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worksheets/sheet3.xml" ContentType="application/vnd.openxmlformats-officedocument.spreadsheetml.worksheet+xml"/>
  <Override PartName="/xl/worksheets/sheet98.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customXml/itemProps4.xml" ContentType="application/vnd.openxmlformats-officedocument.customXm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5480" windowHeight="9465"/>
  </bookViews>
  <sheets>
    <sheet name="Index" sheetId="1" r:id="rId1"/>
    <sheet name="Universal data" sheetId="4" r:id="rId2"/>
    <sheet name="Check and Balances" sheetId="5" r:id="rId3"/>
    <sheet name="1.1 Inc_Stat" sheetId="7" r:id="rId4"/>
    <sheet name="1.2 Fin_Pos" sheetId="8" r:id="rId5"/>
    <sheet name="1.3 Cashflow " sheetId="9" r:id="rId6"/>
    <sheet name="1.4 Rec to Reg Acs" sheetId="10" r:id="rId7"/>
    <sheet name="1.5 Net Debt 1" sheetId="11" r:id="rId8"/>
    <sheet name="1.5.1 Net Debt NG" sheetId="12" r:id="rId9"/>
    <sheet name="1.5.2 Net Debt Rec" sheetId="13" r:id="rId10"/>
    <sheet name="1.7 Disposals" sheetId="14" r:id="rId11"/>
    <sheet name="1.8  Tax comp" sheetId="159" r:id="rId12"/>
    <sheet name="1.8.1 Tax pools" sheetId="160" r:id="rId13"/>
    <sheet name="1.8.2 Tax Allocations" sheetId="161" r:id="rId14"/>
    <sheet name="1.8.3 Tax allocations CT600" sheetId="162" r:id="rId15"/>
    <sheet name="1.9 Fin Req" sheetId="18" r:id="rId16"/>
    <sheet name="1.10.1 Pension DB Deficit" sheetId="19" r:id="rId17"/>
    <sheet name="1.10.2 Pensions For Benchmark" sheetId="20" r:id="rId18"/>
    <sheet name="1.10.3 Pensions PPF &amp; Admin" sheetId="21" r:id="rId19"/>
    <sheet name="1.10.4 Pensions Rec Triennial" sheetId="22" r:id="rId20"/>
    <sheet name="1.10.5 DAM Stat Triennial" sheetId="23" r:id="rId21"/>
    <sheet name="1.10.6 DAM Rec Triennial" sheetId="24" r:id="rId22"/>
    <sheet name="1.10.1 Pension DB Triennial" sheetId="25" r:id="rId23"/>
    <sheet name="2. Totex summary" sheetId="28" r:id="rId24"/>
    <sheet name="2. Ofgem totex adjustments" sheetId="29" r:id="rId25"/>
    <sheet name="1.3abc_SummaryCash_Contr._Costs" sheetId="30" r:id="rId26"/>
    <sheet name="1.4_Provisions" sheetId="31" r:id="rId27"/>
    <sheet name="1.8 Irregular items" sheetId="32" r:id="rId28"/>
    <sheet name="2.1_Direct_Opex" sheetId="33" r:id="rId29"/>
    <sheet name="2.4_Exc._&amp;_Demin" sheetId="34" r:id="rId30"/>
    <sheet name="2.5_CEO_&amp;_Corporate_Costs" sheetId="35" r:id="rId31"/>
    <sheet name="2.6_IS_&amp;_Telecoms_Costs" sheetId="36" r:id="rId32"/>
    <sheet name="2.6.1_IS_&amp;_Telecoms_Allocations" sheetId="37" r:id="rId33"/>
    <sheet name="2.7_Insurance_Costs" sheetId="38" r:id="rId34"/>
    <sheet name="2.8_Property_Costs_by_Building" sheetId="39" r:id="rId35"/>
    <sheet name="2.8.1_Property_Costs_Allocation" sheetId="40" r:id="rId36"/>
    <sheet name="2.9_Business_Support_Costs" sheetId="41" r:id="rId37"/>
    <sheet name="2.9.1_Business_Support_Allocs" sheetId="42" r:id="rId38"/>
    <sheet name="2.10_Related Party Transactions" sheetId="43" r:id="rId39"/>
    <sheet name="2.14a_Year_on_Year_Movt" sheetId="44" r:id="rId40"/>
    <sheet name="2.15_Salary and FTE numbers" sheetId="45" r:id="rId41"/>
    <sheet name="2.17_Resilience" sheetId="46" r:id="rId42"/>
    <sheet name="2.18_Apprentices_&amp;_Training" sheetId="47" r:id="rId43"/>
    <sheet name="2.19_Insourced_Outsourced" sheetId="48" r:id="rId44"/>
    <sheet name="IRM Expenditure" sheetId="49" r:id="rId45"/>
    <sheet name="NIA Expenditure" sheetId="50" r:id="rId46"/>
    <sheet name="NIC-Expenditure" sheetId="51" r:id="rId47"/>
    <sheet name="Innovation Revenue-Condition" sheetId="52" r:id="rId48"/>
    <sheet name="Innovation Revenue - Inputs" sheetId="53" r:id="rId49"/>
    <sheet name="Physical Security Opex" sheetId="54" r:id="rId50"/>
    <sheet name="4.18.1a_Capex_Summary" sheetId="72" r:id="rId51"/>
    <sheet name="2.2_Non_Op._Capex" sheetId="55" r:id="rId52"/>
    <sheet name="2.12_SO_Capex" sheetId="56" r:id="rId53"/>
    <sheet name="4.19.1_LRScheme_Listing" sheetId="74" r:id="rId54"/>
    <sheet name="4.19.2_LRScheme_Ann_Prof" sheetId="75" r:id="rId55"/>
    <sheet name="4.20.1_NLRScheme_List" sheetId="76" r:id="rId56"/>
    <sheet name="4.20.2_NLRScheme_Ann_Prof" sheetId="77" r:id="rId57"/>
    <sheet name="4.22.1_Other_Capex_Costs" sheetId="78" r:id="rId58"/>
    <sheet name="4.22.2_Flood_Mitigation" sheetId="79" r:id="rId59"/>
    <sheet name="4.23_TII_TIRG_SWW_Schemes" sheetId="80" r:id="rId60"/>
    <sheet name="4.27.3_Unit_Costs_Actuals" sheetId="84" r:id="rId61"/>
    <sheet name="4.27.1_Unit_Costs_Future_Levels" sheetId="83" r:id="rId62"/>
    <sheet name="Physical Security Capex" sheetId="90" r:id="rId63"/>
    <sheet name="4.1_System_Characteristics" sheetId="99" r:id="rId64"/>
    <sheet name="4.2.1a_Actvt_Indicators" sheetId="101" r:id="rId65"/>
    <sheet name="4.2.2a_Actvt_Costs" sheetId="104" r:id="rId66"/>
    <sheet name="4.3 System_Perf" sheetId="60" r:id="rId67"/>
    <sheet name="4.5  Faults" sheetId="61" r:id="rId68"/>
    <sheet name="4.6  Failures" sheetId="62" r:id="rId69"/>
    <sheet name="4.8.1a_Boundary_Tran_Capab_BV" sheetId="109" r:id="rId70"/>
    <sheet name="4.8.2_Bound_Capab_Dev" sheetId="63" r:id="rId71"/>
    <sheet name="4.9.1_Demand_&amp;_Supply_Sub" sheetId="64" r:id="rId72"/>
    <sheet name="4.11_Asset_description" sheetId="118" r:id="rId73"/>
    <sheet name="4.12_Asset_Age_Profile" sheetId="65" r:id="rId74"/>
    <sheet name="4.13_Asset_Disps_LR" sheetId="66" r:id="rId75"/>
    <sheet name="4.14_Asset_Disps_NLR" sheetId="67" r:id="rId76"/>
    <sheet name="4.15_Adds_&amp;_Disps_Total_ABM " sheetId="119" r:id="rId77"/>
    <sheet name="4.15.1_Adds_&amp;_Disps_Total" sheetId="120" r:id="rId78"/>
    <sheet name="4.15.2_Asset_Disps_RP" sheetId="121" r:id="rId79"/>
    <sheet name="4.16_Asset_Lives" sheetId="71" r:id="rId80"/>
    <sheet name="6.xx Safety " sheetId="127" r:id="rId81"/>
    <sheet name="6.xx Reliability" sheetId="128" r:id="rId82"/>
    <sheet name="NGET customer satisfaction" sheetId="153" r:id="rId83"/>
    <sheet name="Scot customer satisfaction" sheetId="154" r:id="rId84"/>
    <sheet name="SHETL.SPTL Timely connections" sheetId="152" r:id="rId85"/>
    <sheet name="NGET Timely connections" sheetId="151" r:id="rId86"/>
    <sheet name="6.xx SF6 emissions NGET" sheetId="132" r:id="rId87"/>
    <sheet name="6.xx SF6 emissions SPTL" sheetId="133" r:id="rId88"/>
    <sheet name="6.xx SF6 emissions SHETL" sheetId="134" r:id="rId89"/>
    <sheet name="6.xx VA designated areas NGET" sheetId="155" r:id="rId90"/>
    <sheet name="6.xx VA designated areas SPTL" sheetId="156" r:id="rId91"/>
    <sheet name="6.xx VA designated areas SHETL" sheetId="157" r:id="rId92"/>
    <sheet name="6.xx SWW outputs " sheetId="141" r:id="rId93"/>
    <sheet name="6.xx Pre-con deliverables" sheetId="142" r:id="rId94"/>
    <sheet name="6.xx BCF " sheetId="143" r:id="rId95"/>
    <sheet name="NGET WW Volume Driver" sheetId="91" r:id="rId96"/>
    <sheet name="NGET Local Generation &amp; Demand" sheetId="92" r:id="rId97"/>
    <sheet name="NGET Local Generation " sheetId="93" r:id="rId98"/>
    <sheet name="NGET Local Demand " sheetId="94" r:id="rId99"/>
    <sheet name="NGET Planning Requirements UM" sheetId="95" r:id="rId100"/>
    <sheet name="NGET DNO mitigations" sheetId="96" r:id="rId101"/>
    <sheet name="NGET Undergrounding" sheetId="97" r:id="rId102"/>
    <sheet name="SHETL Local Generation" sheetId="98" r:id="rId103"/>
    <sheet name="SPTL Generation connections " sheetId="149" r:id="rId104"/>
    <sheet name="SPTL Collector Substations" sheetId="158" r:id="rId105"/>
    <sheet name="4.28.1_NOMs" sheetId="85" r:id="rId106"/>
    <sheet name="4.28.2_NOMs_NG" sheetId="86" r:id="rId107"/>
    <sheet name="4.29.1_Criticality_Subs" sheetId="87" r:id="rId108"/>
    <sheet name="4.29.2_Criticality_Ccts" sheetId="88" r:id="rId109"/>
    <sheet name="4.29.3_Criticality_SP" sheetId="89" r:id="rId110"/>
  </sheets>
  <externalReferences>
    <externalReference r:id="rId111"/>
    <externalReference r:id="rId112"/>
    <externalReference r:id="rId113"/>
    <externalReference r:id="rId114"/>
    <externalReference r:id="rId115"/>
    <externalReference r:id="rId116"/>
    <externalReference r:id="rId1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0</definedName>
    <definedName name="Pal_Workbook_GUID" hidden="1">"LJ9YVKRJVQ1A1KNUG7XIT5A9"</definedName>
    <definedName name="_xlnm.Print_Area" localSheetId="0">Index!$A$1:$O$142</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SAPBEXhrIndnt" hidden="1">"Wide"</definedName>
    <definedName name="SAPsysID" hidden="1">"708C5W7SBKP804JT78WJ0JNKI"</definedName>
    <definedName name="SAPwbID" hidden="1">"ARS"</definedName>
    <definedName name="Z_F5B64056_2429_489D_BFAB_8986266C9086_.wvu.PrintArea" localSheetId="24" hidden="1">'2. Ofgem totex adjustments'!$C$5:$G$40</definedName>
    <definedName name="Z_F5B64056_2429_489D_BFAB_8986266C9086_.wvu.PrintArea" localSheetId="23" hidden="1">'2. Totex summary'!$C$5:$G$16</definedName>
    <definedName name="Z_F5B64056_2429_489D_BFAB_8986266C9086_.wvu.PrintArea" localSheetId="52" hidden="1">'2.12_SO_Capex'!$B$7:$F$35</definedName>
    <definedName name="Z_F5B64056_2429_489D_BFAB_8986266C9086_.wvu.PrintArea" localSheetId="51" hidden="1">'2.2_Non_Op._Capex'!$C$5:$G$27</definedName>
  </definedNames>
  <calcPr calcId="125725"/>
</workbook>
</file>

<file path=xl/calcChain.xml><?xml version="1.0" encoding="utf-8"?>
<calcChain xmlns="http://schemas.openxmlformats.org/spreadsheetml/2006/main">
  <c r="A1" i="162"/>
  <c r="A2"/>
  <c r="G5"/>
  <c r="H5"/>
  <c r="I5"/>
  <c r="J5"/>
  <c r="K5"/>
  <c r="L5"/>
  <c r="M5"/>
  <c r="N5"/>
  <c r="O5"/>
  <c r="P5"/>
  <c r="Q5"/>
  <c r="R5"/>
  <c r="S5"/>
  <c r="T5"/>
  <c r="U5"/>
  <c r="V5"/>
  <c r="W5"/>
  <c r="X5"/>
  <c r="Y5"/>
  <c r="Z5"/>
  <c r="AA5"/>
  <c r="AB5"/>
  <c r="AC5"/>
  <c r="AD5"/>
  <c r="AE5"/>
  <c r="AF5"/>
  <c r="AG5"/>
  <c r="AH5"/>
  <c r="AI5"/>
  <c r="AJ5"/>
  <c r="AK5"/>
  <c r="F7"/>
  <c r="I7"/>
  <c r="L7"/>
  <c r="O7"/>
  <c r="R7"/>
  <c r="U7"/>
  <c r="X7"/>
  <c r="AA7"/>
  <c r="AD7"/>
  <c r="AG7"/>
  <c r="AH7"/>
  <c r="AK7"/>
  <c r="F8"/>
  <c r="I8"/>
  <c r="L8"/>
  <c r="O8"/>
  <c r="R8"/>
  <c r="U8"/>
  <c r="X8"/>
  <c r="AA8"/>
  <c r="AD8"/>
  <c r="AG8"/>
  <c r="AH8"/>
  <c r="AK8"/>
  <c r="F9"/>
  <c r="I9"/>
  <c r="L9"/>
  <c r="O9"/>
  <c r="R9"/>
  <c r="U9"/>
  <c r="X9"/>
  <c r="AA9"/>
  <c r="AD9"/>
  <c r="AG9"/>
  <c r="AH9"/>
  <c r="AK9"/>
  <c r="F10"/>
  <c r="I10"/>
  <c r="L10"/>
  <c r="O10"/>
  <c r="R10"/>
  <c r="U10"/>
  <c r="X10"/>
  <c r="AA10"/>
  <c r="AD10"/>
  <c r="AG10"/>
  <c r="AH10"/>
  <c r="AK10"/>
  <c r="F11"/>
  <c r="I11"/>
  <c r="L11"/>
  <c r="O11"/>
  <c r="R11"/>
  <c r="U11"/>
  <c r="X11"/>
  <c r="AA11"/>
  <c r="AD11"/>
  <c r="AG11"/>
  <c r="AH11" s="1"/>
  <c r="AK11"/>
  <c r="D12"/>
  <c r="E12"/>
  <c r="F12"/>
  <c r="G12"/>
  <c r="H12"/>
  <c r="I12"/>
  <c r="J12"/>
  <c r="K12"/>
  <c r="L12"/>
  <c r="M12"/>
  <c r="N12"/>
  <c r="O12"/>
  <c r="P12"/>
  <c r="Q12"/>
  <c r="R12"/>
  <c r="S12"/>
  <c r="T12"/>
  <c r="U12"/>
  <c r="V12"/>
  <c r="W12"/>
  <c r="X12"/>
  <c r="Y12"/>
  <c r="Z12"/>
  <c r="AA12"/>
  <c r="AB12"/>
  <c r="AC12"/>
  <c r="AD12"/>
  <c r="AE12"/>
  <c r="AF12"/>
  <c r="AG12"/>
  <c r="AI12"/>
  <c r="AJ12"/>
  <c r="AK12"/>
  <c r="F15"/>
  <c r="I15"/>
  <c r="L15"/>
  <c r="O15"/>
  <c r="R15"/>
  <c r="U15"/>
  <c r="X15"/>
  <c r="AA15"/>
  <c r="AD15"/>
  <c r="AG15"/>
  <c r="AH15"/>
  <c r="AK15"/>
  <c r="F16"/>
  <c r="I16"/>
  <c r="L16"/>
  <c r="O16"/>
  <c r="R16"/>
  <c r="U16"/>
  <c r="X16"/>
  <c r="AA16"/>
  <c r="AD16"/>
  <c r="AG16"/>
  <c r="AH16"/>
  <c r="AK16"/>
  <c r="F17"/>
  <c r="I17"/>
  <c r="L17"/>
  <c r="O17"/>
  <c r="R17"/>
  <c r="U17"/>
  <c r="X17"/>
  <c r="AA17"/>
  <c r="AD17"/>
  <c r="AG17"/>
  <c r="AH17"/>
  <c r="AK17"/>
  <c r="F18"/>
  <c r="I18"/>
  <c r="L18"/>
  <c r="O18"/>
  <c r="R18"/>
  <c r="U18"/>
  <c r="X18"/>
  <c r="AA18"/>
  <c r="AD18"/>
  <c r="AG18"/>
  <c r="AH18"/>
  <c r="AK18"/>
  <c r="F19"/>
  <c r="I19"/>
  <c r="L19"/>
  <c r="O19"/>
  <c r="R19"/>
  <c r="U19"/>
  <c r="X19"/>
  <c r="AA19"/>
  <c r="AD19"/>
  <c r="AG19"/>
  <c r="AH19"/>
  <c r="AK19"/>
  <c r="D20"/>
  <c r="E20"/>
  <c r="F20"/>
  <c r="G20"/>
  <c r="H20"/>
  <c r="I20"/>
  <c r="J20"/>
  <c r="K20"/>
  <c r="L20"/>
  <c r="M20"/>
  <c r="N20"/>
  <c r="O20"/>
  <c r="P20"/>
  <c r="Q20"/>
  <c r="R20"/>
  <c r="S20"/>
  <c r="T20"/>
  <c r="U20"/>
  <c r="V20"/>
  <c r="W20"/>
  <c r="X20"/>
  <c r="Y20"/>
  <c r="Z20"/>
  <c r="AA20"/>
  <c r="AB20"/>
  <c r="AC20"/>
  <c r="AD20"/>
  <c r="AE20"/>
  <c r="AF20"/>
  <c r="AG20"/>
  <c r="AH20"/>
  <c r="AI20"/>
  <c r="AJ20"/>
  <c r="AK20"/>
  <c r="F25"/>
  <c r="I25"/>
  <c r="L25"/>
  <c r="O25"/>
  <c r="R25"/>
  <c r="U25"/>
  <c r="X25"/>
  <c r="AA25"/>
  <c r="AD25"/>
  <c r="AG25"/>
  <c r="AH25"/>
  <c r="AK25"/>
  <c r="F26"/>
  <c r="I26"/>
  <c r="L26"/>
  <c r="O26"/>
  <c r="R26"/>
  <c r="U26"/>
  <c r="X26"/>
  <c r="AA26"/>
  <c r="AD26"/>
  <c r="AG26"/>
  <c r="AH26"/>
  <c r="AK26"/>
  <c r="F27"/>
  <c r="I27"/>
  <c r="L27"/>
  <c r="O27"/>
  <c r="R27"/>
  <c r="U27"/>
  <c r="X27"/>
  <c r="AA27"/>
  <c r="AD27"/>
  <c r="AG27"/>
  <c r="AH27"/>
  <c r="AK27"/>
  <c r="F28"/>
  <c r="I28"/>
  <c r="L28"/>
  <c r="O28"/>
  <c r="R28"/>
  <c r="U28"/>
  <c r="X28"/>
  <c r="AA28"/>
  <c r="AD28"/>
  <c r="AG28"/>
  <c r="AH28"/>
  <c r="AK28"/>
  <c r="F29"/>
  <c r="I29"/>
  <c r="L29"/>
  <c r="O29"/>
  <c r="R29"/>
  <c r="U29"/>
  <c r="X29"/>
  <c r="AA29"/>
  <c r="AD29"/>
  <c r="AG29"/>
  <c r="AH29"/>
  <c r="AK29"/>
  <c r="D30"/>
  <c r="E30"/>
  <c r="F30"/>
  <c r="G30"/>
  <c r="H30"/>
  <c r="I30" s="1"/>
  <c r="J30"/>
  <c r="K30"/>
  <c r="L30"/>
  <c r="M30"/>
  <c r="N30"/>
  <c r="O30"/>
  <c r="P30"/>
  <c r="Q30"/>
  <c r="R30"/>
  <c r="S30"/>
  <c r="T30"/>
  <c r="U30"/>
  <c r="V30"/>
  <c r="W30"/>
  <c r="X30"/>
  <c r="Y30"/>
  <c r="Z30"/>
  <c r="AA30"/>
  <c r="AB30"/>
  <c r="AC30"/>
  <c r="AD30" s="1"/>
  <c r="AE30"/>
  <c r="AF30"/>
  <c r="AG30"/>
  <c r="AH30"/>
  <c r="AI30"/>
  <c r="AJ30"/>
  <c r="AK30"/>
  <c r="F34"/>
  <c r="I34"/>
  <c r="L34"/>
  <c r="O34"/>
  <c r="R34"/>
  <c r="U34"/>
  <c r="X34"/>
  <c r="AA34"/>
  <c r="AD34"/>
  <c r="AG34"/>
  <c r="AH34"/>
  <c r="AK34"/>
  <c r="F35"/>
  <c r="I35"/>
  <c r="L35"/>
  <c r="O35"/>
  <c r="R35"/>
  <c r="U35"/>
  <c r="X35"/>
  <c r="AA35"/>
  <c r="AD35"/>
  <c r="AG35"/>
  <c r="AH35"/>
  <c r="AK35"/>
  <c r="F36"/>
  <c r="I36"/>
  <c r="L36"/>
  <c r="O36"/>
  <c r="R36"/>
  <c r="U36"/>
  <c r="X36"/>
  <c r="AA36"/>
  <c r="AD36"/>
  <c r="AG36"/>
  <c r="AH36"/>
  <c r="AK36"/>
  <c r="F37"/>
  <c r="I37"/>
  <c r="L37"/>
  <c r="O37"/>
  <c r="R37"/>
  <c r="U37"/>
  <c r="X37"/>
  <c r="AA37"/>
  <c r="AD37"/>
  <c r="AG37"/>
  <c r="AH37"/>
  <c r="AK37"/>
  <c r="F38"/>
  <c r="I38"/>
  <c r="L38"/>
  <c r="O38"/>
  <c r="R38"/>
  <c r="U38"/>
  <c r="X38"/>
  <c r="AA38"/>
  <c r="AD38"/>
  <c r="AG38"/>
  <c r="AH38"/>
  <c r="AK38"/>
  <c r="D39"/>
  <c r="E39"/>
  <c r="F39"/>
  <c r="G39"/>
  <c r="H39"/>
  <c r="I39"/>
  <c r="J39"/>
  <c r="K39"/>
  <c r="L39"/>
  <c r="M39"/>
  <c r="N39"/>
  <c r="O39"/>
  <c r="P39"/>
  <c r="Q39"/>
  <c r="R39"/>
  <c r="S39"/>
  <c r="T39"/>
  <c r="U39"/>
  <c r="V39"/>
  <c r="W39"/>
  <c r="X39"/>
  <c r="Y39"/>
  <c r="Z39"/>
  <c r="AA39"/>
  <c r="AB39"/>
  <c r="AC39"/>
  <c r="AD39"/>
  <c r="AE39"/>
  <c r="AF39"/>
  <c r="AG39"/>
  <c r="AH39"/>
  <c r="AI39"/>
  <c r="AJ39"/>
  <c r="AK39"/>
  <c r="D42"/>
  <c r="E42"/>
  <c r="F42"/>
  <c r="G42"/>
  <c r="H42"/>
  <c r="J42"/>
  <c r="K42"/>
  <c r="L42"/>
  <c r="M42"/>
  <c r="N42"/>
  <c r="O42"/>
  <c r="P42"/>
  <c r="Q42"/>
  <c r="R42"/>
  <c r="S42"/>
  <c r="T42"/>
  <c r="U42"/>
  <c r="V42"/>
  <c r="W42"/>
  <c r="X42"/>
  <c r="Y42"/>
  <c r="Z42"/>
  <c r="AA42"/>
  <c r="AB42"/>
  <c r="AC42"/>
  <c r="AE42"/>
  <c r="AF42"/>
  <c r="AG42"/>
  <c r="AI42"/>
  <c r="AJ42"/>
  <c r="AK42"/>
  <c r="F46"/>
  <c r="I46"/>
  <c r="L46"/>
  <c r="O46"/>
  <c r="R46"/>
  <c r="U46"/>
  <c r="X46"/>
  <c r="AA46"/>
  <c r="AD46"/>
  <c r="AG46"/>
  <c r="AH46"/>
  <c r="AK46"/>
  <c r="F47"/>
  <c r="I47"/>
  <c r="L47"/>
  <c r="O47"/>
  <c r="R47"/>
  <c r="U47"/>
  <c r="X47"/>
  <c r="AA47"/>
  <c r="AD47"/>
  <c r="AG47"/>
  <c r="AH47"/>
  <c r="AK47"/>
  <c r="F48"/>
  <c r="I48"/>
  <c r="L48"/>
  <c r="O48"/>
  <c r="R48"/>
  <c r="U48"/>
  <c r="X48"/>
  <c r="AA48"/>
  <c r="AD48"/>
  <c r="AG48"/>
  <c r="AH48"/>
  <c r="AK48"/>
  <c r="F49"/>
  <c r="I49"/>
  <c r="L49"/>
  <c r="O49"/>
  <c r="R49"/>
  <c r="U49"/>
  <c r="X49"/>
  <c r="AA49"/>
  <c r="AD49"/>
  <c r="AG49"/>
  <c r="AH49"/>
  <c r="AK49"/>
  <c r="F50"/>
  <c r="I50"/>
  <c r="L50"/>
  <c r="O50"/>
  <c r="R50"/>
  <c r="U50"/>
  <c r="X50"/>
  <c r="AA50"/>
  <c r="AD50"/>
  <c r="AG50"/>
  <c r="AH50"/>
  <c r="AK50"/>
  <c r="D51"/>
  <c r="E51"/>
  <c r="F51"/>
  <c r="G51"/>
  <c r="H51"/>
  <c r="I51"/>
  <c r="J51"/>
  <c r="K51"/>
  <c r="L51"/>
  <c r="M51"/>
  <c r="N51"/>
  <c r="O51"/>
  <c r="P51"/>
  <c r="Q51"/>
  <c r="R51"/>
  <c r="S51"/>
  <c r="T51"/>
  <c r="U51"/>
  <c r="V51"/>
  <c r="W51"/>
  <c r="X51"/>
  <c r="Y51"/>
  <c r="Z51"/>
  <c r="AA51"/>
  <c r="AB51"/>
  <c r="AC51"/>
  <c r="AD51"/>
  <c r="AE51"/>
  <c r="AF51"/>
  <c r="AG51"/>
  <c r="AH51"/>
  <c r="AI51"/>
  <c r="AJ51"/>
  <c r="AK51"/>
  <c r="F56"/>
  <c r="I56"/>
  <c r="L56"/>
  <c r="O56"/>
  <c r="R56"/>
  <c r="U56"/>
  <c r="X56"/>
  <c r="AA56"/>
  <c r="AD56"/>
  <c r="AG56"/>
  <c r="AH56"/>
  <c r="AK56"/>
  <c r="F57"/>
  <c r="I57"/>
  <c r="L57"/>
  <c r="O57"/>
  <c r="R57"/>
  <c r="U57"/>
  <c r="X57"/>
  <c r="AA57"/>
  <c r="AD57"/>
  <c r="AG57"/>
  <c r="AH57"/>
  <c r="AK57"/>
  <c r="F58"/>
  <c r="I58"/>
  <c r="L58"/>
  <c r="O58"/>
  <c r="R58"/>
  <c r="U58"/>
  <c r="X58"/>
  <c r="AA58"/>
  <c r="AD58"/>
  <c r="AG58"/>
  <c r="AH58"/>
  <c r="AK58"/>
  <c r="F59"/>
  <c r="I59"/>
  <c r="L59"/>
  <c r="O59"/>
  <c r="R59"/>
  <c r="U59"/>
  <c r="X59"/>
  <c r="AA59"/>
  <c r="AD59"/>
  <c r="AG59"/>
  <c r="AH59"/>
  <c r="AK59"/>
  <c r="F60"/>
  <c r="I60"/>
  <c r="L60"/>
  <c r="O60"/>
  <c r="R60"/>
  <c r="U60"/>
  <c r="X60"/>
  <c r="AA60"/>
  <c r="AD60"/>
  <c r="AG60"/>
  <c r="AH60"/>
  <c r="AK60"/>
  <c r="D61"/>
  <c r="E61"/>
  <c r="F61"/>
  <c r="G61"/>
  <c r="H61"/>
  <c r="I61"/>
  <c r="J61"/>
  <c r="K61"/>
  <c r="L61"/>
  <c r="M61"/>
  <c r="N61"/>
  <c r="O61"/>
  <c r="P61"/>
  <c r="Q61"/>
  <c r="R61"/>
  <c r="S61"/>
  <c r="T61"/>
  <c r="U61"/>
  <c r="V61"/>
  <c r="W61"/>
  <c r="X61"/>
  <c r="Y61"/>
  <c r="Z61"/>
  <c r="AA61"/>
  <c r="AB61"/>
  <c r="AC61"/>
  <c r="AD61"/>
  <c r="AE61"/>
  <c r="AF61"/>
  <c r="AG61"/>
  <c r="AH61"/>
  <c r="AI61"/>
  <c r="AJ61"/>
  <c r="AK61"/>
  <c r="F65"/>
  <c r="I65"/>
  <c r="L65"/>
  <c r="O65"/>
  <c r="R65"/>
  <c r="U65"/>
  <c r="X65"/>
  <c r="AA65"/>
  <c r="AD65"/>
  <c r="AG65"/>
  <c r="AH65"/>
  <c r="AK65"/>
  <c r="F66"/>
  <c r="I66"/>
  <c r="L66"/>
  <c r="O66"/>
  <c r="R66"/>
  <c r="U66"/>
  <c r="X66"/>
  <c r="AA66"/>
  <c r="AD66"/>
  <c r="AG66"/>
  <c r="AH66"/>
  <c r="AK66"/>
  <c r="F67"/>
  <c r="I67"/>
  <c r="L67"/>
  <c r="O67"/>
  <c r="R67"/>
  <c r="U67"/>
  <c r="X67"/>
  <c r="AA67"/>
  <c r="AD67"/>
  <c r="AG67"/>
  <c r="AH67"/>
  <c r="AK67"/>
  <c r="F68"/>
  <c r="I68"/>
  <c r="L68"/>
  <c r="O68"/>
  <c r="R68"/>
  <c r="U68"/>
  <c r="X68"/>
  <c r="AA68"/>
  <c r="AD68"/>
  <c r="AG68"/>
  <c r="AH68"/>
  <c r="AK68"/>
  <c r="F69"/>
  <c r="I69"/>
  <c r="L69"/>
  <c r="O69"/>
  <c r="R69"/>
  <c r="U69"/>
  <c r="X69"/>
  <c r="AA69"/>
  <c r="AD69"/>
  <c r="AG69"/>
  <c r="AH69"/>
  <c r="AK69"/>
  <c r="D70"/>
  <c r="E70"/>
  <c r="F70"/>
  <c r="G70"/>
  <c r="H70"/>
  <c r="I70"/>
  <c r="J70"/>
  <c r="K70"/>
  <c r="L70"/>
  <c r="M70"/>
  <c r="N70"/>
  <c r="O70"/>
  <c r="P70"/>
  <c r="Q70"/>
  <c r="R70"/>
  <c r="S70"/>
  <c r="T70"/>
  <c r="U70"/>
  <c r="V70"/>
  <c r="W70"/>
  <c r="X70"/>
  <c r="Y70"/>
  <c r="Z70"/>
  <c r="AA70"/>
  <c r="AB70"/>
  <c r="AC70"/>
  <c r="AD70"/>
  <c r="AE70"/>
  <c r="AF70"/>
  <c r="AG70"/>
  <c r="AH70"/>
  <c r="AI70"/>
  <c r="AJ70"/>
  <c r="AK70"/>
  <c r="F74"/>
  <c r="I74"/>
  <c r="L74"/>
  <c r="O74"/>
  <c r="R74"/>
  <c r="U74"/>
  <c r="X74"/>
  <c r="AA74"/>
  <c r="AD74"/>
  <c r="AG74"/>
  <c r="AH74"/>
  <c r="AK74"/>
  <c r="F75"/>
  <c r="I75"/>
  <c r="L75"/>
  <c r="O75"/>
  <c r="R75"/>
  <c r="U75"/>
  <c r="X75"/>
  <c r="AA75"/>
  <c r="AD75"/>
  <c r="AG75"/>
  <c r="AH75"/>
  <c r="AK75"/>
  <c r="F76"/>
  <c r="I76"/>
  <c r="L76"/>
  <c r="O76"/>
  <c r="R76"/>
  <c r="U76"/>
  <c r="X76"/>
  <c r="AA76"/>
  <c r="AD76"/>
  <c r="AG76"/>
  <c r="AH76"/>
  <c r="AK76"/>
  <c r="F77"/>
  <c r="I77"/>
  <c r="L77"/>
  <c r="O77"/>
  <c r="R77"/>
  <c r="U77"/>
  <c r="X77"/>
  <c r="AA77"/>
  <c r="AD77"/>
  <c r="AG77"/>
  <c r="AH77"/>
  <c r="AK77"/>
  <c r="F78"/>
  <c r="I78"/>
  <c r="L78"/>
  <c r="O78"/>
  <c r="R78"/>
  <c r="U78"/>
  <c r="X78"/>
  <c r="AA78"/>
  <c r="AD78"/>
  <c r="AG78"/>
  <c r="AH78"/>
  <c r="AK78"/>
  <c r="E79"/>
  <c r="F79"/>
  <c r="H79"/>
  <c r="I79"/>
  <c r="K79"/>
  <c r="L79"/>
  <c r="N79"/>
  <c r="O79"/>
  <c r="Q79"/>
  <c r="R79"/>
  <c r="T79"/>
  <c r="U79"/>
  <c r="W79"/>
  <c r="X79"/>
  <c r="Z79"/>
  <c r="AA79"/>
  <c r="AC79"/>
  <c r="AD79"/>
  <c r="AF79"/>
  <c r="AG79"/>
  <c r="AH79"/>
  <c r="AJ79"/>
  <c r="AK79"/>
  <c r="F83"/>
  <c r="I83"/>
  <c r="L83"/>
  <c r="O83"/>
  <c r="R83"/>
  <c r="U83"/>
  <c r="X83"/>
  <c r="AA83"/>
  <c r="AD83"/>
  <c r="AG83"/>
  <c r="AH83"/>
  <c r="AK83"/>
  <c r="F84"/>
  <c r="I84"/>
  <c r="L84"/>
  <c r="O84"/>
  <c r="R84"/>
  <c r="U84"/>
  <c r="X84"/>
  <c r="AA84"/>
  <c r="AD84"/>
  <c r="AG84"/>
  <c r="AH84"/>
  <c r="AK84"/>
  <c r="F85"/>
  <c r="I85"/>
  <c r="L85"/>
  <c r="O85"/>
  <c r="R85"/>
  <c r="U85"/>
  <c r="X85"/>
  <c r="AA85"/>
  <c r="AD85"/>
  <c r="AG85"/>
  <c r="AH85"/>
  <c r="AK85"/>
  <c r="F86"/>
  <c r="I86"/>
  <c r="L86"/>
  <c r="O86"/>
  <c r="R86"/>
  <c r="U86"/>
  <c r="X86"/>
  <c r="AA86"/>
  <c r="AD86"/>
  <c r="AG86"/>
  <c r="AH86"/>
  <c r="AK86"/>
  <c r="F87"/>
  <c r="I87"/>
  <c r="L87"/>
  <c r="O87"/>
  <c r="R87"/>
  <c r="U87"/>
  <c r="X87"/>
  <c r="AA87"/>
  <c r="AD87"/>
  <c r="AG87"/>
  <c r="AH87"/>
  <c r="AK87"/>
  <c r="D88"/>
  <c r="E88"/>
  <c r="F88"/>
  <c r="G88"/>
  <c r="H88"/>
  <c r="I88"/>
  <c r="J88"/>
  <c r="K88"/>
  <c r="L88"/>
  <c r="M88"/>
  <c r="N88"/>
  <c r="O88"/>
  <c r="P88"/>
  <c r="Q88"/>
  <c r="R88"/>
  <c r="S88"/>
  <c r="T88"/>
  <c r="U88"/>
  <c r="V88"/>
  <c r="W88"/>
  <c r="X88"/>
  <c r="Y88"/>
  <c r="Z88"/>
  <c r="AA88"/>
  <c r="AB88"/>
  <c r="AC88"/>
  <c r="AD88"/>
  <c r="AE88"/>
  <c r="AF88"/>
  <c r="AG88"/>
  <c r="AH88"/>
  <c r="AI88"/>
  <c r="AJ88"/>
  <c r="AK88"/>
  <c r="F92"/>
  <c r="I92"/>
  <c r="L92"/>
  <c r="O92"/>
  <c r="R92"/>
  <c r="U92"/>
  <c r="X92"/>
  <c r="AA92"/>
  <c r="AD92"/>
  <c r="AG92"/>
  <c r="AH92"/>
  <c r="AK92"/>
  <c r="F93"/>
  <c r="I93"/>
  <c r="L93"/>
  <c r="O93"/>
  <c r="R93"/>
  <c r="U93"/>
  <c r="X93"/>
  <c r="AA93"/>
  <c r="AD93"/>
  <c r="AG93"/>
  <c r="AH93"/>
  <c r="AK93"/>
  <c r="F95"/>
  <c r="I95"/>
  <c r="L95"/>
  <c r="O95"/>
  <c r="R95"/>
  <c r="U95"/>
  <c r="X95"/>
  <c r="AA95"/>
  <c r="AD95"/>
  <c r="AG95"/>
  <c r="AH95"/>
  <c r="AK95"/>
  <c r="E99"/>
  <c r="H99"/>
  <c r="K99"/>
  <c r="N99"/>
  <c r="Q99"/>
  <c r="T99"/>
  <c r="W99"/>
  <c r="Z99"/>
  <c r="AC99"/>
  <c r="AF99"/>
  <c r="AJ99"/>
  <c r="E100"/>
  <c r="H100"/>
  <c r="K100"/>
  <c r="N100"/>
  <c r="Q100"/>
  <c r="T100"/>
  <c r="W100"/>
  <c r="Z100"/>
  <c r="AC100"/>
  <c r="AF100"/>
  <c r="AJ100"/>
  <c r="E101"/>
  <c r="H101"/>
  <c r="K101"/>
  <c r="N101"/>
  <c r="Q101"/>
  <c r="T101"/>
  <c r="W101"/>
  <c r="Z101"/>
  <c r="AC101"/>
  <c r="AF101"/>
  <c r="AJ101"/>
  <c r="E102"/>
  <c r="H102"/>
  <c r="K102"/>
  <c r="N102"/>
  <c r="Q102"/>
  <c r="T102"/>
  <c r="W102"/>
  <c r="Z102"/>
  <c r="AC102"/>
  <c r="AF102"/>
  <c r="AJ102"/>
  <c r="E103"/>
  <c r="H103"/>
  <c r="K103"/>
  <c r="N103"/>
  <c r="Q103"/>
  <c r="T103"/>
  <c r="W103"/>
  <c r="Z103"/>
  <c r="AC103"/>
  <c r="AF103"/>
  <c r="AJ103"/>
  <c r="E104"/>
  <c r="H104"/>
  <c r="K104"/>
  <c r="N104"/>
  <c r="Q104"/>
  <c r="T104"/>
  <c r="W104"/>
  <c r="Z104"/>
  <c r="AC104"/>
  <c r="AF104"/>
  <c r="AJ104"/>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D113"/>
  <c r="E113"/>
  <c r="F113"/>
  <c r="G113"/>
  <c r="H113"/>
  <c r="I113"/>
  <c r="J113"/>
  <c r="K113"/>
  <c r="L113"/>
  <c r="M113"/>
  <c r="N113"/>
  <c r="O113"/>
  <c r="P113"/>
  <c r="Q113"/>
  <c r="R113"/>
  <c r="S113"/>
  <c r="T113"/>
  <c r="U113"/>
  <c r="V113"/>
  <c r="W113"/>
  <c r="X113"/>
  <c r="Y113"/>
  <c r="Z113"/>
  <c r="AA113"/>
  <c r="AB113"/>
  <c r="AC113"/>
  <c r="AD113"/>
  <c r="AE113"/>
  <c r="AF113"/>
  <c r="AG113"/>
  <c r="AI113"/>
  <c r="AJ113"/>
  <c r="AK113"/>
  <c r="D114"/>
  <c r="E114"/>
  <c r="F114"/>
  <c r="G114"/>
  <c r="H114"/>
  <c r="J114"/>
  <c r="K114"/>
  <c r="L114"/>
  <c r="M114"/>
  <c r="N114"/>
  <c r="O114"/>
  <c r="P114"/>
  <c r="Q114"/>
  <c r="R114"/>
  <c r="S114"/>
  <c r="T114"/>
  <c r="U114"/>
  <c r="V114"/>
  <c r="W114"/>
  <c r="X114"/>
  <c r="Y114"/>
  <c r="Z114"/>
  <c r="AA114"/>
  <c r="AB114"/>
  <c r="AC114"/>
  <c r="AE114"/>
  <c r="AF114"/>
  <c r="AG114"/>
  <c r="AI114"/>
  <c r="AJ114"/>
  <c r="AK114"/>
  <c r="F117"/>
  <c r="L117"/>
  <c r="O117"/>
  <c r="R117"/>
  <c r="U117"/>
  <c r="X117"/>
  <c r="AA117"/>
  <c r="AG117"/>
  <c r="AK117"/>
  <c r="F119"/>
  <c r="L119"/>
  <c r="O119"/>
  <c r="R119"/>
  <c r="U119"/>
  <c r="X119"/>
  <c r="AA119"/>
  <c r="AG119"/>
  <c r="AK119"/>
  <c r="I120"/>
  <c r="L120"/>
  <c r="O120"/>
  <c r="R120"/>
  <c r="U120"/>
  <c r="X120"/>
  <c r="AA120"/>
  <c r="AD120"/>
  <c r="AG120"/>
  <c r="AH120"/>
  <c r="AK120"/>
  <c r="L121"/>
  <c r="O121"/>
  <c r="R121"/>
  <c r="U121"/>
  <c r="X121"/>
  <c r="AA121"/>
  <c r="AG121"/>
  <c r="AK121"/>
  <c r="D123"/>
  <c r="E123"/>
  <c r="F123"/>
  <c r="G123"/>
  <c r="H123"/>
  <c r="I123" s="1"/>
  <c r="I128" s="1"/>
  <c r="J123"/>
  <c r="K123"/>
  <c r="L123"/>
  <c r="M123"/>
  <c r="N123"/>
  <c r="O123"/>
  <c r="P123"/>
  <c r="Q123"/>
  <c r="R123"/>
  <c r="S123"/>
  <c r="T123"/>
  <c r="U123"/>
  <c r="V123"/>
  <c r="W123"/>
  <c r="X123"/>
  <c r="Y123"/>
  <c r="Z123"/>
  <c r="AA123"/>
  <c r="AB123"/>
  <c r="AC123"/>
  <c r="AD123"/>
  <c r="AE123"/>
  <c r="AF123"/>
  <c r="AG123" s="1"/>
  <c r="AI123"/>
  <c r="AJ123"/>
  <c r="AK123" s="1"/>
  <c r="AK128" s="1"/>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D125"/>
  <c r="E125"/>
  <c r="F125" s="1"/>
  <c r="F128" s="1"/>
  <c r="G125"/>
  <c r="H125"/>
  <c r="I125"/>
  <c r="J125"/>
  <c r="K125"/>
  <c r="L125" s="1"/>
  <c r="L128" s="1"/>
  <c r="M125"/>
  <c r="N125"/>
  <c r="O125"/>
  <c r="P125"/>
  <c r="Q125"/>
  <c r="R125" s="1"/>
  <c r="R128" s="1"/>
  <c r="S125"/>
  <c r="T125"/>
  <c r="U125"/>
  <c r="V125"/>
  <c r="W125"/>
  <c r="X125" s="1"/>
  <c r="X128" s="1"/>
  <c r="Y125"/>
  <c r="Z125"/>
  <c r="AA125"/>
  <c r="AB125"/>
  <c r="AC125"/>
  <c r="AD125" s="1"/>
  <c r="AD128" s="1"/>
  <c r="AE125"/>
  <c r="AF125"/>
  <c r="AG125"/>
  <c r="AH125" s="1"/>
  <c r="AI125"/>
  <c r="AJ125"/>
  <c r="AK125"/>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D128"/>
  <c r="E128"/>
  <c r="G128"/>
  <c r="H128"/>
  <c r="J128"/>
  <c r="K128"/>
  <c r="M128"/>
  <c r="N128"/>
  <c r="O128"/>
  <c r="P128"/>
  <c r="Q128"/>
  <c r="S128"/>
  <c r="T128"/>
  <c r="U128"/>
  <c r="V128"/>
  <c r="W128"/>
  <c r="Y128"/>
  <c r="Z128"/>
  <c r="AA128"/>
  <c r="AB128"/>
  <c r="AC128"/>
  <c r="AE128"/>
  <c r="AF128"/>
  <c r="AI128"/>
  <c r="AJ128"/>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D139"/>
  <c r="D99" s="1"/>
  <c r="D104" s="1"/>
  <c r="F139"/>
  <c r="F99" s="1"/>
  <c r="F104" s="1"/>
  <c r="G139"/>
  <c r="G99" s="1"/>
  <c r="G104" s="1"/>
  <c r="I139"/>
  <c r="I99" s="1"/>
  <c r="I104" s="1"/>
  <c r="J139"/>
  <c r="J99" s="1"/>
  <c r="J104" s="1"/>
  <c r="L139"/>
  <c r="L99" s="1"/>
  <c r="L104" s="1"/>
  <c r="M139"/>
  <c r="M99" s="1"/>
  <c r="M104" s="1"/>
  <c r="O139"/>
  <c r="O99" s="1"/>
  <c r="O104" s="1"/>
  <c r="P139"/>
  <c r="P99" s="1"/>
  <c r="P104" s="1"/>
  <c r="R139"/>
  <c r="R99" s="1"/>
  <c r="R104" s="1"/>
  <c r="S139"/>
  <c r="S99" s="1"/>
  <c r="S104" s="1"/>
  <c r="U139"/>
  <c r="U99" s="1"/>
  <c r="U104" s="1"/>
  <c r="V139"/>
  <c r="V99" s="1"/>
  <c r="V104" s="1"/>
  <c r="X139"/>
  <c r="X99" s="1"/>
  <c r="X104" s="1"/>
  <c r="Y139"/>
  <c r="Y99" s="1"/>
  <c r="Y104" s="1"/>
  <c r="AA139"/>
  <c r="AA99" s="1"/>
  <c r="AA104" s="1"/>
  <c r="AB139"/>
  <c r="AB99" s="1"/>
  <c r="AB104" s="1"/>
  <c r="AD139"/>
  <c r="AD99" s="1"/>
  <c r="AD104" s="1"/>
  <c r="AE139"/>
  <c r="AE99" s="1"/>
  <c r="AE104" s="1"/>
  <c r="AG139"/>
  <c r="AG99" s="1"/>
  <c r="AG104" s="1"/>
  <c r="AI139"/>
  <c r="AI99" s="1"/>
  <c r="AI104" s="1"/>
  <c r="AK139"/>
  <c r="AK99" s="1"/>
  <c r="AK104" s="1"/>
  <c r="D140"/>
  <c r="D100" s="1"/>
  <c r="F140"/>
  <c r="F100" s="1"/>
  <c r="G140"/>
  <c r="G100" s="1"/>
  <c r="I140"/>
  <c r="I100" s="1"/>
  <c r="J140"/>
  <c r="J100" s="1"/>
  <c r="L140"/>
  <c r="L100" s="1"/>
  <c r="M140"/>
  <c r="M100" s="1"/>
  <c r="O140"/>
  <c r="O100" s="1"/>
  <c r="P140"/>
  <c r="P100" s="1"/>
  <c r="R140"/>
  <c r="R100" s="1"/>
  <c r="S140"/>
  <c r="S100" s="1"/>
  <c r="U140"/>
  <c r="U100" s="1"/>
  <c r="V140"/>
  <c r="V100" s="1"/>
  <c r="X140"/>
  <c r="X100" s="1"/>
  <c r="Y140"/>
  <c r="Y100" s="1"/>
  <c r="AA140"/>
  <c r="AA100" s="1"/>
  <c r="AB140"/>
  <c r="AB100" s="1"/>
  <c r="AD140"/>
  <c r="AD100" s="1"/>
  <c r="AE140"/>
  <c r="AE100" s="1"/>
  <c r="AG140"/>
  <c r="AG100" s="1"/>
  <c r="AI140"/>
  <c r="AI100" s="1"/>
  <c r="AK140"/>
  <c r="AK100" s="1"/>
  <c r="D141"/>
  <c r="D101" s="1"/>
  <c r="F141"/>
  <c r="F101" s="1"/>
  <c r="G141"/>
  <c r="G101" s="1"/>
  <c r="I141"/>
  <c r="I101" s="1"/>
  <c r="J141"/>
  <c r="J101" s="1"/>
  <c r="L141"/>
  <c r="L101" s="1"/>
  <c r="M141"/>
  <c r="M101" s="1"/>
  <c r="O141"/>
  <c r="O101" s="1"/>
  <c r="P141"/>
  <c r="P101" s="1"/>
  <c r="R141"/>
  <c r="R101" s="1"/>
  <c r="S141"/>
  <c r="S101" s="1"/>
  <c r="U141"/>
  <c r="U101" s="1"/>
  <c r="V141"/>
  <c r="V101" s="1"/>
  <c r="X141"/>
  <c r="X101" s="1"/>
  <c r="Y141"/>
  <c r="Y101" s="1"/>
  <c r="AA141"/>
  <c r="AA101" s="1"/>
  <c r="AB141"/>
  <c r="AB101" s="1"/>
  <c r="AD141"/>
  <c r="AD101" s="1"/>
  <c r="AE141"/>
  <c r="AE101" s="1"/>
  <c r="AG141"/>
  <c r="AG101" s="1"/>
  <c r="AI141"/>
  <c r="AI101" s="1"/>
  <c r="AK141"/>
  <c r="AK101" s="1"/>
  <c r="D142"/>
  <c r="D102" s="1"/>
  <c r="F142"/>
  <c r="F102" s="1"/>
  <c r="G142"/>
  <c r="G102" s="1"/>
  <c r="I142"/>
  <c r="I102" s="1"/>
  <c r="J142"/>
  <c r="J102" s="1"/>
  <c r="L142"/>
  <c r="L102" s="1"/>
  <c r="M142"/>
  <c r="M102" s="1"/>
  <c r="O142"/>
  <c r="O102" s="1"/>
  <c r="P142"/>
  <c r="P102" s="1"/>
  <c r="R142"/>
  <c r="R102" s="1"/>
  <c r="S142"/>
  <c r="S102" s="1"/>
  <c r="U142"/>
  <c r="U102" s="1"/>
  <c r="V142"/>
  <c r="V102" s="1"/>
  <c r="X142"/>
  <c r="X102" s="1"/>
  <c r="Y142"/>
  <c r="Y102" s="1"/>
  <c r="AA142"/>
  <c r="AA102" s="1"/>
  <c r="AB142"/>
  <c r="AB102" s="1"/>
  <c r="AD142"/>
  <c r="AD102" s="1"/>
  <c r="AE142"/>
  <c r="AE102" s="1"/>
  <c r="AG142"/>
  <c r="AG102" s="1"/>
  <c r="AI142"/>
  <c r="AI102" s="1"/>
  <c r="AK142"/>
  <c r="AK102" s="1"/>
  <c r="D143"/>
  <c r="D103" s="1"/>
  <c r="F143"/>
  <c r="F103" s="1"/>
  <c r="G143"/>
  <c r="G103" s="1"/>
  <c r="I143"/>
  <c r="I103" s="1"/>
  <c r="J143"/>
  <c r="J103" s="1"/>
  <c r="L143"/>
  <c r="L103" s="1"/>
  <c r="M143"/>
  <c r="M103" s="1"/>
  <c r="O143"/>
  <c r="O103" s="1"/>
  <c r="P143"/>
  <c r="P103" s="1"/>
  <c r="R143"/>
  <c r="R103" s="1"/>
  <c r="S143"/>
  <c r="S103" s="1"/>
  <c r="U143"/>
  <c r="U103" s="1"/>
  <c r="V143"/>
  <c r="V103" s="1"/>
  <c r="X143"/>
  <c r="X103" s="1"/>
  <c r="Y143"/>
  <c r="Y103" s="1"/>
  <c r="AA143"/>
  <c r="AA103" s="1"/>
  <c r="AB143"/>
  <c r="AB103" s="1"/>
  <c r="AD143"/>
  <c r="AD103" s="1"/>
  <c r="AE143"/>
  <c r="AE103" s="1"/>
  <c r="AG143"/>
  <c r="AG103" s="1"/>
  <c r="AI143"/>
  <c r="AI103" s="1"/>
  <c r="AK143"/>
  <c r="AK103" s="1"/>
  <c r="D144"/>
  <c r="E144"/>
  <c r="F144"/>
  <c r="G144"/>
  <c r="H144"/>
  <c r="I144"/>
  <c r="J144"/>
  <c r="K144"/>
  <c r="L144"/>
  <c r="M144"/>
  <c r="N144"/>
  <c r="O144"/>
  <c r="P144"/>
  <c r="Q144"/>
  <c r="R144"/>
  <c r="S144"/>
  <c r="T144"/>
  <c r="U144"/>
  <c r="V144"/>
  <c r="W144"/>
  <c r="X144"/>
  <c r="Y144"/>
  <c r="Z144"/>
  <c r="AA144"/>
  <c r="AB144"/>
  <c r="AC144"/>
  <c r="AD144"/>
  <c r="AE144"/>
  <c r="AF144"/>
  <c r="AG144"/>
  <c r="AI144"/>
  <c r="AJ144"/>
  <c r="AK144"/>
  <c r="D149"/>
  <c r="F149"/>
  <c r="G149"/>
  <c r="J149"/>
  <c r="L149"/>
  <c r="M149"/>
  <c r="O149"/>
  <c r="P149"/>
  <c r="R149"/>
  <c r="S149"/>
  <c r="U149"/>
  <c r="V149"/>
  <c r="X149"/>
  <c r="Y149"/>
  <c r="AA149"/>
  <c r="AB149"/>
  <c r="AE149"/>
  <c r="AG149"/>
  <c r="AH149"/>
  <c r="AI149"/>
  <c r="AK149"/>
  <c r="D150"/>
  <c r="F150"/>
  <c r="G150"/>
  <c r="J150"/>
  <c r="L150"/>
  <c r="M150"/>
  <c r="O150"/>
  <c r="P150"/>
  <c r="R150"/>
  <c r="S150"/>
  <c r="U150"/>
  <c r="V150"/>
  <c r="X150"/>
  <c r="Y150"/>
  <c r="AA150"/>
  <c r="AB150"/>
  <c r="AE150"/>
  <c r="AG150"/>
  <c r="AH150"/>
  <c r="AI150"/>
  <c r="AK150"/>
  <c r="D151"/>
  <c r="F151"/>
  <c r="G151"/>
  <c r="J151"/>
  <c r="L151"/>
  <c r="M151"/>
  <c r="O151"/>
  <c r="P151"/>
  <c r="R151"/>
  <c r="S151"/>
  <c r="U151"/>
  <c r="V151"/>
  <c r="X151"/>
  <c r="Y151"/>
  <c r="AA151"/>
  <c r="AB151"/>
  <c r="AE151"/>
  <c r="AG151"/>
  <c r="AH151"/>
  <c r="AI151"/>
  <c r="AK151"/>
  <c r="D152"/>
  <c r="F152"/>
  <c r="G152"/>
  <c r="J152"/>
  <c r="L152"/>
  <c r="M152"/>
  <c r="O152"/>
  <c r="P152"/>
  <c r="R152"/>
  <c r="S152"/>
  <c r="U152"/>
  <c r="V152"/>
  <c r="X152"/>
  <c r="Y152"/>
  <c r="AA152"/>
  <c r="AB152"/>
  <c r="AE152"/>
  <c r="AG152"/>
  <c r="AH152"/>
  <c r="AI152"/>
  <c r="AK152"/>
  <c r="D153"/>
  <c r="F153"/>
  <c r="G153"/>
  <c r="J153"/>
  <c r="L153"/>
  <c r="M153"/>
  <c r="O153"/>
  <c r="P153"/>
  <c r="R153"/>
  <c r="S153"/>
  <c r="U153"/>
  <c r="V153"/>
  <c r="X153"/>
  <c r="Y153"/>
  <c r="AA153"/>
  <c r="AB153"/>
  <c r="AE153"/>
  <c r="AG153"/>
  <c r="AH153"/>
  <c r="AI153"/>
  <c r="AK153"/>
  <c r="D154"/>
  <c r="E154"/>
  <c r="F154"/>
  <c r="G154"/>
  <c r="H154"/>
  <c r="J154"/>
  <c r="K154"/>
  <c r="L154"/>
  <c r="M154"/>
  <c r="N154"/>
  <c r="O154"/>
  <c r="P154"/>
  <c r="Q154"/>
  <c r="R154"/>
  <c r="S154"/>
  <c r="T154"/>
  <c r="U154"/>
  <c r="V154"/>
  <c r="W154"/>
  <c r="X154"/>
  <c r="Y154"/>
  <c r="Z154"/>
  <c r="AA154"/>
  <c r="AB154"/>
  <c r="AC154"/>
  <c r="AE154"/>
  <c r="AF154"/>
  <c r="AG154"/>
  <c r="AH154"/>
  <c r="AI154"/>
  <c r="AJ154"/>
  <c r="AK154"/>
  <c r="D157"/>
  <c r="F157"/>
  <c r="G157"/>
  <c r="J157"/>
  <c r="L157"/>
  <c r="M157"/>
  <c r="O157"/>
  <c r="P157"/>
  <c r="R157"/>
  <c r="S157"/>
  <c r="U157"/>
  <c r="V157"/>
  <c r="X157"/>
  <c r="Y157"/>
  <c r="AA157"/>
  <c r="AB157"/>
  <c r="AE157"/>
  <c r="AG157"/>
  <c r="AH157"/>
  <c r="AI157"/>
  <c r="AK157"/>
  <c r="D158"/>
  <c r="F158"/>
  <c r="G158"/>
  <c r="J158"/>
  <c r="L158"/>
  <c r="M158"/>
  <c r="O158"/>
  <c r="P158"/>
  <c r="R158"/>
  <c r="S158"/>
  <c r="U158"/>
  <c r="V158"/>
  <c r="X158"/>
  <c r="Y158"/>
  <c r="AA158"/>
  <c r="AB158"/>
  <c r="AE158"/>
  <c r="AG158"/>
  <c r="AH158"/>
  <c r="AI158"/>
  <c r="AK158"/>
  <c r="D159"/>
  <c r="F159"/>
  <c r="G159"/>
  <c r="J159"/>
  <c r="L159"/>
  <c r="M159"/>
  <c r="O159"/>
  <c r="P159"/>
  <c r="R159"/>
  <c r="S159"/>
  <c r="U159"/>
  <c r="V159"/>
  <c r="X159"/>
  <c r="Y159"/>
  <c r="AA159"/>
  <c r="AB159"/>
  <c r="AE159"/>
  <c r="AG159"/>
  <c r="AH159"/>
  <c r="AI159"/>
  <c r="AK159"/>
  <c r="D160"/>
  <c r="F160"/>
  <c r="G160"/>
  <c r="J160"/>
  <c r="L160"/>
  <c r="M160"/>
  <c r="O160"/>
  <c r="P160"/>
  <c r="R160"/>
  <c r="S160"/>
  <c r="U160"/>
  <c r="V160"/>
  <c r="X160"/>
  <c r="Y160"/>
  <c r="AA160"/>
  <c r="AB160"/>
  <c r="AE160"/>
  <c r="AG160"/>
  <c r="AH160"/>
  <c r="AI160"/>
  <c r="AK160"/>
  <c r="D161"/>
  <c r="F161"/>
  <c r="G161"/>
  <c r="J161"/>
  <c r="L161"/>
  <c r="M161"/>
  <c r="O161"/>
  <c r="P161"/>
  <c r="R161"/>
  <c r="S161"/>
  <c r="U161"/>
  <c r="V161"/>
  <c r="X161"/>
  <c r="Y161"/>
  <c r="AA161"/>
  <c r="AB161"/>
  <c r="AE161"/>
  <c r="AG161"/>
  <c r="AH161"/>
  <c r="AI161"/>
  <c r="AK161"/>
  <c r="D162"/>
  <c r="E162"/>
  <c r="F162"/>
  <c r="G162"/>
  <c r="H162"/>
  <c r="J162"/>
  <c r="K162"/>
  <c r="L162"/>
  <c r="M162"/>
  <c r="N162"/>
  <c r="O162"/>
  <c r="P162"/>
  <c r="Q162"/>
  <c r="R162"/>
  <c r="S162"/>
  <c r="T162"/>
  <c r="U162"/>
  <c r="V162"/>
  <c r="W162"/>
  <c r="X162"/>
  <c r="Y162"/>
  <c r="Z162"/>
  <c r="AA162"/>
  <c r="AB162"/>
  <c r="AC162"/>
  <c r="AE162"/>
  <c r="AF162"/>
  <c r="AG162"/>
  <c r="AH162"/>
  <c r="AI162"/>
  <c r="AJ162"/>
  <c r="AK162"/>
  <c r="D166"/>
  <c r="F166"/>
  <c r="G166"/>
  <c r="I166"/>
  <c r="J166"/>
  <c r="L166"/>
  <c r="M166"/>
  <c r="O166"/>
  <c r="P166"/>
  <c r="R166"/>
  <c r="S166"/>
  <c r="U166"/>
  <c r="V166"/>
  <c r="X166"/>
  <c r="Y166"/>
  <c r="AA166"/>
  <c r="AB166"/>
  <c r="AD166"/>
  <c r="AE166"/>
  <c r="AG166"/>
  <c r="AH166"/>
  <c r="AI166"/>
  <c r="AK166"/>
  <c r="D167"/>
  <c r="F167"/>
  <c r="G167"/>
  <c r="I167"/>
  <c r="J167"/>
  <c r="L167"/>
  <c r="M167"/>
  <c r="O167"/>
  <c r="P167"/>
  <c r="R167"/>
  <c r="S167"/>
  <c r="U167"/>
  <c r="V167"/>
  <c r="X167"/>
  <c r="Y167"/>
  <c r="AA167"/>
  <c r="AB167"/>
  <c r="AD167"/>
  <c r="AE167"/>
  <c r="AG167"/>
  <c r="AH167"/>
  <c r="AI167"/>
  <c r="AK167"/>
  <c r="D168"/>
  <c r="F168"/>
  <c r="G168"/>
  <c r="I168"/>
  <c r="J168"/>
  <c r="L168"/>
  <c r="M168"/>
  <c r="O168"/>
  <c r="P168"/>
  <c r="R168"/>
  <c r="S168"/>
  <c r="U168"/>
  <c r="V168"/>
  <c r="X168"/>
  <c r="Y168"/>
  <c r="AA168"/>
  <c r="AB168"/>
  <c r="AD168"/>
  <c r="AE168"/>
  <c r="AG168"/>
  <c r="AH168"/>
  <c r="AI168"/>
  <c r="AK168"/>
  <c r="D169"/>
  <c r="F169"/>
  <c r="G169"/>
  <c r="I169"/>
  <c r="J169"/>
  <c r="L169"/>
  <c r="M169"/>
  <c r="O169"/>
  <c r="P169"/>
  <c r="R169"/>
  <c r="S169"/>
  <c r="U169"/>
  <c r="V169"/>
  <c r="X169"/>
  <c r="Y169"/>
  <c r="AA169"/>
  <c r="AB169"/>
  <c r="AD169"/>
  <c r="AE169"/>
  <c r="AG169"/>
  <c r="AH169"/>
  <c r="AI169"/>
  <c r="AK169"/>
  <c r="D170"/>
  <c r="F170"/>
  <c r="G170"/>
  <c r="I170"/>
  <c r="J170"/>
  <c r="L170"/>
  <c r="M170"/>
  <c r="O170"/>
  <c r="P170"/>
  <c r="R170"/>
  <c r="S170"/>
  <c r="U170"/>
  <c r="V170"/>
  <c r="X170"/>
  <c r="Y170"/>
  <c r="AA170"/>
  <c r="AB170"/>
  <c r="AD170"/>
  <c r="AE170"/>
  <c r="AG170"/>
  <c r="AH170"/>
  <c r="AI170"/>
  <c r="AK170"/>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D176"/>
  <c r="F176"/>
  <c r="G176"/>
  <c r="I176"/>
  <c r="J176"/>
  <c r="L176"/>
  <c r="M176"/>
  <c r="O176"/>
  <c r="P176"/>
  <c r="R176"/>
  <c r="S176"/>
  <c r="U176"/>
  <c r="V176"/>
  <c r="X176"/>
  <c r="Y176"/>
  <c r="AA176"/>
  <c r="AB176"/>
  <c r="AD176"/>
  <c r="AE176"/>
  <c r="AG176"/>
  <c r="AH176"/>
  <c r="AI176"/>
  <c r="AK176"/>
  <c r="D177"/>
  <c r="F177"/>
  <c r="G177"/>
  <c r="I177"/>
  <c r="J177"/>
  <c r="L177"/>
  <c r="M177"/>
  <c r="O177"/>
  <c r="P177"/>
  <c r="R177"/>
  <c r="S177"/>
  <c r="U177"/>
  <c r="V177"/>
  <c r="X177"/>
  <c r="Y177"/>
  <c r="AA177"/>
  <c r="AB177"/>
  <c r="AD177"/>
  <c r="AE177"/>
  <c r="AG177"/>
  <c r="AH177"/>
  <c r="AI177"/>
  <c r="AK177"/>
  <c r="D178"/>
  <c r="F178"/>
  <c r="G178"/>
  <c r="I178"/>
  <c r="J178"/>
  <c r="L178"/>
  <c r="M178"/>
  <c r="O178"/>
  <c r="P178"/>
  <c r="R178"/>
  <c r="S178"/>
  <c r="U178"/>
  <c r="V178"/>
  <c r="X178"/>
  <c r="Y178"/>
  <c r="AA178"/>
  <c r="AB178"/>
  <c r="AD178"/>
  <c r="AE178"/>
  <c r="AG178"/>
  <c r="AH178"/>
  <c r="AI178"/>
  <c r="AK178"/>
  <c r="D179"/>
  <c r="F179"/>
  <c r="G179"/>
  <c r="I179"/>
  <c r="J179"/>
  <c r="L179"/>
  <c r="M179"/>
  <c r="O179"/>
  <c r="P179"/>
  <c r="R179"/>
  <c r="S179"/>
  <c r="U179"/>
  <c r="V179"/>
  <c r="X179"/>
  <c r="Y179"/>
  <c r="AA179"/>
  <c r="AB179"/>
  <c r="AD179"/>
  <c r="AE179"/>
  <c r="AG179"/>
  <c r="AH179"/>
  <c r="AI179"/>
  <c r="AK179"/>
  <c r="D180"/>
  <c r="F180"/>
  <c r="G180"/>
  <c r="I180"/>
  <c r="J180"/>
  <c r="L180"/>
  <c r="M180"/>
  <c r="O180"/>
  <c r="P180"/>
  <c r="R180"/>
  <c r="S180"/>
  <c r="U180"/>
  <c r="V180"/>
  <c r="X180"/>
  <c r="Y180"/>
  <c r="AA180"/>
  <c r="AB180"/>
  <c r="AD180"/>
  <c r="AE180"/>
  <c r="AG180"/>
  <c r="AH180"/>
  <c r="AI180"/>
  <c r="AK180"/>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1" i="161"/>
  <c r="A2"/>
  <c r="G5"/>
  <c r="H5"/>
  <c r="I5"/>
  <c r="J5"/>
  <c r="K5"/>
  <c r="L5"/>
  <c r="M5"/>
  <c r="N5"/>
  <c r="O5"/>
  <c r="P5"/>
  <c r="Q5"/>
  <c r="R5"/>
  <c r="S5"/>
  <c r="T5"/>
  <c r="U5"/>
  <c r="V5"/>
  <c r="W5"/>
  <c r="X5"/>
  <c r="Y5"/>
  <c r="Z5"/>
  <c r="AA5"/>
  <c r="AB5"/>
  <c r="AC5"/>
  <c r="AD5"/>
  <c r="AE5"/>
  <c r="AF5"/>
  <c r="AG5"/>
  <c r="F7"/>
  <c r="I7"/>
  <c r="L7"/>
  <c r="O7"/>
  <c r="R7"/>
  <c r="U7"/>
  <c r="X7"/>
  <c r="AA7"/>
  <c r="AD7"/>
  <c r="AG7"/>
  <c r="F8"/>
  <c r="I8"/>
  <c r="L8"/>
  <c r="O8"/>
  <c r="R8"/>
  <c r="U8"/>
  <c r="X8"/>
  <c r="AA8"/>
  <c r="AD8"/>
  <c r="AG8"/>
  <c r="F9"/>
  <c r="I9"/>
  <c r="L9"/>
  <c r="O9"/>
  <c r="R9"/>
  <c r="U9"/>
  <c r="X9"/>
  <c r="AA9"/>
  <c r="AD9"/>
  <c r="AG9"/>
  <c r="F10"/>
  <c r="I10"/>
  <c r="L10"/>
  <c r="O10"/>
  <c r="R10"/>
  <c r="U10"/>
  <c r="X10"/>
  <c r="AA10"/>
  <c r="AD10"/>
  <c r="AG10"/>
  <c r="F11"/>
  <c r="I11"/>
  <c r="L11"/>
  <c r="O11"/>
  <c r="R11"/>
  <c r="U11"/>
  <c r="X11"/>
  <c r="AA11"/>
  <c r="AD11"/>
  <c r="AG11"/>
  <c r="D12"/>
  <c r="E12"/>
  <c r="F12"/>
  <c r="G12"/>
  <c r="H12"/>
  <c r="I12"/>
  <c r="J12"/>
  <c r="K12"/>
  <c r="L12"/>
  <c r="M12"/>
  <c r="N12"/>
  <c r="O12"/>
  <c r="P12"/>
  <c r="Q12"/>
  <c r="R12"/>
  <c r="S12"/>
  <c r="T12"/>
  <c r="U12"/>
  <c r="V12"/>
  <c r="W12"/>
  <c r="X12"/>
  <c r="Y12"/>
  <c r="Z12"/>
  <c r="AA12"/>
  <c r="AB12"/>
  <c r="AC12"/>
  <c r="AD12"/>
  <c r="AE12"/>
  <c r="AF12"/>
  <c r="AG12"/>
  <c r="F15"/>
  <c r="I15"/>
  <c r="L15"/>
  <c r="O15"/>
  <c r="R15"/>
  <c r="U15"/>
  <c r="X15"/>
  <c r="AA15"/>
  <c r="AD15"/>
  <c r="AG15"/>
  <c r="F16"/>
  <c r="I16"/>
  <c r="L16"/>
  <c r="O16"/>
  <c r="R16"/>
  <c r="U16"/>
  <c r="X16"/>
  <c r="AA16"/>
  <c r="AD16"/>
  <c r="AG16"/>
  <c r="F17"/>
  <c r="I17"/>
  <c r="L17"/>
  <c r="O17"/>
  <c r="R17"/>
  <c r="U17"/>
  <c r="X17"/>
  <c r="AA17"/>
  <c r="AD17"/>
  <c r="AG17"/>
  <c r="F18"/>
  <c r="I18"/>
  <c r="L18"/>
  <c r="O18"/>
  <c r="R18"/>
  <c r="U18"/>
  <c r="X18"/>
  <c r="AA18"/>
  <c r="AD18"/>
  <c r="AG18"/>
  <c r="F19"/>
  <c r="I19"/>
  <c r="L19"/>
  <c r="O19"/>
  <c r="R19"/>
  <c r="U19"/>
  <c r="X19"/>
  <c r="AA19"/>
  <c r="AD19"/>
  <c r="AG19"/>
  <c r="D20"/>
  <c r="E20"/>
  <c r="F20"/>
  <c r="G20"/>
  <c r="H20"/>
  <c r="I20"/>
  <c r="J20"/>
  <c r="K20"/>
  <c r="L20"/>
  <c r="M20"/>
  <c r="N20"/>
  <c r="O20"/>
  <c r="P20"/>
  <c r="Q20"/>
  <c r="R20"/>
  <c r="S20"/>
  <c r="T20"/>
  <c r="U20"/>
  <c r="V20"/>
  <c r="W20"/>
  <c r="X20"/>
  <c r="Y20"/>
  <c r="Z20"/>
  <c r="AA20"/>
  <c r="AB20"/>
  <c r="AC20"/>
  <c r="AD20"/>
  <c r="AE20"/>
  <c r="AF20"/>
  <c r="AG20"/>
  <c r="F25"/>
  <c r="I25"/>
  <c r="L25"/>
  <c r="O25"/>
  <c r="R25"/>
  <c r="U25"/>
  <c r="X25"/>
  <c r="AA25"/>
  <c r="AD25"/>
  <c r="AG25"/>
  <c r="F26"/>
  <c r="I26"/>
  <c r="L26"/>
  <c r="O26"/>
  <c r="R26"/>
  <c r="U26"/>
  <c r="X26"/>
  <c r="AA26"/>
  <c r="AD26"/>
  <c r="AG26"/>
  <c r="F27"/>
  <c r="I27"/>
  <c r="L27"/>
  <c r="O27"/>
  <c r="R27"/>
  <c r="U27"/>
  <c r="X27"/>
  <c r="AA27"/>
  <c r="AD27"/>
  <c r="AG27"/>
  <c r="F28"/>
  <c r="I28"/>
  <c r="L28"/>
  <c r="O28"/>
  <c r="R28"/>
  <c r="U28"/>
  <c r="X28"/>
  <c r="AA28"/>
  <c r="AD28"/>
  <c r="AG28"/>
  <c r="F29"/>
  <c r="I29"/>
  <c r="L29"/>
  <c r="O29"/>
  <c r="R29"/>
  <c r="U29"/>
  <c r="X29"/>
  <c r="AA29"/>
  <c r="AD29"/>
  <c r="AG29"/>
  <c r="D30"/>
  <c r="E30"/>
  <c r="F30"/>
  <c r="G30"/>
  <c r="H30"/>
  <c r="I30"/>
  <c r="J30"/>
  <c r="K30"/>
  <c r="L30"/>
  <c r="M30"/>
  <c r="N30"/>
  <c r="O30"/>
  <c r="P30"/>
  <c r="Q30"/>
  <c r="R30"/>
  <c r="S30"/>
  <c r="T30"/>
  <c r="U30"/>
  <c r="V30"/>
  <c r="W30"/>
  <c r="X30"/>
  <c r="Y30"/>
  <c r="Z30"/>
  <c r="AA30"/>
  <c r="AB30"/>
  <c r="AC30"/>
  <c r="AD30"/>
  <c r="AE30"/>
  <c r="AF30"/>
  <c r="AG30"/>
  <c r="F34"/>
  <c r="I34"/>
  <c r="L34"/>
  <c r="O34"/>
  <c r="R34"/>
  <c r="U34"/>
  <c r="X34"/>
  <c r="AA34"/>
  <c r="AD34"/>
  <c r="AG34"/>
  <c r="F35"/>
  <c r="I35"/>
  <c r="L35"/>
  <c r="O35"/>
  <c r="R35"/>
  <c r="U35"/>
  <c r="X35"/>
  <c r="AA35"/>
  <c r="AD35"/>
  <c r="AG35"/>
  <c r="F36"/>
  <c r="I36"/>
  <c r="L36"/>
  <c r="O36"/>
  <c r="R36"/>
  <c r="U36"/>
  <c r="X36"/>
  <c r="AA36"/>
  <c r="AD36"/>
  <c r="AG36"/>
  <c r="F37"/>
  <c r="I37"/>
  <c r="L37"/>
  <c r="O37"/>
  <c r="R37"/>
  <c r="U37"/>
  <c r="X37"/>
  <c r="AA37"/>
  <c r="AD37"/>
  <c r="AG37"/>
  <c r="F38"/>
  <c r="I38"/>
  <c r="L38"/>
  <c r="O38"/>
  <c r="R38"/>
  <c r="U38"/>
  <c r="X38"/>
  <c r="AA38"/>
  <c r="AD38"/>
  <c r="AG38"/>
  <c r="D39"/>
  <c r="E39"/>
  <c r="F39"/>
  <c r="G39"/>
  <c r="H39"/>
  <c r="I39"/>
  <c r="J39"/>
  <c r="K39"/>
  <c r="L39"/>
  <c r="M39"/>
  <c r="N39"/>
  <c r="O39"/>
  <c r="P39"/>
  <c r="Q39"/>
  <c r="R39"/>
  <c r="S39"/>
  <c r="T39"/>
  <c r="U39"/>
  <c r="V39"/>
  <c r="W39"/>
  <c r="X39"/>
  <c r="Y39"/>
  <c r="Z39"/>
  <c r="AA39"/>
  <c r="AB39"/>
  <c r="AC39"/>
  <c r="AD39"/>
  <c r="AE39"/>
  <c r="AF39"/>
  <c r="AG39"/>
  <c r="D42"/>
  <c r="E42"/>
  <c r="F42"/>
  <c r="G42"/>
  <c r="H42"/>
  <c r="I42"/>
  <c r="J42"/>
  <c r="K42"/>
  <c r="L42"/>
  <c r="M42"/>
  <c r="N42"/>
  <c r="O42"/>
  <c r="P42"/>
  <c r="Q42"/>
  <c r="R42"/>
  <c r="S42"/>
  <c r="T42"/>
  <c r="U42"/>
  <c r="V42"/>
  <c r="W42"/>
  <c r="X42"/>
  <c r="Y42"/>
  <c r="Z42"/>
  <c r="AA42"/>
  <c r="AB42"/>
  <c r="AC42"/>
  <c r="AD42"/>
  <c r="AE42"/>
  <c r="AF42"/>
  <c r="AG42"/>
  <c r="F47"/>
  <c r="I47"/>
  <c r="L47"/>
  <c r="O47"/>
  <c r="R47"/>
  <c r="U47"/>
  <c r="X47"/>
  <c r="AA47"/>
  <c r="AD47"/>
  <c r="AG47"/>
  <c r="F48"/>
  <c r="I48"/>
  <c r="L48"/>
  <c r="O48"/>
  <c r="R48"/>
  <c r="U48"/>
  <c r="X48"/>
  <c r="AA48"/>
  <c r="AD48"/>
  <c r="AG48"/>
  <c r="F49"/>
  <c r="I49"/>
  <c r="L49"/>
  <c r="O49"/>
  <c r="R49"/>
  <c r="U49"/>
  <c r="X49"/>
  <c r="AA49"/>
  <c r="AD49"/>
  <c r="AG49"/>
  <c r="F50"/>
  <c r="I50"/>
  <c r="L50"/>
  <c r="O50"/>
  <c r="R50"/>
  <c r="U50"/>
  <c r="X50"/>
  <c r="AA50"/>
  <c r="AD50"/>
  <c r="AG50"/>
  <c r="F51"/>
  <c r="I51"/>
  <c r="L51"/>
  <c r="O51"/>
  <c r="R51"/>
  <c r="U51"/>
  <c r="X51"/>
  <c r="AA51"/>
  <c r="AD51"/>
  <c r="AG51"/>
  <c r="D52"/>
  <c r="E52"/>
  <c r="F52"/>
  <c r="G52"/>
  <c r="H52"/>
  <c r="I52"/>
  <c r="J52"/>
  <c r="K52"/>
  <c r="L52"/>
  <c r="M52"/>
  <c r="N52"/>
  <c r="O52"/>
  <c r="P52"/>
  <c r="Q52"/>
  <c r="R52"/>
  <c r="S52"/>
  <c r="T52"/>
  <c r="U52"/>
  <c r="V52"/>
  <c r="W52"/>
  <c r="X52"/>
  <c r="Y52"/>
  <c r="Z52"/>
  <c r="AA52"/>
  <c r="AB52"/>
  <c r="AC52"/>
  <c r="AD52"/>
  <c r="AE52"/>
  <c r="AF52"/>
  <c r="AG52"/>
  <c r="D58"/>
  <c r="E58"/>
  <c r="F58"/>
  <c r="G58"/>
  <c r="H58"/>
  <c r="I58"/>
  <c r="J58"/>
  <c r="K58"/>
  <c r="L58"/>
  <c r="M58"/>
  <c r="N58"/>
  <c r="O58"/>
  <c r="P58"/>
  <c r="Q58"/>
  <c r="R58"/>
  <c r="S58"/>
  <c r="T58"/>
  <c r="U58"/>
  <c r="V58"/>
  <c r="W58"/>
  <c r="X58"/>
  <c r="Y58"/>
  <c r="Z58"/>
  <c r="AA58"/>
  <c r="AB58"/>
  <c r="AC58"/>
  <c r="AD58"/>
  <c r="AE58"/>
  <c r="AF58"/>
  <c r="AG58"/>
  <c r="D59"/>
  <c r="E59"/>
  <c r="F59"/>
  <c r="G59"/>
  <c r="H59"/>
  <c r="I59"/>
  <c r="J59"/>
  <c r="K59"/>
  <c r="L59"/>
  <c r="M59"/>
  <c r="N59"/>
  <c r="O59"/>
  <c r="P59"/>
  <c r="Q59"/>
  <c r="R59"/>
  <c r="S59"/>
  <c r="T59"/>
  <c r="U59"/>
  <c r="V59"/>
  <c r="W59"/>
  <c r="X59"/>
  <c r="Y59"/>
  <c r="Z59"/>
  <c r="AA59"/>
  <c r="AB59"/>
  <c r="AC59"/>
  <c r="AD59"/>
  <c r="AE59"/>
  <c r="AF59"/>
  <c r="AG59"/>
  <c r="D60"/>
  <c r="E60"/>
  <c r="F60"/>
  <c r="G60"/>
  <c r="H60"/>
  <c r="I60"/>
  <c r="J60"/>
  <c r="K60"/>
  <c r="L60"/>
  <c r="M60"/>
  <c r="N60"/>
  <c r="O60"/>
  <c r="P60"/>
  <c r="Q60"/>
  <c r="R60"/>
  <c r="S60"/>
  <c r="T60"/>
  <c r="U60"/>
  <c r="V60"/>
  <c r="W60"/>
  <c r="X60"/>
  <c r="Y60"/>
  <c r="Z60"/>
  <c r="AA60"/>
  <c r="AB60"/>
  <c r="AC60"/>
  <c r="AD60"/>
  <c r="AE60"/>
  <c r="AF60"/>
  <c r="AG60"/>
  <c r="D61"/>
  <c r="E61"/>
  <c r="F61"/>
  <c r="G61"/>
  <c r="H61"/>
  <c r="I61"/>
  <c r="J61"/>
  <c r="K61"/>
  <c r="L61"/>
  <c r="M61"/>
  <c r="N61"/>
  <c r="O61"/>
  <c r="P61"/>
  <c r="Q61"/>
  <c r="R61"/>
  <c r="S61"/>
  <c r="T61"/>
  <c r="U61"/>
  <c r="V61"/>
  <c r="W61"/>
  <c r="X61"/>
  <c r="Y61"/>
  <c r="Z61"/>
  <c r="AA61"/>
  <c r="AB61"/>
  <c r="AC61"/>
  <c r="AD61"/>
  <c r="AE61"/>
  <c r="AF61"/>
  <c r="AG61"/>
  <c r="D62"/>
  <c r="E62"/>
  <c r="F62"/>
  <c r="G62"/>
  <c r="H62"/>
  <c r="I62"/>
  <c r="J62"/>
  <c r="K62"/>
  <c r="L62"/>
  <c r="M62"/>
  <c r="N62"/>
  <c r="O62"/>
  <c r="P62"/>
  <c r="Q62"/>
  <c r="R62"/>
  <c r="S62"/>
  <c r="T62"/>
  <c r="U62"/>
  <c r="V62"/>
  <c r="W62"/>
  <c r="X62"/>
  <c r="Y62"/>
  <c r="Z62"/>
  <c r="AA62"/>
  <c r="AB62"/>
  <c r="AC62"/>
  <c r="AD62"/>
  <c r="AE62"/>
  <c r="AF62"/>
  <c r="AG62"/>
  <c r="D63"/>
  <c r="E63"/>
  <c r="F63"/>
  <c r="G63"/>
  <c r="H63"/>
  <c r="I63"/>
  <c r="J63"/>
  <c r="K63"/>
  <c r="L63"/>
  <c r="M63"/>
  <c r="N63"/>
  <c r="O63"/>
  <c r="P63"/>
  <c r="Q63"/>
  <c r="R63"/>
  <c r="S63"/>
  <c r="T63"/>
  <c r="U63"/>
  <c r="V63"/>
  <c r="W63"/>
  <c r="X63"/>
  <c r="Y63"/>
  <c r="Z63"/>
  <c r="AA63"/>
  <c r="AB63"/>
  <c r="AC63"/>
  <c r="AD63"/>
  <c r="AE63"/>
  <c r="AF63"/>
  <c r="AG63"/>
  <c r="D67"/>
  <c r="E67"/>
  <c r="F67"/>
  <c r="G67"/>
  <c r="H67"/>
  <c r="I67"/>
  <c r="J67"/>
  <c r="K67"/>
  <c r="L67"/>
  <c r="M67"/>
  <c r="N67"/>
  <c r="O67"/>
  <c r="P67"/>
  <c r="Q67"/>
  <c r="R67"/>
  <c r="S67"/>
  <c r="T67"/>
  <c r="U67"/>
  <c r="V67"/>
  <c r="W67"/>
  <c r="X67"/>
  <c r="Y67"/>
  <c r="Z67"/>
  <c r="AA67"/>
  <c r="AB67"/>
  <c r="AC67"/>
  <c r="AD67"/>
  <c r="AE67"/>
  <c r="AF67"/>
  <c r="AG67"/>
  <c r="D68"/>
  <c r="E68"/>
  <c r="F68"/>
  <c r="G68"/>
  <c r="H68"/>
  <c r="I68"/>
  <c r="J68"/>
  <c r="K68"/>
  <c r="L68"/>
  <c r="M68"/>
  <c r="N68"/>
  <c r="O68"/>
  <c r="P68"/>
  <c r="Q68"/>
  <c r="R68"/>
  <c r="S68"/>
  <c r="T68"/>
  <c r="U68"/>
  <c r="V68"/>
  <c r="W68"/>
  <c r="X68"/>
  <c r="Y68"/>
  <c r="Z68"/>
  <c r="AA68"/>
  <c r="AB68"/>
  <c r="AC68"/>
  <c r="AD68"/>
  <c r="AE68"/>
  <c r="AF68"/>
  <c r="AG68"/>
  <c r="D69"/>
  <c r="E69"/>
  <c r="F69"/>
  <c r="G69"/>
  <c r="H69"/>
  <c r="I69"/>
  <c r="J69"/>
  <c r="K69"/>
  <c r="L69"/>
  <c r="M69"/>
  <c r="N69"/>
  <c r="O69"/>
  <c r="P69"/>
  <c r="Q69"/>
  <c r="R69"/>
  <c r="S69"/>
  <c r="T69"/>
  <c r="U69"/>
  <c r="V69"/>
  <c r="W69"/>
  <c r="X69"/>
  <c r="Y69"/>
  <c r="Z69"/>
  <c r="AA69"/>
  <c r="AB69"/>
  <c r="AC69"/>
  <c r="AD69"/>
  <c r="AE69"/>
  <c r="AF69"/>
  <c r="AG69"/>
  <c r="D70"/>
  <c r="E70"/>
  <c r="F70"/>
  <c r="G70"/>
  <c r="H70"/>
  <c r="I70"/>
  <c r="J70"/>
  <c r="K70"/>
  <c r="L70"/>
  <c r="M70"/>
  <c r="N70"/>
  <c r="O70"/>
  <c r="P70"/>
  <c r="Q70"/>
  <c r="R70"/>
  <c r="S70"/>
  <c r="T70"/>
  <c r="U70"/>
  <c r="V70"/>
  <c r="W70"/>
  <c r="X70"/>
  <c r="Y70"/>
  <c r="Z70"/>
  <c r="AA70"/>
  <c r="AB70"/>
  <c r="AC70"/>
  <c r="AD70"/>
  <c r="AE70"/>
  <c r="AF70"/>
  <c r="AG70"/>
  <c r="D71"/>
  <c r="E71"/>
  <c r="F71"/>
  <c r="G71"/>
  <c r="H71"/>
  <c r="I71"/>
  <c r="J71"/>
  <c r="K71"/>
  <c r="L71"/>
  <c r="M71"/>
  <c r="N71"/>
  <c r="O71"/>
  <c r="P71"/>
  <c r="Q71"/>
  <c r="R71"/>
  <c r="S71"/>
  <c r="T71"/>
  <c r="U71"/>
  <c r="V71"/>
  <c r="W71"/>
  <c r="X71"/>
  <c r="Y71"/>
  <c r="Z71"/>
  <c r="AA71"/>
  <c r="AB71"/>
  <c r="AC71"/>
  <c r="AD71"/>
  <c r="AE71"/>
  <c r="AF71"/>
  <c r="AG71"/>
  <c r="D72"/>
  <c r="E72"/>
  <c r="F72"/>
  <c r="G72"/>
  <c r="H72"/>
  <c r="I72"/>
  <c r="J72"/>
  <c r="K72"/>
  <c r="L72"/>
  <c r="M72"/>
  <c r="N72"/>
  <c r="O72"/>
  <c r="P72"/>
  <c r="Q72"/>
  <c r="R72"/>
  <c r="S72"/>
  <c r="T72"/>
  <c r="U72"/>
  <c r="V72"/>
  <c r="W72"/>
  <c r="X72"/>
  <c r="Y72"/>
  <c r="Z72"/>
  <c r="AA72"/>
  <c r="AB72"/>
  <c r="AC72"/>
  <c r="AD72"/>
  <c r="AE72"/>
  <c r="AF72"/>
  <c r="AG72"/>
  <c r="D75"/>
  <c r="E75"/>
  <c r="F75"/>
  <c r="G75"/>
  <c r="H75"/>
  <c r="I75"/>
  <c r="J75"/>
  <c r="K75"/>
  <c r="L75"/>
  <c r="M75"/>
  <c r="N75"/>
  <c r="O75"/>
  <c r="P75"/>
  <c r="Q75"/>
  <c r="R75"/>
  <c r="S75"/>
  <c r="T75"/>
  <c r="U75"/>
  <c r="V75"/>
  <c r="W75"/>
  <c r="X75"/>
  <c r="Y75"/>
  <c r="Z75"/>
  <c r="AA75"/>
  <c r="AB75"/>
  <c r="AC75"/>
  <c r="AD75"/>
  <c r="AE75"/>
  <c r="AF75"/>
  <c r="AG75"/>
  <c r="D76"/>
  <c r="E76"/>
  <c r="F76"/>
  <c r="G76"/>
  <c r="H76"/>
  <c r="I76"/>
  <c r="J76"/>
  <c r="K76"/>
  <c r="L76"/>
  <c r="M76"/>
  <c r="N76"/>
  <c r="O76"/>
  <c r="P76"/>
  <c r="Q76"/>
  <c r="R76"/>
  <c r="S76"/>
  <c r="T76"/>
  <c r="U76"/>
  <c r="V76"/>
  <c r="W76"/>
  <c r="X76"/>
  <c r="Y76"/>
  <c r="Z76"/>
  <c r="AA76"/>
  <c r="AB76"/>
  <c r="AC76"/>
  <c r="AD76"/>
  <c r="AE76"/>
  <c r="AF76"/>
  <c r="AG76"/>
  <c r="D77"/>
  <c r="E77"/>
  <c r="F77"/>
  <c r="G77"/>
  <c r="H77"/>
  <c r="I77"/>
  <c r="J77"/>
  <c r="K77"/>
  <c r="L77"/>
  <c r="M77"/>
  <c r="N77"/>
  <c r="O77"/>
  <c r="P77"/>
  <c r="Q77"/>
  <c r="R77"/>
  <c r="S77"/>
  <c r="T77"/>
  <c r="U77"/>
  <c r="V77"/>
  <c r="W77"/>
  <c r="X77"/>
  <c r="Y77"/>
  <c r="Z77"/>
  <c r="AA77"/>
  <c r="AB77"/>
  <c r="AC77"/>
  <c r="AD77"/>
  <c r="AE77"/>
  <c r="AF77"/>
  <c r="AG77"/>
  <c r="D78"/>
  <c r="E78"/>
  <c r="F78"/>
  <c r="G78"/>
  <c r="H78"/>
  <c r="I78"/>
  <c r="J78"/>
  <c r="K78"/>
  <c r="L78"/>
  <c r="M78"/>
  <c r="N78"/>
  <c r="O78"/>
  <c r="P78"/>
  <c r="Q78"/>
  <c r="R78"/>
  <c r="S78"/>
  <c r="T78"/>
  <c r="U78"/>
  <c r="V78"/>
  <c r="W78"/>
  <c r="X78"/>
  <c r="Y78"/>
  <c r="Z78"/>
  <c r="AA78"/>
  <c r="AB78"/>
  <c r="AC78"/>
  <c r="AD78"/>
  <c r="AE78"/>
  <c r="AF78"/>
  <c r="AG78"/>
  <c r="D79"/>
  <c r="E79"/>
  <c r="F79"/>
  <c r="G79"/>
  <c r="H79"/>
  <c r="I79"/>
  <c r="J79"/>
  <c r="K79"/>
  <c r="L79"/>
  <c r="M79"/>
  <c r="N79"/>
  <c r="O79"/>
  <c r="P79"/>
  <c r="Q79"/>
  <c r="R79"/>
  <c r="S79"/>
  <c r="T79"/>
  <c r="U79"/>
  <c r="V79"/>
  <c r="W79"/>
  <c r="X79"/>
  <c r="Y79"/>
  <c r="Z79"/>
  <c r="AA79"/>
  <c r="AB79"/>
  <c r="AC79"/>
  <c r="AD79"/>
  <c r="AE79"/>
  <c r="AF79"/>
  <c r="AG79"/>
  <c r="D80"/>
  <c r="E80"/>
  <c r="F80"/>
  <c r="G80"/>
  <c r="H80"/>
  <c r="I80"/>
  <c r="J80"/>
  <c r="K80"/>
  <c r="L80"/>
  <c r="M80"/>
  <c r="N80"/>
  <c r="O80"/>
  <c r="P80"/>
  <c r="Q80"/>
  <c r="R80"/>
  <c r="S80"/>
  <c r="T80"/>
  <c r="U80"/>
  <c r="V80"/>
  <c r="W80"/>
  <c r="X80"/>
  <c r="Y80"/>
  <c r="Z80"/>
  <c r="AA80"/>
  <c r="AB80"/>
  <c r="AC80"/>
  <c r="AD80"/>
  <c r="AE80"/>
  <c r="AF80"/>
  <c r="AG80"/>
  <c r="D83"/>
  <c r="E83"/>
  <c r="F83"/>
  <c r="G83"/>
  <c r="H83"/>
  <c r="I83"/>
  <c r="J83"/>
  <c r="K83"/>
  <c r="L83"/>
  <c r="M83"/>
  <c r="N83"/>
  <c r="O83"/>
  <c r="P83"/>
  <c r="Q83"/>
  <c r="R83"/>
  <c r="S83"/>
  <c r="T83"/>
  <c r="U83"/>
  <c r="V83"/>
  <c r="W83"/>
  <c r="X83"/>
  <c r="Y83"/>
  <c r="Z83"/>
  <c r="AA83"/>
  <c r="AB83"/>
  <c r="AC83"/>
  <c r="AD83"/>
  <c r="AE83"/>
  <c r="AF83"/>
  <c r="AG83"/>
  <c r="D84"/>
  <c r="E84"/>
  <c r="F84"/>
  <c r="G84"/>
  <c r="H84"/>
  <c r="I84"/>
  <c r="J84"/>
  <c r="K84"/>
  <c r="L84"/>
  <c r="M84"/>
  <c r="N84"/>
  <c r="O84"/>
  <c r="P84"/>
  <c r="Q84"/>
  <c r="R84"/>
  <c r="S84"/>
  <c r="T84"/>
  <c r="U84"/>
  <c r="V84"/>
  <c r="W84"/>
  <c r="X84"/>
  <c r="Y84"/>
  <c r="Z84"/>
  <c r="AA84"/>
  <c r="AB84"/>
  <c r="AC84"/>
  <c r="AD84"/>
  <c r="AE84"/>
  <c r="AF84"/>
  <c r="AG84"/>
  <c r="D85"/>
  <c r="E85"/>
  <c r="F85"/>
  <c r="G85"/>
  <c r="H85"/>
  <c r="I85"/>
  <c r="J85"/>
  <c r="K85"/>
  <c r="L85"/>
  <c r="M85"/>
  <c r="N85"/>
  <c r="O85"/>
  <c r="P85"/>
  <c r="Q85"/>
  <c r="R85"/>
  <c r="S85"/>
  <c r="T85"/>
  <c r="U85"/>
  <c r="V85"/>
  <c r="W85"/>
  <c r="X85"/>
  <c r="Y85"/>
  <c r="Z85"/>
  <c r="AA85"/>
  <c r="AB85"/>
  <c r="AC85"/>
  <c r="AD85"/>
  <c r="AE85"/>
  <c r="AF85"/>
  <c r="AG85"/>
  <c r="D86"/>
  <c r="E86"/>
  <c r="F86"/>
  <c r="G86"/>
  <c r="H86"/>
  <c r="I86"/>
  <c r="J86"/>
  <c r="K86"/>
  <c r="L86"/>
  <c r="M86"/>
  <c r="N86"/>
  <c r="O86"/>
  <c r="P86"/>
  <c r="Q86"/>
  <c r="R86"/>
  <c r="S86"/>
  <c r="T86"/>
  <c r="U86"/>
  <c r="V86"/>
  <c r="W86"/>
  <c r="X86"/>
  <c r="Y86"/>
  <c r="Z86"/>
  <c r="AA86"/>
  <c r="AB86"/>
  <c r="AC86"/>
  <c r="AD86"/>
  <c r="AE86"/>
  <c r="AF86"/>
  <c r="AG86"/>
  <c r="D87"/>
  <c r="E87"/>
  <c r="F87"/>
  <c r="G87"/>
  <c r="H87"/>
  <c r="I87"/>
  <c r="J87"/>
  <c r="K87"/>
  <c r="L87"/>
  <c r="M87"/>
  <c r="N87"/>
  <c r="O87"/>
  <c r="P87"/>
  <c r="Q87"/>
  <c r="R87"/>
  <c r="S87"/>
  <c r="T87"/>
  <c r="U87"/>
  <c r="V87"/>
  <c r="W87"/>
  <c r="X87"/>
  <c r="Y87"/>
  <c r="Z87"/>
  <c r="AA87"/>
  <c r="AB87"/>
  <c r="AC87"/>
  <c r="AD87"/>
  <c r="AE87"/>
  <c r="AF87"/>
  <c r="AG87"/>
  <c r="D88"/>
  <c r="E88"/>
  <c r="F88"/>
  <c r="G88"/>
  <c r="H88"/>
  <c r="I88"/>
  <c r="J88"/>
  <c r="K88"/>
  <c r="L88"/>
  <c r="M88"/>
  <c r="N88"/>
  <c r="O88"/>
  <c r="P88"/>
  <c r="Q88"/>
  <c r="R88"/>
  <c r="S88"/>
  <c r="T88"/>
  <c r="U88"/>
  <c r="V88"/>
  <c r="W88"/>
  <c r="X88"/>
  <c r="Y88"/>
  <c r="Z88"/>
  <c r="AA88"/>
  <c r="AB88"/>
  <c r="AC88"/>
  <c r="AD88"/>
  <c r="AE88"/>
  <c r="AF88"/>
  <c r="AG88"/>
  <c r="D93"/>
  <c r="E93"/>
  <c r="F93"/>
  <c r="G93"/>
  <c r="H93"/>
  <c r="I93"/>
  <c r="J93"/>
  <c r="K93"/>
  <c r="L93"/>
  <c r="M93"/>
  <c r="N93"/>
  <c r="O93"/>
  <c r="P93"/>
  <c r="Q93"/>
  <c r="R93"/>
  <c r="S93"/>
  <c r="T93"/>
  <c r="U93"/>
  <c r="V93"/>
  <c r="W93"/>
  <c r="X93"/>
  <c r="Y93"/>
  <c r="Z93"/>
  <c r="AA93"/>
  <c r="AB93"/>
  <c r="AC93"/>
  <c r="AD93"/>
  <c r="AE93"/>
  <c r="AF93"/>
  <c r="AG93"/>
  <c r="D94"/>
  <c r="E94"/>
  <c r="F94"/>
  <c r="G94"/>
  <c r="H94"/>
  <c r="I94"/>
  <c r="J94"/>
  <c r="K94"/>
  <c r="L94"/>
  <c r="M94"/>
  <c r="N94"/>
  <c r="O94"/>
  <c r="P94"/>
  <c r="Q94"/>
  <c r="R94"/>
  <c r="S94"/>
  <c r="T94"/>
  <c r="U94"/>
  <c r="V94"/>
  <c r="W94"/>
  <c r="X94"/>
  <c r="Y94"/>
  <c r="Z94"/>
  <c r="AA94"/>
  <c r="AB94"/>
  <c r="AC94"/>
  <c r="AD94"/>
  <c r="AE94"/>
  <c r="AF94"/>
  <c r="AG94"/>
  <c r="D95"/>
  <c r="E95"/>
  <c r="F95"/>
  <c r="G95"/>
  <c r="H95"/>
  <c r="I95"/>
  <c r="J95"/>
  <c r="K95"/>
  <c r="L95"/>
  <c r="M95"/>
  <c r="N95"/>
  <c r="O95"/>
  <c r="P95"/>
  <c r="Q95"/>
  <c r="R95"/>
  <c r="S95"/>
  <c r="T95"/>
  <c r="U95"/>
  <c r="V95"/>
  <c r="W95"/>
  <c r="X95"/>
  <c r="Y95"/>
  <c r="Z95"/>
  <c r="AA95"/>
  <c r="AB95"/>
  <c r="AC95"/>
  <c r="AD95"/>
  <c r="AE95"/>
  <c r="AF95"/>
  <c r="AG95"/>
  <c r="D96"/>
  <c r="E96"/>
  <c r="F96"/>
  <c r="G96"/>
  <c r="H96"/>
  <c r="I96"/>
  <c r="J96"/>
  <c r="K96"/>
  <c r="L96"/>
  <c r="M96"/>
  <c r="N96"/>
  <c r="O96"/>
  <c r="P96"/>
  <c r="Q96"/>
  <c r="R96"/>
  <c r="S96"/>
  <c r="T96"/>
  <c r="U96"/>
  <c r="V96"/>
  <c r="W96"/>
  <c r="X96"/>
  <c r="Y96"/>
  <c r="Z96"/>
  <c r="AA96"/>
  <c r="AB96"/>
  <c r="AC96"/>
  <c r="AD96"/>
  <c r="AE96"/>
  <c r="AF96"/>
  <c r="AG96"/>
  <c r="D97"/>
  <c r="E97"/>
  <c r="F97"/>
  <c r="G97"/>
  <c r="H97"/>
  <c r="I97"/>
  <c r="J97"/>
  <c r="K97"/>
  <c r="L97"/>
  <c r="M97"/>
  <c r="N97"/>
  <c r="O97"/>
  <c r="P97"/>
  <c r="Q97"/>
  <c r="R97"/>
  <c r="S97"/>
  <c r="T97"/>
  <c r="U97"/>
  <c r="V97"/>
  <c r="W97"/>
  <c r="X97"/>
  <c r="Y97"/>
  <c r="Z97"/>
  <c r="AA97"/>
  <c r="AB97"/>
  <c r="AC97"/>
  <c r="AD97"/>
  <c r="AE97"/>
  <c r="AF97"/>
  <c r="AG97"/>
  <c r="D98"/>
  <c r="E98"/>
  <c r="F98"/>
  <c r="G98"/>
  <c r="H98"/>
  <c r="I98"/>
  <c r="J98"/>
  <c r="K98"/>
  <c r="L98"/>
  <c r="M98"/>
  <c r="N98"/>
  <c r="O98"/>
  <c r="P98"/>
  <c r="Q98"/>
  <c r="R98"/>
  <c r="S98"/>
  <c r="T98"/>
  <c r="U98"/>
  <c r="V98"/>
  <c r="W98"/>
  <c r="X98"/>
  <c r="Y98"/>
  <c r="Z98"/>
  <c r="AA98"/>
  <c r="AB98"/>
  <c r="AC98"/>
  <c r="AD98"/>
  <c r="AE98"/>
  <c r="AF98"/>
  <c r="AG98"/>
  <c r="D102"/>
  <c r="E102"/>
  <c r="F102"/>
  <c r="G102"/>
  <c r="H102"/>
  <c r="I102"/>
  <c r="J102"/>
  <c r="K102"/>
  <c r="L102"/>
  <c r="M102"/>
  <c r="N102"/>
  <c r="O102"/>
  <c r="P102"/>
  <c r="Q102"/>
  <c r="R102"/>
  <c r="S102"/>
  <c r="T102"/>
  <c r="U102"/>
  <c r="V102"/>
  <c r="W102"/>
  <c r="X102"/>
  <c r="Y102"/>
  <c r="Z102"/>
  <c r="AA102"/>
  <c r="AB102"/>
  <c r="AC102"/>
  <c r="AD102"/>
  <c r="AE102"/>
  <c r="AF102"/>
  <c r="AG102"/>
  <c r="D103"/>
  <c r="E103"/>
  <c r="F103"/>
  <c r="G103"/>
  <c r="H103"/>
  <c r="I103"/>
  <c r="J103"/>
  <c r="K103"/>
  <c r="L103"/>
  <c r="M103"/>
  <c r="N103"/>
  <c r="O103"/>
  <c r="P103"/>
  <c r="Q103"/>
  <c r="R103"/>
  <c r="S103"/>
  <c r="T103"/>
  <c r="U103"/>
  <c r="V103"/>
  <c r="W103"/>
  <c r="X103"/>
  <c r="Y103"/>
  <c r="Z103"/>
  <c r="AA103"/>
  <c r="AB103"/>
  <c r="AC103"/>
  <c r="AD103"/>
  <c r="AE103"/>
  <c r="AF103"/>
  <c r="AG103"/>
  <c r="D104"/>
  <c r="E104"/>
  <c r="F104"/>
  <c r="G104"/>
  <c r="H104"/>
  <c r="I104"/>
  <c r="J104"/>
  <c r="K104"/>
  <c r="L104"/>
  <c r="M104"/>
  <c r="N104"/>
  <c r="O104"/>
  <c r="P104"/>
  <c r="Q104"/>
  <c r="R104"/>
  <c r="S104"/>
  <c r="T104"/>
  <c r="U104"/>
  <c r="V104"/>
  <c r="W104"/>
  <c r="X104"/>
  <c r="Y104"/>
  <c r="Z104"/>
  <c r="AA104"/>
  <c r="AB104"/>
  <c r="AC104"/>
  <c r="AD104"/>
  <c r="AE104"/>
  <c r="AF104"/>
  <c r="AG104"/>
  <c r="D105"/>
  <c r="E105"/>
  <c r="F105"/>
  <c r="G105"/>
  <c r="H105"/>
  <c r="I105"/>
  <c r="J105"/>
  <c r="K105"/>
  <c r="L105"/>
  <c r="M105"/>
  <c r="N105"/>
  <c r="O105"/>
  <c r="P105"/>
  <c r="Q105"/>
  <c r="R105"/>
  <c r="S105"/>
  <c r="T105"/>
  <c r="U105"/>
  <c r="V105"/>
  <c r="W105"/>
  <c r="X105"/>
  <c r="Y105"/>
  <c r="Z105"/>
  <c r="AA105"/>
  <c r="AB105"/>
  <c r="AC105"/>
  <c r="AD105"/>
  <c r="AE105"/>
  <c r="AF105"/>
  <c r="AG105"/>
  <c r="D106"/>
  <c r="E106"/>
  <c r="F106"/>
  <c r="G106"/>
  <c r="H106"/>
  <c r="I106"/>
  <c r="J106"/>
  <c r="K106"/>
  <c r="L106"/>
  <c r="M106"/>
  <c r="N106"/>
  <c r="O106"/>
  <c r="P106"/>
  <c r="Q106"/>
  <c r="R106"/>
  <c r="S106"/>
  <c r="T106"/>
  <c r="U106"/>
  <c r="V106"/>
  <c r="W106"/>
  <c r="X106"/>
  <c r="Y106"/>
  <c r="Z106"/>
  <c r="AA106"/>
  <c r="AB106"/>
  <c r="AC106"/>
  <c r="AD106"/>
  <c r="AE106"/>
  <c r="AF106"/>
  <c r="AG106"/>
  <c r="D107"/>
  <c r="E107"/>
  <c r="F107"/>
  <c r="G107"/>
  <c r="H107"/>
  <c r="I107"/>
  <c r="J107"/>
  <c r="K107"/>
  <c r="L107"/>
  <c r="M107"/>
  <c r="N107"/>
  <c r="O107"/>
  <c r="P107"/>
  <c r="Q107"/>
  <c r="R107"/>
  <c r="S107"/>
  <c r="T107"/>
  <c r="U107"/>
  <c r="V107"/>
  <c r="W107"/>
  <c r="X107"/>
  <c r="Y107"/>
  <c r="Z107"/>
  <c r="AA107"/>
  <c r="AB107"/>
  <c r="AC107"/>
  <c r="AD107"/>
  <c r="AE107"/>
  <c r="AF107"/>
  <c r="AG107"/>
  <c r="D110"/>
  <c r="E110"/>
  <c r="F110"/>
  <c r="G110"/>
  <c r="H110"/>
  <c r="I110"/>
  <c r="J110"/>
  <c r="K110"/>
  <c r="L110"/>
  <c r="M110"/>
  <c r="N110"/>
  <c r="O110"/>
  <c r="P110"/>
  <c r="Q110"/>
  <c r="R110"/>
  <c r="S110"/>
  <c r="T110"/>
  <c r="U110"/>
  <c r="V110"/>
  <c r="W110"/>
  <c r="X110"/>
  <c r="Y110"/>
  <c r="Z110"/>
  <c r="AA110"/>
  <c r="AB110"/>
  <c r="AC110"/>
  <c r="AD110"/>
  <c r="AE110"/>
  <c r="AF110"/>
  <c r="AG110"/>
  <c r="D111"/>
  <c r="E111"/>
  <c r="F111"/>
  <c r="G111"/>
  <c r="H111"/>
  <c r="I111"/>
  <c r="J111"/>
  <c r="K111"/>
  <c r="L111"/>
  <c r="M111"/>
  <c r="N111"/>
  <c r="O111"/>
  <c r="P111"/>
  <c r="Q111"/>
  <c r="R111"/>
  <c r="S111"/>
  <c r="T111"/>
  <c r="U111"/>
  <c r="V111"/>
  <c r="W111"/>
  <c r="X111"/>
  <c r="Y111"/>
  <c r="Z111"/>
  <c r="AA111"/>
  <c r="AB111"/>
  <c r="AC111"/>
  <c r="AD111"/>
  <c r="AE111"/>
  <c r="AF111"/>
  <c r="AG111"/>
  <c r="D112"/>
  <c r="E112"/>
  <c r="F112"/>
  <c r="G112"/>
  <c r="H112"/>
  <c r="I112"/>
  <c r="J112"/>
  <c r="K112"/>
  <c r="L112"/>
  <c r="M112"/>
  <c r="N112"/>
  <c r="O112"/>
  <c r="P112"/>
  <c r="Q112"/>
  <c r="R112"/>
  <c r="S112"/>
  <c r="T112"/>
  <c r="U112"/>
  <c r="V112"/>
  <c r="W112"/>
  <c r="X112"/>
  <c r="Y112"/>
  <c r="Z112"/>
  <c r="AA112"/>
  <c r="AB112"/>
  <c r="AC112"/>
  <c r="AD112"/>
  <c r="AE112"/>
  <c r="AF112"/>
  <c r="AG112"/>
  <c r="D113"/>
  <c r="E113"/>
  <c r="F113"/>
  <c r="G113"/>
  <c r="H113"/>
  <c r="I113"/>
  <c r="J113"/>
  <c r="K113"/>
  <c r="L113"/>
  <c r="M113"/>
  <c r="N113"/>
  <c r="O113"/>
  <c r="P113"/>
  <c r="Q113"/>
  <c r="R113"/>
  <c r="S113"/>
  <c r="T113"/>
  <c r="U113"/>
  <c r="V113"/>
  <c r="W113"/>
  <c r="X113"/>
  <c r="Y113"/>
  <c r="Z113"/>
  <c r="AA113"/>
  <c r="AB113"/>
  <c r="AC113"/>
  <c r="AD113"/>
  <c r="AE113"/>
  <c r="AF113"/>
  <c r="AG113"/>
  <c r="D114"/>
  <c r="E114"/>
  <c r="F114"/>
  <c r="G114"/>
  <c r="H114"/>
  <c r="I114"/>
  <c r="J114"/>
  <c r="K114"/>
  <c r="L114"/>
  <c r="M114"/>
  <c r="N114"/>
  <c r="O114"/>
  <c r="P114"/>
  <c r="Q114"/>
  <c r="R114"/>
  <c r="S114"/>
  <c r="T114"/>
  <c r="U114"/>
  <c r="V114"/>
  <c r="W114"/>
  <c r="X114"/>
  <c r="Y114"/>
  <c r="Z114"/>
  <c r="AA114"/>
  <c r="AB114"/>
  <c r="AC114"/>
  <c r="AD114"/>
  <c r="AE114"/>
  <c r="AF114"/>
  <c r="AG114"/>
  <c r="D115"/>
  <c r="E115"/>
  <c r="F115"/>
  <c r="G115"/>
  <c r="H115"/>
  <c r="I115"/>
  <c r="J115"/>
  <c r="K115"/>
  <c r="L115"/>
  <c r="M115"/>
  <c r="N115"/>
  <c r="O115"/>
  <c r="P115"/>
  <c r="Q115"/>
  <c r="R115"/>
  <c r="S115"/>
  <c r="T115"/>
  <c r="U115"/>
  <c r="V115"/>
  <c r="W115"/>
  <c r="X115"/>
  <c r="Y115"/>
  <c r="Z115"/>
  <c r="AA115"/>
  <c r="AB115"/>
  <c r="AC115"/>
  <c r="AD115"/>
  <c r="AE115"/>
  <c r="AF115"/>
  <c r="AG115"/>
  <c r="D120"/>
  <c r="E120"/>
  <c r="F120"/>
  <c r="G120"/>
  <c r="H120"/>
  <c r="I120"/>
  <c r="J120"/>
  <c r="K120"/>
  <c r="L120"/>
  <c r="M120"/>
  <c r="N120"/>
  <c r="O120"/>
  <c r="P120"/>
  <c r="Q120"/>
  <c r="R120"/>
  <c r="S120"/>
  <c r="T120"/>
  <c r="U120"/>
  <c r="V120"/>
  <c r="W120"/>
  <c r="X120"/>
  <c r="Y120"/>
  <c r="Z120"/>
  <c r="AA120"/>
  <c r="AB120"/>
  <c r="AC120"/>
  <c r="AD120"/>
  <c r="AE120"/>
  <c r="AF120"/>
  <c r="AG120"/>
  <c r="D121"/>
  <c r="E121"/>
  <c r="F121"/>
  <c r="G121"/>
  <c r="H121"/>
  <c r="I121"/>
  <c r="J121"/>
  <c r="K121"/>
  <c r="L121"/>
  <c r="M121"/>
  <c r="N121"/>
  <c r="O121"/>
  <c r="P121"/>
  <c r="Q121"/>
  <c r="R121"/>
  <c r="S121"/>
  <c r="T121"/>
  <c r="U121"/>
  <c r="V121"/>
  <c r="W121"/>
  <c r="X121"/>
  <c r="Y121"/>
  <c r="Z121"/>
  <c r="AA121"/>
  <c r="AB121"/>
  <c r="AC121"/>
  <c r="AD121"/>
  <c r="AE121"/>
  <c r="AF121"/>
  <c r="AG121"/>
  <c r="D122"/>
  <c r="E122"/>
  <c r="F122"/>
  <c r="G122"/>
  <c r="H122"/>
  <c r="I122"/>
  <c r="J122"/>
  <c r="K122"/>
  <c r="L122"/>
  <c r="M122"/>
  <c r="N122"/>
  <c r="O122"/>
  <c r="P122"/>
  <c r="Q122"/>
  <c r="R122"/>
  <c r="S122"/>
  <c r="T122"/>
  <c r="U122"/>
  <c r="V122"/>
  <c r="W122"/>
  <c r="X122"/>
  <c r="Y122"/>
  <c r="Z122"/>
  <c r="AA122"/>
  <c r="AB122"/>
  <c r="AC122"/>
  <c r="AD122"/>
  <c r="AE122"/>
  <c r="AF122"/>
  <c r="AG122"/>
  <c r="D123"/>
  <c r="E123"/>
  <c r="F123"/>
  <c r="G123"/>
  <c r="H123"/>
  <c r="I123"/>
  <c r="J123"/>
  <c r="K123"/>
  <c r="L123"/>
  <c r="M123"/>
  <c r="N123"/>
  <c r="O123"/>
  <c r="P123"/>
  <c r="Q123"/>
  <c r="R123"/>
  <c r="S123"/>
  <c r="T123"/>
  <c r="U123"/>
  <c r="V123"/>
  <c r="W123"/>
  <c r="X123"/>
  <c r="Y123"/>
  <c r="Z123"/>
  <c r="AA123"/>
  <c r="AB123"/>
  <c r="AC123"/>
  <c r="AD123"/>
  <c r="AE123"/>
  <c r="AF123"/>
  <c r="AG123"/>
  <c r="D124"/>
  <c r="E124"/>
  <c r="F124"/>
  <c r="G124"/>
  <c r="H124"/>
  <c r="I124"/>
  <c r="J124"/>
  <c r="K124"/>
  <c r="L124"/>
  <c r="M124"/>
  <c r="N124"/>
  <c r="O124"/>
  <c r="P124"/>
  <c r="Q124"/>
  <c r="R124"/>
  <c r="S124"/>
  <c r="T124"/>
  <c r="U124"/>
  <c r="V124"/>
  <c r="W124"/>
  <c r="X124"/>
  <c r="Y124"/>
  <c r="Z124"/>
  <c r="AA124"/>
  <c r="AB124"/>
  <c r="AC124"/>
  <c r="AD124"/>
  <c r="AE124"/>
  <c r="AF124"/>
  <c r="AG124"/>
  <c r="D125"/>
  <c r="E125"/>
  <c r="F125"/>
  <c r="G125"/>
  <c r="H125"/>
  <c r="I125"/>
  <c r="J125"/>
  <c r="K125"/>
  <c r="L125"/>
  <c r="M125"/>
  <c r="N125"/>
  <c r="O125"/>
  <c r="P125"/>
  <c r="Q125"/>
  <c r="R125"/>
  <c r="S125"/>
  <c r="T125"/>
  <c r="U125"/>
  <c r="V125"/>
  <c r="W125"/>
  <c r="X125"/>
  <c r="Y125"/>
  <c r="Z125"/>
  <c r="AA125"/>
  <c r="AB125"/>
  <c r="AC125"/>
  <c r="AD125"/>
  <c r="AE125"/>
  <c r="AF125"/>
  <c r="AG125"/>
  <c r="D129"/>
  <c r="E129"/>
  <c r="F129"/>
  <c r="G129"/>
  <c r="H129"/>
  <c r="I129"/>
  <c r="J129"/>
  <c r="K129"/>
  <c r="L129"/>
  <c r="M129"/>
  <c r="N129"/>
  <c r="O129"/>
  <c r="P129"/>
  <c r="Q129"/>
  <c r="R129"/>
  <c r="S129"/>
  <c r="T129"/>
  <c r="U129"/>
  <c r="V129"/>
  <c r="W129"/>
  <c r="X129"/>
  <c r="Y129"/>
  <c r="Z129"/>
  <c r="AA129"/>
  <c r="AB129"/>
  <c r="AC129"/>
  <c r="AD129"/>
  <c r="AE129"/>
  <c r="AF129"/>
  <c r="AG129"/>
  <c r="D130"/>
  <c r="E130"/>
  <c r="F130"/>
  <c r="G130"/>
  <c r="H130"/>
  <c r="I130"/>
  <c r="J130"/>
  <c r="K130"/>
  <c r="L130"/>
  <c r="M130"/>
  <c r="N130"/>
  <c r="O130"/>
  <c r="P130"/>
  <c r="Q130"/>
  <c r="R130"/>
  <c r="S130"/>
  <c r="T130"/>
  <c r="U130"/>
  <c r="V130"/>
  <c r="W130"/>
  <c r="X130"/>
  <c r="Y130"/>
  <c r="Z130"/>
  <c r="AA130"/>
  <c r="AB130"/>
  <c r="AC130"/>
  <c r="AD130"/>
  <c r="AE130"/>
  <c r="AF130"/>
  <c r="AG130"/>
  <c r="D131"/>
  <c r="E131"/>
  <c r="F131"/>
  <c r="G131"/>
  <c r="H131"/>
  <c r="I131"/>
  <c r="J131"/>
  <c r="K131"/>
  <c r="L131"/>
  <c r="M131"/>
  <c r="N131"/>
  <c r="O131"/>
  <c r="P131"/>
  <c r="Q131"/>
  <c r="R131"/>
  <c r="S131"/>
  <c r="T131"/>
  <c r="U131"/>
  <c r="V131"/>
  <c r="W131"/>
  <c r="X131"/>
  <c r="Y131"/>
  <c r="Z131"/>
  <c r="AA131"/>
  <c r="AB131"/>
  <c r="AC131"/>
  <c r="AD131"/>
  <c r="AE131"/>
  <c r="AF131"/>
  <c r="AG131"/>
  <c r="D132"/>
  <c r="E132"/>
  <c r="F132"/>
  <c r="G132"/>
  <c r="H132"/>
  <c r="I132"/>
  <c r="J132"/>
  <c r="K132"/>
  <c r="L132"/>
  <c r="M132"/>
  <c r="N132"/>
  <c r="O132"/>
  <c r="P132"/>
  <c r="Q132"/>
  <c r="R132"/>
  <c r="S132"/>
  <c r="T132"/>
  <c r="U132"/>
  <c r="V132"/>
  <c r="W132"/>
  <c r="X132"/>
  <c r="Y132"/>
  <c r="Z132"/>
  <c r="AA132"/>
  <c r="AB132"/>
  <c r="AC132"/>
  <c r="AD132"/>
  <c r="AE132"/>
  <c r="AF132"/>
  <c r="AG132"/>
  <c r="D133"/>
  <c r="E133"/>
  <c r="F133"/>
  <c r="G133"/>
  <c r="H133"/>
  <c r="I133"/>
  <c r="J133"/>
  <c r="K133"/>
  <c r="L133"/>
  <c r="M133"/>
  <c r="N133"/>
  <c r="O133"/>
  <c r="P133"/>
  <c r="Q133"/>
  <c r="R133"/>
  <c r="S133"/>
  <c r="T133"/>
  <c r="U133"/>
  <c r="V133"/>
  <c r="W133"/>
  <c r="X133"/>
  <c r="Y133"/>
  <c r="Z133"/>
  <c r="AA133"/>
  <c r="AB133"/>
  <c r="AC133"/>
  <c r="AD133"/>
  <c r="AE133"/>
  <c r="AF133"/>
  <c r="AG133"/>
  <c r="D134"/>
  <c r="E134"/>
  <c r="F134"/>
  <c r="G134"/>
  <c r="H134"/>
  <c r="I134"/>
  <c r="J134"/>
  <c r="K134"/>
  <c r="L134"/>
  <c r="M134"/>
  <c r="N134"/>
  <c r="O134"/>
  <c r="P134"/>
  <c r="Q134"/>
  <c r="R134"/>
  <c r="S134"/>
  <c r="T134"/>
  <c r="U134"/>
  <c r="V134"/>
  <c r="W134"/>
  <c r="X134"/>
  <c r="Y134"/>
  <c r="Z134"/>
  <c r="AA134"/>
  <c r="AB134"/>
  <c r="AC134"/>
  <c r="AD134"/>
  <c r="AE134"/>
  <c r="AF134"/>
  <c r="AG134"/>
  <c r="D139"/>
  <c r="E139"/>
  <c r="F139"/>
  <c r="G139"/>
  <c r="H139"/>
  <c r="I139"/>
  <c r="J139"/>
  <c r="K139"/>
  <c r="L139"/>
  <c r="M139"/>
  <c r="N139"/>
  <c r="O139"/>
  <c r="P139"/>
  <c r="Q139"/>
  <c r="R139"/>
  <c r="S139"/>
  <c r="T139"/>
  <c r="U139"/>
  <c r="V139"/>
  <c r="W139"/>
  <c r="X139"/>
  <c r="Y139"/>
  <c r="Z139"/>
  <c r="AA139"/>
  <c r="AB139"/>
  <c r="AC139"/>
  <c r="AD139"/>
  <c r="AE139"/>
  <c r="AF139"/>
  <c r="AG139"/>
  <c r="D140"/>
  <c r="E140"/>
  <c r="F140"/>
  <c r="G140"/>
  <c r="H140"/>
  <c r="I140"/>
  <c r="J140"/>
  <c r="K140"/>
  <c r="L140"/>
  <c r="M140"/>
  <c r="N140"/>
  <c r="O140"/>
  <c r="P140"/>
  <c r="Q140"/>
  <c r="R140"/>
  <c r="S140"/>
  <c r="T140"/>
  <c r="U140"/>
  <c r="V140"/>
  <c r="W140"/>
  <c r="X140"/>
  <c r="Y140"/>
  <c r="Z140"/>
  <c r="AA140"/>
  <c r="AB140"/>
  <c r="AC140"/>
  <c r="AD140"/>
  <c r="AE140"/>
  <c r="AF140"/>
  <c r="AG140"/>
  <c r="D141"/>
  <c r="E141"/>
  <c r="F141"/>
  <c r="G141"/>
  <c r="H141"/>
  <c r="I141"/>
  <c r="J141"/>
  <c r="K141"/>
  <c r="L141"/>
  <c r="M141"/>
  <c r="N141"/>
  <c r="O141"/>
  <c r="P141"/>
  <c r="Q141"/>
  <c r="R141"/>
  <c r="S141"/>
  <c r="T141"/>
  <c r="U141"/>
  <c r="V141"/>
  <c r="W141"/>
  <c r="X141"/>
  <c r="Y141"/>
  <c r="Z141"/>
  <c r="AA141"/>
  <c r="AB141"/>
  <c r="AC141"/>
  <c r="AD141"/>
  <c r="AE141"/>
  <c r="AF141"/>
  <c r="AG141"/>
  <c r="D142"/>
  <c r="E142"/>
  <c r="F142"/>
  <c r="G142"/>
  <c r="H142"/>
  <c r="I142"/>
  <c r="J142"/>
  <c r="K142"/>
  <c r="L142"/>
  <c r="M142"/>
  <c r="N142"/>
  <c r="O142"/>
  <c r="P142"/>
  <c r="Q142"/>
  <c r="R142"/>
  <c r="S142"/>
  <c r="T142"/>
  <c r="U142"/>
  <c r="V142"/>
  <c r="W142"/>
  <c r="X142"/>
  <c r="Y142"/>
  <c r="Z142"/>
  <c r="AA142"/>
  <c r="AB142"/>
  <c r="AC142"/>
  <c r="AD142"/>
  <c r="AE142"/>
  <c r="AF142"/>
  <c r="AG142"/>
  <c r="D143"/>
  <c r="E143"/>
  <c r="F143"/>
  <c r="G143"/>
  <c r="H143"/>
  <c r="I143"/>
  <c r="J143"/>
  <c r="K143"/>
  <c r="L143"/>
  <c r="M143"/>
  <c r="N143"/>
  <c r="O143"/>
  <c r="P143"/>
  <c r="Q143"/>
  <c r="R143"/>
  <c r="S143"/>
  <c r="T143"/>
  <c r="U143"/>
  <c r="V143"/>
  <c r="W143"/>
  <c r="X143"/>
  <c r="Y143"/>
  <c r="Z143"/>
  <c r="AA143"/>
  <c r="AB143"/>
  <c r="AC143"/>
  <c r="AD143"/>
  <c r="AE143"/>
  <c r="AF143"/>
  <c r="AG143"/>
  <c r="D144"/>
  <c r="E144"/>
  <c r="F144"/>
  <c r="G144"/>
  <c r="H144"/>
  <c r="I144"/>
  <c r="J144"/>
  <c r="K144"/>
  <c r="L144"/>
  <c r="M144"/>
  <c r="N144"/>
  <c r="O144"/>
  <c r="P144"/>
  <c r="Q144"/>
  <c r="R144"/>
  <c r="S144"/>
  <c r="T144"/>
  <c r="U144"/>
  <c r="V144"/>
  <c r="W144"/>
  <c r="X144"/>
  <c r="Y144"/>
  <c r="Z144"/>
  <c r="AA144"/>
  <c r="AB144"/>
  <c r="AC144"/>
  <c r="AD144"/>
  <c r="AE144"/>
  <c r="AF144"/>
  <c r="AG144"/>
  <c r="D151"/>
  <c r="E151"/>
  <c r="F151"/>
  <c r="G151"/>
  <c r="H151"/>
  <c r="I151"/>
  <c r="J151"/>
  <c r="K151"/>
  <c r="L151"/>
  <c r="M151"/>
  <c r="N151"/>
  <c r="O151"/>
  <c r="P151"/>
  <c r="Q151"/>
  <c r="R151"/>
  <c r="S151"/>
  <c r="T151"/>
  <c r="U151"/>
  <c r="V151"/>
  <c r="W151"/>
  <c r="X151"/>
  <c r="Y151"/>
  <c r="Z151"/>
  <c r="AA151"/>
  <c r="AB151"/>
  <c r="AC151"/>
  <c r="AD151"/>
  <c r="AE151"/>
  <c r="AF151"/>
  <c r="AG151"/>
  <c r="G157"/>
  <c r="H157"/>
  <c r="I157"/>
  <c r="J157"/>
  <c r="K157"/>
  <c r="L157"/>
  <c r="M157"/>
  <c r="N157"/>
  <c r="O157"/>
  <c r="P157"/>
  <c r="Q157"/>
  <c r="R157"/>
  <c r="S157"/>
  <c r="T157"/>
  <c r="U157"/>
  <c r="V157"/>
  <c r="W157"/>
  <c r="X157"/>
  <c r="Y157"/>
  <c r="Z157"/>
  <c r="AA157"/>
  <c r="AB157"/>
  <c r="AC157"/>
  <c r="AD157"/>
  <c r="AE157"/>
  <c r="AF157"/>
  <c r="AG157"/>
  <c r="F158"/>
  <c r="F159"/>
  <c r="F160"/>
  <c r="F161"/>
  <c r="F162"/>
  <c r="D163"/>
  <c r="E163"/>
  <c r="F163"/>
  <c r="G163"/>
  <c r="H163"/>
  <c r="I163"/>
  <c r="J163"/>
  <c r="K163"/>
  <c r="L163"/>
  <c r="M163"/>
  <c r="N163"/>
  <c r="O163"/>
  <c r="P163"/>
  <c r="Q163"/>
  <c r="R163"/>
  <c r="S163"/>
  <c r="T163"/>
  <c r="U163"/>
  <c r="V163"/>
  <c r="W163"/>
  <c r="X163"/>
  <c r="Y163"/>
  <c r="Z163"/>
  <c r="AA163"/>
  <c r="AB163"/>
  <c r="AC163"/>
  <c r="AD163"/>
  <c r="AE163"/>
  <c r="AF163"/>
  <c r="AG163"/>
  <c r="F165"/>
  <c r="I165"/>
  <c r="L165"/>
  <c r="O165"/>
  <c r="R165"/>
  <c r="U165"/>
  <c r="X165"/>
  <c r="AA165"/>
  <c r="AD165"/>
  <c r="AG165"/>
  <c r="G167"/>
  <c r="H167"/>
  <c r="I167"/>
  <c r="J167"/>
  <c r="K167"/>
  <c r="L167"/>
  <c r="M167"/>
  <c r="N167"/>
  <c r="O167"/>
  <c r="P167"/>
  <c r="Q167"/>
  <c r="R167"/>
  <c r="S167"/>
  <c r="T167"/>
  <c r="U167"/>
  <c r="V167"/>
  <c r="W167"/>
  <c r="X167"/>
  <c r="Y167"/>
  <c r="Z167"/>
  <c r="AA167"/>
  <c r="AB167"/>
  <c r="AC167"/>
  <c r="AD167"/>
  <c r="AE167"/>
  <c r="AF167"/>
  <c r="AG167"/>
  <c r="F168"/>
  <c r="F169"/>
  <c r="F170"/>
  <c r="F171"/>
  <c r="F172"/>
  <c r="D173"/>
  <c r="E173"/>
  <c r="F173"/>
  <c r="G173"/>
  <c r="H173"/>
  <c r="I173"/>
  <c r="J173"/>
  <c r="K173"/>
  <c r="L173"/>
  <c r="M173"/>
  <c r="N173"/>
  <c r="O173"/>
  <c r="P173"/>
  <c r="Q173"/>
  <c r="R173"/>
  <c r="S173"/>
  <c r="T173"/>
  <c r="U173"/>
  <c r="V173"/>
  <c r="W173"/>
  <c r="X173"/>
  <c r="Y173"/>
  <c r="Z173"/>
  <c r="AA173"/>
  <c r="AB173"/>
  <c r="AC173"/>
  <c r="AD173"/>
  <c r="AE173"/>
  <c r="AF173"/>
  <c r="AG173"/>
  <c r="F175"/>
  <c r="I175"/>
  <c r="L175"/>
  <c r="O175"/>
  <c r="R175"/>
  <c r="U175"/>
  <c r="X175"/>
  <c r="AA175"/>
  <c r="AD175"/>
  <c r="AG175"/>
  <c r="F178"/>
  <c r="F183" s="1"/>
  <c r="F185" s="1"/>
  <c r="F179"/>
  <c r="F180"/>
  <c r="F181"/>
  <c r="F182"/>
  <c r="D183"/>
  <c r="E183"/>
  <c r="G183"/>
  <c r="H183"/>
  <c r="I183"/>
  <c r="J183"/>
  <c r="K183"/>
  <c r="L183"/>
  <c r="M183"/>
  <c r="N183"/>
  <c r="O183"/>
  <c r="P183"/>
  <c r="Q183"/>
  <c r="R183"/>
  <c r="S183"/>
  <c r="T183"/>
  <c r="U183"/>
  <c r="V183"/>
  <c r="W183"/>
  <c r="X183"/>
  <c r="Y183"/>
  <c r="Z183"/>
  <c r="AA183"/>
  <c r="AB183"/>
  <c r="AC183"/>
  <c r="AD183"/>
  <c r="AE183"/>
  <c r="AF183"/>
  <c r="AG183"/>
  <c r="I185"/>
  <c r="L185"/>
  <c r="O185"/>
  <c r="R185"/>
  <c r="U185"/>
  <c r="X185"/>
  <c r="AA185"/>
  <c r="AD185"/>
  <c r="AG185"/>
  <c r="A1" i="160"/>
  <c r="A2"/>
  <c r="O8"/>
  <c r="R8"/>
  <c r="Q8" s="1"/>
  <c r="T8" s="1"/>
  <c r="W8" s="1"/>
  <c r="Z8" s="1"/>
  <c r="AC8" s="1"/>
  <c r="AF8" s="1"/>
  <c r="AI8" s="1"/>
  <c r="AL8" s="1"/>
  <c r="AO8" s="1"/>
  <c r="U8"/>
  <c r="X8"/>
  <c r="AA8"/>
  <c r="AD8"/>
  <c r="AG8"/>
  <c r="AJ8"/>
  <c r="AM8"/>
  <c r="AP8"/>
  <c r="O10"/>
  <c r="Q10"/>
  <c r="R10" s="1"/>
  <c r="U10" s="1"/>
  <c r="T10"/>
  <c r="M16"/>
  <c r="N16"/>
  <c r="O16"/>
  <c r="Q16"/>
  <c r="R16"/>
  <c r="T16"/>
  <c r="U16"/>
  <c r="W16"/>
  <c r="X16"/>
  <c r="Z16"/>
  <c r="AA16"/>
  <c r="AC16"/>
  <c r="AD16"/>
  <c r="AF16"/>
  <c r="AG16"/>
  <c r="AI16"/>
  <c r="AJ16"/>
  <c r="AL16"/>
  <c r="AM16"/>
  <c r="AO16"/>
  <c r="AP16"/>
  <c r="M18"/>
  <c r="N18"/>
  <c r="O18"/>
  <c r="Q18"/>
  <c r="R18"/>
  <c r="T18"/>
  <c r="U18"/>
  <c r="W18"/>
  <c r="X18"/>
  <c r="Z18"/>
  <c r="AA18"/>
  <c r="AC18"/>
  <c r="AD18"/>
  <c r="AF18"/>
  <c r="AG18"/>
  <c r="AI18"/>
  <c r="AJ18"/>
  <c r="AL18"/>
  <c r="AM18"/>
  <c r="AO18"/>
  <c r="AP18"/>
  <c r="O20"/>
  <c r="Q20" s="1"/>
  <c r="R20" s="1"/>
  <c r="T20" s="1"/>
  <c r="U20" s="1"/>
  <c r="M26"/>
  <c r="N26"/>
  <c r="O26"/>
  <c r="Q26"/>
  <c r="R26"/>
  <c r="T26"/>
  <c r="U26"/>
  <c r="W26"/>
  <c r="X26"/>
  <c r="Z26"/>
  <c r="AA26"/>
  <c r="AC26"/>
  <c r="AD26"/>
  <c r="AF26"/>
  <c r="AG26"/>
  <c r="AI26"/>
  <c r="AJ26"/>
  <c r="AL26"/>
  <c r="AM26"/>
  <c r="AO26"/>
  <c r="AP26"/>
  <c r="M28"/>
  <c r="N28"/>
  <c r="O28"/>
  <c r="Q28"/>
  <c r="R28"/>
  <c r="T28"/>
  <c r="U28"/>
  <c r="W28"/>
  <c r="X28"/>
  <c r="Z28"/>
  <c r="AA28"/>
  <c r="AC28"/>
  <c r="AD28"/>
  <c r="AF28"/>
  <c r="AG28"/>
  <c r="AI28"/>
  <c r="AJ28"/>
  <c r="AL28"/>
  <c r="AM28"/>
  <c r="AO28"/>
  <c r="AP28"/>
  <c r="M36"/>
  <c r="N36"/>
  <c r="O36"/>
  <c r="Q36"/>
  <c r="R36"/>
  <c r="T36"/>
  <c r="U36"/>
  <c r="W36"/>
  <c r="X36"/>
  <c r="Z36"/>
  <c r="AA36"/>
  <c r="AC36"/>
  <c r="AD36"/>
  <c r="AF36"/>
  <c r="AG36"/>
  <c r="AI36"/>
  <c r="AJ36"/>
  <c r="AL36"/>
  <c r="AM36"/>
  <c r="AO36"/>
  <c r="AP36"/>
  <c r="M38"/>
  <c r="N38"/>
  <c r="O38"/>
  <c r="Q38"/>
  <c r="R38"/>
  <c r="T38"/>
  <c r="U38"/>
  <c r="W38"/>
  <c r="X38"/>
  <c r="Z38"/>
  <c r="AA38"/>
  <c r="AC38"/>
  <c r="AD38"/>
  <c r="AF38"/>
  <c r="AG38"/>
  <c r="AI38"/>
  <c r="AJ38"/>
  <c r="AL38"/>
  <c r="AM38"/>
  <c r="AO38"/>
  <c r="AP38"/>
  <c r="N46"/>
  <c r="O46" s="1"/>
  <c r="P46" s="1"/>
  <c r="Q46" s="1"/>
  <c r="R46" s="1"/>
  <c r="S46" s="1"/>
  <c r="T46" s="1"/>
  <c r="U46" s="1"/>
  <c r="V46" s="1"/>
  <c r="M54"/>
  <c r="N54"/>
  <c r="O54"/>
  <c r="P54"/>
  <c r="Q54"/>
  <c r="R54"/>
  <c r="S54"/>
  <c r="T54"/>
  <c r="U54"/>
  <c r="V54"/>
  <c r="M56"/>
  <c r="N56"/>
  <c r="O56"/>
  <c r="P56"/>
  <c r="Q56"/>
  <c r="R56"/>
  <c r="S56"/>
  <c r="T56"/>
  <c r="U56"/>
  <c r="V56"/>
  <c r="M64"/>
  <c r="N64"/>
  <c r="O64"/>
  <c r="P64"/>
  <c r="Q64"/>
  <c r="R64"/>
  <c r="S64"/>
  <c r="T64"/>
  <c r="U64"/>
  <c r="V64"/>
  <c r="M66"/>
  <c r="N66"/>
  <c r="O66"/>
  <c r="P66"/>
  <c r="Q66"/>
  <c r="R66"/>
  <c r="S66"/>
  <c r="T66"/>
  <c r="U66"/>
  <c r="V66"/>
  <c r="M74"/>
  <c r="N74"/>
  <c r="O74"/>
  <c r="P74"/>
  <c r="Q74"/>
  <c r="R74"/>
  <c r="S74"/>
  <c r="T74"/>
  <c r="U74"/>
  <c r="V74"/>
  <c r="M76"/>
  <c r="N76"/>
  <c r="O76"/>
  <c r="P76"/>
  <c r="Q76"/>
  <c r="R76"/>
  <c r="S76"/>
  <c r="T76"/>
  <c r="U76"/>
  <c r="V76"/>
  <c r="A1" i="159"/>
  <c r="A2"/>
  <c r="Q7"/>
  <c r="R7" s="1"/>
  <c r="N10"/>
  <c r="O10" s="1"/>
  <c r="P10" s="1"/>
  <c r="Q10" s="1"/>
  <c r="R10" s="1"/>
  <c r="S10" s="1"/>
  <c r="T10" s="1"/>
  <c r="U10" s="1"/>
  <c r="V10" s="1"/>
  <c r="M28"/>
  <c r="N28"/>
  <c r="O28"/>
  <c r="P28"/>
  <c r="Q28"/>
  <c r="R28"/>
  <c r="S28"/>
  <c r="T28"/>
  <c r="U28"/>
  <c r="V28"/>
  <c r="M42"/>
  <c r="N42"/>
  <c r="O42"/>
  <c r="P42"/>
  <c r="Q42"/>
  <c r="R42"/>
  <c r="S42"/>
  <c r="T42"/>
  <c r="U42"/>
  <c r="V42"/>
  <c r="M55"/>
  <c r="N55"/>
  <c r="O55"/>
  <c r="P55"/>
  <c r="Q55"/>
  <c r="R55"/>
  <c r="S55"/>
  <c r="T55"/>
  <c r="U55"/>
  <c r="V55"/>
  <c r="M63"/>
  <c r="N63"/>
  <c r="O63"/>
  <c r="P63"/>
  <c r="Q63"/>
  <c r="R63"/>
  <c r="S63"/>
  <c r="T63"/>
  <c r="U63"/>
  <c r="V63"/>
  <c r="M65"/>
  <c r="N65"/>
  <c r="O65"/>
  <c r="P65"/>
  <c r="Q65"/>
  <c r="R65"/>
  <c r="S65"/>
  <c r="T65"/>
  <c r="U65"/>
  <c r="V65"/>
  <c r="M67"/>
  <c r="N67"/>
  <c r="O67"/>
  <c r="P67"/>
  <c r="Q67"/>
  <c r="R67"/>
  <c r="S67"/>
  <c r="T67"/>
  <c r="U67"/>
  <c r="V67"/>
  <c r="M69"/>
  <c r="N69"/>
  <c r="O69"/>
  <c r="P69"/>
  <c r="Q69"/>
  <c r="M70"/>
  <c r="N70"/>
  <c r="O70"/>
  <c r="P70"/>
  <c r="Q70"/>
  <c r="R70"/>
  <c r="S70"/>
  <c r="T70"/>
  <c r="U70"/>
  <c r="V70"/>
  <c r="M71"/>
  <c r="N71"/>
  <c r="O71"/>
  <c r="P71"/>
  <c r="Q71"/>
  <c r="Q74"/>
  <c r="R74" s="1"/>
  <c r="N77"/>
  <c r="O77" s="1"/>
  <c r="P77" s="1"/>
  <c r="Q77" s="1"/>
  <c r="R77" s="1"/>
  <c r="S77" s="1"/>
  <c r="T77" s="1"/>
  <c r="U77" s="1"/>
  <c r="V77" s="1"/>
  <c r="M95"/>
  <c r="N95"/>
  <c r="O95"/>
  <c r="P95"/>
  <c r="Q95"/>
  <c r="R95"/>
  <c r="S95"/>
  <c r="T95"/>
  <c r="U95"/>
  <c r="V95"/>
  <c r="M109"/>
  <c r="N109"/>
  <c r="O109"/>
  <c r="P109"/>
  <c r="Q109"/>
  <c r="R109"/>
  <c r="S109"/>
  <c r="T109"/>
  <c r="U109"/>
  <c r="V109"/>
  <c r="M122"/>
  <c r="N122"/>
  <c r="O122"/>
  <c r="P122"/>
  <c r="Q122"/>
  <c r="R122"/>
  <c r="S122"/>
  <c r="T122"/>
  <c r="U122"/>
  <c r="V122"/>
  <c r="M130"/>
  <c r="N130"/>
  <c r="O130"/>
  <c r="P130"/>
  <c r="Q130"/>
  <c r="R130"/>
  <c r="S130"/>
  <c r="T130"/>
  <c r="U130"/>
  <c r="V130"/>
  <c r="M132"/>
  <c r="N132"/>
  <c r="O132"/>
  <c r="P132"/>
  <c r="Q132"/>
  <c r="R132"/>
  <c r="S132"/>
  <c r="T132"/>
  <c r="U132"/>
  <c r="V132"/>
  <c r="M134"/>
  <c r="N134"/>
  <c r="O134"/>
  <c r="P134"/>
  <c r="Q134"/>
  <c r="R134"/>
  <c r="S134"/>
  <c r="T134"/>
  <c r="U134"/>
  <c r="V134"/>
  <c r="M136"/>
  <c r="N136"/>
  <c r="O136"/>
  <c r="P136"/>
  <c r="Q136"/>
  <c r="M137"/>
  <c r="N137"/>
  <c r="O137"/>
  <c r="P137"/>
  <c r="Q137"/>
  <c r="R137"/>
  <c r="S137"/>
  <c r="T137"/>
  <c r="U137"/>
  <c r="V137"/>
  <c r="M138"/>
  <c r="N138"/>
  <c r="O138"/>
  <c r="P138"/>
  <c r="Q138"/>
  <c r="Q140"/>
  <c r="R140" s="1"/>
  <c r="N143"/>
  <c r="O143" s="1"/>
  <c r="P143" s="1"/>
  <c r="Q143" s="1"/>
  <c r="R143" s="1"/>
  <c r="S143" s="1"/>
  <c r="T143" s="1"/>
  <c r="U143" s="1"/>
  <c r="V143" s="1"/>
  <c r="M146"/>
  <c r="N146"/>
  <c r="O146"/>
  <c r="P146"/>
  <c r="Q146"/>
  <c r="R146"/>
  <c r="S146"/>
  <c r="T146"/>
  <c r="U146"/>
  <c r="V146"/>
  <c r="M149"/>
  <c r="N149"/>
  <c r="O149"/>
  <c r="P149"/>
  <c r="Q149"/>
  <c r="R149"/>
  <c r="S149"/>
  <c r="T149"/>
  <c r="U149"/>
  <c r="V149"/>
  <c r="M150"/>
  <c r="N150"/>
  <c r="O150"/>
  <c r="P150"/>
  <c r="Q150"/>
  <c r="R150"/>
  <c r="S150"/>
  <c r="T150"/>
  <c r="U150"/>
  <c r="V150"/>
  <c r="M151"/>
  <c r="N151"/>
  <c r="O151"/>
  <c r="P151"/>
  <c r="Q151"/>
  <c r="R151"/>
  <c r="S151"/>
  <c r="T151"/>
  <c r="U151"/>
  <c r="V151"/>
  <c r="M152"/>
  <c r="N152"/>
  <c r="O152"/>
  <c r="P152"/>
  <c r="Q152"/>
  <c r="R152"/>
  <c r="S152"/>
  <c r="T152"/>
  <c r="U152"/>
  <c r="V152"/>
  <c r="M153"/>
  <c r="N153"/>
  <c r="O153"/>
  <c r="P153"/>
  <c r="Q153"/>
  <c r="R153"/>
  <c r="S153"/>
  <c r="T153"/>
  <c r="U153"/>
  <c r="V153"/>
  <c r="M154"/>
  <c r="N154"/>
  <c r="O154"/>
  <c r="P154"/>
  <c r="Q154"/>
  <c r="R154"/>
  <c r="S154"/>
  <c r="T154"/>
  <c r="U154"/>
  <c r="V154"/>
  <c r="M155"/>
  <c r="N155"/>
  <c r="O155"/>
  <c r="P155"/>
  <c r="Q155"/>
  <c r="R155"/>
  <c r="S155"/>
  <c r="T155"/>
  <c r="U155"/>
  <c r="V155"/>
  <c r="M156"/>
  <c r="N156"/>
  <c r="O156"/>
  <c r="P156"/>
  <c r="Q156"/>
  <c r="R156"/>
  <c r="S156"/>
  <c r="T156"/>
  <c r="U156"/>
  <c r="V156"/>
  <c r="M157"/>
  <c r="N157"/>
  <c r="O157"/>
  <c r="P157"/>
  <c r="Q157"/>
  <c r="R157"/>
  <c r="S157"/>
  <c r="T157"/>
  <c r="U157"/>
  <c r="V157"/>
  <c r="M158"/>
  <c r="N158"/>
  <c r="O158"/>
  <c r="P158"/>
  <c r="Q158"/>
  <c r="R158"/>
  <c r="S158"/>
  <c r="T158"/>
  <c r="U158"/>
  <c r="V158"/>
  <c r="M159"/>
  <c r="N159"/>
  <c r="O159"/>
  <c r="P159"/>
  <c r="Q159"/>
  <c r="R159"/>
  <c r="S159"/>
  <c r="T159"/>
  <c r="U159"/>
  <c r="V159"/>
  <c r="M161"/>
  <c r="N161"/>
  <c r="O161"/>
  <c r="P161"/>
  <c r="Q161"/>
  <c r="R161"/>
  <c r="S161"/>
  <c r="T161"/>
  <c r="U161"/>
  <c r="V161"/>
  <c r="M164"/>
  <c r="N164"/>
  <c r="O164"/>
  <c r="P164"/>
  <c r="Q164"/>
  <c r="R164"/>
  <c r="S164"/>
  <c r="T164"/>
  <c r="U164"/>
  <c r="V164"/>
  <c r="M165"/>
  <c r="N165"/>
  <c r="O165"/>
  <c r="P165"/>
  <c r="Q165"/>
  <c r="R165"/>
  <c r="S165"/>
  <c r="T165"/>
  <c r="U165"/>
  <c r="V165"/>
  <c r="M166"/>
  <c r="N166"/>
  <c r="O166"/>
  <c r="P166"/>
  <c r="Q166"/>
  <c r="R166"/>
  <c r="S166"/>
  <c r="T166"/>
  <c r="U166"/>
  <c r="V166"/>
  <c r="M167"/>
  <c r="N167"/>
  <c r="O167"/>
  <c r="P167"/>
  <c r="Q167"/>
  <c r="R167"/>
  <c r="S167"/>
  <c r="T167"/>
  <c r="U167"/>
  <c r="V167"/>
  <c r="M168"/>
  <c r="N168"/>
  <c r="O168"/>
  <c r="P168"/>
  <c r="Q168"/>
  <c r="R168"/>
  <c r="S168"/>
  <c r="T168"/>
  <c r="U168"/>
  <c r="V168"/>
  <c r="M169"/>
  <c r="N169"/>
  <c r="O169"/>
  <c r="P169"/>
  <c r="Q169"/>
  <c r="R169"/>
  <c r="S169"/>
  <c r="T169"/>
  <c r="U169"/>
  <c r="V169"/>
  <c r="M170"/>
  <c r="N170"/>
  <c r="O170"/>
  <c r="P170"/>
  <c r="Q170"/>
  <c r="R170"/>
  <c r="S170"/>
  <c r="T170"/>
  <c r="U170"/>
  <c r="V170"/>
  <c r="M171"/>
  <c r="N171"/>
  <c r="O171"/>
  <c r="P171"/>
  <c r="Q171"/>
  <c r="R171"/>
  <c r="S171"/>
  <c r="T171"/>
  <c r="U171"/>
  <c r="V171"/>
  <c r="M172"/>
  <c r="N172"/>
  <c r="O172"/>
  <c r="P172"/>
  <c r="Q172"/>
  <c r="R172"/>
  <c r="S172"/>
  <c r="T172"/>
  <c r="U172"/>
  <c r="V172"/>
  <c r="M173"/>
  <c r="N173"/>
  <c r="O173"/>
  <c r="P173"/>
  <c r="Q173"/>
  <c r="R173"/>
  <c r="S173"/>
  <c r="T173"/>
  <c r="U173"/>
  <c r="V173"/>
  <c r="M175"/>
  <c r="N175"/>
  <c r="O175"/>
  <c r="P175"/>
  <c r="Q175"/>
  <c r="R175"/>
  <c r="S175"/>
  <c r="T175"/>
  <c r="U175"/>
  <c r="V175"/>
  <c r="M178"/>
  <c r="N178"/>
  <c r="O178"/>
  <c r="P178"/>
  <c r="Q178"/>
  <c r="R178"/>
  <c r="S178"/>
  <c r="T178"/>
  <c r="U178"/>
  <c r="V178"/>
  <c r="M179"/>
  <c r="N179"/>
  <c r="O179"/>
  <c r="P179"/>
  <c r="Q179"/>
  <c r="R179"/>
  <c r="S179"/>
  <c r="T179"/>
  <c r="U179"/>
  <c r="V179"/>
  <c r="M180"/>
  <c r="N180"/>
  <c r="O180"/>
  <c r="P180"/>
  <c r="Q180"/>
  <c r="R180"/>
  <c r="S180"/>
  <c r="T180"/>
  <c r="U180"/>
  <c r="V180"/>
  <c r="M181"/>
  <c r="N181"/>
  <c r="O181"/>
  <c r="P181"/>
  <c r="Q181"/>
  <c r="R181"/>
  <c r="S181"/>
  <c r="T181"/>
  <c r="U181"/>
  <c r="V181"/>
  <c r="M182"/>
  <c r="N182"/>
  <c r="O182"/>
  <c r="P182"/>
  <c r="Q182"/>
  <c r="R182"/>
  <c r="S182"/>
  <c r="T182"/>
  <c r="U182"/>
  <c r="V182"/>
  <c r="M183"/>
  <c r="N183"/>
  <c r="O183"/>
  <c r="P183"/>
  <c r="Q183"/>
  <c r="R183"/>
  <c r="S183"/>
  <c r="T183"/>
  <c r="U183"/>
  <c r="V183"/>
  <c r="M184"/>
  <c r="N184"/>
  <c r="O184"/>
  <c r="P184"/>
  <c r="Q184"/>
  <c r="R184"/>
  <c r="S184"/>
  <c r="T184"/>
  <c r="U184"/>
  <c r="V184"/>
  <c r="M185"/>
  <c r="N185"/>
  <c r="O185"/>
  <c r="P185"/>
  <c r="Q185"/>
  <c r="R185"/>
  <c r="S185"/>
  <c r="T185"/>
  <c r="U185"/>
  <c r="V185"/>
  <c r="M186"/>
  <c r="N186"/>
  <c r="O186"/>
  <c r="P186"/>
  <c r="Q186"/>
  <c r="R186"/>
  <c r="S186"/>
  <c r="T186"/>
  <c r="U186"/>
  <c r="V186"/>
  <c r="M188"/>
  <c r="N188"/>
  <c r="O188"/>
  <c r="P188"/>
  <c r="Q188"/>
  <c r="R188"/>
  <c r="S188"/>
  <c r="T188"/>
  <c r="U188"/>
  <c r="V188"/>
  <c r="M192"/>
  <c r="N192"/>
  <c r="O192"/>
  <c r="P192"/>
  <c r="Q192"/>
  <c r="R192"/>
  <c r="S192"/>
  <c r="T192"/>
  <c r="U192"/>
  <c r="V192"/>
  <c r="M193"/>
  <c r="N193"/>
  <c r="O193"/>
  <c r="P193"/>
  <c r="Q193"/>
  <c r="R193"/>
  <c r="S193"/>
  <c r="T193"/>
  <c r="U193"/>
  <c r="V193"/>
  <c r="M194"/>
  <c r="N194"/>
  <c r="O194"/>
  <c r="P194"/>
  <c r="Q194"/>
  <c r="R194"/>
  <c r="S194"/>
  <c r="T194"/>
  <c r="U194"/>
  <c r="V194"/>
  <c r="M195"/>
  <c r="N195"/>
  <c r="O195"/>
  <c r="P195"/>
  <c r="Q195"/>
  <c r="R195"/>
  <c r="S195"/>
  <c r="T195"/>
  <c r="U195"/>
  <c r="V195"/>
  <c r="M196"/>
  <c r="N196"/>
  <c r="O196"/>
  <c r="P196"/>
  <c r="Q196"/>
  <c r="R196"/>
  <c r="S196"/>
  <c r="T196"/>
  <c r="U196"/>
  <c r="V196"/>
  <c r="M198"/>
  <c r="N198"/>
  <c r="O198"/>
  <c r="P198"/>
  <c r="Q198"/>
  <c r="R198"/>
  <c r="S198"/>
  <c r="T198"/>
  <c r="U198"/>
  <c r="V198"/>
  <c r="M200"/>
  <c r="N200"/>
  <c r="O200"/>
  <c r="P200"/>
  <c r="Q200"/>
  <c r="R200"/>
  <c r="S200"/>
  <c r="T200"/>
  <c r="U200"/>
  <c r="V200"/>
  <c r="M202"/>
  <c r="N202"/>
  <c r="O202"/>
  <c r="P202"/>
  <c r="Q202"/>
  <c r="M203"/>
  <c r="N203"/>
  <c r="O203"/>
  <c r="P203"/>
  <c r="Q203"/>
  <c r="R203"/>
  <c r="S203"/>
  <c r="T203"/>
  <c r="U203"/>
  <c r="V203"/>
  <c r="M204"/>
  <c r="N204"/>
  <c r="O204"/>
  <c r="P204"/>
  <c r="Q204"/>
  <c r="Q210"/>
  <c r="R210" s="1"/>
  <c r="U210" s="1"/>
  <c r="X210" s="1"/>
  <c r="AA210" s="1"/>
  <c r="AD210" s="1"/>
  <c r="AG210" s="1"/>
  <c r="AJ210" s="1"/>
  <c r="AM210" s="1"/>
  <c r="S210"/>
  <c r="V210" s="1"/>
  <c r="Y210" s="1"/>
  <c r="AB210" s="1"/>
  <c r="AE210" s="1"/>
  <c r="AH210" s="1"/>
  <c r="AK210" s="1"/>
  <c r="P212"/>
  <c r="S212"/>
  <c r="V212"/>
  <c r="Y212"/>
  <c r="AB212"/>
  <c r="AE212"/>
  <c r="AH212"/>
  <c r="AK212"/>
  <c r="P213"/>
  <c r="S213"/>
  <c r="V213"/>
  <c r="Y213"/>
  <c r="AB213"/>
  <c r="AE213"/>
  <c r="AH213"/>
  <c r="AK213"/>
  <c r="P214"/>
  <c r="S214"/>
  <c r="V214"/>
  <c r="Y214"/>
  <c r="AB214"/>
  <c r="AE214"/>
  <c r="AH214"/>
  <c r="AK214"/>
  <c r="P215"/>
  <c r="S215"/>
  <c r="V215"/>
  <c r="Y215"/>
  <c r="AB215"/>
  <c r="AE215"/>
  <c r="AH215"/>
  <c r="AK215"/>
  <c r="N216"/>
  <c r="M216" s="1"/>
  <c r="O216"/>
  <c r="Q216"/>
  <c r="R216"/>
  <c r="P216" s="1"/>
  <c r="T216"/>
  <c r="S216" s="1"/>
  <c r="U216"/>
  <c r="W216"/>
  <c r="X216"/>
  <c r="V216" s="1"/>
  <c r="Z216"/>
  <c r="Y216" s="1"/>
  <c r="AA216"/>
  <c r="AC216"/>
  <c r="AD216"/>
  <c r="AB216" s="1"/>
  <c r="AF216"/>
  <c r="AE216" s="1"/>
  <c r="AG216"/>
  <c r="AI216"/>
  <c r="AJ216"/>
  <c r="AH216" s="1"/>
  <c r="AL216"/>
  <c r="AK216" s="1"/>
  <c r="AM216"/>
  <c r="AH12" i="162" l="1"/>
  <c r="AH113"/>
  <c r="AH143"/>
  <c r="AH103" s="1"/>
  <c r="AG128"/>
  <c r="AH123"/>
  <c r="AH128" s="1"/>
  <c r="AD42"/>
  <c r="AD150"/>
  <c r="AD152"/>
  <c r="AD157"/>
  <c r="AD162" s="1"/>
  <c r="AD159"/>
  <c r="AD161"/>
  <c r="AD114"/>
  <c r="AD117" s="1"/>
  <c r="AD119" s="1"/>
  <c r="AD121" s="1"/>
  <c r="AD149"/>
  <c r="AD154" s="1"/>
  <c r="AD151"/>
  <c r="AD153"/>
  <c r="AD158"/>
  <c r="AD160"/>
  <c r="I114"/>
  <c r="I117" s="1"/>
  <c r="I119" s="1"/>
  <c r="I121" s="1"/>
  <c r="I150"/>
  <c r="I152"/>
  <c r="I157"/>
  <c r="I162" s="1"/>
  <c r="I159"/>
  <c r="I161"/>
  <c r="I42"/>
  <c r="I149"/>
  <c r="I154" s="1"/>
  <c r="I151"/>
  <c r="I153"/>
  <c r="I158"/>
  <c r="I160"/>
  <c r="W20" i="160"/>
  <c r="Z20" s="1"/>
  <c r="AA20" s="1"/>
  <c r="AC20" s="1"/>
  <c r="X20"/>
  <c r="X10"/>
  <c r="W10"/>
  <c r="S140" i="159"/>
  <c r="R202"/>
  <c r="R204" s="1"/>
  <c r="S74"/>
  <c r="R136"/>
  <c r="R138" s="1"/>
  <c r="S7"/>
  <c r="R69"/>
  <c r="R71" s="1"/>
  <c r="T210"/>
  <c r="W210" s="1"/>
  <c r="Z210" s="1"/>
  <c r="AC210" s="1"/>
  <c r="AF210" s="1"/>
  <c r="AI210" s="1"/>
  <c r="AL210" s="1"/>
  <c r="AH42" i="162" l="1"/>
  <c r="AH140"/>
  <c r="AH100" s="1"/>
  <c r="AH142"/>
  <c r="AH102" s="1"/>
  <c r="AH114"/>
  <c r="AH117" s="1"/>
  <c r="AH119" s="1"/>
  <c r="AH121" s="1"/>
  <c r="AH139"/>
  <c r="AH141"/>
  <c r="AH101" s="1"/>
  <c r="AA10" i="160"/>
  <c r="Z10"/>
  <c r="AC10"/>
  <c r="AD20"/>
  <c r="AF20" s="1"/>
  <c r="AJ20" s="1"/>
  <c r="AL20" s="1"/>
  <c r="AP20" s="1"/>
  <c r="AG20"/>
  <c r="AI20" s="1"/>
  <c r="AM20" s="1"/>
  <c r="AO20" s="1"/>
  <c r="T7" i="159"/>
  <c r="S69"/>
  <c r="S71" s="1"/>
  <c r="T74"/>
  <c r="S136"/>
  <c r="S138" s="1"/>
  <c r="T140"/>
  <c r="S202"/>
  <c r="S204" s="1"/>
  <c r="AH144" i="162" l="1"/>
  <c r="AH99"/>
  <c r="AH104" s="1"/>
  <c r="AD10" i="160"/>
  <c r="AG10" s="1"/>
  <c r="AF10"/>
  <c r="U140" i="159"/>
  <c r="T202"/>
  <c r="T204" s="1"/>
  <c r="U74"/>
  <c r="T136"/>
  <c r="T138" s="1"/>
  <c r="U7"/>
  <c r="T69"/>
  <c r="T71" s="1"/>
  <c r="AJ10" i="160" l="1"/>
  <c r="AI10"/>
  <c r="V7" i="159"/>
  <c r="V69" s="1"/>
  <c r="V71" s="1"/>
  <c r="U69"/>
  <c r="U71" s="1"/>
  <c r="V74"/>
  <c r="V136" s="1"/>
  <c r="V138" s="1"/>
  <c r="U136"/>
  <c r="U138" s="1"/>
  <c r="V140"/>
  <c r="V202" s="1"/>
  <c r="V204" s="1"/>
  <c r="U202"/>
  <c r="U204" s="1"/>
  <c r="AM10" i="160" l="1"/>
  <c r="AL10"/>
  <c r="AP10" l="1"/>
  <c r="AO10"/>
  <c r="AJ115" i="74" l="1"/>
  <c r="AJ102"/>
  <c r="AJ89"/>
  <c r="AJ76"/>
  <c r="AJ63"/>
  <c r="AJ50"/>
  <c r="AJ37"/>
  <c r="AJ24"/>
  <c r="AJ117" s="1"/>
  <c r="G30" i="158"/>
  <c r="G29"/>
  <c r="G28"/>
  <c r="G27"/>
  <c r="G26"/>
  <c r="Q25"/>
  <c r="P25"/>
  <c r="O25"/>
  <c r="N25"/>
  <c r="M25"/>
  <c r="L25"/>
  <c r="K25"/>
  <c r="J25"/>
  <c r="G25"/>
  <c r="G24"/>
  <c r="G23"/>
  <c r="Q22"/>
  <c r="P22"/>
  <c r="O22"/>
  <c r="N22"/>
  <c r="M22"/>
  <c r="L22"/>
  <c r="K22"/>
  <c r="J22"/>
  <c r="G22"/>
  <c r="G21"/>
  <c r="G20"/>
  <c r="G19"/>
  <c r="G18"/>
  <c r="G16"/>
  <c r="G11"/>
  <c r="G10"/>
  <c r="G9"/>
  <c r="Q67" i="10"/>
  <c r="Q69" s="1"/>
  <c r="Q70" s="1"/>
  <c r="P67"/>
  <c r="P69" s="1"/>
  <c r="P70" s="1"/>
  <c r="O67"/>
  <c r="O69" s="1"/>
  <c r="O70" s="1"/>
  <c r="N67"/>
  <c r="N69" s="1"/>
  <c r="N70" s="1"/>
  <c r="M67"/>
  <c r="M69" s="1"/>
  <c r="M70" s="1"/>
  <c r="L67"/>
  <c r="L69" s="1"/>
  <c r="L70" s="1"/>
  <c r="K67"/>
  <c r="K69" s="1"/>
  <c r="K70" s="1"/>
  <c r="J67"/>
  <c r="J69" s="1"/>
  <c r="J70" s="1"/>
  <c r="I67"/>
  <c r="I69" s="1"/>
  <c r="I70" s="1"/>
  <c r="H67"/>
  <c r="H69" s="1"/>
  <c r="H70" s="1"/>
  <c r="Q57"/>
  <c r="Q59" s="1"/>
  <c r="P57"/>
  <c r="P59" s="1"/>
  <c r="O57"/>
  <c r="O59" s="1"/>
  <c r="N57"/>
  <c r="N59" s="1"/>
  <c r="M57"/>
  <c r="M59" s="1"/>
  <c r="L57"/>
  <c r="L59" s="1"/>
  <c r="K57"/>
  <c r="K59" s="1"/>
  <c r="J57"/>
  <c r="J59" s="1"/>
  <c r="I57"/>
  <c r="I59" s="1"/>
  <c r="H57"/>
  <c r="H59" s="1"/>
  <c r="Q47"/>
  <c r="P47"/>
  <c r="O47"/>
  <c r="N47"/>
  <c r="M47"/>
  <c r="L47"/>
  <c r="K47"/>
  <c r="J47"/>
  <c r="I47"/>
  <c r="H47"/>
  <c r="Q21"/>
  <c r="P21"/>
  <c r="O21"/>
  <c r="N21"/>
  <c r="M21"/>
  <c r="L21"/>
  <c r="K21"/>
  <c r="J21"/>
  <c r="I21"/>
  <c r="H21"/>
  <c r="Q13"/>
  <c r="Q23" s="1"/>
  <c r="Q49" s="1"/>
  <c r="Q60" s="1"/>
  <c r="P13"/>
  <c r="P23" s="1"/>
  <c r="P49" s="1"/>
  <c r="P60" s="1"/>
  <c r="O13"/>
  <c r="O23" s="1"/>
  <c r="O49" s="1"/>
  <c r="O60" s="1"/>
  <c r="N13"/>
  <c r="N23" s="1"/>
  <c r="N49" s="1"/>
  <c r="N60" s="1"/>
  <c r="M13"/>
  <c r="M23" s="1"/>
  <c r="M49" s="1"/>
  <c r="M60" s="1"/>
  <c r="L13"/>
  <c r="L23" s="1"/>
  <c r="L49" s="1"/>
  <c r="L60" s="1"/>
  <c r="K13"/>
  <c r="K23" s="1"/>
  <c r="K49" s="1"/>
  <c r="K60" s="1"/>
  <c r="J13"/>
  <c r="J23" s="1"/>
  <c r="J49" s="1"/>
  <c r="J60" s="1"/>
  <c r="I13"/>
  <c r="I23" s="1"/>
  <c r="I49" s="1"/>
  <c r="I60" s="1"/>
  <c r="H13"/>
  <c r="H23" s="1"/>
  <c r="H49" s="1"/>
  <c r="H60" s="1"/>
  <c r="B12"/>
  <c r="B11"/>
  <c r="B10"/>
  <c r="B14" i="128" l="1"/>
  <c r="B11"/>
  <c r="G16" i="157"/>
  <c r="G15"/>
  <c r="G14"/>
  <c r="G13"/>
  <c r="G12"/>
  <c r="G10"/>
  <c r="C10"/>
  <c r="C12" s="1"/>
  <c r="C13" s="1"/>
  <c r="C14" s="1"/>
  <c r="C15" s="1"/>
  <c r="C16" s="1"/>
  <c r="B10"/>
  <c r="B12" s="1"/>
  <c r="B13" s="1"/>
  <c r="G9"/>
  <c r="G16" i="156"/>
  <c r="G15"/>
  <c r="G14"/>
  <c r="G13"/>
  <c r="G12"/>
  <c r="C11"/>
  <c r="C12" s="1"/>
  <c r="C13" s="1"/>
  <c r="C14" s="1"/>
  <c r="C15" s="1"/>
  <c r="C16" s="1"/>
  <c r="G10"/>
  <c r="C10"/>
  <c r="B10"/>
  <c r="B14" s="1"/>
  <c r="B15" s="1"/>
  <c r="B16" s="1"/>
  <c r="G9"/>
  <c r="Q230" i="155"/>
  <c r="P230"/>
  <c r="O230"/>
  <c r="N230"/>
  <c r="M230"/>
  <c r="L230"/>
  <c r="K230"/>
  <c r="J230"/>
  <c r="G230" s="1"/>
  <c r="Q229"/>
  <c r="P229"/>
  <c r="O229"/>
  <c r="N229"/>
  <c r="M229"/>
  <c r="L229"/>
  <c r="K229"/>
  <c r="J229"/>
  <c r="G229" s="1"/>
  <c r="Q228"/>
  <c r="P228"/>
  <c r="O228"/>
  <c r="N228"/>
  <c r="M228"/>
  <c r="L228"/>
  <c r="K228"/>
  <c r="J228"/>
  <c r="G228" s="1"/>
  <c r="Q227"/>
  <c r="P227"/>
  <c r="O227"/>
  <c r="N227"/>
  <c r="M227"/>
  <c r="L227"/>
  <c r="K227"/>
  <c r="J227"/>
  <c r="G227" s="1"/>
  <c r="Q225"/>
  <c r="P225"/>
  <c r="O225"/>
  <c r="N225"/>
  <c r="M225"/>
  <c r="L225"/>
  <c r="K225"/>
  <c r="J225"/>
  <c r="G225" s="1"/>
  <c r="Q224"/>
  <c r="P224"/>
  <c r="O224"/>
  <c r="N224"/>
  <c r="M224"/>
  <c r="L224"/>
  <c r="K224"/>
  <c r="J224"/>
  <c r="G224"/>
  <c r="Q223"/>
  <c r="P223"/>
  <c r="O223"/>
  <c r="N223"/>
  <c r="M223"/>
  <c r="L223"/>
  <c r="K223"/>
  <c r="J223"/>
  <c r="G223" s="1"/>
  <c r="Q222"/>
  <c r="P222"/>
  <c r="O222"/>
  <c r="N222"/>
  <c r="M222"/>
  <c r="L222"/>
  <c r="K222"/>
  <c r="J222"/>
  <c r="G222" s="1"/>
  <c r="Q221"/>
  <c r="P221"/>
  <c r="O221"/>
  <c r="N221"/>
  <c r="M221"/>
  <c r="L221"/>
  <c r="K221"/>
  <c r="J221"/>
  <c r="G221"/>
  <c r="Q220"/>
  <c r="P220"/>
  <c r="O220"/>
  <c r="N220"/>
  <c r="M220"/>
  <c r="L220"/>
  <c r="K220"/>
  <c r="J220"/>
  <c r="G220"/>
  <c r="Q218"/>
  <c r="P218"/>
  <c r="O218"/>
  <c r="N218"/>
  <c r="M218"/>
  <c r="L218"/>
  <c r="K218"/>
  <c r="J218"/>
  <c r="G218"/>
  <c r="Q217"/>
  <c r="P217"/>
  <c r="O217"/>
  <c r="N217"/>
  <c r="M217"/>
  <c r="L217"/>
  <c r="K217"/>
  <c r="J217"/>
  <c r="G217"/>
  <c r="G216"/>
  <c r="G215"/>
  <c r="G214"/>
  <c r="G213"/>
  <c r="G211"/>
  <c r="G210"/>
  <c r="G209"/>
  <c r="G208"/>
  <c r="G207"/>
  <c r="G206"/>
  <c r="G205"/>
  <c r="G203"/>
  <c r="G202"/>
  <c r="G201"/>
  <c r="G200"/>
  <c r="G199"/>
  <c r="G198"/>
  <c r="G197"/>
  <c r="G195"/>
  <c r="G194"/>
  <c r="G193"/>
  <c r="G192"/>
  <c r="G191"/>
  <c r="G190"/>
  <c r="G189"/>
  <c r="G187"/>
  <c r="G186"/>
  <c r="G185"/>
  <c r="G184"/>
  <c r="G183"/>
  <c r="G182"/>
  <c r="G181"/>
  <c r="G179"/>
  <c r="G178"/>
  <c r="G177"/>
  <c r="G176"/>
  <c r="G175"/>
  <c r="G174"/>
  <c r="G173"/>
  <c r="G171"/>
  <c r="G170"/>
  <c r="G169"/>
  <c r="G168"/>
  <c r="G167"/>
  <c r="G166"/>
  <c r="G165"/>
  <c r="G163"/>
  <c r="G162"/>
  <c r="G161"/>
  <c r="G160"/>
  <c r="G159"/>
  <c r="G158"/>
  <c r="G157"/>
  <c r="G155"/>
  <c r="G154"/>
  <c r="G153"/>
  <c r="G152"/>
  <c r="G151"/>
  <c r="G150"/>
  <c r="G149"/>
  <c r="G147"/>
  <c r="G146"/>
  <c r="G145"/>
  <c r="G144"/>
  <c r="G143"/>
  <c r="G142"/>
  <c r="G141"/>
  <c r="G140"/>
  <c r="G138"/>
  <c r="G137"/>
  <c r="G136"/>
  <c r="G135"/>
  <c r="G134"/>
  <c r="G133"/>
  <c r="G132"/>
  <c r="G130"/>
  <c r="G129"/>
  <c r="G128"/>
  <c r="G127"/>
  <c r="G126"/>
  <c r="G125"/>
  <c r="G124"/>
  <c r="G122"/>
  <c r="G121"/>
  <c r="G120"/>
  <c r="G119"/>
  <c r="G118"/>
  <c r="G117"/>
  <c r="G115"/>
  <c r="G114"/>
  <c r="G113"/>
  <c r="G112"/>
  <c r="G111"/>
  <c r="G110"/>
  <c r="G109"/>
  <c r="G107"/>
  <c r="G106"/>
  <c r="G105"/>
  <c r="G104"/>
  <c r="G103"/>
  <c r="G102"/>
  <c r="G101"/>
  <c r="G100"/>
  <c r="G98"/>
  <c r="G97"/>
  <c r="G96"/>
  <c r="G95"/>
  <c r="G94"/>
  <c r="G93"/>
  <c r="G92"/>
  <c r="G90"/>
  <c r="G89"/>
  <c r="G88"/>
  <c r="G87"/>
  <c r="G86"/>
  <c r="G85"/>
  <c r="G83"/>
  <c r="G82"/>
  <c r="G81"/>
  <c r="G80"/>
  <c r="G79"/>
  <c r="G78"/>
  <c r="G77"/>
  <c r="G76"/>
  <c r="G74"/>
  <c r="G73"/>
  <c r="G72"/>
  <c r="G71"/>
  <c r="G70"/>
  <c r="G69"/>
  <c r="G68"/>
  <c r="G66"/>
  <c r="G65"/>
  <c r="G64"/>
  <c r="G63"/>
  <c r="G62"/>
  <c r="G61"/>
  <c r="G59"/>
  <c r="G58"/>
  <c r="G57"/>
  <c r="G56"/>
  <c r="G55"/>
  <c r="G54"/>
  <c r="G53"/>
  <c r="G52"/>
  <c r="G50"/>
  <c r="G49"/>
  <c r="G48"/>
  <c r="G47"/>
  <c r="G46"/>
  <c r="G45"/>
  <c r="G43"/>
  <c r="G42"/>
  <c r="G41"/>
  <c r="G40"/>
  <c r="G39"/>
  <c r="G38"/>
  <c r="G37"/>
  <c r="G35"/>
  <c r="G34"/>
  <c r="G33"/>
  <c r="G32"/>
  <c r="G31"/>
  <c r="G30"/>
  <c r="G29"/>
  <c r="G27"/>
  <c r="G26"/>
  <c r="G25"/>
  <c r="G24"/>
  <c r="G23"/>
  <c r="G22"/>
  <c r="G21"/>
  <c r="G20"/>
  <c r="G18"/>
  <c r="G17"/>
  <c r="G16"/>
  <c r="G15"/>
  <c r="G14"/>
  <c r="G13"/>
  <c r="G12"/>
  <c r="G11"/>
  <c r="C11"/>
  <c r="C14" s="1"/>
  <c r="C15" s="1"/>
  <c r="C16" s="1"/>
  <c r="C17" s="1"/>
  <c r="C18" s="1"/>
  <c r="C20" s="1"/>
  <c r="C21" s="1"/>
  <c r="C22" s="1"/>
  <c r="C23" s="1"/>
  <c r="C24" s="1"/>
  <c r="C25" s="1"/>
  <c r="C26" s="1"/>
  <c r="C27" s="1"/>
  <c r="C29" s="1"/>
  <c r="C30" s="1"/>
  <c r="C31" s="1"/>
  <c r="C32" s="1"/>
  <c r="C33" s="1"/>
  <c r="C34" s="1"/>
  <c r="C35" s="1"/>
  <c r="C37" s="1"/>
  <c r="C38" s="1"/>
  <c r="C39" s="1"/>
  <c r="C40" s="1"/>
  <c r="C41" s="1"/>
  <c r="C42" s="1"/>
  <c r="C43" s="1"/>
  <c r="C45" s="1"/>
  <c r="C46" s="1"/>
  <c r="C47" s="1"/>
  <c r="C48" s="1"/>
  <c r="C49" s="1"/>
  <c r="C50" s="1"/>
  <c r="C52" s="1"/>
  <c r="C53" s="1"/>
  <c r="C54" s="1"/>
  <c r="C55" s="1"/>
  <c r="C56" s="1"/>
  <c r="C57" s="1"/>
  <c r="C58" s="1"/>
  <c r="C59" s="1"/>
  <c r="C61" s="1"/>
  <c r="C62" s="1"/>
  <c r="C63" s="1"/>
  <c r="C64" s="1"/>
  <c r="C65" s="1"/>
  <c r="C66" s="1"/>
  <c r="C68" s="1"/>
  <c r="C69" s="1"/>
  <c r="C70" s="1"/>
  <c r="C71" s="1"/>
  <c r="C72" s="1"/>
  <c r="C73" s="1"/>
  <c r="C74" s="1"/>
  <c r="C76" s="1"/>
  <c r="C77" s="1"/>
  <c r="C78" s="1"/>
  <c r="C79" s="1"/>
  <c r="C80" s="1"/>
  <c r="C81" s="1"/>
  <c r="C82" s="1"/>
  <c r="C83" s="1"/>
  <c r="C85" s="1"/>
  <c r="C86" s="1"/>
  <c r="C87" s="1"/>
  <c r="C88" s="1"/>
  <c r="C89" s="1"/>
  <c r="C90" s="1"/>
  <c r="C92" s="1"/>
  <c r="C93" s="1"/>
  <c r="C94" s="1"/>
  <c r="C95" s="1"/>
  <c r="C96" s="1"/>
  <c r="C97" s="1"/>
  <c r="C98" s="1"/>
  <c r="C100" s="1"/>
  <c r="C101" s="1"/>
  <c r="C102" s="1"/>
  <c r="C103" s="1"/>
  <c r="C104" s="1"/>
  <c r="C105" s="1"/>
  <c r="C106" s="1"/>
  <c r="C107" s="1"/>
  <c r="C109" s="1"/>
  <c r="C110" s="1"/>
  <c r="C111" s="1"/>
  <c r="C112" s="1"/>
  <c r="C113" s="1"/>
  <c r="C114" s="1"/>
  <c r="C115" s="1"/>
  <c r="C117" s="1"/>
  <c r="C118" s="1"/>
  <c r="C119" s="1"/>
  <c r="C120" s="1"/>
  <c r="C121" s="1"/>
  <c r="C122" s="1"/>
  <c r="C124" s="1"/>
  <c r="C125" s="1"/>
  <c r="C126" s="1"/>
  <c r="C127" s="1"/>
  <c r="C128" s="1"/>
  <c r="C129" s="1"/>
  <c r="C130" s="1"/>
  <c r="C132" s="1"/>
  <c r="C133" s="1"/>
  <c r="C134" s="1"/>
  <c r="C135" s="1"/>
  <c r="C136" s="1"/>
  <c r="C137" s="1"/>
  <c r="C138" s="1"/>
  <c r="C140" s="1"/>
  <c r="C141" s="1"/>
  <c r="C142" s="1"/>
  <c r="C143" s="1"/>
  <c r="C144" s="1"/>
  <c r="C145" s="1"/>
  <c r="C146" s="1"/>
  <c r="C147" s="1"/>
  <c r="C149" s="1"/>
  <c r="C150" s="1"/>
  <c r="C151" s="1"/>
  <c r="C152" s="1"/>
  <c r="C153" s="1"/>
  <c r="C154" s="1"/>
  <c r="C155" s="1"/>
  <c r="C157" s="1"/>
  <c r="C158" s="1"/>
  <c r="C159" s="1"/>
  <c r="C160" s="1"/>
  <c r="C161" s="1"/>
  <c r="C162" s="1"/>
  <c r="C163" s="1"/>
  <c r="C165" s="1"/>
  <c r="C166" s="1"/>
  <c r="C167" s="1"/>
  <c r="C168" s="1"/>
  <c r="C169" s="1"/>
  <c r="C170" s="1"/>
  <c r="C171" s="1"/>
  <c r="C173" s="1"/>
  <c r="C174" s="1"/>
  <c r="C175" s="1"/>
  <c r="C176" s="1"/>
  <c r="C177" s="1"/>
  <c r="C178" s="1"/>
  <c r="C179" s="1"/>
  <c r="C181" s="1"/>
  <c r="C182" s="1"/>
  <c r="C183" s="1"/>
  <c r="C184" s="1"/>
  <c r="C185" s="1"/>
  <c r="C186" s="1"/>
  <c r="C187" s="1"/>
  <c r="C189" s="1"/>
  <c r="C190" s="1"/>
  <c r="C191" s="1"/>
  <c r="C192" s="1"/>
  <c r="C193" s="1"/>
  <c r="C194" s="1"/>
  <c r="C195" s="1"/>
  <c r="C197" s="1"/>
  <c r="C198" s="1"/>
  <c r="C199" s="1"/>
  <c r="C200" s="1"/>
  <c r="C201" s="1"/>
  <c r="C202" s="1"/>
  <c r="C203" s="1"/>
  <c r="C205" s="1"/>
  <c r="C206" s="1"/>
  <c r="C207" s="1"/>
  <c r="C208" s="1"/>
  <c r="C209" s="1"/>
  <c r="C210" s="1"/>
  <c r="C211" s="1"/>
  <c r="C213" s="1"/>
  <c r="C214" s="1"/>
  <c r="C215" s="1"/>
  <c r="C216" s="1"/>
  <c r="C217" s="1"/>
  <c r="C218" s="1"/>
  <c r="C220" s="1"/>
  <c r="C221" s="1"/>
  <c r="C222" s="1"/>
  <c r="C223" s="1"/>
  <c r="C224" s="1"/>
  <c r="C225" s="1"/>
  <c r="C227" s="1"/>
  <c r="C228" s="1"/>
  <c r="C229" s="1"/>
  <c r="C230" s="1"/>
  <c r="G10"/>
  <c r="C10"/>
  <c r="G9"/>
  <c r="B12" i="156" l="1"/>
  <c r="B13" s="1"/>
  <c r="C11" i="157"/>
  <c r="B11"/>
  <c r="B14"/>
  <c r="B15" s="1"/>
  <c r="B16" s="1"/>
  <c r="B11" i="156"/>
  <c r="C12" i="155"/>
  <c r="C13" s="1"/>
  <c r="G6" i="28" l="1"/>
  <c r="H6" s="1"/>
  <c r="I6" s="1"/>
  <c r="J6" s="1"/>
  <c r="K6" s="1"/>
  <c r="L6" s="1"/>
  <c r="M6" s="1"/>
  <c r="G63" l="1"/>
  <c r="I63"/>
  <c r="K63"/>
  <c r="M63"/>
  <c r="F63"/>
  <c r="H63"/>
  <c r="J63"/>
  <c r="L63"/>
  <c r="G51"/>
  <c r="I51"/>
  <c r="K51"/>
  <c r="M51"/>
  <c r="F51"/>
  <c r="H51"/>
  <c r="J51"/>
  <c r="L51"/>
  <c r="M40" l="1"/>
  <c r="M52" s="1"/>
  <c r="L40"/>
  <c r="L52" s="1"/>
  <c r="K40"/>
  <c r="K52" s="1"/>
  <c r="J40"/>
  <c r="J52" s="1"/>
  <c r="I40"/>
  <c r="I52" s="1"/>
  <c r="H40"/>
  <c r="H52" s="1"/>
  <c r="G40"/>
  <c r="G52" s="1"/>
  <c r="F40"/>
  <c r="F52" s="1"/>
  <c r="M41"/>
  <c r="L41"/>
  <c r="K41"/>
  <c r="J41"/>
  <c r="I41"/>
  <c r="H41"/>
  <c r="G41"/>
  <c r="F41"/>
  <c r="M28"/>
  <c r="L28"/>
  <c r="K28"/>
  <c r="J28"/>
  <c r="I28"/>
  <c r="H28"/>
  <c r="G28"/>
  <c r="F28"/>
  <c r="M27"/>
  <c r="M29" s="1"/>
  <c r="L27"/>
  <c r="L29" s="1"/>
  <c r="K27"/>
  <c r="K29" s="1"/>
  <c r="J27"/>
  <c r="J29" s="1"/>
  <c r="I27"/>
  <c r="I29" s="1"/>
  <c r="H27"/>
  <c r="H29" s="1"/>
  <c r="G27"/>
  <c r="G29" s="1"/>
  <c r="F27"/>
  <c r="F29" s="1"/>
  <c r="M16"/>
  <c r="L16"/>
  <c r="K16"/>
  <c r="J16"/>
  <c r="I16"/>
  <c r="H16"/>
  <c r="G16"/>
  <c r="F16"/>
  <c r="M17"/>
  <c r="L17"/>
  <c r="K17"/>
  <c r="J17"/>
  <c r="I17"/>
  <c r="H17"/>
  <c r="G17"/>
  <c r="F17"/>
  <c r="A4"/>
  <c r="A2"/>
  <c r="A1"/>
  <c r="G64" l="1"/>
  <c r="G65" s="1"/>
  <c r="G53"/>
  <c r="I64"/>
  <c r="I65" s="1"/>
  <c r="I53"/>
  <c r="K64"/>
  <c r="K65" s="1"/>
  <c r="K53"/>
  <c r="M64"/>
  <c r="M65" s="1"/>
  <c r="M53"/>
  <c r="F64"/>
  <c r="F65" s="1"/>
  <c r="F53"/>
  <c r="H64"/>
  <c r="H65" s="1"/>
  <c r="H53"/>
  <c r="J64"/>
  <c r="J65" s="1"/>
  <c r="J53"/>
  <c r="L64"/>
  <c r="L65" s="1"/>
  <c r="L53"/>
  <c r="G39"/>
  <c r="I39"/>
  <c r="K39"/>
  <c r="M39"/>
  <c r="F39"/>
  <c r="H39"/>
  <c r="J39"/>
  <c r="L39"/>
  <c r="G22" i="152" l="1"/>
  <c r="F21"/>
  <c r="G22" i="151"/>
  <c r="F21"/>
  <c r="G9" i="149"/>
  <c r="G10"/>
  <c r="G11"/>
  <c r="G16"/>
  <c r="G18"/>
  <c r="G19"/>
  <c r="G20"/>
  <c r="G21"/>
  <c r="H22"/>
  <c r="I22"/>
  <c r="J22"/>
  <c r="K22"/>
  <c r="L22"/>
  <c r="M22"/>
  <c r="N22"/>
  <c r="O22"/>
  <c r="P22"/>
  <c r="Q22"/>
  <c r="G23"/>
  <c r="G24"/>
  <c r="H25"/>
  <c r="I25"/>
  <c r="J25"/>
  <c r="K25"/>
  <c r="L25"/>
  <c r="M25"/>
  <c r="N25"/>
  <c r="O25"/>
  <c r="P25"/>
  <c r="Q25"/>
  <c r="G26"/>
  <c r="G27"/>
  <c r="G28"/>
  <c r="G29"/>
  <c r="G30"/>
  <c r="G9" i="143"/>
  <c r="B10"/>
  <c r="C10"/>
  <c r="G10"/>
  <c r="B1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C11"/>
  <c r="G11"/>
  <c r="C12"/>
  <c r="C13" s="1"/>
  <c r="C14" s="1"/>
  <c r="G12"/>
  <c r="G13"/>
  <c r="J14"/>
  <c r="K14"/>
  <c r="L14"/>
  <c r="M14"/>
  <c r="N14"/>
  <c r="O14"/>
  <c r="P14"/>
  <c r="Q14"/>
  <c r="G15"/>
  <c r="C16"/>
  <c r="C17" s="1"/>
  <c r="C18" s="1"/>
  <c r="C19" s="1"/>
  <c r="C20" s="1"/>
  <c r="C21" s="1"/>
  <c r="G16"/>
  <c r="G17"/>
  <c r="G18"/>
  <c r="G19"/>
  <c r="G20"/>
  <c r="J21"/>
  <c r="K21"/>
  <c r="L21"/>
  <c r="M21"/>
  <c r="N21"/>
  <c r="O21"/>
  <c r="P21"/>
  <c r="Q21"/>
  <c r="G22"/>
  <c r="C23"/>
  <c r="C24" s="1"/>
  <c r="C25" s="1"/>
  <c r="C26" s="1"/>
  <c r="C27" s="1"/>
  <c r="C28" s="1"/>
  <c r="G23"/>
  <c r="G24"/>
  <c r="G25"/>
  <c r="G26"/>
  <c r="G27"/>
  <c r="J28"/>
  <c r="J40" s="1"/>
  <c r="K28"/>
  <c r="L28"/>
  <c r="L40" s="1"/>
  <c r="M28"/>
  <c r="N28"/>
  <c r="N40" s="1"/>
  <c r="O28"/>
  <c r="P28"/>
  <c r="P40" s="1"/>
  <c r="Q28"/>
  <c r="G29"/>
  <c r="C30"/>
  <c r="C31" s="1"/>
  <c r="C32" s="1"/>
  <c r="C33" s="1"/>
  <c r="G30"/>
  <c r="G31"/>
  <c r="G32"/>
  <c r="J33"/>
  <c r="K33"/>
  <c r="L33"/>
  <c r="M33"/>
  <c r="N33"/>
  <c r="O33"/>
  <c r="P33"/>
  <c r="Q33"/>
  <c r="G34"/>
  <c r="C35"/>
  <c r="C36" s="1"/>
  <c r="C37" s="1"/>
  <c r="C38" s="1"/>
  <c r="C39" s="1"/>
  <c r="G35"/>
  <c r="G36"/>
  <c r="G37"/>
  <c r="G38"/>
  <c r="J39"/>
  <c r="K39"/>
  <c r="L39"/>
  <c r="M39"/>
  <c r="N39"/>
  <c r="O39"/>
  <c r="P39"/>
  <c r="Q39"/>
  <c r="K40"/>
  <c r="M40"/>
  <c r="O40"/>
  <c r="Q40"/>
  <c r="B10" i="142"/>
  <c r="B11" s="1"/>
  <c r="B12" s="1"/>
  <c r="C10"/>
  <c r="C11" s="1"/>
  <c r="C12" s="1"/>
  <c r="G9" i="141"/>
  <c r="B10"/>
  <c r="B11" s="1"/>
  <c r="B12" s="1"/>
  <c r="B13" s="1"/>
  <c r="B14" s="1"/>
  <c r="C10"/>
  <c r="C11" s="1"/>
  <c r="C12" s="1"/>
  <c r="C13" s="1"/>
  <c r="C14" s="1"/>
  <c r="D10"/>
  <c r="G10"/>
  <c r="D12"/>
  <c r="G12"/>
  <c r="G13"/>
  <c r="J14" i="134"/>
  <c r="G15"/>
  <c r="G16"/>
  <c r="J17"/>
  <c r="G18"/>
  <c r="J16" i="133"/>
  <c r="G11"/>
  <c r="G12"/>
  <c r="G13"/>
  <c r="G17"/>
  <c r="G18"/>
  <c r="J19"/>
  <c r="G11" i="132"/>
  <c r="G12"/>
  <c r="G14"/>
  <c r="G15"/>
  <c r="G16"/>
  <c r="G18"/>
  <c r="G9" i="128"/>
  <c r="B10"/>
  <c r="B12" s="1"/>
  <c r="G10"/>
  <c r="G12"/>
  <c r="J16"/>
  <c r="K16"/>
  <c r="L16"/>
  <c r="M16"/>
  <c r="N16"/>
  <c r="O16"/>
  <c r="P16"/>
  <c r="Q16"/>
  <c r="G9" i="127"/>
  <c r="B10"/>
  <c r="B11" s="1"/>
  <c r="C10"/>
  <c r="G10"/>
  <c r="C11"/>
  <c r="C12" s="1"/>
  <c r="C13" s="1"/>
  <c r="G11"/>
  <c r="G12"/>
  <c r="G13"/>
  <c r="J14"/>
  <c r="K14"/>
  <c r="L14"/>
  <c r="M14"/>
  <c r="N14"/>
  <c r="O14"/>
  <c r="P14"/>
  <c r="Q14"/>
  <c r="G40" i="143" l="1"/>
  <c r="G14" i="127"/>
  <c r="G39" i="143"/>
  <c r="G28"/>
  <c r="G21"/>
  <c r="G25" i="149"/>
  <c r="G33" i="143"/>
  <c r="G14"/>
  <c r="G22" i="149"/>
  <c r="C13" i="142"/>
  <c r="C14"/>
  <c r="C15" s="1"/>
  <c r="C16" s="1"/>
  <c r="B13"/>
  <c r="B14"/>
  <c r="B15" s="1"/>
  <c r="B16" s="1"/>
  <c r="G16" i="133"/>
  <c r="G20"/>
  <c r="B13" i="127"/>
  <c r="B12"/>
  <c r="B14" s="1"/>
  <c r="B15" i="128"/>
  <c r="B13"/>
  <c r="B16" s="1"/>
  <c r="G72" i="98" l="1"/>
  <c r="R71"/>
  <c r="Q71"/>
  <c r="P71"/>
  <c r="R72" s="1"/>
  <c r="O71"/>
  <c r="Q72" s="1"/>
  <c r="N71"/>
  <c r="P72" s="1"/>
  <c r="M71"/>
  <c r="O72" s="1"/>
  <c r="L71"/>
  <c r="N72" s="1"/>
  <c r="K71"/>
  <c r="F71" s="1"/>
  <c r="S71" s="1"/>
  <c r="J71"/>
  <c r="L72" s="1"/>
  <c r="I71"/>
  <c r="K72" s="1"/>
  <c r="G71"/>
  <c r="I72" s="1"/>
  <c r="F70"/>
  <c r="S70" s="1"/>
  <c r="C70"/>
  <c r="F69"/>
  <c r="S69" s="1"/>
  <c r="F68"/>
  <c r="S68" s="1"/>
  <c r="C68"/>
  <c r="F67"/>
  <c r="S67" s="1"/>
  <c r="F66"/>
  <c r="S66" s="1"/>
  <c r="C66"/>
  <c r="F65"/>
  <c r="S65" s="1"/>
  <c r="F64"/>
  <c r="S64" s="1"/>
  <c r="C64"/>
  <c r="F63"/>
  <c r="S63" s="1"/>
  <c r="F62"/>
  <c r="S62" s="1"/>
  <c r="C62"/>
  <c r="F61"/>
  <c r="S61" s="1"/>
  <c r="F60"/>
  <c r="S60" s="1"/>
  <c r="C60"/>
  <c r="F59"/>
  <c r="S59" s="1"/>
  <c r="F58"/>
  <c r="S58" s="1"/>
  <c r="C58"/>
  <c r="F57"/>
  <c r="S57" s="1"/>
  <c r="F56"/>
  <c r="S56" s="1"/>
  <c r="C56"/>
  <c r="F55"/>
  <c r="S55" s="1"/>
  <c r="F54"/>
  <c r="S54" s="1"/>
  <c r="C54"/>
  <c r="F53"/>
  <c r="S53" s="1"/>
  <c r="F52"/>
  <c r="S52" s="1"/>
  <c r="C52"/>
  <c r="F51"/>
  <c r="S51" s="1"/>
  <c r="F50"/>
  <c r="S50" s="1"/>
  <c r="C50"/>
  <c r="F49"/>
  <c r="S49" s="1"/>
  <c r="F48"/>
  <c r="S48" s="1"/>
  <c r="C48"/>
  <c r="F47"/>
  <c r="S47" s="1"/>
  <c r="F46"/>
  <c r="S46" s="1"/>
  <c r="C46"/>
  <c r="F45"/>
  <c r="S45" s="1"/>
  <c r="F44"/>
  <c r="S44" s="1"/>
  <c r="C44"/>
  <c r="F43"/>
  <c r="S43" s="1"/>
  <c r="F42"/>
  <c r="S42" s="1"/>
  <c r="C42"/>
  <c r="F41"/>
  <c r="H72" s="1"/>
  <c r="G40"/>
  <c r="R39"/>
  <c r="Q39"/>
  <c r="P39"/>
  <c r="R40" s="1"/>
  <c r="O39"/>
  <c r="Q40" s="1"/>
  <c r="N39"/>
  <c r="P40" s="1"/>
  <c r="M39"/>
  <c r="O40" s="1"/>
  <c r="L39"/>
  <c r="N40" s="1"/>
  <c r="K39"/>
  <c r="M40" s="1"/>
  <c r="J39"/>
  <c r="L40" s="1"/>
  <c r="I39"/>
  <c r="K40" s="1"/>
  <c r="G39"/>
  <c r="I40" s="1"/>
  <c r="F39"/>
  <c r="F38"/>
  <c r="S38" s="1"/>
  <c r="C38"/>
  <c r="S37"/>
  <c r="F37"/>
  <c r="S36"/>
  <c r="F36"/>
  <c r="C36"/>
  <c r="F35"/>
  <c r="S35" s="1"/>
  <c r="F34"/>
  <c r="S34" s="1"/>
  <c r="C34"/>
  <c r="S33"/>
  <c r="F33"/>
  <c r="S32"/>
  <c r="F32"/>
  <c r="C32"/>
  <c r="F31"/>
  <c r="S31" s="1"/>
  <c r="F30"/>
  <c r="S30" s="1"/>
  <c r="C30"/>
  <c r="S29"/>
  <c r="F29"/>
  <c r="S28"/>
  <c r="F28"/>
  <c r="C28"/>
  <c r="F27"/>
  <c r="S27" s="1"/>
  <c r="F26"/>
  <c r="S26" s="1"/>
  <c r="C26"/>
  <c r="S25"/>
  <c r="F25"/>
  <c r="S24"/>
  <c r="F24"/>
  <c r="C24"/>
  <c r="F23"/>
  <c r="S23" s="1"/>
  <c r="F22"/>
  <c r="S22" s="1"/>
  <c r="C22"/>
  <c r="S21"/>
  <c r="F21"/>
  <c r="S20"/>
  <c r="F20"/>
  <c r="C20"/>
  <c r="F19"/>
  <c r="S19" s="1"/>
  <c r="F18"/>
  <c r="S18" s="1"/>
  <c r="C18"/>
  <c r="S17"/>
  <c r="F17"/>
  <c r="S16"/>
  <c r="F16"/>
  <c r="C16"/>
  <c r="F15"/>
  <c r="S15" s="1"/>
  <c r="F14"/>
  <c r="S14" s="1"/>
  <c r="C14"/>
  <c r="S13"/>
  <c r="F13"/>
  <c r="S12"/>
  <c r="F12"/>
  <c r="C12"/>
  <c r="F11"/>
  <c r="S11" s="1"/>
  <c r="F10"/>
  <c r="S10" s="1"/>
  <c r="C10"/>
  <c r="S9"/>
  <c r="F9"/>
  <c r="AG32" i="97"/>
  <c r="AF32"/>
  <c r="AE32"/>
  <c r="AD32"/>
  <c r="AC32"/>
  <c r="AB32"/>
  <c r="AA32"/>
  <c r="Z32"/>
  <c r="Y32"/>
  <c r="X32"/>
  <c r="W32"/>
  <c r="V32"/>
  <c r="U32"/>
  <c r="S32"/>
  <c r="Q32"/>
  <c r="P32"/>
  <c r="O32"/>
  <c r="N32"/>
  <c r="M32"/>
  <c r="L32"/>
  <c r="K32"/>
  <c r="J32"/>
  <c r="I32"/>
  <c r="H32"/>
  <c r="G32"/>
  <c r="G31"/>
  <c r="T31" s="1"/>
  <c r="G30"/>
  <c r="T30" s="1"/>
  <c r="G29"/>
  <c r="T29" s="1"/>
  <c r="G28"/>
  <c r="T28" s="1"/>
  <c r="G27"/>
  <c r="T27" s="1"/>
  <c r="G26"/>
  <c r="T26" s="1"/>
  <c r="G25"/>
  <c r="T25" s="1"/>
  <c r="G24"/>
  <c r="T24" s="1"/>
  <c r="G23"/>
  <c r="T23" s="1"/>
  <c r="AG22"/>
  <c r="AF22"/>
  <c r="AE22"/>
  <c r="AD22"/>
  <c r="AC22"/>
  <c r="AB22"/>
  <c r="AA22"/>
  <c r="Z22"/>
  <c r="Y22"/>
  <c r="X22"/>
  <c r="W22"/>
  <c r="V22"/>
  <c r="U22"/>
  <c r="S22"/>
  <c r="Q22"/>
  <c r="P22"/>
  <c r="P33" s="1"/>
  <c r="O22"/>
  <c r="N22"/>
  <c r="N33" s="1"/>
  <c r="M22"/>
  <c r="L22"/>
  <c r="L33" s="1"/>
  <c r="K22"/>
  <c r="J22"/>
  <c r="I22"/>
  <c r="H22"/>
  <c r="H33" s="1"/>
  <c r="T21"/>
  <c r="G21"/>
  <c r="T20"/>
  <c r="G20"/>
  <c r="T19"/>
  <c r="G19"/>
  <c r="T18"/>
  <c r="G18"/>
  <c r="T17"/>
  <c r="G17"/>
  <c r="T16"/>
  <c r="G16"/>
  <c r="T15"/>
  <c r="G15"/>
  <c r="T14"/>
  <c r="G14"/>
  <c r="T13"/>
  <c r="G13"/>
  <c r="T12"/>
  <c r="G12"/>
  <c r="T11"/>
  <c r="G11"/>
  <c r="T10"/>
  <c r="G10"/>
  <c r="T9"/>
  <c r="G9"/>
  <c r="Y32" i="96"/>
  <c r="X32"/>
  <c r="W32"/>
  <c r="V32"/>
  <c r="U32"/>
  <c r="S32"/>
  <c r="R32"/>
  <c r="Q32"/>
  <c r="P32"/>
  <c r="O32"/>
  <c r="N32"/>
  <c r="M32"/>
  <c r="L32"/>
  <c r="K32"/>
  <c r="J32"/>
  <c r="G32" s="1"/>
  <c r="I32"/>
  <c r="H32"/>
  <c r="G31"/>
  <c r="T31" s="1"/>
  <c r="G30"/>
  <c r="T30" s="1"/>
  <c r="G29"/>
  <c r="T29" s="1"/>
  <c r="G28"/>
  <c r="T28" s="1"/>
  <c r="G27"/>
  <c r="T27" s="1"/>
  <c r="G26"/>
  <c r="T26" s="1"/>
  <c r="G25"/>
  <c r="T25" s="1"/>
  <c r="G24"/>
  <c r="T24" s="1"/>
  <c r="G23"/>
  <c r="T23" s="1"/>
  <c r="Y22"/>
  <c r="X22"/>
  <c r="W22"/>
  <c r="V22"/>
  <c r="U22"/>
  <c r="S22"/>
  <c r="R22"/>
  <c r="R33" s="1"/>
  <c r="Q22"/>
  <c r="P22"/>
  <c r="P33" s="1"/>
  <c r="O22"/>
  <c r="N22"/>
  <c r="N33" s="1"/>
  <c r="M22"/>
  <c r="L22"/>
  <c r="L33" s="1"/>
  <c r="K22"/>
  <c r="J22"/>
  <c r="G22" s="1"/>
  <c r="I22"/>
  <c r="H22"/>
  <c r="H33" s="1"/>
  <c r="G21"/>
  <c r="T21" s="1"/>
  <c r="G20"/>
  <c r="T20" s="1"/>
  <c r="G19"/>
  <c r="T19" s="1"/>
  <c r="G18"/>
  <c r="T18" s="1"/>
  <c r="G17"/>
  <c r="T17" s="1"/>
  <c r="G16"/>
  <c r="T16" s="1"/>
  <c r="G15"/>
  <c r="T15" s="1"/>
  <c r="G14"/>
  <c r="T14" s="1"/>
  <c r="G13"/>
  <c r="T13" s="1"/>
  <c r="G12"/>
  <c r="T12" s="1"/>
  <c r="G11"/>
  <c r="T11" s="1"/>
  <c r="G10"/>
  <c r="T10" s="1"/>
  <c r="G9"/>
  <c r="T9" s="1"/>
  <c r="H42" i="95"/>
  <c r="H41"/>
  <c r="H40"/>
  <c r="R39"/>
  <c r="Q39"/>
  <c r="P39"/>
  <c r="O39"/>
  <c r="N39"/>
  <c r="M39"/>
  <c r="L39"/>
  <c r="K39"/>
  <c r="J39"/>
  <c r="I39"/>
  <c r="H38"/>
  <c r="H37"/>
  <c r="R36"/>
  <c r="Q36"/>
  <c r="P36"/>
  <c r="O36"/>
  <c r="N36"/>
  <c r="M36"/>
  <c r="L36"/>
  <c r="K36"/>
  <c r="J36"/>
  <c r="I36"/>
  <c r="H36"/>
  <c r="H35"/>
  <c r="H34"/>
  <c r="R33"/>
  <c r="Q33"/>
  <c r="P33"/>
  <c r="O33"/>
  <c r="N33"/>
  <c r="M33"/>
  <c r="L33"/>
  <c r="K33"/>
  <c r="H33" s="1"/>
  <c r="J33"/>
  <c r="I33"/>
  <c r="H32"/>
  <c r="H31"/>
  <c r="R30"/>
  <c r="Q30"/>
  <c r="P30"/>
  <c r="O30"/>
  <c r="N30"/>
  <c r="M30"/>
  <c r="L30"/>
  <c r="K30"/>
  <c r="J30"/>
  <c r="I30"/>
  <c r="H30"/>
  <c r="H29"/>
  <c r="H28"/>
  <c r="R27"/>
  <c r="Q27"/>
  <c r="P27"/>
  <c r="O27"/>
  <c r="N27"/>
  <c r="M27"/>
  <c r="L27"/>
  <c r="K27"/>
  <c r="H27" s="1"/>
  <c r="J27"/>
  <c r="I27"/>
  <c r="H26"/>
  <c r="H25"/>
  <c r="H24"/>
  <c r="H23"/>
  <c r="H22"/>
  <c r="H21"/>
  <c r="H20"/>
  <c r="H19"/>
  <c r="H18"/>
  <c r="H17"/>
  <c r="H16"/>
  <c r="H15"/>
  <c r="H14"/>
  <c r="H13"/>
  <c r="H12"/>
  <c r="H11"/>
  <c r="H10"/>
  <c r="H9"/>
  <c r="AE32" i="94"/>
  <c r="AD32"/>
  <c r="AC32"/>
  <c r="AB32"/>
  <c r="AA32"/>
  <c r="Z32"/>
  <c r="Y32"/>
  <c r="X32"/>
  <c r="W32"/>
  <c r="V32"/>
  <c r="U32"/>
  <c r="S32"/>
  <c r="R32"/>
  <c r="Q32"/>
  <c r="P32"/>
  <c r="O32"/>
  <c r="N32"/>
  <c r="M32"/>
  <c r="L32"/>
  <c r="K32"/>
  <c r="J32"/>
  <c r="I32"/>
  <c r="H32"/>
  <c r="G32"/>
  <c r="G31"/>
  <c r="T31" s="1"/>
  <c r="G30"/>
  <c r="T30" s="1"/>
  <c r="G29"/>
  <c r="T29" s="1"/>
  <c r="G28"/>
  <c r="T28" s="1"/>
  <c r="G27"/>
  <c r="T27" s="1"/>
  <c r="G26"/>
  <c r="T26" s="1"/>
  <c r="G25"/>
  <c r="T25" s="1"/>
  <c r="G24"/>
  <c r="T24" s="1"/>
  <c r="G23"/>
  <c r="T23" s="1"/>
  <c r="AE22"/>
  <c r="AD22"/>
  <c r="AC22"/>
  <c r="AB22"/>
  <c r="AA22"/>
  <c r="Z22"/>
  <c r="Y22"/>
  <c r="X22"/>
  <c r="W22"/>
  <c r="V22"/>
  <c r="U22"/>
  <c r="S22"/>
  <c r="R22"/>
  <c r="Q22"/>
  <c r="P22"/>
  <c r="O22"/>
  <c r="N22"/>
  <c r="M22"/>
  <c r="L22"/>
  <c r="K22"/>
  <c r="J22"/>
  <c r="G22" s="1"/>
  <c r="I22"/>
  <c r="H22"/>
  <c r="G21"/>
  <c r="T21" s="1"/>
  <c r="G20"/>
  <c r="T20" s="1"/>
  <c r="G19"/>
  <c r="T19" s="1"/>
  <c r="G18"/>
  <c r="T18" s="1"/>
  <c r="G17"/>
  <c r="T17" s="1"/>
  <c r="G16"/>
  <c r="T16" s="1"/>
  <c r="G15"/>
  <c r="T15" s="1"/>
  <c r="G14"/>
  <c r="T14" s="1"/>
  <c r="G13"/>
  <c r="T13" s="1"/>
  <c r="G12"/>
  <c r="T12" s="1"/>
  <c r="G11"/>
  <c r="T11" s="1"/>
  <c r="G10"/>
  <c r="T10" s="1"/>
  <c r="G9"/>
  <c r="T9" s="1"/>
  <c r="AE32" i="93"/>
  <c r="AD32"/>
  <c r="AC32"/>
  <c r="AB32"/>
  <c r="AA32"/>
  <c r="Z32"/>
  <c r="Y32"/>
  <c r="X32"/>
  <c r="W32"/>
  <c r="V32"/>
  <c r="U32"/>
  <c r="S32"/>
  <c r="Q32"/>
  <c r="P32"/>
  <c r="O32"/>
  <c r="N32"/>
  <c r="M32"/>
  <c r="L32"/>
  <c r="K32"/>
  <c r="J32"/>
  <c r="I32"/>
  <c r="H32"/>
  <c r="G32"/>
  <c r="G31"/>
  <c r="T31" s="1"/>
  <c r="G30"/>
  <c r="T30" s="1"/>
  <c r="G29"/>
  <c r="T29" s="1"/>
  <c r="G28"/>
  <c r="T28" s="1"/>
  <c r="G27"/>
  <c r="T27" s="1"/>
  <c r="G26"/>
  <c r="T26" s="1"/>
  <c r="G25"/>
  <c r="T25" s="1"/>
  <c r="G24"/>
  <c r="T24" s="1"/>
  <c r="G23"/>
  <c r="T23" s="1"/>
  <c r="AE22"/>
  <c r="AD22"/>
  <c r="AC22"/>
  <c r="AB22"/>
  <c r="AA22"/>
  <c r="Z22"/>
  <c r="Y22"/>
  <c r="X22"/>
  <c r="W22"/>
  <c r="V22"/>
  <c r="U22"/>
  <c r="S22"/>
  <c r="Q22"/>
  <c r="P22"/>
  <c r="O22"/>
  <c r="N22"/>
  <c r="M22"/>
  <c r="L22"/>
  <c r="K22"/>
  <c r="J22"/>
  <c r="I22"/>
  <c r="H22"/>
  <c r="G22"/>
  <c r="G21"/>
  <c r="T21" s="1"/>
  <c r="G20"/>
  <c r="T20" s="1"/>
  <c r="G19"/>
  <c r="T19" s="1"/>
  <c r="G18"/>
  <c r="T18" s="1"/>
  <c r="G17"/>
  <c r="T17" s="1"/>
  <c r="G16"/>
  <c r="T16" s="1"/>
  <c r="G15"/>
  <c r="T15" s="1"/>
  <c r="G14"/>
  <c r="T14" s="1"/>
  <c r="G13"/>
  <c r="T13" s="1"/>
  <c r="G12"/>
  <c r="T12" s="1"/>
  <c r="G11"/>
  <c r="T11" s="1"/>
  <c r="G10"/>
  <c r="T10" s="1"/>
  <c r="G9"/>
  <c r="T9" s="1"/>
  <c r="G40" i="92"/>
  <c r="G39"/>
  <c r="G38"/>
  <c r="G37"/>
  <c r="G36"/>
  <c r="G35"/>
  <c r="G34"/>
  <c r="G33"/>
  <c r="G32"/>
  <c r="G31"/>
  <c r="G30"/>
  <c r="G29"/>
  <c r="G28"/>
  <c r="Q27"/>
  <c r="P27"/>
  <c r="O27"/>
  <c r="N27"/>
  <c r="M27"/>
  <c r="L27"/>
  <c r="K27"/>
  <c r="J27"/>
  <c r="I27"/>
  <c r="H27"/>
  <c r="G27"/>
  <c r="G26"/>
  <c r="G25"/>
  <c r="G24"/>
  <c r="G23"/>
  <c r="G22"/>
  <c r="G21"/>
  <c r="G20"/>
  <c r="G19"/>
  <c r="G18"/>
  <c r="G17"/>
  <c r="G16"/>
  <c r="G15"/>
  <c r="G14"/>
  <c r="G13"/>
  <c r="G12"/>
  <c r="Q11"/>
  <c r="P11"/>
  <c r="O11"/>
  <c r="N11"/>
  <c r="M11"/>
  <c r="L11"/>
  <c r="K11"/>
  <c r="J11"/>
  <c r="I11"/>
  <c r="H11"/>
  <c r="G11"/>
  <c r="G10"/>
  <c r="G9"/>
  <c r="J41" i="91"/>
  <c r="G40"/>
  <c r="T40" s="1"/>
  <c r="D40"/>
  <c r="G39"/>
  <c r="T39" s="1"/>
  <c r="G38"/>
  <c r="T38" s="1"/>
  <c r="D38"/>
  <c r="G37"/>
  <c r="T37" s="1"/>
  <c r="G36"/>
  <c r="T36" s="1"/>
  <c r="D36"/>
  <c r="G35"/>
  <c r="T35" s="1"/>
  <c r="G34"/>
  <c r="T34" s="1"/>
  <c r="D34"/>
  <c r="G33"/>
  <c r="T33" s="1"/>
  <c r="K32"/>
  <c r="K41" s="1"/>
  <c r="L32" s="1"/>
  <c r="L41" s="1"/>
  <c r="M32" s="1"/>
  <c r="M41" s="1"/>
  <c r="N32" s="1"/>
  <c r="N41" s="1"/>
  <c r="O32" s="1"/>
  <c r="O41" s="1"/>
  <c r="P32" s="1"/>
  <c r="P41" s="1"/>
  <c r="Q32" s="1"/>
  <c r="Q41" s="1"/>
  <c r="R32" s="1"/>
  <c r="T31"/>
  <c r="J30"/>
  <c r="K21" s="1"/>
  <c r="K30" s="1"/>
  <c r="L21" s="1"/>
  <c r="L30" s="1"/>
  <c r="M21" s="1"/>
  <c r="M30" s="1"/>
  <c r="N21" s="1"/>
  <c r="N30" s="1"/>
  <c r="O21" s="1"/>
  <c r="O30" s="1"/>
  <c r="P21" s="1"/>
  <c r="P30" s="1"/>
  <c r="Q21" s="1"/>
  <c r="Q30" s="1"/>
  <c r="R21" s="1"/>
  <c r="G29"/>
  <c r="T29" s="1"/>
  <c r="D29"/>
  <c r="G28"/>
  <c r="T28" s="1"/>
  <c r="G27"/>
  <c r="T27" s="1"/>
  <c r="D27"/>
  <c r="G26"/>
  <c r="T26" s="1"/>
  <c r="G25"/>
  <c r="T25" s="1"/>
  <c r="D25"/>
  <c r="G24"/>
  <c r="T24" s="1"/>
  <c r="G23"/>
  <c r="T23" s="1"/>
  <c r="D23"/>
  <c r="G22"/>
  <c r="T22" s="1"/>
  <c r="T20"/>
  <c r="J19"/>
  <c r="G18"/>
  <c r="T18" s="1"/>
  <c r="D18"/>
  <c r="T17"/>
  <c r="G17"/>
  <c r="T16"/>
  <c r="G16"/>
  <c r="D16"/>
  <c r="G15"/>
  <c r="T15" s="1"/>
  <c r="G14"/>
  <c r="T14" s="1"/>
  <c r="D14"/>
  <c r="T13"/>
  <c r="G13"/>
  <c r="T12"/>
  <c r="G12"/>
  <c r="D12"/>
  <c r="G11"/>
  <c r="T11" s="1"/>
  <c r="K10"/>
  <c r="K19" s="1"/>
  <c r="L10" s="1"/>
  <c r="L19" s="1"/>
  <c r="M10" s="1"/>
  <c r="M19" s="1"/>
  <c r="N10" s="1"/>
  <c r="N19" s="1"/>
  <c r="O10" s="1"/>
  <c r="O19" s="1"/>
  <c r="P10" s="1"/>
  <c r="P19" s="1"/>
  <c r="Q10" s="1"/>
  <c r="Q19" s="1"/>
  <c r="R10" s="1"/>
  <c r="T9"/>
  <c r="T32" i="93" l="1"/>
  <c r="H33"/>
  <c r="J33"/>
  <c r="L33"/>
  <c r="N33"/>
  <c r="P33"/>
  <c r="S33"/>
  <c r="T22" i="94"/>
  <c r="H33"/>
  <c r="J33"/>
  <c r="L33"/>
  <c r="N33"/>
  <c r="P33"/>
  <c r="T32"/>
  <c r="I33" i="96"/>
  <c r="K33"/>
  <c r="M33"/>
  <c r="O33"/>
  <c r="Q33"/>
  <c r="S33"/>
  <c r="G22" i="97"/>
  <c r="S33"/>
  <c r="H40" i="98"/>
  <c r="G33" i="93"/>
  <c r="I33"/>
  <c r="K33"/>
  <c r="M33"/>
  <c r="O33"/>
  <c r="Q33"/>
  <c r="G33" i="94"/>
  <c r="I33"/>
  <c r="K33"/>
  <c r="M33"/>
  <c r="O33"/>
  <c r="Q33"/>
  <c r="S33"/>
  <c r="H39" i="95"/>
  <c r="T32" i="96"/>
  <c r="G33" i="97"/>
  <c r="I33"/>
  <c r="K33"/>
  <c r="M33"/>
  <c r="O33"/>
  <c r="Q33"/>
  <c r="R30" i="91"/>
  <c r="R22" i="97"/>
  <c r="T22" s="1"/>
  <c r="G33" i="96"/>
  <c r="T33" s="1"/>
  <c r="T32" i="97"/>
  <c r="F40" i="98"/>
  <c r="R19" i="91"/>
  <c r="R41"/>
  <c r="S32" s="1"/>
  <c r="S41" s="1"/>
  <c r="R22" i="93"/>
  <c r="T22" s="1"/>
  <c r="T33" s="1"/>
  <c r="R33" i="94"/>
  <c r="T33" s="1"/>
  <c r="T22" i="96"/>
  <c r="J33"/>
  <c r="J33" i="97"/>
  <c r="H39" i="98"/>
  <c r="J40" s="1"/>
  <c r="M72"/>
  <c r="F72" s="1"/>
  <c r="S72" s="1"/>
  <c r="R32" i="93"/>
  <c r="R33" s="1"/>
  <c r="R32" i="97"/>
  <c r="R33" s="1"/>
  <c r="S41" i="98"/>
  <c r="H71"/>
  <c r="J72" s="1"/>
  <c r="T33" i="97" l="1"/>
  <c r="S10" i="91"/>
  <c r="S21"/>
  <c r="T32"/>
  <c r="T41" s="1"/>
  <c r="S30" l="1"/>
  <c r="T30" s="1"/>
  <c r="T21"/>
  <c r="S19"/>
  <c r="T19" s="1"/>
  <c r="T10"/>
  <c r="R39" i="90" l="1"/>
  <c r="R38"/>
  <c r="R37"/>
  <c r="R36"/>
  <c r="R35"/>
  <c r="R34"/>
  <c r="R33"/>
  <c r="R32"/>
  <c r="R31"/>
  <c r="R30"/>
  <c r="R19"/>
  <c r="R18"/>
  <c r="R17"/>
  <c r="R16"/>
  <c r="R15"/>
  <c r="R14"/>
  <c r="R13"/>
  <c r="R12"/>
  <c r="R11"/>
  <c r="R10"/>
  <c r="U498" i="89"/>
  <c r="R498"/>
  <c r="O498"/>
  <c r="U497"/>
  <c r="R497"/>
  <c r="O497"/>
  <c r="U496"/>
  <c r="R496"/>
  <c r="O496"/>
  <c r="U495"/>
  <c r="R495"/>
  <c r="O495"/>
  <c r="U494"/>
  <c r="R494"/>
  <c r="O494"/>
  <c r="U493"/>
  <c r="R493"/>
  <c r="O493"/>
  <c r="U492"/>
  <c r="R492"/>
  <c r="V492" s="1"/>
  <c r="O492"/>
  <c r="U491"/>
  <c r="R491"/>
  <c r="O491"/>
  <c r="U490"/>
  <c r="R490"/>
  <c r="O490"/>
  <c r="U489"/>
  <c r="R489"/>
  <c r="O489"/>
  <c r="U488"/>
  <c r="R488"/>
  <c r="V488" s="1"/>
  <c r="O488"/>
  <c r="U487"/>
  <c r="R487"/>
  <c r="O487"/>
  <c r="U486"/>
  <c r="R486"/>
  <c r="O486"/>
  <c r="U485"/>
  <c r="R485"/>
  <c r="O485"/>
  <c r="U484"/>
  <c r="R484"/>
  <c r="V484" s="1"/>
  <c r="O484"/>
  <c r="U483"/>
  <c r="R483"/>
  <c r="O483"/>
  <c r="U482"/>
  <c r="R482"/>
  <c r="O482"/>
  <c r="U481"/>
  <c r="R481"/>
  <c r="O481"/>
  <c r="U480"/>
  <c r="R480"/>
  <c r="O480"/>
  <c r="U479"/>
  <c r="R479"/>
  <c r="O479"/>
  <c r="U478"/>
  <c r="R478"/>
  <c r="O478"/>
  <c r="U477"/>
  <c r="R477"/>
  <c r="O477"/>
  <c r="U476"/>
  <c r="R476"/>
  <c r="O476"/>
  <c r="U475"/>
  <c r="R475"/>
  <c r="O475"/>
  <c r="U474"/>
  <c r="R474"/>
  <c r="O474"/>
  <c r="U473"/>
  <c r="R473"/>
  <c r="O473"/>
  <c r="U472"/>
  <c r="R472"/>
  <c r="O472"/>
  <c r="U471"/>
  <c r="R471"/>
  <c r="O471"/>
  <c r="U470"/>
  <c r="R470"/>
  <c r="O470"/>
  <c r="U469"/>
  <c r="R469"/>
  <c r="O469"/>
  <c r="U468"/>
  <c r="R468"/>
  <c r="O468"/>
  <c r="U467"/>
  <c r="R467"/>
  <c r="O467"/>
  <c r="U466"/>
  <c r="R466"/>
  <c r="O466"/>
  <c r="U465"/>
  <c r="R465"/>
  <c r="O465"/>
  <c r="U464"/>
  <c r="R464"/>
  <c r="O464"/>
  <c r="U463"/>
  <c r="R463"/>
  <c r="O463"/>
  <c r="U462"/>
  <c r="R462"/>
  <c r="O462"/>
  <c r="U461"/>
  <c r="R461"/>
  <c r="O461"/>
  <c r="U460"/>
  <c r="R460"/>
  <c r="O460"/>
  <c r="U459"/>
  <c r="R459"/>
  <c r="O459"/>
  <c r="U458"/>
  <c r="R458"/>
  <c r="O458"/>
  <c r="U457"/>
  <c r="R457"/>
  <c r="O457"/>
  <c r="U456"/>
  <c r="R456"/>
  <c r="O456"/>
  <c r="U455"/>
  <c r="R455"/>
  <c r="O455"/>
  <c r="U454"/>
  <c r="R454"/>
  <c r="O454"/>
  <c r="U453"/>
  <c r="R453"/>
  <c r="O453"/>
  <c r="U452"/>
  <c r="R452"/>
  <c r="O452"/>
  <c r="U451"/>
  <c r="R451"/>
  <c r="O451"/>
  <c r="U450"/>
  <c r="R450"/>
  <c r="O450"/>
  <c r="U449"/>
  <c r="R449"/>
  <c r="O449"/>
  <c r="U448"/>
  <c r="R448"/>
  <c r="O448"/>
  <c r="U447"/>
  <c r="R447"/>
  <c r="O447"/>
  <c r="U446"/>
  <c r="R446"/>
  <c r="O446"/>
  <c r="U445"/>
  <c r="R445"/>
  <c r="O445"/>
  <c r="U444"/>
  <c r="R444"/>
  <c r="O444"/>
  <c r="U443"/>
  <c r="R443"/>
  <c r="O443"/>
  <c r="U442"/>
  <c r="R442"/>
  <c r="O442"/>
  <c r="U441"/>
  <c r="R441"/>
  <c r="O441"/>
  <c r="U440"/>
  <c r="R440"/>
  <c r="O440"/>
  <c r="U439"/>
  <c r="R439"/>
  <c r="O439"/>
  <c r="U438"/>
  <c r="R438"/>
  <c r="O438"/>
  <c r="U437"/>
  <c r="R437"/>
  <c r="O437"/>
  <c r="U436"/>
  <c r="R436"/>
  <c r="O436"/>
  <c r="U435"/>
  <c r="R435"/>
  <c r="O435"/>
  <c r="U434"/>
  <c r="R434"/>
  <c r="O434"/>
  <c r="U433"/>
  <c r="R433"/>
  <c r="O433"/>
  <c r="U432"/>
  <c r="R432"/>
  <c r="O432"/>
  <c r="U431"/>
  <c r="R431"/>
  <c r="O431"/>
  <c r="U430"/>
  <c r="R430"/>
  <c r="O430"/>
  <c r="U429"/>
  <c r="R429"/>
  <c r="O429"/>
  <c r="U428"/>
  <c r="R428"/>
  <c r="O428"/>
  <c r="U427"/>
  <c r="R427"/>
  <c r="V427" s="1"/>
  <c r="O427"/>
  <c r="U426"/>
  <c r="R426"/>
  <c r="O426"/>
  <c r="U425"/>
  <c r="R425"/>
  <c r="V425" s="1"/>
  <c r="O425"/>
  <c r="U424"/>
  <c r="R424"/>
  <c r="O424"/>
  <c r="U423"/>
  <c r="R423"/>
  <c r="V423" s="1"/>
  <c r="O423"/>
  <c r="U422"/>
  <c r="R422"/>
  <c r="O422"/>
  <c r="U421"/>
  <c r="R421"/>
  <c r="V421" s="1"/>
  <c r="O421"/>
  <c r="U420"/>
  <c r="R420"/>
  <c r="O420"/>
  <c r="U419"/>
  <c r="R419"/>
  <c r="V419" s="1"/>
  <c r="O419"/>
  <c r="U418"/>
  <c r="R418"/>
  <c r="O418"/>
  <c r="U417"/>
  <c r="R417"/>
  <c r="V417" s="1"/>
  <c r="O417"/>
  <c r="U416"/>
  <c r="R416"/>
  <c r="O416"/>
  <c r="U415"/>
  <c r="R415"/>
  <c r="V415" s="1"/>
  <c r="O415"/>
  <c r="U414"/>
  <c r="R414"/>
  <c r="O414"/>
  <c r="U413"/>
  <c r="R413"/>
  <c r="V413" s="1"/>
  <c r="O413"/>
  <c r="U412"/>
  <c r="R412"/>
  <c r="O412"/>
  <c r="U411"/>
  <c r="R411"/>
  <c r="V411" s="1"/>
  <c r="O411"/>
  <c r="U410"/>
  <c r="R410"/>
  <c r="O410"/>
  <c r="U409"/>
  <c r="R409"/>
  <c r="V409" s="1"/>
  <c r="O409"/>
  <c r="U408"/>
  <c r="R408"/>
  <c r="O408"/>
  <c r="U407"/>
  <c r="R407"/>
  <c r="V407" s="1"/>
  <c r="O407"/>
  <c r="U406"/>
  <c r="R406"/>
  <c r="O406"/>
  <c r="U405"/>
  <c r="R405"/>
  <c r="V405" s="1"/>
  <c r="O405"/>
  <c r="U404"/>
  <c r="R404"/>
  <c r="O404"/>
  <c r="U403"/>
  <c r="R403"/>
  <c r="V403" s="1"/>
  <c r="O403"/>
  <c r="U402"/>
  <c r="R402"/>
  <c r="O402"/>
  <c r="U401"/>
  <c r="R401"/>
  <c r="V401" s="1"/>
  <c r="O401"/>
  <c r="U400"/>
  <c r="R400"/>
  <c r="O400"/>
  <c r="U399"/>
  <c r="R399"/>
  <c r="V399" s="1"/>
  <c r="O399"/>
  <c r="U398"/>
  <c r="R398"/>
  <c r="O398"/>
  <c r="U397"/>
  <c r="R397"/>
  <c r="V397" s="1"/>
  <c r="O397"/>
  <c r="U396"/>
  <c r="R396"/>
  <c r="O396"/>
  <c r="U395"/>
  <c r="R395"/>
  <c r="V395" s="1"/>
  <c r="O395"/>
  <c r="U394"/>
  <c r="R394"/>
  <c r="O394"/>
  <c r="U393"/>
  <c r="R393"/>
  <c r="V393" s="1"/>
  <c r="O393"/>
  <c r="U392"/>
  <c r="R392"/>
  <c r="O392"/>
  <c r="U391"/>
  <c r="R391"/>
  <c r="V391" s="1"/>
  <c r="O391"/>
  <c r="U390"/>
  <c r="R390"/>
  <c r="O390"/>
  <c r="U389"/>
  <c r="R389"/>
  <c r="V389" s="1"/>
  <c r="O389"/>
  <c r="U388"/>
  <c r="R388"/>
  <c r="O388"/>
  <c r="U387"/>
  <c r="R387"/>
  <c r="V387" s="1"/>
  <c r="O387"/>
  <c r="U386"/>
  <c r="R386"/>
  <c r="O386"/>
  <c r="U385"/>
  <c r="R385"/>
  <c r="V385" s="1"/>
  <c r="O385"/>
  <c r="U384"/>
  <c r="R384"/>
  <c r="O384"/>
  <c r="U383"/>
  <c r="R383"/>
  <c r="V383" s="1"/>
  <c r="O383"/>
  <c r="U382"/>
  <c r="R382"/>
  <c r="O382"/>
  <c r="U381"/>
  <c r="R381"/>
  <c r="N381"/>
  <c r="O381" s="1"/>
  <c r="U380"/>
  <c r="R380"/>
  <c r="O380"/>
  <c r="U379"/>
  <c r="R379"/>
  <c r="O379"/>
  <c r="U378"/>
  <c r="R378"/>
  <c r="O378"/>
  <c r="U377"/>
  <c r="R377"/>
  <c r="O377"/>
  <c r="U376"/>
  <c r="R376"/>
  <c r="O376"/>
  <c r="U375"/>
  <c r="R375"/>
  <c r="O375"/>
  <c r="U374"/>
  <c r="R374"/>
  <c r="O374"/>
  <c r="U373"/>
  <c r="R373"/>
  <c r="O373"/>
  <c r="U372"/>
  <c r="R372"/>
  <c r="O372"/>
  <c r="U371"/>
  <c r="R371"/>
  <c r="O371"/>
  <c r="U370"/>
  <c r="R370"/>
  <c r="O370"/>
  <c r="U369"/>
  <c r="R369"/>
  <c r="O369"/>
  <c r="U368"/>
  <c r="R368"/>
  <c r="O368"/>
  <c r="U367"/>
  <c r="R367"/>
  <c r="O367"/>
  <c r="U366"/>
  <c r="R366"/>
  <c r="O366"/>
  <c r="U365"/>
  <c r="R365"/>
  <c r="O365"/>
  <c r="U364"/>
  <c r="R364"/>
  <c r="O364"/>
  <c r="U363"/>
  <c r="R363"/>
  <c r="O363"/>
  <c r="U362"/>
  <c r="R362"/>
  <c r="O362"/>
  <c r="U361"/>
  <c r="R361"/>
  <c r="O361"/>
  <c r="U360"/>
  <c r="R360"/>
  <c r="O360"/>
  <c r="U359"/>
  <c r="R359"/>
  <c r="O359"/>
  <c r="U358"/>
  <c r="R358"/>
  <c r="O358"/>
  <c r="U357"/>
  <c r="R357"/>
  <c r="O357"/>
  <c r="U356"/>
  <c r="R356"/>
  <c r="O356"/>
  <c r="U355"/>
  <c r="R355"/>
  <c r="O355"/>
  <c r="U354"/>
  <c r="R354"/>
  <c r="O354"/>
  <c r="U353"/>
  <c r="R353"/>
  <c r="O353"/>
  <c r="U352"/>
  <c r="R352"/>
  <c r="O352"/>
  <c r="U351"/>
  <c r="R351"/>
  <c r="O351"/>
  <c r="U350"/>
  <c r="R350"/>
  <c r="O350"/>
  <c r="U349"/>
  <c r="R349"/>
  <c r="O349"/>
  <c r="U348"/>
  <c r="R348"/>
  <c r="O348"/>
  <c r="U347"/>
  <c r="R347"/>
  <c r="O347"/>
  <c r="U346"/>
  <c r="R346"/>
  <c r="O346"/>
  <c r="U345"/>
  <c r="R345"/>
  <c r="O345"/>
  <c r="U344"/>
  <c r="R344"/>
  <c r="O344"/>
  <c r="U343"/>
  <c r="R343"/>
  <c r="O343"/>
  <c r="U342"/>
  <c r="R342"/>
  <c r="O342"/>
  <c r="U341"/>
  <c r="R341"/>
  <c r="O341"/>
  <c r="U340"/>
  <c r="R340"/>
  <c r="O340"/>
  <c r="U339"/>
  <c r="R339"/>
  <c r="O339"/>
  <c r="U338"/>
  <c r="R338"/>
  <c r="O338"/>
  <c r="U337"/>
  <c r="R337"/>
  <c r="O337"/>
  <c r="U336"/>
  <c r="R336"/>
  <c r="O336"/>
  <c r="U335"/>
  <c r="R335"/>
  <c r="O335"/>
  <c r="U334"/>
  <c r="R334"/>
  <c r="O334"/>
  <c r="U333"/>
  <c r="R333"/>
  <c r="O333"/>
  <c r="U332"/>
  <c r="R332"/>
  <c r="O332"/>
  <c r="U331"/>
  <c r="R331"/>
  <c r="O331"/>
  <c r="U330"/>
  <c r="R330"/>
  <c r="O330"/>
  <c r="U329"/>
  <c r="R329"/>
  <c r="O329"/>
  <c r="U328"/>
  <c r="R328"/>
  <c r="O328"/>
  <c r="U327"/>
  <c r="R327"/>
  <c r="O327"/>
  <c r="U326"/>
  <c r="R326"/>
  <c r="O326"/>
  <c r="U325"/>
  <c r="R325"/>
  <c r="O325"/>
  <c r="U324"/>
  <c r="R324"/>
  <c r="O324"/>
  <c r="U323"/>
  <c r="R323"/>
  <c r="O323"/>
  <c r="U322"/>
  <c r="R322"/>
  <c r="O322"/>
  <c r="U321"/>
  <c r="R321"/>
  <c r="O321"/>
  <c r="U320"/>
  <c r="R320"/>
  <c r="O320"/>
  <c r="U319"/>
  <c r="R319"/>
  <c r="O319"/>
  <c r="U318"/>
  <c r="R318"/>
  <c r="O318"/>
  <c r="U317"/>
  <c r="R317"/>
  <c r="O317"/>
  <c r="U316"/>
  <c r="R316"/>
  <c r="O316"/>
  <c r="U315"/>
  <c r="R315"/>
  <c r="O315"/>
  <c r="U314"/>
  <c r="R314"/>
  <c r="O314"/>
  <c r="U313"/>
  <c r="R313"/>
  <c r="O313"/>
  <c r="U312"/>
  <c r="R312"/>
  <c r="O312"/>
  <c r="U311"/>
  <c r="R311"/>
  <c r="O311"/>
  <c r="U310"/>
  <c r="R310"/>
  <c r="O310"/>
  <c r="U309"/>
  <c r="R309"/>
  <c r="O309"/>
  <c r="U308"/>
  <c r="R308"/>
  <c r="O308"/>
  <c r="U307"/>
  <c r="R307"/>
  <c r="O307"/>
  <c r="U306"/>
  <c r="R306"/>
  <c r="O306"/>
  <c r="U305"/>
  <c r="R305"/>
  <c r="O305"/>
  <c r="U304"/>
  <c r="R304"/>
  <c r="O304"/>
  <c r="U303"/>
  <c r="R303"/>
  <c r="O303"/>
  <c r="U302"/>
  <c r="R302"/>
  <c r="O302"/>
  <c r="U301"/>
  <c r="R301"/>
  <c r="O301"/>
  <c r="U300"/>
  <c r="R300"/>
  <c r="O300"/>
  <c r="U299"/>
  <c r="R299"/>
  <c r="O299"/>
  <c r="U298"/>
  <c r="R298"/>
  <c r="O298"/>
  <c r="U297"/>
  <c r="R297"/>
  <c r="O297"/>
  <c r="U296"/>
  <c r="R296"/>
  <c r="O296"/>
  <c r="U295"/>
  <c r="R295"/>
  <c r="O295"/>
  <c r="U294"/>
  <c r="R294"/>
  <c r="O294"/>
  <c r="U293"/>
  <c r="R293"/>
  <c r="O293"/>
  <c r="U292"/>
  <c r="R292"/>
  <c r="O292"/>
  <c r="U291"/>
  <c r="R291"/>
  <c r="O291"/>
  <c r="U290"/>
  <c r="R290"/>
  <c r="O290"/>
  <c r="U289"/>
  <c r="R289"/>
  <c r="O289"/>
  <c r="U288"/>
  <c r="R288"/>
  <c r="O288"/>
  <c r="U287"/>
  <c r="R287"/>
  <c r="O287"/>
  <c r="U286"/>
  <c r="R286"/>
  <c r="O286"/>
  <c r="U285"/>
  <c r="R285"/>
  <c r="O285"/>
  <c r="U284"/>
  <c r="R284"/>
  <c r="O284"/>
  <c r="U283"/>
  <c r="R283"/>
  <c r="O283"/>
  <c r="U282"/>
  <c r="R282"/>
  <c r="O282"/>
  <c r="U281"/>
  <c r="R281"/>
  <c r="O281"/>
  <c r="U280"/>
  <c r="R280"/>
  <c r="O280"/>
  <c r="U279"/>
  <c r="R279"/>
  <c r="O279"/>
  <c r="U278"/>
  <c r="R278"/>
  <c r="O278"/>
  <c r="U277"/>
  <c r="R277"/>
  <c r="O277"/>
  <c r="U276"/>
  <c r="R276"/>
  <c r="O276"/>
  <c r="U275"/>
  <c r="R275"/>
  <c r="O275"/>
  <c r="U274"/>
  <c r="R274"/>
  <c r="O274"/>
  <c r="U273"/>
  <c r="R273"/>
  <c r="O273"/>
  <c r="U272"/>
  <c r="R272"/>
  <c r="O272"/>
  <c r="U271"/>
  <c r="R271"/>
  <c r="O271"/>
  <c r="U270"/>
  <c r="R270"/>
  <c r="O270"/>
  <c r="U269"/>
  <c r="R269"/>
  <c r="O269"/>
  <c r="U268"/>
  <c r="R268"/>
  <c r="O268"/>
  <c r="U267"/>
  <c r="R267"/>
  <c r="O267"/>
  <c r="U266"/>
  <c r="R266"/>
  <c r="O266"/>
  <c r="U265"/>
  <c r="R265"/>
  <c r="O265"/>
  <c r="U264"/>
  <c r="R264"/>
  <c r="O264"/>
  <c r="U263"/>
  <c r="R263"/>
  <c r="O263"/>
  <c r="U262"/>
  <c r="R262"/>
  <c r="O262"/>
  <c r="U261"/>
  <c r="R261"/>
  <c r="O261"/>
  <c r="U260"/>
  <c r="R260"/>
  <c r="O260"/>
  <c r="U259"/>
  <c r="R259"/>
  <c r="O259"/>
  <c r="U258"/>
  <c r="R258"/>
  <c r="O258"/>
  <c r="U257"/>
  <c r="R257"/>
  <c r="O257"/>
  <c r="U256"/>
  <c r="R256"/>
  <c r="O256"/>
  <c r="U255"/>
  <c r="R255"/>
  <c r="O255"/>
  <c r="U254"/>
  <c r="R254"/>
  <c r="O254"/>
  <c r="U253"/>
  <c r="R253"/>
  <c r="O253"/>
  <c r="U252"/>
  <c r="R252"/>
  <c r="O252"/>
  <c r="U251"/>
  <c r="R251"/>
  <c r="O251"/>
  <c r="U250"/>
  <c r="R250"/>
  <c r="O250"/>
  <c r="U249"/>
  <c r="R249"/>
  <c r="O249"/>
  <c r="U248"/>
  <c r="R248"/>
  <c r="O248"/>
  <c r="U247"/>
  <c r="R247"/>
  <c r="O247"/>
  <c r="U246"/>
  <c r="R246"/>
  <c r="O246"/>
  <c r="U245"/>
  <c r="R245"/>
  <c r="O245"/>
  <c r="U244"/>
  <c r="R244"/>
  <c r="O244"/>
  <c r="U243"/>
  <c r="R243"/>
  <c r="O243"/>
  <c r="U242"/>
  <c r="R242"/>
  <c r="O242"/>
  <c r="U241"/>
  <c r="R241"/>
  <c r="O241"/>
  <c r="U240"/>
  <c r="R240"/>
  <c r="O240"/>
  <c r="U239"/>
  <c r="R239"/>
  <c r="O239"/>
  <c r="U238"/>
  <c r="R238"/>
  <c r="O238"/>
  <c r="U237"/>
  <c r="R237"/>
  <c r="O237"/>
  <c r="U236"/>
  <c r="R236"/>
  <c r="O236"/>
  <c r="U235"/>
  <c r="R235"/>
  <c r="O235"/>
  <c r="U234"/>
  <c r="R234"/>
  <c r="O234"/>
  <c r="U233"/>
  <c r="R233"/>
  <c r="O233"/>
  <c r="U232"/>
  <c r="R232"/>
  <c r="O232"/>
  <c r="U231"/>
  <c r="R231"/>
  <c r="O231"/>
  <c r="U230"/>
  <c r="R230"/>
  <c r="O230"/>
  <c r="U229"/>
  <c r="R229"/>
  <c r="O229"/>
  <c r="U228"/>
  <c r="R228"/>
  <c r="O228"/>
  <c r="U227"/>
  <c r="R227"/>
  <c r="O227"/>
  <c r="U226"/>
  <c r="R226"/>
  <c r="O226"/>
  <c r="U225"/>
  <c r="R225"/>
  <c r="O225"/>
  <c r="U224"/>
  <c r="R224"/>
  <c r="O224"/>
  <c r="U223"/>
  <c r="R223"/>
  <c r="O223"/>
  <c r="U222"/>
  <c r="R222"/>
  <c r="O222"/>
  <c r="U221"/>
  <c r="R221"/>
  <c r="O221"/>
  <c r="U220"/>
  <c r="R220"/>
  <c r="O220"/>
  <c r="U219"/>
  <c r="R219"/>
  <c r="O219"/>
  <c r="U218"/>
  <c r="R218"/>
  <c r="O218"/>
  <c r="U217"/>
  <c r="R217"/>
  <c r="O217"/>
  <c r="U216"/>
  <c r="R216"/>
  <c r="O216"/>
  <c r="U215"/>
  <c r="R215"/>
  <c r="O215"/>
  <c r="U214"/>
  <c r="R214"/>
  <c r="O214"/>
  <c r="U213"/>
  <c r="R213"/>
  <c r="O213"/>
  <c r="U212"/>
  <c r="R212"/>
  <c r="O212"/>
  <c r="U211"/>
  <c r="R211"/>
  <c r="O211"/>
  <c r="U210"/>
  <c r="R210"/>
  <c r="O210"/>
  <c r="U209"/>
  <c r="R209"/>
  <c r="O209"/>
  <c r="U208"/>
  <c r="R208"/>
  <c r="O208"/>
  <c r="U207"/>
  <c r="R207"/>
  <c r="O207"/>
  <c r="U206"/>
  <c r="R206"/>
  <c r="O206"/>
  <c r="U205"/>
  <c r="R205"/>
  <c r="V205" s="1"/>
  <c r="O205"/>
  <c r="U204"/>
  <c r="R204"/>
  <c r="O204"/>
  <c r="U203"/>
  <c r="R203"/>
  <c r="V203" s="1"/>
  <c r="O203"/>
  <c r="U202"/>
  <c r="R202"/>
  <c r="O202"/>
  <c r="U201"/>
  <c r="R201"/>
  <c r="V201" s="1"/>
  <c r="O201"/>
  <c r="U200"/>
  <c r="R200"/>
  <c r="O200"/>
  <c r="U199"/>
  <c r="R199"/>
  <c r="V199" s="1"/>
  <c r="O199"/>
  <c r="U198"/>
  <c r="R198"/>
  <c r="O198"/>
  <c r="N198"/>
  <c r="U162"/>
  <c r="R162"/>
  <c r="N162"/>
  <c r="O162" s="1"/>
  <c r="U161"/>
  <c r="R161"/>
  <c r="N161"/>
  <c r="O161" s="1"/>
  <c r="A161"/>
  <c r="U160"/>
  <c r="R160"/>
  <c r="N160"/>
  <c r="O160" s="1"/>
  <c r="A160"/>
  <c r="U159"/>
  <c r="R159"/>
  <c r="N159"/>
  <c r="O159" s="1"/>
  <c r="A159"/>
  <c r="U158"/>
  <c r="R158"/>
  <c r="N158"/>
  <c r="O158" s="1"/>
  <c r="A158"/>
  <c r="U157"/>
  <c r="R157"/>
  <c r="N157"/>
  <c r="O157" s="1"/>
  <c r="A157"/>
  <c r="U156"/>
  <c r="R156"/>
  <c r="N156"/>
  <c r="O156" s="1"/>
  <c r="A156"/>
  <c r="U155"/>
  <c r="R155"/>
  <c r="N155"/>
  <c r="O155" s="1"/>
  <c r="A155"/>
  <c r="U154"/>
  <c r="R154"/>
  <c r="N154"/>
  <c r="O154" s="1"/>
  <c r="A154"/>
  <c r="U153"/>
  <c r="R153"/>
  <c r="N153"/>
  <c r="O153" s="1"/>
  <c r="A153"/>
  <c r="U152"/>
  <c r="R152"/>
  <c r="N152"/>
  <c r="O152" s="1"/>
  <c r="A152"/>
  <c r="U151"/>
  <c r="R151"/>
  <c r="N151"/>
  <c r="O151" s="1"/>
  <c r="A151"/>
  <c r="U150"/>
  <c r="R150"/>
  <c r="N150"/>
  <c r="O150" s="1"/>
  <c r="A150"/>
  <c r="U149"/>
  <c r="R149"/>
  <c r="N149"/>
  <c r="O149" s="1"/>
  <c r="A149"/>
  <c r="U148"/>
  <c r="R148"/>
  <c r="N148"/>
  <c r="O148" s="1"/>
  <c r="A148"/>
  <c r="U147"/>
  <c r="R147"/>
  <c r="N147"/>
  <c r="O147" s="1"/>
  <c r="A147"/>
  <c r="U146"/>
  <c r="R146"/>
  <c r="N146"/>
  <c r="O146" s="1"/>
  <c r="A146"/>
  <c r="U145"/>
  <c r="R145"/>
  <c r="N145"/>
  <c r="O145" s="1"/>
  <c r="A145"/>
  <c r="U144"/>
  <c r="R144"/>
  <c r="N144"/>
  <c r="O144" s="1"/>
  <c r="A144"/>
  <c r="U143"/>
  <c r="R143"/>
  <c r="N143"/>
  <c r="O143" s="1"/>
  <c r="A143"/>
  <c r="U142"/>
  <c r="R142"/>
  <c r="N142"/>
  <c r="O142" s="1"/>
  <c r="A142"/>
  <c r="U141"/>
  <c r="R141"/>
  <c r="N141"/>
  <c r="O141" s="1"/>
  <c r="A141"/>
  <c r="U140"/>
  <c r="R140"/>
  <c r="N140"/>
  <c r="O140" s="1"/>
  <c r="A140"/>
  <c r="U139"/>
  <c r="R139"/>
  <c r="N139"/>
  <c r="O139" s="1"/>
  <c r="A139"/>
  <c r="U138"/>
  <c r="R138"/>
  <c r="N138"/>
  <c r="O138" s="1"/>
  <c r="A138"/>
  <c r="U137"/>
  <c r="R137"/>
  <c r="N137"/>
  <c r="O137" s="1"/>
  <c r="A137"/>
  <c r="U136"/>
  <c r="R136"/>
  <c r="N136"/>
  <c r="O136" s="1"/>
  <c r="A136"/>
  <c r="U135"/>
  <c r="R135"/>
  <c r="N135"/>
  <c r="O135" s="1"/>
  <c r="A135"/>
  <c r="U134"/>
  <c r="R134"/>
  <c r="N134"/>
  <c r="O134" s="1"/>
  <c r="A134"/>
  <c r="U133"/>
  <c r="R133"/>
  <c r="N133"/>
  <c r="O133" s="1"/>
  <c r="A133"/>
  <c r="U132"/>
  <c r="R132"/>
  <c r="N132"/>
  <c r="O132" s="1"/>
  <c r="A132"/>
  <c r="U131"/>
  <c r="R131"/>
  <c r="O131"/>
  <c r="N131"/>
  <c r="A131"/>
  <c r="U130"/>
  <c r="R130"/>
  <c r="N130"/>
  <c r="O130" s="1"/>
  <c r="A130"/>
  <c r="U129"/>
  <c r="R129"/>
  <c r="N129"/>
  <c r="O129" s="1"/>
  <c r="A129"/>
  <c r="U128"/>
  <c r="R128"/>
  <c r="N128"/>
  <c r="O128" s="1"/>
  <c r="A128"/>
  <c r="U127"/>
  <c r="R127"/>
  <c r="O127"/>
  <c r="N127"/>
  <c r="A127"/>
  <c r="U126"/>
  <c r="R126"/>
  <c r="N126"/>
  <c r="O126" s="1"/>
  <c r="A126"/>
  <c r="U125"/>
  <c r="R125"/>
  <c r="N125"/>
  <c r="O125" s="1"/>
  <c r="A125"/>
  <c r="U124"/>
  <c r="R124"/>
  <c r="N124"/>
  <c r="O124" s="1"/>
  <c r="A124"/>
  <c r="U123"/>
  <c r="R123"/>
  <c r="O123"/>
  <c r="N123"/>
  <c r="A123"/>
  <c r="U122"/>
  <c r="R122"/>
  <c r="N122"/>
  <c r="O122" s="1"/>
  <c r="A122"/>
  <c r="U121"/>
  <c r="R121"/>
  <c r="N121"/>
  <c r="O121" s="1"/>
  <c r="A121"/>
  <c r="U120"/>
  <c r="R120"/>
  <c r="N120"/>
  <c r="O120" s="1"/>
  <c r="A120"/>
  <c r="U119"/>
  <c r="R119"/>
  <c r="O119"/>
  <c r="N119"/>
  <c r="A119"/>
  <c r="U118"/>
  <c r="R118"/>
  <c r="N118"/>
  <c r="O118" s="1"/>
  <c r="A118"/>
  <c r="U117"/>
  <c r="R117"/>
  <c r="N117"/>
  <c r="O117" s="1"/>
  <c r="A117"/>
  <c r="U116"/>
  <c r="R116"/>
  <c r="N116"/>
  <c r="O116" s="1"/>
  <c r="A116"/>
  <c r="U115"/>
  <c r="R115"/>
  <c r="O115"/>
  <c r="N115"/>
  <c r="A115"/>
  <c r="U114"/>
  <c r="R114"/>
  <c r="N114"/>
  <c r="O114" s="1"/>
  <c r="A114"/>
  <c r="U113"/>
  <c r="R113"/>
  <c r="N113"/>
  <c r="O113" s="1"/>
  <c r="A113"/>
  <c r="U112"/>
  <c r="R112"/>
  <c r="N112"/>
  <c r="O112" s="1"/>
  <c r="A112"/>
  <c r="U111"/>
  <c r="R111"/>
  <c r="O111"/>
  <c r="N111"/>
  <c r="A111"/>
  <c r="U110"/>
  <c r="R110"/>
  <c r="N110"/>
  <c r="O110" s="1"/>
  <c r="A110"/>
  <c r="U109"/>
  <c r="R109"/>
  <c r="N109"/>
  <c r="O109" s="1"/>
  <c r="A109"/>
  <c r="U108"/>
  <c r="R108"/>
  <c r="N108"/>
  <c r="O108" s="1"/>
  <c r="A108"/>
  <c r="U107"/>
  <c r="R107"/>
  <c r="O107"/>
  <c r="N107"/>
  <c r="A107"/>
  <c r="U106"/>
  <c r="R106"/>
  <c r="N106"/>
  <c r="O106" s="1"/>
  <c r="A106"/>
  <c r="U105"/>
  <c r="R105"/>
  <c r="N105"/>
  <c r="O105" s="1"/>
  <c r="A105"/>
  <c r="U104"/>
  <c r="R104"/>
  <c r="N104"/>
  <c r="O104" s="1"/>
  <c r="A104"/>
  <c r="U103"/>
  <c r="R103"/>
  <c r="O103"/>
  <c r="N103"/>
  <c r="A103"/>
  <c r="U102"/>
  <c r="R102"/>
  <c r="N102"/>
  <c r="O102" s="1"/>
  <c r="A102"/>
  <c r="U101"/>
  <c r="R101"/>
  <c r="N101"/>
  <c r="O101" s="1"/>
  <c r="A101"/>
  <c r="U100"/>
  <c r="R100"/>
  <c r="N100"/>
  <c r="O100" s="1"/>
  <c r="A100"/>
  <c r="U99"/>
  <c r="R99"/>
  <c r="O99"/>
  <c r="N99"/>
  <c r="A99"/>
  <c r="U98"/>
  <c r="R98"/>
  <c r="N98"/>
  <c r="O98" s="1"/>
  <c r="A98"/>
  <c r="U97"/>
  <c r="R97"/>
  <c r="N97"/>
  <c r="O97" s="1"/>
  <c r="A97"/>
  <c r="U96"/>
  <c r="R96"/>
  <c r="N96"/>
  <c r="O96" s="1"/>
  <c r="A96"/>
  <c r="U95"/>
  <c r="R95"/>
  <c r="O95"/>
  <c r="N95"/>
  <c r="A95"/>
  <c r="U94"/>
  <c r="R94"/>
  <c r="N94"/>
  <c r="O94" s="1"/>
  <c r="A94"/>
  <c r="U93"/>
  <c r="R93"/>
  <c r="N93"/>
  <c r="O93" s="1"/>
  <c r="A93"/>
  <c r="U92"/>
  <c r="R92"/>
  <c r="N92"/>
  <c r="O92" s="1"/>
  <c r="A92"/>
  <c r="U91"/>
  <c r="R91"/>
  <c r="O91"/>
  <c r="N91"/>
  <c r="A91"/>
  <c r="U90"/>
  <c r="R90"/>
  <c r="N90"/>
  <c r="O90" s="1"/>
  <c r="A90"/>
  <c r="U89"/>
  <c r="R89"/>
  <c r="N89"/>
  <c r="O89" s="1"/>
  <c r="A89"/>
  <c r="U88"/>
  <c r="R88"/>
  <c r="N88"/>
  <c r="O88" s="1"/>
  <c r="A88"/>
  <c r="U87"/>
  <c r="R87"/>
  <c r="O87"/>
  <c r="N87"/>
  <c r="A87"/>
  <c r="U86"/>
  <c r="R86"/>
  <c r="N86"/>
  <c r="O86" s="1"/>
  <c r="A86"/>
  <c r="U85"/>
  <c r="R85"/>
  <c r="N85"/>
  <c r="O85" s="1"/>
  <c r="A85"/>
  <c r="U84"/>
  <c r="R84"/>
  <c r="N84"/>
  <c r="O84" s="1"/>
  <c r="A84"/>
  <c r="U83"/>
  <c r="R83"/>
  <c r="O83"/>
  <c r="N83"/>
  <c r="A83"/>
  <c r="U82"/>
  <c r="R82"/>
  <c r="N82"/>
  <c r="O82" s="1"/>
  <c r="A82"/>
  <c r="U81"/>
  <c r="R81"/>
  <c r="N81"/>
  <c r="O81" s="1"/>
  <c r="A81"/>
  <c r="U80"/>
  <c r="R80"/>
  <c r="N80"/>
  <c r="O80" s="1"/>
  <c r="A80"/>
  <c r="U79"/>
  <c r="R79"/>
  <c r="O79"/>
  <c r="N79"/>
  <c r="A79"/>
  <c r="U78"/>
  <c r="R78"/>
  <c r="N78"/>
  <c r="O78" s="1"/>
  <c r="A78"/>
  <c r="U77"/>
  <c r="R77"/>
  <c r="N77"/>
  <c r="O77" s="1"/>
  <c r="A77"/>
  <c r="U76"/>
  <c r="R76"/>
  <c r="N76"/>
  <c r="O76" s="1"/>
  <c r="A76"/>
  <c r="U75"/>
  <c r="R75"/>
  <c r="O75"/>
  <c r="N75"/>
  <c r="A75"/>
  <c r="U74"/>
  <c r="R74"/>
  <c r="N74"/>
  <c r="O74" s="1"/>
  <c r="A74"/>
  <c r="U73"/>
  <c r="R73"/>
  <c r="N73"/>
  <c r="O73" s="1"/>
  <c r="A73"/>
  <c r="U72"/>
  <c r="R72"/>
  <c r="N72"/>
  <c r="O72" s="1"/>
  <c r="A72"/>
  <c r="U71"/>
  <c r="R71"/>
  <c r="O71"/>
  <c r="N71"/>
  <c r="A71"/>
  <c r="U70"/>
  <c r="R70"/>
  <c r="N70"/>
  <c r="O70" s="1"/>
  <c r="A70"/>
  <c r="U69"/>
  <c r="R69"/>
  <c r="N69"/>
  <c r="O69" s="1"/>
  <c r="A69"/>
  <c r="U68"/>
  <c r="R68"/>
  <c r="N68"/>
  <c r="O68" s="1"/>
  <c r="A68"/>
  <c r="U67"/>
  <c r="R67"/>
  <c r="O67"/>
  <c r="N67"/>
  <c r="A67"/>
  <c r="U66"/>
  <c r="R66"/>
  <c r="N66"/>
  <c r="O66" s="1"/>
  <c r="A66"/>
  <c r="U65"/>
  <c r="R65"/>
  <c r="N65"/>
  <c r="O65" s="1"/>
  <c r="A65"/>
  <c r="U64"/>
  <c r="R64"/>
  <c r="N64"/>
  <c r="O64" s="1"/>
  <c r="A64"/>
  <c r="U63"/>
  <c r="R63"/>
  <c r="O63"/>
  <c r="N63"/>
  <c r="A63"/>
  <c r="U62"/>
  <c r="R62"/>
  <c r="N62"/>
  <c r="O62" s="1"/>
  <c r="A62"/>
  <c r="U61"/>
  <c r="R61"/>
  <c r="N61"/>
  <c r="O61" s="1"/>
  <c r="A61"/>
  <c r="U60"/>
  <c r="R60"/>
  <c r="N60"/>
  <c r="O60" s="1"/>
  <c r="A60"/>
  <c r="U59"/>
  <c r="R59"/>
  <c r="O59"/>
  <c r="N59"/>
  <c r="A59"/>
  <c r="U58"/>
  <c r="R58"/>
  <c r="N58"/>
  <c r="O58" s="1"/>
  <c r="A58"/>
  <c r="U57"/>
  <c r="R57"/>
  <c r="N57"/>
  <c r="O57" s="1"/>
  <c r="A57"/>
  <c r="U56"/>
  <c r="R56"/>
  <c r="N56"/>
  <c r="O56" s="1"/>
  <c r="A56"/>
  <c r="U55"/>
  <c r="R55"/>
  <c r="O55"/>
  <c r="N55"/>
  <c r="A55"/>
  <c r="U54"/>
  <c r="R54"/>
  <c r="N54"/>
  <c r="O54" s="1"/>
  <c r="A54"/>
  <c r="U53"/>
  <c r="R53"/>
  <c r="N53"/>
  <c r="O53" s="1"/>
  <c r="A53"/>
  <c r="U52"/>
  <c r="R52"/>
  <c r="N52"/>
  <c r="O52" s="1"/>
  <c r="A52"/>
  <c r="U51"/>
  <c r="R51"/>
  <c r="O51"/>
  <c r="N51"/>
  <c r="A51"/>
  <c r="U50"/>
  <c r="R50"/>
  <c r="N50"/>
  <c r="O50" s="1"/>
  <c r="A50"/>
  <c r="U49"/>
  <c r="R49"/>
  <c r="N49"/>
  <c r="O49" s="1"/>
  <c r="A49"/>
  <c r="U48"/>
  <c r="R48"/>
  <c r="N48"/>
  <c r="O48" s="1"/>
  <c r="A48"/>
  <c r="U47"/>
  <c r="R47"/>
  <c r="O47"/>
  <c r="N47"/>
  <c r="A47"/>
  <c r="U46"/>
  <c r="R46"/>
  <c r="N46"/>
  <c r="O46" s="1"/>
  <c r="A46"/>
  <c r="U45"/>
  <c r="R45"/>
  <c r="N45"/>
  <c r="O45" s="1"/>
  <c r="A45"/>
  <c r="U44"/>
  <c r="R44"/>
  <c r="N44"/>
  <c r="O44" s="1"/>
  <c r="A44"/>
  <c r="U43"/>
  <c r="R43"/>
  <c r="O43"/>
  <c r="N43"/>
  <c r="A43"/>
  <c r="U42"/>
  <c r="R42"/>
  <c r="N42"/>
  <c r="O42" s="1"/>
  <c r="A42"/>
  <c r="U41"/>
  <c r="R41"/>
  <c r="N41"/>
  <c r="O41" s="1"/>
  <c r="A41"/>
  <c r="U40"/>
  <c r="R40"/>
  <c r="N40"/>
  <c r="O40" s="1"/>
  <c r="A40"/>
  <c r="U39"/>
  <c r="R39"/>
  <c r="O39"/>
  <c r="N39"/>
  <c r="A39"/>
  <c r="U38"/>
  <c r="R38"/>
  <c r="N38"/>
  <c r="O38" s="1"/>
  <c r="A38"/>
  <c r="U37"/>
  <c r="R37"/>
  <c r="N37"/>
  <c r="O37" s="1"/>
  <c r="A37"/>
  <c r="U36"/>
  <c r="R36"/>
  <c r="N36"/>
  <c r="O36" s="1"/>
  <c r="A36"/>
  <c r="U35"/>
  <c r="R35"/>
  <c r="O35"/>
  <c r="N35"/>
  <c r="A35"/>
  <c r="U34"/>
  <c r="R34"/>
  <c r="N34"/>
  <c r="O34" s="1"/>
  <c r="A34"/>
  <c r="U33"/>
  <c r="R33"/>
  <c r="N33"/>
  <c r="O33" s="1"/>
  <c r="A33"/>
  <c r="U32"/>
  <c r="R32"/>
  <c r="N32"/>
  <c r="O32" s="1"/>
  <c r="A32"/>
  <c r="U31"/>
  <c r="R31"/>
  <c r="O31"/>
  <c r="N31"/>
  <c r="A31"/>
  <c r="U30"/>
  <c r="R30"/>
  <c r="N30"/>
  <c r="O30" s="1"/>
  <c r="A30"/>
  <c r="U29"/>
  <c r="R29"/>
  <c r="N29"/>
  <c r="O29" s="1"/>
  <c r="A29"/>
  <c r="U28"/>
  <c r="R28"/>
  <c r="N28"/>
  <c r="O28" s="1"/>
  <c r="A28"/>
  <c r="U27"/>
  <c r="R27"/>
  <c r="O27"/>
  <c r="N27"/>
  <c r="A27"/>
  <c r="U26"/>
  <c r="R26"/>
  <c r="N26"/>
  <c r="O26" s="1"/>
  <c r="A26"/>
  <c r="U25"/>
  <c r="R25"/>
  <c r="N25"/>
  <c r="O25" s="1"/>
  <c r="A25"/>
  <c r="U24"/>
  <c r="R24"/>
  <c r="N24"/>
  <c r="O24" s="1"/>
  <c r="A24"/>
  <c r="U23"/>
  <c r="R23"/>
  <c r="O23"/>
  <c r="N23"/>
  <c r="A23"/>
  <c r="U22"/>
  <c r="R22"/>
  <c r="N22"/>
  <c r="O22" s="1"/>
  <c r="A22"/>
  <c r="U21"/>
  <c r="R21"/>
  <c r="N21"/>
  <c r="O21" s="1"/>
  <c r="A21"/>
  <c r="U20"/>
  <c r="R20"/>
  <c r="N20"/>
  <c r="O20" s="1"/>
  <c r="A20"/>
  <c r="U19"/>
  <c r="R19"/>
  <c r="O19"/>
  <c r="N19"/>
  <c r="A19"/>
  <c r="U18"/>
  <c r="R18"/>
  <c r="N18"/>
  <c r="O18" s="1"/>
  <c r="A18"/>
  <c r="U17"/>
  <c r="R17"/>
  <c r="N17"/>
  <c r="O17" s="1"/>
  <c r="A17"/>
  <c r="U16"/>
  <c r="R16"/>
  <c r="N16"/>
  <c r="O16" s="1"/>
  <c r="A16"/>
  <c r="U15"/>
  <c r="R15"/>
  <c r="O15"/>
  <c r="N15"/>
  <c r="A15"/>
  <c r="U14"/>
  <c r="R14"/>
  <c r="N14"/>
  <c r="O14" s="1"/>
  <c r="A14"/>
  <c r="U13"/>
  <c r="R13"/>
  <c r="N13"/>
  <c r="O13" s="1"/>
  <c r="A13"/>
  <c r="U12"/>
  <c r="R12"/>
  <c r="N12"/>
  <c r="O12" s="1"/>
  <c r="A12"/>
  <c r="M248" i="88" a="1"/>
  <c r="M248" s="1"/>
  <c r="H248"/>
  <c r="H247"/>
  <c r="M247" s="1" a="1"/>
  <c r="M247" s="1"/>
  <c r="H246"/>
  <c r="M246" s="1" a="1"/>
  <c r="M246" s="1"/>
  <c r="H245"/>
  <c r="M245" s="1" a="1"/>
  <c r="M245" s="1"/>
  <c r="M244" a="1"/>
  <c r="M244" s="1"/>
  <c r="H244"/>
  <c r="H243"/>
  <c r="M243" s="1" a="1"/>
  <c r="M243" s="1"/>
  <c r="H242"/>
  <c r="M242" s="1" a="1"/>
  <c r="M242" s="1"/>
  <c r="H241"/>
  <c r="M241" s="1" a="1"/>
  <c r="M241" s="1"/>
  <c r="M240" a="1"/>
  <c r="M240" s="1"/>
  <c r="H240"/>
  <c r="H239"/>
  <c r="M239" s="1" a="1"/>
  <c r="M239" s="1"/>
  <c r="H238"/>
  <c r="M238" s="1" a="1"/>
  <c r="M238" s="1"/>
  <c r="H237"/>
  <c r="M237" s="1" a="1"/>
  <c r="M237" s="1"/>
  <c r="M236" a="1"/>
  <c r="M236" s="1"/>
  <c r="H236"/>
  <c r="H235"/>
  <c r="M235" s="1" a="1"/>
  <c r="M235" s="1"/>
  <c r="H234"/>
  <c r="M234" s="1" a="1"/>
  <c r="M234" s="1"/>
  <c r="H233"/>
  <c r="M233" s="1" a="1"/>
  <c r="M233" s="1"/>
  <c r="M232" a="1"/>
  <c r="M232" s="1"/>
  <c r="H232"/>
  <c r="H231"/>
  <c r="M231" s="1" a="1"/>
  <c r="M231" s="1"/>
  <c r="H230"/>
  <c r="M230" s="1" a="1"/>
  <c r="M230" s="1"/>
  <c r="H229"/>
  <c r="M229" s="1" a="1"/>
  <c r="M229" s="1"/>
  <c r="M228" a="1"/>
  <c r="M228" s="1"/>
  <c r="H228"/>
  <c r="H227"/>
  <c r="M227" s="1" a="1"/>
  <c r="M227" s="1"/>
  <c r="H226"/>
  <c r="M226" s="1" a="1"/>
  <c r="M226" s="1"/>
  <c r="H225"/>
  <c r="M225" s="1" a="1"/>
  <c r="M225" s="1"/>
  <c r="M224" a="1"/>
  <c r="M224" s="1"/>
  <c r="H224"/>
  <c r="H223"/>
  <c r="M223" s="1" a="1"/>
  <c r="M223" s="1"/>
  <c r="H222"/>
  <c r="M222" s="1" a="1"/>
  <c r="M222" s="1"/>
  <c r="H221"/>
  <c r="M221" s="1" a="1"/>
  <c r="M221" s="1"/>
  <c r="M220" a="1"/>
  <c r="M220" s="1"/>
  <c r="H220"/>
  <c r="H219"/>
  <c r="M219" s="1" a="1"/>
  <c r="M219" s="1"/>
  <c r="H218"/>
  <c r="M218" s="1" a="1"/>
  <c r="M218" s="1"/>
  <c r="H217"/>
  <c r="M217" s="1" a="1"/>
  <c r="M217" s="1"/>
  <c r="M216" a="1"/>
  <c r="M216" s="1"/>
  <c r="H216"/>
  <c r="H215"/>
  <c r="M215" s="1" a="1"/>
  <c r="M215" s="1"/>
  <c r="H214"/>
  <c r="M214" s="1" a="1"/>
  <c r="M214" s="1"/>
  <c r="H213"/>
  <c r="M213" s="1" a="1"/>
  <c r="M213" s="1"/>
  <c r="M212" a="1"/>
  <c r="M212" s="1"/>
  <c r="H212"/>
  <c r="H211"/>
  <c r="M211" s="1" a="1"/>
  <c r="M211" s="1"/>
  <c r="H210"/>
  <c r="M210" s="1" a="1"/>
  <c r="M210" s="1"/>
  <c r="H209"/>
  <c r="M209" s="1" a="1"/>
  <c r="M209" s="1"/>
  <c r="M208" a="1"/>
  <c r="M208" s="1"/>
  <c r="H208"/>
  <c r="H207"/>
  <c r="M207" s="1" a="1"/>
  <c r="M207" s="1"/>
  <c r="H206"/>
  <c r="M206" s="1" a="1"/>
  <c r="M206" s="1"/>
  <c r="H205"/>
  <c r="M205" s="1" a="1"/>
  <c r="M205" s="1"/>
  <c r="M204" a="1"/>
  <c r="M204" s="1"/>
  <c r="H204"/>
  <c r="H203"/>
  <c r="M203" s="1" a="1"/>
  <c r="M203" s="1"/>
  <c r="H202"/>
  <c r="M202" s="1" a="1"/>
  <c r="M202" s="1"/>
  <c r="H201"/>
  <c r="M201" s="1" a="1"/>
  <c r="M201" s="1"/>
  <c r="M200" a="1"/>
  <c r="M200" s="1"/>
  <c r="H200"/>
  <c r="H199"/>
  <c r="M199" s="1" a="1"/>
  <c r="M199" s="1"/>
  <c r="H198"/>
  <c r="M198" s="1" a="1"/>
  <c r="M198" s="1"/>
  <c r="H197"/>
  <c r="M197" s="1" a="1"/>
  <c r="M197" s="1"/>
  <c r="M196" a="1"/>
  <c r="M196" s="1"/>
  <c r="H196"/>
  <c r="H195"/>
  <c r="M195" s="1" a="1"/>
  <c r="M195" s="1"/>
  <c r="H194"/>
  <c r="M194" s="1" a="1"/>
  <c r="M194" s="1"/>
  <c r="H193"/>
  <c r="M193" s="1" a="1"/>
  <c r="M193" s="1"/>
  <c r="M192" a="1"/>
  <c r="M192" s="1"/>
  <c r="H192"/>
  <c r="H191"/>
  <c r="M191" s="1" a="1"/>
  <c r="M191" s="1"/>
  <c r="H190"/>
  <c r="M190" s="1" a="1"/>
  <c r="M190" s="1"/>
  <c r="H189"/>
  <c r="M189" s="1" a="1"/>
  <c r="M189" s="1"/>
  <c r="M188" a="1"/>
  <c r="M188" s="1"/>
  <c r="H188"/>
  <c r="H187"/>
  <c r="M187" s="1" a="1"/>
  <c r="M187" s="1"/>
  <c r="H186"/>
  <c r="M186" s="1" a="1"/>
  <c r="M186" s="1"/>
  <c r="H185"/>
  <c r="M185" s="1" a="1"/>
  <c r="M185" s="1"/>
  <c r="M184" a="1"/>
  <c r="M184" s="1"/>
  <c r="H184"/>
  <c r="H183"/>
  <c r="M183" s="1" a="1"/>
  <c r="M183" s="1"/>
  <c r="H182"/>
  <c r="M182" s="1" a="1"/>
  <c r="M182" s="1"/>
  <c r="H181"/>
  <c r="M181" s="1" a="1"/>
  <c r="M181" s="1"/>
  <c r="M180" a="1"/>
  <c r="M180" s="1"/>
  <c r="H180"/>
  <c r="H179"/>
  <c r="M179" s="1" a="1"/>
  <c r="M179" s="1"/>
  <c r="H178"/>
  <c r="M178" s="1" a="1"/>
  <c r="M178" s="1"/>
  <c r="H177"/>
  <c r="M177" s="1" a="1"/>
  <c r="M177" s="1"/>
  <c r="M176" a="1"/>
  <c r="M176" s="1"/>
  <c r="H176"/>
  <c r="H175"/>
  <c r="M175" s="1" a="1"/>
  <c r="M175" s="1"/>
  <c r="H174"/>
  <c r="M174" s="1" a="1"/>
  <c r="M174" s="1"/>
  <c r="H173"/>
  <c r="M173" s="1" a="1"/>
  <c r="M173" s="1"/>
  <c r="M172" a="1"/>
  <c r="M172" s="1"/>
  <c r="H172"/>
  <c r="H171"/>
  <c r="M171" s="1" a="1"/>
  <c r="M171" s="1"/>
  <c r="H170"/>
  <c r="M170" s="1" a="1"/>
  <c r="M170" s="1"/>
  <c r="H169"/>
  <c r="M169" s="1" a="1"/>
  <c r="M169" s="1"/>
  <c r="M168" a="1"/>
  <c r="M168" s="1"/>
  <c r="H168"/>
  <c r="H167"/>
  <c r="M167" s="1" a="1"/>
  <c r="M167" s="1"/>
  <c r="H166"/>
  <c r="M166" s="1" a="1"/>
  <c r="M166" s="1"/>
  <c r="H165"/>
  <c r="M165" s="1" a="1"/>
  <c r="M165" s="1"/>
  <c r="M164" a="1"/>
  <c r="M164" s="1"/>
  <c r="H164"/>
  <c r="H163"/>
  <c r="M163" s="1" a="1"/>
  <c r="M163" s="1"/>
  <c r="H162"/>
  <c r="M162" s="1" a="1"/>
  <c r="M162" s="1"/>
  <c r="H161"/>
  <c r="M161" s="1" a="1"/>
  <c r="M161" s="1"/>
  <c r="M160" a="1"/>
  <c r="M160" s="1"/>
  <c r="H160"/>
  <c r="H159"/>
  <c r="M159" s="1" a="1"/>
  <c r="M159" s="1"/>
  <c r="H158"/>
  <c r="M158" s="1" a="1"/>
  <c r="M158" s="1"/>
  <c r="H157"/>
  <c r="M157" s="1" a="1"/>
  <c r="M157" s="1"/>
  <c r="M156" a="1"/>
  <c r="M156" s="1"/>
  <c r="H156"/>
  <c r="H155"/>
  <c r="M155" s="1" a="1"/>
  <c r="M155" s="1"/>
  <c r="H154"/>
  <c r="M154" s="1" a="1"/>
  <c r="M154" s="1"/>
  <c r="H153"/>
  <c r="M153" s="1" a="1"/>
  <c r="M153" s="1"/>
  <c r="M152" a="1"/>
  <c r="M152" s="1"/>
  <c r="H152"/>
  <c r="H151"/>
  <c r="M151" s="1" a="1"/>
  <c r="M151" s="1"/>
  <c r="H150"/>
  <c r="M150" s="1" a="1"/>
  <c r="M150" s="1"/>
  <c r="H149"/>
  <c r="M149" s="1" a="1"/>
  <c r="M149" s="1"/>
  <c r="M148" a="1"/>
  <c r="M148" s="1"/>
  <c r="H148"/>
  <c r="H147"/>
  <c r="M147" s="1" a="1"/>
  <c r="M147" s="1"/>
  <c r="H146"/>
  <c r="M146" s="1" a="1"/>
  <c r="M146" s="1"/>
  <c r="H145"/>
  <c r="M145" s="1" a="1"/>
  <c r="M145" s="1"/>
  <c r="M144" a="1"/>
  <c r="M144" s="1"/>
  <c r="H144"/>
  <c r="H143"/>
  <c r="M143" s="1" a="1"/>
  <c r="M143" s="1"/>
  <c r="H142"/>
  <c r="M142" s="1" a="1"/>
  <c r="M142" s="1"/>
  <c r="H141"/>
  <c r="M141" s="1" a="1"/>
  <c r="M141" s="1"/>
  <c r="M140" a="1"/>
  <c r="M140" s="1"/>
  <c r="H140"/>
  <c r="H139"/>
  <c r="M139" s="1" a="1"/>
  <c r="M139" s="1"/>
  <c r="H138"/>
  <c r="M138" s="1" a="1"/>
  <c r="M138" s="1"/>
  <c r="H137"/>
  <c r="M137" s="1" a="1"/>
  <c r="M137" s="1"/>
  <c r="M136" a="1"/>
  <c r="M136" s="1"/>
  <c r="H136"/>
  <c r="H135"/>
  <c r="M135" s="1" a="1"/>
  <c r="M135" s="1"/>
  <c r="H134"/>
  <c r="M134" s="1" a="1"/>
  <c r="M134" s="1"/>
  <c r="H133"/>
  <c r="M133" s="1" a="1"/>
  <c r="M133" s="1"/>
  <c r="M132" a="1"/>
  <c r="M132" s="1"/>
  <c r="H132"/>
  <c r="H131"/>
  <c r="M131" s="1" a="1"/>
  <c r="M131" s="1"/>
  <c r="H130"/>
  <c r="M130" s="1" a="1"/>
  <c r="M130" s="1"/>
  <c r="H129"/>
  <c r="M129" s="1" a="1"/>
  <c r="M129" s="1"/>
  <c r="M128" a="1"/>
  <c r="M128" s="1"/>
  <c r="H128"/>
  <c r="H127"/>
  <c r="M127" s="1" a="1"/>
  <c r="M127" s="1"/>
  <c r="H126"/>
  <c r="M126" s="1" a="1"/>
  <c r="M126" s="1"/>
  <c r="H125"/>
  <c r="M125" s="1" a="1"/>
  <c r="M125" s="1"/>
  <c r="M124" a="1"/>
  <c r="M124" s="1"/>
  <c r="H124"/>
  <c r="H123"/>
  <c r="M123" s="1" a="1"/>
  <c r="M123" s="1"/>
  <c r="H122"/>
  <c r="M122" s="1" a="1"/>
  <c r="M122" s="1"/>
  <c r="H121"/>
  <c r="M121" s="1" a="1"/>
  <c r="M121" s="1"/>
  <c r="M120" a="1"/>
  <c r="M120" s="1"/>
  <c r="H120"/>
  <c r="H119"/>
  <c r="M119" s="1" a="1"/>
  <c r="M119" s="1"/>
  <c r="H118"/>
  <c r="M118" s="1" a="1"/>
  <c r="M118" s="1"/>
  <c r="H117"/>
  <c r="M117" s="1" a="1"/>
  <c r="M117" s="1"/>
  <c r="M116" a="1"/>
  <c r="M116" s="1"/>
  <c r="H116"/>
  <c r="H115"/>
  <c r="M115" s="1" a="1"/>
  <c r="M115" s="1"/>
  <c r="H114"/>
  <c r="M114" s="1" a="1"/>
  <c r="M114" s="1"/>
  <c r="H113"/>
  <c r="M113" s="1" a="1"/>
  <c r="M113" s="1"/>
  <c r="M112" a="1"/>
  <c r="M112" s="1"/>
  <c r="H112"/>
  <c r="H111"/>
  <c r="M111" s="1" a="1"/>
  <c r="M111" s="1"/>
  <c r="H110"/>
  <c r="M110" s="1" a="1"/>
  <c r="M110" s="1"/>
  <c r="H109"/>
  <c r="M109" s="1" a="1"/>
  <c r="M109" s="1"/>
  <c r="M108" a="1"/>
  <c r="M108" s="1"/>
  <c r="H108"/>
  <c r="H107"/>
  <c r="M107" s="1" a="1"/>
  <c r="M107" s="1"/>
  <c r="H106"/>
  <c r="M106" s="1" a="1"/>
  <c r="M106" s="1"/>
  <c r="H105"/>
  <c r="M105" s="1" a="1"/>
  <c r="M105" s="1"/>
  <c r="H104"/>
  <c r="M104" s="1" a="1"/>
  <c r="M104" s="1"/>
  <c r="H103"/>
  <c r="M103" s="1" a="1"/>
  <c r="M103" s="1"/>
  <c r="H102"/>
  <c r="M102" s="1" a="1"/>
  <c r="M102" s="1"/>
  <c r="M101" a="1"/>
  <c r="M101" s="1"/>
  <c r="H101"/>
  <c r="H100"/>
  <c r="M100" s="1" a="1"/>
  <c r="M100" s="1"/>
  <c r="H99"/>
  <c r="M99" s="1" a="1"/>
  <c r="M99" s="1"/>
  <c r="H98"/>
  <c r="M98" s="1" a="1"/>
  <c r="M98" s="1"/>
  <c r="M97" a="1"/>
  <c r="M97" s="1"/>
  <c r="H97"/>
  <c r="H96"/>
  <c r="M96" s="1" a="1"/>
  <c r="M96" s="1"/>
  <c r="H95"/>
  <c r="M95" s="1" a="1"/>
  <c r="M95" s="1"/>
  <c r="H94"/>
  <c r="M94" s="1" a="1"/>
  <c r="M94" s="1"/>
  <c r="M93" a="1"/>
  <c r="M93" s="1"/>
  <c r="H93"/>
  <c r="H92"/>
  <c r="M92" s="1" a="1"/>
  <c r="M92" s="1"/>
  <c r="H91"/>
  <c r="M91" s="1" a="1"/>
  <c r="M91" s="1"/>
  <c r="H90"/>
  <c r="M90" s="1" a="1"/>
  <c r="M90" s="1"/>
  <c r="M89" a="1"/>
  <c r="M89" s="1"/>
  <c r="H89"/>
  <c r="H88"/>
  <c r="M88" s="1" a="1"/>
  <c r="M88" s="1"/>
  <c r="H87"/>
  <c r="M87" s="1" a="1"/>
  <c r="M87" s="1"/>
  <c r="H86"/>
  <c r="M86" s="1" a="1"/>
  <c r="M86" s="1"/>
  <c r="M85" a="1"/>
  <c r="M85" s="1"/>
  <c r="H85"/>
  <c r="H84"/>
  <c r="M84" s="1" a="1"/>
  <c r="M84" s="1"/>
  <c r="H83"/>
  <c r="M83" s="1" a="1"/>
  <c r="M83" s="1"/>
  <c r="H82"/>
  <c r="M82" s="1" a="1"/>
  <c r="M82" s="1"/>
  <c r="M81" a="1"/>
  <c r="M81" s="1"/>
  <c r="H81"/>
  <c r="H80"/>
  <c r="M80" s="1" a="1"/>
  <c r="M80" s="1"/>
  <c r="H79"/>
  <c r="M79" s="1" a="1"/>
  <c r="M79" s="1"/>
  <c r="H78"/>
  <c r="M78" s="1" a="1"/>
  <c r="M78" s="1"/>
  <c r="M77" a="1"/>
  <c r="M77" s="1"/>
  <c r="H77"/>
  <c r="H76"/>
  <c r="M76" s="1" a="1"/>
  <c r="M76" s="1"/>
  <c r="H75"/>
  <c r="M75" s="1" a="1"/>
  <c r="M75" s="1"/>
  <c r="H74"/>
  <c r="M74" s="1" a="1"/>
  <c r="M74" s="1"/>
  <c r="M73" a="1"/>
  <c r="M73" s="1"/>
  <c r="H73"/>
  <c r="H72"/>
  <c r="M72" s="1" a="1"/>
  <c r="M72" s="1"/>
  <c r="H71"/>
  <c r="M71" s="1" a="1"/>
  <c r="M71" s="1"/>
  <c r="H70"/>
  <c r="M70" s="1" a="1"/>
  <c r="M70" s="1"/>
  <c r="M69" a="1"/>
  <c r="M69" s="1"/>
  <c r="H69"/>
  <c r="H68"/>
  <c r="M68" s="1" a="1"/>
  <c r="M68" s="1"/>
  <c r="H67"/>
  <c r="M67" s="1" a="1"/>
  <c r="M67" s="1"/>
  <c r="H66"/>
  <c r="M66" s="1" a="1"/>
  <c r="M66" s="1"/>
  <c r="M65" a="1"/>
  <c r="M65" s="1"/>
  <c r="H65"/>
  <c r="H64"/>
  <c r="M64" s="1" a="1"/>
  <c r="M64" s="1"/>
  <c r="H63"/>
  <c r="M63" s="1" a="1"/>
  <c r="M63" s="1"/>
  <c r="H62"/>
  <c r="M62" s="1" a="1"/>
  <c r="M62" s="1"/>
  <c r="M61" a="1"/>
  <c r="M61" s="1"/>
  <c r="H61"/>
  <c r="H60"/>
  <c r="M60" s="1" a="1"/>
  <c r="M60" s="1"/>
  <c r="H59"/>
  <c r="M59" s="1" a="1"/>
  <c r="M59" s="1"/>
  <c r="H58"/>
  <c r="M58" s="1" a="1"/>
  <c r="M58" s="1"/>
  <c r="M57" a="1"/>
  <c r="M57" s="1"/>
  <c r="H57"/>
  <c r="H56"/>
  <c r="M56" s="1" a="1"/>
  <c r="M56" s="1"/>
  <c r="H55"/>
  <c r="M55" s="1" a="1"/>
  <c r="M55" s="1"/>
  <c r="H54"/>
  <c r="M54" s="1" a="1"/>
  <c r="M54" s="1"/>
  <c r="M53" a="1"/>
  <c r="M53" s="1"/>
  <c r="H53"/>
  <c r="H52"/>
  <c r="M52" s="1" a="1"/>
  <c r="M52" s="1"/>
  <c r="H51"/>
  <c r="M51" s="1" a="1"/>
  <c r="M51" s="1"/>
  <c r="H50"/>
  <c r="M50" s="1" a="1"/>
  <c r="M50" s="1"/>
  <c r="M49" a="1"/>
  <c r="M49" s="1"/>
  <c r="H49"/>
  <c r="H48"/>
  <c r="M48" s="1" a="1"/>
  <c r="M48" s="1"/>
  <c r="H47"/>
  <c r="M47" s="1" a="1"/>
  <c r="M47" s="1"/>
  <c r="H46"/>
  <c r="M46" s="1" a="1"/>
  <c r="M46" s="1"/>
  <c r="M45" a="1"/>
  <c r="M45" s="1"/>
  <c r="H45"/>
  <c r="H44"/>
  <c r="M44" s="1" a="1"/>
  <c r="M44" s="1"/>
  <c r="H43"/>
  <c r="M43" s="1" a="1"/>
  <c r="M43" s="1"/>
  <c r="H42"/>
  <c r="M42" s="1" a="1"/>
  <c r="M42" s="1"/>
  <c r="M41" a="1"/>
  <c r="M41" s="1"/>
  <c r="H41"/>
  <c r="H40"/>
  <c r="M40" s="1" a="1"/>
  <c r="M40" s="1"/>
  <c r="H39"/>
  <c r="M39" s="1" a="1"/>
  <c r="M39" s="1"/>
  <c r="H38"/>
  <c r="M38" s="1" a="1"/>
  <c r="M38" s="1"/>
  <c r="M37" a="1"/>
  <c r="M37" s="1"/>
  <c r="H37"/>
  <c r="H36"/>
  <c r="M36" s="1" a="1"/>
  <c r="M36" s="1"/>
  <c r="H35"/>
  <c r="M35" s="1" a="1"/>
  <c r="M35" s="1"/>
  <c r="H34"/>
  <c r="M34" s="1" a="1"/>
  <c r="M34" s="1"/>
  <c r="M33" a="1"/>
  <c r="M33" s="1"/>
  <c r="H33"/>
  <c r="H32"/>
  <c r="M32" s="1" a="1"/>
  <c r="M32" s="1"/>
  <c r="H31"/>
  <c r="M31" s="1" a="1"/>
  <c r="M31" s="1"/>
  <c r="H30"/>
  <c r="M30" s="1" a="1"/>
  <c r="M30" s="1"/>
  <c r="M29" a="1"/>
  <c r="M29" s="1"/>
  <c r="H29"/>
  <c r="H28"/>
  <c r="M28" s="1" a="1"/>
  <c r="M28" s="1"/>
  <c r="H27"/>
  <c r="M27" s="1" a="1"/>
  <c r="M27" s="1"/>
  <c r="H26"/>
  <c r="M26" s="1" a="1"/>
  <c r="M26" s="1"/>
  <c r="M25" a="1"/>
  <c r="M25" s="1"/>
  <c r="H25"/>
  <c r="H24"/>
  <c r="M24" s="1" a="1"/>
  <c r="M24" s="1"/>
  <c r="H23"/>
  <c r="M23" s="1" a="1"/>
  <c r="M23" s="1"/>
  <c r="H22"/>
  <c r="M22" s="1" a="1"/>
  <c r="M22" s="1"/>
  <c r="M21" a="1"/>
  <c r="M21" s="1"/>
  <c r="H21"/>
  <c r="H20"/>
  <c r="M20" s="1" a="1"/>
  <c r="M20" s="1"/>
  <c r="H19"/>
  <c r="M19" s="1" a="1"/>
  <c r="M19" s="1"/>
  <c r="H18"/>
  <c r="M18" s="1" a="1"/>
  <c r="M18" s="1"/>
  <c r="M17" a="1"/>
  <c r="M17" s="1"/>
  <c r="H17"/>
  <c r="H16"/>
  <c r="M16" s="1" a="1"/>
  <c r="M16" s="1"/>
  <c r="H15"/>
  <c r="M15" s="1" a="1"/>
  <c r="M15" s="1"/>
  <c r="H14"/>
  <c r="M14" s="1" a="1"/>
  <c r="M14" s="1"/>
  <c r="M13" a="1"/>
  <c r="M13" s="1"/>
  <c r="H13"/>
  <c r="H12"/>
  <c r="M12" s="1" a="1"/>
  <c r="M12" s="1"/>
  <c r="H11"/>
  <c r="M11" s="1" a="1"/>
  <c r="M11" s="1"/>
  <c r="P983" i="87"/>
  <c r="M983"/>
  <c r="P982"/>
  <c r="M982"/>
  <c r="P981"/>
  <c r="M981"/>
  <c r="P980"/>
  <c r="M980"/>
  <c r="P979"/>
  <c r="M979"/>
  <c r="P978"/>
  <c r="M978"/>
  <c r="P977"/>
  <c r="M977"/>
  <c r="P976"/>
  <c r="M976"/>
  <c r="P975"/>
  <c r="M975"/>
  <c r="P974"/>
  <c r="M974"/>
  <c r="P973"/>
  <c r="M973"/>
  <c r="P972"/>
  <c r="M972"/>
  <c r="P971"/>
  <c r="M971"/>
  <c r="P970"/>
  <c r="M970"/>
  <c r="P969"/>
  <c r="M969"/>
  <c r="P968"/>
  <c r="M968"/>
  <c r="P967"/>
  <c r="M967"/>
  <c r="P966"/>
  <c r="M966"/>
  <c r="P965"/>
  <c r="M965"/>
  <c r="P964"/>
  <c r="M964"/>
  <c r="P963"/>
  <c r="M963"/>
  <c r="P962"/>
  <c r="M962"/>
  <c r="P961"/>
  <c r="M961"/>
  <c r="P960"/>
  <c r="M960"/>
  <c r="P959"/>
  <c r="M959"/>
  <c r="P958"/>
  <c r="M958"/>
  <c r="P957"/>
  <c r="M957"/>
  <c r="P956"/>
  <c r="M956"/>
  <c r="P955"/>
  <c r="M955"/>
  <c r="P954"/>
  <c r="M954"/>
  <c r="P953"/>
  <c r="M953"/>
  <c r="P952"/>
  <c r="M952"/>
  <c r="P951"/>
  <c r="M951"/>
  <c r="P950"/>
  <c r="M950"/>
  <c r="P949"/>
  <c r="M949"/>
  <c r="P948"/>
  <c r="M948"/>
  <c r="P947"/>
  <c r="M947"/>
  <c r="P946"/>
  <c r="M946"/>
  <c r="P945"/>
  <c r="M945"/>
  <c r="P944"/>
  <c r="M944"/>
  <c r="P943"/>
  <c r="M943"/>
  <c r="P942"/>
  <c r="M942"/>
  <c r="P941"/>
  <c r="M941"/>
  <c r="P940"/>
  <c r="M940"/>
  <c r="P939"/>
  <c r="M939"/>
  <c r="P938"/>
  <c r="M938"/>
  <c r="P937"/>
  <c r="M937"/>
  <c r="P936"/>
  <c r="M936"/>
  <c r="P935"/>
  <c r="M935"/>
  <c r="P934"/>
  <c r="M934"/>
  <c r="P933"/>
  <c r="M933"/>
  <c r="P932"/>
  <c r="M932"/>
  <c r="P931"/>
  <c r="M931"/>
  <c r="P930"/>
  <c r="M930"/>
  <c r="P929"/>
  <c r="M929"/>
  <c r="P928"/>
  <c r="M928"/>
  <c r="P927"/>
  <c r="M927"/>
  <c r="P926"/>
  <c r="M926"/>
  <c r="P925"/>
  <c r="M925"/>
  <c r="P924"/>
  <c r="M924"/>
  <c r="P923"/>
  <c r="M923"/>
  <c r="P922"/>
  <c r="M922"/>
  <c r="P921"/>
  <c r="M921"/>
  <c r="P920"/>
  <c r="M920"/>
  <c r="P919"/>
  <c r="M919"/>
  <c r="P918"/>
  <c r="M918"/>
  <c r="P917"/>
  <c r="M917"/>
  <c r="P916"/>
  <c r="M916"/>
  <c r="P915"/>
  <c r="M915"/>
  <c r="P914"/>
  <c r="M914"/>
  <c r="P913"/>
  <c r="M913"/>
  <c r="P912"/>
  <c r="M912"/>
  <c r="P911"/>
  <c r="M911"/>
  <c r="P910"/>
  <c r="M910"/>
  <c r="P909"/>
  <c r="M909"/>
  <c r="P908"/>
  <c r="M908"/>
  <c r="P907"/>
  <c r="M907"/>
  <c r="P906"/>
  <c r="M906"/>
  <c r="P905"/>
  <c r="M905"/>
  <c r="P904"/>
  <c r="M904"/>
  <c r="P903"/>
  <c r="M903"/>
  <c r="P902"/>
  <c r="M902"/>
  <c r="P901"/>
  <c r="M901"/>
  <c r="P900"/>
  <c r="M900"/>
  <c r="P899"/>
  <c r="M899"/>
  <c r="P898"/>
  <c r="M898"/>
  <c r="P897"/>
  <c r="M897"/>
  <c r="P896"/>
  <c r="M896"/>
  <c r="P895"/>
  <c r="M895"/>
  <c r="P894"/>
  <c r="M894"/>
  <c r="P893"/>
  <c r="M893"/>
  <c r="P892"/>
  <c r="M892"/>
  <c r="P891"/>
  <c r="M891"/>
  <c r="P890"/>
  <c r="M890"/>
  <c r="P889"/>
  <c r="M889"/>
  <c r="P888"/>
  <c r="M888"/>
  <c r="P887"/>
  <c r="M887"/>
  <c r="P886"/>
  <c r="M886"/>
  <c r="P885"/>
  <c r="M885"/>
  <c r="P884"/>
  <c r="M884"/>
  <c r="P883"/>
  <c r="M883"/>
  <c r="P882"/>
  <c r="M882"/>
  <c r="P881"/>
  <c r="M881"/>
  <c r="P880"/>
  <c r="M880"/>
  <c r="P879"/>
  <c r="M879"/>
  <c r="P878"/>
  <c r="M878"/>
  <c r="P877"/>
  <c r="M877"/>
  <c r="P876"/>
  <c r="M876"/>
  <c r="P875"/>
  <c r="M875"/>
  <c r="P874"/>
  <c r="M874"/>
  <c r="P873"/>
  <c r="M873"/>
  <c r="P872"/>
  <c r="M872"/>
  <c r="P871"/>
  <c r="M871"/>
  <c r="P870"/>
  <c r="M870"/>
  <c r="P869"/>
  <c r="M869"/>
  <c r="P868"/>
  <c r="M868"/>
  <c r="P867"/>
  <c r="M867"/>
  <c r="P866"/>
  <c r="M866"/>
  <c r="P865"/>
  <c r="M865"/>
  <c r="P864"/>
  <c r="M864"/>
  <c r="P863"/>
  <c r="M863"/>
  <c r="P862"/>
  <c r="M862"/>
  <c r="P861"/>
  <c r="M861"/>
  <c r="P860"/>
  <c r="M860"/>
  <c r="P859"/>
  <c r="M859"/>
  <c r="P858"/>
  <c r="M858"/>
  <c r="P857"/>
  <c r="M857"/>
  <c r="P856"/>
  <c r="M856"/>
  <c r="P855"/>
  <c r="M855"/>
  <c r="P854"/>
  <c r="M854"/>
  <c r="P853"/>
  <c r="M853"/>
  <c r="P852"/>
  <c r="M852"/>
  <c r="P851"/>
  <c r="M851"/>
  <c r="P850"/>
  <c r="M850"/>
  <c r="P849"/>
  <c r="M849"/>
  <c r="P848"/>
  <c r="M848"/>
  <c r="P847"/>
  <c r="M847"/>
  <c r="P846"/>
  <c r="M846"/>
  <c r="P845"/>
  <c r="M845"/>
  <c r="P844"/>
  <c r="M844"/>
  <c r="P843"/>
  <c r="M843"/>
  <c r="P842"/>
  <c r="M842"/>
  <c r="P841"/>
  <c r="M841"/>
  <c r="P840"/>
  <c r="M840"/>
  <c r="P839"/>
  <c r="M839"/>
  <c r="P838"/>
  <c r="M838"/>
  <c r="P837"/>
  <c r="M837"/>
  <c r="P836"/>
  <c r="M836"/>
  <c r="P835"/>
  <c r="M835"/>
  <c r="P834"/>
  <c r="M834"/>
  <c r="P833"/>
  <c r="M833"/>
  <c r="P832"/>
  <c r="M832"/>
  <c r="P831"/>
  <c r="M831"/>
  <c r="P830"/>
  <c r="M830"/>
  <c r="P829"/>
  <c r="M829"/>
  <c r="P828"/>
  <c r="M828"/>
  <c r="P827"/>
  <c r="M827"/>
  <c r="P826"/>
  <c r="M826"/>
  <c r="P825"/>
  <c r="M825"/>
  <c r="P824"/>
  <c r="M824"/>
  <c r="P823"/>
  <c r="M823"/>
  <c r="P822"/>
  <c r="M822"/>
  <c r="P821"/>
  <c r="M821"/>
  <c r="P820"/>
  <c r="M820"/>
  <c r="P819"/>
  <c r="M819"/>
  <c r="P818"/>
  <c r="M818"/>
  <c r="P817"/>
  <c r="M817"/>
  <c r="P816"/>
  <c r="M816"/>
  <c r="P815"/>
  <c r="M815"/>
  <c r="P814"/>
  <c r="M814"/>
  <c r="P813"/>
  <c r="M813"/>
  <c r="P812"/>
  <c r="M812"/>
  <c r="P811"/>
  <c r="M811"/>
  <c r="P810"/>
  <c r="M810"/>
  <c r="P809"/>
  <c r="M809"/>
  <c r="P808"/>
  <c r="M808"/>
  <c r="P807"/>
  <c r="M807"/>
  <c r="P806"/>
  <c r="M806"/>
  <c r="P805"/>
  <c r="M805"/>
  <c r="P804"/>
  <c r="M804"/>
  <c r="P803"/>
  <c r="M803"/>
  <c r="P802"/>
  <c r="M802"/>
  <c r="P801"/>
  <c r="M801"/>
  <c r="P800"/>
  <c r="M800"/>
  <c r="P799"/>
  <c r="M799"/>
  <c r="P798"/>
  <c r="M798"/>
  <c r="P797"/>
  <c r="M797"/>
  <c r="P796"/>
  <c r="M796"/>
  <c r="P795"/>
  <c r="M795"/>
  <c r="P794"/>
  <c r="M794"/>
  <c r="P793"/>
  <c r="M793"/>
  <c r="P792"/>
  <c r="M792"/>
  <c r="P791"/>
  <c r="M791"/>
  <c r="P790"/>
  <c r="M790"/>
  <c r="P789"/>
  <c r="M789"/>
  <c r="P788"/>
  <c r="M788"/>
  <c r="P787"/>
  <c r="M787"/>
  <c r="P786"/>
  <c r="M786"/>
  <c r="P785"/>
  <c r="M785"/>
  <c r="P784"/>
  <c r="M784"/>
  <c r="P783"/>
  <c r="M783"/>
  <c r="P782"/>
  <c r="M782"/>
  <c r="P781"/>
  <c r="M781"/>
  <c r="P780"/>
  <c r="M780"/>
  <c r="P779"/>
  <c r="M779"/>
  <c r="P778"/>
  <c r="M778"/>
  <c r="P777"/>
  <c r="M777"/>
  <c r="P776"/>
  <c r="M776"/>
  <c r="P775"/>
  <c r="M775"/>
  <c r="P774"/>
  <c r="M774"/>
  <c r="P773"/>
  <c r="M773"/>
  <c r="P772"/>
  <c r="M772"/>
  <c r="P771"/>
  <c r="M771"/>
  <c r="P770"/>
  <c r="M770"/>
  <c r="P769"/>
  <c r="M769"/>
  <c r="P768"/>
  <c r="M768"/>
  <c r="P767"/>
  <c r="M767"/>
  <c r="P766"/>
  <c r="M766"/>
  <c r="P765"/>
  <c r="M765"/>
  <c r="P764"/>
  <c r="M764"/>
  <c r="P763"/>
  <c r="M763"/>
  <c r="P762"/>
  <c r="M762"/>
  <c r="P761"/>
  <c r="M761"/>
  <c r="P760"/>
  <c r="M760"/>
  <c r="P759"/>
  <c r="M759"/>
  <c r="P758"/>
  <c r="M758"/>
  <c r="P757"/>
  <c r="M757"/>
  <c r="P756"/>
  <c r="M756"/>
  <c r="P755"/>
  <c r="M755"/>
  <c r="P754"/>
  <c r="M754"/>
  <c r="P753"/>
  <c r="M753"/>
  <c r="P752"/>
  <c r="M752"/>
  <c r="P751"/>
  <c r="M751"/>
  <c r="P750"/>
  <c r="M750"/>
  <c r="P749"/>
  <c r="M749"/>
  <c r="P748"/>
  <c r="M748"/>
  <c r="P747"/>
  <c r="M747"/>
  <c r="P746"/>
  <c r="M746"/>
  <c r="P745"/>
  <c r="M745"/>
  <c r="P744"/>
  <c r="M744"/>
  <c r="P743"/>
  <c r="M743"/>
  <c r="P742"/>
  <c r="M742"/>
  <c r="P741"/>
  <c r="M741"/>
  <c r="P740"/>
  <c r="M740"/>
  <c r="P739"/>
  <c r="M739"/>
  <c r="P738"/>
  <c r="M738"/>
  <c r="P737"/>
  <c r="M737"/>
  <c r="P736"/>
  <c r="M736"/>
  <c r="P735"/>
  <c r="M735"/>
  <c r="P734"/>
  <c r="M734"/>
  <c r="P733"/>
  <c r="M733"/>
  <c r="P732"/>
  <c r="M732"/>
  <c r="P731"/>
  <c r="M731"/>
  <c r="P730"/>
  <c r="M730"/>
  <c r="P729"/>
  <c r="M729"/>
  <c r="P728"/>
  <c r="M728"/>
  <c r="P727"/>
  <c r="M727"/>
  <c r="P726"/>
  <c r="M726"/>
  <c r="P725"/>
  <c r="M725"/>
  <c r="P724"/>
  <c r="M724"/>
  <c r="P723"/>
  <c r="M723"/>
  <c r="P722"/>
  <c r="M722"/>
  <c r="P721"/>
  <c r="M721"/>
  <c r="P720"/>
  <c r="M720"/>
  <c r="P719"/>
  <c r="M719"/>
  <c r="P718"/>
  <c r="M718"/>
  <c r="P717"/>
  <c r="M717"/>
  <c r="P716"/>
  <c r="M716"/>
  <c r="P715"/>
  <c r="M715"/>
  <c r="P714"/>
  <c r="M714"/>
  <c r="P713"/>
  <c r="M713"/>
  <c r="P712"/>
  <c r="M712"/>
  <c r="P711"/>
  <c r="M711"/>
  <c r="P710"/>
  <c r="M710"/>
  <c r="P709"/>
  <c r="M709"/>
  <c r="P708"/>
  <c r="M708"/>
  <c r="P707"/>
  <c r="M707"/>
  <c r="P706"/>
  <c r="M706"/>
  <c r="P705"/>
  <c r="M705"/>
  <c r="P704"/>
  <c r="M704"/>
  <c r="P703"/>
  <c r="M703"/>
  <c r="P702"/>
  <c r="M702"/>
  <c r="P701"/>
  <c r="M701"/>
  <c r="P700"/>
  <c r="M700"/>
  <c r="P699"/>
  <c r="M699"/>
  <c r="P698"/>
  <c r="M698"/>
  <c r="P697"/>
  <c r="M697"/>
  <c r="P696"/>
  <c r="M696"/>
  <c r="P695"/>
  <c r="M695"/>
  <c r="P694"/>
  <c r="M694"/>
  <c r="P693"/>
  <c r="M693"/>
  <c r="P692"/>
  <c r="M692"/>
  <c r="P691"/>
  <c r="M691"/>
  <c r="P690"/>
  <c r="M690"/>
  <c r="P689"/>
  <c r="M689"/>
  <c r="P688"/>
  <c r="M688"/>
  <c r="P687"/>
  <c r="M687"/>
  <c r="P686"/>
  <c r="M686"/>
  <c r="P685"/>
  <c r="M685"/>
  <c r="P684"/>
  <c r="M684"/>
  <c r="P683"/>
  <c r="M683"/>
  <c r="P682"/>
  <c r="M682"/>
  <c r="P681"/>
  <c r="M681"/>
  <c r="P680"/>
  <c r="M680"/>
  <c r="P679"/>
  <c r="M679"/>
  <c r="P678"/>
  <c r="M678"/>
  <c r="P677"/>
  <c r="M677"/>
  <c r="P676"/>
  <c r="M676"/>
  <c r="P675"/>
  <c r="M675"/>
  <c r="P674"/>
  <c r="M674"/>
  <c r="P673"/>
  <c r="M673"/>
  <c r="P672"/>
  <c r="M672"/>
  <c r="P671"/>
  <c r="M671"/>
  <c r="P670"/>
  <c r="M670"/>
  <c r="P669"/>
  <c r="M669"/>
  <c r="P668"/>
  <c r="M668"/>
  <c r="P667"/>
  <c r="M667"/>
  <c r="P666"/>
  <c r="M666"/>
  <c r="P665"/>
  <c r="M665"/>
  <c r="P664"/>
  <c r="M664"/>
  <c r="P663"/>
  <c r="M663"/>
  <c r="P662"/>
  <c r="M662"/>
  <c r="P661"/>
  <c r="M661"/>
  <c r="P660"/>
  <c r="M660"/>
  <c r="P659"/>
  <c r="M659"/>
  <c r="P658"/>
  <c r="M658"/>
  <c r="P657"/>
  <c r="M657"/>
  <c r="P656"/>
  <c r="M656"/>
  <c r="P655"/>
  <c r="M655"/>
  <c r="P654"/>
  <c r="M654"/>
  <c r="P653"/>
  <c r="M653"/>
  <c r="P652"/>
  <c r="M652"/>
  <c r="P651"/>
  <c r="M651"/>
  <c r="P650"/>
  <c r="M650"/>
  <c r="P649"/>
  <c r="M649"/>
  <c r="P648"/>
  <c r="M648"/>
  <c r="P647"/>
  <c r="M647"/>
  <c r="P646"/>
  <c r="M646"/>
  <c r="P645"/>
  <c r="M645"/>
  <c r="P644"/>
  <c r="M644"/>
  <c r="P643"/>
  <c r="M643"/>
  <c r="P642"/>
  <c r="M642"/>
  <c r="P641"/>
  <c r="M641"/>
  <c r="P640"/>
  <c r="M640"/>
  <c r="P639"/>
  <c r="M639"/>
  <c r="P638"/>
  <c r="M638"/>
  <c r="P637"/>
  <c r="M637"/>
  <c r="P636"/>
  <c r="M636"/>
  <c r="P635"/>
  <c r="M635"/>
  <c r="P634"/>
  <c r="M634"/>
  <c r="P633"/>
  <c r="M633"/>
  <c r="P632"/>
  <c r="M632"/>
  <c r="P631"/>
  <c r="M631"/>
  <c r="P630"/>
  <c r="M630"/>
  <c r="P629"/>
  <c r="M629"/>
  <c r="P628"/>
  <c r="M628"/>
  <c r="P627"/>
  <c r="M627"/>
  <c r="P626"/>
  <c r="M626"/>
  <c r="P625"/>
  <c r="M625"/>
  <c r="P624"/>
  <c r="M624"/>
  <c r="P623"/>
  <c r="M623"/>
  <c r="P622"/>
  <c r="M622"/>
  <c r="P621"/>
  <c r="M621"/>
  <c r="P620"/>
  <c r="M620"/>
  <c r="P619"/>
  <c r="M619"/>
  <c r="P618"/>
  <c r="M618"/>
  <c r="P617"/>
  <c r="M617"/>
  <c r="P616"/>
  <c r="M616"/>
  <c r="P615"/>
  <c r="M615"/>
  <c r="P614"/>
  <c r="M614"/>
  <c r="P613"/>
  <c r="M613"/>
  <c r="P612"/>
  <c r="M612"/>
  <c r="P611"/>
  <c r="M611"/>
  <c r="P610"/>
  <c r="M610"/>
  <c r="P609"/>
  <c r="M609"/>
  <c r="P608"/>
  <c r="M608"/>
  <c r="P607"/>
  <c r="M607"/>
  <c r="P606"/>
  <c r="M606"/>
  <c r="P605"/>
  <c r="M605"/>
  <c r="P604"/>
  <c r="M604"/>
  <c r="P603"/>
  <c r="M603"/>
  <c r="P602"/>
  <c r="M602"/>
  <c r="P601"/>
  <c r="M601"/>
  <c r="P600"/>
  <c r="M600"/>
  <c r="P599"/>
  <c r="M599"/>
  <c r="P598"/>
  <c r="M598"/>
  <c r="P597"/>
  <c r="M597"/>
  <c r="P596"/>
  <c r="M596"/>
  <c r="P595"/>
  <c r="M595"/>
  <c r="P594"/>
  <c r="M594"/>
  <c r="P593"/>
  <c r="M593"/>
  <c r="P592"/>
  <c r="M592"/>
  <c r="P591"/>
  <c r="M591"/>
  <c r="P590"/>
  <c r="M590"/>
  <c r="P589"/>
  <c r="M589"/>
  <c r="P588"/>
  <c r="M588"/>
  <c r="P587"/>
  <c r="M587"/>
  <c r="P586"/>
  <c r="M586"/>
  <c r="P585"/>
  <c r="M585"/>
  <c r="P584"/>
  <c r="M584"/>
  <c r="P583"/>
  <c r="M583"/>
  <c r="P582"/>
  <c r="M582"/>
  <c r="P581"/>
  <c r="M581"/>
  <c r="P580"/>
  <c r="M580"/>
  <c r="P579"/>
  <c r="M579"/>
  <c r="P578"/>
  <c r="M578"/>
  <c r="P577"/>
  <c r="M577"/>
  <c r="P576"/>
  <c r="M576"/>
  <c r="P575"/>
  <c r="M575"/>
  <c r="P574"/>
  <c r="M574"/>
  <c r="P573"/>
  <c r="M573"/>
  <c r="P572"/>
  <c r="M572"/>
  <c r="P571"/>
  <c r="M571"/>
  <c r="P570"/>
  <c r="M570"/>
  <c r="P569"/>
  <c r="M569"/>
  <c r="P568"/>
  <c r="M568"/>
  <c r="P567"/>
  <c r="M567"/>
  <c r="P566"/>
  <c r="M566"/>
  <c r="P565"/>
  <c r="M565"/>
  <c r="P564"/>
  <c r="M564"/>
  <c r="P563"/>
  <c r="M563"/>
  <c r="P562"/>
  <c r="M562"/>
  <c r="P561"/>
  <c r="M561"/>
  <c r="P560"/>
  <c r="M560"/>
  <c r="P559"/>
  <c r="M559"/>
  <c r="P558"/>
  <c r="M558"/>
  <c r="P557"/>
  <c r="M557"/>
  <c r="P556"/>
  <c r="M556"/>
  <c r="P555"/>
  <c r="M555"/>
  <c r="P554"/>
  <c r="M554"/>
  <c r="P553"/>
  <c r="M553"/>
  <c r="P552"/>
  <c r="M552"/>
  <c r="P551"/>
  <c r="M551"/>
  <c r="P550"/>
  <c r="M550"/>
  <c r="P549"/>
  <c r="M549"/>
  <c r="P548"/>
  <c r="M548"/>
  <c r="P547"/>
  <c r="M547"/>
  <c r="P546"/>
  <c r="M546"/>
  <c r="P545"/>
  <c r="M545"/>
  <c r="P544"/>
  <c r="M544"/>
  <c r="P543"/>
  <c r="M543"/>
  <c r="P542"/>
  <c r="M542"/>
  <c r="P541"/>
  <c r="M541"/>
  <c r="P540"/>
  <c r="M540"/>
  <c r="P539"/>
  <c r="M539"/>
  <c r="P538"/>
  <c r="M538"/>
  <c r="P537"/>
  <c r="M537"/>
  <c r="P536"/>
  <c r="M536"/>
  <c r="P535"/>
  <c r="M535"/>
  <c r="P534"/>
  <c r="M534"/>
  <c r="P533"/>
  <c r="M533"/>
  <c r="P532"/>
  <c r="M532"/>
  <c r="P531"/>
  <c r="M531"/>
  <c r="P530"/>
  <c r="M530"/>
  <c r="P529"/>
  <c r="M529"/>
  <c r="P528"/>
  <c r="M528"/>
  <c r="P527"/>
  <c r="M527"/>
  <c r="P526"/>
  <c r="M526"/>
  <c r="P525"/>
  <c r="M525"/>
  <c r="P524"/>
  <c r="M524"/>
  <c r="P523"/>
  <c r="M523"/>
  <c r="P522"/>
  <c r="M522"/>
  <c r="P521"/>
  <c r="M521"/>
  <c r="P520"/>
  <c r="M520"/>
  <c r="P519"/>
  <c r="M519"/>
  <c r="P518"/>
  <c r="M518"/>
  <c r="P517"/>
  <c r="M517"/>
  <c r="P516"/>
  <c r="M516"/>
  <c r="P515"/>
  <c r="M515"/>
  <c r="P514"/>
  <c r="M514"/>
  <c r="P513"/>
  <c r="M513"/>
  <c r="P512"/>
  <c r="M512"/>
  <c r="P511"/>
  <c r="M511"/>
  <c r="P510"/>
  <c r="M510"/>
  <c r="P509"/>
  <c r="M509"/>
  <c r="P508"/>
  <c r="M508"/>
  <c r="P507"/>
  <c r="M507"/>
  <c r="P506"/>
  <c r="M506"/>
  <c r="P505"/>
  <c r="M505"/>
  <c r="P504"/>
  <c r="M504"/>
  <c r="P502"/>
  <c r="M502"/>
  <c r="P501"/>
  <c r="M501"/>
  <c r="P500"/>
  <c r="M500"/>
  <c r="P499"/>
  <c r="M499"/>
  <c r="P498"/>
  <c r="M498"/>
  <c r="P497"/>
  <c r="M497"/>
  <c r="P496"/>
  <c r="M496"/>
  <c r="P495"/>
  <c r="M495"/>
  <c r="P494"/>
  <c r="M494"/>
  <c r="P493"/>
  <c r="M493"/>
  <c r="P492"/>
  <c r="M492"/>
  <c r="P491"/>
  <c r="M491"/>
  <c r="P490"/>
  <c r="M490"/>
  <c r="P489"/>
  <c r="M489"/>
  <c r="P488"/>
  <c r="M488"/>
  <c r="P487"/>
  <c r="M487"/>
  <c r="P486"/>
  <c r="M486"/>
  <c r="P485"/>
  <c r="M485"/>
  <c r="P484"/>
  <c r="M484"/>
  <c r="P483"/>
  <c r="M483"/>
  <c r="P482"/>
  <c r="M482"/>
  <c r="P481"/>
  <c r="M481"/>
  <c r="P480"/>
  <c r="M480"/>
  <c r="P479"/>
  <c r="M479"/>
  <c r="P478"/>
  <c r="M478"/>
  <c r="P477"/>
  <c r="M477"/>
  <c r="P476"/>
  <c r="M476"/>
  <c r="P475"/>
  <c r="M475"/>
  <c r="P474"/>
  <c r="M474"/>
  <c r="P473"/>
  <c r="M473"/>
  <c r="P472"/>
  <c r="M472"/>
  <c r="P471"/>
  <c r="M471"/>
  <c r="P470"/>
  <c r="M470"/>
  <c r="P469"/>
  <c r="M469"/>
  <c r="P468"/>
  <c r="M468"/>
  <c r="P467"/>
  <c r="M467"/>
  <c r="P466"/>
  <c r="M466"/>
  <c r="P465"/>
  <c r="M465"/>
  <c r="P464"/>
  <c r="M464"/>
  <c r="P463"/>
  <c r="M463"/>
  <c r="P462"/>
  <c r="M462"/>
  <c r="P461"/>
  <c r="M461"/>
  <c r="P460"/>
  <c r="M460"/>
  <c r="P459"/>
  <c r="M459"/>
  <c r="P458"/>
  <c r="M458"/>
  <c r="P457"/>
  <c r="M457"/>
  <c r="P456"/>
  <c r="M456"/>
  <c r="P455"/>
  <c r="M455"/>
  <c r="P454"/>
  <c r="M454"/>
  <c r="P453"/>
  <c r="M453"/>
  <c r="P452"/>
  <c r="M452"/>
  <c r="P451"/>
  <c r="M451"/>
  <c r="P450"/>
  <c r="M450"/>
  <c r="P449"/>
  <c r="M449"/>
  <c r="P448"/>
  <c r="M448"/>
  <c r="P447"/>
  <c r="M447"/>
  <c r="P446"/>
  <c r="M446"/>
  <c r="P445"/>
  <c r="M445"/>
  <c r="P444"/>
  <c r="M444"/>
  <c r="P443"/>
  <c r="M443"/>
  <c r="P442"/>
  <c r="M442"/>
  <c r="P441"/>
  <c r="M441"/>
  <c r="P440"/>
  <c r="M440"/>
  <c r="P439"/>
  <c r="M439"/>
  <c r="P438"/>
  <c r="M438"/>
  <c r="P437"/>
  <c r="M437"/>
  <c r="P436"/>
  <c r="M436"/>
  <c r="P435"/>
  <c r="M435"/>
  <c r="P434"/>
  <c r="M434"/>
  <c r="P433"/>
  <c r="M433"/>
  <c r="P432"/>
  <c r="M432"/>
  <c r="P431"/>
  <c r="M431"/>
  <c r="P430"/>
  <c r="M430"/>
  <c r="P429"/>
  <c r="M429"/>
  <c r="P428"/>
  <c r="M428"/>
  <c r="P427"/>
  <c r="M427"/>
  <c r="P426"/>
  <c r="M426"/>
  <c r="P425"/>
  <c r="M425"/>
  <c r="P424"/>
  <c r="M424"/>
  <c r="P423"/>
  <c r="M423"/>
  <c r="P422"/>
  <c r="M422"/>
  <c r="P421"/>
  <c r="M421"/>
  <c r="P420"/>
  <c r="M420"/>
  <c r="P419"/>
  <c r="M419"/>
  <c r="P418"/>
  <c r="M418"/>
  <c r="P417"/>
  <c r="M417"/>
  <c r="P416"/>
  <c r="M416"/>
  <c r="P415"/>
  <c r="M415"/>
  <c r="P414"/>
  <c r="M414"/>
  <c r="P413"/>
  <c r="M413"/>
  <c r="P412"/>
  <c r="M412"/>
  <c r="P411"/>
  <c r="M411"/>
  <c r="P410"/>
  <c r="M410"/>
  <c r="P409"/>
  <c r="M409"/>
  <c r="P408"/>
  <c r="M408"/>
  <c r="P407"/>
  <c r="M407"/>
  <c r="P406"/>
  <c r="M406"/>
  <c r="P405"/>
  <c r="M405"/>
  <c r="P404"/>
  <c r="M404"/>
  <c r="P403"/>
  <c r="M403"/>
  <c r="P402"/>
  <c r="M402"/>
  <c r="P401"/>
  <c r="M401"/>
  <c r="P400"/>
  <c r="M400"/>
  <c r="P399"/>
  <c r="M399"/>
  <c r="P398"/>
  <c r="M398"/>
  <c r="P397"/>
  <c r="M397"/>
  <c r="P396"/>
  <c r="M396"/>
  <c r="P395"/>
  <c r="M395"/>
  <c r="P394"/>
  <c r="M394"/>
  <c r="P393"/>
  <c r="M393"/>
  <c r="P392"/>
  <c r="M392"/>
  <c r="P391"/>
  <c r="M391"/>
  <c r="P390"/>
  <c r="M390"/>
  <c r="P389"/>
  <c r="M389"/>
  <c r="P388"/>
  <c r="M388"/>
  <c r="P387"/>
  <c r="M387"/>
  <c r="P386"/>
  <c r="M386"/>
  <c r="P385"/>
  <c r="M385"/>
  <c r="P384"/>
  <c r="M384"/>
  <c r="P383"/>
  <c r="M383"/>
  <c r="P382"/>
  <c r="M382"/>
  <c r="P381"/>
  <c r="M381"/>
  <c r="P380"/>
  <c r="M380"/>
  <c r="P379"/>
  <c r="M379"/>
  <c r="P378"/>
  <c r="M378"/>
  <c r="P377"/>
  <c r="M377"/>
  <c r="P376"/>
  <c r="M376"/>
  <c r="P375"/>
  <c r="M375"/>
  <c r="P374"/>
  <c r="M374"/>
  <c r="P373"/>
  <c r="M373"/>
  <c r="P372"/>
  <c r="M372"/>
  <c r="P371"/>
  <c r="M371"/>
  <c r="P370"/>
  <c r="M370"/>
  <c r="P369"/>
  <c r="M369"/>
  <c r="P368"/>
  <c r="M368"/>
  <c r="P367"/>
  <c r="M367"/>
  <c r="P366"/>
  <c r="M366"/>
  <c r="P365"/>
  <c r="M365"/>
  <c r="P364"/>
  <c r="M364"/>
  <c r="P363"/>
  <c r="M363"/>
  <c r="P362"/>
  <c r="M362"/>
  <c r="P361"/>
  <c r="M361"/>
  <c r="P360"/>
  <c r="M360"/>
  <c r="P359"/>
  <c r="M359"/>
  <c r="P358"/>
  <c r="M358"/>
  <c r="P357"/>
  <c r="M357"/>
  <c r="P356"/>
  <c r="M356"/>
  <c r="P355"/>
  <c r="M355"/>
  <c r="P354"/>
  <c r="M354"/>
  <c r="P353"/>
  <c r="M353"/>
  <c r="P352"/>
  <c r="M352"/>
  <c r="P351"/>
  <c r="M351"/>
  <c r="P350"/>
  <c r="M350"/>
  <c r="P349"/>
  <c r="M349"/>
  <c r="P348"/>
  <c r="M348"/>
  <c r="P347"/>
  <c r="M347"/>
  <c r="P346"/>
  <c r="M346"/>
  <c r="P345"/>
  <c r="M345"/>
  <c r="P344"/>
  <c r="M344"/>
  <c r="P343"/>
  <c r="M343"/>
  <c r="P342"/>
  <c r="M342"/>
  <c r="P341"/>
  <c r="M341"/>
  <c r="P340"/>
  <c r="M340"/>
  <c r="P339"/>
  <c r="M339"/>
  <c r="P338"/>
  <c r="M338"/>
  <c r="P337"/>
  <c r="M337"/>
  <c r="P336"/>
  <c r="M336"/>
  <c r="P335"/>
  <c r="M335"/>
  <c r="P334"/>
  <c r="M334"/>
  <c r="P333"/>
  <c r="M333"/>
  <c r="P332"/>
  <c r="M332"/>
  <c r="P331"/>
  <c r="M331"/>
  <c r="P330"/>
  <c r="M330"/>
  <c r="P329"/>
  <c r="M329"/>
  <c r="P328"/>
  <c r="M328"/>
  <c r="P327"/>
  <c r="M327"/>
  <c r="P326"/>
  <c r="M326"/>
  <c r="P325"/>
  <c r="M325"/>
  <c r="P324"/>
  <c r="M324"/>
  <c r="P323"/>
  <c r="M323"/>
  <c r="P322"/>
  <c r="M322"/>
  <c r="P321"/>
  <c r="M321"/>
  <c r="P320"/>
  <c r="M320"/>
  <c r="P319"/>
  <c r="M319"/>
  <c r="P318"/>
  <c r="M318"/>
  <c r="P317"/>
  <c r="M317"/>
  <c r="P316"/>
  <c r="M316"/>
  <c r="P315"/>
  <c r="M315"/>
  <c r="P314"/>
  <c r="M314"/>
  <c r="P313"/>
  <c r="M313"/>
  <c r="P312"/>
  <c r="M312"/>
  <c r="P311"/>
  <c r="M311"/>
  <c r="P310"/>
  <c r="M310"/>
  <c r="P309"/>
  <c r="M309"/>
  <c r="P308"/>
  <c r="M308"/>
  <c r="P307"/>
  <c r="M307"/>
  <c r="P306"/>
  <c r="M306"/>
  <c r="P305"/>
  <c r="M305"/>
  <c r="P304"/>
  <c r="M304"/>
  <c r="P303"/>
  <c r="M303"/>
  <c r="P302"/>
  <c r="M302"/>
  <c r="P301"/>
  <c r="M301"/>
  <c r="P300"/>
  <c r="M300"/>
  <c r="P299"/>
  <c r="M299"/>
  <c r="P298"/>
  <c r="M298"/>
  <c r="P297"/>
  <c r="M297"/>
  <c r="P296"/>
  <c r="M296"/>
  <c r="P295"/>
  <c r="M295"/>
  <c r="P294"/>
  <c r="M294"/>
  <c r="P293"/>
  <c r="M293"/>
  <c r="P292"/>
  <c r="M292"/>
  <c r="P291"/>
  <c r="M291"/>
  <c r="P290"/>
  <c r="M290"/>
  <c r="P289"/>
  <c r="M289"/>
  <c r="P288"/>
  <c r="M288"/>
  <c r="P287"/>
  <c r="M287"/>
  <c r="P286"/>
  <c r="M286"/>
  <c r="P285"/>
  <c r="M285"/>
  <c r="P284"/>
  <c r="M284"/>
  <c r="P283"/>
  <c r="M283"/>
  <c r="P282"/>
  <c r="M282"/>
  <c r="P281"/>
  <c r="M281"/>
  <c r="P280"/>
  <c r="M280"/>
  <c r="P279"/>
  <c r="M279"/>
  <c r="P278"/>
  <c r="M278"/>
  <c r="P277"/>
  <c r="M277"/>
  <c r="P276"/>
  <c r="M276"/>
  <c r="P275"/>
  <c r="M275"/>
  <c r="P274"/>
  <c r="M274"/>
  <c r="P273"/>
  <c r="M273"/>
  <c r="P272"/>
  <c r="M272"/>
  <c r="P271"/>
  <c r="M271"/>
  <c r="P270"/>
  <c r="M270"/>
  <c r="P269"/>
  <c r="M269"/>
  <c r="P268"/>
  <c r="M268"/>
  <c r="P267"/>
  <c r="M267"/>
  <c r="P266"/>
  <c r="M266"/>
  <c r="P265"/>
  <c r="M265"/>
  <c r="P264"/>
  <c r="M264"/>
  <c r="P263"/>
  <c r="M263"/>
  <c r="P262"/>
  <c r="M262"/>
  <c r="P261"/>
  <c r="M261"/>
  <c r="P260"/>
  <c r="M260"/>
  <c r="P259"/>
  <c r="M259"/>
  <c r="P258"/>
  <c r="M258"/>
  <c r="P257"/>
  <c r="M257"/>
  <c r="P256"/>
  <c r="M256"/>
  <c r="P255"/>
  <c r="M255"/>
  <c r="P254"/>
  <c r="M254"/>
  <c r="P253"/>
  <c r="M253"/>
  <c r="P252"/>
  <c r="M252"/>
  <c r="P251"/>
  <c r="M251"/>
  <c r="P250"/>
  <c r="M250"/>
  <c r="P249"/>
  <c r="M249"/>
  <c r="P248"/>
  <c r="M248"/>
  <c r="P247"/>
  <c r="M247"/>
  <c r="P246"/>
  <c r="M246"/>
  <c r="P245"/>
  <c r="M245"/>
  <c r="P244"/>
  <c r="M244"/>
  <c r="P243"/>
  <c r="M243"/>
  <c r="P242"/>
  <c r="M242"/>
  <c r="P241"/>
  <c r="M241"/>
  <c r="P240"/>
  <c r="M240"/>
  <c r="P239"/>
  <c r="M239"/>
  <c r="P238"/>
  <c r="M238"/>
  <c r="P237"/>
  <c r="M237"/>
  <c r="P236"/>
  <c r="M236"/>
  <c r="P235"/>
  <c r="M235"/>
  <c r="P234"/>
  <c r="M234"/>
  <c r="P233"/>
  <c r="M233"/>
  <c r="P232"/>
  <c r="M232"/>
  <c r="P231"/>
  <c r="M231"/>
  <c r="P230"/>
  <c r="M230"/>
  <c r="P229"/>
  <c r="M229"/>
  <c r="P228"/>
  <c r="M228"/>
  <c r="P227"/>
  <c r="M227"/>
  <c r="P226"/>
  <c r="M226"/>
  <c r="P225"/>
  <c r="M225"/>
  <c r="P224"/>
  <c r="M224"/>
  <c r="P223"/>
  <c r="M223"/>
  <c r="P222"/>
  <c r="M222"/>
  <c r="P221"/>
  <c r="M221"/>
  <c r="P220"/>
  <c r="M220"/>
  <c r="P219"/>
  <c r="M219"/>
  <c r="P218"/>
  <c r="M218"/>
  <c r="P217"/>
  <c r="M217"/>
  <c r="P216"/>
  <c r="M216"/>
  <c r="P215"/>
  <c r="M215"/>
  <c r="P214"/>
  <c r="M214"/>
  <c r="P213"/>
  <c r="M213"/>
  <c r="P212"/>
  <c r="M212"/>
  <c r="P211"/>
  <c r="M211"/>
  <c r="P210"/>
  <c r="M210"/>
  <c r="P209"/>
  <c r="M209"/>
  <c r="P208"/>
  <c r="M208"/>
  <c r="P207"/>
  <c r="M207"/>
  <c r="P206"/>
  <c r="M206"/>
  <c r="P205"/>
  <c r="M205"/>
  <c r="P204"/>
  <c r="M204"/>
  <c r="P203"/>
  <c r="M203"/>
  <c r="P202"/>
  <c r="M202"/>
  <c r="P201"/>
  <c r="M201"/>
  <c r="P200"/>
  <c r="M200"/>
  <c r="P199"/>
  <c r="M199"/>
  <c r="P198"/>
  <c r="M198"/>
  <c r="P197"/>
  <c r="M197"/>
  <c r="P196"/>
  <c r="M196"/>
  <c r="P195"/>
  <c r="M195"/>
  <c r="P194"/>
  <c r="M194"/>
  <c r="P193"/>
  <c r="M193"/>
  <c r="P192"/>
  <c r="M192"/>
  <c r="P191"/>
  <c r="M191"/>
  <c r="P190"/>
  <c r="M190"/>
  <c r="P189"/>
  <c r="M189"/>
  <c r="P188"/>
  <c r="M188"/>
  <c r="P187"/>
  <c r="M187"/>
  <c r="P186"/>
  <c r="M186"/>
  <c r="P185"/>
  <c r="M185"/>
  <c r="P184"/>
  <c r="M184"/>
  <c r="P183"/>
  <c r="M183"/>
  <c r="P182"/>
  <c r="M182"/>
  <c r="P181"/>
  <c r="M181"/>
  <c r="P180"/>
  <c r="M180"/>
  <c r="P179"/>
  <c r="M179"/>
  <c r="P178"/>
  <c r="M178"/>
  <c r="P177"/>
  <c r="M177"/>
  <c r="P176"/>
  <c r="M176"/>
  <c r="P175"/>
  <c r="M175"/>
  <c r="P174"/>
  <c r="M174"/>
  <c r="P173"/>
  <c r="M173"/>
  <c r="P172"/>
  <c r="M172"/>
  <c r="P171"/>
  <c r="M171"/>
  <c r="P170"/>
  <c r="M170"/>
  <c r="P169"/>
  <c r="M169"/>
  <c r="P168"/>
  <c r="M168"/>
  <c r="P167"/>
  <c r="M167"/>
  <c r="P166"/>
  <c r="M166"/>
  <c r="P165"/>
  <c r="M165"/>
  <c r="P164"/>
  <c r="M164"/>
  <c r="P163"/>
  <c r="M163"/>
  <c r="P162"/>
  <c r="M162"/>
  <c r="P161"/>
  <c r="M161"/>
  <c r="P160"/>
  <c r="M160"/>
  <c r="P159"/>
  <c r="M159"/>
  <c r="P158"/>
  <c r="M158"/>
  <c r="P157"/>
  <c r="M157"/>
  <c r="P156"/>
  <c r="M156"/>
  <c r="P155"/>
  <c r="M155"/>
  <c r="P154"/>
  <c r="M154"/>
  <c r="P153"/>
  <c r="M153"/>
  <c r="P152"/>
  <c r="M152"/>
  <c r="P151"/>
  <c r="M151"/>
  <c r="P150"/>
  <c r="M150"/>
  <c r="P149"/>
  <c r="M149"/>
  <c r="P148"/>
  <c r="M148"/>
  <c r="P147"/>
  <c r="M147"/>
  <c r="P146"/>
  <c r="M146"/>
  <c r="P145"/>
  <c r="M145"/>
  <c r="P144"/>
  <c r="M144"/>
  <c r="P143"/>
  <c r="M143"/>
  <c r="P142"/>
  <c r="M142"/>
  <c r="P141"/>
  <c r="M141"/>
  <c r="P140"/>
  <c r="M140"/>
  <c r="P139"/>
  <c r="M139"/>
  <c r="P138"/>
  <c r="M138"/>
  <c r="P137"/>
  <c r="M137"/>
  <c r="P136"/>
  <c r="M136"/>
  <c r="P135"/>
  <c r="M135"/>
  <c r="P134"/>
  <c r="M134"/>
  <c r="P133"/>
  <c r="M133"/>
  <c r="P132"/>
  <c r="M132"/>
  <c r="P131"/>
  <c r="M131"/>
  <c r="P130"/>
  <c r="M130"/>
  <c r="P129"/>
  <c r="M129"/>
  <c r="P128"/>
  <c r="M128"/>
  <c r="P127"/>
  <c r="M127"/>
  <c r="P126"/>
  <c r="M126"/>
  <c r="P125"/>
  <c r="M125"/>
  <c r="P124"/>
  <c r="M124"/>
  <c r="P123"/>
  <c r="M123"/>
  <c r="P122"/>
  <c r="M122"/>
  <c r="P121"/>
  <c r="M121"/>
  <c r="P120"/>
  <c r="M120"/>
  <c r="P119"/>
  <c r="M119"/>
  <c r="P118"/>
  <c r="M118"/>
  <c r="P117"/>
  <c r="M117"/>
  <c r="P116"/>
  <c r="M116"/>
  <c r="P115"/>
  <c r="M115"/>
  <c r="P114"/>
  <c r="M114"/>
  <c r="P113"/>
  <c r="M113"/>
  <c r="P112"/>
  <c r="M112"/>
  <c r="P111"/>
  <c r="M111"/>
  <c r="P110"/>
  <c r="M110"/>
  <c r="P109"/>
  <c r="M109"/>
  <c r="P108"/>
  <c r="M108"/>
  <c r="P107"/>
  <c r="M107"/>
  <c r="P106"/>
  <c r="M106"/>
  <c r="P105"/>
  <c r="M105"/>
  <c r="P104"/>
  <c r="M104"/>
  <c r="P103"/>
  <c r="M103"/>
  <c r="P102"/>
  <c r="M102"/>
  <c r="P101"/>
  <c r="M101"/>
  <c r="P100"/>
  <c r="M100"/>
  <c r="P99"/>
  <c r="M99"/>
  <c r="P98"/>
  <c r="M98"/>
  <c r="P97"/>
  <c r="M97"/>
  <c r="P96"/>
  <c r="M96"/>
  <c r="P95"/>
  <c r="M95"/>
  <c r="P94"/>
  <c r="M94"/>
  <c r="P93"/>
  <c r="M93"/>
  <c r="P92"/>
  <c r="M92"/>
  <c r="P91"/>
  <c r="M91"/>
  <c r="P90"/>
  <c r="M90"/>
  <c r="P89"/>
  <c r="M89"/>
  <c r="P88"/>
  <c r="M88"/>
  <c r="P87"/>
  <c r="M87"/>
  <c r="P86"/>
  <c r="M86"/>
  <c r="P85"/>
  <c r="M85"/>
  <c r="P84"/>
  <c r="M84"/>
  <c r="P83"/>
  <c r="M83"/>
  <c r="P82"/>
  <c r="M82"/>
  <c r="P81"/>
  <c r="M81"/>
  <c r="P80"/>
  <c r="M80"/>
  <c r="P79"/>
  <c r="M79"/>
  <c r="P78"/>
  <c r="M78"/>
  <c r="P77"/>
  <c r="M77"/>
  <c r="P76"/>
  <c r="M76"/>
  <c r="P75"/>
  <c r="M75"/>
  <c r="P74"/>
  <c r="M74"/>
  <c r="P73"/>
  <c r="M73"/>
  <c r="P72"/>
  <c r="M72"/>
  <c r="P71"/>
  <c r="M71"/>
  <c r="P70"/>
  <c r="M70"/>
  <c r="P69"/>
  <c r="M69"/>
  <c r="P68"/>
  <c r="M68"/>
  <c r="P67"/>
  <c r="M67"/>
  <c r="P66"/>
  <c r="M66"/>
  <c r="P65"/>
  <c r="M65"/>
  <c r="P64"/>
  <c r="M64"/>
  <c r="P63"/>
  <c r="M63"/>
  <c r="P62"/>
  <c r="M62"/>
  <c r="P61"/>
  <c r="M61"/>
  <c r="P60"/>
  <c r="M60"/>
  <c r="P59"/>
  <c r="M59"/>
  <c r="P58"/>
  <c r="M58"/>
  <c r="P57"/>
  <c r="M57"/>
  <c r="P56"/>
  <c r="M56"/>
  <c r="P55"/>
  <c r="M55"/>
  <c r="P54"/>
  <c r="M54"/>
  <c r="P53"/>
  <c r="M53"/>
  <c r="P52"/>
  <c r="M52"/>
  <c r="P51"/>
  <c r="M51"/>
  <c r="P50"/>
  <c r="M50"/>
  <c r="P49"/>
  <c r="M49"/>
  <c r="P48"/>
  <c r="M48"/>
  <c r="P47"/>
  <c r="M47"/>
  <c r="P46"/>
  <c r="M46"/>
  <c r="P45"/>
  <c r="M45"/>
  <c r="P44"/>
  <c r="M44"/>
  <c r="P43"/>
  <c r="M43"/>
  <c r="P42"/>
  <c r="M42"/>
  <c r="P41"/>
  <c r="M41"/>
  <c r="P40"/>
  <c r="M40"/>
  <c r="P39"/>
  <c r="M39"/>
  <c r="P38"/>
  <c r="M38"/>
  <c r="P37"/>
  <c r="M37"/>
  <c r="P36"/>
  <c r="M36"/>
  <c r="P35"/>
  <c r="M35"/>
  <c r="P34"/>
  <c r="M34"/>
  <c r="P33"/>
  <c r="M33"/>
  <c r="P32"/>
  <c r="M32"/>
  <c r="P31"/>
  <c r="M31"/>
  <c r="P30"/>
  <c r="M30"/>
  <c r="P29"/>
  <c r="M29"/>
  <c r="P28"/>
  <c r="M28"/>
  <c r="P27"/>
  <c r="M27"/>
  <c r="P26"/>
  <c r="M26"/>
  <c r="P25"/>
  <c r="M25"/>
  <c r="P24"/>
  <c r="M24"/>
  <c r="P23"/>
  <c r="M23"/>
  <c r="P22"/>
  <c r="M22"/>
  <c r="P21"/>
  <c r="M21"/>
  <c r="P20"/>
  <c r="M20"/>
  <c r="P19"/>
  <c r="M19"/>
  <c r="P18"/>
  <c r="M18"/>
  <c r="P17"/>
  <c r="M17"/>
  <c r="P16"/>
  <c r="M16"/>
  <c r="D10"/>
  <c r="C8"/>
  <c r="J450" s="1"/>
  <c r="D179" i="86"/>
  <c r="D178"/>
  <c r="D177"/>
  <c r="D176"/>
  <c r="D150"/>
  <c r="D149"/>
  <c r="D148"/>
  <c r="D147"/>
  <c r="D125"/>
  <c r="D183" s="1"/>
  <c r="D124"/>
  <c r="D182" s="1"/>
  <c r="D123"/>
  <c r="D181" s="1"/>
  <c r="D122"/>
  <c r="D180" s="1"/>
  <c r="D85"/>
  <c r="D84"/>
  <c r="D83"/>
  <c r="D82"/>
  <c r="D56"/>
  <c r="D55"/>
  <c r="D54"/>
  <c r="D53"/>
  <c r="D31"/>
  <c r="D89" s="1"/>
  <c r="D30"/>
  <c r="D88" s="1"/>
  <c r="D29"/>
  <c r="D87" s="1"/>
  <c r="D28"/>
  <c r="D86" s="1"/>
  <c r="AX263" i="85"/>
  <c r="AS263"/>
  <c r="AN263"/>
  <c r="AI263"/>
  <c r="AD263"/>
  <c r="Y263"/>
  <c r="T263"/>
  <c r="O263"/>
  <c r="J263"/>
  <c r="AX262"/>
  <c r="AS262"/>
  <c r="AN262"/>
  <c r="AI262"/>
  <c r="AD262"/>
  <c r="Y262"/>
  <c r="T262"/>
  <c r="O262"/>
  <c r="J262"/>
  <c r="AX261"/>
  <c r="AS261"/>
  <c r="AN261"/>
  <c r="AI261"/>
  <c r="AD261"/>
  <c r="Y261"/>
  <c r="T261"/>
  <c r="O261"/>
  <c r="J261"/>
  <c r="AX260"/>
  <c r="AS260"/>
  <c r="AN260"/>
  <c r="AI260"/>
  <c r="AD260"/>
  <c r="Y260"/>
  <c r="T260"/>
  <c r="O260"/>
  <c r="J260"/>
  <c r="AX259"/>
  <c r="AS259"/>
  <c r="AN259"/>
  <c r="AI259"/>
  <c r="AD259"/>
  <c r="Y259"/>
  <c r="T259"/>
  <c r="O259"/>
  <c r="J259"/>
  <c r="AX258"/>
  <c r="AS258"/>
  <c r="AN258"/>
  <c r="AI258"/>
  <c r="AD258"/>
  <c r="Y258"/>
  <c r="T258"/>
  <c r="O258"/>
  <c r="J258"/>
  <c r="AX257"/>
  <c r="AS257"/>
  <c r="AN257"/>
  <c r="AI257"/>
  <c r="AD257"/>
  <c r="Y257"/>
  <c r="T257"/>
  <c r="O257"/>
  <c r="J257"/>
  <c r="AX255"/>
  <c r="AS255"/>
  <c r="AN255"/>
  <c r="AI255"/>
  <c r="AD255"/>
  <c r="Y255"/>
  <c r="T255"/>
  <c r="O255"/>
  <c r="J255"/>
  <c r="AX254"/>
  <c r="AS254"/>
  <c r="AN254"/>
  <c r="AI254"/>
  <c r="AD254"/>
  <c r="Y254"/>
  <c r="T254"/>
  <c r="O254"/>
  <c r="J254"/>
  <c r="AX253"/>
  <c r="AS253"/>
  <c r="AN253"/>
  <c r="AI253"/>
  <c r="AD253"/>
  <c r="Y253"/>
  <c r="T253"/>
  <c r="O253"/>
  <c r="J253"/>
  <c r="AX252"/>
  <c r="AS252"/>
  <c r="AN252"/>
  <c r="AI252"/>
  <c r="AD252"/>
  <c r="Y252"/>
  <c r="T252"/>
  <c r="O252"/>
  <c r="J252"/>
  <c r="AX251"/>
  <c r="AS251"/>
  <c r="AN251"/>
  <c r="AI251"/>
  <c r="AD251"/>
  <c r="Y251"/>
  <c r="T251"/>
  <c r="O251"/>
  <c r="J251"/>
  <c r="AX250"/>
  <c r="AS250"/>
  <c r="AN250"/>
  <c r="AI250"/>
  <c r="AD250"/>
  <c r="Y250"/>
  <c r="T250"/>
  <c r="O250"/>
  <c r="J250"/>
  <c r="AX249"/>
  <c r="AS249"/>
  <c r="AN249"/>
  <c r="AI249"/>
  <c r="AD249"/>
  <c r="Y249"/>
  <c r="T249"/>
  <c r="O249"/>
  <c r="J249"/>
  <c r="AX247"/>
  <c r="AS247"/>
  <c r="AN247"/>
  <c r="AI247"/>
  <c r="AD247"/>
  <c r="Y247"/>
  <c r="T247"/>
  <c r="O247"/>
  <c r="J247"/>
  <c r="AX246"/>
  <c r="AS246"/>
  <c r="AN246"/>
  <c r="AI246"/>
  <c r="AD246"/>
  <c r="Y246"/>
  <c r="T246"/>
  <c r="O246"/>
  <c r="J246"/>
  <c r="AX245"/>
  <c r="AS245"/>
  <c r="AN245"/>
  <c r="AI245"/>
  <c r="AD245"/>
  <c r="Y245"/>
  <c r="T245"/>
  <c r="O245"/>
  <c r="J245"/>
  <c r="AX244"/>
  <c r="AS244"/>
  <c r="AN244"/>
  <c r="AI244"/>
  <c r="AD244"/>
  <c r="Y244"/>
  <c r="T244"/>
  <c r="O244"/>
  <c r="J244"/>
  <c r="AX243"/>
  <c r="AS243"/>
  <c r="AN243"/>
  <c r="AI243"/>
  <c r="AD243"/>
  <c r="Y243"/>
  <c r="T243"/>
  <c r="O243"/>
  <c r="J243"/>
  <c r="AX242"/>
  <c r="AS242"/>
  <c r="AN242"/>
  <c r="AI242"/>
  <c r="AD242"/>
  <c r="Y242"/>
  <c r="T242"/>
  <c r="O242"/>
  <c r="J242"/>
  <c r="AX241"/>
  <c r="AS241"/>
  <c r="AN241"/>
  <c r="AI241"/>
  <c r="AD241"/>
  <c r="Y241"/>
  <c r="T241"/>
  <c r="O241"/>
  <c r="J241"/>
  <c r="D209"/>
  <c r="D208"/>
  <c r="D207"/>
  <c r="D206"/>
  <c r="D180"/>
  <c r="D179"/>
  <c r="D178"/>
  <c r="D177"/>
  <c r="D155"/>
  <c r="D213" s="1"/>
  <c r="D154"/>
  <c r="D212" s="1"/>
  <c r="D153"/>
  <c r="D211" s="1"/>
  <c r="D152"/>
  <c r="D210" s="1"/>
  <c r="AX139"/>
  <c r="AS139"/>
  <c r="AN139"/>
  <c r="AI139"/>
  <c r="AD139"/>
  <c r="Y139"/>
  <c r="T139"/>
  <c r="O139"/>
  <c r="J139"/>
  <c r="AX138"/>
  <c r="AS138"/>
  <c r="AN138"/>
  <c r="AI138"/>
  <c r="AD138"/>
  <c r="Y138"/>
  <c r="T138"/>
  <c r="O138"/>
  <c r="J138"/>
  <c r="AX137"/>
  <c r="AS137"/>
  <c r="AN137"/>
  <c r="AI137"/>
  <c r="AD137"/>
  <c r="Y137"/>
  <c r="T137"/>
  <c r="O137"/>
  <c r="J137"/>
  <c r="AX136"/>
  <c r="AS136"/>
  <c r="AN136"/>
  <c r="AI136"/>
  <c r="AD136"/>
  <c r="Y136"/>
  <c r="T136"/>
  <c r="O136"/>
  <c r="J136"/>
  <c r="AX135"/>
  <c r="AS135"/>
  <c r="AN135"/>
  <c r="AI135"/>
  <c r="AD135"/>
  <c r="Y135"/>
  <c r="T135"/>
  <c r="O135"/>
  <c r="J135"/>
  <c r="AX134"/>
  <c r="AS134"/>
  <c r="AN134"/>
  <c r="AI134"/>
  <c r="AD134"/>
  <c r="Y134"/>
  <c r="T134"/>
  <c r="O134"/>
  <c r="J134"/>
  <c r="AX133"/>
  <c r="AS133"/>
  <c r="AN133"/>
  <c r="AI133"/>
  <c r="AD133"/>
  <c r="Y133"/>
  <c r="T133"/>
  <c r="O133"/>
  <c r="J133"/>
  <c r="AX131"/>
  <c r="AS131"/>
  <c r="AN131"/>
  <c r="AI131"/>
  <c r="AD131"/>
  <c r="Y131"/>
  <c r="T131"/>
  <c r="O131"/>
  <c r="J131"/>
  <c r="AX130"/>
  <c r="AS130"/>
  <c r="AN130"/>
  <c r="AI130"/>
  <c r="AD130"/>
  <c r="Y130"/>
  <c r="T130"/>
  <c r="O130"/>
  <c r="J130"/>
  <c r="AX129"/>
  <c r="AS129"/>
  <c r="AN129"/>
  <c r="AI129"/>
  <c r="AD129"/>
  <c r="Y129"/>
  <c r="T129"/>
  <c r="O129"/>
  <c r="J129"/>
  <c r="AX128"/>
  <c r="AS128"/>
  <c r="AN128"/>
  <c r="AI128"/>
  <c r="AD128"/>
  <c r="Y128"/>
  <c r="T128"/>
  <c r="O128"/>
  <c r="J128"/>
  <c r="AX127"/>
  <c r="AS127"/>
  <c r="AN127"/>
  <c r="AI127"/>
  <c r="AD127"/>
  <c r="Y127"/>
  <c r="T127"/>
  <c r="O127"/>
  <c r="J127"/>
  <c r="AX126"/>
  <c r="AS126"/>
  <c r="AN126"/>
  <c r="AI126"/>
  <c r="AD126"/>
  <c r="Y126"/>
  <c r="T126"/>
  <c r="O126"/>
  <c r="J126"/>
  <c r="AX125"/>
  <c r="AS125"/>
  <c r="AN125"/>
  <c r="AI125"/>
  <c r="AD125"/>
  <c r="Y125"/>
  <c r="T125"/>
  <c r="O125"/>
  <c r="J125"/>
  <c r="AX123"/>
  <c r="AS123"/>
  <c r="AN123"/>
  <c r="AI123"/>
  <c r="AD123"/>
  <c r="Y123"/>
  <c r="T123"/>
  <c r="O123"/>
  <c r="J123"/>
  <c r="AX122"/>
  <c r="AS122"/>
  <c r="AN122"/>
  <c r="AI122"/>
  <c r="AD122"/>
  <c r="Y122"/>
  <c r="T122"/>
  <c r="O122"/>
  <c r="J122"/>
  <c r="AX121"/>
  <c r="AS121"/>
  <c r="AN121"/>
  <c r="AI121"/>
  <c r="AD121"/>
  <c r="Y121"/>
  <c r="T121"/>
  <c r="O121"/>
  <c r="J121"/>
  <c r="AX120"/>
  <c r="AS120"/>
  <c r="AN120"/>
  <c r="AI120"/>
  <c r="AD120"/>
  <c r="Y120"/>
  <c r="T120"/>
  <c r="O120"/>
  <c r="J120"/>
  <c r="AX119"/>
  <c r="AS119"/>
  <c r="AN119"/>
  <c r="AI119"/>
  <c r="AD119"/>
  <c r="Y119"/>
  <c r="T119"/>
  <c r="O119"/>
  <c r="J119"/>
  <c r="AX118"/>
  <c r="AS118"/>
  <c r="AN118"/>
  <c r="AI118"/>
  <c r="AD118"/>
  <c r="Y118"/>
  <c r="T118"/>
  <c r="O118"/>
  <c r="J118"/>
  <c r="AX117"/>
  <c r="AS117"/>
  <c r="AN117"/>
  <c r="AI117"/>
  <c r="AD117"/>
  <c r="Y117"/>
  <c r="T117"/>
  <c r="O117"/>
  <c r="J117"/>
  <c r="D85"/>
  <c r="D84"/>
  <c r="D83"/>
  <c r="D82"/>
  <c r="D56"/>
  <c r="D55"/>
  <c r="D54"/>
  <c r="D53"/>
  <c r="D31"/>
  <c r="D89" s="1"/>
  <c r="D30"/>
  <c r="D88" s="1"/>
  <c r="D29"/>
  <c r="D87" s="1"/>
  <c r="D28"/>
  <c r="D86" s="1"/>
  <c r="BM116" i="83"/>
  <c r="BI116"/>
  <c r="BE116"/>
  <c r="BA116"/>
  <c r="AW116"/>
  <c r="AS116"/>
  <c r="AO116"/>
  <c r="AK116"/>
  <c r="AG116"/>
  <c r="AC116"/>
  <c r="Y116"/>
  <c r="U116"/>
  <c r="Q116"/>
  <c r="M116"/>
  <c r="I116"/>
  <c r="E116"/>
  <c r="BM115"/>
  <c r="BI115"/>
  <c r="BE115"/>
  <c r="BA115"/>
  <c r="AW115"/>
  <c r="AS115"/>
  <c r="AO115"/>
  <c r="AK115"/>
  <c r="AG115"/>
  <c r="AC115"/>
  <c r="Y115"/>
  <c r="U115"/>
  <c r="Q115"/>
  <c r="M115"/>
  <c r="I115"/>
  <c r="E115"/>
  <c r="BM114"/>
  <c r="BI114"/>
  <c r="BE114"/>
  <c r="BA114"/>
  <c r="AW114"/>
  <c r="AS114"/>
  <c r="AO114"/>
  <c r="AK114"/>
  <c r="AG114"/>
  <c r="AC114"/>
  <c r="Y114"/>
  <c r="U114"/>
  <c r="Q114"/>
  <c r="M114"/>
  <c r="I114"/>
  <c r="E114"/>
  <c r="BM113"/>
  <c r="BI113"/>
  <c r="BE113"/>
  <c r="BA113"/>
  <c r="AW113"/>
  <c r="AS113"/>
  <c r="AO113"/>
  <c r="AK113"/>
  <c r="AG113"/>
  <c r="AC113"/>
  <c r="Y113"/>
  <c r="U113"/>
  <c r="Q113"/>
  <c r="M113"/>
  <c r="I113"/>
  <c r="E113"/>
  <c r="BM112"/>
  <c r="BI112"/>
  <c r="BE112"/>
  <c r="BA112"/>
  <c r="AW112"/>
  <c r="AS112"/>
  <c r="AO112"/>
  <c r="AK112"/>
  <c r="AG112"/>
  <c r="AC112"/>
  <c r="Y112"/>
  <c r="U112"/>
  <c r="Q112"/>
  <c r="M112"/>
  <c r="I112"/>
  <c r="E112"/>
  <c r="BM111"/>
  <c r="BI111"/>
  <c r="BE111"/>
  <c r="BA111"/>
  <c r="AW111"/>
  <c r="AS111"/>
  <c r="AO111"/>
  <c r="AK111"/>
  <c r="AG111"/>
  <c r="AC111"/>
  <c r="Y111"/>
  <c r="U111"/>
  <c r="Q111"/>
  <c r="M111"/>
  <c r="I111"/>
  <c r="E111"/>
  <c r="BM108"/>
  <c r="BI108"/>
  <c r="BE108"/>
  <c r="BA108"/>
  <c r="AW108"/>
  <c r="AS108"/>
  <c r="AO108"/>
  <c r="AK108"/>
  <c r="AG108"/>
  <c r="AC108"/>
  <c r="Y108"/>
  <c r="U108"/>
  <c r="Q108"/>
  <c r="M108"/>
  <c r="I108"/>
  <c r="E108"/>
  <c r="BM107"/>
  <c r="BI107"/>
  <c r="BE107"/>
  <c r="BA107"/>
  <c r="AW107"/>
  <c r="AS107"/>
  <c r="AO107"/>
  <c r="AK107"/>
  <c r="AG107"/>
  <c r="AC107"/>
  <c r="Y107"/>
  <c r="U107"/>
  <c r="Q107"/>
  <c r="M107"/>
  <c r="I107"/>
  <c r="E107"/>
  <c r="BM106"/>
  <c r="BI106"/>
  <c r="BE106"/>
  <c r="BA106"/>
  <c r="AW106"/>
  <c r="AS106"/>
  <c r="AO106"/>
  <c r="AK106"/>
  <c r="AG106"/>
  <c r="AC106"/>
  <c r="Y106"/>
  <c r="U106"/>
  <c r="Q106"/>
  <c r="M106"/>
  <c r="I106"/>
  <c r="E106"/>
  <c r="BM105"/>
  <c r="BI105"/>
  <c r="BE105"/>
  <c r="BA105"/>
  <c r="AW105"/>
  <c r="AS105"/>
  <c r="AO105"/>
  <c r="AK105"/>
  <c r="AG105"/>
  <c r="AC105"/>
  <c r="Y105"/>
  <c r="U105"/>
  <c r="Q105"/>
  <c r="M105"/>
  <c r="I105"/>
  <c r="E105"/>
  <c r="BM104"/>
  <c r="BI104"/>
  <c r="BE104"/>
  <c r="BA104"/>
  <c r="AW104"/>
  <c r="AS104"/>
  <c r="AO104"/>
  <c r="AK104"/>
  <c r="AG104"/>
  <c r="AC104"/>
  <c r="Y104"/>
  <c r="U104"/>
  <c r="Q104"/>
  <c r="M104"/>
  <c r="I104"/>
  <c r="E104"/>
  <c r="BM103"/>
  <c r="BI103"/>
  <c r="BE103"/>
  <c r="BA103"/>
  <c r="AW103"/>
  <c r="AS103"/>
  <c r="AO103"/>
  <c r="AK103"/>
  <c r="AG103"/>
  <c r="AC103"/>
  <c r="Y103"/>
  <c r="U103"/>
  <c r="Q103"/>
  <c r="M103"/>
  <c r="I103"/>
  <c r="E103"/>
  <c r="BM102"/>
  <c r="BI102"/>
  <c r="BE102"/>
  <c r="BA102"/>
  <c r="AW102"/>
  <c r="AS102"/>
  <c r="AO102"/>
  <c r="AK102"/>
  <c r="AG102"/>
  <c r="AC102"/>
  <c r="Y102"/>
  <c r="U102"/>
  <c r="Q102"/>
  <c r="M102"/>
  <c r="I102"/>
  <c r="E102"/>
  <c r="BM101"/>
  <c r="BI101"/>
  <c r="BE101"/>
  <c r="BA101"/>
  <c r="AW101"/>
  <c r="AS101"/>
  <c r="AO101"/>
  <c r="AK101"/>
  <c r="AG101"/>
  <c r="AC101"/>
  <c r="Y101"/>
  <c r="U101"/>
  <c r="Q101"/>
  <c r="M101"/>
  <c r="I101"/>
  <c r="E101"/>
  <c r="BM100"/>
  <c r="BI100"/>
  <c r="BE100"/>
  <c r="BA100"/>
  <c r="AW100"/>
  <c r="AS100"/>
  <c r="AO100"/>
  <c r="AK100"/>
  <c r="AG100"/>
  <c r="AC100"/>
  <c r="Y100"/>
  <c r="U100"/>
  <c r="Q100"/>
  <c r="M100"/>
  <c r="I100"/>
  <c r="E100"/>
  <c r="BM99"/>
  <c r="BI99"/>
  <c r="BE99"/>
  <c r="BA99"/>
  <c r="AW99"/>
  <c r="AS99"/>
  <c r="AO99"/>
  <c r="AK99"/>
  <c r="AG99"/>
  <c r="AC99"/>
  <c r="Y99"/>
  <c r="U99"/>
  <c r="Q99"/>
  <c r="M99"/>
  <c r="I99"/>
  <c r="E99"/>
  <c r="BM98"/>
  <c r="BI98"/>
  <c r="BE98"/>
  <c r="BA98"/>
  <c r="AW98"/>
  <c r="AS98"/>
  <c r="AO98"/>
  <c r="AK98"/>
  <c r="AG98"/>
  <c r="AC98"/>
  <c r="Y98"/>
  <c r="U98"/>
  <c r="Q98"/>
  <c r="M98"/>
  <c r="I98"/>
  <c r="E98"/>
  <c r="BM97"/>
  <c r="BI97"/>
  <c r="BE97"/>
  <c r="BA97"/>
  <c r="AW97"/>
  <c r="AS97"/>
  <c r="AO97"/>
  <c r="AK97"/>
  <c r="AG97"/>
  <c r="AC97"/>
  <c r="Y97"/>
  <c r="U97"/>
  <c r="Q97"/>
  <c r="M97"/>
  <c r="I97"/>
  <c r="E97"/>
  <c r="BM96"/>
  <c r="BI96"/>
  <c r="BE96"/>
  <c r="BA96"/>
  <c r="AW96"/>
  <c r="AS96"/>
  <c r="AO96"/>
  <c r="AK96"/>
  <c r="AG96"/>
  <c r="AC96"/>
  <c r="Y96"/>
  <c r="U96"/>
  <c r="Q96"/>
  <c r="M96"/>
  <c r="I96"/>
  <c r="E96"/>
  <c r="BM95"/>
  <c r="BI95"/>
  <c r="BE95"/>
  <c r="BA95"/>
  <c r="AW95"/>
  <c r="AS95"/>
  <c r="AO95"/>
  <c r="AK95"/>
  <c r="AG95"/>
  <c r="AC95"/>
  <c r="Y95"/>
  <c r="U95"/>
  <c r="Q95"/>
  <c r="M95"/>
  <c r="I95"/>
  <c r="E95"/>
  <c r="BM94"/>
  <c r="BI94"/>
  <c r="BE94"/>
  <c r="BA94"/>
  <c r="AW94"/>
  <c r="AS94"/>
  <c r="AO94"/>
  <c r="AK94"/>
  <c r="AG94"/>
  <c r="AC94"/>
  <c r="Y94"/>
  <c r="U94"/>
  <c r="Q94"/>
  <c r="M94"/>
  <c r="I94"/>
  <c r="E94"/>
  <c r="BM91"/>
  <c r="BI91"/>
  <c r="BE91"/>
  <c r="BA91"/>
  <c r="AW91"/>
  <c r="AS91"/>
  <c r="AO91"/>
  <c r="AK91"/>
  <c r="AG91"/>
  <c r="AC91"/>
  <c r="Y91"/>
  <c r="U91"/>
  <c r="Q91"/>
  <c r="M91"/>
  <c r="I91"/>
  <c r="E91"/>
  <c r="BM90"/>
  <c r="BI90"/>
  <c r="BE90"/>
  <c r="BA90"/>
  <c r="AW90"/>
  <c r="AS90"/>
  <c r="AO90"/>
  <c r="AK90"/>
  <c r="AG90"/>
  <c r="AC90"/>
  <c r="Y90"/>
  <c r="U90"/>
  <c r="Q90"/>
  <c r="M90"/>
  <c r="I90"/>
  <c r="E90"/>
  <c r="BM89"/>
  <c r="BI89"/>
  <c r="BE89"/>
  <c r="BA89"/>
  <c r="AW89"/>
  <c r="AS89"/>
  <c r="AO89"/>
  <c r="AK89"/>
  <c r="AG89"/>
  <c r="AC89"/>
  <c r="Y89"/>
  <c r="U89"/>
  <c r="Q89"/>
  <c r="M89"/>
  <c r="I89"/>
  <c r="E89"/>
  <c r="BM88"/>
  <c r="BI88"/>
  <c r="BE88"/>
  <c r="BA88"/>
  <c r="AW88"/>
  <c r="AS88"/>
  <c r="AO88"/>
  <c r="AK88"/>
  <c r="AG88"/>
  <c r="AC88"/>
  <c r="Y88"/>
  <c r="U88"/>
  <c r="Q88"/>
  <c r="M88"/>
  <c r="I88"/>
  <c r="E88"/>
  <c r="BM87"/>
  <c r="BI87"/>
  <c r="BE87"/>
  <c r="BA87"/>
  <c r="AW87"/>
  <c r="AS87"/>
  <c r="AO87"/>
  <c r="AK87"/>
  <c r="AG87"/>
  <c r="AC87"/>
  <c r="Y87"/>
  <c r="U87"/>
  <c r="Q87"/>
  <c r="M87"/>
  <c r="I87"/>
  <c r="E87"/>
  <c r="BM86"/>
  <c r="BI86"/>
  <c r="BE86"/>
  <c r="BA86"/>
  <c r="AW86"/>
  <c r="AS86"/>
  <c r="AO86"/>
  <c r="AK86"/>
  <c r="AG86"/>
  <c r="AC86"/>
  <c r="Y86"/>
  <c r="U86"/>
  <c r="Q86"/>
  <c r="M86"/>
  <c r="I86"/>
  <c r="E86"/>
  <c r="BM83"/>
  <c r="BI83"/>
  <c r="BE83"/>
  <c r="BA83"/>
  <c r="AW83"/>
  <c r="AS83"/>
  <c r="AO83"/>
  <c r="AK83"/>
  <c r="AG83"/>
  <c r="AC83"/>
  <c r="Y83"/>
  <c r="U83"/>
  <c r="Q83"/>
  <c r="M83"/>
  <c r="I83"/>
  <c r="E83"/>
  <c r="BM82"/>
  <c r="BI82"/>
  <c r="BE82"/>
  <c r="BA82"/>
  <c r="AW82"/>
  <c r="AS82"/>
  <c r="AO82"/>
  <c r="AK82"/>
  <c r="AG82"/>
  <c r="AC82"/>
  <c r="Y82"/>
  <c r="U82"/>
  <c r="Q82"/>
  <c r="M82"/>
  <c r="I82"/>
  <c r="E82"/>
  <c r="BM81"/>
  <c r="BI81"/>
  <c r="BE81"/>
  <c r="BA81"/>
  <c r="AW81"/>
  <c r="AS81"/>
  <c r="AO81"/>
  <c r="AK81"/>
  <c r="AG81"/>
  <c r="AC81"/>
  <c r="Y81"/>
  <c r="U81"/>
  <c r="Q81"/>
  <c r="M81"/>
  <c r="I81"/>
  <c r="E81"/>
  <c r="BM80"/>
  <c r="BI80"/>
  <c r="BE80"/>
  <c r="BA80"/>
  <c r="AW80"/>
  <c r="AS80"/>
  <c r="AO80"/>
  <c r="AK80"/>
  <c r="AG80"/>
  <c r="AC80"/>
  <c r="Y80"/>
  <c r="U80"/>
  <c r="Q80"/>
  <c r="M80"/>
  <c r="I80"/>
  <c r="E80"/>
  <c r="BM79"/>
  <c r="BI79"/>
  <c r="BE79"/>
  <c r="BA79"/>
  <c r="AW79"/>
  <c r="AS79"/>
  <c r="AO79"/>
  <c r="AK79"/>
  <c r="AG79"/>
  <c r="AC79"/>
  <c r="Y79"/>
  <c r="U79"/>
  <c r="Q79"/>
  <c r="M79"/>
  <c r="I79"/>
  <c r="E79"/>
  <c r="BM78"/>
  <c r="BI78"/>
  <c r="BE78"/>
  <c r="BA78"/>
  <c r="AW78"/>
  <c r="AS78"/>
  <c r="AO78"/>
  <c r="AK78"/>
  <c r="AG78"/>
  <c r="AC78"/>
  <c r="Y78"/>
  <c r="U78"/>
  <c r="Q78"/>
  <c r="M78"/>
  <c r="I78"/>
  <c r="E78"/>
  <c r="BM77"/>
  <c r="BI77"/>
  <c r="BE77"/>
  <c r="BA77"/>
  <c r="AW77"/>
  <c r="AS77"/>
  <c r="AO77"/>
  <c r="AK77"/>
  <c r="AG77"/>
  <c r="AC77"/>
  <c r="Y77"/>
  <c r="U77"/>
  <c r="Q77"/>
  <c r="M77"/>
  <c r="I77"/>
  <c r="E77"/>
  <c r="BM74"/>
  <c r="BI74"/>
  <c r="BE74"/>
  <c r="BA74"/>
  <c r="AW74"/>
  <c r="AS74"/>
  <c r="AO74"/>
  <c r="AK74"/>
  <c r="AG74"/>
  <c r="AC74"/>
  <c r="Y74"/>
  <c r="U74"/>
  <c r="Q74"/>
  <c r="M74"/>
  <c r="I74"/>
  <c r="E74"/>
  <c r="BM73"/>
  <c r="BI73"/>
  <c r="BE73"/>
  <c r="BA73"/>
  <c r="AW73"/>
  <c r="AS73"/>
  <c r="AO73"/>
  <c r="AK73"/>
  <c r="AG73"/>
  <c r="AC73"/>
  <c r="Y73"/>
  <c r="U73"/>
  <c r="Q73"/>
  <c r="M73"/>
  <c r="I73"/>
  <c r="E73"/>
  <c r="BM72"/>
  <c r="BI72"/>
  <c r="BE72"/>
  <c r="BA72"/>
  <c r="AW72"/>
  <c r="AS72"/>
  <c r="AO72"/>
  <c r="AK72"/>
  <c r="AG72"/>
  <c r="AC72"/>
  <c r="Y72"/>
  <c r="U72"/>
  <c r="Q72"/>
  <c r="M72"/>
  <c r="I72"/>
  <c r="E72"/>
  <c r="BM71"/>
  <c r="BI71"/>
  <c r="BE71"/>
  <c r="BA71"/>
  <c r="AW71"/>
  <c r="AS71"/>
  <c r="AO71"/>
  <c r="AK71"/>
  <c r="AG71"/>
  <c r="AC71"/>
  <c r="Y71"/>
  <c r="U71"/>
  <c r="Q71"/>
  <c r="M71"/>
  <c r="I71"/>
  <c r="E71"/>
  <c r="BM70"/>
  <c r="BI70"/>
  <c r="BE70"/>
  <c r="BA70"/>
  <c r="AW70"/>
  <c r="AS70"/>
  <c r="AO70"/>
  <c r="AK70"/>
  <c r="AG70"/>
  <c r="AC70"/>
  <c r="Y70"/>
  <c r="U70"/>
  <c r="Q70"/>
  <c r="M70"/>
  <c r="I70"/>
  <c r="E70"/>
  <c r="BM67"/>
  <c r="BI67"/>
  <c r="BE67"/>
  <c r="BA67"/>
  <c r="AW67"/>
  <c r="AS67"/>
  <c r="AO67"/>
  <c r="AK67"/>
  <c r="AG67"/>
  <c r="AC67"/>
  <c r="Y67"/>
  <c r="U67"/>
  <c r="Q67"/>
  <c r="M67"/>
  <c r="I67"/>
  <c r="E67"/>
  <c r="BM66"/>
  <c r="BI66"/>
  <c r="BE66"/>
  <c r="BA66"/>
  <c r="AW66"/>
  <c r="AS66"/>
  <c r="AO66"/>
  <c r="AK66"/>
  <c r="AG66"/>
  <c r="AC66"/>
  <c r="Y66"/>
  <c r="U66"/>
  <c r="Q66"/>
  <c r="M66"/>
  <c r="I66"/>
  <c r="E66"/>
  <c r="BM65"/>
  <c r="BI65"/>
  <c r="BE65"/>
  <c r="BA65"/>
  <c r="AW65"/>
  <c r="AS65"/>
  <c r="AO65"/>
  <c r="AK65"/>
  <c r="AG65"/>
  <c r="AC65"/>
  <c r="Y65"/>
  <c r="U65"/>
  <c r="Q65"/>
  <c r="M65"/>
  <c r="I65"/>
  <c r="E65"/>
  <c r="BM62"/>
  <c r="BI62"/>
  <c r="BE62"/>
  <c r="BA62"/>
  <c r="AW62"/>
  <c r="AS62"/>
  <c r="AO62"/>
  <c r="AK62"/>
  <c r="AG62"/>
  <c r="AC62"/>
  <c r="Y62"/>
  <c r="U62"/>
  <c r="Q62"/>
  <c r="M62"/>
  <c r="I62"/>
  <c r="E62"/>
  <c r="BM61"/>
  <c r="BI61"/>
  <c r="BE61"/>
  <c r="BA61"/>
  <c r="AW61"/>
  <c r="AS61"/>
  <c r="AO61"/>
  <c r="AK61"/>
  <c r="AG61"/>
  <c r="AC61"/>
  <c r="Y61"/>
  <c r="U61"/>
  <c r="Q61"/>
  <c r="M61"/>
  <c r="I61"/>
  <c r="E61"/>
  <c r="BM60"/>
  <c r="BI60"/>
  <c r="BE60"/>
  <c r="BA60"/>
  <c r="AW60"/>
  <c r="AS60"/>
  <c r="AO60"/>
  <c r="AK60"/>
  <c r="AG60"/>
  <c r="AC60"/>
  <c r="Y60"/>
  <c r="U60"/>
  <c r="Q60"/>
  <c r="M60"/>
  <c r="I60"/>
  <c r="E60"/>
  <c r="BM59"/>
  <c r="BI59"/>
  <c r="BE59"/>
  <c r="BA59"/>
  <c r="AW59"/>
  <c r="AS59"/>
  <c r="AO59"/>
  <c r="AK59"/>
  <c r="AG59"/>
  <c r="AC59"/>
  <c r="Y59"/>
  <c r="U59"/>
  <c r="Q59"/>
  <c r="M59"/>
  <c r="I59"/>
  <c r="E59"/>
  <c r="BM58"/>
  <c r="BI58"/>
  <c r="BE58"/>
  <c r="BA58"/>
  <c r="AW58"/>
  <c r="AS58"/>
  <c r="AO58"/>
  <c r="AK58"/>
  <c r="AG58"/>
  <c r="AC58"/>
  <c r="Y58"/>
  <c r="U58"/>
  <c r="Q58"/>
  <c r="M58"/>
  <c r="I58"/>
  <c r="E58"/>
  <c r="BM57"/>
  <c r="BI57"/>
  <c r="BE57"/>
  <c r="BA57"/>
  <c r="AW57"/>
  <c r="AS57"/>
  <c r="AO57"/>
  <c r="AK57"/>
  <c r="AG57"/>
  <c r="AC57"/>
  <c r="Y57"/>
  <c r="U57"/>
  <c r="Q57"/>
  <c r="M57"/>
  <c r="I57"/>
  <c r="E57"/>
  <c r="BM56"/>
  <c r="BI56"/>
  <c r="BE56"/>
  <c r="BA56"/>
  <c r="AW56"/>
  <c r="AS56"/>
  <c r="AO56"/>
  <c r="AK56"/>
  <c r="AG56"/>
  <c r="AC56"/>
  <c r="Y56"/>
  <c r="U56"/>
  <c r="Q56"/>
  <c r="M56"/>
  <c r="I56"/>
  <c r="E56"/>
  <c r="BM53"/>
  <c r="BI53"/>
  <c r="BE53"/>
  <c r="BA53"/>
  <c r="AW53"/>
  <c r="AS53"/>
  <c r="AO53"/>
  <c r="AK53"/>
  <c r="AG53"/>
  <c r="AC53"/>
  <c r="Y53"/>
  <c r="U53"/>
  <c r="Q53"/>
  <c r="M53"/>
  <c r="I53"/>
  <c r="E53"/>
  <c r="BM52"/>
  <c r="BI52"/>
  <c r="BE52"/>
  <c r="BA52"/>
  <c r="AW52"/>
  <c r="AS52"/>
  <c r="AO52"/>
  <c r="AK52"/>
  <c r="AG52"/>
  <c r="AC52"/>
  <c r="Y52"/>
  <c r="U52"/>
  <c r="Q52"/>
  <c r="M52"/>
  <c r="I52"/>
  <c r="E52"/>
  <c r="BM48"/>
  <c r="BI48"/>
  <c r="BE48"/>
  <c r="BA48"/>
  <c r="AW48"/>
  <c r="AS48"/>
  <c r="AO48"/>
  <c r="AK48"/>
  <c r="AG48"/>
  <c r="AC48"/>
  <c r="Y48"/>
  <c r="U48"/>
  <c r="Q48"/>
  <c r="M48"/>
  <c r="I48"/>
  <c r="E48"/>
  <c r="BM47"/>
  <c r="BI47"/>
  <c r="BE47"/>
  <c r="BA47"/>
  <c r="AW47"/>
  <c r="AS47"/>
  <c r="AO47"/>
  <c r="AK47"/>
  <c r="AG47"/>
  <c r="AC47"/>
  <c r="Y47"/>
  <c r="U47"/>
  <c r="Q47"/>
  <c r="M47"/>
  <c r="I47"/>
  <c r="E47"/>
  <c r="BM46"/>
  <c r="BI46"/>
  <c r="BE46"/>
  <c r="BA46"/>
  <c r="AW46"/>
  <c r="AS46"/>
  <c r="AO46"/>
  <c r="AK46"/>
  <c r="AG46"/>
  <c r="AC46"/>
  <c r="Y46"/>
  <c r="U46"/>
  <c r="Q46"/>
  <c r="M46"/>
  <c r="I46"/>
  <c r="E46"/>
  <c r="BM45"/>
  <c r="BI45"/>
  <c r="BE45"/>
  <c r="BA45"/>
  <c r="AW45"/>
  <c r="AS45"/>
  <c r="AO45"/>
  <c r="AK45"/>
  <c r="AG45"/>
  <c r="AC45"/>
  <c r="Y45"/>
  <c r="U45"/>
  <c r="Q45"/>
  <c r="M45"/>
  <c r="I45"/>
  <c r="E45"/>
  <c r="BM44"/>
  <c r="BI44"/>
  <c r="BE44"/>
  <c r="BA44"/>
  <c r="AW44"/>
  <c r="AS44"/>
  <c r="AO44"/>
  <c r="AK44"/>
  <c r="AG44"/>
  <c r="AC44"/>
  <c r="Y44"/>
  <c r="U44"/>
  <c r="Q44"/>
  <c r="M44"/>
  <c r="I44"/>
  <c r="E44"/>
  <c r="BM43"/>
  <c r="BI43"/>
  <c r="BE43"/>
  <c r="BA43"/>
  <c r="AW43"/>
  <c r="AS43"/>
  <c r="AO43"/>
  <c r="AK43"/>
  <c r="AG43"/>
  <c r="AC43"/>
  <c r="Y43"/>
  <c r="U43"/>
  <c r="Q43"/>
  <c r="M43"/>
  <c r="I43"/>
  <c r="E43"/>
  <c r="BM42"/>
  <c r="BI42"/>
  <c r="BE42"/>
  <c r="BA42"/>
  <c r="AW42"/>
  <c r="AS42"/>
  <c r="AO42"/>
  <c r="AK42"/>
  <c r="AG42"/>
  <c r="AC42"/>
  <c r="Y42"/>
  <c r="U42"/>
  <c r="Q42"/>
  <c r="M42"/>
  <c r="I42"/>
  <c r="E42"/>
  <c r="BM41"/>
  <c r="BI41"/>
  <c r="BE41"/>
  <c r="BA41"/>
  <c r="AW41"/>
  <c r="AS41"/>
  <c r="AO41"/>
  <c r="AK41"/>
  <c r="AG41"/>
  <c r="AC41"/>
  <c r="Y41"/>
  <c r="U41"/>
  <c r="Q41"/>
  <c r="M41"/>
  <c r="I41"/>
  <c r="E41"/>
  <c r="BM40"/>
  <c r="BI40"/>
  <c r="BE40"/>
  <c r="BA40"/>
  <c r="AW40"/>
  <c r="AS40"/>
  <c r="AO40"/>
  <c r="AK40"/>
  <c r="AG40"/>
  <c r="AC40"/>
  <c r="Y40"/>
  <c r="U40"/>
  <c r="Q40"/>
  <c r="M40"/>
  <c r="I40"/>
  <c r="E40"/>
  <c r="BM39"/>
  <c r="BI39"/>
  <c r="BE39"/>
  <c r="BA39"/>
  <c r="AW39"/>
  <c r="AS39"/>
  <c r="AO39"/>
  <c r="AK39"/>
  <c r="AG39"/>
  <c r="AC39"/>
  <c r="Y39"/>
  <c r="U39"/>
  <c r="Q39"/>
  <c r="M39"/>
  <c r="I39"/>
  <c r="E39"/>
  <c r="BM38"/>
  <c r="BI38"/>
  <c r="BE38"/>
  <c r="BA38"/>
  <c r="AW38"/>
  <c r="AS38"/>
  <c r="AO38"/>
  <c r="AK38"/>
  <c r="AG38"/>
  <c r="AC38"/>
  <c r="Y38"/>
  <c r="U38"/>
  <c r="Q38"/>
  <c r="M38"/>
  <c r="I38"/>
  <c r="E38"/>
  <c r="BM37"/>
  <c r="BI37"/>
  <c r="BE37"/>
  <c r="BA37"/>
  <c r="AW37"/>
  <c r="AS37"/>
  <c r="AO37"/>
  <c r="AK37"/>
  <c r="AG37"/>
  <c r="AC37"/>
  <c r="Y37"/>
  <c r="U37"/>
  <c r="Q37"/>
  <c r="M37"/>
  <c r="I37"/>
  <c r="E37"/>
  <c r="BM36"/>
  <c r="BI36"/>
  <c r="BE36"/>
  <c r="BA36"/>
  <c r="AW36"/>
  <c r="AS36"/>
  <c r="AO36"/>
  <c r="AK36"/>
  <c r="AG36"/>
  <c r="AC36"/>
  <c r="Y36"/>
  <c r="U36"/>
  <c r="Q36"/>
  <c r="M36"/>
  <c r="I36"/>
  <c r="E36"/>
  <c r="BM35"/>
  <c r="BI35"/>
  <c r="BE35"/>
  <c r="BA35"/>
  <c r="AW35"/>
  <c r="AS35"/>
  <c r="AO35"/>
  <c r="AK35"/>
  <c r="AG35"/>
  <c r="AC35"/>
  <c r="Y35"/>
  <c r="U35"/>
  <c r="Q35"/>
  <c r="M35"/>
  <c r="I35"/>
  <c r="E35"/>
  <c r="BM34"/>
  <c r="BI34"/>
  <c r="BE34"/>
  <c r="BA34"/>
  <c r="AW34"/>
  <c r="AS34"/>
  <c r="AO34"/>
  <c r="AK34"/>
  <c r="AG34"/>
  <c r="AC34"/>
  <c r="Y34"/>
  <c r="U34"/>
  <c r="Q34"/>
  <c r="M34"/>
  <c r="I34"/>
  <c r="E34"/>
  <c r="BM33"/>
  <c r="BI33"/>
  <c r="BE33"/>
  <c r="BA33"/>
  <c r="AW33"/>
  <c r="AS33"/>
  <c r="AO33"/>
  <c r="AK33"/>
  <c r="AG33"/>
  <c r="AC33"/>
  <c r="Y33"/>
  <c r="U33"/>
  <c r="Q33"/>
  <c r="M33"/>
  <c r="I33"/>
  <c r="E33"/>
  <c r="BM32"/>
  <c r="BI32"/>
  <c r="BE32"/>
  <c r="BA32"/>
  <c r="AW32"/>
  <c r="AS32"/>
  <c r="AO32"/>
  <c r="AK32"/>
  <c r="AG32"/>
  <c r="AC32"/>
  <c r="Y32"/>
  <c r="U32"/>
  <c r="Q32"/>
  <c r="M32"/>
  <c r="I32"/>
  <c r="E32"/>
  <c r="BM31"/>
  <c r="BI31"/>
  <c r="BE31"/>
  <c r="BA31"/>
  <c r="AW31"/>
  <c r="AS31"/>
  <c r="AO31"/>
  <c r="AK31"/>
  <c r="AG31"/>
  <c r="AC31"/>
  <c r="Y31"/>
  <c r="U31"/>
  <c r="Q31"/>
  <c r="M31"/>
  <c r="I31"/>
  <c r="E31"/>
  <c r="BM30"/>
  <c r="BI30"/>
  <c r="BE30"/>
  <c r="BA30"/>
  <c r="AW30"/>
  <c r="AS30"/>
  <c r="AO30"/>
  <c r="AK30"/>
  <c r="AG30"/>
  <c r="AC30"/>
  <c r="Y30"/>
  <c r="U30"/>
  <c r="Q30"/>
  <c r="M30"/>
  <c r="I30"/>
  <c r="E30"/>
  <c r="BM27"/>
  <c r="BI27"/>
  <c r="BE27"/>
  <c r="BA27"/>
  <c r="AW27"/>
  <c r="AS27"/>
  <c r="AO27"/>
  <c r="AK27"/>
  <c r="AG27"/>
  <c r="AC27"/>
  <c r="Y27"/>
  <c r="U27"/>
  <c r="Q27"/>
  <c r="M27"/>
  <c r="I27"/>
  <c r="E27"/>
  <c r="BM26"/>
  <c r="BI26"/>
  <c r="BE26"/>
  <c r="BA26"/>
  <c r="AW26"/>
  <c r="AS26"/>
  <c r="AO26"/>
  <c r="AK26"/>
  <c r="AG26"/>
  <c r="AC26"/>
  <c r="Y26"/>
  <c r="U26"/>
  <c r="Q26"/>
  <c r="M26"/>
  <c r="I26"/>
  <c r="E26"/>
  <c r="BM25"/>
  <c r="BI25"/>
  <c r="BE25"/>
  <c r="BA25"/>
  <c r="AW25"/>
  <c r="AS25"/>
  <c r="AO25"/>
  <c r="AK25"/>
  <c r="AG25"/>
  <c r="AC25"/>
  <c r="Y25"/>
  <c r="U25"/>
  <c r="Q25"/>
  <c r="M25"/>
  <c r="I25"/>
  <c r="E25"/>
  <c r="BM24"/>
  <c r="BI24"/>
  <c r="BE24"/>
  <c r="BA24"/>
  <c r="AW24"/>
  <c r="AS24"/>
  <c r="AO24"/>
  <c r="AK24"/>
  <c r="AG24"/>
  <c r="AC24"/>
  <c r="Y24"/>
  <c r="U24"/>
  <c r="Q24"/>
  <c r="M24"/>
  <c r="I24"/>
  <c r="E24"/>
  <c r="BM23"/>
  <c r="BI23"/>
  <c r="BE23"/>
  <c r="BA23"/>
  <c r="AW23"/>
  <c r="AS23"/>
  <c r="AO23"/>
  <c r="AK23"/>
  <c r="AG23"/>
  <c r="AC23"/>
  <c r="Y23"/>
  <c r="U23"/>
  <c r="Q23"/>
  <c r="M23"/>
  <c r="I23"/>
  <c r="E23"/>
  <c r="BM22"/>
  <c r="BI22"/>
  <c r="BE22"/>
  <c r="BA22"/>
  <c r="AW22"/>
  <c r="AS22"/>
  <c r="AO22"/>
  <c r="AK22"/>
  <c r="AG22"/>
  <c r="AC22"/>
  <c r="Y22"/>
  <c r="U22"/>
  <c r="Q22"/>
  <c r="M22"/>
  <c r="I22"/>
  <c r="E22"/>
  <c r="BM21"/>
  <c r="BI21"/>
  <c r="BE21"/>
  <c r="BA21"/>
  <c r="AW21"/>
  <c r="AS21"/>
  <c r="AO21"/>
  <c r="AK21"/>
  <c r="AG21"/>
  <c r="AC21"/>
  <c r="Y21"/>
  <c r="U21"/>
  <c r="Q21"/>
  <c r="M21"/>
  <c r="I21"/>
  <c r="E21"/>
  <c r="BM20"/>
  <c r="BI20"/>
  <c r="BE20"/>
  <c r="BA20"/>
  <c r="AW20"/>
  <c r="AS20"/>
  <c r="AO20"/>
  <c r="AK20"/>
  <c r="AG20"/>
  <c r="AC20"/>
  <c r="Y20"/>
  <c r="U20"/>
  <c r="Q20"/>
  <c r="M20"/>
  <c r="I20"/>
  <c r="E20"/>
  <c r="BM19"/>
  <c r="BI19"/>
  <c r="BE19"/>
  <c r="BA19"/>
  <c r="AW19"/>
  <c r="AS19"/>
  <c r="AO19"/>
  <c r="AK19"/>
  <c r="AG19"/>
  <c r="AC19"/>
  <c r="Y19"/>
  <c r="U19"/>
  <c r="Q19"/>
  <c r="M19"/>
  <c r="I19"/>
  <c r="E19"/>
  <c r="BM18"/>
  <c r="BI18"/>
  <c r="BE18"/>
  <c r="BA18"/>
  <c r="AW18"/>
  <c r="AS18"/>
  <c r="AO18"/>
  <c r="AK18"/>
  <c r="AG18"/>
  <c r="AC18"/>
  <c r="Y18"/>
  <c r="U18"/>
  <c r="Q18"/>
  <c r="M18"/>
  <c r="I18"/>
  <c r="E18"/>
  <c r="BM17"/>
  <c r="BI17"/>
  <c r="BE17"/>
  <c r="BA17"/>
  <c r="AW17"/>
  <c r="AS17"/>
  <c r="AO17"/>
  <c r="AK17"/>
  <c r="AG17"/>
  <c r="AC17"/>
  <c r="Y17"/>
  <c r="U17"/>
  <c r="Q17"/>
  <c r="M17"/>
  <c r="I17"/>
  <c r="E17"/>
  <c r="BM16"/>
  <c r="BI16"/>
  <c r="BE16"/>
  <c r="BA16"/>
  <c r="AW16"/>
  <c r="AS16"/>
  <c r="AO16"/>
  <c r="AK16"/>
  <c r="AG16"/>
  <c r="AC16"/>
  <c r="Y16"/>
  <c r="U16"/>
  <c r="Q16"/>
  <c r="M16"/>
  <c r="I16"/>
  <c r="E16"/>
  <c r="BM15"/>
  <c r="BI15"/>
  <c r="BE15"/>
  <c r="BA15"/>
  <c r="AW15"/>
  <c r="AS15"/>
  <c r="AO15"/>
  <c r="AK15"/>
  <c r="AG15"/>
  <c r="AC15"/>
  <c r="Y15"/>
  <c r="U15"/>
  <c r="Q15"/>
  <c r="M15"/>
  <c r="I15"/>
  <c r="E15"/>
  <c r="BM14"/>
  <c r="BI14"/>
  <c r="BE14"/>
  <c r="BA14"/>
  <c r="AW14"/>
  <c r="AS14"/>
  <c r="AO14"/>
  <c r="AK14"/>
  <c r="AG14"/>
  <c r="AC14"/>
  <c r="Y14"/>
  <c r="U14"/>
  <c r="Q14"/>
  <c r="M14"/>
  <c r="I14"/>
  <c r="E14"/>
  <c r="BM13"/>
  <c r="BI13"/>
  <c r="BE13"/>
  <c r="BA13"/>
  <c r="AW13"/>
  <c r="AS13"/>
  <c r="AO13"/>
  <c r="AK13"/>
  <c r="AG13"/>
  <c r="AC13"/>
  <c r="Y13"/>
  <c r="U13"/>
  <c r="Q13"/>
  <c r="M13"/>
  <c r="I13"/>
  <c r="E13"/>
  <c r="BM12"/>
  <c r="BI12"/>
  <c r="BE12"/>
  <c r="BA12"/>
  <c r="AW12"/>
  <c r="AS12"/>
  <c r="AO12"/>
  <c r="AK12"/>
  <c r="AG12"/>
  <c r="AC12"/>
  <c r="Y12"/>
  <c r="U12"/>
  <c r="Q12"/>
  <c r="M12"/>
  <c r="I12"/>
  <c r="E12"/>
  <c r="BM11"/>
  <c r="BM118" s="1"/>
  <c r="BI11"/>
  <c r="BI118" s="1"/>
  <c r="BE11"/>
  <c r="BE118" s="1"/>
  <c r="BA11"/>
  <c r="BA118" s="1"/>
  <c r="AW11"/>
  <c r="AW118" s="1"/>
  <c r="AS11"/>
  <c r="AS118" s="1"/>
  <c r="AO11"/>
  <c r="AO118" s="1"/>
  <c r="AK11"/>
  <c r="AK118" s="1"/>
  <c r="AG11"/>
  <c r="AG118" s="1"/>
  <c r="AC11"/>
  <c r="AC118" s="1"/>
  <c r="Y11"/>
  <c r="Y118" s="1"/>
  <c r="U11"/>
  <c r="U118" s="1"/>
  <c r="Q11"/>
  <c r="Q118" s="1"/>
  <c r="M11"/>
  <c r="M118" s="1"/>
  <c r="I11"/>
  <c r="I118" s="1"/>
  <c r="E11"/>
  <c r="E118" s="1"/>
  <c r="AB20" i="80"/>
  <c r="AA20"/>
  <c r="Z20"/>
  <c r="Y20"/>
  <c r="X20"/>
  <c r="W20"/>
  <c r="V20"/>
  <c r="U20"/>
  <c r="T20"/>
  <c r="S20"/>
  <c r="R20"/>
  <c r="Q20"/>
  <c r="P20"/>
  <c r="O20"/>
  <c r="N20"/>
  <c r="M20"/>
  <c r="L20"/>
  <c r="K20"/>
  <c r="J20"/>
  <c r="I20"/>
  <c r="H20"/>
  <c r="H293" i="79"/>
  <c r="AG282"/>
  <c r="AF282"/>
  <c r="AE282"/>
  <c r="AD282"/>
  <c r="AC282"/>
  <c r="AB282"/>
  <c r="AA282"/>
  <c r="Z282"/>
  <c r="Y282"/>
  <c r="X282"/>
  <c r="AH282" s="1"/>
  <c r="H282"/>
  <c r="AH281"/>
  <c r="AH280"/>
  <c r="AH279"/>
  <c r="AH278"/>
  <c r="AH277"/>
  <c r="AH276"/>
  <c r="AH275"/>
  <c r="AH274"/>
  <c r="AH273"/>
  <c r="AH272"/>
  <c r="AH271"/>
  <c r="AH270"/>
  <c r="AH269"/>
  <c r="AH268"/>
  <c r="AH267"/>
  <c r="AH266"/>
  <c r="AH265"/>
  <c r="AH264"/>
  <c r="AH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H180"/>
  <c r="AH179"/>
  <c r="AH178"/>
  <c r="AH177"/>
  <c r="AH176"/>
  <c r="AH175"/>
  <c r="AH174"/>
  <c r="AH173"/>
  <c r="AH172"/>
  <c r="AH171"/>
  <c r="AH170"/>
  <c r="AH169"/>
  <c r="AH168"/>
  <c r="AH167"/>
  <c r="AH166"/>
  <c r="AH165"/>
  <c r="AH164"/>
  <c r="AH163"/>
  <c r="AH162"/>
  <c r="AH161"/>
  <c r="AH160"/>
  <c r="AH159"/>
  <c r="AH158"/>
  <c r="AH157"/>
  <c r="AH156"/>
  <c r="AH155"/>
  <c r="AH154"/>
  <c r="AH153"/>
  <c r="AH152"/>
  <c r="AH151"/>
  <c r="AH150"/>
  <c r="AH149"/>
  <c r="AH148"/>
  <c r="AH147"/>
  <c r="AH146"/>
  <c r="AH145"/>
  <c r="AH144"/>
  <c r="AH143"/>
  <c r="AH142"/>
  <c r="AH141"/>
  <c r="AH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H103"/>
  <c r="AH102"/>
  <c r="AH101"/>
  <c r="AH100"/>
  <c r="AH99"/>
  <c r="AH98"/>
  <c r="AH97"/>
  <c r="AH96"/>
  <c r="AH95"/>
  <c r="AH94"/>
  <c r="AH93"/>
  <c r="AH92"/>
  <c r="AH91"/>
  <c r="AH90"/>
  <c r="AH89"/>
  <c r="AH88"/>
  <c r="AH87"/>
  <c r="AH86"/>
  <c r="AH85"/>
  <c r="AH84"/>
  <c r="AH83"/>
  <c r="AH82"/>
  <c r="AH81"/>
  <c r="AH80"/>
  <c r="AH79"/>
  <c r="AH78"/>
  <c r="AH77"/>
  <c r="AH76"/>
  <c r="AH75"/>
  <c r="AH74"/>
  <c r="AH73"/>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AE513" i="78"/>
  <c r="AA513"/>
  <c r="Z513"/>
  <c r="Y513"/>
  <c r="X513"/>
  <c r="W513"/>
  <c r="V513"/>
  <c r="U513"/>
  <c r="T513"/>
  <c r="S513"/>
  <c r="R513"/>
  <c r="Q513"/>
  <c r="P513"/>
  <c r="O513"/>
  <c r="N513"/>
  <c r="M513"/>
  <c r="L513"/>
  <c r="AE500"/>
  <c r="AA500"/>
  <c r="Z500"/>
  <c r="Y500"/>
  <c r="X500"/>
  <c r="W500"/>
  <c r="V500"/>
  <c r="U500"/>
  <c r="T500"/>
  <c r="S500"/>
  <c r="R500"/>
  <c r="Q500"/>
  <c r="P500"/>
  <c r="O500"/>
  <c r="N500"/>
  <c r="M500"/>
  <c r="L500"/>
  <c r="AE386"/>
  <c r="AA386"/>
  <c r="Z386"/>
  <c r="Y386"/>
  <c r="X386"/>
  <c r="W386"/>
  <c r="V386"/>
  <c r="U386"/>
  <c r="T386"/>
  <c r="S386"/>
  <c r="R386"/>
  <c r="Q386"/>
  <c r="P386"/>
  <c r="O386"/>
  <c r="N386"/>
  <c r="M386"/>
  <c r="L386"/>
  <c r="AE373"/>
  <c r="AA373"/>
  <c r="Z373"/>
  <c r="Y373"/>
  <c r="X373"/>
  <c r="W373"/>
  <c r="V373"/>
  <c r="U373"/>
  <c r="T373"/>
  <c r="S373"/>
  <c r="R373"/>
  <c r="Q373"/>
  <c r="P373"/>
  <c r="O373"/>
  <c r="N373"/>
  <c r="M373"/>
  <c r="L373"/>
  <c r="AE203"/>
  <c r="AA203"/>
  <c r="Z203"/>
  <c r="Y203"/>
  <c r="X203"/>
  <c r="W203"/>
  <c r="V203"/>
  <c r="U203"/>
  <c r="T203"/>
  <c r="S203"/>
  <c r="R203"/>
  <c r="Q203"/>
  <c r="P203"/>
  <c r="O203"/>
  <c r="N203"/>
  <c r="M203"/>
  <c r="L203"/>
  <c r="AE190"/>
  <c r="AA190"/>
  <c r="Z190"/>
  <c r="Y190"/>
  <c r="X190"/>
  <c r="W190"/>
  <c r="V190"/>
  <c r="U190"/>
  <c r="T190"/>
  <c r="S190"/>
  <c r="R190"/>
  <c r="Q190"/>
  <c r="P190"/>
  <c r="O190"/>
  <c r="N190"/>
  <c r="M190"/>
  <c r="L190"/>
  <c r="AE177"/>
  <c r="AA177"/>
  <c r="Z177"/>
  <c r="Y177"/>
  <c r="X177"/>
  <c r="W177"/>
  <c r="V177"/>
  <c r="U177"/>
  <c r="T177"/>
  <c r="S177"/>
  <c r="R177"/>
  <c r="Q177"/>
  <c r="P177"/>
  <c r="O177"/>
  <c r="N177"/>
  <c r="M177"/>
  <c r="L177"/>
  <c r="AE164"/>
  <c r="AA164"/>
  <c r="Z164"/>
  <c r="Y164"/>
  <c r="X164"/>
  <c r="W164"/>
  <c r="V164"/>
  <c r="U164"/>
  <c r="T164"/>
  <c r="S164"/>
  <c r="R164"/>
  <c r="Q164"/>
  <c r="P164"/>
  <c r="O164"/>
  <c r="N164"/>
  <c r="M164"/>
  <c r="L164"/>
  <c r="AE151"/>
  <c r="AA151"/>
  <c r="Z151"/>
  <c r="Y151"/>
  <c r="X151"/>
  <c r="W151"/>
  <c r="V151"/>
  <c r="U151"/>
  <c r="T151"/>
  <c r="S151"/>
  <c r="R151"/>
  <c r="Q151"/>
  <c r="P151"/>
  <c r="O151"/>
  <c r="N151"/>
  <c r="M151"/>
  <c r="L151"/>
  <c r="AE138"/>
  <c r="AA138"/>
  <c r="Z138"/>
  <c r="Y138"/>
  <c r="X138"/>
  <c r="W138"/>
  <c r="V138"/>
  <c r="U138"/>
  <c r="T138"/>
  <c r="S138"/>
  <c r="R138"/>
  <c r="Q138"/>
  <c r="P138"/>
  <c r="O138"/>
  <c r="N138"/>
  <c r="M138"/>
  <c r="L138"/>
  <c r="AE125"/>
  <c r="AA125"/>
  <c r="Z125"/>
  <c r="Y125"/>
  <c r="X125"/>
  <c r="W125"/>
  <c r="V125"/>
  <c r="U125"/>
  <c r="T125"/>
  <c r="S125"/>
  <c r="R125"/>
  <c r="Q125"/>
  <c r="P125"/>
  <c r="O125"/>
  <c r="N125"/>
  <c r="M125"/>
  <c r="L125"/>
  <c r="AE112"/>
  <c r="AA112"/>
  <c r="Z112"/>
  <c r="Y112"/>
  <c r="X112"/>
  <c r="W112"/>
  <c r="V112"/>
  <c r="U112"/>
  <c r="T112"/>
  <c r="S112"/>
  <c r="R112"/>
  <c r="Q112"/>
  <c r="P112"/>
  <c r="O112"/>
  <c r="N112"/>
  <c r="M112"/>
  <c r="L112"/>
  <c r="AE107"/>
  <c r="AA107"/>
  <c r="Z107"/>
  <c r="Y107"/>
  <c r="X107"/>
  <c r="W107"/>
  <c r="V107"/>
  <c r="U107"/>
  <c r="T107"/>
  <c r="S107"/>
  <c r="R107"/>
  <c r="Q107"/>
  <c r="P107"/>
  <c r="O107"/>
  <c r="N107"/>
  <c r="M107"/>
  <c r="L107"/>
  <c r="AE94"/>
  <c r="AA94"/>
  <c r="Z94"/>
  <c r="Y94"/>
  <c r="X94"/>
  <c r="W94"/>
  <c r="V94"/>
  <c r="U94"/>
  <c r="T94"/>
  <c r="S94"/>
  <c r="R94"/>
  <c r="Q94"/>
  <c r="P94"/>
  <c r="O94"/>
  <c r="N94"/>
  <c r="M94"/>
  <c r="L94"/>
  <c r="AE59"/>
  <c r="AA59"/>
  <c r="Z59"/>
  <c r="Y59"/>
  <c r="X59"/>
  <c r="W59"/>
  <c r="V59"/>
  <c r="U59"/>
  <c r="T59"/>
  <c r="S59"/>
  <c r="R59"/>
  <c r="Q59"/>
  <c r="P59"/>
  <c r="O59"/>
  <c r="N59"/>
  <c r="M59"/>
  <c r="L59"/>
  <c r="AE46"/>
  <c r="AA46"/>
  <c r="Z46"/>
  <c r="Y46"/>
  <c r="X46"/>
  <c r="W46"/>
  <c r="V46"/>
  <c r="U46"/>
  <c r="T46"/>
  <c r="S46"/>
  <c r="R46"/>
  <c r="Q46"/>
  <c r="P46"/>
  <c r="O46"/>
  <c r="N46"/>
  <c r="M46"/>
  <c r="L46"/>
  <c r="AE34"/>
  <c r="AA34"/>
  <c r="Z34"/>
  <c r="Y34"/>
  <c r="X34"/>
  <c r="W34"/>
  <c r="V34"/>
  <c r="U34"/>
  <c r="T34"/>
  <c r="S34"/>
  <c r="R34"/>
  <c r="Q34"/>
  <c r="P34"/>
  <c r="O34"/>
  <c r="N34"/>
  <c r="M34"/>
  <c r="L34"/>
  <c r="AE21"/>
  <c r="AA21"/>
  <c r="Z21"/>
  <c r="Y21"/>
  <c r="X21"/>
  <c r="W21"/>
  <c r="V21"/>
  <c r="U21"/>
  <c r="T21"/>
  <c r="S21"/>
  <c r="R21"/>
  <c r="Q21"/>
  <c r="P21"/>
  <c r="O21"/>
  <c r="N21"/>
  <c r="M21"/>
  <c r="L21"/>
  <c r="A4"/>
  <c r="T718" i="77"/>
  <c r="S718"/>
  <c r="R718"/>
  <c r="Q718"/>
  <c r="P718"/>
  <c r="O718"/>
  <c r="N718"/>
  <c r="M718"/>
  <c r="L718"/>
  <c r="K718"/>
  <c r="C716"/>
  <c r="B716"/>
  <c r="C715"/>
  <c r="B715"/>
  <c r="C714"/>
  <c r="B714"/>
  <c r="C713"/>
  <c r="B713"/>
  <c r="C712"/>
  <c r="B712"/>
  <c r="C711"/>
  <c r="B711"/>
  <c r="C710"/>
  <c r="B710"/>
  <c r="C709"/>
  <c r="B709"/>
  <c r="C708"/>
  <c r="B708"/>
  <c r="C707"/>
  <c r="B707"/>
  <c r="C706"/>
  <c r="B706"/>
  <c r="C705"/>
  <c r="B705"/>
  <c r="C704"/>
  <c r="B704"/>
  <c r="T701"/>
  <c r="S701"/>
  <c r="R701"/>
  <c r="Q701"/>
  <c r="P701"/>
  <c r="O701"/>
  <c r="N701"/>
  <c r="M701"/>
  <c r="L701"/>
  <c r="K701"/>
  <c r="T696"/>
  <c r="S696"/>
  <c r="R696"/>
  <c r="Q696"/>
  <c r="P696"/>
  <c r="O696"/>
  <c r="N696"/>
  <c r="M696"/>
  <c r="L696"/>
  <c r="K696"/>
  <c r="T691"/>
  <c r="S691"/>
  <c r="R691"/>
  <c r="Q691"/>
  <c r="P691"/>
  <c r="O691"/>
  <c r="N691"/>
  <c r="M691"/>
  <c r="L691"/>
  <c r="K691"/>
  <c r="C689"/>
  <c r="B689"/>
  <c r="C688"/>
  <c r="B688"/>
  <c r="C687"/>
  <c r="B687"/>
  <c r="C686"/>
  <c r="B686"/>
  <c r="C685"/>
  <c r="B685"/>
  <c r="C684"/>
  <c r="B684"/>
  <c r="C683"/>
  <c r="B683"/>
  <c r="C682"/>
  <c r="B682"/>
  <c r="C681"/>
  <c r="B681"/>
  <c r="C680"/>
  <c r="B680"/>
  <c r="C679"/>
  <c r="B679"/>
  <c r="C678"/>
  <c r="B678"/>
  <c r="C677"/>
  <c r="B677"/>
  <c r="C676"/>
  <c r="B676"/>
  <c r="C675"/>
  <c r="B675"/>
  <c r="C674"/>
  <c r="B674"/>
  <c r="C673"/>
  <c r="B673"/>
  <c r="C672"/>
  <c r="B672"/>
  <c r="C671"/>
  <c r="B671"/>
  <c r="C670"/>
  <c r="B670"/>
  <c r="C669"/>
  <c r="B669"/>
  <c r="C668"/>
  <c r="B668"/>
  <c r="C667"/>
  <c r="B667"/>
  <c r="C666"/>
  <c r="B666"/>
  <c r="C665"/>
  <c r="B665"/>
  <c r="C664"/>
  <c r="B664"/>
  <c r="C663"/>
  <c r="B663"/>
  <c r="C662"/>
  <c r="B662"/>
  <c r="C661"/>
  <c r="B661"/>
  <c r="C660"/>
  <c r="B660"/>
  <c r="C659"/>
  <c r="B659"/>
  <c r="C658"/>
  <c r="B658"/>
  <c r="C657"/>
  <c r="B657"/>
  <c r="C656"/>
  <c r="B656"/>
  <c r="C655"/>
  <c r="B655"/>
  <c r="C654"/>
  <c r="B654"/>
  <c r="C653"/>
  <c r="B653"/>
  <c r="C652"/>
  <c r="B652"/>
  <c r="C651"/>
  <c r="B651"/>
  <c r="C650"/>
  <c r="B650"/>
  <c r="C649"/>
  <c r="B649"/>
  <c r="C648"/>
  <c r="B648"/>
  <c r="C647"/>
  <c r="B647"/>
  <c r="C646"/>
  <c r="B646"/>
  <c r="C645"/>
  <c r="B645"/>
  <c r="C644"/>
  <c r="B644"/>
  <c r="C643"/>
  <c r="B643"/>
  <c r="C642"/>
  <c r="B642"/>
  <c r="C641"/>
  <c r="B641"/>
  <c r="C640"/>
  <c r="B640"/>
  <c r="C639"/>
  <c r="B639"/>
  <c r="C638"/>
  <c r="B638"/>
  <c r="C637"/>
  <c r="B637"/>
  <c r="C636"/>
  <c r="B636"/>
  <c r="C635"/>
  <c r="B635"/>
  <c r="C634"/>
  <c r="B634"/>
  <c r="C633"/>
  <c r="B633"/>
  <c r="C632"/>
  <c r="B632"/>
  <c r="C631"/>
  <c r="B631"/>
  <c r="C630"/>
  <c r="B630"/>
  <c r="C629"/>
  <c r="B629"/>
  <c r="C628"/>
  <c r="B628"/>
  <c r="C627"/>
  <c r="B627"/>
  <c r="C626"/>
  <c r="B626"/>
  <c r="C625"/>
  <c r="B625"/>
  <c r="C624"/>
  <c r="B624"/>
  <c r="C623"/>
  <c r="B623"/>
  <c r="T620"/>
  <c r="S620"/>
  <c r="R620"/>
  <c r="Q620"/>
  <c r="P620"/>
  <c r="O620"/>
  <c r="N620"/>
  <c r="M620"/>
  <c r="L620"/>
  <c r="K620"/>
  <c r="C618"/>
  <c r="B618"/>
  <c r="C617"/>
  <c r="B617"/>
  <c r="C616"/>
  <c r="B616"/>
  <c r="C615"/>
  <c r="B615"/>
  <c r="C614"/>
  <c r="B614"/>
  <c r="C613"/>
  <c r="B613"/>
  <c r="C612"/>
  <c r="B612"/>
  <c r="C611"/>
  <c r="B611"/>
  <c r="C610"/>
  <c r="B610"/>
  <c r="C609"/>
  <c r="B609"/>
  <c r="C608"/>
  <c r="B608"/>
  <c r="C607"/>
  <c r="B607"/>
  <c r="C606"/>
  <c r="B606"/>
  <c r="C605"/>
  <c r="B605"/>
  <c r="C604"/>
  <c r="B604"/>
  <c r="C603"/>
  <c r="B603"/>
  <c r="C602"/>
  <c r="B602"/>
  <c r="C601"/>
  <c r="B601"/>
  <c r="C600"/>
  <c r="B600"/>
  <c r="C599"/>
  <c r="B599"/>
  <c r="C598"/>
  <c r="B598"/>
  <c r="C597"/>
  <c r="B597"/>
  <c r="C596"/>
  <c r="B596"/>
  <c r="C595"/>
  <c r="B595"/>
  <c r="C594"/>
  <c r="B594"/>
  <c r="C593"/>
  <c r="B593"/>
  <c r="C592"/>
  <c r="B592"/>
  <c r="C591"/>
  <c r="B591"/>
  <c r="C590"/>
  <c r="B590"/>
  <c r="C589"/>
  <c r="B589"/>
  <c r="C588"/>
  <c r="B588"/>
  <c r="C587"/>
  <c r="B587"/>
  <c r="C586"/>
  <c r="B586"/>
  <c r="C585"/>
  <c r="B585"/>
  <c r="C584"/>
  <c r="B584"/>
  <c r="C583"/>
  <c r="B583"/>
  <c r="C582"/>
  <c r="B582"/>
  <c r="C581"/>
  <c r="B581"/>
  <c r="C580"/>
  <c r="B580"/>
  <c r="C579"/>
  <c r="B579"/>
  <c r="C578"/>
  <c r="B578"/>
  <c r="C577"/>
  <c r="B577"/>
  <c r="C576"/>
  <c r="B576"/>
  <c r="C575"/>
  <c r="B575"/>
  <c r="C574"/>
  <c r="B574"/>
  <c r="C573"/>
  <c r="B573"/>
  <c r="C572"/>
  <c r="B572"/>
  <c r="C571"/>
  <c r="B571"/>
  <c r="C570"/>
  <c r="B570"/>
  <c r="C569"/>
  <c r="B569"/>
  <c r="C568"/>
  <c r="B568"/>
  <c r="C567"/>
  <c r="B567"/>
  <c r="C566"/>
  <c r="B566"/>
  <c r="C565"/>
  <c r="B565"/>
  <c r="C564"/>
  <c r="B564"/>
  <c r="C563"/>
  <c r="B563"/>
  <c r="C562"/>
  <c r="B562"/>
  <c r="C561"/>
  <c r="B561"/>
  <c r="C560"/>
  <c r="B560"/>
  <c r="C559"/>
  <c r="B559"/>
  <c r="C558"/>
  <c r="B558"/>
  <c r="C557"/>
  <c r="B557"/>
  <c r="C556"/>
  <c r="B556"/>
  <c r="C555"/>
  <c r="B555"/>
  <c r="C554"/>
  <c r="B554"/>
  <c r="C553"/>
  <c r="B553"/>
  <c r="C552"/>
  <c r="B552"/>
  <c r="C551"/>
  <c r="B551"/>
  <c r="C550"/>
  <c r="B550"/>
  <c r="C549"/>
  <c r="B549"/>
  <c r="C548"/>
  <c r="B548"/>
  <c r="C547"/>
  <c r="B547"/>
  <c r="C546"/>
  <c r="B546"/>
  <c r="C545"/>
  <c r="B545"/>
  <c r="T542"/>
  <c r="S542"/>
  <c r="R542"/>
  <c r="Q542"/>
  <c r="P542"/>
  <c r="O542"/>
  <c r="N542"/>
  <c r="M542"/>
  <c r="L542"/>
  <c r="K542"/>
  <c r="C540"/>
  <c r="B540"/>
  <c r="C539"/>
  <c r="B539"/>
  <c r="C538"/>
  <c r="B538"/>
  <c r="C537"/>
  <c r="B537"/>
  <c r="T534"/>
  <c r="S534"/>
  <c r="R534"/>
  <c r="Q534"/>
  <c r="P534"/>
  <c r="O534"/>
  <c r="N534"/>
  <c r="M534"/>
  <c r="L534"/>
  <c r="K534"/>
  <c r="C532"/>
  <c r="B532"/>
  <c r="C531"/>
  <c r="B531"/>
  <c r="C530"/>
  <c r="B530"/>
  <c r="C529"/>
  <c r="B529"/>
  <c r="C528"/>
  <c r="B528"/>
  <c r="C527"/>
  <c r="B527"/>
  <c r="C526"/>
  <c r="B526"/>
  <c r="C525"/>
  <c r="B525"/>
  <c r="C524"/>
  <c r="B524"/>
  <c r="C523"/>
  <c r="B523"/>
  <c r="C522"/>
  <c r="B522"/>
  <c r="C521"/>
  <c r="B521"/>
  <c r="C520"/>
  <c r="B520"/>
  <c r="C519"/>
  <c r="B519"/>
  <c r="C518"/>
  <c r="B518"/>
  <c r="C517"/>
  <c r="B517"/>
  <c r="T514"/>
  <c r="S514"/>
  <c r="R514"/>
  <c r="Q514"/>
  <c r="P514"/>
  <c r="O514"/>
  <c r="N514"/>
  <c r="M514"/>
  <c r="L514"/>
  <c r="K514"/>
  <c r="C512"/>
  <c r="B512"/>
  <c r="T509"/>
  <c r="S509"/>
  <c r="R509"/>
  <c r="Q509"/>
  <c r="P509"/>
  <c r="O509"/>
  <c r="N509"/>
  <c r="M509"/>
  <c r="L509"/>
  <c r="K509"/>
  <c r="C507"/>
  <c r="B507"/>
  <c r="C506"/>
  <c r="B506"/>
  <c r="C505"/>
  <c r="B505"/>
  <c r="C504"/>
  <c r="B504"/>
  <c r="C503"/>
  <c r="B503"/>
  <c r="C502"/>
  <c r="B502"/>
  <c r="C501"/>
  <c r="B501"/>
  <c r="C500"/>
  <c r="B500"/>
  <c r="C499"/>
  <c r="B499"/>
  <c r="C498"/>
  <c r="B498"/>
  <c r="C497"/>
  <c r="B497"/>
  <c r="C496"/>
  <c r="B496"/>
  <c r="C495"/>
  <c r="B495"/>
  <c r="C494"/>
  <c r="B494"/>
  <c r="C493"/>
  <c r="B493"/>
  <c r="C492"/>
  <c r="B492"/>
  <c r="C491"/>
  <c r="B491"/>
  <c r="C490"/>
  <c r="B490"/>
  <c r="C489"/>
  <c r="B489"/>
  <c r="C488"/>
  <c r="B488"/>
  <c r="C487"/>
  <c r="B487"/>
  <c r="C486"/>
  <c r="B486"/>
  <c r="C485"/>
  <c r="B485"/>
  <c r="C484"/>
  <c r="B484"/>
  <c r="C483"/>
  <c r="B483"/>
  <c r="C482"/>
  <c r="B482"/>
  <c r="C481"/>
  <c r="B481"/>
  <c r="C480"/>
  <c r="B480"/>
  <c r="C479"/>
  <c r="B479"/>
  <c r="C478"/>
  <c r="B478"/>
  <c r="C477"/>
  <c r="B477"/>
  <c r="C476"/>
  <c r="B476"/>
  <c r="C475"/>
  <c r="B475"/>
  <c r="C474"/>
  <c r="B474"/>
  <c r="C473"/>
  <c r="B473"/>
  <c r="C472"/>
  <c r="B472"/>
  <c r="C471"/>
  <c r="B471"/>
  <c r="C470"/>
  <c r="B470"/>
  <c r="C469"/>
  <c r="B469"/>
  <c r="C468"/>
  <c r="B468"/>
  <c r="C467"/>
  <c r="B467"/>
  <c r="C466"/>
  <c r="B466"/>
  <c r="C465"/>
  <c r="B465"/>
  <c r="C464"/>
  <c r="B464"/>
  <c r="C463"/>
  <c r="B463"/>
  <c r="C462"/>
  <c r="B462"/>
  <c r="C461"/>
  <c r="B461"/>
  <c r="C460"/>
  <c r="B460"/>
  <c r="C459"/>
  <c r="B459"/>
  <c r="C458"/>
  <c r="B458"/>
  <c r="C457"/>
  <c r="B457"/>
  <c r="C456"/>
  <c r="B456"/>
  <c r="C455"/>
  <c r="B455"/>
  <c r="C454"/>
  <c r="B454"/>
  <c r="C453"/>
  <c r="B453"/>
  <c r="C452"/>
  <c r="B452"/>
  <c r="C451"/>
  <c r="B451"/>
  <c r="C450"/>
  <c r="B450"/>
  <c r="C449"/>
  <c r="B449"/>
  <c r="C448"/>
  <c r="B448"/>
  <c r="C447"/>
  <c r="B447"/>
  <c r="C446"/>
  <c r="B446"/>
  <c r="C445"/>
  <c r="B445"/>
  <c r="C444"/>
  <c r="B444"/>
  <c r="C443"/>
  <c r="B443"/>
  <c r="C442"/>
  <c r="B442"/>
  <c r="C441"/>
  <c r="B441"/>
  <c r="C440"/>
  <c r="B440"/>
  <c r="C439"/>
  <c r="B439"/>
  <c r="C438"/>
  <c r="B438"/>
  <c r="C437"/>
  <c r="B437"/>
  <c r="C436"/>
  <c r="B436"/>
  <c r="C435"/>
  <c r="B435"/>
  <c r="C434"/>
  <c r="B434"/>
  <c r="C433"/>
  <c r="B433"/>
  <c r="C432"/>
  <c r="B432"/>
  <c r="C431"/>
  <c r="B431"/>
  <c r="C430"/>
  <c r="B430"/>
  <c r="C429"/>
  <c r="B429"/>
  <c r="C428"/>
  <c r="B428"/>
  <c r="C427"/>
  <c r="B427"/>
  <c r="C426"/>
  <c r="B426"/>
  <c r="C425"/>
  <c r="B425"/>
  <c r="C424"/>
  <c r="B424"/>
  <c r="C423"/>
  <c r="B423"/>
  <c r="C422"/>
  <c r="B422"/>
  <c r="C421"/>
  <c r="B421"/>
  <c r="C420"/>
  <c r="B420"/>
  <c r="C419"/>
  <c r="B419"/>
  <c r="C418"/>
  <c r="B418"/>
  <c r="C417"/>
  <c r="B417"/>
  <c r="C416"/>
  <c r="B416"/>
  <c r="C415"/>
  <c r="B415"/>
  <c r="C414"/>
  <c r="B414"/>
  <c r="C413"/>
  <c r="B413"/>
  <c r="C412"/>
  <c r="B412"/>
  <c r="C411"/>
  <c r="B411"/>
  <c r="C410"/>
  <c r="B410"/>
  <c r="C409"/>
  <c r="B409"/>
  <c r="C408"/>
  <c r="B408"/>
  <c r="C407"/>
  <c r="B407"/>
  <c r="C406"/>
  <c r="B406"/>
  <c r="C405"/>
  <c r="B405"/>
  <c r="C404"/>
  <c r="B404"/>
  <c r="C403"/>
  <c r="B403"/>
  <c r="C402"/>
  <c r="B402"/>
  <c r="C401"/>
  <c r="B401"/>
  <c r="C400"/>
  <c r="B400"/>
  <c r="C399"/>
  <c r="B399"/>
  <c r="C398"/>
  <c r="B398"/>
  <c r="C397"/>
  <c r="B397"/>
  <c r="C396"/>
  <c r="B396"/>
  <c r="C395"/>
  <c r="B395"/>
  <c r="C394"/>
  <c r="B394"/>
  <c r="C393"/>
  <c r="B393"/>
  <c r="C392"/>
  <c r="B392"/>
  <c r="C391"/>
  <c r="B391"/>
  <c r="C390"/>
  <c r="B390"/>
  <c r="C389"/>
  <c r="B389"/>
  <c r="C388"/>
  <c r="B388"/>
  <c r="C387"/>
  <c r="B387"/>
  <c r="C386"/>
  <c r="B386"/>
  <c r="C385"/>
  <c r="B385"/>
  <c r="C384"/>
  <c r="B384"/>
  <c r="C383"/>
  <c r="B383"/>
  <c r="C382"/>
  <c r="B382"/>
  <c r="C381"/>
  <c r="B381"/>
  <c r="C380"/>
  <c r="B380"/>
  <c r="C379"/>
  <c r="B379"/>
  <c r="C378"/>
  <c r="B378"/>
  <c r="C377"/>
  <c r="B377"/>
  <c r="C376"/>
  <c r="B376"/>
  <c r="C375"/>
  <c r="B375"/>
  <c r="C374"/>
  <c r="B374"/>
  <c r="C373"/>
  <c r="B373"/>
  <c r="C372"/>
  <c r="B372"/>
  <c r="C371"/>
  <c r="B371"/>
  <c r="C370"/>
  <c r="B370"/>
  <c r="C369"/>
  <c r="B369"/>
  <c r="C368"/>
  <c r="B368"/>
  <c r="C367"/>
  <c r="B367"/>
  <c r="C366"/>
  <c r="B366"/>
  <c r="C365"/>
  <c r="B365"/>
  <c r="C364"/>
  <c r="B364"/>
  <c r="C363"/>
  <c r="B363"/>
  <c r="T360"/>
  <c r="S360"/>
  <c r="R360"/>
  <c r="Q360"/>
  <c r="P360"/>
  <c r="O360"/>
  <c r="N360"/>
  <c r="M360"/>
  <c r="L360"/>
  <c r="K360"/>
  <c r="C358"/>
  <c r="B358"/>
  <c r="C357"/>
  <c r="B357"/>
  <c r="C356"/>
  <c r="B356"/>
  <c r="C355"/>
  <c r="B355"/>
  <c r="C354"/>
  <c r="B354"/>
  <c r="C353"/>
  <c r="B353"/>
  <c r="C352"/>
  <c r="B352"/>
  <c r="C351"/>
  <c r="B351"/>
  <c r="C350"/>
  <c r="B350"/>
  <c r="C349"/>
  <c r="B349"/>
  <c r="C348"/>
  <c r="B348"/>
  <c r="C347"/>
  <c r="B347"/>
  <c r="C346"/>
  <c r="B346"/>
  <c r="C345"/>
  <c r="B345"/>
  <c r="C344"/>
  <c r="B344"/>
  <c r="C343"/>
  <c r="B343"/>
  <c r="C342"/>
  <c r="B342"/>
  <c r="C341"/>
  <c r="B341"/>
  <c r="C340"/>
  <c r="B340"/>
  <c r="C339"/>
  <c r="B339"/>
  <c r="C338"/>
  <c r="B338"/>
  <c r="C337"/>
  <c r="B337"/>
  <c r="C336"/>
  <c r="B336"/>
  <c r="C335"/>
  <c r="B335"/>
  <c r="C334"/>
  <c r="B334"/>
  <c r="C333"/>
  <c r="B333"/>
  <c r="C332"/>
  <c r="B332"/>
  <c r="C331"/>
  <c r="B331"/>
  <c r="C330"/>
  <c r="B330"/>
  <c r="C329"/>
  <c r="B329"/>
  <c r="C328"/>
  <c r="B328"/>
  <c r="T720"/>
  <c r="S720"/>
  <c r="R720"/>
  <c r="Q720"/>
  <c r="P720"/>
  <c r="O720"/>
  <c r="N720"/>
  <c r="M720"/>
  <c r="L720"/>
  <c r="K720"/>
  <c r="C323"/>
  <c r="B323"/>
  <c r="C322"/>
  <c r="B322"/>
  <c r="C321"/>
  <c r="B321"/>
  <c r="C320"/>
  <c r="B320"/>
  <c r="C319"/>
  <c r="B319"/>
  <c r="C318"/>
  <c r="B318"/>
  <c r="C317"/>
  <c r="B317"/>
  <c r="C316"/>
  <c r="B316"/>
  <c r="C315"/>
  <c r="B315"/>
  <c r="C314"/>
  <c r="B314"/>
  <c r="C313"/>
  <c r="B313"/>
  <c r="C312"/>
  <c r="B312"/>
  <c r="C311"/>
  <c r="B311"/>
  <c r="C310"/>
  <c r="B310"/>
  <c r="C309"/>
  <c r="B309"/>
  <c r="C308"/>
  <c r="B308"/>
  <c r="C307"/>
  <c r="B307"/>
  <c r="C306"/>
  <c r="B306"/>
  <c r="C305"/>
  <c r="B305"/>
  <c r="C304"/>
  <c r="B304"/>
  <c r="C303"/>
  <c r="B303"/>
  <c r="C302"/>
  <c r="B302"/>
  <c r="C301"/>
  <c r="B301"/>
  <c r="C300"/>
  <c r="B300"/>
  <c r="C299"/>
  <c r="B299"/>
  <c r="C298"/>
  <c r="B298"/>
  <c r="C297"/>
  <c r="B297"/>
  <c r="C296"/>
  <c r="B296"/>
  <c r="C295"/>
  <c r="B295"/>
  <c r="C294"/>
  <c r="B294"/>
  <c r="C293"/>
  <c r="B293"/>
  <c r="C292"/>
  <c r="B292"/>
  <c r="C291"/>
  <c r="B291"/>
  <c r="C290"/>
  <c r="B290"/>
  <c r="C289"/>
  <c r="B289"/>
  <c r="C288"/>
  <c r="B288"/>
  <c r="C287"/>
  <c r="B287"/>
  <c r="C286"/>
  <c r="B286"/>
  <c r="C285"/>
  <c r="B285"/>
  <c r="C284"/>
  <c r="B284"/>
  <c r="C283"/>
  <c r="B283"/>
  <c r="C282"/>
  <c r="B282"/>
  <c r="C281"/>
  <c r="B281"/>
  <c r="C280"/>
  <c r="B280"/>
  <c r="C279"/>
  <c r="B279"/>
  <c r="C278"/>
  <c r="B278"/>
  <c r="C277"/>
  <c r="B277"/>
  <c r="C276"/>
  <c r="B276"/>
  <c r="C275"/>
  <c r="B275"/>
  <c r="C274"/>
  <c r="B274"/>
  <c r="C273"/>
  <c r="B273"/>
  <c r="C272"/>
  <c r="B272"/>
  <c r="C271"/>
  <c r="B271"/>
  <c r="C270"/>
  <c r="B270"/>
  <c r="C269"/>
  <c r="B269"/>
  <c r="C268"/>
  <c r="B268"/>
  <c r="C267"/>
  <c r="B267"/>
  <c r="C266"/>
  <c r="B266"/>
  <c r="C265"/>
  <c r="B265"/>
  <c r="C264"/>
  <c r="B264"/>
  <c r="C263"/>
  <c r="B263"/>
  <c r="C262"/>
  <c r="B262"/>
  <c r="C261"/>
  <c r="B261"/>
  <c r="C260"/>
  <c r="B260"/>
  <c r="C259"/>
  <c r="B259"/>
  <c r="C258"/>
  <c r="B258"/>
  <c r="C257"/>
  <c r="B257"/>
  <c r="C256"/>
  <c r="B256"/>
  <c r="C255"/>
  <c r="B255"/>
  <c r="C254"/>
  <c r="B254"/>
  <c r="C253"/>
  <c r="B253"/>
  <c r="C252"/>
  <c r="B252"/>
  <c r="C251"/>
  <c r="B251"/>
  <c r="C250"/>
  <c r="B250"/>
  <c r="C249"/>
  <c r="B249"/>
  <c r="C248"/>
  <c r="B248"/>
  <c r="C247"/>
  <c r="B247"/>
  <c r="C246"/>
  <c r="B246"/>
  <c r="C245"/>
  <c r="B245"/>
  <c r="C244"/>
  <c r="B244"/>
  <c r="C243"/>
  <c r="B243"/>
  <c r="C242"/>
  <c r="B242"/>
  <c r="C241"/>
  <c r="B241"/>
  <c r="C240"/>
  <c r="B240"/>
  <c r="C239"/>
  <c r="B239"/>
  <c r="C238"/>
  <c r="B238"/>
  <c r="C237"/>
  <c r="B237"/>
  <c r="C236"/>
  <c r="B236"/>
  <c r="C235"/>
  <c r="B235"/>
  <c r="C234"/>
  <c r="B234"/>
  <c r="C233"/>
  <c r="B233"/>
  <c r="C232"/>
  <c r="B232"/>
  <c r="C231"/>
  <c r="B231"/>
  <c r="C230"/>
  <c r="B230"/>
  <c r="C229"/>
  <c r="B229"/>
  <c r="C228"/>
  <c r="B228"/>
  <c r="C227"/>
  <c r="B227"/>
  <c r="C226"/>
  <c r="B226"/>
  <c r="C225"/>
  <c r="B225"/>
  <c r="C224"/>
  <c r="B224"/>
  <c r="C223"/>
  <c r="B223"/>
  <c r="C222"/>
  <c r="B222"/>
  <c r="C221"/>
  <c r="B221"/>
  <c r="C220"/>
  <c r="B220"/>
  <c r="C219"/>
  <c r="B219"/>
  <c r="C218"/>
  <c r="B218"/>
  <c r="C217"/>
  <c r="B217"/>
  <c r="C216"/>
  <c r="B216"/>
  <c r="C215"/>
  <c r="B215"/>
  <c r="C214"/>
  <c r="B214"/>
  <c r="C213"/>
  <c r="B213"/>
  <c r="C212"/>
  <c r="B212"/>
  <c r="C211"/>
  <c r="B211"/>
  <c r="C210"/>
  <c r="B210"/>
  <c r="C209"/>
  <c r="B209"/>
  <c r="C208"/>
  <c r="B208"/>
  <c r="C207"/>
  <c r="B207"/>
  <c r="C206"/>
  <c r="B206"/>
  <c r="C205"/>
  <c r="B205"/>
  <c r="C204"/>
  <c r="B204"/>
  <c r="C203"/>
  <c r="B203"/>
  <c r="C202"/>
  <c r="B202"/>
  <c r="C201"/>
  <c r="B201"/>
  <c r="C200"/>
  <c r="B200"/>
  <c r="C199"/>
  <c r="B199"/>
  <c r="C198"/>
  <c r="B198"/>
  <c r="C197"/>
  <c r="B197"/>
  <c r="C196"/>
  <c r="B196"/>
  <c r="C195"/>
  <c r="B195"/>
  <c r="C194"/>
  <c r="B194"/>
  <c r="C193"/>
  <c r="B193"/>
  <c r="C192"/>
  <c r="B192"/>
  <c r="C191"/>
  <c r="B191"/>
  <c r="C190"/>
  <c r="B190"/>
  <c r="C189"/>
  <c r="B189"/>
  <c r="C188"/>
  <c r="B188"/>
  <c r="C187"/>
  <c r="B187"/>
  <c r="C186"/>
  <c r="B186"/>
  <c r="C185"/>
  <c r="B185"/>
  <c r="C184"/>
  <c r="B184"/>
  <c r="C183"/>
  <c r="B183"/>
  <c r="C182"/>
  <c r="B182"/>
  <c r="C181"/>
  <c r="B181"/>
  <c r="C180"/>
  <c r="B180"/>
  <c r="C179"/>
  <c r="B179"/>
  <c r="C178"/>
  <c r="B178"/>
  <c r="C177"/>
  <c r="B177"/>
  <c r="C176"/>
  <c r="B176"/>
  <c r="C175"/>
  <c r="B175"/>
  <c r="C174"/>
  <c r="B174"/>
  <c r="C173"/>
  <c r="B173"/>
  <c r="C172"/>
  <c r="B172"/>
  <c r="C171"/>
  <c r="B171"/>
  <c r="C170"/>
  <c r="B170"/>
  <c r="C169"/>
  <c r="B169"/>
  <c r="C168"/>
  <c r="B168"/>
  <c r="C167"/>
  <c r="B167"/>
  <c r="C166"/>
  <c r="B166"/>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C133"/>
  <c r="B133"/>
  <c r="C132"/>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C113"/>
  <c r="B113"/>
  <c r="C112"/>
  <c r="B112"/>
  <c r="C111"/>
  <c r="B111"/>
  <c r="C110"/>
  <c r="B110"/>
  <c r="C109"/>
  <c r="B109"/>
  <c r="C108"/>
  <c r="B108"/>
  <c r="C107"/>
  <c r="B107"/>
  <c r="C106"/>
  <c r="B106"/>
  <c r="C105"/>
  <c r="B105"/>
  <c r="C104"/>
  <c r="B104"/>
  <c r="C103"/>
  <c r="B103"/>
  <c r="C102"/>
  <c r="B102"/>
  <c r="C101"/>
  <c r="B101"/>
  <c r="C100"/>
  <c r="B100"/>
  <c r="C99"/>
  <c r="B99"/>
  <c r="C98"/>
  <c r="B98"/>
  <c r="C97"/>
  <c r="B97"/>
  <c r="C96"/>
  <c r="B96"/>
  <c r="C95"/>
  <c r="B95"/>
  <c r="C94"/>
  <c r="B94"/>
  <c r="C93"/>
  <c r="B93"/>
  <c r="C92"/>
  <c r="B92"/>
  <c r="C91"/>
  <c r="B91"/>
  <c r="C90"/>
  <c r="B90"/>
  <c r="C89"/>
  <c r="B89"/>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AJ718" i="76"/>
  <c r="AI718"/>
  <c r="AH718"/>
  <c r="AG718"/>
  <c r="AF718"/>
  <c r="AE718"/>
  <c r="AD718"/>
  <c r="AC718"/>
  <c r="AB718"/>
  <c r="AA718"/>
  <c r="Z718"/>
  <c r="Y718"/>
  <c r="X718"/>
  <c r="W718"/>
  <c r="V718"/>
  <c r="R718"/>
  <c r="Q718"/>
  <c r="P718"/>
  <c r="O718"/>
  <c r="N718"/>
  <c r="M718"/>
  <c r="L718"/>
  <c r="K718"/>
  <c r="J718"/>
  <c r="I718"/>
  <c r="G718"/>
  <c r="F718"/>
  <c r="E718"/>
  <c r="S717"/>
  <c r="H717"/>
  <c r="S716"/>
  <c r="H716"/>
  <c r="S715"/>
  <c r="H715"/>
  <c r="S714"/>
  <c r="H714"/>
  <c r="S713"/>
  <c r="H713"/>
  <c r="S712"/>
  <c r="H712"/>
  <c r="S711"/>
  <c r="H711"/>
  <c r="S710"/>
  <c r="H710"/>
  <c r="S709"/>
  <c r="H709"/>
  <c r="S708"/>
  <c r="H708"/>
  <c r="S707"/>
  <c r="H707"/>
  <c r="S706"/>
  <c r="H706"/>
  <c r="S705"/>
  <c r="H705"/>
  <c r="S704"/>
  <c r="S718" s="1"/>
  <c r="H704"/>
  <c r="H718" s="1"/>
  <c r="AJ701"/>
  <c r="AI701"/>
  <c r="AH701"/>
  <c r="AG701"/>
  <c r="AF701"/>
  <c r="AE701"/>
  <c r="AD701"/>
  <c r="AC701"/>
  <c r="AB701"/>
  <c r="AA701"/>
  <c r="Z701"/>
  <c r="Y701"/>
  <c r="X701"/>
  <c r="W701"/>
  <c r="V701"/>
  <c r="R701"/>
  <c r="Q701"/>
  <c r="P701"/>
  <c r="O701"/>
  <c r="N701"/>
  <c r="M701"/>
  <c r="L701"/>
  <c r="K701"/>
  <c r="J701"/>
  <c r="I701"/>
  <c r="G701"/>
  <c r="F701"/>
  <c r="E701"/>
  <c r="S700"/>
  <c r="H700"/>
  <c r="S699"/>
  <c r="S701" s="1"/>
  <c r="H699"/>
  <c r="H701" s="1"/>
  <c r="AJ696"/>
  <c r="AI696"/>
  <c r="AH696"/>
  <c r="AG696"/>
  <c r="AF696"/>
  <c r="AE696"/>
  <c r="AD696"/>
  <c r="AC696"/>
  <c r="AB696"/>
  <c r="AA696"/>
  <c r="Z696"/>
  <c r="Y696"/>
  <c r="X696"/>
  <c r="W696"/>
  <c r="V696"/>
  <c r="R696"/>
  <c r="Q696"/>
  <c r="P696"/>
  <c r="O696"/>
  <c r="N696"/>
  <c r="M696"/>
  <c r="L696"/>
  <c r="K696"/>
  <c r="J696"/>
  <c r="I696"/>
  <c r="G696"/>
  <c r="F696"/>
  <c r="E696"/>
  <c r="S695"/>
  <c r="H695"/>
  <c r="S694"/>
  <c r="S696" s="1"/>
  <c r="H694"/>
  <c r="H696" s="1"/>
  <c r="AJ691"/>
  <c r="AI691"/>
  <c r="AH691"/>
  <c r="AG691"/>
  <c r="AF691"/>
  <c r="AE691"/>
  <c r="AD691"/>
  <c r="AC691"/>
  <c r="AB691"/>
  <c r="AA691"/>
  <c r="Z691"/>
  <c r="Y691"/>
  <c r="X691"/>
  <c r="W691"/>
  <c r="V691"/>
  <c r="R691"/>
  <c r="Q691"/>
  <c r="P691"/>
  <c r="O691"/>
  <c r="N691"/>
  <c r="M691"/>
  <c r="L691"/>
  <c r="K691"/>
  <c r="J691"/>
  <c r="I691"/>
  <c r="G691"/>
  <c r="F691"/>
  <c r="E691"/>
  <c r="S690"/>
  <c r="H690"/>
  <c r="S689"/>
  <c r="H689"/>
  <c r="S688"/>
  <c r="H688"/>
  <c r="S687"/>
  <c r="H687"/>
  <c r="S686"/>
  <c r="H686"/>
  <c r="S685"/>
  <c r="H685"/>
  <c r="S684"/>
  <c r="H684"/>
  <c r="S683"/>
  <c r="H683"/>
  <c r="S682"/>
  <c r="H682"/>
  <c r="S681"/>
  <c r="H681"/>
  <c r="S680"/>
  <c r="H680"/>
  <c r="S679"/>
  <c r="H679"/>
  <c r="S678"/>
  <c r="H678"/>
  <c r="S677"/>
  <c r="H677"/>
  <c r="S676"/>
  <c r="H676"/>
  <c r="S675"/>
  <c r="H675"/>
  <c r="S674"/>
  <c r="H674"/>
  <c r="S673"/>
  <c r="H673"/>
  <c r="S672"/>
  <c r="H672"/>
  <c r="S671"/>
  <c r="H671"/>
  <c r="S670"/>
  <c r="H670"/>
  <c r="S669"/>
  <c r="H669"/>
  <c r="S668"/>
  <c r="H668"/>
  <c r="S667"/>
  <c r="H667"/>
  <c r="S666"/>
  <c r="H666"/>
  <c r="S665"/>
  <c r="H665"/>
  <c r="S664"/>
  <c r="H664"/>
  <c r="S663"/>
  <c r="H663"/>
  <c r="S662"/>
  <c r="H662"/>
  <c r="S661"/>
  <c r="H661"/>
  <c r="S660"/>
  <c r="H660"/>
  <c r="S659"/>
  <c r="H659"/>
  <c r="S658"/>
  <c r="H658"/>
  <c r="S657"/>
  <c r="H657"/>
  <c r="S656"/>
  <c r="H656"/>
  <c r="S655"/>
  <c r="H655"/>
  <c r="S654"/>
  <c r="H654"/>
  <c r="S653"/>
  <c r="H653"/>
  <c r="S652"/>
  <c r="H652"/>
  <c r="S651"/>
  <c r="H651"/>
  <c r="S650"/>
  <c r="H650"/>
  <c r="S649"/>
  <c r="H649"/>
  <c r="S648"/>
  <c r="H648"/>
  <c r="S647"/>
  <c r="H647"/>
  <c r="S646"/>
  <c r="H646"/>
  <c r="S645"/>
  <c r="H645"/>
  <c r="S644"/>
  <c r="H644"/>
  <c r="S643"/>
  <c r="H643"/>
  <c r="S642"/>
  <c r="H642"/>
  <c r="S641"/>
  <c r="H641"/>
  <c r="S640"/>
  <c r="H640"/>
  <c r="S639"/>
  <c r="H639"/>
  <c r="S638"/>
  <c r="H638"/>
  <c r="S637"/>
  <c r="H637"/>
  <c r="S636"/>
  <c r="H636"/>
  <c r="S635"/>
  <c r="H635"/>
  <c r="S634"/>
  <c r="H634"/>
  <c r="S633"/>
  <c r="H633"/>
  <c r="S632"/>
  <c r="H632"/>
  <c r="S631"/>
  <c r="H631"/>
  <c r="S630"/>
  <c r="H630"/>
  <c r="S629"/>
  <c r="H629"/>
  <c r="S628"/>
  <c r="H628"/>
  <c r="S627"/>
  <c r="H627"/>
  <c r="S626"/>
  <c r="H626"/>
  <c r="S625"/>
  <c r="H625"/>
  <c r="S624"/>
  <c r="H624"/>
  <c r="S623"/>
  <c r="S691" s="1"/>
  <c r="H623"/>
  <c r="H691" s="1"/>
  <c r="AJ620"/>
  <c r="AI620"/>
  <c r="AH620"/>
  <c r="AG620"/>
  <c r="AF620"/>
  <c r="AE620"/>
  <c r="AD620"/>
  <c r="AC620"/>
  <c r="AB620"/>
  <c r="AA620"/>
  <c r="Z620"/>
  <c r="Y620"/>
  <c r="X620"/>
  <c r="W620"/>
  <c r="V620"/>
  <c r="R620"/>
  <c r="Q620"/>
  <c r="P620"/>
  <c r="O620"/>
  <c r="N620"/>
  <c r="M620"/>
  <c r="L620"/>
  <c r="K620"/>
  <c r="J620"/>
  <c r="I620"/>
  <c r="G620"/>
  <c r="F620"/>
  <c r="E620"/>
  <c r="S619"/>
  <c r="H619"/>
  <c r="S618"/>
  <c r="H618"/>
  <c r="S617"/>
  <c r="H617"/>
  <c r="S616"/>
  <c r="H616"/>
  <c r="S615"/>
  <c r="H615"/>
  <c r="S614"/>
  <c r="H614"/>
  <c r="S613"/>
  <c r="H613"/>
  <c r="S612"/>
  <c r="H612"/>
  <c r="S611"/>
  <c r="H611"/>
  <c r="S610"/>
  <c r="H610"/>
  <c r="S609"/>
  <c r="H609"/>
  <c r="S608"/>
  <c r="H608"/>
  <c r="S607"/>
  <c r="H607"/>
  <c r="S606"/>
  <c r="H606"/>
  <c r="S605"/>
  <c r="H605"/>
  <c r="S604"/>
  <c r="H604"/>
  <c r="S603"/>
  <c r="H603"/>
  <c r="S602"/>
  <c r="H602"/>
  <c r="S601"/>
  <c r="H601"/>
  <c r="S600"/>
  <c r="H600"/>
  <c r="S599"/>
  <c r="H599"/>
  <c r="S598"/>
  <c r="H598"/>
  <c r="S597"/>
  <c r="H597"/>
  <c r="S596"/>
  <c r="H596"/>
  <c r="S595"/>
  <c r="H595"/>
  <c r="S594"/>
  <c r="H594"/>
  <c r="S593"/>
  <c r="H593"/>
  <c r="S592"/>
  <c r="H592"/>
  <c r="S591"/>
  <c r="H591"/>
  <c r="S590"/>
  <c r="H590"/>
  <c r="S589"/>
  <c r="H589"/>
  <c r="S588"/>
  <c r="H588"/>
  <c r="S587"/>
  <c r="H587"/>
  <c r="S586"/>
  <c r="H586"/>
  <c r="S585"/>
  <c r="H585"/>
  <c r="S584"/>
  <c r="H584"/>
  <c r="S583"/>
  <c r="H583"/>
  <c r="S582"/>
  <c r="H582"/>
  <c r="S581"/>
  <c r="H581"/>
  <c r="S580"/>
  <c r="H580"/>
  <c r="S579"/>
  <c r="H579"/>
  <c r="S578"/>
  <c r="H578"/>
  <c r="S577"/>
  <c r="H577"/>
  <c r="S576"/>
  <c r="H576"/>
  <c r="S575"/>
  <c r="H575"/>
  <c r="S574"/>
  <c r="H574"/>
  <c r="S573"/>
  <c r="H573"/>
  <c r="S572"/>
  <c r="H572"/>
  <c r="S571"/>
  <c r="H571"/>
  <c r="S570"/>
  <c r="H570"/>
  <c r="S569"/>
  <c r="H569"/>
  <c r="S568"/>
  <c r="H568"/>
  <c r="S567"/>
  <c r="H567"/>
  <c r="S566"/>
  <c r="H566"/>
  <c r="S565"/>
  <c r="H565"/>
  <c r="S564"/>
  <c r="H564"/>
  <c r="S563"/>
  <c r="H563"/>
  <c r="S562"/>
  <c r="H562"/>
  <c r="S561"/>
  <c r="H561"/>
  <c r="S560"/>
  <c r="H560"/>
  <c r="S559"/>
  <c r="H559"/>
  <c r="S558"/>
  <c r="H558"/>
  <c r="S557"/>
  <c r="H557"/>
  <c r="S556"/>
  <c r="H556"/>
  <c r="S555"/>
  <c r="H555"/>
  <c r="S554"/>
  <c r="H554"/>
  <c r="S553"/>
  <c r="H553"/>
  <c r="S552"/>
  <c r="H552"/>
  <c r="S551"/>
  <c r="H551"/>
  <c r="S550"/>
  <c r="H550"/>
  <c r="S549"/>
  <c r="H549"/>
  <c r="S548"/>
  <c r="H548"/>
  <c r="S547"/>
  <c r="H547"/>
  <c r="S546"/>
  <c r="H546"/>
  <c r="S545"/>
  <c r="S620" s="1"/>
  <c r="H545"/>
  <c r="H620" s="1"/>
  <c r="AJ542"/>
  <c r="AI542"/>
  <c r="AH542"/>
  <c r="AG542"/>
  <c r="AF542"/>
  <c r="AE542"/>
  <c r="AD542"/>
  <c r="AC542"/>
  <c r="AB542"/>
  <c r="AA542"/>
  <c r="Z542"/>
  <c r="Y542"/>
  <c r="X542"/>
  <c r="W542"/>
  <c r="V542"/>
  <c r="R542"/>
  <c r="Q542"/>
  <c r="P542"/>
  <c r="O542"/>
  <c r="N542"/>
  <c r="M542"/>
  <c r="L542"/>
  <c r="K542"/>
  <c r="J542"/>
  <c r="I542"/>
  <c r="G542"/>
  <c r="F542"/>
  <c r="E542"/>
  <c r="S541"/>
  <c r="H541"/>
  <c r="S540"/>
  <c r="H540"/>
  <c r="S539"/>
  <c r="H539"/>
  <c r="S538"/>
  <c r="H538"/>
  <c r="S537"/>
  <c r="S542" s="1"/>
  <c r="H537"/>
  <c r="H542" s="1"/>
  <c r="AJ534"/>
  <c r="AI534"/>
  <c r="AH534"/>
  <c r="AG534"/>
  <c r="AF534"/>
  <c r="AE534"/>
  <c r="AD534"/>
  <c r="AC534"/>
  <c r="AB534"/>
  <c r="AA534"/>
  <c r="Z534"/>
  <c r="Y534"/>
  <c r="X534"/>
  <c r="W534"/>
  <c r="V534"/>
  <c r="R534"/>
  <c r="Q534"/>
  <c r="P534"/>
  <c r="O534"/>
  <c r="N534"/>
  <c r="M534"/>
  <c r="L534"/>
  <c r="K534"/>
  <c r="J534"/>
  <c r="I534"/>
  <c r="G534"/>
  <c r="F534"/>
  <c r="E534"/>
  <c r="S533"/>
  <c r="H533"/>
  <c r="S532"/>
  <c r="H532"/>
  <c r="S531"/>
  <c r="H531"/>
  <c r="S530"/>
  <c r="H530"/>
  <c r="S529"/>
  <c r="H529"/>
  <c r="S528"/>
  <c r="H528"/>
  <c r="S527"/>
  <c r="H527"/>
  <c r="S526"/>
  <c r="H526"/>
  <c r="S525"/>
  <c r="H525"/>
  <c r="S524"/>
  <c r="H524"/>
  <c r="S523"/>
  <c r="H523"/>
  <c r="S522"/>
  <c r="H522"/>
  <c r="S521"/>
  <c r="H521"/>
  <c r="S520"/>
  <c r="H520"/>
  <c r="S519"/>
  <c r="H519"/>
  <c r="S518"/>
  <c r="H518"/>
  <c r="S517"/>
  <c r="S534" s="1"/>
  <c r="H517"/>
  <c r="H534" s="1"/>
  <c r="AJ514"/>
  <c r="AI514"/>
  <c r="AH514"/>
  <c r="AG514"/>
  <c r="AF514"/>
  <c r="AE514"/>
  <c r="AD514"/>
  <c r="AC514"/>
  <c r="AB514"/>
  <c r="AA514"/>
  <c r="Z514"/>
  <c r="Y514"/>
  <c r="X514"/>
  <c r="W514"/>
  <c r="V514"/>
  <c r="R514"/>
  <c r="Q514"/>
  <c r="P514"/>
  <c r="O514"/>
  <c r="N514"/>
  <c r="M514"/>
  <c r="L514"/>
  <c r="K514"/>
  <c r="J514"/>
  <c r="I514"/>
  <c r="G514"/>
  <c r="F514"/>
  <c r="E514"/>
  <c r="S513"/>
  <c r="H513"/>
  <c r="S512"/>
  <c r="S514" s="1"/>
  <c r="H512"/>
  <c r="H514" s="1"/>
  <c r="AJ509"/>
  <c r="AI509"/>
  <c r="AH509"/>
  <c r="AG509"/>
  <c r="AF509"/>
  <c r="AE509"/>
  <c r="AD509"/>
  <c r="AC509"/>
  <c r="AB509"/>
  <c r="AA509"/>
  <c r="Z509"/>
  <c r="Y509"/>
  <c r="X509"/>
  <c r="W509"/>
  <c r="V509"/>
  <c r="R509"/>
  <c r="Q509"/>
  <c r="P509"/>
  <c r="O509"/>
  <c r="N509"/>
  <c r="M509"/>
  <c r="L509"/>
  <c r="K509"/>
  <c r="J509"/>
  <c r="I509"/>
  <c r="G509"/>
  <c r="F509"/>
  <c r="E509"/>
  <c r="S508"/>
  <c r="H508"/>
  <c r="S507"/>
  <c r="H507"/>
  <c r="S506"/>
  <c r="H506"/>
  <c r="S505"/>
  <c r="H505"/>
  <c r="S504"/>
  <c r="H504"/>
  <c r="S503"/>
  <c r="H503"/>
  <c r="S502"/>
  <c r="H502"/>
  <c r="S501"/>
  <c r="H501"/>
  <c r="S500"/>
  <c r="H500"/>
  <c r="S499"/>
  <c r="H499"/>
  <c r="S498"/>
  <c r="H498"/>
  <c r="S497"/>
  <c r="H497"/>
  <c r="S496"/>
  <c r="H496"/>
  <c r="S495"/>
  <c r="H495"/>
  <c r="S494"/>
  <c r="H494"/>
  <c r="S493"/>
  <c r="H493"/>
  <c r="S492"/>
  <c r="H492"/>
  <c r="S491"/>
  <c r="H491"/>
  <c r="S490"/>
  <c r="H490"/>
  <c r="S489"/>
  <c r="H489"/>
  <c r="S488"/>
  <c r="H488"/>
  <c r="S487"/>
  <c r="H487"/>
  <c r="S486"/>
  <c r="H486"/>
  <c r="S485"/>
  <c r="H485"/>
  <c r="S484"/>
  <c r="H484"/>
  <c r="S483"/>
  <c r="H483"/>
  <c r="S482"/>
  <c r="H482"/>
  <c r="S481"/>
  <c r="H481"/>
  <c r="S480"/>
  <c r="H480"/>
  <c r="S479"/>
  <c r="H479"/>
  <c r="S478"/>
  <c r="H478"/>
  <c r="S477"/>
  <c r="H477"/>
  <c r="S476"/>
  <c r="H476"/>
  <c r="S475"/>
  <c r="H475"/>
  <c r="S474"/>
  <c r="H474"/>
  <c r="S473"/>
  <c r="H473"/>
  <c r="S472"/>
  <c r="H472"/>
  <c r="S471"/>
  <c r="H471"/>
  <c r="S470"/>
  <c r="H470"/>
  <c r="S469"/>
  <c r="H469"/>
  <c r="S468"/>
  <c r="H468"/>
  <c r="S467"/>
  <c r="H467"/>
  <c r="S466"/>
  <c r="H466"/>
  <c r="S465"/>
  <c r="H465"/>
  <c r="S464"/>
  <c r="H464"/>
  <c r="S463"/>
  <c r="H463"/>
  <c r="S462"/>
  <c r="H462"/>
  <c r="S461"/>
  <c r="H461"/>
  <c r="S460"/>
  <c r="H460"/>
  <c r="S459"/>
  <c r="H459"/>
  <c r="S458"/>
  <c r="H458"/>
  <c r="S457"/>
  <c r="H457"/>
  <c r="S456"/>
  <c r="H456"/>
  <c r="S455"/>
  <c r="H455"/>
  <c r="S454"/>
  <c r="H454"/>
  <c r="S453"/>
  <c r="H453"/>
  <c r="S452"/>
  <c r="H452"/>
  <c r="S451"/>
  <c r="H451"/>
  <c r="S450"/>
  <c r="H450"/>
  <c r="S449"/>
  <c r="H449"/>
  <c r="S448"/>
  <c r="H448"/>
  <c r="S447"/>
  <c r="H447"/>
  <c r="S446"/>
  <c r="H446"/>
  <c r="S445"/>
  <c r="H445"/>
  <c r="S444"/>
  <c r="H444"/>
  <c r="S443"/>
  <c r="H443"/>
  <c r="S442"/>
  <c r="H442"/>
  <c r="S441"/>
  <c r="H441"/>
  <c r="S440"/>
  <c r="H440"/>
  <c r="S439"/>
  <c r="H439"/>
  <c r="S438"/>
  <c r="H438"/>
  <c r="S437"/>
  <c r="H437"/>
  <c r="S436"/>
  <c r="H436"/>
  <c r="S435"/>
  <c r="H435"/>
  <c r="S434"/>
  <c r="H434"/>
  <c r="S433"/>
  <c r="H433"/>
  <c r="S432"/>
  <c r="H432"/>
  <c r="S431"/>
  <c r="H431"/>
  <c r="S430"/>
  <c r="H430"/>
  <c r="S429"/>
  <c r="H429"/>
  <c r="S428"/>
  <c r="H428"/>
  <c r="S427"/>
  <c r="H427"/>
  <c r="S426"/>
  <c r="H426"/>
  <c r="S425"/>
  <c r="H425"/>
  <c r="S424"/>
  <c r="H424"/>
  <c r="S423"/>
  <c r="H423"/>
  <c r="S422"/>
  <c r="H422"/>
  <c r="S421"/>
  <c r="H421"/>
  <c r="S420"/>
  <c r="H420"/>
  <c r="S419"/>
  <c r="H419"/>
  <c r="S418"/>
  <c r="H418"/>
  <c r="S417"/>
  <c r="H417"/>
  <c r="S416"/>
  <c r="H416"/>
  <c r="S415"/>
  <c r="H415"/>
  <c r="S414"/>
  <c r="H414"/>
  <c r="S413"/>
  <c r="H413"/>
  <c r="S412"/>
  <c r="H412"/>
  <c r="S411"/>
  <c r="H411"/>
  <c r="S410"/>
  <c r="H410"/>
  <c r="S409"/>
  <c r="H409"/>
  <c r="S408"/>
  <c r="H408"/>
  <c r="S407"/>
  <c r="H407"/>
  <c r="S406"/>
  <c r="H406"/>
  <c r="S405"/>
  <c r="H405"/>
  <c r="S404"/>
  <c r="H404"/>
  <c r="S403"/>
  <c r="H403"/>
  <c r="S402"/>
  <c r="H402"/>
  <c r="S401"/>
  <c r="H401"/>
  <c r="S400"/>
  <c r="H400"/>
  <c r="S399"/>
  <c r="H399"/>
  <c r="S398"/>
  <c r="H398"/>
  <c r="S397"/>
  <c r="H397"/>
  <c r="S396"/>
  <c r="H396"/>
  <c r="S395"/>
  <c r="H395"/>
  <c r="S394"/>
  <c r="H394"/>
  <c r="S393"/>
  <c r="H393"/>
  <c r="S392"/>
  <c r="H392"/>
  <c r="S391"/>
  <c r="H391"/>
  <c r="S390"/>
  <c r="H390"/>
  <c r="S389"/>
  <c r="H389"/>
  <c r="S388"/>
  <c r="H388"/>
  <c r="S387"/>
  <c r="H387"/>
  <c r="S386"/>
  <c r="H386"/>
  <c r="S385"/>
  <c r="H385"/>
  <c r="S384"/>
  <c r="H384"/>
  <c r="S383"/>
  <c r="H383"/>
  <c r="S382"/>
  <c r="H382"/>
  <c r="S381"/>
  <c r="H381"/>
  <c r="S380"/>
  <c r="H380"/>
  <c r="S379"/>
  <c r="H379"/>
  <c r="S378"/>
  <c r="H378"/>
  <c r="S377"/>
  <c r="H377"/>
  <c r="S376"/>
  <c r="H376"/>
  <c r="S375"/>
  <c r="H375"/>
  <c r="S374"/>
  <c r="H374"/>
  <c r="S373"/>
  <c r="H373"/>
  <c r="S372"/>
  <c r="H372"/>
  <c r="S371"/>
  <c r="H371"/>
  <c r="S370"/>
  <c r="H370"/>
  <c r="S369"/>
  <c r="H369"/>
  <c r="S368"/>
  <c r="H368"/>
  <c r="S367"/>
  <c r="H367"/>
  <c r="S366"/>
  <c r="H366"/>
  <c r="S365"/>
  <c r="H365"/>
  <c r="S364"/>
  <c r="H364"/>
  <c r="S363"/>
  <c r="S509" s="1"/>
  <c r="H363"/>
  <c r="H509" s="1"/>
  <c r="AJ360"/>
  <c r="AI360"/>
  <c r="AH360"/>
  <c r="AG360"/>
  <c r="AF360"/>
  <c r="AE360"/>
  <c r="AD360"/>
  <c r="AC360"/>
  <c r="AB360"/>
  <c r="AA360"/>
  <c r="Z360"/>
  <c r="Y360"/>
  <c r="X360"/>
  <c r="W360"/>
  <c r="V360"/>
  <c r="R360"/>
  <c r="Q360"/>
  <c r="P360"/>
  <c r="O360"/>
  <c r="N360"/>
  <c r="M360"/>
  <c r="L360"/>
  <c r="K360"/>
  <c r="J360"/>
  <c r="I360"/>
  <c r="G360"/>
  <c r="F360"/>
  <c r="E360"/>
  <c r="S359"/>
  <c r="H359"/>
  <c r="S358"/>
  <c r="H358"/>
  <c r="S357"/>
  <c r="H357"/>
  <c r="S356"/>
  <c r="H356"/>
  <c r="S355"/>
  <c r="H355"/>
  <c r="S354"/>
  <c r="H354"/>
  <c r="S353"/>
  <c r="H353"/>
  <c r="S352"/>
  <c r="H352"/>
  <c r="S351"/>
  <c r="H351"/>
  <c r="S350"/>
  <c r="H350"/>
  <c r="S349"/>
  <c r="H349"/>
  <c r="S348"/>
  <c r="H348"/>
  <c r="S347"/>
  <c r="H347"/>
  <c r="S346"/>
  <c r="H346"/>
  <c r="S345"/>
  <c r="H345"/>
  <c r="S344"/>
  <c r="H344"/>
  <c r="S343"/>
  <c r="H343"/>
  <c r="S342"/>
  <c r="H342"/>
  <c r="S341"/>
  <c r="H341"/>
  <c r="S340"/>
  <c r="H340"/>
  <c r="S339"/>
  <c r="H339"/>
  <c r="S338"/>
  <c r="H338"/>
  <c r="S337"/>
  <c r="H337"/>
  <c r="S336"/>
  <c r="H336"/>
  <c r="S335"/>
  <c r="H335"/>
  <c r="S334"/>
  <c r="H334"/>
  <c r="S333"/>
  <c r="H333"/>
  <c r="S332"/>
  <c r="H332"/>
  <c r="S331"/>
  <c r="H331"/>
  <c r="S330"/>
  <c r="H330"/>
  <c r="S329"/>
  <c r="H329"/>
  <c r="S328"/>
  <c r="S360" s="1"/>
  <c r="H328"/>
  <c r="H360" s="1"/>
  <c r="AJ325"/>
  <c r="AI325"/>
  <c r="AH325"/>
  <c r="AG325"/>
  <c r="AF325"/>
  <c r="AE325"/>
  <c r="AD325"/>
  <c r="AC325"/>
  <c r="AB325"/>
  <c r="AA325"/>
  <c r="Z325"/>
  <c r="Y325"/>
  <c r="X325"/>
  <c r="W325"/>
  <c r="V325"/>
  <c r="R325"/>
  <c r="Q325"/>
  <c r="P325"/>
  <c r="O325"/>
  <c r="N325"/>
  <c r="M325"/>
  <c r="L325"/>
  <c r="K325"/>
  <c r="J325"/>
  <c r="I325"/>
  <c r="G325"/>
  <c r="F325"/>
  <c r="E325"/>
  <c r="S324"/>
  <c r="H324"/>
  <c r="S323"/>
  <c r="H323"/>
  <c r="S322"/>
  <c r="H322"/>
  <c r="S321"/>
  <c r="H321"/>
  <c r="S320"/>
  <c r="H320"/>
  <c r="S319"/>
  <c r="H319"/>
  <c r="S318"/>
  <c r="H318"/>
  <c r="S317"/>
  <c r="H317"/>
  <c r="S316"/>
  <c r="H316"/>
  <c r="S315"/>
  <c r="H315"/>
  <c r="S314"/>
  <c r="H314"/>
  <c r="S313"/>
  <c r="H313"/>
  <c r="S312"/>
  <c r="H312"/>
  <c r="S311"/>
  <c r="H311"/>
  <c r="S310"/>
  <c r="H310"/>
  <c r="S309"/>
  <c r="H309"/>
  <c r="S308"/>
  <c r="H308"/>
  <c r="S307"/>
  <c r="H307"/>
  <c r="S306"/>
  <c r="H306"/>
  <c r="S305"/>
  <c r="H305"/>
  <c r="S304"/>
  <c r="H304"/>
  <c r="S303"/>
  <c r="H303"/>
  <c r="S302"/>
  <c r="H302"/>
  <c r="S301"/>
  <c r="H301"/>
  <c r="S300"/>
  <c r="H300"/>
  <c r="S299"/>
  <c r="H299"/>
  <c r="S298"/>
  <c r="H298"/>
  <c r="S297"/>
  <c r="H297"/>
  <c r="S296"/>
  <c r="H296"/>
  <c r="S295"/>
  <c r="H295"/>
  <c r="S294"/>
  <c r="H294"/>
  <c r="S293"/>
  <c r="H293"/>
  <c r="S292"/>
  <c r="H292"/>
  <c r="S291"/>
  <c r="H291"/>
  <c r="S290"/>
  <c r="H290"/>
  <c r="S289"/>
  <c r="H289"/>
  <c r="S288"/>
  <c r="H288"/>
  <c r="S287"/>
  <c r="H287"/>
  <c r="S286"/>
  <c r="H286"/>
  <c r="S285"/>
  <c r="H285"/>
  <c r="S284"/>
  <c r="H284"/>
  <c r="S283"/>
  <c r="H283"/>
  <c r="S282"/>
  <c r="H282"/>
  <c r="S281"/>
  <c r="H281"/>
  <c r="S280"/>
  <c r="H280"/>
  <c r="S279"/>
  <c r="H279"/>
  <c r="S278"/>
  <c r="H278"/>
  <c r="S277"/>
  <c r="H277"/>
  <c r="S276"/>
  <c r="H276"/>
  <c r="S275"/>
  <c r="H275"/>
  <c r="S274"/>
  <c r="H274"/>
  <c r="S273"/>
  <c r="H273"/>
  <c r="S272"/>
  <c r="H272"/>
  <c r="S271"/>
  <c r="H271"/>
  <c r="S270"/>
  <c r="H270"/>
  <c r="S269"/>
  <c r="H269"/>
  <c r="S268"/>
  <c r="H268"/>
  <c r="S267"/>
  <c r="H267"/>
  <c r="S266"/>
  <c r="H266"/>
  <c r="S265"/>
  <c r="H265"/>
  <c r="S264"/>
  <c r="H264"/>
  <c r="S263"/>
  <c r="H263"/>
  <c r="S262"/>
  <c r="H262"/>
  <c r="S261"/>
  <c r="H261"/>
  <c r="S260"/>
  <c r="H260"/>
  <c r="S259"/>
  <c r="H259"/>
  <c r="S258"/>
  <c r="H258"/>
  <c r="S257"/>
  <c r="H257"/>
  <c r="S256"/>
  <c r="H256"/>
  <c r="S255"/>
  <c r="H255"/>
  <c r="S254"/>
  <c r="H254"/>
  <c r="S253"/>
  <c r="H253"/>
  <c r="S252"/>
  <c r="H252"/>
  <c r="S251"/>
  <c r="H251"/>
  <c r="S250"/>
  <c r="H250"/>
  <c r="S249"/>
  <c r="H249"/>
  <c r="S248"/>
  <c r="H248"/>
  <c r="S247"/>
  <c r="H247"/>
  <c r="S246"/>
  <c r="H246"/>
  <c r="S245"/>
  <c r="H245"/>
  <c r="S244"/>
  <c r="H244"/>
  <c r="S243"/>
  <c r="H243"/>
  <c r="S242"/>
  <c r="H242"/>
  <c r="S241"/>
  <c r="H241"/>
  <c r="S240"/>
  <c r="H240"/>
  <c r="S239"/>
  <c r="H239"/>
  <c r="S238"/>
  <c r="H238"/>
  <c r="S237"/>
  <c r="H237"/>
  <c r="S236"/>
  <c r="H236"/>
  <c r="S235"/>
  <c r="H235"/>
  <c r="S234"/>
  <c r="H234"/>
  <c r="S233"/>
  <c r="H233"/>
  <c r="S232"/>
  <c r="H232"/>
  <c r="S231"/>
  <c r="H231"/>
  <c r="S230"/>
  <c r="H230"/>
  <c r="S229"/>
  <c r="H229"/>
  <c r="S228"/>
  <c r="H228"/>
  <c r="S227"/>
  <c r="H227"/>
  <c r="S226"/>
  <c r="H226"/>
  <c r="S225"/>
  <c r="H225"/>
  <c r="S224"/>
  <c r="H224"/>
  <c r="S223"/>
  <c r="H223"/>
  <c r="S222"/>
  <c r="H222"/>
  <c r="S221"/>
  <c r="H221"/>
  <c r="S220"/>
  <c r="H220"/>
  <c r="S219"/>
  <c r="H219"/>
  <c r="S218"/>
  <c r="H218"/>
  <c r="S217"/>
  <c r="H217"/>
  <c r="S216"/>
  <c r="H216"/>
  <c r="S215"/>
  <c r="H215"/>
  <c r="S214"/>
  <c r="H214"/>
  <c r="S213"/>
  <c r="H213"/>
  <c r="S212"/>
  <c r="H212"/>
  <c r="S211"/>
  <c r="H211"/>
  <c r="S210"/>
  <c r="H210"/>
  <c r="S209"/>
  <c r="H209"/>
  <c r="S208"/>
  <c r="H208"/>
  <c r="S207"/>
  <c r="H207"/>
  <c r="S206"/>
  <c r="H206"/>
  <c r="S205"/>
  <c r="H205"/>
  <c r="S204"/>
  <c r="H204"/>
  <c r="S203"/>
  <c r="H203"/>
  <c r="S202"/>
  <c r="H202"/>
  <c r="S201"/>
  <c r="H201"/>
  <c r="S200"/>
  <c r="H200"/>
  <c r="S199"/>
  <c r="H199"/>
  <c r="S198"/>
  <c r="H198"/>
  <c r="S197"/>
  <c r="H197"/>
  <c r="S196"/>
  <c r="H196"/>
  <c r="S195"/>
  <c r="H195"/>
  <c r="S194"/>
  <c r="H194"/>
  <c r="S193"/>
  <c r="H193"/>
  <c r="S192"/>
  <c r="H192"/>
  <c r="S191"/>
  <c r="H191"/>
  <c r="S190"/>
  <c r="H190"/>
  <c r="S189"/>
  <c r="H189"/>
  <c r="S188"/>
  <c r="H188"/>
  <c r="S187"/>
  <c r="H187"/>
  <c r="S186"/>
  <c r="H186"/>
  <c r="S185"/>
  <c r="H185"/>
  <c r="S184"/>
  <c r="H184"/>
  <c r="S183"/>
  <c r="H183"/>
  <c r="S182"/>
  <c r="H182"/>
  <c r="S181"/>
  <c r="H181"/>
  <c r="S180"/>
  <c r="H180"/>
  <c r="S179"/>
  <c r="H179"/>
  <c r="S178"/>
  <c r="H178"/>
  <c r="S177"/>
  <c r="H177"/>
  <c r="S176"/>
  <c r="H176"/>
  <c r="S175"/>
  <c r="H175"/>
  <c r="S174"/>
  <c r="H174"/>
  <c r="S173"/>
  <c r="H173"/>
  <c r="S172"/>
  <c r="H172"/>
  <c r="S171"/>
  <c r="H171"/>
  <c r="S170"/>
  <c r="H170"/>
  <c r="S169"/>
  <c r="H169"/>
  <c r="S168"/>
  <c r="H168"/>
  <c r="S167"/>
  <c r="H167"/>
  <c r="S166"/>
  <c r="H166"/>
  <c r="S165"/>
  <c r="H165"/>
  <c r="S164"/>
  <c r="H164"/>
  <c r="S163"/>
  <c r="H163"/>
  <c r="S162"/>
  <c r="H162"/>
  <c r="S161"/>
  <c r="H161"/>
  <c r="S160"/>
  <c r="H160"/>
  <c r="S159"/>
  <c r="H159"/>
  <c r="S158"/>
  <c r="H158"/>
  <c r="S157"/>
  <c r="H157"/>
  <c r="S156"/>
  <c r="H156"/>
  <c r="S155"/>
  <c r="H155"/>
  <c r="S154"/>
  <c r="H154"/>
  <c r="S153"/>
  <c r="H153"/>
  <c r="S152"/>
  <c r="H152"/>
  <c r="S151"/>
  <c r="H151"/>
  <c r="S150"/>
  <c r="H150"/>
  <c r="S149"/>
  <c r="H149"/>
  <c r="S148"/>
  <c r="H148"/>
  <c r="S147"/>
  <c r="H147"/>
  <c r="S146"/>
  <c r="H146"/>
  <c r="S145"/>
  <c r="H145"/>
  <c r="S144"/>
  <c r="H144"/>
  <c r="S143"/>
  <c r="H143"/>
  <c r="S142"/>
  <c r="H142"/>
  <c r="S141"/>
  <c r="H141"/>
  <c r="S140"/>
  <c r="H140"/>
  <c r="S139"/>
  <c r="H139"/>
  <c r="S138"/>
  <c r="H138"/>
  <c r="S137"/>
  <c r="H137"/>
  <c r="S136"/>
  <c r="H136"/>
  <c r="S135"/>
  <c r="H135"/>
  <c r="S134"/>
  <c r="H134"/>
  <c r="S133"/>
  <c r="H133"/>
  <c r="S132"/>
  <c r="H132"/>
  <c r="S131"/>
  <c r="H131"/>
  <c r="S130"/>
  <c r="H130"/>
  <c r="S129"/>
  <c r="H129"/>
  <c r="S128"/>
  <c r="H128"/>
  <c r="S127"/>
  <c r="H127"/>
  <c r="S126"/>
  <c r="H126"/>
  <c r="S125"/>
  <c r="H125"/>
  <c r="S124"/>
  <c r="H124"/>
  <c r="S123"/>
  <c r="H123"/>
  <c r="S122"/>
  <c r="H122"/>
  <c r="S121"/>
  <c r="H121"/>
  <c r="S120"/>
  <c r="H120"/>
  <c r="S119"/>
  <c r="H119"/>
  <c r="S118"/>
  <c r="H118"/>
  <c r="S117"/>
  <c r="H117"/>
  <c r="S116"/>
  <c r="H116"/>
  <c r="S115"/>
  <c r="H115"/>
  <c r="S114"/>
  <c r="H114"/>
  <c r="S113"/>
  <c r="H113"/>
  <c r="S112"/>
  <c r="H112"/>
  <c r="S111"/>
  <c r="H111"/>
  <c r="S110"/>
  <c r="H110"/>
  <c r="S109"/>
  <c r="H109"/>
  <c r="S108"/>
  <c r="H108"/>
  <c r="S107"/>
  <c r="H107"/>
  <c r="S106"/>
  <c r="H106"/>
  <c r="S105"/>
  <c r="H105"/>
  <c r="S104"/>
  <c r="H104"/>
  <c r="S103"/>
  <c r="H103"/>
  <c r="S102"/>
  <c r="H102"/>
  <c r="S101"/>
  <c r="H101"/>
  <c r="S100"/>
  <c r="H100"/>
  <c r="S99"/>
  <c r="H99"/>
  <c r="S98"/>
  <c r="H98"/>
  <c r="S97"/>
  <c r="H97"/>
  <c r="S96"/>
  <c r="H96"/>
  <c r="S95"/>
  <c r="H95"/>
  <c r="S94"/>
  <c r="H94"/>
  <c r="S93"/>
  <c r="H93"/>
  <c r="S92"/>
  <c r="H92"/>
  <c r="S91"/>
  <c r="H91"/>
  <c r="S90"/>
  <c r="H90"/>
  <c r="S89"/>
  <c r="H89"/>
  <c r="S88"/>
  <c r="H88"/>
  <c r="S87"/>
  <c r="H87"/>
  <c r="S86"/>
  <c r="H86"/>
  <c r="S85"/>
  <c r="H85"/>
  <c r="S84"/>
  <c r="H84"/>
  <c r="S83"/>
  <c r="H83"/>
  <c r="S82"/>
  <c r="H82"/>
  <c r="S81"/>
  <c r="H81"/>
  <c r="S80"/>
  <c r="H80"/>
  <c r="S79"/>
  <c r="H79"/>
  <c r="S78"/>
  <c r="H78"/>
  <c r="S77"/>
  <c r="H77"/>
  <c r="S76"/>
  <c r="H76"/>
  <c r="S75"/>
  <c r="H75"/>
  <c r="S74"/>
  <c r="H74"/>
  <c r="S73"/>
  <c r="H73"/>
  <c r="S72"/>
  <c r="H72"/>
  <c r="S71"/>
  <c r="H71"/>
  <c r="S70"/>
  <c r="H70"/>
  <c r="S69"/>
  <c r="H69"/>
  <c r="S68"/>
  <c r="H68"/>
  <c r="S67"/>
  <c r="H67"/>
  <c r="S66"/>
  <c r="H66"/>
  <c r="S65"/>
  <c r="H65"/>
  <c r="S64"/>
  <c r="H64"/>
  <c r="S63"/>
  <c r="H63"/>
  <c r="S62"/>
  <c r="H62"/>
  <c r="S61"/>
  <c r="H61"/>
  <c r="S60"/>
  <c r="H60"/>
  <c r="S59"/>
  <c r="H59"/>
  <c r="S58"/>
  <c r="H58"/>
  <c r="S57"/>
  <c r="H57"/>
  <c r="S56"/>
  <c r="H56"/>
  <c r="S55"/>
  <c r="H55"/>
  <c r="S54"/>
  <c r="H54"/>
  <c r="S53"/>
  <c r="H53"/>
  <c r="S52"/>
  <c r="H52"/>
  <c r="S51"/>
  <c r="H51"/>
  <c r="S50"/>
  <c r="H50"/>
  <c r="S49"/>
  <c r="H49"/>
  <c r="S48"/>
  <c r="H48"/>
  <c r="S47"/>
  <c r="H47"/>
  <c r="S46"/>
  <c r="H46"/>
  <c r="S45"/>
  <c r="H45"/>
  <c r="S44"/>
  <c r="H44"/>
  <c r="S43"/>
  <c r="H43"/>
  <c r="S42"/>
  <c r="H42"/>
  <c r="S41"/>
  <c r="H41"/>
  <c r="S40"/>
  <c r="H40"/>
  <c r="S39"/>
  <c r="H39"/>
  <c r="S38"/>
  <c r="H38"/>
  <c r="S37"/>
  <c r="H37"/>
  <c r="S36"/>
  <c r="H36"/>
  <c r="S35"/>
  <c r="H35"/>
  <c r="S34"/>
  <c r="H34"/>
  <c r="S33"/>
  <c r="H33"/>
  <c r="S32"/>
  <c r="H32"/>
  <c r="S31"/>
  <c r="H31"/>
  <c r="S30"/>
  <c r="H30"/>
  <c r="S29"/>
  <c r="H29"/>
  <c r="S28"/>
  <c r="H28"/>
  <c r="S27"/>
  <c r="H27"/>
  <c r="S26"/>
  <c r="H26"/>
  <c r="S25"/>
  <c r="H25"/>
  <c r="S24"/>
  <c r="H24"/>
  <c r="S23"/>
  <c r="H23"/>
  <c r="S22"/>
  <c r="H22"/>
  <c r="S21"/>
  <c r="H21"/>
  <c r="S20"/>
  <c r="H20"/>
  <c r="S19"/>
  <c r="H19"/>
  <c r="S18"/>
  <c r="H18"/>
  <c r="S17"/>
  <c r="H17"/>
  <c r="S16"/>
  <c r="H16"/>
  <c r="S15"/>
  <c r="S325" s="1"/>
  <c r="H15"/>
  <c r="H325" s="1"/>
  <c r="R114" i="75"/>
  <c r="Q114"/>
  <c r="P114"/>
  <c r="O114"/>
  <c r="N114"/>
  <c r="M114"/>
  <c r="L114"/>
  <c r="K114"/>
  <c r="J114"/>
  <c r="I114"/>
  <c r="H114"/>
  <c r="S113"/>
  <c r="G113"/>
  <c r="F113"/>
  <c r="E113"/>
  <c r="D113"/>
  <c r="S112"/>
  <c r="G112"/>
  <c r="F112"/>
  <c r="E112"/>
  <c r="D112"/>
  <c r="S111"/>
  <c r="G111"/>
  <c r="F111"/>
  <c r="E111"/>
  <c r="D111"/>
  <c r="S110"/>
  <c r="G110"/>
  <c r="F110"/>
  <c r="E110"/>
  <c r="D110"/>
  <c r="S109"/>
  <c r="G109"/>
  <c r="F109"/>
  <c r="E109"/>
  <c r="D109"/>
  <c r="S108"/>
  <c r="G108"/>
  <c r="F108"/>
  <c r="E108"/>
  <c r="D108"/>
  <c r="S107"/>
  <c r="G107"/>
  <c r="F107"/>
  <c r="E107"/>
  <c r="D107"/>
  <c r="S106"/>
  <c r="G106"/>
  <c r="F106"/>
  <c r="E106"/>
  <c r="D106"/>
  <c r="S105"/>
  <c r="G105"/>
  <c r="F105"/>
  <c r="E105"/>
  <c r="D105"/>
  <c r="S104"/>
  <c r="G104"/>
  <c r="F104"/>
  <c r="E104"/>
  <c r="D104"/>
  <c r="R101"/>
  <c r="Q101"/>
  <c r="P101"/>
  <c r="O101"/>
  <c r="N101"/>
  <c r="M101"/>
  <c r="L101"/>
  <c r="K101"/>
  <c r="J101"/>
  <c r="I101"/>
  <c r="H101"/>
  <c r="S100"/>
  <c r="G100"/>
  <c r="F100"/>
  <c r="E100"/>
  <c r="S99"/>
  <c r="G99"/>
  <c r="F99"/>
  <c r="E99"/>
  <c r="S98"/>
  <c r="G98"/>
  <c r="F98"/>
  <c r="E98"/>
  <c r="S97"/>
  <c r="G97"/>
  <c r="F97"/>
  <c r="E97"/>
  <c r="S96"/>
  <c r="G96"/>
  <c r="F96"/>
  <c r="E96"/>
  <c r="S95"/>
  <c r="G95"/>
  <c r="F95"/>
  <c r="E95"/>
  <c r="S94"/>
  <c r="G94"/>
  <c r="F94"/>
  <c r="E94"/>
  <c r="S93"/>
  <c r="G93"/>
  <c r="F93"/>
  <c r="E93"/>
  <c r="S92"/>
  <c r="G92"/>
  <c r="F92"/>
  <c r="E92"/>
  <c r="R89"/>
  <c r="Q89"/>
  <c r="P89"/>
  <c r="O89"/>
  <c r="N89"/>
  <c r="M89"/>
  <c r="L89"/>
  <c r="K89"/>
  <c r="J89"/>
  <c r="I89"/>
  <c r="H89"/>
  <c r="S88"/>
  <c r="G88"/>
  <c r="F88"/>
  <c r="E88"/>
  <c r="D88"/>
  <c r="S87"/>
  <c r="G87"/>
  <c r="F87"/>
  <c r="E87"/>
  <c r="D87"/>
  <c r="S86"/>
  <c r="G86"/>
  <c r="F86"/>
  <c r="E86"/>
  <c r="D86"/>
  <c r="S85"/>
  <c r="G85"/>
  <c r="F85"/>
  <c r="E85"/>
  <c r="D85"/>
  <c r="S84"/>
  <c r="G84"/>
  <c r="F84"/>
  <c r="E84"/>
  <c r="D84"/>
  <c r="S83"/>
  <c r="G83"/>
  <c r="F83"/>
  <c r="E83"/>
  <c r="D83"/>
  <c r="S82"/>
  <c r="G82"/>
  <c r="F82"/>
  <c r="E82"/>
  <c r="D82"/>
  <c r="S81"/>
  <c r="G81"/>
  <c r="F81"/>
  <c r="E81"/>
  <c r="D81"/>
  <c r="S80"/>
  <c r="G80"/>
  <c r="F80"/>
  <c r="E80"/>
  <c r="D80"/>
  <c r="S79"/>
  <c r="G79"/>
  <c r="F79"/>
  <c r="E79"/>
  <c r="D79"/>
  <c r="R76"/>
  <c r="Q76"/>
  <c r="P76"/>
  <c r="O76"/>
  <c r="N76"/>
  <c r="M76"/>
  <c r="L76"/>
  <c r="K76"/>
  <c r="J76"/>
  <c r="I76"/>
  <c r="H76"/>
  <c r="S75"/>
  <c r="G75"/>
  <c r="F75"/>
  <c r="E75"/>
  <c r="D75"/>
  <c r="S74"/>
  <c r="G74"/>
  <c r="F74"/>
  <c r="E74"/>
  <c r="D74"/>
  <c r="S73"/>
  <c r="G73"/>
  <c r="F73"/>
  <c r="E73"/>
  <c r="D73"/>
  <c r="S72"/>
  <c r="G72"/>
  <c r="F72"/>
  <c r="E72"/>
  <c r="D72"/>
  <c r="S71"/>
  <c r="G71"/>
  <c r="F71"/>
  <c r="E71"/>
  <c r="D71"/>
  <c r="S70"/>
  <c r="G70"/>
  <c r="F70"/>
  <c r="E70"/>
  <c r="D70"/>
  <c r="S69"/>
  <c r="G69"/>
  <c r="F69"/>
  <c r="E69"/>
  <c r="D69"/>
  <c r="S68"/>
  <c r="G68"/>
  <c r="F68"/>
  <c r="E68"/>
  <c r="D68"/>
  <c r="S67"/>
  <c r="G67"/>
  <c r="F67"/>
  <c r="E67"/>
  <c r="D67"/>
  <c r="S66"/>
  <c r="G66"/>
  <c r="F66"/>
  <c r="E66"/>
  <c r="D66"/>
  <c r="R63"/>
  <c r="Q63"/>
  <c r="P63"/>
  <c r="O63"/>
  <c r="N63"/>
  <c r="M63"/>
  <c r="L63"/>
  <c r="K63"/>
  <c r="J63"/>
  <c r="I63"/>
  <c r="H63"/>
  <c r="S62"/>
  <c r="G62"/>
  <c r="F62"/>
  <c r="E62"/>
  <c r="D62"/>
  <c r="S61"/>
  <c r="G61"/>
  <c r="F61"/>
  <c r="E61"/>
  <c r="D61"/>
  <c r="S60"/>
  <c r="G60"/>
  <c r="F60"/>
  <c r="E60"/>
  <c r="D60"/>
  <c r="S59"/>
  <c r="G59"/>
  <c r="F59"/>
  <c r="E59"/>
  <c r="D59"/>
  <c r="S58"/>
  <c r="G58"/>
  <c r="F58"/>
  <c r="E58"/>
  <c r="D58"/>
  <c r="S57"/>
  <c r="G57"/>
  <c r="F57"/>
  <c r="E57"/>
  <c r="D57"/>
  <c r="S56"/>
  <c r="G56"/>
  <c r="F56"/>
  <c r="E56"/>
  <c r="D56"/>
  <c r="S55"/>
  <c r="G55"/>
  <c r="F55"/>
  <c r="E55"/>
  <c r="D55"/>
  <c r="S54"/>
  <c r="G54"/>
  <c r="F54"/>
  <c r="E54"/>
  <c r="D54"/>
  <c r="S53"/>
  <c r="G53"/>
  <c r="F53"/>
  <c r="E53"/>
  <c r="D53"/>
  <c r="R50"/>
  <c r="Q50"/>
  <c r="P50"/>
  <c r="O50"/>
  <c r="N50"/>
  <c r="M50"/>
  <c r="L50"/>
  <c r="K50"/>
  <c r="J50"/>
  <c r="I50"/>
  <c r="H50"/>
  <c r="S49"/>
  <c r="G49"/>
  <c r="F49"/>
  <c r="E49"/>
  <c r="D49"/>
  <c r="S48"/>
  <c r="G48"/>
  <c r="F48"/>
  <c r="E48"/>
  <c r="D48"/>
  <c r="S47"/>
  <c r="G47"/>
  <c r="F47"/>
  <c r="E47"/>
  <c r="D47"/>
  <c r="S46"/>
  <c r="G46"/>
  <c r="F46"/>
  <c r="E46"/>
  <c r="D46"/>
  <c r="S45"/>
  <c r="G45"/>
  <c r="F45"/>
  <c r="E45"/>
  <c r="D45"/>
  <c r="S44"/>
  <c r="G44"/>
  <c r="F44"/>
  <c r="E44"/>
  <c r="D44"/>
  <c r="S43"/>
  <c r="G43"/>
  <c r="F43"/>
  <c r="E43"/>
  <c r="D43"/>
  <c r="S42"/>
  <c r="G42"/>
  <c r="F42"/>
  <c r="E42"/>
  <c r="D42"/>
  <c r="S41"/>
  <c r="G41"/>
  <c r="F41"/>
  <c r="E41"/>
  <c r="D41"/>
  <c r="S40"/>
  <c r="G40"/>
  <c r="F40"/>
  <c r="E40"/>
  <c r="D40"/>
  <c r="R37"/>
  <c r="Q37"/>
  <c r="P37"/>
  <c r="O37"/>
  <c r="N37"/>
  <c r="M37"/>
  <c r="L37"/>
  <c r="K37"/>
  <c r="J37"/>
  <c r="I37"/>
  <c r="H37"/>
  <c r="S36"/>
  <c r="G36"/>
  <c r="F36"/>
  <c r="E36"/>
  <c r="D36"/>
  <c r="S35"/>
  <c r="G35"/>
  <c r="F35"/>
  <c r="E35"/>
  <c r="D35"/>
  <c r="S34"/>
  <c r="G34"/>
  <c r="F34"/>
  <c r="E34"/>
  <c r="D34"/>
  <c r="S33"/>
  <c r="G33"/>
  <c r="F33"/>
  <c r="E33"/>
  <c r="D33"/>
  <c r="S32"/>
  <c r="G32"/>
  <c r="F32"/>
  <c r="E32"/>
  <c r="D32"/>
  <c r="S31"/>
  <c r="G31"/>
  <c r="F31"/>
  <c r="E31"/>
  <c r="D31"/>
  <c r="S30"/>
  <c r="G30"/>
  <c r="F30"/>
  <c r="E30"/>
  <c r="D30"/>
  <c r="S29"/>
  <c r="G29"/>
  <c r="F29"/>
  <c r="E29"/>
  <c r="D29"/>
  <c r="S28"/>
  <c r="G28"/>
  <c r="F28"/>
  <c r="E28"/>
  <c r="D28"/>
  <c r="S27"/>
  <c r="G27"/>
  <c r="F27"/>
  <c r="E27"/>
  <c r="D27"/>
  <c r="R24"/>
  <c r="R116" s="1"/>
  <c r="Q24"/>
  <c r="Q116" s="1"/>
  <c r="P24"/>
  <c r="P116" s="1"/>
  <c r="O24"/>
  <c r="O116" s="1"/>
  <c r="N24"/>
  <c r="N116" s="1"/>
  <c r="M24"/>
  <c r="M116" s="1"/>
  <c r="L24"/>
  <c r="L116" s="1"/>
  <c r="K24"/>
  <c r="K116" s="1"/>
  <c r="J24"/>
  <c r="J116" s="1"/>
  <c r="I24"/>
  <c r="I116" s="1"/>
  <c r="H24"/>
  <c r="H116" s="1"/>
  <c r="S23"/>
  <c r="G23"/>
  <c r="F23"/>
  <c r="E23"/>
  <c r="D23"/>
  <c r="S22"/>
  <c r="G22"/>
  <c r="F22"/>
  <c r="E22"/>
  <c r="D22"/>
  <c r="S21"/>
  <c r="G21"/>
  <c r="F21"/>
  <c r="E21"/>
  <c r="D21"/>
  <c r="S20"/>
  <c r="G20"/>
  <c r="F20"/>
  <c r="E20"/>
  <c r="D20"/>
  <c r="S19"/>
  <c r="G19"/>
  <c r="F19"/>
  <c r="E19"/>
  <c r="D19"/>
  <c r="S18"/>
  <c r="G18"/>
  <c r="F18"/>
  <c r="E18"/>
  <c r="D18"/>
  <c r="S17"/>
  <c r="G17"/>
  <c r="F17"/>
  <c r="E17"/>
  <c r="D17"/>
  <c r="S16"/>
  <c r="G16"/>
  <c r="F16"/>
  <c r="E16"/>
  <c r="D16"/>
  <c r="S15"/>
  <c r="G15"/>
  <c r="F15"/>
  <c r="E15"/>
  <c r="D15"/>
  <c r="S14"/>
  <c r="G14"/>
  <c r="F14"/>
  <c r="E14"/>
  <c r="D14"/>
  <c r="BF115" i="74"/>
  <c r="BD115"/>
  <c r="BC115"/>
  <c r="BB115"/>
  <c r="BA115"/>
  <c r="AZ115"/>
  <c r="AY115"/>
  <c r="AX115"/>
  <c r="AW115"/>
  <c r="AV115"/>
  <c r="AT115"/>
  <c r="AR115"/>
  <c r="AP115"/>
  <c r="AI115"/>
  <c r="AH115"/>
  <c r="AG115"/>
  <c r="Z115"/>
  <c r="Y115"/>
  <c r="X115"/>
  <c r="W115"/>
  <c r="V115"/>
  <c r="U115"/>
  <c r="S115"/>
  <c r="R115"/>
  <c r="Q115"/>
  <c r="P115"/>
  <c r="O115"/>
  <c r="L115"/>
  <c r="K115"/>
  <c r="J115"/>
  <c r="I115"/>
  <c r="H115"/>
  <c r="G115"/>
  <c r="AA114"/>
  <c r="N114"/>
  <c r="M114"/>
  <c r="AA113"/>
  <c r="N113"/>
  <c r="M113"/>
  <c r="AA112"/>
  <c r="N112"/>
  <c r="M112"/>
  <c r="AA111"/>
  <c r="N111"/>
  <c r="M111"/>
  <c r="AA110"/>
  <c r="N110"/>
  <c r="M110"/>
  <c r="AA109"/>
  <c r="N109"/>
  <c r="M109"/>
  <c r="AA108"/>
  <c r="N108"/>
  <c r="M108"/>
  <c r="AA107"/>
  <c r="N107"/>
  <c r="M107"/>
  <c r="AA106"/>
  <c r="N106"/>
  <c r="M106"/>
  <c r="AA105"/>
  <c r="AA115" s="1"/>
  <c r="N105"/>
  <c r="N115" s="1"/>
  <c r="M105"/>
  <c r="M115" s="1"/>
  <c r="BF102"/>
  <c r="BD102"/>
  <c r="BC102"/>
  <c r="BB102"/>
  <c r="BA102"/>
  <c r="AZ102"/>
  <c r="AY102"/>
  <c r="AX102"/>
  <c r="AW102"/>
  <c r="AV102"/>
  <c r="AT102"/>
  <c r="AR102"/>
  <c r="AP102"/>
  <c r="AI102"/>
  <c r="AH102"/>
  <c r="AG102"/>
  <c r="Z102"/>
  <c r="Y102"/>
  <c r="X102"/>
  <c r="W102"/>
  <c r="V102"/>
  <c r="U102"/>
  <c r="S102"/>
  <c r="R102"/>
  <c r="Q102"/>
  <c r="P102"/>
  <c r="O102"/>
  <c r="L102"/>
  <c r="K102"/>
  <c r="J102"/>
  <c r="I102"/>
  <c r="H102"/>
  <c r="G102"/>
  <c r="AA101"/>
  <c r="N101"/>
  <c r="M101"/>
  <c r="AA100"/>
  <c r="N100"/>
  <c r="M100"/>
  <c r="AA99"/>
  <c r="N99"/>
  <c r="M99"/>
  <c r="AA98"/>
  <c r="N98"/>
  <c r="M98"/>
  <c r="AA97"/>
  <c r="N97"/>
  <c r="M97"/>
  <c r="AA96"/>
  <c r="N96"/>
  <c r="M96"/>
  <c r="AA95"/>
  <c r="N95"/>
  <c r="M95"/>
  <c r="AA94"/>
  <c r="N94"/>
  <c r="M94"/>
  <c r="AA93"/>
  <c r="N93"/>
  <c r="M93"/>
  <c r="AA92"/>
  <c r="AA102" s="1"/>
  <c r="N92"/>
  <c r="N102" s="1"/>
  <c r="M92"/>
  <c r="M102" s="1"/>
  <c r="BF89"/>
  <c r="BD89"/>
  <c r="BC89"/>
  <c r="BB89"/>
  <c r="BA89"/>
  <c r="AZ89"/>
  <c r="AY89"/>
  <c r="AX89"/>
  <c r="AW89"/>
  <c r="AV89"/>
  <c r="AT89"/>
  <c r="AR89"/>
  <c r="AP89"/>
  <c r="AI89"/>
  <c r="AH89"/>
  <c r="AG89"/>
  <c r="Z89"/>
  <c r="Y89"/>
  <c r="X89"/>
  <c r="W89"/>
  <c r="V89"/>
  <c r="U89"/>
  <c r="S89"/>
  <c r="R89"/>
  <c r="Q89"/>
  <c r="P89"/>
  <c r="O89"/>
  <c r="L89"/>
  <c r="K89"/>
  <c r="J89"/>
  <c r="I89"/>
  <c r="H89"/>
  <c r="G89"/>
  <c r="AA88"/>
  <c r="N88"/>
  <c r="M88"/>
  <c r="AA87"/>
  <c r="N87"/>
  <c r="M87"/>
  <c r="AA86"/>
  <c r="N86"/>
  <c r="M86"/>
  <c r="AA85"/>
  <c r="N85"/>
  <c r="M85"/>
  <c r="AA84"/>
  <c r="N84"/>
  <c r="M84"/>
  <c r="AA83"/>
  <c r="N83"/>
  <c r="M83"/>
  <c r="AA82"/>
  <c r="N82"/>
  <c r="M82"/>
  <c r="AA81"/>
  <c r="N81"/>
  <c r="M81"/>
  <c r="AA80"/>
  <c r="N80"/>
  <c r="M80"/>
  <c r="AA79"/>
  <c r="AA89" s="1"/>
  <c r="N79"/>
  <c r="N89" s="1"/>
  <c r="M79"/>
  <c r="M89" s="1"/>
  <c r="BF76"/>
  <c r="BD76"/>
  <c r="BC76"/>
  <c r="BB76"/>
  <c r="BA76"/>
  <c r="AZ76"/>
  <c r="AY76"/>
  <c r="AX76"/>
  <c r="AW76"/>
  <c r="AV76"/>
  <c r="AT76"/>
  <c r="AR76"/>
  <c r="AP76"/>
  <c r="AI76"/>
  <c r="AH76"/>
  <c r="AG76"/>
  <c r="Z76"/>
  <c r="Y76"/>
  <c r="X76"/>
  <c r="W76"/>
  <c r="V76"/>
  <c r="U76"/>
  <c r="S76"/>
  <c r="R76"/>
  <c r="Q76"/>
  <c r="P76"/>
  <c r="O76"/>
  <c r="L76"/>
  <c r="K76"/>
  <c r="J76"/>
  <c r="I76"/>
  <c r="H76"/>
  <c r="G76"/>
  <c r="AA75"/>
  <c r="N75"/>
  <c r="M75"/>
  <c r="AA74"/>
  <c r="N74"/>
  <c r="M74"/>
  <c r="AA73"/>
  <c r="N73"/>
  <c r="M73"/>
  <c r="AA72"/>
  <c r="N72"/>
  <c r="M72"/>
  <c r="AA71"/>
  <c r="N71"/>
  <c r="M71"/>
  <c r="AA70"/>
  <c r="N70"/>
  <c r="M70"/>
  <c r="AA69"/>
  <c r="N69"/>
  <c r="M69"/>
  <c r="AA68"/>
  <c r="N68"/>
  <c r="M68"/>
  <c r="AA67"/>
  <c r="N67"/>
  <c r="M67"/>
  <c r="AA66"/>
  <c r="AA76" s="1"/>
  <c r="N66"/>
  <c r="N76" s="1"/>
  <c r="M66"/>
  <c r="M76" s="1"/>
  <c r="BF63"/>
  <c r="BD63"/>
  <c r="BC63"/>
  <c r="BB63"/>
  <c r="BA63"/>
  <c r="AZ63"/>
  <c r="AY63"/>
  <c r="AX63"/>
  <c r="AW63"/>
  <c r="AV63"/>
  <c r="AT63"/>
  <c r="AR63"/>
  <c r="AP63"/>
  <c r="AI63"/>
  <c r="AH63"/>
  <c r="AG63"/>
  <c r="Z63"/>
  <c r="Y63"/>
  <c r="X63"/>
  <c r="W63"/>
  <c r="V63"/>
  <c r="U63"/>
  <c r="S63"/>
  <c r="R63"/>
  <c r="Q63"/>
  <c r="P63"/>
  <c r="O63"/>
  <c r="L63"/>
  <c r="K63"/>
  <c r="J63"/>
  <c r="I63"/>
  <c r="H63"/>
  <c r="G63"/>
  <c r="AA62"/>
  <c r="N62"/>
  <c r="M62"/>
  <c r="AA61"/>
  <c r="N61"/>
  <c r="M61"/>
  <c r="AA60"/>
  <c r="N60"/>
  <c r="M60"/>
  <c r="AA59"/>
  <c r="N59"/>
  <c r="M59"/>
  <c r="AA58"/>
  <c r="N58"/>
  <c r="M58"/>
  <c r="AA57"/>
  <c r="N57"/>
  <c r="M57"/>
  <c r="AA56"/>
  <c r="N56"/>
  <c r="M56"/>
  <c r="AA55"/>
  <c r="N55"/>
  <c r="M55"/>
  <c r="AA54"/>
  <c r="N54"/>
  <c r="M54"/>
  <c r="AA53"/>
  <c r="AA63" s="1"/>
  <c r="N53"/>
  <c r="N63" s="1"/>
  <c r="M53"/>
  <c r="M63" s="1"/>
  <c r="BF50"/>
  <c r="BD50"/>
  <c r="BC50"/>
  <c r="BB50"/>
  <c r="BA50"/>
  <c r="AZ50"/>
  <c r="AY50"/>
  <c r="AX50"/>
  <c r="AW50"/>
  <c r="AV50"/>
  <c r="AT50"/>
  <c r="AR50"/>
  <c r="AP50"/>
  <c r="AI50"/>
  <c r="AH50"/>
  <c r="AG50"/>
  <c r="Z50"/>
  <c r="Y50"/>
  <c r="X50"/>
  <c r="W50"/>
  <c r="V50"/>
  <c r="U50"/>
  <c r="S50"/>
  <c r="R50"/>
  <c r="Q50"/>
  <c r="P50"/>
  <c r="O50"/>
  <c r="L50"/>
  <c r="K50"/>
  <c r="J50"/>
  <c r="I50"/>
  <c r="H50"/>
  <c r="G50"/>
  <c r="AA49"/>
  <c r="N49"/>
  <c r="M49"/>
  <c r="AA48"/>
  <c r="N48"/>
  <c r="M48"/>
  <c r="AA47"/>
  <c r="N47"/>
  <c r="M47"/>
  <c r="AA46"/>
  <c r="N46"/>
  <c r="M46"/>
  <c r="AA45"/>
  <c r="N45"/>
  <c r="M45"/>
  <c r="AA44"/>
  <c r="N44"/>
  <c r="M44"/>
  <c r="AA43"/>
  <c r="N43"/>
  <c r="M43"/>
  <c r="AA42"/>
  <c r="N42"/>
  <c r="M42"/>
  <c r="AA41"/>
  <c r="N41"/>
  <c r="M41"/>
  <c r="AA40"/>
  <c r="AA50" s="1"/>
  <c r="N40"/>
  <c r="N50" s="1"/>
  <c r="M40"/>
  <c r="M50" s="1"/>
  <c r="BF37"/>
  <c r="BD37"/>
  <c r="BC37"/>
  <c r="BB37"/>
  <c r="BA37"/>
  <c r="AZ37"/>
  <c r="AY37"/>
  <c r="AX37"/>
  <c r="AW37"/>
  <c r="AV37"/>
  <c r="AT37"/>
  <c r="AR37"/>
  <c r="AP37"/>
  <c r="AI37"/>
  <c r="AH37"/>
  <c r="AG37"/>
  <c r="Z37"/>
  <c r="Y37"/>
  <c r="X37"/>
  <c r="W37"/>
  <c r="V37"/>
  <c r="U37"/>
  <c r="S37"/>
  <c r="R37"/>
  <c r="Q37"/>
  <c r="P37"/>
  <c r="O37"/>
  <c r="L37"/>
  <c r="K37"/>
  <c r="J37"/>
  <c r="I37"/>
  <c r="H37"/>
  <c r="G37"/>
  <c r="AA36"/>
  <c r="N36"/>
  <c r="M36"/>
  <c r="AA35"/>
  <c r="N35"/>
  <c r="M35"/>
  <c r="AA34"/>
  <c r="N34"/>
  <c r="M34"/>
  <c r="AA33"/>
  <c r="N33"/>
  <c r="M33"/>
  <c r="AA32"/>
  <c r="N32"/>
  <c r="M32"/>
  <c r="AA31"/>
  <c r="N31"/>
  <c r="M31"/>
  <c r="AA30"/>
  <c r="N30"/>
  <c r="M30"/>
  <c r="AA29"/>
  <c r="N29"/>
  <c r="M29"/>
  <c r="AA28"/>
  <c r="N28"/>
  <c r="M28"/>
  <c r="AA27"/>
  <c r="AA37" s="1"/>
  <c r="N27"/>
  <c r="N37" s="1"/>
  <c r="M27"/>
  <c r="M37" s="1"/>
  <c r="BF24"/>
  <c r="BF117" s="1"/>
  <c r="BD24"/>
  <c r="BD117" s="1"/>
  <c r="BC24"/>
  <c r="BC117" s="1"/>
  <c r="BB24"/>
  <c r="BB117" s="1"/>
  <c r="BA24"/>
  <c r="BA117" s="1"/>
  <c r="AZ24"/>
  <c r="AZ117" s="1"/>
  <c r="AY24"/>
  <c r="AY117" s="1"/>
  <c r="AX24"/>
  <c r="AX117" s="1"/>
  <c r="AW24"/>
  <c r="AW117" s="1"/>
  <c r="AV24"/>
  <c r="AV117" s="1"/>
  <c r="AT24"/>
  <c r="AT117" s="1"/>
  <c r="AR24"/>
  <c r="AR117" s="1"/>
  <c r="AP24"/>
  <c r="AP117" s="1"/>
  <c r="AI24"/>
  <c r="AI117" s="1"/>
  <c r="AH24"/>
  <c r="AH117" s="1"/>
  <c r="AG24"/>
  <c r="AG117" s="1"/>
  <c r="Z24"/>
  <c r="Z117" s="1"/>
  <c r="Y24"/>
  <c r="Y117" s="1"/>
  <c r="X24"/>
  <c r="X117" s="1"/>
  <c r="W24"/>
  <c r="W117" s="1"/>
  <c r="V24"/>
  <c r="V117" s="1"/>
  <c r="U24"/>
  <c r="U117" s="1"/>
  <c r="S24"/>
  <c r="S117" s="1"/>
  <c r="R24"/>
  <c r="R117" s="1"/>
  <c r="Q24"/>
  <c r="Q117" s="1"/>
  <c r="P24"/>
  <c r="P117" s="1"/>
  <c r="O24"/>
  <c r="O117" s="1"/>
  <c r="L24"/>
  <c r="L117" s="1"/>
  <c r="K24"/>
  <c r="K117" s="1"/>
  <c r="J24"/>
  <c r="J117" s="1"/>
  <c r="I24"/>
  <c r="I117" s="1"/>
  <c r="H24"/>
  <c r="H117" s="1"/>
  <c r="G24"/>
  <c r="G117" s="1"/>
  <c r="AA23"/>
  <c r="N23"/>
  <c r="M23"/>
  <c r="AA22"/>
  <c r="N22"/>
  <c r="M22"/>
  <c r="AA21"/>
  <c r="N21"/>
  <c r="M21"/>
  <c r="AA20"/>
  <c r="N20"/>
  <c r="M20"/>
  <c r="AA19"/>
  <c r="N19"/>
  <c r="M19"/>
  <c r="AA18"/>
  <c r="N18"/>
  <c r="M18"/>
  <c r="AA17"/>
  <c r="N17"/>
  <c r="M17"/>
  <c r="AA16"/>
  <c r="N16"/>
  <c r="M16"/>
  <c r="AA15"/>
  <c r="N15"/>
  <c r="M15"/>
  <c r="AA14"/>
  <c r="AA24" s="1"/>
  <c r="AA117" s="1"/>
  <c r="N14"/>
  <c r="M14"/>
  <c r="M24" s="1"/>
  <c r="M117" s="1"/>
  <c r="Q63" i="72"/>
  <c r="Q67" s="1"/>
  <c r="P63"/>
  <c r="P67" s="1"/>
  <c r="O63"/>
  <c r="O67" s="1"/>
  <c r="N63"/>
  <c r="N67" s="1"/>
  <c r="M63"/>
  <c r="M67" s="1"/>
  <c r="L63"/>
  <c r="L67" s="1"/>
  <c r="K63"/>
  <c r="K67" s="1"/>
  <c r="J63"/>
  <c r="J67" s="1"/>
  <c r="I63"/>
  <c r="I67" s="1"/>
  <c r="H63"/>
  <c r="H67" s="1"/>
  <c r="Q50"/>
  <c r="P50"/>
  <c r="O50"/>
  <c r="N50"/>
  <c r="M50"/>
  <c r="L50"/>
  <c r="K50"/>
  <c r="J50"/>
  <c r="I50"/>
  <c r="H50"/>
  <c r="Q48"/>
  <c r="P48"/>
  <c r="O48"/>
  <c r="N48"/>
  <c r="M48"/>
  <c r="L48"/>
  <c r="K48"/>
  <c r="J48"/>
  <c r="I48"/>
  <c r="H48"/>
  <c r="Q47"/>
  <c r="P47"/>
  <c r="O47"/>
  <c r="N47"/>
  <c r="M47"/>
  <c r="L47"/>
  <c r="K47"/>
  <c r="J47"/>
  <c r="I47"/>
  <c r="H47"/>
  <c r="Q46"/>
  <c r="P46"/>
  <c r="O46"/>
  <c r="N46"/>
  <c r="M46"/>
  <c r="L46"/>
  <c r="K46"/>
  <c r="J46"/>
  <c r="I46"/>
  <c r="H46"/>
  <c r="Q45"/>
  <c r="P45"/>
  <c r="O45"/>
  <c r="N45"/>
  <c r="M45"/>
  <c r="L45"/>
  <c r="K45"/>
  <c r="J45"/>
  <c r="I45"/>
  <c r="H45"/>
  <c r="Q44"/>
  <c r="P44"/>
  <c r="O44"/>
  <c r="N44"/>
  <c r="M44"/>
  <c r="L44"/>
  <c r="K44"/>
  <c r="J44"/>
  <c r="I44"/>
  <c r="H44"/>
  <c r="Q43"/>
  <c r="P43"/>
  <c r="O43"/>
  <c r="N43"/>
  <c r="M43"/>
  <c r="L43"/>
  <c r="K43"/>
  <c r="J43"/>
  <c r="I43"/>
  <c r="H43"/>
  <c r="Q42"/>
  <c r="P42"/>
  <c r="O42"/>
  <c r="N42"/>
  <c r="M42"/>
  <c r="L42"/>
  <c r="K42"/>
  <c r="J42"/>
  <c r="I42"/>
  <c r="H42"/>
  <c r="Q41"/>
  <c r="P41"/>
  <c r="O41"/>
  <c r="N41"/>
  <c r="M41"/>
  <c r="L41"/>
  <c r="K41"/>
  <c r="J41"/>
  <c r="I41"/>
  <c r="I51" s="1"/>
  <c r="H41"/>
  <c r="H51" s="1"/>
  <c r="Q39"/>
  <c r="P39"/>
  <c r="O39"/>
  <c r="N39"/>
  <c r="M39"/>
  <c r="L39"/>
  <c r="K39"/>
  <c r="J39"/>
  <c r="Q38"/>
  <c r="P38"/>
  <c r="O38"/>
  <c r="N38"/>
  <c r="M38"/>
  <c r="L38"/>
  <c r="K38"/>
  <c r="J38"/>
  <c r="Q37"/>
  <c r="P37"/>
  <c r="O37"/>
  <c r="N37"/>
  <c r="M37"/>
  <c r="L37"/>
  <c r="K37"/>
  <c r="J37"/>
  <c r="Q36"/>
  <c r="P36"/>
  <c r="O36"/>
  <c r="N36"/>
  <c r="M36"/>
  <c r="L36"/>
  <c r="K36"/>
  <c r="J36"/>
  <c r="Q35"/>
  <c r="P35"/>
  <c r="O35"/>
  <c r="N35"/>
  <c r="M35"/>
  <c r="L35"/>
  <c r="K35"/>
  <c r="J35"/>
  <c r="Q34"/>
  <c r="P34"/>
  <c r="O34"/>
  <c r="N34"/>
  <c r="M34"/>
  <c r="L34"/>
  <c r="K34"/>
  <c r="J34"/>
  <c r="Q33"/>
  <c r="P33"/>
  <c r="O33"/>
  <c r="N33"/>
  <c r="M33"/>
  <c r="L33"/>
  <c r="K33"/>
  <c r="J33"/>
  <c r="Q32"/>
  <c r="P32"/>
  <c r="O32"/>
  <c r="N32"/>
  <c r="M32"/>
  <c r="L32"/>
  <c r="K32"/>
  <c r="J32"/>
  <c r="Q31"/>
  <c r="P31"/>
  <c r="O31"/>
  <c r="N31"/>
  <c r="M31"/>
  <c r="L31"/>
  <c r="K31"/>
  <c r="J31"/>
  <c r="Q30"/>
  <c r="P30"/>
  <c r="O30"/>
  <c r="N30"/>
  <c r="M30"/>
  <c r="L30"/>
  <c r="K30"/>
  <c r="J30"/>
  <c r="Q29"/>
  <c r="Q51" s="1"/>
  <c r="P29"/>
  <c r="P51" s="1"/>
  <c r="O29"/>
  <c r="O51" s="1"/>
  <c r="N29"/>
  <c r="N51" s="1"/>
  <c r="M29"/>
  <c r="M51" s="1"/>
  <c r="L29"/>
  <c r="L51" s="1"/>
  <c r="K29"/>
  <c r="K51" s="1"/>
  <c r="J29"/>
  <c r="J51" s="1"/>
  <c r="Q22"/>
  <c r="P22"/>
  <c r="O22"/>
  <c r="N22"/>
  <c r="M22"/>
  <c r="L22"/>
  <c r="K22"/>
  <c r="J22"/>
  <c r="I22"/>
  <c r="H22"/>
  <c r="Q15"/>
  <c r="P15"/>
  <c r="O15"/>
  <c r="N15"/>
  <c r="M15"/>
  <c r="L15"/>
  <c r="K15"/>
  <c r="J15"/>
  <c r="I15"/>
  <c r="H15"/>
  <c r="BQ239" i="67"/>
  <c r="BK239"/>
  <c r="BF239"/>
  <c r="BA239"/>
  <c r="AV239"/>
  <c r="AQ239"/>
  <c r="AL239"/>
  <c r="AG239"/>
  <c r="AB239"/>
  <c r="W239"/>
  <c r="R239"/>
  <c r="M239"/>
  <c r="H239"/>
  <c r="C239"/>
  <c r="BQ238"/>
  <c r="BK238"/>
  <c r="BF238"/>
  <c r="BA238"/>
  <c r="AV238"/>
  <c r="AQ238"/>
  <c r="AL238"/>
  <c r="AG238"/>
  <c r="AB238"/>
  <c r="W238"/>
  <c r="R238"/>
  <c r="M238"/>
  <c r="H238"/>
  <c r="C238"/>
  <c r="BQ237"/>
  <c r="BK237"/>
  <c r="BF237"/>
  <c r="BA237"/>
  <c r="AV237"/>
  <c r="AQ237"/>
  <c r="AL237"/>
  <c r="AG237"/>
  <c r="AB237"/>
  <c r="W237"/>
  <c r="R237"/>
  <c r="M237"/>
  <c r="H237"/>
  <c r="C237"/>
  <c r="BQ236"/>
  <c r="BK236"/>
  <c r="BF236"/>
  <c r="BA236"/>
  <c r="AV236"/>
  <c r="AQ236"/>
  <c r="AL236"/>
  <c r="AG236"/>
  <c r="AB236"/>
  <c r="W236"/>
  <c r="R236"/>
  <c r="M236"/>
  <c r="H236"/>
  <c r="C236"/>
  <c r="BQ235"/>
  <c r="BK235"/>
  <c r="BF235"/>
  <c r="BA235"/>
  <c r="AV235"/>
  <c r="AQ235"/>
  <c r="AL235"/>
  <c r="AG235"/>
  <c r="AB235"/>
  <c r="W235"/>
  <c r="R235"/>
  <c r="M235"/>
  <c r="H235"/>
  <c r="C235"/>
  <c r="BQ234"/>
  <c r="BK234"/>
  <c r="BF234"/>
  <c r="BA234"/>
  <c r="AV234"/>
  <c r="AQ234"/>
  <c r="AL234"/>
  <c r="AG234"/>
  <c r="AB234"/>
  <c r="W234"/>
  <c r="R234"/>
  <c r="M234"/>
  <c r="H234"/>
  <c r="C234"/>
  <c r="BQ233"/>
  <c r="BK233"/>
  <c r="BF233"/>
  <c r="BA233"/>
  <c r="AV233"/>
  <c r="AQ233"/>
  <c r="AL233"/>
  <c r="AG233"/>
  <c r="AB233"/>
  <c r="W233"/>
  <c r="R233"/>
  <c r="M233"/>
  <c r="H233"/>
  <c r="C233"/>
  <c r="BQ232"/>
  <c r="BK232"/>
  <c r="BF232"/>
  <c r="BA232"/>
  <c r="AV232"/>
  <c r="AQ232"/>
  <c r="AL232"/>
  <c r="AG232"/>
  <c r="AB232"/>
  <c r="W232"/>
  <c r="R232"/>
  <c r="M232"/>
  <c r="H232"/>
  <c r="C232"/>
  <c r="BQ231"/>
  <c r="BK231"/>
  <c r="BF231"/>
  <c r="BA231"/>
  <c r="AV231"/>
  <c r="AQ231"/>
  <c r="AL231"/>
  <c r="AG231"/>
  <c r="AB231"/>
  <c r="W231"/>
  <c r="R231"/>
  <c r="M231"/>
  <c r="H231"/>
  <c r="C231"/>
  <c r="BQ230"/>
  <c r="BK230"/>
  <c r="BF230"/>
  <c r="BA230"/>
  <c r="AV230"/>
  <c r="AQ230"/>
  <c r="AL230"/>
  <c r="AG230"/>
  <c r="AB230"/>
  <c r="W230"/>
  <c r="R230"/>
  <c r="M230"/>
  <c r="H230"/>
  <c r="C230"/>
  <c r="BQ229"/>
  <c r="BK229"/>
  <c r="BF229"/>
  <c r="BA229"/>
  <c r="AV229"/>
  <c r="AQ229"/>
  <c r="AL229"/>
  <c r="AG229"/>
  <c r="AB229"/>
  <c r="W229"/>
  <c r="R229"/>
  <c r="M229"/>
  <c r="H229"/>
  <c r="C229"/>
  <c r="BQ228"/>
  <c r="BK228"/>
  <c r="BF228"/>
  <c r="BA228"/>
  <c r="AV228"/>
  <c r="AQ228"/>
  <c r="AL228"/>
  <c r="AG228"/>
  <c r="AB228"/>
  <c r="W228"/>
  <c r="R228"/>
  <c r="M228"/>
  <c r="H228"/>
  <c r="C228"/>
  <c r="BQ227"/>
  <c r="BK227"/>
  <c r="BF227"/>
  <c r="BA227"/>
  <c r="AV227"/>
  <c r="AQ227"/>
  <c r="AL227"/>
  <c r="AG227"/>
  <c r="AB227"/>
  <c r="W227"/>
  <c r="R227"/>
  <c r="M227"/>
  <c r="H227"/>
  <c r="C227"/>
  <c r="BQ226"/>
  <c r="BK226"/>
  <c r="BF226"/>
  <c r="BA226"/>
  <c r="AV226"/>
  <c r="AQ226"/>
  <c r="AL226"/>
  <c r="AG226"/>
  <c r="AB226"/>
  <c r="W226"/>
  <c r="R226"/>
  <c r="M226"/>
  <c r="H226"/>
  <c r="C226"/>
  <c r="BQ225"/>
  <c r="BK225"/>
  <c r="BF225"/>
  <c r="BA225"/>
  <c r="AV225"/>
  <c r="AQ225"/>
  <c r="AL225"/>
  <c r="AG225"/>
  <c r="AB225"/>
  <c r="W225"/>
  <c r="R225"/>
  <c r="M225"/>
  <c r="H225"/>
  <c r="C225"/>
  <c r="BQ222"/>
  <c r="BK222"/>
  <c r="BF222"/>
  <c r="BA222"/>
  <c r="AV222"/>
  <c r="AQ222"/>
  <c r="AL222"/>
  <c r="AG222"/>
  <c r="AB222"/>
  <c r="W222"/>
  <c r="R222"/>
  <c r="M222"/>
  <c r="H222"/>
  <c r="C222"/>
  <c r="BQ221"/>
  <c r="BK221"/>
  <c r="BF221"/>
  <c r="BA221"/>
  <c r="AV221"/>
  <c r="AQ221"/>
  <c r="AL221"/>
  <c r="AG221"/>
  <c r="AB221"/>
  <c r="W221"/>
  <c r="R221"/>
  <c r="M221"/>
  <c r="H221"/>
  <c r="C221"/>
  <c r="BQ220"/>
  <c r="BK220"/>
  <c r="BF220"/>
  <c r="BA220"/>
  <c r="AV220"/>
  <c r="AQ220"/>
  <c r="AL220"/>
  <c r="AG220"/>
  <c r="AB220"/>
  <c r="W220"/>
  <c r="R220"/>
  <c r="M220"/>
  <c r="H220"/>
  <c r="C220"/>
  <c r="BQ217"/>
  <c r="BK217"/>
  <c r="BF217"/>
  <c r="BA217"/>
  <c r="AV217"/>
  <c r="AQ217"/>
  <c r="AL217"/>
  <c r="AG217"/>
  <c r="AB217"/>
  <c r="W217"/>
  <c r="R217"/>
  <c r="M217"/>
  <c r="H217"/>
  <c r="C217"/>
  <c r="BQ216"/>
  <c r="BK216"/>
  <c r="BF216"/>
  <c r="BA216"/>
  <c r="AV216"/>
  <c r="AQ216"/>
  <c r="AL216"/>
  <c r="AG216"/>
  <c r="AB216"/>
  <c r="W216"/>
  <c r="R216"/>
  <c r="M216"/>
  <c r="H216"/>
  <c r="C216"/>
  <c r="BQ213"/>
  <c r="BK213"/>
  <c r="BF213"/>
  <c r="BA213"/>
  <c r="AV213"/>
  <c r="AQ213"/>
  <c r="AL213"/>
  <c r="AG213"/>
  <c r="AB213"/>
  <c r="W213"/>
  <c r="R213"/>
  <c r="M213"/>
  <c r="H213"/>
  <c r="C213"/>
  <c r="BQ212"/>
  <c r="BK212"/>
  <c r="BF212"/>
  <c r="BA212"/>
  <c r="AV212"/>
  <c r="AQ212"/>
  <c r="AL212"/>
  <c r="AG212"/>
  <c r="AB212"/>
  <c r="W212"/>
  <c r="R212"/>
  <c r="M212"/>
  <c r="H212"/>
  <c r="C212"/>
  <c r="BQ211"/>
  <c r="BK211"/>
  <c r="BF211"/>
  <c r="BA211"/>
  <c r="AV211"/>
  <c r="AQ211"/>
  <c r="AL211"/>
  <c r="AG211"/>
  <c r="AB211"/>
  <c r="W211"/>
  <c r="R211"/>
  <c r="M211"/>
  <c r="H211"/>
  <c r="C211"/>
  <c r="BQ210"/>
  <c r="BK210"/>
  <c r="BF210"/>
  <c r="BA210"/>
  <c r="AV210"/>
  <c r="AQ210"/>
  <c r="AL210"/>
  <c r="AG210"/>
  <c r="AB210"/>
  <c r="W210"/>
  <c r="R210"/>
  <c r="M210"/>
  <c r="H210"/>
  <c r="C210"/>
  <c r="BQ209"/>
  <c r="BK209"/>
  <c r="BF209"/>
  <c r="BA209"/>
  <c r="AV209"/>
  <c r="AQ209"/>
  <c r="AL209"/>
  <c r="AG209"/>
  <c r="AB209"/>
  <c r="W209"/>
  <c r="R209"/>
  <c r="M209"/>
  <c r="H209"/>
  <c r="C209"/>
  <c r="BQ208"/>
  <c r="BK208"/>
  <c r="BF208"/>
  <c r="BA208"/>
  <c r="AV208"/>
  <c r="AQ208"/>
  <c r="AL208"/>
  <c r="AG208"/>
  <c r="AB208"/>
  <c r="W208"/>
  <c r="R208"/>
  <c r="M208"/>
  <c r="H208"/>
  <c r="C208"/>
  <c r="BQ207"/>
  <c r="BK207"/>
  <c r="BF207"/>
  <c r="BA207"/>
  <c r="AV207"/>
  <c r="AQ207"/>
  <c r="AL207"/>
  <c r="AG207"/>
  <c r="AB207"/>
  <c r="W207"/>
  <c r="R207"/>
  <c r="M207"/>
  <c r="H207"/>
  <c r="C207"/>
  <c r="BQ206"/>
  <c r="BK206"/>
  <c r="BF206"/>
  <c r="BA206"/>
  <c r="AV206"/>
  <c r="AQ206"/>
  <c r="AL206"/>
  <c r="AG206"/>
  <c r="AB206"/>
  <c r="W206"/>
  <c r="R206"/>
  <c r="M206"/>
  <c r="H206"/>
  <c r="C206"/>
  <c r="BQ205"/>
  <c r="BK205"/>
  <c r="BF205"/>
  <c r="BA205"/>
  <c r="AV205"/>
  <c r="AQ205"/>
  <c r="AL205"/>
  <c r="AG205"/>
  <c r="AB205"/>
  <c r="W205"/>
  <c r="R205"/>
  <c r="M205"/>
  <c r="H205"/>
  <c r="C205"/>
  <c r="BQ204"/>
  <c r="BK204"/>
  <c r="BF204"/>
  <c r="BA204"/>
  <c r="AV204"/>
  <c r="AQ204"/>
  <c r="AL204"/>
  <c r="AG204"/>
  <c r="AB204"/>
  <c r="W204"/>
  <c r="R204"/>
  <c r="M204"/>
  <c r="H204"/>
  <c r="C204"/>
  <c r="BQ203"/>
  <c r="BK203"/>
  <c r="BF203"/>
  <c r="BA203"/>
  <c r="AV203"/>
  <c r="AQ203"/>
  <c r="AL203"/>
  <c r="AG203"/>
  <c r="AB203"/>
  <c r="W203"/>
  <c r="R203"/>
  <c r="M203"/>
  <c r="H203"/>
  <c r="C203"/>
  <c r="BQ202"/>
  <c r="BK202"/>
  <c r="BF202"/>
  <c r="BA202"/>
  <c r="AV202"/>
  <c r="AQ202"/>
  <c r="AL202"/>
  <c r="AG202"/>
  <c r="AB202"/>
  <c r="W202"/>
  <c r="R202"/>
  <c r="M202"/>
  <c r="H202"/>
  <c r="C202"/>
  <c r="BQ199"/>
  <c r="BK199"/>
  <c r="BF199"/>
  <c r="BA199"/>
  <c r="AV199"/>
  <c r="AQ199"/>
  <c r="AL199"/>
  <c r="AG199"/>
  <c r="AB199"/>
  <c r="W199"/>
  <c r="R199"/>
  <c r="M199"/>
  <c r="H199"/>
  <c r="C199"/>
  <c r="BQ198"/>
  <c r="BK198"/>
  <c r="BF198"/>
  <c r="BA198"/>
  <c r="AV198"/>
  <c r="AQ198"/>
  <c r="AL198"/>
  <c r="AG198"/>
  <c r="AB198"/>
  <c r="W198"/>
  <c r="R198"/>
  <c r="M198"/>
  <c r="H198"/>
  <c r="C198"/>
  <c r="BQ197"/>
  <c r="BK197"/>
  <c r="BF197"/>
  <c r="BA197"/>
  <c r="AV197"/>
  <c r="AQ197"/>
  <c r="AL197"/>
  <c r="AG197"/>
  <c r="AB197"/>
  <c r="W197"/>
  <c r="R197"/>
  <c r="M197"/>
  <c r="H197"/>
  <c r="C197"/>
  <c r="BQ196"/>
  <c r="BK196"/>
  <c r="BF196"/>
  <c r="BA196"/>
  <c r="AV196"/>
  <c r="AQ196"/>
  <c r="AL196"/>
  <c r="AG196"/>
  <c r="AB196"/>
  <c r="W196"/>
  <c r="R196"/>
  <c r="M196"/>
  <c r="H196"/>
  <c r="C196"/>
  <c r="BQ195"/>
  <c r="BK195"/>
  <c r="BF195"/>
  <c r="BA195"/>
  <c r="AV195"/>
  <c r="AQ195"/>
  <c r="AL195"/>
  <c r="AG195"/>
  <c r="AB195"/>
  <c r="W195"/>
  <c r="R195"/>
  <c r="M195"/>
  <c r="H195"/>
  <c r="C195"/>
  <c r="BQ194"/>
  <c r="BK194"/>
  <c r="BF194"/>
  <c r="BA194"/>
  <c r="AV194"/>
  <c r="AQ194"/>
  <c r="AL194"/>
  <c r="AG194"/>
  <c r="AB194"/>
  <c r="W194"/>
  <c r="R194"/>
  <c r="M194"/>
  <c r="H194"/>
  <c r="C194"/>
  <c r="BQ193"/>
  <c r="BK193"/>
  <c r="BF193"/>
  <c r="BA193"/>
  <c r="AV193"/>
  <c r="AQ193"/>
  <c r="AL193"/>
  <c r="AG193"/>
  <c r="AB193"/>
  <c r="W193"/>
  <c r="R193"/>
  <c r="M193"/>
  <c r="H193"/>
  <c r="C193"/>
  <c r="BQ192"/>
  <c r="BK192"/>
  <c r="BF192"/>
  <c r="BA192"/>
  <c r="AV192"/>
  <c r="AQ192"/>
  <c r="AL192"/>
  <c r="AG192"/>
  <c r="AB192"/>
  <c r="W192"/>
  <c r="R192"/>
  <c r="M192"/>
  <c r="H192"/>
  <c r="C192"/>
  <c r="BQ191"/>
  <c r="BK191"/>
  <c r="BF191"/>
  <c r="BA191"/>
  <c r="AV191"/>
  <c r="AQ191"/>
  <c r="AL191"/>
  <c r="AG191"/>
  <c r="AB191"/>
  <c r="W191"/>
  <c r="R191"/>
  <c r="M191"/>
  <c r="H191"/>
  <c r="C191"/>
  <c r="BQ190"/>
  <c r="BK190"/>
  <c r="BF190"/>
  <c r="BA190"/>
  <c r="AV190"/>
  <c r="AQ190"/>
  <c r="AL190"/>
  <c r="AG190"/>
  <c r="AB190"/>
  <c r="W190"/>
  <c r="R190"/>
  <c r="M190"/>
  <c r="H190"/>
  <c r="C190"/>
  <c r="BQ189"/>
  <c r="BK189"/>
  <c r="BF189"/>
  <c r="BA189"/>
  <c r="AV189"/>
  <c r="AQ189"/>
  <c r="AL189"/>
  <c r="AG189"/>
  <c r="AB189"/>
  <c r="W189"/>
  <c r="R189"/>
  <c r="M189"/>
  <c r="H189"/>
  <c r="C189"/>
  <c r="BQ188"/>
  <c r="BK188"/>
  <c r="BF188"/>
  <c r="BA188"/>
  <c r="AV188"/>
  <c r="AQ188"/>
  <c r="AL188"/>
  <c r="AG188"/>
  <c r="AB188"/>
  <c r="W188"/>
  <c r="R188"/>
  <c r="M188"/>
  <c r="H188"/>
  <c r="C188"/>
  <c r="BQ187"/>
  <c r="BK187"/>
  <c r="BF187"/>
  <c r="BA187"/>
  <c r="AV187"/>
  <c r="AQ187"/>
  <c r="AL187"/>
  <c r="AG187"/>
  <c r="AB187"/>
  <c r="W187"/>
  <c r="R187"/>
  <c r="M187"/>
  <c r="H187"/>
  <c r="C187"/>
  <c r="BQ186"/>
  <c r="BK186"/>
  <c r="BF186"/>
  <c r="BA186"/>
  <c r="AV186"/>
  <c r="AQ186"/>
  <c r="AL186"/>
  <c r="AG186"/>
  <c r="AB186"/>
  <c r="W186"/>
  <c r="R186"/>
  <c r="M186"/>
  <c r="H186"/>
  <c r="C186"/>
  <c r="BQ185"/>
  <c r="BK185"/>
  <c r="BF185"/>
  <c r="BA185"/>
  <c r="AV185"/>
  <c r="AQ185"/>
  <c r="AL185"/>
  <c r="AG185"/>
  <c r="AB185"/>
  <c r="W185"/>
  <c r="R185"/>
  <c r="M185"/>
  <c r="H185"/>
  <c r="C185"/>
  <c r="BQ184"/>
  <c r="BK184"/>
  <c r="BF184"/>
  <c r="BA184"/>
  <c r="AV184"/>
  <c r="AQ184"/>
  <c r="AL184"/>
  <c r="AG184"/>
  <c r="AB184"/>
  <c r="W184"/>
  <c r="R184"/>
  <c r="M184"/>
  <c r="H184"/>
  <c r="C184"/>
  <c r="BQ181"/>
  <c r="BK181"/>
  <c r="BF181"/>
  <c r="BA181"/>
  <c r="AV181"/>
  <c r="AQ181"/>
  <c r="AL181"/>
  <c r="AG181"/>
  <c r="AB181"/>
  <c r="W181"/>
  <c r="R181"/>
  <c r="M181"/>
  <c r="H181"/>
  <c r="C181"/>
  <c r="BQ180"/>
  <c r="BK180"/>
  <c r="BF180"/>
  <c r="BA180"/>
  <c r="AV180"/>
  <c r="AQ180"/>
  <c r="AL180"/>
  <c r="AG180"/>
  <c r="AB180"/>
  <c r="W180"/>
  <c r="R180"/>
  <c r="M180"/>
  <c r="H180"/>
  <c r="C180"/>
  <c r="BQ179"/>
  <c r="BK179"/>
  <c r="BF179"/>
  <c r="BA179"/>
  <c r="AV179"/>
  <c r="AQ179"/>
  <c r="AL179"/>
  <c r="AG179"/>
  <c r="AB179"/>
  <c r="W179"/>
  <c r="R179"/>
  <c r="M179"/>
  <c r="H179"/>
  <c r="C179"/>
  <c r="BQ178"/>
  <c r="BK178"/>
  <c r="BF178"/>
  <c r="BA178"/>
  <c r="AV178"/>
  <c r="AQ178"/>
  <c r="AL178"/>
  <c r="AG178"/>
  <c r="AB178"/>
  <c r="W178"/>
  <c r="R178"/>
  <c r="M178"/>
  <c r="H178"/>
  <c r="C178"/>
  <c r="BQ175"/>
  <c r="BK175"/>
  <c r="BF175"/>
  <c r="BA175"/>
  <c r="AV175"/>
  <c r="AQ175"/>
  <c r="AL175"/>
  <c r="AG175"/>
  <c r="AB175"/>
  <c r="W175"/>
  <c r="R175"/>
  <c r="M175"/>
  <c r="H175"/>
  <c r="C175"/>
  <c r="BQ174"/>
  <c r="BK174"/>
  <c r="BF174"/>
  <c r="BA174"/>
  <c r="AV174"/>
  <c r="AQ174"/>
  <c r="AL174"/>
  <c r="AG174"/>
  <c r="AB174"/>
  <c r="W174"/>
  <c r="R174"/>
  <c r="M174"/>
  <c r="H174"/>
  <c r="C174"/>
  <c r="BQ173"/>
  <c r="BK173"/>
  <c r="BF173"/>
  <c r="BA173"/>
  <c r="AV173"/>
  <c r="AQ173"/>
  <c r="AL173"/>
  <c r="AG173"/>
  <c r="AB173"/>
  <c r="W173"/>
  <c r="R173"/>
  <c r="M173"/>
  <c r="H173"/>
  <c r="C173"/>
  <c r="BQ172"/>
  <c r="BK172"/>
  <c r="BF172"/>
  <c r="BA172"/>
  <c r="AV172"/>
  <c r="AQ172"/>
  <c r="AL172"/>
  <c r="AG172"/>
  <c r="AB172"/>
  <c r="W172"/>
  <c r="R172"/>
  <c r="M172"/>
  <c r="H172"/>
  <c r="C172"/>
  <c r="BQ171"/>
  <c r="BK171"/>
  <c r="BF171"/>
  <c r="BA171"/>
  <c r="AV171"/>
  <c r="AQ171"/>
  <c r="AL171"/>
  <c r="AG171"/>
  <c r="AB171"/>
  <c r="W171"/>
  <c r="R171"/>
  <c r="M171"/>
  <c r="H171"/>
  <c r="C171"/>
  <c r="BQ170"/>
  <c r="BK170"/>
  <c r="BF170"/>
  <c r="BA170"/>
  <c r="AV170"/>
  <c r="AQ170"/>
  <c r="AL170"/>
  <c r="AG170"/>
  <c r="AB170"/>
  <c r="W170"/>
  <c r="R170"/>
  <c r="M170"/>
  <c r="H170"/>
  <c r="C170"/>
  <c r="BQ169"/>
  <c r="BK169"/>
  <c r="BF169"/>
  <c r="BA169"/>
  <c r="AV169"/>
  <c r="AQ169"/>
  <c r="AL169"/>
  <c r="AG169"/>
  <c r="AB169"/>
  <c r="W169"/>
  <c r="R169"/>
  <c r="M169"/>
  <c r="H169"/>
  <c r="C169"/>
  <c r="BQ168"/>
  <c r="BK168"/>
  <c r="BF168"/>
  <c r="BA168"/>
  <c r="AV168"/>
  <c r="AQ168"/>
  <c r="AL168"/>
  <c r="AG168"/>
  <c r="AB168"/>
  <c r="W168"/>
  <c r="R168"/>
  <c r="M168"/>
  <c r="H168"/>
  <c r="C168"/>
  <c r="BQ165"/>
  <c r="BK165"/>
  <c r="BF165"/>
  <c r="BA165"/>
  <c r="AV165"/>
  <c r="AQ165"/>
  <c r="AL165"/>
  <c r="AG165"/>
  <c r="AB165"/>
  <c r="W165"/>
  <c r="R165"/>
  <c r="M165"/>
  <c r="H165"/>
  <c r="C165"/>
  <c r="BQ164"/>
  <c r="BK164"/>
  <c r="BF164"/>
  <c r="BA164"/>
  <c r="AV164"/>
  <c r="AQ164"/>
  <c r="AL164"/>
  <c r="AG164"/>
  <c r="AB164"/>
  <c r="W164"/>
  <c r="R164"/>
  <c r="M164"/>
  <c r="H164"/>
  <c r="C164"/>
  <c r="BQ163"/>
  <c r="BK163"/>
  <c r="BF163"/>
  <c r="BA163"/>
  <c r="AV163"/>
  <c r="AQ163"/>
  <c r="AL163"/>
  <c r="AG163"/>
  <c r="AB163"/>
  <c r="W163"/>
  <c r="R163"/>
  <c r="M163"/>
  <c r="H163"/>
  <c r="C163"/>
  <c r="BQ162"/>
  <c r="BK162"/>
  <c r="BF162"/>
  <c r="BA162"/>
  <c r="AV162"/>
  <c r="AQ162"/>
  <c r="AL162"/>
  <c r="AG162"/>
  <c r="AB162"/>
  <c r="W162"/>
  <c r="R162"/>
  <c r="M162"/>
  <c r="H162"/>
  <c r="C162"/>
  <c r="BQ161"/>
  <c r="BK161"/>
  <c r="BF161"/>
  <c r="BA161"/>
  <c r="AV161"/>
  <c r="AQ161"/>
  <c r="AL161"/>
  <c r="AG161"/>
  <c r="AB161"/>
  <c r="W161"/>
  <c r="R161"/>
  <c r="M161"/>
  <c r="H161"/>
  <c r="C161"/>
  <c r="BQ160"/>
  <c r="BK160"/>
  <c r="BF160"/>
  <c r="BA160"/>
  <c r="AV160"/>
  <c r="AQ160"/>
  <c r="AL160"/>
  <c r="AG160"/>
  <c r="AB160"/>
  <c r="W160"/>
  <c r="R160"/>
  <c r="M160"/>
  <c r="H160"/>
  <c r="C160"/>
  <c r="BQ159"/>
  <c r="BK159"/>
  <c r="BF159"/>
  <c r="BA159"/>
  <c r="AV159"/>
  <c r="AQ159"/>
  <c r="AL159"/>
  <c r="AG159"/>
  <c r="AB159"/>
  <c r="W159"/>
  <c r="R159"/>
  <c r="M159"/>
  <c r="H159"/>
  <c r="C159"/>
  <c r="BQ158"/>
  <c r="BK158"/>
  <c r="BF158"/>
  <c r="BA158"/>
  <c r="AV158"/>
  <c r="AQ158"/>
  <c r="AL158"/>
  <c r="AG158"/>
  <c r="AB158"/>
  <c r="W158"/>
  <c r="R158"/>
  <c r="M158"/>
  <c r="H158"/>
  <c r="C158"/>
  <c r="BQ157"/>
  <c r="BK157"/>
  <c r="BF157"/>
  <c r="BA157"/>
  <c r="AV157"/>
  <c r="AQ157"/>
  <c r="AL157"/>
  <c r="AG157"/>
  <c r="AB157"/>
  <c r="W157"/>
  <c r="R157"/>
  <c r="M157"/>
  <c r="H157"/>
  <c r="C157"/>
  <c r="BQ156"/>
  <c r="BK156"/>
  <c r="BF156"/>
  <c r="BA156"/>
  <c r="AV156"/>
  <c r="AQ156"/>
  <c r="AL156"/>
  <c r="AG156"/>
  <c r="AB156"/>
  <c r="W156"/>
  <c r="R156"/>
  <c r="M156"/>
  <c r="H156"/>
  <c r="C156"/>
  <c r="BQ155"/>
  <c r="BK155"/>
  <c r="BF155"/>
  <c r="BA155"/>
  <c r="AV155"/>
  <c r="AQ155"/>
  <c r="AL155"/>
  <c r="AG155"/>
  <c r="AB155"/>
  <c r="W155"/>
  <c r="R155"/>
  <c r="M155"/>
  <c r="H155"/>
  <c r="C155"/>
  <c r="BQ154"/>
  <c r="BK154"/>
  <c r="BF154"/>
  <c r="BA154"/>
  <c r="AV154"/>
  <c r="AQ154"/>
  <c r="AL154"/>
  <c r="AG154"/>
  <c r="AB154"/>
  <c r="W154"/>
  <c r="R154"/>
  <c r="M154"/>
  <c r="H154"/>
  <c r="C154"/>
  <c r="BQ153"/>
  <c r="BK153"/>
  <c r="BF153"/>
  <c r="BA153"/>
  <c r="AV153"/>
  <c r="AQ153"/>
  <c r="AL153"/>
  <c r="AG153"/>
  <c r="AB153"/>
  <c r="W153"/>
  <c r="R153"/>
  <c r="M153"/>
  <c r="H153"/>
  <c r="C153"/>
  <c r="BQ152"/>
  <c r="BK152"/>
  <c r="BF152"/>
  <c r="BA152"/>
  <c r="AV152"/>
  <c r="AQ152"/>
  <c r="AL152"/>
  <c r="AG152"/>
  <c r="AB152"/>
  <c r="W152"/>
  <c r="R152"/>
  <c r="M152"/>
  <c r="H152"/>
  <c r="C152"/>
  <c r="BQ151"/>
  <c r="BK151"/>
  <c r="BF151"/>
  <c r="BA151"/>
  <c r="AV151"/>
  <c r="AQ151"/>
  <c r="AL151"/>
  <c r="AG151"/>
  <c r="AB151"/>
  <c r="W151"/>
  <c r="R151"/>
  <c r="M151"/>
  <c r="H151"/>
  <c r="C151"/>
  <c r="BQ150"/>
  <c r="BK150"/>
  <c r="BF150"/>
  <c r="BA150"/>
  <c r="AV150"/>
  <c r="AQ150"/>
  <c r="AL150"/>
  <c r="AG150"/>
  <c r="AB150"/>
  <c r="W150"/>
  <c r="R150"/>
  <c r="M150"/>
  <c r="H150"/>
  <c r="C150"/>
  <c r="BQ149"/>
  <c r="BK149"/>
  <c r="BF149"/>
  <c r="BA149"/>
  <c r="AV149"/>
  <c r="AQ149"/>
  <c r="AL149"/>
  <c r="AG149"/>
  <c r="AB149"/>
  <c r="W149"/>
  <c r="R149"/>
  <c r="M149"/>
  <c r="H149"/>
  <c r="C149"/>
  <c r="BQ148"/>
  <c r="BK148"/>
  <c r="BF148"/>
  <c r="BA148"/>
  <c r="AV148"/>
  <c r="AQ148"/>
  <c r="AL148"/>
  <c r="AG148"/>
  <c r="AB148"/>
  <c r="W148"/>
  <c r="R148"/>
  <c r="M148"/>
  <c r="H148"/>
  <c r="C148"/>
  <c r="BQ147"/>
  <c r="BK147"/>
  <c r="BF147"/>
  <c r="BA147"/>
  <c r="AV147"/>
  <c r="AQ147"/>
  <c r="AL147"/>
  <c r="AG147"/>
  <c r="AB147"/>
  <c r="W147"/>
  <c r="R147"/>
  <c r="M147"/>
  <c r="H147"/>
  <c r="C147"/>
  <c r="BQ146"/>
  <c r="BK146"/>
  <c r="BF146"/>
  <c r="BA146"/>
  <c r="AV146"/>
  <c r="AQ146"/>
  <c r="AL146"/>
  <c r="AG146"/>
  <c r="AB146"/>
  <c r="W146"/>
  <c r="R146"/>
  <c r="M146"/>
  <c r="H146"/>
  <c r="C146"/>
  <c r="BQ145"/>
  <c r="BK145"/>
  <c r="BF145"/>
  <c r="BA145"/>
  <c r="AV145"/>
  <c r="AQ145"/>
  <c r="AL145"/>
  <c r="AG145"/>
  <c r="AB145"/>
  <c r="W145"/>
  <c r="R145"/>
  <c r="M145"/>
  <c r="H145"/>
  <c r="C145"/>
  <c r="BQ144"/>
  <c r="BK144"/>
  <c r="BF144"/>
  <c r="BA144"/>
  <c r="AV144"/>
  <c r="AQ144"/>
  <c r="AL144"/>
  <c r="AG144"/>
  <c r="AB144"/>
  <c r="W144"/>
  <c r="R144"/>
  <c r="M144"/>
  <c r="H144"/>
  <c r="C144"/>
  <c r="BQ143"/>
  <c r="BK143"/>
  <c r="BF143"/>
  <c r="BA143"/>
  <c r="AV143"/>
  <c r="AQ143"/>
  <c r="AL143"/>
  <c r="AG143"/>
  <c r="AB143"/>
  <c r="W143"/>
  <c r="R143"/>
  <c r="M143"/>
  <c r="H143"/>
  <c r="C143"/>
  <c r="BQ142"/>
  <c r="BK142"/>
  <c r="BF142"/>
  <c r="BA142"/>
  <c r="AV142"/>
  <c r="AQ142"/>
  <c r="AL142"/>
  <c r="AG142"/>
  <c r="AB142"/>
  <c r="W142"/>
  <c r="R142"/>
  <c r="M142"/>
  <c r="H142"/>
  <c r="C142"/>
  <c r="BQ141"/>
  <c r="BK141"/>
  <c r="BF141"/>
  <c r="BA141"/>
  <c r="AV141"/>
  <c r="AQ141"/>
  <c r="AL141"/>
  <c r="AG141"/>
  <c r="AB141"/>
  <c r="W141"/>
  <c r="R141"/>
  <c r="M141"/>
  <c r="H141"/>
  <c r="C141"/>
  <c r="BQ140"/>
  <c r="BK140"/>
  <c r="BF140"/>
  <c r="BA140"/>
  <c r="AV140"/>
  <c r="AQ140"/>
  <c r="AL140"/>
  <c r="AG140"/>
  <c r="AB140"/>
  <c r="W140"/>
  <c r="R140"/>
  <c r="M140"/>
  <c r="H140"/>
  <c r="C140"/>
  <c r="BQ139"/>
  <c r="BK139"/>
  <c r="BF139"/>
  <c r="BA139"/>
  <c r="AV139"/>
  <c r="AQ139"/>
  <c r="AL139"/>
  <c r="AG139"/>
  <c r="AB139"/>
  <c r="W139"/>
  <c r="R139"/>
  <c r="M139"/>
  <c r="H139"/>
  <c r="C139"/>
  <c r="BQ138"/>
  <c r="BK138"/>
  <c r="BF138"/>
  <c r="BA138"/>
  <c r="AV138"/>
  <c r="AQ138"/>
  <c r="AL138"/>
  <c r="AG138"/>
  <c r="AB138"/>
  <c r="W138"/>
  <c r="R138"/>
  <c r="M138"/>
  <c r="H138"/>
  <c r="C138"/>
  <c r="BQ137"/>
  <c r="BK137"/>
  <c r="BF137"/>
  <c r="BA137"/>
  <c r="AV137"/>
  <c r="AQ137"/>
  <c r="AL137"/>
  <c r="AG137"/>
  <c r="AB137"/>
  <c r="W137"/>
  <c r="R137"/>
  <c r="M137"/>
  <c r="H137"/>
  <c r="C137"/>
  <c r="BQ136"/>
  <c r="BK136"/>
  <c r="BF136"/>
  <c r="BA136"/>
  <c r="AV136"/>
  <c r="AQ136"/>
  <c r="AL136"/>
  <c r="AG136"/>
  <c r="AB136"/>
  <c r="W136"/>
  <c r="R136"/>
  <c r="M136"/>
  <c r="H136"/>
  <c r="C136"/>
  <c r="BQ135"/>
  <c r="BK135"/>
  <c r="BF135"/>
  <c r="BA135"/>
  <c r="AV135"/>
  <c r="AQ135"/>
  <c r="AL135"/>
  <c r="AG135"/>
  <c r="AB135"/>
  <c r="W135"/>
  <c r="R135"/>
  <c r="M135"/>
  <c r="H135"/>
  <c r="C135"/>
  <c r="BQ134"/>
  <c r="BK134"/>
  <c r="BF134"/>
  <c r="BA134"/>
  <c r="AV134"/>
  <c r="AQ134"/>
  <c r="AL134"/>
  <c r="AG134"/>
  <c r="AB134"/>
  <c r="W134"/>
  <c r="R134"/>
  <c r="M134"/>
  <c r="H134"/>
  <c r="C134"/>
  <c r="BQ133"/>
  <c r="BK133"/>
  <c r="BF133"/>
  <c r="BA133"/>
  <c r="AV133"/>
  <c r="AQ133"/>
  <c r="AL133"/>
  <c r="AG133"/>
  <c r="AB133"/>
  <c r="W133"/>
  <c r="R133"/>
  <c r="M133"/>
  <c r="H133"/>
  <c r="C133"/>
  <c r="BQ132"/>
  <c r="BK132"/>
  <c r="BF132"/>
  <c r="BA132"/>
  <c r="AV132"/>
  <c r="AQ132"/>
  <c r="AL132"/>
  <c r="AG132"/>
  <c r="AB132"/>
  <c r="W132"/>
  <c r="R132"/>
  <c r="M132"/>
  <c r="H132"/>
  <c r="C132"/>
  <c r="BQ131"/>
  <c r="BK131"/>
  <c r="BF131"/>
  <c r="BA131"/>
  <c r="AV131"/>
  <c r="AQ131"/>
  <c r="AL131"/>
  <c r="AG131"/>
  <c r="AB131"/>
  <c r="W131"/>
  <c r="R131"/>
  <c r="M131"/>
  <c r="H131"/>
  <c r="C131"/>
  <c r="BQ130"/>
  <c r="BK130"/>
  <c r="BF130"/>
  <c r="BA130"/>
  <c r="AV130"/>
  <c r="AQ130"/>
  <c r="AL130"/>
  <c r="AG130"/>
  <c r="AB130"/>
  <c r="W130"/>
  <c r="R130"/>
  <c r="M130"/>
  <c r="H130"/>
  <c r="C130"/>
  <c r="BQ129"/>
  <c r="BK129"/>
  <c r="BF129"/>
  <c r="BA129"/>
  <c r="AV129"/>
  <c r="AQ129"/>
  <c r="AL129"/>
  <c r="AG129"/>
  <c r="AB129"/>
  <c r="W129"/>
  <c r="R129"/>
  <c r="M129"/>
  <c r="H129"/>
  <c r="C129"/>
  <c r="BQ128"/>
  <c r="BK128"/>
  <c r="BF128"/>
  <c r="BA128"/>
  <c r="AV128"/>
  <c r="AQ128"/>
  <c r="AL128"/>
  <c r="AG128"/>
  <c r="AB128"/>
  <c r="W128"/>
  <c r="R128"/>
  <c r="M128"/>
  <c r="H128"/>
  <c r="C128"/>
  <c r="BQ127"/>
  <c r="BK127"/>
  <c r="BF127"/>
  <c r="BA127"/>
  <c r="AV127"/>
  <c r="AQ127"/>
  <c r="AL127"/>
  <c r="AG127"/>
  <c r="AB127"/>
  <c r="W127"/>
  <c r="R127"/>
  <c r="M127"/>
  <c r="H127"/>
  <c r="C127"/>
  <c r="BQ124"/>
  <c r="BK124"/>
  <c r="BF124"/>
  <c r="BA124"/>
  <c r="AV124"/>
  <c r="AQ124"/>
  <c r="AL124"/>
  <c r="AG124"/>
  <c r="AB124"/>
  <c r="W124"/>
  <c r="R124"/>
  <c r="M124"/>
  <c r="H124"/>
  <c r="C124"/>
  <c r="BQ123"/>
  <c r="BK123"/>
  <c r="BF123"/>
  <c r="BA123"/>
  <c r="AV123"/>
  <c r="AQ123"/>
  <c r="AL123"/>
  <c r="AG123"/>
  <c r="AB123"/>
  <c r="W123"/>
  <c r="R123"/>
  <c r="M123"/>
  <c r="H123"/>
  <c r="C123"/>
  <c r="BQ120"/>
  <c r="BK120"/>
  <c r="BF120"/>
  <c r="BA120"/>
  <c r="AV120"/>
  <c r="AQ120"/>
  <c r="AL120"/>
  <c r="AG120"/>
  <c r="AB120"/>
  <c r="W120"/>
  <c r="R120"/>
  <c r="M120"/>
  <c r="H120"/>
  <c r="C120"/>
  <c r="BQ119"/>
  <c r="BK119"/>
  <c r="BF119"/>
  <c r="BA119"/>
  <c r="AV119"/>
  <c r="AQ119"/>
  <c r="AL119"/>
  <c r="AG119"/>
  <c r="AB119"/>
  <c r="W119"/>
  <c r="R119"/>
  <c r="M119"/>
  <c r="H119"/>
  <c r="C119"/>
  <c r="BQ115"/>
  <c r="BK115"/>
  <c r="BF115"/>
  <c r="BA115"/>
  <c r="AV115"/>
  <c r="AQ115"/>
  <c r="AL115"/>
  <c r="AG115"/>
  <c r="AB115"/>
  <c r="W115"/>
  <c r="R115"/>
  <c r="M115"/>
  <c r="H115"/>
  <c r="C115"/>
  <c r="BQ114"/>
  <c r="BK114"/>
  <c r="BF114"/>
  <c r="BA114"/>
  <c r="AV114"/>
  <c r="AQ114"/>
  <c r="AL114"/>
  <c r="AG114"/>
  <c r="AB114"/>
  <c r="W114"/>
  <c r="R114"/>
  <c r="M114"/>
  <c r="H114"/>
  <c r="C114"/>
  <c r="BQ113"/>
  <c r="BK113"/>
  <c r="BF113"/>
  <c r="BA113"/>
  <c r="AV113"/>
  <c r="AQ113"/>
  <c r="AL113"/>
  <c r="AG113"/>
  <c r="AB113"/>
  <c r="W113"/>
  <c r="R113"/>
  <c r="M113"/>
  <c r="H113"/>
  <c r="C113"/>
  <c r="BQ112"/>
  <c r="BK112"/>
  <c r="BF112"/>
  <c r="BA112"/>
  <c r="AV112"/>
  <c r="AQ112"/>
  <c r="AL112"/>
  <c r="AG112"/>
  <c r="AB112"/>
  <c r="W112"/>
  <c r="R112"/>
  <c r="M112"/>
  <c r="H112"/>
  <c r="C112"/>
  <c r="BQ111"/>
  <c r="BK111"/>
  <c r="BF111"/>
  <c r="BA111"/>
  <c r="AV111"/>
  <c r="AQ111"/>
  <c r="AL111"/>
  <c r="AG111"/>
  <c r="AB111"/>
  <c r="W111"/>
  <c r="R111"/>
  <c r="M111"/>
  <c r="H111"/>
  <c r="C111"/>
  <c r="BQ110"/>
  <c r="BK110"/>
  <c r="BF110"/>
  <c r="BA110"/>
  <c r="AV110"/>
  <c r="AQ110"/>
  <c r="AL110"/>
  <c r="AG110"/>
  <c r="AB110"/>
  <c r="W110"/>
  <c r="R110"/>
  <c r="M110"/>
  <c r="H110"/>
  <c r="C110"/>
  <c r="BQ109"/>
  <c r="BK109"/>
  <c r="BF109"/>
  <c r="BA109"/>
  <c r="AV109"/>
  <c r="AQ109"/>
  <c r="AL109"/>
  <c r="AG109"/>
  <c r="AB109"/>
  <c r="W109"/>
  <c r="R109"/>
  <c r="M109"/>
  <c r="H109"/>
  <c r="C109"/>
  <c r="BQ108"/>
  <c r="BK108"/>
  <c r="BF108"/>
  <c r="BA108"/>
  <c r="AV108"/>
  <c r="AQ108"/>
  <c r="AL108"/>
  <c r="AG108"/>
  <c r="AB108"/>
  <c r="W108"/>
  <c r="R108"/>
  <c r="M108"/>
  <c r="H108"/>
  <c r="C108"/>
  <c r="BQ107"/>
  <c r="BK107"/>
  <c r="BF107"/>
  <c r="BA107"/>
  <c r="AV107"/>
  <c r="AQ107"/>
  <c r="AL107"/>
  <c r="AG107"/>
  <c r="AB107"/>
  <c r="W107"/>
  <c r="R107"/>
  <c r="M107"/>
  <c r="H107"/>
  <c r="C107"/>
  <c r="BQ106"/>
  <c r="BK106"/>
  <c r="BF106"/>
  <c r="BA106"/>
  <c r="AV106"/>
  <c r="AQ106"/>
  <c r="AL106"/>
  <c r="AG106"/>
  <c r="AB106"/>
  <c r="W106"/>
  <c r="R106"/>
  <c r="M106"/>
  <c r="H106"/>
  <c r="C106"/>
  <c r="BQ105"/>
  <c r="BK105"/>
  <c r="BF105"/>
  <c r="BA105"/>
  <c r="AV105"/>
  <c r="AQ105"/>
  <c r="AL105"/>
  <c r="AG105"/>
  <c r="AB105"/>
  <c r="W105"/>
  <c r="R105"/>
  <c r="M105"/>
  <c r="H105"/>
  <c r="C105"/>
  <c r="BQ104"/>
  <c r="BK104"/>
  <c r="BF104"/>
  <c r="BA104"/>
  <c r="AV104"/>
  <c r="AQ104"/>
  <c r="AL104"/>
  <c r="AG104"/>
  <c r="AB104"/>
  <c r="W104"/>
  <c r="R104"/>
  <c r="M104"/>
  <c r="H104"/>
  <c r="C104"/>
  <c r="BQ103"/>
  <c r="BK103"/>
  <c r="BF103"/>
  <c r="BA103"/>
  <c r="AV103"/>
  <c r="AQ103"/>
  <c r="AL103"/>
  <c r="AG103"/>
  <c r="AB103"/>
  <c r="W103"/>
  <c r="R103"/>
  <c r="M103"/>
  <c r="H103"/>
  <c r="C103"/>
  <c r="BQ102"/>
  <c r="BK102"/>
  <c r="BF102"/>
  <c r="BA102"/>
  <c r="AV102"/>
  <c r="AQ102"/>
  <c r="AL102"/>
  <c r="AG102"/>
  <c r="AB102"/>
  <c r="W102"/>
  <c r="R102"/>
  <c r="M102"/>
  <c r="H102"/>
  <c r="C102"/>
  <c r="BQ101"/>
  <c r="BK101"/>
  <c r="BF101"/>
  <c r="BA101"/>
  <c r="AV101"/>
  <c r="AQ101"/>
  <c r="AL101"/>
  <c r="AG101"/>
  <c r="AB101"/>
  <c r="W101"/>
  <c r="R101"/>
  <c r="M101"/>
  <c r="H101"/>
  <c r="C101"/>
  <c r="BQ100"/>
  <c r="BK100"/>
  <c r="BF100"/>
  <c r="BA100"/>
  <c r="AV100"/>
  <c r="AQ100"/>
  <c r="AL100"/>
  <c r="AG100"/>
  <c r="AB100"/>
  <c r="W100"/>
  <c r="R100"/>
  <c r="M100"/>
  <c r="H100"/>
  <c r="C100"/>
  <c r="BQ99"/>
  <c r="BK99"/>
  <c r="BF99"/>
  <c r="BA99"/>
  <c r="AV99"/>
  <c r="AQ99"/>
  <c r="AL99"/>
  <c r="AG99"/>
  <c r="AB99"/>
  <c r="W99"/>
  <c r="R99"/>
  <c r="M99"/>
  <c r="H99"/>
  <c r="C99"/>
  <c r="BQ98"/>
  <c r="BK98"/>
  <c r="BF98"/>
  <c r="BA98"/>
  <c r="AV98"/>
  <c r="AQ98"/>
  <c r="AL98"/>
  <c r="AG98"/>
  <c r="AB98"/>
  <c r="W98"/>
  <c r="R98"/>
  <c r="M98"/>
  <c r="H98"/>
  <c r="C98"/>
  <c r="BQ97"/>
  <c r="BK97"/>
  <c r="BF97"/>
  <c r="BA97"/>
  <c r="AV97"/>
  <c r="AQ97"/>
  <c r="AL97"/>
  <c r="AG97"/>
  <c r="AB97"/>
  <c r="W97"/>
  <c r="R97"/>
  <c r="M97"/>
  <c r="H97"/>
  <c r="C97"/>
  <c r="BQ96"/>
  <c r="BK96"/>
  <c r="BF96"/>
  <c r="BA96"/>
  <c r="AV96"/>
  <c r="AQ96"/>
  <c r="AL96"/>
  <c r="AG96"/>
  <c r="AB96"/>
  <c r="W96"/>
  <c r="R96"/>
  <c r="M96"/>
  <c r="H96"/>
  <c r="C96"/>
  <c r="BQ95"/>
  <c r="BK95"/>
  <c r="BF95"/>
  <c r="BA95"/>
  <c r="AV95"/>
  <c r="AQ95"/>
  <c r="AL95"/>
  <c r="AG95"/>
  <c r="AB95"/>
  <c r="W95"/>
  <c r="R95"/>
  <c r="M95"/>
  <c r="H95"/>
  <c r="C95"/>
  <c r="BQ94"/>
  <c r="BK94"/>
  <c r="BF94"/>
  <c r="BA94"/>
  <c r="AV94"/>
  <c r="AQ94"/>
  <c r="AL94"/>
  <c r="AG94"/>
  <c r="AB94"/>
  <c r="W94"/>
  <c r="R94"/>
  <c r="M94"/>
  <c r="H94"/>
  <c r="C94"/>
  <c r="BQ93"/>
  <c r="BK93"/>
  <c r="BF93"/>
  <c r="BA93"/>
  <c r="AV93"/>
  <c r="AQ93"/>
  <c r="AL93"/>
  <c r="AG93"/>
  <c r="AB93"/>
  <c r="W93"/>
  <c r="R93"/>
  <c r="M93"/>
  <c r="H93"/>
  <c r="C93"/>
  <c r="BQ92"/>
  <c r="BK92"/>
  <c r="BF92"/>
  <c r="BA92"/>
  <c r="AV92"/>
  <c r="AQ92"/>
  <c r="AL92"/>
  <c r="AG92"/>
  <c r="AB92"/>
  <c r="W92"/>
  <c r="R92"/>
  <c r="M92"/>
  <c r="H92"/>
  <c r="C92"/>
  <c r="BQ91"/>
  <c r="BK91"/>
  <c r="BF91"/>
  <c r="BA91"/>
  <c r="AV91"/>
  <c r="AQ91"/>
  <c r="AL91"/>
  <c r="AG91"/>
  <c r="AB91"/>
  <c r="W91"/>
  <c r="R91"/>
  <c r="M91"/>
  <c r="H91"/>
  <c r="C91"/>
  <c r="BQ90"/>
  <c r="BK90"/>
  <c r="BF90"/>
  <c r="BA90"/>
  <c r="AV90"/>
  <c r="AQ90"/>
  <c r="AL90"/>
  <c r="AG90"/>
  <c r="AB90"/>
  <c r="W90"/>
  <c r="R90"/>
  <c r="M90"/>
  <c r="H90"/>
  <c r="C90"/>
  <c r="BQ89"/>
  <c r="BK89"/>
  <c r="BF89"/>
  <c r="BA89"/>
  <c r="AV89"/>
  <c r="AQ89"/>
  <c r="AL89"/>
  <c r="AG89"/>
  <c r="AB89"/>
  <c r="W89"/>
  <c r="R89"/>
  <c r="M89"/>
  <c r="H89"/>
  <c r="C89"/>
  <c r="BQ88"/>
  <c r="BK88"/>
  <c r="BF88"/>
  <c r="BA88"/>
  <c r="AV88"/>
  <c r="AQ88"/>
  <c r="AL88"/>
  <c r="AG88"/>
  <c r="AB88"/>
  <c r="W88"/>
  <c r="R88"/>
  <c r="M88"/>
  <c r="H88"/>
  <c r="C88"/>
  <c r="BQ87"/>
  <c r="BK87"/>
  <c r="BF87"/>
  <c r="BA87"/>
  <c r="AV87"/>
  <c r="AQ87"/>
  <c r="AL87"/>
  <c r="AG87"/>
  <c r="AB87"/>
  <c r="W87"/>
  <c r="R87"/>
  <c r="M87"/>
  <c r="H87"/>
  <c r="C87"/>
  <c r="BQ86"/>
  <c r="BK86"/>
  <c r="BF86"/>
  <c r="BA86"/>
  <c r="AV86"/>
  <c r="AQ86"/>
  <c r="AL86"/>
  <c r="AG86"/>
  <c r="AB86"/>
  <c r="W86"/>
  <c r="R86"/>
  <c r="M86"/>
  <c r="H86"/>
  <c r="C86"/>
  <c r="BQ85"/>
  <c r="BK85"/>
  <c r="BF85"/>
  <c r="BA85"/>
  <c r="AV85"/>
  <c r="AQ85"/>
  <c r="AL85"/>
  <c r="AG85"/>
  <c r="AB85"/>
  <c r="W85"/>
  <c r="R85"/>
  <c r="M85"/>
  <c r="H85"/>
  <c r="C85"/>
  <c r="BQ84"/>
  <c r="BK84"/>
  <c r="BF84"/>
  <c r="BA84"/>
  <c r="AV84"/>
  <c r="AQ84"/>
  <c r="AL84"/>
  <c r="AG84"/>
  <c r="AB84"/>
  <c r="W84"/>
  <c r="R84"/>
  <c r="M84"/>
  <c r="H84"/>
  <c r="C84"/>
  <c r="BQ83"/>
  <c r="BK83"/>
  <c r="BF83"/>
  <c r="BA83"/>
  <c r="AV83"/>
  <c r="AQ83"/>
  <c r="AL83"/>
  <c r="AG83"/>
  <c r="AB83"/>
  <c r="W83"/>
  <c r="R83"/>
  <c r="M83"/>
  <c r="H83"/>
  <c r="C83"/>
  <c r="BQ82"/>
  <c r="BK82"/>
  <c r="BF82"/>
  <c r="BA82"/>
  <c r="AV82"/>
  <c r="AQ82"/>
  <c r="AL82"/>
  <c r="AG82"/>
  <c r="AB82"/>
  <c r="W82"/>
  <c r="R82"/>
  <c r="M82"/>
  <c r="H82"/>
  <c r="C82"/>
  <c r="BQ81"/>
  <c r="BK81"/>
  <c r="BF81"/>
  <c r="BA81"/>
  <c r="AV81"/>
  <c r="AQ81"/>
  <c r="AL81"/>
  <c r="AG81"/>
  <c r="AB81"/>
  <c r="W81"/>
  <c r="R81"/>
  <c r="M81"/>
  <c r="H81"/>
  <c r="C81"/>
  <c r="BQ80"/>
  <c r="BK80"/>
  <c r="BF80"/>
  <c r="BA80"/>
  <c r="AV80"/>
  <c r="AQ80"/>
  <c r="AL80"/>
  <c r="AG80"/>
  <c r="AB80"/>
  <c r="W80"/>
  <c r="R80"/>
  <c r="M80"/>
  <c r="H80"/>
  <c r="C80"/>
  <c r="BQ79"/>
  <c r="BK79"/>
  <c r="BF79"/>
  <c r="BA79"/>
  <c r="AV79"/>
  <c r="AQ79"/>
  <c r="AL79"/>
  <c r="AG79"/>
  <c r="AB79"/>
  <c r="W79"/>
  <c r="R79"/>
  <c r="M79"/>
  <c r="H79"/>
  <c r="C79"/>
  <c r="BQ78"/>
  <c r="BK78"/>
  <c r="BF78"/>
  <c r="BA78"/>
  <c r="AV78"/>
  <c r="AQ78"/>
  <c r="AL78"/>
  <c r="AG78"/>
  <c r="AB78"/>
  <c r="W78"/>
  <c r="R78"/>
  <c r="M78"/>
  <c r="H78"/>
  <c r="C78"/>
  <c r="BQ77"/>
  <c r="BK77"/>
  <c r="BF77"/>
  <c r="BA77"/>
  <c r="AV77"/>
  <c r="AQ77"/>
  <c r="AL77"/>
  <c r="AG77"/>
  <c r="AB77"/>
  <c r="W77"/>
  <c r="R77"/>
  <c r="M77"/>
  <c r="H77"/>
  <c r="C77"/>
  <c r="BQ76"/>
  <c r="BK76"/>
  <c r="BF76"/>
  <c r="BA76"/>
  <c r="AV76"/>
  <c r="AQ76"/>
  <c r="AL76"/>
  <c r="AG76"/>
  <c r="AB76"/>
  <c r="W76"/>
  <c r="R76"/>
  <c r="M76"/>
  <c r="H76"/>
  <c r="C76"/>
  <c r="BQ75"/>
  <c r="BK75"/>
  <c r="BF75"/>
  <c r="BA75"/>
  <c r="AV75"/>
  <c r="AQ75"/>
  <c r="AL75"/>
  <c r="AG75"/>
  <c r="AB75"/>
  <c r="W75"/>
  <c r="R75"/>
  <c r="M75"/>
  <c r="H75"/>
  <c r="C75"/>
  <c r="BQ74"/>
  <c r="BK74"/>
  <c r="BF74"/>
  <c r="BA74"/>
  <c r="AV74"/>
  <c r="AQ74"/>
  <c r="AL74"/>
  <c r="AG74"/>
  <c r="AB74"/>
  <c r="W74"/>
  <c r="R74"/>
  <c r="M74"/>
  <c r="H74"/>
  <c r="C74"/>
  <c r="BQ73"/>
  <c r="BK73"/>
  <c r="BF73"/>
  <c r="BA73"/>
  <c r="AV73"/>
  <c r="AQ73"/>
  <c r="AL73"/>
  <c r="AG73"/>
  <c r="AB73"/>
  <c r="W73"/>
  <c r="R73"/>
  <c r="M73"/>
  <c r="H73"/>
  <c r="C73"/>
  <c r="BQ72"/>
  <c r="BK72"/>
  <c r="BF72"/>
  <c r="BA72"/>
  <c r="AV72"/>
  <c r="AQ72"/>
  <c r="AL72"/>
  <c r="AG72"/>
  <c r="AB72"/>
  <c r="W72"/>
  <c r="R72"/>
  <c r="M72"/>
  <c r="H72"/>
  <c r="C72"/>
  <c r="BQ71"/>
  <c r="BK71"/>
  <c r="BF71"/>
  <c r="BA71"/>
  <c r="AV71"/>
  <c r="AQ71"/>
  <c r="AL71"/>
  <c r="AG71"/>
  <c r="AB71"/>
  <c r="W71"/>
  <c r="R71"/>
  <c r="M71"/>
  <c r="H71"/>
  <c r="C71"/>
  <c r="BQ70"/>
  <c r="BK70"/>
  <c r="BF70"/>
  <c r="BA70"/>
  <c r="AV70"/>
  <c r="AQ70"/>
  <c r="AL70"/>
  <c r="AG70"/>
  <c r="AB70"/>
  <c r="W70"/>
  <c r="R70"/>
  <c r="M70"/>
  <c r="H70"/>
  <c r="C70"/>
  <c r="BQ69"/>
  <c r="BK69"/>
  <c r="BF69"/>
  <c r="BA69"/>
  <c r="AV69"/>
  <c r="AQ69"/>
  <c r="AL69"/>
  <c r="AG69"/>
  <c r="AB69"/>
  <c r="W69"/>
  <c r="R69"/>
  <c r="M69"/>
  <c r="H69"/>
  <c r="C69"/>
  <c r="BQ68"/>
  <c r="BK68"/>
  <c r="BF68"/>
  <c r="BA68"/>
  <c r="AV68"/>
  <c r="AQ68"/>
  <c r="AL68"/>
  <c r="AG68"/>
  <c r="AB68"/>
  <c r="W68"/>
  <c r="R68"/>
  <c r="M68"/>
  <c r="H68"/>
  <c r="C68"/>
  <c r="BQ67"/>
  <c r="BK67"/>
  <c r="BF67"/>
  <c r="BA67"/>
  <c r="AV67"/>
  <c r="AQ67"/>
  <c r="AL67"/>
  <c r="AG67"/>
  <c r="AB67"/>
  <c r="W67"/>
  <c r="R67"/>
  <c r="M67"/>
  <c r="H67"/>
  <c r="C67"/>
  <c r="BQ66"/>
  <c r="BK66"/>
  <c r="BF66"/>
  <c r="BA66"/>
  <c r="AV66"/>
  <c r="AQ66"/>
  <c r="AL66"/>
  <c r="AG66"/>
  <c r="AB66"/>
  <c r="W66"/>
  <c r="R66"/>
  <c r="M66"/>
  <c r="H66"/>
  <c r="C66"/>
  <c r="BQ65"/>
  <c r="BK65"/>
  <c r="BF65"/>
  <c r="BA65"/>
  <c r="AV65"/>
  <c r="AQ65"/>
  <c r="AL65"/>
  <c r="AG65"/>
  <c r="AB65"/>
  <c r="W65"/>
  <c r="R65"/>
  <c r="M65"/>
  <c r="H65"/>
  <c r="C65"/>
  <c r="BQ64"/>
  <c r="BK64"/>
  <c r="BF64"/>
  <c r="BA64"/>
  <c r="AV64"/>
  <c r="AQ64"/>
  <c r="AL64"/>
  <c r="AG64"/>
  <c r="AB64"/>
  <c r="W64"/>
  <c r="R64"/>
  <c r="M64"/>
  <c r="H64"/>
  <c r="C64"/>
  <c r="BQ63"/>
  <c r="BK63"/>
  <c r="BF63"/>
  <c r="BA63"/>
  <c r="AV63"/>
  <c r="AQ63"/>
  <c r="AL63"/>
  <c r="AG63"/>
  <c r="AB63"/>
  <c r="W63"/>
  <c r="R63"/>
  <c r="M63"/>
  <c r="H63"/>
  <c r="C63"/>
  <c r="BQ62"/>
  <c r="BK62"/>
  <c r="BF62"/>
  <c r="BA62"/>
  <c r="AV62"/>
  <c r="AQ62"/>
  <c r="AL62"/>
  <c r="AG62"/>
  <c r="AB62"/>
  <c r="W62"/>
  <c r="R62"/>
  <c r="M62"/>
  <c r="H62"/>
  <c r="C62"/>
  <c r="BQ61"/>
  <c r="BK61"/>
  <c r="BF61"/>
  <c r="BA61"/>
  <c r="AV61"/>
  <c r="AQ61"/>
  <c r="AL61"/>
  <c r="AG61"/>
  <c r="AB61"/>
  <c r="W61"/>
  <c r="R61"/>
  <c r="M61"/>
  <c r="H61"/>
  <c r="C61"/>
  <c r="BQ60"/>
  <c r="BK60"/>
  <c r="BF60"/>
  <c r="BA60"/>
  <c r="AV60"/>
  <c r="AQ60"/>
  <c r="AL60"/>
  <c r="AG60"/>
  <c r="AB60"/>
  <c r="W60"/>
  <c r="R60"/>
  <c r="M60"/>
  <c r="H60"/>
  <c r="C60"/>
  <c r="BQ59"/>
  <c r="BK59"/>
  <c r="BF59"/>
  <c r="BA59"/>
  <c r="AV59"/>
  <c r="AQ59"/>
  <c r="AL59"/>
  <c r="AG59"/>
  <c r="AB59"/>
  <c r="W59"/>
  <c r="R59"/>
  <c r="M59"/>
  <c r="H59"/>
  <c r="C59"/>
  <c r="BQ58"/>
  <c r="BK58"/>
  <c r="BF58"/>
  <c r="BA58"/>
  <c r="AV58"/>
  <c r="AQ58"/>
  <c r="AL58"/>
  <c r="AG58"/>
  <c r="AB58"/>
  <c r="W58"/>
  <c r="R58"/>
  <c r="M58"/>
  <c r="H58"/>
  <c r="C58"/>
  <c r="BQ57"/>
  <c r="BK57"/>
  <c r="BF57"/>
  <c r="BA57"/>
  <c r="AV57"/>
  <c r="AQ57"/>
  <c r="AL57"/>
  <c r="AG57"/>
  <c r="AB57"/>
  <c r="W57"/>
  <c r="R57"/>
  <c r="M57"/>
  <c r="H57"/>
  <c r="C57"/>
  <c r="BQ56"/>
  <c r="BK56"/>
  <c r="BF56"/>
  <c r="BA56"/>
  <c r="AV56"/>
  <c r="AQ56"/>
  <c r="AL56"/>
  <c r="AG56"/>
  <c r="AB56"/>
  <c r="W56"/>
  <c r="R56"/>
  <c r="M56"/>
  <c r="H56"/>
  <c r="C56"/>
  <c r="BQ55"/>
  <c r="BK55"/>
  <c r="BF55"/>
  <c r="BA55"/>
  <c r="AV55"/>
  <c r="AQ55"/>
  <c r="AL55"/>
  <c r="AG55"/>
  <c r="AB55"/>
  <c r="W55"/>
  <c r="R55"/>
  <c r="M55"/>
  <c r="H55"/>
  <c r="C55"/>
  <c r="BQ54"/>
  <c r="BK54"/>
  <c r="BF54"/>
  <c r="BA54"/>
  <c r="AV54"/>
  <c r="AQ54"/>
  <c r="AL54"/>
  <c r="AG54"/>
  <c r="AB54"/>
  <c r="W54"/>
  <c r="R54"/>
  <c r="M54"/>
  <c r="H54"/>
  <c r="C54"/>
  <c r="BQ53"/>
  <c r="BK53"/>
  <c r="BF53"/>
  <c r="BA53"/>
  <c r="AV53"/>
  <c r="AQ53"/>
  <c r="AL53"/>
  <c r="AG53"/>
  <c r="AB53"/>
  <c r="W53"/>
  <c r="R53"/>
  <c r="M53"/>
  <c r="H53"/>
  <c r="C53"/>
  <c r="BQ52"/>
  <c r="BK52"/>
  <c r="BF52"/>
  <c r="BA52"/>
  <c r="AV52"/>
  <c r="AQ52"/>
  <c r="AL52"/>
  <c r="AG52"/>
  <c r="AB52"/>
  <c r="W52"/>
  <c r="R52"/>
  <c r="M52"/>
  <c r="H52"/>
  <c r="C52"/>
  <c r="BQ51"/>
  <c r="BK51"/>
  <c r="BF51"/>
  <c r="BA51"/>
  <c r="AV51"/>
  <c r="AQ51"/>
  <c r="AL51"/>
  <c r="AG51"/>
  <c r="AB51"/>
  <c r="W51"/>
  <c r="R51"/>
  <c r="M51"/>
  <c r="H51"/>
  <c r="C51"/>
  <c r="BQ50"/>
  <c r="BK50"/>
  <c r="BF50"/>
  <c r="BA50"/>
  <c r="AV50"/>
  <c r="AQ50"/>
  <c r="AL50"/>
  <c r="AG50"/>
  <c r="AB50"/>
  <c r="W50"/>
  <c r="R50"/>
  <c r="M50"/>
  <c r="H50"/>
  <c r="C50"/>
  <c r="BQ49"/>
  <c r="BK49"/>
  <c r="BF49"/>
  <c r="BA49"/>
  <c r="AV49"/>
  <c r="AQ49"/>
  <c r="AL49"/>
  <c r="AG49"/>
  <c r="AB49"/>
  <c r="W49"/>
  <c r="R49"/>
  <c r="M49"/>
  <c r="H49"/>
  <c r="C49"/>
  <c r="BQ48"/>
  <c r="BK48"/>
  <c r="BF48"/>
  <c r="BA48"/>
  <c r="AV48"/>
  <c r="AQ48"/>
  <c r="AL48"/>
  <c r="AG48"/>
  <c r="AB48"/>
  <c r="W48"/>
  <c r="R48"/>
  <c r="M48"/>
  <c r="H48"/>
  <c r="C48"/>
  <c r="BQ47"/>
  <c r="BK47"/>
  <c r="BF47"/>
  <c r="BA47"/>
  <c r="AV47"/>
  <c r="AQ47"/>
  <c r="AL47"/>
  <c r="AG47"/>
  <c r="AB47"/>
  <c r="W47"/>
  <c r="R47"/>
  <c r="M47"/>
  <c r="H47"/>
  <c r="C47"/>
  <c r="BQ46"/>
  <c r="BK46"/>
  <c r="BF46"/>
  <c r="BA46"/>
  <c r="AV46"/>
  <c r="AQ46"/>
  <c r="AL46"/>
  <c r="AG46"/>
  <c r="AB46"/>
  <c r="W46"/>
  <c r="R46"/>
  <c r="M46"/>
  <c r="H46"/>
  <c r="C46"/>
  <c r="BQ45"/>
  <c r="BK45"/>
  <c r="BF45"/>
  <c r="BA45"/>
  <c r="AV45"/>
  <c r="AQ45"/>
  <c r="AL45"/>
  <c r="AG45"/>
  <c r="AB45"/>
  <c r="W45"/>
  <c r="R45"/>
  <c r="M45"/>
  <c r="H45"/>
  <c r="C45"/>
  <c r="BQ44"/>
  <c r="BK44"/>
  <c r="BF44"/>
  <c r="BA44"/>
  <c r="AV44"/>
  <c r="AQ44"/>
  <c r="AL44"/>
  <c r="AG44"/>
  <c r="AB44"/>
  <c r="W44"/>
  <c r="R44"/>
  <c r="M44"/>
  <c r="H44"/>
  <c r="C44"/>
  <c r="BQ43"/>
  <c r="BK43"/>
  <c r="BF43"/>
  <c r="BA43"/>
  <c r="AV43"/>
  <c r="AQ43"/>
  <c r="AL43"/>
  <c r="AG43"/>
  <c r="AB43"/>
  <c r="W43"/>
  <c r="R43"/>
  <c r="M43"/>
  <c r="H43"/>
  <c r="C43"/>
  <c r="BQ42"/>
  <c r="BK42"/>
  <c r="BF42"/>
  <c r="BA42"/>
  <c r="AV42"/>
  <c r="AQ42"/>
  <c r="AL42"/>
  <c r="AG42"/>
  <c r="AB42"/>
  <c r="W42"/>
  <c r="R42"/>
  <c r="M42"/>
  <c r="H42"/>
  <c r="C42"/>
  <c r="BQ39"/>
  <c r="BK39"/>
  <c r="BF39"/>
  <c r="BA39"/>
  <c r="AV39"/>
  <c r="AQ39"/>
  <c r="AL39"/>
  <c r="AG39"/>
  <c r="AB39"/>
  <c r="W39"/>
  <c r="R39"/>
  <c r="M39"/>
  <c r="H39"/>
  <c r="C39"/>
  <c r="BQ38"/>
  <c r="BK38"/>
  <c r="BF38"/>
  <c r="BA38"/>
  <c r="AV38"/>
  <c r="AQ38"/>
  <c r="AL38"/>
  <c r="AG38"/>
  <c r="AB38"/>
  <c r="W38"/>
  <c r="R38"/>
  <c r="M38"/>
  <c r="H38"/>
  <c r="C38"/>
  <c r="BQ37"/>
  <c r="BK37"/>
  <c r="BF37"/>
  <c r="BA37"/>
  <c r="AV37"/>
  <c r="AQ37"/>
  <c r="AL37"/>
  <c r="AG37"/>
  <c r="AB37"/>
  <c r="W37"/>
  <c r="R37"/>
  <c r="M37"/>
  <c r="H37"/>
  <c r="C37"/>
  <c r="BQ36"/>
  <c r="BK36"/>
  <c r="BF36"/>
  <c r="BA36"/>
  <c r="AV36"/>
  <c r="AQ36"/>
  <c r="AL36"/>
  <c r="AG36"/>
  <c r="AB36"/>
  <c r="W36"/>
  <c r="R36"/>
  <c r="M36"/>
  <c r="H36"/>
  <c r="C36"/>
  <c r="BQ35"/>
  <c r="BK35"/>
  <c r="BF35"/>
  <c r="BA35"/>
  <c r="AV35"/>
  <c r="AQ35"/>
  <c r="AL35"/>
  <c r="AG35"/>
  <c r="AB35"/>
  <c r="W35"/>
  <c r="R35"/>
  <c r="M35"/>
  <c r="H35"/>
  <c r="C35"/>
  <c r="BQ34"/>
  <c r="BK34"/>
  <c r="BF34"/>
  <c r="BA34"/>
  <c r="AV34"/>
  <c r="AQ34"/>
  <c r="AL34"/>
  <c r="AG34"/>
  <c r="AB34"/>
  <c r="W34"/>
  <c r="R34"/>
  <c r="M34"/>
  <c r="H34"/>
  <c r="C34"/>
  <c r="BQ33"/>
  <c r="BK33"/>
  <c r="BF33"/>
  <c r="BA33"/>
  <c r="AV33"/>
  <c r="AQ33"/>
  <c r="AL33"/>
  <c r="AG33"/>
  <c r="AB33"/>
  <c r="W33"/>
  <c r="R33"/>
  <c r="M33"/>
  <c r="H33"/>
  <c r="C33"/>
  <c r="BQ30"/>
  <c r="BK30"/>
  <c r="BF30"/>
  <c r="BA30"/>
  <c r="AV30"/>
  <c r="AQ30"/>
  <c r="AL30"/>
  <c r="AG30"/>
  <c r="AB30"/>
  <c r="W30"/>
  <c r="R30"/>
  <c r="M30"/>
  <c r="H30"/>
  <c r="C30"/>
  <c r="BQ29"/>
  <c r="BK29"/>
  <c r="BF29"/>
  <c r="BA29"/>
  <c r="AV29"/>
  <c r="AQ29"/>
  <c r="AL29"/>
  <c r="AG29"/>
  <c r="AB29"/>
  <c r="W29"/>
  <c r="R29"/>
  <c r="M29"/>
  <c r="H29"/>
  <c r="C29"/>
  <c r="BQ28"/>
  <c r="BK28"/>
  <c r="BF28"/>
  <c r="BA28"/>
  <c r="AV28"/>
  <c r="AQ28"/>
  <c r="AL28"/>
  <c r="AG28"/>
  <c r="AB28"/>
  <c r="W28"/>
  <c r="R28"/>
  <c r="M28"/>
  <c r="H28"/>
  <c r="C28"/>
  <c r="BQ27"/>
  <c r="BK27"/>
  <c r="BF27"/>
  <c r="BA27"/>
  <c r="AV27"/>
  <c r="AQ27"/>
  <c r="AL27"/>
  <c r="AG27"/>
  <c r="AB27"/>
  <c r="W27"/>
  <c r="R27"/>
  <c r="M27"/>
  <c r="H27"/>
  <c r="C27"/>
  <c r="BQ26"/>
  <c r="BK26"/>
  <c r="BF26"/>
  <c r="BA26"/>
  <c r="AV26"/>
  <c r="AQ26"/>
  <c r="AL26"/>
  <c r="AG26"/>
  <c r="AB26"/>
  <c r="W26"/>
  <c r="R26"/>
  <c r="M26"/>
  <c r="H26"/>
  <c r="C26"/>
  <c r="BQ25"/>
  <c r="BK25"/>
  <c r="BF25"/>
  <c r="BA25"/>
  <c r="AV25"/>
  <c r="AQ25"/>
  <c r="AL25"/>
  <c r="AG25"/>
  <c r="AB25"/>
  <c r="W25"/>
  <c r="R25"/>
  <c r="M25"/>
  <c r="H25"/>
  <c r="C25"/>
  <c r="BQ24"/>
  <c r="BK24"/>
  <c r="BF24"/>
  <c r="BA24"/>
  <c r="AV24"/>
  <c r="AQ24"/>
  <c r="AL24"/>
  <c r="AG24"/>
  <c r="AB24"/>
  <c r="W24"/>
  <c r="R24"/>
  <c r="M24"/>
  <c r="H24"/>
  <c r="C24"/>
  <c r="BQ23"/>
  <c r="BK23"/>
  <c r="BF23"/>
  <c r="BA23"/>
  <c r="AV23"/>
  <c r="AQ23"/>
  <c r="AL23"/>
  <c r="AG23"/>
  <c r="AB23"/>
  <c r="W23"/>
  <c r="R23"/>
  <c r="M23"/>
  <c r="H23"/>
  <c r="C23"/>
  <c r="BQ22"/>
  <c r="BK22"/>
  <c r="BF22"/>
  <c r="BA22"/>
  <c r="AV22"/>
  <c r="AQ22"/>
  <c r="AL22"/>
  <c r="AG22"/>
  <c r="AB22"/>
  <c r="W22"/>
  <c r="R22"/>
  <c r="M22"/>
  <c r="H22"/>
  <c r="C22"/>
  <c r="BQ20"/>
  <c r="BK20"/>
  <c r="BF20"/>
  <c r="BA20"/>
  <c r="AV20"/>
  <c r="AQ20"/>
  <c r="AL20"/>
  <c r="AG20"/>
  <c r="AB20"/>
  <c r="W20"/>
  <c r="R20"/>
  <c r="M20"/>
  <c r="H20"/>
  <c r="C20"/>
  <c r="BQ19"/>
  <c r="BK19"/>
  <c r="BF19"/>
  <c r="BA19"/>
  <c r="AV19"/>
  <c r="AQ19"/>
  <c r="AL19"/>
  <c r="AG19"/>
  <c r="AB19"/>
  <c r="W19"/>
  <c r="R19"/>
  <c r="M19"/>
  <c r="H19"/>
  <c r="C19"/>
  <c r="BQ18"/>
  <c r="BK18"/>
  <c r="BF18"/>
  <c r="BA18"/>
  <c r="AV18"/>
  <c r="AQ18"/>
  <c r="AL18"/>
  <c r="AG18"/>
  <c r="AB18"/>
  <c r="W18"/>
  <c r="R18"/>
  <c r="M18"/>
  <c r="H18"/>
  <c r="C18"/>
  <c r="BQ17"/>
  <c r="BK17"/>
  <c r="BF17"/>
  <c r="BA17"/>
  <c r="AV17"/>
  <c r="AQ17"/>
  <c r="AL17"/>
  <c r="AG17"/>
  <c r="AB17"/>
  <c r="W17"/>
  <c r="R17"/>
  <c r="M17"/>
  <c r="H17"/>
  <c r="C17"/>
  <c r="BQ16"/>
  <c r="BK16"/>
  <c r="BF16"/>
  <c r="BA16"/>
  <c r="AV16"/>
  <c r="AQ16"/>
  <c r="AL16"/>
  <c r="AG16"/>
  <c r="AB16"/>
  <c r="W16"/>
  <c r="R16"/>
  <c r="M16"/>
  <c r="H16"/>
  <c r="C16"/>
  <c r="BQ15"/>
  <c r="BK15"/>
  <c r="BF15"/>
  <c r="BA15"/>
  <c r="AV15"/>
  <c r="AQ15"/>
  <c r="AL15"/>
  <c r="AG15"/>
  <c r="AB15"/>
  <c r="W15"/>
  <c r="R15"/>
  <c r="M15"/>
  <c r="H15"/>
  <c r="C15"/>
  <c r="BQ14"/>
  <c r="BK14"/>
  <c r="BF14"/>
  <c r="BA14"/>
  <c r="AV14"/>
  <c r="AQ14"/>
  <c r="AL14"/>
  <c r="AG14"/>
  <c r="AB14"/>
  <c r="W14"/>
  <c r="R14"/>
  <c r="M14"/>
  <c r="H14"/>
  <c r="C14"/>
  <c r="BQ13"/>
  <c r="BK13"/>
  <c r="BF13"/>
  <c r="BA13"/>
  <c r="AV13"/>
  <c r="AQ13"/>
  <c r="AL13"/>
  <c r="AG13"/>
  <c r="AB13"/>
  <c r="W13"/>
  <c r="R13"/>
  <c r="M13"/>
  <c r="H13"/>
  <c r="C13"/>
  <c r="BQ12"/>
  <c r="BK12"/>
  <c r="BF12"/>
  <c r="BA12"/>
  <c r="AV12"/>
  <c r="AQ12"/>
  <c r="AL12"/>
  <c r="AG12"/>
  <c r="AB12"/>
  <c r="W12"/>
  <c r="R12"/>
  <c r="M12"/>
  <c r="H12"/>
  <c r="C12"/>
  <c r="BQ11"/>
  <c r="BK11"/>
  <c r="BF11"/>
  <c r="BA11"/>
  <c r="AV11"/>
  <c r="AQ11"/>
  <c r="AL11"/>
  <c r="AG11"/>
  <c r="AB11"/>
  <c r="W11"/>
  <c r="R11"/>
  <c r="M11"/>
  <c r="H11"/>
  <c r="C11"/>
  <c r="BQ10"/>
  <c r="BK10"/>
  <c r="BF10"/>
  <c r="BA10"/>
  <c r="AV10"/>
  <c r="AQ10"/>
  <c r="AL10"/>
  <c r="AG10"/>
  <c r="AB10"/>
  <c r="W10"/>
  <c r="R10"/>
  <c r="M10"/>
  <c r="H10"/>
  <c r="C10"/>
  <c r="BQ239" i="66"/>
  <c r="BK239"/>
  <c r="BF239"/>
  <c r="BA239"/>
  <c r="AV239"/>
  <c r="AQ239"/>
  <c r="AL239"/>
  <c r="AG239"/>
  <c r="AB239"/>
  <c r="W239"/>
  <c r="R239"/>
  <c r="M239"/>
  <c r="H239"/>
  <c r="C239"/>
  <c r="BQ238"/>
  <c r="BK238"/>
  <c r="BF238"/>
  <c r="BA238"/>
  <c r="AV238"/>
  <c r="AQ238"/>
  <c r="AL238"/>
  <c r="AG238"/>
  <c r="AB238"/>
  <c r="W238"/>
  <c r="R238"/>
  <c r="M238"/>
  <c r="H238"/>
  <c r="C238"/>
  <c r="BQ237"/>
  <c r="BK237"/>
  <c r="BF237"/>
  <c r="BA237"/>
  <c r="AV237"/>
  <c r="AQ237"/>
  <c r="AL237"/>
  <c r="AG237"/>
  <c r="AB237"/>
  <c r="W237"/>
  <c r="R237"/>
  <c r="M237"/>
  <c r="H237"/>
  <c r="C237"/>
  <c r="BQ236"/>
  <c r="BK236"/>
  <c r="BF236"/>
  <c r="BA236"/>
  <c r="AV236"/>
  <c r="AQ236"/>
  <c r="AL236"/>
  <c r="AG236"/>
  <c r="AB236"/>
  <c r="W236"/>
  <c r="R236"/>
  <c r="M236"/>
  <c r="H236"/>
  <c r="C236"/>
  <c r="BQ235"/>
  <c r="BK235"/>
  <c r="BF235"/>
  <c r="BA235"/>
  <c r="AV235"/>
  <c r="AQ235"/>
  <c r="AL235"/>
  <c r="AG235"/>
  <c r="AB235"/>
  <c r="W235"/>
  <c r="R235"/>
  <c r="M235"/>
  <c r="H235"/>
  <c r="C235"/>
  <c r="BQ234"/>
  <c r="BK234"/>
  <c r="BF234"/>
  <c r="BA234"/>
  <c r="AV234"/>
  <c r="AQ234"/>
  <c r="AL234"/>
  <c r="AG234"/>
  <c r="AB234"/>
  <c r="W234"/>
  <c r="R234"/>
  <c r="M234"/>
  <c r="H234"/>
  <c r="C234"/>
  <c r="BQ233"/>
  <c r="BK233"/>
  <c r="BF233"/>
  <c r="BA233"/>
  <c r="AV233"/>
  <c r="AQ233"/>
  <c r="AL233"/>
  <c r="AG233"/>
  <c r="AB233"/>
  <c r="W233"/>
  <c r="R233"/>
  <c r="M233"/>
  <c r="H233"/>
  <c r="C233"/>
  <c r="BQ232"/>
  <c r="BK232"/>
  <c r="BF232"/>
  <c r="BA232"/>
  <c r="AV232"/>
  <c r="AQ232"/>
  <c r="AL232"/>
  <c r="AG232"/>
  <c r="AB232"/>
  <c r="W232"/>
  <c r="R232"/>
  <c r="M232"/>
  <c r="H232"/>
  <c r="C232"/>
  <c r="BQ231"/>
  <c r="BK231"/>
  <c r="BF231"/>
  <c r="BA231"/>
  <c r="AV231"/>
  <c r="AQ231"/>
  <c r="AL231"/>
  <c r="AG231"/>
  <c r="AB231"/>
  <c r="W231"/>
  <c r="R231"/>
  <c r="M231"/>
  <c r="H231"/>
  <c r="C231"/>
  <c r="BQ230"/>
  <c r="BK230"/>
  <c r="BF230"/>
  <c r="BA230"/>
  <c r="AV230"/>
  <c r="AQ230"/>
  <c r="AL230"/>
  <c r="AG230"/>
  <c r="AB230"/>
  <c r="W230"/>
  <c r="R230"/>
  <c r="M230"/>
  <c r="H230"/>
  <c r="C230"/>
  <c r="BQ229"/>
  <c r="BK229"/>
  <c r="BF229"/>
  <c r="BA229"/>
  <c r="AV229"/>
  <c r="AQ229"/>
  <c r="AL229"/>
  <c r="AG229"/>
  <c r="AB229"/>
  <c r="W229"/>
  <c r="R229"/>
  <c r="M229"/>
  <c r="H229"/>
  <c r="C229"/>
  <c r="BQ228"/>
  <c r="BK228"/>
  <c r="BF228"/>
  <c r="BA228"/>
  <c r="AV228"/>
  <c r="AQ228"/>
  <c r="AL228"/>
  <c r="AG228"/>
  <c r="AB228"/>
  <c r="W228"/>
  <c r="R228"/>
  <c r="M228"/>
  <c r="H228"/>
  <c r="C228"/>
  <c r="BQ227"/>
  <c r="BK227"/>
  <c r="BF227"/>
  <c r="BA227"/>
  <c r="AV227"/>
  <c r="AQ227"/>
  <c r="AL227"/>
  <c r="AG227"/>
  <c r="AB227"/>
  <c r="W227"/>
  <c r="R227"/>
  <c r="M227"/>
  <c r="H227"/>
  <c r="C227"/>
  <c r="BQ226"/>
  <c r="BK226"/>
  <c r="BF226"/>
  <c r="BA226"/>
  <c r="AV226"/>
  <c r="AQ226"/>
  <c r="AL226"/>
  <c r="AG226"/>
  <c r="AB226"/>
  <c r="W226"/>
  <c r="R226"/>
  <c r="M226"/>
  <c r="H226"/>
  <c r="C226"/>
  <c r="BQ225"/>
  <c r="BK225"/>
  <c r="BF225"/>
  <c r="BA225"/>
  <c r="AV225"/>
  <c r="AQ225"/>
  <c r="AL225"/>
  <c r="AG225"/>
  <c r="AB225"/>
  <c r="W225"/>
  <c r="R225"/>
  <c r="M225"/>
  <c r="H225"/>
  <c r="C225"/>
  <c r="BQ222"/>
  <c r="BK222"/>
  <c r="BF222"/>
  <c r="BA222"/>
  <c r="AV222"/>
  <c r="AQ222"/>
  <c r="AL222"/>
  <c r="AG222"/>
  <c r="AB222"/>
  <c r="W222"/>
  <c r="R222"/>
  <c r="M222"/>
  <c r="H222"/>
  <c r="C222"/>
  <c r="BQ221"/>
  <c r="BK221"/>
  <c r="BF221"/>
  <c r="BA221"/>
  <c r="AV221"/>
  <c r="AQ221"/>
  <c r="AL221"/>
  <c r="AG221"/>
  <c r="AB221"/>
  <c r="W221"/>
  <c r="R221"/>
  <c r="M221"/>
  <c r="H221"/>
  <c r="C221"/>
  <c r="BQ220"/>
  <c r="BK220"/>
  <c r="BF220"/>
  <c r="BA220"/>
  <c r="AV220"/>
  <c r="AQ220"/>
  <c r="AL220"/>
  <c r="AG220"/>
  <c r="AB220"/>
  <c r="W220"/>
  <c r="R220"/>
  <c r="M220"/>
  <c r="H220"/>
  <c r="C220"/>
  <c r="BQ217"/>
  <c r="BK217"/>
  <c r="BF217"/>
  <c r="BA217"/>
  <c r="AV217"/>
  <c r="AQ217"/>
  <c r="AL217"/>
  <c r="AG217"/>
  <c r="AB217"/>
  <c r="W217"/>
  <c r="R217"/>
  <c r="M217"/>
  <c r="H217"/>
  <c r="C217"/>
  <c r="BQ216"/>
  <c r="BK216"/>
  <c r="BF216"/>
  <c r="BA216"/>
  <c r="AV216"/>
  <c r="AQ216"/>
  <c r="AL216"/>
  <c r="AG216"/>
  <c r="AB216"/>
  <c r="W216"/>
  <c r="R216"/>
  <c r="M216"/>
  <c r="H216"/>
  <c r="C216"/>
  <c r="BQ213"/>
  <c r="BK213"/>
  <c r="BF213"/>
  <c r="BA213"/>
  <c r="AV213"/>
  <c r="AQ213"/>
  <c r="AL213"/>
  <c r="AG213"/>
  <c r="AB213"/>
  <c r="W213"/>
  <c r="R213"/>
  <c r="M213"/>
  <c r="H213"/>
  <c r="C213"/>
  <c r="BQ212"/>
  <c r="BK212"/>
  <c r="BF212"/>
  <c r="BA212"/>
  <c r="AV212"/>
  <c r="AQ212"/>
  <c r="AL212"/>
  <c r="AG212"/>
  <c r="AB212"/>
  <c r="W212"/>
  <c r="R212"/>
  <c r="M212"/>
  <c r="H212"/>
  <c r="C212"/>
  <c r="BQ211"/>
  <c r="BK211"/>
  <c r="BF211"/>
  <c r="BA211"/>
  <c r="AV211"/>
  <c r="AQ211"/>
  <c r="AL211"/>
  <c r="AG211"/>
  <c r="AB211"/>
  <c r="W211"/>
  <c r="R211"/>
  <c r="M211"/>
  <c r="H211"/>
  <c r="C211"/>
  <c r="BQ210"/>
  <c r="BK210"/>
  <c r="BF210"/>
  <c r="BA210"/>
  <c r="AV210"/>
  <c r="AQ210"/>
  <c r="AL210"/>
  <c r="AG210"/>
  <c r="AB210"/>
  <c r="W210"/>
  <c r="R210"/>
  <c r="M210"/>
  <c r="H210"/>
  <c r="C210"/>
  <c r="BQ209"/>
  <c r="BK209"/>
  <c r="BF209"/>
  <c r="BA209"/>
  <c r="AV209"/>
  <c r="AQ209"/>
  <c r="AL209"/>
  <c r="AG209"/>
  <c r="AB209"/>
  <c r="W209"/>
  <c r="R209"/>
  <c r="M209"/>
  <c r="H209"/>
  <c r="C209"/>
  <c r="BQ208"/>
  <c r="BK208"/>
  <c r="BF208"/>
  <c r="BA208"/>
  <c r="AV208"/>
  <c r="AQ208"/>
  <c r="AL208"/>
  <c r="AG208"/>
  <c r="AB208"/>
  <c r="W208"/>
  <c r="R208"/>
  <c r="M208"/>
  <c r="H208"/>
  <c r="C208"/>
  <c r="BQ207"/>
  <c r="BK207"/>
  <c r="BF207"/>
  <c r="BA207"/>
  <c r="AV207"/>
  <c r="AQ207"/>
  <c r="AL207"/>
  <c r="AG207"/>
  <c r="AB207"/>
  <c r="W207"/>
  <c r="R207"/>
  <c r="M207"/>
  <c r="H207"/>
  <c r="C207"/>
  <c r="BQ206"/>
  <c r="BK206"/>
  <c r="BF206"/>
  <c r="BA206"/>
  <c r="AV206"/>
  <c r="AQ206"/>
  <c r="AL206"/>
  <c r="AG206"/>
  <c r="AB206"/>
  <c r="W206"/>
  <c r="R206"/>
  <c r="M206"/>
  <c r="H206"/>
  <c r="C206"/>
  <c r="BQ205"/>
  <c r="BK205"/>
  <c r="BF205"/>
  <c r="BA205"/>
  <c r="AV205"/>
  <c r="AQ205"/>
  <c r="AL205"/>
  <c r="AG205"/>
  <c r="AB205"/>
  <c r="W205"/>
  <c r="R205"/>
  <c r="M205"/>
  <c r="H205"/>
  <c r="C205"/>
  <c r="BQ204"/>
  <c r="BK204"/>
  <c r="BF204"/>
  <c r="BA204"/>
  <c r="AV204"/>
  <c r="AQ204"/>
  <c r="AL204"/>
  <c r="AG204"/>
  <c r="AB204"/>
  <c r="W204"/>
  <c r="R204"/>
  <c r="M204"/>
  <c r="H204"/>
  <c r="C204"/>
  <c r="BQ203"/>
  <c r="BK203"/>
  <c r="BF203"/>
  <c r="BA203"/>
  <c r="AV203"/>
  <c r="AQ203"/>
  <c r="AL203"/>
  <c r="AG203"/>
  <c r="AB203"/>
  <c r="W203"/>
  <c r="R203"/>
  <c r="M203"/>
  <c r="H203"/>
  <c r="C203"/>
  <c r="BQ202"/>
  <c r="BK202"/>
  <c r="BF202"/>
  <c r="BA202"/>
  <c r="AV202"/>
  <c r="AQ202"/>
  <c r="AL202"/>
  <c r="AG202"/>
  <c r="AB202"/>
  <c r="W202"/>
  <c r="R202"/>
  <c r="M202"/>
  <c r="H202"/>
  <c r="C202"/>
  <c r="BQ199"/>
  <c r="BK199"/>
  <c r="BF199"/>
  <c r="BA199"/>
  <c r="AV199"/>
  <c r="AQ199"/>
  <c r="AL199"/>
  <c r="AG199"/>
  <c r="AB199"/>
  <c r="W199"/>
  <c r="R199"/>
  <c r="M199"/>
  <c r="H199"/>
  <c r="C199"/>
  <c r="BQ198"/>
  <c r="BK198"/>
  <c r="BF198"/>
  <c r="BA198"/>
  <c r="AV198"/>
  <c r="AQ198"/>
  <c r="AL198"/>
  <c r="AG198"/>
  <c r="AB198"/>
  <c r="W198"/>
  <c r="R198"/>
  <c r="M198"/>
  <c r="H198"/>
  <c r="C198"/>
  <c r="BQ197"/>
  <c r="BK197"/>
  <c r="BF197"/>
  <c r="BA197"/>
  <c r="AV197"/>
  <c r="AQ197"/>
  <c r="AL197"/>
  <c r="AG197"/>
  <c r="AB197"/>
  <c r="W197"/>
  <c r="R197"/>
  <c r="M197"/>
  <c r="H197"/>
  <c r="C197"/>
  <c r="BQ196"/>
  <c r="BK196"/>
  <c r="BF196"/>
  <c r="BA196"/>
  <c r="AV196"/>
  <c r="AQ196"/>
  <c r="AL196"/>
  <c r="AG196"/>
  <c r="AB196"/>
  <c r="W196"/>
  <c r="R196"/>
  <c r="M196"/>
  <c r="H196"/>
  <c r="C196"/>
  <c r="BQ195"/>
  <c r="BK195"/>
  <c r="BF195"/>
  <c r="BA195"/>
  <c r="AV195"/>
  <c r="AQ195"/>
  <c r="AL195"/>
  <c r="AG195"/>
  <c r="AB195"/>
  <c r="W195"/>
  <c r="R195"/>
  <c r="M195"/>
  <c r="H195"/>
  <c r="C195"/>
  <c r="BQ194"/>
  <c r="BK194"/>
  <c r="BF194"/>
  <c r="BA194"/>
  <c r="AV194"/>
  <c r="AQ194"/>
  <c r="AL194"/>
  <c r="AG194"/>
  <c r="AB194"/>
  <c r="W194"/>
  <c r="R194"/>
  <c r="M194"/>
  <c r="H194"/>
  <c r="C194"/>
  <c r="BQ193"/>
  <c r="BK193"/>
  <c r="BF193"/>
  <c r="BA193"/>
  <c r="AV193"/>
  <c r="AQ193"/>
  <c r="AL193"/>
  <c r="AG193"/>
  <c r="AB193"/>
  <c r="W193"/>
  <c r="R193"/>
  <c r="M193"/>
  <c r="H193"/>
  <c r="C193"/>
  <c r="BQ192"/>
  <c r="BK192"/>
  <c r="BF192"/>
  <c r="BA192"/>
  <c r="AV192"/>
  <c r="AQ192"/>
  <c r="AL192"/>
  <c r="AG192"/>
  <c r="AB192"/>
  <c r="W192"/>
  <c r="R192"/>
  <c r="M192"/>
  <c r="H192"/>
  <c r="C192"/>
  <c r="BQ191"/>
  <c r="BK191"/>
  <c r="BF191"/>
  <c r="BA191"/>
  <c r="AV191"/>
  <c r="AQ191"/>
  <c r="AL191"/>
  <c r="AG191"/>
  <c r="AB191"/>
  <c r="W191"/>
  <c r="R191"/>
  <c r="M191"/>
  <c r="H191"/>
  <c r="C191"/>
  <c r="BQ190"/>
  <c r="BK190"/>
  <c r="BF190"/>
  <c r="BA190"/>
  <c r="AV190"/>
  <c r="AQ190"/>
  <c r="AL190"/>
  <c r="AG190"/>
  <c r="AB190"/>
  <c r="W190"/>
  <c r="R190"/>
  <c r="M190"/>
  <c r="H190"/>
  <c r="C190"/>
  <c r="BQ189"/>
  <c r="BK189"/>
  <c r="BF189"/>
  <c r="BA189"/>
  <c r="AV189"/>
  <c r="AQ189"/>
  <c r="AL189"/>
  <c r="AG189"/>
  <c r="AB189"/>
  <c r="W189"/>
  <c r="R189"/>
  <c r="M189"/>
  <c r="H189"/>
  <c r="C189"/>
  <c r="BQ188"/>
  <c r="BK188"/>
  <c r="BF188"/>
  <c r="BA188"/>
  <c r="AV188"/>
  <c r="AQ188"/>
  <c r="AL188"/>
  <c r="AG188"/>
  <c r="AB188"/>
  <c r="W188"/>
  <c r="R188"/>
  <c r="M188"/>
  <c r="H188"/>
  <c r="C188"/>
  <c r="BQ187"/>
  <c r="BK187"/>
  <c r="BF187"/>
  <c r="BA187"/>
  <c r="AV187"/>
  <c r="AQ187"/>
  <c r="AL187"/>
  <c r="AG187"/>
  <c r="AB187"/>
  <c r="W187"/>
  <c r="R187"/>
  <c r="M187"/>
  <c r="H187"/>
  <c r="C187"/>
  <c r="BQ186"/>
  <c r="BK186"/>
  <c r="BF186"/>
  <c r="BA186"/>
  <c r="AV186"/>
  <c r="AQ186"/>
  <c r="AL186"/>
  <c r="AG186"/>
  <c r="AB186"/>
  <c r="W186"/>
  <c r="R186"/>
  <c r="M186"/>
  <c r="H186"/>
  <c r="C186"/>
  <c r="BQ185"/>
  <c r="BK185"/>
  <c r="BF185"/>
  <c r="BA185"/>
  <c r="AV185"/>
  <c r="AQ185"/>
  <c r="AL185"/>
  <c r="AG185"/>
  <c r="AB185"/>
  <c r="W185"/>
  <c r="R185"/>
  <c r="M185"/>
  <c r="H185"/>
  <c r="C185"/>
  <c r="BQ184"/>
  <c r="BK184"/>
  <c r="BF184"/>
  <c r="BA184"/>
  <c r="AV184"/>
  <c r="AQ184"/>
  <c r="AL184"/>
  <c r="AG184"/>
  <c r="AB184"/>
  <c r="W184"/>
  <c r="R184"/>
  <c r="M184"/>
  <c r="H184"/>
  <c r="C184"/>
  <c r="BQ181"/>
  <c r="BK181"/>
  <c r="BF181"/>
  <c r="BA181"/>
  <c r="AV181"/>
  <c r="AQ181"/>
  <c r="AL181"/>
  <c r="AG181"/>
  <c r="AB181"/>
  <c r="W181"/>
  <c r="R181"/>
  <c r="M181"/>
  <c r="H181"/>
  <c r="C181"/>
  <c r="BQ180"/>
  <c r="BK180"/>
  <c r="BF180"/>
  <c r="BA180"/>
  <c r="AV180"/>
  <c r="AQ180"/>
  <c r="AL180"/>
  <c r="AG180"/>
  <c r="AB180"/>
  <c r="W180"/>
  <c r="R180"/>
  <c r="M180"/>
  <c r="H180"/>
  <c r="C180"/>
  <c r="BQ179"/>
  <c r="BK179"/>
  <c r="BF179"/>
  <c r="BA179"/>
  <c r="AV179"/>
  <c r="AQ179"/>
  <c r="AL179"/>
  <c r="AG179"/>
  <c r="AB179"/>
  <c r="W179"/>
  <c r="R179"/>
  <c r="M179"/>
  <c r="H179"/>
  <c r="C179"/>
  <c r="BQ178"/>
  <c r="BK178"/>
  <c r="BF178"/>
  <c r="BA178"/>
  <c r="AV178"/>
  <c r="AQ178"/>
  <c r="AL178"/>
  <c r="AG178"/>
  <c r="AB178"/>
  <c r="W178"/>
  <c r="R178"/>
  <c r="M178"/>
  <c r="H178"/>
  <c r="C178"/>
  <c r="BQ175"/>
  <c r="BK175"/>
  <c r="BF175"/>
  <c r="BA175"/>
  <c r="AV175"/>
  <c r="AQ175"/>
  <c r="AL175"/>
  <c r="AG175"/>
  <c r="AB175"/>
  <c r="W175"/>
  <c r="R175"/>
  <c r="M175"/>
  <c r="H175"/>
  <c r="C175"/>
  <c r="BQ174"/>
  <c r="BK174"/>
  <c r="BF174"/>
  <c r="BA174"/>
  <c r="AV174"/>
  <c r="AQ174"/>
  <c r="AL174"/>
  <c r="AG174"/>
  <c r="AB174"/>
  <c r="W174"/>
  <c r="R174"/>
  <c r="M174"/>
  <c r="H174"/>
  <c r="C174"/>
  <c r="BQ173"/>
  <c r="BK173"/>
  <c r="BF173"/>
  <c r="BA173"/>
  <c r="AV173"/>
  <c r="AQ173"/>
  <c r="AL173"/>
  <c r="AG173"/>
  <c r="AB173"/>
  <c r="W173"/>
  <c r="R173"/>
  <c r="M173"/>
  <c r="H173"/>
  <c r="C173"/>
  <c r="BQ172"/>
  <c r="BK172"/>
  <c r="BF172"/>
  <c r="BA172"/>
  <c r="AV172"/>
  <c r="AQ172"/>
  <c r="AL172"/>
  <c r="AG172"/>
  <c r="AB172"/>
  <c r="W172"/>
  <c r="R172"/>
  <c r="M172"/>
  <c r="H172"/>
  <c r="C172"/>
  <c r="BQ171"/>
  <c r="BK171"/>
  <c r="BF171"/>
  <c r="BA171"/>
  <c r="AV171"/>
  <c r="AQ171"/>
  <c r="AL171"/>
  <c r="AG171"/>
  <c r="AB171"/>
  <c r="W171"/>
  <c r="R171"/>
  <c r="M171"/>
  <c r="H171"/>
  <c r="C171"/>
  <c r="BQ170"/>
  <c r="BK170"/>
  <c r="BF170"/>
  <c r="BA170"/>
  <c r="AV170"/>
  <c r="AQ170"/>
  <c r="AL170"/>
  <c r="AG170"/>
  <c r="AB170"/>
  <c r="W170"/>
  <c r="R170"/>
  <c r="M170"/>
  <c r="H170"/>
  <c r="C170"/>
  <c r="BQ169"/>
  <c r="BK169"/>
  <c r="BF169"/>
  <c r="BA169"/>
  <c r="AV169"/>
  <c r="AQ169"/>
  <c r="AL169"/>
  <c r="AG169"/>
  <c r="AB169"/>
  <c r="W169"/>
  <c r="R169"/>
  <c r="M169"/>
  <c r="H169"/>
  <c r="C169"/>
  <c r="BQ168"/>
  <c r="BK168"/>
  <c r="BF168"/>
  <c r="BA168"/>
  <c r="AV168"/>
  <c r="AQ168"/>
  <c r="AL168"/>
  <c r="AG168"/>
  <c r="AB168"/>
  <c r="W168"/>
  <c r="R168"/>
  <c r="M168"/>
  <c r="H168"/>
  <c r="C168"/>
  <c r="BQ165"/>
  <c r="BK165"/>
  <c r="BF165"/>
  <c r="BA165"/>
  <c r="AV165"/>
  <c r="AQ165"/>
  <c r="AL165"/>
  <c r="AG165"/>
  <c r="AB165"/>
  <c r="W165"/>
  <c r="R165"/>
  <c r="M165"/>
  <c r="H165"/>
  <c r="C165"/>
  <c r="BQ164"/>
  <c r="BK164"/>
  <c r="BF164"/>
  <c r="BA164"/>
  <c r="AV164"/>
  <c r="AQ164"/>
  <c r="AL164"/>
  <c r="AG164"/>
  <c r="AB164"/>
  <c r="W164"/>
  <c r="R164"/>
  <c r="M164"/>
  <c r="H164"/>
  <c r="C164"/>
  <c r="BQ163"/>
  <c r="BK163"/>
  <c r="BF163"/>
  <c r="BA163"/>
  <c r="AV163"/>
  <c r="AQ163"/>
  <c r="AL163"/>
  <c r="AG163"/>
  <c r="AB163"/>
  <c r="W163"/>
  <c r="R163"/>
  <c r="M163"/>
  <c r="H163"/>
  <c r="C163"/>
  <c r="BQ162"/>
  <c r="BK162"/>
  <c r="BF162"/>
  <c r="BA162"/>
  <c r="AV162"/>
  <c r="AQ162"/>
  <c r="AL162"/>
  <c r="AG162"/>
  <c r="AB162"/>
  <c r="W162"/>
  <c r="R162"/>
  <c r="M162"/>
  <c r="H162"/>
  <c r="C162"/>
  <c r="BQ161"/>
  <c r="BK161"/>
  <c r="BF161"/>
  <c r="BA161"/>
  <c r="AV161"/>
  <c r="AQ161"/>
  <c r="AL161"/>
  <c r="AG161"/>
  <c r="AB161"/>
  <c r="W161"/>
  <c r="R161"/>
  <c r="M161"/>
  <c r="H161"/>
  <c r="C161"/>
  <c r="BQ160"/>
  <c r="BK160"/>
  <c r="BF160"/>
  <c r="BA160"/>
  <c r="AV160"/>
  <c r="AQ160"/>
  <c r="AL160"/>
  <c r="AG160"/>
  <c r="AB160"/>
  <c r="W160"/>
  <c r="R160"/>
  <c r="M160"/>
  <c r="H160"/>
  <c r="C160"/>
  <c r="BQ159"/>
  <c r="BK159"/>
  <c r="BF159"/>
  <c r="BA159"/>
  <c r="AV159"/>
  <c r="AQ159"/>
  <c r="AL159"/>
  <c r="AG159"/>
  <c r="AB159"/>
  <c r="W159"/>
  <c r="R159"/>
  <c r="M159"/>
  <c r="H159"/>
  <c r="C159"/>
  <c r="BQ158"/>
  <c r="BK158"/>
  <c r="BF158"/>
  <c r="BA158"/>
  <c r="AV158"/>
  <c r="AQ158"/>
  <c r="AL158"/>
  <c r="AG158"/>
  <c r="AB158"/>
  <c r="W158"/>
  <c r="R158"/>
  <c r="M158"/>
  <c r="H158"/>
  <c r="C158"/>
  <c r="BQ157"/>
  <c r="BK157"/>
  <c r="BF157"/>
  <c r="BA157"/>
  <c r="AV157"/>
  <c r="AQ157"/>
  <c r="AL157"/>
  <c r="AG157"/>
  <c r="AB157"/>
  <c r="W157"/>
  <c r="R157"/>
  <c r="M157"/>
  <c r="H157"/>
  <c r="C157"/>
  <c r="BQ156"/>
  <c r="BK156"/>
  <c r="BF156"/>
  <c r="BA156"/>
  <c r="AV156"/>
  <c r="AQ156"/>
  <c r="AL156"/>
  <c r="AG156"/>
  <c r="AB156"/>
  <c r="W156"/>
  <c r="R156"/>
  <c r="M156"/>
  <c r="H156"/>
  <c r="C156"/>
  <c r="BQ155"/>
  <c r="BK155"/>
  <c r="BF155"/>
  <c r="BA155"/>
  <c r="AV155"/>
  <c r="AQ155"/>
  <c r="AL155"/>
  <c r="AG155"/>
  <c r="AB155"/>
  <c r="W155"/>
  <c r="R155"/>
  <c r="M155"/>
  <c r="H155"/>
  <c r="C155"/>
  <c r="BQ154"/>
  <c r="BK154"/>
  <c r="BF154"/>
  <c r="BA154"/>
  <c r="AV154"/>
  <c r="AQ154"/>
  <c r="AL154"/>
  <c r="AG154"/>
  <c r="AB154"/>
  <c r="W154"/>
  <c r="R154"/>
  <c r="M154"/>
  <c r="H154"/>
  <c r="C154"/>
  <c r="BQ153"/>
  <c r="BK153"/>
  <c r="BF153"/>
  <c r="BA153"/>
  <c r="AV153"/>
  <c r="AQ153"/>
  <c r="AL153"/>
  <c r="AG153"/>
  <c r="AB153"/>
  <c r="W153"/>
  <c r="R153"/>
  <c r="M153"/>
  <c r="H153"/>
  <c r="C153"/>
  <c r="BQ152"/>
  <c r="BK152"/>
  <c r="BF152"/>
  <c r="BA152"/>
  <c r="AV152"/>
  <c r="AQ152"/>
  <c r="AL152"/>
  <c r="AG152"/>
  <c r="AB152"/>
  <c r="W152"/>
  <c r="R152"/>
  <c r="M152"/>
  <c r="H152"/>
  <c r="C152"/>
  <c r="BQ151"/>
  <c r="BK151"/>
  <c r="BF151"/>
  <c r="BA151"/>
  <c r="AV151"/>
  <c r="AQ151"/>
  <c r="AL151"/>
  <c r="AG151"/>
  <c r="AB151"/>
  <c r="W151"/>
  <c r="R151"/>
  <c r="M151"/>
  <c r="H151"/>
  <c r="C151"/>
  <c r="BQ150"/>
  <c r="BK150"/>
  <c r="BF150"/>
  <c r="BA150"/>
  <c r="AV150"/>
  <c r="AQ150"/>
  <c r="AL150"/>
  <c r="AG150"/>
  <c r="AB150"/>
  <c r="W150"/>
  <c r="R150"/>
  <c r="M150"/>
  <c r="H150"/>
  <c r="C150"/>
  <c r="BQ149"/>
  <c r="BK149"/>
  <c r="BF149"/>
  <c r="BA149"/>
  <c r="AV149"/>
  <c r="AQ149"/>
  <c r="AL149"/>
  <c r="AG149"/>
  <c r="AB149"/>
  <c r="W149"/>
  <c r="R149"/>
  <c r="M149"/>
  <c r="H149"/>
  <c r="C149"/>
  <c r="BQ148"/>
  <c r="BK148"/>
  <c r="BF148"/>
  <c r="BA148"/>
  <c r="AV148"/>
  <c r="AQ148"/>
  <c r="AL148"/>
  <c r="AG148"/>
  <c r="AB148"/>
  <c r="W148"/>
  <c r="R148"/>
  <c r="M148"/>
  <c r="H148"/>
  <c r="C148"/>
  <c r="BQ147"/>
  <c r="BK147"/>
  <c r="BF147"/>
  <c r="BA147"/>
  <c r="AV147"/>
  <c r="AQ147"/>
  <c r="AL147"/>
  <c r="AG147"/>
  <c r="AB147"/>
  <c r="W147"/>
  <c r="R147"/>
  <c r="M147"/>
  <c r="H147"/>
  <c r="C147"/>
  <c r="BQ146"/>
  <c r="BK146"/>
  <c r="BF146"/>
  <c r="BA146"/>
  <c r="AV146"/>
  <c r="AQ146"/>
  <c r="AL146"/>
  <c r="AG146"/>
  <c r="AB146"/>
  <c r="W146"/>
  <c r="R146"/>
  <c r="M146"/>
  <c r="H146"/>
  <c r="C146"/>
  <c r="BQ145"/>
  <c r="BK145"/>
  <c r="BF145"/>
  <c r="BA145"/>
  <c r="AV145"/>
  <c r="AQ145"/>
  <c r="AL145"/>
  <c r="AG145"/>
  <c r="AB145"/>
  <c r="W145"/>
  <c r="R145"/>
  <c r="M145"/>
  <c r="H145"/>
  <c r="C145"/>
  <c r="BQ144"/>
  <c r="BK144"/>
  <c r="BF144"/>
  <c r="BA144"/>
  <c r="AV144"/>
  <c r="AQ144"/>
  <c r="AL144"/>
  <c r="AG144"/>
  <c r="AB144"/>
  <c r="W144"/>
  <c r="R144"/>
  <c r="M144"/>
  <c r="H144"/>
  <c r="C144"/>
  <c r="BQ143"/>
  <c r="BK143"/>
  <c r="BF143"/>
  <c r="BA143"/>
  <c r="AV143"/>
  <c r="AQ143"/>
  <c r="AL143"/>
  <c r="AG143"/>
  <c r="AB143"/>
  <c r="W143"/>
  <c r="R143"/>
  <c r="M143"/>
  <c r="H143"/>
  <c r="C143"/>
  <c r="BQ142"/>
  <c r="BK142"/>
  <c r="BF142"/>
  <c r="BA142"/>
  <c r="AV142"/>
  <c r="AQ142"/>
  <c r="AL142"/>
  <c r="AG142"/>
  <c r="AB142"/>
  <c r="W142"/>
  <c r="R142"/>
  <c r="M142"/>
  <c r="H142"/>
  <c r="C142"/>
  <c r="BQ141"/>
  <c r="BK141"/>
  <c r="BF141"/>
  <c r="BA141"/>
  <c r="AV141"/>
  <c r="AQ141"/>
  <c r="AL141"/>
  <c r="AG141"/>
  <c r="AB141"/>
  <c r="W141"/>
  <c r="R141"/>
  <c r="M141"/>
  <c r="H141"/>
  <c r="C141"/>
  <c r="BQ140"/>
  <c r="BK140"/>
  <c r="BF140"/>
  <c r="BA140"/>
  <c r="AV140"/>
  <c r="AQ140"/>
  <c r="AL140"/>
  <c r="AG140"/>
  <c r="AB140"/>
  <c r="W140"/>
  <c r="R140"/>
  <c r="M140"/>
  <c r="H140"/>
  <c r="C140"/>
  <c r="BQ139"/>
  <c r="BK139"/>
  <c r="BF139"/>
  <c r="BA139"/>
  <c r="AV139"/>
  <c r="AQ139"/>
  <c r="AL139"/>
  <c r="AG139"/>
  <c r="AB139"/>
  <c r="W139"/>
  <c r="R139"/>
  <c r="M139"/>
  <c r="H139"/>
  <c r="C139"/>
  <c r="BQ138"/>
  <c r="BK138"/>
  <c r="BF138"/>
  <c r="BA138"/>
  <c r="AV138"/>
  <c r="AQ138"/>
  <c r="AL138"/>
  <c r="AG138"/>
  <c r="AB138"/>
  <c r="W138"/>
  <c r="R138"/>
  <c r="M138"/>
  <c r="H138"/>
  <c r="C138"/>
  <c r="BQ137"/>
  <c r="BK137"/>
  <c r="BF137"/>
  <c r="BA137"/>
  <c r="AV137"/>
  <c r="AQ137"/>
  <c r="AL137"/>
  <c r="AG137"/>
  <c r="AB137"/>
  <c r="W137"/>
  <c r="R137"/>
  <c r="M137"/>
  <c r="H137"/>
  <c r="C137"/>
  <c r="BQ136"/>
  <c r="BK136"/>
  <c r="BF136"/>
  <c r="BA136"/>
  <c r="AV136"/>
  <c r="AQ136"/>
  <c r="AL136"/>
  <c r="AG136"/>
  <c r="AB136"/>
  <c r="W136"/>
  <c r="R136"/>
  <c r="M136"/>
  <c r="H136"/>
  <c r="C136"/>
  <c r="BQ135"/>
  <c r="BK135"/>
  <c r="BF135"/>
  <c r="BA135"/>
  <c r="AV135"/>
  <c r="AQ135"/>
  <c r="AL135"/>
  <c r="AG135"/>
  <c r="AB135"/>
  <c r="W135"/>
  <c r="R135"/>
  <c r="M135"/>
  <c r="H135"/>
  <c r="C135"/>
  <c r="BQ134"/>
  <c r="BK134"/>
  <c r="BF134"/>
  <c r="BA134"/>
  <c r="AV134"/>
  <c r="AQ134"/>
  <c r="AL134"/>
  <c r="AG134"/>
  <c r="AB134"/>
  <c r="W134"/>
  <c r="R134"/>
  <c r="M134"/>
  <c r="H134"/>
  <c r="C134"/>
  <c r="BQ133"/>
  <c r="BK133"/>
  <c r="BF133"/>
  <c r="BA133"/>
  <c r="AV133"/>
  <c r="AQ133"/>
  <c r="AL133"/>
  <c r="AG133"/>
  <c r="AB133"/>
  <c r="W133"/>
  <c r="R133"/>
  <c r="M133"/>
  <c r="H133"/>
  <c r="C133"/>
  <c r="BQ132"/>
  <c r="BK132"/>
  <c r="BF132"/>
  <c r="BA132"/>
  <c r="AV132"/>
  <c r="AQ132"/>
  <c r="AL132"/>
  <c r="AG132"/>
  <c r="AB132"/>
  <c r="W132"/>
  <c r="R132"/>
  <c r="M132"/>
  <c r="H132"/>
  <c r="C132"/>
  <c r="BQ131"/>
  <c r="BK131"/>
  <c r="BF131"/>
  <c r="BA131"/>
  <c r="AV131"/>
  <c r="AQ131"/>
  <c r="AL131"/>
  <c r="AG131"/>
  <c r="AB131"/>
  <c r="W131"/>
  <c r="R131"/>
  <c r="M131"/>
  <c r="H131"/>
  <c r="C131"/>
  <c r="BQ130"/>
  <c r="BK130"/>
  <c r="BF130"/>
  <c r="BA130"/>
  <c r="AV130"/>
  <c r="AQ130"/>
  <c r="AL130"/>
  <c r="AG130"/>
  <c r="AB130"/>
  <c r="W130"/>
  <c r="R130"/>
  <c r="M130"/>
  <c r="H130"/>
  <c r="C130"/>
  <c r="BQ129"/>
  <c r="BK129"/>
  <c r="BF129"/>
  <c r="BA129"/>
  <c r="AV129"/>
  <c r="AQ129"/>
  <c r="AL129"/>
  <c r="AG129"/>
  <c r="AB129"/>
  <c r="W129"/>
  <c r="R129"/>
  <c r="M129"/>
  <c r="H129"/>
  <c r="C129"/>
  <c r="BQ128"/>
  <c r="BK128"/>
  <c r="BF128"/>
  <c r="BA128"/>
  <c r="AV128"/>
  <c r="AQ128"/>
  <c r="AL128"/>
  <c r="AG128"/>
  <c r="AB128"/>
  <c r="W128"/>
  <c r="R128"/>
  <c r="M128"/>
  <c r="H128"/>
  <c r="C128"/>
  <c r="BQ127"/>
  <c r="BK127"/>
  <c r="BF127"/>
  <c r="BA127"/>
  <c r="AV127"/>
  <c r="AQ127"/>
  <c r="AL127"/>
  <c r="AG127"/>
  <c r="AB127"/>
  <c r="W127"/>
  <c r="R127"/>
  <c r="M127"/>
  <c r="H127"/>
  <c r="C127"/>
  <c r="BQ124"/>
  <c r="BK124"/>
  <c r="BF124"/>
  <c r="BA124"/>
  <c r="AV124"/>
  <c r="AQ124"/>
  <c r="AL124"/>
  <c r="AG124"/>
  <c r="AB124"/>
  <c r="W124"/>
  <c r="R124"/>
  <c r="M124"/>
  <c r="H124"/>
  <c r="C124"/>
  <c r="BQ123"/>
  <c r="BK123"/>
  <c r="BF123"/>
  <c r="BA123"/>
  <c r="AV123"/>
  <c r="AQ123"/>
  <c r="AL123"/>
  <c r="AG123"/>
  <c r="AB123"/>
  <c r="W123"/>
  <c r="R123"/>
  <c r="M123"/>
  <c r="H123"/>
  <c r="C123"/>
  <c r="BQ120"/>
  <c r="BK120"/>
  <c r="BF120"/>
  <c r="BA120"/>
  <c r="AV120"/>
  <c r="AQ120"/>
  <c r="AL120"/>
  <c r="AG120"/>
  <c r="AB120"/>
  <c r="W120"/>
  <c r="R120"/>
  <c r="M120"/>
  <c r="H120"/>
  <c r="C120"/>
  <c r="BQ119"/>
  <c r="BK119"/>
  <c r="BF119"/>
  <c r="BA119"/>
  <c r="AV119"/>
  <c r="AQ119"/>
  <c r="AL119"/>
  <c r="AG119"/>
  <c r="AB119"/>
  <c r="W119"/>
  <c r="R119"/>
  <c r="M119"/>
  <c r="H119"/>
  <c r="C119"/>
  <c r="BQ115"/>
  <c r="BK115"/>
  <c r="BF115"/>
  <c r="BA115"/>
  <c r="AV115"/>
  <c r="AQ115"/>
  <c r="AL115"/>
  <c r="AG115"/>
  <c r="AB115"/>
  <c r="W115"/>
  <c r="R115"/>
  <c r="M115"/>
  <c r="H115"/>
  <c r="C115"/>
  <c r="BQ114"/>
  <c r="BK114"/>
  <c r="BF114"/>
  <c r="BA114"/>
  <c r="AV114"/>
  <c r="AQ114"/>
  <c r="AL114"/>
  <c r="AG114"/>
  <c r="AB114"/>
  <c r="W114"/>
  <c r="R114"/>
  <c r="M114"/>
  <c r="H114"/>
  <c r="C114"/>
  <c r="BQ113"/>
  <c r="BK113"/>
  <c r="BF113"/>
  <c r="BA113"/>
  <c r="AV113"/>
  <c r="AQ113"/>
  <c r="AL113"/>
  <c r="AG113"/>
  <c r="AB113"/>
  <c r="W113"/>
  <c r="R113"/>
  <c r="M113"/>
  <c r="H113"/>
  <c r="C113"/>
  <c r="BQ112"/>
  <c r="BK112"/>
  <c r="BF112"/>
  <c r="BA112"/>
  <c r="AV112"/>
  <c r="AQ112"/>
  <c r="AL112"/>
  <c r="AG112"/>
  <c r="AB112"/>
  <c r="W112"/>
  <c r="R112"/>
  <c r="M112"/>
  <c r="H112"/>
  <c r="C112"/>
  <c r="BQ111"/>
  <c r="BK111"/>
  <c r="BF111"/>
  <c r="BA111"/>
  <c r="AV111"/>
  <c r="AQ111"/>
  <c r="AL111"/>
  <c r="AG111"/>
  <c r="AB111"/>
  <c r="W111"/>
  <c r="R111"/>
  <c r="M111"/>
  <c r="H111"/>
  <c r="C111"/>
  <c r="BQ110"/>
  <c r="BK110"/>
  <c r="BF110"/>
  <c r="BA110"/>
  <c r="AV110"/>
  <c r="AQ110"/>
  <c r="AL110"/>
  <c r="AG110"/>
  <c r="AB110"/>
  <c r="W110"/>
  <c r="R110"/>
  <c r="M110"/>
  <c r="H110"/>
  <c r="C110"/>
  <c r="BQ109"/>
  <c r="BK109"/>
  <c r="BF109"/>
  <c r="BA109"/>
  <c r="AV109"/>
  <c r="AQ109"/>
  <c r="AL109"/>
  <c r="AG109"/>
  <c r="AB109"/>
  <c r="W109"/>
  <c r="R109"/>
  <c r="M109"/>
  <c r="H109"/>
  <c r="C109"/>
  <c r="BQ108"/>
  <c r="BK108"/>
  <c r="BF108"/>
  <c r="BA108"/>
  <c r="AV108"/>
  <c r="AQ108"/>
  <c r="AL108"/>
  <c r="AG108"/>
  <c r="AB108"/>
  <c r="W108"/>
  <c r="R108"/>
  <c r="M108"/>
  <c r="H108"/>
  <c r="C108"/>
  <c r="BQ107"/>
  <c r="BK107"/>
  <c r="BF107"/>
  <c r="BA107"/>
  <c r="AV107"/>
  <c r="AQ107"/>
  <c r="AL107"/>
  <c r="AG107"/>
  <c r="AB107"/>
  <c r="W107"/>
  <c r="R107"/>
  <c r="M107"/>
  <c r="H107"/>
  <c r="C107"/>
  <c r="BQ106"/>
  <c r="BK106"/>
  <c r="BF106"/>
  <c r="BA106"/>
  <c r="AV106"/>
  <c r="AQ106"/>
  <c r="AL106"/>
  <c r="AG106"/>
  <c r="AB106"/>
  <c r="W106"/>
  <c r="R106"/>
  <c r="M106"/>
  <c r="H106"/>
  <c r="C106"/>
  <c r="BQ105"/>
  <c r="BK105"/>
  <c r="BF105"/>
  <c r="BA105"/>
  <c r="AV105"/>
  <c r="AQ105"/>
  <c r="AL105"/>
  <c r="AG105"/>
  <c r="AB105"/>
  <c r="W105"/>
  <c r="R105"/>
  <c r="M105"/>
  <c r="H105"/>
  <c r="C105"/>
  <c r="BQ104"/>
  <c r="BK104"/>
  <c r="BF104"/>
  <c r="BA104"/>
  <c r="AV104"/>
  <c r="AQ104"/>
  <c r="AL104"/>
  <c r="AG104"/>
  <c r="AB104"/>
  <c r="W104"/>
  <c r="R104"/>
  <c r="M104"/>
  <c r="H104"/>
  <c r="C104"/>
  <c r="BQ103"/>
  <c r="BK103"/>
  <c r="BF103"/>
  <c r="BA103"/>
  <c r="AV103"/>
  <c r="AQ103"/>
  <c r="AL103"/>
  <c r="AG103"/>
  <c r="AB103"/>
  <c r="W103"/>
  <c r="R103"/>
  <c r="M103"/>
  <c r="H103"/>
  <c r="C103"/>
  <c r="BQ102"/>
  <c r="BK102"/>
  <c r="BF102"/>
  <c r="BA102"/>
  <c r="AV102"/>
  <c r="AQ102"/>
  <c r="AL102"/>
  <c r="AG102"/>
  <c r="AB102"/>
  <c r="W102"/>
  <c r="R102"/>
  <c r="M102"/>
  <c r="H102"/>
  <c r="C102"/>
  <c r="BQ101"/>
  <c r="BK101"/>
  <c r="BF101"/>
  <c r="BA101"/>
  <c r="AV101"/>
  <c r="AQ101"/>
  <c r="AL101"/>
  <c r="AG101"/>
  <c r="AB101"/>
  <c r="W101"/>
  <c r="R101"/>
  <c r="M101"/>
  <c r="H101"/>
  <c r="C101"/>
  <c r="BQ100"/>
  <c r="BK100"/>
  <c r="BF100"/>
  <c r="BA100"/>
  <c r="AV100"/>
  <c r="AQ100"/>
  <c r="AL100"/>
  <c r="AG100"/>
  <c r="AB100"/>
  <c r="W100"/>
  <c r="R100"/>
  <c r="M100"/>
  <c r="H100"/>
  <c r="C100"/>
  <c r="BQ99"/>
  <c r="BK99"/>
  <c r="BF99"/>
  <c r="BA99"/>
  <c r="AV99"/>
  <c r="AQ99"/>
  <c r="AL99"/>
  <c r="AG99"/>
  <c r="AB99"/>
  <c r="W99"/>
  <c r="R99"/>
  <c r="M99"/>
  <c r="H99"/>
  <c r="C99"/>
  <c r="BQ98"/>
  <c r="BK98"/>
  <c r="BF98"/>
  <c r="BA98"/>
  <c r="AV98"/>
  <c r="AQ98"/>
  <c r="AL98"/>
  <c r="AG98"/>
  <c r="AB98"/>
  <c r="W98"/>
  <c r="R98"/>
  <c r="M98"/>
  <c r="H98"/>
  <c r="C98"/>
  <c r="BQ97"/>
  <c r="BK97"/>
  <c r="BF97"/>
  <c r="BA97"/>
  <c r="AV97"/>
  <c r="AQ97"/>
  <c r="AL97"/>
  <c r="AG97"/>
  <c r="AB97"/>
  <c r="W97"/>
  <c r="R97"/>
  <c r="M97"/>
  <c r="H97"/>
  <c r="C97"/>
  <c r="BQ96"/>
  <c r="BK96"/>
  <c r="BF96"/>
  <c r="BA96"/>
  <c r="AV96"/>
  <c r="AQ96"/>
  <c r="AL96"/>
  <c r="AG96"/>
  <c r="AB96"/>
  <c r="W96"/>
  <c r="R96"/>
  <c r="M96"/>
  <c r="H96"/>
  <c r="C96"/>
  <c r="BQ95"/>
  <c r="BK95"/>
  <c r="BF95"/>
  <c r="BA95"/>
  <c r="AV95"/>
  <c r="AQ95"/>
  <c r="AL95"/>
  <c r="AG95"/>
  <c r="AB95"/>
  <c r="W95"/>
  <c r="R95"/>
  <c r="M95"/>
  <c r="H95"/>
  <c r="C95"/>
  <c r="BQ94"/>
  <c r="BK94"/>
  <c r="BF94"/>
  <c r="BA94"/>
  <c r="AV94"/>
  <c r="AQ94"/>
  <c r="AL94"/>
  <c r="AG94"/>
  <c r="AB94"/>
  <c r="W94"/>
  <c r="R94"/>
  <c r="M94"/>
  <c r="H94"/>
  <c r="C94"/>
  <c r="BQ93"/>
  <c r="BK93"/>
  <c r="BF93"/>
  <c r="BA93"/>
  <c r="AV93"/>
  <c r="AQ93"/>
  <c r="AL93"/>
  <c r="AG93"/>
  <c r="AB93"/>
  <c r="W93"/>
  <c r="R93"/>
  <c r="M93"/>
  <c r="H93"/>
  <c r="C93"/>
  <c r="BQ92"/>
  <c r="BK92"/>
  <c r="BF92"/>
  <c r="BA92"/>
  <c r="AV92"/>
  <c r="AQ92"/>
  <c r="AL92"/>
  <c r="AG92"/>
  <c r="AB92"/>
  <c r="W92"/>
  <c r="R92"/>
  <c r="M92"/>
  <c r="H92"/>
  <c r="C92"/>
  <c r="BQ91"/>
  <c r="BK91"/>
  <c r="BF91"/>
  <c r="BA91"/>
  <c r="AV91"/>
  <c r="AQ91"/>
  <c r="AL91"/>
  <c r="AG91"/>
  <c r="AB91"/>
  <c r="W91"/>
  <c r="R91"/>
  <c r="M91"/>
  <c r="H91"/>
  <c r="C91"/>
  <c r="BQ90"/>
  <c r="BK90"/>
  <c r="BF90"/>
  <c r="BA90"/>
  <c r="AV90"/>
  <c r="AQ90"/>
  <c r="AL90"/>
  <c r="AG90"/>
  <c r="AB90"/>
  <c r="W90"/>
  <c r="R90"/>
  <c r="M90"/>
  <c r="H90"/>
  <c r="C90"/>
  <c r="BQ89"/>
  <c r="BK89"/>
  <c r="BF89"/>
  <c r="BA89"/>
  <c r="AV89"/>
  <c r="AQ89"/>
  <c r="AL89"/>
  <c r="AG89"/>
  <c r="AB89"/>
  <c r="W89"/>
  <c r="R89"/>
  <c r="M89"/>
  <c r="H89"/>
  <c r="C89"/>
  <c r="BQ88"/>
  <c r="BK88"/>
  <c r="BF88"/>
  <c r="BA88"/>
  <c r="AV88"/>
  <c r="AQ88"/>
  <c r="AL88"/>
  <c r="AG88"/>
  <c r="AB88"/>
  <c r="W88"/>
  <c r="R88"/>
  <c r="M88"/>
  <c r="H88"/>
  <c r="C88"/>
  <c r="BQ87"/>
  <c r="BK87"/>
  <c r="BF87"/>
  <c r="BA87"/>
  <c r="AV87"/>
  <c r="AQ87"/>
  <c r="AL87"/>
  <c r="AG87"/>
  <c r="AB87"/>
  <c r="W87"/>
  <c r="R87"/>
  <c r="M87"/>
  <c r="H87"/>
  <c r="C87"/>
  <c r="BQ86"/>
  <c r="BK86"/>
  <c r="BF86"/>
  <c r="BA86"/>
  <c r="AV86"/>
  <c r="AQ86"/>
  <c r="AL86"/>
  <c r="AG86"/>
  <c r="AB86"/>
  <c r="W86"/>
  <c r="R86"/>
  <c r="M86"/>
  <c r="H86"/>
  <c r="C86"/>
  <c r="BQ85"/>
  <c r="BK85"/>
  <c r="BF85"/>
  <c r="BA85"/>
  <c r="AV85"/>
  <c r="AQ85"/>
  <c r="AL85"/>
  <c r="AG85"/>
  <c r="AB85"/>
  <c r="W85"/>
  <c r="R85"/>
  <c r="M85"/>
  <c r="H85"/>
  <c r="C85"/>
  <c r="BQ84"/>
  <c r="BK84"/>
  <c r="BF84"/>
  <c r="BA84"/>
  <c r="AV84"/>
  <c r="AQ84"/>
  <c r="AL84"/>
  <c r="AG84"/>
  <c r="AB84"/>
  <c r="W84"/>
  <c r="R84"/>
  <c r="M84"/>
  <c r="H84"/>
  <c r="C84"/>
  <c r="BQ83"/>
  <c r="BK83"/>
  <c r="BF83"/>
  <c r="BA83"/>
  <c r="AV83"/>
  <c r="AQ83"/>
  <c r="AL83"/>
  <c r="AG83"/>
  <c r="AB83"/>
  <c r="W83"/>
  <c r="R83"/>
  <c r="M83"/>
  <c r="H83"/>
  <c r="C83"/>
  <c r="BQ82"/>
  <c r="BK82"/>
  <c r="BF82"/>
  <c r="BA82"/>
  <c r="AV82"/>
  <c r="AQ82"/>
  <c r="AL82"/>
  <c r="AG82"/>
  <c r="AB82"/>
  <c r="W82"/>
  <c r="R82"/>
  <c r="M82"/>
  <c r="H82"/>
  <c r="C82"/>
  <c r="BQ81"/>
  <c r="BK81"/>
  <c r="BF81"/>
  <c r="BA81"/>
  <c r="AV81"/>
  <c r="AQ81"/>
  <c r="AL81"/>
  <c r="AG81"/>
  <c r="AB81"/>
  <c r="W81"/>
  <c r="R81"/>
  <c r="M81"/>
  <c r="H81"/>
  <c r="C81"/>
  <c r="BQ80"/>
  <c r="BK80"/>
  <c r="BF80"/>
  <c r="BA80"/>
  <c r="AV80"/>
  <c r="AQ80"/>
  <c r="AL80"/>
  <c r="AG80"/>
  <c r="AB80"/>
  <c r="W80"/>
  <c r="R80"/>
  <c r="M80"/>
  <c r="H80"/>
  <c r="C80"/>
  <c r="BQ79"/>
  <c r="BK79"/>
  <c r="BF79"/>
  <c r="BA79"/>
  <c r="AV79"/>
  <c r="AQ79"/>
  <c r="AL79"/>
  <c r="AG79"/>
  <c r="AB79"/>
  <c r="W79"/>
  <c r="R79"/>
  <c r="M79"/>
  <c r="H79"/>
  <c r="C79"/>
  <c r="BQ78"/>
  <c r="BK78"/>
  <c r="BF78"/>
  <c r="BA78"/>
  <c r="AV78"/>
  <c r="AQ78"/>
  <c r="AL78"/>
  <c r="AG78"/>
  <c r="AB78"/>
  <c r="W78"/>
  <c r="R78"/>
  <c r="M78"/>
  <c r="H78"/>
  <c r="C78"/>
  <c r="BQ77"/>
  <c r="BK77"/>
  <c r="BF77"/>
  <c r="BA77"/>
  <c r="AV77"/>
  <c r="AQ77"/>
  <c r="AL77"/>
  <c r="AG77"/>
  <c r="AB77"/>
  <c r="W77"/>
  <c r="R77"/>
  <c r="M77"/>
  <c r="H77"/>
  <c r="C77"/>
  <c r="BQ76"/>
  <c r="BK76"/>
  <c r="BF76"/>
  <c r="BA76"/>
  <c r="AV76"/>
  <c r="AQ76"/>
  <c r="AL76"/>
  <c r="AG76"/>
  <c r="AB76"/>
  <c r="W76"/>
  <c r="R76"/>
  <c r="M76"/>
  <c r="H76"/>
  <c r="C76"/>
  <c r="BQ75"/>
  <c r="BK75"/>
  <c r="BF75"/>
  <c r="BA75"/>
  <c r="AV75"/>
  <c r="AQ75"/>
  <c r="AL75"/>
  <c r="AG75"/>
  <c r="AB75"/>
  <c r="W75"/>
  <c r="R75"/>
  <c r="M75"/>
  <c r="H75"/>
  <c r="C75"/>
  <c r="BQ74"/>
  <c r="BK74"/>
  <c r="BF74"/>
  <c r="BA74"/>
  <c r="AV74"/>
  <c r="AQ74"/>
  <c r="AL74"/>
  <c r="AG74"/>
  <c r="AB74"/>
  <c r="W74"/>
  <c r="R74"/>
  <c r="M74"/>
  <c r="H74"/>
  <c r="C74"/>
  <c r="BQ73"/>
  <c r="BK73"/>
  <c r="BF73"/>
  <c r="BA73"/>
  <c r="AV73"/>
  <c r="AQ73"/>
  <c r="AL73"/>
  <c r="AG73"/>
  <c r="AB73"/>
  <c r="W73"/>
  <c r="R73"/>
  <c r="M73"/>
  <c r="H73"/>
  <c r="C73"/>
  <c r="BQ72"/>
  <c r="BK72"/>
  <c r="BF72"/>
  <c r="BA72"/>
  <c r="AV72"/>
  <c r="AQ72"/>
  <c r="AL72"/>
  <c r="AG72"/>
  <c r="AB72"/>
  <c r="W72"/>
  <c r="R72"/>
  <c r="M72"/>
  <c r="H72"/>
  <c r="C72"/>
  <c r="BQ71"/>
  <c r="BK71"/>
  <c r="BF71"/>
  <c r="BA71"/>
  <c r="AV71"/>
  <c r="AQ71"/>
  <c r="AL71"/>
  <c r="AG71"/>
  <c r="AB71"/>
  <c r="W71"/>
  <c r="R71"/>
  <c r="M71"/>
  <c r="H71"/>
  <c r="C71"/>
  <c r="BQ70"/>
  <c r="BK70"/>
  <c r="BF70"/>
  <c r="BA70"/>
  <c r="AV70"/>
  <c r="AQ70"/>
  <c r="AL70"/>
  <c r="AG70"/>
  <c r="AB70"/>
  <c r="W70"/>
  <c r="R70"/>
  <c r="M70"/>
  <c r="H70"/>
  <c r="C70"/>
  <c r="BQ69"/>
  <c r="BK69"/>
  <c r="BF69"/>
  <c r="BA69"/>
  <c r="AV69"/>
  <c r="AQ69"/>
  <c r="AL69"/>
  <c r="AG69"/>
  <c r="AB69"/>
  <c r="W69"/>
  <c r="R69"/>
  <c r="M69"/>
  <c r="H69"/>
  <c r="C69"/>
  <c r="BQ68"/>
  <c r="BK68"/>
  <c r="BF68"/>
  <c r="BA68"/>
  <c r="AV68"/>
  <c r="AQ68"/>
  <c r="AL68"/>
  <c r="AG68"/>
  <c r="AB68"/>
  <c r="W68"/>
  <c r="R68"/>
  <c r="M68"/>
  <c r="H68"/>
  <c r="C68"/>
  <c r="BQ67"/>
  <c r="BK67"/>
  <c r="BF67"/>
  <c r="BA67"/>
  <c r="AV67"/>
  <c r="AQ67"/>
  <c r="AL67"/>
  <c r="AG67"/>
  <c r="AB67"/>
  <c r="W67"/>
  <c r="R67"/>
  <c r="M67"/>
  <c r="H67"/>
  <c r="C67"/>
  <c r="BQ66"/>
  <c r="BK66"/>
  <c r="BF66"/>
  <c r="BA66"/>
  <c r="AV66"/>
  <c r="AQ66"/>
  <c r="AL66"/>
  <c r="AG66"/>
  <c r="AB66"/>
  <c r="W66"/>
  <c r="R66"/>
  <c r="M66"/>
  <c r="H66"/>
  <c r="C66"/>
  <c r="BQ65"/>
  <c r="BK65"/>
  <c r="BF65"/>
  <c r="BA65"/>
  <c r="AV65"/>
  <c r="AQ65"/>
  <c r="AL65"/>
  <c r="AG65"/>
  <c r="AB65"/>
  <c r="W65"/>
  <c r="R65"/>
  <c r="M65"/>
  <c r="H65"/>
  <c r="C65"/>
  <c r="BQ64"/>
  <c r="BK64"/>
  <c r="BF64"/>
  <c r="BA64"/>
  <c r="AV64"/>
  <c r="AQ64"/>
  <c r="AL64"/>
  <c r="AG64"/>
  <c r="AB64"/>
  <c r="W64"/>
  <c r="R64"/>
  <c r="M64"/>
  <c r="H64"/>
  <c r="C64"/>
  <c r="BQ63"/>
  <c r="BK63"/>
  <c r="BF63"/>
  <c r="BA63"/>
  <c r="AV63"/>
  <c r="AQ63"/>
  <c r="AL63"/>
  <c r="AG63"/>
  <c r="AB63"/>
  <c r="W63"/>
  <c r="R63"/>
  <c r="M63"/>
  <c r="H63"/>
  <c r="C63"/>
  <c r="BQ62"/>
  <c r="BK62"/>
  <c r="BF62"/>
  <c r="BA62"/>
  <c r="AV62"/>
  <c r="AQ62"/>
  <c r="AL62"/>
  <c r="AG62"/>
  <c r="AB62"/>
  <c r="W62"/>
  <c r="R62"/>
  <c r="M62"/>
  <c r="H62"/>
  <c r="C62"/>
  <c r="BQ61"/>
  <c r="BK61"/>
  <c r="BF61"/>
  <c r="BA61"/>
  <c r="AV61"/>
  <c r="AQ61"/>
  <c r="AL61"/>
  <c r="AG61"/>
  <c r="AB61"/>
  <c r="W61"/>
  <c r="R61"/>
  <c r="M61"/>
  <c r="H61"/>
  <c r="C61"/>
  <c r="BQ60"/>
  <c r="BK60"/>
  <c r="BF60"/>
  <c r="BA60"/>
  <c r="AV60"/>
  <c r="AQ60"/>
  <c r="AL60"/>
  <c r="AG60"/>
  <c r="AB60"/>
  <c r="W60"/>
  <c r="R60"/>
  <c r="M60"/>
  <c r="H60"/>
  <c r="C60"/>
  <c r="BQ59"/>
  <c r="BK59"/>
  <c r="BF59"/>
  <c r="BA59"/>
  <c r="AV59"/>
  <c r="AQ59"/>
  <c r="AL59"/>
  <c r="AG59"/>
  <c r="AB59"/>
  <c r="W59"/>
  <c r="R59"/>
  <c r="M59"/>
  <c r="H59"/>
  <c r="C59"/>
  <c r="BQ58"/>
  <c r="BK58"/>
  <c r="BF58"/>
  <c r="BA58"/>
  <c r="AV58"/>
  <c r="AQ58"/>
  <c r="AL58"/>
  <c r="AG58"/>
  <c r="AB58"/>
  <c r="W58"/>
  <c r="R58"/>
  <c r="M58"/>
  <c r="H58"/>
  <c r="C58"/>
  <c r="BQ57"/>
  <c r="BK57"/>
  <c r="BF57"/>
  <c r="BA57"/>
  <c r="AV57"/>
  <c r="AQ57"/>
  <c r="AL57"/>
  <c r="AG57"/>
  <c r="AB57"/>
  <c r="W57"/>
  <c r="R57"/>
  <c r="M57"/>
  <c r="H57"/>
  <c r="C57"/>
  <c r="BQ56"/>
  <c r="BK56"/>
  <c r="BF56"/>
  <c r="BA56"/>
  <c r="AV56"/>
  <c r="AQ56"/>
  <c r="AL56"/>
  <c r="AG56"/>
  <c r="AB56"/>
  <c r="W56"/>
  <c r="R56"/>
  <c r="M56"/>
  <c r="H56"/>
  <c r="C56"/>
  <c r="BQ55"/>
  <c r="BK55"/>
  <c r="BF55"/>
  <c r="BA55"/>
  <c r="AV55"/>
  <c r="AQ55"/>
  <c r="AL55"/>
  <c r="AG55"/>
  <c r="AB55"/>
  <c r="W55"/>
  <c r="R55"/>
  <c r="M55"/>
  <c r="H55"/>
  <c r="C55"/>
  <c r="BQ54"/>
  <c r="BK54"/>
  <c r="BF54"/>
  <c r="BA54"/>
  <c r="AV54"/>
  <c r="AQ54"/>
  <c r="AL54"/>
  <c r="AG54"/>
  <c r="AB54"/>
  <c r="W54"/>
  <c r="R54"/>
  <c r="M54"/>
  <c r="H54"/>
  <c r="C54"/>
  <c r="BQ53"/>
  <c r="BK53"/>
  <c r="BF53"/>
  <c r="BA53"/>
  <c r="AV53"/>
  <c r="AQ53"/>
  <c r="AL53"/>
  <c r="AG53"/>
  <c r="AB53"/>
  <c r="W53"/>
  <c r="R53"/>
  <c r="M53"/>
  <c r="H53"/>
  <c r="C53"/>
  <c r="BQ52"/>
  <c r="BK52"/>
  <c r="BF52"/>
  <c r="BA52"/>
  <c r="AV52"/>
  <c r="AQ52"/>
  <c r="AL52"/>
  <c r="AG52"/>
  <c r="AB52"/>
  <c r="W52"/>
  <c r="R52"/>
  <c r="M52"/>
  <c r="H52"/>
  <c r="C52"/>
  <c r="BQ51"/>
  <c r="BK51"/>
  <c r="BF51"/>
  <c r="BA51"/>
  <c r="AV51"/>
  <c r="AQ51"/>
  <c r="AL51"/>
  <c r="AG51"/>
  <c r="AB51"/>
  <c r="W51"/>
  <c r="R51"/>
  <c r="M51"/>
  <c r="H51"/>
  <c r="C51"/>
  <c r="BQ50"/>
  <c r="BK50"/>
  <c r="BF50"/>
  <c r="BA50"/>
  <c r="AV50"/>
  <c r="AQ50"/>
  <c r="AL50"/>
  <c r="AG50"/>
  <c r="AB50"/>
  <c r="W50"/>
  <c r="R50"/>
  <c r="M50"/>
  <c r="H50"/>
  <c r="C50"/>
  <c r="BQ49"/>
  <c r="BK49"/>
  <c r="BF49"/>
  <c r="BA49"/>
  <c r="AV49"/>
  <c r="AQ49"/>
  <c r="AL49"/>
  <c r="AG49"/>
  <c r="AB49"/>
  <c r="W49"/>
  <c r="R49"/>
  <c r="M49"/>
  <c r="H49"/>
  <c r="C49"/>
  <c r="BQ48"/>
  <c r="BK48"/>
  <c r="BF48"/>
  <c r="BA48"/>
  <c r="AV48"/>
  <c r="AQ48"/>
  <c r="AL48"/>
  <c r="AG48"/>
  <c r="AB48"/>
  <c r="W48"/>
  <c r="R48"/>
  <c r="M48"/>
  <c r="H48"/>
  <c r="C48"/>
  <c r="BQ47"/>
  <c r="BK47"/>
  <c r="BF47"/>
  <c r="BA47"/>
  <c r="AV47"/>
  <c r="AQ47"/>
  <c r="AL47"/>
  <c r="AG47"/>
  <c r="AB47"/>
  <c r="W47"/>
  <c r="R47"/>
  <c r="M47"/>
  <c r="H47"/>
  <c r="C47"/>
  <c r="BQ46"/>
  <c r="BK46"/>
  <c r="BF46"/>
  <c r="BA46"/>
  <c r="AV46"/>
  <c r="AQ46"/>
  <c r="AL46"/>
  <c r="AG46"/>
  <c r="AB46"/>
  <c r="W46"/>
  <c r="R46"/>
  <c r="M46"/>
  <c r="H46"/>
  <c r="C46"/>
  <c r="BQ45"/>
  <c r="BK45"/>
  <c r="BF45"/>
  <c r="BA45"/>
  <c r="AV45"/>
  <c r="AQ45"/>
  <c r="AL45"/>
  <c r="AG45"/>
  <c r="AB45"/>
  <c r="W45"/>
  <c r="R45"/>
  <c r="M45"/>
  <c r="H45"/>
  <c r="C45"/>
  <c r="BQ44"/>
  <c r="BK44"/>
  <c r="BF44"/>
  <c r="BA44"/>
  <c r="AV44"/>
  <c r="AQ44"/>
  <c r="AL44"/>
  <c r="AG44"/>
  <c r="AB44"/>
  <c r="W44"/>
  <c r="R44"/>
  <c r="M44"/>
  <c r="H44"/>
  <c r="C44"/>
  <c r="BQ43"/>
  <c r="BK43"/>
  <c r="BF43"/>
  <c r="BA43"/>
  <c r="AV43"/>
  <c r="AQ43"/>
  <c r="AL43"/>
  <c r="AG43"/>
  <c r="AB43"/>
  <c r="W43"/>
  <c r="R43"/>
  <c r="M43"/>
  <c r="H43"/>
  <c r="C43"/>
  <c r="BQ42"/>
  <c r="BK42"/>
  <c r="BF42"/>
  <c r="BA42"/>
  <c r="AV42"/>
  <c r="AQ42"/>
  <c r="AL42"/>
  <c r="AG42"/>
  <c r="AB42"/>
  <c r="W42"/>
  <c r="R42"/>
  <c r="M42"/>
  <c r="H42"/>
  <c r="C42"/>
  <c r="BQ39"/>
  <c r="BK39"/>
  <c r="BF39"/>
  <c r="BA39"/>
  <c r="AV39"/>
  <c r="AQ39"/>
  <c r="AL39"/>
  <c r="AG39"/>
  <c r="AB39"/>
  <c r="W39"/>
  <c r="R39"/>
  <c r="M39"/>
  <c r="H39"/>
  <c r="C39"/>
  <c r="BQ38"/>
  <c r="BK38"/>
  <c r="BF38"/>
  <c r="BA38"/>
  <c r="AV38"/>
  <c r="AQ38"/>
  <c r="AL38"/>
  <c r="AG38"/>
  <c r="AB38"/>
  <c r="W38"/>
  <c r="R38"/>
  <c r="M38"/>
  <c r="H38"/>
  <c r="C38"/>
  <c r="BQ37"/>
  <c r="BK37"/>
  <c r="BF37"/>
  <c r="BA37"/>
  <c r="AV37"/>
  <c r="AQ37"/>
  <c r="AL37"/>
  <c r="AG37"/>
  <c r="AB37"/>
  <c r="W37"/>
  <c r="R37"/>
  <c r="M37"/>
  <c r="H37"/>
  <c r="C37"/>
  <c r="BQ36"/>
  <c r="BK36"/>
  <c r="BF36"/>
  <c r="BA36"/>
  <c r="AV36"/>
  <c r="AQ36"/>
  <c r="AL36"/>
  <c r="AG36"/>
  <c r="AB36"/>
  <c r="W36"/>
  <c r="R36"/>
  <c r="M36"/>
  <c r="H36"/>
  <c r="C36"/>
  <c r="BQ35"/>
  <c r="BK35"/>
  <c r="BF35"/>
  <c r="BA35"/>
  <c r="AV35"/>
  <c r="AQ35"/>
  <c r="AL35"/>
  <c r="AG35"/>
  <c r="AB35"/>
  <c r="W35"/>
  <c r="R35"/>
  <c r="M35"/>
  <c r="H35"/>
  <c r="C35"/>
  <c r="BQ34"/>
  <c r="BK34"/>
  <c r="BF34"/>
  <c r="BA34"/>
  <c r="AV34"/>
  <c r="AQ34"/>
  <c r="AL34"/>
  <c r="AG34"/>
  <c r="AB34"/>
  <c r="W34"/>
  <c r="R34"/>
  <c r="M34"/>
  <c r="H34"/>
  <c r="C34"/>
  <c r="BQ33"/>
  <c r="BK33"/>
  <c r="BF33"/>
  <c r="BA33"/>
  <c r="AV33"/>
  <c r="AQ33"/>
  <c r="AL33"/>
  <c r="AG33"/>
  <c r="AB33"/>
  <c r="W33"/>
  <c r="R33"/>
  <c r="M33"/>
  <c r="H33"/>
  <c r="C33"/>
  <c r="BQ30"/>
  <c r="BK30"/>
  <c r="BF30"/>
  <c r="BA30"/>
  <c r="AV30"/>
  <c r="AQ30"/>
  <c r="AL30"/>
  <c r="AG30"/>
  <c r="AB30"/>
  <c r="W30"/>
  <c r="R30"/>
  <c r="M30"/>
  <c r="H30"/>
  <c r="C30"/>
  <c r="BQ29"/>
  <c r="BK29"/>
  <c r="BF29"/>
  <c r="BA29"/>
  <c r="AV29"/>
  <c r="AQ29"/>
  <c r="AL29"/>
  <c r="AG29"/>
  <c r="AB29"/>
  <c r="W29"/>
  <c r="R29"/>
  <c r="M29"/>
  <c r="H29"/>
  <c r="C29"/>
  <c r="BQ28"/>
  <c r="BK28"/>
  <c r="BF28"/>
  <c r="BA28"/>
  <c r="AV28"/>
  <c r="AQ28"/>
  <c r="AL28"/>
  <c r="AG28"/>
  <c r="AB28"/>
  <c r="W28"/>
  <c r="R28"/>
  <c r="M28"/>
  <c r="H28"/>
  <c r="C28"/>
  <c r="BQ27"/>
  <c r="BK27"/>
  <c r="BF27"/>
  <c r="BA27"/>
  <c r="AV27"/>
  <c r="AQ27"/>
  <c r="AL27"/>
  <c r="AG27"/>
  <c r="AB27"/>
  <c r="W27"/>
  <c r="R27"/>
  <c r="M27"/>
  <c r="H27"/>
  <c r="C27"/>
  <c r="BQ26"/>
  <c r="BK26"/>
  <c r="BF26"/>
  <c r="BA26"/>
  <c r="AV26"/>
  <c r="AQ26"/>
  <c r="AL26"/>
  <c r="AG26"/>
  <c r="AB26"/>
  <c r="W26"/>
  <c r="R26"/>
  <c r="M26"/>
  <c r="H26"/>
  <c r="C26"/>
  <c r="BQ25"/>
  <c r="BK25"/>
  <c r="BF25"/>
  <c r="BA25"/>
  <c r="AV25"/>
  <c r="AQ25"/>
  <c r="AL25"/>
  <c r="AG25"/>
  <c r="AB25"/>
  <c r="W25"/>
  <c r="R25"/>
  <c r="M25"/>
  <c r="H25"/>
  <c r="C25"/>
  <c r="BQ24"/>
  <c r="BK24"/>
  <c r="BF24"/>
  <c r="BA24"/>
  <c r="AV24"/>
  <c r="AQ24"/>
  <c r="AL24"/>
  <c r="AG24"/>
  <c r="AB24"/>
  <c r="W24"/>
  <c r="R24"/>
  <c r="M24"/>
  <c r="H24"/>
  <c r="C24"/>
  <c r="BQ23"/>
  <c r="BK23"/>
  <c r="BF23"/>
  <c r="BA23"/>
  <c r="AV23"/>
  <c r="AQ23"/>
  <c r="AL23"/>
  <c r="AG23"/>
  <c r="AB23"/>
  <c r="W23"/>
  <c r="R23"/>
  <c r="M23"/>
  <c r="H23"/>
  <c r="C23"/>
  <c r="BQ22"/>
  <c r="BK22"/>
  <c r="BF22"/>
  <c r="BA22"/>
  <c r="AV22"/>
  <c r="AQ22"/>
  <c r="AL22"/>
  <c r="AG22"/>
  <c r="AB22"/>
  <c r="W22"/>
  <c r="R22"/>
  <c r="M22"/>
  <c r="H22"/>
  <c r="C22"/>
  <c r="BQ20"/>
  <c r="BK20"/>
  <c r="BF20"/>
  <c r="BA20"/>
  <c r="AV20"/>
  <c r="AQ20"/>
  <c r="AL20"/>
  <c r="AG20"/>
  <c r="AB20"/>
  <c r="W20"/>
  <c r="R20"/>
  <c r="M20"/>
  <c r="H20"/>
  <c r="C20"/>
  <c r="BQ19"/>
  <c r="BK19"/>
  <c r="BF19"/>
  <c r="BA19"/>
  <c r="AV19"/>
  <c r="AQ19"/>
  <c r="AL19"/>
  <c r="AG19"/>
  <c r="AB19"/>
  <c r="W19"/>
  <c r="R19"/>
  <c r="M19"/>
  <c r="H19"/>
  <c r="C19"/>
  <c r="BQ18"/>
  <c r="BK18"/>
  <c r="BF18"/>
  <c r="BA18"/>
  <c r="AV18"/>
  <c r="AQ18"/>
  <c r="AL18"/>
  <c r="AG18"/>
  <c r="AB18"/>
  <c r="W18"/>
  <c r="R18"/>
  <c r="M18"/>
  <c r="H18"/>
  <c r="C18"/>
  <c r="BQ17"/>
  <c r="BK17"/>
  <c r="BF17"/>
  <c r="BA17"/>
  <c r="AV17"/>
  <c r="AQ17"/>
  <c r="AL17"/>
  <c r="AG17"/>
  <c r="AB17"/>
  <c r="W17"/>
  <c r="R17"/>
  <c r="M17"/>
  <c r="H17"/>
  <c r="C17"/>
  <c r="BQ16"/>
  <c r="BK16"/>
  <c r="BF16"/>
  <c r="BA16"/>
  <c r="AV16"/>
  <c r="AQ16"/>
  <c r="AL16"/>
  <c r="AG16"/>
  <c r="AB16"/>
  <c r="W16"/>
  <c r="R16"/>
  <c r="M16"/>
  <c r="H16"/>
  <c r="C16"/>
  <c r="BQ15"/>
  <c r="BK15"/>
  <c r="BF15"/>
  <c r="BA15"/>
  <c r="AV15"/>
  <c r="AQ15"/>
  <c r="AL15"/>
  <c r="AG15"/>
  <c r="AB15"/>
  <c r="W15"/>
  <c r="R15"/>
  <c r="M15"/>
  <c r="H15"/>
  <c r="C15"/>
  <c r="BQ14"/>
  <c r="BK14"/>
  <c r="BF14"/>
  <c r="BA14"/>
  <c r="AV14"/>
  <c r="AQ14"/>
  <c r="AL14"/>
  <c r="AG14"/>
  <c r="AB14"/>
  <c r="W14"/>
  <c r="R14"/>
  <c r="M14"/>
  <c r="H14"/>
  <c r="C14"/>
  <c r="BQ13"/>
  <c r="BK13"/>
  <c r="BF13"/>
  <c r="BA13"/>
  <c r="AV13"/>
  <c r="AQ13"/>
  <c r="AL13"/>
  <c r="AG13"/>
  <c r="AB13"/>
  <c r="W13"/>
  <c r="R13"/>
  <c r="M13"/>
  <c r="H13"/>
  <c r="C13"/>
  <c r="BQ12"/>
  <c r="BK12"/>
  <c r="BF12"/>
  <c r="BA12"/>
  <c r="AV12"/>
  <c r="AQ12"/>
  <c r="AL12"/>
  <c r="AG12"/>
  <c r="AB12"/>
  <c r="W12"/>
  <c r="R12"/>
  <c r="M12"/>
  <c r="H12"/>
  <c r="C12"/>
  <c r="BQ11"/>
  <c r="BK11"/>
  <c r="BF11"/>
  <c r="BA11"/>
  <c r="AV11"/>
  <c r="AQ11"/>
  <c r="AL11"/>
  <c r="AG11"/>
  <c r="AB11"/>
  <c r="W11"/>
  <c r="R11"/>
  <c r="M11"/>
  <c r="H11"/>
  <c r="C11"/>
  <c r="BQ10"/>
  <c r="BK10"/>
  <c r="BF10"/>
  <c r="BA10"/>
  <c r="AV10"/>
  <c r="AQ10"/>
  <c r="AL10"/>
  <c r="AG10"/>
  <c r="AB10"/>
  <c r="W10"/>
  <c r="R10"/>
  <c r="M10"/>
  <c r="H10"/>
  <c r="C10"/>
  <c r="CQ239" i="65"/>
  <c r="CQ238"/>
  <c r="CQ237"/>
  <c r="CQ236"/>
  <c r="CQ235"/>
  <c r="CQ234"/>
  <c r="CQ233"/>
  <c r="CQ232"/>
  <c r="CQ231"/>
  <c r="CQ230"/>
  <c r="CQ229"/>
  <c r="CQ228"/>
  <c r="CQ227"/>
  <c r="CQ226"/>
  <c r="CQ225"/>
  <c r="CQ222"/>
  <c r="CQ221"/>
  <c r="CQ220"/>
  <c r="CQ217"/>
  <c r="CQ216"/>
  <c r="CQ213"/>
  <c r="CQ212"/>
  <c r="CQ211"/>
  <c r="CQ210"/>
  <c r="CQ209"/>
  <c r="CQ208"/>
  <c r="CQ207"/>
  <c r="CQ206"/>
  <c r="CQ205"/>
  <c r="CQ204"/>
  <c r="CQ203"/>
  <c r="CQ202"/>
  <c r="CQ199"/>
  <c r="CQ198"/>
  <c r="CQ197"/>
  <c r="CQ196"/>
  <c r="CQ195"/>
  <c r="CQ194"/>
  <c r="CQ193"/>
  <c r="CQ192"/>
  <c r="CQ191"/>
  <c r="CQ190"/>
  <c r="CQ189"/>
  <c r="CQ188"/>
  <c r="CQ187"/>
  <c r="CQ186"/>
  <c r="CQ185"/>
  <c r="CQ184"/>
  <c r="CQ181"/>
  <c r="CQ180"/>
  <c r="CQ179"/>
  <c r="CQ178"/>
  <c r="CQ175"/>
  <c r="CQ174"/>
  <c r="CQ173"/>
  <c r="CQ172"/>
  <c r="CQ171"/>
  <c r="CQ170"/>
  <c r="CQ169"/>
  <c r="CQ168"/>
  <c r="CQ165"/>
  <c r="CQ164"/>
  <c r="CQ163"/>
  <c r="CQ162"/>
  <c r="CQ161"/>
  <c r="CQ160"/>
  <c r="CQ159"/>
  <c r="CQ158"/>
  <c r="CQ157"/>
  <c r="CQ156"/>
  <c r="CQ155"/>
  <c r="CQ154"/>
  <c r="CQ153"/>
  <c r="CQ152"/>
  <c r="CQ151"/>
  <c r="CQ150"/>
  <c r="CQ149"/>
  <c r="CQ148"/>
  <c r="CQ147"/>
  <c r="CQ146"/>
  <c r="CQ145"/>
  <c r="CQ144"/>
  <c r="CQ143"/>
  <c r="CQ142"/>
  <c r="CQ141"/>
  <c r="CQ140"/>
  <c r="CQ139"/>
  <c r="CQ138"/>
  <c r="CQ137"/>
  <c r="CQ136"/>
  <c r="CQ135"/>
  <c r="CQ134"/>
  <c r="CQ133"/>
  <c r="CQ132"/>
  <c r="CQ131"/>
  <c r="CQ130"/>
  <c r="CQ129"/>
  <c r="CQ128"/>
  <c r="CQ127"/>
  <c r="CQ124"/>
  <c r="CQ123"/>
  <c r="CQ120"/>
  <c r="CQ119"/>
  <c r="CQ115"/>
  <c r="CQ114"/>
  <c r="CQ113"/>
  <c r="CQ112"/>
  <c r="CQ111"/>
  <c r="CQ110"/>
  <c r="CQ109"/>
  <c r="CQ108"/>
  <c r="CQ107"/>
  <c r="CQ106"/>
  <c r="CQ105"/>
  <c r="CQ104"/>
  <c r="CQ103"/>
  <c r="CQ102"/>
  <c r="CQ101"/>
  <c r="CQ100"/>
  <c r="CQ99"/>
  <c r="CQ98"/>
  <c r="CQ97"/>
  <c r="CQ96"/>
  <c r="CQ95"/>
  <c r="CQ94"/>
  <c r="CQ93"/>
  <c r="CQ92"/>
  <c r="CQ91"/>
  <c r="CQ90"/>
  <c r="CQ89"/>
  <c r="CQ88"/>
  <c r="CQ87"/>
  <c r="CQ86"/>
  <c r="CQ85"/>
  <c r="CQ84"/>
  <c r="CQ83"/>
  <c r="CQ82"/>
  <c r="CQ81"/>
  <c r="CQ80"/>
  <c r="CQ79"/>
  <c r="CQ78"/>
  <c r="CQ77"/>
  <c r="CQ76"/>
  <c r="CQ75"/>
  <c r="CQ74"/>
  <c r="CQ73"/>
  <c r="CQ72"/>
  <c r="CQ71"/>
  <c r="CQ70"/>
  <c r="CQ69"/>
  <c r="CQ68"/>
  <c r="CQ67"/>
  <c r="CQ66"/>
  <c r="CQ65"/>
  <c r="CQ64"/>
  <c r="CQ63"/>
  <c r="CQ62"/>
  <c r="CQ61"/>
  <c r="CQ60"/>
  <c r="CQ59"/>
  <c r="CQ58"/>
  <c r="CQ57"/>
  <c r="CQ56"/>
  <c r="CQ55"/>
  <c r="CQ54"/>
  <c r="CQ53"/>
  <c r="CQ52"/>
  <c r="CQ51"/>
  <c r="CQ50"/>
  <c r="CQ49"/>
  <c r="CQ48"/>
  <c r="CQ47"/>
  <c r="CQ46"/>
  <c r="CQ45"/>
  <c r="CQ44"/>
  <c r="CQ43"/>
  <c r="CQ42"/>
  <c r="CQ41"/>
  <c r="CQ39"/>
  <c r="CQ38"/>
  <c r="CQ37"/>
  <c r="CQ36"/>
  <c r="CQ35"/>
  <c r="CQ34"/>
  <c r="CQ33"/>
  <c r="CQ32"/>
  <c r="CQ30"/>
  <c r="CQ29"/>
  <c r="CQ28"/>
  <c r="CQ27"/>
  <c r="CQ26"/>
  <c r="CQ25"/>
  <c r="CQ24"/>
  <c r="CQ23"/>
  <c r="CQ22"/>
  <c r="CQ20"/>
  <c r="CQ19"/>
  <c r="CQ18"/>
  <c r="CQ17"/>
  <c r="CQ16"/>
  <c r="CQ15"/>
  <c r="CQ14"/>
  <c r="CQ13"/>
  <c r="CQ12"/>
  <c r="CQ11"/>
  <c r="CQ10"/>
  <c r="BZ7"/>
  <c r="BY7" s="1"/>
  <c r="BX7" s="1"/>
  <c r="BW7" s="1"/>
  <c r="BV7" s="1"/>
  <c r="BU7" s="1"/>
  <c r="BT7" s="1"/>
  <c r="BS7" s="1"/>
  <c r="BR7" s="1"/>
  <c r="BQ7" s="1"/>
  <c r="BP7" s="1"/>
  <c r="BO7" s="1"/>
  <c r="BN7" s="1"/>
  <c r="BM7" s="1"/>
  <c r="BL7" s="1"/>
  <c r="BK7" s="1"/>
  <c r="BJ7" s="1"/>
  <c r="BI7" s="1"/>
  <c r="BH7" s="1"/>
  <c r="BG7" s="1"/>
  <c r="BF7" s="1"/>
  <c r="BE7" s="1"/>
  <c r="BD7" s="1"/>
  <c r="BC7" s="1"/>
  <c r="BB7" s="1"/>
  <c r="BA7" s="1"/>
  <c r="AZ7" s="1"/>
  <c r="AY7" s="1"/>
  <c r="AX7" s="1"/>
  <c r="AW7" s="1"/>
  <c r="AV7" s="1"/>
  <c r="AU7" s="1"/>
  <c r="AT7" s="1"/>
  <c r="AS7" s="1"/>
  <c r="AR7" s="1"/>
  <c r="AQ7" s="1"/>
  <c r="AP7" s="1"/>
  <c r="AO7" s="1"/>
  <c r="AN7" s="1"/>
  <c r="AM7" s="1"/>
  <c r="AL7" s="1"/>
  <c r="AK7" s="1"/>
  <c r="AJ7" s="1"/>
  <c r="AI7" s="1"/>
  <c r="AH7" s="1"/>
  <c r="AG7" s="1"/>
  <c r="AF7" s="1"/>
  <c r="AE7" s="1"/>
  <c r="AD7" s="1"/>
  <c r="AC7" s="1"/>
  <c r="AB7" s="1"/>
  <c r="AA7" s="1"/>
  <c r="Z7" s="1"/>
  <c r="Y7" s="1"/>
  <c r="X7" s="1"/>
  <c r="W7" s="1"/>
  <c r="V7" s="1"/>
  <c r="U7" s="1"/>
  <c r="T7" s="1"/>
  <c r="S7" s="1"/>
  <c r="R7" s="1"/>
  <c r="Q7" s="1"/>
  <c r="P7" s="1"/>
  <c r="O7" s="1"/>
  <c r="N7" s="1"/>
  <c r="M7" s="1"/>
  <c r="L7" s="1"/>
  <c r="K7" s="1"/>
  <c r="J7" s="1"/>
  <c r="I7" s="1"/>
  <c r="H7" s="1"/>
  <c r="G7" s="1"/>
  <c r="F7" s="1"/>
  <c r="E7" s="1"/>
  <c r="D7" s="1"/>
  <c r="C7" s="1"/>
  <c r="Q62" i="63"/>
  <c r="P62"/>
  <c r="O62"/>
  <c r="N62"/>
  <c r="M62"/>
  <c r="L62"/>
  <c r="K62"/>
  <c r="J62"/>
  <c r="I62"/>
  <c r="H62"/>
  <c r="Q61"/>
  <c r="P61"/>
  <c r="O61"/>
  <c r="N61"/>
  <c r="M61"/>
  <c r="L61"/>
  <c r="K61"/>
  <c r="J61"/>
  <c r="I61"/>
  <c r="H61"/>
  <c r="Q60"/>
  <c r="P60"/>
  <c r="O60"/>
  <c r="N60"/>
  <c r="M60"/>
  <c r="L60"/>
  <c r="K60"/>
  <c r="J60"/>
  <c r="I60"/>
  <c r="H60"/>
  <c r="E59"/>
  <c r="D59"/>
  <c r="E58"/>
  <c r="D58"/>
  <c r="C58"/>
  <c r="C59" s="1"/>
  <c r="E56"/>
  <c r="D56"/>
  <c r="E55"/>
  <c r="D55"/>
  <c r="C55"/>
  <c r="C56" s="1"/>
  <c r="E53"/>
  <c r="D53"/>
  <c r="E52"/>
  <c r="D52"/>
  <c r="C52"/>
  <c r="C53" s="1"/>
  <c r="E50"/>
  <c r="D50"/>
  <c r="E49"/>
  <c r="D49"/>
  <c r="C49"/>
  <c r="C50" s="1"/>
  <c r="Q44"/>
  <c r="P44"/>
  <c r="O44"/>
  <c r="N44"/>
  <c r="M44"/>
  <c r="L44"/>
  <c r="K44"/>
  <c r="J44"/>
  <c r="I44"/>
  <c r="H44"/>
  <c r="Q43"/>
  <c r="P43"/>
  <c r="O43"/>
  <c r="N43"/>
  <c r="M43"/>
  <c r="L43"/>
  <c r="K43"/>
  <c r="J43"/>
  <c r="I43"/>
  <c r="H43"/>
  <c r="Q42"/>
  <c r="P42"/>
  <c r="O42"/>
  <c r="N42"/>
  <c r="M42"/>
  <c r="L42"/>
  <c r="K42"/>
  <c r="J42"/>
  <c r="I42"/>
  <c r="H42"/>
  <c r="E41"/>
  <c r="D41"/>
  <c r="E40"/>
  <c r="D40"/>
  <c r="C40"/>
  <c r="C41" s="1"/>
  <c r="E38"/>
  <c r="D38"/>
  <c r="E37"/>
  <c r="D37"/>
  <c r="C37"/>
  <c r="C38" s="1"/>
  <c r="E35"/>
  <c r="D35"/>
  <c r="E34"/>
  <c r="D34"/>
  <c r="C34"/>
  <c r="C35" s="1"/>
  <c r="E32"/>
  <c r="D32"/>
  <c r="E31"/>
  <c r="D31"/>
  <c r="C31"/>
  <c r="C32" s="1"/>
  <c r="Q26"/>
  <c r="P26"/>
  <c r="O26"/>
  <c r="N26"/>
  <c r="M26"/>
  <c r="L26"/>
  <c r="K26"/>
  <c r="J26"/>
  <c r="I26"/>
  <c r="H26"/>
  <c r="Q25"/>
  <c r="P25"/>
  <c r="O25"/>
  <c r="N25"/>
  <c r="M25"/>
  <c r="L25"/>
  <c r="K25"/>
  <c r="J25"/>
  <c r="I25"/>
  <c r="H25"/>
  <c r="Q24"/>
  <c r="P24"/>
  <c r="O24"/>
  <c r="N24"/>
  <c r="M24"/>
  <c r="L24"/>
  <c r="K24"/>
  <c r="J24"/>
  <c r="I24"/>
  <c r="H24"/>
  <c r="E23"/>
  <c r="D23"/>
  <c r="E22"/>
  <c r="D22"/>
  <c r="C22"/>
  <c r="C23" s="1"/>
  <c r="E20"/>
  <c r="D20"/>
  <c r="E19"/>
  <c r="D19"/>
  <c r="C19"/>
  <c r="C20" s="1"/>
  <c r="E17"/>
  <c r="D17"/>
  <c r="E16"/>
  <c r="D16"/>
  <c r="C16"/>
  <c r="C17" s="1"/>
  <c r="E14"/>
  <c r="D14"/>
  <c r="E13"/>
  <c r="D13"/>
  <c r="C13"/>
  <c r="C14" s="1"/>
  <c r="Q154" i="62"/>
  <c r="P154"/>
  <c r="O154"/>
  <c r="N154"/>
  <c r="M154"/>
  <c r="L154"/>
  <c r="K154"/>
  <c r="J154"/>
  <c r="I154"/>
  <c r="H154"/>
  <c r="G154"/>
  <c r="F154"/>
  <c r="E154"/>
  <c r="D154"/>
  <c r="Q150"/>
  <c r="P150"/>
  <c r="O150"/>
  <c r="N150"/>
  <c r="M150"/>
  <c r="L150"/>
  <c r="K150"/>
  <c r="J150"/>
  <c r="I150"/>
  <c r="H150"/>
  <c r="G150"/>
  <c r="F150"/>
  <c r="E150"/>
  <c r="D150"/>
  <c r="Q141"/>
  <c r="P141"/>
  <c r="O141"/>
  <c r="N141"/>
  <c r="M141"/>
  <c r="L141"/>
  <c r="K141"/>
  <c r="J141"/>
  <c r="I141"/>
  <c r="H141"/>
  <c r="G141"/>
  <c r="F141"/>
  <c r="E141"/>
  <c r="D141"/>
  <c r="Q135"/>
  <c r="P135"/>
  <c r="O135"/>
  <c r="N135"/>
  <c r="M135"/>
  <c r="L135"/>
  <c r="K135"/>
  <c r="J135"/>
  <c r="I135"/>
  <c r="H135"/>
  <c r="G135"/>
  <c r="F135"/>
  <c r="E135"/>
  <c r="D135"/>
  <c r="Q127"/>
  <c r="P127"/>
  <c r="O127"/>
  <c r="N127"/>
  <c r="M127"/>
  <c r="L127"/>
  <c r="K127"/>
  <c r="J127"/>
  <c r="I127"/>
  <c r="H127"/>
  <c r="G127"/>
  <c r="F127"/>
  <c r="E127"/>
  <c r="D127"/>
  <c r="Q118"/>
  <c r="P118"/>
  <c r="O118"/>
  <c r="N118"/>
  <c r="M118"/>
  <c r="L118"/>
  <c r="K118"/>
  <c r="J118"/>
  <c r="I118"/>
  <c r="H118"/>
  <c r="G118"/>
  <c r="F118"/>
  <c r="E118"/>
  <c r="D118"/>
  <c r="Q109"/>
  <c r="P109"/>
  <c r="O109"/>
  <c r="N109"/>
  <c r="M109"/>
  <c r="L109"/>
  <c r="K109"/>
  <c r="J109"/>
  <c r="I109"/>
  <c r="H109"/>
  <c r="G109"/>
  <c r="F109"/>
  <c r="E109"/>
  <c r="D109"/>
  <c r="Q105"/>
  <c r="P105"/>
  <c r="O105"/>
  <c r="N105"/>
  <c r="M105"/>
  <c r="L105"/>
  <c r="K105"/>
  <c r="J105"/>
  <c r="I105"/>
  <c r="H105"/>
  <c r="G105"/>
  <c r="F105"/>
  <c r="E105"/>
  <c r="D105"/>
  <c r="Q93"/>
  <c r="P93"/>
  <c r="O93"/>
  <c r="N93"/>
  <c r="M93"/>
  <c r="L93"/>
  <c r="K93"/>
  <c r="J93"/>
  <c r="I93"/>
  <c r="H93"/>
  <c r="G93"/>
  <c r="F93"/>
  <c r="E93"/>
  <c r="D93"/>
  <c r="Q89"/>
  <c r="P89"/>
  <c r="O89"/>
  <c r="N89"/>
  <c r="M89"/>
  <c r="L89"/>
  <c r="K89"/>
  <c r="J89"/>
  <c r="I89"/>
  <c r="H89"/>
  <c r="G89"/>
  <c r="F89"/>
  <c r="E89"/>
  <c r="D89"/>
  <c r="Q80"/>
  <c r="P80"/>
  <c r="O80"/>
  <c r="N80"/>
  <c r="M80"/>
  <c r="L80"/>
  <c r="K80"/>
  <c r="J80"/>
  <c r="I80"/>
  <c r="H80"/>
  <c r="G80"/>
  <c r="F80"/>
  <c r="E80"/>
  <c r="D80"/>
  <c r="Q71"/>
  <c r="P71"/>
  <c r="O71"/>
  <c r="N71"/>
  <c r="M71"/>
  <c r="L71"/>
  <c r="K71"/>
  <c r="J71"/>
  <c r="I71"/>
  <c r="H71"/>
  <c r="G71"/>
  <c r="F71"/>
  <c r="E71"/>
  <c r="D71"/>
  <c r="Q60"/>
  <c r="P60"/>
  <c r="O60"/>
  <c r="N60"/>
  <c r="M60"/>
  <c r="L60"/>
  <c r="K60"/>
  <c r="J60"/>
  <c r="I60"/>
  <c r="H60"/>
  <c r="G60"/>
  <c r="F60"/>
  <c r="E60"/>
  <c r="D60"/>
  <c r="Q48"/>
  <c r="P48"/>
  <c r="O48"/>
  <c r="N48"/>
  <c r="M48"/>
  <c r="L48"/>
  <c r="K48"/>
  <c r="J48"/>
  <c r="I48"/>
  <c r="H48"/>
  <c r="G48"/>
  <c r="F48"/>
  <c r="E48"/>
  <c r="D48"/>
  <c r="Q33"/>
  <c r="P33"/>
  <c r="O33"/>
  <c r="N33"/>
  <c r="M33"/>
  <c r="L33"/>
  <c r="K33"/>
  <c r="J33"/>
  <c r="I33"/>
  <c r="H33"/>
  <c r="G33"/>
  <c r="F33"/>
  <c r="E33"/>
  <c r="D33"/>
  <c r="Q28"/>
  <c r="P28"/>
  <c r="O28"/>
  <c r="N28"/>
  <c r="M28"/>
  <c r="L28"/>
  <c r="K28"/>
  <c r="J28"/>
  <c r="I28"/>
  <c r="H28"/>
  <c r="G28"/>
  <c r="F28"/>
  <c r="E28"/>
  <c r="D28"/>
  <c r="Q18"/>
  <c r="P18"/>
  <c r="O18"/>
  <c r="N18"/>
  <c r="M18"/>
  <c r="L18"/>
  <c r="K18"/>
  <c r="J18"/>
  <c r="I18"/>
  <c r="H18"/>
  <c r="G18"/>
  <c r="F18"/>
  <c r="E18"/>
  <c r="D18"/>
  <c r="D4"/>
  <c r="B4"/>
  <c r="A4"/>
  <c r="A3"/>
  <c r="A2"/>
  <c r="Q185" i="61"/>
  <c r="P185"/>
  <c r="O185"/>
  <c r="N185"/>
  <c r="M185"/>
  <c r="L185"/>
  <c r="K185"/>
  <c r="J185"/>
  <c r="I185"/>
  <c r="H185"/>
  <c r="G185"/>
  <c r="F185"/>
  <c r="E185"/>
  <c r="D185"/>
  <c r="Q176"/>
  <c r="P176"/>
  <c r="O176"/>
  <c r="N176"/>
  <c r="M176"/>
  <c r="L176"/>
  <c r="K176"/>
  <c r="J176"/>
  <c r="I176"/>
  <c r="H176"/>
  <c r="G176"/>
  <c r="F176"/>
  <c r="E176"/>
  <c r="D176"/>
  <c r="Q155"/>
  <c r="P155"/>
  <c r="O155"/>
  <c r="N155"/>
  <c r="M155"/>
  <c r="L155"/>
  <c r="K155"/>
  <c r="J155"/>
  <c r="I155"/>
  <c r="H155"/>
  <c r="G155"/>
  <c r="F155"/>
  <c r="E155"/>
  <c r="D155"/>
  <c r="Q136"/>
  <c r="P136"/>
  <c r="O136"/>
  <c r="N136"/>
  <c r="M136"/>
  <c r="L136"/>
  <c r="K136"/>
  <c r="J136"/>
  <c r="I136"/>
  <c r="H136"/>
  <c r="G136"/>
  <c r="F136"/>
  <c r="E136"/>
  <c r="D136"/>
  <c r="Q124"/>
  <c r="P124"/>
  <c r="O124"/>
  <c r="N124"/>
  <c r="M124"/>
  <c r="L124"/>
  <c r="K124"/>
  <c r="J124"/>
  <c r="I124"/>
  <c r="H124"/>
  <c r="G124"/>
  <c r="F124"/>
  <c r="E124"/>
  <c r="D124"/>
  <c r="Q111"/>
  <c r="P111"/>
  <c r="O111"/>
  <c r="N111"/>
  <c r="M111"/>
  <c r="L111"/>
  <c r="K111"/>
  <c r="J111"/>
  <c r="I111"/>
  <c r="H111"/>
  <c r="G111"/>
  <c r="F111"/>
  <c r="E111"/>
  <c r="D111"/>
  <c r="Q89"/>
  <c r="P89"/>
  <c r="O89"/>
  <c r="N89"/>
  <c r="M89"/>
  <c r="L89"/>
  <c r="K89"/>
  <c r="J89"/>
  <c r="I89"/>
  <c r="H89"/>
  <c r="G89"/>
  <c r="F89"/>
  <c r="E89"/>
  <c r="D89"/>
  <c r="Q78"/>
  <c r="P78"/>
  <c r="O78"/>
  <c r="N78"/>
  <c r="M78"/>
  <c r="L78"/>
  <c r="K78"/>
  <c r="J78"/>
  <c r="I78"/>
  <c r="H78"/>
  <c r="G78"/>
  <c r="F78"/>
  <c r="E78"/>
  <c r="D78"/>
  <c r="Q55"/>
  <c r="P55"/>
  <c r="O55"/>
  <c r="N55"/>
  <c r="M55"/>
  <c r="L55"/>
  <c r="K55"/>
  <c r="J55"/>
  <c r="I55"/>
  <c r="H55"/>
  <c r="G55"/>
  <c r="F55"/>
  <c r="E55"/>
  <c r="D55"/>
  <c r="Q43"/>
  <c r="P43"/>
  <c r="O42"/>
  <c r="N42"/>
  <c r="M42"/>
  <c r="L42"/>
  <c r="K42"/>
  <c r="J42"/>
  <c r="I42"/>
  <c r="H42"/>
  <c r="G42"/>
  <c r="F42"/>
  <c r="E42"/>
  <c r="D42"/>
  <c r="O41"/>
  <c r="N41"/>
  <c r="M41"/>
  <c r="L41"/>
  <c r="K41"/>
  <c r="J41"/>
  <c r="I41"/>
  <c r="H41"/>
  <c r="G41"/>
  <c r="F41"/>
  <c r="E41"/>
  <c r="D41"/>
  <c r="O40"/>
  <c r="N40"/>
  <c r="M40"/>
  <c r="L40"/>
  <c r="K40"/>
  <c r="J40"/>
  <c r="I40"/>
  <c r="H40"/>
  <c r="G40"/>
  <c r="F40"/>
  <c r="E40"/>
  <c r="D40"/>
  <c r="O39"/>
  <c r="N39"/>
  <c r="M39"/>
  <c r="L39"/>
  <c r="K39"/>
  <c r="J39"/>
  <c r="I39"/>
  <c r="H39"/>
  <c r="G39"/>
  <c r="F39"/>
  <c r="E39"/>
  <c r="D39"/>
  <c r="O38"/>
  <c r="N38"/>
  <c r="M38"/>
  <c r="L38"/>
  <c r="K38"/>
  <c r="J38"/>
  <c r="I38"/>
  <c r="H38"/>
  <c r="G38"/>
  <c r="F38"/>
  <c r="E38"/>
  <c r="D38"/>
  <c r="O37"/>
  <c r="N37"/>
  <c r="M37"/>
  <c r="L37"/>
  <c r="K37"/>
  <c r="J37"/>
  <c r="I37"/>
  <c r="H37"/>
  <c r="G37"/>
  <c r="F37"/>
  <c r="E37"/>
  <c r="D37"/>
  <c r="O36"/>
  <c r="N36"/>
  <c r="M36"/>
  <c r="L36"/>
  <c r="K36"/>
  <c r="J36"/>
  <c r="I36"/>
  <c r="H36"/>
  <c r="G36"/>
  <c r="F36"/>
  <c r="E36"/>
  <c r="D36"/>
  <c r="O35"/>
  <c r="O43" s="1"/>
  <c r="N35"/>
  <c r="N43" s="1"/>
  <c r="M35"/>
  <c r="M43" s="1"/>
  <c r="L35"/>
  <c r="L43" s="1"/>
  <c r="K35"/>
  <c r="K43" s="1"/>
  <c r="J35"/>
  <c r="J43" s="1"/>
  <c r="I35"/>
  <c r="I43" s="1"/>
  <c r="H35"/>
  <c r="H43" s="1"/>
  <c r="G35"/>
  <c r="G43" s="1"/>
  <c r="F35"/>
  <c r="F43" s="1"/>
  <c r="E35"/>
  <c r="E43" s="1"/>
  <c r="D35"/>
  <c r="D43" s="1"/>
  <c r="Q31"/>
  <c r="P31"/>
  <c r="O31"/>
  <c r="N31"/>
  <c r="M31"/>
  <c r="L31"/>
  <c r="K31"/>
  <c r="J31"/>
  <c r="I31"/>
  <c r="H31"/>
  <c r="G31"/>
  <c r="F31"/>
  <c r="E31"/>
  <c r="D31"/>
  <c r="Q19"/>
  <c r="P19"/>
  <c r="O19"/>
  <c r="N19"/>
  <c r="M19"/>
  <c r="L19"/>
  <c r="K19"/>
  <c r="J19"/>
  <c r="I19"/>
  <c r="H19"/>
  <c r="G19"/>
  <c r="F19"/>
  <c r="E19"/>
  <c r="D19"/>
  <c r="D4"/>
  <c r="B4"/>
  <c r="A4"/>
  <c r="A3"/>
  <c r="A2"/>
  <c r="O145" i="60"/>
  <c r="N145"/>
  <c r="M145"/>
  <c r="L145"/>
  <c r="K145"/>
  <c r="J145"/>
  <c r="I145"/>
  <c r="H145"/>
  <c r="G145"/>
  <c r="F145"/>
  <c r="E145"/>
  <c r="D145"/>
  <c r="C145"/>
  <c r="O144"/>
  <c r="N144"/>
  <c r="M144"/>
  <c r="L144"/>
  <c r="K144"/>
  <c r="J144"/>
  <c r="I144"/>
  <c r="H144"/>
  <c r="G144"/>
  <c r="F144"/>
  <c r="E144"/>
  <c r="D144"/>
  <c r="C144"/>
  <c r="O143"/>
  <c r="N143"/>
  <c r="M143"/>
  <c r="L143"/>
  <c r="K143"/>
  <c r="J143"/>
  <c r="I143"/>
  <c r="H143"/>
  <c r="G143"/>
  <c r="F143"/>
  <c r="E143"/>
  <c r="D143"/>
  <c r="C143"/>
  <c r="O142"/>
  <c r="N142"/>
  <c r="M142"/>
  <c r="L142"/>
  <c r="K142"/>
  <c r="J142"/>
  <c r="I142"/>
  <c r="H142"/>
  <c r="G142"/>
  <c r="F142"/>
  <c r="E142"/>
  <c r="D142"/>
  <c r="C142"/>
  <c r="O141"/>
  <c r="N141"/>
  <c r="M141"/>
  <c r="L141"/>
  <c r="K141"/>
  <c r="J141"/>
  <c r="I141"/>
  <c r="H141"/>
  <c r="G141"/>
  <c r="F141"/>
  <c r="E141"/>
  <c r="D141"/>
  <c r="C141"/>
  <c r="O140"/>
  <c r="N140"/>
  <c r="M140"/>
  <c r="L140"/>
  <c r="K140"/>
  <c r="J140"/>
  <c r="I140"/>
  <c r="H140"/>
  <c r="G140"/>
  <c r="F140"/>
  <c r="E140"/>
  <c r="D140"/>
  <c r="C140"/>
  <c r="O139"/>
  <c r="N139"/>
  <c r="M139"/>
  <c r="L139"/>
  <c r="K139"/>
  <c r="J139"/>
  <c r="J138" s="1"/>
  <c r="I139"/>
  <c r="H139"/>
  <c r="H138" s="1"/>
  <c r="G139"/>
  <c r="F139"/>
  <c r="E139"/>
  <c r="D139"/>
  <c r="D138" s="1"/>
  <c r="C139"/>
  <c r="N138"/>
  <c r="F138"/>
  <c r="O137"/>
  <c r="N137"/>
  <c r="M137"/>
  <c r="L137"/>
  <c r="K137"/>
  <c r="J137"/>
  <c r="I137"/>
  <c r="H137"/>
  <c r="G137"/>
  <c r="F137"/>
  <c r="E137"/>
  <c r="D137"/>
  <c r="C137"/>
  <c r="O136"/>
  <c r="N136"/>
  <c r="M136"/>
  <c r="L136"/>
  <c r="K136"/>
  <c r="J136"/>
  <c r="I136"/>
  <c r="H136"/>
  <c r="G136"/>
  <c r="F136"/>
  <c r="E136"/>
  <c r="D136"/>
  <c r="C136"/>
  <c r="O135"/>
  <c r="N135"/>
  <c r="M135"/>
  <c r="L135"/>
  <c r="K135"/>
  <c r="J135"/>
  <c r="I135"/>
  <c r="H135"/>
  <c r="G135"/>
  <c r="F135"/>
  <c r="E135"/>
  <c r="D135"/>
  <c r="C135"/>
  <c r="O134"/>
  <c r="N134"/>
  <c r="N132" s="1"/>
  <c r="M134"/>
  <c r="L134"/>
  <c r="K134"/>
  <c r="J134"/>
  <c r="J132" s="1"/>
  <c r="I134"/>
  <c r="H134"/>
  <c r="G134"/>
  <c r="F134"/>
  <c r="F132" s="1"/>
  <c r="E134"/>
  <c r="D134"/>
  <c r="D132" s="1"/>
  <c r="C134"/>
  <c r="O133"/>
  <c r="O132" s="1"/>
  <c r="N133"/>
  <c r="M133"/>
  <c r="M132" s="1"/>
  <c r="L133"/>
  <c r="K133"/>
  <c r="K132" s="1"/>
  <c r="J133"/>
  <c r="I133"/>
  <c r="I132" s="1"/>
  <c r="H133"/>
  <c r="G133"/>
  <c r="G132" s="1"/>
  <c r="F133"/>
  <c r="E133"/>
  <c r="E132" s="1"/>
  <c r="D133"/>
  <c r="C133"/>
  <c r="C132" s="1"/>
  <c r="L132"/>
  <c r="H132"/>
  <c r="O131"/>
  <c r="N131"/>
  <c r="M131"/>
  <c r="L131"/>
  <c r="K131"/>
  <c r="J131"/>
  <c r="I131"/>
  <c r="H131"/>
  <c r="G131"/>
  <c r="F131"/>
  <c r="E131"/>
  <c r="D131"/>
  <c r="C131"/>
  <c r="O130"/>
  <c r="N130"/>
  <c r="M130"/>
  <c r="L130"/>
  <c r="K130"/>
  <c r="J130"/>
  <c r="I130"/>
  <c r="H130"/>
  <c r="G130"/>
  <c r="F130"/>
  <c r="E130"/>
  <c r="D130"/>
  <c r="C130"/>
  <c r="O129"/>
  <c r="N129"/>
  <c r="M129"/>
  <c r="L129"/>
  <c r="K129"/>
  <c r="J129"/>
  <c r="I129"/>
  <c r="H129"/>
  <c r="G129"/>
  <c r="F129"/>
  <c r="E129"/>
  <c r="D129"/>
  <c r="C129"/>
  <c r="O128"/>
  <c r="N128"/>
  <c r="N126" s="1"/>
  <c r="M128"/>
  <c r="L128"/>
  <c r="K128"/>
  <c r="J128"/>
  <c r="I128"/>
  <c r="H128"/>
  <c r="G128"/>
  <c r="F128"/>
  <c r="F126" s="1"/>
  <c r="E128"/>
  <c r="D128"/>
  <c r="C128"/>
  <c r="O127"/>
  <c r="N127"/>
  <c r="M127"/>
  <c r="L127"/>
  <c r="K127"/>
  <c r="J127"/>
  <c r="I127"/>
  <c r="H127"/>
  <c r="G127"/>
  <c r="F127"/>
  <c r="E127"/>
  <c r="D127"/>
  <c r="C127"/>
  <c r="J126"/>
  <c r="O125"/>
  <c r="N125"/>
  <c r="M125"/>
  <c r="L125"/>
  <c r="K125"/>
  <c r="J125"/>
  <c r="I125"/>
  <c r="H125"/>
  <c r="G125"/>
  <c r="F125"/>
  <c r="E125"/>
  <c r="D125"/>
  <c r="C125"/>
  <c r="O124"/>
  <c r="N124"/>
  <c r="M124"/>
  <c r="L124"/>
  <c r="K124"/>
  <c r="J124"/>
  <c r="I124"/>
  <c r="H124"/>
  <c r="G124"/>
  <c r="F124"/>
  <c r="E124"/>
  <c r="D124"/>
  <c r="C124"/>
  <c r="O123"/>
  <c r="N123"/>
  <c r="M123"/>
  <c r="L123"/>
  <c r="K123"/>
  <c r="J123"/>
  <c r="I123"/>
  <c r="H123"/>
  <c r="G123"/>
  <c r="F123"/>
  <c r="E123"/>
  <c r="D123"/>
  <c r="C123"/>
  <c r="O122"/>
  <c r="N122"/>
  <c r="N120" s="1"/>
  <c r="M122"/>
  <c r="L122"/>
  <c r="K122"/>
  <c r="J122"/>
  <c r="J120" s="1"/>
  <c r="I122"/>
  <c r="H122"/>
  <c r="G122"/>
  <c r="F122"/>
  <c r="F120" s="1"/>
  <c r="E122"/>
  <c r="D122"/>
  <c r="C122"/>
  <c r="O121"/>
  <c r="O120" s="1"/>
  <c r="N121"/>
  <c r="M121"/>
  <c r="M120" s="1"/>
  <c r="L121"/>
  <c r="K121"/>
  <c r="K120" s="1"/>
  <c r="J121"/>
  <c r="I121"/>
  <c r="I120" s="1"/>
  <c r="H121"/>
  <c r="G121"/>
  <c r="G120" s="1"/>
  <c r="F121"/>
  <c r="E121"/>
  <c r="E120" s="1"/>
  <c r="D121"/>
  <c r="C121"/>
  <c r="C120" s="1"/>
  <c r="L120"/>
  <c r="H120"/>
  <c r="D120"/>
  <c r="O106"/>
  <c r="M114"/>
  <c r="K106"/>
  <c r="J106"/>
  <c r="I106"/>
  <c r="H106"/>
  <c r="G106"/>
  <c r="F106"/>
  <c r="E106"/>
  <c r="D106"/>
  <c r="C106"/>
  <c r="O100"/>
  <c r="K100"/>
  <c r="J100"/>
  <c r="I100"/>
  <c r="H100"/>
  <c r="G100"/>
  <c r="F100"/>
  <c r="E100"/>
  <c r="D100"/>
  <c r="C100"/>
  <c r="O94"/>
  <c r="K94"/>
  <c r="J94"/>
  <c r="I94"/>
  <c r="H94"/>
  <c r="G94"/>
  <c r="F94"/>
  <c r="E94"/>
  <c r="D94"/>
  <c r="C94"/>
  <c r="O88"/>
  <c r="O114" s="1"/>
  <c r="N114"/>
  <c r="L114"/>
  <c r="K88"/>
  <c r="K114" s="1"/>
  <c r="J88"/>
  <c r="J114" s="1"/>
  <c r="I88"/>
  <c r="I114" s="1"/>
  <c r="H88"/>
  <c r="H114" s="1"/>
  <c r="G88"/>
  <c r="G114" s="1"/>
  <c r="F88"/>
  <c r="F114" s="1"/>
  <c r="E88"/>
  <c r="E114" s="1"/>
  <c r="D88"/>
  <c r="D114" s="1"/>
  <c r="C88"/>
  <c r="C114" s="1"/>
  <c r="O75"/>
  <c r="O67"/>
  <c r="C67"/>
  <c r="O59"/>
  <c r="N59"/>
  <c r="M59"/>
  <c r="L59"/>
  <c r="K59"/>
  <c r="J59"/>
  <c r="I59"/>
  <c r="H59"/>
  <c r="G59"/>
  <c r="F59"/>
  <c r="E59"/>
  <c r="D59"/>
  <c r="C59"/>
  <c r="O51"/>
  <c r="N51"/>
  <c r="M51"/>
  <c r="M85" s="1"/>
  <c r="L51"/>
  <c r="K51"/>
  <c r="K85" s="1"/>
  <c r="J51"/>
  <c r="I51"/>
  <c r="I85" s="1"/>
  <c r="H51"/>
  <c r="G51"/>
  <c r="G85" s="1"/>
  <c r="F51"/>
  <c r="E51"/>
  <c r="E85" s="1"/>
  <c r="D51"/>
  <c r="C51"/>
  <c r="C85" s="1"/>
  <c r="O34"/>
  <c r="O27" s="1"/>
  <c r="O29"/>
  <c r="N29"/>
  <c r="M29"/>
  <c r="L29"/>
  <c r="K29"/>
  <c r="J29"/>
  <c r="I29"/>
  <c r="H29"/>
  <c r="G29"/>
  <c r="F29"/>
  <c r="E29"/>
  <c r="D29"/>
  <c r="C29"/>
  <c r="C27" s="1"/>
  <c r="O28"/>
  <c r="N27"/>
  <c r="N28" s="1"/>
  <c r="M27"/>
  <c r="M28" s="1"/>
  <c r="L27"/>
  <c r="L28" s="1"/>
  <c r="K27"/>
  <c r="K28" s="1"/>
  <c r="J27"/>
  <c r="J28" s="1"/>
  <c r="I27"/>
  <c r="I28" s="1"/>
  <c r="H27"/>
  <c r="H28" s="1"/>
  <c r="G27"/>
  <c r="G28" s="1"/>
  <c r="F27"/>
  <c r="F28" s="1"/>
  <c r="E27"/>
  <c r="E28" s="1"/>
  <c r="D27"/>
  <c r="C4"/>
  <c r="B4"/>
  <c r="A4"/>
  <c r="A3"/>
  <c r="Q53" i="72"/>
  <c r="P53"/>
  <c r="O53"/>
  <c r="N53"/>
  <c r="M53"/>
  <c r="L53"/>
  <c r="K53"/>
  <c r="J53"/>
  <c r="I53"/>
  <c r="H53"/>
  <c r="A2" i="56"/>
  <c r="O22" i="55"/>
  <c r="O27" s="1"/>
  <c r="K22"/>
  <c r="K27" s="1"/>
  <c r="G22"/>
  <c r="G27" s="1"/>
  <c r="Q20"/>
  <c r="Q22" s="1"/>
  <c r="Q27" s="1"/>
  <c r="P20"/>
  <c r="P22" s="1"/>
  <c r="P27" s="1"/>
  <c r="O20"/>
  <c r="N20"/>
  <c r="N22" s="1"/>
  <c r="N27" s="1"/>
  <c r="M20"/>
  <c r="M22" s="1"/>
  <c r="M27" s="1"/>
  <c r="L20"/>
  <c r="L22" s="1"/>
  <c r="L27" s="1"/>
  <c r="K20"/>
  <c r="J20"/>
  <c r="J22" s="1"/>
  <c r="J27" s="1"/>
  <c r="I20"/>
  <c r="I22" s="1"/>
  <c r="I27" s="1"/>
  <c r="H20"/>
  <c r="H22" s="1"/>
  <c r="H27" s="1"/>
  <c r="G20"/>
  <c r="A2"/>
  <c r="D85" i="60" l="1"/>
  <c r="F85"/>
  <c r="H85"/>
  <c r="D126"/>
  <c r="H126"/>
  <c r="L126"/>
  <c r="L138"/>
  <c r="J85"/>
  <c r="L85"/>
  <c r="N85"/>
  <c r="F146"/>
  <c r="J146"/>
  <c r="N146"/>
  <c r="C126"/>
  <c r="E126"/>
  <c r="G126"/>
  <c r="I126"/>
  <c r="K126"/>
  <c r="M126"/>
  <c r="O126"/>
  <c r="C138"/>
  <c r="E138"/>
  <c r="G138"/>
  <c r="I138"/>
  <c r="K138"/>
  <c r="M138"/>
  <c r="O138"/>
  <c r="H24" i="72"/>
  <c r="H71" s="1"/>
  <c r="J24"/>
  <c r="J71" s="1"/>
  <c r="L24"/>
  <c r="L71" s="1"/>
  <c r="N24"/>
  <c r="N71" s="1"/>
  <c r="P24"/>
  <c r="P71" s="1"/>
  <c r="V198" i="89"/>
  <c r="V381"/>
  <c r="V429"/>
  <c r="V431"/>
  <c r="V433"/>
  <c r="D146" i="60"/>
  <c r="H146"/>
  <c r="L146"/>
  <c r="I24" i="72"/>
  <c r="I71" s="1"/>
  <c r="K24"/>
  <c r="K71" s="1"/>
  <c r="M24"/>
  <c r="M71" s="1"/>
  <c r="O24"/>
  <c r="O71" s="1"/>
  <c r="Q24"/>
  <c r="Q71" s="1"/>
  <c r="N24" i="74"/>
  <c r="N117" s="1"/>
  <c r="V207" i="89"/>
  <c r="V209"/>
  <c r="V211"/>
  <c r="V213"/>
  <c r="V215"/>
  <c r="V217"/>
  <c r="V219"/>
  <c r="V221"/>
  <c r="V223"/>
  <c r="V225"/>
  <c r="V227"/>
  <c r="V229"/>
  <c r="V231"/>
  <c r="V233"/>
  <c r="V235"/>
  <c r="V237"/>
  <c r="V239"/>
  <c r="V241"/>
  <c r="V243"/>
  <c r="V245"/>
  <c r="V247"/>
  <c r="V249"/>
  <c r="V251"/>
  <c r="V253"/>
  <c r="V255"/>
  <c r="V257"/>
  <c r="V259"/>
  <c r="V261"/>
  <c r="V263"/>
  <c r="V265"/>
  <c r="V267"/>
  <c r="V269"/>
  <c r="V271"/>
  <c r="V273"/>
  <c r="V275"/>
  <c r="V277"/>
  <c r="V279"/>
  <c r="V281"/>
  <c r="V283"/>
  <c r="V285"/>
  <c r="V287"/>
  <c r="V289"/>
  <c r="V291"/>
  <c r="V293"/>
  <c r="V295"/>
  <c r="V297"/>
  <c r="V299"/>
  <c r="V301"/>
  <c r="V303"/>
  <c r="V305"/>
  <c r="V307"/>
  <c r="V309"/>
  <c r="V311"/>
  <c r="V313"/>
  <c r="V315"/>
  <c r="V317"/>
  <c r="V319"/>
  <c r="V321"/>
  <c r="V323"/>
  <c r="V325"/>
  <c r="V327"/>
  <c r="V329"/>
  <c r="V331"/>
  <c r="V333"/>
  <c r="V335"/>
  <c r="V337"/>
  <c r="V339"/>
  <c r="V341"/>
  <c r="V343"/>
  <c r="V345"/>
  <c r="V347"/>
  <c r="V349"/>
  <c r="V351"/>
  <c r="V353"/>
  <c r="V355"/>
  <c r="V357"/>
  <c r="V359"/>
  <c r="V361"/>
  <c r="V363"/>
  <c r="V365"/>
  <c r="V367"/>
  <c r="V369"/>
  <c r="V371"/>
  <c r="V373"/>
  <c r="V375"/>
  <c r="V435"/>
  <c r="V437"/>
  <c r="V439"/>
  <c r="V441"/>
  <c r="V443"/>
  <c r="V445"/>
  <c r="V447"/>
  <c r="V449"/>
  <c r="V451"/>
  <c r="V453"/>
  <c r="V455"/>
  <c r="V457"/>
  <c r="V459"/>
  <c r="V461"/>
  <c r="V463"/>
  <c r="V465"/>
  <c r="V467"/>
  <c r="V469"/>
  <c r="V471"/>
  <c r="V473"/>
  <c r="V475"/>
  <c r="V477"/>
  <c r="V479"/>
  <c r="V481"/>
  <c r="V483"/>
  <c r="V487"/>
  <c r="V491"/>
  <c r="V496"/>
  <c r="V382"/>
  <c r="V384"/>
  <c r="V386"/>
  <c r="V388"/>
  <c r="V390"/>
  <c r="V392"/>
  <c r="V394"/>
  <c r="V396"/>
  <c r="V398"/>
  <c r="V400"/>
  <c r="V402"/>
  <c r="V404"/>
  <c r="V406"/>
  <c r="V408"/>
  <c r="V410"/>
  <c r="V412"/>
  <c r="V414"/>
  <c r="V416"/>
  <c r="V418"/>
  <c r="V420"/>
  <c r="V422"/>
  <c r="V424"/>
  <c r="V426"/>
  <c r="V428"/>
  <c r="V430"/>
  <c r="V432"/>
  <c r="V434"/>
  <c r="V436"/>
  <c r="V438"/>
  <c r="V440"/>
  <c r="V442"/>
  <c r="V444"/>
  <c r="V446"/>
  <c r="V448"/>
  <c r="V450"/>
  <c r="V452"/>
  <c r="V454"/>
  <c r="V456"/>
  <c r="V458"/>
  <c r="V460"/>
  <c r="V462"/>
  <c r="V464"/>
  <c r="V466"/>
  <c r="V468"/>
  <c r="V470"/>
  <c r="V472"/>
  <c r="V474"/>
  <c r="V476"/>
  <c r="V478"/>
  <c r="V480"/>
  <c r="V482"/>
  <c r="V486"/>
  <c r="V490"/>
  <c r="V494"/>
  <c r="V495"/>
  <c r="V377"/>
  <c r="V379"/>
  <c r="V200"/>
  <c r="V202"/>
  <c r="V204"/>
  <c r="V206"/>
  <c r="V208"/>
  <c r="V210"/>
  <c r="V212"/>
  <c r="V214"/>
  <c r="V216"/>
  <c r="V218"/>
  <c r="V220"/>
  <c r="V222"/>
  <c r="V224"/>
  <c r="V226"/>
  <c r="V228"/>
  <c r="V230"/>
  <c r="V232"/>
  <c r="V234"/>
  <c r="V236"/>
  <c r="V238"/>
  <c r="V240"/>
  <c r="V242"/>
  <c r="V244"/>
  <c r="V246"/>
  <c r="V248"/>
  <c r="V250"/>
  <c r="V252"/>
  <c r="V254"/>
  <c r="V256"/>
  <c r="V258"/>
  <c r="V260"/>
  <c r="V262"/>
  <c r="V264"/>
  <c r="V266"/>
  <c r="V268"/>
  <c r="V270"/>
  <c r="V272"/>
  <c r="V274"/>
  <c r="V276"/>
  <c r="V278"/>
  <c r="V280"/>
  <c r="V282"/>
  <c r="V284"/>
  <c r="V286"/>
  <c r="V288"/>
  <c r="V290"/>
  <c r="V292"/>
  <c r="V294"/>
  <c r="V296"/>
  <c r="V298"/>
  <c r="V300"/>
  <c r="V302"/>
  <c r="V304"/>
  <c r="V306"/>
  <c r="V308"/>
  <c r="V310"/>
  <c r="V312"/>
  <c r="V314"/>
  <c r="V316"/>
  <c r="V318"/>
  <c r="V320"/>
  <c r="V322"/>
  <c r="V324"/>
  <c r="V326"/>
  <c r="V328"/>
  <c r="V330"/>
  <c r="V332"/>
  <c r="V334"/>
  <c r="V336"/>
  <c r="V338"/>
  <c r="V340"/>
  <c r="V342"/>
  <c r="V344"/>
  <c r="V346"/>
  <c r="V348"/>
  <c r="V350"/>
  <c r="V352"/>
  <c r="V354"/>
  <c r="V356"/>
  <c r="V358"/>
  <c r="V360"/>
  <c r="V362"/>
  <c r="V364"/>
  <c r="V366"/>
  <c r="V368"/>
  <c r="V370"/>
  <c r="V372"/>
  <c r="V374"/>
  <c r="V376"/>
  <c r="V378"/>
  <c r="V380"/>
  <c r="V13"/>
  <c r="V15"/>
  <c r="V17"/>
  <c r="V19"/>
  <c r="V21"/>
  <c r="V23"/>
  <c r="V25"/>
  <c r="V27"/>
  <c r="V29"/>
  <c r="V31"/>
  <c r="V33"/>
  <c r="V35"/>
  <c r="V37"/>
  <c r="V39"/>
  <c r="V41"/>
  <c r="V43"/>
  <c r="V45"/>
  <c r="V47"/>
  <c r="V49"/>
  <c r="V51"/>
  <c r="V53"/>
  <c r="V55"/>
  <c r="V57"/>
  <c r="V59"/>
  <c r="V61"/>
  <c r="V63"/>
  <c r="V65"/>
  <c r="V67"/>
  <c r="V69"/>
  <c r="V71"/>
  <c r="V73"/>
  <c r="V75"/>
  <c r="V77"/>
  <c r="V79"/>
  <c r="V81"/>
  <c r="V83"/>
  <c r="V85"/>
  <c r="V87"/>
  <c r="V89"/>
  <c r="V91"/>
  <c r="V93"/>
  <c r="V95"/>
  <c r="V97"/>
  <c r="V139"/>
  <c r="V141"/>
  <c r="V143"/>
  <c r="V145"/>
  <c r="V147"/>
  <c r="V149"/>
  <c r="V151"/>
  <c r="V153"/>
  <c r="V155"/>
  <c r="V157"/>
  <c r="V159"/>
  <c r="V161"/>
  <c r="V12"/>
  <c r="V14"/>
  <c r="V16"/>
  <c r="V18"/>
  <c r="V20"/>
  <c r="V22"/>
  <c r="V24"/>
  <c r="V26"/>
  <c r="V28"/>
  <c r="V30"/>
  <c r="V32"/>
  <c r="V34"/>
  <c r="V36"/>
  <c r="V38"/>
  <c r="V40"/>
  <c r="V42"/>
  <c r="V44"/>
  <c r="V46"/>
  <c r="V48"/>
  <c r="V50"/>
  <c r="V52"/>
  <c r="V54"/>
  <c r="V56"/>
  <c r="V58"/>
  <c r="V60"/>
  <c r="V62"/>
  <c r="V64"/>
  <c r="V66"/>
  <c r="V68"/>
  <c r="V70"/>
  <c r="V72"/>
  <c r="V74"/>
  <c r="V76"/>
  <c r="V78"/>
  <c r="V80"/>
  <c r="V82"/>
  <c r="V84"/>
  <c r="V86"/>
  <c r="V88"/>
  <c r="V90"/>
  <c r="V92"/>
  <c r="V94"/>
  <c r="V96"/>
  <c r="V98"/>
  <c r="V100"/>
  <c r="V102"/>
  <c r="V104"/>
  <c r="V106"/>
  <c r="V108"/>
  <c r="V110"/>
  <c r="V112"/>
  <c r="V114"/>
  <c r="V116"/>
  <c r="V118"/>
  <c r="V120"/>
  <c r="V122"/>
  <c r="V124"/>
  <c r="V126"/>
  <c r="V128"/>
  <c r="V130"/>
  <c r="V132"/>
  <c r="V134"/>
  <c r="V136"/>
  <c r="V138"/>
  <c r="V140"/>
  <c r="V142"/>
  <c r="V144"/>
  <c r="V146"/>
  <c r="V148"/>
  <c r="V150"/>
  <c r="V152"/>
  <c r="V154"/>
  <c r="V156"/>
  <c r="V158"/>
  <c r="V160"/>
  <c r="V162"/>
  <c r="F720" i="76"/>
  <c r="E720"/>
  <c r="G720"/>
  <c r="C146" i="60"/>
  <c r="E146"/>
  <c r="G146"/>
  <c r="I146"/>
  <c r="K146"/>
  <c r="M146"/>
  <c r="O146"/>
  <c r="S720" i="76"/>
  <c r="H720"/>
  <c r="D33" i="85"/>
  <c r="D35"/>
  <c r="D58"/>
  <c r="D60"/>
  <c r="D156"/>
  <c r="D158"/>
  <c r="D181"/>
  <c r="D183"/>
  <c r="D33" i="86"/>
  <c r="D35"/>
  <c r="D58"/>
  <c r="D60"/>
  <c r="D127"/>
  <c r="D129"/>
  <c r="D152"/>
  <c r="D154"/>
  <c r="J394" i="87"/>
  <c r="J396"/>
  <c r="J398"/>
  <c r="J400"/>
  <c r="J402"/>
  <c r="J404"/>
  <c r="J406"/>
  <c r="J408"/>
  <c r="J410"/>
  <c r="J412"/>
  <c r="J414"/>
  <c r="J416"/>
  <c r="J418"/>
  <c r="J420"/>
  <c r="J422"/>
  <c r="J424"/>
  <c r="J426"/>
  <c r="J428"/>
  <c r="J430"/>
  <c r="J432"/>
  <c r="J434"/>
  <c r="J436"/>
  <c r="J438"/>
  <c r="J440"/>
  <c r="J442"/>
  <c r="J444"/>
  <c r="J446"/>
  <c r="J448"/>
  <c r="J983"/>
  <c r="J982"/>
  <c r="J981"/>
  <c r="J980"/>
  <c r="J979"/>
  <c r="J978"/>
  <c r="J977"/>
  <c r="J976"/>
  <c r="J975"/>
  <c r="J974"/>
  <c r="J973"/>
  <c r="J972"/>
  <c r="J971"/>
  <c r="J970"/>
  <c r="J969"/>
  <c r="J968"/>
  <c r="J967"/>
  <c r="J966"/>
  <c r="J965"/>
  <c r="J964"/>
  <c r="J963"/>
  <c r="J962"/>
  <c r="J961"/>
  <c r="J960"/>
  <c r="J959"/>
  <c r="J958"/>
  <c r="J957"/>
  <c r="J956"/>
  <c r="J955"/>
  <c r="J954"/>
  <c r="J953"/>
  <c r="J952"/>
  <c r="J951"/>
  <c r="J950"/>
  <c r="J949"/>
  <c r="J948"/>
  <c r="J947"/>
  <c r="J946"/>
  <c r="J945"/>
  <c r="J944"/>
  <c r="J943"/>
  <c r="J942"/>
  <c r="J941"/>
  <c r="J940"/>
  <c r="J939"/>
  <c r="J938"/>
  <c r="J937"/>
  <c r="J936"/>
  <c r="J935"/>
  <c r="J934"/>
  <c r="J933"/>
  <c r="J932"/>
  <c r="J931"/>
  <c r="J930"/>
  <c r="J929"/>
  <c r="J928"/>
  <c r="J927"/>
  <c r="J926"/>
  <c r="J925"/>
  <c r="J924"/>
  <c r="J923"/>
  <c r="J922"/>
  <c r="J921"/>
  <c r="J920"/>
  <c r="J919"/>
  <c r="J918"/>
  <c r="J917"/>
  <c r="J916"/>
  <c r="J915"/>
  <c r="J914"/>
  <c r="J913"/>
  <c r="J912"/>
  <c r="J911"/>
  <c r="J910"/>
  <c r="J909"/>
  <c r="J908"/>
  <c r="J907"/>
  <c r="J906"/>
  <c r="J905"/>
  <c r="J904"/>
  <c r="J903"/>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729"/>
  <c r="J728"/>
  <c r="J727"/>
  <c r="J726"/>
  <c r="J725"/>
  <c r="J724"/>
  <c r="J723"/>
  <c r="J722"/>
  <c r="J721"/>
  <c r="J720"/>
  <c r="J719"/>
  <c r="J718"/>
  <c r="J717"/>
  <c r="J716"/>
  <c r="J715"/>
  <c r="J714"/>
  <c r="J713"/>
  <c r="J712"/>
  <c r="J711"/>
  <c r="J710"/>
  <c r="J709"/>
  <c r="J708"/>
  <c r="J707"/>
  <c r="J706"/>
  <c r="J705"/>
  <c r="J704"/>
  <c r="J703"/>
  <c r="J702"/>
  <c r="J701"/>
  <c r="J700"/>
  <c r="J699"/>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D32" i="85"/>
  <c r="D34"/>
  <c r="D57"/>
  <c r="D59"/>
  <c r="D157"/>
  <c r="D159"/>
  <c r="D182"/>
  <c r="D184"/>
  <c r="D32" i="86"/>
  <c r="D34"/>
  <c r="D57"/>
  <c r="D59"/>
  <c r="D126"/>
  <c r="D128"/>
  <c r="D151"/>
  <c r="D153"/>
  <c r="J16" i="87"/>
  <c r="Q16" s="1"/>
  <c r="J17"/>
  <c r="Q17" s="1"/>
  <c r="J18"/>
  <c r="Q18" s="1"/>
  <c r="J19"/>
  <c r="Q19" s="1"/>
  <c r="J20"/>
  <c r="Q20" s="1"/>
  <c r="J21"/>
  <c r="Q21" s="1"/>
  <c r="J22"/>
  <c r="Q22" s="1"/>
  <c r="J23"/>
  <c r="Q23" s="1"/>
  <c r="J24"/>
  <c r="Q24" s="1"/>
  <c r="J25"/>
  <c r="Q25" s="1"/>
  <c r="J26"/>
  <c r="Q26" s="1"/>
  <c r="J27"/>
  <c r="Q27" s="1"/>
  <c r="J28"/>
  <c r="Q28" s="1"/>
  <c r="J29"/>
  <c r="Q29" s="1"/>
  <c r="J30"/>
  <c r="Q30" s="1"/>
  <c r="J31"/>
  <c r="Q31" s="1"/>
  <c r="J32"/>
  <c r="Q32" s="1"/>
  <c r="J33"/>
  <c r="Q33" s="1"/>
  <c r="J34"/>
  <c r="Q34" s="1"/>
  <c r="J35"/>
  <c r="Q35" s="1"/>
  <c r="J36"/>
  <c r="Q36" s="1"/>
  <c r="J37"/>
  <c r="Q37" s="1"/>
  <c r="J38"/>
  <c r="Q38" s="1"/>
  <c r="J39"/>
  <c r="Q39" s="1"/>
  <c r="J40"/>
  <c r="Q40" s="1"/>
  <c r="J41"/>
  <c r="Q41" s="1"/>
  <c r="J42"/>
  <c r="Q42" s="1"/>
  <c r="J43"/>
  <c r="Q43" s="1"/>
  <c r="J44"/>
  <c r="Q44" s="1"/>
  <c r="J45"/>
  <c r="Q45" s="1"/>
  <c r="J46"/>
  <c r="Q46" s="1"/>
  <c r="J47"/>
  <c r="Q47" s="1"/>
  <c r="J48"/>
  <c r="Q48" s="1"/>
  <c r="J49"/>
  <c r="Q49" s="1"/>
  <c r="J50"/>
  <c r="Q50" s="1"/>
  <c r="J51"/>
  <c r="Q51" s="1"/>
  <c r="J52"/>
  <c r="Q52" s="1"/>
  <c r="J53"/>
  <c r="Q53" s="1"/>
  <c r="J54"/>
  <c r="Q54" s="1"/>
  <c r="J55"/>
  <c r="Q55" s="1"/>
  <c r="J56"/>
  <c r="Q56" s="1"/>
  <c r="J57"/>
  <c r="Q57" s="1"/>
  <c r="J58"/>
  <c r="Q58" s="1"/>
  <c r="J59"/>
  <c r="Q59" s="1"/>
  <c r="J60"/>
  <c r="Q60" s="1"/>
  <c r="J61"/>
  <c r="Q61" s="1"/>
  <c r="J62"/>
  <c r="Q62" s="1"/>
  <c r="J63"/>
  <c r="Q63" s="1"/>
  <c r="J64"/>
  <c r="Q64" s="1"/>
  <c r="J65"/>
  <c r="Q65" s="1"/>
  <c r="J66"/>
  <c r="Q66" s="1"/>
  <c r="J67"/>
  <c r="Q67" s="1"/>
  <c r="J68"/>
  <c r="Q68" s="1"/>
  <c r="J69"/>
  <c r="Q69" s="1"/>
  <c r="J70"/>
  <c r="Q70" s="1"/>
  <c r="J71"/>
  <c r="Q71" s="1"/>
  <c r="J72"/>
  <c r="Q72" s="1"/>
  <c r="J73"/>
  <c r="Q73" s="1"/>
  <c r="J74"/>
  <c r="Q74" s="1"/>
  <c r="J75"/>
  <c r="Q75" s="1"/>
  <c r="J76"/>
  <c r="Q76" s="1"/>
  <c r="J77"/>
  <c r="Q77" s="1"/>
  <c r="J78"/>
  <c r="Q78" s="1"/>
  <c r="J79"/>
  <c r="Q79" s="1"/>
  <c r="J80"/>
  <c r="Q80" s="1"/>
  <c r="J81"/>
  <c r="Q81" s="1"/>
  <c r="J82"/>
  <c r="Q82" s="1"/>
  <c r="J83"/>
  <c r="Q83" s="1"/>
  <c r="J84"/>
  <c r="Q84" s="1"/>
  <c r="J85"/>
  <c r="Q85" s="1"/>
  <c r="J86"/>
  <c r="Q86" s="1"/>
  <c r="J87"/>
  <c r="Q87" s="1"/>
  <c r="J88"/>
  <c r="Q88" s="1"/>
  <c r="J89"/>
  <c r="Q89" s="1"/>
  <c r="J90"/>
  <c r="Q90" s="1"/>
  <c r="J91"/>
  <c r="Q91" s="1"/>
  <c r="J92"/>
  <c r="Q92" s="1"/>
  <c r="J93"/>
  <c r="Q93" s="1"/>
  <c r="J94"/>
  <c r="Q94" s="1"/>
  <c r="J95"/>
  <c r="Q95" s="1"/>
  <c r="J96"/>
  <c r="Q96" s="1"/>
  <c r="J97"/>
  <c r="Q97" s="1"/>
  <c r="J98"/>
  <c r="Q98" s="1"/>
  <c r="J99"/>
  <c r="Q99" s="1"/>
  <c r="J100"/>
  <c r="Q100" s="1"/>
  <c r="J101"/>
  <c r="Q101" s="1"/>
  <c r="J102"/>
  <c r="Q102" s="1"/>
  <c r="J103"/>
  <c r="Q103" s="1"/>
  <c r="J104"/>
  <c r="Q104" s="1"/>
  <c r="J105"/>
  <c r="Q105" s="1"/>
  <c r="J106"/>
  <c r="Q106" s="1"/>
  <c r="J107"/>
  <c r="Q107" s="1"/>
  <c r="J108"/>
  <c r="Q108" s="1"/>
  <c r="J109"/>
  <c r="Q109" s="1"/>
  <c r="J110"/>
  <c r="Q110" s="1"/>
  <c r="J111"/>
  <c r="Q111" s="1"/>
  <c r="J112"/>
  <c r="Q112" s="1"/>
  <c r="J113"/>
  <c r="Q113" s="1"/>
  <c r="J114"/>
  <c r="Q114" s="1"/>
  <c r="J115"/>
  <c r="Q115" s="1"/>
  <c r="J116"/>
  <c r="Q116" s="1"/>
  <c r="J117"/>
  <c r="Q117" s="1"/>
  <c r="J118"/>
  <c r="Q118" s="1"/>
  <c r="J119"/>
  <c r="Q119" s="1"/>
  <c r="J120"/>
  <c r="Q120" s="1"/>
  <c r="J121"/>
  <c r="Q121" s="1"/>
  <c r="J122"/>
  <c r="Q122" s="1"/>
  <c r="J123"/>
  <c r="Q123" s="1"/>
  <c r="J124"/>
  <c r="Q124" s="1"/>
  <c r="J125"/>
  <c r="Q125" s="1"/>
  <c r="J126"/>
  <c r="Q126" s="1"/>
  <c r="J127"/>
  <c r="Q127" s="1"/>
  <c r="J128"/>
  <c r="Q128" s="1"/>
  <c r="J129"/>
  <c r="Q129" s="1"/>
  <c r="J130"/>
  <c r="Q130" s="1"/>
  <c r="J131"/>
  <c r="Q131" s="1"/>
  <c r="J132"/>
  <c r="Q132" s="1"/>
  <c r="J133"/>
  <c r="Q133" s="1"/>
  <c r="J134"/>
  <c r="Q134" s="1"/>
  <c r="J135"/>
  <c r="Q135" s="1"/>
  <c r="J136"/>
  <c r="Q136" s="1"/>
  <c r="J137"/>
  <c r="Q137" s="1"/>
  <c r="J138"/>
  <c r="Q138" s="1"/>
  <c r="J139"/>
  <c r="Q139" s="1"/>
  <c r="J140"/>
  <c r="Q140" s="1"/>
  <c r="J141"/>
  <c r="Q141" s="1"/>
  <c r="J142"/>
  <c r="Q142" s="1"/>
  <c r="J143"/>
  <c r="Q143" s="1"/>
  <c r="J144"/>
  <c r="Q144" s="1"/>
  <c r="J145"/>
  <c r="Q145" s="1"/>
  <c r="J146"/>
  <c r="Q146" s="1"/>
  <c r="J147"/>
  <c r="Q147" s="1"/>
  <c r="J148"/>
  <c r="Q148" s="1"/>
  <c r="J149"/>
  <c r="Q149" s="1"/>
  <c r="J150"/>
  <c r="Q150" s="1"/>
  <c r="J151"/>
  <c r="Q151" s="1"/>
  <c r="J152"/>
  <c r="Q152" s="1"/>
  <c r="J153"/>
  <c r="Q153" s="1"/>
  <c r="J154"/>
  <c r="Q154" s="1"/>
  <c r="J155"/>
  <c r="Q155" s="1"/>
  <c r="J156"/>
  <c r="Q156" s="1"/>
  <c r="J157"/>
  <c r="Q157" s="1"/>
  <c r="J158"/>
  <c r="Q158" s="1"/>
  <c r="J159"/>
  <c r="Q159" s="1"/>
  <c r="J160"/>
  <c r="Q160" s="1"/>
  <c r="J161"/>
  <c r="Q161" s="1"/>
  <c r="J162"/>
  <c r="Q162" s="1"/>
  <c r="J163"/>
  <c r="Q163" s="1"/>
  <c r="J164"/>
  <c r="Q164" s="1"/>
  <c r="J165"/>
  <c r="Q165" s="1"/>
  <c r="J166"/>
  <c r="Q166" s="1"/>
  <c r="J167"/>
  <c r="Q167" s="1"/>
  <c r="J168"/>
  <c r="Q168" s="1"/>
  <c r="J169"/>
  <c r="Q169" s="1"/>
  <c r="J170"/>
  <c r="Q170" s="1"/>
  <c r="J171"/>
  <c r="Q171" s="1"/>
  <c r="J172"/>
  <c r="Q172" s="1"/>
  <c r="J173"/>
  <c r="Q173" s="1"/>
  <c r="J174"/>
  <c r="Q174" s="1"/>
  <c r="J175"/>
  <c r="Q175" s="1"/>
  <c r="J176"/>
  <c r="Q176" s="1"/>
  <c r="J177"/>
  <c r="Q177" s="1"/>
  <c r="J178"/>
  <c r="Q178" s="1"/>
  <c r="J179"/>
  <c r="Q179" s="1"/>
  <c r="J180"/>
  <c r="Q180" s="1"/>
  <c r="J181"/>
  <c r="Q181" s="1"/>
  <c r="J182"/>
  <c r="Q182" s="1"/>
  <c r="J183"/>
  <c r="Q183" s="1"/>
  <c r="J184"/>
  <c r="Q184" s="1"/>
  <c r="J185"/>
  <c r="Q185" s="1"/>
  <c r="J186"/>
  <c r="Q186" s="1"/>
  <c r="J187"/>
  <c r="Q187" s="1"/>
  <c r="J188"/>
  <c r="Q188" s="1"/>
  <c r="J189"/>
  <c r="Q189" s="1"/>
  <c r="J190"/>
  <c r="Q190" s="1"/>
  <c r="J191"/>
  <c r="Q191" s="1"/>
  <c r="J192"/>
  <c r="Q192" s="1"/>
  <c r="J193"/>
  <c r="Q193" s="1"/>
  <c r="J194"/>
  <c r="Q194" s="1"/>
  <c r="J195"/>
  <c r="Q195" s="1"/>
  <c r="J196"/>
  <c r="Q196" s="1"/>
  <c r="J197"/>
  <c r="Q197" s="1"/>
  <c r="J198"/>
  <c r="Q198" s="1"/>
  <c r="J199"/>
  <c r="Q199" s="1"/>
  <c r="J200"/>
  <c r="Q200" s="1"/>
  <c r="J201"/>
  <c r="Q201" s="1"/>
  <c r="J202"/>
  <c r="Q202" s="1"/>
  <c r="J203"/>
  <c r="Q203" s="1"/>
  <c r="J204"/>
  <c r="Q204" s="1"/>
  <c r="J205"/>
  <c r="Q205" s="1"/>
  <c r="J206"/>
  <c r="Q206" s="1"/>
  <c r="J207"/>
  <c r="Q207" s="1"/>
  <c r="J208"/>
  <c r="Q208" s="1"/>
  <c r="J209"/>
  <c r="Q209" s="1"/>
  <c r="J210"/>
  <c r="Q210" s="1"/>
  <c r="J211"/>
  <c r="Q211" s="1"/>
  <c r="J212"/>
  <c r="Q212" s="1"/>
  <c r="J213"/>
  <c r="Q213" s="1"/>
  <c r="J214"/>
  <c r="Q214" s="1"/>
  <c r="J215"/>
  <c r="Q215" s="1"/>
  <c r="J216"/>
  <c r="Q216" s="1"/>
  <c r="J217"/>
  <c r="Q217" s="1"/>
  <c r="J218"/>
  <c r="Q218" s="1"/>
  <c r="J219"/>
  <c r="Q219" s="1"/>
  <c r="J220"/>
  <c r="Q220" s="1"/>
  <c r="J221"/>
  <c r="Q221" s="1"/>
  <c r="J222"/>
  <c r="Q222" s="1"/>
  <c r="J223"/>
  <c r="Q223" s="1"/>
  <c r="J224"/>
  <c r="Q224" s="1"/>
  <c r="J225"/>
  <c r="Q225" s="1"/>
  <c r="J226"/>
  <c r="Q226" s="1"/>
  <c r="J227"/>
  <c r="Q227" s="1"/>
  <c r="J228"/>
  <c r="Q228" s="1"/>
  <c r="J229"/>
  <c r="Q229" s="1"/>
  <c r="J230"/>
  <c r="Q230" s="1"/>
  <c r="J231"/>
  <c r="Q231" s="1"/>
  <c r="J232"/>
  <c r="Q232" s="1"/>
  <c r="J233"/>
  <c r="Q233" s="1"/>
  <c r="J234"/>
  <c r="Q234" s="1"/>
  <c r="J235"/>
  <c r="Q235" s="1"/>
  <c r="J236"/>
  <c r="Q236" s="1"/>
  <c r="J237"/>
  <c r="Q237" s="1"/>
  <c r="J238"/>
  <c r="Q238" s="1"/>
  <c r="J239"/>
  <c r="Q239" s="1"/>
  <c r="J240"/>
  <c r="Q240" s="1"/>
  <c r="J241"/>
  <c r="Q241" s="1"/>
  <c r="J242"/>
  <c r="Q242" s="1"/>
  <c r="J243"/>
  <c r="Q243" s="1"/>
  <c r="J244"/>
  <c r="Q244" s="1"/>
  <c r="J245"/>
  <c r="Q245" s="1"/>
  <c r="J246"/>
  <c r="Q246" s="1"/>
  <c r="J247"/>
  <c r="Q247" s="1"/>
  <c r="J248"/>
  <c r="Q248" s="1"/>
  <c r="J249"/>
  <c r="Q249" s="1"/>
  <c r="J250"/>
  <c r="Q250" s="1"/>
  <c r="J251"/>
  <c r="Q251" s="1"/>
  <c r="J252"/>
  <c r="Q252" s="1"/>
  <c r="J253"/>
  <c r="Q253" s="1"/>
  <c r="J254"/>
  <c r="Q254" s="1"/>
  <c r="J255"/>
  <c r="Q255" s="1"/>
  <c r="J256"/>
  <c r="Q256" s="1"/>
  <c r="J257"/>
  <c r="Q257" s="1"/>
  <c r="J258"/>
  <c r="Q258" s="1"/>
  <c r="J259"/>
  <c r="Q259" s="1"/>
  <c r="J260"/>
  <c r="Q260" s="1"/>
  <c r="J261"/>
  <c r="Q261" s="1"/>
  <c r="J262"/>
  <c r="Q262" s="1"/>
  <c r="J263"/>
  <c r="Q263" s="1"/>
  <c r="J264"/>
  <c r="Q264" s="1"/>
  <c r="J265"/>
  <c r="Q265" s="1"/>
  <c r="J266"/>
  <c r="Q266" s="1"/>
  <c r="J267"/>
  <c r="Q267" s="1"/>
  <c r="J268"/>
  <c r="Q268" s="1"/>
  <c r="J269"/>
  <c r="Q269" s="1"/>
  <c r="J270"/>
  <c r="Q270" s="1"/>
  <c r="J271"/>
  <c r="Q271" s="1"/>
  <c r="J272"/>
  <c r="Q272" s="1"/>
  <c r="J273"/>
  <c r="Q273" s="1"/>
  <c r="J274"/>
  <c r="Q274" s="1"/>
  <c r="J275"/>
  <c r="Q275" s="1"/>
  <c r="J276"/>
  <c r="Q276" s="1"/>
  <c r="J277"/>
  <c r="Q277" s="1"/>
  <c r="J278"/>
  <c r="Q278" s="1"/>
  <c r="J279"/>
  <c r="Q279" s="1"/>
  <c r="J280"/>
  <c r="Q280" s="1"/>
  <c r="J281"/>
  <c r="Q281" s="1"/>
  <c r="J282"/>
  <c r="Q282" s="1"/>
  <c r="J283"/>
  <c r="Q283" s="1"/>
  <c r="J284"/>
  <c r="Q284" s="1"/>
  <c r="J285"/>
  <c r="Q285" s="1"/>
  <c r="J286"/>
  <c r="Q286" s="1"/>
  <c r="J287"/>
  <c r="Q287" s="1"/>
  <c r="J288"/>
  <c r="Q288" s="1"/>
  <c r="J289"/>
  <c r="Q289" s="1"/>
  <c r="J290"/>
  <c r="Q290" s="1"/>
  <c r="J291"/>
  <c r="Q291" s="1"/>
  <c r="J292"/>
  <c r="Q292" s="1"/>
  <c r="J293"/>
  <c r="Q293" s="1"/>
  <c r="J294"/>
  <c r="Q294" s="1"/>
  <c r="J295"/>
  <c r="Q295" s="1"/>
  <c r="J296"/>
  <c r="Q296" s="1"/>
  <c r="J297"/>
  <c r="Q297" s="1"/>
  <c r="J298"/>
  <c r="Q298" s="1"/>
  <c r="J299"/>
  <c r="Q299" s="1"/>
  <c r="J300"/>
  <c r="Q300" s="1"/>
  <c r="J301"/>
  <c r="Q301" s="1"/>
  <c r="J302"/>
  <c r="Q302" s="1"/>
  <c r="J303"/>
  <c r="Q303" s="1"/>
  <c r="J304"/>
  <c r="Q304" s="1"/>
  <c r="J305"/>
  <c r="Q305" s="1"/>
  <c r="J306"/>
  <c r="Q306" s="1"/>
  <c r="J307"/>
  <c r="Q307" s="1"/>
  <c r="J308"/>
  <c r="Q308" s="1"/>
  <c r="J309"/>
  <c r="Q309" s="1"/>
  <c r="J310"/>
  <c r="Q310" s="1"/>
  <c r="J311"/>
  <c r="Q311" s="1"/>
  <c r="J312"/>
  <c r="Q312" s="1"/>
  <c r="J313"/>
  <c r="Q313" s="1"/>
  <c r="J314"/>
  <c r="Q314" s="1"/>
  <c r="J315"/>
  <c r="Q315" s="1"/>
  <c r="J316"/>
  <c r="Q316" s="1"/>
  <c r="J317"/>
  <c r="Q317" s="1"/>
  <c r="J318"/>
  <c r="Q318" s="1"/>
  <c r="J319"/>
  <c r="Q319" s="1"/>
  <c r="J320"/>
  <c r="Q320" s="1"/>
  <c r="J321"/>
  <c r="Q321" s="1"/>
  <c r="J322"/>
  <c r="Q322" s="1"/>
  <c r="J323"/>
  <c r="Q323" s="1"/>
  <c r="J324"/>
  <c r="Q324" s="1"/>
  <c r="J325"/>
  <c r="Q325" s="1"/>
  <c r="J326"/>
  <c r="Q326" s="1"/>
  <c r="J327"/>
  <c r="Q327" s="1"/>
  <c r="J328"/>
  <c r="Q328" s="1"/>
  <c r="J329"/>
  <c r="Q329" s="1"/>
  <c r="J330"/>
  <c r="Q330" s="1"/>
  <c r="J331"/>
  <c r="Q331" s="1"/>
  <c r="J332"/>
  <c r="Q332" s="1"/>
  <c r="J333"/>
  <c r="Q333" s="1"/>
  <c r="J334"/>
  <c r="Q334" s="1"/>
  <c r="J335"/>
  <c r="Q335" s="1"/>
  <c r="J336"/>
  <c r="Q336" s="1"/>
  <c r="J337"/>
  <c r="Q337" s="1"/>
  <c r="J338"/>
  <c r="Q338" s="1"/>
  <c r="J339"/>
  <c r="Q339" s="1"/>
  <c r="J340"/>
  <c r="Q340" s="1"/>
  <c r="J341"/>
  <c r="Q341" s="1"/>
  <c r="J342"/>
  <c r="Q342" s="1"/>
  <c r="J343"/>
  <c r="Q343" s="1"/>
  <c r="J344"/>
  <c r="Q344" s="1"/>
  <c r="J345"/>
  <c r="Q345" s="1"/>
  <c r="J346"/>
  <c r="Q346" s="1"/>
  <c r="J347"/>
  <c r="Q347" s="1"/>
  <c r="J348"/>
  <c r="Q348" s="1"/>
  <c r="J349"/>
  <c r="Q349" s="1"/>
  <c r="J350"/>
  <c r="Q350" s="1"/>
  <c r="J351"/>
  <c r="Q351" s="1"/>
  <c r="J352"/>
  <c r="Q352" s="1"/>
  <c r="J353"/>
  <c r="Q353" s="1"/>
  <c r="J354"/>
  <c r="Q354" s="1"/>
  <c r="J355"/>
  <c r="Q355" s="1"/>
  <c r="J356"/>
  <c r="Q356" s="1"/>
  <c r="J357"/>
  <c r="Q357" s="1"/>
  <c r="J358"/>
  <c r="Q358" s="1"/>
  <c r="J359"/>
  <c r="Q359" s="1"/>
  <c r="J360"/>
  <c r="Q360" s="1"/>
  <c r="J361"/>
  <c r="Q361" s="1"/>
  <c r="J362"/>
  <c r="Q362" s="1"/>
  <c r="J363"/>
  <c r="Q363" s="1"/>
  <c r="J364"/>
  <c r="Q364" s="1"/>
  <c r="J365"/>
  <c r="Q365" s="1"/>
  <c r="J366"/>
  <c r="Q366" s="1"/>
  <c r="J367"/>
  <c r="Q367" s="1"/>
  <c r="J368"/>
  <c r="Q368" s="1"/>
  <c r="J369"/>
  <c r="Q369" s="1"/>
  <c r="J370"/>
  <c r="Q370" s="1"/>
  <c r="J371"/>
  <c r="Q371" s="1"/>
  <c r="J372"/>
  <c r="Q372" s="1"/>
  <c r="J373"/>
  <c r="Q373" s="1"/>
  <c r="J374"/>
  <c r="Q374" s="1"/>
  <c r="J375"/>
  <c r="Q375" s="1"/>
  <c r="J376"/>
  <c r="Q376" s="1"/>
  <c r="J377"/>
  <c r="Q377" s="1"/>
  <c r="J378"/>
  <c r="Q378" s="1"/>
  <c r="J379"/>
  <c r="Q379" s="1"/>
  <c r="J380"/>
  <c r="Q380" s="1"/>
  <c r="J381"/>
  <c r="Q381" s="1"/>
  <c r="J382"/>
  <c r="Q382" s="1"/>
  <c r="J383"/>
  <c r="Q383" s="1"/>
  <c r="J384"/>
  <c r="Q384" s="1"/>
  <c r="J385"/>
  <c r="Q385" s="1"/>
  <c r="J386"/>
  <c r="Q386" s="1"/>
  <c r="J387"/>
  <c r="Q387" s="1"/>
  <c r="J388"/>
  <c r="Q388" s="1"/>
  <c r="J389"/>
  <c r="Q389" s="1"/>
  <c r="J390"/>
  <c r="Q390" s="1"/>
  <c r="J391"/>
  <c r="Q391" s="1"/>
  <c r="J392"/>
  <c r="Q392" s="1"/>
  <c r="J393"/>
  <c r="Q393" s="1"/>
  <c r="Q394"/>
  <c r="J395"/>
  <c r="Q395" s="1"/>
  <c r="Q396"/>
  <c r="J397"/>
  <c r="Q397" s="1"/>
  <c r="Q398"/>
  <c r="J399"/>
  <c r="Q399" s="1"/>
  <c r="Q400"/>
  <c r="J401"/>
  <c r="Q401" s="1"/>
  <c r="Q402"/>
  <c r="J403"/>
  <c r="Q403" s="1"/>
  <c r="Q404"/>
  <c r="J405"/>
  <c r="Q405" s="1"/>
  <c r="Q406"/>
  <c r="J407"/>
  <c r="Q407" s="1"/>
  <c r="Q408"/>
  <c r="J409"/>
  <c r="Q409" s="1"/>
  <c r="Q410"/>
  <c r="J411"/>
  <c r="Q411" s="1"/>
  <c r="Q412"/>
  <c r="J413"/>
  <c r="Q413" s="1"/>
  <c r="Q414"/>
  <c r="J415"/>
  <c r="Q415" s="1"/>
  <c r="Q416"/>
  <c r="J417"/>
  <c r="Q417" s="1"/>
  <c r="Q418"/>
  <c r="J419"/>
  <c r="Q419" s="1"/>
  <c r="Q420"/>
  <c r="J421"/>
  <c r="Q421" s="1"/>
  <c r="Q422"/>
  <c r="J423"/>
  <c r="Q423" s="1"/>
  <c r="Q424"/>
  <c r="J425"/>
  <c r="Q425" s="1"/>
  <c r="Q426"/>
  <c r="J427"/>
  <c r="Q427" s="1"/>
  <c r="Q428"/>
  <c r="J429"/>
  <c r="Q429" s="1"/>
  <c r="Q430"/>
  <c r="J431"/>
  <c r="Q431" s="1"/>
  <c r="Q432"/>
  <c r="J433"/>
  <c r="Q433" s="1"/>
  <c r="Q434"/>
  <c r="J435"/>
  <c r="Q435" s="1"/>
  <c r="Q436"/>
  <c r="J437"/>
  <c r="Q437" s="1"/>
  <c r="Q438"/>
  <c r="J439"/>
  <c r="Q439" s="1"/>
  <c r="Q440"/>
  <c r="J441"/>
  <c r="Q441" s="1"/>
  <c r="Q442"/>
  <c r="J443"/>
  <c r="Q443" s="1"/>
  <c r="Q444"/>
  <c r="J445"/>
  <c r="Q445" s="1"/>
  <c r="Q446"/>
  <c r="J447"/>
  <c r="Q447" s="1"/>
  <c r="Q448"/>
  <c r="J449"/>
  <c r="Q449" s="1"/>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V99" i="89"/>
  <c r="V101"/>
  <c r="V103"/>
  <c r="V105"/>
  <c r="V107"/>
  <c r="V109"/>
  <c r="V111"/>
  <c r="V113"/>
  <c r="V115"/>
  <c r="V117"/>
  <c r="V119"/>
  <c r="V121"/>
  <c r="V123"/>
  <c r="V125"/>
  <c r="V127"/>
  <c r="V129"/>
  <c r="V131"/>
  <c r="V133"/>
  <c r="V135"/>
  <c r="V137"/>
  <c r="V485"/>
  <c r="V489"/>
  <c r="V493"/>
  <c r="V497"/>
  <c r="V498"/>
  <c r="D186" i="86" l="1"/>
  <c r="D157"/>
  <c r="D132"/>
  <c r="D92"/>
  <c r="D63"/>
  <c r="D38"/>
  <c r="D217" i="85"/>
  <c r="D188"/>
  <c r="D163"/>
  <c r="D92"/>
  <c r="D63"/>
  <c r="D38"/>
  <c r="D185" i="86"/>
  <c r="D156"/>
  <c r="D131"/>
  <c r="D91"/>
  <c r="D62"/>
  <c r="D37"/>
  <c r="D214" i="85"/>
  <c r="D185"/>
  <c r="D160"/>
  <c r="D91"/>
  <c r="D62"/>
  <c r="D37"/>
  <c r="D184" i="86"/>
  <c r="D155"/>
  <c r="D130"/>
  <c r="D90"/>
  <c r="D61"/>
  <c r="D36"/>
  <c r="D215" i="85"/>
  <c r="D186"/>
  <c r="D161"/>
  <c r="D90"/>
  <c r="D61"/>
  <c r="D36"/>
  <c r="D187" i="86"/>
  <c r="D158"/>
  <c r="D133"/>
  <c r="D93"/>
  <c r="D64"/>
  <c r="D39"/>
  <c r="D216" i="85"/>
  <c r="D187"/>
  <c r="D162"/>
  <c r="D93"/>
  <c r="D64"/>
  <c r="D39"/>
  <c r="D220" l="1"/>
  <c r="D191"/>
  <c r="D166"/>
  <c r="D191" i="86"/>
  <c r="D162"/>
  <c r="D137"/>
  <c r="D219" i="85"/>
  <c r="D190"/>
  <c r="D165"/>
  <c r="D188" i="86"/>
  <c r="D159"/>
  <c r="D134"/>
  <c r="D218" i="85"/>
  <c r="D189"/>
  <c r="D164"/>
  <c r="D189" i="86"/>
  <c r="D160"/>
  <c r="D135"/>
  <c r="D221" i="85"/>
  <c r="D192"/>
  <c r="D167"/>
  <c r="D190" i="86"/>
  <c r="D161"/>
  <c r="D136"/>
  <c r="D97" i="85"/>
  <c r="D68"/>
  <c r="D43"/>
  <c r="D97" i="86"/>
  <c r="D68"/>
  <c r="D43"/>
  <c r="D94" i="85"/>
  <c r="D65"/>
  <c r="D40"/>
  <c r="D94" i="86"/>
  <c r="D65"/>
  <c r="D40"/>
  <c r="D95" i="85"/>
  <c r="D66"/>
  <c r="D41"/>
  <c r="D95" i="86"/>
  <c r="D66"/>
  <c r="D41"/>
  <c r="D96" i="85"/>
  <c r="D67"/>
  <c r="D42"/>
  <c r="D96" i="86"/>
  <c r="D67"/>
  <c r="D42"/>
  <c r="D100" i="85" l="1"/>
  <c r="D71"/>
  <c r="D46"/>
  <c r="D99"/>
  <c r="D70"/>
  <c r="D45"/>
  <c r="D98"/>
  <c r="D69"/>
  <c r="D44"/>
  <c r="D101"/>
  <c r="D72"/>
  <c r="D47"/>
  <c r="D225"/>
  <c r="D196"/>
  <c r="D171"/>
  <c r="D222"/>
  <c r="D193"/>
  <c r="D168"/>
  <c r="D223"/>
  <c r="D194"/>
  <c r="D169"/>
  <c r="D224"/>
  <c r="D195"/>
  <c r="D170"/>
  <c r="D100" i="86"/>
  <c r="D71"/>
  <c r="D46"/>
  <c r="D99"/>
  <c r="D70"/>
  <c r="D45"/>
  <c r="D98"/>
  <c r="D69"/>
  <c r="D44"/>
  <c r="D101"/>
  <c r="D72"/>
  <c r="D47"/>
  <c r="D194"/>
  <c r="D165"/>
  <c r="D140"/>
  <c r="D193"/>
  <c r="D164"/>
  <c r="D139"/>
  <c r="D192"/>
  <c r="D163"/>
  <c r="D138"/>
  <c r="D195"/>
  <c r="D166"/>
  <c r="D141"/>
  <c r="D196" l="1"/>
  <c r="D167"/>
  <c r="D142"/>
  <c r="D198"/>
  <c r="D169"/>
  <c r="D144"/>
  <c r="D102"/>
  <c r="D73"/>
  <c r="D48"/>
  <c r="D104"/>
  <c r="D75"/>
  <c r="D50"/>
  <c r="D227" i="85"/>
  <c r="D198"/>
  <c r="D173"/>
  <c r="D229"/>
  <c r="D200"/>
  <c r="D175"/>
  <c r="D102"/>
  <c r="D73"/>
  <c r="D48"/>
  <c r="D104"/>
  <c r="D75"/>
  <c r="D50"/>
  <c r="D199" i="86"/>
  <c r="D170"/>
  <c r="D145"/>
  <c r="D197"/>
  <c r="D168"/>
  <c r="D143"/>
  <c r="D105"/>
  <c r="D76"/>
  <c r="D51"/>
  <c r="D103"/>
  <c r="D74"/>
  <c r="D49"/>
  <c r="D228" i="85"/>
  <c r="D199"/>
  <c r="D174"/>
  <c r="D226"/>
  <c r="D197"/>
  <c r="D172"/>
  <c r="D105"/>
  <c r="D76"/>
  <c r="D51"/>
  <c r="D103"/>
  <c r="D74"/>
  <c r="D49"/>
  <c r="D109" l="1"/>
  <c r="D80"/>
  <c r="D232"/>
  <c r="D203"/>
  <c r="D109" i="86"/>
  <c r="D80"/>
  <c r="D203"/>
  <c r="D174"/>
  <c r="D106" i="85"/>
  <c r="D77"/>
  <c r="D231"/>
  <c r="D202"/>
  <c r="D106" i="86"/>
  <c r="D77"/>
  <c r="D200"/>
  <c r="D171"/>
  <c r="D107" i="85"/>
  <c r="D78"/>
  <c r="D230"/>
  <c r="D201"/>
  <c r="D107" i="86"/>
  <c r="D78"/>
  <c r="D201"/>
  <c r="D172"/>
  <c r="D108" i="85"/>
  <c r="D79"/>
  <c r="D233"/>
  <c r="D204"/>
  <c r="D108" i="86"/>
  <c r="D79"/>
  <c r="D202"/>
  <c r="D173"/>
  <c r="T259" i="54" l="1"/>
  <c r="S258"/>
  <c r="R258"/>
  <c r="Q258"/>
  <c r="P258"/>
  <c r="O258"/>
  <c r="N258"/>
  <c r="M258"/>
  <c r="L258"/>
  <c r="K258"/>
  <c r="J258"/>
  <c r="I258"/>
  <c r="H258"/>
  <c r="G258"/>
  <c r="F258"/>
  <c r="E258"/>
  <c r="T255"/>
  <c r="S253"/>
  <c r="R253"/>
  <c r="Q253"/>
  <c r="P253"/>
  <c r="O253"/>
  <c r="N253"/>
  <c r="M253"/>
  <c r="L253"/>
  <c r="K253"/>
  <c r="J253"/>
  <c r="I253"/>
  <c r="H253"/>
  <c r="G253"/>
  <c r="F253"/>
  <c r="E253"/>
  <c r="T250"/>
  <c r="S248"/>
  <c r="R248"/>
  <c r="Q248"/>
  <c r="P248"/>
  <c r="O248"/>
  <c r="N248"/>
  <c r="M248"/>
  <c r="L248"/>
  <c r="K248"/>
  <c r="J248"/>
  <c r="I248"/>
  <c r="H248"/>
  <c r="G248"/>
  <c r="F248"/>
  <c r="E248"/>
  <c r="T245"/>
  <c r="S243"/>
  <c r="R243"/>
  <c r="Q243"/>
  <c r="P243"/>
  <c r="O243"/>
  <c r="N243"/>
  <c r="M243"/>
  <c r="L243"/>
  <c r="K243"/>
  <c r="J243"/>
  <c r="I243"/>
  <c r="H243"/>
  <c r="G243"/>
  <c r="F243"/>
  <c r="E243"/>
  <c r="T240"/>
  <c r="S238"/>
  <c r="R238"/>
  <c r="Q238"/>
  <c r="P238"/>
  <c r="O238"/>
  <c r="N238"/>
  <c r="M238"/>
  <c r="L238"/>
  <c r="K238"/>
  <c r="J238"/>
  <c r="I238"/>
  <c r="H238"/>
  <c r="G238"/>
  <c r="F238"/>
  <c r="E238"/>
  <c r="T235"/>
  <c r="S233"/>
  <c r="R233"/>
  <c r="Q233"/>
  <c r="P233"/>
  <c r="O233"/>
  <c r="N233"/>
  <c r="M233"/>
  <c r="L233"/>
  <c r="K233"/>
  <c r="J233"/>
  <c r="I233"/>
  <c r="H233"/>
  <c r="G233"/>
  <c r="F233"/>
  <c r="E233"/>
  <c r="T230"/>
  <c r="S228"/>
  <c r="R228"/>
  <c r="Q228"/>
  <c r="P228"/>
  <c r="O228"/>
  <c r="N228"/>
  <c r="M228"/>
  <c r="L228"/>
  <c r="K228"/>
  <c r="J228"/>
  <c r="I228"/>
  <c r="H228"/>
  <c r="G228"/>
  <c r="F228"/>
  <c r="E228"/>
  <c r="T225"/>
  <c r="S223"/>
  <c r="R223"/>
  <c r="Q223"/>
  <c r="P223"/>
  <c r="O223"/>
  <c r="N223"/>
  <c r="M223"/>
  <c r="L223"/>
  <c r="K223"/>
  <c r="J223"/>
  <c r="I223"/>
  <c r="H223"/>
  <c r="G223"/>
  <c r="F223"/>
  <c r="E223"/>
  <c r="T220"/>
  <c r="S218"/>
  <c r="R218"/>
  <c r="Q218"/>
  <c r="P218"/>
  <c r="O218"/>
  <c r="N218"/>
  <c r="M218"/>
  <c r="L218"/>
  <c r="K218"/>
  <c r="J218"/>
  <c r="I218"/>
  <c r="H218"/>
  <c r="G218"/>
  <c r="F218"/>
  <c r="E218"/>
  <c r="T215"/>
  <c r="S213"/>
  <c r="R213"/>
  <c r="Q213"/>
  <c r="P213"/>
  <c r="O213"/>
  <c r="N213"/>
  <c r="M213"/>
  <c r="L213"/>
  <c r="K213"/>
  <c r="J213"/>
  <c r="I213"/>
  <c r="H213"/>
  <c r="G213"/>
  <c r="F213"/>
  <c r="E213"/>
  <c r="T210"/>
  <c r="S208"/>
  <c r="R208"/>
  <c r="Q208"/>
  <c r="P208"/>
  <c r="O208"/>
  <c r="N208"/>
  <c r="M208"/>
  <c r="L208"/>
  <c r="K208"/>
  <c r="J208"/>
  <c r="I208"/>
  <c r="H208"/>
  <c r="G208"/>
  <c r="F208"/>
  <c r="E208"/>
  <c r="T205"/>
  <c r="S203"/>
  <c r="R203"/>
  <c r="Q203"/>
  <c r="P203"/>
  <c r="O203"/>
  <c r="N203"/>
  <c r="M203"/>
  <c r="L203"/>
  <c r="K203"/>
  <c r="J203"/>
  <c r="I203"/>
  <c r="H203"/>
  <c r="G203"/>
  <c r="F203"/>
  <c r="E203"/>
  <c r="T200"/>
  <c r="S198"/>
  <c r="R198"/>
  <c r="Q198"/>
  <c r="P198"/>
  <c r="O198"/>
  <c r="N198"/>
  <c r="M198"/>
  <c r="L198"/>
  <c r="K198"/>
  <c r="J198"/>
  <c r="I198"/>
  <c r="H198"/>
  <c r="G198"/>
  <c r="F198"/>
  <c r="E198"/>
  <c r="T195"/>
  <c r="S193"/>
  <c r="R193"/>
  <c r="Q193"/>
  <c r="P193"/>
  <c r="O193"/>
  <c r="N193"/>
  <c r="M193"/>
  <c r="L193"/>
  <c r="K193"/>
  <c r="J193"/>
  <c r="I193"/>
  <c r="H193"/>
  <c r="G193"/>
  <c r="F193"/>
  <c r="E193"/>
  <c r="T190"/>
  <c r="S188"/>
  <c r="R188"/>
  <c r="Q188"/>
  <c r="P188"/>
  <c r="O188"/>
  <c r="N188"/>
  <c r="M188"/>
  <c r="L188"/>
  <c r="K188"/>
  <c r="J188"/>
  <c r="I188"/>
  <c r="H188"/>
  <c r="G188"/>
  <c r="F188"/>
  <c r="E188"/>
  <c r="T185"/>
  <c r="S183"/>
  <c r="R183"/>
  <c r="Q183"/>
  <c r="P183"/>
  <c r="O183"/>
  <c r="N183"/>
  <c r="M183"/>
  <c r="L183"/>
  <c r="K183"/>
  <c r="J183"/>
  <c r="I183"/>
  <c r="H183"/>
  <c r="G183"/>
  <c r="F183"/>
  <c r="E183"/>
  <c r="T180"/>
  <c r="S178"/>
  <c r="R178"/>
  <c r="Q178"/>
  <c r="P178"/>
  <c r="O178"/>
  <c r="N178"/>
  <c r="M178"/>
  <c r="L178"/>
  <c r="K178"/>
  <c r="J178"/>
  <c r="I178"/>
  <c r="H178"/>
  <c r="G178"/>
  <c r="F178"/>
  <c r="E178"/>
  <c r="T175"/>
  <c r="S173"/>
  <c r="R173"/>
  <c r="Q173"/>
  <c r="P173"/>
  <c r="O173"/>
  <c r="N173"/>
  <c r="M173"/>
  <c r="L173"/>
  <c r="K173"/>
  <c r="J173"/>
  <c r="I173"/>
  <c r="H173"/>
  <c r="G173"/>
  <c r="F173"/>
  <c r="E173"/>
  <c r="T170"/>
  <c r="S168"/>
  <c r="R168"/>
  <c r="Q168"/>
  <c r="P168"/>
  <c r="O168"/>
  <c r="N168"/>
  <c r="M168"/>
  <c r="L168"/>
  <c r="K168"/>
  <c r="J168"/>
  <c r="I168"/>
  <c r="H168"/>
  <c r="G168"/>
  <c r="F168"/>
  <c r="E168"/>
  <c r="T165"/>
  <c r="S163"/>
  <c r="R163"/>
  <c r="Q163"/>
  <c r="P163"/>
  <c r="O163"/>
  <c r="N163"/>
  <c r="M163"/>
  <c r="L163"/>
  <c r="K163"/>
  <c r="J163"/>
  <c r="I163"/>
  <c r="H163"/>
  <c r="G163"/>
  <c r="F163"/>
  <c r="E163"/>
  <c r="T160"/>
  <c r="S158"/>
  <c r="R158"/>
  <c r="Q158"/>
  <c r="P158"/>
  <c r="O158"/>
  <c r="N158"/>
  <c r="M158"/>
  <c r="L158"/>
  <c r="K158"/>
  <c r="J158"/>
  <c r="I158"/>
  <c r="H158"/>
  <c r="G158"/>
  <c r="F158"/>
  <c r="E158"/>
  <c r="T155"/>
  <c r="S153"/>
  <c r="R153"/>
  <c r="Q153"/>
  <c r="P153"/>
  <c r="O153"/>
  <c r="N153"/>
  <c r="M153"/>
  <c r="L153"/>
  <c r="K153"/>
  <c r="J153"/>
  <c r="I153"/>
  <c r="H153"/>
  <c r="G153"/>
  <c r="F153"/>
  <c r="E153"/>
  <c r="T150"/>
  <c r="S148"/>
  <c r="R148"/>
  <c r="Q148"/>
  <c r="P148"/>
  <c r="O148"/>
  <c r="N148"/>
  <c r="M148"/>
  <c r="L148"/>
  <c r="K148"/>
  <c r="J148"/>
  <c r="I148"/>
  <c r="H148"/>
  <c r="G148"/>
  <c r="F148"/>
  <c r="E148"/>
  <c r="T145"/>
  <c r="S143"/>
  <c r="R143"/>
  <c r="Q143"/>
  <c r="P143"/>
  <c r="O143"/>
  <c r="N143"/>
  <c r="M143"/>
  <c r="L143"/>
  <c r="K143"/>
  <c r="J143"/>
  <c r="I143"/>
  <c r="H143"/>
  <c r="G143"/>
  <c r="F143"/>
  <c r="E143"/>
  <c r="T140"/>
  <c r="S138"/>
  <c r="R138"/>
  <c r="Q138"/>
  <c r="P138"/>
  <c r="O138"/>
  <c r="N138"/>
  <c r="M138"/>
  <c r="L138"/>
  <c r="K138"/>
  <c r="J138"/>
  <c r="I138"/>
  <c r="H138"/>
  <c r="G138"/>
  <c r="F138"/>
  <c r="E138"/>
  <c r="T135"/>
  <c r="S133"/>
  <c r="R133"/>
  <c r="Q133"/>
  <c r="P133"/>
  <c r="O133"/>
  <c r="N133"/>
  <c r="M133"/>
  <c r="L133"/>
  <c r="K133"/>
  <c r="J133"/>
  <c r="I133"/>
  <c r="H133"/>
  <c r="G133"/>
  <c r="F133"/>
  <c r="E133"/>
  <c r="T130"/>
  <c r="S128"/>
  <c r="R128"/>
  <c r="Q128"/>
  <c r="P128"/>
  <c r="O128"/>
  <c r="N128"/>
  <c r="M128"/>
  <c r="L128"/>
  <c r="K128"/>
  <c r="J128"/>
  <c r="I128"/>
  <c r="H128"/>
  <c r="G128"/>
  <c r="F128"/>
  <c r="E128"/>
  <c r="T125"/>
  <c r="S123"/>
  <c r="R123"/>
  <c r="Q123"/>
  <c r="P123"/>
  <c r="O123"/>
  <c r="N123"/>
  <c r="M123"/>
  <c r="L123"/>
  <c r="K123"/>
  <c r="J123"/>
  <c r="I123"/>
  <c r="H123"/>
  <c r="G123"/>
  <c r="F123"/>
  <c r="E123"/>
  <c r="T120"/>
  <c r="S118"/>
  <c r="R118"/>
  <c r="Q118"/>
  <c r="P118"/>
  <c r="O118"/>
  <c r="N118"/>
  <c r="M118"/>
  <c r="L118"/>
  <c r="K118"/>
  <c r="J118"/>
  <c r="I118"/>
  <c r="H118"/>
  <c r="G118"/>
  <c r="F118"/>
  <c r="E118"/>
  <c r="T115"/>
  <c r="S113"/>
  <c r="R113"/>
  <c r="Q113"/>
  <c r="P113"/>
  <c r="O113"/>
  <c r="N113"/>
  <c r="M113"/>
  <c r="L113"/>
  <c r="K113"/>
  <c r="J113"/>
  <c r="I113"/>
  <c r="H113"/>
  <c r="G113"/>
  <c r="F113"/>
  <c r="E113"/>
  <c r="T110"/>
  <c r="S108"/>
  <c r="R108"/>
  <c r="Q108"/>
  <c r="P108"/>
  <c r="O108"/>
  <c r="N108"/>
  <c r="M108"/>
  <c r="L108"/>
  <c r="K108"/>
  <c r="J108"/>
  <c r="I108"/>
  <c r="H108"/>
  <c r="G108"/>
  <c r="F108"/>
  <c r="E108"/>
  <c r="T105"/>
  <c r="S103"/>
  <c r="R103"/>
  <c r="Q103"/>
  <c r="P103"/>
  <c r="O103"/>
  <c r="N103"/>
  <c r="M103"/>
  <c r="L103"/>
  <c r="K103"/>
  <c r="J103"/>
  <c r="I103"/>
  <c r="H103"/>
  <c r="G103"/>
  <c r="F103"/>
  <c r="E103"/>
  <c r="T100"/>
  <c r="S98"/>
  <c r="R98"/>
  <c r="Q98"/>
  <c r="P98"/>
  <c r="O98"/>
  <c r="N98"/>
  <c r="M98"/>
  <c r="L98"/>
  <c r="K98"/>
  <c r="J98"/>
  <c r="I98"/>
  <c r="H98"/>
  <c r="G98"/>
  <c r="F98"/>
  <c r="E98"/>
  <c r="T95"/>
  <c r="S93"/>
  <c r="R93"/>
  <c r="Q93"/>
  <c r="P93"/>
  <c r="O93"/>
  <c r="N93"/>
  <c r="M93"/>
  <c r="L93"/>
  <c r="K93"/>
  <c r="J93"/>
  <c r="I93"/>
  <c r="H93"/>
  <c r="G93"/>
  <c r="F93"/>
  <c r="E93"/>
  <c r="T90"/>
  <c r="S88"/>
  <c r="R88"/>
  <c r="Q88"/>
  <c r="P88"/>
  <c r="O88"/>
  <c r="N88"/>
  <c r="M88"/>
  <c r="L88"/>
  <c r="K88"/>
  <c r="J88"/>
  <c r="I88"/>
  <c r="H88"/>
  <c r="G88"/>
  <c r="F88"/>
  <c r="E88"/>
  <c r="T85"/>
  <c r="S83"/>
  <c r="R83"/>
  <c r="Q83"/>
  <c r="P83"/>
  <c r="O83"/>
  <c r="N83"/>
  <c r="M83"/>
  <c r="L83"/>
  <c r="K83"/>
  <c r="J83"/>
  <c r="I83"/>
  <c r="H83"/>
  <c r="G83"/>
  <c r="F83"/>
  <c r="E83"/>
  <c r="T80"/>
  <c r="S78"/>
  <c r="R78"/>
  <c r="Q78"/>
  <c r="P78"/>
  <c r="O78"/>
  <c r="N78"/>
  <c r="M78"/>
  <c r="L78"/>
  <c r="K78"/>
  <c r="J78"/>
  <c r="I78"/>
  <c r="H78"/>
  <c r="G78"/>
  <c r="F78"/>
  <c r="E78"/>
  <c r="T75"/>
  <c r="S73"/>
  <c r="R73"/>
  <c r="Q73"/>
  <c r="P73"/>
  <c r="O73"/>
  <c r="N73"/>
  <c r="M73"/>
  <c r="L73"/>
  <c r="K73"/>
  <c r="J73"/>
  <c r="I73"/>
  <c r="H73"/>
  <c r="G73"/>
  <c r="F73"/>
  <c r="E73"/>
  <c r="T70"/>
  <c r="S68"/>
  <c r="R68"/>
  <c r="Q68"/>
  <c r="P68"/>
  <c r="O68"/>
  <c r="N68"/>
  <c r="M68"/>
  <c r="L68"/>
  <c r="K68"/>
  <c r="J68"/>
  <c r="I68"/>
  <c r="H68"/>
  <c r="G68"/>
  <c r="F68"/>
  <c r="E68"/>
  <c r="T65"/>
  <c r="S63"/>
  <c r="R63"/>
  <c r="Q63"/>
  <c r="P63"/>
  <c r="O63"/>
  <c r="N63"/>
  <c r="M63"/>
  <c r="L63"/>
  <c r="K63"/>
  <c r="J63"/>
  <c r="I63"/>
  <c r="H63"/>
  <c r="G63"/>
  <c r="F63"/>
  <c r="E63"/>
  <c r="T60"/>
  <c r="S58"/>
  <c r="R58"/>
  <c r="Q58"/>
  <c r="P58"/>
  <c r="O58"/>
  <c r="N58"/>
  <c r="M58"/>
  <c r="L58"/>
  <c r="K58"/>
  <c r="J58"/>
  <c r="I58"/>
  <c r="H58"/>
  <c r="G58"/>
  <c r="F58"/>
  <c r="E58"/>
  <c r="T55"/>
  <c r="S53"/>
  <c r="R53"/>
  <c r="Q53"/>
  <c r="P53"/>
  <c r="O53"/>
  <c r="N53"/>
  <c r="M53"/>
  <c r="L53"/>
  <c r="K53"/>
  <c r="J53"/>
  <c r="I53"/>
  <c r="H53"/>
  <c r="G53"/>
  <c r="F53"/>
  <c r="E53"/>
  <c r="T50"/>
  <c r="S48"/>
  <c r="R48"/>
  <c r="Q48"/>
  <c r="P48"/>
  <c r="O48"/>
  <c r="N48"/>
  <c r="M48"/>
  <c r="L48"/>
  <c r="K48"/>
  <c r="J48"/>
  <c r="I48"/>
  <c r="H48"/>
  <c r="G48"/>
  <c r="F48"/>
  <c r="E48"/>
  <c r="T45"/>
  <c r="S43"/>
  <c r="R43"/>
  <c r="Q43"/>
  <c r="P43"/>
  <c r="O43"/>
  <c r="N43"/>
  <c r="M43"/>
  <c r="L43"/>
  <c r="K43"/>
  <c r="J43"/>
  <c r="I43"/>
  <c r="H43"/>
  <c r="G43"/>
  <c r="F43"/>
  <c r="E43"/>
  <c r="T40"/>
  <c r="S38"/>
  <c r="R38"/>
  <c r="Q38"/>
  <c r="P38"/>
  <c r="O38"/>
  <c r="N38"/>
  <c r="M38"/>
  <c r="L38"/>
  <c r="K38"/>
  <c r="J38"/>
  <c r="I38"/>
  <c r="H38"/>
  <c r="G38"/>
  <c r="F38"/>
  <c r="E38"/>
  <c r="T35"/>
  <c r="S33"/>
  <c r="R33"/>
  <c r="Q33"/>
  <c r="P33"/>
  <c r="O33"/>
  <c r="N33"/>
  <c r="M33"/>
  <c r="L33"/>
  <c r="K33"/>
  <c r="J33"/>
  <c r="I33"/>
  <c r="H33"/>
  <c r="G33"/>
  <c r="F33"/>
  <c r="E33"/>
  <c r="T30"/>
  <c r="S28"/>
  <c r="R28"/>
  <c r="Q28"/>
  <c r="P28"/>
  <c r="O28"/>
  <c r="N28"/>
  <c r="M28"/>
  <c r="L28"/>
  <c r="K28"/>
  <c r="J28"/>
  <c r="I28"/>
  <c r="H28"/>
  <c r="G28"/>
  <c r="F28"/>
  <c r="E28"/>
  <c r="T25"/>
  <c r="S23"/>
  <c r="R23"/>
  <c r="Q23"/>
  <c r="P23"/>
  <c r="O23"/>
  <c r="N23"/>
  <c r="M23"/>
  <c r="L23"/>
  <c r="K23"/>
  <c r="J23"/>
  <c r="I23"/>
  <c r="H23"/>
  <c r="G23"/>
  <c r="F23"/>
  <c r="E23"/>
  <c r="T20"/>
  <c r="S18"/>
  <c r="R18"/>
  <c r="Q18"/>
  <c r="P18"/>
  <c r="O18"/>
  <c r="N18"/>
  <c r="M18"/>
  <c r="L18"/>
  <c r="K18"/>
  <c r="J18"/>
  <c r="I18"/>
  <c r="H18"/>
  <c r="G18"/>
  <c r="F18"/>
  <c r="E18"/>
  <c r="T15"/>
  <c r="S13"/>
  <c r="R13"/>
  <c r="Q13"/>
  <c r="P13"/>
  <c r="O13"/>
  <c r="N13"/>
  <c r="M13"/>
  <c r="L13"/>
  <c r="K13"/>
  <c r="J13"/>
  <c r="I13"/>
  <c r="H13"/>
  <c r="G13"/>
  <c r="F13"/>
  <c r="E13"/>
  <c r="T10"/>
  <c r="M16" i="53"/>
  <c r="M13"/>
  <c r="M12"/>
  <c r="M8"/>
  <c r="M7"/>
  <c r="M6"/>
  <c r="M5" i="52"/>
  <c r="I18" i="51"/>
  <c r="H18"/>
  <c r="G18"/>
  <c r="F18"/>
  <c r="E18"/>
  <c r="D18"/>
  <c r="C18"/>
  <c r="B18"/>
  <c r="J17"/>
  <c r="J16"/>
  <c r="J15"/>
  <c r="J14"/>
  <c r="J13"/>
  <c r="J12"/>
  <c r="J11"/>
  <c r="J10"/>
  <c r="J9"/>
  <c r="J8"/>
  <c r="J7"/>
  <c r="J6"/>
  <c r="J18" s="1"/>
  <c r="A3"/>
  <c r="I30" i="50"/>
  <c r="H30"/>
  <c r="G30"/>
  <c r="F30"/>
  <c r="E30"/>
  <c r="D30"/>
  <c r="C30"/>
  <c r="B30"/>
  <c r="J29"/>
  <c r="J28"/>
  <c r="J27"/>
  <c r="J26"/>
  <c r="J25"/>
  <c r="J24"/>
  <c r="J23"/>
  <c r="J30" s="1"/>
  <c r="J22"/>
  <c r="J17"/>
  <c r="J16"/>
  <c r="I15"/>
  <c r="I18" s="1"/>
  <c r="H15"/>
  <c r="H32" s="1"/>
  <c r="G15"/>
  <c r="G18" s="1"/>
  <c r="F15"/>
  <c r="F32" s="1"/>
  <c r="E15"/>
  <c r="E18" s="1"/>
  <c r="D15"/>
  <c r="D32" s="1"/>
  <c r="C15"/>
  <c r="C18" s="1"/>
  <c r="B15"/>
  <c r="J15" s="1"/>
  <c r="J14"/>
  <c r="J13"/>
  <c r="J12"/>
  <c r="J11"/>
  <c r="J10"/>
  <c r="J9"/>
  <c r="J8"/>
  <c r="J7"/>
  <c r="J6"/>
  <c r="N60" i="49"/>
  <c r="N59"/>
  <c r="M58"/>
  <c r="M61" s="1"/>
  <c r="M63" s="1"/>
  <c r="L58"/>
  <c r="L61" s="1"/>
  <c r="K58"/>
  <c r="K61" s="1"/>
  <c r="K63" s="1"/>
  <c r="J58"/>
  <c r="J61" s="1"/>
  <c r="I58"/>
  <c r="I61" s="1"/>
  <c r="I63" s="1"/>
  <c r="H58"/>
  <c r="H61" s="1"/>
  <c r="G58"/>
  <c r="G61" s="1"/>
  <c r="G63" s="1"/>
  <c r="F58"/>
  <c r="F61" s="1"/>
  <c r="N57"/>
  <c r="N56"/>
  <c r="N55"/>
  <c r="N54"/>
  <c r="N53"/>
  <c r="N52"/>
  <c r="N51"/>
  <c r="N50"/>
  <c r="N49"/>
  <c r="M46"/>
  <c r="L46"/>
  <c r="K46"/>
  <c r="J46"/>
  <c r="I46"/>
  <c r="H46"/>
  <c r="G46"/>
  <c r="F46"/>
  <c r="N46" s="1"/>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A3"/>
  <c r="A2"/>
  <c r="AD92" i="48"/>
  <c r="AC92"/>
  <c r="AB92"/>
  <c r="AA92"/>
  <c r="Z92"/>
  <c r="Y92"/>
  <c r="X92"/>
  <c r="W92"/>
  <c r="U92"/>
  <c r="T92"/>
  <c r="S92"/>
  <c r="R92"/>
  <c r="Q92"/>
  <c r="P92"/>
  <c r="O92"/>
  <c r="N92"/>
  <c r="M92"/>
  <c r="L92"/>
  <c r="K92"/>
  <c r="J92"/>
  <c r="H92"/>
  <c r="G92"/>
  <c r="E92"/>
  <c r="D92"/>
  <c r="C92"/>
  <c r="B92"/>
  <c r="AE91"/>
  <c r="V91"/>
  <c r="F91"/>
  <c r="I91" s="1"/>
  <c r="AE90"/>
  <c r="AE92" s="1"/>
  <c r="V90"/>
  <c r="V92" s="1"/>
  <c r="F90"/>
  <c r="F92" s="1"/>
  <c r="AD88"/>
  <c r="AC88"/>
  <c r="AB88"/>
  <c r="AA88"/>
  <c r="Z88"/>
  <c r="Y88"/>
  <c r="X88"/>
  <c r="W88"/>
  <c r="U88"/>
  <c r="T88"/>
  <c r="S88"/>
  <c r="R88"/>
  <c r="Q88"/>
  <c r="P88"/>
  <c r="O88"/>
  <c r="N88"/>
  <c r="M88"/>
  <c r="L88"/>
  <c r="K88"/>
  <c r="J88"/>
  <c r="H88"/>
  <c r="G88"/>
  <c r="E88"/>
  <c r="D88"/>
  <c r="C88"/>
  <c r="B88"/>
  <c r="AE87"/>
  <c r="V87"/>
  <c r="F87"/>
  <c r="I87" s="1"/>
  <c r="AE86"/>
  <c r="V86"/>
  <c r="F86"/>
  <c r="I86" s="1"/>
  <c r="AE85"/>
  <c r="AE88" s="1"/>
  <c r="V85"/>
  <c r="V88" s="1"/>
  <c r="F85"/>
  <c r="F88" s="1"/>
  <c r="AD83"/>
  <c r="AC83"/>
  <c r="AB83"/>
  <c r="AA83"/>
  <c r="Z83"/>
  <c r="Y83"/>
  <c r="X83"/>
  <c r="W83"/>
  <c r="U83"/>
  <c r="T83"/>
  <c r="S83"/>
  <c r="R83"/>
  <c r="Q83"/>
  <c r="P83"/>
  <c r="O83"/>
  <c r="N83"/>
  <c r="M83"/>
  <c r="L83"/>
  <c r="K83"/>
  <c r="J83"/>
  <c r="H83"/>
  <c r="G83"/>
  <c r="E83"/>
  <c r="D83"/>
  <c r="C83"/>
  <c r="B83"/>
  <c r="AE82"/>
  <c r="V82"/>
  <c r="I82"/>
  <c r="F82"/>
  <c r="AE81"/>
  <c r="AE83" s="1"/>
  <c r="V81"/>
  <c r="V83" s="1"/>
  <c r="I81"/>
  <c r="I83" s="1"/>
  <c r="F81"/>
  <c r="F83" s="1"/>
  <c r="AD76"/>
  <c r="AC76"/>
  <c r="AB76"/>
  <c r="AA76"/>
  <c r="Z76"/>
  <c r="Y76"/>
  <c r="X76"/>
  <c r="W76"/>
  <c r="U76"/>
  <c r="T76"/>
  <c r="S76"/>
  <c r="R76"/>
  <c r="Q76"/>
  <c r="P76"/>
  <c r="O76"/>
  <c r="N76"/>
  <c r="M76"/>
  <c r="L76"/>
  <c r="K76"/>
  <c r="J76"/>
  <c r="H76"/>
  <c r="G76"/>
  <c r="E76"/>
  <c r="D76"/>
  <c r="C76"/>
  <c r="B76"/>
  <c r="AE75"/>
  <c r="V75"/>
  <c r="F75"/>
  <c r="I75" s="1"/>
  <c r="AE74"/>
  <c r="V74"/>
  <c r="F74"/>
  <c r="I74" s="1"/>
  <c r="AE73"/>
  <c r="V73"/>
  <c r="F73"/>
  <c r="I73" s="1"/>
  <c r="AE72"/>
  <c r="AE76" s="1"/>
  <c r="V72"/>
  <c r="V76" s="1"/>
  <c r="F72"/>
  <c r="F76" s="1"/>
  <c r="AD63"/>
  <c r="AC63"/>
  <c r="AB63"/>
  <c r="AA63"/>
  <c r="Z63"/>
  <c r="Y63"/>
  <c r="X63"/>
  <c r="W63"/>
  <c r="U63"/>
  <c r="T63"/>
  <c r="S63"/>
  <c r="R63"/>
  <c r="Q63"/>
  <c r="P63"/>
  <c r="O63"/>
  <c r="N63"/>
  <c r="M63"/>
  <c r="L63"/>
  <c r="K63"/>
  <c r="J63"/>
  <c r="H63"/>
  <c r="G63"/>
  <c r="E63"/>
  <c r="D63"/>
  <c r="C63"/>
  <c r="B63"/>
  <c r="AE62"/>
  <c r="V62"/>
  <c r="I62"/>
  <c r="F62"/>
  <c r="AE61"/>
  <c r="AE63" s="1"/>
  <c r="V61"/>
  <c r="V63" s="1"/>
  <c r="I61"/>
  <c r="I63" s="1"/>
  <c r="F61"/>
  <c r="F63" s="1"/>
  <c r="AD59"/>
  <c r="AC59"/>
  <c r="AB59"/>
  <c r="AA59"/>
  <c r="Z59"/>
  <c r="Y59"/>
  <c r="X59"/>
  <c r="W59"/>
  <c r="U59"/>
  <c r="T59"/>
  <c r="S59"/>
  <c r="R59"/>
  <c r="Q59"/>
  <c r="P59"/>
  <c r="O59"/>
  <c r="N59"/>
  <c r="M59"/>
  <c r="L59"/>
  <c r="K59"/>
  <c r="J59"/>
  <c r="H59"/>
  <c r="G59"/>
  <c r="E59"/>
  <c r="D59"/>
  <c r="C59"/>
  <c r="B59"/>
  <c r="AE58"/>
  <c r="V58"/>
  <c r="I58"/>
  <c r="F58"/>
  <c r="AE57"/>
  <c r="V57"/>
  <c r="I57"/>
  <c r="F57"/>
  <c r="AE56"/>
  <c r="AE59" s="1"/>
  <c r="V56"/>
  <c r="V59" s="1"/>
  <c r="I56"/>
  <c r="I59" s="1"/>
  <c r="F56"/>
  <c r="F59" s="1"/>
  <c r="AD54"/>
  <c r="AC54"/>
  <c r="AB54"/>
  <c r="AA54"/>
  <c r="Z54"/>
  <c r="Y54"/>
  <c r="X54"/>
  <c r="W54"/>
  <c r="U54"/>
  <c r="T54"/>
  <c r="S54"/>
  <c r="R54"/>
  <c r="Q54"/>
  <c r="P54"/>
  <c r="O54"/>
  <c r="N54"/>
  <c r="M54"/>
  <c r="L54"/>
  <c r="K54"/>
  <c r="J54"/>
  <c r="H54"/>
  <c r="G54"/>
  <c r="E54"/>
  <c r="D54"/>
  <c r="C54"/>
  <c r="B54"/>
  <c r="AE53"/>
  <c r="V53"/>
  <c r="I53"/>
  <c r="F53"/>
  <c r="AE52"/>
  <c r="AE54" s="1"/>
  <c r="V52"/>
  <c r="V54" s="1"/>
  <c r="I52"/>
  <c r="I54" s="1"/>
  <c r="F52"/>
  <c r="F54" s="1"/>
  <c r="AD47"/>
  <c r="AC47"/>
  <c r="AB47"/>
  <c r="AA47"/>
  <c r="Z47"/>
  <c r="Y47"/>
  <c r="X47"/>
  <c r="W47"/>
  <c r="U47"/>
  <c r="T47"/>
  <c r="S47"/>
  <c r="R47"/>
  <c r="Q47"/>
  <c r="P47"/>
  <c r="O47"/>
  <c r="N47"/>
  <c r="M47"/>
  <c r="L47"/>
  <c r="K47"/>
  <c r="J47"/>
  <c r="H47"/>
  <c r="G47"/>
  <c r="E47"/>
  <c r="D47"/>
  <c r="C47"/>
  <c r="B47"/>
  <c r="AE46"/>
  <c r="V46"/>
  <c r="I46"/>
  <c r="F46"/>
  <c r="AE45"/>
  <c r="V45"/>
  <c r="I45"/>
  <c r="F45"/>
  <c r="AE44"/>
  <c r="V44"/>
  <c r="I44"/>
  <c r="F44"/>
  <c r="AE43"/>
  <c r="AE47" s="1"/>
  <c r="V43"/>
  <c r="V47" s="1"/>
  <c r="I43"/>
  <c r="I47" s="1"/>
  <c r="F43"/>
  <c r="F47" s="1"/>
  <c r="AD34"/>
  <c r="AC34"/>
  <c r="AB34"/>
  <c r="AA34"/>
  <c r="Z34"/>
  <c r="Y34"/>
  <c r="X34"/>
  <c r="W34"/>
  <c r="U34"/>
  <c r="T34"/>
  <c r="S34"/>
  <c r="R34"/>
  <c r="Q34"/>
  <c r="P34"/>
  <c r="O34"/>
  <c r="N34"/>
  <c r="M34"/>
  <c r="L34"/>
  <c r="K34"/>
  <c r="J34"/>
  <c r="H34"/>
  <c r="G34"/>
  <c r="E34"/>
  <c r="D34"/>
  <c r="C34"/>
  <c r="B34"/>
  <c r="AE33"/>
  <c r="V33"/>
  <c r="F33"/>
  <c r="I33" s="1"/>
  <c r="AE32"/>
  <c r="AE34" s="1"/>
  <c r="V32"/>
  <c r="V34" s="1"/>
  <c r="F32"/>
  <c r="F34" s="1"/>
  <c r="AD30"/>
  <c r="AC30"/>
  <c r="AB30"/>
  <c r="AA30"/>
  <c r="Z30"/>
  <c r="Y30"/>
  <c r="X30"/>
  <c r="W30"/>
  <c r="U30"/>
  <c r="T30"/>
  <c r="S30"/>
  <c r="R30"/>
  <c r="Q30"/>
  <c r="P30"/>
  <c r="O30"/>
  <c r="N30"/>
  <c r="M30"/>
  <c r="L30"/>
  <c r="K30"/>
  <c r="J30"/>
  <c r="H30"/>
  <c r="G30"/>
  <c r="E30"/>
  <c r="D30"/>
  <c r="C30"/>
  <c r="B30"/>
  <c r="AE29"/>
  <c r="V29"/>
  <c r="F29"/>
  <c r="I29" s="1"/>
  <c r="AE28"/>
  <c r="V28"/>
  <c r="F28"/>
  <c r="I28" s="1"/>
  <c r="AE27"/>
  <c r="AE30" s="1"/>
  <c r="V27"/>
  <c r="V30" s="1"/>
  <c r="F27"/>
  <c r="F30" s="1"/>
  <c r="AD25"/>
  <c r="AC25"/>
  <c r="AB25"/>
  <c r="AA25"/>
  <c r="Z25"/>
  <c r="Y25"/>
  <c r="X25"/>
  <c r="W25"/>
  <c r="U25"/>
  <c r="T25"/>
  <c r="S25"/>
  <c r="R25"/>
  <c r="Q25"/>
  <c r="P25"/>
  <c r="O25"/>
  <c r="N25"/>
  <c r="M25"/>
  <c r="L25"/>
  <c r="K25"/>
  <c r="J25"/>
  <c r="H25"/>
  <c r="G25"/>
  <c r="E25"/>
  <c r="D25"/>
  <c r="C25"/>
  <c r="B25"/>
  <c r="AE24"/>
  <c r="V24"/>
  <c r="I24"/>
  <c r="F24"/>
  <c r="AE23"/>
  <c r="AE25" s="1"/>
  <c r="V23"/>
  <c r="V25" s="1"/>
  <c r="I23"/>
  <c r="I25" s="1"/>
  <c r="F23"/>
  <c r="F25" s="1"/>
  <c r="AD18"/>
  <c r="AC18"/>
  <c r="AB18"/>
  <c r="AA18"/>
  <c r="Z18"/>
  <c r="Y18"/>
  <c r="X18"/>
  <c r="W18"/>
  <c r="U18"/>
  <c r="T18"/>
  <c r="S18"/>
  <c r="R18"/>
  <c r="Q18"/>
  <c r="P18"/>
  <c r="O18"/>
  <c r="N18"/>
  <c r="M18"/>
  <c r="L18"/>
  <c r="K18"/>
  <c r="J18"/>
  <c r="H18"/>
  <c r="G18"/>
  <c r="E18"/>
  <c r="D18"/>
  <c r="C18"/>
  <c r="B18"/>
  <c r="AE17"/>
  <c r="V17"/>
  <c r="F17"/>
  <c r="I17" s="1"/>
  <c r="AE16"/>
  <c r="V16"/>
  <c r="I16"/>
  <c r="F16"/>
  <c r="AE15"/>
  <c r="V15"/>
  <c r="F15"/>
  <c r="I15" s="1"/>
  <c r="AE14"/>
  <c r="AE18" s="1"/>
  <c r="V14"/>
  <c r="V18" s="1"/>
  <c r="I14"/>
  <c r="F14"/>
  <c r="F18" s="1"/>
  <c r="Q57" i="47"/>
  <c r="P57"/>
  <c r="O57"/>
  <c r="N57"/>
  <c r="M57"/>
  <c r="L57"/>
  <c r="K57"/>
  <c r="J57"/>
  <c r="I57"/>
  <c r="H57"/>
  <c r="Q50"/>
  <c r="Q54" s="1"/>
  <c r="P50"/>
  <c r="P54" s="1"/>
  <c r="O50"/>
  <c r="O54" s="1"/>
  <c r="N50"/>
  <c r="N54" s="1"/>
  <c r="M50"/>
  <c r="M54" s="1"/>
  <c r="L50"/>
  <c r="L54" s="1"/>
  <c r="K50"/>
  <c r="K54" s="1"/>
  <c r="J50"/>
  <c r="J54" s="1"/>
  <c r="I50"/>
  <c r="I54" s="1"/>
  <c r="H50"/>
  <c r="H54" s="1"/>
  <c r="Q44"/>
  <c r="Q60" s="1"/>
  <c r="P44"/>
  <c r="P60" s="1"/>
  <c r="O44"/>
  <c r="O60" s="1"/>
  <c r="N44"/>
  <c r="N60" s="1"/>
  <c r="M44"/>
  <c r="M60" s="1"/>
  <c r="L44"/>
  <c r="L60" s="1"/>
  <c r="K44"/>
  <c r="K60" s="1"/>
  <c r="J44"/>
  <c r="J60" s="1"/>
  <c r="I44"/>
  <c r="I60" s="1"/>
  <c r="H44"/>
  <c r="H60" s="1"/>
  <c r="Q33"/>
  <c r="Q34" s="1"/>
  <c r="P33"/>
  <c r="P34" s="1"/>
  <c r="O33"/>
  <c r="O34" s="1"/>
  <c r="N33"/>
  <c r="N34" s="1"/>
  <c r="M33"/>
  <c r="M34" s="1"/>
  <c r="L33"/>
  <c r="L34" s="1"/>
  <c r="K33"/>
  <c r="K34" s="1"/>
  <c r="J33"/>
  <c r="J34" s="1"/>
  <c r="I33"/>
  <c r="I34" s="1"/>
  <c r="H33"/>
  <c r="H34" s="1"/>
  <c r="Q22"/>
  <c r="Q23" s="1"/>
  <c r="P22"/>
  <c r="P23" s="1"/>
  <c r="O22"/>
  <c r="O23" s="1"/>
  <c r="N22"/>
  <c r="N23" s="1"/>
  <c r="M22"/>
  <c r="M23" s="1"/>
  <c r="L22"/>
  <c r="L23" s="1"/>
  <c r="K22"/>
  <c r="K23" s="1"/>
  <c r="J22"/>
  <c r="J23" s="1"/>
  <c r="I22"/>
  <c r="I23" s="1"/>
  <c r="H22"/>
  <c r="H23" s="1"/>
  <c r="Q11"/>
  <c r="Q12" s="1"/>
  <c r="P11"/>
  <c r="P12" s="1"/>
  <c r="O11"/>
  <c r="O12" s="1"/>
  <c r="N11"/>
  <c r="N12" s="1"/>
  <c r="M11"/>
  <c r="M12" s="1"/>
  <c r="L11"/>
  <c r="L12" s="1"/>
  <c r="K11"/>
  <c r="K12" s="1"/>
  <c r="J11"/>
  <c r="J12" s="1"/>
  <c r="I11"/>
  <c r="I12" s="1"/>
  <c r="H11"/>
  <c r="H12" s="1"/>
  <c r="Y67" i="46"/>
  <c r="Y68" s="1"/>
  <c r="X67"/>
  <c r="X68" s="1"/>
  <c r="W67"/>
  <c r="W68" s="1"/>
  <c r="V67"/>
  <c r="V68" s="1"/>
  <c r="U67"/>
  <c r="U68" s="1"/>
  <c r="T67"/>
  <c r="T68" s="1"/>
  <c r="S67"/>
  <c r="S68" s="1"/>
  <c r="R67"/>
  <c r="R68" s="1"/>
  <c r="Q67"/>
  <c r="Q68" s="1"/>
  <c r="P67"/>
  <c r="P68" s="1"/>
  <c r="O67"/>
  <c r="O68" s="1"/>
  <c r="N67"/>
  <c r="N68" s="1"/>
  <c r="M67"/>
  <c r="M68" s="1"/>
  <c r="L67"/>
  <c r="L68" s="1"/>
  <c r="Y60"/>
  <c r="X60"/>
  <c r="W60"/>
  <c r="V60"/>
  <c r="U60"/>
  <c r="T60"/>
  <c r="S60"/>
  <c r="R60"/>
  <c r="Q60"/>
  <c r="P60"/>
  <c r="O60"/>
  <c r="N60"/>
  <c r="M60"/>
  <c r="L60"/>
  <c r="Y55"/>
  <c r="Y61" s="1"/>
  <c r="X55"/>
  <c r="X61" s="1"/>
  <c r="W55"/>
  <c r="W61" s="1"/>
  <c r="V55"/>
  <c r="V61" s="1"/>
  <c r="U55"/>
  <c r="U61" s="1"/>
  <c r="T55"/>
  <c r="T61" s="1"/>
  <c r="S55"/>
  <c r="S61" s="1"/>
  <c r="R55"/>
  <c r="R61" s="1"/>
  <c r="Q55"/>
  <c r="Q61" s="1"/>
  <c r="P55"/>
  <c r="P61" s="1"/>
  <c r="O55"/>
  <c r="O61" s="1"/>
  <c r="N55"/>
  <c r="N61" s="1"/>
  <c r="M55"/>
  <c r="M61" s="1"/>
  <c r="L55"/>
  <c r="L61" s="1"/>
  <c r="Y43"/>
  <c r="Y44" s="1"/>
  <c r="X43"/>
  <c r="X44" s="1"/>
  <c r="W43"/>
  <c r="W44" s="1"/>
  <c r="V43"/>
  <c r="V44" s="1"/>
  <c r="U43"/>
  <c r="U44" s="1"/>
  <c r="T43"/>
  <c r="T44" s="1"/>
  <c r="S43"/>
  <c r="S44" s="1"/>
  <c r="R43"/>
  <c r="R44" s="1"/>
  <c r="Q43"/>
  <c r="Q44" s="1"/>
  <c r="P43"/>
  <c r="P44" s="1"/>
  <c r="O43"/>
  <c r="O44" s="1"/>
  <c r="N43"/>
  <c r="N44" s="1"/>
  <c r="M43"/>
  <c r="M44" s="1"/>
  <c r="L43"/>
  <c r="L44" s="1"/>
  <c r="Y36"/>
  <c r="Y37" s="1"/>
  <c r="X36"/>
  <c r="X37" s="1"/>
  <c r="W36"/>
  <c r="W37" s="1"/>
  <c r="V36"/>
  <c r="V37" s="1"/>
  <c r="U36"/>
  <c r="U37" s="1"/>
  <c r="T36"/>
  <c r="T37" s="1"/>
  <c r="S36"/>
  <c r="S37" s="1"/>
  <c r="R36"/>
  <c r="R37" s="1"/>
  <c r="Q36"/>
  <c r="Q37" s="1"/>
  <c r="P36"/>
  <c r="P37" s="1"/>
  <c r="O36"/>
  <c r="O37" s="1"/>
  <c r="N36"/>
  <c r="N37" s="1"/>
  <c r="M36"/>
  <c r="M37" s="1"/>
  <c r="L36"/>
  <c r="L37" s="1"/>
  <c r="Y29"/>
  <c r="X29"/>
  <c r="W29"/>
  <c r="V29"/>
  <c r="U29"/>
  <c r="T29"/>
  <c r="S29"/>
  <c r="R29"/>
  <c r="Q29"/>
  <c r="P29"/>
  <c r="O29"/>
  <c r="N29"/>
  <c r="M29"/>
  <c r="L29"/>
  <c r="Y24"/>
  <c r="Y30" s="1"/>
  <c r="X24"/>
  <c r="X30" s="1"/>
  <c r="W24"/>
  <c r="W30" s="1"/>
  <c r="V24"/>
  <c r="V30" s="1"/>
  <c r="U24"/>
  <c r="U30" s="1"/>
  <c r="T24"/>
  <c r="T30" s="1"/>
  <c r="S24"/>
  <c r="S30" s="1"/>
  <c r="R24"/>
  <c r="R30" s="1"/>
  <c r="Q24"/>
  <c r="Q30" s="1"/>
  <c r="P24"/>
  <c r="P30" s="1"/>
  <c r="O24"/>
  <c r="O30" s="1"/>
  <c r="N24"/>
  <c r="N30" s="1"/>
  <c r="M24"/>
  <c r="M30" s="1"/>
  <c r="L24"/>
  <c r="L30" s="1"/>
  <c r="Y17"/>
  <c r="Y18" s="1"/>
  <c r="X17"/>
  <c r="X18" s="1"/>
  <c r="W17"/>
  <c r="W18" s="1"/>
  <c r="V17"/>
  <c r="V18" s="1"/>
  <c r="U17"/>
  <c r="U18" s="1"/>
  <c r="T17"/>
  <c r="T18" s="1"/>
  <c r="S17"/>
  <c r="S18" s="1"/>
  <c r="R17"/>
  <c r="R18" s="1"/>
  <c r="Q17"/>
  <c r="Q18" s="1"/>
  <c r="P17"/>
  <c r="P18" s="1"/>
  <c r="O17"/>
  <c r="O18" s="1"/>
  <c r="N17"/>
  <c r="N18" s="1"/>
  <c r="M17"/>
  <c r="M18" s="1"/>
  <c r="L17"/>
  <c r="L18" s="1"/>
  <c r="Q87" i="45"/>
  <c r="P87"/>
  <c r="O87"/>
  <c r="N87"/>
  <c r="M87"/>
  <c r="L87"/>
  <c r="K87"/>
  <c r="J87"/>
  <c r="I87"/>
  <c r="H87"/>
  <c r="Q86"/>
  <c r="P86"/>
  <c r="O86"/>
  <c r="N86"/>
  <c r="M86"/>
  <c r="L86"/>
  <c r="K86"/>
  <c r="J86"/>
  <c r="I86"/>
  <c r="H86"/>
  <c r="Q85"/>
  <c r="P85"/>
  <c r="O85"/>
  <c r="N85"/>
  <c r="M85"/>
  <c r="L85"/>
  <c r="K85"/>
  <c r="J85"/>
  <c r="I85"/>
  <c r="H85"/>
  <c r="Q83"/>
  <c r="P83"/>
  <c r="O83"/>
  <c r="N83"/>
  <c r="M83"/>
  <c r="L83"/>
  <c r="K83"/>
  <c r="J83"/>
  <c r="I83"/>
  <c r="H83"/>
  <c r="Q82"/>
  <c r="P82"/>
  <c r="O82"/>
  <c r="N82"/>
  <c r="M82"/>
  <c r="L82"/>
  <c r="K82"/>
  <c r="J82"/>
  <c r="I82"/>
  <c r="H82"/>
  <c r="Q81"/>
  <c r="P81"/>
  <c r="O81"/>
  <c r="N81"/>
  <c r="M81"/>
  <c r="L81"/>
  <c r="K81"/>
  <c r="J81"/>
  <c r="I81"/>
  <c r="H81"/>
  <c r="Q80"/>
  <c r="P80"/>
  <c r="O80"/>
  <c r="N80"/>
  <c r="M80"/>
  <c r="L80"/>
  <c r="K80"/>
  <c r="J80"/>
  <c r="I80"/>
  <c r="H80"/>
  <c r="Q77"/>
  <c r="P77"/>
  <c r="O77"/>
  <c r="N77"/>
  <c r="M77"/>
  <c r="L77"/>
  <c r="K77"/>
  <c r="J77"/>
  <c r="I77"/>
  <c r="H77"/>
  <c r="Q66"/>
  <c r="P66"/>
  <c r="O66"/>
  <c r="N66"/>
  <c r="M66"/>
  <c r="L66"/>
  <c r="K66"/>
  <c r="J66"/>
  <c r="I66"/>
  <c r="H66"/>
  <c r="Q54"/>
  <c r="P54"/>
  <c r="O54"/>
  <c r="N54"/>
  <c r="M54"/>
  <c r="L54"/>
  <c r="K54"/>
  <c r="J54"/>
  <c r="I54"/>
  <c r="H54"/>
  <c r="Q53"/>
  <c r="P53"/>
  <c r="O53"/>
  <c r="N53"/>
  <c r="M53"/>
  <c r="L53"/>
  <c r="K53"/>
  <c r="J53"/>
  <c r="I53"/>
  <c r="H53"/>
  <c r="Q46"/>
  <c r="P46"/>
  <c r="O46"/>
  <c r="N46"/>
  <c r="M46"/>
  <c r="L46"/>
  <c r="K46"/>
  <c r="J46"/>
  <c r="I46"/>
  <c r="H46"/>
  <c r="Q45"/>
  <c r="P45"/>
  <c r="O45"/>
  <c r="N45"/>
  <c r="M45"/>
  <c r="L45"/>
  <c r="K45"/>
  <c r="J45"/>
  <c r="I45"/>
  <c r="H45"/>
  <c r="Q44"/>
  <c r="P44"/>
  <c r="O44"/>
  <c r="N44"/>
  <c r="M44"/>
  <c r="L44"/>
  <c r="K44"/>
  <c r="J44"/>
  <c r="I44"/>
  <c r="H44"/>
  <c r="Q42"/>
  <c r="P42"/>
  <c r="O42"/>
  <c r="N42"/>
  <c r="M42"/>
  <c r="L42"/>
  <c r="K42"/>
  <c r="J42"/>
  <c r="I42"/>
  <c r="H42"/>
  <c r="Q41"/>
  <c r="P41"/>
  <c r="O41"/>
  <c r="N41"/>
  <c r="M41"/>
  <c r="L41"/>
  <c r="K41"/>
  <c r="J41"/>
  <c r="I41"/>
  <c r="H41"/>
  <c r="Q40"/>
  <c r="P40"/>
  <c r="O40"/>
  <c r="N40"/>
  <c r="M40"/>
  <c r="L40"/>
  <c r="K40"/>
  <c r="J40"/>
  <c r="I40"/>
  <c r="H40"/>
  <c r="Q39"/>
  <c r="P39"/>
  <c r="O39"/>
  <c r="N39"/>
  <c r="M39"/>
  <c r="L39"/>
  <c r="K39"/>
  <c r="J39"/>
  <c r="I39"/>
  <c r="H39"/>
  <c r="Q36"/>
  <c r="P36"/>
  <c r="O36"/>
  <c r="N36"/>
  <c r="M36"/>
  <c r="L36"/>
  <c r="K36"/>
  <c r="J36"/>
  <c r="I36"/>
  <c r="H36"/>
  <c r="Q25"/>
  <c r="P25"/>
  <c r="O25"/>
  <c r="N25"/>
  <c r="M25"/>
  <c r="L25"/>
  <c r="K25"/>
  <c r="J25"/>
  <c r="I25"/>
  <c r="H25"/>
  <c r="Q13"/>
  <c r="P13"/>
  <c r="O13"/>
  <c r="N13"/>
  <c r="M13"/>
  <c r="L13"/>
  <c r="K13"/>
  <c r="J13"/>
  <c r="I13"/>
  <c r="H13"/>
  <c r="AK72" i="44"/>
  <c r="AJ72"/>
  <c r="AI72"/>
  <c r="AH72"/>
  <c r="AG72"/>
  <c r="AF72"/>
  <c r="AE72"/>
  <c r="AD72"/>
  <c r="AC72"/>
  <c r="AB72"/>
  <c r="AA72"/>
  <c r="Z72"/>
  <c r="Y72"/>
  <c r="R72" s="1"/>
  <c r="Q193" i="43"/>
  <c r="P193"/>
  <c r="O193"/>
  <c r="N193"/>
  <c r="M193"/>
  <c r="L193"/>
  <c r="K193"/>
  <c r="J193"/>
  <c r="I193"/>
  <c r="H193"/>
  <c r="Q192"/>
  <c r="P192"/>
  <c r="O192"/>
  <c r="N192"/>
  <c r="M192"/>
  <c r="L192"/>
  <c r="K192"/>
  <c r="J192"/>
  <c r="I192"/>
  <c r="H192"/>
  <c r="Q187"/>
  <c r="P187"/>
  <c r="O187"/>
  <c r="N187"/>
  <c r="M187"/>
  <c r="L187"/>
  <c r="K187"/>
  <c r="J187"/>
  <c r="I187"/>
  <c r="H187"/>
  <c r="Q186"/>
  <c r="P186"/>
  <c r="O186"/>
  <c r="N186"/>
  <c r="M186"/>
  <c r="L186"/>
  <c r="K186"/>
  <c r="J186"/>
  <c r="I186"/>
  <c r="H186"/>
  <c r="Q181"/>
  <c r="P181"/>
  <c r="O181"/>
  <c r="N181"/>
  <c r="M181"/>
  <c r="L181"/>
  <c r="K181"/>
  <c r="J181"/>
  <c r="I181"/>
  <c r="H181"/>
  <c r="Q180"/>
  <c r="P180"/>
  <c r="O180"/>
  <c r="N180"/>
  <c r="M180"/>
  <c r="L180"/>
  <c r="K180"/>
  <c r="J180"/>
  <c r="I180"/>
  <c r="H180"/>
  <c r="Q175"/>
  <c r="P175"/>
  <c r="O175"/>
  <c r="N175"/>
  <c r="M175"/>
  <c r="L175"/>
  <c r="K175"/>
  <c r="J175"/>
  <c r="I175"/>
  <c r="H175"/>
  <c r="Q174"/>
  <c r="P174"/>
  <c r="O174"/>
  <c r="N174"/>
  <c r="M174"/>
  <c r="L174"/>
  <c r="K174"/>
  <c r="J174"/>
  <c r="I174"/>
  <c r="H174"/>
  <c r="Q169"/>
  <c r="P169"/>
  <c r="O169"/>
  <c r="N169"/>
  <c r="M169"/>
  <c r="L169"/>
  <c r="K169"/>
  <c r="J169"/>
  <c r="I169"/>
  <c r="H169"/>
  <c r="Q168"/>
  <c r="P168"/>
  <c r="O168"/>
  <c r="N168"/>
  <c r="M168"/>
  <c r="L168"/>
  <c r="K168"/>
  <c r="J168"/>
  <c r="I168"/>
  <c r="H168"/>
  <c r="Q163"/>
  <c r="P163"/>
  <c r="O163"/>
  <c r="N163"/>
  <c r="M163"/>
  <c r="L163"/>
  <c r="K163"/>
  <c r="J163"/>
  <c r="I163"/>
  <c r="H163"/>
  <c r="Q162"/>
  <c r="P162"/>
  <c r="O162"/>
  <c r="N162"/>
  <c r="M162"/>
  <c r="L162"/>
  <c r="K162"/>
  <c r="J162"/>
  <c r="I162"/>
  <c r="H162"/>
  <c r="Q157"/>
  <c r="P157"/>
  <c r="O157"/>
  <c r="N157"/>
  <c r="M157"/>
  <c r="L157"/>
  <c r="K157"/>
  <c r="J157"/>
  <c r="I157"/>
  <c r="H157"/>
  <c r="Q156"/>
  <c r="P156"/>
  <c r="O156"/>
  <c r="N156"/>
  <c r="M156"/>
  <c r="L156"/>
  <c r="K156"/>
  <c r="J156"/>
  <c r="I156"/>
  <c r="H156"/>
  <c r="Q151"/>
  <c r="P151"/>
  <c r="O151"/>
  <c r="N151"/>
  <c r="M151"/>
  <c r="L151"/>
  <c r="K151"/>
  <c r="J151"/>
  <c r="I151"/>
  <c r="H151"/>
  <c r="Q150"/>
  <c r="P150"/>
  <c r="O150"/>
  <c r="N150"/>
  <c r="M150"/>
  <c r="L150"/>
  <c r="K150"/>
  <c r="J150"/>
  <c r="I150"/>
  <c r="H150"/>
  <c r="Q145"/>
  <c r="P145"/>
  <c r="O145"/>
  <c r="N145"/>
  <c r="M145"/>
  <c r="L145"/>
  <c r="K145"/>
  <c r="J145"/>
  <c r="I145"/>
  <c r="H145"/>
  <c r="Q144"/>
  <c r="P144"/>
  <c r="O144"/>
  <c r="N144"/>
  <c r="M144"/>
  <c r="L144"/>
  <c r="K144"/>
  <c r="J144"/>
  <c r="I144"/>
  <c r="H144"/>
  <c r="Q139"/>
  <c r="P139"/>
  <c r="O139"/>
  <c r="N139"/>
  <c r="M139"/>
  <c r="L139"/>
  <c r="K139"/>
  <c r="J139"/>
  <c r="I139"/>
  <c r="H139"/>
  <c r="Q138"/>
  <c r="P138"/>
  <c r="O138"/>
  <c r="N138"/>
  <c r="M138"/>
  <c r="L138"/>
  <c r="K138"/>
  <c r="J138"/>
  <c r="I138"/>
  <c r="H138"/>
  <c r="Q131"/>
  <c r="P131"/>
  <c r="O131"/>
  <c r="N131"/>
  <c r="M131"/>
  <c r="L131"/>
  <c r="K131"/>
  <c r="J131"/>
  <c r="I131"/>
  <c r="H131"/>
  <c r="Q130"/>
  <c r="P130"/>
  <c r="O130"/>
  <c r="N130"/>
  <c r="M130"/>
  <c r="L130"/>
  <c r="K130"/>
  <c r="J130"/>
  <c r="I130"/>
  <c r="H130"/>
  <c r="Q125"/>
  <c r="P125"/>
  <c r="O125"/>
  <c r="N125"/>
  <c r="M125"/>
  <c r="L125"/>
  <c r="K125"/>
  <c r="J125"/>
  <c r="I125"/>
  <c r="H125"/>
  <c r="Q124"/>
  <c r="P124"/>
  <c r="O124"/>
  <c r="N124"/>
  <c r="M124"/>
  <c r="L124"/>
  <c r="K124"/>
  <c r="J124"/>
  <c r="I124"/>
  <c r="H124"/>
  <c r="Q119"/>
  <c r="P119"/>
  <c r="O119"/>
  <c r="N119"/>
  <c r="M119"/>
  <c r="L119"/>
  <c r="K119"/>
  <c r="J119"/>
  <c r="I119"/>
  <c r="H119"/>
  <c r="Q118"/>
  <c r="P118"/>
  <c r="O118"/>
  <c r="N118"/>
  <c r="M118"/>
  <c r="L118"/>
  <c r="K118"/>
  <c r="J118"/>
  <c r="I118"/>
  <c r="H118"/>
  <c r="Q113"/>
  <c r="P113"/>
  <c r="O113"/>
  <c r="N113"/>
  <c r="M113"/>
  <c r="L113"/>
  <c r="K113"/>
  <c r="J113"/>
  <c r="I113"/>
  <c r="H113"/>
  <c r="Q112"/>
  <c r="P112"/>
  <c r="O112"/>
  <c r="N112"/>
  <c r="M112"/>
  <c r="L112"/>
  <c r="K112"/>
  <c r="J112"/>
  <c r="I112"/>
  <c r="H112"/>
  <c r="Q107"/>
  <c r="P107"/>
  <c r="O107"/>
  <c r="N107"/>
  <c r="M107"/>
  <c r="L107"/>
  <c r="K107"/>
  <c r="J107"/>
  <c r="I107"/>
  <c r="H107"/>
  <c r="Q106"/>
  <c r="P106"/>
  <c r="O106"/>
  <c r="N106"/>
  <c r="M106"/>
  <c r="L106"/>
  <c r="K106"/>
  <c r="J106"/>
  <c r="I106"/>
  <c r="H106"/>
  <c r="Q101"/>
  <c r="P101"/>
  <c r="O101"/>
  <c r="N101"/>
  <c r="M101"/>
  <c r="L101"/>
  <c r="K101"/>
  <c r="J101"/>
  <c r="I101"/>
  <c r="H101"/>
  <c r="Q100"/>
  <c r="P100"/>
  <c r="O100"/>
  <c r="N100"/>
  <c r="M100"/>
  <c r="L100"/>
  <c r="K100"/>
  <c r="J100"/>
  <c r="I100"/>
  <c r="H100"/>
  <c r="Q95"/>
  <c r="P95"/>
  <c r="O95"/>
  <c r="N95"/>
  <c r="M95"/>
  <c r="L95"/>
  <c r="K95"/>
  <c r="J95"/>
  <c r="I95"/>
  <c r="H95"/>
  <c r="Q94"/>
  <c r="P94"/>
  <c r="O94"/>
  <c r="N94"/>
  <c r="M94"/>
  <c r="L94"/>
  <c r="K94"/>
  <c r="J94"/>
  <c r="I94"/>
  <c r="H94"/>
  <c r="Q89"/>
  <c r="P89"/>
  <c r="O89"/>
  <c r="N89"/>
  <c r="M89"/>
  <c r="L89"/>
  <c r="K89"/>
  <c r="J89"/>
  <c r="I89"/>
  <c r="H89"/>
  <c r="Q88"/>
  <c r="P88"/>
  <c r="O88"/>
  <c r="N88"/>
  <c r="M88"/>
  <c r="L88"/>
  <c r="K88"/>
  <c r="J88"/>
  <c r="I88"/>
  <c r="H88"/>
  <c r="Q83"/>
  <c r="P83"/>
  <c r="O83"/>
  <c r="N83"/>
  <c r="M83"/>
  <c r="L83"/>
  <c r="K83"/>
  <c r="J83"/>
  <c r="I83"/>
  <c r="H83"/>
  <c r="Q82"/>
  <c r="P82"/>
  <c r="O82"/>
  <c r="N82"/>
  <c r="M82"/>
  <c r="L82"/>
  <c r="K82"/>
  <c r="J82"/>
  <c r="I82"/>
  <c r="H82"/>
  <c r="Q77"/>
  <c r="P77"/>
  <c r="O77"/>
  <c r="N77"/>
  <c r="M77"/>
  <c r="L77"/>
  <c r="K77"/>
  <c r="J77"/>
  <c r="I77"/>
  <c r="H77"/>
  <c r="Q76"/>
  <c r="P76"/>
  <c r="O76"/>
  <c r="N76"/>
  <c r="M76"/>
  <c r="L76"/>
  <c r="K76"/>
  <c r="J76"/>
  <c r="I76"/>
  <c r="H76"/>
  <c r="Q69"/>
  <c r="P69"/>
  <c r="O69"/>
  <c r="N69"/>
  <c r="M69"/>
  <c r="L69"/>
  <c r="K69"/>
  <c r="J69"/>
  <c r="I69"/>
  <c r="H69"/>
  <c r="Q68"/>
  <c r="P68"/>
  <c r="O68"/>
  <c r="N68"/>
  <c r="M68"/>
  <c r="L68"/>
  <c r="K68"/>
  <c r="J68"/>
  <c r="I68"/>
  <c r="H68"/>
  <c r="Q63"/>
  <c r="P63"/>
  <c r="O63"/>
  <c r="N63"/>
  <c r="M63"/>
  <c r="L63"/>
  <c r="K63"/>
  <c r="J63"/>
  <c r="I63"/>
  <c r="H63"/>
  <c r="Q62"/>
  <c r="P62"/>
  <c r="O62"/>
  <c r="N62"/>
  <c r="M62"/>
  <c r="L62"/>
  <c r="K62"/>
  <c r="J62"/>
  <c r="I62"/>
  <c r="H62"/>
  <c r="Q57"/>
  <c r="P57"/>
  <c r="O57"/>
  <c r="N57"/>
  <c r="M57"/>
  <c r="L57"/>
  <c r="K57"/>
  <c r="J57"/>
  <c r="I57"/>
  <c r="H57"/>
  <c r="Q56"/>
  <c r="P56"/>
  <c r="O56"/>
  <c r="N56"/>
  <c r="M56"/>
  <c r="L56"/>
  <c r="K56"/>
  <c r="J56"/>
  <c r="I56"/>
  <c r="H56"/>
  <c r="Q51"/>
  <c r="P51"/>
  <c r="O51"/>
  <c r="N51"/>
  <c r="M51"/>
  <c r="L51"/>
  <c r="K51"/>
  <c r="J51"/>
  <c r="I51"/>
  <c r="H51"/>
  <c r="Q50"/>
  <c r="P50"/>
  <c r="O50"/>
  <c r="N50"/>
  <c r="M50"/>
  <c r="L50"/>
  <c r="K50"/>
  <c r="J50"/>
  <c r="I50"/>
  <c r="H50"/>
  <c r="Q45"/>
  <c r="P45"/>
  <c r="O45"/>
  <c r="N45"/>
  <c r="M45"/>
  <c r="L45"/>
  <c r="K45"/>
  <c r="J45"/>
  <c r="I45"/>
  <c r="H45"/>
  <c r="Q44"/>
  <c r="P44"/>
  <c r="O44"/>
  <c r="N44"/>
  <c r="M44"/>
  <c r="L44"/>
  <c r="K44"/>
  <c r="J44"/>
  <c r="I44"/>
  <c r="H44"/>
  <c r="Q39"/>
  <c r="P39"/>
  <c r="O39"/>
  <c r="N39"/>
  <c r="M39"/>
  <c r="L39"/>
  <c r="K39"/>
  <c r="J39"/>
  <c r="I39"/>
  <c r="H39"/>
  <c r="Q38"/>
  <c r="P38"/>
  <c r="O38"/>
  <c r="N38"/>
  <c r="M38"/>
  <c r="L38"/>
  <c r="K38"/>
  <c r="J38"/>
  <c r="I38"/>
  <c r="H38"/>
  <c r="Q33"/>
  <c r="P33"/>
  <c r="O33"/>
  <c r="N33"/>
  <c r="M33"/>
  <c r="L33"/>
  <c r="K33"/>
  <c r="J33"/>
  <c r="I33"/>
  <c r="H33"/>
  <c r="Q32"/>
  <c r="P32"/>
  <c r="O32"/>
  <c r="N32"/>
  <c r="M32"/>
  <c r="L32"/>
  <c r="K32"/>
  <c r="J32"/>
  <c r="I32"/>
  <c r="H32"/>
  <c r="Q27"/>
  <c r="P27"/>
  <c r="O27"/>
  <c r="N27"/>
  <c r="M27"/>
  <c r="L27"/>
  <c r="K27"/>
  <c r="J27"/>
  <c r="I27"/>
  <c r="H27"/>
  <c r="Q26"/>
  <c r="P26"/>
  <c r="O26"/>
  <c r="N26"/>
  <c r="M26"/>
  <c r="L26"/>
  <c r="K26"/>
  <c r="J26"/>
  <c r="I26"/>
  <c r="H26"/>
  <c r="Q21"/>
  <c r="P21"/>
  <c r="O21"/>
  <c r="N21"/>
  <c r="M21"/>
  <c r="L21"/>
  <c r="K21"/>
  <c r="J21"/>
  <c r="I21"/>
  <c r="H21"/>
  <c r="Q20"/>
  <c r="P20"/>
  <c r="O20"/>
  <c r="N20"/>
  <c r="M20"/>
  <c r="L20"/>
  <c r="K20"/>
  <c r="J20"/>
  <c r="I20"/>
  <c r="H20"/>
  <c r="Q15"/>
  <c r="P15"/>
  <c r="O15"/>
  <c r="N15"/>
  <c r="M15"/>
  <c r="L15"/>
  <c r="K15"/>
  <c r="J15"/>
  <c r="I15"/>
  <c r="H15"/>
  <c r="Q14"/>
  <c r="P14"/>
  <c r="O14"/>
  <c r="N14"/>
  <c r="M14"/>
  <c r="L14"/>
  <c r="K14"/>
  <c r="J14"/>
  <c r="I14"/>
  <c r="H14"/>
  <c r="Q102" i="41"/>
  <c r="Q112" s="1"/>
  <c r="Q114" s="1"/>
  <c r="P102"/>
  <c r="P112" s="1"/>
  <c r="P114" s="1"/>
  <c r="O102"/>
  <c r="O112" s="1"/>
  <c r="O114" s="1"/>
  <c r="N102"/>
  <c r="N112" s="1"/>
  <c r="N114" s="1"/>
  <c r="M102"/>
  <c r="M112" s="1"/>
  <c r="M114" s="1"/>
  <c r="L102"/>
  <c r="L112" s="1"/>
  <c r="L114" s="1"/>
  <c r="K102"/>
  <c r="K112" s="1"/>
  <c r="K114" s="1"/>
  <c r="J102"/>
  <c r="J112" s="1"/>
  <c r="J114" s="1"/>
  <c r="I102"/>
  <c r="I112" s="1"/>
  <c r="I114" s="1"/>
  <c r="H102"/>
  <c r="H112" s="1"/>
  <c r="H114" s="1"/>
  <c r="Q87"/>
  <c r="Q97" s="1"/>
  <c r="Q99" s="1"/>
  <c r="P87"/>
  <c r="P97" s="1"/>
  <c r="P99" s="1"/>
  <c r="O87"/>
  <c r="O97" s="1"/>
  <c r="O99" s="1"/>
  <c r="N87"/>
  <c r="N97" s="1"/>
  <c r="N99" s="1"/>
  <c r="M87"/>
  <c r="M97" s="1"/>
  <c r="M99" s="1"/>
  <c r="L87"/>
  <c r="L97" s="1"/>
  <c r="L99" s="1"/>
  <c r="K87"/>
  <c r="K97" s="1"/>
  <c r="K99" s="1"/>
  <c r="J87"/>
  <c r="J97" s="1"/>
  <c r="J99" s="1"/>
  <c r="I87"/>
  <c r="I97" s="1"/>
  <c r="I99" s="1"/>
  <c r="H87"/>
  <c r="H97" s="1"/>
  <c r="H99" s="1"/>
  <c r="Q72"/>
  <c r="Q82" s="1"/>
  <c r="Q84" s="1"/>
  <c r="P72"/>
  <c r="P82" s="1"/>
  <c r="P84" s="1"/>
  <c r="O72"/>
  <c r="O82" s="1"/>
  <c r="O84" s="1"/>
  <c r="N72"/>
  <c r="N82" s="1"/>
  <c r="N84" s="1"/>
  <c r="M72"/>
  <c r="M82" s="1"/>
  <c r="M84" s="1"/>
  <c r="L72"/>
  <c r="L82" s="1"/>
  <c r="L84" s="1"/>
  <c r="K72"/>
  <c r="K82" s="1"/>
  <c r="K84" s="1"/>
  <c r="J72"/>
  <c r="J82" s="1"/>
  <c r="J84" s="1"/>
  <c r="I72"/>
  <c r="I82" s="1"/>
  <c r="I84" s="1"/>
  <c r="H72"/>
  <c r="H82" s="1"/>
  <c r="H84" s="1"/>
  <c r="Q57"/>
  <c r="Q67" s="1"/>
  <c r="Q69" s="1"/>
  <c r="P57"/>
  <c r="P67" s="1"/>
  <c r="P69" s="1"/>
  <c r="O57"/>
  <c r="O67" s="1"/>
  <c r="O69" s="1"/>
  <c r="N57"/>
  <c r="N67" s="1"/>
  <c r="N69" s="1"/>
  <c r="M57"/>
  <c r="M67" s="1"/>
  <c r="M69" s="1"/>
  <c r="L57"/>
  <c r="L67" s="1"/>
  <c r="L69" s="1"/>
  <c r="K57"/>
  <c r="K67" s="1"/>
  <c r="K69" s="1"/>
  <c r="J57"/>
  <c r="J67" s="1"/>
  <c r="J69" s="1"/>
  <c r="I57"/>
  <c r="I67" s="1"/>
  <c r="I69" s="1"/>
  <c r="H57"/>
  <c r="H67" s="1"/>
  <c r="H69" s="1"/>
  <c r="Q42"/>
  <c r="Q52" s="1"/>
  <c r="Q54" s="1"/>
  <c r="P42"/>
  <c r="P52" s="1"/>
  <c r="P54" s="1"/>
  <c r="O42"/>
  <c r="O52" s="1"/>
  <c r="O54" s="1"/>
  <c r="N42"/>
  <c r="N52" s="1"/>
  <c r="N54" s="1"/>
  <c r="M42"/>
  <c r="M52" s="1"/>
  <c r="M54" s="1"/>
  <c r="L42"/>
  <c r="L52" s="1"/>
  <c r="L54" s="1"/>
  <c r="K42"/>
  <c r="K52" s="1"/>
  <c r="K54" s="1"/>
  <c r="J42"/>
  <c r="J52" s="1"/>
  <c r="J54" s="1"/>
  <c r="I42"/>
  <c r="I52" s="1"/>
  <c r="I54" s="1"/>
  <c r="H42"/>
  <c r="H52" s="1"/>
  <c r="H54" s="1"/>
  <c r="Q27"/>
  <c r="Q37" s="1"/>
  <c r="Q39" s="1"/>
  <c r="P27"/>
  <c r="P37" s="1"/>
  <c r="P39" s="1"/>
  <c r="O27"/>
  <c r="O37" s="1"/>
  <c r="O39" s="1"/>
  <c r="N27"/>
  <c r="N37" s="1"/>
  <c r="N39" s="1"/>
  <c r="M27"/>
  <c r="M37" s="1"/>
  <c r="M39" s="1"/>
  <c r="L27"/>
  <c r="L37" s="1"/>
  <c r="L39" s="1"/>
  <c r="K27"/>
  <c r="K37" s="1"/>
  <c r="K39" s="1"/>
  <c r="J27"/>
  <c r="J37" s="1"/>
  <c r="J39" s="1"/>
  <c r="I27"/>
  <c r="I37" s="1"/>
  <c r="I39" s="1"/>
  <c r="H27"/>
  <c r="H37" s="1"/>
  <c r="H39" s="1"/>
  <c r="Q12"/>
  <c r="Q22" s="1"/>
  <c r="Q24" s="1"/>
  <c r="P12"/>
  <c r="P22" s="1"/>
  <c r="P24" s="1"/>
  <c r="O12"/>
  <c r="O22" s="1"/>
  <c r="O24" s="1"/>
  <c r="N12"/>
  <c r="N22" s="1"/>
  <c r="N24" s="1"/>
  <c r="M12"/>
  <c r="M22" s="1"/>
  <c r="M24" s="1"/>
  <c r="L12"/>
  <c r="L22" s="1"/>
  <c r="L24" s="1"/>
  <c r="K12"/>
  <c r="K22" s="1"/>
  <c r="K24" s="1"/>
  <c r="J12"/>
  <c r="J22" s="1"/>
  <c r="J24" s="1"/>
  <c r="I12"/>
  <c r="I22" s="1"/>
  <c r="I24" s="1"/>
  <c r="H12"/>
  <c r="H22" s="1"/>
  <c r="H24" s="1"/>
  <c r="Q36" i="40"/>
  <c r="P36"/>
  <c r="O36"/>
  <c r="N36"/>
  <c r="M36"/>
  <c r="L36"/>
  <c r="K36"/>
  <c r="J36"/>
  <c r="I36"/>
  <c r="H36"/>
  <c r="Q27"/>
  <c r="P27"/>
  <c r="O27"/>
  <c r="N27"/>
  <c r="M27"/>
  <c r="L27"/>
  <c r="K27"/>
  <c r="J27"/>
  <c r="I27"/>
  <c r="H27"/>
  <c r="Q18"/>
  <c r="P18"/>
  <c r="O18"/>
  <c r="N18"/>
  <c r="M18"/>
  <c r="L18"/>
  <c r="K18"/>
  <c r="J18"/>
  <c r="I18"/>
  <c r="H18"/>
  <c r="Q195" i="39"/>
  <c r="Q198" s="1"/>
  <c r="P195"/>
  <c r="P198" s="1"/>
  <c r="O195"/>
  <c r="O198" s="1"/>
  <c r="N195"/>
  <c r="N198" s="1"/>
  <c r="M195"/>
  <c r="M198" s="1"/>
  <c r="L195"/>
  <c r="L198" s="1"/>
  <c r="K195"/>
  <c r="K198" s="1"/>
  <c r="J195"/>
  <c r="J198" s="1"/>
  <c r="I195"/>
  <c r="I198" s="1"/>
  <c r="H195"/>
  <c r="H198" s="1"/>
  <c r="Q168"/>
  <c r="Q171" s="1"/>
  <c r="P168"/>
  <c r="P171" s="1"/>
  <c r="O168"/>
  <c r="O171" s="1"/>
  <c r="N168"/>
  <c r="N171" s="1"/>
  <c r="M168"/>
  <c r="M171" s="1"/>
  <c r="L168"/>
  <c r="L171" s="1"/>
  <c r="K168"/>
  <c r="K171" s="1"/>
  <c r="J168"/>
  <c r="J171" s="1"/>
  <c r="I168"/>
  <c r="I171" s="1"/>
  <c r="H168"/>
  <c r="H171" s="1"/>
  <c r="Q141"/>
  <c r="Q144" s="1"/>
  <c r="P141"/>
  <c r="P144" s="1"/>
  <c r="O141"/>
  <c r="O144" s="1"/>
  <c r="N141"/>
  <c r="N144" s="1"/>
  <c r="M141"/>
  <c r="M144" s="1"/>
  <c r="L141"/>
  <c r="L144" s="1"/>
  <c r="K141"/>
  <c r="K144" s="1"/>
  <c r="J141"/>
  <c r="J144" s="1"/>
  <c r="I141"/>
  <c r="I144" s="1"/>
  <c r="H141"/>
  <c r="H144" s="1"/>
  <c r="Q114"/>
  <c r="Q117" s="1"/>
  <c r="P114"/>
  <c r="P117" s="1"/>
  <c r="O114"/>
  <c r="O117" s="1"/>
  <c r="N114"/>
  <c r="N117" s="1"/>
  <c r="M114"/>
  <c r="M117" s="1"/>
  <c r="L114"/>
  <c r="L117" s="1"/>
  <c r="K114"/>
  <c r="K117" s="1"/>
  <c r="J114"/>
  <c r="J117" s="1"/>
  <c r="I114"/>
  <c r="I117" s="1"/>
  <c r="H114"/>
  <c r="H117" s="1"/>
  <c r="Q87"/>
  <c r="Q90" s="1"/>
  <c r="P87"/>
  <c r="P90" s="1"/>
  <c r="O87"/>
  <c r="O90" s="1"/>
  <c r="N87"/>
  <c r="N90" s="1"/>
  <c r="M87"/>
  <c r="M90" s="1"/>
  <c r="L87"/>
  <c r="L90" s="1"/>
  <c r="K87"/>
  <c r="K90" s="1"/>
  <c r="J87"/>
  <c r="J90" s="1"/>
  <c r="I87"/>
  <c r="I90" s="1"/>
  <c r="H87"/>
  <c r="H90" s="1"/>
  <c r="Q60"/>
  <c r="Q63" s="1"/>
  <c r="P60"/>
  <c r="P63" s="1"/>
  <c r="O60"/>
  <c r="O63" s="1"/>
  <c r="N60"/>
  <c r="N63" s="1"/>
  <c r="M60"/>
  <c r="M63" s="1"/>
  <c r="L60"/>
  <c r="L63" s="1"/>
  <c r="K60"/>
  <c r="K63" s="1"/>
  <c r="J60"/>
  <c r="J63" s="1"/>
  <c r="I60"/>
  <c r="I63" s="1"/>
  <c r="H60"/>
  <c r="H63" s="1"/>
  <c r="Q33"/>
  <c r="Q36" s="1"/>
  <c r="P33"/>
  <c r="P36" s="1"/>
  <c r="O33"/>
  <c r="O36" s="1"/>
  <c r="N33"/>
  <c r="N36" s="1"/>
  <c r="M33"/>
  <c r="M36" s="1"/>
  <c r="L33"/>
  <c r="L36" s="1"/>
  <c r="K33"/>
  <c r="K36" s="1"/>
  <c r="J33"/>
  <c r="J36" s="1"/>
  <c r="I33"/>
  <c r="I36" s="1"/>
  <c r="H33"/>
  <c r="H36" s="1"/>
  <c r="Q224" i="38"/>
  <c r="P224"/>
  <c r="O224"/>
  <c r="N224"/>
  <c r="M224"/>
  <c r="L224"/>
  <c r="K224"/>
  <c r="J224"/>
  <c r="I224"/>
  <c r="H224"/>
  <c r="Q190"/>
  <c r="P190"/>
  <c r="O190"/>
  <c r="N190"/>
  <c r="M190"/>
  <c r="L190"/>
  <c r="K190"/>
  <c r="J190"/>
  <c r="I190"/>
  <c r="H190"/>
  <c r="Q175"/>
  <c r="P175"/>
  <c r="O175"/>
  <c r="N175"/>
  <c r="M175"/>
  <c r="L175"/>
  <c r="K175"/>
  <c r="J175"/>
  <c r="I175"/>
  <c r="H175"/>
  <c r="Q169"/>
  <c r="P169"/>
  <c r="O169"/>
  <c r="N169"/>
  <c r="M169"/>
  <c r="L169"/>
  <c r="K169"/>
  <c r="J169"/>
  <c r="I169"/>
  <c r="H169"/>
  <c r="Q163"/>
  <c r="P163"/>
  <c r="O163"/>
  <c r="N163"/>
  <c r="M163"/>
  <c r="L163"/>
  <c r="K163"/>
  <c r="J163"/>
  <c r="I163"/>
  <c r="H163"/>
  <c r="Q157"/>
  <c r="P157"/>
  <c r="O157"/>
  <c r="N157"/>
  <c r="M157"/>
  <c r="L157"/>
  <c r="K157"/>
  <c r="J157"/>
  <c r="I157"/>
  <c r="H157"/>
  <c r="Q151"/>
  <c r="P151"/>
  <c r="O151"/>
  <c r="N151"/>
  <c r="M151"/>
  <c r="L151"/>
  <c r="K151"/>
  <c r="J151"/>
  <c r="I151"/>
  <c r="H151"/>
  <c r="Q145"/>
  <c r="P145"/>
  <c r="O145"/>
  <c r="N145"/>
  <c r="M145"/>
  <c r="L145"/>
  <c r="K145"/>
  <c r="J145"/>
  <c r="I145"/>
  <c r="H145"/>
  <c r="Q139"/>
  <c r="P139"/>
  <c r="O139"/>
  <c r="N139"/>
  <c r="M139"/>
  <c r="L139"/>
  <c r="K139"/>
  <c r="J139"/>
  <c r="I139"/>
  <c r="H139"/>
  <c r="Q129"/>
  <c r="P129"/>
  <c r="O129"/>
  <c r="N129"/>
  <c r="M129"/>
  <c r="L129"/>
  <c r="K129"/>
  <c r="J129"/>
  <c r="I129"/>
  <c r="H129"/>
  <c r="Q112"/>
  <c r="P112"/>
  <c r="O112"/>
  <c r="N112"/>
  <c r="M112"/>
  <c r="L112"/>
  <c r="K112"/>
  <c r="J112"/>
  <c r="I112"/>
  <c r="H112"/>
  <c r="Q95"/>
  <c r="P95"/>
  <c r="O95"/>
  <c r="N95"/>
  <c r="M95"/>
  <c r="L95"/>
  <c r="K95"/>
  <c r="J95"/>
  <c r="I95"/>
  <c r="H95"/>
  <c r="Q78"/>
  <c r="P78"/>
  <c r="O78"/>
  <c r="N78"/>
  <c r="M78"/>
  <c r="L78"/>
  <c r="K78"/>
  <c r="J78"/>
  <c r="I78"/>
  <c r="H78"/>
  <c r="Q61"/>
  <c r="P61"/>
  <c r="O61"/>
  <c r="N61"/>
  <c r="M61"/>
  <c r="L61"/>
  <c r="K61"/>
  <c r="J61"/>
  <c r="I61"/>
  <c r="H61"/>
  <c r="Q44"/>
  <c r="P44"/>
  <c r="O44"/>
  <c r="N44"/>
  <c r="M44"/>
  <c r="L44"/>
  <c r="K44"/>
  <c r="J44"/>
  <c r="I44"/>
  <c r="H44"/>
  <c r="Q27"/>
  <c r="P27"/>
  <c r="O27"/>
  <c r="N27"/>
  <c r="M27"/>
  <c r="L27"/>
  <c r="K27"/>
  <c r="J27"/>
  <c r="I27"/>
  <c r="H27"/>
  <c r="Q35" i="37"/>
  <c r="P35"/>
  <c r="O35"/>
  <c r="N35"/>
  <c r="M35"/>
  <c r="L35"/>
  <c r="K35"/>
  <c r="J35"/>
  <c r="I35"/>
  <c r="H35"/>
  <c r="Q26"/>
  <c r="P26"/>
  <c r="O26"/>
  <c r="N26"/>
  <c r="M26"/>
  <c r="L26"/>
  <c r="K26"/>
  <c r="J26"/>
  <c r="I26"/>
  <c r="H26"/>
  <c r="Q17"/>
  <c r="P17"/>
  <c r="O17"/>
  <c r="N17"/>
  <c r="M17"/>
  <c r="L17"/>
  <c r="K17"/>
  <c r="J17"/>
  <c r="I17"/>
  <c r="H17"/>
  <c r="Q115" i="36"/>
  <c r="Q118" s="1"/>
  <c r="Q119" s="1"/>
  <c r="P115"/>
  <c r="P118" s="1"/>
  <c r="P119" s="1"/>
  <c r="O115"/>
  <c r="O118" s="1"/>
  <c r="O119" s="1"/>
  <c r="N115"/>
  <c r="N118" s="1"/>
  <c r="N119" s="1"/>
  <c r="M115"/>
  <c r="M118" s="1"/>
  <c r="M119" s="1"/>
  <c r="L115"/>
  <c r="L118" s="1"/>
  <c r="L119" s="1"/>
  <c r="K115"/>
  <c r="K118" s="1"/>
  <c r="K119" s="1"/>
  <c r="J115"/>
  <c r="J118" s="1"/>
  <c r="J119" s="1"/>
  <c r="I115"/>
  <c r="I118" s="1"/>
  <c r="I119" s="1"/>
  <c r="H115"/>
  <c r="H118" s="1"/>
  <c r="H119" s="1"/>
  <c r="Q104"/>
  <c r="Q107" s="1"/>
  <c r="P104"/>
  <c r="P107" s="1"/>
  <c r="O104"/>
  <c r="O107" s="1"/>
  <c r="N104"/>
  <c r="N107" s="1"/>
  <c r="M104"/>
  <c r="M107" s="1"/>
  <c r="L104"/>
  <c r="L107" s="1"/>
  <c r="K104"/>
  <c r="K107" s="1"/>
  <c r="J104"/>
  <c r="J107" s="1"/>
  <c r="I104"/>
  <c r="I107" s="1"/>
  <c r="H104"/>
  <c r="H107" s="1"/>
  <c r="Q93"/>
  <c r="Q96" s="1"/>
  <c r="P93"/>
  <c r="P96" s="1"/>
  <c r="O93"/>
  <c r="O96" s="1"/>
  <c r="N93"/>
  <c r="N96" s="1"/>
  <c r="M93"/>
  <c r="M96" s="1"/>
  <c r="L93"/>
  <c r="L96" s="1"/>
  <c r="K93"/>
  <c r="K96" s="1"/>
  <c r="J93"/>
  <c r="J96" s="1"/>
  <c r="I93"/>
  <c r="I96" s="1"/>
  <c r="H93"/>
  <c r="H96" s="1"/>
  <c r="Q82"/>
  <c r="Q85" s="1"/>
  <c r="P82"/>
  <c r="P85" s="1"/>
  <c r="O82"/>
  <c r="O85" s="1"/>
  <c r="N82"/>
  <c r="N85" s="1"/>
  <c r="M82"/>
  <c r="M85" s="1"/>
  <c r="L82"/>
  <c r="L85" s="1"/>
  <c r="K82"/>
  <c r="K85" s="1"/>
  <c r="J82"/>
  <c r="J85" s="1"/>
  <c r="I82"/>
  <c r="I85" s="1"/>
  <c r="H82"/>
  <c r="H85" s="1"/>
  <c r="Q71"/>
  <c r="Q74" s="1"/>
  <c r="P71"/>
  <c r="P74" s="1"/>
  <c r="O71"/>
  <c r="O74" s="1"/>
  <c r="N71"/>
  <c r="N74" s="1"/>
  <c r="M71"/>
  <c r="M74" s="1"/>
  <c r="L71"/>
  <c r="L74" s="1"/>
  <c r="K71"/>
  <c r="K74" s="1"/>
  <c r="J71"/>
  <c r="J74" s="1"/>
  <c r="I71"/>
  <c r="I74" s="1"/>
  <c r="H71"/>
  <c r="H74" s="1"/>
  <c r="Q60"/>
  <c r="Q63" s="1"/>
  <c r="P60"/>
  <c r="P63" s="1"/>
  <c r="O60"/>
  <c r="O63" s="1"/>
  <c r="N60"/>
  <c r="N63" s="1"/>
  <c r="M60"/>
  <c r="M63" s="1"/>
  <c r="L60"/>
  <c r="L63" s="1"/>
  <c r="K60"/>
  <c r="K63" s="1"/>
  <c r="J60"/>
  <c r="J63" s="1"/>
  <c r="I60"/>
  <c r="I63" s="1"/>
  <c r="H60"/>
  <c r="H63" s="1"/>
  <c r="Q49"/>
  <c r="Q52" s="1"/>
  <c r="P49"/>
  <c r="P52" s="1"/>
  <c r="O49"/>
  <c r="O52" s="1"/>
  <c r="N49"/>
  <c r="N52" s="1"/>
  <c r="M49"/>
  <c r="M52" s="1"/>
  <c r="L49"/>
  <c r="L52" s="1"/>
  <c r="K49"/>
  <c r="K52" s="1"/>
  <c r="J49"/>
  <c r="J52" s="1"/>
  <c r="I49"/>
  <c r="I52" s="1"/>
  <c r="H49"/>
  <c r="H52" s="1"/>
  <c r="Q38"/>
  <c r="Q41" s="1"/>
  <c r="P38"/>
  <c r="P41" s="1"/>
  <c r="O38"/>
  <c r="O41" s="1"/>
  <c r="N38"/>
  <c r="N41" s="1"/>
  <c r="M38"/>
  <c r="M41" s="1"/>
  <c r="L38"/>
  <c r="L41" s="1"/>
  <c r="K38"/>
  <c r="K41" s="1"/>
  <c r="J38"/>
  <c r="J41" s="1"/>
  <c r="I38"/>
  <c r="I41" s="1"/>
  <c r="H38"/>
  <c r="H41" s="1"/>
  <c r="Q27"/>
  <c r="Q30" s="1"/>
  <c r="P27"/>
  <c r="P30" s="1"/>
  <c r="O27"/>
  <c r="O30" s="1"/>
  <c r="N27"/>
  <c r="N30" s="1"/>
  <c r="M27"/>
  <c r="M30" s="1"/>
  <c r="L27"/>
  <c r="L30" s="1"/>
  <c r="K27"/>
  <c r="K30" s="1"/>
  <c r="J27"/>
  <c r="J30" s="1"/>
  <c r="I27"/>
  <c r="I30" s="1"/>
  <c r="H27"/>
  <c r="H30" s="1"/>
  <c r="Q16"/>
  <c r="Q19" s="1"/>
  <c r="P16"/>
  <c r="P19" s="1"/>
  <c r="O16"/>
  <c r="O19" s="1"/>
  <c r="N16"/>
  <c r="N19" s="1"/>
  <c r="M16"/>
  <c r="M19" s="1"/>
  <c r="L16"/>
  <c r="L19" s="1"/>
  <c r="K16"/>
  <c r="K19" s="1"/>
  <c r="J16"/>
  <c r="J19" s="1"/>
  <c r="I16"/>
  <c r="I19" s="1"/>
  <c r="H16"/>
  <c r="H19" s="1"/>
  <c r="Q64" i="35"/>
  <c r="P64"/>
  <c r="O64"/>
  <c r="N64"/>
  <c r="M64"/>
  <c r="L64"/>
  <c r="K64"/>
  <c r="J64"/>
  <c r="I64"/>
  <c r="H64"/>
  <c r="Q57"/>
  <c r="P57"/>
  <c r="O57"/>
  <c r="N57"/>
  <c r="M57"/>
  <c r="L57"/>
  <c r="K57"/>
  <c r="J57"/>
  <c r="I57"/>
  <c r="H57"/>
  <c r="Q50"/>
  <c r="P50"/>
  <c r="O50"/>
  <c r="N50"/>
  <c r="M50"/>
  <c r="L50"/>
  <c r="K50"/>
  <c r="J50"/>
  <c r="I50"/>
  <c r="H50"/>
  <c r="Q43"/>
  <c r="P43"/>
  <c r="O43"/>
  <c r="N43"/>
  <c r="M43"/>
  <c r="L43"/>
  <c r="K43"/>
  <c r="J43"/>
  <c r="I43"/>
  <c r="H43"/>
  <c r="Q36"/>
  <c r="P36"/>
  <c r="O36"/>
  <c r="N36"/>
  <c r="M36"/>
  <c r="L36"/>
  <c r="K36"/>
  <c r="J36"/>
  <c r="I36"/>
  <c r="H36"/>
  <c r="Q29"/>
  <c r="P29"/>
  <c r="O29"/>
  <c r="N29"/>
  <c r="M29"/>
  <c r="L29"/>
  <c r="K29"/>
  <c r="J29"/>
  <c r="I29"/>
  <c r="H29"/>
  <c r="Q22"/>
  <c r="P22"/>
  <c r="O22"/>
  <c r="N22"/>
  <c r="M22"/>
  <c r="L22"/>
  <c r="K22"/>
  <c r="J22"/>
  <c r="I22"/>
  <c r="H22"/>
  <c r="Q15"/>
  <c r="P15"/>
  <c r="O15"/>
  <c r="N15"/>
  <c r="M15"/>
  <c r="L15"/>
  <c r="K15"/>
  <c r="J15"/>
  <c r="I15"/>
  <c r="H15"/>
  <c r="Q113" i="34"/>
  <c r="Q114" s="1"/>
  <c r="P113"/>
  <c r="P114" s="1"/>
  <c r="O113"/>
  <c r="O114" s="1"/>
  <c r="N113"/>
  <c r="N114" s="1"/>
  <c r="M113"/>
  <c r="M114" s="1"/>
  <c r="L113"/>
  <c r="L114" s="1"/>
  <c r="K113"/>
  <c r="K114" s="1"/>
  <c r="J113"/>
  <c r="J114" s="1"/>
  <c r="I113"/>
  <c r="I114" s="1"/>
  <c r="H113"/>
  <c r="H114" s="1"/>
  <c r="Q100"/>
  <c r="P100"/>
  <c r="O100"/>
  <c r="N100"/>
  <c r="M100"/>
  <c r="L100"/>
  <c r="K100"/>
  <c r="J100"/>
  <c r="I100"/>
  <c r="H100"/>
  <c r="Q87"/>
  <c r="P87"/>
  <c r="O87"/>
  <c r="N87"/>
  <c r="M87"/>
  <c r="L87"/>
  <c r="K87"/>
  <c r="J87"/>
  <c r="I87"/>
  <c r="H87"/>
  <c r="Q74"/>
  <c r="P74"/>
  <c r="O74"/>
  <c r="N74"/>
  <c r="M74"/>
  <c r="L74"/>
  <c r="K74"/>
  <c r="J74"/>
  <c r="I74"/>
  <c r="H74"/>
  <c r="Q60"/>
  <c r="Q61" s="1"/>
  <c r="P60"/>
  <c r="P61" s="1"/>
  <c r="O60"/>
  <c r="O61" s="1"/>
  <c r="N60"/>
  <c r="N61" s="1"/>
  <c r="M60"/>
  <c r="M61" s="1"/>
  <c r="L60"/>
  <c r="L61" s="1"/>
  <c r="K60"/>
  <c r="K61" s="1"/>
  <c r="J60"/>
  <c r="J61" s="1"/>
  <c r="I60"/>
  <c r="I61" s="1"/>
  <c r="H60"/>
  <c r="H61" s="1"/>
  <c r="Q47"/>
  <c r="P47"/>
  <c r="O47"/>
  <c r="N47"/>
  <c r="M47"/>
  <c r="L47"/>
  <c r="K47"/>
  <c r="J47"/>
  <c r="I47"/>
  <c r="H47"/>
  <c r="Q34"/>
  <c r="P34"/>
  <c r="O34"/>
  <c r="N34"/>
  <c r="M34"/>
  <c r="L34"/>
  <c r="K34"/>
  <c r="J34"/>
  <c r="I34"/>
  <c r="H34"/>
  <c r="Q21"/>
  <c r="P21"/>
  <c r="O21"/>
  <c r="N21"/>
  <c r="M21"/>
  <c r="L21"/>
  <c r="K21"/>
  <c r="J21"/>
  <c r="I21"/>
  <c r="H21"/>
  <c r="B88" i="33"/>
  <c r="Y18"/>
  <c r="X18"/>
  <c r="W18"/>
  <c r="V18"/>
  <c r="U18"/>
  <c r="T18"/>
  <c r="S18"/>
  <c r="R18"/>
  <c r="Q18"/>
  <c r="P18"/>
  <c r="O18"/>
  <c r="N18"/>
  <c r="M18"/>
  <c r="L18"/>
  <c r="Y17"/>
  <c r="X17"/>
  <c r="W17"/>
  <c r="V17"/>
  <c r="U17"/>
  <c r="T17"/>
  <c r="S17"/>
  <c r="R17"/>
  <c r="Q17"/>
  <c r="P17"/>
  <c r="O17"/>
  <c r="N17"/>
  <c r="M17"/>
  <c r="L17"/>
  <c r="Y16"/>
  <c r="X16"/>
  <c r="W16"/>
  <c r="V16"/>
  <c r="U16"/>
  <c r="T16"/>
  <c r="S16"/>
  <c r="R16"/>
  <c r="Q16"/>
  <c r="P16"/>
  <c r="O16"/>
  <c r="N16"/>
  <c r="M16"/>
  <c r="L16"/>
  <c r="Y15"/>
  <c r="X15"/>
  <c r="W15"/>
  <c r="V15"/>
  <c r="U15"/>
  <c r="T15"/>
  <c r="S15"/>
  <c r="R15"/>
  <c r="Q15"/>
  <c r="P15"/>
  <c r="O15"/>
  <c r="N15"/>
  <c r="M15"/>
  <c r="L15"/>
  <c r="Y14"/>
  <c r="X14"/>
  <c r="W14"/>
  <c r="V14"/>
  <c r="U14"/>
  <c r="T14"/>
  <c r="S14"/>
  <c r="R14"/>
  <c r="Q14"/>
  <c r="P14"/>
  <c r="O14"/>
  <c r="N14"/>
  <c r="M14"/>
  <c r="L14"/>
  <c r="Y13"/>
  <c r="X13"/>
  <c r="W13"/>
  <c r="V13"/>
  <c r="U13"/>
  <c r="T13"/>
  <c r="S13"/>
  <c r="R13"/>
  <c r="Q13"/>
  <c r="P13"/>
  <c r="O13"/>
  <c r="N13"/>
  <c r="M13"/>
  <c r="L13"/>
  <c r="Y12"/>
  <c r="X12"/>
  <c r="W12"/>
  <c r="V12"/>
  <c r="U12"/>
  <c r="T12"/>
  <c r="S12"/>
  <c r="R12"/>
  <c r="Q12"/>
  <c r="P12"/>
  <c r="O12"/>
  <c r="N12"/>
  <c r="M12"/>
  <c r="L12"/>
  <c r="Y11"/>
  <c r="X11"/>
  <c r="W11"/>
  <c r="V11"/>
  <c r="U11"/>
  <c r="T11"/>
  <c r="S11"/>
  <c r="R11"/>
  <c r="Q11"/>
  <c r="P11"/>
  <c r="O11"/>
  <c r="N11"/>
  <c r="M11"/>
  <c r="L11"/>
  <c r="Y10"/>
  <c r="Y21" s="1"/>
  <c r="X10"/>
  <c r="X21" s="1"/>
  <c r="W10"/>
  <c r="W21" s="1"/>
  <c r="V10"/>
  <c r="V21" s="1"/>
  <c r="U10"/>
  <c r="U21" s="1"/>
  <c r="T10"/>
  <c r="T21" s="1"/>
  <c r="S10"/>
  <c r="S21" s="1"/>
  <c r="R10"/>
  <c r="R21" s="1"/>
  <c r="Q10"/>
  <c r="Q21" s="1"/>
  <c r="P10"/>
  <c r="P21" s="1"/>
  <c r="O10"/>
  <c r="O21" s="1"/>
  <c r="N10"/>
  <c r="N21" s="1"/>
  <c r="M10"/>
  <c r="M21" s="1"/>
  <c r="L10"/>
  <c r="L21" s="1"/>
  <c r="Q165" i="31"/>
  <c r="P165"/>
  <c r="O165"/>
  <c r="N165"/>
  <c r="M165"/>
  <c r="L165"/>
  <c r="K165"/>
  <c r="J165"/>
  <c r="I165"/>
  <c r="H165"/>
  <c r="Q163"/>
  <c r="P163"/>
  <c r="O163"/>
  <c r="N163"/>
  <c r="M163"/>
  <c r="L163"/>
  <c r="K163"/>
  <c r="J163"/>
  <c r="I163"/>
  <c r="H163"/>
  <c r="B158"/>
  <c r="Q156"/>
  <c r="P156"/>
  <c r="O156"/>
  <c r="N156"/>
  <c r="M156"/>
  <c r="L156"/>
  <c r="K156"/>
  <c r="J156"/>
  <c r="I156"/>
  <c r="H156"/>
  <c r="Q154"/>
  <c r="P154"/>
  <c r="O154"/>
  <c r="N154"/>
  <c r="M154"/>
  <c r="L154"/>
  <c r="K154"/>
  <c r="J154"/>
  <c r="I154"/>
  <c r="H154"/>
  <c r="B149"/>
  <c r="Q147"/>
  <c r="P147"/>
  <c r="O147"/>
  <c r="N147"/>
  <c r="M147"/>
  <c r="L147"/>
  <c r="K147"/>
  <c r="J147"/>
  <c r="I147"/>
  <c r="H147"/>
  <c r="Q145"/>
  <c r="P145"/>
  <c r="O145"/>
  <c r="N145"/>
  <c r="M145"/>
  <c r="L145"/>
  <c r="K145"/>
  <c r="J145"/>
  <c r="I145"/>
  <c r="H145"/>
  <c r="B140"/>
  <c r="Q138"/>
  <c r="P138"/>
  <c r="O138"/>
  <c r="N138"/>
  <c r="M138"/>
  <c r="L138"/>
  <c r="K138"/>
  <c r="J138"/>
  <c r="I138"/>
  <c r="H138"/>
  <c r="Q136"/>
  <c r="P136"/>
  <c r="O136"/>
  <c r="N136"/>
  <c r="M136"/>
  <c r="L136"/>
  <c r="K136"/>
  <c r="J136"/>
  <c r="I136"/>
  <c r="H136"/>
  <c r="B131"/>
  <c r="Q129"/>
  <c r="P129"/>
  <c r="O129"/>
  <c r="N129"/>
  <c r="M129"/>
  <c r="L129"/>
  <c r="K129"/>
  <c r="J129"/>
  <c r="I129"/>
  <c r="H129"/>
  <c r="Q127"/>
  <c r="P127"/>
  <c r="O127"/>
  <c r="N127"/>
  <c r="M127"/>
  <c r="L127"/>
  <c r="K127"/>
  <c r="J127"/>
  <c r="I127"/>
  <c r="H127"/>
  <c r="B122"/>
  <c r="Q120"/>
  <c r="P120"/>
  <c r="O120"/>
  <c r="N120"/>
  <c r="M120"/>
  <c r="L120"/>
  <c r="K120"/>
  <c r="J120"/>
  <c r="I120"/>
  <c r="H120"/>
  <c r="Q118"/>
  <c r="P118"/>
  <c r="O118"/>
  <c r="N118"/>
  <c r="M118"/>
  <c r="L118"/>
  <c r="K118"/>
  <c r="J118"/>
  <c r="I118"/>
  <c r="H118"/>
  <c r="B113"/>
  <c r="Q111"/>
  <c r="P111"/>
  <c r="O111"/>
  <c r="N111"/>
  <c r="M111"/>
  <c r="L111"/>
  <c r="K111"/>
  <c r="J111"/>
  <c r="I111"/>
  <c r="H111"/>
  <c r="Q109"/>
  <c r="P109"/>
  <c r="O109"/>
  <c r="N109"/>
  <c r="M109"/>
  <c r="L109"/>
  <c r="K109"/>
  <c r="J109"/>
  <c r="I109"/>
  <c r="H109"/>
  <c r="B104"/>
  <c r="Q101"/>
  <c r="P101"/>
  <c r="O101"/>
  <c r="N101"/>
  <c r="M101"/>
  <c r="L101"/>
  <c r="K101"/>
  <c r="J101"/>
  <c r="I101"/>
  <c r="H101"/>
  <c r="Q99"/>
  <c r="P99"/>
  <c r="O99"/>
  <c r="N99"/>
  <c r="M99"/>
  <c r="L99"/>
  <c r="K99"/>
  <c r="J99"/>
  <c r="I99"/>
  <c r="H99"/>
  <c r="Q92"/>
  <c r="P92"/>
  <c r="O92"/>
  <c r="N92"/>
  <c r="M92"/>
  <c r="L92"/>
  <c r="K92"/>
  <c r="J92"/>
  <c r="I92"/>
  <c r="H92"/>
  <c r="Q90"/>
  <c r="P90"/>
  <c r="O90"/>
  <c r="N90"/>
  <c r="M90"/>
  <c r="L90"/>
  <c r="K90"/>
  <c r="J90"/>
  <c r="I90"/>
  <c r="H90"/>
  <c r="Q83"/>
  <c r="P83"/>
  <c r="O83"/>
  <c r="N83"/>
  <c r="M83"/>
  <c r="L83"/>
  <c r="K83"/>
  <c r="J83"/>
  <c r="I83"/>
  <c r="H83"/>
  <c r="Q81"/>
  <c r="P81"/>
  <c r="O81"/>
  <c r="N81"/>
  <c r="M81"/>
  <c r="L81"/>
  <c r="K81"/>
  <c r="J81"/>
  <c r="I81"/>
  <c r="H81"/>
  <c r="Q74"/>
  <c r="P74"/>
  <c r="O74"/>
  <c r="N74"/>
  <c r="M74"/>
  <c r="L74"/>
  <c r="K74"/>
  <c r="J74"/>
  <c r="I74"/>
  <c r="H74"/>
  <c r="Q72"/>
  <c r="P72"/>
  <c r="O72"/>
  <c r="N72"/>
  <c r="M72"/>
  <c r="L72"/>
  <c r="K72"/>
  <c r="J72"/>
  <c r="I72"/>
  <c r="H72"/>
  <c r="Q65"/>
  <c r="P65"/>
  <c r="O65"/>
  <c r="N65"/>
  <c r="M65"/>
  <c r="L65"/>
  <c r="K65"/>
  <c r="J65"/>
  <c r="I65"/>
  <c r="H65"/>
  <c r="Q63"/>
  <c r="P63"/>
  <c r="O63"/>
  <c r="N63"/>
  <c r="M63"/>
  <c r="L63"/>
  <c r="K63"/>
  <c r="J63"/>
  <c r="I63"/>
  <c r="H63"/>
  <c r="Q56"/>
  <c r="P56"/>
  <c r="O56"/>
  <c r="N56"/>
  <c r="M56"/>
  <c r="L56"/>
  <c r="K56"/>
  <c r="J56"/>
  <c r="I56"/>
  <c r="H56"/>
  <c r="Q54"/>
  <c r="P54"/>
  <c r="O54"/>
  <c r="N54"/>
  <c r="M54"/>
  <c r="L54"/>
  <c r="K54"/>
  <c r="J54"/>
  <c r="I54"/>
  <c r="H54"/>
  <c r="Q47"/>
  <c r="P47"/>
  <c r="O47"/>
  <c r="N47"/>
  <c r="M47"/>
  <c r="L47"/>
  <c r="K47"/>
  <c r="J47"/>
  <c r="I47"/>
  <c r="H47"/>
  <c r="Q45"/>
  <c r="P45"/>
  <c r="O45"/>
  <c r="N45"/>
  <c r="M45"/>
  <c r="L45"/>
  <c r="K45"/>
  <c r="J45"/>
  <c r="I45"/>
  <c r="H45"/>
  <c r="Q37"/>
  <c r="P37"/>
  <c r="O37"/>
  <c r="N37"/>
  <c r="M37"/>
  <c r="L37"/>
  <c r="K37"/>
  <c r="J37"/>
  <c r="I37"/>
  <c r="H37"/>
  <c r="Q35"/>
  <c r="P35"/>
  <c r="O35"/>
  <c r="N35"/>
  <c r="M35"/>
  <c r="L35"/>
  <c r="K35"/>
  <c r="J35"/>
  <c r="I35"/>
  <c r="H35"/>
  <c r="Q34"/>
  <c r="P34"/>
  <c r="O34"/>
  <c r="N34"/>
  <c r="M34"/>
  <c r="L34"/>
  <c r="K34"/>
  <c r="J34"/>
  <c r="I34"/>
  <c r="H34"/>
  <c r="Q33"/>
  <c r="P33"/>
  <c r="O33"/>
  <c r="N33"/>
  <c r="M33"/>
  <c r="L33"/>
  <c r="K33"/>
  <c r="J33"/>
  <c r="I33"/>
  <c r="H33"/>
  <c r="Q32"/>
  <c r="P32"/>
  <c r="O32"/>
  <c r="N32"/>
  <c r="M32"/>
  <c r="L32"/>
  <c r="K32"/>
  <c r="J32"/>
  <c r="I32"/>
  <c r="H32"/>
  <c r="Q31"/>
  <c r="P31"/>
  <c r="O31"/>
  <c r="N31"/>
  <c r="M31"/>
  <c r="L31"/>
  <c r="K31"/>
  <c r="J31"/>
  <c r="I31"/>
  <c r="H31"/>
  <c r="Q30"/>
  <c r="P30"/>
  <c r="O30"/>
  <c r="N30"/>
  <c r="M30"/>
  <c r="L30"/>
  <c r="K30"/>
  <c r="J30"/>
  <c r="I30"/>
  <c r="H30"/>
  <c r="Q27"/>
  <c r="P27"/>
  <c r="O27"/>
  <c r="N27"/>
  <c r="M27"/>
  <c r="L27"/>
  <c r="K27"/>
  <c r="J27"/>
  <c r="I27"/>
  <c r="H27"/>
  <c r="Q25"/>
  <c r="P25"/>
  <c r="O25"/>
  <c r="N25"/>
  <c r="M25"/>
  <c r="L25"/>
  <c r="K25"/>
  <c r="J25"/>
  <c r="I25"/>
  <c r="H25"/>
  <c r="Q24"/>
  <c r="P24"/>
  <c r="O24"/>
  <c r="N24"/>
  <c r="M24"/>
  <c r="L24"/>
  <c r="K24"/>
  <c r="J24"/>
  <c r="I24"/>
  <c r="H24"/>
  <c r="Q23"/>
  <c r="P23"/>
  <c r="O23"/>
  <c r="N23"/>
  <c r="M23"/>
  <c r="L23"/>
  <c r="K23"/>
  <c r="J23"/>
  <c r="I23"/>
  <c r="H23"/>
  <c r="Q22"/>
  <c r="P22"/>
  <c r="O22"/>
  <c r="N22"/>
  <c r="M22"/>
  <c r="L22"/>
  <c r="K22"/>
  <c r="J22"/>
  <c r="I22"/>
  <c r="H22"/>
  <c r="Q21"/>
  <c r="P21"/>
  <c r="O21"/>
  <c r="N21"/>
  <c r="M21"/>
  <c r="L21"/>
  <c r="K21"/>
  <c r="J21"/>
  <c r="I21"/>
  <c r="H21"/>
  <c r="Q20"/>
  <c r="P20"/>
  <c r="O20"/>
  <c r="N20"/>
  <c r="M20"/>
  <c r="L20"/>
  <c r="K20"/>
  <c r="J20"/>
  <c r="I20"/>
  <c r="H20"/>
  <c r="Q17"/>
  <c r="P17"/>
  <c r="O17"/>
  <c r="N17"/>
  <c r="M17"/>
  <c r="L17"/>
  <c r="K17"/>
  <c r="J17"/>
  <c r="I17"/>
  <c r="H17"/>
  <c r="Q15"/>
  <c r="P15"/>
  <c r="O15"/>
  <c r="N15"/>
  <c r="M15"/>
  <c r="L15"/>
  <c r="K15"/>
  <c r="J15"/>
  <c r="I15"/>
  <c r="H15"/>
  <c r="Q14"/>
  <c r="P14"/>
  <c r="O14"/>
  <c r="N14"/>
  <c r="M14"/>
  <c r="L14"/>
  <c r="K14"/>
  <c r="J14"/>
  <c r="I14"/>
  <c r="H14"/>
  <c r="Q13"/>
  <c r="P13"/>
  <c r="O13"/>
  <c r="N13"/>
  <c r="M13"/>
  <c r="L13"/>
  <c r="K13"/>
  <c r="J13"/>
  <c r="I13"/>
  <c r="H13"/>
  <c r="Q12"/>
  <c r="P12"/>
  <c r="O12"/>
  <c r="N12"/>
  <c r="M12"/>
  <c r="L12"/>
  <c r="K12"/>
  <c r="J12"/>
  <c r="I12"/>
  <c r="H12"/>
  <c r="Q11"/>
  <c r="P11"/>
  <c r="O11"/>
  <c r="N11"/>
  <c r="M11"/>
  <c r="L11"/>
  <c r="K11"/>
  <c r="J11"/>
  <c r="I11"/>
  <c r="H11"/>
  <c r="Q10"/>
  <c r="P10"/>
  <c r="O10"/>
  <c r="N10"/>
  <c r="M10"/>
  <c r="L10"/>
  <c r="K10"/>
  <c r="J10"/>
  <c r="I10"/>
  <c r="H10"/>
  <c r="Q137" i="30"/>
  <c r="P137"/>
  <c r="O137"/>
  <c r="N137"/>
  <c r="M137"/>
  <c r="L137"/>
  <c r="K137"/>
  <c r="J137"/>
  <c r="I137"/>
  <c r="H137"/>
  <c r="Q129"/>
  <c r="P129"/>
  <c r="O129"/>
  <c r="N129"/>
  <c r="M129"/>
  <c r="L129"/>
  <c r="K129"/>
  <c r="J129"/>
  <c r="I129"/>
  <c r="H129"/>
  <c r="Q118"/>
  <c r="P118"/>
  <c r="O118"/>
  <c r="N118"/>
  <c r="M118"/>
  <c r="L118"/>
  <c r="K118"/>
  <c r="J118"/>
  <c r="I118"/>
  <c r="H118"/>
  <c r="Q117"/>
  <c r="P117"/>
  <c r="O117"/>
  <c r="N117"/>
  <c r="M117"/>
  <c r="L117"/>
  <c r="K117"/>
  <c r="J117"/>
  <c r="I117"/>
  <c r="H117"/>
  <c r="Q116"/>
  <c r="P116"/>
  <c r="O116"/>
  <c r="N116"/>
  <c r="M116"/>
  <c r="L116"/>
  <c r="K116"/>
  <c r="J116"/>
  <c r="I116"/>
  <c r="H116"/>
  <c r="Q114"/>
  <c r="P114"/>
  <c r="O114"/>
  <c r="N114"/>
  <c r="M114"/>
  <c r="L114"/>
  <c r="K114"/>
  <c r="J114"/>
  <c r="I114"/>
  <c r="H114"/>
  <c r="Q113"/>
  <c r="P113"/>
  <c r="O113"/>
  <c r="N113"/>
  <c r="M113"/>
  <c r="L113"/>
  <c r="K113"/>
  <c r="J113"/>
  <c r="I113"/>
  <c r="H113"/>
  <c r="Q112"/>
  <c r="P112"/>
  <c r="O112"/>
  <c r="N112"/>
  <c r="M112"/>
  <c r="L112"/>
  <c r="K112"/>
  <c r="J112"/>
  <c r="I112"/>
  <c r="H112"/>
  <c r="Q111"/>
  <c r="P111"/>
  <c r="O111"/>
  <c r="N111"/>
  <c r="M111"/>
  <c r="L111"/>
  <c r="K111"/>
  <c r="J111"/>
  <c r="I111"/>
  <c r="H111"/>
  <c r="Q110"/>
  <c r="P110"/>
  <c r="O110"/>
  <c r="N110"/>
  <c r="M110"/>
  <c r="L110"/>
  <c r="K110"/>
  <c r="J110"/>
  <c r="I110"/>
  <c r="H110"/>
  <c r="Q109"/>
  <c r="Q119" s="1"/>
  <c r="P109"/>
  <c r="P119" s="1"/>
  <c r="O109"/>
  <c r="O119" s="1"/>
  <c r="N109"/>
  <c r="N119" s="1"/>
  <c r="M109"/>
  <c r="M119" s="1"/>
  <c r="L109"/>
  <c r="L119" s="1"/>
  <c r="K109"/>
  <c r="K119" s="1"/>
  <c r="J109"/>
  <c r="J119" s="1"/>
  <c r="I109"/>
  <c r="I119" s="1"/>
  <c r="H109"/>
  <c r="H119" s="1"/>
  <c r="Q108"/>
  <c r="P108"/>
  <c r="O108"/>
  <c r="N108"/>
  <c r="M108"/>
  <c r="L108"/>
  <c r="K108"/>
  <c r="J108"/>
  <c r="I108"/>
  <c r="H108"/>
  <c r="Q95"/>
  <c r="Q120" s="1"/>
  <c r="P95"/>
  <c r="P120" s="1"/>
  <c r="O95"/>
  <c r="O120" s="1"/>
  <c r="N95"/>
  <c r="N120" s="1"/>
  <c r="M95"/>
  <c r="M120" s="1"/>
  <c r="L95"/>
  <c r="L120" s="1"/>
  <c r="K95"/>
  <c r="K120" s="1"/>
  <c r="J95"/>
  <c r="J120" s="1"/>
  <c r="I95"/>
  <c r="I120" s="1"/>
  <c r="H95"/>
  <c r="H120" s="1"/>
  <c r="Q82"/>
  <c r="P82"/>
  <c r="O82"/>
  <c r="N82"/>
  <c r="M82"/>
  <c r="L82"/>
  <c r="K82"/>
  <c r="J82"/>
  <c r="I82"/>
  <c r="H82"/>
  <c r="Q72"/>
  <c r="P72"/>
  <c r="O72"/>
  <c r="N72"/>
  <c r="M72"/>
  <c r="L72"/>
  <c r="K72"/>
  <c r="J72"/>
  <c r="I72"/>
  <c r="H72"/>
  <c r="Q71"/>
  <c r="P71"/>
  <c r="O71"/>
  <c r="N71"/>
  <c r="M71"/>
  <c r="L71"/>
  <c r="K71"/>
  <c r="J71"/>
  <c r="I71"/>
  <c r="H71"/>
  <c r="Q70"/>
  <c r="P70"/>
  <c r="O70"/>
  <c r="N70"/>
  <c r="M70"/>
  <c r="L70"/>
  <c r="K70"/>
  <c r="J70"/>
  <c r="I70"/>
  <c r="H70"/>
  <c r="Q69"/>
  <c r="P69"/>
  <c r="O69"/>
  <c r="N69"/>
  <c r="M69"/>
  <c r="L69"/>
  <c r="K69"/>
  <c r="J69"/>
  <c r="I69"/>
  <c r="H69"/>
  <c r="Q68"/>
  <c r="P68"/>
  <c r="O68"/>
  <c r="N68"/>
  <c r="M68"/>
  <c r="L68"/>
  <c r="K68"/>
  <c r="J68"/>
  <c r="I68"/>
  <c r="H68"/>
  <c r="Q67"/>
  <c r="P67"/>
  <c r="O67"/>
  <c r="N67"/>
  <c r="M67"/>
  <c r="L67"/>
  <c r="K67"/>
  <c r="J67"/>
  <c r="I67"/>
  <c r="H67"/>
  <c r="Q66"/>
  <c r="Q73" s="1"/>
  <c r="P66"/>
  <c r="P73" s="1"/>
  <c r="O66"/>
  <c r="O73" s="1"/>
  <c r="N66"/>
  <c r="N73" s="1"/>
  <c r="M66"/>
  <c r="M73" s="1"/>
  <c r="L66"/>
  <c r="L73" s="1"/>
  <c r="K66"/>
  <c r="K73" s="1"/>
  <c r="J66"/>
  <c r="J73" s="1"/>
  <c r="I66"/>
  <c r="I73" s="1"/>
  <c r="H66"/>
  <c r="H73" s="1"/>
  <c r="Q65"/>
  <c r="Q74" s="1"/>
  <c r="P65"/>
  <c r="P74" s="1"/>
  <c r="O65"/>
  <c r="O74" s="1"/>
  <c r="N65"/>
  <c r="N74" s="1"/>
  <c r="M65"/>
  <c r="M74" s="1"/>
  <c r="L65"/>
  <c r="L74" s="1"/>
  <c r="K65"/>
  <c r="K74" s="1"/>
  <c r="J65"/>
  <c r="J74" s="1"/>
  <c r="I65"/>
  <c r="I74" s="1"/>
  <c r="H65"/>
  <c r="H74" s="1"/>
  <c r="Q56"/>
  <c r="P56"/>
  <c r="O56"/>
  <c r="N56"/>
  <c r="M56"/>
  <c r="L56"/>
  <c r="K56"/>
  <c r="J56"/>
  <c r="I56"/>
  <c r="H56"/>
  <c r="Q46"/>
  <c r="P46"/>
  <c r="O46"/>
  <c r="N46"/>
  <c r="M46"/>
  <c r="L46"/>
  <c r="K46"/>
  <c r="J46"/>
  <c r="I46"/>
  <c r="H46"/>
  <c r="Q45"/>
  <c r="P45"/>
  <c r="O45"/>
  <c r="N45"/>
  <c r="M45"/>
  <c r="L45"/>
  <c r="K45"/>
  <c r="J45"/>
  <c r="I45"/>
  <c r="H45"/>
  <c r="Q44"/>
  <c r="P44"/>
  <c r="O44"/>
  <c r="N44"/>
  <c r="M44"/>
  <c r="L44"/>
  <c r="K44"/>
  <c r="J44"/>
  <c r="I44"/>
  <c r="H44"/>
  <c r="Q42"/>
  <c r="P42"/>
  <c r="O42"/>
  <c r="N42"/>
  <c r="M42"/>
  <c r="L42"/>
  <c r="K42"/>
  <c r="J42"/>
  <c r="I42"/>
  <c r="H42"/>
  <c r="Q41"/>
  <c r="P41"/>
  <c r="O41"/>
  <c r="N41"/>
  <c r="M41"/>
  <c r="L41"/>
  <c r="K41"/>
  <c r="J41"/>
  <c r="I41"/>
  <c r="H41"/>
  <c r="Q40"/>
  <c r="P40"/>
  <c r="O40"/>
  <c r="N40"/>
  <c r="M40"/>
  <c r="L40"/>
  <c r="K40"/>
  <c r="J40"/>
  <c r="I40"/>
  <c r="H40"/>
  <c r="Q39"/>
  <c r="P39"/>
  <c r="O39"/>
  <c r="N39"/>
  <c r="M39"/>
  <c r="L39"/>
  <c r="K39"/>
  <c r="J39"/>
  <c r="I39"/>
  <c r="H39"/>
  <c r="Q38"/>
  <c r="P38"/>
  <c r="O38"/>
  <c r="N38"/>
  <c r="M38"/>
  <c r="L38"/>
  <c r="K38"/>
  <c r="J38"/>
  <c r="I38"/>
  <c r="H38"/>
  <c r="Q37"/>
  <c r="Q47" s="1"/>
  <c r="Q11" s="1"/>
  <c r="P37"/>
  <c r="P47" s="1"/>
  <c r="P11" s="1"/>
  <c r="O37"/>
  <c r="O47" s="1"/>
  <c r="O11" s="1"/>
  <c r="N37"/>
  <c r="N47" s="1"/>
  <c r="N11" s="1"/>
  <c r="M37"/>
  <c r="M47" s="1"/>
  <c r="M11" s="1"/>
  <c r="L37"/>
  <c r="L47" s="1"/>
  <c r="L11" s="1"/>
  <c r="K37"/>
  <c r="K47" s="1"/>
  <c r="K11" s="1"/>
  <c r="J37"/>
  <c r="J47" s="1"/>
  <c r="J11" s="1"/>
  <c r="I37"/>
  <c r="I47" s="1"/>
  <c r="I11" s="1"/>
  <c r="H37"/>
  <c r="H47" s="1"/>
  <c r="H11" s="1"/>
  <c r="Q36"/>
  <c r="P36"/>
  <c r="O36"/>
  <c r="N36"/>
  <c r="M36"/>
  <c r="L36"/>
  <c r="K36"/>
  <c r="J36"/>
  <c r="I36"/>
  <c r="H36"/>
  <c r="Q23"/>
  <c r="Q48" s="1"/>
  <c r="P23"/>
  <c r="P48" s="1"/>
  <c r="O23"/>
  <c r="O48" s="1"/>
  <c r="N23"/>
  <c r="N48" s="1"/>
  <c r="M23"/>
  <c r="M48" s="1"/>
  <c r="L23"/>
  <c r="L48" s="1"/>
  <c r="K23"/>
  <c r="K48" s="1"/>
  <c r="J23"/>
  <c r="J48" s="1"/>
  <c r="I23"/>
  <c r="I48" s="1"/>
  <c r="H23"/>
  <c r="H48" s="1"/>
  <c r="AA13"/>
  <c r="Z13"/>
  <c r="Y13"/>
  <c r="X13"/>
  <c r="Q10"/>
  <c r="P10"/>
  <c r="O10"/>
  <c r="N10"/>
  <c r="M10"/>
  <c r="L10"/>
  <c r="K10"/>
  <c r="J10"/>
  <c r="I10"/>
  <c r="H10"/>
  <c r="Q9"/>
  <c r="Q13" s="1"/>
  <c r="AK13" s="1"/>
  <c r="P9"/>
  <c r="P13" s="1"/>
  <c r="AJ13" s="1"/>
  <c r="O9"/>
  <c r="O13" s="1"/>
  <c r="AI13" s="1"/>
  <c r="N9"/>
  <c r="N13" s="1"/>
  <c r="AH13" s="1"/>
  <c r="M9"/>
  <c r="M13" s="1"/>
  <c r="AG13" s="1"/>
  <c r="L9"/>
  <c r="L13" s="1"/>
  <c r="AF13" s="1"/>
  <c r="K9"/>
  <c r="K13" s="1"/>
  <c r="AE13" s="1"/>
  <c r="J9"/>
  <c r="J13" s="1"/>
  <c r="AD13" s="1"/>
  <c r="I9"/>
  <c r="I13" s="1"/>
  <c r="AC13" s="1"/>
  <c r="H9"/>
  <c r="H13" s="1"/>
  <c r="AB13" s="1"/>
  <c r="I18" i="48" l="1"/>
  <c r="I27"/>
  <c r="I30" s="1"/>
  <c r="I32"/>
  <c r="B18" i="50"/>
  <c r="F18"/>
  <c r="F259" i="54"/>
  <c r="H259"/>
  <c r="J259"/>
  <c r="L259"/>
  <c r="N259"/>
  <c r="P259"/>
  <c r="R259"/>
  <c r="I72" i="48"/>
  <c r="I76" s="1"/>
  <c r="I85"/>
  <c r="I88" s="1"/>
  <c r="H63" i="49"/>
  <c r="J63"/>
  <c r="L63"/>
  <c r="D18" i="50"/>
  <c r="H18"/>
  <c r="C32"/>
  <c r="E32"/>
  <c r="G32"/>
  <c r="I32"/>
  <c r="E259" i="54"/>
  <c r="G259"/>
  <c r="I259"/>
  <c r="K259"/>
  <c r="M259"/>
  <c r="O259"/>
  <c r="Q259"/>
  <c r="S259"/>
  <c r="I90" i="48"/>
  <c r="I92" s="1"/>
  <c r="I34"/>
  <c r="N61" i="49"/>
  <c r="F63"/>
  <c r="J18" i="50"/>
  <c r="N58" i="49"/>
  <c r="B32" i="50"/>
  <c r="H59" i="47"/>
  <c r="H61" s="1"/>
  <c r="J59"/>
  <c r="J61" s="1"/>
  <c r="L59"/>
  <c r="L61" s="1"/>
  <c r="N59"/>
  <c r="N61" s="1"/>
  <c r="P59"/>
  <c r="P61" s="1"/>
  <c r="H58"/>
  <c r="J58"/>
  <c r="L58"/>
  <c r="N58"/>
  <c r="P58"/>
  <c r="I59"/>
  <c r="I61" s="1"/>
  <c r="K59"/>
  <c r="K61" s="1"/>
  <c r="M59"/>
  <c r="M61" s="1"/>
  <c r="O59"/>
  <c r="O61" s="1"/>
  <c r="Q59"/>
  <c r="Q61" s="1"/>
  <c r="I58"/>
  <c r="K58"/>
  <c r="M58"/>
  <c r="O58"/>
  <c r="Q58"/>
  <c r="Q62" l="1"/>
  <c r="M62"/>
  <c r="I62"/>
  <c r="P62"/>
  <c r="T260" i="54"/>
  <c r="L62" i="47"/>
  <c r="H62"/>
  <c r="O62"/>
  <c r="K62"/>
  <c r="N62"/>
  <c r="J62"/>
  <c r="A2" i="29" l="1"/>
  <c r="A1" i="25"/>
  <c r="A2"/>
  <c r="A9"/>
  <c r="G51"/>
  <c r="J51"/>
  <c r="M51"/>
  <c r="F53"/>
  <c r="G53"/>
  <c r="H53"/>
  <c r="I53"/>
  <c r="J53"/>
  <c r="K53"/>
  <c r="L53"/>
  <c r="M53"/>
  <c r="N53"/>
  <c r="O53"/>
  <c r="G80"/>
  <c r="J80"/>
  <c r="M80"/>
  <c r="F81"/>
  <c r="G81"/>
  <c r="H81"/>
  <c r="I81"/>
  <c r="J81"/>
  <c r="K81"/>
  <c r="L81"/>
  <c r="M81"/>
  <c r="N81"/>
  <c r="O81"/>
  <c r="G99"/>
  <c r="J99"/>
  <c r="M99"/>
  <c r="G133"/>
  <c r="J133"/>
  <c r="M133"/>
  <c r="G137"/>
  <c r="G142" s="1"/>
  <c r="J137"/>
  <c r="M137"/>
  <c r="M142" s="1"/>
  <c r="J142"/>
  <c r="G149"/>
  <c r="G150" s="1"/>
  <c r="J149"/>
  <c r="M149"/>
  <c r="M150" s="1"/>
  <c r="J150"/>
  <c r="G158"/>
  <c r="J158"/>
  <c r="M158"/>
  <c r="G161"/>
  <c r="J161"/>
  <c r="M161"/>
  <c r="G162"/>
  <c r="J162"/>
  <c r="M162"/>
  <c r="G163"/>
  <c r="J163"/>
  <c r="M163"/>
  <c r="G164"/>
  <c r="J164"/>
  <c r="M164"/>
  <c r="G165"/>
  <c r="J165"/>
  <c r="M165"/>
  <c r="G173"/>
  <c r="J173"/>
  <c r="M173"/>
  <c r="G175"/>
  <c r="J175"/>
  <c r="M175"/>
  <c r="J176"/>
  <c r="J177"/>
  <c r="G178"/>
  <c r="J178"/>
  <c r="M178"/>
  <c r="J179"/>
  <c r="J181" s="1"/>
  <c r="G189"/>
  <c r="J189"/>
  <c r="M189"/>
  <c r="G195"/>
  <c r="J195"/>
  <c r="M195"/>
  <c r="G197"/>
  <c r="J197"/>
  <c r="M197"/>
  <c r="G208"/>
  <c r="J208"/>
  <c r="M208"/>
  <c r="G217"/>
  <c r="J217"/>
  <c r="M217"/>
  <c r="J218"/>
  <c r="J219"/>
  <c r="G220"/>
  <c r="J220"/>
  <c r="M220"/>
  <c r="J221"/>
  <c r="G227"/>
  <c r="J227"/>
  <c r="M227"/>
  <c r="G233"/>
  <c r="J233"/>
  <c r="M233"/>
  <c r="G235"/>
  <c r="J235"/>
  <c r="M235"/>
  <c r="G253"/>
  <c r="J253"/>
  <c r="M253"/>
  <c r="A1" i="21"/>
  <c r="A2"/>
  <c r="A12"/>
  <c r="F15"/>
  <c r="G15"/>
  <c r="H15"/>
  <c r="I15"/>
  <c r="J15"/>
  <c r="K15"/>
  <c r="L15"/>
  <c r="M15"/>
  <c r="N15"/>
  <c r="O15"/>
  <c r="A20"/>
  <c r="F23"/>
  <c r="G23"/>
  <c r="H23"/>
  <c r="I23"/>
  <c r="J23"/>
  <c r="K23"/>
  <c r="L23"/>
  <c r="M23"/>
  <c r="N23"/>
  <c r="O23"/>
  <c r="F24"/>
  <c r="G24"/>
  <c r="H24"/>
  <c r="I24"/>
  <c r="J24"/>
  <c r="K24"/>
  <c r="L24"/>
  <c r="M24"/>
  <c r="N24"/>
  <c r="O24"/>
  <c r="F26"/>
  <c r="G26"/>
  <c r="H26"/>
  <c r="I26"/>
  <c r="J26"/>
  <c r="K26"/>
  <c r="L26"/>
  <c r="M26"/>
  <c r="N26"/>
  <c r="O26"/>
  <c r="F27"/>
  <c r="G27"/>
  <c r="H27"/>
  <c r="I27"/>
  <c r="J27"/>
  <c r="K27"/>
  <c r="L27"/>
  <c r="M27"/>
  <c r="N27"/>
  <c r="O27"/>
  <c r="F35"/>
  <c r="G35"/>
  <c r="H35"/>
  <c r="I35"/>
  <c r="J35"/>
  <c r="K35"/>
  <c r="L35"/>
  <c r="M35"/>
  <c r="N35"/>
  <c r="O35"/>
  <c r="F36"/>
  <c r="G36"/>
  <c r="H36"/>
  <c r="I36"/>
  <c r="J36"/>
  <c r="K36"/>
  <c r="L36"/>
  <c r="M36"/>
  <c r="N36"/>
  <c r="O36"/>
  <c r="A49"/>
  <c r="F52"/>
  <c r="G52"/>
  <c r="H52"/>
  <c r="I52"/>
  <c r="J52"/>
  <c r="K52"/>
  <c r="L52"/>
  <c r="M52"/>
  <c r="N52"/>
  <c r="O52"/>
  <c r="A57"/>
  <c r="F60"/>
  <c r="G60"/>
  <c r="H60"/>
  <c r="I60"/>
  <c r="J60"/>
  <c r="K60"/>
  <c r="L60"/>
  <c r="M60"/>
  <c r="N60"/>
  <c r="O60"/>
  <c r="F61"/>
  <c r="G61"/>
  <c r="H61"/>
  <c r="I61"/>
  <c r="J61"/>
  <c r="K61"/>
  <c r="L61"/>
  <c r="M61"/>
  <c r="N61"/>
  <c r="O61"/>
  <c r="F69"/>
  <c r="G69"/>
  <c r="H69"/>
  <c r="I69"/>
  <c r="J69"/>
  <c r="K69"/>
  <c r="L69"/>
  <c r="M69"/>
  <c r="N69"/>
  <c r="O69"/>
  <c r="F70"/>
  <c r="G70"/>
  <c r="H70"/>
  <c r="I70"/>
  <c r="J70"/>
  <c r="K70"/>
  <c r="L70"/>
  <c r="M70"/>
  <c r="N70"/>
  <c r="O70"/>
  <c r="A1" i="20"/>
  <c r="A2"/>
  <c r="F15"/>
  <c r="G15"/>
  <c r="H15"/>
  <c r="I15"/>
  <c r="J15"/>
  <c r="K15"/>
  <c r="L15"/>
  <c r="M15"/>
  <c r="N15"/>
  <c r="O15"/>
  <c r="F22"/>
  <c r="G22"/>
  <c r="H22"/>
  <c r="I22"/>
  <c r="J22"/>
  <c r="K22"/>
  <c r="L22"/>
  <c r="M22"/>
  <c r="N22"/>
  <c r="O22"/>
  <c r="F24"/>
  <c r="G24"/>
  <c r="H24"/>
  <c r="I24"/>
  <c r="J24"/>
  <c r="K24"/>
  <c r="L24"/>
  <c r="M24"/>
  <c r="N24"/>
  <c r="O24"/>
  <c r="F27"/>
  <c r="G27"/>
  <c r="H27"/>
  <c r="I27"/>
  <c r="J27"/>
  <c r="K27"/>
  <c r="L27"/>
  <c r="M27"/>
  <c r="N27"/>
  <c r="O27"/>
  <c r="F32"/>
  <c r="G32"/>
  <c r="H32"/>
  <c r="I32"/>
  <c r="J32"/>
  <c r="K32"/>
  <c r="L32"/>
  <c r="M32"/>
  <c r="N32"/>
  <c r="O32"/>
  <c r="F36"/>
  <c r="G36"/>
  <c r="H36"/>
  <c r="I36"/>
  <c r="J36"/>
  <c r="K36"/>
  <c r="L36"/>
  <c r="M36"/>
  <c r="N36"/>
  <c r="O36"/>
  <c r="F40"/>
  <c r="G40"/>
  <c r="H40"/>
  <c r="I40"/>
  <c r="J40"/>
  <c r="K40"/>
  <c r="L40"/>
  <c r="M40"/>
  <c r="N40"/>
  <c r="O40"/>
  <c r="F44"/>
  <c r="G44"/>
  <c r="H44"/>
  <c r="I44"/>
  <c r="J44"/>
  <c r="K44"/>
  <c r="L44"/>
  <c r="M44"/>
  <c r="N44"/>
  <c r="O44"/>
  <c r="F51"/>
  <c r="G51"/>
  <c r="H51"/>
  <c r="I51"/>
  <c r="J51"/>
  <c r="K51"/>
  <c r="L51"/>
  <c r="M51"/>
  <c r="N51"/>
  <c r="O51"/>
  <c r="F52"/>
  <c r="G52"/>
  <c r="H52"/>
  <c r="I52"/>
  <c r="J52"/>
  <c r="K52"/>
  <c r="L52"/>
  <c r="M52"/>
  <c r="N52"/>
  <c r="O52"/>
  <c r="F56"/>
  <c r="G56"/>
  <c r="H56"/>
  <c r="I56"/>
  <c r="J56"/>
  <c r="K56"/>
  <c r="L56"/>
  <c r="M56"/>
  <c r="N56"/>
  <c r="O56"/>
  <c r="A1" i="19"/>
  <c r="A2"/>
  <c r="A4"/>
  <c r="F11"/>
  <c r="G11"/>
  <c r="H11"/>
  <c r="I11"/>
  <c r="J11"/>
  <c r="K11"/>
  <c r="L11"/>
  <c r="M11"/>
  <c r="N11"/>
  <c r="O11"/>
  <c r="F24"/>
  <c r="G24"/>
  <c r="H24"/>
  <c r="I24"/>
  <c r="J24"/>
  <c r="K24"/>
  <c r="L24"/>
  <c r="M24"/>
  <c r="N24"/>
  <c r="O24"/>
  <c r="F40"/>
  <c r="G18" s="1"/>
  <c r="F72"/>
  <c r="G72"/>
  <c r="H72"/>
  <c r="I72"/>
  <c r="J72"/>
  <c r="K72"/>
  <c r="L72"/>
  <c r="M72"/>
  <c r="N72"/>
  <c r="O72"/>
  <c r="G76"/>
  <c r="F79"/>
  <c r="G79"/>
  <c r="H79"/>
  <c r="I79"/>
  <c r="J79"/>
  <c r="K79"/>
  <c r="L79"/>
  <c r="M79"/>
  <c r="N79"/>
  <c r="O79"/>
  <c r="F86"/>
  <c r="G86"/>
  <c r="H76" s="1"/>
  <c r="F93"/>
  <c r="A99"/>
  <c r="F103"/>
  <c r="F102" s="1"/>
  <c r="G103"/>
  <c r="G102" s="1"/>
  <c r="G93" s="1"/>
  <c r="H103"/>
  <c r="H102" s="1"/>
  <c r="H93" s="1"/>
  <c r="I103"/>
  <c r="I102" s="1"/>
  <c r="I93" s="1"/>
  <c r="J103"/>
  <c r="J102" s="1"/>
  <c r="J93" s="1"/>
  <c r="K103"/>
  <c r="K102" s="1"/>
  <c r="K93" s="1"/>
  <c r="L103"/>
  <c r="L102" s="1"/>
  <c r="L93" s="1"/>
  <c r="M103"/>
  <c r="M102" s="1"/>
  <c r="M93" s="1"/>
  <c r="N103"/>
  <c r="N102" s="1"/>
  <c r="N93" s="1"/>
  <c r="O103"/>
  <c r="O102" s="1"/>
  <c r="O93" s="1"/>
  <c r="A108"/>
  <c r="F112"/>
  <c r="G112"/>
  <c r="H112"/>
  <c r="I112"/>
  <c r="J112"/>
  <c r="K112"/>
  <c r="L112"/>
  <c r="M112"/>
  <c r="N112"/>
  <c r="O112"/>
  <c r="A1" i="18"/>
  <c r="A2"/>
  <c r="D9"/>
  <c r="E9"/>
  <c r="D11"/>
  <c r="E11"/>
  <c r="D13"/>
  <c r="E13"/>
  <c r="D26"/>
  <c r="D15" s="1"/>
  <c r="D16" s="1"/>
  <c r="E26"/>
  <c r="E15" s="1"/>
  <c r="E16" s="1"/>
  <c r="D37"/>
  <c r="E37"/>
  <c r="A1" i="14"/>
  <c r="A2"/>
  <c r="E13"/>
  <c r="I13"/>
  <c r="L13"/>
  <c r="P13"/>
  <c r="S13"/>
  <c r="W13"/>
  <c r="E14"/>
  <c r="I14" s="1"/>
  <c r="L14"/>
  <c r="P14" s="1"/>
  <c r="S14"/>
  <c r="W14" s="1"/>
  <c r="E15"/>
  <c r="I15" s="1"/>
  <c r="L15"/>
  <c r="P15" s="1"/>
  <c r="S15"/>
  <c r="W15" s="1"/>
  <c r="E16"/>
  <c r="I16" s="1"/>
  <c r="L16"/>
  <c r="P16" s="1"/>
  <c r="S16"/>
  <c r="W16" s="1"/>
  <c r="E17"/>
  <c r="I17"/>
  <c r="L17"/>
  <c r="P17"/>
  <c r="S17"/>
  <c r="W17"/>
  <c r="E18"/>
  <c r="I18" s="1"/>
  <c r="L18"/>
  <c r="P18" s="1"/>
  <c r="W18"/>
  <c r="E19"/>
  <c r="I19" s="1"/>
  <c r="L19"/>
  <c r="P19" s="1"/>
  <c r="W19"/>
  <c r="E20"/>
  <c r="I20" s="1"/>
  <c r="L20"/>
  <c r="P20" s="1"/>
  <c r="S20"/>
  <c r="W20" s="1"/>
  <c r="C22"/>
  <c r="D22"/>
  <c r="F22"/>
  <c r="G22"/>
  <c r="H22"/>
  <c r="J22"/>
  <c r="K22"/>
  <c r="L22"/>
  <c r="M22"/>
  <c r="N22"/>
  <c r="O22"/>
  <c r="Q22"/>
  <c r="R22"/>
  <c r="T22"/>
  <c r="U22"/>
  <c r="V22"/>
  <c r="I24"/>
  <c r="X24" s="1"/>
  <c r="E25"/>
  <c r="I25" s="1"/>
  <c r="X25" s="1"/>
  <c r="E26"/>
  <c r="I26" s="1"/>
  <c r="L26"/>
  <c r="P26" s="1"/>
  <c r="S26"/>
  <c r="W26" s="1"/>
  <c r="E27"/>
  <c r="I27"/>
  <c r="L27"/>
  <c r="P27"/>
  <c r="S27"/>
  <c r="W27"/>
  <c r="E28"/>
  <c r="I28" s="1"/>
  <c r="L28"/>
  <c r="P28" s="1"/>
  <c r="S28"/>
  <c r="W28" s="1"/>
  <c r="E29"/>
  <c r="I29" s="1"/>
  <c r="L29"/>
  <c r="P29" s="1"/>
  <c r="S29"/>
  <c r="W29" s="1"/>
  <c r="I30"/>
  <c r="L30"/>
  <c r="P30"/>
  <c r="S30"/>
  <c r="W30"/>
  <c r="I31"/>
  <c r="C32"/>
  <c r="D32"/>
  <c r="F32"/>
  <c r="G32"/>
  <c r="H32"/>
  <c r="J32"/>
  <c r="K32"/>
  <c r="L32"/>
  <c r="M32"/>
  <c r="N32"/>
  <c r="O32"/>
  <c r="Q32"/>
  <c r="R32"/>
  <c r="T32"/>
  <c r="U32"/>
  <c r="V32"/>
  <c r="A1" i="13"/>
  <c r="A2"/>
  <c r="A1" i="12"/>
  <c r="A2"/>
  <c r="S11"/>
  <c r="S12"/>
  <c r="S13"/>
  <c r="S14"/>
  <c r="S16"/>
  <c r="M22"/>
  <c r="O22"/>
  <c r="Q22"/>
  <c r="V22"/>
  <c r="S39"/>
  <c r="S40"/>
  <c r="S41"/>
  <c r="I44"/>
  <c r="I53" s="1"/>
  <c r="I68"/>
  <c r="I72" s="1"/>
  <c r="I84"/>
  <c r="I88" s="1"/>
  <c r="I97"/>
  <c r="I100" s="1"/>
  <c r="M111"/>
  <c r="P168"/>
  <c r="V14" i="11"/>
  <c r="U17"/>
  <c r="V20" s="1"/>
  <c r="U18"/>
  <c r="S20"/>
  <c r="V21"/>
  <c r="S24"/>
  <c r="V24"/>
  <c r="V25"/>
  <c r="S28"/>
  <c r="S29"/>
  <c r="S37"/>
  <c r="S45"/>
  <c r="V46"/>
  <c r="S49"/>
  <c r="S50"/>
  <c r="S58"/>
  <c r="V64"/>
  <c r="V65"/>
  <c r="V67" s="1"/>
  <c r="V121" s="1"/>
  <c r="V66"/>
  <c r="S67"/>
  <c r="V69"/>
  <c r="V70"/>
  <c r="S73"/>
  <c r="V73"/>
  <c r="S74"/>
  <c r="S82"/>
  <c r="V87"/>
  <c r="S90"/>
  <c r="S91" s="1"/>
  <c r="S99"/>
  <c r="M107"/>
  <c r="S107"/>
  <c r="V107"/>
  <c r="M108"/>
  <c r="N112"/>
  <c r="S112"/>
  <c r="M113"/>
  <c r="S113"/>
  <c r="V113"/>
  <c r="O114"/>
  <c r="S119"/>
  <c r="S120"/>
  <c r="V120"/>
  <c r="S121"/>
  <c r="M121" s="1"/>
  <c r="S122"/>
  <c r="M122" s="1"/>
  <c r="M123"/>
  <c r="S123"/>
  <c r="V123"/>
  <c r="S125"/>
  <c r="V125"/>
  <c r="O134"/>
  <c r="W134"/>
  <c r="O137"/>
  <c r="AK137"/>
  <c r="AM137"/>
  <c r="I138"/>
  <c r="M110" s="1"/>
  <c r="K138"/>
  <c r="M138"/>
  <c r="O138"/>
  <c r="R138"/>
  <c r="W141"/>
  <c r="O142"/>
  <c r="W142"/>
  <c r="AK142"/>
  <c r="AM142" s="1"/>
  <c r="W143"/>
  <c r="W144"/>
  <c r="W146"/>
  <c r="O147"/>
  <c r="W147"/>
  <c r="AK147"/>
  <c r="AM147" s="1"/>
  <c r="W148"/>
  <c r="O149"/>
  <c r="W149"/>
  <c r="AK149"/>
  <c r="AM149" s="1"/>
  <c r="W150"/>
  <c r="W151"/>
  <c r="I152"/>
  <c r="K152"/>
  <c r="M152"/>
  <c r="O152" s="1"/>
  <c r="W152"/>
  <c r="I153"/>
  <c r="M153"/>
  <c r="O153"/>
  <c r="R153"/>
  <c r="V42" s="1"/>
  <c r="AL153"/>
  <c r="W159"/>
  <c r="W160"/>
  <c r="I161"/>
  <c r="K161"/>
  <c r="M161"/>
  <c r="O161"/>
  <c r="R161"/>
  <c r="O165"/>
  <c r="W165"/>
  <c r="O167"/>
  <c r="W167"/>
  <c r="O169"/>
  <c r="W169"/>
  <c r="O171"/>
  <c r="W171"/>
  <c r="O173"/>
  <c r="W173"/>
  <c r="O175"/>
  <c r="W175"/>
  <c r="O177"/>
  <c r="W177"/>
  <c r="O179"/>
  <c r="W179"/>
  <c r="O181"/>
  <c r="W181"/>
  <c r="O183"/>
  <c r="W183"/>
  <c r="O185"/>
  <c r="W185"/>
  <c r="O187"/>
  <c r="W187"/>
  <c r="O189"/>
  <c r="W189"/>
  <c r="O191"/>
  <c r="W191"/>
  <c r="O192"/>
  <c r="O193"/>
  <c r="W193"/>
  <c r="O194"/>
  <c r="O195"/>
  <c r="W195"/>
  <c r="O196"/>
  <c r="O197"/>
  <c r="W197"/>
  <c r="O198"/>
  <c r="O199"/>
  <c r="W199"/>
  <c r="O200"/>
  <c r="O201"/>
  <c r="O202"/>
  <c r="O203"/>
  <c r="O204"/>
  <c r="O205"/>
  <c r="AK205"/>
  <c r="AM205" s="1"/>
  <c r="O206"/>
  <c r="I207"/>
  <c r="K207"/>
  <c r="M207"/>
  <c r="Q114" s="1"/>
  <c r="W207"/>
  <c r="W208"/>
  <c r="W209"/>
  <c r="W210"/>
  <c r="W211"/>
  <c r="AL212"/>
  <c r="I213"/>
  <c r="K213"/>
  <c r="M213"/>
  <c r="R213"/>
  <c r="U43" s="1"/>
  <c r="O220"/>
  <c r="W220"/>
  <c r="W221"/>
  <c r="W222"/>
  <c r="W223"/>
  <c r="W224"/>
  <c r="W225"/>
  <c r="W226"/>
  <c r="W227"/>
  <c r="W228"/>
  <c r="I229"/>
  <c r="M109" s="1"/>
  <c r="K229"/>
  <c r="M229"/>
  <c r="O229"/>
  <c r="R229"/>
  <c r="AL229"/>
  <c r="W232"/>
  <c r="W233"/>
  <c r="O234"/>
  <c r="AK234"/>
  <c r="AM234" s="1"/>
  <c r="O236"/>
  <c r="AK236"/>
  <c r="AM236" s="1"/>
  <c r="O238"/>
  <c r="AK238"/>
  <c r="AM238"/>
  <c r="O240"/>
  <c r="AK240"/>
  <c r="AM240" s="1"/>
  <c r="O242"/>
  <c r="AK242"/>
  <c r="AM242" s="1"/>
  <c r="O244"/>
  <c r="AK244"/>
  <c r="AM244" s="1"/>
  <c r="O246"/>
  <c r="AK246"/>
  <c r="AM246"/>
  <c r="O248"/>
  <c r="AK248"/>
  <c r="AM248" s="1"/>
  <c r="O250"/>
  <c r="AK250"/>
  <c r="AM250" s="1"/>
  <c r="O252"/>
  <c r="W252"/>
  <c r="AK252"/>
  <c r="AM252" s="1"/>
  <c r="I254"/>
  <c r="K254"/>
  <c r="O116" s="1"/>
  <c r="M254"/>
  <c r="Q116" s="1"/>
  <c r="W255"/>
  <c r="W256"/>
  <c r="W257"/>
  <c r="W258"/>
  <c r="W259"/>
  <c r="W260"/>
  <c r="W261"/>
  <c r="W262"/>
  <c r="W263"/>
  <c r="W264"/>
  <c r="W265"/>
  <c r="I266"/>
  <c r="K266"/>
  <c r="M266"/>
  <c r="I267"/>
  <c r="K267"/>
  <c r="M267"/>
  <c r="O267"/>
  <c r="R267"/>
  <c r="U44" s="1"/>
  <c r="AD267"/>
  <c r="AE267"/>
  <c r="AF267"/>
  <c r="AL267"/>
  <c r="O274"/>
  <c r="O275"/>
  <c r="O276"/>
  <c r="O277"/>
  <c r="O278"/>
  <c r="O279"/>
  <c r="O280"/>
  <c r="O281"/>
  <c r="O282"/>
  <c r="O283"/>
  <c r="O284"/>
  <c r="R284" s="1"/>
  <c r="R285" s="1"/>
  <c r="V28" s="1"/>
  <c r="I285"/>
  <c r="M111" s="1"/>
  <c r="K285"/>
  <c r="O118" s="1"/>
  <c r="M285"/>
  <c r="Q118" s="1"/>
  <c r="O285"/>
  <c r="O288"/>
  <c r="O289"/>
  <c r="O290"/>
  <c r="I292"/>
  <c r="K292"/>
  <c r="M292"/>
  <c r="Q115" s="1"/>
  <c r="O292"/>
  <c r="R292"/>
  <c r="G362"/>
  <c r="G299" s="1"/>
  <c r="H362"/>
  <c r="H299" s="1"/>
  <c r="G471"/>
  <c r="G300" s="1"/>
  <c r="H471"/>
  <c r="H300" s="1"/>
  <c r="G581"/>
  <c r="G301" s="1"/>
  <c r="H581"/>
  <c r="H301" s="1"/>
  <c r="G691"/>
  <c r="G302" s="1"/>
  <c r="H691"/>
  <c r="H302" s="1"/>
  <c r="G745"/>
  <c r="H745"/>
  <c r="G799"/>
  <c r="G303" s="1"/>
  <c r="H799"/>
  <c r="H303" s="1"/>
  <c r="G854"/>
  <c r="H854"/>
  <c r="A1" i="9"/>
  <c r="A2"/>
  <c r="I8"/>
  <c r="J8" s="1"/>
  <c r="K8" s="1"/>
  <c r="L8" s="1"/>
  <c r="M8" s="1"/>
  <c r="N8" s="1"/>
  <c r="O8" s="1"/>
  <c r="P8" s="1"/>
  <c r="Q8" s="1"/>
  <c r="H18"/>
  <c r="I18"/>
  <c r="J18"/>
  <c r="K18"/>
  <c r="L18"/>
  <c r="M18"/>
  <c r="N18"/>
  <c r="O18"/>
  <c r="P18"/>
  <c r="Q18"/>
  <c r="H28"/>
  <c r="I28"/>
  <c r="J28"/>
  <c r="K28"/>
  <c r="L28"/>
  <c r="M28"/>
  <c r="N28"/>
  <c r="O28"/>
  <c r="P28"/>
  <c r="Q28"/>
  <c r="H40"/>
  <c r="I40"/>
  <c r="J40"/>
  <c r="K40"/>
  <c r="L40"/>
  <c r="M40"/>
  <c r="N40"/>
  <c r="O40"/>
  <c r="P40"/>
  <c r="Q40"/>
  <c r="H42"/>
  <c r="I42"/>
  <c r="J42"/>
  <c r="K42"/>
  <c r="L42"/>
  <c r="M42"/>
  <c r="N42"/>
  <c r="O42"/>
  <c r="P42"/>
  <c r="Q42"/>
  <c r="H44"/>
  <c r="I44"/>
  <c r="J44"/>
  <c r="K44"/>
  <c r="L44"/>
  <c r="M44"/>
  <c r="N44"/>
  <c r="O44"/>
  <c r="P44"/>
  <c r="Q44"/>
  <c r="H49"/>
  <c r="I49"/>
  <c r="J49"/>
  <c r="K49"/>
  <c r="L49"/>
  <c r="M49"/>
  <c r="N49"/>
  <c r="O49"/>
  <c r="P49"/>
  <c r="Q49"/>
  <c r="H55"/>
  <c r="I55"/>
  <c r="J55"/>
  <c r="K55"/>
  <c r="L55"/>
  <c r="M55"/>
  <c r="N55"/>
  <c r="O55"/>
  <c r="P55"/>
  <c r="Q55"/>
  <c r="H58"/>
  <c r="I58"/>
  <c r="J58"/>
  <c r="K58"/>
  <c r="L58"/>
  <c r="M58"/>
  <c r="N58"/>
  <c r="O58"/>
  <c r="P58"/>
  <c r="Q58"/>
  <c r="I59"/>
  <c r="J59"/>
  <c r="K59" s="1"/>
  <c r="L59" s="1"/>
  <c r="M59" s="1"/>
  <c r="N59" s="1"/>
  <c r="O59" s="1"/>
  <c r="P59" s="1"/>
  <c r="Q59" s="1"/>
  <c r="H69"/>
  <c r="I69"/>
  <c r="J69"/>
  <c r="K69"/>
  <c r="L69"/>
  <c r="M69"/>
  <c r="N69"/>
  <c r="O69"/>
  <c r="P69"/>
  <c r="Q69"/>
  <c r="H79"/>
  <c r="I79"/>
  <c r="J79"/>
  <c r="K79"/>
  <c r="L79"/>
  <c r="M79"/>
  <c r="N79"/>
  <c r="O79"/>
  <c r="P79"/>
  <c r="Q79"/>
  <c r="H91"/>
  <c r="I91"/>
  <c r="J91"/>
  <c r="K91"/>
  <c r="L91"/>
  <c r="M91"/>
  <c r="N91"/>
  <c r="O91"/>
  <c r="P91"/>
  <c r="Q91"/>
  <c r="H93"/>
  <c r="I93"/>
  <c r="J93"/>
  <c r="K93"/>
  <c r="L93"/>
  <c r="M93"/>
  <c r="N93"/>
  <c r="O93"/>
  <c r="P93"/>
  <c r="Q93"/>
  <c r="H95"/>
  <c r="I95"/>
  <c r="J95"/>
  <c r="K95"/>
  <c r="L95"/>
  <c r="M95"/>
  <c r="N95"/>
  <c r="O95"/>
  <c r="P95"/>
  <c r="Q95"/>
  <c r="H100"/>
  <c r="I100"/>
  <c r="J100"/>
  <c r="K100"/>
  <c r="L100"/>
  <c r="M100"/>
  <c r="N100"/>
  <c r="O100"/>
  <c r="P100"/>
  <c r="Q100"/>
  <c r="H106"/>
  <c r="I106"/>
  <c r="J106"/>
  <c r="K106"/>
  <c r="L106"/>
  <c r="M106"/>
  <c r="N106"/>
  <c r="O106"/>
  <c r="P106"/>
  <c r="Q106"/>
  <c r="H109"/>
  <c r="I109"/>
  <c r="J109"/>
  <c r="K109"/>
  <c r="L109"/>
  <c r="M109"/>
  <c r="N109"/>
  <c r="O109"/>
  <c r="P109"/>
  <c r="Q109"/>
  <c r="I110"/>
  <c r="J110"/>
  <c r="K110" s="1"/>
  <c r="L110" s="1"/>
  <c r="M110" s="1"/>
  <c r="N110" s="1"/>
  <c r="O110" s="1"/>
  <c r="P110" s="1"/>
  <c r="Q110" s="1"/>
  <c r="H120"/>
  <c r="I120"/>
  <c r="J120"/>
  <c r="K120"/>
  <c r="L120"/>
  <c r="M120"/>
  <c r="N120"/>
  <c r="O120"/>
  <c r="P120"/>
  <c r="Q120"/>
  <c r="H130"/>
  <c r="I130"/>
  <c r="J130"/>
  <c r="K130"/>
  <c r="L130"/>
  <c r="M130"/>
  <c r="N130"/>
  <c r="O130"/>
  <c r="P130"/>
  <c r="Q130"/>
  <c r="H142"/>
  <c r="I142"/>
  <c r="J142"/>
  <c r="K142"/>
  <c r="L142"/>
  <c r="M142"/>
  <c r="N142"/>
  <c r="O142"/>
  <c r="P142"/>
  <c r="Q142"/>
  <c r="H144"/>
  <c r="I144"/>
  <c r="J144"/>
  <c r="K144"/>
  <c r="L144"/>
  <c r="M144"/>
  <c r="N144"/>
  <c r="O144"/>
  <c r="P144"/>
  <c r="Q144"/>
  <c r="H146"/>
  <c r="I146"/>
  <c r="J146"/>
  <c r="K146"/>
  <c r="L146"/>
  <c r="M146"/>
  <c r="N146"/>
  <c r="O146"/>
  <c r="P146"/>
  <c r="Q146"/>
  <c r="H151"/>
  <c r="I151"/>
  <c r="J151"/>
  <c r="K151"/>
  <c r="L151"/>
  <c r="M151"/>
  <c r="N151"/>
  <c r="O151"/>
  <c r="P151"/>
  <c r="Q151"/>
  <c r="H157"/>
  <c r="I157"/>
  <c r="J157"/>
  <c r="K157"/>
  <c r="L157"/>
  <c r="M157"/>
  <c r="N157"/>
  <c r="O157"/>
  <c r="P157"/>
  <c r="Q157"/>
  <c r="H160"/>
  <c r="I160"/>
  <c r="J160"/>
  <c r="K160"/>
  <c r="L160"/>
  <c r="M160"/>
  <c r="N160"/>
  <c r="O160"/>
  <c r="P160"/>
  <c r="Q160"/>
  <c r="I161"/>
  <c r="J161" s="1"/>
  <c r="K161" s="1"/>
  <c r="L161" s="1"/>
  <c r="M161" s="1"/>
  <c r="N161" s="1"/>
  <c r="O161" s="1"/>
  <c r="P161" s="1"/>
  <c r="Q161" s="1"/>
  <c r="H171"/>
  <c r="I171"/>
  <c r="J171"/>
  <c r="K171"/>
  <c r="L171"/>
  <c r="M171"/>
  <c r="N171"/>
  <c r="O171"/>
  <c r="P171"/>
  <c r="Q171"/>
  <c r="H181"/>
  <c r="I181"/>
  <c r="J181"/>
  <c r="K181"/>
  <c r="L181"/>
  <c r="M181"/>
  <c r="N181"/>
  <c r="O181"/>
  <c r="P181"/>
  <c r="Q181"/>
  <c r="H193"/>
  <c r="I193"/>
  <c r="J193"/>
  <c r="K193"/>
  <c r="L193"/>
  <c r="M193"/>
  <c r="N193"/>
  <c r="O193"/>
  <c r="P193"/>
  <c r="Q193"/>
  <c r="H195"/>
  <c r="I195"/>
  <c r="J195"/>
  <c r="K195"/>
  <c r="L195"/>
  <c r="M195"/>
  <c r="N195"/>
  <c r="O195"/>
  <c r="P195"/>
  <c r="Q195"/>
  <c r="H197"/>
  <c r="I197"/>
  <c r="J197"/>
  <c r="K197"/>
  <c r="L197"/>
  <c r="M197"/>
  <c r="N197"/>
  <c r="O197"/>
  <c r="P197"/>
  <c r="Q197"/>
  <c r="H202"/>
  <c r="I202"/>
  <c r="J202"/>
  <c r="K202"/>
  <c r="L202"/>
  <c r="M202"/>
  <c r="N202"/>
  <c r="O202"/>
  <c r="P202"/>
  <c r="Q202"/>
  <c r="H208"/>
  <c r="I208"/>
  <c r="J208"/>
  <c r="K208"/>
  <c r="L208"/>
  <c r="M208"/>
  <c r="N208"/>
  <c r="O208"/>
  <c r="P208"/>
  <c r="Q208"/>
  <c r="A1" i="8"/>
  <c r="A2"/>
  <c r="I8"/>
  <c r="J8" s="1"/>
  <c r="K8" s="1"/>
  <c r="L8" s="1"/>
  <c r="M8" s="1"/>
  <c r="N8" s="1"/>
  <c r="O8" s="1"/>
  <c r="P8" s="1"/>
  <c r="Q8" s="1"/>
  <c r="H19"/>
  <c r="I19"/>
  <c r="J19"/>
  <c r="K19"/>
  <c r="L19"/>
  <c r="M19"/>
  <c r="N19"/>
  <c r="O19"/>
  <c r="P19"/>
  <c r="Q19"/>
  <c r="H30"/>
  <c r="I30"/>
  <c r="J30"/>
  <c r="K30"/>
  <c r="L30"/>
  <c r="M30"/>
  <c r="N30"/>
  <c r="O30"/>
  <c r="P30"/>
  <c r="Q30"/>
  <c r="H36"/>
  <c r="I36"/>
  <c r="J36"/>
  <c r="K36"/>
  <c r="L36"/>
  <c r="M36"/>
  <c r="N36"/>
  <c r="O36"/>
  <c r="P36"/>
  <c r="Q36"/>
  <c r="H48"/>
  <c r="I48"/>
  <c r="J48"/>
  <c r="K48"/>
  <c r="L48"/>
  <c r="M48"/>
  <c r="N48"/>
  <c r="O48"/>
  <c r="P48"/>
  <c r="Q48"/>
  <c r="H54"/>
  <c r="I54"/>
  <c r="J54"/>
  <c r="K54"/>
  <c r="L54"/>
  <c r="M54"/>
  <c r="N54"/>
  <c r="O54"/>
  <c r="P54"/>
  <c r="Q54"/>
  <c r="H56"/>
  <c r="I56"/>
  <c r="J56"/>
  <c r="K56"/>
  <c r="L56"/>
  <c r="M56"/>
  <c r="N56"/>
  <c r="O56"/>
  <c r="P56"/>
  <c r="Q56"/>
  <c r="H65"/>
  <c r="I65"/>
  <c r="J65"/>
  <c r="K65"/>
  <c r="L65"/>
  <c r="M65"/>
  <c r="N65"/>
  <c r="O65"/>
  <c r="P65"/>
  <c r="Q65"/>
  <c r="H67"/>
  <c r="I67"/>
  <c r="J67"/>
  <c r="K67"/>
  <c r="L67"/>
  <c r="M67"/>
  <c r="N67"/>
  <c r="O67"/>
  <c r="P67"/>
  <c r="Q67"/>
  <c r="H69"/>
  <c r="I69"/>
  <c r="J69"/>
  <c r="K69"/>
  <c r="L69"/>
  <c r="M69"/>
  <c r="N69"/>
  <c r="O69"/>
  <c r="P69"/>
  <c r="Q69"/>
  <c r="I73"/>
  <c r="J73" s="1"/>
  <c r="K73" s="1"/>
  <c r="L73" s="1"/>
  <c r="M73" s="1"/>
  <c r="N73" s="1"/>
  <c r="O73" s="1"/>
  <c r="P73" s="1"/>
  <c r="Q73" s="1"/>
  <c r="H84"/>
  <c r="I84"/>
  <c r="J84"/>
  <c r="K84"/>
  <c r="L84"/>
  <c r="M84"/>
  <c r="N84"/>
  <c r="O84"/>
  <c r="P84"/>
  <c r="Q84"/>
  <c r="H95"/>
  <c r="I95"/>
  <c r="J95"/>
  <c r="K95"/>
  <c r="L95"/>
  <c r="M95"/>
  <c r="N95"/>
  <c r="O95"/>
  <c r="P95"/>
  <c r="Q95"/>
  <c r="H101"/>
  <c r="I101"/>
  <c r="J101"/>
  <c r="K101"/>
  <c r="L101"/>
  <c r="M101"/>
  <c r="N101"/>
  <c r="O101"/>
  <c r="P101"/>
  <c r="Q101"/>
  <c r="H113"/>
  <c r="I113"/>
  <c r="J113"/>
  <c r="K113"/>
  <c r="L113"/>
  <c r="M113"/>
  <c r="N113"/>
  <c r="O113"/>
  <c r="P113"/>
  <c r="Q113"/>
  <c r="H119"/>
  <c r="I119"/>
  <c r="J119"/>
  <c r="K119"/>
  <c r="L119"/>
  <c r="M119"/>
  <c r="N119"/>
  <c r="O119"/>
  <c r="P119"/>
  <c r="Q119"/>
  <c r="H121"/>
  <c r="I121"/>
  <c r="J121"/>
  <c r="K121"/>
  <c r="L121"/>
  <c r="M121"/>
  <c r="N121"/>
  <c r="O121"/>
  <c r="P121"/>
  <c r="Q121"/>
  <c r="H130"/>
  <c r="I130"/>
  <c r="J130"/>
  <c r="K130"/>
  <c r="L130"/>
  <c r="M130"/>
  <c r="N130"/>
  <c r="O130"/>
  <c r="P130"/>
  <c r="Q130"/>
  <c r="H132"/>
  <c r="I132"/>
  <c r="J132"/>
  <c r="K132"/>
  <c r="L132"/>
  <c r="M132"/>
  <c r="N132"/>
  <c r="O132"/>
  <c r="P132"/>
  <c r="Q132"/>
  <c r="H134"/>
  <c r="I134"/>
  <c r="J134"/>
  <c r="K134"/>
  <c r="L134"/>
  <c r="M134"/>
  <c r="N134"/>
  <c r="O134"/>
  <c r="P134"/>
  <c r="Q134"/>
  <c r="I138"/>
  <c r="J138" s="1"/>
  <c r="K138" s="1"/>
  <c r="L138" s="1"/>
  <c r="M138" s="1"/>
  <c r="N138" s="1"/>
  <c r="O138" s="1"/>
  <c r="P138" s="1"/>
  <c r="Q138" s="1"/>
  <c r="H149"/>
  <c r="I149"/>
  <c r="J149"/>
  <c r="K149"/>
  <c r="L149"/>
  <c r="M149"/>
  <c r="N149"/>
  <c r="O149"/>
  <c r="P149"/>
  <c r="Q149"/>
  <c r="H160"/>
  <c r="I160"/>
  <c r="J160"/>
  <c r="K160"/>
  <c r="L160"/>
  <c r="M160"/>
  <c r="N160"/>
  <c r="O160"/>
  <c r="P160"/>
  <c r="Q160"/>
  <c r="H166"/>
  <c r="I166"/>
  <c r="J166"/>
  <c r="K166"/>
  <c r="L166"/>
  <c r="M166"/>
  <c r="N166"/>
  <c r="O166"/>
  <c r="P166"/>
  <c r="Q166"/>
  <c r="H178"/>
  <c r="I178"/>
  <c r="J178"/>
  <c r="K178"/>
  <c r="L178"/>
  <c r="M178"/>
  <c r="N178"/>
  <c r="O178"/>
  <c r="P178"/>
  <c r="Q178"/>
  <c r="H184"/>
  <c r="I184"/>
  <c r="J184"/>
  <c r="K184"/>
  <c r="L184"/>
  <c r="M184"/>
  <c r="N184"/>
  <c r="O184"/>
  <c r="P184"/>
  <c r="Q184"/>
  <c r="H186"/>
  <c r="I186"/>
  <c r="J186"/>
  <c r="K186"/>
  <c r="L186"/>
  <c r="M186"/>
  <c r="N186"/>
  <c r="O186"/>
  <c r="P186"/>
  <c r="Q186"/>
  <c r="H195"/>
  <c r="I195"/>
  <c r="J195"/>
  <c r="K195"/>
  <c r="L195"/>
  <c r="M195"/>
  <c r="N195"/>
  <c r="O195"/>
  <c r="P195"/>
  <c r="Q195"/>
  <c r="H197"/>
  <c r="I197"/>
  <c r="J197"/>
  <c r="K197"/>
  <c r="L197"/>
  <c r="M197"/>
  <c r="N197"/>
  <c r="O197"/>
  <c r="P197"/>
  <c r="Q197"/>
  <c r="H199"/>
  <c r="I199"/>
  <c r="J199"/>
  <c r="K199"/>
  <c r="L199"/>
  <c r="M199"/>
  <c r="N199"/>
  <c r="O199"/>
  <c r="P199"/>
  <c r="Q199"/>
  <c r="I203"/>
  <c r="J203" s="1"/>
  <c r="K203" s="1"/>
  <c r="L203" s="1"/>
  <c r="M203" s="1"/>
  <c r="N203" s="1"/>
  <c r="O203" s="1"/>
  <c r="P203" s="1"/>
  <c r="Q203" s="1"/>
  <c r="H214"/>
  <c r="I214"/>
  <c r="J214"/>
  <c r="K214"/>
  <c r="L214"/>
  <c r="M214"/>
  <c r="N214"/>
  <c r="O214"/>
  <c r="P214"/>
  <c r="Q214"/>
  <c r="H225"/>
  <c r="I225"/>
  <c r="J225"/>
  <c r="K225"/>
  <c r="L225"/>
  <c r="M225"/>
  <c r="N225"/>
  <c r="O225"/>
  <c r="P225"/>
  <c r="Q225"/>
  <c r="H231"/>
  <c r="I231"/>
  <c r="J231"/>
  <c r="K231"/>
  <c r="L231"/>
  <c r="M231"/>
  <c r="N231"/>
  <c r="O231"/>
  <c r="P231"/>
  <c r="Q231"/>
  <c r="H243"/>
  <c r="I243"/>
  <c r="J243"/>
  <c r="K243"/>
  <c r="L243"/>
  <c r="M243"/>
  <c r="N243"/>
  <c r="O243"/>
  <c r="P243"/>
  <c r="Q243"/>
  <c r="H249"/>
  <c r="I249"/>
  <c r="J249"/>
  <c r="K249"/>
  <c r="L249"/>
  <c r="M249"/>
  <c r="N249"/>
  <c r="O249"/>
  <c r="P249"/>
  <c r="Q249"/>
  <c r="H251"/>
  <c r="I251"/>
  <c r="J251"/>
  <c r="K251"/>
  <c r="L251"/>
  <c r="M251"/>
  <c r="N251"/>
  <c r="O251"/>
  <c r="P251"/>
  <c r="Q251"/>
  <c r="H260"/>
  <c r="I260"/>
  <c r="J260"/>
  <c r="K260"/>
  <c r="L260"/>
  <c r="M260"/>
  <c r="N260"/>
  <c r="O260"/>
  <c r="P260"/>
  <c r="Q260"/>
  <c r="H262"/>
  <c r="I262"/>
  <c r="J262"/>
  <c r="K262"/>
  <c r="L262"/>
  <c r="M262"/>
  <c r="N262"/>
  <c r="O262"/>
  <c r="P262"/>
  <c r="Q262"/>
  <c r="H264"/>
  <c r="I264"/>
  <c r="J264"/>
  <c r="K264"/>
  <c r="L264"/>
  <c r="M264"/>
  <c r="N264"/>
  <c r="O264"/>
  <c r="P264"/>
  <c r="Q264"/>
  <c r="A1" i="7"/>
  <c r="A2"/>
  <c r="I8"/>
  <c r="J8" s="1"/>
  <c r="K8" s="1"/>
  <c r="L8" s="1"/>
  <c r="M8" s="1"/>
  <c r="N8" s="1"/>
  <c r="O8" s="1"/>
  <c r="P8" s="1"/>
  <c r="Q8" s="1"/>
  <c r="H21"/>
  <c r="I21"/>
  <c r="J21"/>
  <c r="K21"/>
  <c r="L21"/>
  <c r="M21"/>
  <c r="N21"/>
  <c r="O21"/>
  <c r="P21"/>
  <c r="Q21"/>
  <c r="H22"/>
  <c r="I22"/>
  <c r="J22"/>
  <c r="K22"/>
  <c r="L22"/>
  <c r="M22"/>
  <c r="N22"/>
  <c r="O22"/>
  <c r="P22"/>
  <c r="Q22"/>
  <c r="H30"/>
  <c r="I30"/>
  <c r="J30"/>
  <c r="K30"/>
  <c r="L30"/>
  <c r="M30"/>
  <c r="N30"/>
  <c r="O30"/>
  <c r="P30"/>
  <c r="Q30"/>
  <c r="H38"/>
  <c r="I38"/>
  <c r="J38"/>
  <c r="K38"/>
  <c r="L38"/>
  <c r="M38"/>
  <c r="N38"/>
  <c r="O38"/>
  <c r="P38"/>
  <c r="Q38"/>
  <c r="H40"/>
  <c r="I40"/>
  <c r="J40"/>
  <c r="K40"/>
  <c r="L40"/>
  <c r="M40"/>
  <c r="N40"/>
  <c r="O40"/>
  <c r="P40"/>
  <c r="Q40"/>
  <c r="H48"/>
  <c r="I48"/>
  <c r="J48"/>
  <c r="K48"/>
  <c r="L48"/>
  <c r="M48"/>
  <c r="N48"/>
  <c r="O48"/>
  <c r="P48"/>
  <c r="Q48"/>
  <c r="H50"/>
  <c r="I50"/>
  <c r="J50"/>
  <c r="K50"/>
  <c r="L50"/>
  <c r="M50"/>
  <c r="N50"/>
  <c r="O50"/>
  <c r="P50"/>
  <c r="Q50"/>
  <c r="H53"/>
  <c r="I53"/>
  <c r="J53"/>
  <c r="K53"/>
  <c r="L53"/>
  <c r="M53"/>
  <c r="N53"/>
  <c r="O53"/>
  <c r="P53"/>
  <c r="Q53"/>
  <c r="H59"/>
  <c r="I59"/>
  <c r="J59"/>
  <c r="K59"/>
  <c r="L59"/>
  <c r="M59"/>
  <c r="N59"/>
  <c r="O59"/>
  <c r="P59"/>
  <c r="Q59"/>
  <c r="H61"/>
  <c r="I68"/>
  <c r="J68" s="1"/>
  <c r="K68" s="1"/>
  <c r="L68" s="1"/>
  <c r="M68" s="1"/>
  <c r="N68" s="1"/>
  <c r="O68" s="1"/>
  <c r="P68" s="1"/>
  <c r="Q68" s="1"/>
  <c r="H81"/>
  <c r="I81"/>
  <c r="J81"/>
  <c r="K81"/>
  <c r="L81"/>
  <c r="M81"/>
  <c r="N81"/>
  <c r="O81"/>
  <c r="P81"/>
  <c r="Q81"/>
  <c r="H82"/>
  <c r="I82"/>
  <c r="J82"/>
  <c r="K82"/>
  <c r="L82"/>
  <c r="M82"/>
  <c r="N82"/>
  <c r="O82"/>
  <c r="P82"/>
  <c r="Q82"/>
  <c r="H90"/>
  <c r="I90"/>
  <c r="J90"/>
  <c r="K90"/>
  <c r="L90"/>
  <c r="M90"/>
  <c r="N90"/>
  <c r="O90"/>
  <c r="P90"/>
  <c r="Q90"/>
  <c r="H98"/>
  <c r="I98"/>
  <c r="J98"/>
  <c r="K98"/>
  <c r="L98"/>
  <c r="M98"/>
  <c r="N98"/>
  <c r="O98"/>
  <c r="P98"/>
  <c r="Q98"/>
  <c r="H100"/>
  <c r="I100"/>
  <c r="J100"/>
  <c r="K100"/>
  <c r="L100"/>
  <c r="M100"/>
  <c r="N100"/>
  <c r="O100"/>
  <c r="P100"/>
  <c r="Q100"/>
  <c r="H108"/>
  <c r="I108"/>
  <c r="J108"/>
  <c r="K108"/>
  <c r="L108"/>
  <c r="M108"/>
  <c r="N108"/>
  <c r="O108"/>
  <c r="P108"/>
  <c r="Q108"/>
  <c r="H110"/>
  <c r="I110"/>
  <c r="J110"/>
  <c r="K110"/>
  <c r="L110"/>
  <c r="M110"/>
  <c r="N110"/>
  <c r="O110"/>
  <c r="P110"/>
  <c r="Q110"/>
  <c r="H113"/>
  <c r="I113"/>
  <c r="J113"/>
  <c r="K113"/>
  <c r="L113"/>
  <c r="M113"/>
  <c r="N113"/>
  <c r="O113"/>
  <c r="P113"/>
  <c r="Q113"/>
  <c r="H119"/>
  <c r="I119"/>
  <c r="J119"/>
  <c r="K119"/>
  <c r="L119"/>
  <c r="M119"/>
  <c r="N119"/>
  <c r="O119"/>
  <c r="P119"/>
  <c r="Q119"/>
  <c r="H121"/>
  <c r="I128"/>
  <c r="J128" s="1"/>
  <c r="K128" s="1"/>
  <c r="L128" s="1"/>
  <c r="M128" s="1"/>
  <c r="N128" s="1"/>
  <c r="O128" s="1"/>
  <c r="P128" s="1"/>
  <c r="Q128" s="1"/>
  <c r="H141"/>
  <c r="I141"/>
  <c r="J141"/>
  <c r="K141"/>
  <c r="L141"/>
  <c r="M141"/>
  <c r="N141"/>
  <c r="O141"/>
  <c r="P141"/>
  <c r="Q141"/>
  <c r="H142"/>
  <c r="I142"/>
  <c r="J142"/>
  <c r="K142"/>
  <c r="L142"/>
  <c r="M142"/>
  <c r="N142"/>
  <c r="O142"/>
  <c r="P142"/>
  <c r="Q142"/>
  <c r="H150"/>
  <c r="I150"/>
  <c r="J150"/>
  <c r="K150"/>
  <c r="L150"/>
  <c r="M150"/>
  <c r="N150"/>
  <c r="O150"/>
  <c r="P150"/>
  <c r="Q150"/>
  <c r="H158"/>
  <c r="I158"/>
  <c r="J158"/>
  <c r="K158"/>
  <c r="L158"/>
  <c r="M158"/>
  <c r="N158"/>
  <c r="O158"/>
  <c r="P158"/>
  <c r="Q158"/>
  <c r="H160"/>
  <c r="I160"/>
  <c r="J160"/>
  <c r="K160"/>
  <c r="L160"/>
  <c r="M160"/>
  <c r="N160"/>
  <c r="O160"/>
  <c r="P160"/>
  <c r="Q160"/>
  <c r="H168"/>
  <c r="I168"/>
  <c r="J168"/>
  <c r="K168"/>
  <c r="L168"/>
  <c r="M168"/>
  <c r="N168"/>
  <c r="O168"/>
  <c r="P168"/>
  <c r="Q168"/>
  <c r="H170"/>
  <c r="I170"/>
  <c r="J170"/>
  <c r="K170"/>
  <c r="L170"/>
  <c r="M170"/>
  <c r="N170"/>
  <c r="O170"/>
  <c r="P170"/>
  <c r="Q170"/>
  <c r="H173"/>
  <c r="I173"/>
  <c r="J173"/>
  <c r="K173"/>
  <c r="L173"/>
  <c r="M173"/>
  <c r="N173"/>
  <c r="O173"/>
  <c r="P173"/>
  <c r="Q173"/>
  <c r="H179"/>
  <c r="I179"/>
  <c r="J179"/>
  <c r="K179"/>
  <c r="L179"/>
  <c r="M179"/>
  <c r="N179"/>
  <c r="O179"/>
  <c r="P179"/>
  <c r="Q179"/>
  <c r="H181"/>
  <c r="I188"/>
  <c r="J188" s="1"/>
  <c r="K188" s="1"/>
  <c r="L188" s="1"/>
  <c r="M188" s="1"/>
  <c r="N188" s="1"/>
  <c r="O188" s="1"/>
  <c r="P188" s="1"/>
  <c r="Q188" s="1"/>
  <c r="H201"/>
  <c r="I201"/>
  <c r="J201"/>
  <c r="K201"/>
  <c r="L201"/>
  <c r="M201"/>
  <c r="N201"/>
  <c r="O201"/>
  <c r="P201"/>
  <c r="Q201"/>
  <c r="H202"/>
  <c r="I202"/>
  <c r="J202"/>
  <c r="K202"/>
  <c r="L202"/>
  <c r="M202"/>
  <c r="N202"/>
  <c r="O202"/>
  <c r="P202"/>
  <c r="Q202"/>
  <c r="H210"/>
  <c r="I210"/>
  <c r="J210"/>
  <c r="K210"/>
  <c r="L210"/>
  <c r="M210"/>
  <c r="N210"/>
  <c r="O210"/>
  <c r="P210"/>
  <c r="Q210"/>
  <c r="H218"/>
  <c r="I218"/>
  <c r="J218"/>
  <c r="K218"/>
  <c r="L218"/>
  <c r="M218"/>
  <c r="N218"/>
  <c r="O218"/>
  <c r="P218"/>
  <c r="Q218"/>
  <c r="H220"/>
  <c r="I220"/>
  <c r="J220"/>
  <c r="K220"/>
  <c r="L220"/>
  <c r="M220"/>
  <c r="N220"/>
  <c r="O220"/>
  <c r="P220"/>
  <c r="Q220"/>
  <c r="H228"/>
  <c r="I228"/>
  <c r="J228"/>
  <c r="K228"/>
  <c r="L228"/>
  <c r="M228"/>
  <c r="N228"/>
  <c r="O228"/>
  <c r="P228"/>
  <c r="Q228"/>
  <c r="H230"/>
  <c r="I230"/>
  <c r="J230"/>
  <c r="K230"/>
  <c r="L230"/>
  <c r="M230"/>
  <c r="N230"/>
  <c r="O230"/>
  <c r="P230"/>
  <c r="Q230"/>
  <c r="H233"/>
  <c r="I233"/>
  <c r="J233"/>
  <c r="K233"/>
  <c r="L233"/>
  <c r="M233"/>
  <c r="N233"/>
  <c r="O233"/>
  <c r="P233"/>
  <c r="Q233"/>
  <c r="H239"/>
  <c r="I239"/>
  <c r="J239"/>
  <c r="K239"/>
  <c r="L239"/>
  <c r="M239"/>
  <c r="N239"/>
  <c r="O239"/>
  <c r="P239"/>
  <c r="Q239"/>
  <c r="H241"/>
  <c r="A2" i="5"/>
  <c r="E13"/>
  <c r="G13"/>
  <c r="E14"/>
  <c r="G14"/>
  <c r="E15"/>
  <c r="G15"/>
  <c r="E16"/>
  <c r="G16"/>
  <c r="E17"/>
  <c r="G17"/>
  <c r="E18"/>
  <c r="G18"/>
  <c r="E19"/>
  <c r="G19"/>
  <c r="E20"/>
  <c r="G20"/>
  <c r="E21"/>
  <c r="G21"/>
  <c r="E22"/>
  <c r="G22"/>
  <c r="E23"/>
  <c r="G23"/>
  <c r="E24"/>
  <c r="G24"/>
  <c r="E25"/>
  <c r="G25"/>
  <c r="E26"/>
  <c r="G26"/>
  <c r="E27"/>
  <c r="G27"/>
  <c r="E28"/>
  <c r="G28"/>
  <c r="E29"/>
  <c r="G29"/>
  <c r="E30"/>
  <c r="G30" s="1"/>
  <c r="E31"/>
  <c r="G31" s="1"/>
  <c r="E32"/>
  <c r="G32" s="1"/>
  <c r="E33"/>
  <c r="G33" s="1"/>
  <c r="E34"/>
  <c r="G34" s="1"/>
  <c r="E35"/>
  <c r="G35" s="1"/>
  <c r="E36"/>
  <c r="G36" s="1"/>
  <c r="E37"/>
  <c r="G37" s="1"/>
  <c r="E38"/>
  <c r="G38" s="1"/>
  <c r="E39"/>
  <c r="G39" s="1"/>
  <c r="G44"/>
  <c r="E7" s="1"/>
  <c r="A2" i="4"/>
  <c r="C15"/>
  <c r="C16"/>
  <c r="C17"/>
  <c r="C18"/>
  <c r="C19"/>
  <c r="C20"/>
  <c r="C21"/>
  <c r="C22"/>
  <c r="C23"/>
  <c r="C24"/>
  <c r="C25"/>
  <c r="C26"/>
  <c r="H49"/>
  <c r="H51" s="1"/>
  <c r="H50"/>
  <c r="C51"/>
  <c r="D51"/>
  <c r="E51"/>
  <c r="F51"/>
  <c r="G51"/>
  <c r="H53"/>
  <c r="H54"/>
  <c r="H55"/>
  <c r="C56"/>
  <c r="D56"/>
  <c r="D60" s="1"/>
  <c r="E56"/>
  <c r="F56"/>
  <c r="F60" s="1"/>
  <c r="G56"/>
  <c r="H56"/>
  <c r="H57"/>
  <c r="H58"/>
  <c r="H59"/>
  <c r="C60"/>
  <c r="E60"/>
  <c r="G60"/>
  <c r="H62"/>
  <c r="H63"/>
  <c r="C64"/>
  <c r="D64"/>
  <c r="E64"/>
  <c r="F64"/>
  <c r="G64"/>
  <c r="H66"/>
  <c r="H68" s="1"/>
  <c r="H67"/>
  <c r="C68"/>
  <c r="D68"/>
  <c r="E68"/>
  <c r="F68"/>
  <c r="G68"/>
  <c r="H72"/>
  <c r="H73"/>
  <c r="H75"/>
  <c r="H76"/>
  <c r="C77"/>
  <c r="D77"/>
  <c r="E77"/>
  <c r="F77"/>
  <c r="G77"/>
  <c r="H77"/>
  <c r="H83"/>
  <c r="H85"/>
  <c r="H87" s="1"/>
  <c r="H86"/>
  <c r="C87"/>
  <c r="D87"/>
  <c r="E87"/>
  <c r="F87"/>
  <c r="G87"/>
  <c r="H89"/>
  <c r="H91"/>
  <c r="H94"/>
  <c r="H95"/>
  <c r="H97"/>
  <c r="H98"/>
  <c r="C99"/>
  <c r="D99"/>
  <c r="E99"/>
  <c r="F99"/>
  <c r="G99"/>
  <c r="X29" i="14" l="1"/>
  <c r="X15"/>
  <c r="H99" i="4"/>
  <c r="H64"/>
  <c r="X30" i="14"/>
  <c r="X27"/>
  <c r="X19"/>
  <c r="X17"/>
  <c r="X13"/>
  <c r="M10" i="25"/>
  <c r="M17" s="1"/>
  <c r="G10"/>
  <c r="G17" s="1"/>
  <c r="H60" i="4"/>
  <c r="S22" i="12"/>
  <c r="G40" i="19"/>
  <c r="J10" i="25"/>
  <c r="J17" s="1"/>
  <c r="V74" i="11"/>
  <c r="V122" s="1"/>
  <c r="G304"/>
  <c r="H304"/>
  <c r="K153"/>
  <c r="O117"/>
  <c r="V91"/>
  <c r="V124" s="1"/>
  <c r="S124"/>
  <c r="I22" i="14"/>
  <c r="X14"/>
  <c r="O207" i="11"/>
  <c r="O213" s="1"/>
  <c r="V29"/>
  <c r="V112" s="1"/>
  <c r="X28" i="14"/>
  <c r="X20"/>
  <c r="X18"/>
  <c r="W22"/>
  <c r="W32" s="1"/>
  <c r="A3" i="4"/>
  <c r="A3" i="5"/>
  <c r="V45" i="11"/>
  <c r="V50"/>
  <c r="V119" s="1"/>
  <c r="Q117"/>
  <c r="X26" i="14"/>
  <c r="X16"/>
  <c r="P22"/>
  <c r="X22"/>
  <c r="H18" i="19"/>
  <c r="H40" s="1"/>
  <c r="G90"/>
  <c r="G91"/>
  <c r="M177" i="25"/>
  <c r="M219"/>
  <c r="G177"/>
  <c r="G219"/>
  <c r="M176"/>
  <c r="M179" s="1"/>
  <c r="M181" s="1"/>
  <c r="M218"/>
  <c r="M221" s="1"/>
  <c r="G176"/>
  <c r="G179" s="1"/>
  <c r="G181" s="1"/>
  <c r="G218"/>
  <c r="G221" s="1"/>
  <c r="S22" i="14"/>
  <c r="S32" s="1"/>
  <c r="E22"/>
  <c r="E32" s="1"/>
  <c r="H86" i="19"/>
  <c r="I76" s="1"/>
  <c r="I86" s="1"/>
  <c r="J76" s="1"/>
  <c r="J86" s="1"/>
  <c r="K76" s="1"/>
  <c r="K86" s="1"/>
  <c r="L76" s="1"/>
  <c r="L86" s="1"/>
  <c r="M76" s="1"/>
  <c r="M86" s="1"/>
  <c r="N76" s="1"/>
  <c r="N86" s="1"/>
  <c r="O76" s="1"/>
  <c r="O86" s="1"/>
  <c r="F91"/>
  <c r="F90"/>
  <c r="I18" l="1"/>
  <c r="I40" s="1"/>
  <c r="H90"/>
  <c r="H91"/>
  <c r="P32" i="14"/>
  <c r="P33"/>
  <c r="E41" i="5" s="1"/>
  <c r="G41" s="1"/>
  <c r="Q124" i="11"/>
  <c r="S126"/>
  <c r="A3" i="25"/>
  <c r="A3" i="9"/>
  <c r="A3" i="7"/>
  <c r="A3" i="8"/>
  <c r="V126" i="11"/>
  <c r="I111" i="12" s="1"/>
  <c r="I32" i="14"/>
  <c r="I33"/>
  <c r="E40" i="5" s="1"/>
  <c r="G40" s="1"/>
  <c r="X32" i="14"/>
  <c r="K111" i="12" l="1"/>
  <c r="C9" i="13"/>
  <c r="C24" s="1"/>
  <c r="J18" i="19"/>
  <c r="J40" s="1"/>
  <c r="I90"/>
  <c r="I91"/>
  <c r="K18" l="1"/>
  <c r="K40" s="1"/>
  <c r="J90"/>
  <c r="J91"/>
  <c r="L18" l="1"/>
  <c r="L40" s="1"/>
  <c r="K90"/>
  <c r="K91"/>
  <c r="M18" l="1"/>
  <c r="M40" s="1"/>
  <c r="L90"/>
  <c r="L91"/>
  <c r="N18" l="1"/>
  <c r="N40" s="1"/>
  <c r="M90"/>
  <c r="M91"/>
  <c r="O18" l="1"/>
  <c r="O40" s="1"/>
  <c r="N90"/>
  <c r="N91"/>
  <c r="O90" l="1"/>
  <c r="O91"/>
</calcChain>
</file>

<file path=xl/comments1.xml><?xml version="1.0" encoding="utf-8"?>
<comments xmlns="http://schemas.openxmlformats.org/spreadsheetml/2006/main">
  <authors>
    <author>install</author>
  </authors>
  <commentList>
    <comment ref="A6" authorId="0">
      <text>
        <r>
          <rPr>
            <b/>
            <sz val="8"/>
            <color indexed="81"/>
            <rFont val="Tahoma"/>
            <family val="2"/>
          </rPr>
          <t xml:space="preserve">DC: </t>
        </r>
        <r>
          <rPr>
            <sz val="8"/>
            <color indexed="81"/>
            <rFont val="Tahoma"/>
            <family val="2"/>
          </rPr>
          <t>Used to see annual movements in scheme membership - assess whether membership profile is in line with expectations</t>
        </r>
      </text>
    </comment>
    <comment ref="A16" authorId="0">
      <text>
        <r>
          <rPr>
            <b/>
            <sz val="8"/>
            <color indexed="81"/>
            <rFont val="Tahoma"/>
            <family val="2"/>
          </rPr>
          <t xml:space="preserve">DC: </t>
        </r>
        <r>
          <rPr>
            <sz val="8"/>
            <color indexed="81"/>
            <rFont val="Tahoma"/>
            <family val="2"/>
          </rPr>
          <t>Used to see movements in scheme assets over time.  Indicates any de-risking between triennial reviews</t>
        </r>
      </text>
    </comment>
    <comment ref="A74" authorId="0">
      <text>
        <r>
          <rPr>
            <b/>
            <sz val="8"/>
            <color indexed="81"/>
            <rFont val="Tahoma"/>
            <family val="2"/>
          </rPr>
          <t xml:space="preserve">DC: </t>
        </r>
        <r>
          <rPr>
            <sz val="8"/>
            <color indexed="81"/>
            <rFont val="Tahoma"/>
            <family val="2"/>
          </rPr>
          <t>Used to see movements in scheme liabilities over time.  Early indicator as to whether 15-year notional funding period is adequate to repair deficit</t>
        </r>
      </text>
    </comment>
    <comment ref="A89" authorId="0">
      <text>
        <r>
          <rPr>
            <b/>
            <sz val="8"/>
            <color indexed="81"/>
            <rFont val="Tahoma"/>
            <family val="2"/>
          </rPr>
          <t xml:space="preserve">DC: </t>
        </r>
        <r>
          <rPr>
            <sz val="8"/>
            <color indexed="81"/>
            <rFont val="Tahoma"/>
            <family val="2"/>
          </rPr>
          <t>Used to see movements in scheme liabilities over time.  Early indicator as to whether 15-year notional funding period is adequate to repair deficit</t>
        </r>
      </text>
    </comment>
  </commentList>
</comments>
</file>

<file path=xl/comments2.xml><?xml version="1.0" encoding="utf-8"?>
<comments xmlns="http://schemas.openxmlformats.org/spreadsheetml/2006/main">
  <authors>
    <author>irviner</author>
  </authors>
  <commentList>
    <comment ref="B26" authorId="0">
      <text>
        <r>
          <rPr>
            <sz val="16"/>
            <color indexed="81"/>
            <rFont val="Tahoma"/>
            <family val="2"/>
          </rPr>
          <t>analyse between gross salaries, pensions (on-going) and agency staff</t>
        </r>
      </text>
    </comment>
    <comment ref="B36" authorId="0">
      <text>
        <r>
          <rPr>
            <sz val="16"/>
            <color indexed="81"/>
            <rFont val="Tahoma"/>
            <family val="2"/>
          </rPr>
          <t>analyse between gross salaries, pensions (on-going) and agency staff</t>
        </r>
      </text>
    </comment>
    <comment ref="B67" authorId="0">
      <text>
        <r>
          <rPr>
            <sz val="16"/>
            <color indexed="81"/>
            <rFont val="Tahoma"/>
            <family val="2"/>
          </rPr>
          <t>analyse between gross salaries, pensions (on-going) and agency staff</t>
        </r>
      </text>
    </comment>
    <comment ref="B77" authorId="0">
      <text>
        <r>
          <rPr>
            <sz val="16"/>
            <color indexed="81"/>
            <rFont val="Tahoma"/>
            <family val="2"/>
          </rPr>
          <t>analyse between gross salaries, pensions (on-going) and agency staff</t>
        </r>
      </text>
    </comment>
  </commentList>
</comments>
</file>

<file path=xl/comments3.xml><?xml version="1.0" encoding="utf-8"?>
<comments xmlns="http://schemas.openxmlformats.org/spreadsheetml/2006/main">
  <authors>
    <author>copelandn</author>
  </authors>
  <commentList>
    <comment ref="A12" authorId="0">
      <text>
        <r>
          <rPr>
            <b/>
            <sz val="8"/>
            <color indexed="81"/>
            <rFont val="Tahoma"/>
            <family val="2"/>
          </rPr>
          <t>copelandn:</t>
        </r>
        <r>
          <rPr>
            <sz val="8"/>
            <color indexed="81"/>
            <rFont val="Tahoma"/>
            <family val="2"/>
          </rPr>
          <t xml:space="preserve">
NGET only</t>
        </r>
      </text>
    </comment>
  </commentList>
</comments>
</file>

<file path=xl/sharedStrings.xml><?xml version="1.0" encoding="utf-8"?>
<sst xmlns="http://schemas.openxmlformats.org/spreadsheetml/2006/main" count="18598" uniqueCount="3516">
  <si>
    <t>Finance</t>
  </si>
  <si>
    <t>Totex</t>
  </si>
  <si>
    <t>Opex</t>
  </si>
  <si>
    <t>Capex</t>
  </si>
  <si>
    <t>Network data</t>
  </si>
  <si>
    <t>Outputs</t>
  </si>
  <si>
    <t>Revenue</t>
  </si>
  <si>
    <t>NB. The capex allowances include pensions</t>
  </si>
  <si>
    <t>Total</t>
  </si>
  <si>
    <t>Deficit allowance</t>
  </si>
  <si>
    <t>Ongoing allowance</t>
  </si>
  <si>
    <t>Pensions</t>
  </si>
  <si>
    <t>Tax</t>
  </si>
  <si>
    <t>Rates</t>
  </si>
  <si>
    <t>Non Controllable Costs</t>
  </si>
  <si>
    <t>Total Controllable Costs</t>
  </si>
  <si>
    <t>Additional opex allowance - Non operational capex</t>
  </si>
  <si>
    <t>Ongoing Opex Allowance</t>
  </si>
  <si>
    <t>Capex *</t>
  </si>
  <si>
    <t>SO Internal  Cost Allowances (Final proposals 2004/05 prices)</t>
  </si>
  <si>
    <t>£m</t>
  </si>
  <si>
    <t>2011/12</t>
  </si>
  <si>
    <t>2010/11</t>
  </si>
  <si>
    <t>2009/10</t>
  </si>
  <si>
    <t>2008/09</t>
  </si>
  <si>
    <t>2007/08</t>
  </si>
  <si>
    <t>Licence fees</t>
  </si>
  <si>
    <t>Network Rates</t>
  </si>
  <si>
    <t>Total Incentivised capex allowance</t>
  </si>
  <si>
    <t>less ongoing pension contribtions</t>
  </si>
  <si>
    <t>less pension deficit</t>
  </si>
  <si>
    <t>Less excluded services capex</t>
  </si>
  <si>
    <t>Total  Capex</t>
  </si>
  <si>
    <t>Pensions Deficit</t>
  </si>
  <si>
    <t>Non Load Related</t>
  </si>
  <si>
    <t>Load Related</t>
  </si>
  <si>
    <t xml:space="preserve">Excluded Services </t>
  </si>
  <si>
    <t>Base Price Control</t>
  </si>
  <si>
    <t>TO Allowances (Final proposals 2004/05 prices)</t>
  </si>
  <si>
    <t>Vanilla WACC</t>
  </si>
  <si>
    <t>2006/07</t>
  </si>
  <si>
    <t>2005/06</t>
  </si>
  <si>
    <t>2004/05</t>
  </si>
  <si>
    <t>2003/04</t>
  </si>
  <si>
    <t>March</t>
  </si>
  <si>
    <t>Financial Year</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</si>
  <si>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</si>
  <si>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</si>
  <si>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</si>
  <si>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</si>
  <si>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</si>
  <si>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</si>
  <si>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</si>
  <si>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</si>
  <si>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</si>
  <si>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</si>
  <si>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</si>
  <si>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</si>
  <si>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</si>
  <si>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</si>
  <si>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</si>
  <si>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</si>
  <si>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</si>
  <si>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NGET Transmission</t>
  </si>
  <si>
    <t>Company Short Name:</t>
  </si>
  <si>
    <t>National Grid Electricity Transmission (Opex/Financials)</t>
  </si>
  <si>
    <t>Company Name:</t>
  </si>
  <si>
    <t>Universal data</t>
  </si>
  <si>
    <t>Transmission Price Control Review Reporting Pack</t>
  </si>
  <si>
    <t>Cross Check</t>
  </si>
  <si>
    <t>Fixed Asset - Disposals - TO</t>
  </si>
  <si>
    <t xml:space="preserve">Taxation </t>
  </si>
  <si>
    <t>Network Operations</t>
  </si>
  <si>
    <t>Staff Costs and FTE Numbers (National Grid)</t>
  </si>
  <si>
    <t>Check to table 1.3</t>
  </si>
  <si>
    <t>Analysis of Central Inputs (National Grid only)</t>
  </si>
  <si>
    <t>Check to Table 1.3</t>
  </si>
  <si>
    <t>Asset Management Opex - Electricity TO</t>
  </si>
  <si>
    <t>Analysis of "Other" Costs (NG Only)</t>
  </si>
  <si>
    <t>Opex Reconciliation (National Grid)</t>
  </si>
  <si>
    <t>Opex Performance (National Grid)</t>
  </si>
  <si>
    <t>Accounting Costs (National Grid)</t>
  </si>
  <si>
    <t>Result</t>
  </si>
  <si>
    <t>Check / Balance</t>
  </si>
  <si>
    <t>Description</t>
  </si>
  <si>
    <t>Table</t>
  </si>
  <si>
    <t>Are all Check OK</t>
  </si>
  <si>
    <t>Check and Balances in PCRRP</t>
  </si>
  <si>
    <t>Actual</t>
  </si>
  <si>
    <t>LINK CELL</t>
  </si>
  <si>
    <t>SO Capex</t>
  </si>
  <si>
    <t>Total embedded generation (GW)</t>
  </si>
  <si>
    <t>Total directly connected wind generation (GW)</t>
  </si>
  <si>
    <t>Total directly connected generation (GW)</t>
  </si>
  <si>
    <t>Measured system maximum demand (GW)</t>
  </si>
  <si>
    <t>Ofgem Adjustments</t>
  </si>
  <si>
    <t>Pension deficit</t>
  </si>
  <si>
    <t>Total capex</t>
  </si>
  <si>
    <t>TIRG</t>
  </si>
  <si>
    <t>Excluded Services</t>
  </si>
  <si>
    <t>Weighted average life</t>
  </si>
  <si>
    <t>3-7 yrs</t>
  </si>
  <si>
    <t>Plant, meters &amp; office equipment (years) - straight line depreciation</t>
  </si>
  <si>
    <t>15-60 yrs</t>
  </si>
  <si>
    <t>Mains, Services &amp; Regulating(years) - straight line depreciation</t>
  </si>
  <si>
    <t>up to 50yrs</t>
  </si>
  <si>
    <t>Buildings (years) - straight line depreciation</t>
  </si>
  <si>
    <t>up to 5yrs</t>
  </si>
  <si>
    <t>Intangibles</t>
  </si>
  <si>
    <t>Asset lives (accounting)</t>
  </si>
  <si>
    <t>Transfer to reserves</t>
  </si>
  <si>
    <r>
      <t xml:space="preserve">Dividends actually paid </t>
    </r>
    <r>
      <rPr>
        <sz val="10"/>
        <color indexed="10"/>
        <rFont val="Verdana"/>
        <family val="2"/>
      </rPr>
      <t>(-ve)</t>
    </r>
  </si>
  <si>
    <t>Tax on items taken directly to or transferred from equity</t>
  </si>
  <si>
    <t>Transferred to profit or loss on cash flow hedges</t>
  </si>
  <si>
    <t>Actuarial (loss)/gain net of deferred tax on defined pension benefits</t>
  </si>
  <si>
    <t>Gain/(Loss) on hedging reserve (net of tax)</t>
  </si>
  <si>
    <t>Profit for the financial year</t>
  </si>
  <si>
    <t>Statement of Comprehensive Income</t>
  </si>
  <si>
    <t>Profit for the regulatory financial year</t>
  </si>
  <si>
    <t>Total taxation charge</t>
  </si>
  <si>
    <t>Deferred Tax - impact on changes in UK tax rate</t>
  </si>
  <si>
    <t>Deferred Tax - prior year adjustment</t>
  </si>
  <si>
    <t>Deferred Tax - current year</t>
  </si>
  <si>
    <t>Current Tax - prior year adjustment</t>
  </si>
  <si>
    <t>Current Tax - current year</t>
  </si>
  <si>
    <t>Tax on profit</t>
  </si>
  <si>
    <t>Profit before taxation</t>
  </si>
  <si>
    <t>Net investment income &amp; finance expense</t>
  </si>
  <si>
    <r>
      <t xml:space="preserve">Other finance income/Investment income </t>
    </r>
    <r>
      <rPr>
        <sz val="10"/>
        <color indexed="10"/>
        <rFont val="Verdana"/>
        <family val="2"/>
      </rPr>
      <t>(-ve)</t>
    </r>
  </si>
  <si>
    <t>Fair value (gains) /loss on financial instruments (under IFRS)</t>
  </si>
  <si>
    <r>
      <t xml:space="preserve">Interest Receivable </t>
    </r>
    <r>
      <rPr>
        <sz val="10"/>
        <color indexed="10"/>
        <rFont val="Verdana"/>
        <family val="2"/>
      </rPr>
      <t>(-ve)</t>
    </r>
  </si>
  <si>
    <t>Other finance costs</t>
  </si>
  <si>
    <t>Interest Payable</t>
  </si>
  <si>
    <t>Finance expense &amp; Investment income</t>
  </si>
  <si>
    <t>Operating profit before Finance costs and tax</t>
  </si>
  <si>
    <t>Exceptional Item (4) - overwrite</t>
  </si>
  <si>
    <t>Exceptional Item (3) - overwrite</t>
  </si>
  <si>
    <t>Exceptional Item (2) - overwrite</t>
  </si>
  <si>
    <t>Exceptional Item (1) - overwrite</t>
  </si>
  <si>
    <t>(Profit)/loss on disposal of fixed assets</t>
  </si>
  <si>
    <t>Exceptional Items</t>
  </si>
  <si>
    <t>Operating Profit before exceptional items</t>
  </si>
  <si>
    <t>Total Operating Expenses</t>
  </si>
  <si>
    <r>
      <t>Amortisation of customer contributions</t>
    </r>
    <r>
      <rPr>
        <sz val="10"/>
        <color indexed="10"/>
        <rFont val="Verdana"/>
        <family val="2"/>
      </rPr>
      <t xml:space="preserve"> (-ve)</t>
    </r>
  </si>
  <si>
    <t>Amortisation of intangible fixed assets</t>
  </si>
  <si>
    <t>Depreciation of tangible fixed assets</t>
  </si>
  <si>
    <r>
      <t xml:space="preserve">Other operating income </t>
    </r>
    <r>
      <rPr>
        <sz val="10"/>
        <color indexed="10"/>
        <rFont val="Verdana"/>
        <family val="2"/>
      </rPr>
      <t>(-ve)</t>
    </r>
  </si>
  <si>
    <t>Operational costs incurred</t>
  </si>
  <si>
    <t>Operating Expenses</t>
  </si>
  <si>
    <t>Other NGET</t>
  </si>
  <si>
    <t>For the regulatory financial year ending 31 March</t>
  </si>
  <si>
    <t>ESO</t>
  </si>
  <si>
    <t>ETO</t>
  </si>
  <si>
    <t>TOTAL NGET</t>
  </si>
  <si>
    <t>GAAP/IFRS</t>
  </si>
  <si>
    <t>RIIO-T1</t>
  </si>
  <si>
    <t>TPCR4</t>
  </si>
  <si>
    <t>Net debt</t>
  </si>
  <si>
    <t>Balance Check</t>
  </si>
  <si>
    <t>Equity shareholders' funds</t>
  </si>
  <si>
    <t>Total shareholders equity</t>
  </si>
  <si>
    <t>Other Reserves</t>
  </si>
  <si>
    <t>Hedging Reserve (under IFRS)</t>
  </si>
  <si>
    <t>Profit and Loss Account / Retained reserves</t>
  </si>
  <si>
    <t>Called up ordinary share capital (including share premium)</t>
  </si>
  <si>
    <t>Shareholders funds</t>
  </si>
  <si>
    <t>Net Assets</t>
  </si>
  <si>
    <t>Group Scheme total deficit/(surplus) as at 31 March</t>
  </si>
  <si>
    <t>Other</t>
  </si>
  <si>
    <t>Restructuring</t>
  </si>
  <si>
    <t>Unattributed balance</t>
  </si>
  <si>
    <t>Deferred tax</t>
  </si>
  <si>
    <t>Provisions for liabilities and charges</t>
  </si>
  <si>
    <t>Derivative financial liabilities</t>
  </si>
  <si>
    <t>Refundable customer deposits</t>
  </si>
  <si>
    <t>Customer contributions</t>
  </si>
  <si>
    <t>Preference shares</t>
  </si>
  <si>
    <t>Loans due to other Group companies</t>
  </si>
  <si>
    <t xml:space="preserve">External loans </t>
  </si>
  <si>
    <t>Borrowings</t>
  </si>
  <si>
    <t>Creditors: amounts falling due after more than one year</t>
  </si>
  <si>
    <t>Trade Creditors</t>
  </si>
  <si>
    <t>Loans &amp; Overdrafts</t>
  </si>
  <si>
    <t>Creditors: amounts falling due within one year</t>
  </si>
  <si>
    <t>Derivative financial instruments</t>
  </si>
  <si>
    <t xml:space="preserve">Pension surplus </t>
  </si>
  <si>
    <t>Investments</t>
  </si>
  <si>
    <t>Cash at bank</t>
  </si>
  <si>
    <t>Loans due from other Group companies</t>
  </si>
  <si>
    <t>Trade Debtors with group companies</t>
  </si>
  <si>
    <t>Trade Debtors (excluding group companies)</t>
  </si>
  <si>
    <t>Stock</t>
  </si>
  <si>
    <t>Current Assets</t>
  </si>
  <si>
    <t>Goodwill</t>
  </si>
  <si>
    <t>Intangible assets</t>
  </si>
  <si>
    <t>Investment properties</t>
  </si>
  <si>
    <t>Tangible assets / Property Plant &amp; Equipment</t>
  </si>
  <si>
    <t>Non Current Assets</t>
  </si>
  <si>
    <t>Enter all amounts as positive £m</t>
  </si>
  <si>
    <t>NGET Other</t>
  </si>
  <si>
    <t>TOTAL</t>
  </si>
  <si>
    <t>Net (debt)/cash at 31 March</t>
  </si>
  <si>
    <t>Exchange adjustments</t>
  </si>
  <si>
    <t>Other non-cash changes</t>
  </si>
  <si>
    <t>Movement in borrowings</t>
  </si>
  <si>
    <t>Movement in deposits</t>
  </si>
  <si>
    <t>Borrowings net of short-term deposits acquired with subsidiaries</t>
  </si>
  <si>
    <t>(Decrease)/increase in net cash</t>
  </si>
  <si>
    <t>Net (debt)/ cash at 1 April</t>
  </si>
  <si>
    <t>Reconciliation to net (debt)/cash</t>
  </si>
  <si>
    <t>Net (Decrease)/increase in net cash</t>
  </si>
  <si>
    <t>Transfers</t>
  </si>
  <si>
    <r>
      <rPr>
        <b/>
        <sz val="12"/>
        <color indexed="10"/>
        <rFont val="Verdana"/>
        <family val="2"/>
      </rPr>
      <t>(Decrease)</t>
    </r>
    <r>
      <rPr>
        <b/>
        <sz val="12"/>
        <rFont val="Verdana"/>
        <family val="2"/>
      </rPr>
      <t>/increase in net cash</t>
    </r>
  </si>
  <si>
    <t>Net cash inflow/(outflow) from financing</t>
  </si>
  <si>
    <t>Increase/ (decrease) in borrowings</t>
  </si>
  <si>
    <t>(Decrease)/Increase in amounts due to Group Undertakings</t>
  </si>
  <si>
    <r>
      <t xml:space="preserve">Capital element of finance lease payments </t>
    </r>
    <r>
      <rPr>
        <sz val="10"/>
        <color indexed="10"/>
        <rFont val="Verdana"/>
        <family val="2"/>
      </rPr>
      <t>(-ve)</t>
    </r>
  </si>
  <si>
    <t>Other shares/reserve movements</t>
  </si>
  <si>
    <t>Issue of ordinary share capital (+ve)</t>
  </si>
  <si>
    <t>Net movement on short term financial investments</t>
  </si>
  <si>
    <t>Movement in derivative debt (+/-ve)</t>
  </si>
  <si>
    <t>Management of liquid resources</t>
  </si>
  <si>
    <r>
      <t xml:space="preserve">Equity dividends paid to shareholders </t>
    </r>
    <r>
      <rPr>
        <b/>
        <sz val="10"/>
        <color indexed="10"/>
        <rFont val="Verdana"/>
        <family val="2"/>
      </rPr>
      <t>(-ve)</t>
    </r>
  </si>
  <si>
    <t>Net cash inflow/(outflow) from capital expenditure and financial investment</t>
  </si>
  <si>
    <t>Other (overwrite with details)(+/-ve)</t>
  </si>
  <si>
    <t>Sale of fixed assets (+ve)</t>
  </si>
  <si>
    <r>
      <t xml:space="preserve">Purchase of intangible assets </t>
    </r>
    <r>
      <rPr>
        <sz val="10"/>
        <color indexed="10"/>
        <rFont val="Verdana"/>
        <family val="2"/>
      </rPr>
      <t>(-ve)</t>
    </r>
  </si>
  <si>
    <t>Customers contributions received</t>
  </si>
  <si>
    <r>
      <t xml:space="preserve">Purchase of tangible fixed assets </t>
    </r>
    <r>
      <rPr>
        <sz val="10"/>
        <color indexed="10"/>
        <rFont val="Verdana"/>
        <family val="2"/>
      </rPr>
      <t>(-ve)</t>
    </r>
  </si>
  <si>
    <t>Capital expenditure and financial investment</t>
  </si>
  <si>
    <r>
      <t xml:space="preserve">Taxation </t>
    </r>
    <r>
      <rPr>
        <b/>
        <sz val="10"/>
        <color indexed="10"/>
        <rFont val="Verdana"/>
        <family val="2"/>
      </rPr>
      <t>(-ve)</t>
    </r>
  </si>
  <si>
    <t>Net cash inflow/(outflow) from returns on investments and servicing of finance</t>
  </si>
  <si>
    <r>
      <t xml:space="preserve">Preference Dividends paid </t>
    </r>
    <r>
      <rPr>
        <sz val="10"/>
        <color indexed="10"/>
        <rFont val="Verdana"/>
        <family val="2"/>
      </rPr>
      <t>(-ve)</t>
    </r>
  </si>
  <si>
    <r>
      <t xml:space="preserve">Interest element of finance lease payments </t>
    </r>
    <r>
      <rPr>
        <sz val="10"/>
        <color indexed="10"/>
        <rFont val="Verdana"/>
        <family val="2"/>
      </rPr>
      <t>(-ve)</t>
    </r>
  </si>
  <si>
    <r>
      <t xml:space="preserve">Issue costs of bank and other debt instruments </t>
    </r>
    <r>
      <rPr>
        <sz val="10"/>
        <color indexed="10"/>
        <rFont val="Verdana"/>
        <family val="2"/>
      </rPr>
      <t>(-ve)</t>
    </r>
  </si>
  <si>
    <r>
      <t>Interest paid</t>
    </r>
    <r>
      <rPr>
        <sz val="10"/>
        <color indexed="10"/>
        <rFont val="Verdana"/>
        <family val="2"/>
      </rPr>
      <t xml:space="preserve"> (-ve)</t>
    </r>
  </si>
  <si>
    <t>Interest received (+ve)</t>
  </si>
  <si>
    <t>Returns on investments and servicing of finance</t>
  </si>
  <si>
    <t>Net cash inflow/(outflow) from operating activities</t>
  </si>
  <si>
    <t>Outputs data</t>
  </si>
  <si>
    <t>Capex data</t>
  </si>
  <si>
    <t>Opex data</t>
  </si>
  <si>
    <t>Totex data</t>
  </si>
  <si>
    <t>Total RIIO-T1</t>
  </si>
  <si>
    <t>Units</t>
  </si>
  <si>
    <t>Header4</t>
  </si>
  <si>
    <t>Header3</t>
  </si>
  <si>
    <t>Header2</t>
  </si>
  <si>
    <t>Header1</t>
  </si>
  <si>
    <t>1.4 Reconciliation to Regulatory Accounts</t>
  </si>
  <si>
    <t>2012/13</t>
  </si>
  <si>
    <t xml:space="preserve">National Grid Electricity Transmission </t>
  </si>
  <si>
    <t>L50</t>
  </si>
  <si>
    <t>L49</t>
  </si>
  <si>
    <t>L48</t>
  </si>
  <si>
    <t>L47</t>
  </si>
  <si>
    <t>L46</t>
  </si>
  <si>
    <t>L45</t>
  </si>
  <si>
    <t>L44</t>
  </si>
  <si>
    <t>L43</t>
  </si>
  <si>
    <t>L42</t>
  </si>
  <si>
    <t>L41</t>
  </si>
  <si>
    <t>L40</t>
  </si>
  <si>
    <t>L39</t>
  </si>
  <si>
    <t>L38</t>
  </si>
  <si>
    <t>L37</t>
  </si>
  <si>
    <t>L36</t>
  </si>
  <si>
    <t>L35</t>
  </si>
  <si>
    <t>L34</t>
  </si>
  <si>
    <t>L33</t>
  </si>
  <si>
    <t>L32</t>
  </si>
  <si>
    <t>L31</t>
  </si>
  <si>
    <t>L30</t>
  </si>
  <si>
    <t>L29</t>
  </si>
  <si>
    <t>L28</t>
  </si>
  <si>
    <t>L27</t>
  </si>
  <si>
    <t>L26</t>
  </si>
  <si>
    <t>L25</t>
  </si>
  <si>
    <t>L24</t>
  </si>
  <si>
    <t>L23</t>
  </si>
  <si>
    <t>L22</t>
  </si>
  <si>
    <t>L21</t>
  </si>
  <si>
    <t>L20</t>
  </si>
  <si>
    <t>L19</t>
  </si>
  <si>
    <t>L18</t>
  </si>
  <si>
    <t>L17</t>
  </si>
  <si>
    <t>L16</t>
  </si>
  <si>
    <t>L15</t>
  </si>
  <si>
    <t>L14</t>
  </si>
  <si>
    <t>L13</t>
  </si>
  <si>
    <t>L12</t>
  </si>
  <si>
    <t>L11</t>
  </si>
  <si>
    <t>L10</t>
  </si>
  <si>
    <t>L9</t>
  </si>
  <si>
    <t>L8</t>
  </si>
  <si>
    <t>L7</t>
  </si>
  <si>
    <t>L6</t>
  </si>
  <si>
    <t>L5</t>
  </si>
  <si>
    <t>L4</t>
  </si>
  <si>
    <t>L3</t>
  </si>
  <si>
    <t>L2</t>
  </si>
  <si>
    <t>L1</t>
  </si>
  <si>
    <t>Rationale/ exposure hedged against</t>
  </si>
  <si>
    <t>Ref</t>
  </si>
  <si>
    <t>Other SWAPS</t>
  </si>
  <si>
    <t>L</t>
  </si>
  <si>
    <t>K50</t>
  </si>
  <si>
    <t>K49</t>
  </si>
  <si>
    <t>K48</t>
  </si>
  <si>
    <t>K47</t>
  </si>
  <si>
    <t>K46</t>
  </si>
  <si>
    <t>K45</t>
  </si>
  <si>
    <t>K44</t>
  </si>
  <si>
    <t>K43</t>
  </si>
  <si>
    <t>K42</t>
  </si>
  <si>
    <t>K41</t>
  </si>
  <si>
    <t>K40</t>
  </si>
  <si>
    <t>K39</t>
  </si>
  <si>
    <t>K38</t>
  </si>
  <si>
    <t>K37</t>
  </si>
  <si>
    <t>K36</t>
  </si>
  <si>
    <t>K35</t>
  </si>
  <si>
    <t>K34</t>
  </si>
  <si>
    <t>K33</t>
  </si>
  <si>
    <t>K32</t>
  </si>
  <si>
    <t>K31</t>
  </si>
  <si>
    <t>K30</t>
  </si>
  <si>
    <t>K29</t>
  </si>
  <si>
    <t>K28</t>
  </si>
  <si>
    <t>K27</t>
  </si>
  <si>
    <t>K26</t>
  </si>
  <si>
    <t>K25</t>
  </si>
  <si>
    <t>K24</t>
  </si>
  <si>
    <t>K23</t>
  </si>
  <si>
    <t>K22</t>
  </si>
  <si>
    <t>K21</t>
  </si>
  <si>
    <t>K20</t>
  </si>
  <si>
    <t>K19</t>
  </si>
  <si>
    <t>K18</t>
  </si>
  <si>
    <t>K17</t>
  </si>
  <si>
    <t>K16</t>
  </si>
  <si>
    <t>K15</t>
  </si>
  <si>
    <t>K14</t>
  </si>
  <si>
    <t>K13</t>
  </si>
  <si>
    <t>K12</t>
  </si>
  <si>
    <t>K11</t>
  </si>
  <si>
    <t>K10</t>
  </si>
  <si>
    <t>K9</t>
  </si>
  <si>
    <t>K8</t>
  </si>
  <si>
    <t>K7</t>
  </si>
  <si>
    <t>K6</t>
  </si>
  <si>
    <t>K5</t>
  </si>
  <si>
    <t>K4</t>
  </si>
  <si>
    <t>K3</t>
  </si>
  <si>
    <t>K2</t>
  </si>
  <si>
    <t>K1</t>
  </si>
  <si>
    <t>Interest Rate Forward Contracts</t>
  </si>
  <si>
    <t>Detail all SWAPS and values together with what exposure is hedged against (using ref to lines above):</t>
  </si>
  <si>
    <t>K</t>
  </si>
  <si>
    <t>J50</t>
  </si>
  <si>
    <t>J49</t>
  </si>
  <si>
    <t>J48</t>
  </si>
  <si>
    <t>J47</t>
  </si>
  <si>
    <t>J46</t>
  </si>
  <si>
    <t>J45</t>
  </si>
  <si>
    <t>J44</t>
  </si>
  <si>
    <t>J43</t>
  </si>
  <si>
    <t>J42</t>
  </si>
  <si>
    <t>J41</t>
  </si>
  <si>
    <t>J40</t>
  </si>
  <si>
    <t>J39</t>
  </si>
  <si>
    <t>J38</t>
  </si>
  <si>
    <t>J37</t>
  </si>
  <si>
    <t>J36</t>
  </si>
  <si>
    <t>J35</t>
  </si>
  <si>
    <t>J34</t>
  </si>
  <si>
    <t>J33</t>
  </si>
  <si>
    <t>J32</t>
  </si>
  <si>
    <t>J31</t>
  </si>
  <si>
    <t>J30</t>
  </si>
  <si>
    <t>J29</t>
  </si>
  <si>
    <t>J28</t>
  </si>
  <si>
    <t>J27</t>
  </si>
  <si>
    <t>J26</t>
  </si>
  <si>
    <t>J25</t>
  </si>
  <si>
    <t>J24</t>
  </si>
  <si>
    <t>J23</t>
  </si>
  <si>
    <t>J22</t>
  </si>
  <si>
    <t>J21</t>
  </si>
  <si>
    <t>J20</t>
  </si>
  <si>
    <t>J19</t>
  </si>
  <si>
    <t>J18</t>
  </si>
  <si>
    <t>J17</t>
  </si>
  <si>
    <t>J16</t>
  </si>
  <si>
    <t>J15</t>
  </si>
  <si>
    <t>J14</t>
  </si>
  <si>
    <t>J13</t>
  </si>
  <si>
    <t>J12</t>
  </si>
  <si>
    <t>J11</t>
  </si>
  <si>
    <t>J10</t>
  </si>
  <si>
    <t>J9</t>
  </si>
  <si>
    <t>J8</t>
  </si>
  <si>
    <t>J7</t>
  </si>
  <si>
    <t>J6</t>
  </si>
  <si>
    <t>J5</t>
  </si>
  <si>
    <t>J4</t>
  </si>
  <si>
    <t>J3</t>
  </si>
  <si>
    <t>J2</t>
  </si>
  <si>
    <t>J1</t>
  </si>
  <si>
    <t>Foreign Exchange Forward Rate Contracts</t>
  </si>
  <si>
    <t>J.</t>
  </si>
  <si>
    <t>I50</t>
  </si>
  <si>
    <t>I49</t>
  </si>
  <si>
    <t>I48</t>
  </si>
  <si>
    <t>I47</t>
  </si>
  <si>
    <t>I46</t>
  </si>
  <si>
    <t>I45</t>
  </si>
  <si>
    <t>I44</t>
  </si>
  <si>
    <t>I43</t>
  </si>
  <si>
    <t>I42</t>
  </si>
  <si>
    <t>I41</t>
  </si>
  <si>
    <t>I40</t>
  </si>
  <si>
    <t>I39</t>
  </si>
  <si>
    <t>I38</t>
  </si>
  <si>
    <t>I37</t>
  </si>
  <si>
    <t>I36</t>
  </si>
  <si>
    <t>I35</t>
  </si>
  <si>
    <t>I34</t>
  </si>
  <si>
    <t>I33</t>
  </si>
  <si>
    <t>I32</t>
  </si>
  <si>
    <t>I31</t>
  </si>
  <si>
    <t>I30</t>
  </si>
  <si>
    <t>I29</t>
  </si>
  <si>
    <t>I28</t>
  </si>
  <si>
    <t>I27</t>
  </si>
  <si>
    <t>I26</t>
  </si>
  <si>
    <t>I25</t>
  </si>
  <si>
    <t>I24</t>
  </si>
  <si>
    <t>I23</t>
  </si>
  <si>
    <t>I22</t>
  </si>
  <si>
    <t>I21</t>
  </si>
  <si>
    <t>I20</t>
  </si>
  <si>
    <t>I19</t>
  </si>
  <si>
    <t>I18</t>
  </si>
  <si>
    <t>I17</t>
  </si>
  <si>
    <t>I16</t>
  </si>
  <si>
    <t>I15</t>
  </si>
  <si>
    <t>I14</t>
  </si>
  <si>
    <t>I13</t>
  </si>
  <si>
    <t>I12</t>
  </si>
  <si>
    <t>I11</t>
  </si>
  <si>
    <t>I10</t>
  </si>
  <si>
    <t>I9</t>
  </si>
  <si>
    <t>I8</t>
  </si>
  <si>
    <t>I7</t>
  </si>
  <si>
    <t>I6</t>
  </si>
  <si>
    <t>I5</t>
  </si>
  <si>
    <t>I4</t>
  </si>
  <si>
    <t>I3</t>
  </si>
  <si>
    <t>I2</t>
  </si>
  <si>
    <t>I1</t>
  </si>
  <si>
    <t>Currency SWAPS</t>
  </si>
  <si>
    <t>I.</t>
  </si>
  <si>
    <t>H50</t>
  </si>
  <si>
    <t>H49</t>
  </si>
  <si>
    <t>H48</t>
  </si>
  <si>
    <t>H47</t>
  </si>
  <si>
    <t>H46</t>
  </si>
  <si>
    <t>H45</t>
  </si>
  <si>
    <t>H44</t>
  </si>
  <si>
    <t>H43</t>
  </si>
  <si>
    <t>H42</t>
  </si>
  <si>
    <t>H41</t>
  </si>
  <si>
    <t>H40</t>
  </si>
  <si>
    <t>H39</t>
  </si>
  <si>
    <t>H38</t>
  </si>
  <si>
    <t>H37</t>
  </si>
  <si>
    <t>H36</t>
  </si>
  <si>
    <t>H35</t>
  </si>
  <si>
    <t>H34</t>
  </si>
  <si>
    <t>H33</t>
  </si>
  <si>
    <t>H32</t>
  </si>
  <si>
    <t>H31</t>
  </si>
  <si>
    <t>H30</t>
  </si>
  <si>
    <t>H29</t>
  </si>
  <si>
    <t>H28</t>
  </si>
  <si>
    <t>H27</t>
  </si>
  <si>
    <t>H26</t>
  </si>
  <si>
    <t>H25</t>
  </si>
  <si>
    <t>H24</t>
  </si>
  <si>
    <t>H23</t>
  </si>
  <si>
    <t>H22</t>
  </si>
  <si>
    <t>H21</t>
  </si>
  <si>
    <t>H20</t>
  </si>
  <si>
    <t>H19</t>
  </si>
  <si>
    <t>H18</t>
  </si>
  <si>
    <t>H17</t>
  </si>
  <si>
    <t>H16</t>
  </si>
  <si>
    <t>H15</t>
  </si>
  <si>
    <t>H14</t>
  </si>
  <si>
    <t>H13</t>
  </si>
  <si>
    <t>H12</t>
  </si>
  <si>
    <t>H11</t>
  </si>
  <si>
    <t>H10</t>
  </si>
  <si>
    <t>H9</t>
  </si>
  <si>
    <t>H8</t>
  </si>
  <si>
    <t>H7</t>
  </si>
  <si>
    <t>H6</t>
  </si>
  <si>
    <t>H5</t>
  </si>
  <si>
    <t>H4</t>
  </si>
  <si>
    <t>H3</t>
  </si>
  <si>
    <t>H2</t>
  </si>
  <si>
    <t>H1</t>
  </si>
  <si>
    <t>Interest rate SWAPS</t>
  </si>
  <si>
    <t>H</t>
  </si>
  <si>
    <t>SWAPS in existence (detail)</t>
  </si>
  <si>
    <t>Total Derivatives</t>
  </si>
  <si>
    <t>Other (please overwrite)</t>
  </si>
  <si>
    <t>J</t>
  </si>
  <si>
    <t>Cross Currency Swaps (to reflect sterling liability)</t>
  </si>
  <si>
    <t>I</t>
  </si>
  <si>
    <t>Interest Rate Swaps</t>
  </si>
  <si>
    <t>3.2.7b</t>
  </si>
  <si>
    <t>Derivative financial instruments at year end (per Balance Sheet)</t>
  </si>
  <si>
    <t xml:space="preserve">G. </t>
  </si>
  <si>
    <t>check</t>
  </si>
  <si>
    <t>Total &gt; 1 year</t>
  </si>
  <si>
    <t>3.2.7a</t>
  </si>
  <si>
    <t>Total &lt; 1 year</t>
  </si>
  <si>
    <t>%</t>
  </si>
  <si>
    <t>No</t>
  </si>
  <si>
    <t>Due &gt;5yrs</t>
  </si>
  <si>
    <t>Due 2-5yrs</t>
  </si>
  <si>
    <t>Due &lt;1 yr</t>
  </si>
  <si>
    <t>Interest Rate</t>
  </si>
  <si>
    <t>Date</t>
  </si>
  <si>
    <t>Instrument</t>
  </si>
  <si>
    <t>Maturity Profile</t>
  </si>
  <si>
    <t>Redemption</t>
  </si>
  <si>
    <t>3.2.7 Analysis of Liabilities: Inter-Company Loans Payable</t>
  </si>
  <si>
    <t>3.2.6b</t>
  </si>
  <si>
    <t>Floating Debt</t>
  </si>
  <si>
    <t>Fixed Debt</t>
  </si>
  <si>
    <t>3.2.6a</t>
  </si>
  <si>
    <t>Interest accrual on bonds</t>
  </si>
  <si>
    <t>Floating</t>
  </si>
  <si>
    <t>Fixed</t>
  </si>
  <si>
    <t xml:space="preserve">Derivative Details </t>
  </si>
  <si>
    <t xml:space="preserve">Net Change </t>
  </si>
  <si>
    <t>Change in value</t>
  </si>
  <si>
    <t>Matured / Paid</t>
  </si>
  <si>
    <t>New</t>
  </si>
  <si>
    <t>Approximate value for gearing calc (including some interest rate value impacts)</t>
  </si>
  <si>
    <t>Value of Associated Cross Currency Interest Rate Swap</t>
  </si>
  <si>
    <t>Outstanding notional in Sterling</t>
  </si>
  <si>
    <t>Spot year end FX Rate</t>
  </si>
  <si>
    <t>Outstanding notional in currency of issue</t>
  </si>
  <si>
    <t>Derivative Sales</t>
  </si>
  <si>
    <t>Derivative Purchase</t>
  </si>
  <si>
    <t>Coupon</t>
  </si>
  <si>
    <t>Cross Check to Value for Gearing Calculation</t>
  </si>
  <si>
    <t>3.2.5b</t>
  </si>
  <si>
    <t>RPI-Linked Debt</t>
  </si>
  <si>
    <t>3.2.5a</t>
  </si>
  <si>
    <t>3.2.5 Analysis of Borrowings: Index Linked Bonds</t>
  </si>
  <si>
    <t>3.2.4b</t>
  </si>
  <si>
    <t>Index Linked Debt</t>
  </si>
  <si>
    <t>3.2.4a</t>
  </si>
  <si>
    <t>Interest accrual on loans</t>
  </si>
  <si>
    <t>Bond Ref</t>
  </si>
  <si>
    <t>Value for Gearing Calculation: Outstanding notional at contract swapped fx rate</t>
  </si>
  <si>
    <t>Book Value</t>
  </si>
  <si>
    <t>Maturity Profile (£m)</t>
  </si>
  <si>
    <t>Change in Value</t>
  </si>
  <si>
    <t>Net value of Derivative</t>
  </si>
  <si>
    <t>Derivatives held against the loans</t>
  </si>
  <si>
    <t>The Area below gives an approximate (NB not an exact) reconciliation between the accounting debt and the contract rate "Old UK GAAP" debt</t>
  </si>
  <si>
    <t>N.B. Amounts owed by the company input as +ve values</t>
  </si>
  <si>
    <t>Further Breakdown of Borrowings/Liabilities</t>
  </si>
  <si>
    <t>Total Net Debt</t>
  </si>
  <si>
    <t>Total Derivative Financial Assets &gt; 1 year</t>
  </si>
  <si>
    <t>Total Financial investments &gt; 1 year</t>
  </si>
  <si>
    <t>Total Derivative Financial Assets &lt; 1 year</t>
  </si>
  <si>
    <t>Total Financial investments &lt; 1 year</t>
  </si>
  <si>
    <t>Cash and Cash Equivalents</t>
  </si>
  <si>
    <t>Total Derivative Financial liabilities &gt; 1 year</t>
  </si>
  <si>
    <t>Total Borrowings &gt; 1 year</t>
  </si>
  <si>
    <t>Floating Internal Borrowing &gt; 1 year</t>
  </si>
  <si>
    <t>Floating External Borrowing &gt; 1 year</t>
  </si>
  <si>
    <t>Fixed External Borrowing &gt; 1 year</t>
  </si>
  <si>
    <t>Indexed Internal Borrowing &gt; 1 year</t>
  </si>
  <si>
    <t>Indexed External Borrowing &gt; 1 year</t>
  </si>
  <si>
    <t>Total Derivative Financial liabilities &lt; 1 year</t>
  </si>
  <si>
    <t>Total Borrowings &lt; 1 year</t>
  </si>
  <si>
    <t>Floating Internal Borrowing &lt; 1 year</t>
  </si>
  <si>
    <t>Floating External Borrowing &lt; 1 year</t>
  </si>
  <si>
    <t>Fixed External Borrowing &lt; 1 year</t>
  </si>
  <si>
    <t>Indexed External Borrowing &lt; 1 year</t>
  </si>
  <si>
    <t>Overdrafts</t>
  </si>
  <si>
    <t>Calculation of Net Debt</t>
  </si>
  <si>
    <t>Inflation linked Swaps</t>
  </si>
  <si>
    <t>Foreign Exchange Forward Contracts</t>
  </si>
  <si>
    <t>Cross Currency Interest Rate Swaps</t>
  </si>
  <si>
    <t>Derivative Financial Instruments</t>
  </si>
  <si>
    <t>Total financial investments &gt; 1 year</t>
  </si>
  <si>
    <t>3.2.8b</t>
  </si>
  <si>
    <t>Sub Total Inter-company loans</t>
  </si>
  <si>
    <t>Inter-company loan assets reported as creditors</t>
  </si>
  <si>
    <t>Inter-company loan assets reported as loans and receivables</t>
  </si>
  <si>
    <t>External Loans and receivables</t>
  </si>
  <si>
    <t>Total financial investments &lt; 1 year</t>
  </si>
  <si>
    <t>3.2.8a</t>
  </si>
  <si>
    <t>Available for sale investments</t>
  </si>
  <si>
    <t>Short Term deposits</t>
  </si>
  <si>
    <t>Cash at Bank and in Hand</t>
  </si>
  <si>
    <t>Amounts posted with banks as collateral under derivative arrangements</t>
  </si>
  <si>
    <t>Financial Assets as per Balance Sheet</t>
  </si>
  <si>
    <t>Interest Rate Forward Contracts - FRAs</t>
  </si>
  <si>
    <t>Total borrowings &gt; 1 year</t>
  </si>
  <si>
    <t>Sub Total Inter-company loans &gt; 1 year</t>
  </si>
  <si>
    <t>Inter-company loans reported as debtors</t>
  </si>
  <si>
    <t>Inter-company loans reported as borrowings</t>
  </si>
  <si>
    <t xml:space="preserve">Finance Leases </t>
  </si>
  <si>
    <t>3.2.5b + 3.2.6b</t>
  </si>
  <si>
    <t>Sub Total: Bonds maturing in &gt; 1 year</t>
  </si>
  <si>
    <t>Other bonds maturing in &gt; 1 year</t>
  </si>
  <si>
    <t>Index linked bonds maturing in &gt; 1 year</t>
  </si>
  <si>
    <t xml:space="preserve">Bank loans </t>
  </si>
  <si>
    <t>Non Current Liabilities</t>
  </si>
  <si>
    <t>Total borrowings &lt; 1 year</t>
  </si>
  <si>
    <t>Finance Leases maturing in &lt; 1 year</t>
  </si>
  <si>
    <t>Sub Total: Bonds maturing in &lt; 1 year</t>
  </si>
  <si>
    <t>Other bonds maturing in &lt; 1 year</t>
  </si>
  <si>
    <t>Index linked bonds maturing in &lt; 1 year</t>
  </si>
  <si>
    <t>Commercial Paper</t>
  </si>
  <si>
    <t>Sub Total: Bank Loans</t>
  </si>
  <si>
    <t>Long term bank loans maturing in &lt; 1 year</t>
  </si>
  <si>
    <t>Other short term bank loans</t>
  </si>
  <si>
    <t>Amounts posted as collateral by banks under derivative arrangements</t>
  </si>
  <si>
    <t>Current Liabilities</t>
  </si>
  <si>
    <t>Borrowings and Financial Liabilities as per Balance Sheet</t>
  </si>
  <si>
    <t>Value for Gearing Calculation</t>
  </si>
  <si>
    <t>N.B. Amounts owed by the company input as -ve values</t>
  </si>
  <si>
    <t>Financial Asset and Liability Schedules</t>
  </si>
  <si>
    <t>Description of Allocation</t>
  </si>
  <si>
    <t>Allocation to unregulated businesses</t>
  </si>
  <si>
    <t>Allocation to Metering</t>
  </si>
  <si>
    <t>Allocation to Distribution</t>
  </si>
  <si>
    <t>(NGET SO)</t>
  </si>
  <si>
    <t xml:space="preserve">Allocation to Transmission Operator </t>
  </si>
  <si>
    <t>(NGET TO)</t>
  </si>
  <si>
    <t xml:space="preserve">Allocation to Transmission Owner </t>
  </si>
  <si>
    <t>Interest expense</t>
  </si>
  <si>
    <t>Net Debt
(Book Value)</t>
  </si>
  <si>
    <t>Net Debt
(Value for Gearing Calculation)</t>
  </si>
  <si>
    <t>Allocation of Net Debt and Interest expense</t>
  </si>
  <si>
    <t>Total Interest Received as per cash flow statement</t>
  </si>
  <si>
    <t>Plus other, non debt, elements of interest recd.</t>
  </si>
  <si>
    <t>Sub total "debt interest received"</t>
  </si>
  <si>
    <t>Inter Company Loans</t>
  </si>
  <si>
    <t>External loans and receivables</t>
  </si>
  <si>
    <t>Cash and cash equivalents</t>
  </si>
  <si>
    <t>Analysis of interest received as per cash flow statement</t>
  </si>
  <si>
    <t>Total Interest income as per income statement</t>
  </si>
  <si>
    <t>Plus pensions: expected return on scheme assets</t>
  </si>
  <si>
    <t>Interest Received as per P&amp;L</t>
  </si>
  <si>
    <t>Analysis of interest income as per income statement</t>
  </si>
  <si>
    <t>Total Interest Paid as per cash flow statement</t>
  </si>
  <si>
    <t>Plus other, non debt elements of interest paid</t>
  </si>
  <si>
    <t>Plus debt redemption costs</t>
  </si>
  <si>
    <t>Sub Total: "Debt Interest Paid"</t>
  </si>
  <si>
    <t>Finance Leases</t>
  </si>
  <si>
    <t xml:space="preserve">Inter-company loans </t>
  </si>
  <si>
    <t>Other bonds</t>
  </si>
  <si>
    <t>Index linked bonds</t>
  </si>
  <si>
    <t>Long term bank loans</t>
  </si>
  <si>
    <t>Short term bank loans</t>
  </si>
  <si>
    <t>Interest Paid</t>
  </si>
  <si>
    <t>Analysis of interest paid as per cash flow statement</t>
  </si>
  <si>
    <t>Total Interest Expense and Finance costs as per Income statement</t>
  </si>
  <si>
    <t xml:space="preserve">Plus/less losses/gains on derivative financial instruments </t>
  </si>
  <si>
    <t>Less Interest capitalised</t>
  </si>
  <si>
    <t>Plus other</t>
  </si>
  <si>
    <t>Plus Preference dividends</t>
  </si>
  <si>
    <t>Plus unwinding of discount on provisions</t>
  </si>
  <si>
    <t>Plus pensions: interest on scheme liabilities</t>
  </si>
  <si>
    <r>
      <t>Sense check Interest Rate: I</t>
    </r>
    <r>
      <rPr>
        <vertAlign val="subscript"/>
        <sz val="9"/>
        <rFont val="Verdana"/>
        <family val="2"/>
      </rPr>
      <t>bo</t>
    </r>
    <r>
      <rPr>
        <sz val="9"/>
        <rFont val="Verdana"/>
        <family val="2"/>
      </rPr>
      <t>/T</t>
    </r>
    <r>
      <rPr>
        <vertAlign val="subscript"/>
        <sz val="9"/>
        <rFont val="Verdana"/>
        <family val="2"/>
      </rPr>
      <t>bo</t>
    </r>
  </si>
  <si>
    <r>
      <t>T</t>
    </r>
    <r>
      <rPr>
        <vertAlign val="subscript"/>
        <sz val="10"/>
        <rFont val="Verdana"/>
        <family val="2"/>
      </rPr>
      <t>bo</t>
    </r>
  </si>
  <si>
    <t>B/S IL Bonds</t>
  </si>
  <si>
    <r>
      <t>I</t>
    </r>
    <r>
      <rPr>
        <vertAlign val="subscript"/>
        <sz val="10"/>
        <rFont val="Verdana"/>
        <family val="2"/>
      </rPr>
      <t>bo</t>
    </r>
  </si>
  <si>
    <r>
      <t>Sense check Interest Rate: I</t>
    </r>
    <r>
      <rPr>
        <vertAlign val="subscript"/>
        <sz val="9"/>
        <rFont val="Verdana"/>
        <family val="2"/>
      </rPr>
      <t>bIL</t>
    </r>
    <r>
      <rPr>
        <sz val="9"/>
        <rFont val="Verdana"/>
        <family val="2"/>
      </rPr>
      <t>/T</t>
    </r>
    <r>
      <rPr>
        <vertAlign val="subscript"/>
        <sz val="9"/>
        <rFont val="Verdana"/>
        <family val="2"/>
      </rPr>
      <t>bIL</t>
    </r>
  </si>
  <si>
    <r>
      <t>T</t>
    </r>
    <r>
      <rPr>
        <vertAlign val="subscript"/>
        <sz val="10"/>
        <rFont val="Verdana"/>
        <family val="2"/>
      </rPr>
      <t>bIL</t>
    </r>
  </si>
  <si>
    <r>
      <t>I</t>
    </r>
    <r>
      <rPr>
        <vertAlign val="subscript"/>
        <sz val="10"/>
        <rFont val="Verdana"/>
        <family val="2"/>
      </rPr>
      <t>bIL</t>
    </r>
  </si>
  <si>
    <r>
      <t>Sense check Interest Rate: I</t>
    </r>
    <r>
      <rPr>
        <vertAlign val="subscript"/>
        <sz val="9"/>
        <rFont val="Verdana"/>
        <family val="2"/>
      </rPr>
      <t>L</t>
    </r>
    <r>
      <rPr>
        <sz val="9"/>
        <rFont val="Verdana"/>
        <family val="2"/>
      </rPr>
      <t>/T</t>
    </r>
    <r>
      <rPr>
        <vertAlign val="subscript"/>
        <sz val="9"/>
        <rFont val="Verdana"/>
        <family val="2"/>
      </rPr>
      <t>L</t>
    </r>
  </si>
  <si>
    <r>
      <t>T</t>
    </r>
    <r>
      <rPr>
        <vertAlign val="subscript"/>
        <sz val="10"/>
        <rFont val="Verdana"/>
        <family val="2"/>
      </rPr>
      <t>L</t>
    </r>
  </si>
  <si>
    <t>B/S LT bank loans</t>
  </si>
  <si>
    <r>
      <t>I</t>
    </r>
    <r>
      <rPr>
        <vertAlign val="subscript"/>
        <sz val="10"/>
        <rFont val="Verdana"/>
        <family val="2"/>
      </rPr>
      <t>L</t>
    </r>
  </si>
  <si>
    <t>Comment</t>
  </si>
  <si>
    <t>Analysis of interest expense as per income statement</t>
  </si>
  <si>
    <t>Income statement debits and cash out flows entered as -ve values, credits as +ve values</t>
  </si>
  <si>
    <t>Analysis of Assets: Inter-Company Loans Receivable</t>
  </si>
  <si>
    <t>N.B. Amounts owed to the company input as +ve values</t>
  </si>
  <si>
    <t>Further Breakdown of Assets</t>
  </si>
  <si>
    <r>
      <t xml:space="preserve">Net Debt as per </t>
    </r>
    <r>
      <rPr>
        <b/>
        <sz val="10"/>
        <rFont val="Verdana"/>
        <family val="2"/>
      </rPr>
      <t>Statutory Accounts</t>
    </r>
  </si>
  <si>
    <t>Rounding (Regulatory Accounts in £m)</t>
  </si>
  <si>
    <t>Total Book Value Debt as Table 3.2</t>
  </si>
  <si>
    <t>Total           £m</t>
  </si>
  <si>
    <t>Total NGET</t>
  </si>
  <si>
    <t xml:space="preserve">Net Debt Reconciliation </t>
  </si>
  <si>
    <t>Reclassifications / Adjustments</t>
  </si>
  <si>
    <t>Sub Total</t>
  </si>
  <si>
    <t>Property disposal income - various sites</t>
  </si>
  <si>
    <t>Motor Vehicles &amp; Office Equipment</t>
  </si>
  <si>
    <t>Plant &amp; Machinery</t>
  </si>
  <si>
    <t>Land &amp; Buildiing</t>
  </si>
  <si>
    <t>Intangible</t>
  </si>
  <si>
    <t>Disposals</t>
  </si>
  <si>
    <t>£'m</t>
  </si>
  <si>
    <t>Profit / (Loss) on Disposal</t>
  </si>
  <si>
    <t>Transfer to Current Assets</t>
  </si>
  <si>
    <t>Depreciation</t>
  </si>
  <si>
    <t>Net Sales Proceeds</t>
  </si>
  <si>
    <t>Net Book Value</t>
  </si>
  <si>
    <t>Depn.</t>
  </si>
  <si>
    <t>Cost</t>
  </si>
  <si>
    <t>Asset Type</t>
  </si>
  <si>
    <t>NGET Other Businesses</t>
  </si>
  <si>
    <t>NGET Transmission SO</t>
  </si>
  <si>
    <t>NGET Transmission TO</t>
  </si>
  <si>
    <t>Fixed Asset - Disposals</t>
  </si>
  <si>
    <t>Closing Balance</t>
  </si>
  <si>
    <t>WDA</t>
  </si>
  <si>
    <r>
      <t xml:space="preserve">Capital Contribuitions </t>
    </r>
    <r>
      <rPr>
        <sz val="10"/>
        <color indexed="10"/>
        <rFont val="Verdana"/>
        <family val="2"/>
      </rPr>
      <t>(-ve)</t>
    </r>
  </si>
  <si>
    <t>Additions in year</t>
  </si>
  <si>
    <t>Revisions</t>
  </si>
  <si>
    <t>Opening Balance</t>
  </si>
  <si>
    <t>Rate:</t>
  </si>
  <si>
    <t>Deferred Revenue</t>
  </si>
  <si>
    <t>Special rate pool</t>
  </si>
  <si>
    <t>General  pool</t>
  </si>
  <si>
    <t>SO</t>
  </si>
  <si>
    <t>Nominal prices</t>
  </si>
  <si>
    <t>Capital Allowances - SO</t>
  </si>
  <si>
    <t>Special Rate Pool</t>
  </si>
  <si>
    <t>General Pool</t>
  </si>
  <si>
    <t>TO</t>
  </si>
  <si>
    <t>Capital Allowances - TO</t>
  </si>
  <si>
    <t>Tax losses c/fwd</t>
  </si>
  <si>
    <t>Prior year adjustments</t>
  </si>
  <si>
    <t>Utilised</t>
  </si>
  <si>
    <t>Incurred</t>
  </si>
  <si>
    <t>Regulatory Tax losses b/fwd</t>
  </si>
  <si>
    <t>Regulatory Tax Loss Memo</t>
  </si>
  <si>
    <t>CHECK</t>
  </si>
  <si>
    <t>Current Tax Charge as per Table 3.5.1</t>
  </si>
  <si>
    <t>Corporation tax charge for year</t>
  </si>
  <si>
    <t>Profits otherwise Chargeable for Corporation Tax</t>
  </si>
  <si>
    <t>Total Adjustments</t>
  </si>
  <si>
    <t>Environmental provision</t>
  </si>
  <si>
    <t>Unwinding of discount re environmental provision</t>
  </si>
  <si>
    <t>Non taxable income</t>
  </si>
  <si>
    <t>Non qualifying depreciation expense</t>
  </si>
  <si>
    <t>Other Adjustments</t>
  </si>
  <si>
    <t>Other adjustments - provide details of individual items &gt;£500k (-ve)</t>
  </si>
  <si>
    <r>
      <t xml:space="preserve">R&amp;D/Innovation </t>
    </r>
    <r>
      <rPr>
        <sz val="10"/>
        <color indexed="10"/>
        <rFont val="Verdana"/>
        <family val="2"/>
      </rPr>
      <t>(-ve)</t>
    </r>
  </si>
  <si>
    <r>
      <t xml:space="preserve">Annual Investment Allowance </t>
    </r>
    <r>
      <rPr>
        <sz val="10"/>
        <color indexed="10"/>
        <rFont val="Verdana"/>
        <family val="2"/>
      </rPr>
      <t>(-ve)</t>
    </r>
  </si>
  <si>
    <r>
      <t xml:space="preserve">Enhanced Capital Allowances </t>
    </r>
    <r>
      <rPr>
        <sz val="10"/>
        <color indexed="10"/>
        <rFont val="Verdana"/>
        <family val="2"/>
      </rPr>
      <t>(-ve)</t>
    </r>
  </si>
  <si>
    <r>
      <t xml:space="preserve">Deferred Revenue Expenditure </t>
    </r>
    <r>
      <rPr>
        <sz val="10"/>
        <color indexed="10"/>
        <rFont val="Verdana"/>
        <family val="2"/>
      </rPr>
      <t>(-ve)</t>
    </r>
  </si>
  <si>
    <r>
      <t xml:space="preserve">Special rate pool </t>
    </r>
    <r>
      <rPr>
        <sz val="10"/>
        <color indexed="10"/>
        <rFont val="Verdana"/>
        <family val="2"/>
      </rPr>
      <t>(-ve)</t>
    </r>
  </si>
  <si>
    <r>
      <t xml:space="preserve">General pool </t>
    </r>
    <r>
      <rPr>
        <sz val="10"/>
        <color indexed="10"/>
        <rFont val="Verdana"/>
        <family val="2"/>
      </rPr>
      <t>(-ve)</t>
    </r>
  </si>
  <si>
    <t xml:space="preserve">Deduct: Capital allowances </t>
  </si>
  <si>
    <t>Sub-total:</t>
  </si>
  <si>
    <t>Gain on disposal of NQ fixed assets subject to CGT</t>
  </si>
  <si>
    <t>Non-taxable pensions income</t>
  </si>
  <si>
    <t>Capital contributions amortisation</t>
  </si>
  <si>
    <t>Relief for employee share acquisition Sch 23 FA2003</t>
  </si>
  <si>
    <t>Amortisation of taxable grants</t>
  </si>
  <si>
    <t>Interest during course of construction</t>
  </si>
  <si>
    <r>
      <t xml:space="preserve">Pension contributions paid </t>
    </r>
    <r>
      <rPr>
        <sz val="10"/>
        <color indexed="10"/>
        <rFont val="Verdana"/>
        <family val="2"/>
      </rPr>
      <t>(-ve)</t>
    </r>
  </si>
  <si>
    <r>
      <t xml:space="preserve">General provisions P&amp;L utilisation </t>
    </r>
    <r>
      <rPr>
        <sz val="10"/>
        <color indexed="10"/>
        <rFont val="Verdana"/>
        <family val="2"/>
      </rPr>
      <t>(-ve)</t>
    </r>
  </si>
  <si>
    <r>
      <t xml:space="preserve">General provisions P&amp;L release </t>
    </r>
    <r>
      <rPr>
        <sz val="10"/>
        <color indexed="10"/>
        <rFont val="Verdana"/>
        <family val="2"/>
      </rPr>
      <t>(-ve)</t>
    </r>
  </si>
  <si>
    <r>
      <t xml:space="preserve">Profit on disposal of fixed assets </t>
    </r>
    <r>
      <rPr>
        <sz val="10"/>
        <color indexed="10"/>
        <rFont val="Verdana"/>
        <family val="2"/>
      </rPr>
      <t>(-ve)</t>
    </r>
  </si>
  <si>
    <t>Deduct</t>
  </si>
  <si>
    <t>Taxable gain after offset of bfwd capital loss</t>
  </si>
  <si>
    <t>Loss on disposal of fixed assets</t>
  </si>
  <si>
    <t>Pension finance charges net</t>
  </si>
  <si>
    <t>Finance lease receipts</t>
  </si>
  <si>
    <t>Movement in general provisions</t>
  </si>
  <si>
    <t>Share based remuneration</t>
  </si>
  <si>
    <t>Potential IFRS adjustments (if any)</t>
  </si>
  <si>
    <t>Disallowed opex</t>
  </si>
  <si>
    <t>Capital charged to revenue</t>
  </si>
  <si>
    <t>Pension charge per regulatory accounts</t>
  </si>
  <si>
    <t>Statutory depreciation expense per P&amp;L/Income statement</t>
  </si>
  <si>
    <t xml:space="preserve">Add back: </t>
  </si>
  <si>
    <t>Profit before Tax from profit &amp; loss account/Income statement</t>
  </si>
  <si>
    <t>Current Tax Schedule</t>
  </si>
  <si>
    <t>Corporation tax rate</t>
  </si>
  <si>
    <t>Spend per Capex Summary</t>
  </si>
  <si>
    <t>Non Qualifying</t>
  </si>
  <si>
    <t>IBA</t>
  </si>
  <si>
    <t>Longlife</t>
  </si>
  <si>
    <t>General pool</t>
  </si>
  <si>
    <t>TO Incentive Capex (ENSG)</t>
  </si>
  <si>
    <t>Spend per Capex summary</t>
  </si>
  <si>
    <t>Security Cost</t>
  </si>
  <si>
    <t xml:space="preserve"> Tax allocations - non base revenues</t>
  </si>
  <si>
    <t>% of total pension costs recharged to capex</t>
  </si>
  <si>
    <t>% of indirect opex recharged to capex (excluding pensions)</t>
  </si>
  <si>
    <t>Capitalisation policy</t>
  </si>
  <si>
    <t>Capitalisation of opex</t>
  </si>
  <si>
    <t>Overall additions by type (less capitalised pension costs)</t>
  </si>
  <si>
    <t>Capitalised pension costs</t>
  </si>
  <si>
    <t>Overall profile</t>
  </si>
  <si>
    <t>Non Operational capex</t>
  </si>
  <si>
    <t>Load related</t>
  </si>
  <si>
    <t>Contributions (-ve)</t>
  </si>
  <si>
    <t>Overall Non - Load Profile</t>
  </si>
  <si>
    <t>NLRE</t>
  </si>
  <si>
    <t>Assets - replacement and refurbishment</t>
  </si>
  <si>
    <t>NON-LOAD RELATED EXPENDITURE</t>
  </si>
  <si>
    <t>Overall Load Profile</t>
  </si>
  <si>
    <t>LRE Infrastructure</t>
  </si>
  <si>
    <t>LRE - Sole Use</t>
  </si>
  <si>
    <t xml:space="preserve">Load related investment </t>
  </si>
  <si>
    <t>Profiles</t>
  </si>
  <si>
    <t>Total additions by type</t>
  </si>
  <si>
    <t>Operational IT etc</t>
  </si>
  <si>
    <t>Non Operational capex (including SO Capex)</t>
  </si>
  <si>
    <t xml:space="preserve">Check to Total capex </t>
  </si>
  <si>
    <t>Total capex as above</t>
  </si>
  <si>
    <t>Load  &amp; Non Load related</t>
  </si>
  <si>
    <t>Total for Licensee - £m</t>
  </si>
  <si>
    <t>Infrastructure</t>
  </si>
  <si>
    <t>Tax comp</t>
  </si>
  <si>
    <t>Interest</t>
  </si>
  <si>
    <t>Statement Q1 of tax comp</t>
  </si>
  <si>
    <t>Capital contributions</t>
  </si>
  <si>
    <t>Total analysed</t>
  </si>
  <si>
    <t>Reconciliation to TAX Computation</t>
  </si>
  <si>
    <t>Capitalised interest</t>
  </si>
  <si>
    <t>Non Load related</t>
  </si>
  <si>
    <t>Capitalised overheads</t>
  </si>
  <si>
    <t>SO capex</t>
  </si>
  <si>
    <t>ESO 2020</t>
  </si>
  <si>
    <t>ESO 2019</t>
  </si>
  <si>
    <t>ESO 2018</t>
  </si>
  <si>
    <t>ESO 2017</t>
  </si>
  <si>
    <t>ESO 2016</t>
  </si>
  <si>
    <t>ESO 2015</t>
  </si>
  <si>
    <t>ESO 2014</t>
  </si>
  <si>
    <t>ESO 2013</t>
  </si>
  <si>
    <t>ESO 2012</t>
  </si>
  <si>
    <t>ESO 2011</t>
  </si>
  <si>
    <t>ESO 2010</t>
  </si>
  <si>
    <t>Security capex</t>
  </si>
  <si>
    <t>Logging Up capex</t>
  </si>
  <si>
    <t>Other (intercompany)</t>
  </si>
  <si>
    <t>RPI</t>
  </si>
  <si>
    <t>Forecast interest costs</t>
  </si>
  <si>
    <t>Undrawn facilities available at 1st April (total £m)</t>
  </si>
  <si>
    <t>Other - please specify</t>
  </si>
  <si>
    <t>Cash at year end 2012</t>
  </si>
  <si>
    <t>Increase/(decrease) in short term debt</t>
  </si>
  <si>
    <t>Movements in balances with Group undertakings</t>
  </si>
  <si>
    <t>New long-term loans (+ve)</t>
  </si>
  <si>
    <t>Financing required:</t>
  </si>
  <si>
    <t>Change in cash for the period</t>
  </si>
  <si>
    <t>Financing</t>
  </si>
  <si>
    <t>Debt maturing in the year (-ve)</t>
  </si>
  <si>
    <t>Cash outflow before use of liquid resources and financing</t>
  </si>
  <si>
    <t>Equity dividends paid (-ve)</t>
  </si>
  <si>
    <t>Free cashflow</t>
  </si>
  <si>
    <t>Capital expenditure and financial investment (-ve)</t>
  </si>
  <si>
    <t>Funds from Operations</t>
  </si>
  <si>
    <t>Taxation paid (-ve)</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</si>
  <si>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</si>
  <si>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</si>
  <si>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</si>
  <si>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</si>
  <si>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</si>
  <si>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</si>
  <si>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</si>
  <si>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Pension Contingent Asset Costs Attributable to:</t>
  </si>
  <si>
    <t>Group scheme funding (cash)</t>
  </si>
  <si>
    <t>Deficit repair payments, attributable to</t>
  </si>
  <si>
    <t>Funding of pension related severance costs</t>
  </si>
  <si>
    <t>Pension deficit funding cost (cash) (including any contingent pension asset)</t>
  </si>
  <si>
    <t>Pension deficit funding cost (cash) (excluding any contingent pension asset)</t>
  </si>
  <si>
    <t>Forecast scheme funding level</t>
  </si>
  <si>
    <t>Forecast total scheme deficit</t>
  </si>
  <si>
    <t>Section D - Scheme deficit</t>
  </si>
  <si>
    <t>Balance Carry Forward</t>
  </si>
  <si>
    <t>Other: please state</t>
  </si>
  <si>
    <t>Change in inflation forecast</t>
  </si>
  <si>
    <t>Change in market yields</t>
  </si>
  <si>
    <t>Interest on liabilities</t>
  </si>
  <si>
    <t>Benefits paid during period (-ve)</t>
  </si>
  <si>
    <t>Benefits accrued during period (+ve)</t>
  </si>
  <si>
    <t>Changes in longevity</t>
  </si>
  <si>
    <t>Liabilities balance b/f</t>
  </si>
  <si>
    <t>Section C - Scheme liabilities</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</si>
  <si>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</si>
  <si>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</si>
  <si>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</si>
  <si>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</si>
  <si>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</si>
  <si>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</si>
  <si>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</si>
  <si>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</si>
  <si>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</si>
  <si>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</si>
  <si>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</si>
  <si>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</si>
  <si>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</si>
  <si>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</si>
  <si>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</si>
  <si>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</si>
  <si>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derivatives used to mitigate risk within the plan</t>
  </si>
  <si>
    <t>Proportion of scheme assets in 'matching' assets</t>
  </si>
  <si>
    <t>Proportion of scheme assets in 'return-seeking' assets</t>
  </si>
  <si>
    <t>Asset allocation memorandum</t>
  </si>
  <si>
    <t>Assets balance c/f</t>
  </si>
  <si>
    <t>Investment management expenses (-ve)</t>
  </si>
  <si>
    <t>Change in market value of investments (+/-ve)</t>
  </si>
  <si>
    <t>Investment income (+ve)</t>
  </si>
  <si>
    <t>Investment returns</t>
  </si>
  <si>
    <t>Transfer values for leavers (-/ve)</t>
  </si>
  <si>
    <t>Transfer values received (+/ve)</t>
  </si>
  <si>
    <t>Transfers in / out</t>
  </si>
  <si>
    <t xml:space="preserve">Pension scheme admin costs paid </t>
  </si>
  <si>
    <t>PPF levy paid</t>
  </si>
  <si>
    <t>Benefits paid</t>
  </si>
  <si>
    <t>Payments (-/ve)</t>
  </si>
  <si>
    <t>Total ongoing "current" pension funding costs</t>
  </si>
  <si>
    <t>Pension scheme admin costs paid by the company as part of normal contributions</t>
  </si>
  <si>
    <t xml:space="preserve">PPF levy paid by the licensee as part of normal contributions to this scheme </t>
  </si>
  <si>
    <t>DB ongoing contributions</t>
  </si>
  <si>
    <t>Contributions (+/ve)</t>
  </si>
  <si>
    <t>Assets balance b/f</t>
  </si>
  <si>
    <t>Section B - Scheme assets</t>
  </si>
  <si>
    <t>Number</t>
  </si>
  <si>
    <t>Average age of scheme members</t>
  </si>
  <si>
    <t>Total scheme members</t>
  </si>
  <si>
    <t>Dependents</t>
  </si>
  <si>
    <t>Pensioner</t>
  </si>
  <si>
    <t>Deferred</t>
  </si>
  <si>
    <t>Active</t>
  </si>
  <si>
    <t>Section A - Membership</t>
  </si>
  <si>
    <t>Placeholder:  TBD</t>
  </si>
  <si>
    <t>Section C - Incremental Deficit Summary</t>
  </si>
  <si>
    <t>All non-regulated activities (excluding Excluded Services) - balancing amount</t>
  </si>
  <si>
    <t>Other consented</t>
  </si>
  <si>
    <t>De minimis</t>
  </si>
  <si>
    <t>Transmission / Distribution</t>
  </si>
  <si>
    <t>Attribution of meeting current pension service cost for Defined Contribution / Personal Accounts/ Stakeholder schemes - £m</t>
  </si>
  <si>
    <t>Employer's DC scheme contributions (as %age of pensionable pay)</t>
  </si>
  <si>
    <t>Employee's DC scheme contributions (as %age of pensionable pay)</t>
  </si>
  <si>
    <t>Total cash cost of employer payments to personal accounts</t>
  </si>
  <si>
    <t>Total cash cost of employer payments to stakeholder pensions</t>
  </si>
  <si>
    <t>Total cash cost of employer payments to all Defined Contribution schemes</t>
  </si>
  <si>
    <t>Section B - Ongoing cost of DC contributions and other pension schemes</t>
  </si>
  <si>
    <t>Attribution of Licensee ongoing pension costs</t>
  </si>
  <si>
    <t>Actual ongoing pension funding (%age of pay exc salary sacrifice)</t>
  </si>
  <si>
    <t>Pension ongoing funding - actual employer contributions (exc salary sacrifice)</t>
  </si>
  <si>
    <t xml:space="preserve"> - scheme admin costs (paid through normal contributions)</t>
  </si>
  <si>
    <t xml:space="preserve"> - PPF levy (paid through normal contributions)</t>
  </si>
  <si>
    <t xml:space="preserve"> - ongoing pension costs</t>
  </si>
  <si>
    <t>Employer ongoing pension funding (%age of pay)(exc salary sacrifice &amp; deficits)</t>
  </si>
  <si>
    <t>Employer contributions</t>
  </si>
  <si>
    <t>Employee's contributions (as %age of pensionable pay exc salary sacrifice)</t>
  </si>
  <si>
    <t xml:space="preserve">Employee's contributions </t>
  </si>
  <si>
    <t>Employee's contributions (as %age of pensionable pay excluding salary sacrifice)</t>
  </si>
  <si>
    <t>Employee contributions</t>
  </si>
  <si>
    <t>Salary sacrifice element of salaries (licensee this scheme only)</t>
  </si>
  <si>
    <t xml:space="preserve">Pensionable pay - gross of salary sacrifice (licensee this scheme only) </t>
  </si>
  <si>
    <t>Pensionable pay</t>
  </si>
  <si>
    <t>Section A - DB ongoing contributions - all DB schemes</t>
  </si>
  <si>
    <t>Check</t>
  </si>
  <si>
    <t>All non-transmission activities (excluding Excluded Services) - balancing amount</t>
  </si>
  <si>
    <t>ATTRIBUTION of Scheme Admin costs to the licensee</t>
  </si>
  <si>
    <t>Total admin costs collected through normal ongoing pension costs</t>
  </si>
  <si>
    <t>Collected through normal ongoing pension service costs:</t>
  </si>
  <si>
    <t>Total admin costs paid directly by sponsoring employers</t>
  </si>
  <si>
    <t>Paid directly by sponsoring employers:</t>
  </si>
  <si>
    <t>Total scheme admin costs paid in year</t>
  </si>
  <si>
    <t>Section B - Pension admin costs paid by all DB schemes</t>
  </si>
  <si>
    <t>MM/YYYY</t>
  </si>
  <si>
    <t>Date scored</t>
  </si>
  <si>
    <t>score</t>
  </si>
  <si>
    <t>Dun &amp; Bradstreet score (aggregate for each sponsoring company)</t>
  </si>
  <si>
    <t>All non-regulated activities (exc Excluded Services) - balancing amount</t>
  </si>
  <si>
    <t>ATTRIBUTION of PPF levies to the licensee</t>
  </si>
  <si>
    <t>Total PPF levy collected through ongoing pension costs (%age of pensionable pay)</t>
  </si>
  <si>
    <t>Total PPF levy collected through normal ongoing pension costs</t>
  </si>
  <si>
    <t>PPF levy collected through normal ongoing pension costs:</t>
  </si>
  <si>
    <t>Total PPF levy paid directly by sponsoring employers</t>
  </si>
  <si>
    <t>PPF levy paid directly by sponsoring employers:</t>
  </si>
  <si>
    <t>Total PPF levy paid in year</t>
  </si>
  <si>
    <t>Section A - Total PPF levies paid by all DB schemes</t>
  </si>
  <si>
    <t>Finance data</t>
  </si>
  <si>
    <t>Standard Pro-forma template</t>
  </si>
  <si>
    <t>Yes/ No</t>
  </si>
  <si>
    <t>In scheme in the year?</t>
  </si>
  <si>
    <t>Sponsoring companies within the group participating scheme</t>
  </si>
  <si>
    <t xml:space="preserve"> (yes/no)</t>
  </si>
  <si>
    <t>Have any of the scheme’s liabilities been insured (or bought out with an insurer)?  If so, provide details in commentary.</t>
  </si>
  <si>
    <t>Have you ever restricted any new (or existing) elements of salaries to make them non-pensionable, or restricted salaries for pension scheme members relative to non-members?  If so, provide details in the commentary.</t>
  </si>
  <si>
    <t>Transfers in</t>
  </si>
  <si>
    <t>If yes, has ceasing to accept transfers in been considered?</t>
  </si>
  <si>
    <t xml:space="preserve">If no, when did the scheme cease to accept transfers in? </t>
  </si>
  <si>
    <t xml:space="preserve">Does the scheme accept transfers in?  </t>
  </si>
  <si>
    <t>Does the employer contribute to members’ AVCs?</t>
  </si>
  <si>
    <t>Is this on a defined contribution basis, by buying added years, or both?</t>
  </si>
  <si>
    <t>Are Additional Voluntary Contribution (AVC) facilities available to members?  If so:</t>
  </si>
  <si>
    <t>Pension increases in deferment</t>
  </si>
  <si>
    <t>Pension increases in retirement</t>
  </si>
  <si>
    <t>Lump sum benefit on death in service</t>
  </si>
  <si>
    <t>Ill-health benefits</t>
  </si>
  <si>
    <t>Dependants' pension on death after retirement</t>
  </si>
  <si>
    <t>Dependants' provision</t>
  </si>
  <si>
    <t>Lump sum terms on retirement</t>
  </si>
  <si>
    <t>Accrual rate</t>
  </si>
  <si>
    <t>Member contributions</t>
  </si>
  <si>
    <t>Definition of pensionable pay</t>
  </si>
  <si>
    <t>Years</t>
  </si>
  <si>
    <t>Normal retirement age</t>
  </si>
  <si>
    <t>in/out</t>
  </si>
  <si>
    <t>Contracted in or out of Second State Pension</t>
  </si>
  <si>
    <t>Type of benefits</t>
  </si>
  <si>
    <t>Number of active members</t>
  </si>
  <si>
    <t>Group of members:</t>
  </si>
  <si>
    <t>Current scheme benefits applicable to this licensee</t>
  </si>
  <si>
    <t>years</t>
  </si>
  <si>
    <t>Expectation of life for female who will be aged 60 in  20 years</t>
  </si>
  <si>
    <t>Expectation of life for male who will be aged 60 in  20 years</t>
  </si>
  <si>
    <t>Mortality table used to value future female pensioners (detail in commentary)</t>
  </si>
  <si>
    <t>Mortality table used to value future male pensioners (detail in commentary)</t>
  </si>
  <si>
    <t>Expectation of life at 60 for female pensioner</t>
  </si>
  <si>
    <t>Expectation of life at 60 for male pensioner</t>
  </si>
  <si>
    <t>Mortality table number used to value current female pensioners (detail in commentary)</t>
  </si>
  <si>
    <t>Mortality table number used to value current male pensioners (detail in commentary)</t>
  </si>
  <si>
    <t>Proportion of pension commuted at retirement</t>
  </si>
  <si>
    <t>Post-retirement real return above pension increases</t>
  </si>
  <si>
    <t>Post-retirement real return above price inflation</t>
  </si>
  <si>
    <t>Post-retirement assumed outperformance relative to gilts</t>
  </si>
  <si>
    <t>Post-retirement nominal rate  of return</t>
  </si>
  <si>
    <t>Promotional salary scale (if not in salary assumption)</t>
  </si>
  <si>
    <t>Pre-retirement real return above salaries</t>
  </si>
  <si>
    <t>Pre-retirement real return above price inflation</t>
  </si>
  <si>
    <t>Pre-retirement assumed outperformance relative to gilts</t>
  </si>
  <si>
    <t>Pre-retirement nominal rate of return</t>
  </si>
  <si>
    <t>Actuarial assumption in the valuation</t>
  </si>
  <si>
    <t>assuming retirement at age</t>
  </si>
  <si>
    <t>Average remaining active service life   [at 31 March]</t>
  </si>
  <si>
    <t>Solvency (buy-out) funding level</t>
  </si>
  <si>
    <t>Employer deficit recovery contributions, or contribution reductions for surplus (as a percentage of pay)</t>
  </si>
  <si>
    <t>Employer contribution rate for future accruals (%) of pensionable pay (before adjustment)</t>
  </si>
  <si>
    <t>Deficit recovery period (years)</t>
  </si>
  <si>
    <t>Ongoing funding level</t>
  </si>
  <si>
    <t>Actuarial value of liabilities</t>
  </si>
  <si>
    <t>Actuarial value of assets, if not at market value</t>
  </si>
  <si>
    <t xml:space="preserve">Market value of assets </t>
  </si>
  <si>
    <t>Funding method (for example, Projected Unit)</t>
  </si>
  <si>
    <t>Under Pensions Act 2004? If no specify in the commentary</t>
  </si>
  <si>
    <t>Specify valuation date to which actuarial valuation results and assumptions apply</t>
  </si>
  <si>
    <t>If so, when did it close,</t>
  </si>
  <si>
    <t xml:space="preserve">Is the scheme closed to new entrants and/or future accruals?  </t>
  </si>
  <si>
    <t>Is the scheme, or any of its members, subject to any protected rights conditions from the time of privatisation?  If so, provide details in the commentary.</t>
  </si>
  <si>
    <t>In what year was the scheme established?</t>
  </si>
  <si>
    <t>Actuarial valuation results</t>
  </si>
  <si>
    <t>Section D</t>
  </si>
  <si>
    <t>Revised funding ratio - total scheme</t>
  </si>
  <si>
    <t>Funding ratio - incoming scheme</t>
  </si>
  <si>
    <t>Deferreds</t>
  </si>
  <si>
    <t>Pensioners</t>
  </si>
  <si>
    <t>Actives</t>
  </si>
  <si>
    <t>Protected element of merging in scheme</t>
  </si>
  <si>
    <t>Merging Scheme</t>
  </si>
  <si>
    <t>Primary scheme</t>
  </si>
  <si>
    <t>Scheme Membership</t>
  </si>
  <si>
    <t>Scheme merged into %</t>
  </si>
  <si>
    <t>Scheme merging %</t>
  </si>
  <si>
    <t>Regulatory fraction</t>
  </si>
  <si>
    <t>Scheme merged into £m</t>
  </si>
  <si>
    <t>Scheme merging  £m</t>
  </si>
  <si>
    <t>Value of scheme liabilities at merger</t>
  </si>
  <si>
    <t>Value of scheme assets at merger</t>
  </si>
  <si>
    <t>Date of merger</t>
  </si>
  <si>
    <t>Which scheme merged into primary scheme (shown in cell A4 above)</t>
  </si>
  <si>
    <t>Where schemes have merged provide the following under the year in which they merged</t>
  </si>
  <si>
    <t>SCHEME MERGERS (into this scheme)</t>
  </si>
  <si>
    <t>Section C</t>
  </si>
  <si>
    <t>Total Members of licensee in this scheme</t>
  </si>
  <si>
    <t>Total Other members</t>
  </si>
  <si>
    <t>Other members</t>
  </si>
  <si>
    <t>Total Members with protected rights</t>
  </si>
  <si>
    <t>Members with protected rights from privatisation</t>
  </si>
  <si>
    <t>Total Members of this scheme</t>
  </si>
  <si>
    <t>Closing balance</t>
  </si>
  <si>
    <t>bulk transfers out</t>
  </si>
  <si>
    <t>leavers</t>
  </si>
  <si>
    <t>transfers in/ new members</t>
  </si>
  <si>
    <t>opening balance</t>
  </si>
  <si>
    <t>Total members</t>
  </si>
  <si>
    <t>transfers in</t>
  </si>
  <si>
    <t xml:space="preserve">new dependents </t>
  </si>
  <si>
    <t>active and deferreds becoming pensioners</t>
  </si>
  <si>
    <t>bulk transfers in</t>
  </si>
  <si>
    <t>retired</t>
  </si>
  <si>
    <t>transfers out</t>
  </si>
  <si>
    <t>transfers in (actives now left)</t>
  </si>
  <si>
    <t>Deferred pensioners</t>
  </si>
  <si>
    <t xml:space="preserve">retiring </t>
  </si>
  <si>
    <t xml:space="preserve">other leavers, not transferred to deferred </t>
  </si>
  <si>
    <t xml:space="preserve">leavers, transferred to deferred </t>
  </si>
  <si>
    <t xml:space="preserve">transfers in </t>
  </si>
  <si>
    <t>New entrants</t>
  </si>
  <si>
    <t>Opening balance</t>
  </si>
  <si>
    <t>Number of members annually</t>
  </si>
  <si>
    <t>Movements in scheme members</t>
  </si>
  <si>
    <t>Membership - total of this group scheme</t>
  </si>
  <si>
    <t>Section B</t>
  </si>
  <si>
    <t>NET DEFICIT/(ASSETS) attributable to corporate transactions post 31 March 2010</t>
  </si>
  <si>
    <t>TOTAL liabilities attributable to corporate transactions post 31 March 2010 at year end</t>
  </si>
  <si>
    <t>Insert description and explain in commentary</t>
  </si>
  <si>
    <t>Value of liabilities attributable at year end</t>
  </si>
  <si>
    <t>TOTAL Assets attributable to corporate transactions post 31 March 2010 at year end</t>
  </si>
  <si>
    <t>Value of assets attributable at year end</t>
  </si>
  <si>
    <t>BULK TRANSFERS FROM CORPORATE TRANSACTIONS POST 31 MARCH 2010 (to be excluded from regulatory fraction)</t>
  </si>
  <si>
    <t>Other: Please describe</t>
  </si>
  <si>
    <t>Changes in actuarial assumptions</t>
  </si>
  <si>
    <t>Changes in period (not accounted for above)</t>
  </si>
  <si>
    <t xml:space="preserve">Balance Brought Forward </t>
  </si>
  <si>
    <t>Total of this pension scheme's liabilities</t>
  </si>
  <si>
    <t>Total of this pension scheme's assets</t>
  </si>
  <si>
    <t xml:space="preserve">Other: </t>
  </si>
  <si>
    <t>Other: Liability balances</t>
  </si>
  <si>
    <t>Other: Net Derivative Asset / (Liabilities)</t>
  </si>
  <si>
    <t>Liability balances</t>
  </si>
  <si>
    <t>AVC</t>
  </si>
  <si>
    <t>Pooled investment vehicles</t>
  </si>
  <si>
    <t>Private equity</t>
  </si>
  <si>
    <t>Overseas fixed interest and index-linked securities</t>
  </si>
  <si>
    <t>Overseas bonds</t>
  </si>
  <si>
    <t>INVESTMENT RETURN</t>
  </si>
  <si>
    <t>Balance carried forward</t>
  </si>
  <si>
    <t xml:space="preserve">Investment Returns </t>
  </si>
  <si>
    <t>PPF levy - risk based element</t>
  </si>
  <si>
    <t>PPF levy - fixed element</t>
  </si>
  <si>
    <t>Pension Scheme administration expenses</t>
  </si>
  <si>
    <t>Transfer values for leavers</t>
  </si>
  <si>
    <t>Benefits</t>
  </si>
  <si>
    <t>Other (individual transfers)</t>
  </si>
  <si>
    <t>Bulk transfers in from Corporate transactions (explain in notes)</t>
  </si>
  <si>
    <t>Added years/AVC contributions</t>
  </si>
  <si>
    <t>Employers - deficit repair</t>
  </si>
  <si>
    <t>Employers - ERDCs</t>
  </si>
  <si>
    <t>Employers - normal</t>
  </si>
  <si>
    <t>Employees</t>
  </si>
  <si>
    <t>Contributions received (+/ve)</t>
  </si>
  <si>
    <t>Balance brought forward</t>
  </si>
  <si>
    <t>Specify whether audited or unaudited</t>
  </si>
  <si>
    <t>Movements in total group pension scheme assets</t>
  </si>
  <si>
    <t>Basis of scheme valuation (for example enter - s224, triennial, s179)</t>
  </si>
  <si>
    <t>Regulated deficit for this licensee</t>
  </si>
  <si>
    <t>Scottish Hydro Electric Power Distribution Limited</t>
  </si>
  <si>
    <t>Non-regulated proportion of surplus (-ve)/ deficit (+ve)</t>
  </si>
  <si>
    <t>Gross scheme surplus (+ve)/ deficit (-ve)</t>
  </si>
  <si>
    <t>Not required</t>
  </si>
  <si>
    <t>Required</t>
  </si>
  <si>
    <t>Section A</t>
  </si>
  <si>
    <t>1.10.1 - Pensions DB Triennial</t>
  </si>
  <si>
    <t>Actual non-operational capex</t>
  </si>
  <si>
    <t>Actual controllable opex</t>
  </si>
  <si>
    <t>Actual load related capex</t>
  </si>
  <si>
    <t>Check and Balances</t>
  </si>
  <si>
    <t>1.1 Inc_Stat</t>
  </si>
  <si>
    <t>1.2 Fin_Pos</t>
  </si>
  <si>
    <t xml:space="preserve">1.3 Cashflow </t>
  </si>
  <si>
    <t>1.4 Rec to Reg Acs</t>
  </si>
  <si>
    <t>1.5 Net Debt 1</t>
  </si>
  <si>
    <t>1.5.1 Net Debt NG 1</t>
  </si>
  <si>
    <t>1.5.2a Net Debt Rec</t>
  </si>
  <si>
    <t>1.7 Disposals</t>
  </si>
  <si>
    <t>1.9 Fin Req</t>
  </si>
  <si>
    <t>1.10.1 Pension DB Deficit</t>
  </si>
  <si>
    <t>1.10.2 Pensions For Benchmark</t>
  </si>
  <si>
    <t>1.10.3 Pensions PPF &amp; Admin</t>
  </si>
  <si>
    <t>1.10.4 Pensions Rec Triennial</t>
  </si>
  <si>
    <t>1.10.5 DAM Stat Triennial</t>
  </si>
  <si>
    <t>1.10.6 DAM Rec Triennial</t>
  </si>
  <si>
    <t>1.10.1 Pension DB Triennial</t>
  </si>
  <si>
    <t>Totex Data</t>
  </si>
  <si>
    <t>Heading 1</t>
  </si>
  <si>
    <t>Heading 2</t>
  </si>
  <si>
    <t>Heading 3</t>
  </si>
  <si>
    <t>Heading 4</t>
  </si>
  <si>
    <t>Customer Contributions</t>
  </si>
  <si>
    <t xml:space="preserve">Non Operational </t>
  </si>
  <si>
    <t>Controllable</t>
  </si>
  <si>
    <t>Non Controllable</t>
  </si>
  <si>
    <t>Total Opex</t>
  </si>
  <si>
    <t>2. Ofgem Adjustments to Totex</t>
  </si>
  <si>
    <t>Ofgem Adjustments TO</t>
  </si>
  <si>
    <t>Total Ofgem Adjustments TO</t>
  </si>
  <si>
    <t>Ofgem Adjustments - SO</t>
  </si>
  <si>
    <t>Total Ofgem Adjustments - SO</t>
  </si>
  <si>
    <t>Totex summary</t>
  </si>
  <si>
    <t>Ofgem totex adjustments</t>
  </si>
  <si>
    <t>Opex Data</t>
  </si>
  <si>
    <t>1.3a Net Cash Controllable Costs Matrix (of capitalisation of closely associated indirects and business support)</t>
  </si>
  <si>
    <t>Total (TO/SO)</t>
  </si>
  <si>
    <t>Business support</t>
  </si>
  <si>
    <t>Closely associated indirects</t>
  </si>
  <si>
    <t>Direct costs</t>
  </si>
  <si>
    <t>Non Controlable Costs</t>
  </si>
  <si>
    <t>Total Controllable Costs after Capitalisation</t>
  </si>
  <si>
    <t>Information Systems &amp; Telecommunications</t>
  </si>
  <si>
    <t>Property Management</t>
  </si>
  <si>
    <t>HR &amp; Non-Operational Training</t>
  </si>
  <si>
    <t>Finance, Audit &amp; Regulation</t>
  </si>
  <si>
    <t>Insurance</t>
  </si>
  <si>
    <t>Procurement</t>
  </si>
  <si>
    <t>CEO &amp; Other Corporate Functions</t>
  </si>
  <si>
    <t>Business Support Total</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</si>
  <si>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</si>
  <si>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</si>
  <si>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</si>
  <si>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</si>
  <si>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</si>
  <si>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</si>
  <si>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</si>
  <si>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</si>
  <si>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</si>
  <si>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</si>
  <si>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</si>
  <si>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</si>
  <si>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</si>
  <si>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</si>
  <si>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</si>
  <si>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</si>
  <si>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</si>
  <si>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</si>
  <si>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CNI</t>
  </si>
  <si>
    <t>Security (Armed Guards)</t>
  </si>
  <si>
    <t>Quarry and Loss Development</t>
  </si>
  <si>
    <t>BT 21  CN Teleprotection</t>
  </si>
  <si>
    <t>Offshore Transmission Project</t>
  </si>
  <si>
    <t>Allowed Innovation Costs (incl. IFI)</t>
  </si>
  <si>
    <t>Note: from April 2013, The allowed innovation costs are included up to the end of TPCR4 and from April 2013 this line should capture any forecast spending under "Annual Innovation Allowance" (refer to page 44 of the December RIIO T1 Strategy Costs document)</t>
  </si>
  <si>
    <t>Direct Total</t>
  </si>
  <si>
    <t>Pension Deficit Payments</t>
  </si>
  <si>
    <t>Profit and Loss on Fixed Assets</t>
  </si>
  <si>
    <t>IFI</t>
  </si>
  <si>
    <t>Network Rates Licence Fees</t>
  </si>
  <si>
    <t>Physical Security Costs</t>
  </si>
  <si>
    <t>Depreciation / Amortisation</t>
  </si>
  <si>
    <t>Total Non Controllable Costs</t>
  </si>
  <si>
    <t>Total Operating Costs</t>
  </si>
  <si>
    <t>Direct Opex</t>
  </si>
  <si>
    <t>Planning</t>
  </si>
  <si>
    <t>Real Time Operation</t>
  </si>
  <si>
    <t>Operational Support</t>
  </si>
  <si>
    <t>IS Business Resource</t>
  </si>
  <si>
    <t>Engineering Support</t>
  </si>
  <si>
    <t>SO Direct Opex</t>
  </si>
  <si>
    <t>1.3b Gross Cash Controllable Costs Matrix (before capitalisation of closely associated indirects and business support)</t>
  </si>
  <si>
    <t>TRPC4</t>
  </si>
  <si>
    <t>Total Controllable Costs before Capitalisation</t>
  </si>
  <si>
    <t>1.3c Cash Controllable Capitalistion Matrix (capitalisation elements of closely associated indirects and business support)</t>
  </si>
  <si>
    <t>Total Capitalised Element</t>
  </si>
  <si>
    <t>1.4 Provisions - NGET Transmission</t>
  </si>
  <si>
    <t>Not input to database</t>
  </si>
  <si>
    <t>Totals</t>
  </si>
  <si>
    <t>Total - NGET</t>
  </si>
  <si>
    <t>Income Statement Charge / Release</t>
  </si>
  <si>
    <t>Cash Utilisation</t>
  </si>
  <si>
    <t>Unwinding of discount</t>
  </si>
  <si>
    <t>Other Movements</t>
  </si>
  <si>
    <t>Total Net Movement of provisions</t>
  </si>
  <si>
    <t>Total - ETO</t>
  </si>
  <si>
    <t>Total - ESO</t>
  </si>
  <si>
    <t>Contaminated Land</t>
  </si>
  <si>
    <t>Other (including Property &amp; Employer liability)</t>
  </si>
  <si>
    <t>1.8 Irregular Items</t>
  </si>
  <si>
    <t>Activity</t>
  </si>
  <si>
    <t>National Grid Electricity Transmission</t>
  </si>
  <si>
    <t>Business Plan Data Templates</t>
  </si>
  <si>
    <t>2.1 Direct Opex</t>
  </si>
  <si>
    <t>Year ending</t>
  </si>
  <si>
    <t>BT 21 C Teleprotection</t>
  </si>
  <si>
    <t>Total Cash Controllable Costs</t>
  </si>
  <si>
    <t>Substations</t>
  </si>
  <si>
    <t xml:space="preserve">    Transformers and reactors</t>
  </si>
  <si>
    <t xml:space="preserve">    Switchgear </t>
  </si>
  <si>
    <t>SVC's and MSC's</t>
  </si>
  <si>
    <t xml:space="preserve">    Protection &amp; control</t>
  </si>
  <si>
    <t>LVAC</t>
  </si>
  <si>
    <t>Site Care</t>
  </si>
  <si>
    <t>Other Costs</t>
  </si>
  <si>
    <t xml:space="preserve">         Other HV maintenance</t>
  </si>
  <si>
    <t xml:space="preserve">         Safety/ Enviromental/ Planning</t>
  </si>
  <si>
    <t>De-commissioning costs</t>
  </si>
  <si>
    <t xml:space="preserve">         NRM  substation assets</t>
  </si>
  <si>
    <t>OHL</t>
  </si>
  <si>
    <t xml:space="preserve">Tower painting </t>
  </si>
  <si>
    <t>Towers and Foundations</t>
  </si>
  <si>
    <t>Conductors, Insulators, Fittings etc.</t>
  </si>
  <si>
    <t xml:space="preserve">         Continuous improvement &amp; capitalisation</t>
  </si>
  <si>
    <t>Cables</t>
  </si>
  <si>
    <t>Gas</t>
  </si>
  <si>
    <t>Oil</t>
  </si>
  <si>
    <t>XLPE</t>
  </si>
  <si>
    <t>Circuit Breaker refurbishment</t>
  </si>
  <si>
    <t>Decommissioning (Substations)</t>
  </si>
  <si>
    <t>Asbestos Removal</t>
  </si>
  <si>
    <t xml:space="preserve">         Plant Painting</t>
  </si>
  <si>
    <t xml:space="preserve">         TCPR4 Rollover unidentified task</t>
  </si>
  <si>
    <t>Decommissioning (OHL)</t>
  </si>
  <si>
    <t>Decommissioning (Cables)</t>
  </si>
  <si>
    <t>2.4 Analysis of Excluded, Consented, and De Minimis Services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</si>
  <si>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</si>
  <si>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</si>
  <si>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</si>
  <si>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</si>
  <si>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</si>
  <si>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</si>
  <si>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</si>
  <si>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</si>
  <si>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</si>
  <si>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</si>
  <si>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</si>
  <si>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</si>
  <si>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</si>
  <si>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</si>
  <si>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</si>
  <si>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</si>
  <si>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</si>
  <si>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</si>
  <si>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</si>
  <si>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</si>
  <si>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</si>
  <si>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</si>
  <si>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Total Revenue</t>
  </si>
  <si>
    <t>2.5 Analysis of CEO &amp; Other Corporate Costs</t>
  </si>
  <si>
    <t>Cash Controllable and Excluded Services</t>
  </si>
  <si>
    <t>Total costs allocated</t>
  </si>
  <si>
    <t>Gas Distribution</t>
  </si>
  <si>
    <t>Communications</t>
  </si>
  <si>
    <t>Group Strategy</t>
  </si>
  <si>
    <t>Legal / Risk and Compliance/ Comp Secrtariat</t>
  </si>
  <si>
    <t>Corporate Responsibility and Investor Relations</t>
  </si>
  <si>
    <t>Group Corporate Affairs</t>
  </si>
  <si>
    <t>Board Members and Other</t>
  </si>
  <si>
    <t>Gas Distribution Total</t>
  </si>
  <si>
    <t>Linked to table 2.9.1</t>
  </si>
  <si>
    <t>Excluded Services Total</t>
  </si>
  <si>
    <t>Transmission Total</t>
  </si>
  <si>
    <t>NGET TO</t>
  </si>
  <si>
    <t>Total NGET TO</t>
  </si>
  <si>
    <t>NGET SO</t>
  </si>
  <si>
    <t>Total NGET SO</t>
  </si>
  <si>
    <t>Linked to table2.9.1</t>
  </si>
  <si>
    <t>NGGT TO</t>
  </si>
  <si>
    <t>Total NGGT TO</t>
  </si>
  <si>
    <t>Linked to table 1.3b and table 2.9.1</t>
  </si>
  <si>
    <t>NGGT SO</t>
  </si>
  <si>
    <t>Total NGGT SO</t>
  </si>
  <si>
    <t xml:space="preserve">Other UK Group Companies </t>
  </si>
  <si>
    <t xml:space="preserve">Total Other UK Group Companies </t>
  </si>
  <si>
    <t xml:space="preserve">Other Overseas Group Companies </t>
  </si>
  <si>
    <t xml:space="preserve">Total Other Overseas Group Companies </t>
  </si>
  <si>
    <t>IT and telecoms Costs</t>
  </si>
  <si>
    <t>Application Development</t>
  </si>
  <si>
    <t>Gross Staff Costs (Including Gross Pension &amp; Agency costs)</t>
  </si>
  <si>
    <t>Contractor Costs</t>
  </si>
  <si>
    <t>Bought in Services</t>
  </si>
  <si>
    <t>Software</t>
  </si>
  <si>
    <t>Hardware</t>
  </si>
  <si>
    <t>Data Centre Security</t>
  </si>
  <si>
    <t>Total Cash Controllable Opex</t>
  </si>
  <si>
    <t>Linked to table 2.8.1</t>
  </si>
  <si>
    <t>Amortisation</t>
  </si>
  <si>
    <t>Application Maintenance &amp; Support</t>
  </si>
  <si>
    <t>Desktop Services</t>
  </si>
  <si>
    <t>Application Server Support</t>
  </si>
  <si>
    <t>Storage</t>
  </si>
  <si>
    <t>Central Printing</t>
  </si>
  <si>
    <t>Network (LAN &amp; WAN)</t>
  </si>
  <si>
    <t>Business Telecoms</t>
  </si>
  <si>
    <t>Management Services</t>
  </si>
  <si>
    <t>Training Centres</t>
  </si>
  <si>
    <t>Total IT and telecoms Costs</t>
  </si>
  <si>
    <t>Total Capital Spend</t>
  </si>
  <si>
    <t xml:space="preserve">Total Staff FTEs </t>
  </si>
  <si>
    <t>No.</t>
  </si>
  <si>
    <t xml:space="preserve">Total Contractors </t>
  </si>
  <si>
    <t>Equipment</t>
  </si>
  <si>
    <t>No of End Users</t>
  </si>
  <si>
    <t>Desktops</t>
  </si>
  <si>
    <t xml:space="preserve">Laptops </t>
  </si>
  <si>
    <t>Business Telephones</t>
  </si>
  <si>
    <t>Application Development Projects</t>
  </si>
  <si>
    <t>Applications in Production</t>
  </si>
  <si>
    <t>Servers</t>
  </si>
  <si>
    <t>Network Ports</t>
  </si>
  <si>
    <t>GB of Centrally Managed Storage</t>
  </si>
  <si>
    <t>GB</t>
  </si>
  <si>
    <t>Total Cash Controllable IT &amp; Telecoms Costs</t>
  </si>
  <si>
    <t xml:space="preserve">Electricity Transmission </t>
  </si>
  <si>
    <t xml:space="preserve">Gas Transmission </t>
  </si>
  <si>
    <t>GDNs</t>
  </si>
  <si>
    <t>Other National Grid Companies</t>
  </si>
  <si>
    <t>External Customers</t>
  </si>
  <si>
    <t>Linked to table 2.6 Cash Controllable costs</t>
  </si>
  <si>
    <t>Total Cash Controllable Non-Operational IT &amp; Telecoms Costs</t>
  </si>
  <si>
    <t>Allocation of Total Cash Controllable Operational IT &amp; Telecoms Costs</t>
  </si>
  <si>
    <t>2.7 Insurance Costs</t>
  </si>
  <si>
    <t>2.7.1 Insurance Premiums</t>
  </si>
  <si>
    <t>Business Interruption</t>
  </si>
  <si>
    <t>Motor Third Party Liability</t>
  </si>
  <si>
    <t>Excess Employers Liability</t>
  </si>
  <si>
    <t>Employers' Liability</t>
  </si>
  <si>
    <t>Overseas Travel</t>
  </si>
  <si>
    <t xml:space="preserve">Personal Accident </t>
  </si>
  <si>
    <t xml:space="preserve">Professional Indemnity </t>
  </si>
  <si>
    <t>Property (Towers &amp; Poles etc)</t>
  </si>
  <si>
    <t xml:space="preserve">Public Liability </t>
  </si>
  <si>
    <t>EPL  - Not Covered</t>
  </si>
  <si>
    <t>Terrorism</t>
  </si>
  <si>
    <t>Aviation</t>
  </si>
  <si>
    <t>Directors &amp; Officers</t>
  </si>
  <si>
    <t>Business Services allocation</t>
  </si>
  <si>
    <t>Self retained claims costs (below deductible)</t>
  </si>
  <si>
    <t>Check to 2.7.2 Insurance Premiums</t>
  </si>
  <si>
    <t>Other NG Companies</t>
  </si>
  <si>
    <t>2.7.2 Total Insurance Department Costs</t>
  </si>
  <si>
    <t>Total Insurance dept. Costs</t>
  </si>
  <si>
    <t>Insurance Premiums</t>
  </si>
  <si>
    <t>Brokers fees</t>
  </si>
  <si>
    <t>Insurance receipts</t>
  </si>
  <si>
    <t xml:space="preserve">Other </t>
  </si>
  <si>
    <t>check to table 2.9.1</t>
  </si>
  <si>
    <t>2.7.3   Analysis of Captive Insurance Companies</t>
  </si>
  <si>
    <t>Total Captive Insurance</t>
  </si>
  <si>
    <t>NGT Insurance Co. (Isle of Man) Ltd</t>
  </si>
  <si>
    <t>Regulated</t>
  </si>
  <si>
    <t>Transmission - ETO</t>
  </si>
  <si>
    <t>Transmission - ESO</t>
  </si>
  <si>
    <t>Transmission - GTO</t>
  </si>
  <si>
    <t>Transmission - GSO</t>
  </si>
  <si>
    <t>Distribution</t>
  </si>
  <si>
    <t>LNG</t>
  </si>
  <si>
    <t>Metering</t>
  </si>
  <si>
    <t>UK Unregulated</t>
  </si>
  <si>
    <t>Overseas</t>
  </si>
  <si>
    <t>Total Written Premiums</t>
  </si>
  <si>
    <t>Earned Premiums</t>
  </si>
  <si>
    <t>Shareholders Funds</t>
  </si>
  <si>
    <t>Surplus / Profit</t>
  </si>
  <si>
    <t>Past Dividends repatriated</t>
  </si>
  <si>
    <t>Aggregate Exposure</t>
  </si>
  <si>
    <t xml:space="preserve">Maximum Retention per Loss </t>
  </si>
  <si>
    <t>PD/BI/CAR</t>
  </si>
  <si>
    <t>PL</t>
  </si>
  <si>
    <t>X/S EL</t>
  </si>
  <si>
    <t>PA</t>
  </si>
  <si>
    <t>PI</t>
  </si>
  <si>
    <t>Otherwise uninsured</t>
  </si>
  <si>
    <t>Basscheck</t>
  </si>
  <si>
    <t>IOG Expansion</t>
  </si>
  <si>
    <t>Motor</t>
  </si>
  <si>
    <t>EL</t>
  </si>
  <si>
    <t>Losses</t>
  </si>
  <si>
    <t>Loss Reserves</t>
  </si>
  <si>
    <t>Underwriting Expenses</t>
  </si>
  <si>
    <t>Net Investment Income</t>
  </si>
  <si>
    <t>NGT Insurance Co. (Ireland) Ltd</t>
  </si>
  <si>
    <t>2.8 Analysis of Property Costs by Building</t>
  </si>
  <si>
    <t>NonAllocated Costs</t>
  </si>
  <si>
    <t>Gross Staff Costs (including Agency Costs)</t>
  </si>
  <si>
    <t>Gross Pension Costs</t>
  </si>
  <si>
    <t>Professional and consultancy fees</t>
  </si>
  <si>
    <t>Rents</t>
  </si>
  <si>
    <t xml:space="preserve">    Postage &amp; Reprographics</t>
  </si>
  <si>
    <t xml:space="preserve">    Repairs and Maintenance</t>
  </si>
  <si>
    <t xml:space="preserve">    Grounds Maintenance</t>
  </si>
  <si>
    <t xml:space="preserve">    Green Travel</t>
  </si>
  <si>
    <t xml:space="preserve">    Catering</t>
  </si>
  <si>
    <t xml:space="preserve">    Cleaning</t>
  </si>
  <si>
    <t xml:space="preserve">    Security, Reception &amp; Porters</t>
  </si>
  <si>
    <t xml:space="preserve">    Utilities including electricity, gas and water (supply and sewerage)</t>
  </si>
  <si>
    <t>Property insurance</t>
  </si>
  <si>
    <t>Total Cash Controllable Property Management Costs</t>
  </si>
  <si>
    <t>Check to table 2.8.1</t>
  </si>
  <si>
    <t>Profit and loss on fixed assets</t>
  </si>
  <si>
    <t>Total Property Management Costs</t>
  </si>
  <si>
    <t>Total Cat. 3 &gt; £1m</t>
  </si>
  <si>
    <t>Total Cat. 2 &gt;£0.5m &lt; £1m</t>
  </si>
  <si>
    <t>Total Cat. 3 &lt; £0.5m</t>
  </si>
  <si>
    <t>2.8.1 Analysis of Property Costs by Network</t>
  </si>
  <si>
    <t>Total Cash Controllable Property Costs</t>
  </si>
  <si>
    <t>Total Cash Controllable Non-Operational Property Costs</t>
  </si>
  <si>
    <t>Allocation of Total Cash Controllable Operational Property Costs</t>
  </si>
  <si>
    <t>2012/12</t>
  </si>
  <si>
    <t>2.9 Analysis of Business Support Costs</t>
  </si>
  <si>
    <t>IT and Telecoms</t>
  </si>
  <si>
    <t>Gross Staff Costs (excluding pensions)</t>
  </si>
  <si>
    <t>Gross Pensions</t>
  </si>
  <si>
    <t>Gross Staff Costs</t>
  </si>
  <si>
    <t>Agency Costs</t>
  </si>
  <si>
    <t>Other Staff Related Costs</t>
  </si>
  <si>
    <t>Materials</t>
  </si>
  <si>
    <t>Contractors</t>
  </si>
  <si>
    <r>
      <t xml:space="preserve">Rent and Building Costs </t>
    </r>
    <r>
      <rPr>
        <b/>
        <sz val="10"/>
        <rFont val="Verdana"/>
        <family val="2"/>
      </rPr>
      <t>including business rates</t>
    </r>
  </si>
  <si>
    <t>Professional services and subscriptions</t>
  </si>
  <si>
    <t>TMA</t>
  </si>
  <si>
    <t>Cash Controllable Costs:</t>
  </si>
  <si>
    <t>HR and Non Operational Training</t>
  </si>
  <si>
    <t>Finance, Audit and Regulation</t>
  </si>
  <si>
    <t>CEO and Other Corporate Costs</t>
  </si>
  <si>
    <t>2.9.1 Business Support Allocations</t>
  </si>
  <si>
    <t>Allocation of Total Cash Controllable Business Support Costs</t>
  </si>
  <si>
    <t>Gas Transmission</t>
  </si>
  <si>
    <t>Linked to 1.3b</t>
  </si>
  <si>
    <t>Total Cash Controllable</t>
  </si>
  <si>
    <t>CEO and other Corporate Costs</t>
  </si>
  <si>
    <t>2.10 Related Party Transactions (NG)</t>
  </si>
  <si>
    <t>Name:</t>
  </si>
  <si>
    <t>Transmission</t>
  </si>
  <si>
    <t>Turnover/Sales/Recharge-Opex</t>
  </si>
  <si>
    <t>Turnover/Sales/Recharge-Capex</t>
  </si>
  <si>
    <t>Total Costs - Opex</t>
  </si>
  <si>
    <t>Total Costs - Capex</t>
  </si>
  <si>
    <t>Margin - Opex</t>
  </si>
  <si>
    <t>Margin - Capex</t>
  </si>
  <si>
    <t>GTO</t>
  </si>
  <si>
    <t>GSO</t>
  </si>
  <si>
    <t>London</t>
  </si>
  <si>
    <t>East of England</t>
  </si>
  <si>
    <t>West Midlands</t>
  </si>
  <si>
    <t>North West</t>
  </si>
  <si>
    <t>Other Group Companies</t>
  </si>
  <si>
    <t>External Companies</t>
  </si>
  <si>
    <t>Year on Year Movement in Controllable Costs</t>
  </si>
  <si>
    <t>NGET - TO</t>
  </si>
  <si>
    <t>Business Support</t>
  </si>
  <si>
    <t>Direct Costs</t>
  </si>
  <si>
    <t>Controllable costs</t>
  </si>
  <si>
    <t>NGET - SO</t>
  </si>
  <si>
    <t>Check to 1.3a</t>
  </si>
  <si>
    <t>Total Business Support Costs</t>
  </si>
  <si>
    <t>2.15 Total Transmission Salary and FTE Numbers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</si>
  <si>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</si>
  <si>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</si>
  <si>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</si>
  <si>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</si>
  <si>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</si>
  <si>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</si>
  <si>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Fully Operational / Non Trainees</t>
  </si>
  <si>
    <t>Craftsperson</t>
  </si>
  <si>
    <t>Engineers</t>
  </si>
  <si>
    <t>Agency</t>
  </si>
  <si>
    <t>Trainees</t>
  </si>
  <si>
    <t>Total Average FTEs</t>
  </si>
  <si>
    <t>Total Gross Staff Costs (Salaries &amp; Normal Pensions)</t>
  </si>
  <si>
    <t>Average Gross Staff Cost per FTE</t>
  </si>
  <si>
    <t>Total Business Support</t>
  </si>
  <si>
    <t xml:space="preserve">Average FTE with in Business Support </t>
  </si>
  <si>
    <t>2.17.1 Resilience Table (TO)</t>
  </si>
  <si>
    <t>Year Ending</t>
  </si>
  <si>
    <t>Weather Related</t>
  </si>
  <si>
    <t>Flood</t>
  </si>
  <si>
    <t>Wind</t>
  </si>
  <si>
    <t>Snow &amp; Ice</t>
  </si>
  <si>
    <t>Lightning</t>
  </si>
  <si>
    <t>Solar Activity</t>
  </si>
  <si>
    <t>Sub-Total</t>
  </si>
  <si>
    <t>Security Resilience</t>
  </si>
  <si>
    <t xml:space="preserve">Security  </t>
  </si>
  <si>
    <t>Telecoms</t>
  </si>
  <si>
    <t>Physical Security (CNI)</t>
  </si>
  <si>
    <t>Physical Security (Other)</t>
  </si>
  <si>
    <t>Operational Telecoms</t>
  </si>
  <si>
    <t>BT 21 CN</t>
  </si>
  <si>
    <t>Cyber Resilience</t>
  </si>
  <si>
    <t>IT Systems (Non SO)</t>
  </si>
  <si>
    <t>Proximity Resilience</t>
  </si>
  <si>
    <t>Physical Protection &amp; Diversions</t>
  </si>
  <si>
    <t>2.17.2 Resilience Table (SO)</t>
  </si>
  <si>
    <t>2.18 APPRENTICES &amp; TRAINEES</t>
  </si>
  <si>
    <t xml:space="preserve">Apprentices </t>
  </si>
  <si>
    <t>Craftsperson Apprentices</t>
  </si>
  <si>
    <t>Basic salaries and wages (inc. NI, bonuses, PRP, overtime, standby &amp; other allowances)</t>
  </si>
  <si>
    <t>Normal Pension Charges</t>
  </si>
  <si>
    <t>Less: Capitalised Salaries and Pensions</t>
  </si>
  <si>
    <t>Net Staff Costs Opex</t>
  </si>
  <si>
    <t>Gross Staff Costs Opex</t>
  </si>
  <si>
    <t>Average number of apprentice and industrial trainee FTEs</t>
  </si>
  <si>
    <t>Ist Year Apprentices</t>
  </si>
  <si>
    <t>FTE</t>
  </si>
  <si>
    <t>2nd Year Apprentices</t>
  </si>
  <si>
    <t>3rd Year Apprentices</t>
  </si>
  <si>
    <t>4th Year Apprentices</t>
  </si>
  <si>
    <t>Engineer Apprentices</t>
  </si>
  <si>
    <t>Graduate &amp; other staff/management Trainees</t>
  </si>
  <si>
    <t>Training Cost</t>
  </si>
  <si>
    <t xml:space="preserve">Operational Training </t>
  </si>
  <si>
    <t>Non-Operational Training</t>
  </si>
  <si>
    <t>Total Training</t>
  </si>
  <si>
    <t>Other initiatives to address skills shortage</t>
  </si>
  <si>
    <t>Education &amp; Skills</t>
  </si>
  <si>
    <t>Describe</t>
  </si>
  <si>
    <t>External Funding</t>
  </si>
  <si>
    <t>Total External Funding</t>
  </si>
  <si>
    <t>Admin costs attributable to apprentices and training</t>
  </si>
  <si>
    <t>Apprentice/trainee recruitment costs</t>
  </si>
  <si>
    <t>Other apprentice trainee admin costs</t>
  </si>
  <si>
    <t>Costs to meets skills shortages</t>
  </si>
  <si>
    <t>Other training costs</t>
  </si>
  <si>
    <t>2.19 Insourced/Outsourced analysis</t>
  </si>
  <si>
    <t>Load Related Expenditure</t>
  </si>
  <si>
    <t>Non-Load Related Expenditure</t>
  </si>
  <si>
    <t>Total TO Operational capex</t>
  </si>
  <si>
    <t>Non Op Capex</t>
  </si>
  <si>
    <t>SO Capex (National Grid only)</t>
  </si>
  <si>
    <t>Total Capex</t>
  </si>
  <si>
    <t xml:space="preserve">Closely associated indirects </t>
  </si>
  <si>
    <t>Generation/Demand sole use</t>
  </si>
  <si>
    <t>Local enabling - Generation/Demand</t>
  </si>
  <si>
    <t>Total TO Operational Capex</t>
  </si>
  <si>
    <t>Operational IT and Telecommunications</t>
  </si>
  <si>
    <t>Network Design and Engineering</t>
  </si>
  <si>
    <t>Engineering management and clerical support</t>
  </si>
  <si>
    <t>Network policy (incl. R&amp;D)</t>
  </si>
  <si>
    <t>Health,  safety and environment</t>
  </si>
  <si>
    <t>Stores and Logistics</t>
  </si>
  <si>
    <t>Vehicles and Transport</t>
  </si>
  <si>
    <t>Network planning</t>
  </si>
  <si>
    <t>Total closely assocated Indirects</t>
  </si>
  <si>
    <t>Information Systems and Telecommunicatio0ns</t>
  </si>
  <si>
    <t xml:space="preserve">Property management </t>
  </si>
  <si>
    <t>HR and N on-operational Training</t>
  </si>
  <si>
    <t>Finance,audit and Regulation</t>
  </si>
  <si>
    <t>CEO and other corporate functions</t>
  </si>
  <si>
    <t>Customer</t>
  </si>
  <si>
    <t>Total Business support</t>
  </si>
  <si>
    <t>Internal Costs</t>
  </si>
  <si>
    <t>Internal Labour</t>
  </si>
  <si>
    <t>Directly procured materials</t>
  </si>
  <si>
    <t>Outsourced Costs</t>
  </si>
  <si>
    <t>Open Book</t>
  </si>
  <si>
    <t>Labour Only contracts</t>
  </si>
  <si>
    <t>Labour</t>
  </si>
  <si>
    <t>Other contracts</t>
  </si>
  <si>
    <t>Closed Book</t>
  </si>
  <si>
    <t>2016/17</t>
  </si>
  <si>
    <t>2020/21</t>
  </si>
  <si>
    <t xml:space="preserve">Indirect </t>
  </si>
  <si>
    <t>[REF]: Innovation Rollout Mechanism</t>
  </si>
  <si>
    <t>T1/GD1</t>
  </si>
  <si>
    <t>Scheme Name</t>
  </si>
  <si>
    <t>Cost Category</t>
  </si>
  <si>
    <t>(£m)</t>
  </si>
  <si>
    <t>By Cost Type</t>
  </si>
  <si>
    <t>Wayleaves (inc Easements/Servitudes)</t>
  </si>
  <si>
    <t>Road Charges</t>
  </si>
  <si>
    <t>Rent</t>
  </si>
  <si>
    <t>Subscriptions</t>
  </si>
  <si>
    <t>Related Party Margins</t>
  </si>
  <si>
    <t>Total Gross Costs</t>
  </si>
  <si>
    <t>Cost recoveries</t>
  </si>
  <si>
    <t>Total Net Costs</t>
  </si>
  <si>
    <t>Check - Cost Type to Scheme Totals</t>
  </si>
  <si>
    <t xml:space="preserve">[REF]: NIA by Cost Type </t>
  </si>
  <si>
    <t>Licensee</t>
  </si>
  <si>
    <t>Eligible IFI Expenditure by Cost Type (including Indirects)</t>
  </si>
  <si>
    <t>Period</t>
  </si>
  <si>
    <t>[REF]: NIA by Cost Project</t>
  </si>
  <si>
    <t>Bid Preparation Costs</t>
  </si>
  <si>
    <t>[Project name 1]</t>
  </si>
  <si>
    <t>[Project name 2]</t>
  </si>
  <si>
    <t>[Project name 3]</t>
  </si>
  <si>
    <t>[Project name 4]</t>
  </si>
  <si>
    <t>[Project name 5]</t>
  </si>
  <si>
    <t>[Project name 6]</t>
  </si>
  <si>
    <t>[Project name 7]</t>
  </si>
  <si>
    <t>Check - Total Costs is below cap</t>
  </si>
  <si>
    <t>[REF]: Network Innovation Competition</t>
  </si>
  <si>
    <t>[Licensee]</t>
  </si>
  <si>
    <t>NIC Expenditure by project</t>
  </si>
  <si>
    <t>[Project name 8]</t>
  </si>
  <si>
    <t>[Project name 9]</t>
  </si>
  <si>
    <t>[Project name 10]</t>
  </si>
  <si>
    <t>[Project name 11]</t>
  </si>
  <si>
    <t>[Project name 12]</t>
  </si>
  <si>
    <t>Year Ending 31 March</t>
  </si>
  <si>
    <t>Network Innovation Allowance (PTRI)</t>
  </si>
  <si>
    <t>Network Innovation Allowance</t>
  </si>
  <si>
    <t xml:space="preserve">Eligible NIA Expenditure </t>
  </si>
  <si>
    <r>
      <t>ENIA</t>
    </r>
    <r>
      <rPr>
        <vertAlign val="subscript"/>
        <sz val="10"/>
        <color theme="1"/>
        <rFont val="Verdana"/>
        <family val="2"/>
      </rPr>
      <t>t</t>
    </r>
  </si>
  <si>
    <t>NIA non-recoverable deduction in line with a positive value</t>
  </si>
  <si>
    <r>
      <t>NIAR</t>
    </r>
    <r>
      <rPr>
        <vertAlign val="subscript"/>
        <sz val="10"/>
        <color theme="1"/>
        <rFont val="Verdana"/>
        <family val="2"/>
      </rPr>
      <t>t</t>
    </r>
  </si>
  <si>
    <t>Network Innovation Competition</t>
  </si>
  <si>
    <t>NIC - Amount to be collected under Authority Direction</t>
  </si>
  <si>
    <t>NIC - Net amount (paid to)/received from other Licensees iaw Authority's direction</t>
  </si>
  <si>
    <t>Innovation Rollout Mechanism</t>
  </si>
  <si>
    <t>IRM - Amounts to be collected under Authority Direction</t>
  </si>
  <si>
    <t>Physical Security Expenditure - Operating Expenditure</t>
  </si>
  <si>
    <t>Sites Completed</t>
  </si>
  <si>
    <t>Scheme Identifier</t>
  </si>
  <si>
    <t>PDSA</t>
  </si>
  <si>
    <t>Overhead</t>
  </si>
  <si>
    <t>spare</t>
  </si>
  <si>
    <t>1.4_Provisions</t>
  </si>
  <si>
    <t>1.8 Irregular items</t>
  </si>
  <si>
    <t>2.1_Direct_Opex</t>
  </si>
  <si>
    <t>2.4_Exc._&amp;_Demin</t>
  </si>
  <si>
    <t>2.5_CEO_&amp;_Corporate_Costs</t>
  </si>
  <si>
    <t>2.7_Insurance_Costs</t>
  </si>
  <si>
    <t>2.8_Property_Costs_by_Building</t>
  </si>
  <si>
    <t>2.8.1_Property_Costs_Allocation</t>
  </si>
  <si>
    <t>2.9_Business_Support_Costs</t>
  </si>
  <si>
    <t>2.9.1_Business_Support_Allocs</t>
  </si>
  <si>
    <t>2.14a_Year_on_Year_Movt</t>
  </si>
  <si>
    <t>2.17_Resilience</t>
  </si>
  <si>
    <t>2.19_Insourced_Outsourced</t>
  </si>
  <si>
    <t>NIA Expenditure</t>
  </si>
  <si>
    <t>Physical Security Opex</t>
  </si>
  <si>
    <t>Capex Data</t>
  </si>
  <si>
    <t>2.2 Non operational capex</t>
  </si>
  <si>
    <t>Total  Non Operational Capex</t>
  </si>
  <si>
    <t>IT Expenditure</t>
  </si>
  <si>
    <t>IT Projects &gt; £1m</t>
  </si>
  <si>
    <t>Total IT Expenditure &gt; 1m</t>
  </si>
  <si>
    <t>Other IT Expenditure</t>
  </si>
  <si>
    <t>Total IT Expenditure</t>
  </si>
  <si>
    <t>Vehicles</t>
  </si>
  <si>
    <t>Land and Buildings</t>
  </si>
  <si>
    <t>Fixtures and fittings</t>
  </si>
  <si>
    <t>Plant and Machinery</t>
  </si>
  <si>
    <t>2.12 SO Capex</t>
  </si>
  <si>
    <t>Total SO capex</t>
  </si>
  <si>
    <t>2000/01</t>
  </si>
  <si>
    <t>2001/02</t>
  </si>
  <si>
    <t>2002/03</t>
  </si>
  <si>
    <t>Transmission circuit length - overhead</t>
  </si>
  <si>
    <t>Transmission circuit length - underground</t>
  </si>
  <si>
    <t>400 kV (#)</t>
  </si>
  <si>
    <t>275 kV (#)</t>
  </si>
  <si>
    <t>132 kV (#)</t>
  </si>
  <si>
    <t>&lt;132kV (#)</t>
  </si>
  <si>
    <t>Substations numbers</t>
  </si>
  <si>
    <t>Transformers numbers and capacity</t>
  </si>
  <si>
    <t>Interbus transformers (#)</t>
  </si>
  <si>
    <t>Interbus transformers (MVA)</t>
  </si>
  <si>
    <t>Reactive compensation capacity</t>
  </si>
  <si>
    <t>Shunt Reactors (#)</t>
  </si>
  <si>
    <t>Shunt reactors (MVAr)</t>
  </si>
  <si>
    <t>Mechanically switched shunt capacitors (MVAr)</t>
  </si>
  <si>
    <t>Towers / supports numbers</t>
  </si>
  <si>
    <t>Grid Supply Points (#)</t>
  </si>
  <si>
    <t>Grid Entry Points (#)</t>
  </si>
  <si>
    <t>System Demand</t>
  </si>
  <si>
    <t>System ACS demand (GW)</t>
  </si>
  <si>
    <t>Generation</t>
  </si>
  <si>
    <t>Supply</t>
  </si>
  <si>
    <t>Population Served (Millions, 1 dp)</t>
  </si>
  <si>
    <t>Customers Served (Millions, 1 dp)</t>
  </si>
  <si>
    <t>Area Served (Km sq)</t>
  </si>
  <si>
    <t>Metrics</t>
  </si>
  <si>
    <t>Transmission Revenue per population (£ per person)</t>
  </si>
  <si>
    <t>Transmission Revenue per MW.Km (£ per MW.Km)</t>
  </si>
  <si>
    <t>Transfer to/from External Systems</t>
  </si>
  <si>
    <t>National Grid Electricity Transmission (Capex)</t>
  </si>
  <si>
    <t>Transmission system performance</t>
  </si>
  <si>
    <t>y</t>
  </si>
  <si>
    <t>y+1</t>
  </si>
  <si>
    <t xml:space="preserve">Incentivised system performance </t>
  </si>
  <si>
    <t xml:space="preserve">General system performance </t>
  </si>
  <si>
    <t>Number of Transmission system incidents (#)</t>
  </si>
  <si>
    <t>Number of Transmission system incidents involving more than 3 customers(#)</t>
  </si>
  <si>
    <t>Unsupplied energy (MWh)</t>
  </si>
  <si>
    <t>Unsupplied energy in incidents involving more than 3 customers (MWh)</t>
  </si>
  <si>
    <t>SF6 and oil leakage</t>
  </si>
  <si>
    <t>SF6 leakage (mass)</t>
  </si>
  <si>
    <t>SF6 leakage as a percentage of mass installed (%)</t>
  </si>
  <si>
    <t>Cable oil leakage (ltrs)</t>
  </si>
  <si>
    <t xml:space="preserve">System availability </t>
  </si>
  <si>
    <t>System availability (%)</t>
  </si>
  <si>
    <t>System unavailability (%)</t>
  </si>
  <si>
    <t>System unavailability (%) (summed from below)</t>
  </si>
  <si>
    <t>Planned non-reliability outages (%)</t>
  </si>
  <si>
    <t>User connection (%)</t>
  </si>
  <si>
    <t>System construction (%)</t>
  </si>
  <si>
    <t>Maintenance  - non-reliability (%)</t>
  </si>
  <si>
    <t>Average Circuit Unreliability (ACU) (unavailability due to functional failures) (%)</t>
  </si>
  <si>
    <t xml:space="preserve">     Upper Range (forecast only)</t>
  </si>
  <si>
    <t xml:space="preserve">     Lower Range (forecast only)</t>
  </si>
  <si>
    <t>April</t>
  </si>
  <si>
    <t>May</t>
  </si>
  <si>
    <t>June</t>
  </si>
  <si>
    <t>July</t>
  </si>
  <si>
    <t>August</t>
  </si>
  <si>
    <t>September</t>
  </si>
  <si>
    <t>October</t>
  </si>
  <si>
    <t>November</t>
  </si>
  <si>
    <t>December</t>
  </si>
  <si>
    <t>January</t>
  </si>
  <si>
    <t>February</t>
  </si>
  <si>
    <t>ACU (%)</t>
  </si>
  <si>
    <r>
      <t xml:space="preserve">    Transformers </t>
    </r>
    <r>
      <rPr>
        <sz val="10"/>
        <rFont val="Arial"/>
        <family val="2"/>
      </rPr>
      <t>(forecast gives best fit)</t>
    </r>
  </si>
  <si>
    <t>AH1</t>
  </si>
  <si>
    <t>AH2</t>
  </si>
  <si>
    <t>AH3</t>
  </si>
  <si>
    <t>AH4</t>
  </si>
  <si>
    <t>Other Transformers</t>
  </si>
  <si>
    <r>
      <t xml:space="preserve">    Switchgear </t>
    </r>
    <r>
      <rPr>
        <sz val="10"/>
        <rFont val="Arial"/>
        <family val="2"/>
      </rPr>
      <t xml:space="preserve"> (forecast gives best fit)</t>
    </r>
  </si>
  <si>
    <t>AH1 (Circuit Breakers only)</t>
  </si>
  <si>
    <t>AH2 (Circuit Breakers only)</t>
  </si>
  <si>
    <t>AH3 (Circuit Breakers only)</t>
  </si>
  <si>
    <t>AH4 (Circuit Breakers only)</t>
  </si>
  <si>
    <t>Other Switchgear (and Unclassified circuit breakers)</t>
  </si>
  <si>
    <r>
      <t xml:space="preserve">    Overhead Lines </t>
    </r>
    <r>
      <rPr>
        <sz val="10"/>
        <rFont val="Arial"/>
        <family val="2"/>
      </rPr>
      <t xml:space="preserve"> (forecast gives best fit)</t>
    </r>
  </si>
  <si>
    <t>Other Overhead Lines</t>
  </si>
  <si>
    <r>
      <t xml:space="preserve">    Underground Cables  </t>
    </r>
    <r>
      <rPr>
        <sz val="10"/>
        <rFont val="Arial"/>
        <family val="2"/>
      </rPr>
      <t>(forecast gives best fit)</t>
    </r>
  </si>
  <si>
    <t>Other Cables</t>
  </si>
  <si>
    <t>Protection and control</t>
  </si>
  <si>
    <t>Total functional failures unavailability</t>
  </si>
  <si>
    <t>Functional failures (planned and unplanned reliability outages) (#)</t>
  </si>
  <si>
    <t xml:space="preserve">    Transformers</t>
  </si>
  <si>
    <t xml:space="preserve">    Switchgear</t>
  </si>
  <si>
    <t>Other Switchgear</t>
  </si>
  <si>
    <t xml:space="preserve">    Overhead Lines</t>
  </si>
  <si>
    <t xml:space="preserve">    Underground Cables</t>
  </si>
  <si>
    <t>Total functional failures</t>
  </si>
  <si>
    <t>Number of monitored circuits for ACU (#)</t>
  </si>
  <si>
    <t>Number of monitored circuits (year end)</t>
  </si>
  <si>
    <t>Functional failure total outage duration (hrs)</t>
  </si>
  <si>
    <t>Total functional failure outage duration</t>
  </si>
  <si>
    <t>Fault reporting</t>
  </si>
  <si>
    <t>'An event which causes plant to be automatically disconnected from the HV system for investigation and further action if required.'</t>
  </si>
  <si>
    <t>Number of Units / Kilometers (2008)</t>
  </si>
  <si>
    <t>Total Faults</t>
  </si>
  <si>
    <t>Transformers</t>
  </si>
  <si>
    <t>Reactors</t>
  </si>
  <si>
    <t>Switchgear</t>
  </si>
  <si>
    <t>Overhead Lines</t>
  </si>
  <si>
    <t>Underground Cables</t>
  </si>
  <si>
    <t>Protection &amp; control</t>
  </si>
  <si>
    <t>Compensation (SVC's and MSC's)</t>
  </si>
  <si>
    <t>Substation Auxiliaries</t>
  </si>
  <si>
    <t>Total weather related trip and DAR faults</t>
  </si>
  <si>
    <t>Total non weather related trips</t>
  </si>
  <si>
    <t>Faults that required an outage of more than 3 hours</t>
  </si>
  <si>
    <t>All non weather related trips</t>
  </si>
  <si>
    <t>3rd Party electrical system</t>
  </si>
  <si>
    <t>Auxiliary supplies</t>
  </si>
  <si>
    <t>Buchholz</t>
  </si>
  <si>
    <t>Component failure</t>
  </si>
  <si>
    <t>Control system</t>
  </si>
  <si>
    <t>Cooling</t>
  </si>
  <si>
    <t>Equipment failure</t>
  </si>
  <si>
    <t>External interference</t>
  </si>
  <si>
    <t>Fire</t>
  </si>
  <si>
    <t>Fluid Loss</t>
  </si>
  <si>
    <t>Human Error</t>
  </si>
  <si>
    <t>Incorrect Operation</t>
  </si>
  <si>
    <t>Mechanical Failure</t>
  </si>
  <si>
    <t>Pollution</t>
  </si>
  <si>
    <t>Protection malop</t>
  </si>
  <si>
    <t>Pumps / Fans</t>
  </si>
  <si>
    <t>Unknown</t>
  </si>
  <si>
    <t>Wildlife</t>
  </si>
  <si>
    <t>Transformers total</t>
  </si>
  <si>
    <t>3rd party electrical system</t>
  </si>
  <si>
    <t>Commissioning</t>
  </si>
  <si>
    <t>Protection Malop</t>
  </si>
  <si>
    <t>Reactors total</t>
  </si>
  <si>
    <t xml:space="preserve"> 3rd party electrical system</t>
  </si>
  <si>
    <t xml:space="preserve"> Auxiliary supplies</t>
  </si>
  <si>
    <t xml:space="preserve"> Buchholz</t>
  </si>
  <si>
    <t xml:space="preserve"> Commissioning</t>
  </si>
  <si>
    <t xml:space="preserve"> Component failure</t>
  </si>
  <si>
    <t xml:space="preserve"> Control system</t>
  </si>
  <si>
    <t xml:space="preserve"> Corrosion</t>
  </si>
  <si>
    <t xml:space="preserve"> Electrical system</t>
  </si>
  <si>
    <t xml:space="preserve"> Equipment failure</t>
  </si>
  <si>
    <t xml:space="preserve"> External interference</t>
  </si>
  <si>
    <t xml:space="preserve"> Fluid loss</t>
  </si>
  <si>
    <t xml:space="preserve"> Human error</t>
  </si>
  <si>
    <t xml:space="preserve"> Incorrect Operation</t>
  </si>
  <si>
    <t xml:space="preserve"> Insulation Material</t>
  </si>
  <si>
    <t xml:space="preserve"> Mechanical Failure</t>
  </si>
  <si>
    <t xml:space="preserve"> Pollution</t>
  </si>
  <si>
    <t xml:space="preserve"> Protection malop</t>
  </si>
  <si>
    <t>Switchgear total</t>
  </si>
  <si>
    <t>Vegetation</t>
  </si>
  <si>
    <t>Overhead lines total</t>
  </si>
  <si>
    <t>Earth Fault</t>
  </si>
  <si>
    <t>Fluid loss</t>
  </si>
  <si>
    <t>Human error</t>
  </si>
  <si>
    <t>Underground cables total</t>
  </si>
  <si>
    <t>Design</t>
  </si>
  <si>
    <t>Fuse</t>
  </si>
  <si>
    <t>Incorrect Operations</t>
  </si>
  <si>
    <t>Mechanical failure</t>
  </si>
  <si>
    <t>Protection &amp; control total</t>
  </si>
  <si>
    <t>Auxiliary Supplies</t>
  </si>
  <si>
    <t>Control System</t>
  </si>
  <si>
    <t>Electrical Failure</t>
  </si>
  <si>
    <t>Compensation total</t>
  </si>
  <si>
    <t>Substation auxiliaries total</t>
  </si>
  <si>
    <t>Failure reporting</t>
  </si>
  <si>
    <t>Number of Units / Kilometers</t>
  </si>
  <si>
    <t>Total Failures</t>
  </si>
  <si>
    <t xml:space="preserve">    Reactors</t>
  </si>
  <si>
    <t xml:space="preserve">    Protection</t>
  </si>
  <si>
    <t>Asset Type Failed</t>
  </si>
  <si>
    <t>T_4_IB</t>
  </si>
  <si>
    <t>T_2_GSP</t>
  </si>
  <si>
    <t>T_4_GSP</t>
  </si>
  <si>
    <t>QB_275</t>
  </si>
  <si>
    <t>SHR_13</t>
  </si>
  <si>
    <t>SHR_400</t>
  </si>
  <si>
    <t>420kV ABCB PAB R</t>
  </si>
  <si>
    <t>300kV ABCB PAB R</t>
  </si>
  <si>
    <t>300KV ABCB CAB N</t>
  </si>
  <si>
    <t>145KV ABCB CAB N</t>
  </si>
  <si>
    <t>420KV GCB</t>
  </si>
  <si>
    <t>420KV GCB GIS ID</t>
  </si>
  <si>
    <t>420KV GCB GIS OD</t>
  </si>
  <si>
    <t>300kV GCB</t>
  </si>
  <si>
    <t>145kV GCB GIS ID</t>
  </si>
  <si>
    <t xml:space="preserve">145kV GCB </t>
  </si>
  <si>
    <t>145kV OCB</t>
  </si>
  <si>
    <t>=&lt;33kV OCB</t>
  </si>
  <si>
    <t>Core only Zebra A</t>
  </si>
  <si>
    <t>Core only Zebra B</t>
  </si>
  <si>
    <t>Core only Zebra C</t>
  </si>
  <si>
    <t>Fully Greased Zebra A</t>
  </si>
  <si>
    <t>Fully Greased Zebra B</t>
  </si>
  <si>
    <t>Fully Greased Zebra C</t>
  </si>
  <si>
    <t>Fully Greased Zebra D</t>
  </si>
  <si>
    <t>AAAC/ACAR</t>
  </si>
  <si>
    <t>Core only linx B</t>
  </si>
  <si>
    <t>132kV type 1 - Lead sheath and PVC oversheath (not AEI and pre-1973 BICC)</t>
  </si>
  <si>
    <t>132kV type 5 - XLPE</t>
  </si>
  <si>
    <t>275kV type 1 - Lead sheath and PVC oversheath (not AEI and pre-1973 BICC)</t>
  </si>
  <si>
    <t>275kV type 2 - Lead sheath and PE oversheath &amp; Aluminium sheath</t>
  </si>
  <si>
    <t>275kV type 3 - AEI and pre-1973 BICC lead sheath and PVC oversheath</t>
  </si>
  <si>
    <t>275kV type 5 - XLPE</t>
  </si>
  <si>
    <t>400kV type 2 - Lead sheath and PE oversheath &amp; Aluminium sheath</t>
  </si>
  <si>
    <t>400kV type 3 - AEI and pre-1973 BICC lead sheath and PVC oversheath</t>
  </si>
  <si>
    <t>Protection</t>
  </si>
  <si>
    <t>Busbar protection - Double Bus Electronic Digital Numeric AD convertor - Signal processor</t>
  </si>
  <si>
    <t>Bus Setion/Coupler bays - Digital Numeric AD convertor - Signal processor</t>
  </si>
  <si>
    <t>Feeder Protection bay - Electronic Static - Complex - Transistor/IC's</t>
  </si>
  <si>
    <t xml:space="preserve">Feeder Protection bay - Digital Numeric AD convertor  - Microprocessor </t>
  </si>
  <si>
    <t xml:space="preserve">Wound equipment bays - Digital Numeric AD convertor - Signal processor  </t>
  </si>
  <si>
    <t xml:space="preserve">Wound equipment bays - Electronic static simple  </t>
  </si>
  <si>
    <t>'132kV Mechanically switched capacitor bank</t>
  </si>
  <si>
    <t>13/33kV Mechanically switched capacitor bank</t>
  </si>
  <si>
    <t>275kV Mechanically switched capacitor bank</t>
  </si>
  <si>
    <t>400kV Mechanically switched capacitor bank</t>
  </si>
  <si>
    <t>400kV/275kV Static Var Compensator</t>
  </si>
  <si>
    <t>13kV Static Var Compensator</t>
  </si>
  <si>
    <t>Cause of Failure</t>
  </si>
  <si>
    <t>Design / Manufacture</t>
  </si>
  <si>
    <t>Operation / Maintenance</t>
  </si>
  <si>
    <t>Deterioration</t>
  </si>
  <si>
    <t>Overstressing</t>
  </si>
  <si>
    <t>Under Investigation</t>
  </si>
  <si>
    <t>Insallation</t>
  </si>
  <si>
    <t>Third Party</t>
  </si>
  <si>
    <t>Installation</t>
  </si>
  <si>
    <t>Third party</t>
  </si>
  <si>
    <t>Company</t>
  </si>
  <si>
    <t>4.8.2 Boundary Capability Development Schemes</t>
  </si>
  <si>
    <t>Boundary</t>
  </si>
  <si>
    <t>Scheme Cost (£m)</t>
  </si>
  <si>
    <t>Boundary n</t>
  </si>
  <si>
    <t>Boundary thermal capability at start</t>
  </si>
  <si>
    <t>MW</t>
  </si>
  <si>
    <t>Boundary voltage capability at start</t>
  </si>
  <si>
    <t>Boundary stability capability at start</t>
  </si>
  <si>
    <t>scheme A : [insert scheme name] &amp; [Scheme ID]</t>
  </si>
  <si>
    <t>Incremental thermal capability delivered in given year</t>
  </si>
  <si>
    <t>Incremental voltage capability delivered in given year</t>
  </si>
  <si>
    <t xml:space="preserve">Incremental stability capability delivered in given year </t>
  </si>
  <si>
    <t>scheme B : [insert scheme name] &amp; [Scheme ID]</t>
  </si>
  <si>
    <t>scheme C: [insert scheme name] &amp; [Scheme ID]</t>
  </si>
  <si>
    <t>scheme D: [insert scheme name] &amp; [Scheme ID]</t>
  </si>
  <si>
    <t>Boundary thermal capability including new schemes</t>
  </si>
  <si>
    <t>Boundary voltage capability including new schemes</t>
  </si>
  <si>
    <t>Boundary stability capability including new schemes</t>
  </si>
  <si>
    <t>Boundary n+1</t>
  </si>
  <si>
    <t>Boundary n+2</t>
  </si>
  <si>
    <t>4.9a</t>
  </si>
  <si>
    <t>4.9.1 Demand and Supply Capacity at Substations - Pre-Investment Best View</t>
  </si>
  <si>
    <t>Number of substations within (demand / SGTcapacity)% bands</t>
  </si>
  <si>
    <t>Peak demand / intact capacity (#)</t>
  </si>
  <si>
    <t>&gt;120%</t>
  </si>
  <si>
    <t>110%-120%</t>
  </si>
  <si>
    <t>100%-110%</t>
  </si>
  <si>
    <t>90%-100%</t>
  </si>
  <si>
    <t>80%-90%</t>
  </si>
  <si>
    <t>&lt;80%</t>
  </si>
  <si>
    <t>No Capacity</t>
  </si>
  <si>
    <t>SGT utilisation</t>
  </si>
  <si>
    <t>Seasonal peak demand / n-1 capacity (#)</t>
  </si>
  <si>
    <t>Reporting year</t>
  </si>
  <si>
    <t>Non SGT utilisation</t>
  </si>
  <si>
    <t>Maintenance period demand / n-2 capacity - &gt;300MW demand groups only (#)</t>
  </si>
  <si>
    <t>Number of substations within (demand / non-SGTcapacity)% bands</t>
  </si>
  <si>
    <t>Detailed Data Tables</t>
  </si>
  <si>
    <t>4.12 Asset Age Profile</t>
  </si>
  <si>
    <t xml:space="preserve">ASSET </t>
  </si>
  <si>
    <t>Unit</t>
  </si>
  <si>
    <t>Total Quantity</t>
  </si>
  <si>
    <t>(#)</t>
  </si>
  <si>
    <t>TRANSFORMERS</t>
  </si>
  <si>
    <t>Each</t>
  </si>
  <si>
    <t>T_3_GSP</t>
  </si>
  <si>
    <t>T_1_GT</t>
  </si>
  <si>
    <t>T_5_GT</t>
  </si>
  <si>
    <t>132kV connected Generator Transformer</t>
  </si>
  <si>
    <t>T_SPARE</t>
  </si>
  <si>
    <t>QB_400</t>
  </si>
  <si>
    <t>PST_132</t>
  </si>
  <si>
    <t>SHR_275</t>
  </si>
  <si>
    <t>SHR_132</t>
  </si>
  <si>
    <t>SHR_33</t>
  </si>
  <si>
    <t>SER_400</t>
  </si>
  <si>
    <t>SER_275</t>
  </si>
  <si>
    <t>SER_132</t>
  </si>
  <si>
    <t>SER_Other</t>
  </si>
  <si>
    <t>REACTIVE COMPENSATION</t>
  </si>
  <si>
    <t>132kV Mechanically switched capacitor bank</t>
  </si>
  <si>
    <t>Series Capacitors</t>
  </si>
  <si>
    <t>SWITCHGEAR</t>
  </si>
  <si>
    <t>420kV GCB GIS OD Hyd (FE) R</t>
  </si>
  <si>
    <t>420kV GCB GIS ID Hyd (FE) R</t>
  </si>
  <si>
    <t>420kV GCB GIS ID H Duty (Non Pneu) R</t>
  </si>
  <si>
    <t>420kV GCB AIS Hyd Gen R</t>
  </si>
  <si>
    <t>420kV GCB AIS Hyd (FE) R</t>
  </si>
  <si>
    <t>420kV GCB AIS SP Pneu R</t>
  </si>
  <si>
    <t>420kV GCB AIS Spring</t>
  </si>
  <si>
    <t>420kV GCB AIS H Duty (Non Pneu) R</t>
  </si>
  <si>
    <t>420KV ABCB PAB1 RR OD</t>
  </si>
  <si>
    <t>420KV ABCB PAB2 RR ID</t>
  </si>
  <si>
    <t>420KV ABCB PAB2 RR OD</t>
  </si>
  <si>
    <t>420KV ABCB PAB2 RR</t>
  </si>
  <si>
    <t>420KV ABCB PAB3 RR</t>
  </si>
  <si>
    <t>420KV ABCB PAB R</t>
  </si>
  <si>
    <t>420KV ABCB PAB N</t>
  </si>
  <si>
    <t>300KV OCB</t>
  </si>
  <si>
    <t>300KV GCB GIS OD</t>
  </si>
  <si>
    <t>300KV GCB GIS ID</t>
  </si>
  <si>
    <t>300kV GCB AIS SP Pneu R</t>
  </si>
  <si>
    <t>300KV GCB</t>
  </si>
  <si>
    <t>300kV GCB AIS H Duty Pneu R</t>
  </si>
  <si>
    <t>300kV GCB AIS Hyd (FE) R</t>
  </si>
  <si>
    <t>300kV GCB AIS (Hyd Gen &amp; DP Pneu) R</t>
  </si>
  <si>
    <t>300kV GCB AIS (Hyd Gen &amp; DP Pneu) N</t>
  </si>
  <si>
    <t>300kV GCB AIS Spring</t>
  </si>
  <si>
    <t>300kV GCB AIS H Duty (Non Pneu) R</t>
  </si>
  <si>
    <t>300KV ABCB PAB1 RR OD</t>
  </si>
  <si>
    <t>300KV ABCB PAB2 RR ID</t>
  </si>
  <si>
    <t>300KV ABCB PAB2 RR OD</t>
  </si>
  <si>
    <t>300KV ABCB PAB2 RR</t>
  </si>
  <si>
    <t>300KV ABCB PAB R</t>
  </si>
  <si>
    <t>300KV ABCB CAB RR ID</t>
  </si>
  <si>
    <t>300KV ABCB CAB RR OD</t>
  </si>
  <si>
    <t>300KV ABCB CAB RR</t>
  </si>
  <si>
    <t>300KV ABCB CAB R</t>
  </si>
  <si>
    <t xml:space="preserve">275kV Bulk Oil </t>
  </si>
  <si>
    <t>145KV OCB</t>
  </si>
  <si>
    <t>145KV GCB GIS OD</t>
  </si>
  <si>
    <t>145KV GCB GIS ID</t>
  </si>
  <si>
    <t>145KV GCB</t>
  </si>
  <si>
    <t>145kV GCB AIS SP Pneu R</t>
  </si>
  <si>
    <t>145kV GCB AIS H Duty Pneu N</t>
  </si>
  <si>
    <t>145kV GCB AIS (Hyd Gen &amp; DP Pneu) R</t>
  </si>
  <si>
    <t>145kV GCB AIS (Hyd Gen &amp; DP Pneu) N</t>
  </si>
  <si>
    <t>145kV GCB AIS Spring</t>
  </si>
  <si>
    <t>145kV GCB AIS H Duty (Non Pneu) R</t>
  </si>
  <si>
    <t>145KV ABCB PAB R</t>
  </si>
  <si>
    <t xml:space="preserve">132kV  Bulk Oil </t>
  </si>
  <si>
    <t>66KV GCB</t>
  </si>
  <si>
    <t>66kV GCB GIS OD</t>
  </si>
  <si>
    <t>66kV GCB GIS ID</t>
  </si>
  <si>
    <t>66kV GCB AIS SP Pneu R</t>
  </si>
  <si>
    <t>66kV GCB AIS Hyd Gen R</t>
  </si>
  <si>
    <t>66kV GCB AIS Spring</t>
  </si>
  <si>
    <t>66kV GCB AIS H Duty (Non Pneu) R</t>
  </si>
  <si>
    <t>66KV ABCB</t>
  </si>
  <si>
    <t>66KV OCB</t>
  </si>
  <si>
    <t xml:space="preserve">=&lt;33KV CB </t>
  </si>
  <si>
    <t>=&lt;33kV GCB GIS OD</t>
  </si>
  <si>
    <t>=&lt;33kV GCB GIS ID</t>
  </si>
  <si>
    <t>=&lt;33kV GCB AIS Hyd Gen R</t>
  </si>
  <si>
    <t>=&lt;33kV GCB AIS Spring</t>
  </si>
  <si>
    <t>=&lt;33kV GCB AIS H Duty (Non Pneu) R</t>
  </si>
  <si>
    <t>=&lt;33KV OCB</t>
  </si>
  <si>
    <t>=&lt;33KV VCB</t>
  </si>
  <si>
    <t>=&lt;13KV CB</t>
  </si>
  <si>
    <t>&lt;=13kV GCB AIS Spring</t>
  </si>
  <si>
    <t>=&lt;13KV VCB</t>
  </si>
  <si>
    <t>=&lt;13KV ABCB</t>
  </si>
  <si>
    <t>METERING, TELECOMMUNICATIONS, PROTECTION AND CONTROL</t>
  </si>
  <si>
    <t>Settlement Meters (Installations - Circuit basis)</t>
  </si>
  <si>
    <t>System Monitoring - System Monitors</t>
  </si>
  <si>
    <t>Telecommunications</t>
  </si>
  <si>
    <t>Software based  -  NGT user connection - Multiplex installations (per unit)</t>
  </si>
  <si>
    <t>Software based - Telephone exchange - per exchange/site</t>
  </si>
  <si>
    <t>Transformer protection electromechanical</t>
  </si>
  <si>
    <t xml:space="preserve">Bus Section/Coupler bays - Digital Numeric AD convertor - Signal processor  </t>
  </si>
  <si>
    <t xml:space="preserve">Bus Section/Coupler bays - bays - Electronic static simple  </t>
  </si>
  <si>
    <t>Bus section/coupler bays electromechanical</t>
  </si>
  <si>
    <t>Busbar protection - Double Bus Electronic static simple</t>
  </si>
  <si>
    <t>Busbar protection double bus electromechanical</t>
  </si>
  <si>
    <t>Busbar protection - Mesh Corner Electronic Digital Numeric AD convertor - Signal processor</t>
  </si>
  <si>
    <t>Busbar Protection  - Mesh Corner - Electronic static simple</t>
  </si>
  <si>
    <t>Mesh DAR Digital AD &amp; Microprocessor</t>
  </si>
  <si>
    <t>Mesh DAR Digital AD &amp; Digital Signal Processor</t>
  </si>
  <si>
    <t xml:space="preserve">Mesh DAR Electromechanical (infreq)/Elect simple  </t>
  </si>
  <si>
    <t xml:space="preserve">Mesh DAR/Autoswitching Software / Database driven - PLC </t>
  </si>
  <si>
    <t>Feeder Protection bay - Electromechanical - Sensitive Mearsuring element</t>
  </si>
  <si>
    <t xml:space="preserve">Feeder Protection bay - Digital Numeric AD convertor  - Signal processor </t>
  </si>
  <si>
    <t xml:space="preserve">Reactive Plant Protection bay - Electronic - Digital Numeric AD convertor  - Microprocessor </t>
  </si>
  <si>
    <t xml:space="preserve">Reactive Plant Protection bay - Digital Numeric AD convertor  - Signal processor </t>
  </si>
  <si>
    <t>400kV Feeder protection Solid state</t>
  </si>
  <si>
    <t>400kV Feeder protection Electromechanical</t>
  </si>
  <si>
    <t>275kV Feeder protection Solid state</t>
  </si>
  <si>
    <t>275kV Feeder protection Electromechanical</t>
  </si>
  <si>
    <t>132kV  Feeder protection Solid state</t>
  </si>
  <si>
    <t>132kV  Feeder protection Electromechanical</t>
  </si>
  <si>
    <t>400kV Transformer protection  Solid state</t>
  </si>
  <si>
    <t>400kV Transformer protection  Electromechanical</t>
  </si>
  <si>
    <t>275kV Transformer protection  Solid state</t>
  </si>
  <si>
    <t>275kV Transformer protection  Electromechanical</t>
  </si>
  <si>
    <t>132kV  Transformer protection  Solid state</t>
  </si>
  <si>
    <t>132kV  Transformer protection  Electromechanical</t>
  </si>
  <si>
    <t>400kV Substation protection Solid state</t>
  </si>
  <si>
    <t>400kV Substation protection Electromechanical</t>
  </si>
  <si>
    <t>275kV Substation protection Solid state</t>
  </si>
  <si>
    <t>275kV Substation protection Electromechanical</t>
  </si>
  <si>
    <t>132kV  Substation protection Solid state</t>
  </si>
  <si>
    <t>132kV  Substation protection Electromechanical</t>
  </si>
  <si>
    <t>Control</t>
  </si>
  <si>
    <t>Control Bays - Electromech Attracted aramature Frequent use</t>
  </si>
  <si>
    <t>Control bay - PLC logic controllers</t>
  </si>
  <si>
    <t>Static VAR Compensator Control System</t>
  </si>
  <si>
    <t>Control Bay Co-ordinated 1st Gen CCS</t>
  </si>
  <si>
    <t>Control Bay Semi Distributed  1st Gen SCS</t>
  </si>
  <si>
    <t>Control Bay Upgradeble/Refurbishable Semi Distributed 1st Gen SCS</t>
  </si>
  <si>
    <t>Control Bay Semi Distributed  2nd Gen SCS</t>
  </si>
  <si>
    <t>Substation Control Systems/ PC for HMI on SCS</t>
  </si>
  <si>
    <t>SUBSTATION OTHER</t>
  </si>
  <si>
    <t>Batteries</t>
  </si>
  <si>
    <t>Diesels</t>
  </si>
  <si>
    <t>LVAC auxiliary systems</t>
  </si>
  <si>
    <t>SHETL category DC auxiliary systems</t>
  </si>
  <si>
    <t>OVERHEAD LINES</t>
  </si>
  <si>
    <t>Fully greased Zebra A</t>
  </si>
  <si>
    <t>km</t>
  </si>
  <si>
    <t>Fully greased Zebra C</t>
  </si>
  <si>
    <t>Core Only Lynx A</t>
  </si>
  <si>
    <t>Core Only Lynx B</t>
  </si>
  <si>
    <t>Core Only Lynx C+D</t>
  </si>
  <si>
    <t>Core Only Zebra A</t>
  </si>
  <si>
    <t>Core Only Zebra B</t>
  </si>
  <si>
    <t>Core Only Zebra C</t>
  </si>
  <si>
    <t>Fully Greased Lynx A</t>
  </si>
  <si>
    <t>Fully Greased Lynx B</t>
  </si>
  <si>
    <t>Fully Greased Lynx C+D</t>
  </si>
  <si>
    <t>Fully greased Zebra D</t>
  </si>
  <si>
    <t>Core Only Greased Zebra D</t>
  </si>
  <si>
    <t>High Temperature Low Sag Conductor</t>
  </si>
  <si>
    <t>TOWERS (SUPERSTRUCTURES AND FOUNDATIONS)</t>
  </si>
  <si>
    <t>Towers Superstructures (Painted to Policy) and Foundations - A</t>
  </si>
  <si>
    <t>Towers Superstructures (Painted to Policy) and Foundations - B</t>
  </si>
  <si>
    <t>Towers Superstructures (Painted to Policy) and Foundations - C</t>
  </si>
  <si>
    <t>Towers Superstructures (Painted to Policy) and Foundations - D</t>
  </si>
  <si>
    <t>Towers Superstructures (Historically not Painted to Policy) - A</t>
  </si>
  <si>
    <t>Towers Superstructures (Historically not Painted to Policy) - B</t>
  </si>
  <si>
    <t>Towers Superstructures (Historically not Painted to Policy) - C</t>
  </si>
  <si>
    <t>Towers Superstructures (Historically not Painted to Policy) - D</t>
  </si>
  <si>
    <t>400kV Towers</t>
  </si>
  <si>
    <t>275kV Towers</t>
  </si>
  <si>
    <t>132kV Towers</t>
  </si>
  <si>
    <t>132kV Poles</t>
  </si>
  <si>
    <t>INSULATORS</t>
  </si>
  <si>
    <t>Glass and Porcelain Insulators</t>
  </si>
  <si>
    <t>Polymeric Insulators</t>
  </si>
  <si>
    <t>SPACERS AND DAMPERS</t>
  </si>
  <si>
    <t>Quad Conductor Routes - Semi-rigid spacers, spacer dampers, vibration dampers</t>
  </si>
  <si>
    <t>Triple Conductor Routes - Semi-rigid spacers, spacer dampers, vibration dampers</t>
  </si>
  <si>
    <t>Twin Conductor Routes - Semi-rigid spacers, spacer dampers, vibration dampers</t>
  </si>
  <si>
    <t>UNDERGROUND CABLES</t>
  </si>
  <si>
    <t>400kV type 1 - Lead sheath and PVC oversheath (not AEI and pre-1973 BICC)</t>
  </si>
  <si>
    <t>400kV type 5 - XLPE</t>
  </si>
  <si>
    <t>275kV type 4 - Gas filled/gas compression cables</t>
  </si>
  <si>
    <t>132kV type 2 - Lead sheath and PE oversheath &amp; Aluminium sheath</t>
  </si>
  <si>
    <t>132kV type 3 - AEI and pre-1973 BICC lead sheath and PVC oversheath</t>
  </si>
  <si>
    <t>132kV type 4 - Gas filled/gas compression cables</t>
  </si>
  <si>
    <t>SPTL category &lt;132 kV cable all types</t>
  </si>
  <si>
    <t>4.12 Asset Disposal as Part of Load Related Expenditure</t>
  </si>
  <si>
    <t>2013/14</t>
  </si>
  <si>
    <t>2014/15</t>
  </si>
  <si>
    <t>2015/16</t>
  </si>
  <si>
    <t>2017/18</t>
  </si>
  <si>
    <t>2018/19</t>
  </si>
  <si>
    <t>2019/20</t>
  </si>
  <si>
    <t>RP1</t>
  </si>
  <si>
    <t>RP2</t>
  </si>
  <si>
    <t>RP3</t>
  </si>
  <si>
    <t>RP4</t>
  </si>
  <si>
    <t xml:space="preserve">SWITCHGEAR 
</t>
  </si>
  <si>
    <t>4.14 Asset Disposal as Part of Non-Load Related Expenditure</t>
  </si>
  <si>
    <t>Additions</t>
  </si>
  <si>
    <t>Load related (not in Window)</t>
  </si>
  <si>
    <t>Load related (in Window)</t>
  </si>
  <si>
    <t xml:space="preserve">YEAR </t>
  </si>
  <si>
    <t>Forecast 2010/11</t>
  </si>
  <si>
    <t>Forecast 2011/12</t>
  </si>
  <si>
    <t>Forecast 2012/13</t>
  </si>
  <si>
    <t>Forecast 2013/14</t>
  </si>
  <si>
    <t>Forecast 2014/15</t>
  </si>
  <si>
    <t>Forecast 2015/16</t>
  </si>
  <si>
    <t>Forecast 2016/17</t>
  </si>
  <si>
    <t>Forecast 2017/18</t>
  </si>
  <si>
    <t>Forecast 2018/19</t>
  </si>
  <si>
    <t>Forecast 2019/20</t>
  </si>
  <si>
    <t>Forecast 2020/21</t>
  </si>
  <si>
    <t>TRANSFORMERS (&amp; Series Reactors)</t>
  </si>
  <si>
    <t>400/275 kV (&gt;750MVA)</t>
  </si>
  <si>
    <t>400/275 kV (&lt;=750MVA)</t>
  </si>
  <si>
    <t>400/132 kV (240MVA or similar)</t>
  </si>
  <si>
    <t>400/25 kV (network rail)</t>
  </si>
  <si>
    <t>275/132 kV</t>
  </si>
  <si>
    <t>275/11-66 kV</t>
  </si>
  <si>
    <t>132/11-66 kV</t>
  </si>
  <si>
    <t>33kV operating voltage</t>
  </si>
  <si>
    <t>420kV GCB (GIS)</t>
  </si>
  <si>
    <t>420kV GCB (AIS)</t>
  </si>
  <si>
    <t>420kV (Other)</t>
  </si>
  <si>
    <t>300kV GCB (GIS)</t>
  </si>
  <si>
    <t>300kV GCB (AIS)</t>
  </si>
  <si>
    <t>300kV (Other)</t>
  </si>
  <si>
    <t>145kV GCB (GIS)</t>
  </si>
  <si>
    <t>145kV GCB (AIS)</t>
  </si>
  <si>
    <t>145kV (Other)</t>
  </si>
  <si>
    <t>66kV GCB (GIS)</t>
  </si>
  <si>
    <t>66kV GCB (AIS)</t>
  </si>
  <si>
    <t>66kV (Other)</t>
  </si>
  <si>
    <t>&lt;=33kV (All)</t>
  </si>
  <si>
    <t>Wound equipment bays electronic/processor</t>
  </si>
  <si>
    <t>Wound equipment bays electromechanical</t>
  </si>
  <si>
    <t>Bus Section/Coupler bays electronic/processor</t>
  </si>
  <si>
    <t>Bus Section/Coupler bays electromechanical</t>
  </si>
  <si>
    <t>Busbar protection double bus - electronic/processor</t>
  </si>
  <si>
    <t>Busbar protection double bus - electromechanical</t>
  </si>
  <si>
    <t>Busbar protection - Mesh Corner</t>
  </si>
  <si>
    <t>Mesh DAR</t>
  </si>
  <si>
    <t>Mesh DAR - electromechanical</t>
  </si>
  <si>
    <t>Feeder Protection bay - electronic/processor</t>
  </si>
  <si>
    <t>Feeder Protection bay - electromechanical</t>
  </si>
  <si>
    <t>Reactive Plant Protection bay</t>
  </si>
  <si>
    <t>Control Bay</t>
  </si>
  <si>
    <t>DC auxilliary systems</t>
  </si>
  <si>
    <t>Conductor AAAC (mixed)</t>
  </si>
  <si>
    <t>Zebra ACSR (all environments)</t>
  </si>
  <si>
    <t>Lynx ACSR (all environments)</t>
  </si>
  <si>
    <t>Fittings (Insulators, Spacers, Dampers)</t>
  </si>
  <si>
    <t>400kV Towers - all types, all areas</t>
  </si>
  <si>
    <t>275kV Towers - all types, all areas</t>
  </si>
  <si>
    <t>132kV Towers - all types, all areas</t>
  </si>
  <si>
    <t>Poles - all types, all areas</t>
  </si>
  <si>
    <t>400kV - XLPE (installed cost, ex-civils)</t>
  </si>
  <si>
    <t>275kV - XLPE (installed cost, ex-civils)</t>
  </si>
  <si>
    <t>132kV - XLPE (installed cost, ex-civils)</t>
  </si>
  <si>
    <t>&lt;132kV all types</t>
  </si>
  <si>
    <t>SVC - 400kV</t>
  </si>
  <si>
    <t>SVC - 275kV</t>
  </si>
  <si>
    <t>SVC - 13kV</t>
  </si>
  <si>
    <t>MSC - 400kV (225Mvar)</t>
  </si>
  <si>
    <t>MSC - 275kV (150Mvar)</t>
  </si>
  <si>
    <t>MSC - 132kV (45-60Mvar)</t>
  </si>
  <si>
    <t>MSC - 13/33kV (20-60Mvar)</t>
  </si>
  <si>
    <t>Shunt Reactor - 400kV (200Mvar)</t>
  </si>
  <si>
    <t>Shunt Reactor - 275kV (100Mvar)</t>
  </si>
  <si>
    <t>Shunt Reactor - 132kV</t>
  </si>
  <si>
    <t>Shunt Reactor - 13-33kV</t>
  </si>
  <si>
    <t>Harmonic Filters - 400kV</t>
  </si>
  <si>
    <t>Harmonic Filters - 275kV</t>
  </si>
  <si>
    <t>Harmonic Filters - 132kV</t>
  </si>
  <si>
    <t>HVDC</t>
  </si>
  <si>
    <t>CSC Terminals (1GW)</t>
  </si>
  <si>
    <t>Pair</t>
  </si>
  <si>
    <t>CSC Terminals (2GW)</t>
  </si>
  <si>
    <t>VSC Terminals (&lt;=500MW)</t>
  </si>
  <si>
    <t>VSC Terminals (&gt;500MW)</t>
  </si>
  <si>
    <t>HVDC Cable Pair (onshore-buried)</t>
  </si>
  <si>
    <t>HVDC Cable Pair (offshore)</t>
  </si>
  <si>
    <t>30th Nov 2010</t>
  </si>
  <si>
    <t>2011/12- 2012/13</t>
  </si>
  <si>
    <t>2013/14 - 2015/16</t>
  </si>
  <si>
    <t>2016/17 - 2020/21</t>
  </si>
  <si>
    <t>TOTAL for RIIO-T1 period</t>
  </si>
  <si>
    <t>4.16 Asset Lives</t>
  </si>
  <si>
    <t>Type Code</t>
  </si>
  <si>
    <t>Data Type A</t>
  </si>
  <si>
    <t>Data Type B</t>
  </si>
  <si>
    <t>Cumulative probability density function</t>
  </si>
  <si>
    <t>Earliest Onset of Significant Unreliability</t>
  </si>
  <si>
    <t>Anticipated Life</t>
  </si>
  <si>
    <t>Latest Onset of Significant Unreliability</t>
  </si>
  <si>
    <t>Weighted average</t>
  </si>
  <si>
    <t>Standard deviation</t>
  </si>
  <si>
    <t>Asset Age</t>
  </si>
  <si>
    <t>(years)</t>
  </si>
  <si>
    <t>(±years)</t>
  </si>
  <si>
    <t>4.18</t>
  </si>
  <si>
    <t xml:space="preserve">4.18.1 Actual and Forecast Capex </t>
  </si>
  <si>
    <t>Categories</t>
  </si>
  <si>
    <t xml:space="preserve">LOAD RELATED EXPENDITURE </t>
  </si>
  <si>
    <t>Local Enabling (Entry - Sole Use)</t>
  </si>
  <si>
    <t>NOTE [SHOULD LINK TO 4.19.1 BUT FORMULAS OMITTED FOR NOW]</t>
  </si>
  <si>
    <t>Local Enabling (Exit - Sole Use)</t>
  </si>
  <si>
    <t>Total LRE - sole-use</t>
  </si>
  <si>
    <t>Local Enabling (Entry)</t>
  </si>
  <si>
    <t>Local Enabling (Exit)</t>
  </si>
  <si>
    <t>Wider Works (Entry)</t>
  </si>
  <si>
    <t>Wider Works (Exit)</t>
  </si>
  <si>
    <t>Wider Works (General)</t>
  </si>
  <si>
    <t>Infrastructure - TSS</t>
  </si>
  <si>
    <t>Total LRE - Infrastructure</t>
  </si>
  <si>
    <t xml:space="preserve">TOTAL LOAD RELATED EXPENDITURE </t>
  </si>
  <si>
    <t xml:space="preserve">    Transformers </t>
  </si>
  <si>
    <t xml:space="preserve">    Metering</t>
  </si>
  <si>
    <t xml:space="preserve">    Substation Other</t>
  </si>
  <si>
    <t xml:space="preserve">    Reactive Compensation</t>
  </si>
  <si>
    <t xml:space="preserve">    HVDC</t>
  </si>
  <si>
    <t xml:space="preserve">    Cable Tunnels</t>
  </si>
  <si>
    <t>Other NLRE</t>
  </si>
  <si>
    <t xml:space="preserve"> NOMS (Not requiring asset replacement)</t>
  </si>
  <si>
    <t xml:space="preserve"> Weather Related Resilience</t>
  </si>
  <si>
    <t xml:space="preserve"> Security Resilience (Excl. BT21CN)</t>
  </si>
  <si>
    <t xml:space="preserve"> BT21CN</t>
  </si>
  <si>
    <t xml:space="preserve"> Cyber Resilience</t>
  </si>
  <si>
    <t xml:space="preserve"> Proximity Resilience</t>
  </si>
  <si>
    <t xml:space="preserve"> Cable Tunnels (Not requiring asset replacement)   </t>
  </si>
  <si>
    <t xml:space="preserve"> Substation Other (Not requiring asset replacement)</t>
  </si>
  <si>
    <t xml:space="preserve">    Other TO</t>
  </si>
  <si>
    <t>TOTAL NON-LOAD RELATED EXPENDITURE (Excl. RPEs)</t>
  </si>
  <si>
    <t>RPEs (NLR)</t>
  </si>
  <si>
    <t>CUSTOMER CONTRIBUTIONS  (-VE)</t>
  </si>
  <si>
    <t>Generation connection sole-use capital contributions</t>
  </si>
  <si>
    <t>Demand connection sole-use capital contributions</t>
  </si>
  <si>
    <t>Infrastructure entry triggered capital contributions</t>
  </si>
  <si>
    <t>Infrastructure general capital contributions</t>
  </si>
  <si>
    <t>Infrastructure exit triggered capital contributions</t>
  </si>
  <si>
    <t>Total load related CC</t>
  </si>
  <si>
    <t>Non load related</t>
  </si>
  <si>
    <t>TOTAL CUSTOMER CONTRIBUTIONS (-ve)</t>
  </si>
  <si>
    <t>RPE Adjustments (Customer Contributions Additions)</t>
  </si>
  <si>
    <t>4 = (1+2+3)</t>
  </si>
  <si>
    <t>TOTAL TO CAPEX (EXCLUDING TIRG)</t>
  </si>
  <si>
    <t>REGULATORY WIP</t>
  </si>
  <si>
    <t>BT21CN</t>
  </si>
  <si>
    <t>4.19.1 Load Related Schemes</t>
  </si>
  <si>
    <t>ASSET ADDITIONS</t>
  </si>
  <si>
    <t>TPCR4/4R WIP?</t>
  </si>
  <si>
    <t>Lead Scheme</t>
  </si>
  <si>
    <t>Sub-Scheme</t>
  </si>
  <si>
    <t>Scheme no./ unique identification</t>
  </si>
  <si>
    <t>Applicable Volume Driver</t>
  </si>
  <si>
    <t>Costs under RIIO-T1</t>
  </si>
  <si>
    <t>Costs after RIIO-T1</t>
  </si>
  <si>
    <t>Breakdown total scheme cost</t>
  </si>
  <si>
    <t>Date Construction Commences</t>
  </si>
  <si>
    <t>Date of final commissioning</t>
  </si>
  <si>
    <t>Scheme status</t>
  </si>
  <si>
    <t>Principle drivers</t>
  </si>
  <si>
    <t>Benefits (inc. NOMs)</t>
  </si>
  <si>
    <t>HVDC Converters</t>
  </si>
  <si>
    <t>HVDC harmonic filters</t>
  </si>
  <si>
    <t>HVDC cables</t>
  </si>
  <si>
    <t>Total gross scheme cost</t>
  </si>
  <si>
    <t>Customer contribution</t>
  </si>
  <si>
    <t>Overhead lines</t>
  </si>
  <si>
    <t>Underground cables</t>
  </si>
  <si>
    <t>HVDC convertor</t>
  </si>
  <si>
    <t>HVDC cable</t>
  </si>
  <si>
    <t>Protection (beyond scope of unit costs)</t>
  </si>
  <si>
    <t>Civils works (beyond scope of unit costs)</t>
  </si>
  <si>
    <t>Substation other (beyond scope of unit costs)</t>
  </si>
  <si>
    <t>Engineering Contingencies</t>
  </si>
  <si>
    <t>Other Scheme Overheads</t>
  </si>
  <si>
    <t xml:space="preserve">Total scheme cost </t>
  </si>
  <si>
    <t>400/275 kV</t>
  </si>
  <si>
    <t>400/25-132 kV</t>
  </si>
  <si>
    <t>275/11-132 kV</t>
  </si>
  <si>
    <t xml:space="preserve">300KV GCB </t>
  </si>
  <si>
    <t>Fittings only (Quad and Twin mixed)</t>
  </si>
  <si>
    <t>Towers - all types, all areas</t>
  </si>
  <si>
    <t>400kV - XLPE</t>
  </si>
  <si>
    <t>275kV - XLPE</t>
  </si>
  <si>
    <t>132kV - XLPE</t>
  </si>
  <si>
    <t>(yyyy)</t>
  </si>
  <si>
    <t>#</t>
  </si>
  <si>
    <t>cct km</t>
  </si>
  <si>
    <t xml:space="preserve">LOAD RELATED EXPENDITURE (LRE) </t>
  </si>
  <si>
    <t>Total Local Enabling (Entry - Sole-Use)</t>
  </si>
  <si>
    <t>Total Local Enabling (Exit - Sole-Use)</t>
  </si>
  <si>
    <t>Total Local Enabling (Entry)</t>
  </si>
  <si>
    <t>Total Local Enabling (Exit)</t>
  </si>
  <si>
    <t>Total Wider Works (Entry)</t>
  </si>
  <si>
    <t>Total Wider Works (Exit)</t>
  </si>
  <si>
    <t>Total Wider Works (General)</t>
  </si>
  <si>
    <t>Total Infrastructure - TSS</t>
  </si>
  <si>
    <t>Total LRE</t>
  </si>
  <si>
    <t>4.19.2 Load Related Schemes (Annual Profiling)</t>
  </si>
  <si>
    <t>TPCR4/4R WIP? (Y/N)</t>
  </si>
  <si>
    <t xml:space="preserve">Total LRE </t>
  </si>
  <si>
    <t>4.20 Scheme Listing NLR</t>
  </si>
  <si>
    <t>4.20.1 Non Load Related Schemes - Best View</t>
  </si>
  <si>
    <t>NON-LOAD RELATED EXPENDITURE (NLRE)</t>
  </si>
  <si>
    <t>Costs prior to RIIO-T1</t>
  </si>
  <si>
    <t>Scheme status @ 31st July 2011</t>
  </si>
  <si>
    <t>Asset additions</t>
  </si>
  <si>
    <t>NOMS benefits</t>
  </si>
  <si>
    <t>Commentary</t>
  </si>
  <si>
    <t>Construction Efficiencies</t>
  </si>
  <si>
    <t>Additional System Access Costs</t>
  </si>
  <si>
    <t>(year)</t>
  </si>
  <si>
    <t>Asset replacement and refurbishment</t>
  </si>
  <si>
    <t>Infrastructure assets</t>
  </si>
  <si>
    <t>Transformer schemes</t>
  </si>
  <si>
    <t/>
  </si>
  <si>
    <t>2022</t>
  </si>
  <si>
    <t>2023</t>
  </si>
  <si>
    <t>Transformer schemes total</t>
  </si>
  <si>
    <t>Reactor schemes</t>
  </si>
  <si>
    <t>Reactor schemes total</t>
  </si>
  <si>
    <t>Switchgear schemes</t>
  </si>
  <si>
    <t>Switchgear schemes total</t>
  </si>
  <si>
    <t>Metering schemes</t>
  </si>
  <si>
    <t>Metering schemes total</t>
  </si>
  <si>
    <t>Protection and Control schemes</t>
  </si>
  <si>
    <t>Protection and Control schemes total</t>
  </si>
  <si>
    <t>Substation Other schemes</t>
  </si>
  <si>
    <t>Substation Other schemes total</t>
  </si>
  <si>
    <t>Overhead Line schemes</t>
  </si>
  <si>
    <t>Overhead line schemes total</t>
  </si>
  <si>
    <t>Underground Cable schemes</t>
  </si>
  <si>
    <t>Underground cable schemes total</t>
  </si>
  <si>
    <t>Reactive Compensation schemes</t>
  </si>
  <si>
    <t>Reactive Compensation schemes total</t>
  </si>
  <si>
    <t>HVDC schemes</t>
  </si>
  <si>
    <t>HVDC schemes total</t>
  </si>
  <si>
    <t>Cable Tunnels schemes</t>
  </si>
  <si>
    <t>Cable Tunnels schemes total</t>
  </si>
  <si>
    <t>Total Infrastructure assets</t>
  </si>
  <si>
    <t>4.20.2 Non Load Related Schemes (Annual Profile) - Best View</t>
  </si>
  <si>
    <t>Costs after to RIIO-T1</t>
  </si>
  <si>
    <t>Cable Tunnels</t>
  </si>
  <si>
    <t>4.22.1 Other Capex Costs</t>
  </si>
  <si>
    <t>RIIO-T2</t>
  </si>
  <si>
    <t>Driver/Benefit</t>
  </si>
  <si>
    <t>NOMS (Not Requiring Asset Replacement)</t>
  </si>
  <si>
    <t>Scheme Cost</t>
  </si>
  <si>
    <t>Scheme</t>
  </si>
  <si>
    <t>Customer Contribution</t>
  </si>
  <si>
    <t>Weather Related Resilience</t>
  </si>
  <si>
    <t xml:space="preserve">Security Resilience (Excl. BT21CN) </t>
  </si>
  <si>
    <t>15849</t>
  </si>
  <si>
    <t>OpTel - BT21</t>
  </si>
  <si>
    <t>Cable Tunnels (Not Requiring Asset Replacement)</t>
  </si>
  <si>
    <t>Substation Other (Not Requiring Asset Replacement)</t>
  </si>
  <si>
    <t>Other TO</t>
  </si>
  <si>
    <t>4.22.2 Flood Mitigation (site)</t>
  </si>
  <si>
    <t>Yes</t>
  </si>
  <si>
    <t>Table 1 - Sites with flood risk to be mitigated in RIIO-T1</t>
  </si>
  <si>
    <t>Substation name</t>
  </si>
  <si>
    <t>Voltage of substation</t>
  </si>
  <si>
    <t>Directly Connected Customers supplied by substation</t>
  </si>
  <si>
    <t>Peak MW supplied by substation</t>
  </si>
  <si>
    <t>Flooding risk at 30th Nov 2010</t>
  </si>
  <si>
    <t xml:space="preserve">Assessment against EA/SEPA </t>
  </si>
  <si>
    <t xml:space="preserve">Detailed Flood Risk Assessment </t>
  </si>
  <si>
    <t>Impact Assessment of Predicted Flood</t>
  </si>
  <si>
    <t>Societal Impact Assessment Complete</t>
  </si>
  <si>
    <t>Further assessment work required [as per columns L - O]</t>
  </si>
  <si>
    <t>Establish Whether Subject to Wider Flood Defence Scheme</t>
  </si>
  <si>
    <t>Site Specific Protection Designed</t>
  </si>
  <si>
    <t>Protection Implemented</t>
  </si>
  <si>
    <t>Nature of defences</t>
  </si>
  <si>
    <t>What is the designed level of protection on completion of defences in column T?</t>
  </si>
  <si>
    <t>Expenditure on flood defences (by regulatory year) (£m)</t>
  </si>
  <si>
    <t>Total Expenditure (£m)</t>
  </si>
  <si>
    <t>(name)</t>
  </si>
  <si>
    <t>(kV)</t>
  </si>
  <si>
    <t>Number of directly connected customers supplied by substation (#)</t>
  </si>
  <si>
    <t>Number of directly connected critical customers supplied by substation (#)</t>
  </si>
  <si>
    <t>Types of directly connectd critical customers supplied by substation (#)</t>
  </si>
  <si>
    <t>Peak MW of directly connected customers supplied by substation (MW)</t>
  </si>
  <si>
    <t>Peak MW of directly connected critical customers supplied by substation (MW)</t>
  </si>
  <si>
    <t>(1/χ)</t>
  </si>
  <si>
    <t>Planned Date of Assessment or write "completed" if complete</t>
  </si>
  <si>
    <t>"Yes", or leave blank</t>
  </si>
  <si>
    <t>(list - Y/N)</t>
  </si>
  <si>
    <t>Planned Date of Design Completion or write "completed" if complete</t>
  </si>
  <si>
    <t>Planned Date of Protection Implemented or write "completed" if complete</t>
  </si>
  <si>
    <t>(description)</t>
  </si>
  <si>
    <t>Pre-RIIO T1</t>
  </si>
  <si>
    <t>Post RIIO T1</t>
  </si>
  <si>
    <t>RIIO T1</t>
  </si>
  <si>
    <t>LV</t>
  </si>
  <si>
    <t>N/A</t>
  </si>
  <si>
    <t>Table 2 - Sites with flood risk not forecast to be mitigated in RIIO-T1</t>
  </si>
  <si>
    <t>Flooding risk at 1 April 2011</t>
  </si>
  <si>
    <t>Impact Assessment of Predicted Flood Complete</t>
  </si>
  <si>
    <t>Planned Date of Assessment or tick if complete</t>
  </si>
  <si>
    <t>(Y/N)</t>
  </si>
  <si>
    <t>HV</t>
  </si>
  <si>
    <t>4.23 Transmission Investment for Renewable Generation (TIRG), Transmission Investment Incentive (TII) and Strategic Wider Works (SWW) Schemes</t>
  </si>
  <si>
    <t>Scheme Type</t>
  </si>
  <si>
    <t>Scheme Status</t>
  </si>
  <si>
    <t>Trigger (SWW Schemes Only)</t>
  </si>
  <si>
    <t>Total Scheme Cost</t>
  </si>
  <si>
    <t>Pre-Construction</t>
  </si>
  <si>
    <t>Construction</t>
  </si>
  <si>
    <t xml:space="preserve">TIRG </t>
  </si>
  <si>
    <t xml:space="preserve">TII </t>
  </si>
  <si>
    <t>SWW</t>
  </si>
  <si>
    <t>4.2A</t>
  </si>
  <si>
    <t>TPCR4_R</t>
  </si>
  <si>
    <t>11/12</t>
  </si>
  <si>
    <t>12/13</t>
  </si>
  <si>
    <t>13/14</t>
  </si>
  <si>
    <t>14/15</t>
  </si>
  <si>
    <t>15/16</t>
  </si>
  <si>
    <t>16/17</t>
  </si>
  <si>
    <t>17/18</t>
  </si>
  <si>
    <t>18/19</t>
  </si>
  <si>
    <t>19/20</t>
  </si>
  <si>
    <t>20/21</t>
  </si>
  <si>
    <t>Directly Connected Generation in Volume Driver Zones</t>
  </si>
  <si>
    <t>Zone RD2 - Total</t>
  </si>
  <si>
    <t>Flop Zones(Q2, Q4, Q5, Q6, Q7, Q8)</t>
  </si>
  <si>
    <t>Biomass</t>
  </si>
  <si>
    <t>Coal</t>
  </si>
  <si>
    <t>Hydro</t>
  </si>
  <si>
    <t>Interconnector</t>
  </si>
  <si>
    <t>Marine</t>
  </si>
  <si>
    <t>Nuclear</t>
  </si>
  <si>
    <t>Pumped Storage</t>
  </si>
  <si>
    <t>Zone RD3 - Total</t>
  </si>
  <si>
    <t>Flop Zones(R4,R5,R6)</t>
  </si>
  <si>
    <t>Pumped storage</t>
  </si>
  <si>
    <t>Zone RD4 - Total</t>
  </si>
  <si>
    <t>Flop Zones(N1,N2,N3,P4,P5,P6,P8)</t>
  </si>
  <si>
    <t>Zone RD5 - Total</t>
  </si>
  <si>
    <t>Flop Zones(P7)</t>
  </si>
  <si>
    <t>Zone RD6-Total</t>
  </si>
  <si>
    <t>Flop Zones(M8)</t>
  </si>
  <si>
    <t>Zone RD7 - Total</t>
  </si>
  <si>
    <t>Flop Zones(M6)</t>
  </si>
  <si>
    <t>Zone RD8 - Total</t>
  </si>
  <si>
    <t>Flop Zones(M7)</t>
  </si>
  <si>
    <t>Zone RD9 - Total</t>
  </si>
  <si>
    <t>Flop Zones(M4,M5)</t>
  </si>
  <si>
    <t>Zone RD10 - Total</t>
  </si>
  <si>
    <t>Flop Zones(L1-L8)</t>
  </si>
  <si>
    <t>Zone RD11 - Total</t>
  </si>
  <si>
    <t>Flop Zones(K1-K6)</t>
  </si>
  <si>
    <t>Zone RD12 - Total</t>
  </si>
  <si>
    <t>Flop Zones(H6-Pembroke only)</t>
  </si>
  <si>
    <t>Zone RD13 - Total</t>
  </si>
  <si>
    <t>Flop Zones(H1,H2,H6(excluding Pembroke))</t>
  </si>
  <si>
    <t>Zone RD14 - Total</t>
  </si>
  <si>
    <t>Flop Zones(D4-D6, G1-G7, J4-J6)</t>
  </si>
  <si>
    <t>Zone RD15 - Total</t>
  </si>
  <si>
    <t>Flop Zones(J1)</t>
  </si>
  <si>
    <t>Zone RD16 - Total</t>
  </si>
  <si>
    <t>Flop Zones(J3,J5)</t>
  </si>
  <si>
    <t>Zone RD17 - Total</t>
  </si>
  <si>
    <t>Flop Zones(J2)</t>
  </si>
  <si>
    <t>Zone RD18 - Total</t>
  </si>
  <si>
    <t>Flop Zones(E1-E8,F6)</t>
  </si>
  <si>
    <t>Zone RD19 - Total</t>
  </si>
  <si>
    <t>Zone RD20 - Total</t>
  </si>
  <si>
    <t>Flop Zones(A1-A9)</t>
  </si>
  <si>
    <t>Zone RD21 - Total</t>
  </si>
  <si>
    <t>Flop Zones(C1-C9)</t>
  </si>
  <si>
    <t>Demand in Volume Driver Zones</t>
  </si>
  <si>
    <t>England &amp; Wales</t>
  </si>
  <si>
    <t>Flop Zones(B1-B2)</t>
  </si>
  <si>
    <t>Voltage</t>
  </si>
  <si>
    <t>4.27.1 Unit Costs (Future Incurred Levels Expected)</t>
  </si>
  <si>
    <t>2021/22</t>
  </si>
  <si>
    <t>2022/23</t>
  </si>
  <si>
    <t>Non Load Related Assets</t>
  </si>
  <si>
    <t>Assets Commissioned</t>
  </si>
  <si>
    <t>Total Cost of Assets Commissioned</t>
  </si>
  <si>
    <t>Average Unit Cost</t>
  </si>
  <si>
    <t>Comments</t>
  </si>
  <si>
    <t>£ 000's</t>
  </si>
  <si>
    <t>400kV GCB (GIS)</t>
  </si>
  <si>
    <t>400kV GCB (AIS)</t>
  </si>
  <si>
    <t>400kV (Other)</t>
  </si>
  <si>
    <t>400kV generic skeleton bay (GIS)</t>
  </si>
  <si>
    <t>400kV generic skeleton bay (AIS)</t>
  </si>
  <si>
    <t>275kV GCB (GIS)</t>
  </si>
  <si>
    <t>275kV GCB (AIS)</t>
  </si>
  <si>
    <t>275kV (Other)</t>
  </si>
  <si>
    <t>275kV generic skeleton bay (GIS)</t>
  </si>
  <si>
    <t>275kV generic skeleton bay (AIS)</t>
  </si>
  <si>
    <t>132kV GCB (GIS)</t>
  </si>
  <si>
    <t>132kV GCB (AIS)</t>
  </si>
  <si>
    <t>132kV (Other)</t>
  </si>
  <si>
    <t>132kV generic skeleton bay (GIS)</t>
  </si>
  <si>
    <t>132kV generic skeleton bay (AIS)</t>
  </si>
  <si>
    <t>Wound equipment bays</t>
  </si>
  <si>
    <t>Bus Section/Coupler bays</t>
  </si>
  <si>
    <t>Busbar protection - Double Bus</t>
  </si>
  <si>
    <t>Feeder Protection bay</t>
  </si>
  <si>
    <t>Telecoms systems</t>
  </si>
  <si>
    <t>Fittings only (Quad and Twin. Insulators, Spacers, Dampers)</t>
  </si>
  <si>
    <t>400kV - XLPE (installed cost - urban)</t>
  </si>
  <si>
    <t>275kV - XLPE (installed cost - urban)</t>
  </si>
  <si>
    <t>132kV - XLPE (installed cost - urban)</t>
  </si>
  <si>
    <t>400kV - XLPE (installed cost - rural)</t>
  </si>
  <si>
    <t>275kV - XLPE (installed cost - rural)</t>
  </si>
  <si>
    <t>132kV - XLPE (installed cost - rural)</t>
  </si>
  <si>
    <t>400kV Series Capacitor</t>
  </si>
  <si>
    <t>4.27.3</t>
  </si>
  <si>
    <t>Load and Non Load-Related Assets</t>
  </si>
  <si>
    <t>RIIO Period</t>
  </si>
  <si>
    <t>Drivers of variation</t>
  </si>
  <si>
    <t>Lower 
unit cost</t>
  </si>
  <si>
    <t>Most likely unit cost</t>
  </si>
  <si>
    <t>Upper 
unit cost</t>
  </si>
  <si>
    <t>Unit cost definition applied (see Appendix 6 in Instructions and Guidance)</t>
  </si>
  <si>
    <t>Transformers (and other wound plant)</t>
  </si>
  <si>
    <t>Circuit breakers and switches</t>
  </si>
  <si>
    <t>Generic Bays</t>
  </si>
  <si>
    <t>Metering Schemes &amp; Su bstation Control Schemes</t>
  </si>
  <si>
    <t>Protection Schemes/Panels</t>
  </si>
  <si>
    <t>Overhead Transmission Lines</t>
  </si>
  <si>
    <t>Bespoke Definition</t>
  </si>
  <si>
    <t>Transmission Towers</t>
  </si>
  <si>
    <t>New Overhead line - per route km</t>
  </si>
  <si>
    <t>Underground Cables - Urban</t>
  </si>
  <si>
    <t>Underground Cables - Rural</t>
  </si>
  <si>
    <t>Regulatory Reporting Pack</t>
  </si>
  <si>
    <t>Network Output Measures</t>
  </si>
  <si>
    <t>4.28.1</t>
  </si>
  <si>
    <t>NOMs Definitions</t>
  </si>
  <si>
    <t>Asset health index</t>
  </si>
  <si>
    <t>Criticality</t>
  </si>
  <si>
    <t>Replacement priorities</t>
  </si>
  <si>
    <t>Replacement priorities matrix (as per NOM Methodology)</t>
  </si>
  <si>
    <t>New or as new</t>
  </si>
  <si>
    <t>C1</t>
  </si>
  <si>
    <t>Very High</t>
  </si>
  <si>
    <t>0-2 years</t>
  </si>
  <si>
    <t>RP</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</si>
  <si>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</si>
  <si>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</si>
  <si>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</si>
  <si>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</si>
  <si>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</si>
  <si>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</si>
  <si>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</si>
  <si>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</si>
  <si>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</si>
  <si>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</si>
  <si>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</si>
  <si>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</si>
  <si>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</si>
  <si>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</si>
  <si>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Part One: With LR and NLR Investment</t>
  </si>
  <si>
    <t>Asset Health and Criticiality</t>
  </si>
  <si>
    <t>Asset Categories</t>
  </si>
  <si>
    <t>400KV Network</t>
  </si>
  <si>
    <t>Circuit Breaker</t>
  </si>
  <si>
    <t>No. CB</t>
  </si>
  <si>
    <t>Transformer</t>
  </si>
  <si>
    <t>No. TX</t>
  </si>
  <si>
    <t>No. Reactors</t>
  </si>
  <si>
    <t>Underground Cable</t>
  </si>
  <si>
    <t>Km</t>
  </si>
  <si>
    <t>OHL line conductor</t>
  </si>
  <si>
    <t>OHL line fittings</t>
  </si>
  <si>
    <t>OHL towers</t>
  </si>
  <si>
    <t>275KV Network</t>
  </si>
  <si>
    <t>132KV Network</t>
  </si>
  <si>
    <t>Replacement priority -2012/13</t>
  </si>
  <si>
    <t>Asset categories</t>
  </si>
  <si>
    <t>Replacement Priority</t>
  </si>
  <si>
    <t>Part Two: With NLR Investment Only</t>
  </si>
  <si>
    <t>Network Output Measures - NGET</t>
  </si>
  <si>
    <t>4.28.2</t>
  </si>
  <si>
    <t>AH4a</t>
  </si>
  <si>
    <t>AH4b</t>
  </si>
  <si>
    <t>For NGET &amp; SHETL</t>
  </si>
  <si>
    <t>4.29.1 Criticality - Substations</t>
  </si>
  <si>
    <t>Demand criticality</t>
  </si>
  <si>
    <t>Demand greater than (MW)</t>
  </si>
  <si>
    <t>Demand less than or equal to (MW)</t>
  </si>
  <si>
    <t>Criticality - current reporting year</t>
  </si>
  <si>
    <t>Asset</t>
  </si>
  <si>
    <t>System criticality</t>
  </si>
  <si>
    <t>Safety criticality</t>
  </si>
  <si>
    <t>Environmental criticality</t>
  </si>
  <si>
    <t>Overall substation criticality</t>
  </si>
  <si>
    <t>Substation</t>
  </si>
  <si>
    <t>Traffic Hub</t>
  </si>
  <si>
    <t>COMAH</t>
  </si>
  <si>
    <t>EKP</t>
  </si>
  <si>
    <t>Black Start</t>
  </si>
  <si>
    <t>Demand</t>
  </si>
  <si>
    <t>Security</t>
  </si>
  <si>
    <t>Overall system criticality</t>
  </si>
  <si>
    <t>Transformer safety</t>
  </si>
  <si>
    <t>Switchgear safety</t>
  </si>
  <si>
    <t>Overall substation safety criticality</t>
  </si>
  <si>
    <t>Transformer environ.</t>
  </si>
  <si>
    <t>Switchgear  environ.</t>
  </si>
  <si>
    <t>Overall substation environ. criticality</t>
  </si>
  <si>
    <t>4.29.2 Criticality - Circuits</t>
  </si>
  <si>
    <t>Safety and environmental criticality</t>
  </si>
  <si>
    <t>Overall circuit criticality</t>
  </si>
  <si>
    <t>NASAP/Circuit ID</t>
  </si>
  <si>
    <t>From</t>
  </si>
  <si>
    <t>To</t>
  </si>
  <si>
    <t>Cable safety criticality</t>
  </si>
  <si>
    <t>Cable environ. criticality</t>
  </si>
  <si>
    <t>OHL safety criticality</t>
  </si>
  <si>
    <t>OHL environ. criticality</t>
  </si>
  <si>
    <t>SPTL</t>
  </si>
  <si>
    <t>4.29.3</t>
  </si>
  <si>
    <t>Asset ref.</t>
  </si>
  <si>
    <t>Substation/circuit</t>
  </si>
  <si>
    <t>Environment criticality</t>
  </si>
  <si>
    <t>Customers</t>
  </si>
  <si>
    <t>System security</t>
  </si>
  <si>
    <t>Impact</t>
  </si>
  <si>
    <t>Location</t>
  </si>
  <si>
    <t>Numbers</t>
  </si>
  <si>
    <t>Type</t>
  </si>
  <si>
    <t>PR</t>
  </si>
  <si>
    <t>Future</t>
  </si>
  <si>
    <t>Black start</t>
  </si>
  <si>
    <t>System l/c</t>
  </si>
  <si>
    <t>Group demand</t>
  </si>
  <si>
    <t>Infeeds</t>
  </si>
  <si>
    <t>MW connected</t>
  </si>
  <si>
    <t>System criticality score</t>
  </si>
  <si>
    <t>Overhead Line CCTs</t>
  </si>
  <si>
    <t>Cable Circuits</t>
  </si>
  <si>
    <t>Start Date</t>
  </si>
  <si>
    <t>Finish Date</t>
  </si>
  <si>
    <t>Days to complete</t>
  </si>
  <si>
    <t>Assets</t>
  </si>
  <si>
    <t>VFM 1</t>
  </si>
  <si>
    <t>VFM 2</t>
  </si>
  <si>
    <t>Cameras</t>
  </si>
  <si>
    <t>Fence (length)</t>
  </si>
  <si>
    <t>Gates Doors</t>
  </si>
  <si>
    <t>DID</t>
  </si>
  <si>
    <t>Agreed Contract Price</t>
  </si>
  <si>
    <t>Variation Orders</t>
  </si>
  <si>
    <t>Project Overhead</t>
  </si>
  <si>
    <t>Total Cost (£)</t>
  </si>
  <si>
    <t>(£)</t>
  </si>
  <si>
    <t>Sites under construction / or to be constructed</t>
  </si>
  <si>
    <t>NGET</t>
  </si>
  <si>
    <t>4.XXX NGET Wider Works Volume Driver (Excluding SWW)</t>
  </si>
  <si>
    <t>Scheme ID</t>
  </si>
  <si>
    <t>header 4</t>
  </si>
  <si>
    <t>Prior to RIIO</t>
  </si>
  <si>
    <t>After RIIO</t>
  </si>
  <si>
    <t>Scheme Total</t>
  </si>
  <si>
    <t>Boundary 6</t>
  </si>
  <si>
    <t xml:space="preserve">Boundary Capacity - Baseline </t>
  </si>
  <si>
    <t>Actual Boundary capacity at start of year</t>
  </si>
  <si>
    <t>scheme A: [Enter Scheme Name]</t>
  </si>
  <si>
    <t>capacity</t>
  </si>
  <si>
    <t>cost</t>
  </si>
  <si>
    <t>scheme B: [Enter Scheme Name]</t>
  </si>
  <si>
    <t>scheme C: [Enter Scheme Name]</t>
  </si>
  <si>
    <t>scheme D: [Enter Scheme Name]</t>
  </si>
  <si>
    <t xml:space="preserve">Actual capacity at end of year </t>
  </si>
  <si>
    <t>Boundary 7</t>
  </si>
  <si>
    <t>Boundary 8</t>
  </si>
  <si>
    <t>Scheme names to be taken from annual NDP</t>
  </si>
  <si>
    <t>4.XXX NGET Local Generation Volume Driver</t>
  </si>
  <si>
    <t>Volume Driver</t>
  </si>
  <si>
    <t>Lenght (km) &amp; Rating (MVA)</t>
  </si>
  <si>
    <t>Local Generation Volume Driver</t>
  </si>
  <si>
    <t>Generation Connections</t>
  </si>
  <si>
    <t>Baseline Allowances</t>
  </si>
  <si>
    <t>Actual delivered</t>
  </si>
  <si>
    <t>Difference between Baseline and Acutal</t>
  </si>
  <si>
    <t>3km (2x1595)</t>
  </si>
  <si>
    <t>3km (2x3190)</t>
  </si>
  <si>
    <t>3km (2x3465)</t>
  </si>
  <si>
    <t>15km (2x1595)</t>
  </si>
  <si>
    <t>15km (2x3190)</t>
  </si>
  <si>
    <t>15km (2x3465)</t>
  </si>
  <si>
    <t>75km (2x1595)</t>
  </si>
  <si>
    <t>75km (2x3190)</t>
  </si>
  <si>
    <t>75km (2x3465)</t>
  </si>
  <si>
    <t>Cost of all connections completed</t>
  </si>
  <si>
    <t>Cost of all connections in progress</t>
  </si>
  <si>
    <t>Total expenditure on connections</t>
  </si>
  <si>
    <t>Local Demand Volume Driver</t>
  </si>
  <si>
    <t>SGTs</t>
  </si>
  <si>
    <t>Nr</t>
  </si>
  <si>
    <t>Acutal Delivered</t>
  </si>
  <si>
    <t>Year of Delivery</t>
  </si>
  <si>
    <t>Costs Prior to RIIO</t>
  </si>
  <si>
    <t>Cost After RIIO</t>
  </si>
  <si>
    <t>Schemes Delivered</t>
  </si>
  <si>
    <t>Total of all Local Generation Schemes Delivered</t>
  </si>
  <si>
    <t>Schemes in Progress</t>
  </si>
  <si>
    <t>Total of all Local Generation Schemes in progress</t>
  </si>
  <si>
    <t>Total Expenditure of all Local Generation Schemes</t>
  </si>
  <si>
    <t>please note there are no baseline allowance for ohl and cables</t>
  </si>
  <si>
    <t>4.XXX NGET Local DemandVolume Driver</t>
  </si>
  <si>
    <t>Header 3</t>
  </si>
  <si>
    <t>Total of all Local Demand Schemes Delivered</t>
  </si>
  <si>
    <t>Total of all Local Demand Schemes in progress</t>
  </si>
  <si>
    <t>Total Expenditure of all Local Demand Schemes</t>
  </si>
  <si>
    <t>4.XXX Planning Requirements Volume Drivers</t>
  </si>
  <si>
    <t>Undergrounding Volume Driver</t>
  </si>
  <si>
    <t>Acutal</t>
  </si>
  <si>
    <t>HVDC LCC</t>
  </si>
  <si>
    <t>75km (2x1500)</t>
  </si>
  <si>
    <t>75km (2x3000)</t>
  </si>
  <si>
    <t>HVDC VSC</t>
  </si>
  <si>
    <t>Uunderground cable expenditure</t>
  </si>
  <si>
    <t xml:space="preserve">Baseline </t>
  </si>
  <si>
    <t>Delivered</t>
  </si>
  <si>
    <t>In progress</t>
  </si>
  <si>
    <t>DNO mitigation Volume Driver</t>
  </si>
  <si>
    <t>Undergrounding of DNO overhead line</t>
  </si>
  <si>
    <t>Difference between Actual and Allowance</t>
  </si>
  <si>
    <t>DNO tower dismantling</t>
  </si>
  <si>
    <t>New DNO overhead line - single circuit</t>
  </si>
  <si>
    <t>New DNO overhead line - double circuit</t>
  </si>
  <si>
    <t>New DNO switchbays</t>
  </si>
  <si>
    <t>Expenditure on DNO mitigation schemes</t>
  </si>
  <si>
    <t>4.XXX NGET DNO Mitigation Schemes</t>
  </si>
  <si>
    <t>New DNO overhead line (single circuit)</t>
  </si>
  <si>
    <t>New DNO overhead line (double circuit)</t>
  </si>
  <si>
    <t>Total of all DNO mitigation Schemes Delivered</t>
  </si>
  <si>
    <t>Total of all DNO Mitigation Schemes in progress</t>
  </si>
  <si>
    <t>Total Expenditure of all DNO mitigation Schemes</t>
  </si>
  <si>
    <t>4.XXX NGET Undergrounding Volume Driver</t>
  </si>
  <si>
    <t>Total Expenditure on undergrounding cables delivered</t>
  </si>
  <si>
    <t>Total Expenditure on all undergrounding of cables</t>
  </si>
  <si>
    <t>Total Expenditure on undergrounding cables in progress</t>
  </si>
  <si>
    <t>SHETL</t>
  </si>
  <si>
    <t>4.XXX SHETL Connection Volume Drivers</t>
  </si>
  <si>
    <t>Construction Start Date</t>
  </si>
  <si>
    <t>Completion date</t>
  </si>
  <si>
    <t>Shared Use Connections Infrastructure</t>
  </si>
  <si>
    <t>Typical Projects (Unit cost &lt; £166 MVA)</t>
  </si>
  <si>
    <t xml:space="preserve">Generation Connections </t>
  </si>
  <si>
    <t>MVA</t>
  </si>
  <si>
    <t>A-Typical Projects (Unit cost &gt; £166 MVA)</t>
  </si>
  <si>
    <t>Total Generation Connections</t>
  </si>
  <si>
    <t xml:space="preserve">Total Scheme Costs </t>
  </si>
  <si>
    <t>Sole Use Connections Infrastructure</t>
  </si>
  <si>
    <t>Typical Projects (Unit cost &lt; £150 MW)</t>
  </si>
  <si>
    <t>A-Typical Projects (Unit cost &gt; £150 MW)</t>
  </si>
  <si>
    <t xml:space="preserve">4.1 </t>
  </si>
  <si>
    <t>System Information</t>
  </si>
  <si>
    <t>4.1 System Characteristics</t>
  </si>
  <si>
    <t>Modern Equivalent Asset Value of Network (£bn)</t>
  </si>
  <si>
    <t>400 kV (km) (best view cumulative)</t>
  </si>
  <si>
    <t xml:space="preserve"> - added (km)</t>
  </si>
  <si>
    <t xml:space="preserve"> - replaced/reinforced (km)</t>
  </si>
  <si>
    <t xml:space="preserve"> - average asset age</t>
  </si>
  <si>
    <t>275 kV (km) (best view cumulative)</t>
  </si>
  <si>
    <t>132 kV (km) (best view cumulative)</t>
  </si>
  <si>
    <t>&lt;132kV (km) (best view cumulative)</t>
  </si>
  <si>
    <t>Circuit Breaker numbers</t>
  </si>
  <si>
    <t>Quadrature booster transformers (#)</t>
  </si>
  <si>
    <t>Grid Supply transformers (#)</t>
  </si>
  <si>
    <t>Spare Transformers  (#)</t>
  </si>
  <si>
    <t>Quadrature booster transformers (MVA)</t>
  </si>
  <si>
    <t>Grid Supply transformers - (MVA)</t>
  </si>
  <si>
    <t>Spare Transformers - (MVA)</t>
  </si>
  <si>
    <t>Mechanically switched shunt capacitors (#)</t>
  </si>
  <si>
    <t>Static Var Compensators (#)</t>
  </si>
  <si>
    <t>Static Var Compensators (MVAr)</t>
  </si>
  <si>
    <t>Reactive power available from generating plant under Grid Code - (#)</t>
  </si>
  <si>
    <t>Reactive power available from generating plant under Grid Code - (MVAr)</t>
  </si>
  <si>
    <t>HVDC Links</t>
  </si>
  <si>
    <t>Number (#)</t>
  </si>
  <si>
    <t>Capacity (MW)</t>
  </si>
  <si>
    <t>Length (between converter stations, km)</t>
  </si>
  <si>
    <t>2.2_Non_Op._Capex</t>
  </si>
  <si>
    <t>2.12_SO_Capex</t>
  </si>
  <si>
    <t>4.1_System_Characteristics</t>
  </si>
  <si>
    <t>4.5  Faults</t>
  </si>
  <si>
    <t>4.6  Failures</t>
  </si>
  <si>
    <t>4.8.2_Bound_Capab_Dev</t>
  </si>
  <si>
    <t>4.12_Asset_Age_Profile</t>
  </si>
  <si>
    <t>4.13_Asset_Disps_LR</t>
  </si>
  <si>
    <t>4.14_Asset_Disps_NLR</t>
  </si>
  <si>
    <t>4.19.1_LRScheme_Listing</t>
  </si>
  <si>
    <t>4.19.2_LRScheme_Ann_Prof</t>
  </si>
  <si>
    <t>4.20.1_NLRScheme_List</t>
  </si>
  <si>
    <t>4.20.2_NLRScheme_Ann_Prof</t>
  </si>
  <si>
    <t>4.22.1_Other_Capex_Costs</t>
  </si>
  <si>
    <t>4.22.2_Flood_Mitigation</t>
  </si>
  <si>
    <t>4.23_TII_TIRG_SWW_Schemes</t>
  </si>
  <si>
    <t>4.27.1_Unit_Costs_Future_Levels</t>
  </si>
  <si>
    <t>4.28.1_NOMs</t>
  </si>
  <si>
    <t>4.28.2_NOMs_NG</t>
  </si>
  <si>
    <t>4.29.1_Criticality_Subs</t>
  </si>
  <si>
    <t>4.29.2_Criticality_Ccts</t>
  </si>
  <si>
    <t>4.29.3_Criticality_SP</t>
  </si>
  <si>
    <t>Physical Security Capex</t>
  </si>
  <si>
    <t>NGET WW Volume Driver</t>
  </si>
  <si>
    <t>NGET Local Generation &amp; Demand</t>
  </si>
  <si>
    <t xml:space="preserve">NGET Local Generation </t>
  </si>
  <si>
    <t xml:space="preserve">NGET Local Demand </t>
  </si>
  <si>
    <t>NGET Planning Requirements UM</t>
  </si>
  <si>
    <t>NGET DNO mitigations</t>
  </si>
  <si>
    <t>NGET Undergrounding</t>
  </si>
  <si>
    <t>SHETL Local Generation</t>
  </si>
  <si>
    <t>T_Spares</t>
  </si>
  <si>
    <t xml:space="preserve">Reactive Compensation Capacity in System Zones- Inductive (MVAr) </t>
  </si>
  <si>
    <t>Reactive Compensation Capacity in System Zones- Capacitive (MVAr)</t>
  </si>
  <si>
    <t>Embedded Generation from Intermittent Sources (Wind and Solar) in System Zones (GW)</t>
  </si>
  <si>
    <t>Embedded Generation in System Zones (GW)</t>
  </si>
  <si>
    <t>Demand in System Zones (GW)</t>
  </si>
  <si>
    <t>Directly Connected Wind Generation in System Zones (GW)</t>
  </si>
  <si>
    <t>Directly Connected Generation in System Zones (GW)</t>
  </si>
  <si>
    <t>Transmission system utilisation based on ACS intact flow  - (MW.km)</t>
  </si>
  <si>
    <t>System Utilisation</t>
  </si>
  <si>
    <t>Total embedded generation from Intermittent Sources (Solar and Wind) (GW)</t>
  </si>
  <si>
    <t>Units of transmission losses - (GWh)</t>
  </si>
  <si>
    <t>Units transmitted to Grid Supply Points (TWh)</t>
  </si>
  <si>
    <t>Transmission losses at system maximum demand (GW)</t>
  </si>
  <si>
    <t>4.2.1a Activity Indicators</t>
  </si>
  <si>
    <t>10/11</t>
  </si>
  <si>
    <t>09/10</t>
  </si>
  <si>
    <t>08/09</t>
  </si>
  <si>
    <t>07/08</t>
  </si>
  <si>
    <t>Local Enabling Investment for Best View (£m)</t>
  </si>
  <si>
    <t>Best View (#,MW)</t>
  </si>
  <si>
    <t>4.2.2a Local Activity Indicators and Costs - Best View</t>
  </si>
  <si>
    <t>Incentivised loss of supply volume (MWh)</t>
  </si>
  <si>
    <t>Actual stability capability (MW) (for all boundaries where stability is most onerous constraint and where available for other boundaries)</t>
  </si>
  <si>
    <t>Actual voltage capability (MW) (for all boundaries where voltage is most onerous constraint and where available for other boundaries)</t>
  </si>
  <si>
    <t>Actual thermal capability (MW)</t>
  </si>
  <si>
    <t>Required Transfer (MW)</t>
  </si>
  <si>
    <t>Planned Transfer (MW)</t>
  </si>
  <si>
    <t>Best View</t>
  </si>
  <si>
    <t>4.8.1a Boundary Transfers and Capability</t>
  </si>
  <si>
    <t>4.8.</t>
  </si>
  <si>
    <t xml:space="preserve"> </t>
  </si>
  <si>
    <t>tCO2e</t>
  </si>
  <si>
    <t xml:space="preserve">Total BCF </t>
  </si>
  <si>
    <t>Spare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</si>
  <si>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</si>
  <si>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</si>
  <si>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</si>
  <si>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</si>
  <si>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</si>
  <si>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</si>
  <si>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</si>
  <si>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</si>
  <si>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</si>
  <si>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</si>
  <si>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</si>
  <si>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</si>
  <si>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</si>
  <si>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Substations usage</t>
  </si>
  <si>
    <t>Buildings - Other fuels</t>
  </si>
  <si>
    <t>Buildings - Electricity</t>
  </si>
  <si>
    <t>Buildings energy usage</t>
  </si>
  <si>
    <t>Various</t>
  </si>
  <si>
    <t>Oil Filled</t>
  </si>
  <si>
    <t>Oil Filled - Suffer from Tape corrosion</t>
  </si>
  <si>
    <t>Oil Filled - More modern OF cables fall in here</t>
  </si>
  <si>
    <t>Gas Compression</t>
  </si>
  <si>
    <t>(A)</t>
  </si>
  <si>
    <t>620mm2 GZTACSR  Gap type and 792mm2 ACCC Carbon Fibre Core conductor</t>
  </si>
  <si>
    <t>1790-1880</t>
  </si>
  <si>
    <t>All Aluminium Alloy Conductor / Aluminium Conductor Alloy Reinforced</t>
  </si>
  <si>
    <t>575-1230</t>
  </si>
  <si>
    <t>275/400</t>
  </si>
  <si>
    <t>Core greased 400mm2 ACSR - Environment D</t>
  </si>
  <si>
    <t>670-845</t>
  </si>
  <si>
    <t>Fully greased 400mm2 ACSR - Environment D</t>
  </si>
  <si>
    <t>Fully greased 175mm2 ACSR - Environment C&amp;D</t>
  </si>
  <si>
    <t>390-485'</t>
  </si>
  <si>
    <t>Fully greased 175mm2 ACSR - Environment B</t>
  </si>
  <si>
    <t>132/275</t>
  </si>
  <si>
    <t>Fully greased 175mm2 ACSR - Environment A</t>
  </si>
  <si>
    <t>Core greased 400mm2 ACSR - Environment C</t>
  </si>
  <si>
    <t>Core greased 400mm2 ACSR - Environment B</t>
  </si>
  <si>
    <t>Core greased 400mm2 ACSR - Environment A</t>
  </si>
  <si>
    <t>Core greased 175mm2 ACSR - Environment C&amp;D</t>
  </si>
  <si>
    <t>Core greased 175mm2 ACSR - Environment B</t>
  </si>
  <si>
    <t>Core greased 175mm2 ACSR - Environment A</t>
  </si>
  <si>
    <t>Fully greased 400mm2 ACSR - Environment C</t>
  </si>
  <si>
    <t>Fully greased 400mm2 ACSR - Environment B</t>
  </si>
  <si>
    <t>Fully greased 400mm2 ACSR - Environment A</t>
  </si>
  <si>
    <t>Manual interface to Control Indication &amp; Alarm equipment (per substation)</t>
  </si>
  <si>
    <t>Control Indication &amp; Alarm equipment (per bay)</t>
  </si>
  <si>
    <t>Control equipment – SVC Controller (per bay)</t>
  </si>
  <si>
    <t>Reactive plant protection equipment – per bay (MSC/SVC)</t>
  </si>
  <si>
    <t xml:space="preserve">Reactive plant protection - per bay (MSC/SVC) </t>
  </si>
  <si>
    <t>Feeder bay protection equipment</t>
  </si>
  <si>
    <t>Delayed Auto Reclose/Auto switching equipment per Mesh Corner at Mesh Substations</t>
  </si>
  <si>
    <t>Busbar Protection - per Mesh Corner at Mesh  Substations</t>
  </si>
  <si>
    <t>Busbar Protection - per bay at Double busbar Substations</t>
  </si>
  <si>
    <t>Bus Coupler  bay protection equipment</t>
  </si>
  <si>
    <t>Bus Section  bay protection equipment</t>
  </si>
  <si>
    <t>Transformer/Reactor/Quad Booster bay protection equipment</t>
  </si>
  <si>
    <t>Telephone exchange</t>
  </si>
  <si>
    <t>n/a - secondary equip</t>
  </si>
  <si>
    <t>Telecomm interface equipment - Substation equipment to Telecoms network</t>
  </si>
  <si>
    <t>Voltage and current monitoring systems - Fault analysis/Quality of Supply</t>
  </si>
  <si>
    <t>Energy Metering system  for balancing &amp; Settlement purposes</t>
  </si>
  <si>
    <t>13kV and below Air Blast Circuit Breakers</t>
  </si>
  <si>
    <t>55.6kA</t>
  </si>
  <si>
    <t>=&lt;13</t>
  </si>
  <si>
    <t>13kV and below Vacuum Circuit Breakers.</t>
  </si>
  <si>
    <t>25kA</t>
  </si>
  <si>
    <t>33kV to 14kV Vacuum Circuit Breakers.</t>
  </si>
  <si>
    <t>33 to 14</t>
  </si>
  <si>
    <t>33kV to 14kV Oil Circuit Breakers.</t>
  </si>
  <si>
    <t>17.5-26.2kA</t>
  </si>
  <si>
    <t>33kV to 14kV Circuit Breakers</t>
  </si>
  <si>
    <t>1 - 60kA</t>
  </si>
  <si>
    <t>66KV Oil Circuit Breaker</t>
  </si>
  <si>
    <t>21.9-40kA</t>
  </si>
  <si>
    <t>66KV Air Blast Circuit Breaker</t>
  </si>
  <si>
    <t>21.9KA</t>
  </si>
  <si>
    <t>66KV Gas Circuit Breakers, Air Insulated Switchgear, Spring operated</t>
  </si>
  <si>
    <t>66KV Gas Circuit Breakers, Air Insulated Switchgear, Hydraulic Mech, Reconditioned (Generator)</t>
  </si>
  <si>
    <t>20-21.9kA</t>
  </si>
  <si>
    <t>66KV Gas Circuit Breakers, Air Insulated Switchgear, Pneumatic Mech, Reconditioned (SP type)</t>
  </si>
  <si>
    <t>28.7kA</t>
  </si>
  <si>
    <t>66KV Gas Circuit Breakers, Gas Insulated Switchgear, Outdoor</t>
  </si>
  <si>
    <t>66KV Gas Circuit Breakers</t>
  </si>
  <si>
    <t>20-40kA</t>
  </si>
  <si>
    <t>145KV Air Blast Circuit Breakers, Conventional  Air Blast, Non-Reconditioned</t>
  </si>
  <si>
    <t>15.3-21.9kA</t>
  </si>
  <si>
    <t>145KV Air Blast Circuit Breakers, Pressurised Air Blast, Reconditioned</t>
  </si>
  <si>
    <t>15.3kA</t>
  </si>
  <si>
    <t>145KV Gas Circuit Breakers, Air Insulated Switchgear, Non Pneumatic, Reconditioned, High Duty</t>
  </si>
  <si>
    <t>145KV Gas Circuit Breakers, Air Insulated Switchgear, Spring operated</t>
  </si>
  <si>
    <t>145KV Gas Circuit Breakers, Air Insulated Switchgear</t>
  </si>
  <si>
    <t>145KV Gas Circuit Breakers, Air Insulated Switchgear, Pneumatic Mech, Non Reconditioned, High Duty</t>
  </si>
  <si>
    <t>145KV Gas Circuit Breakers, Air Insulated Switchgear, Pneumatic Mech, Reconditioned, (SP type)</t>
  </si>
  <si>
    <t>145KV Gas Circuit Breakers</t>
  </si>
  <si>
    <t>145KV Gas Circuit Breakers, Gas Insulated Switchgear Indoor</t>
  </si>
  <si>
    <t>31.5-40kA</t>
  </si>
  <si>
    <t>145KV Gas Circuit Breakers, Gas Insulated Switchgear Outdoor</t>
  </si>
  <si>
    <t>15.3-40kA</t>
  </si>
  <si>
    <t>145KV Oil Circuit Breakers</t>
  </si>
  <si>
    <t>300KV Air Blast Circuit Breakers, Conventional  Air Blast,  Non-Reconditioned</t>
  </si>
  <si>
    <t>15.8-32.7kA</t>
  </si>
  <si>
    <t>300KV Air Blast Circuit Breakers, Conventional  Air Blast, Reconditioned</t>
  </si>
  <si>
    <t>31.5-37.8kA</t>
  </si>
  <si>
    <t>300KV Air Blast Circuit Breakers, OBR60 Conventional  Air Blast, Refurbished</t>
  </si>
  <si>
    <t>32-40kA</t>
  </si>
  <si>
    <t>300KV Air Blast Circuit Breakers, OBR60 Conventional  Air Blast, Refurbished Indoor</t>
  </si>
  <si>
    <t>300KV Air Blast Circuit Breakers, Pressurised Air Blast, Reconditioned</t>
  </si>
  <si>
    <t>32.5kA</t>
  </si>
  <si>
    <t xml:space="preserve">300KV Air Blast Circuit Breakers, Frame r Pressurised Air Blast, Refurbished </t>
  </si>
  <si>
    <t>300KV Air Blast Circuit Breakers, Frame r Pressurised Air Blast, Refurbished Outdoor</t>
  </si>
  <si>
    <t>31.5-32.5kA</t>
  </si>
  <si>
    <t>300KV Air Blast Circuit Breakers, Frame r Pressurised Air Blast, Refurbished Indoor</t>
  </si>
  <si>
    <t>300KV Air Blast Circuit Breakers, OHBR Pressurised Air Blast, Refurbished Outdoor</t>
  </si>
  <si>
    <t>31.5kA</t>
  </si>
  <si>
    <t>300KV Gas Circuit Breakers, Air Insulated Switchgear, Non Pneumatic, Reconditioned, High Duty</t>
  </si>
  <si>
    <t>40-50kA</t>
  </si>
  <si>
    <t>300KV Gas Circuit Breakers, Air Insulated Switchgear, Spring operated</t>
  </si>
  <si>
    <t>300KV Gas Circuit Breakers, Air Insulated Switchgear</t>
  </si>
  <si>
    <t>300KV Gas Circuit Breakers, Air Insulated Switchgear, Hydraulic Mech, Reconditioned, (FE type)</t>
  </si>
  <si>
    <t>31.5-50kA</t>
  </si>
  <si>
    <t>300KV Gas Circuit Breakers, Air Insulated Switchgear, Pneumatic Mech, Reconditioned, High Duty</t>
  </si>
  <si>
    <t>40kA</t>
  </si>
  <si>
    <t>300KV Gas Circuit Breakers, Air Insulated Switchgear, Pneumatic Mech, Reconditioned</t>
  </si>
  <si>
    <t>300KV Gas Circuit Breakers, Gas Insulated Switchgear, Indoor</t>
  </si>
  <si>
    <t>63kA</t>
  </si>
  <si>
    <t>300KV Gas Circuit Breakers, Gas Insulated Switchgear, Outdoor</t>
  </si>
  <si>
    <t>300KV Oil Circuit Breakers</t>
  </si>
  <si>
    <t>16.6-31.5kA</t>
  </si>
  <si>
    <t>420KV Air Blast Circuit Breakers, Pressurised Air Blast, Non-Reconditioned</t>
  </si>
  <si>
    <t>50kA</t>
  </si>
  <si>
    <t>420KV Air Blast Circuit Breakers, Pressurised Air Blast, Reconditioned</t>
  </si>
  <si>
    <t>420KV Air Blast Circuit Breakers, OIBR Pressurised Air Blast, Refurbished</t>
  </si>
  <si>
    <t>420KV Air Blast Circuit Breakers, Frame r Pressurised Air Blast, Refurbished</t>
  </si>
  <si>
    <t>420KV Air Blast Circuit Breakers, Frame r Pressurised Air Blast, Refurbished Outdoor</t>
  </si>
  <si>
    <t>420KV Air Blast Circuit Breakers, Frame r Pressurised Air Blast, Refurbished Indoor</t>
  </si>
  <si>
    <t>420KV Air Blast Circuit Breakers, OHBR Pressurised Air Blast, Refurbished Outdoor</t>
  </si>
  <si>
    <t>420KV Gas Circuit Breakers, Air Insulated Switchgear, Non Pneumatic Mech, Reconditioned, High Duty</t>
  </si>
  <si>
    <t>40-63kA</t>
  </si>
  <si>
    <t>420KV Gas Circuit Breakers, Air Insulated Switchgear, Spring Operated</t>
  </si>
  <si>
    <t>50-63kA</t>
  </si>
  <si>
    <t>420KV Gas Circuit Breakers, Air Insulated Switchgear, Pneumatic Mech, Reconditioned (SP type)</t>
  </si>
  <si>
    <t>420KV Gas Circuit Breakers, Air Insulated Switchgear, Hydraulic Mech, Reconditioned (FE type)</t>
  </si>
  <si>
    <t>420KV Gas Circuit Breakers, Air Insulated Switchgear, Hydraulic Mech, Reconditioned (Generator)</t>
  </si>
  <si>
    <t>420KV Gas Circuit Breakers, Gas Insulated Switchgear, Non Pneumatic Mech, Reconditioned, indoor, High Duty</t>
  </si>
  <si>
    <t>420KV Gas Circuit Breakers, Gas Insulated Switchgear, Hydraulic Mech, Reconditioned, indoor</t>
  </si>
  <si>
    <t>420KV Gas Circuit Breakers, Gas Insulated Switchgear, Hydraulic Mech, Reconditioned, outdoor</t>
  </si>
  <si>
    <t>420KV Gas Circuit Breakers, Air Insulated Switchgear</t>
  </si>
  <si>
    <t>420KV Gas Circuit Breakers, Gas Insulated Switchgear, Indoor</t>
  </si>
  <si>
    <t>420KV Gas Circuit Breakers, Gas Insulated Switchgear, Outdoor</t>
  </si>
  <si>
    <t>(kA)</t>
  </si>
  <si>
    <t>SWITCHGEAR 
(Please specify details; circuit breakers to act as a proxy for other primary equipment in the circuit concerned)</t>
  </si>
  <si>
    <t>400kv Series Capacitor</t>
  </si>
  <si>
    <t>120-480</t>
  </si>
  <si>
    <t>Series Capacitor</t>
  </si>
  <si>
    <t>Static Var Compensator (0 to 60 Mvar (binary switched))</t>
  </si>
  <si>
    <t xml:space="preserve">Static Var Compensator (-75 to 150 Mvar, -106 to 150 Mvar or 0 to 225 Mvar) </t>
  </si>
  <si>
    <t>150 - 225</t>
  </si>
  <si>
    <t>275 or 400</t>
  </si>
  <si>
    <t>Mechanically switched capacitor bank</t>
  </si>
  <si>
    <t>Mechanically switched capacitor bank (60 Mvar, 60 Mvar de-rated to 52Mvar or 45Mvar)</t>
  </si>
  <si>
    <t>45 - 60</t>
  </si>
  <si>
    <t>Mechanically switched capacitor bank (20, 55, 56 or 57 Mvar at 13kV, 60Mvar at 33kV)</t>
  </si>
  <si>
    <t>20 - 60</t>
  </si>
  <si>
    <t>13 or 33</t>
  </si>
  <si>
    <t>(MVA)</t>
  </si>
  <si>
    <t>&lt;132kV series reactor</t>
  </si>
  <si>
    <t>30-50</t>
  </si>
  <si>
    <t>22-33</t>
  </si>
  <si>
    <t>132kV series reactor</t>
  </si>
  <si>
    <t>275kV series reactor</t>
  </si>
  <si>
    <t>400kV series reactor</t>
  </si>
  <si>
    <t>1320-2640</t>
  </si>
  <si>
    <t>13kV shunt reactor</t>
  </si>
  <si>
    <t>33kV shunt reactor</t>
  </si>
  <si>
    <t>132kV shunt reactor</t>
  </si>
  <si>
    <t>275kV shunt reactor</t>
  </si>
  <si>
    <t>400kV shunt reactor</t>
  </si>
  <si>
    <t>275kV quadrature booster</t>
  </si>
  <si>
    <t>400kV quadrature booster</t>
  </si>
  <si>
    <t>2000-2750</t>
  </si>
  <si>
    <t>Spare transformers</t>
  </si>
  <si>
    <t>80-1100</t>
  </si>
  <si>
    <t>ALL VOLTAGES</t>
  </si>
  <si>
    <t>132kV grid transformers</t>
  </si>
  <si>
    <t>15-120</t>
  </si>
  <si>
    <t>132/11-66</t>
  </si>
  <si>
    <t>275kV grid supply transformers</t>
  </si>
  <si>
    <t>18-180</t>
  </si>
  <si>
    <t>275/66-11</t>
  </si>
  <si>
    <t>120-240</t>
  </si>
  <si>
    <t>275/132</t>
  </si>
  <si>
    <t>400kV grid supply transformers</t>
  </si>
  <si>
    <t>80-460</t>
  </si>
  <si>
    <t>400/25-132</t>
  </si>
  <si>
    <t>Interbus transformers</t>
  </si>
  <si>
    <t>500-1100</t>
  </si>
  <si>
    <t>400/275</t>
  </si>
  <si>
    <t>(kV/kV)</t>
  </si>
  <si>
    <t>Capacity</t>
  </si>
  <si>
    <t>4.11 Asset Description</t>
  </si>
  <si>
    <t>4.11</t>
  </si>
  <si>
    <t>4.15 Asset Quantities for Age Based Modelling - Total Annual Additions and Disposals</t>
  </si>
  <si>
    <t>4.15.1 Asset Quantities - Total Annual Additions and Disposals</t>
  </si>
  <si>
    <t>4.15.2 Asset Quantities - Replacement Priority Driven Disposals</t>
  </si>
  <si>
    <t>4.3_System_Performance</t>
  </si>
  <si>
    <t>4.11_Asset_description</t>
  </si>
  <si>
    <t xml:space="preserve">4.15_Adds_&amp;_Disps_Total_ABM </t>
  </si>
  <si>
    <t>4.15.1_Adds_&amp;_Disps_Total</t>
  </si>
  <si>
    <t>4.15.2_Disps_RP</t>
  </si>
  <si>
    <t>Total expenditure</t>
  </si>
  <si>
    <t>The Electricity at Work Regulations 1989</t>
  </si>
  <si>
    <t>The Health and Safety at Work etc. Act 1974</t>
  </si>
  <si>
    <t>The Electricity Safety Quality and Continuity Regulations 2002</t>
  </si>
  <si>
    <t>Annual expenditure</t>
  </si>
  <si>
    <t>Compliance with legislative safety requirements</t>
  </si>
  <si>
    <t xml:space="preserve">Safety output </t>
  </si>
  <si>
    <t xml:space="preserve">MWh </t>
  </si>
  <si>
    <t>Difference</t>
  </si>
  <si>
    <t>Output target volume</t>
  </si>
  <si>
    <t>MWh</t>
  </si>
  <si>
    <t xml:space="preserve">Volume of unsupplied energy in incidents with a duration of more than 3 minutes </t>
  </si>
  <si>
    <t>Volume of unsupplied energy</t>
  </si>
  <si>
    <t>Number of transmission system incidents with a duration of more than 3 minutes</t>
  </si>
  <si>
    <t>Number of transmission system incidents</t>
  </si>
  <si>
    <t>Energy not supplied</t>
  </si>
  <si>
    <t>Reliability output - energy not supplied</t>
  </si>
  <si>
    <t>n/a</t>
  </si>
  <si>
    <t>Actual emissions rate</t>
  </si>
  <si>
    <t>Sulphur hexafluoride</t>
  </si>
  <si>
    <t>kilos</t>
  </si>
  <si>
    <t>Closing inventory</t>
  </si>
  <si>
    <t>Over or under baseline</t>
  </si>
  <si>
    <t>Adjusted emissions</t>
  </si>
  <si>
    <t>Adjustment for exceptional events</t>
  </si>
  <si>
    <t>Measured leakage</t>
  </si>
  <si>
    <t>Calculated baseline</t>
  </si>
  <si>
    <t>Manufacturers' leakage rate</t>
  </si>
  <si>
    <t>Added inventory</t>
  </si>
  <si>
    <t>Decommissioned inventory</t>
  </si>
  <si>
    <t>Opening inventory</t>
  </si>
  <si>
    <t>Previous year's leakage rate</t>
  </si>
  <si>
    <t>Sulphur hexafluoride gas emissions</t>
  </si>
  <si>
    <t>Actual emissions</t>
  </si>
  <si>
    <t>Measured emissions</t>
  </si>
  <si>
    <t>Outside</t>
  </si>
  <si>
    <t xml:space="preserve">Inside </t>
  </si>
  <si>
    <t>Inside</t>
  </si>
  <si>
    <t>Adjusted baseline emission rate</t>
  </si>
  <si>
    <t>Adjusted baseline target emissions</t>
  </si>
  <si>
    <t>New inventory from SWW outputs</t>
  </si>
  <si>
    <t>Baseline target emissions</t>
  </si>
  <si>
    <t>Baseline emissions rate</t>
  </si>
  <si>
    <t>Baseline SF6 inventory</t>
  </si>
  <si>
    <t>AONB</t>
  </si>
  <si>
    <t>Total other mitigation</t>
  </si>
  <si>
    <t>Total tree screening</t>
  </si>
  <si>
    <t>3465 MVA</t>
  </si>
  <si>
    <t>Total undergrounding</t>
  </si>
  <si>
    <t>3190 MVA</t>
  </si>
  <si>
    <t>1595 MVA</t>
  </si>
  <si>
    <t>All AONB</t>
  </si>
  <si>
    <t>National Parks</t>
  </si>
  <si>
    <t>All National Parks</t>
  </si>
  <si>
    <t>Remaining overhead lines</t>
  </si>
  <si>
    <t>Wye Valley AONB</t>
  </si>
  <si>
    <t>Expenditure</t>
  </si>
  <si>
    <t>Other mitigation</t>
  </si>
  <si>
    <t>Tree screening</t>
  </si>
  <si>
    <t>Undergrounding</t>
  </si>
  <si>
    <t>Tamar Valley AONB</t>
  </si>
  <si>
    <t>Suffolk Coasts &amp; Heaths AONB</t>
  </si>
  <si>
    <t>Solway Coast AONB</t>
  </si>
  <si>
    <t>Shropshire Hills AONB</t>
  </si>
  <si>
    <t>North Wessex Downs AONB</t>
  </si>
  <si>
    <t>Kent Downs AONB</t>
  </si>
  <si>
    <t>High Weald AONB</t>
  </si>
  <si>
    <t>Forest of Bowland AONB</t>
  </si>
  <si>
    <t>Dorset AONB</t>
  </si>
  <si>
    <t>Dedham Vale AONB</t>
  </si>
  <si>
    <t>Cranbourne Chase &amp; West Wiltshire AONB</t>
  </si>
  <si>
    <t>Cotswolds AONB</t>
  </si>
  <si>
    <t>Cornwall AONB</t>
  </si>
  <si>
    <t>Clwydian Range AONB</t>
  </si>
  <si>
    <t>Chilterns AONB</t>
  </si>
  <si>
    <t>Cannock Chase AONB</t>
  </si>
  <si>
    <t>Blackdown Hills AONB</t>
  </si>
  <si>
    <t>Anglesey AONB</t>
  </si>
  <si>
    <t>South Downs National Park</t>
  </si>
  <si>
    <t>Snowdonia National Park</t>
  </si>
  <si>
    <t>Peak District National Park</t>
  </si>
  <si>
    <t>North York Moors National Park</t>
  </si>
  <si>
    <t>New Forest National Park</t>
  </si>
  <si>
    <t>Lake District National Park</t>
  </si>
  <si>
    <t>Brecon Beacons National Park</t>
  </si>
  <si>
    <t>Designated area visual amenity outputs</t>
  </si>
  <si>
    <t>Company will need to provide supporting informatin in commentary about how its delivered outputs are in line with its policy.</t>
  </si>
  <si>
    <t>Designated area visual amenity outputs for existing infrastructure</t>
  </si>
  <si>
    <t>Loch Lomond National Park</t>
  </si>
  <si>
    <t>Licensee will need to provide supporting information in commentary ie milestones report, completion report.</t>
  </si>
  <si>
    <t xml:space="preserve">Licensee to report on status and completion of approved outputs when these are added to table </t>
  </si>
  <si>
    <t>Outputs to be added as these are approved by Ofgem during the price control period</t>
  </si>
  <si>
    <t>y/n</t>
  </si>
  <si>
    <t>Timely delivery standards met</t>
  </si>
  <si>
    <t>Completion</t>
  </si>
  <si>
    <t>Delivered transfer capability</t>
  </si>
  <si>
    <t>Annual milestones met</t>
  </si>
  <si>
    <t>Status</t>
  </si>
  <si>
    <t>Efficient expenditure profile</t>
  </si>
  <si>
    <t>Additional transfer capability</t>
  </si>
  <si>
    <t>Approved</t>
  </si>
  <si>
    <t>Boundary X</t>
  </si>
  <si>
    <t>Strategic wider works outputs determined within the price control period</t>
  </si>
  <si>
    <t xml:space="preserve">Licensee to report on status and completion of pre-construction deliverables for which it has received funding </t>
  </si>
  <si>
    <t>H/M/L = High/Medium/Low</t>
  </si>
  <si>
    <t>NS/IP/C = Not started/In progress/Completed</t>
  </si>
  <si>
    <t>H/M/L</t>
  </si>
  <si>
    <t>Likelihood of planning consent</t>
  </si>
  <si>
    <t>NS/IP/C</t>
  </si>
  <si>
    <t>Technical studies</t>
  </si>
  <si>
    <t>Stakeholder consultation</t>
  </si>
  <si>
    <t>Environmental studies</t>
  </si>
  <si>
    <t>Routeing studies</t>
  </si>
  <si>
    <t>Optioneering report</t>
  </si>
  <si>
    <t>Approved expenditure</t>
  </si>
  <si>
    <t>Pre-construction deliverables for prospective strategic wider works outputs</t>
  </si>
  <si>
    <t>Business carbon footprint</t>
  </si>
  <si>
    <t xml:space="preserve">Business carbon footprint </t>
  </si>
  <si>
    <t>Overhead line</t>
  </si>
  <si>
    <t>Forecast expenditure</t>
  </si>
  <si>
    <t>Baseline</t>
  </si>
  <si>
    <t>Generation connections</t>
  </si>
  <si>
    <t>= the actual length of underground cable included in the generation connections the licensee completed over the regulatory year</t>
  </si>
  <si>
    <t>= the actual length of overhead line included in all the generation connections the licensee completed over the regulatory year</t>
  </si>
  <si>
    <t xml:space="preserve">= the actual volume of new generation capacity that the licensee has completed a connection for over the regulatory year </t>
  </si>
  <si>
    <t xml:space="preserve">Generation capacity </t>
  </si>
  <si>
    <t>= the opening allowances in Final Proposals to complete the expected volume of new generation connections in RIIO-T1</t>
  </si>
  <si>
    <t>= the volume of new generation capacity expected to need a grid connection during RIIO-T1 for which the licensee has approved expenditure in its opening allowances</t>
  </si>
  <si>
    <t xml:space="preserve">Forecast generation capacity </t>
  </si>
  <si>
    <t>= the total costs that the licensee has incurred in the regulatory year in relation to shared use generation connections, including costs for shared use connection works that have not been completed.</t>
  </si>
  <si>
    <t>Total annual shared use connections expenditure</t>
  </si>
  <si>
    <t>= the total costs of shared use generation connections completed in the regulatory year</t>
  </si>
  <si>
    <t xml:space="preserve">Total expenditure for completed shared use connections </t>
  </si>
  <si>
    <t>= the costs the licensee has incurred in the regulatory year for shared use generation connections completed in the same regulatory year</t>
  </si>
  <si>
    <t>Annual expenditure for completed shared use connections</t>
  </si>
  <si>
    <t>= the total costs that the licensee has incurred in the regulatory year in relation to sole use generation connections, including costs for sole use connection works that have not been completed.</t>
  </si>
  <si>
    <t>Total annual sole connections expenditure</t>
  </si>
  <si>
    <t>= the total costs of sole use generation connections completed in the regulatory year</t>
  </si>
  <si>
    <t xml:space="preserve">Total expenditure for completed sole use connections </t>
  </si>
  <si>
    <t>= the costs the licensee has incurred in the regulatory year for sole use generation connections completed in the same regulatory year</t>
  </si>
  <si>
    <t>Annual expenditure for completed sole useconnections</t>
  </si>
  <si>
    <t>Total annual connections shared use expenditure</t>
  </si>
  <si>
    <t>Shared use generation connections</t>
  </si>
  <si>
    <t>number</t>
  </si>
  <si>
    <t>Civil works</t>
  </si>
  <si>
    <t>cubic metres</t>
  </si>
  <si>
    <t>Sub-stations</t>
  </si>
  <si>
    <t>Installed asset capacity</t>
  </si>
  <si>
    <t>Forecast asset capacity</t>
  </si>
  <si>
    <t>Total annual connections sole use expenditure</t>
  </si>
  <si>
    <t xml:space="preserve">Sole use generation connections </t>
  </si>
  <si>
    <t>Annual expenditure for completed sole use connections</t>
  </si>
  <si>
    <t xml:space="preserve">6.xx Safety </t>
  </si>
  <si>
    <t>6.xx SF6 emissions NGET</t>
  </si>
  <si>
    <t>6.xx SF6 emissions SPTL</t>
  </si>
  <si>
    <t>6.xx SF6 emissions SHETL</t>
  </si>
  <si>
    <t>6.xx VA designated areas NGET</t>
  </si>
  <si>
    <t>6.xx VA designated areas SPTL</t>
  </si>
  <si>
    <t>6.xx VA designated areas SHETL</t>
  </si>
  <si>
    <t>6.xx Pre-con deliverables NG</t>
  </si>
  <si>
    <t>Delivery of timely connections (information in support of Licence condition ETC1)</t>
  </si>
  <si>
    <t xml:space="preserve">Type of connection </t>
  </si>
  <si>
    <t>Number of offers made between 1 April 2013 and 1 April 2014 in accordance with licence condition C8 paragraph 3</t>
  </si>
  <si>
    <t>Number of offers delivered on time (timings as specified in the licence condition)</t>
  </si>
  <si>
    <t>Number of offers not delivered on time</t>
  </si>
  <si>
    <t>Number of offers delivered on time but then altered</t>
  </si>
  <si>
    <t>Onshore wind</t>
  </si>
  <si>
    <t>Offshore wind</t>
  </si>
  <si>
    <t>Wave</t>
  </si>
  <si>
    <t>Tidal</t>
  </si>
  <si>
    <t>CCGT</t>
  </si>
  <si>
    <t>CHP</t>
  </si>
  <si>
    <t>Clean Coal</t>
  </si>
  <si>
    <t>Proportion not deliverd on time</t>
  </si>
  <si>
    <t>Proportion altered post delivery</t>
  </si>
  <si>
    <t>SPTL/SHETL</t>
  </si>
  <si>
    <t xml:space="preserve">Number of offers made between 1 April 2013 and 1 April 2014 in accordance with Paragraph 2 of Standard Condition D4A </t>
  </si>
  <si>
    <t>Number of offers delivered on time but where the offers were then altered</t>
  </si>
  <si>
    <t>Customer Satisfaction</t>
  </si>
  <si>
    <t xml:space="preserve">Customer survey </t>
  </si>
  <si>
    <t>baseline</t>
  </si>
  <si>
    <t>mean</t>
  </si>
  <si>
    <t xml:space="preserve">Stakeholder survey  </t>
  </si>
  <si>
    <t>Customer survey performance</t>
  </si>
  <si>
    <t>Stakeholder survey performance</t>
  </si>
  <si>
    <t>Supporting information [To be added by December 2012]</t>
  </si>
  <si>
    <t>[to add by December 2012]</t>
  </si>
  <si>
    <t>"</t>
  </si>
  <si>
    <t>Scot customer satisfaction</t>
  </si>
  <si>
    <t>Table numbers refer to existing Business Plan tables. These will be changed once finalised. The guidance document does not contain table numbers</t>
  </si>
  <si>
    <t>Reference</t>
  </si>
  <si>
    <t>Index</t>
  </si>
  <si>
    <t>1.3a Summary of Cash Controllable Costs</t>
  </si>
  <si>
    <t>2.10_Related Party Transactions</t>
  </si>
  <si>
    <t>2.15_Transmission Salary and FTE numbers</t>
  </si>
  <si>
    <t>2.18_Apprentices_&amp;_Training</t>
  </si>
  <si>
    <t>4.18.1a_Capex_Summary</t>
  </si>
  <si>
    <t>Activity Levels</t>
  </si>
  <si>
    <t>4.2.1a_Actvt_Indicators</t>
  </si>
  <si>
    <t>4.9.1_Demand_&amp;_Supply_Sub</t>
  </si>
  <si>
    <t>4.2.2a_Actvt_Costs</t>
  </si>
  <si>
    <t>4.8.1a_Boundary_Tran_Capab</t>
  </si>
  <si>
    <t>4.16 Asset lives</t>
  </si>
  <si>
    <t>Provisional PCFM inputs</t>
  </si>
  <si>
    <t>Load related capex</t>
  </si>
  <si>
    <r>
      <t xml:space="preserve">Less contributions </t>
    </r>
    <r>
      <rPr>
        <sz val="10"/>
        <color rgb="FFFF0000"/>
        <rFont val="Verdana"/>
        <family val="2"/>
      </rPr>
      <t>(-ve)</t>
    </r>
  </si>
  <si>
    <t>Load related capex (nominal)</t>
  </si>
  <si>
    <t>RPI adjustment</t>
  </si>
  <si>
    <t>Non-load related capex (nominal)</t>
  </si>
  <si>
    <t>Controllable opex</t>
  </si>
  <si>
    <t>Actual asset replacement capex (non-load related)</t>
  </si>
  <si>
    <t>Actual capex other (non-load related)</t>
  </si>
  <si>
    <t>Non-operational capex</t>
  </si>
  <si>
    <t>Capex Other (non-load related)</t>
  </si>
  <si>
    <t>Asset replacement capex (non-load replacement)</t>
  </si>
  <si>
    <t>RIGs template index</t>
  </si>
  <si>
    <t>Electricity</t>
  </si>
  <si>
    <t>IRM Expenditure</t>
  </si>
  <si>
    <t>NIC Expenditure</t>
  </si>
  <si>
    <t>RIIO-t1</t>
  </si>
  <si>
    <t>Provisional PCFM  input (09/10 prices)- load related capex</t>
  </si>
  <si>
    <t>Provisional PCFM input (09/10 prices) - non-load related capex</t>
  </si>
  <si>
    <t>Provisional PCFM  input (09/10 prices) - controllable opex</t>
  </si>
  <si>
    <t>Less Adjustments - overtype with reason</t>
  </si>
  <si>
    <t>Provisional PCFM input (09/10 prices) - controllable opex</t>
  </si>
  <si>
    <t>Provisional PCFM input (09/10 prices) - non-operational capex</t>
  </si>
  <si>
    <t>Unit Costs (Actuals)</t>
  </si>
  <si>
    <t>4.27.3_Unit_Costs_Actuals</t>
  </si>
  <si>
    <t>Company name</t>
  </si>
  <si>
    <t>Scheme name</t>
  </si>
  <si>
    <t>Overhead line removed</t>
  </si>
  <si>
    <t>Total overhead line removed</t>
  </si>
  <si>
    <t>Cairngorm Naitonal Park</t>
  </si>
  <si>
    <t>Boundary X/Location</t>
  </si>
  <si>
    <t>Lead ssheme name</t>
  </si>
  <si>
    <t>Number of transmission system incidents categorised as 'excluded events'</t>
  </si>
  <si>
    <t>Volume of unsupplied energy in incidents categorised as 'excluded events'</t>
  </si>
  <si>
    <t>Maximum power export to External System [n] (GW)</t>
  </si>
  <si>
    <t>Maximum power import from External System [n] (GW)</t>
  </si>
  <si>
    <t>Maximum power export to External System [n+1] (GW)</t>
  </si>
  <si>
    <t>Maximum power import from External System [n+1] (GW)</t>
  </si>
  <si>
    <t>2.6_IS_&amp;_Telecoms_Costs</t>
  </si>
  <si>
    <t>2.6.1_IS_&amp;_Telecoms_Allocations</t>
  </si>
  <si>
    <t>NGET Timely connections</t>
  </si>
  <si>
    <t>SHETL.SPTL Timely connections</t>
  </si>
  <si>
    <t>NGET customer satisfaction</t>
  </si>
  <si>
    <t>Innovation Revenue-Condition</t>
  </si>
  <si>
    <t>Innovation Revenue - Inputs</t>
  </si>
  <si>
    <t>2.6 IS &amp; Telecoms Costs</t>
  </si>
  <si>
    <t>2.6.1 Analysis of IS &amp; Telecoms Costs by Network</t>
  </si>
  <si>
    <t>6.xx Reliability</t>
  </si>
  <si>
    <t>6.xx SWW outputs</t>
  </si>
  <si>
    <t>6.xx BCF</t>
  </si>
  <si>
    <t>TOTAL COSTS - LICENSEE</t>
  </si>
  <si>
    <t>TPCR1</t>
  </si>
  <si>
    <t>Regulatory Accounts Extracts</t>
  </si>
  <si>
    <t>Source</t>
  </si>
  <si>
    <t>P&amp;L</t>
  </si>
  <si>
    <t>Tangible Fixed Asset Additions</t>
  </si>
  <si>
    <t>Intangible Asset Additions (under IFRS) - IT Software</t>
  </si>
  <si>
    <t>Disposals (cash proceeds)</t>
  </si>
  <si>
    <t>Customer Contributions Additions</t>
  </si>
  <si>
    <t>BS Note</t>
  </si>
  <si>
    <t>less: capitalised interest</t>
  </si>
  <si>
    <t>less: revaluation of tangible fixed assets</t>
  </si>
  <si>
    <t>Total Opex and Capex per Regulatory Accounts</t>
  </si>
  <si>
    <t>Reconciling items</t>
  </si>
  <si>
    <t>Pension deficit funded by related parties</t>
  </si>
  <si>
    <t>Other adjustment (please specify)</t>
  </si>
  <si>
    <t>Total reconciling items</t>
  </si>
  <si>
    <t>Total costs compared to Cost RRP</t>
  </si>
  <si>
    <t>TOTAL CASH COSTS in COSTS RRP Attributed to:</t>
  </si>
  <si>
    <t>Base</t>
  </si>
  <si>
    <t>Excluded services</t>
  </si>
  <si>
    <t>Total all segments (excluding pension deficit payments)</t>
  </si>
  <si>
    <t>Add: Pension deficit payments in FI pack (from F17)</t>
  </si>
  <si>
    <t>TOTAL COSTS including PENSION DEFICIT REPAIR COSTS</t>
  </si>
  <si>
    <t>Total revenue check</t>
  </si>
  <si>
    <t>Total revenue per Revenue returns</t>
  </si>
  <si>
    <t>Total revenue per Revenue returns (adjusted)</t>
  </si>
  <si>
    <t>Total per P&amp;L</t>
  </si>
  <si>
    <t>1.1 Income Statement</t>
  </si>
  <si>
    <t>1.2 Balance Sheet / Statement of Financial Position</t>
  </si>
  <si>
    <t>1.5.2</t>
  </si>
  <si>
    <t>1.9 Licensee Financing requirements</t>
  </si>
  <si>
    <t>1.10.2 - Pensions Costs Subject to Benchmarking</t>
  </si>
  <si>
    <t>1.10.3 - Pensions PPF and admin costs</t>
  </si>
  <si>
    <t>1.10.4 Pensions Reconciliation Table</t>
  </si>
  <si>
    <t>1.10.5 Pensions Deficit Allocation Methodology Statement</t>
  </si>
  <si>
    <t>1.10.6 PDAM Reconciliation Table</t>
  </si>
  <si>
    <t>1.5.1 Net Debt NG</t>
  </si>
  <si>
    <t>1.3 Cashflow</t>
  </si>
  <si>
    <t>Schemes</t>
  </si>
  <si>
    <t>mart</t>
  </si>
  <si>
    <t>Collector Substations</t>
  </si>
  <si>
    <t>Overhead Line</t>
  </si>
  <si>
    <t>20km OHL 275kV/400kV Double Circuit L8 Construction</t>
  </si>
  <si>
    <t xml:space="preserve">    L8 OHL rate per km (+/-) adjustment on 20km cost </t>
  </si>
  <si>
    <t>20km OHL 132kV Double Circuit L7 Construction</t>
  </si>
  <si>
    <t xml:space="preserve">    L7 OHL rate per km (+/-) adjustment on 20km cost </t>
  </si>
  <si>
    <t>Platform Costs</t>
  </si>
  <si>
    <t xml:space="preserve">OHL Synergies Adjustment </t>
  </si>
  <si>
    <t>400kV/132kV Substation (2*460MVA)</t>
  </si>
  <si>
    <t>275kV/33kV Substation Transformer Feeder (2 * 120MVA)</t>
  </si>
  <si>
    <t>275kV/33kV Substation Single Switch (2*120MVA)</t>
  </si>
  <si>
    <t>132kV/33kV Substation Transformer Feeder (2*90MVA)</t>
  </si>
  <si>
    <t>132kV/33kV Substation Single Switch (2*90MVA)</t>
  </si>
  <si>
    <t>Haulage road construction/km</t>
  </si>
  <si>
    <r>
      <t>Removal and processing/disposal of rock /M</t>
    </r>
    <r>
      <rPr>
        <vertAlign val="superscript"/>
        <sz val="10"/>
        <color theme="1"/>
        <rFont val="Verdana"/>
        <family val="2"/>
      </rPr>
      <t>3</t>
    </r>
  </si>
  <si>
    <r>
      <t>Removal and off-site disposal of peat/M</t>
    </r>
    <r>
      <rPr>
        <vertAlign val="superscript"/>
        <sz val="10"/>
        <color theme="1"/>
        <rFont val="Verdana"/>
        <family val="2"/>
      </rPr>
      <t>3</t>
    </r>
  </si>
  <si>
    <t>Actual Units</t>
  </si>
  <si>
    <t>400KV GCB (AIS)</t>
  </si>
  <si>
    <t xml:space="preserve">275KV GCB (AIS) </t>
  </si>
  <si>
    <t>132KV GCB (AIS)</t>
  </si>
  <si>
    <t>400KV GCB (GIS)</t>
  </si>
  <si>
    <t xml:space="preserve">275KV GCB (GIS) </t>
  </si>
  <si>
    <t>132KV GCB (GIS)</t>
  </si>
  <si>
    <t>QB 400kV</t>
  </si>
  <si>
    <t>QB 275kV</t>
  </si>
  <si>
    <t>SER 400kV</t>
  </si>
  <si>
    <t xml:space="preserve">SER 275kV </t>
  </si>
  <si>
    <t>SER 132kV</t>
  </si>
  <si>
    <t>Physical Security Expenditure - Capital Expenditure</t>
  </si>
  <si>
    <t>1.8.1 Tax pools</t>
  </si>
  <si>
    <t>1.8.2 Tax Allocations</t>
  </si>
  <si>
    <t>Table 1.8.3 - Tax Allocations for CT600</t>
  </si>
  <si>
    <t>1.8  Tax computation</t>
  </si>
  <si>
    <t>1.8.3 Tax allocations CT600</t>
  </si>
  <si>
    <t>SPTL Connector substations</t>
  </si>
  <si>
    <t>SPTL Generation connections</t>
  </si>
</sst>
</file>

<file path=xl/styles.xml><?xml version="1.0" encoding="utf-8"?>
<styleSheet xmlns="http://schemas.openxmlformats.org/spreadsheetml/2006/main">
  <numFmts count="63">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0_);_(* \(#,##0.00\);_(* &quot;-&quot;??_);_(@_)"/>
    <numFmt numFmtId="166" formatCode="_-* #,##0.0_-;\-* #,##0.0_-;_-* &quot;-&quot;??_-;_-@_-"/>
    <numFmt numFmtId="167" formatCode="0.000"/>
    <numFmt numFmtId="168" formatCode="[$-809]d\ mmmm\ yyyy;@"/>
    <numFmt numFmtId="169" formatCode="0.0%"/>
    <numFmt numFmtId="170" formatCode="d\-mmm\-yyyy"/>
    <numFmt numFmtId="171" formatCode="_-[$€-2]* #,##0.00_-;\-[$€-2]* #,##0.00_-;_-[$€-2]* &quot;-&quot;??_-"/>
    <numFmt numFmtId="172" formatCode="#,##0.0_);\(#,##0.0\);\-_)"/>
    <numFmt numFmtId="173" formatCode="#,##0.0_);\(#,##0.0\)"/>
    <numFmt numFmtId="174" formatCode="0.000000"/>
    <numFmt numFmtId="175" formatCode="#,##0.00;[Red]\-#,##0.00;\-"/>
    <numFmt numFmtId="176" formatCode="#,##0.0;[Red]\(#,##0.0\)"/>
    <numFmt numFmtId="177" formatCode="#,##0;\(#,##0\)"/>
    <numFmt numFmtId="178" formatCode="#,##0.0_);\(#,##0.0\);\-"/>
    <numFmt numFmtId="179" formatCode="#,##0.000_);\(#,##0.000\);\-_);@_)"/>
    <numFmt numFmtId="180" formatCode="#,##0.0;\(#,##0.0\)"/>
    <numFmt numFmtId="181" formatCode="#,##0.0_);[Red]\(#,##0.0\);\-"/>
    <numFmt numFmtId="182" formatCode="#,##0_);[Red]\(#,##0\);\-"/>
    <numFmt numFmtId="183" formatCode="#,##0.000_);\(#,##0.000\);\-"/>
    <numFmt numFmtId="184" formatCode="0.0000%"/>
    <numFmt numFmtId="185" formatCode="#,##0.000;[Red]\(#,##0.000\)"/>
    <numFmt numFmtId="186" formatCode="#,##0.00;[Red]\(#,##0.00\)"/>
    <numFmt numFmtId="187" formatCode="[$JPY]\ #,##0.00"/>
    <numFmt numFmtId="188" formatCode="[$GBP]\ #,##0.00;\-[$GBP]\ #,##0.00"/>
    <numFmt numFmtId="189" formatCode="[$EUR]\ #,##0.00"/>
    <numFmt numFmtId="190" formatCode="#,##0;[Red]\(#,##0\)"/>
    <numFmt numFmtId="191" formatCode="#,##0.0_ ;[Red]\-#,##0.0\ "/>
    <numFmt numFmtId="192" formatCode="#,##0.000_ ;[Red]\-#,##0.000\ "/>
    <numFmt numFmtId="193" formatCode="_(* #,##0.00000_);_(* \(#,##0.00000\);_(* &quot;-&quot;??_);_(@_)"/>
    <numFmt numFmtId="194" formatCode="0.00000000"/>
    <numFmt numFmtId="195" formatCode="0.00000"/>
    <numFmt numFmtId="196" formatCode="_(* #,##0.0_);_(* \(#,##0.0\);_(* &quot;-&quot;?_);_(@_)"/>
    <numFmt numFmtId="197" formatCode="#,##0.000000000000000000;[Red]#,##0.000000000000000000"/>
    <numFmt numFmtId="198" formatCode="#,##0.0000000000000000;[Red]#,##0.0000000000000000"/>
    <numFmt numFmtId="199" formatCode="mm/yyyy"/>
    <numFmt numFmtId="200" formatCode="#,##0.00;[Red]#,##0.00;\-"/>
    <numFmt numFmtId="201" formatCode="mm/yyyy\ "/>
    <numFmt numFmtId="202" formatCode="0_ ;[Red]\-0\ "/>
    <numFmt numFmtId="203" formatCode="mm/yyyy;@"/>
    <numFmt numFmtId="204" formatCode="_-* #,##0.0_-;\-* #,##0.0_-;_-* &quot;-&quot;?_-;_-@_-"/>
    <numFmt numFmtId="205" formatCode="_-* #,##0.000_-;\-* #,##0.000_-;_-* &quot;-&quot;?_-;_-@_-"/>
    <numFmt numFmtId="206" formatCode="0;\-0;;@"/>
    <numFmt numFmtId="207" formatCode="_(* #,##0.000_);_(* \(#,##0.000\);_(* &quot;-&quot;??_);_(@_)"/>
    <numFmt numFmtId="208" formatCode="_(* #,##0.000_);_(* \(#,##0.000\);_(* &quot;-&quot;?_);_(@_)"/>
    <numFmt numFmtId="209" formatCode="_-* #,##0_-;\-* #,##0_-;_-* &quot;-&quot;?_-;_-@_-"/>
    <numFmt numFmtId="210" formatCode="#,##0.0;[Red]\-#,##0.0"/>
    <numFmt numFmtId="211" formatCode="#,##0.0;[Red]\-#,##0.0;\-"/>
    <numFmt numFmtId="212" formatCode="#,##0.0"/>
    <numFmt numFmtId="213" formatCode="#,##0.0\ ;\(#,##0.0\);&quot; - &quot;"/>
    <numFmt numFmtId="214" formatCode="_-* #,##0.0_-;\-* #,##0.0_-;_-* &quot;-&quot;_-;_-@_-"/>
    <numFmt numFmtId="215" formatCode="#,##0.0_ ;\-#,##0.0\ "/>
    <numFmt numFmtId="216" formatCode="#,##0_ ;\-#,##0\ "/>
    <numFmt numFmtId="217" formatCode="_-* #,##0_-;\-* #,##0_-;_-* &quot;-&quot;??_-;_-@_-"/>
    <numFmt numFmtId="218" formatCode="#,##0.00\ ;\(#,##0.00\);&quot; - &quot;"/>
    <numFmt numFmtId="219" formatCode="#,##0\ ;\(#,##0\);&quot; - &quot;"/>
    <numFmt numFmtId="220" formatCode="#,##0.000;[Red]\-#,##0.000;\-"/>
    <numFmt numFmtId="221" formatCode="#,##0.0000_ ;[Red]\-#,##0.0000\ "/>
  </numFmts>
  <fonts count="178">
    <font>
      <sz val="10"/>
      <color theme="1"/>
      <name val="Verdana"/>
      <family val="2"/>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20"/>
      <color indexed="10"/>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indexed="10"/>
      <name val="Verdana"/>
      <family val="2"/>
    </font>
    <font>
      <b/>
      <sz val="12"/>
      <color indexed="8"/>
      <name val="Verdana"/>
      <family val="2"/>
    </font>
    <font>
      <b/>
      <sz val="11"/>
      <color rgb="FF000000"/>
      <name val="Calibri"/>
      <family val="2"/>
    </font>
    <font>
      <sz val="10"/>
      <color rgb="FF000000"/>
      <name val="Verdana"/>
      <family val="2"/>
    </font>
    <font>
      <b/>
      <sz val="20"/>
      <color indexed="12"/>
      <name val="CG Omega"/>
      <family val="2"/>
    </font>
    <font>
      <b/>
      <sz val="20"/>
      <name val="CG Omega"/>
      <family val="2"/>
    </font>
    <font>
      <b/>
      <sz val="12"/>
      <color indexed="10"/>
      <name val="Verdana"/>
      <family val="2"/>
    </font>
    <font>
      <b/>
      <sz val="10"/>
      <color indexed="10"/>
      <name val="Verdana"/>
      <family val="2"/>
    </font>
    <font>
      <b/>
      <sz val="10"/>
      <color rgb="FF000000"/>
      <name val="Verdana"/>
      <family val="2"/>
    </font>
    <font>
      <sz val="10"/>
      <color rgb="FFD8D8D8"/>
      <name val="Verdana"/>
      <family val="2"/>
    </font>
    <font>
      <b/>
      <sz val="16"/>
      <color rgb="FF000000"/>
      <name val="Verdana"/>
      <family val="2"/>
    </font>
    <font>
      <b/>
      <sz val="8"/>
      <color indexed="81"/>
      <name val="Tahoma"/>
      <family val="2"/>
    </font>
    <font>
      <sz val="8"/>
      <color indexed="81"/>
      <name val="Tahoma"/>
      <family val="2"/>
    </font>
    <font>
      <i/>
      <sz val="10"/>
      <name val="Verdana"/>
      <family val="2"/>
    </font>
    <font>
      <sz val="10"/>
      <color indexed="12"/>
      <name val="Verdana"/>
      <family val="2"/>
    </font>
    <font>
      <sz val="8"/>
      <name val="Verdana"/>
      <family val="2"/>
    </font>
    <font>
      <sz val="8"/>
      <name val="Helv"/>
    </font>
    <font>
      <i/>
      <sz val="12"/>
      <name val="Verdana"/>
      <family val="2"/>
    </font>
    <font>
      <i/>
      <u/>
      <sz val="10"/>
      <name val="Verdana"/>
      <family val="2"/>
    </font>
    <font>
      <sz val="9"/>
      <name val="Verdana"/>
      <family val="2"/>
    </font>
    <font>
      <b/>
      <u/>
      <sz val="10"/>
      <name val="Verdana"/>
      <family val="2"/>
    </font>
    <font>
      <b/>
      <sz val="18"/>
      <name val="Verdana"/>
      <family val="2"/>
    </font>
    <font>
      <b/>
      <i/>
      <sz val="20"/>
      <name val="Verdana"/>
      <family val="2"/>
    </font>
    <font>
      <vertAlign val="subscript"/>
      <sz val="9"/>
      <name val="Verdana"/>
      <family val="2"/>
    </font>
    <font>
      <vertAlign val="subscript"/>
      <sz val="10"/>
      <name val="Verdana"/>
      <family val="2"/>
    </font>
    <font>
      <sz val="11"/>
      <color indexed="10"/>
      <name val="Verdana"/>
      <family val="2"/>
    </font>
    <font>
      <b/>
      <sz val="11"/>
      <color indexed="10"/>
      <name val="Verdana"/>
      <family val="2"/>
    </font>
    <font>
      <b/>
      <u val="singleAccounting"/>
      <sz val="10"/>
      <name val="Verdana"/>
      <family val="2"/>
    </font>
    <font>
      <sz val="11"/>
      <color indexed="12"/>
      <name val="CG Omega"/>
      <family val="2"/>
    </font>
    <font>
      <sz val="10"/>
      <name val="CG Omega"/>
      <family val="2"/>
    </font>
    <font>
      <b/>
      <sz val="11"/>
      <color indexed="12"/>
      <name val="CG Omega"/>
      <family val="2"/>
    </font>
    <font>
      <b/>
      <sz val="10"/>
      <name val="CG Omega"/>
      <family val="2"/>
    </font>
    <font>
      <b/>
      <sz val="12"/>
      <name val="CG Omega"/>
      <family val="2"/>
    </font>
    <font>
      <sz val="11"/>
      <color indexed="12"/>
      <name val="Verdana"/>
      <family val="2"/>
    </font>
    <font>
      <sz val="20"/>
      <name val="Verdana"/>
      <family val="2"/>
    </font>
    <font>
      <b/>
      <sz val="11"/>
      <color indexed="8"/>
      <name val="Verdana"/>
      <family val="2"/>
    </font>
    <font>
      <sz val="12"/>
      <color indexed="8"/>
      <name val="Verdana"/>
      <family val="2"/>
    </font>
    <font>
      <sz val="14"/>
      <name val="Verdana"/>
      <family val="2"/>
    </font>
    <font>
      <sz val="14"/>
      <color rgb="FF3E3E3E"/>
      <name val="Verdana"/>
      <family val="2"/>
    </font>
    <font>
      <b/>
      <sz val="12"/>
      <color rgb="FFFF0000"/>
      <name val="Verdana"/>
      <family val="2"/>
    </font>
    <font>
      <b/>
      <sz val="12"/>
      <color theme="1"/>
      <name val="Verdana"/>
      <family val="2"/>
    </font>
    <font>
      <i/>
      <sz val="10"/>
      <color theme="1"/>
      <name val="Verdana"/>
      <family val="2"/>
    </font>
    <font>
      <b/>
      <i/>
      <sz val="10"/>
      <color theme="1"/>
      <name val="Verdana"/>
      <family val="2"/>
    </font>
    <font>
      <b/>
      <sz val="10"/>
      <color rgb="FFFF0000"/>
      <name val="Verdana"/>
      <family val="2"/>
    </font>
    <font>
      <sz val="12"/>
      <color theme="1"/>
      <name val="Verdana"/>
      <family val="2"/>
    </font>
    <font>
      <b/>
      <sz val="14"/>
      <name val="CG Omeg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b/>
      <sz val="16"/>
      <color theme="0"/>
      <name val="Verdana"/>
      <family val="2"/>
    </font>
    <font>
      <b/>
      <sz val="20"/>
      <color theme="0"/>
      <name val="Verdana"/>
      <family val="2"/>
    </font>
    <font>
      <sz val="20"/>
      <color theme="0"/>
      <name val="Verdana"/>
      <family val="2"/>
    </font>
    <font>
      <sz val="20"/>
      <color rgb="FFFF0000"/>
      <name val="Verdana"/>
      <family val="2"/>
    </font>
    <font>
      <sz val="10"/>
      <color theme="0" tint="-0.14999847407452621"/>
      <name val="Verdana"/>
      <family val="2"/>
    </font>
    <font>
      <b/>
      <sz val="10"/>
      <color rgb="FFFF0000"/>
      <name val="Arial"/>
      <family val="2"/>
    </font>
    <font>
      <sz val="10"/>
      <color rgb="FFFF0000"/>
      <name val="Arial"/>
      <family val="2"/>
    </font>
    <font>
      <b/>
      <sz val="11"/>
      <color theme="1"/>
      <name val="Verdana"/>
      <family val="2"/>
    </font>
    <font>
      <i/>
      <sz val="14"/>
      <name val="CG Omega"/>
      <family val="2"/>
    </font>
    <font>
      <sz val="14"/>
      <name val="CG Omega"/>
      <family val="2"/>
    </font>
    <font>
      <sz val="11"/>
      <color indexed="8"/>
      <name val="CG Omega"/>
      <family val="2"/>
    </font>
    <font>
      <sz val="11"/>
      <color theme="0" tint="-0.14999847407452621"/>
      <name val="Verdana"/>
      <family val="2"/>
    </font>
    <font>
      <i/>
      <sz val="14"/>
      <name val="Verdana"/>
      <family val="2"/>
    </font>
    <font>
      <sz val="16"/>
      <name val="Verdana"/>
      <family val="2"/>
    </font>
    <font>
      <sz val="10"/>
      <color rgb="FFFF0000"/>
      <name val="CG Omega"/>
      <family val="2"/>
    </font>
    <font>
      <b/>
      <i/>
      <sz val="11"/>
      <name val="Verdana"/>
      <family val="2"/>
    </font>
    <font>
      <b/>
      <sz val="11"/>
      <color theme="0"/>
      <name val="Verdana"/>
      <family val="2"/>
    </font>
    <font>
      <sz val="16"/>
      <color rgb="FFFF0000"/>
      <name val="Verdana"/>
      <family val="2"/>
    </font>
    <font>
      <b/>
      <u/>
      <sz val="11"/>
      <name val="Verdana"/>
      <family val="2"/>
    </font>
    <font>
      <sz val="16"/>
      <color indexed="81"/>
      <name val="Tahoma"/>
      <family val="2"/>
    </font>
    <font>
      <b/>
      <sz val="11"/>
      <color indexed="10"/>
      <name val="CG Omega"/>
      <family val="2"/>
    </font>
    <font>
      <b/>
      <sz val="11"/>
      <color rgb="FFFF0000"/>
      <name val="CG Omega"/>
      <family val="2"/>
    </font>
    <font>
      <i/>
      <sz val="8"/>
      <color rgb="FFFF0000"/>
      <name val="CG Omega"/>
      <family val="2"/>
    </font>
    <font>
      <b/>
      <sz val="10"/>
      <color theme="1"/>
      <name val="CG Omega"/>
      <family val="2"/>
    </font>
    <font>
      <b/>
      <sz val="10"/>
      <color theme="0"/>
      <name val="CG Omega"/>
      <family val="2"/>
    </font>
    <font>
      <sz val="9"/>
      <color theme="0" tint="-0.34998626667073579"/>
      <name val="CG Omega"/>
      <family val="2"/>
    </font>
    <font>
      <b/>
      <i/>
      <sz val="10"/>
      <name val="CG Omega"/>
      <family val="2"/>
    </font>
    <font>
      <vertAlign val="subscript"/>
      <sz val="10"/>
      <color theme="1"/>
      <name val="Verdana"/>
      <family val="2"/>
    </font>
    <font>
      <b/>
      <sz val="14"/>
      <color theme="1"/>
      <name val="Verdana"/>
      <family val="2"/>
    </font>
    <font>
      <b/>
      <u/>
      <sz val="10"/>
      <color theme="1"/>
      <name val="Verdana"/>
      <family val="2"/>
    </font>
    <font>
      <b/>
      <sz val="16"/>
      <color indexed="9"/>
      <name val="Verdana"/>
      <family val="2"/>
    </font>
    <font>
      <b/>
      <sz val="16"/>
      <name val="Arial"/>
      <family val="2"/>
    </font>
    <font>
      <i/>
      <sz val="11"/>
      <name val="Verdana"/>
      <family val="2"/>
    </font>
    <font>
      <i/>
      <sz val="12"/>
      <name val="Arial"/>
      <family val="2"/>
    </font>
    <font>
      <sz val="11"/>
      <color indexed="8"/>
      <name val="Verdana"/>
      <family val="2"/>
    </font>
    <font>
      <i/>
      <sz val="10"/>
      <name val="Arial"/>
      <family val="2"/>
    </font>
    <font>
      <b/>
      <sz val="11"/>
      <color theme="1"/>
      <name val="Calibri"/>
      <family val="2"/>
      <scheme val="minor"/>
    </font>
    <font>
      <sz val="10"/>
      <color theme="0" tint="-0.34998626667073579"/>
      <name val="Verdana"/>
      <family val="2"/>
    </font>
    <font>
      <b/>
      <sz val="8"/>
      <name val="Verdana"/>
      <family val="2"/>
    </font>
    <font>
      <sz val="8"/>
      <color indexed="10"/>
      <name val="Verdana"/>
      <family val="2"/>
    </font>
    <font>
      <b/>
      <sz val="10"/>
      <color theme="1"/>
      <name val="Calibri"/>
      <family val="2"/>
      <scheme val="minor"/>
    </font>
    <font>
      <sz val="8"/>
      <color indexed="8"/>
      <name val="Verdana"/>
      <family val="2"/>
    </font>
    <font>
      <i/>
      <sz val="8"/>
      <name val="Verdana"/>
      <family val="2"/>
    </font>
    <font>
      <b/>
      <i/>
      <sz val="10"/>
      <name val="Verdana"/>
      <family val="2"/>
    </font>
    <font>
      <b/>
      <sz val="8"/>
      <color indexed="10"/>
      <name val="Verdana"/>
      <family val="2"/>
    </font>
    <font>
      <b/>
      <sz val="9"/>
      <name val="Verdana"/>
      <family val="2"/>
    </font>
    <font>
      <sz val="9"/>
      <name val="Arial"/>
      <family val="2"/>
    </font>
    <font>
      <b/>
      <sz val="14"/>
      <color indexed="8"/>
      <name val="Verdana"/>
      <family val="2"/>
    </font>
    <font>
      <u/>
      <sz val="8"/>
      <name val="Verdana"/>
      <family val="2"/>
    </font>
    <font>
      <b/>
      <sz val="8"/>
      <color indexed="8"/>
      <name val="Verdana"/>
      <family val="2"/>
    </font>
    <font>
      <b/>
      <u/>
      <sz val="8"/>
      <name val="Verdana"/>
      <family val="2"/>
    </font>
    <font>
      <sz val="10"/>
      <color theme="0"/>
      <name val="Arial"/>
      <family val="2"/>
    </font>
    <font>
      <sz val="10"/>
      <color theme="1"/>
      <name val="Arial"/>
      <family val="2"/>
    </font>
    <font>
      <sz val="8"/>
      <color rgb="FF000000"/>
      <name val="Verdana"/>
      <family val="2"/>
    </font>
    <font>
      <sz val="10"/>
      <color theme="0" tint="-0.249977111117893"/>
      <name val="Verdana"/>
      <family val="2"/>
    </font>
    <font>
      <b/>
      <sz val="10"/>
      <color indexed="57"/>
      <name val="Verdana"/>
      <family val="2"/>
    </font>
    <font>
      <sz val="8"/>
      <color indexed="12"/>
      <name val="Verdana"/>
      <family val="2"/>
    </font>
    <font>
      <b/>
      <sz val="16"/>
      <color theme="1"/>
      <name val="Verdana"/>
      <family val="2"/>
    </font>
    <font>
      <sz val="10"/>
      <color theme="0" tint="-0.14999847407452621"/>
      <name val="Arial"/>
      <family val="2"/>
    </font>
    <font>
      <b/>
      <sz val="14"/>
      <color rgb="FF3E3E3E"/>
      <name val="Verdana"/>
      <family val="2"/>
    </font>
    <font>
      <sz val="22"/>
      <color rgb="FFFF0000"/>
      <name val="Verdana"/>
      <family val="2"/>
    </font>
    <font>
      <b/>
      <u/>
      <sz val="10"/>
      <color theme="1"/>
      <name val="Arial"/>
      <family val="2"/>
    </font>
    <font>
      <vertAlign val="superscript"/>
      <sz val="10"/>
      <color theme="1"/>
      <name val="Verdana"/>
      <family val="2"/>
    </font>
  </fonts>
  <fills count="106">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3"/>
        <bgColor indexed="64"/>
      </patternFill>
    </fill>
    <fill>
      <patternFill patternType="solid">
        <fgColor indexed="9"/>
        <bgColor indexed="64"/>
      </patternFill>
    </fill>
    <fill>
      <patternFill patternType="solid">
        <fgColor rgb="FFBFBFBF"/>
        <bgColor rgb="FF000000"/>
      </patternFill>
    </fill>
    <fill>
      <patternFill patternType="solid">
        <fgColor rgb="FFFFFFCC"/>
        <bgColor rgb="FF000000"/>
      </patternFill>
    </fill>
    <fill>
      <patternFill patternType="solid">
        <fgColor rgb="FFFF6600"/>
        <bgColor rgb="FF000000"/>
      </patternFill>
    </fill>
    <fill>
      <patternFill patternType="solid">
        <fgColor rgb="FFFF0000"/>
        <bgColor indexed="64"/>
      </patternFill>
    </fill>
    <fill>
      <patternFill patternType="solid">
        <fgColor indexed="65"/>
        <bgColor indexed="64"/>
      </patternFill>
    </fill>
    <fill>
      <patternFill patternType="solid">
        <fgColor indexed="3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CCFFFF"/>
        <bgColor indexed="64"/>
      </patternFill>
    </fill>
    <fill>
      <patternFill patternType="solid">
        <fgColor rgb="FFCCFFCC"/>
        <bgColor indexed="64"/>
      </patternFill>
    </fill>
    <fill>
      <patternFill patternType="solid">
        <fgColor rgb="FFFFC000"/>
        <bgColor rgb="FF000000"/>
      </patternFill>
    </fill>
    <fill>
      <patternFill patternType="solid">
        <fgColor rgb="FFFFCC99"/>
        <bgColor indexed="64"/>
      </patternFill>
    </fill>
    <fill>
      <patternFill patternType="solid">
        <fgColor theme="0" tint="-0.14999847407452621"/>
        <bgColor indexed="64"/>
      </patternFill>
    </fill>
    <fill>
      <patternFill patternType="solid">
        <fgColor indexed="46"/>
        <bgColor indexed="64"/>
      </patternFill>
    </fill>
    <fill>
      <patternFill patternType="solid">
        <fgColor indexed="65"/>
        <bgColor indexed="45"/>
      </patternFill>
    </fill>
    <fill>
      <patternFill patternType="solid">
        <fgColor indexed="26"/>
        <bgColor indexed="45"/>
      </patternFill>
    </fill>
    <fill>
      <patternFill patternType="solid">
        <fgColor indexed="17"/>
        <bgColor indexed="64"/>
      </patternFill>
    </fill>
    <fill>
      <patternFill patternType="solid">
        <fgColor theme="3" tint="-0.249977111117893"/>
        <bgColor indexed="64"/>
      </patternFill>
    </fill>
    <fill>
      <patternFill patternType="solid">
        <fgColor indexed="10"/>
        <bgColor indexed="64"/>
      </patternFill>
    </fill>
    <fill>
      <patternFill patternType="solid">
        <fgColor indexed="13"/>
        <bgColor indexed="64"/>
      </patternFill>
    </fill>
    <fill>
      <patternFill patternType="solid">
        <fgColor rgb="FF7030A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indexed="8"/>
        <bgColor indexed="64"/>
      </patternFill>
    </fill>
    <fill>
      <patternFill patternType="solid">
        <fgColor indexed="5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26"/>
        <bgColor indexed="8"/>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rgb="FF99CCFF"/>
        <bgColor indexed="64"/>
      </patternFill>
    </fill>
  </fills>
  <borders count="102">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style="medium">
        <color auto="1"/>
      </top>
      <bottom/>
      <diagonal/>
    </border>
    <border>
      <left style="thin">
        <color indexed="64"/>
      </left>
      <right/>
      <top style="thin">
        <color indexed="64"/>
      </top>
      <bottom/>
      <diagonal/>
    </border>
  </borders>
  <cellStyleXfs count="2051">
    <xf numFmtId="0" fontId="0" fillId="0" borderId="0"/>
    <xf numFmtId="43" fontId="1" fillId="0" borderId="0" applyFont="0" applyFill="0" applyBorder="0" applyAlignment="0" applyProtection="0"/>
    <xf numFmtId="0" fontId="5"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5" fillId="8" borderId="0" applyNumberFormat="0" applyBorder="0" applyAlignment="0" applyProtection="0"/>
    <xf numFmtId="0" fontId="15" fillId="9"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16"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6"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6" fillId="18" borderId="0" applyNumberFormat="0" applyBorder="0" applyAlignment="0" applyProtection="0"/>
    <xf numFmtId="0" fontId="17" fillId="0" borderId="0"/>
    <xf numFmtId="37" fontId="18" fillId="0" borderId="8">
      <alignment horizontal="center"/>
    </xf>
    <xf numFmtId="37" fontId="18" fillId="0" borderId="0">
      <alignment horizontal="center" vertical="center" wrapText="1"/>
    </xf>
    <xf numFmtId="0" fontId="10" fillId="0" borderId="0" applyNumberFormat="0" applyFont="0" applyBorder="0" applyAlignment="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4" fillId="0" borderId="0" applyFont="0" applyFill="0" applyBorder="0" applyAlignment="0" applyProtection="0"/>
    <xf numFmtId="43" fontId="10" fillId="0" borderId="0" applyFont="0" applyFill="0" applyBorder="0" applyAlignment="0" applyProtection="0"/>
    <xf numFmtId="170" fontId="10" fillId="0" borderId="0" applyFill="0" applyBorder="0"/>
    <xf numFmtId="41" fontId="10" fillId="0" borderId="0" applyFont="0" applyFill="0" applyBorder="0" applyAlignment="0" applyProtection="0"/>
    <xf numFmtId="43" fontId="10" fillId="0" borderId="0" applyFont="0" applyFill="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171" fontId="10" fillId="0" borderId="0" applyFont="0" applyFill="0" applyBorder="0" applyAlignment="0" applyProtection="0"/>
    <xf numFmtId="0" fontId="10" fillId="22" borderId="0" applyNumberFormat="0" applyFont="0" applyBorder="0" applyAlignment="0" applyProtection="0"/>
    <xf numFmtId="172" fontId="20" fillId="23" borderId="0"/>
    <xf numFmtId="37" fontId="2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22" fillId="0" borderId="0"/>
    <xf numFmtId="0" fontId="1" fillId="0" borderId="0"/>
    <xf numFmtId="0" fontId="10" fillId="0" borderId="0"/>
    <xf numFmtId="0" fontId="10" fillId="0" borderId="0"/>
    <xf numFmtId="0" fontId="1" fillId="0" borderId="0"/>
    <xf numFmtId="0" fontId="1" fillId="0" borderId="0"/>
    <xf numFmtId="0" fontId="23" fillId="0" borderId="0"/>
    <xf numFmtId="0" fontId="5" fillId="0" borderId="0"/>
    <xf numFmtId="0" fontId="5" fillId="0" borderId="0">
      <alignment vertical="top"/>
    </xf>
    <xf numFmtId="0" fontId="24" fillId="0" borderId="0" applyFill="0" applyBorder="0">
      <protection locked="0"/>
    </xf>
    <xf numFmtId="0" fontId="10" fillId="0" borderId="0"/>
    <xf numFmtId="0" fontId="10" fillId="0" borderId="0"/>
    <xf numFmtId="0" fontId="10" fillId="0" borderId="0"/>
    <xf numFmtId="0" fontId="10" fillId="0" borderId="0"/>
    <xf numFmtId="0" fontId="5" fillId="0" borderId="0"/>
    <xf numFmtId="0" fontId="10" fillId="0" borderId="0"/>
    <xf numFmtId="0" fontId="7" fillId="0" borderId="0"/>
    <xf numFmtId="0" fontId="7" fillId="0" borderId="0"/>
    <xf numFmtId="0" fontId="10" fillId="0" borderId="0"/>
    <xf numFmtId="0" fontId="5" fillId="0" borderId="0"/>
    <xf numFmtId="0" fontId="14" fillId="0" borderId="0"/>
    <xf numFmtId="0" fontId="5" fillId="0" borderId="0"/>
    <xf numFmtId="0" fontId="25" fillId="0" borderId="0"/>
    <xf numFmtId="0" fontId="10" fillId="0" borderId="0"/>
    <xf numFmtId="0" fontId="10" fillId="0" borderId="0"/>
    <xf numFmtId="173" fontId="26" fillId="0" borderId="0">
      <alignment horizontal="left"/>
    </xf>
    <xf numFmtId="9" fontId="5"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4" fontId="1" fillId="24" borderId="5">
      <alignment vertical="center"/>
    </xf>
    <xf numFmtId="174" fontId="1" fillId="24" borderId="5">
      <alignment vertical="center"/>
    </xf>
    <xf numFmtId="175" fontId="1" fillId="24" borderId="5">
      <alignment vertical="center"/>
    </xf>
    <xf numFmtId="0" fontId="1" fillId="24" borderId="5">
      <alignment vertical="center"/>
    </xf>
    <xf numFmtId="0" fontId="1" fillId="24" borderId="5">
      <alignment vertical="center"/>
    </xf>
    <xf numFmtId="0" fontId="1" fillId="24" borderId="5">
      <alignment vertical="center"/>
    </xf>
    <xf numFmtId="0" fontId="1" fillId="24" borderId="5">
      <alignment vertical="center"/>
    </xf>
    <xf numFmtId="176" fontId="1" fillId="24" borderId="5">
      <alignment vertical="center"/>
    </xf>
    <xf numFmtId="176" fontId="1" fillId="24" borderId="5">
      <alignment vertical="center"/>
    </xf>
    <xf numFmtId="175" fontId="1" fillId="25" borderId="5">
      <alignment vertical="center"/>
      <protection locked="0"/>
    </xf>
    <xf numFmtId="175" fontId="1" fillId="25" borderId="5">
      <alignment vertical="center"/>
      <protection locked="0"/>
    </xf>
    <xf numFmtId="0" fontId="1" fillId="25" borderId="5">
      <alignment vertical="center"/>
      <protection locked="0"/>
    </xf>
    <xf numFmtId="169" fontId="1" fillId="25" borderId="5">
      <alignment vertical="center"/>
      <protection locked="0"/>
    </xf>
    <xf numFmtId="175" fontId="22" fillId="26" borderId="5">
      <alignment vertical="center"/>
      <protection locked="0"/>
    </xf>
    <xf numFmtId="175" fontId="1" fillId="27" borderId="5">
      <alignment vertical="center"/>
    </xf>
    <xf numFmtId="175" fontId="1" fillId="27" borderId="5">
      <alignment vertical="center"/>
    </xf>
    <xf numFmtId="176" fontId="1" fillId="27" borderId="5">
      <alignment vertical="center"/>
    </xf>
    <xf numFmtId="0" fontId="1" fillId="27" borderId="5">
      <alignment vertical="center"/>
    </xf>
    <xf numFmtId="175" fontId="1" fillId="29" borderId="5">
      <alignment horizontal="right" vertical="center"/>
      <protection locked="0"/>
    </xf>
    <xf numFmtId="176" fontId="1" fillId="29" borderId="5">
      <alignment horizontal="right" vertical="center"/>
      <protection locked="0"/>
    </xf>
    <xf numFmtId="4" fontId="27" fillId="30" borderId="9" applyNumberFormat="0" applyProtection="0">
      <alignment vertical="center"/>
    </xf>
    <xf numFmtId="4" fontId="28" fillId="30" borderId="9" applyNumberFormat="0" applyProtection="0">
      <alignment vertical="center"/>
    </xf>
    <xf numFmtId="4" fontId="27" fillId="30" borderId="9" applyNumberFormat="0" applyProtection="0">
      <alignment horizontal="left" vertical="center" indent="1"/>
    </xf>
    <xf numFmtId="0" fontId="27" fillId="30" borderId="9" applyNumberFormat="0" applyProtection="0">
      <alignment horizontal="left" vertical="top" indent="1"/>
    </xf>
    <xf numFmtId="4" fontId="27" fillId="31" borderId="0" applyNumberFormat="0" applyProtection="0">
      <alignment horizontal="left" vertical="center" indent="1"/>
    </xf>
    <xf numFmtId="4" fontId="29" fillId="32" borderId="9" applyNumberFormat="0" applyProtection="0">
      <alignment horizontal="right" vertical="center"/>
    </xf>
    <xf numFmtId="4" fontId="29" fillId="33" borderId="9" applyNumberFormat="0" applyProtection="0">
      <alignment horizontal="right" vertical="center"/>
    </xf>
    <xf numFmtId="4" fontId="29" fillId="34" borderId="9" applyNumberFormat="0" applyProtection="0">
      <alignment horizontal="right" vertical="center"/>
    </xf>
    <xf numFmtId="4" fontId="29" fillId="35" borderId="9" applyNumberFormat="0" applyProtection="0">
      <alignment horizontal="right" vertical="center"/>
    </xf>
    <xf numFmtId="4" fontId="29" fillId="36" borderId="9" applyNumberFormat="0" applyProtection="0">
      <alignment horizontal="right" vertical="center"/>
    </xf>
    <xf numFmtId="4" fontId="29" fillId="37" borderId="9" applyNumberFormat="0" applyProtection="0">
      <alignment horizontal="right" vertical="center"/>
    </xf>
    <xf numFmtId="4" fontId="29" fillId="38" borderId="9" applyNumberFormat="0" applyProtection="0">
      <alignment horizontal="right" vertical="center"/>
    </xf>
    <xf numFmtId="4" fontId="29" fillId="39" borderId="9" applyNumberFormat="0" applyProtection="0">
      <alignment horizontal="right" vertical="center"/>
    </xf>
    <xf numFmtId="4" fontId="29" fillId="40" borderId="9" applyNumberFormat="0" applyProtection="0">
      <alignment horizontal="right" vertical="center"/>
    </xf>
    <xf numFmtId="4" fontId="27" fillId="41" borderId="10" applyNumberFormat="0" applyProtection="0">
      <alignment horizontal="left" vertical="center" indent="1"/>
    </xf>
    <xf numFmtId="4" fontId="29" fillId="42" borderId="0" applyNumberFormat="0" applyProtection="0">
      <alignment horizontal="left" vertical="center" indent="1"/>
    </xf>
    <xf numFmtId="4" fontId="30" fillId="43" borderId="0" applyNumberFormat="0" applyProtection="0">
      <alignment horizontal="left" vertical="center" indent="1"/>
    </xf>
    <xf numFmtId="4" fontId="29" fillId="31" borderId="9" applyNumberFormat="0" applyProtection="0">
      <alignment horizontal="right" vertical="center"/>
    </xf>
    <xf numFmtId="4" fontId="29" fillId="42" borderId="0" applyNumberFormat="0" applyProtection="0">
      <alignment horizontal="left" vertical="center" indent="1"/>
    </xf>
    <xf numFmtId="4" fontId="29" fillId="31" borderId="0" applyNumberFormat="0" applyProtection="0">
      <alignment horizontal="left" vertical="center" indent="1"/>
    </xf>
    <xf numFmtId="0" fontId="10" fillId="43" borderId="9" applyNumberFormat="0" applyProtection="0">
      <alignment horizontal="left" vertical="center" indent="1"/>
    </xf>
    <xf numFmtId="0" fontId="10" fillId="43" borderId="9" applyNumberFormat="0" applyProtection="0">
      <alignment horizontal="left" vertical="top" indent="1"/>
    </xf>
    <xf numFmtId="0" fontId="10" fillId="31" borderId="9" applyNumberFormat="0" applyProtection="0">
      <alignment horizontal="left" vertical="center" indent="1"/>
    </xf>
    <xf numFmtId="0" fontId="10" fillId="31" borderId="9" applyNumberFormat="0" applyProtection="0">
      <alignment horizontal="left" vertical="top" indent="1"/>
    </xf>
    <xf numFmtId="0" fontId="10" fillId="44" borderId="9" applyNumberFormat="0" applyProtection="0">
      <alignment horizontal="left" vertical="center" indent="1"/>
    </xf>
    <xf numFmtId="0" fontId="10" fillId="44" borderId="9" applyNumberFormat="0" applyProtection="0">
      <alignment horizontal="left" vertical="top" indent="1"/>
    </xf>
    <xf numFmtId="0" fontId="10" fillId="42" borderId="9" applyNumberFormat="0" applyProtection="0">
      <alignment horizontal="left" vertical="center" indent="1"/>
    </xf>
    <xf numFmtId="0" fontId="10" fillId="42" borderId="9" applyNumberFormat="0" applyProtection="0">
      <alignment horizontal="left" vertical="top" indent="1"/>
    </xf>
    <xf numFmtId="0" fontId="10" fillId="45" borderId="5" applyNumberFormat="0">
      <protection locked="0"/>
    </xf>
    <xf numFmtId="0" fontId="31" fillId="43" borderId="11" applyBorder="0"/>
    <xf numFmtId="4" fontId="29" fillId="46" borderId="9" applyNumberFormat="0" applyProtection="0">
      <alignment vertical="center"/>
    </xf>
    <xf numFmtId="4" fontId="32" fillId="46" borderId="9" applyNumberFormat="0" applyProtection="0">
      <alignment vertical="center"/>
    </xf>
    <xf numFmtId="4" fontId="29" fillId="46" borderId="9" applyNumberFormat="0" applyProtection="0">
      <alignment horizontal="left" vertical="center" indent="1"/>
    </xf>
    <xf numFmtId="0" fontId="29" fillId="46" borderId="9" applyNumberFormat="0" applyProtection="0">
      <alignment horizontal="left" vertical="top" indent="1"/>
    </xf>
    <xf numFmtId="4" fontId="29" fillId="42" borderId="9" applyNumberFormat="0" applyProtection="0">
      <alignment horizontal="right" vertical="center"/>
    </xf>
    <xf numFmtId="4" fontId="32" fillId="42" borderId="9" applyNumberFormat="0" applyProtection="0">
      <alignment horizontal="right" vertical="center"/>
    </xf>
    <xf numFmtId="4" fontId="29" fillId="31" borderId="9" applyNumberFormat="0" applyProtection="0">
      <alignment horizontal="left" vertical="center" indent="1"/>
    </xf>
    <xf numFmtId="0" fontId="29" fillId="31" borderId="9" applyNumberFormat="0" applyProtection="0">
      <alignment horizontal="left" vertical="top" indent="1"/>
    </xf>
    <xf numFmtId="4" fontId="33" fillId="47" borderId="0" applyNumberFormat="0" applyProtection="0">
      <alignment horizontal="left" vertical="center" indent="1"/>
    </xf>
    <xf numFmtId="0" fontId="34" fillId="48" borderId="5"/>
    <xf numFmtId="4" fontId="35" fillId="42" borderId="9" applyNumberFormat="0" applyProtection="0">
      <alignment horizontal="right" vertical="center"/>
    </xf>
    <xf numFmtId="0" fontId="36" fillId="0" borderId="0" applyNumberFormat="0" applyFill="0" applyBorder="0" applyAlignment="0" applyProtection="0"/>
    <xf numFmtId="0" fontId="10" fillId="49" borderId="0"/>
    <xf numFmtId="0" fontId="37" fillId="0" borderId="0"/>
    <xf numFmtId="37" fontId="18" fillId="0" borderId="12" applyNumberFormat="0"/>
    <xf numFmtId="0" fontId="38" fillId="0" borderId="13" applyNumberFormat="0" applyAlignment="0" applyProtection="0"/>
    <xf numFmtId="177" fontId="18" fillId="0" borderId="14" applyFill="0"/>
    <xf numFmtId="37" fontId="18" fillId="0" borderId="15" applyNumberFormat="0" applyFill="0"/>
    <xf numFmtId="42" fontId="10" fillId="0" borderId="0" applyFont="0" applyFill="0" applyBorder="0" applyAlignment="0" applyProtection="0"/>
    <xf numFmtId="44" fontId="10" fillId="0" borderId="0" applyFont="0" applyFill="0" applyBorder="0" applyAlignment="0" applyProtection="0"/>
    <xf numFmtId="0" fontId="10" fillId="46" borderId="0" applyNumberFormat="0" applyFont="0" applyBorder="0" applyAlignment="0" applyProtection="0"/>
    <xf numFmtId="0" fontId="14" fillId="0" borderId="0"/>
    <xf numFmtId="0" fontId="10" fillId="0" borderId="0"/>
    <xf numFmtId="0" fontId="10" fillId="0" borderId="0"/>
    <xf numFmtId="171" fontId="1" fillId="0" borderId="0"/>
    <xf numFmtId="171" fontId="10" fillId="0" borderId="0"/>
    <xf numFmtId="0" fontId="10" fillId="0" borderId="0"/>
    <xf numFmtId="171" fontId="5" fillId="0" borderId="0"/>
    <xf numFmtId="171" fontId="5" fillId="0" borderId="0"/>
    <xf numFmtId="168"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5" fillId="0" borderId="0"/>
    <xf numFmtId="171" fontId="10" fillId="0" borderId="0"/>
    <xf numFmtId="171" fontId="5" fillId="0" borderId="0"/>
    <xf numFmtId="171" fontId="10" fillId="0" borderId="0"/>
    <xf numFmtId="171" fontId="5" fillId="0" borderId="0"/>
    <xf numFmtId="171" fontId="10" fillId="0" borderId="0"/>
    <xf numFmtId="171" fontId="10" fillId="0" borderId="0"/>
    <xf numFmtId="171" fontId="10" fillId="0" borderId="0"/>
    <xf numFmtId="171" fontId="5" fillId="0" borderId="0"/>
    <xf numFmtId="171" fontId="5"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171" fontId="5" fillId="0" borderId="0"/>
    <xf numFmtId="171" fontId="5" fillId="0" borderId="0"/>
    <xf numFmtId="171" fontId="5" fillId="0" borderId="0"/>
    <xf numFmtId="171" fontId="10" fillId="0" borderId="0"/>
    <xf numFmtId="0" fontId="1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10" fillId="0" borderId="0"/>
    <xf numFmtId="0" fontId="10" fillId="0" borderId="0"/>
    <xf numFmtId="0" fontId="10" fillId="0" borderId="0"/>
    <xf numFmtId="0" fontId="10" fillId="0" borderId="0"/>
    <xf numFmtId="171" fontId="5" fillId="0" borderId="0"/>
    <xf numFmtId="171" fontId="10" fillId="0" borderId="0"/>
    <xf numFmtId="171" fontId="10" fillId="0" borderId="0"/>
    <xf numFmtId="171" fontId="37" fillId="0" borderId="0"/>
    <xf numFmtId="171" fontId="37" fillId="0" borderId="0"/>
    <xf numFmtId="171" fontId="37" fillId="0" borderId="0"/>
    <xf numFmtId="171" fontId="37" fillId="0" borderId="0"/>
    <xf numFmtId="171"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alignment vertical="center"/>
    </xf>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5" fillId="0" borderId="0">
      <alignment vertical="justify"/>
    </xf>
    <xf numFmtId="171" fontId="29" fillId="31" borderId="0" applyNumberFormat="0" applyBorder="0" applyAlignment="0" applyProtection="0"/>
    <xf numFmtId="171" fontId="29" fillId="33" borderId="0" applyNumberFormat="0" applyBorder="0" applyAlignment="0" applyProtection="0"/>
    <xf numFmtId="171" fontId="29" fillId="46" borderId="0" applyNumberFormat="0" applyBorder="0" applyAlignment="0" applyProtection="0"/>
    <xf numFmtId="171" fontId="29" fillId="45" borderId="0" applyNumberFormat="0" applyBorder="0" applyAlignment="0" applyProtection="0"/>
    <xf numFmtId="171" fontId="29" fillId="44" borderId="0" applyNumberFormat="0" applyBorder="0" applyAlignment="0" applyProtection="0"/>
    <xf numFmtId="171" fontId="29" fillId="32" borderId="0" applyNumberFormat="0" applyBorder="0" applyAlignment="0" applyProtection="0"/>
    <xf numFmtId="171" fontId="29" fillId="43" borderId="0" applyNumberFormat="0" applyBorder="0" applyAlignment="0" applyProtection="0"/>
    <xf numFmtId="171" fontId="29" fillId="33" borderId="0" applyNumberFormat="0" applyBorder="0" applyAlignment="0" applyProtection="0"/>
    <xf numFmtId="171" fontId="29" fillId="38" borderId="0" applyNumberFormat="0" applyBorder="0" applyAlignment="0" applyProtection="0"/>
    <xf numFmtId="171" fontId="29" fillId="22" borderId="0" applyNumberFormat="0" applyBorder="0" applyAlignment="0" applyProtection="0"/>
    <xf numFmtId="171" fontId="29" fillId="43" borderId="0" applyNumberFormat="0" applyBorder="0" applyAlignment="0" applyProtection="0"/>
    <xf numFmtId="171" fontId="29" fillId="68" borderId="0" applyNumberFormat="0" applyBorder="0" applyAlignment="0" applyProtection="0"/>
    <xf numFmtId="171" fontId="93" fillId="43" borderId="0" applyNumberFormat="0" applyBorder="0" applyAlignment="0" applyProtection="0"/>
    <xf numFmtId="171" fontId="93" fillId="33" borderId="0" applyNumberFormat="0" applyBorder="0" applyAlignment="0" applyProtection="0"/>
    <xf numFmtId="171" fontId="93" fillId="38" borderId="0" applyNumberFormat="0" applyBorder="0" applyAlignment="0" applyProtection="0"/>
    <xf numFmtId="171" fontId="93" fillId="22" borderId="0" applyNumberFormat="0" applyBorder="0" applyAlignment="0" applyProtection="0"/>
    <xf numFmtId="171" fontId="93" fillId="43" borderId="0" applyNumberFormat="0" applyBorder="0" applyAlignment="0" applyProtection="0"/>
    <xf numFmtId="171" fontId="93" fillId="68" borderId="0" applyNumberFormat="0" applyBorder="0" applyAlignment="0" applyProtection="0"/>
    <xf numFmtId="171" fontId="16" fillId="69" borderId="0" applyNumberFormat="0" applyBorder="0" applyAlignment="0" applyProtection="0"/>
    <xf numFmtId="171" fontId="16" fillId="70" borderId="0" applyNumberFormat="0" applyBorder="0" applyAlignment="0" applyProtection="0"/>
    <xf numFmtId="171" fontId="16" fillId="13" borderId="0" applyNumberFormat="0" applyBorder="0" applyAlignment="0" applyProtection="0"/>
    <xf numFmtId="171" fontId="16" fillId="71" borderId="0" applyNumberFormat="0" applyBorder="0" applyAlignment="0" applyProtection="0"/>
    <xf numFmtId="171" fontId="16" fillId="72" borderId="0" applyNumberFormat="0" applyBorder="0" applyAlignment="0" applyProtection="0"/>
    <xf numFmtId="171" fontId="16" fillId="73" borderId="0" applyNumberFormat="0" applyBorder="0" applyAlignment="0" applyProtection="0"/>
    <xf numFmtId="171" fontId="94" fillId="12" borderId="0" applyNumberFormat="0" applyBorder="0" applyAlignment="0" applyProtection="0"/>
    <xf numFmtId="171" fontId="2" fillId="2" borderId="0" applyNumberFormat="0" applyBorder="0" applyAlignment="0" applyProtection="0"/>
    <xf numFmtId="171" fontId="95" fillId="74" borderId="70" applyNumberFormat="0" applyAlignment="0" applyProtection="0"/>
    <xf numFmtId="171" fontId="95" fillId="74" borderId="70" applyNumberFormat="0" applyAlignment="0" applyProtection="0"/>
    <xf numFmtId="171" fontId="95" fillId="74" borderId="70" applyNumberFormat="0" applyAlignment="0" applyProtection="0"/>
    <xf numFmtId="171" fontId="95" fillId="74" borderId="70" applyNumberFormat="0" applyAlignment="0" applyProtection="0"/>
    <xf numFmtId="171" fontId="95" fillId="74" borderId="70" applyNumberFormat="0" applyAlignment="0" applyProtection="0"/>
    <xf numFmtId="171" fontId="96" fillId="13" borderId="7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70" fontId="10" fillId="0" borderId="0" applyFill="0" applyBorder="0"/>
    <xf numFmtId="170" fontId="10" fillId="0" borderId="0" applyFill="0" applyBorder="0"/>
    <xf numFmtId="171" fontId="97" fillId="0" borderId="0" applyNumberFormat="0" applyFill="0" applyBorder="0" applyAlignment="0" applyProtection="0"/>
    <xf numFmtId="171" fontId="98" fillId="75" borderId="0" applyNumberFormat="0" applyBorder="0" applyAlignment="0" applyProtection="0"/>
    <xf numFmtId="171" fontId="99" fillId="0" borderId="72" applyNumberFormat="0" applyFill="0" applyAlignment="0" applyProtection="0"/>
    <xf numFmtId="171" fontId="100" fillId="0" borderId="73" applyNumberFormat="0" applyFill="0" applyAlignment="0" applyProtection="0"/>
    <xf numFmtId="171" fontId="101" fillId="0" borderId="74" applyNumberFormat="0" applyFill="0" applyAlignment="0" applyProtection="0"/>
    <xf numFmtId="171" fontId="101" fillId="0" borderId="0" applyNumberFormat="0" applyFill="0" applyBorder="0" applyAlignment="0" applyProtection="0"/>
    <xf numFmtId="171" fontId="102" fillId="0" borderId="0" applyNumberFormat="0" applyFill="0" applyBorder="0" applyAlignment="0" applyProtection="0">
      <alignment vertical="top"/>
      <protection locked="0"/>
    </xf>
    <xf numFmtId="171" fontId="103" fillId="0" borderId="0" applyNumberFormat="0" applyFill="0" applyBorder="0" applyAlignment="0" applyProtection="0">
      <alignment vertical="top"/>
      <protection locked="0"/>
    </xf>
    <xf numFmtId="171" fontId="104"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5" fillId="0" borderId="0" applyNumberFormat="0" applyFill="0" applyBorder="0" applyAlignment="0" applyProtection="0">
      <alignment vertical="top"/>
      <protection locked="0"/>
    </xf>
    <xf numFmtId="171" fontId="106" fillId="0" borderId="0" applyNumberFormat="0" applyFill="0" applyBorder="0" applyAlignment="0" applyProtection="0">
      <alignment vertical="top"/>
      <protection locked="0"/>
    </xf>
    <xf numFmtId="171" fontId="104" fillId="0" borderId="0" applyNumberFormat="0" applyFill="0" applyBorder="0" applyAlignment="0" applyProtection="0">
      <alignment vertical="top"/>
      <protection locked="0"/>
    </xf>
    <xf numFmtId="171" fontId="10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171" fontId="108" fillId="18" borderId="70" applyNumberFormat="0" applyAlignment="0" applyProtection="0"/>
    <xf numFmtId="171" fontId="108" fillId="18" borderId="70" applyNumberFormat="0" applyAlignment="0" applyProtection="0"/>
    <xf numFmtId="171" fontId="108" fillId="18" borderId="70" applyNumberFormat="0" applyAlignment="0" applyProtection="0"/>
    <xf numFmtId="171" fontId="108" fillId="18" borderId="70" applyNumberFormat="0" applyAlignment="0" applyProtection="0"/>
    <xf numFmtId="171" fontId="108" fillId="18" borderId="70" applyNumberFormat="0" applyAlignment="0" applyProtection="0"/>
    <xf numFmtId="171" fontId="109" fillId="46" borderId="0"/>
    <xf numFmtId="171" fontId="110" fillId="0" borderId="75" applyNumberFormat="0" applyFill="0" applyAlignment="0" applyProtection="0"/>
    <xf numFmtId="171" fontId="111" fillId="18" borderId="0" applyNumberFormat="0" applyBorder="0" applyAlignment="0" applyProtection="0"/>
    <xf numFmtId="38" fontId="10" fillId="0" borderId="0" applyFont="0" applyFill="0" applyBorder="0" applyAlignment="0" applyProtection="0"/>
    <xf numFmtId="171" fontId="1"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22" fillId="0" borderId="0"/>
    <xf numFmtId="171" fontId="22"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1" fillId="0" borderId="0"/>
    <xf numFmtId="171" fontId="1" fillId="0" borderId="0"/>
    <xf numFmtId="171" fontId="22" fillId="0" borderId="0"/>
    <xf numFmtId="171" fontId="23" fillId="0" borderId="0"/>
    <xf numFmtId="171" fontId="5" fillId="0" borderId="0"/>
    <xf numFmtId="171" fontId="10" fillId="0" borderId="0"/>
    <xf numFmtId="171" fontId="10" fillId="0" borderId="0"/>
    <xf numFmtId="0" fontId="15" fillId="0" borderId="0"/>
    <xf numFmtId="171" fontId="23" fillId="0" borderId="0"/>
    <xf numFmtId="171" fontId="5" fillId="0" borderId="0"/>
    <xf numFmtId="0" fontId="15" fillId="0" borderId="0"/>
    <xf numFmtId="171" fontId="23" fillId="0" borderId="0"/>
    <xf numFmtId="171" fontId="5" fillId="0" borderId="0"/>
    <xf numFmtId="0" fontId="15" fillId="0" borderId="0"/>
    <xf numFmtId="171" fontId="23" fillId="0" borderId="0"/>
    <xf numFmtId="171" fontId="23" fillId="0" borderId="0"/>
    <xf numFmtId="171" fontId="23" fillId="0" borderId="0"/>
    <xf numFmtId="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0" fillId="0" borderId="0"/>
    <xf numFmtId="171" fontId="5" fillId="0" borderId="0" applyFont="0" applyFill="0" applyBorder="0" applyAlignment="0" applyProtection="0"/>
    <xf numFmtId="171" fontId="10" fillId="0" borderId="0"/>
    <xf numFmtId="171" fontId="5" fillId="0" borderId="0" applyFont="0" applyFill="0" applyBorder="0" applyAlignment="0" applyProtection="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0" fontId="22" fillId="0" borderId="0"/>
    <xf numFmtId="171" fontId="1" fillId="0" borderId="0"/>
    <xf numFmtId="171" fontId="22" fillId="0" borderId="0"/>
    <xf numFmtId="171" fontId="5" fillId="0" borderId="0"/>
    <xf numFmtId="171" fontId="5" fillId="0" borderId="0"/>
    <xf numFmtId="171" fontId="5" fillId="0" borderId="0"/>
    <xf numFmtId="171" fontId="5" fillId="0" borderId="0"/>
    <xf numFmtId="0" fontId="5" fillId="0" borderId="0"/>
    <xf numFmtId="171" fontId="10" fillId="0" borderId="0"/>
    <xf numFmtId="171" fontId="10" fillId="0" borderId="0"/>
    <xf numFmtId="171" fontId="5" fillId="0" borderId="0"/>
    <xf numFmtId="171" fontId="5" fillId="0" borderId="0"/>
    <xf numFmtId="171" fontId="5" fillId="0" borderId="0"/>
    <xf numFmtId="171" fontId="5" fillId="0" borderId="0"/>
    <xf numFmtId="171" fontId="5"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1" fillId="0" borderId="0"/>
    <xf numFmtId="0" fontId="10" fillId="0" borderId="0"/>
    <xf numFmtId="171" fontId="10" fillId="0" borderId="0"/>
    <xf numFmtId="171" fontId="10" fillId="0" borderId="0"/>
    <xf numFmtId="171" fontId="5" fillId="0" borderId="0">
      <alignment vertical="top"/>
    </xf>
    <xf numFmtId="171" fontId="10" fillId="0" borderId="0"/>
    <xf numFmtId="171" fontId="1" fillId="0" borderId="0"/>
    <xf numFmtId="171" fontId="1" fillId="0" borderId="0"/>
    <xf numFmtId="0" fontId="22" fillId="0" borderId="0"/>
    <xf numFmtId="171" fontId="1" fillId="0" borderId="0"/>
    <xf numFmtId="0" fontId="22" fillId="0" borderId="0"/>
    <xf numFmtId="171" fontId="22" fillId="0" borderId="0"/>
    <xf numFmtId="171" fontId="1" fillId="0" borderId="0"/>
    <xf numFmtId="171" fontId="1" fillId="0" borderId="0"/>
    <xf numFmtId="0" fontId="22" fillId="0" borderId="0"/>
    <xf numFmtId="171" fontId="1" fillId="0" borderId="0"/>
    <xf numFmtId="0" fontId="22" fillId="0" borderId="0"/>
    <xf numFmtId="171" fontId="5" fillId="0" borderId="0">
      <alignment vertical="top"/>
    </xf>
    <xf numFmtId="171" fontId="22" fillId="0" borderId="0"/>
    <xf numFmtId="171" fontId="1" fillId="0" borderId="0"/>
    <xf numFmtId="171" fontId="1" fillId="0" borderId="0"/>
    <xf numFmtId="171" fontId="1" fillId="0" borderId="0"/>
    <xf numFmtId="0" fontId="22" fillId="0" borderId="0"/>
    <xf numFmtId="171" fontId="1" fillId="0" borderId="0"/>
    <xf numFmtId="0" fontId="22" fillId="0" borderId="0"/>
    <xf numFmtId="171" fontId="1" fillId="0" borderId="0"/>
    <xf numFmtId="171" fontId="1" fillId="0" borderId="0"/>
    <xf numFmtId="171" fontId="1" fillId="0" borderId="0"/>
    <xf numFmtId="171" fontId="1" fillId="0" borderId="0"/>
    <xf numFmtId="171" fontId="1" fillId="0" borderId="0"/>
    <xf numFmtId="171" fontId="22"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2"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23"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23" fillId="0" borderId="0"/>
    <xf numFmtId="171" fontId="10" fillId="0" borderId="0"/>
    <xf numFmtId="171" fontId="23" fillId="0" borderId="0"/>
    <xf numFmtId="171" fontId="23" fillId="0" borderId="0"/>
    <xf numFmtId="171" fontId="1" fillId="0" borderId="0"/>
    <xf numFmtId="171" fontId="1" fillId="0" borderId="0"/>
    <xf numFmtId="0" fontId="22" fillId="0" borderId="0"/>
    <xf numFmtId="0" fontId="22" fillId="0" borderId="0"/>
    <xf numFmtId="171" fontId="5" fillId="0" borderId="0"/>
    <xf numFmtId="38" fontId="10" fillId="0" borderId="0" applyFont="0" applyFill="0" applyBorder="0" applyAlignment="0" applyProtection="0"/>
    <xf numFmtId="38" fontId="10" fillId="0" borderId="0" applyFont="0" applyFill="0" applyBorder="0" applyAlignment="0" applyProtection="0"/>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5" fillId="0" borderId="0">
      <alignment vertical="top"/>
    </xf>
    <xf numFmtId="171" fontId="10" fillId="17" borderId="76" applyNumberFormat="0" applyFont="0" applyAlignment="0" applyProtection="0"/>
    <xf numFmtId="171" fontId="112" fillId="74" borderId="77" applyNumberFormat="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4" fontId="1" fillId="24" borderId="5">
      <alignment vertical="center"/>
    </xf>
    <xf numFmtId="174" fontId="1" fillId="24" borderId="5">
      <alignment vertical="center"/>
    </xf>
    <xf numFmtId="174" fontId="1" fillId="24" borderId="5">
      <alignment vertical="center"/>
    </xf>
    <xf numFmtId="175" fontId="1" fillId="24"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1" fontId="1" fillId="24"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171" fontId="22" fillId="60" borderId="5">
      <alignment vertical="center"/>
    </xf>
    <xf numFmtId="171" fontId="1" fillId="24"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0" fontId="22" fillId="60" borderId="5">
      <alignment vertical="center"/>
    </xf>
    <xf numFmtId="171" fontId="1" fillId="24" borderId="5">
      <alignment vertical="center"/>
    </xf>
    <xf numFmtId="171" fontId="1" fillId="24" borderId="5">
      <alignment vertical="center"/>
    </xf>
    <xf numFmtId="171" fontId="22" fillId="60" borderId="5">
      <alignment vertical="center"/>
    </xf>
    <xf numFmtId="175" fontId="1" fillId="24" borderId="5">
      <alignment vertical="center"/>
    </xf>
    <xf numFmtId="175" fontId="22" fillId="60" borderId="5">
      <alignment vertical="center"/>
    </xf>
    <xf numFmtId="175" fontId="22" fillId="60" borderId="5">
      <alignment vertical="center"/>
    </xf>
    <xf numFmtId="175" fontId="1" fillId="24" borderId="5">
      <alignment vertical="center"/>
    </xf>
    <xf numFmtId="175" fontId="22" fillId="60" borderId="5">
      <alignment vertical="center"/>
    </xf>
    <xf numFmtId="175" fontId="22" fillId="60" borderId="5">
      <alignment vertical="center"/>
    </xf>
    <xf numFmtId="175" fontId="22" fillId="60" borderId="5">
      <alignment vertical="center"/>
    </xf>
    <xf numFmtId="175" fontId="22" fillId="60" borderId="5">
      <alignment vertical="center"/>
    </xf>
    <xf numFmtId="175" fontId="1" fillId="24" borderId="5">
      <alignment vertical="center"/>
    </xf>
    <xf numFmtId="176" fontId="1" fillId="24" borderId="5">
      <alignment vertical="center"/>
    </xf>
    <xf numFmtId="175" fontId="22" fillId="60" borderId="5">
      <alignment vertical="center"/>
    </xf>
    <xf numFmtId="175" fontId="1" fillId="24" borderId="5">
      <alignment vertical="center"/>
    </xf>
    <xf numFmtId="175" fontId="1" fillId="24" borderId="5">
      <alignment vertical="center"/>
    </xf>
    <xf numFmtId="175" fontId="22" fillId="60" borderId="5">
      <alignment vertical="center"/>
    </xf>
    <xf numFmtId="176" fontId="1" fillId="24" borderId="5">
      <alignment vertical="center"/>
    </xf>
    <xf numFmtId="175" fontId="1" fillId="24" borderId="5">
      <alignment vertical="center"/>
    </xf>
    <xf numFmtId="176" fontId="22" fillId="60" borderId="5">
      <alignment vertical="center"/>
    </xf>
    <xf numFmtId="176" fontId="1" fillId="24" borderId="5">
      <alignment vertical="center"/>
    </xf>
    <xf numFmtId="176" fontId="1" fillId="24" borderId="5">
      <alignment vertical="center"/>
    </xf>
    <xf numFmtId="175" fontId="22" fillId="60" borderId="5">
      <alignment vertical="center"/>
    </xf>
    <xf numFmtId="176" fontId="22" fillId="60" borderId="5">
      <alignment vertical="center"/>
    </xf>
    <xf numFmtId="176" fontId="22" fillId="60" borderId="5">
      <alignment vertical="center"/>
    </xf>
    <xf numFmtId="176" fontId="1" fillId="24" borderId="5">
      <alignment vertical="center"/>
    </xf>
    <xf numFmtId="176" fontId="22" fillId="60" borderId="5">
      <alignment vertical="center"/>
    </xf>
    <xf numFmtId="176" fontId="22" fillId="60" borderId="5">
      <alignment vertical="center"/>
    </xf>
    <xf numFmtId="176" fontId="22" fillId="60" borderId="5">
      <alignment vertical="center"/>
    </xf>
    <xf numFmtId="176" fontId="22" fillId="60" borderId="5">
      <alignment vertical="center"/>
    </xf>
    <xf numFmtId="176" fontId="1" fillId="24" borderId="5">
      <alignment vertical="center"/>
    </xf>
    <xf numFmtId="206" fontId="1" fillId="24" borderId="5">
      <alignment vertical="center"/>
    </xf>
    <xf numFmtId="176" fontId="22" fillId="60" borderId="5">
      <alignment vertical="center"/>
    </xf>
    <xf numFmtId="176" fontId="1" fillId="24" borderId="5">
      <alignment vertical="center"/>
    </xf>
    <xf numFmtId="176" fontId="1" fillId="24" borderId="5">
      <alignment vertical="center"/>
    </xf>
    <xf numFmtId="176" fontId="22" fillId="60" borderId="5">
      <alignment vertical="center"/>
    </xf>
    <xf numFmtId="174" fontId="1" fillId="24" borderId="5">
      <alignment vertical="center"/>
    </xf>
    <xf numFmtId="174" fontId="22" fillId="60" borderId="5">
      <alignment vertical="center"/>
    </xf>
    <xf numFmtId="174" fontId="22" fillId="60" borderId="5">
      <alignment vertical="center"/>
    </xf>
    <xf numFmtId="174" fontId="1" fillId="24" borderId="5">
      <alignment vertical="center"/>
    </xf>
    <xf numFmtId="174" fontId="22" fillId="60" borderId="5">
      <alignment vertical="center"/>
    </xf>
    <xf numFmtId="174" fontId="22" fillId="60" borderId="5">
      <alignment vertical="center"/>
    </xf>
    <xf numFmtId="174" fontId="22" fillId="60" borderId="5">
      <alignment vertical="center"/>
    </xf>
    <xf numFmtId="174" fontId="22" fillId="60" borderId="5">
      <alignment vertical="center"/>
    </xf>
    <xf numFmtId="174" fontId="1" fillId="24" borderId="5">
      <alignment vertical="center"/>
    </xf>
    <xf numFmtId="176" fontId="1" fillId="24" borderId="5">
      <alignment vertical="center"/>
    </xf>
    <xf numFmtId="174" fontId="22" fillId="60" borderId="5">
      <alignment vertical="center"/>
    </xf>
    <xf numFmtId="174" fontId="1" fillId="24" borderId="5">
      <alignment vertical="center"/>
    </xf>
    <xf numFmtId="174" fontId="1" fillId="24" borderId="5">
      <alignment vertical="center"/>
    </xf>
    <xf numFmtId="174" fontId="22" fillId="60" borderId="5">
      <alignment vertical="center"/>
    </xf>
    <xf numFmtId="174" fontId="1" fillId="24" borderId="5">
      <alignment vertical="center"/>
    </xf>
    <xf numFmtId="175" fontId="1" fillId="24" borderId="5">
      <alignment vertical="center"/>
    </xf>
    <xf numFmtId="174" fontId="22" fillId="60" borderId="5">
      <alignment vertical="center"/>
    </xf>
    <xf numFmtId="174" fontId="1" fillId="24" borderId="5">
      <alignment vertical="center"/>
    </xf>
    <xf numFmtId="174" fontId="22" fillId="60" borderId="5">
      <alignment vertical="center"/>
    </xf>
    <xf numFmtId="171" fontId="113" fillId="0" borderId="0"/>
    <xf numFmtId="200" fontId="1" fillId="0" borderId="0">
      <protection locked="0"/>
    </xf>
    <xf numFmtId="200" fontId="1" fillId="0" borderId="0">
      <protection locked="0"/>
    </xf>
    <xf numFmtId="200" fontId="1" fillId="0" borderId="0">
      <protection locked="0"/>
    </xf>
    <xf numFmtId="200" fontId="1" fillId="0" borderId="0">
      <protection locked="0"/>
    </xf>
    <xf numFmtId="200" fontId="22" fillId="0" borderId="0">
      <protection locked="0"/>
    </xf>
    <xf numFmtId="200" fontId="1" fillId="0" borderId="0">
      <protection locked="0"/>
    </xf>
    <xf numFmtId="200" fontId="22" fillId="0" borderId="0">
      <protection locked="0"/>
    </xf>
    <xf numFmtId="200" fontId="1" fillId="0" borderId="0">
      <protection locked="0"/>
    </xf>
    <xf numFmtId="200" fontId="1" fillId="0" borderId="0">
      <protection locked="0"/>
    </xf>
    <xf numFmtId="200" fontId="22" fillId="0" borderId="0">
      <protection locked="0"/>
    </xf>
    <xf numFmtId="200" fontId="1" fillId="0" borderId="0">
      <protection locked="0"/>
    </xf>
    <xf numFmtId="175" fontId="1" fillId="25" borderId="5">
      <alignment vertical="center"/>
      <protection locked="0"/>
    </xf>
    <xf numFmtId="175"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17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0" fontId="22" fillId="26" borderId="5">
      <alignment vertical="center"/>
      <protection locked="0"/>
    </xf>
    <xf numFmtId="171" fontId="1" fillId="25" borderId="5">
      <alignment vertical="center"/>
      <protection locked="0"/>
    </xf>
    <xf numFmtId="171" fontId="1" fillId="25" borderId="5">
      <alignment vertical="center"/>
      <protection locked="0"/>
    </xf>
    <xf numFmtId="17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1" fillId="25" borderId="5">
      <alignment vertical="center"/>
      <protection locked="0"/>
    </xf>
    <xf numFmtId="181"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6"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1" fillId="25" borderId="5">
      <alignment vertical="center"/>
      <protection locked="0"/>
    </xf>
    <xf numFmtId="181"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69" fontId="1" fillId="25" borderId="5">
      <alignment vertical="center"/>
      <protection locked="0"/>
    </xf>
    <xf numFmtId="169" fontId="1" fillId="25" borderId="5">
      <alignment vertical="center"/>
      <protection locked="0"/>
    </xf>
    <xf numFmtId="169"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5" fontId="1" fillId="25" borderId="5">
      <alignment vertical="center"/>
      <protection locked="0"/>
    </xf>
    <xf numFmtId="175" fontId="1" fillId="25" borderId="5">
      <alignment vertical="center"/>
      <protection locked="0"/>
    </xf>
    <xf numFmtId="175" fontId="22" fillId="26" borderId="5">
      <alignment vertical="center"/>
      <protection locked="0"/>
    </xf>
    <xf numFmtId="176" fontId="22" fillId="26" borderId="5">
      <alignment vertical="center"/>
      <protection locked="0"/>
    </xf>
    <xf numFmtId="176" fontId="22" fillId="26" borderId="5">
      <alignment vertical="center"/>
      <protection locked="0"/>
    </xf>
    <xf numFmtId="176" fontId="1" fillId="25"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6" fontId="22" fillId="26" borderId="5">
      <alignment vertical="center"/>
      <protection locked="0"/>
    </xf>
    <xf numFmtId="175" fontId="1" fillId="25" borderId="5">
      <alignment vertical="center"/>
      <protection locked="0"/>
    </xf>
    <xf numFmtId="181" fontId="1" fillId="25" borderId="5">
      <alignment vertical="center"/>
      <protection locked="0"/>
    </xf>
    <xf numFmtId="175" fontId="22" fillId="26" borderId="5">
      <alignment vertical="center"/>
      <protection locked="0"/>
    </xf>
    <xf numFmtId="175" fontId="22" fillId="26" borderId="5">
      <alignment vertical="center"/>
      <protection locked="0"/>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181" fontId="1" fillId="27" borderId="5">
      <alignment vertical="center"/>
    </xf>
    <xf numFmtId="181" fontId="1" fillId="27" borderId="5">
      <alignment vertical="center"/>
    </xf>
    <xf numFmtId="181" fontId="22" fillId="28" borderId="5">
      <alignment vertical="center"/>
    </xf>
    <xf numFmtId="206" fontId="22" fillId="28" borderId="5">
      <alignment vertical="center"/>
    </xf>
    <xf numFmtId="206" fontId="22" fillId="28" borderId="5">
      <alignment vertical="center"/>
    </xf>
    <xf numFmtId="206" fontId="1" fillId="27" borderId="5">
      <alignment vertical="center"/>
    </xf>
    <xf numFmtId="206" fontId="22" fillId="28" borderId="5">
      <alignment vertical="center"/>
    </xf>
    <xf numFmtId="206" fontId="22" fillId="28" borderId="5">
      <alignment vertical="center"/>
    </xf>
    <xf numFmtId="206" fontId="22" fillId="28" borderId="5">
      <alignment vertical="center"/>
    </xf>
    <xf numFmtId="206" fontId="22" fillId="28" borderId="5">
      <alignment vertical="center"/>
    </xf>
    <xf numFmtId="176" fontId="22" fillId="28" borderId="5">
      <alignment vertical="center"/>
    </xf>
    <xf numFmtId="176" fontId="22" fillId="28" borderId="5">
      <alignment vertical="center"/>
    </xf>
    <xf numFmtId="176" fontId="1" fillId="27" borderId="5">
      <alignment vertical="center"/>
    </xf>
    <xf numFmtId="176" fontId="22" fillId="28" borderId="5">
      <alignment vertical="center"/>
    </xf>
    <xf numFmtId="176" fontId="22" fillId="28" borderId="5">
      <alignment vertical="center"/>
    </xf>
    <xf numFmtId="176" fontId="22" fillId="28" borderId="5">
      <alignment vertical="center"/>
    </xf>
    <xf numFmtId="176" fontId="22" fillId="28" borderId="5">
      <alignment vertical="center"/>
    </xf>
    <xf numFmtId="176" fontId="1" fillId="27" borderId="5">
      <alignment vertical="center"/>
    </xf>
    <xf numFmtId="181" fontId="1" fillId="27" borderId="5">
      <alignment vertical="center"/>
    </xf>
    <xf numFmtId="176" fontId="22" fillId="28" borderId="5">
      <alignment vertical="center"/>
    </xf>
    <xf numFmtId="176" fontId="1" fillId="27" borderId="5">
      <alignment vertical="center"/>
    </xf>
    <xf numFmtId="176" fontId="1" fillId="27" borderId="5">
      <alignment vertical="center"/>
    </xf>
    <xf numFmtId="176" fontId="22" fillId="28" borderId="5">
      <alignment vertical="center"/>
    </xf>
    <xf numFmtId="174" fontId="1" fillId="27" borderId="5">
      <alignment vertical="center"/>
    </xf>
    <xf numFmtId="174" fontId="22" fillId="28" borderId="5">
      <alignment vertical="center"/>
    </xf>
    <xf numFmtId="174" fontId="22" fillId="28" borderId="5">
      <alignment vertical="center"/>
    </xf>
    <xf numFmtId="174" fontId="1" fillId="27" borderId="5">
      <alignment vertical="center"/>
    </xf>
    <xf numFmtId="174" fontId="22" fillId="28" borderId="5">
      <alignment vertical="center"/>
    </xf>
    <xf numFmtId="174" fontId="22" fillId="28" borderId="5">
      <alignment vertical="center"/>
    </xf>
    <xf numFmtId="174" fontId="22" fillId="28" borderId="5">
      <alignment vertical="center"/>
    </xf>
    <xf numFmtId="174" fontId="22" fillId="28" borderId="5">
      <alignment vertical="center"/>
    </xf>
    <xf numFmtId="174" fontId="1" fillId="27" borderId="5">
      <alignment vertical="center"/>
    </xf>
    <xf numFmtId="176" fontId="1" fillId="27" borderId="5">
      <alignment vertical="center"/>
    </xf>
    <xf numFmtId="174" fontId="22" fillId="28" borderId="5">
      <alignment vertical="center"/>
    </xf>
    <xf numFmtId="174" fontId="1" fillId="27" borderId="5">
      <alignment vertical="center"/>
    </xf>
    <xf numFmtId="174" fontId="1" fillId="27" borderId="5">
      <alignment vertical="center"/>
    </xf>
    <xf numFmtId="174" fontId="22" fillId="28" borderId="5">
      <alignment vertical="center"/>
    </xf>
    <xf numFmtId="175" fontId="1" fillId="27" borderId="5">
      <alignment vertical="center"/>
    </xf>
    <xf numFmtId="181"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4" fontId="22" fillId="28" borderId="5">
      <alignment vertical="center"/>
    </xf>
    <xf numFmtId="171" fontId="1" fillId="27" borderId="5">
      <alignment vertical="center"/>
    </xf>
    <xf numFmtId="171" fontId="1" fillId="27"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171" fontId="22" fillId="28" borderId="5">
      <alignment vertical="center"/>
    </xf>
    <xf numFmtId="171" fontId="1" fillId="27"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0" fontId="22" fillId="28" borderId="5">
      <alignment vertical="center"/>
    </xf>
    <xf numFmtId="171" fontId="1" fillId="27" borderId="5">
      <alignment vertical="center"/>
    </xf>
    <xf numFmtId="171" fontId="1" fillId="27" borderId="5">
      <alignment vertical="center"/>
    </xf>
    <xf numFmtId="171"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22" fillId="28" borderId="5">
      <alignment vertical="center"/>
    </xf>
    <xf numFmtId="175" fontId="1" fillId="27" borderId="5">
      <alignment vertical="center"/>
    </xf>
    <xf numFmtId="175" fontId="22" fillId="28" borderId="5">
      <alignment vertical="center"/>
    </xf>
    <xf numFmtId="175" fontId="22" fillId="28" borderId="5">
      <alignment vertical="center"/>
    </xf>
    <xf numFmtId="175" fontId="22" fillId="28" borderId="5">
      <alignment vertical="center"/>
    </xf>
    <xf numFmtId="175" fontId="22" fillId="28" borderId="5">
      <alignment vertical="center"/>
    </xf>
    <xf numFmtId="175" fontId="1" fillId="27" borderId="5">
      <alignment vertical="center"/>
    </xf>
    <xf numFmtId="176"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7" borderId="5">
      <alignment vertical="center"/>
    </xf>
    <xf numFmtId="175" fontId="1" fillId="27" borderId="5">
      <alignment vertical="center"/>
    </xf>
    <xf numFmtId="175" fontId="22" fillId="28" borderId="5">
      <alignment vertical="center"/>
    </xf>
    <xf numFmtId="175" fontId="1" fillId="29" borderId="5">
      <alignment horizontal="right" vertical="center"/>
      <protection locked="0"/>
    </xf>
    <xf numFmtId="175"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0" fontId="22" fillId="76" borderId="5">
      <alignment horizontal="right" vertical="center"/>
      <protection locked="0"/>
    </xf>
    <xf numFmtId="171" fontId="1" fillId="29" borderId="5">
      <alignment horizontal="right" vertical="center"/>
      <protection locked="0"/>
    </xf>
    <xf numFmtId="171" fontId="1" fillId="29" borderId="5">
      <alignment horizontal="right" vertical="center"/>
      <protection locked="0"/>
    </xf>
    <xf numFmtId="171" fontId="22" fillId="76" borderId="5">
      <alignment horizontal="right" vertical="center"/>
      <protection locked="0"/>
    </xf>
    <xf numFmtId="174" fontId="1" fillId="29"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206" fontId="1" fillId="29" borderId="5">
      <alignment horizontal="right" vertical="center"/>
      <protection locked="0"/>
    </xf>
    <xf numFmtId="176" fontId="22" fillId="76" borderId="5">
      <alignment horizontal="right" vertical="center"/>
      <protection locked="0"/>
    </xf>
    <xf numFmtId="176" fontId="1" fillId="29" borderId="5">
      <alignment horizontal="right" vertical="center"/>
      <protection locked="0"/>
    </xf>
    <xf numFmtId="176" fontId="1" fillId="29" borderId="5">
      <alignment horizontal="right" vertical="center"/>
      <protection locked="0"/>
    </xf>
    <xf numFmtId="176" fontId="22" fillId="76"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6"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1" fontId="1" fillId="29" borderId="5">
      <alignment horizontal="right" vertical="center"/>
      <protection locked="0"/>
    </xf>
    <xf numFmtId="174" fontId="22" fillId="76" borderId="5">
      <alignment horizontal="right" vertical="center"/>
      <protection locked="0"/>
    </xf>
    <xf numFmtId="174" fontId="1" fillId="29" borderId="5">
      <alignment horizontal="right" vertical="center"/>
      <protection locked="0"/>
    </xf>
    <xf numFmtId="174" fontId="1" fillId="29" borderId="5">
      <alignment horizontal="right" vertical="center"/>
      <protection locked="0"/>
    </xf>
    <xf numFmtId="174"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6"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1" fillId="29" borderId="5">
      <alignment horizontal="right" vertical="center"/>
      <protection locked="0"/>
    </xf>
    <xf numFmtId="175" fontId="22" fillId="76" borderId="5">
      <alignment horizontal="right" vertical="center"/>
      <protection locked="0"/>
    </xf>
    <xf numFmtId="200" fontId="22" fillId="0" borderId="0">
      <protection locked="0"/>
    </xf>
    <xf numFmtId="4" fontId="29" fillId="42" borderId="0" applyNumberFormat="0" applyProtection="0">
      <alignment horizontal="left" vertical="center" indent="1"/>
    </xf>
    <xf numFmtId="4" fontId="29" fillId="42" borderId="0" applyNumberFormat="0" applyProtection="0">
      <alignment horizontal="left" vertical="center" indent="1"/>
    </xf>
    <xf numFmtId="4" fontId="29" fillId="31" borderId="0" applyNumberFormat="0" applyProtection="0">
      <alignment horizontal="left" vertical="center" indent="1"/>
    </xf>
    <xf numFmtId="4" fontId="29" fillId="31" borderId="0" applyNumberFormat="0" applyProtection="0">
      <alignment horizontal="left" vertical="center" indent="1"/>
    </xf>
    <xf numFmtId="171" fontId="10" fillId="43" borderId="9" applyNumberFormat="0" applyProtection="0">
      <alignment horizontal="left" vertical="center" indent="1"/>
    </xf>
    <xf numFmtId="171" fontId="10" fillId="43" borderId="9" applyNumberFormat="0" applyProtection="0">
      <alignment horizontal="left" vertical="center" indent="1"/>
    </xf>
    <xf numFmtId="171" fontId="10" fillId="43" borderId="9" applyNumberFormat="0" applyProtection="0">
      <alignment horizontal="left" vertical="top" indent="1"/>
    </xf>
    <xf numFmtId="171" fontId="10" fillId="43" borderId="9" applyNumberFormat="0" applyProtection="0">
      <alignment horizontal="left" vertical="top" indent="1"/>
    </xf>
    <xf numFmtId="171" fontId="10" fillId="31" borderId="9" applyNumberFormat="0" applyProtection="0">
      <alignment horizontal="left" vertical="center" indent="1"/>
    </xf>
    <xf numFmtId="171" fontId="10" fillId="31" borderId="9" applyNumberFormat="0" applyProtection="0">
      <alignment horizontal="left" vertical="center" indent="1"/>
    </xf>
    <xf numFmtId="171" fontId="10" fillId="31" borderId="9" applyNumberFormat="0" applyProtection="0">
      <alignment horizontal="left" vertical="top" indent="1"/>
    </xf>
    <xf numFmtId="171" fontId="10" fillId="31" borderId="9" applyNumberFormat="0" applyProtection="0">
      <alignment horizontal="left" vertical="top" indent="1"/>
    </xf>
    <xf numFmtId="171" fontId="10" fillId="44" borderId="9" applyNumberFormat="0" applyProtection="0">
      <alignment horizontal="left" vertical="center" indent="1"/>
    </xf>
    <xf numFmtId="171" fontId="10" fillId="44" borderId="9" applyNumberFormat="0" applyProtection="0">
      <alignment horizontal="left" vertical="center" indent="1"/>
    </xf>
    <xf numFmtId="171" fontId="10" fillId="44" borderId="9" applyNumberFormat="0" applyProtection="0">
      <alignment horizontal="left" vertical="top" indent="1"/>
    </xf>
    <xf numFmtId="171" fontId="10" fillId="44" borderId="9" applyNumberFormat="0" applyProtection="0">
      <alignment horizontal="left" vertical="top" indent="1"/>
    </xf>
    <xf numFmtId="171" fontId="10" fillId="42" borderId="9" applyNumberFormat="0" applyProtection="0">
      <alignment horizontal="left" vertical="center" indent="1"/>
    </xf>
    <xf numFmtId="171" fontId="10" fillId="42" borderId="9" applyNumberFormat="0" applyProtection="0">
      <alignment horizontal="left" vertical="center" indent="1"/>
    </xf>
    <xf numFmtId="171" fontId="10" fillId="42" borderId="9" applyNumberFormat="0" applyProtection="0">
      <alignment horizontal="left" vertical="top" indent="1"/>
    </xf>
    <xf numFmtId="171" fontId="10" fillId="42" borderId="9" applyNumberFormat="0" applyProtection="0">
      <alignment horizontal="left" vertical="top" indent="1"/>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10" fillId="45" borderId="5" applyNumberFormat="0">
      <protection locked="0"/>
    </xf>
    <xf numFmtId="171" fontId="34" fillId="48" borderId="5"/>
    <xf numFmtId="171" fontId="34" fillId="48" borderId="5"/>
    <xf numFmtId="171" fontId="34" fillId="48" borderId="5"/>
    <xf numFmtId="171" fontId="37" fillId="0" borderId="0"/>
    <xf numFmtId="0" fontId="10" fillId="0" borderId="0"/>
    <xf numFmtId="171" fontId="36" fillId="0" borderId="0" applyNumberFormat="0" applyFill="0" applyBorder="0" applyAlignment="0" applyProtection="0"/>
    <xf numFmtId="177" fontId="18" fillId="0" borderId="14" applyFill="0"/>
    <xf numFmtId="177" fontId="18" fillId="0" borderId="14" applyFill="0"/>
    <xf numFmtId="177" fontId="18" fillId="0" borderId="14" applyFill="0"/>
    <xf numFmtId="177" fontId="18" fillId="0" borderId="14" applyFill="0"/>
    <xf numFmtId="171" fontId="19" fillId="0" borderId="78" applyNumberFormat="0" applyFill="0" applyAlignment="0" applyProtection="0"/>
    <xf numFmtId="171" fontId="114" fillId="0" borderId="0" applyNumberFormat="0" applyFill="0" applyBorder="0" applyAlignment="0" applyProtection="0"/>
    <xf numFmtId="171" fontId="10" fillId="0" borderId="0"/>
    <xf numFmtId="171" fontId="1" fillId="0" borderId="0"/>
    <xf numFmtId="171" fontId="10" fillId="0" borderId="0"/>
    <xf numFmtId="171" fontId="7" fillId="0" borderId="0"/>
    <xf numFmtId="171" fontId="10" fillId="0" borderId="0"/>
    <xf numFmtId="171" fontId="10" fillId="0" borderId="0"/>
    <xf numFmtId="171" fontId="5" fillId="0" borderId="0"/>
    <xf numFmtId="171" fontId="10" fillId="0" borderId="0"/>
    <xf numFmtId="0" fontId="10" fillId="0" borderId="0"/>
    <xf numFmtId="0" fontId="10" fillId="0" borderId="0"/>
    <xf numFmtId="0" fontId="10"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1" fontId="1" fillId="0" borderId="0"/>
    <xf numFmtId="171" fontId="10" fillId="0" borderId="0"/>
    <xf numFmtId="0" fontId="10" fillId="0" borderId="0"/>
    <xf numFmtId="0" fontId="10" fillId="0" borderId="0"/>
    <xf numFmtId="0" fontId="5" fillId="0" borderId="0"/>
    <xf numFmtId="0" fontId="10" fillId="0" borderId="0"/>
    <xf numFmtId="0" fontId="10" fillId="0" borderId="0"/>
    <xf numFmtId="0" fontId="1" fillId="0" borderId="0"/>
    <xf numFmtId="0" fontId="5" fillId="0" borderId="0"/>
    <xf numFmtId="0" fontId="5" fillId="0" borderId="0"/>
    <xf numFmtId="0" fontId="5" fillId="0" borderId="0"/>
    <xf numFmtId="0" fontId="1" fillId="0" borderId="0"/>
    <xf numFmtId="171" fontId="5" fillId="0" borderId="0"/>
    <xf numFmtId="171" fontId="10" fillId="0" borderId="0"/>
    <xf numFmtId="171" fontId="44" fillId="0" borderId="0" applyNumberFormat="0" applyFill="0" applyBorder="0" applyAlignment="0" applyProtection="0">
      <alignment vertical="top"/>
      <protection locked="0"/>
    </xf>
    <xf numFmtId="171" fontId="5" fillId="0" borderId="0"/>
    <xf numFmtId="0" fontId="10" fillId="0" borderId="0"/>
    <xf numFmtId="171" fontId="44" fillId="0" borderId="0" applyNumberFormat="0" applyFill="0" applyBorder="0" applyAlignment="0" applyProtection="0">
      <alignment vertical="top"/>
      <protection locked="0"/>
    </xf>
    <xf numFmtId="43" fontId="5" fillId="0" borderId="0" applyFont="0" applyFill="0" applyBorder="0" applyAlignment="0" applyProtection="0"/>
    <xf numFmtId="0" fontId="7" fillId="0" borderId="0"/>
    <xf numFmtId="0" fontId="10" fillId="0" borderId="0"/>
    <xf numFmtId="0" fontId="103" fillId="0" borderId="0" applyNumberFormat="0" applyFill="0" applyBorder="0" applyAlignment="0" applyProtection="0">
      <alignment vertical="top"/>
      <protection locked="0"/>
    </xf>
    <xf numFmtId="171" fontId="7" fillId="0" borderId="0"/>
    <xf numFmtId="171" fontId="5" fillId="0" borderId="0"/>
    <xf numFmtId="171" fontId="1" fillId="0" borderId="0"/>
    <xf numFmtId="171" fontId="1" fillId="0" borderId="0"/>
    <xf numFmtId="171" fontId="7" fillId="0" borderId="0"/>
    <xf numFmtId="171" fontId="103" fillId="0" borderId="0" applyNumberFormat="0" applyFill="0" applyBorder="0" applyAlignment="0" applyProtection="0">
      <alignment vertical="top"/>
      <protection locked="0"/>
    </xf>
    <xf numFmtId="171" fontId="5" fillId="0" borderId="0"/>
    <xf numFmtId="0" fontId="5" fillId="0" borderId="0"/>
    <xf numFmtId="0" fontId="5" fillId="0" borderId="0"/>
    <xf numFmtId="168" fontId="10" fillId="0" borderId="0"/>
    <xf numFmtId="0" fontId="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167" fillId="0" borderId="0"/>
    <xf numFmtId="0" fontId="10" fillId="0" borderId="0"/>
    <xf numFmtId="176" fontId="1" fillId="24" borderId="5">
      <alignment vertical="center"/>
    </xf>
    <xf numFmtId="176" fontId="1" fillId="25" borderId="5">
      <alignment vertical="center"/>
      <protection locked="0"/>
    </xf>
    <xf numFmtId="176" fontId="1" fillId="25" borderId="5">
      <alignment vertical="center"/>
      <protection locked="0"/>
    </xf>
    <xf numFmtId="176" fontId="1" fillId="27" borderId="5">
      <alignment vertical="center"/>
    </xf>
    <xf numFmtId="176" fontId="1" fillId="27" borderId="5">
      <alignment vertical="center"/>
    </xf>
    <xf numFmtId="176" fontId="1" fillId="29" borderId="5">
      <alignment horizontal="right" vertical="center"/>
      <protection locked="0"/>
    </xf>
    <xf numFmtId="0" fontId="10" fillId="0" borderId="0" applyFont="0" applyFill="0" applyBorder="0" applyAlignment="0" applyProtection="0"/>
    <xf numFmtId="171" fontId="1" fillId="0" borderId="0"/>
    <xf numFmtId="171" fontId="10" fillId="0" borderId="0"/>
    <xf numFmtId="171" fontId="22" fillId="0" borderId="0"/>
    <xf numFmtId="0" fontId="29" fillId="0" borderId="0"/>
    <xf numFmtId="171" fontId="5" fillId="0" borderId="0"/>
    <xf numFmtId="0" fontId="10" fillId="0" borderId="0"/>
    <xf numFmtId="0" fontId="1" fillId="0" borderId="0"/>
    <xf numFmtId="175" fontId="1" fillId="25" borderId="5">
      <alignment vertical="center"/>
      <protection locked="0"/>
    </xf>
    <xf numFmtId="9" fontId="1" fillId="0" borderId="0" applyFont="0" applyFill="0" applyBorder="0" applyAlignment="0" applyProtection="0"/>
    <xf numFmtId="0" fontId="1" fillId="0" borderId="0"/>
    <xf numFmtId="0" fontId="1" fillId="0" borderId="0"/>
    <xf numFmtId="0" fontId="10" fillId="0" borderId="0"/>
    <xf numFmtId="0" fontId="5" fillId="0" borderId="0"/>
    <xf numFmtId="0" fontId="5" fillId="0" borderId="0"/>
  </cellStyleXfs>
  <cellXfs count="3785">
    <xf numFmtId="0" fontId="0" fillId="0" borderId="0" xfId="0"/>
    <xf numFmtId="0" fontId="6" fillId="0" borderId="0" xfId="2" applyFont="1"/>
    <xf numFmtId="0" fontId="6" fillId="3" borderId="0" xfId="2" applyFont="1" applyFill="1"/>
    <xf numFmtId="0" fontId="7" fillId="3" borderId="0" xfId="2" applyFont="1" applyFill="1" applyBorder="1"/>
    <xf numFmtId="0" fontId="6" fillId="3" borderId="0" xfId="2" applyFont="1" applyFill="1" applyBorder="1"/>
    <xf numFmtId="164" fontId="7" fillId="3" borderId="1" xfId="2" applyNumberFormat="1" applyFont="1" applyFill="1" applyBorder="1"/>
    <xf numFmtId="0" fontId="7" fillId="3" borderId="0" xfId="2" applyFont="1" applyFill="1"/>
    <xf numFmtId="164" fontId="7" fillId="3" borderId="2" xfId="2" applyNumberFormat="1" applyFont="1" applyFill="1" applyBorder="1"/>
    <xf numFmtId="0" fontId="7" fillId="3" borderId="2" xfId="2" applyFont="1" applyFill="1" applyBorder="1"/>
    <xf numFmtId="0" fontId="8" fillId="3" borderId="0" xfId="2" applyFont="1" applyFill="1"/>
    <xf numFmtId="165" fontId="7" fillId="3" borderId="0" xfId="3" applyFont="1" applyFill="1"/>
    <xf numFmtId="0" fontId="7" fillId="3" borderId="3" xfId="2" applyFont="1" applyFill="1" applyBorder="1"/>
    <xf numFmtId="0" fontId="7" fillId="3" borderId="4" xfId="2" applyFont="1" applyFill="1" applyBorder="1" applyAlignment="1">
      <alignment horizontal="center"/>
    </xf>
    <xf numFmtId="0" fontId="8" fillId="3" borderId="3" xfId="2" applyFont="1" applyFill="1" applyBorder="1" applyAlignment="1">
      <alignment horizontal="center"/>
    </xf>
    <xf numFmtId="0" fontId="6" fillId="3" borderId="2" xfId="2" applyFont="1" applyFill="1" applyBorder="1"/>
    <xf numFmtId="166" fontId="7" fillId="3" borderId="2" xfId="2" applyNumberFormat="1" applyFont="1" applyFill="1" applyBorder="1"/>
    <xf numFmtId="0" fontId="9" fillId="0" borderId="0" xfId="2" applyFont="1"/>
    <xf numFmtId="164" fontId="8" fillId="3" borderId="2" xfId="2" applyNumberFormat="1" applyFont="1" applyFill="1" applyBorder="1"/>
    <xf numFmtId="2" fontId="6" fillId="0" borderId="0" xfId="2" applyNumberFormat="1" applyFont="1"/>
    <xf numFmtId="0" fontId="7" fillId="0" borderId="0" xfId="2" applyFont="1"/>
    <xf numFmtId="2" fontId="7" fillId="0" borderId="0" xfId="2" applyNumberFormat="1" applyFont="1"/>
    <xf numFmtId="164" fontId="7" fillId="3" borderId="2" xfId="2" applyNumberFormat="1" applyFont="1" applyFill="1" applyBorder="1" applyAlignment="1"/>
    <xf numFmtId="0" fontId="7" fillId="3" borderId="2" xfId="2" applyFont="1" applyFill="1" applyBorder="1" applyAlignment="1"/>
    <xf numFmtId="0" fontId="7" fillId="3" borderId="2" xfId="2" applyFont="1" applyFill="1" applyBorder="1" applyAlignment="1">
      <alignment horizontal="center"/>
    </xf>
    <xf numFmtId="10" fontId="7" fillId="4" borderId="5" xfId="2" applyNumberFormat="1" applyFont="1" applyFill="1" applyBorder="1"/>
    <xf numFmtId="0" fontId="8" fillId="0" borderId="0" xfId="2" applyFont="1"/>
    <xf numFmtId="164" fontId="7" fillId="5" borderId="5" xfId="2" applyNumberFormat="1" applyFont="1" applyFill="1" applyBorder="1"/>
    <xf numFmtId="167" fontId="7" fillId="5" borderId="5" xfId="2" applyNumberFormat="1" applyFont="1" applyFill="1" applyBorder="1"/>
    <xf numFmtId="0" fontId="7" fillId="0" borderId="6" xfId="2" applyFont="1" applyBorder="1"/>
    <xf numFmtId="167" fontId="7" fillId="0" borderId="0" xfId="2" applyNumberFormat="1" applyFont="1"/>
    <xf numFmtId="0" fontId="7" fillId="5" borderId="5" xfId="2" applyFont="1" applyFill="1" applyBorder="1"/>
    <xf numFmtId="0" fontId="7" fillId="5" borderId="5" xfId="2" applyFont="1" applyFill="1" applyBorder="1" applyAlignment="1">
      <alignment horizontal="center"/>
    </xf>
    <xf numFmtId="2" fontId="7" fillId="4" borderId="5" xfId="2" applyNumberFormat="1" applyFont="1" applyFill="1" applyBorder="1"/>
    <xf numFmtId="0" fontId="7" fillId="6" borderId="5" xfId="2" applyFont="1" applyFill="1" applyBorder="1" applyAlignment="1">
      <alignment horizontal="center"/>
    </xf>
    <xf numFmtId="0" fontId="7" fillId="0" borderId="5" xfId="2" applyFont="1" applyBorder="1"/>
    <xf numFmtId="0" fontId="7" fillId="0" borderId="5" xfId="2" applyFont="1" applyBorder="1" applyAlignment="1">
      <alignment horizontal="right"/>
    </xf>
    <xf numFmtId="168" fontId="7" fillId="7" borderId="5" xfId="2" applyNumberFormat="1" applyFont="1" applyFill="1" applyBorder="1" applyAlignment="1" applyProtection="1">
      <alignment horizontal="center"/>
      <protection locked="0"/>
    </xf>
    <xf numFmtId="164" fontId="7" fillId="7" borderId="5" xfId="2" applyNumberFormat="1" applyFont="1" applyFill="1" applyBorder="1" applyAlignment="1" applyProtection="1">
      <alignment horizontal="center"/>
      <protection locked="0"/>
    </xf>
    <xf numFmtId="0" fontId="7" fillId="4" borderId="5" xfId="2" applyFont="1" applyFill="1" applyBorder="1" applyAlignment="1" applyProtection="1">
      <alignment horizontal="center"/>
      <protection locked="0"/>
    </xf>
    <xf numFmtId="168" fontId="7" fillId="4" borderId="5" xfId="2" applyNumberFormat="1" applyFont="1" applyFill="1" applyBorder="1" applyAlignment="1">
      <alignment horizontal="center"/>
    </xf>
    <xf numFmtId="0" fontId="11" fillId="0" borderId="0" xfId="4" applyFont="1"/>
    <xf numFmtId="0" fontId="6" fillId="3" borderId="7" xfId="2" applyFont="1" applyFill="1" applyBorder="1"/>
    <xf numFmtId="168" fontId="12" fillId="3" borderId="7" xfId="2" applyNumberFormat="1" applyFont="1" applyFill="1" applyBorder="1" applyAlignment="1">
      <alignment horizontal="left"/>
    </xf>
    <xf numFmtId="168" fontId="12" fillId="3" borderId="7" xfId="2" applyNumberFormat="1" applyFont="1" applyFill="1" applyBorder="1" applyAlignment="1" applyProtection="1">
      <alignment horizontal="left"/>
    </xf>
    <xf numFmtId="0" fontId="12" fillId="3" borderId="0" xfId="2" applyFont="1" applyFill="1" applyBorder="1" applyAlignment="1">
      <alignment horizontal="left"/>
    </xf>
    <xf numFmtId="0" fontId="12" fillId="3" borderId="0" xfId="2" applyFont="1" applyFill="1" applyBorder="1" applyAlignment="1" applyProtection="1">
      <alignment horizontal="left"/>
    </xf>
    <xf numFmtId="0" fontId="13" fillId="3" borderId="0" xfId="2" applyFont="1" applyFill="1" applyBorder="1"/>
    <xf numFmtId="0" fontId="12" fillId="3" borderId="0" xfId="2" applyFont="1" applyFill="1" applyBorder="1"/>
    <xf numFmtId="0" fontId="12" fillId="3" borderId="0" xfId="2" applyFont="1" applyFill="1" applyBorder="1" applyProtection="1"/>
    <xf numFmtId="164" fontId="7" fillId="0" borderId="0" xfId="112" applyNumberFormat="1" applyFont="1" applyProtection="1"/>
    <xf numFmtId="164" fontId="7" fillId="0" borderId="0" xfId="112" applyNumberFormat="1" applyFont="1" applyAlignment="1" applyProtection="1">
      <alignment horizontal="center"/>
    </xf>
    <xf numFmtId="164" fontId="39" fillId="0" borderId="0" xfId="112" applyNumberFormat="1" applyFont="1" applyProtection="1"/>
    <xf numFmtId="164" fontId="7" fillId="0" borderId="0" xfId="112" applyNumberFormat="1" applyFont="1" applyFill="1" applyProtection="1"/>
    <xf numFmtId="0" fontId="7" fillId="0" borderId="0" xfId="112" applyFont="1" applyAlignment="1" applyProtection="1"/>
    <xf numFmtId="2" fontId="7" fillId="0" borderId="0" xfId="112" applyNumberFormat="1" applyFont="1" applyAlignment="1" applyProtection="1">
      <alignment horizontal="center"/>
    </xf>
    <xf numFmtId="164" fontId="9" fillId="0" borderId="0" xfId="112" applyNumberFormat="1" applyFont="1" applyProtection="1"/>
    <xf numFmtId="164" fontId="9" fillId="0" borderId="0" xfId="112" applyNumberFormat="1" applyFont="1" applyAlignment="1" applyProtection="1"/>
    <xf numFmtId="164" fontId="9" fillId="0" borderId="0" xfId="112" applyNumberFormat="1" applyFont="1" applyAlignment="1" applyProtection="1">
      <alignment horizontal="center"/>
    </xf>
    <xf numFmtId="0" fontId="6" fillId="4" borderId="5" xfId="2" applyFont="1" applyFill="1" applyBorder="1" applyAlignment="1">
      <alignment horizontal="center"/>
    </xf>
    <xf numFmtId="164" fontId="6" fillId="0" borderId="0" xfId="112" applyNumberFormat="1" applyFont="1" applyProtection="1"/>
    <xf numFmtId="164" fontId="11" fillId="0" borderId="0" xfId="112" applyNumberFormat="1" applyFont="1" applyAlignment="1" applyProtection="1"/>
    <xf numFmtId="164" fontId="11" fillId="0" borderId="0" xfId="112" applyNumberFormat="1" applyFont="1" applyAlignment="1" applyProtection="1">
      <alignment horizontal="center"/>
    </xf>
    <xf numFmtId="0" fontId="6" fillId="3" borderId="7" xfId="2" applyFont="1" applyFill="1" applyBorder="1" applyProtection="1"/>
    <xf numFmtId="168" fontId="40" fillId="3" borderId="7" xfId="2" applyNumberFormat="1" applyFont="1" applyFill="1" applyBorder="1" applyAlignment="1" applyProtection="1">
      <alignment horizontal="left"/>
    </xf>
    <xf numFmtId="0" fontId="6" fillId="3" borderId="7" xfId="2" applyFont="1" applyFill="1" applyBorder="1" applyAlignment="1" applyProtection="1">
      <alignment horizontal="center"/>
    </xf>
    <xf numFmtId="0" fontId="6" fillId="3" borderId="0" xfId="2" applyFont="1" applyFill="1" applyProtection="1"/>
    <xf numFmtId="0" fontId="6" fillId="3" borderId="0" xfId="2" applyFont="1" applyFill="1" applyAlignment="1" applyProtection="1">
      <alignment horizontal="center"/>
    </xf>
    <xf numFmtId="0" fontId="14" fillId="0" borderId="0" xfId="202"/>
    <xf numFmtId="0" fontId="22" fillId="0" borderId="0" xfId="102" applyFont="1" applyProtection="1"/>
    <xf numFmtId="176" fontId="7" fillId="7" borderId="5" xfId="78" applyNumberFormat="1" applyFont="1" applyFill="1" applyBorder="1"/>
    <xf numFmtId="0" fontId="1" fillId="53" borderId="0" xfId="98" applyFill="1"/>
    <xf numFmtId="0" fontId="22" fillId="53" borderId="5" xfId="50" applyFont="1" applyFill="1" applyBorder="1" applyProtection="1"/>
    <xf numFmtId="1" fontId="22" fillId="0" borderId="5" xfId="111" applyNumberFormat="1" applyFont="1" applyBorder="1" applyAlignment="1" applyProtection="1">
      <alignment horizontal="center"/>
    </xf>
    <xf numFmtId="0" fontId="41" fillId="53" borderId="0" xfId="202" applyFont="1" applyFill="1"/>
    <xf numFmtId="0" fontId="45" fillId="53" borderId="0" xfId="98" applyFont="1" applyFill="1"/>
    <xf numFmtId="176" fontId="7" fillId="6" borderId="5" xfId="2" applyNumberFormat="1" applyFont="1" applyFill="1" applyBorder="1"/>
    <xf numFmtId="0" fontId="45" fillId="53" borderId="5" xfId="50" applyFont="1" applyFill="1" applyBorder="1" applyProtection="1"/>
    <xf numFmtId="176" fontId="7" fillId="7" borderId="4" xfId="78" applyNumberFormat="1" applyFont="1" applyFill="1" applyBorder="1"/>
    <xf numFmtId="176" fontId="7" fillId="7" borderId="2" xfId="78" applyNumberFormat="1" applyFont="1" applyFill="1" applyBorder="1"/>
    <xf numFmtId="180" fontId="7" fillId="0" borderId="5" xfId="78" applyNumberFormat="1" applyFont="1" applyFill="1" applyBorder="1"/>
    <xf numFmtId="176" fontId="7" fillId="7" borderId="3" xfId="78" applyNumberFormat="1" applyFont="1" applyFill="1" applyBorder="1"/>
    <xf numFmtId="176" fontId="22" fillId="53" borderId="0" xfId="50" applyNumberFormat="1" applyFont="1" applyFill="1" applyAlignment="1" applyProtection="1">
      <alignment horizontal="right"/>
    </xf>
    <xf numFmtId="0" fontId="22" fillId="53" borderId="0" xfId="50" applyFont="1" applyFill="1" applyProtection="1"/>
    <xf numFmtId="0" fontId="47" fillId="0" borderId="0" xfId="50" applyFont="1" applyFill="1" applyBorder="1" applyProtection="1"/>
    <xf numFmtId="0" fontId="22" fillId="53" borderId="0" xfId="50" applyFont="1" applyFill="1" applyBorder="1" applyProtection="1"/>
    <xf numFmtId="0" fontId="45" fillId="53" borderId="0" xfId="50" applyFont="1" applyFill="1" applyProtection="1"/>
    <xf numFmtId="0" fontId="47" fillId="53" borderId="0" xfId="50" applyFont="1" applyFill="1" applyBorder="1" applyProtection="1"/>
    <xf numFmtId="176" fontId="22" fillId="53" borderId="8" xfId="50" applyNumberFormat="1" applyFont="1" applyFill="1" applyBorder="1" applyAlignment="1" applyProtection="1">
      <alignment horizontal="right"/>
    </xf>
    <xf numFmtId="0" fontId="22" fillId="0" borderId="5" xfId="50" applyFont="1" applyFill="1" applyBorder="1" applyProtection="1"/>
    <xf numFmtId="0" fontId="45" fillId="53" borderId="0" xfId="50" applyFont="1" applyFill="1" applyBorder="1" applyProtection="1"/>
    <xf numFmtId="180" fontId="7" fillId="7" borderId="5" xfId="78" applyNumberFormat="1" applyFont="1" applyFill="1" applyBorder="1"/>
    <xf numFmtId="0" fontId="45" fillId="53" borderId="8" xfId="50" applyFont="1" applyFill="1" applyBorder="1" applyProtection="1"/>
    <xf numFmtId="176" fontId="22" fillId="53" borderId="0" xfId="102" applyNumberFormat="1" applyFont="1" applyFill="1" applyAlignment="1" applyProtection="1">
      <alignment horizontal="right"/>
    </xf>
    <xf numFmtId="176" fontId="7" fillId="7" borderId="6" xfId="78" applyNumberFormat="1" applyFont="1" applyFill="1" applyBorder="1"/>
    <xf numFmtId="0" fontId="1" fillId="53" borderId="0" xfId="98" applyFill="1" applyBorder="1"/>
    <xf numFmtId="0" fontId="8" fillId="0" borderId="5" xfId="5" applyFont="1" applyBorder="1" applyAlignment="1">
      <alignment horizontal="center" wrapText="1"/>
    </xf>
    <xf numFmtId="0" fontId="8" fillId="0" borderId="6" xfId="5" applyFont="1" applyBorder="1" applyAlignment="1">
      <alignment horizontal="center" wrapText="1"/>
    </xf>
    <xf numFmtId="176" fontId="7" fillId="7" borderId="5" xfId="78" applyNumberFormat="1" applyFont="1" applyFill="1" applyBorder="1" applyAlignment="1">
      <alignment horizontal="center"/>
    </xf>
    <xf numFmtId="176" fontId="7" fillId="7" borderId="6" xfId="78" applyNumberFormat="1" applyFont="1" applyFill="1" applyBorder="1" applyAlignment="1">
      <alignment horizontal="center"/>
    </xf>
    <xf numFmtId="1" fontId="45" fillId="53" borderId="5" xfId="111" applyNumberFormat="1" applyFont="1" applyFill="1" applyBorder="1" applyAlignment="1" applyProtection="1">
      <alignment horizontal="center"/>
    </xf>
    <xf numFmtId="0" fontId="14" fillId="0" borderId="0" xfId="202" applyFill="1"/>
    <xf numFmtId="0" fontId="7" fillId="0" borderId="0" xfId="115" applyFont="1" applyFill="1"/>
    <xf numFmtId="0" fontId="48" fillId="0" borderId="5" xfId="202" applyFont="1" applyBorder="1" applyAlignment="1">
      <alignment horizontal="centerContinuous" wrapText="1"/>
    </xf>
    <xf numFmtId="0" fontId="48" fillId="0" borderId="5" xfId="202" applyFont="1" applyBorder="1" applyAlignment="1">
      <alignment horizontal="centerContinuous"/>
    </xf>
    <xf numFmtId="0" fontId="49" fillId="0" borderId="5" xfId="202" applyFont="1" applyBorder="1" applyAlignment="1">
      <alignment horizontal="centerContinuous"/>
    </xf>
    <xf numFmtId="0" fontId="7" fillId="3" borderId="0" xfId="115" applyFont="1" applyFill="1"/>
    <xf numFmtId="0" fontId="7" fillId="3" borderId="7" xfId="115" applyFont="1" applyFill="1" applyBorder="1"/>
    <xf numFmtId="168" fontId="12" fillId="3" borderId="7" xfId="115" applyNumberFormat="1" applyFont="1" applyFill="1" applyBorder="1" applyAlignment="1" applyProtection="1">
      <alignment horizontal="left"/>
    </xf>
    <xf numFmtId="0" fontId="12" fillId="3" borderId="0" xfId="115" applyFont="1" applyFill="1" applyBorder="1" applyAlignment="1" applyProtection="1">
      <alignment horizontal="left"/>
    </xf>
    <xf numFmtId="0" fontId="12" fillId="3" borderId="0" xfId="115" applyFont="1" applyFill="1" applyBorder="1" applyProtection="1"/>
    <xf numFmtId="176" fontId="7" fillId="24" borderId="5" xfId="2" applyNumberFormat="1" applyFont="1" applyFill="1" applyBorder="1"/>
    <xf numFmtId="0" fontId="29" fillId="53" borderId="0" xfId="102" applyFont="1" applyFill="1" applyProtection="1"/>
    <xf numFmtId="0" fontId="22" fillId="53" borderId="0" xfId="102" applyFont="1" applyFill="1" applyProtection="1"/>
    <xf numFmtId="0" fontId="47" fillId="53" borderId="0" xfId="102" applyFont="1" applyFill="1" applyProtection="1"/>
    <xf numFmtId="176" fontId="8" fillId="6" borderId="5" xfId="2" applyNumberFormat="1" applyFont="1" applyFill="1" applyBorder="1" applyAlignment="1">
      <alignment horizontal="center"/>
    </xf>
    <xf numFmtId="0" fontId="29" fillId="53" borderId="0" xfId="50" applyFont="1" applyFill="1" applyBorder="1" applyAlignment="1" applyProtection="1">
      <alignment horizontal="left"/>
    </xf>
    <xf numFmtId="0" fontId="22" fillId="53" borderId="0" xfId="50" applyFont="1" applyFill="1" applyBorder="1" applyAlignment="1" applyProtection="1">
      <alignment horizontal="left"/>
    </xf>
    <xf numFmtId="0" fontId="29" fillId="53" borderId="0" xfId="50" applyFont="1" applyFill="1" applyProtection="1"/>
    <xf numFmtId="175" fontId="29" fillId="53" borderId="0" xfId="50" applyNumberFormat="1" applyFont="1" applyFill="1" applyProtection="1"/>
    <xf numFmtId="164" fontId="7" fillId="7" borderId="4" xfId="114" applyNumberFormat="1" applyFont="1" applyFill="1" applyBorder="1" applyAlignment="1"/>
    <xf numFmtId="0" fontId="22" fillId="7" borderId="5" xfId="50" applyFont="1" applyFill="1" applyBorder="1" applyProtection="1"/>
    <xf numFmtId="164" fontId="7" fillId="7" borderId="2" xfId="114" applyNumberFormat="1" applyFont="1" applyFill="1" applyBorder="1" applyAlignment="1"/>
    <xf numFmtId="164" fontId="7" fillId="7" borderId="3" xfId="114" applyNumberFormat="1" applyFont="1" applyFill="1" applyBorder="1" applyAlignment="1"/>
    <xf numFmtId="0" fontId="29" fillId="53" borderId="0" xfId="50" quotePrefix="1" applyFont="1" applyFill="1" applyBorder="1" applyProtection="1"/>
    <xf numFmtId="0" fontId="29" fillId="53" borderId="0" xfId="50" quotePrefix="1" applyFont="1" applyFill="1" applyProtection="1"/>
    <xf numFmtId="175" fontId="29" fillId="53" borderId="0" xfId="50" applyNumberFormat="1" applyFont="1" applyFill="1" applyBorder="1" applyProtection="1"/>
    <xf numFmtId="0" fontId="22" fillId="53" borderId="4" xfId="50" applyFont="1" applyFill="1" applyBorder="1" applyProtection="1"/>
    <xf numFmtId="0" fontId="22" fillId="53" borderId="0" xfId="102" applyFont="1" applyFill="1" applyBorder="1" applyProtection="1"/>
    <xf numFmtId="0" fontId="45" fillId="0" borderId="0" xfId="50" applyFont="1" applyBorder="1" applyProtection="1"/>
    <xf numFmtId="1" fontId="29" fillId="53" borderId="5" xfId="111" applyNumberFormat="1" applyFont="1" applyFill="1" applyBorder="1" applyAlignment="1" applyProtection="1">
      <alignment horizontal="center"/>
    </xf>
    <xf numFmtId="0" fontId="29" fillId="53" borderId="0" xfId="102" applyFont="1" applyFill="1" applyBorder="1" applyAlignment="1" applyProtection="1">
      <alignment horizontal="right"/>
    </xf>
    <xf numFmtId="0" fontId="29" fillId="53" borderId="0" xfId="102" applyFont="1" applyFill="1" applyBorder="1" applyAlignment="1" applyProtection="1"/>
    <xf numFmtId="0" fontId="47" fillId="53" borderId="0" xfId="102" applyFont="1" applyFill="1" applyBorder="1" applyAlignment="1" applyProtection="1"/>
    <xf numFmtId="0" fontId="0" fillId="0" borderId="0" xfId="2" applyFont="1" applyFill="1" applyBorder="1" applyProtection="1"/>
    <xf numFmtId="0" fontId="50" fillId="0" borderId="0" xfId="2" applyFont="1" applyFill="1" applyBorder="1" applyProtection="1"/>
    <xf numFmtId="0" fontId="51" fillId="0" borderId="0" xfId="2" applyFont="1" applyFill="1" applyBorder="1" applyAlignment="1" applyProtection="1">
      <alignment horizontal="left"/>
    </xf>
    <xf numFmtId="0" fontId="13" fillId="0" borderId="0" xfId="2" applyFont="1"/>
    <xf numFmtId="0" fontId="29" fillId="0" borderId="0" xfId="102" applyFont="1" applyProtection="1"/>
    <xf numFmtId="0" fontId="13" fillId="0" borderId="0" xfId="2" applyFont="1" applyBorder="1"/>
    <xf numFmtId="175" fontId="29" fillId="53" borderId="12" xfId="50" applyNumberFormat="1" applyFont="1" applyFill="1" applyBorder="1" applyProtection="1"/>
    <xf numFmtId="0" fontId="7" fillId="3" borderId="0" xfId="115" applyFont="1" applyFill="1" applyBorder="1"/>
    <xf numFmtId="168" fontId="12" fillId="3" borderId="0" xfId="115" applyNumberFormat="1" applyFont="1" applyFill="1" applyBorder="1" applyAlignment="1" applyProtection="1">
      <alignment horizontal="left"/>
    </xf>
    <xf numFmtId="0" fontId="22" fillId="0" borderId="0" xfId="103" applyFont="1"/>
    <xf numFmtId="181" fontId="7" fillId="52" borderId="5" xfId="202" applyNumberFormat="1" applyFont="1" applyFill="1" applyBorder="1"/>
    <xf numFmtId="0" fontId="22" fillId="53" borderId="0" xfId="103" applyFont="1" applyFill="1"/>
    <xf numFmtId="181" fontId="7" fillId="7" borderId="5" xfId="114" applyNumberFormat="1" applyFont="1" applyFill="1" applyBorder="1" applyAlignment="1"/>
    <xf numFmtId="181" fontId="7" fillId="7" borderId="3" xfId="114" applyNumberFormat="1" applyFont="1" applyFill="1" applyBorder="1" applyAlignment="1"/>
    <xf numFmtId="181" fontId="22" fillId="53" borderId="0" xfId="103" applyNumberFormat="1" applyFont="1" applyFill="1"/>
    <xf numFmtId="0" fontId="7" fillId="53" borderId="0" xfId="50" applyFont="1" applyFill="1" applyBorder="1" applyProtection="1"/>
    <xf numFmtId="181" fontId="10" fillId="53" borderId="0" xfId="102" applyNumberFormat="1" applyFont="1" applyFill="1" applyProtection="1"/>
    <xf numFmtId="0" fontId="10" fillId="53" borderId="0" xfId="102" applyFont="1" applyFill="1" applyProtection="1"/>
    <xf numFmtId="181" fontId="45" fillId="53" borderId="0" xfId="103" applyNumberFormat="1" applyFont="1" applyFill="1"/>
    <xf numFmtId="0" fontId="7" fillId="53" borderId="0" xfId="50" applyFont="1" applyFill="1" applyProtection="1"/>
    <xf numFmtId="0" fontId="42" fillId="24" borderId="0" xfId="50" applyFont="1" applyFill="1" applyBorder="1" applyProtection="1"/>
    <xf numFmtId="0" fontId="7" fillId="24" borderId="0" xfId="50" applyFont="1" applyFill="1" applyBorder="1" applyProtection="1"/>
    <xf numFmtId="0" fontId="8" fillId="53" borderId="5" xfId="50" applyFont="1" applyFill="1" applyBorder="1" applyProtection="1"/>
    <xf numFmtId="0" fontId="22" fillId="24" borderId="5" xfId="50" applyFont="1" applyFill="1" applyBorder="1" applyProtection="1"/>
    <xf numFmtId="175" fontId="22" fillId="26" borderId="5" xfId="122" applyNumberFormat="1" applyFont="1" applyFill="1" applyBorder="1" applyAlignment="1" applyProtection="1">
      <alignment horizontal="right"/>
      <protection locked="0"/>
    </xf>
    <xf numFmtId="0" fontId="8" fillId="53" borderId="0" xfId="50" applyFont="1" applyFill="1" applyBorder="1" applyProtection="1"/>
    <xf numFmtId="0" fontId="7" fillId="0" borderId="0" xfId="102" applyFont="1" applyProtection="1"/>
    <xf numFmtId="0" fontId="1" fillId="0" borderId="0" xfId="103"/>
    <xf numFmtId="0" fontId="8" fillId="0" borderId="0" xfId="50" applyFont="1" applyBorder="1" applyProtection="1"/>
    <xf numFmtId="0" fontId="0" fillId="3" borderId="7" xfId="2" applyFont="1" applyFill="1" applyBorder="1" applyProtection="1"/>
    <xf numFmtId="0" fontId="0" fillId="3" borderId="0" xfId="2" applyFont="1" applyFill="1" applyProtection="1"/>
    <xf numFmtId="0" fontId="5" fillId="0" borderId="0" xfId="202" applyFont="1"/>
    <xf numFmtId="43" fontId="54" fillId="54" borderId="5" xfId="202" applyNumberFormat="1" applyFont="1" applyFill="1" applyBorder="1"/>
    <xf numFmtId="0" fontId="49" fillId="0" borderId="5" xfId="202" applyFont="1" applyBorder="1"/>
    <xf numFmtId="0" fontId="54" fillId="0" borderId="5" xfId="202" applyFont="1" applyBorder="1"/>
    <xf numFmtId="0" fontId="55" fillId="0" borderId="5" xfId="202" applyFont="1" applyBorder="1"/>
    <xf numFmtId="43" fontId="49" fillId="55" borderId="5" xfId="202" applyNumberFormat="1" applyFont="1" applyFill="1" applyBorder="1"/>
    <xf numFmtId="0" fontId="48" fillId="0" borderId="5" xfId="202" applyFont="1" applyBorder="1" applyAlignment="1">
      <alignment horizontal="center"/>
    </xf>
    <xf numFmtId="0" fontId="48" fillId="0" borderId="5" xfId="202" applyFont="1" applyBorder="1" applyAlignment="1">
      <alignment wrapText="1"/>
    </xf>
    <xf numFmtId="0" fontId="48" fillId="0" borderId="5" xfId="202" applyFont="1" applyBorder="1"/>
    <xf numFmtId="0" fontId="49" fillId="0" borderId="0" xfId="202" applyFont="1" applyBorder="1"/>
    <xf numFmtId="0" fontId="56" fillId="0" borderId="0" xfId="202" applyFont="1" applyBorder="1"/>
    <xf numFmtId="0" fontId="6" fillId="56" borderId="0" xfId="97" applyFont="1" applyFill="1" applyBorder="1" applyProtection="1"/>
    <xf numFmtId="168" fontId="12" fillId="56" borderId="0" xfId="6" applyNumberFormat="1" applyFont="1" applyFill="1" applyBorder="1" applyAlignment="1" applyProtection="1">
      <alignment horizontal="left"/>
    </xf>
    <xf numFmtId="0" fontId="12" fillId="56" borderId="0" xfId="6" applyFont="1" applyFill="1" applyBorder="1" applyProtection="1"/>
    <xf numFmtId="0" fontId="7" fillId="0" borderId="0" xfId="115"/>
    <xf numFmtId="0" fontId="7" fillId="0" borderId="0" xfId="115" applyAlignment="1">
      <alignment horizontal="right"/>
    </xf>
    <xf numFmtId="0" fontId="7" fillId="0" borderId="0" xfId="115" applyFill="1" applyBorder="1" applyAlignment="1">
      <alignment horizontal="right"/>
    </xf>
    <xf numFmtId="0" fontId="59" fillId="0" borderId="0" xfId="115" applyFont="1" applyAlignment="1">
      <alignment horizontal="right"/>
    </xf>
    <xf numFmtId="0" fontId="7" fillId="0" borderId="0" xfId="115" applyFill="1"/>
    <xf numFmtId="0" fontId="7" fillId="0" borderId="0" xfId="115" applyAlignment="1">
      <alignment horizontal="center"/>
    </xf>
    <xf numFmtId="0" fontId="10" fillId="0" borderId="0" xfId="109" applyFont="1"/>
    <xf numFmtId="0" fontId="10" fillId="0" borderId="0" xfId="109" applyFont="1" applyAlignment="1">
      <alignment horizontal="center"/>
    </xf>
    <xf numFmtId="0" fontId="10" fillId="0" borderId="16" xfId="109" applyFont="1" applyBorder="1"/>
    <xf numFmtId="0" fontId="10" fillId="0" borderId="7" xfId="109" applyFont="1" applyBorder="1"/>
    <xf numFmtId="0" fontId="10" fillId="0" borderId="7" xfId="109" applyFont="1" applyBorder="1" applyAlignment="1">
      <alignment horizontal="center"/>
    </xf>
    <xf numFmtId="0" fontId="10" fillId="0" borderId="17" xfId="109" applyFont="1" applyBorder="1"/>
    <xf numFmtId="0" fontId="10" fillId="0" borderId="19" xfId="109" applyFont="1" applyBorder="1"/>
    <xf numFmtId="0" fontId="10" fillId="0" borderId="20" xfId="109" applyFont="1" applyBorder="1"/>
    <xf numFmtId="175" fontId="1" fillId="27" borderId="5" xfId="145" applyNumberFormat="1" applyProtection="1">
      <alignment vertical="center"/>
    </xf>
    <xf numFmtId="0" fontId="7" fillId="0" borderId="14" xfId="120" applyFont="1" applyBorder="1" applyAlignment="1">
      <alignment horizontal="right"/>
    </xf>
    <xf numFmtId="0" fontId="60" fillId="0" borderId="6" xfId="120" applyFont="1" applyFill="1" applyBorder="1" applyProtection="1">
      <protection locked="0"/>
    </xf>
    <xf numFmtId="182" fontId="7" fillId="0" borderId="4" xfId="107" applyNumberFormat="1" applyFont="1" applyFill="1" applyBorder="1" applyAlignment="1" applyProtection="1">
      <alignment horizontal="center"/>
    </xf>
    <xf numFmtId="40" fontId="7" fillId="25" borderId="5" xfId="107" applyNumberFormat="1" applyFont="1" applyFill="1" applyBorder="1" applyAlignment="1" applyProtection="1">
      <alignment horizontal="right"/>
      <protection locked="0"/>
    </xf>
    <xf numFmtId="0" fontId="7" fillId="0" borderId="5" xfId="120" applyFont="1" applyBorder="1" applyProtection="1"/>
    <xf numFmtId="0" fontId="7" fillId="25" borderId="59" xfId="120" applyFont="1" applyFill="1" applyBorder="1" applyAlignment="1" applyProtection="1">
      <alignment horizontal="left"/>
      <protection locked="0"/>
    </xf>
    <xf numFmtId="0" fontId="7" fillId="25" borderId="14" xfId="120" applyFont="1" applyFill="1" applyBorder="1" applyAlignment="1" applyProtection="1">
      <alignment horizontal="left"/>
      <protection locked="0"/>
    </xf>
    <xf numFmtId="0" fontId="7" fillId="25" borderId="6" xfId="120" applyFont="1" applyFill="1" applyBorder="1" applyAlignment="1" applyProtection="1">
      <alignment horizontal="left"/>
      <protection locked="0"/>
    </xf>
    <xf numFmtId="0" fontId="7" fillId="0" borderId="5" xfId="120" applyFont="1" applyBorder="1" applyAlignment="1">
      <alignment horizontal="center"/>
    </xf>
    <xf numFmtId="0" fontId="8" fillId="0" borderId="5" xfId="107" applyFont="1" applyBorder="1" applyAlignment="1"/>
    <xf numFmtId="0" fontId="7" fillId="0" borderId="0" xfId="120" applyFont="1"/>
    <xf numFmtId="0" fontId="8" fillId="0" borderId="0" xfId="120" applyFont="1" applyBorder="1" applyProtection="1"/>
    <xf numFmtId="0" fontId="7" fillId="0" borderId="0" xfId="120" applyFont="1" applyProtection="1"/>
    <xf numFmtId="0" fontId="8" fillId="0" borderId="0" xfId="120" applyFont="1"/>
    <xf numFmtId="0" fontId="8" fillId="0" borderId="60" xfId="120" applyFont="1" applyBorder="1"/>
    <xf numFmtId="0" fontId="7" fillId="0" borderId="0" xfId="120" applyFont="1" applyFill="1" applyBorder="1" applyProtection="1"/>
    <xf numFmtId="0" fontId="7" fillId="0" borderId="0" xfId="120" applyFont="1" applyBorder="1" applyProtection="1"/>
    <xf numFmtId="0" fontId="7" fillId="25" borderId="59" xfId="120" applyFont="1" applyFill="1" applyBorder="1" applyAlignment="1" applyProtection="1">
      <alignment horizontal="center"/>
      <protection locked="0"/>
    </xf>
    <xf numFmtId="0" fontId="7" fillId="25" borderId="14" xfId="120" applyFont="1" applyFill="1" applyBorder="1" applyAlignment="1" applyProtection="1">
      <alignment horizontal="center"/>
      <protection locked="0"/>
    </xf>
    <xf numFmtId="0" fontId="7" fillId="25" borderId="6" xfId="120" applyFont="1" applyFill="1" applyBorder="1" applyAlignment="1" applyProtection="1">
      <alignment horizontal="center"/>
      <protection locked="0"/>
    </xf>
    <xf numFmtId="0" fontId="7" fillId="0" borderId="0" xfId="120" applyFont="1" applyFill="1"/>
    <xf numFmtId="40" fontId="7" fillId="26" borderId="5" xfId="107" applyNumberFormat="1" applyFont="1" applyFill="1" applyBorder="1" applyAlignment="1" applyProtection="1">
      <alignment horizontal="right"/>
      <protection locked="0"/>
    </xf>
    <xf numFmtId="0" fontId="8" fillId="0" borderId="0" xfId="120" applyFont="1" applyBorder="1"/>
    <xf numFmtId="0" fontId="42" fillId="0" borderId="0" xfId="120" applyFont="1" applyBorder="1" applyProtection="1"/>
    <xf numFmtId="175" fontId="1" fillId="27" borderId="5" xfId="145" applyProtection="1">
      <alignment vertical="center"/>
    </xf>
    <xf numFmtId="0" fontId="7" fillId="0" borderId="8" xfId="120" applyFont="1" applyBorder="1" applyAlignment="1">
      <alignment horizontal="right"/>
    </xf>
    <xf numFmtId="0" fontId="60" fillId="0" borderId="8" xfId="120" applyFont="1" applyFill="1" applyBorder="1" applyProtection="1">
      <protection locked="0"/>
    </xf>
    <xf numFmtId="0" fontId="60" fillId="0" borderId="61" xfId="120" applyFont="1" applyFill="1" applyBorder="1" applyProtection="1">
      <protection locked="0"/>
    </xf>
    <xf numFmtId="175" fontId="1" fillId="27" borderId="5" xfId="145" applyBorder="1" applyProtection="1">
      <alignment vertical="center"/>
    </xf>
    <xf numFmtId="14" fontId="60" fillId="25" borderId="62" xfId="120" applyNumberFormat="1" applyFont="1" applyFill="1" applyBorder="1" applyProtection="1">
      <protection locked="0"/>
    </xf>
    <xf numFmtId="0" fontId="60" fillId="25" borderId="8" xfId="120" applyFont="1" applyFill="1" applyBorder="1" applyAlignment="1" applyProtection="1">
      <protection locked="0"/>
    </xf>
    <xf numFmtId="0" fontId="7" fillId="25" borderId="8" xfId="120" applyFont="1" applyFill="1" applyBorder="1" applyAlignment="1" applyProtection="1">
      <protection locked="0"/>
    </xf>
    <xf numFmtId="0" fontId="7" fillId="25" borderId="61" xfId="120" applyFont="1" applyFill="1" applyBorder="1" applyAlignment="1" applyProtection="1">
      <protection locked="0"/>
    </xf>
    <xf numFmtId="0" fontId="7" fillId="0" borderId="49" xfId="120" applyFont="1" applyBorder="1"/>
    <xf numFmtId="0" fontId="7" fillId="0" borderId="0" xfId="120" applyFont="1" applyBorder="1"/>
    <xf numFmtId="0" fontId="7" fillId="0" borderId="60" xfId="120" applyFont="1" applyBorder="1" applyProtection="1"/>
    <xf numFmtId="0" fontId="7" fillId="0" borderId="0" xfId="115" applyFont="1" applyBorder="1"/>
    <xf numFmtId="0" fontId="7" fillId="0" borderId="63" xfId="120" applyFont="1" applyBorder="1" applyProtection="1"/>
    <xf numFmtId="0" fontId="7" fillId="0" borderId="12" xfId="120" applyFont="1" applyBorder="1" applyProtection="1"/>
    <xf numFmtId="0" fontId="7" fillId="0" borderId="64" xfId="120" applyFont="1" applyBorder="1" applyProtection="1"/>
    <xf numFmtId="0" fontId="10" fillId="0" borderId="0" xfId="109" applyFont="1" applyBorder="1"/>
    <xf numFmtId="176" fontId="7" fillId="0" borderId="0" xfId="115" applyNumberFormat="1" applyFill="1" applyBorder="1" applyAlignment="1">
      <alignment horizontal="right"/>
    </xf>
    <xf numFmtId="0" fontId="7" fillId="0" borderId="8" xfId="120" applyFont="1" applyBorder="1"/>
    <xf numFmtId="0" fontId="7" fillId="0" borderId="7" xfId="115" applyFont="1" applyBorder="1"/>
    <xf numFmtId="0" fontId="7" fillId="0" borderId="19" xfId="115" applyFont="1" applyBorder="1"/>
    <xf numFmtId="0" fontId="7" fillId="0" borderId="19" xfId="115" applyBorder="1" applyAlignment="1">
      <alignment horizontal="right"/>
    </xf>
    <xf numFmtId="183" fontId="7" fillId="57" borderId="0" xfId="115" applyNumberFormat="1" applyFont="1" applyFill="1" applyBorder="1" applyAlignment="1">
      <alignment horizontal="right"/>
    </xf>
    <xf numFmtId="183" fontId="7" fillId="0" borderId="0" xfId="115" applyNumberFormat="1" applyFill="1" applyBorder="1" applyAlignment="1">
      <alignment horizontal="right"/>
    </xf>
    <xf numFmtId="0" fontId="8" fillId="0" borderId="0" xfId="120" applyFont="1" applyBorder="1" applyAlignment="1" applyProtection="1">
      <alignment horizontal="center"/>
    </xf>
    <xf numFmtId="176" fontId="7" fillId="0" borderId="0" xfId="115" applyNumberFormat="1" applyBorder="1" applyAlignment="1">
      <alignment horizontal="right"/>
    </xf>
    <xf numFmtId="176" fontId="59" fillId="0" borderId="0" xfId="115" applyNumberFormat="1" applyFont="1" applyBorder="1" applyAlignment="1">
      <alignment horizontal="right"/>
    </xf>
    <xf numFmtId="176" fontId="7" fillId="0" borderId="0" xfId="115" applyNumberFormat="1" applyBorder="1"/>
    <xf numFmtId="0" fontId="7" fillId="0" borderId="0" xfId="115" applyBorder="1"/>
    <xf numFmtId="0" fontId="7" fillId="0" borderId="0" xfId="115" applyFill="1" applyBorder="1"/>
    <xf numFmtId="0" fontId="7" fillId="0" borderId="0" xfId="115" applyFill="1" applyBorder="1" applyAlignment="1">
      <alignment horizontal="center"/>
    </xf>
    <xf numFmtId="0" fontId="7" fillId="0" borderId="0" xfId="115" applyBorder="1" applyAlignment="1">
      <alignment horizontal="center"/>
    </xf>
    <xf numFmtId="183" fontId="7" fillId="0" borderId="0" xfId="115" applyNumberFormat="1" applyFont="1" applyBorder="1"/>
    <xf numFmtId="0" fontId="7" fillId="0" borderId="19" xfId="115" applyBorder="1"/>
    <xf numFmtId="183" fontId="7" fillId="0" borderId="19" xfId="115" applyNumberFormat="1" applyFont="1" applyBorder="1"/>
    <xf numFmtId="183" fontId="7" fillId="6" borderId="15" xfId="115" applyNumberFormat="1" applyFill="1" applyBorder="1" applyAlignment="1">
      <alignment horizontal="right"/>
    </xf>
    <xf numFmtId="183" fontId="59" fillId="0" borderId="0" xfId="115" applyNumberFormat="1" applyFont="1" applyBorder="1" applyAlignment="1">
      <alignment horizontal="right"/>
    </xf>
    <xf numFmtId="183" fontId="7" fillId="6" borderId="14" xfId="115" applyNumberFormat="1" applyFill="1" applyBorder="1"/>
    <xf numFmtId="183" fontId="7" fillId="0" borderId="0" xfId="115" applyNumberFormat="1" applyBorder="1"/>
    <xf numFmtId="183" fontId="7" fillId="7" borderId="0" xfId="115" applyNumberFormat="1" applyFont="1" applyFill="1" applyBorder="1" applyAlignment="1">
      <alignment horizontal="right"/>
    </xf>
    <xf numFmtId="183" fontId="7" fillId="6" borderId="0" xfId="115" applyNumberFormat="1" applyFont="1" applyFill="1" applyBorder="1" applyAlignment="1">
      <alignment horizontal="right"/>
    </xf>
    <xf numFmtId="183" fontId="7" fillId="7" borderId="5" xfId="115" applyNumberFormat="1" applyFill="1" applyBorder="1"/>
    <xf numFmtId="0" fontId="7" fillId="7" borderId="5" xfId="115" applyFill="1" applyBorder="1"/>
    <xf numFmtId="0" fontId="7" fillId="7" borderId="5" xfId="115" applyFill="1" applyBorder="1" applyAlignment="1">
      <alignment horizontal="center"/>
    </xf>
    <xf numFmtId="0" fontId="7" fillId="0" borderId="20" xfId="115" applyBorder="1" applyAlignment="1">
      <alignment horizontal="center"/>
    </xf>
    <xf numFmtId="14" fontId="61" fillId="7" borderId="5" xfId="115" applyNumberFormat="1" applyFont="1" applyFill="1" applyBorder="1" applyAlignment="1">
      <alignment horizontal="center"/>
    </xf>
    <xf numFmtId="184" fontId="62" fillId="7" borderId="5" xfId="126" applyNumberFormat="1" applyFont="1" applyFill="1" applyBorder="1" applyAlignment="1">
      <alignment horizontal="center"/>
    </xf>
    <xf numFmtId="183" fontId="7" fillId="0" borderId="0" xfId="115" applyNumberFormat="1" applyBorder="1" applyAlignment="1">
      <alignment horizontal="right"/>
    </xf>
    <xf numFmtId="0" fontId="61" fillId="0" borderId="0" xfId="115" applyFont="1" applyFill="1" applyBorder="1" applyAlignment="1">
      <alignment horizontal="center"/>
    </xf>
    <xf numFmtId="183" fontId="7" fillId="51" borderId="15" xfId="115" applyNumberFormat="1" applyFill="1" applyBorder="1" applyAlignment="1">
      <alignment horizontal="right"/>
    </xf>
    <xf numFmtId="183" fontId="7" fillId="51" borderId="14" xfId="115" applyNumberFormat="1" applyFill="1" applyBorder="1"/>
    <xf numFmtId="176" fontId="7" fillId="0" borderId="0" xfId="115" applyNumberFormat="1"/>
    <xf numFmtId="14" fontId="61" fillId="7" borderId="5" xfId="115" applyNumberFormat="1" applyFont="1" applyFill="1" applyBorder="1" applyAlignment="1">
      <alignment horizontal="left"/>
    </xf>
    <xf numFmtId="0" fontId="7" fillId="7" borderId="5" xfId="115" applyFont="1" applyFill="1" applyBorder="1"/>
    <xf numFmtId="0" fontId="61" fillId="7" borderId="5" xfId="115" applyFont="1" applyFill="1" applyBorder="1" applyAlignment="1">
      <alignment horizontal="left"/>
    </xf>
    <xf numFmtId="183" fontId="7" fillId="0" borderId="0" xfId="115" applyNumberFormat="1" applyBorder="1" applyAlignment="1">
      <alignment horizontal="center"/>
    </xf>
    <xf numFmtId="0" fontId="42" fillId="0" borderId="0" xfId="115" applyFont="1" applyBorder="1"/>
    <xf numFmtId="0" fontId="7" fillId="0" borderId="16" xfId="115" applyBorder="1"/>
    <xf numFmtId="0" fontId="7" fillId="0" borderId="7" xfId="115" applyBorder="1"/>
    <xf numFmtId="0" fontId="7" fillId="0" borderId="17" xfId="115" applyBorder="1"/>
    <xf numFmtId="0" fontId="7" fillId="58" borderId="19" xfId="115" applyFill="1" applyBorder="1"/>
    <xf numFmtId="185" fontId="7" fillId="6" borderId="65" xfId="115" applyNumberFormat="1" applyFill="1" applyBorder="1" applyAlignment="1">
      <alignment horizontal="right"/>
    </xf>
    <xf numFmtId="0" fontId="7" fillId="58" borderId="0" xfId="115" applyFill="1" applyBorder="1"/>
    <xf numFmtId="0" fontId="7" fillId="58" borderId="20" xfId="115" applyFill="1" applyBorder="1"/>
    <xf numFmtId="164" fontId="7" fillId="51" borderId="0" xfId="115" applyNumberFormat="1" applyFont="1" applyFill="1" applyBorder="1"/>
    <xf numFmtId="0" fontId="8" fillId="0" borderId="0" xfId="115" applyFont="1" applyBorder="1"/>
    <xf numFmtId="176" fontId="7" fillId="6" borderId="19" xfId="115" applyNumberFormat="1" applyFont="1" applyFill="1" applyBorder="1"/>
    <xf numFmtId="176" fontId="7" fillId="7" borderId="0" xfId="115" applyNumberFormat="1" applyFont="1" applyFill="1" applyBorder="1"/>
    <xf numFmtId="176" fontId="7" fillId="6" borderId="0" xfId="115" applyNumberFormat="1" applyFont="1" applyFill="1" applyBorder="1"/>
    <xf numFmtId="176" fontId="7" fillId="7" borderId="20" xfId="115" applyNumberFormat="1" applyFont="1" applyFill="1" applyBorder="1"/>
    <xf numFmtId="0" fontId="7" fillId="0" borderId="19" xfId="115" applyFont="1" applyFill="1" applyBorder="1"/>
    <xf numFmtId="0" fontId="7" fillId="0" borderId="0" xfId="115" applyFont="1" applyFill="1" applyBorder="1"/>
    <xf numFmtId="176" fontId="7" fillId="0" borderId="0" xfId="115" applyNumberFormat="1" applyFont="1" applyFill="1" applyBorder="1" applyAlignment="1">
      <alignment horizontal="right"/>
    </xf>
    <xf numFmtId="0" fontId="10" fillId="0" borderId="0" xfId="109" applyFont="1" applyFill="1"/>
    <xf numFmtId="183" fontId="7" fillId="0" borderId="0" xfId="115" applyNumberFormat="1" applyFont="1" applyFill="1" applyBorder="1" applyAlignment="1">
      <alignment horizontal="right"/>
    </xf>
    <xf numFmtId="183" fontId="7" fillId="0" borderId="0" xfId="115" applyNumberFormat="1" applyFont="1" applyFill="1" applyBorder="1"/>
    <xf numFmtId="183" fontId="7" fillId="0" borderId="19" xfId="115" applyNumberFormat="1" applyFont="1" applyFill="1" applyBorder="1"/>
    <xf numFmtId="183" fontId="7" fillId="51" borderId="5" xfId="115" applyNumberFormat="1" applyFill="1" applyBorder="1"/>
    <xf numFmtId="0" fontId="8" fillId="7" borderId="5" xfId="115" applyFont="1" applyFill="1" applyBorder="1"/>
    <xf numFmtId="0" fontId="7" fillId="7" borderId="19" xfId="115" applyFont="1" applyFill="1" applyBorder="1"/>
    <xf numFmtId="0" fontId="7" fillId="7" borderId="0" xfId="115" applyFont="1" applyFill="1" applyBorder="1"/>
    <xf numFmtId="176" fontId="7" fillId="7" borderId="0" xfId="115" applyNumberFormat="1" applyFont="1" applyFill="1" applyBorder="1" applyAlignment="1">
      <alignment horizontal="right"/>
    </xf>
    <xf numFmtId="183" fontId="7" fillId="51" borderId="0" xfId="115" applyNumberFormat="1" applyFont="1" applyFill="1" applyBorder="1" applyAlignment="1">
      <alignment horizontal="right"/>
    </xf>
    <xf numFmtId="183" fontId="7" fillId="7" borderId="0" xfId="115" applyNumberFormat="1" applyFont="1" applyFill="1" applyBorder="1"/>
    <xf numFmtId="186" fontId="7" fillId="7" borderId="0" xfId="115" applyNumberFormat="1" applyFont="1" applyFill="1" applyBorder="1"/>
    <xf numFmtId="0" fontId="7" fillId="0" borderId="0" xfId="115" applyFont="1" applyBorder="1" applyAlignment="1">
      <alignment horizontal="center"/>
    </xf>
    <xf numFmtId="185" fontId="7" fillId="7" borderId="0" xfId="115" applyNumberFormat="1" applyFont="1" applyFill="1" applyBorder="1"/>
    <xf numFmtId="187" fontId="7" fillId="7" borderId="20" xfId="115" applyNumberFormat="1" applyFont="1" applyFill="1" applyBorder="1"/>
    <xf numFmtId="183" fontId="7" fillId="7" borderId="5" xfId="115" applyNumberFormat="1" applyFont="1" applyFill="1" applyBorder="1"/>
    <xf numFmtId="188" fontId="7" fillId="7" borderId="20" xfId="115" applyNumberFormat="1" applyFont="1" applyFill="1" applyBorder="1"/>
    <xf numFmtId="189" fontId="7" fillId="7" borderId="20" xfId="115" applyNumberFormat="1" applyFont="1" applyFill="1" applyBorder="1"/>
    <xf numFmtId="176" fontId="7" fillId="58" borderId="19" xfId="115" applyNumberFormat="1" applyFill="1" applyBorder="1"/>
    <xf numFmtId="176" fontId="7" fillId="58" borderId="0" xfId="115" applyNumberFormat="1" applyFill="1" applyBorder="1"/>
    <xf numFmtId="176" fontId="7" fillId="58" borderId="20" xfId="115" applyNumberFormat="1" applyFill="1" applyBorder="1"/>
    <xf numFmtId="176" fontId="7" fillId="6" borderId="65" xfId="115" applyNumberFormat="1" applyFill="1" applyBorder="1" applyAlignment="1">
      <alignment horizontal="right"/>
    </xf>
    <xf numFmtId="0" fontId="8" fillId="0" borderId="19" xfId="115" applyFont="1" applyBorder="1" applyAlignment="1">
      <alignment wrapText="1"/>
    </xf>
    <xf numFmtId="0" fontId="8" fillId="0" borderId="0" xfId="115" applyFont="1" applyBorder="1" applyAlignment="1">
      <alignment wrapText="1"/>
    </xf>
    <xf numFmtId="183" fontId="8" fillId="0" borderId="0" xfId="115" applyNumberFormat="1" applyFont="1" applyBorder="1" applyAlignment="1">
      <alignment wrapText="1"/>
    </xf>
    <xf numFmtId="183" fontId="8" fillId="0" borderId="0" xfId="115" applyNumberFormat="1" applyFont="1" applyBorder="1"/>
    <xf numFmtId="0" fontId="7" fillId="58" borderId="19" xfId="115" applyFont="1" applyFill="1" applyBorder="1" applyAlignment="1">
      <alignment wrapText="1"/>
    </xf>
    <xf numFmtId="0" fontId="7" fillId="58" borderId="0" xfId="115" applyFont="1" applyFill="1" applyBorder="1" applyAlignment="1">
      <alignment wrapText="1"/>
    </xf>
    <xf numFmtId="0" fontId="7" fillId="58" borderId="20" xfId="115" applyFont="1" applyFill="1" applyBorder="1" applyAlignment="1">
      <alignment wrapText="1"/>
    </xf>
    <xf numFmtId="0" fontId="8" fillId="0" borderId="19" xfId="115" applyFont="1" applyBorder="1" applyAlignment="1">
      <alignment horizontal="center"/>
    </xf>
    <xf numFmtId="0" fontId="8" fillId="0" borderId="0" xfId="115" applyFont="1" applyBorder="1" applyAlignment="1">
      <alignment horizontal="center"/>
    </xf>
    <xf numFmtId="0" fontId="7" fillId="58" borderId="39" xfId="115" applyFill="1" applyBorder="1"/>
    <xf numFmtId="0" fontId="7" fillId="58" borderId="58" xfId="115" applyFill="1" applyBorder="1"/>
    <xf numFmtId="0" fontId="7" fillId="58" borderId="41" xfId="115" applyFont="1" applyFill="1" applyBorder="1"/>
    <xf numFmtId="0" fontId="7" fillId="0" borderId="66" xfId="115" applyFont="1" applyBorder="1"/>
    <xf numFmtId="0" fontId="7" fillId="0" borderId="67" xfId="115" applyFont="1" applyBorder="1"/>
    <xf numFmtId="0" fontId="10" fillId="0" borderId="67" xfId="109" applyFont="1" applyBorder="1"/>
    <xf numFmtId="183" fontId="7" fillId="0" borderId="67" xfId="115" applyNumberFormat="1" applyFont="1" applyBorder="1"/>
    <xf numFmtId="183" fontId="7" fillId="0" borderId="66" xfId="115" applyNumberFormat="1" applyFont="1" applyBorder="1"/>
    <xf numFmtId="183" fontId="7" fillId="0" borderId="67" xfId="115" applyNumberFormat="1" applyBorder="1" applyAlignment="1">
      <alignment horizontal="right"/>
    </xf>
    <xf numFmtId="183" fontId="7" fillId="0" borderId="67" xfId="115" applyNumberFormat="1" applyFill="1" applyBorder="1" applyAlignment="1">
      <alignment horizontal="right"/>
    </xf>
    <xf numFmtId="183" fontId="59" fillId="0" borderId="67" xfId="115" applyNumberFormat="1" applyFont="1" applyBorder="1" applyAlignment="1">
      <alignment horizontal="right"/>
    </xf>
    <xf numFmtId="183" fontId="7" fillId="0" borderId="67" xfId="115" applyNumberFormat="1" applyBorder="1"/>
    <xf numFmtId="0" fontId="7" fillId="0" borderId="67" xfId="115" applyFill="1" applyBorder="1"/>
    <xf numFmtId="0" fontId="7" fillId="0" borderId="67" xfId="115" applyBorder="1"/>
    <xf numFmtId="0" fontId="61" fillId="0" borderId="67" xfId="115" applyFont="1" applyFill="1" applyBorder="1" applyAlignment="1">
      <alignment horizontal="center"/>
    </xf>
    <xf numFmtId="0" fontId="42" fillId="0" borderId="67" xfId="115" applyFont="1" applyBorder="1"/>
    <xf numFmtId="0" fontId="7" fillId="0" borderId="67" xfId="115" applyBorder="1" applyAlignment="1">
      <alignment horizontal="center"/>
    </xf>
    <xf numFmtId="0" fontId="7" fillId="0" borderId="68" xfId="115" applyBorder="1" applyAlignment="1">
      <alignment horizontal="center"/>
    </xf>
    <xf numFmtId="176" fontId="7" fillId="0" borderId="16" xfId="115" applyNumberFormat="1" applyBorder="1" applyAlignment="1">
      <alignment horizontal="right"/>
    </xf>
    <xf numFmtId="176" fontId="7" fillId="0" borderId="7" xfId="115" applyNumberFormat="1" applyBorder="1" applyAlignment="1">
      <alignment horizontal="right"/>
    </xf>
    <xf numFmtId="183" fontId="7" fillId="0" borderId="7" xfId="115" applyNumberFormat="1" applyBorder="1" applyAlignment="1">
      <alignment horizontal="right"/>
    </xf>
    <xf numFmtId="183" fontId="7" fillId="0" borderId="16" xfId="115" applyNumberFormat="1" applyBorder="1" applyAlignment="1">
      <alignment horizontal="right"/>
    </xf>
    <xf numFmtId="183" fontId="7" fillId="0" borderId="7" xfId="115" applyNumberFormat="1" applyFill="1" applyBorder="1" applyAlignment="1">
      <alignment horizontal="right"/>
    </xf>
    <xf numFmtId="183" fontId="59" fillId="0" borderId="7" xfId="115" applyNumberFormat="1" applyFont="1" applyBorder="1" applyAlignment="1">
      <alignment horizontal="right"/>
    </xf>
    <xf numFmtId="183" fontId="7" fillId="0" borderId="7" xfId="115" applyNumberFormat="1" applyBorder="1"/>
    <xf numFmtId="0" fontId="7" fillId="0" borderId="7" xfId="115" applyFill="1" applyBorder="1"/>
    <xf numFmtId="0" fontId="61" fillId="0" borderId="7" xfId="115" applyFont="1" applyFill="1" applyBorder="1" applyAlignment="1">
      <alignment horizontal="center"/>
    </xf>
    <xf numFmtId="0" fontId="7" fillId="0" borderId="7" xfId="115" applyBorder="1" applyAlignment="1">
      <alignment horizontal="center"/>
    </xf>
    <xf numFmtId="0" fontId="7" fillId="0" borderId="17" xfId="115" applyBorder="1" applyAlignment="1">
      <alignment horizontal="center"/>
    </xf>
    <xf numFmtId="0" fontId="7" fillId="53" borderId="16" xfId="115" applyFill="1" applyBorder="1"/>
    <xf numFmtId="0" fontId="7" fillId="53" borderId="7" xfId="115" applyFill="1" applyBorder="1"/>
    <xf numFmtId="0" fontId="7" fillId="53" borderId="17" xfId="115" applyFill="1" applyBorder="1"/>
    <xf numFmtId="183" fontId="7" fillId="0" borderId="15" xfId="115" applyNumberFormat="1" applyFill="1" applyBorder="1" applyAlignment="1">
      <alignment horizontal="right"/>
    </xf>
    <xf numFmtId="0" fontId="7" fillId="0" borderId="19" xfId="115" applyFill="1" applyBorder="1"/>
    <xf numFmtId="0" fontId="7" fillId="53" borderId="0" xfId="115" applyFill="1" applyBorder="1"/>
    <xf numFmtId="0" fontId="7" fillId="53" borderId="20" xfId="115" applyFill="1" applyBorder="1"/>
    <xf numFmtId="0" fontId="7" fillId="58" borderId="16" xfId="115" applyFill="1" applyBorder="1"/>
    <xf numFmtId="0" fontId="7" fillId="58" borderId="7" xfId="115" applyFill="1" applyBorder="1"/>
    <xf numFmtId="0" fontId="7" fillId="58" borderId="17" xfId="115" applyFill="1" applyBorder="1"/>
    <xf numFmtId="176" fontId="7" fillId="6" borderId="15" xfId="115" applyNumberFormat="1" applyFill="1" applyBorder="1" applyAlignment="1">
      <alignment horizontal="center"/>
    </xf>
    <xf numFmtId="190" fontId="7" fillId="7" borderId="0" xfId="115" applyNumberFormat="1" applyFont="1" applyFill="1" applyBorder="1"/>
    <xf numFmtId="190" fontId="7" fillId="7" borderId="20" xfId="115" applyNumberFormat="1" applyFont="1" applyFill="1" applyBorder="1"/>
    <xf numFmtId="183" fontId="7" fillId="7" borderId="8" xfId="115" applyNumberFormat="1" applyFill="1" applyBorder="1"/>
    <xf numFmtId="0" fontId="61" fillId="7" borderId="5" xfId="115" applyFont="1" applyFill="1" applyBorder="1" applyAlignment="1">
      <alignment horizontal="center"/>
    </xf>
    <xf numFmtId="183" fontId="7" fillId="0" borderId="0" xfId="115" applyNumberFormat="1" applyFill="1" applyBorder="1"/>
    <xf numFmtId="176" fontId="7" fillId="0" borderId="0" xfId="115" applyNumberFormat="1" applyFill="1" applyBorder="1"/>
    <xf numFmtId="0" fontId="7" fillId="0" borderId="0" xfId="115" applyFont="1" applyFill="1" applyBorder="1" applyAlignment="1">
      <alignment horizontal="center"/>
    </xf>
    <xf numFmtId="176" fontId="7" fillId="0" borderId="0" xfId="115" applyNumberFormat="1" applyBorder="1" applyAlignment="1">
      <alignment horizontal="center"/>
    </xf>
    <xf numFmtId="0" fontId="8" fillId="0" borderId="19" xfId="115" applyFont="1" applyBorder="1" applyAlignment="1">
      <alignment horizontal="center" wrapText="1"/>
    </xf>
    <xf numFmtId="0" fontId="8" fillId="0" borderId="0" xfId="115" applyFont="1" applyBorder="1" applyAlignment="1">
      <alignment horizontal="center" wrapText="1"/>
    </xf>
    <xf numFmtId="176" fontId="8" fillId="0" borderId="0" xfId="115" applyNumberFormat="1" applyFont="1" applyBorder="1" applyAlignment="1">
      <alignment horizontal="center"/>
    </xf>
    <xf numFmtId="0" fontId="42" fillId="0" borderId="0" xfId="115" applyFont="1" applyFill="1" applyBorder="1"/>
    <xf numFmtId="176" fontId="7" fillId="0" borderId="67" xfId="115" applyNumberFormat="1" applyBorder="1" applyAlignment="1">
      <alignment horizontal="right"/>
    </xf>
    <xf numFmtId="176" fontId="7" fillId="0" borderId="67" xfId="115" applyNumberFormat="1" applyFill="1" applyBorder="1" applyAlignment="1">
      <alignment horizontal="right"/>
    </xf>
    <xf numFmtId="176" fontId="59" fillId="0" borderId="67" xfId="115" applyNumberFormat="1" applyFont="1" applyBorder="1" applyAlignment="1">
      <alignment horizontal="right"/>
    </xf>
    <xf numFmtId="176" fontId="7" fillId="0" borderId="67" xfId="115" applyNumberFormat="1" applyBorder="1"/>
    <xf numFmtId="0" fontId="7" fillId="0" borderId="67" xfId="115" applyFill="1" applyBorder="1" applyAlignment="1">
      <alignment horizontal="center"/>
    </xf>
    <xf numFmtId="0" fontId="9" fillId="0" borderId="67" xfId="115" applyFont="1" applyBorder="1"/>
    <xf numFmtId="190" fontId="7" fillId="0" borderId="0" xfId="115" applyNumberFormat="1"/>
    <xf numFmtId="176" fontId="7" fillId="0" borderId="7" xfId="115" applyNumberFormat="1" applyFill="1" applyBorder="1" applyAlignment="1">
      <alignment horizontal="right"/>
    </xf>
    <xf numFmtId="176" fontId="59" fillId="0" borderId="7" xfId="115" applyNumberFormat="1" applyFont="1" applyBorder="1" applyAlignment="1">
      <alignment horizontal="right"/>
    </xf>
    <xf numFmtId="176" fontId="7" fillId="0" borderId="7" xfId="115" applyNumberFormat="1" applyBorder="1"/>
    <xf numFmtId="185" fontId="7" fillId="0" borderId="0" xfId="115" applyNumberFormat="1"/>
    <xf numFmtId="0" fontId="7" fillId="0" borderId="0" xfId="115" applyFont="1"/>
    <xf numFmtId="183" fontId="7" fillId="6" borderId="65" xfId="115" applyNumberFormat="1" applyFill="1" applyBorder="1" applyAlignment="1">
      <alignment horizontal="right"/>
    </xf>
    <xf numFmtId="183" fontId="43" fillId="0" borderId="0" xfId="115" applyNumberFormat="1" applyFont="1" applyFill="1" applyBorder="1" applyAlignment="1">
      <alignment horizontal="right"/>
    </xf>
    <xf numFmtId="183" fontId="63" fillId="0" borderId="0" xfId="115" applyNumberFormat="1" applyFont="1" applyFill="1" applyBorder="1" applyAlignment="1">
      <alignment horizontal="right"/>
    </xf>
    <xf numFmtId="183" fontId="43" fillId="0" borderId="0" xfId="115" applyNumberFormat="1" applyFont="1" applyBorder="1"/>
    <xf numFmtId="0" fontId="43" fillId="0" borderId="0" xfId="115" applyFont="1" applyFill="1" applyBorder="1"/>
    <xf numFmtId="0" fontId="43" fillId="0" borderId="0" xfId="115" applyFont="1" applyBorder="1"/>
    <xf numFmtId="183" fontId="7" fillId="6" borderId="19" xfId="115" applyNumberFormat="1" applyFill="1" applyBorder="1" applyAlignment="1">
      <alignment horizontal="right"/>
    </xf>
    <xf numFmtId="183" fontId="7" fillId="6" borderId="0" xfId="115" applyNumberFormat="1" applyFill="1" applyBorder="1" applyAlignment="1">
      <alignment horizontal="right"/>
    </xf>
    <xf numFmtId="183" fontId="7" fillId="7" borderId="0" xfId="115" applyNumberFormat="1" applyFill="1" applyBorder="1"/>
    <xf numFmtId="183" fontId="7" fillId="51" borderId="0" xfId="115" applyNumberFormat="1" applyFill="1" applyBorder="1"/>
    <xf numFmtId="183" fontId="7" fillId="51" borderId="19" xfId="115" applyNumberFormat="1" applyFill="1" applyBorder="1"/>
    <xf numFmtId="183" fontId="7" fillId="0" borderId="19" xfId="115" applyNumberFormat="1" applyFill="1" applyBorder="1" applyAlignment="1">
      <alignment horizontal="right"/>
    </xf>
    <xf numFmtId="183" fontId="59" fillId="0" borderId="0" xfId="115" applyNumberFormat="1" applyFont="1" applyFill="1" applyBorder="1" applyAlignment="1">
      <alignment horizontal="right"/>
    </xf>
    <xf numFmtId="183" fontId="7" fillId="6" borderId="0" xfId="115" applyNumberFormat="1" applyFill="1" applyBorder="1"/>
    <xf numFmtId="183" fontId="7" fillId="0" borderId="19" xfId="115" applyNumberFormat="1" applyBorder="1" applyAlignment="1">
      <alignment horizontal="right"/>
    </xf>
    <xf numFmtId="183" fontId="7" fillId="6" borderId="14" xfId="115" applyNumberFormat="1" applyFill="1" applyBorder="1" applyAlignment="1">
      <alignment horizontal="right"/>
    </xf>
    <xf numFmtId="183" fontId="7" fillId="7" borderId="0" xfId="115" applyNumberFormat="1" applyFill="1" applyBorder="1" applyAlignment="1">
      <alignment horizontal="right"/>
    </xf>
    <xf numFmtId="183" fontId="7" fillId="6" borderId="56" xfId="2" applyNumberFormat="1" applyFont="1" applyFill="1" applyBorder="1" applyAlignment="1">
      <alignment horizontal="right"/>
    </xf>
    <xf numFmtId="183" fontId="7" fillId="6" borderId="14" xfId="109" applyNumberFormat="1" applyFont="1" applyFill="1" applyBorder="1" applyAlignment="1">
      <alignment horizontal="right"/>
    </xf>
    <xf numFmtId="0" fontId="7" fillId="57" borderId="0" xfId="115" applyFont="1" applyFill="1" applyBorder="1"/>
    <xf numFmtId="183" fontId="7" fillId="6" borderId="0" xfId="109" applyNumberFormat="1" applyFont="1" applyFill="1" applyBorder="1" applyAlignment="1">
      <alignment horizontal="right"/>
    </xf>
    <xf numFmtId="0" fontId="64" fillId="0" borderId="0" xfId="115" applyFont="1" applyBorder="1"/>
    <xf numFmtId="183" fontId="59" fillId="0" borderId="19" xfId="115" applyNumberFormat="1" applyFont="1" applyFill="1" applyBorder="1" applyAlignment="1">
      <alignment horizontal="right"/>
    </xf>
    <xf numFmtId="183" fontId="7" fillId="0" borderId="19" xfId="2" applyNumberFormat="1" applyFont="1" applyFill="1" applyBorder="1" applyAlignment="1">
      <alignment horizontal="right"/>
    </xf>
    <xf numFmtId="183" fontId="7" fillId="0" borderId="0" xfId="109" applyNumberFormat="1" applyFont="1" applyBorder="1" applyAlignment="1">
      <alignment horizontal="right"/>
    </xf>
    <xf numFmtId="183" fontId="7" fillId="6" borderId="56" xfId="115" applyNumberFormat="1" applyFill="1" applyBorder="1" applyAlignment="1">
      <alignment horizontal="right"/>
    </xf>
    <xf numFmtId="183" fontId="9" fillId="0" borderId="0" xfId="115" applyNumberFormat="1" applyFont="1" applyFill="1" applyBorder="1" applyAlignment="1">
      <alignment horizontal="right"/>
    </xf>
    <xf numFmtId="183" fontId="7" fillId="6" borderId="19" xfId="109" applyNumberFormat="1" applyFont="1" applyFill="1" applyBorder="1" applyAlignment="1">
      <alignment horizontal="right"/>
    </xf>
    <xf numFmtId="183" fontId="7" fillId="0" borderId="0" xfId="115" applyNumberFormat="1" applyAlignment="1">
      <alignment horizontal="right"/>
    </xf>
    <xf numFmtId="183" fontId="7" fillId="57" borderId="19" xfId="115" applyNumberFormat="1" applyFont="1" applyFill="1" applyBorder="1" applyAlignment="1">
      <alignment horizontal="right"/>
    </xf>
    <xf numFmtId="183" fontId="65" fillId="6" borderId="0" xfId="115" applyNumberFormat="1" applyFont="1" applyFill="1" applyBorder="1" applyAlignment="1">
      <alignment horizontal="right"/>
    </xf>
    <xf numFmtId="183" fontId="7" fillId="51" borderId="19" xfId="115" applyNumberFormat="1" applyFill="1" applyBorder="1" applyAlignment="1">
      <alignment horizontal="right"/>
    </xf>
    <xf numFmtId="183" fontId="7" fillId="57" borderId="19" xfId="115" applyNumberFormat="1" applyFill="1" applyBorder="1" applyAlignment="1">
      <alignment horizontal="right"/>
    </xf>
    <xf numFmtId="183" fontId="7" fillId="7" borderId="14" xfId="109" applyNumberFormat="1" applyFont="1" applyFill="1" applyBorder="1" applyAlignment="1">
      <alignment horizontal="right"/>
    </xf>
    <xf numFmtId="0" fontId="7" fillId="0" borderId="0" xfId="115" applyBorder="1" applyAlignment="1">
      <alignment horizontal="right"/>
    </xf>
    <xf numFmtId="0" fontId="59" fillId="0" borderId="0" xfId="115" applyFont="1" applyBorder="1" applyAlignment="1">
      <alignment horizontal="right"/>
    </xf>
    <xf numFmtId="0" fontId="66" fillId="0" borderId="19" xfId="115" applyFont="1" applyBorder="1" applyAlignment="1">
      <alignment horizontal="right"/>
    </xf>
    <xf numFmtId="0" fontId="66" fillId="0" borderId="0" xfId="115" applyFont="1" applyFill="1" applyBorder="1" applyAlignment="1">
      <alignment horizontal="right"/>
    </xf>
    <xf numFmtId="0" fontId="66" fillId="0" borderId="0" xfId="115" applyFont="1" applyBorder="1" applyAlignment="1">
      <alignment horizontal="right"/>
    </xf>
    <xf numFmtId="0" fontId="7" fillId="0" borderId="0" xfId="115" applyFont="1" applyBorder="1" applyAlignment="1">
      <alignment wrapText="1"/>
    </xf>
    <xf numFmtId="0" fontId="7" fillId="0" borderId="66" xfId="115" applyBorder="1" applyAlignment="1">
      <alignment horizontal="right"/>
    </xf>
    <xf numFmtId="0" fontId="7" fillId="0" borderId="67" xfId="115" applyFill="1" applyBorder="1" applyAlignment="1">
      <alignment horizontal="right"/>
    </xf>
    <xf numFmtId="0" fontId="7" fillId="0" borderId="67" xfId="115" applyBorder="1" applyAlignment="1">
      <alignment horizontal="right"/>
    </xf>
    <xf numFmtId="0" fontId="59" fillId="0" borderId="67" xfId="115" applyFont="1" applyBorder="1" applyAlignment="1">
      <alignment horizontal="right"/>
    </xf>
    <xf numFmtId="0" fontId="67" fillId="0" borderId="67" xfId="115" applyFont="1" applyBorder="1" applyAlignment="1">
      <alignment horizontal="left"/>
    </xf>
    <xf numFmtId="0" fontId="67" fillId="0" borderId="68" xfId="115" applyFont="1" applyBorder="1" applyAlignment="1">
      <alignment horizontal="left"/>
    </xf>
    <xf numFmtId="0" fontId="7" fillId="0" borderId="7" xfId="115" applyFill="1" applyBorder="1" applyAlignment="1">
      <alignment horizontal="right"/>
    </xf>
    <xf numFmtId="0" fontId="7" fillId="0" borderId="7" xfId="115" applyBorder="1" applyAlignment="1">
      <alignment horizontal="right"/>
    </xf>
    <xf numFmtId="0" fontId="12" fillId="0" borderId="0" xfId="115" applyFont="1" applyAlignment="1">
      <alignment horizontal="right"/>
    </xf>
    <xf numFmtId="0" fontId="12" fillId="0" borderId="0" xfId="115" applyFont="1"/>
    <xf numFmtId="0" fontId="12" fillId="0" borderId="0" xfId="115" applyFont="1" applyFill="1" applyBorder="1" applyAlignment="1">
      <alignment horizontal="right"/>
    </xf>
    <xf numFmtId="0" fontId="68" fillId="0" borderId="0" xfId="115" applyFont="1" applyAlignment="1">
      <alignment horizontal="right"/>
    </xf>
    <xf numFmtId="0" fontId="12" fillId="0" borderId="0" xfId="115" applyFont="1" applyFill="1"/>
    <xf numFmtId="0" fontId="11" fillId="0" borderId="0" xfId="115" applyFont="1" applyAlignment="1"/>
    <xf numFmtId="0" fontId="11" fillId="0" borderId="0" xfId="115" applyFont="1"/>
    <xf numFmtId="0" fontId="7" fillId="3" borderId="0" xfId="115" applyFill="1"/>
    <xf numFmtId="0" fontId="7" fillId="3" borderId="7" xfId="115" applyFill="1" applyBorder="1" applyAlignment="1">
      <alignment horizontal="center"/>
    </xf>
    <xf numFmtId="0" fontId="7" fillId="3" borderId="7" xfId="115" applyFill="1" applyBorder="1" applyAlignment="1">
      <alignment horizontal="right"/>
    </xf>
    <xf numFmtId="0" fontId="59" fillId="3" borderId="7" xfId="115" applyFont="1" applyFill="1" applyBorder="1" applyAlignment="1">
      <alignment horizontal="right"/>
    </xf>
    <xf numFmtId="0" fontId="7" fillId="3" borderId="7" xfId="115" applyFill="1" applyBorder="1"/>
    <xf numFmtId="0" fontId="7" fillId="3" borderId="7" xfId="115" applyFill="1" applyBorder="1" applyProtection="1"/>
    <xf numFmtId="0" fontId="7" fillId="3" borderId="0" xfId="115" applyFill="1" applyAlignment="1">
      <alignment horizontal="right"/>
    </xf>
    <xf numFmtId="0" fontId="59" fillId="3" borderId="0" xfId="115" applyFont="1" applyFill="1" applyAlignment="1">
      <alignment horizontal="right"/>
    </xf>
    <xf numFmtId="0" fontId="7" fillId="3" borderId="0" xfId="115" applyFill="1" applyProtection="1"/>
    <xf numFmtId="0" fontId="51" fillId="3" borderId="0" xfId="115" applyFont="1" applyFill="1" applyProtection="1"/>
    <xf numFmtId="0" fontId="10" fillId="0" borderId="0" xfId="109" applyFont="1" applyAlignment="1">
      <alignment horizontal="right"/>
    </xf>
    <xf numFmtId="0" fontId="7" fillId="0" borderId="16" xfId="115" applyBorder="1" applyAlignment="1">
      <alignment horizontal="right"/>
    </xf>
    <xf numFmtId="0" fontId="59" fillId="0" borderId="7" xfId="115" applyFont="1" applyBorder="1" applyAlignment="1">
      <alignment horizontal="right"/>
    </xf>
    <xf numFmtId="0" fontId="59" fillId="0" borderId="0" xfId="115" applyFont="1" applyFill="1" applyBorder="1" applyAlignment="1">
      <alignment horizontal="right"/>
    </xf>
    <xf numFmtId="0" fontId="7" fillId="0" borderId="0" xfId="115" applyBorder="1" applyAlignment="1">
      <alignment horizontal="left"/>
    </xf>
    <xf numFmtId="178" fontId="7" fillId="51" borderId="15" xfId="115" applyNumberFormat="1" applyFill="1" applyBorder="1"/>
    <xf numFmtId="178" fontId="7" fillId="50" borderId="15" xfId="115" applyNumberFormat="1" applyFill="1" applyBorder="1" applyAlignment="1">
      <alignment horizontal="right"/>
    </xf>
    <xf numFmtId="178" fontId="7" fillId="51" borderId="0" xfId="115" applyNumberFormat="1" applyFont="1" applyFill="1" applyBorder="1" applyAlignment="1">
      <alignment horizontal="right"/>
    </xf>
    <xf numFmtId="178" fontId="7" fillId="6" borderId="0" xfId="115" applyNumberFormat="1" applyFont="1" applyFill="1" applyBorder="1" applyAlignment="1">
      <alignment horizontal="right"/>
    </xf>
    <xf numFmtId="0" fontId="7" fillId="0" borderId="0" xfId="115" applyFont="1" applyBorder="1" applyAlignment="1">
      <alignment horizontal="left"/>
    </xf>
    <xf numFmtId="178" fontId="7" fillId="7" borderId="0" xfId="115" applyNumberFormat="1" applyFont="1" applyFill="1" applyBorder="1"/>
    <xf numFmtId="178" fontId="7" fillId="7" borderId="0" xfId="115" applyNumberFormat="1" applyFont="1" applyFill="1" applyBorder="1" applyAlignment="1">
      <alignment horizontal="right"/>
    </xf>
    <xf numFmtId="183" fontId="7" fillId="0" borderId="0" xfId="115" applyNumberFormat="1" applyFont="1" applyFill="1" applyBorder="1" applyAlignment="1">
      <alignment horizontal="center" wrapText="1"/>
    </xf>
    <xf numFmtId="0" fontId="42" fillId="0" borderId="0" xfId="115" applyFont="1" applyBorder="1" applyAlignment="1">
      <alignment horizontal="left"/>
    </xf>
    <xf numFmtId="191" fontId="7" fillId="6" borderId="15" xfId="115" applyNumberFormat="1" applyFill="1" applyBorder="1" applyAlignment="1">
      <alignment horizontal="right"/>
    </xf>
    <xf numFmtId="191" fontId="7" fillId="7" borderId="0" xfId="115" applyNumberFormat="1" applyFont="1" applyFill="1" applyBorder="1" applyAlignment="1">
      <alignment horizontal="right"/>
    </xf>
    <xf numFmtId="191" fontId="7" fillId="0" borderId="0" xfId="115" applyNumberFormat="1" applyFill="1" applyBorder="1" applyAlignment="1">
      <alignment horizontal="right"/>
    </xf>
    <xf numFmtId="191" fontId="7" fillId="6" borderId="0" xfId="115" applyNumberFormat="1" applyFill="1" applyBorder="1" applyAlignment="1">
      <alignment horizontal="right"/>
    </xf>
    <xf numFmtId="191" fontId="7" fillId="7" borderId="8" xfId="115" applyNumberFormat="1" applyFont="1" applyFill="1" applyBorder="1" applyAlignment="1">
      <alignment horizontal="right"/>
    </xf>
    <xf numFmtId="191" fontId="7" fillId="0" borderId="0" xfId="115" applyNumberFormat="1" applyBorder="1" applyAlignment="1">
      <alignment horizontal="right"/>
    </xf>
    <xf numFmtId="191" fontId="7" fillId="51" borderId="15" xfId="115" applyNumberFormat="1" applyFill="1" applyBorder="1" applyAlignment="1">
      <alignment horizontal="right"/>
    </xf>
    <xf numFmtId="191" fontId="10" fillId="7" borderId="0" xfId="81" applyNumberFormat="1" applyFont="1" applyFill="1" applyBorder="1" applyAlignment="1">
      <alignment horizontal="right"/>
    </xf>
    <xf numFmtId="192" fontId="7" fillId="7" borderId="0" xfId="115" applyNumberFormat="1" applyFont="1" applyFill="1" applyBorder="1" applyAlignment="1">
      <alignment horizontal="right"/>
    </xf>
    <xf numFmtId="191" fontId="7" fillId="0" borderId="0" xfId="115" applyNumberFormat="1" applyFont="1" applyFill="1" applyBorder="1" applyAlignment="1">
      <alignment horizontal="right"/>
    </xf>
    <xf numFmtId="191" fontId="7" fillId="6" borderId="15" xfId="115" applyNumberFormat="1" applyFont="1" applyFill="1" applyBorder="1" applyAlignment="1">
      <alignment horizontal="right"/>
    </xf>
    <xf numFmtId="191" fontId="7" fillId="6" borderId="0" xfId="115" applyNumberFormat="1" applyFont="1" applyFill="1" applyBorder="1" applyAlignment="1">
      <alignment horizontal="right"/>
    </xf>
    <xf numFmtId="0" fontId="7" fillId="0" borderId="8" xfId="115" applyFill="1" applyBorder="1"/>
    <xf numFmtId="0" fontId="7" fillId="0" borderId="8" xfId="115" applyBorder="1"/>
    <xf numFmtId="0" fontId="7" fillId="0" borderId="8" xfId="115" applyFont="1" applyBorder="1" applyAlignment="1">
      <alignment horizontal="left"/>
    </xf>
    <xf numFmtId="0" fontId="8" fillId="0" borderId="0" xfId="115" applyFont="1" applyBorder="1" applyAlignment="1">
      <alignment horizontal="left"/>
    </xf>
    <xf numFmtId="0" fontId="7" fillId="0" borderId="0" xfId="115" applyFont="1" applyFill="1" applyBorder="1" applyAlignment="1">
      <alignment horizontal="left"/>
    </xf>
    <xf numFmtId="191" fontId="7" fillId="0" borderId="0" xfId="115" applyNumberFormat="1" applyFont="1" applyBorder="1" applyAlignment="1">
      <alignment horizontal="right"/>
    </xf>
    <xf numFmtId="0" fontId="46" fillId="7" borderId="19" xfId="115" applyFont="1" applyFill="1" applyBorder="1" applyAlignment="1">
      <alignment horizontal="right"/>
    </xf>
    <xf numFmtId="0" fontId="46" fillId="7" borderId="0" xfId="115" applyFont="1" applyFill="1" applyBorder="1" applyAlignment="1">
      <alignment horizontal="right"/>
    </xf>
    <xf numFmtId="10" fontId="7" fillId="6" borderId="0" xfId="115" applyNumberFormat="1" applyFont="1" applyFill="1" applyBorder="1" applyAlignment="1">
      <alignment horizontal="right"/>
    </xf>
    <xf numFmtId="0" fontId="65" fillId="0" borderId="0" xfId="115" applyFont="1" applyBorder="1"/>
    <xf numFmtId="183" fontId="61" fillId="0" borderId="0" xfId="115" applyNumberFormat="1" applyFont="1" applyBorder="1"/>
    <xf numFmtId="0" fontId="7" fillId="0" borderId="0" xfId="115" applyFont="1" applyFill="1" applyBorder="1" applyAlignment="1">
      <alignment horizontal="right"/>
    </xf>
    <xf numFmtId="190" fontId="59" fillId="0" borderId="0" xfId="115" applyNumberFormat="1" applyFont="1" applyBorder="1" applyAlignment="1">
      <alignment horizontal="right"/>
    </xf>
    <xf numFmtId="0" fontId="7" fillId="0" borderId="0" xfId="115" applyFill="1" applyAlignment="1">
      <alignment horizontal="right"/>
    </xf>
    <xf numFmtId="193" fontId="7" fillId="0" borderId="0" xfId="80" applyNumberFormat="1" applyFont="1" applyFill="1" applyAlignment="1">
      <alignment horizontal="right"/>
    </xf>
    <xf numFmtId="183" fontId="7" fillId="51" borderId="56" xfId="115" applyNumberFormat="1" applyFill="1" applyBorder="1"/>
    <xf numFmtId="183" fontId="7" fillId="7" borderId="19" xfId="115" applyNumberFormat="1" applyFont="1" applyFill="1" applyBorder="1" applyAlignment="1">
      <alignment horizontal="right"/>
    </xf>
    <xf numFmtId="0" fontId="7" fillId="7" borderId="5" xfId="115" applyFill="1" applyBorder="1" applyAlignment="1">
      <alignment horizontal="right"/>
    </xf>
    <xf numFmtId="0" fontId="7" fillId="7" borderId="59" xfId="115" applyFill="1" applyBorder="1"/>
    <xf numFmtId="0" fontId="7" fillId="7" borderId="14" xfId="115" applyFill="1" applyBorder="1"/>
    <xf numFmtId="0" fontId="7" fillId="7" borderId="6" xfId="115" applyFill="1" applyBorder="1"/>
    <xf numFmtId="0" fontId="61" fillId="7" borderId="5" xfId="115" applyFont="1" applyFill="1" applyBorder="1" applyAlignment="1">
      <alignment horizontal="right"/>
    </xf>
    <xf numFmtId="0" fontId="61" fillId="7" borderId="5" xfId="115" applyFont="1" applyFill="1" applyBorder="1"/>
    <xf numFmtId="0" fontId="7" fillId="7" borderId="6" xfId="115" applyFont="1" applyFill="1" applyBorder="1"/>
    <xf numFmtId="14" fontId="61" fillId="7" borderId="5" xfId="115" applyNumberFormat="1" applyFont="1" applyFill="1" applyBorder="1"/>
    <xf numFmtId="14" fontId="61" fillId="7" borderId="5" xfId="115" applyNumberFormat="1" applyFont="1" applyFill="1" applyBorder="1" applyAlignment="1">
      <alignment horizontal="right"/>
    </xf>
    <xf numFmtId="0" fontId="61" fillId="0" borderId="0" xfId="115" applyFont="1" applyFill="1" applyBorder="1" applyAlignment="1">
      <alignment horizontal="right"/>
    </xf>
    <xf numFmtId="0" fontId="7" fillId="0" borderId="68" xfId="115" applyBorder="1"/>
    <xf numFmtId="178" fontId="7" fillId="59" borderId="69" xfId="112" applyNumberFormat="1" applyFont="1" applyFill="1" applyBorder="1" applyProtection="1"/>
    <xf numFmtId="183" fontId="8" fillId="59" borderId="17" xfId="112" applyNumberFormat="1" applyFont="1" applyFill="1" applyBorder="1" applyAlignment="1" applyProtection="1"/>
    <xf numFmtId="183" fontId="7" fillId="7" borderId="45" xfId="119" applyNumberFormat="1" applyFont="1" applyFill="1" applyBorder="1"/>
    <xf numFmtId="183" fontId="7" fillId="7" borderId="20" xfId="119" applyNumberFormat="1" applyFont="1" applyFill="1" applyBorder="1"/>
    <xf numFmtId="194" fontId="6" fillId="0" borderId="0" xfId="2" applyNumberFormat="1" applyFont="1"/>
    <xf numFmtId="167" fontId="6" fillId="0" borderId="0" xfId="2" applyNumberFormat="1" applyFont="1"/>
    <xf numFmtId="178" fontId="7" fillId="6" borderId="45" xfId="112" applyNumberFormat="1" applyFont="1" applyFill="1" applyBorder="1" applyProtection="1"/>
    <xf numFmtId="183" fontId="8" fillId="0" borderId="20" xfId="112" applyNumberFormat="1" applyFont="1" applyBorder="1" applyAlignment="1" applyProtection="1"/>
    <xf numFmtId="164" fontId="7" fillId="0" borderId="25" xfId="112" applyNumberFormat="1" applyFont="1" applyBorder="1" applyProtection="1"/>
    <xf numFmtId="164" fontId="8" fillId="0" borderId="20" xfId="112" applyNumberFormat="1" applyFont="1" applyBorder="1" applyProtection="1"/>
    <xf numFmtId="164" fontId="8" fillId="0" borderId="40" xfId="112" applyNumberFormat="1" applyFont="1" applyBorder="1" applyAlignment="1" applyProtection="1">
      <alignment horizontal="center" wrapText="1"/>
    </xf>
    <xf numFmtId="164" fontId="42" fillId="0" borderId="40" xfId="112" applyNumberFormat="1" applyFont="1" applyBorder="1" applyAlignment="1" applyProtection="1"/>
    <xf numFmtId="0" fontId="11" fillId="0" borderId="0" xfId="2" applyFont="1"/>
    <xf numFmtId="178" fontId="11" fillId="0" borderId="0" xfId="121" applyNumberFormat="1" applyFont="1" applyProtection="1"/>
    <xf numFmtId="0" fontId="11" fillId="0" borderId="0" xfId="2" applyFont="1" applyFill="1"/>
    <xf numFmtId="0" fontId="7" fillId="0" borderId="0" xfId="2" applyFont="1" applyProtection="1">
      <protection locked="0"/>
    </xf>
    <xf numFmtId="0" fontId="6" fillId="0" borderId="0" xfId="2" applyFont="1" applyFill="1" applyBorder="1"/>
    <xf numFmtId="183" fontId="6" fillId="0" borderId="0" xfId="2" applyNumberFormat="1" applyFont="1" applyFill="1" applyBorder="1"/>
    <xf numFmtId="183" fontId="8" fillId="0" borderId="0" xfId="2" applyNumberFormat="1" applyFont="1" applyFill="1" applyBorder="1"/>
    <xf numFmtId="174" fontId="6" fillId="0" borderId="0" xfId="2" applyNumberFormat="1" applyFont="1"/>
    <xf numFmtId="0" fontId="6" fillId="0" borderId="0" xfId="5" applyFont="1"/>
    <xf numFmtId="195" fontId="6" fillId="0" borderId="0" xfId="5" applyNumberFormat="1" applyFont="1"/>
    <xf numFmtId="183" fontId="6" fillId="0" borderId="0" xfId="5" applyNumberFormat="1" applyFont="1"/>
    <xf numFmtId="167" fontId="71" fillId="0" borderId="0" xfId="5" applyNumberFormat="1" applyFont="1" applyAlignment="1">
      <alignment horizontal="center"/>
    </xf>
    <xf numFmtId="167" fontId="71" fillId="0" borderId="0" xfId="5" applyNumberFormat="1" applyFont="1" applyFill="1" applyAlignment="1">
      <alignment horizontal="center"/>
    </xf>
    <xf numFmtId="167" fontId="72" fillId="0" borderId="0" xfId="5" applyNumberFormat="1" applyFont="1" applyFill="1" applyAlignment="1">
      <alignment horizontal="center"/>
    </xf>
    <xf numFmtId="167" fontId="6" fillId="0" borderId="0" xfId="5" applyNumberFormat="1" applyFont="1"/>
    <xf numFmtId="0" fontId="8" fillId="0" borderId="0" xfId="5" applyFont="1"/>
    <xf numFmtId="183" fontId="8" fillId="6" borderId="47" xfId="5" applyNumberFormat="1" applyFont="1" applyFill="1" applyBorder="1"/>
    <xf numFmtId="183" fontId="8" fillId="6" borderId="5" xfId="5" applyNumberFormat="1" applyFont="1" applyFill="1" applyBorder="1"/>
    <xf numFmtId="183" fontId="8" fillId="6" borderId="48" xfId="5" applyNumberFormat="1" applyFont="1" applyFill="1" applyBorder="1"/>
    <xf numFmtId="164" fontId="8" fillId="6" borderId="5" xfId="5" applyNumberFormat="1" applyFont="1" applyFill="1" applyBorder="1"/>
    <xf numFmtId="183" fontId="7" fillId="6" borderId="45" xfId="119" applyNumberFormat="1" applyFont="1" applyFill="1" applyBorder="1"/>
    <xf numFmtId="183" fontId="7" fillId="7" borderId="60" xfId="119" applyNumberFormat="1" applyFont="1" applyFill="1" applyBorder="1"/>
    <xf numFmtId="183" fontId="7" fillId="7" borderId="2" xfId="119" applyNumberFormat="1" applyFont="1" applyFill="1" applyBorder="1"/>
    <xf numFmtId="183" fontId="7" fillId="6" borderId="2" xfId="119" applyNumberFormat="1" applyFont="1" applyFill="1" applyBorder="1"/>
    <xf numFmtId="183" fontId="7" fillId="7" borderId="46" xfId="119" applyNumberFormat="1" applyFont="1" applyFill="1" applyBorder="1"/>
    <xf numFmtId="196" fontId="7" fillId="7" borderId="2" xfId="5" applyNumberFormat="1" applyFont="1" applyFill="1" applyBorder="1" applyAlignment="1">
      <alignment horizontal="left"/>
    </xf>
    <xf numFmtId="196" fontId="7" fillId="7" borderId="2" xfId="117" applyNumberFormat="1" applyFont="1" applyFill="1" applyBorder="1" applyAlignment="1"/>
    <xf numFmtId="196" fontId="7" fillId="7" borderId="2" xfId="117" applyNumberFormat="1" applyFont="1" applyFill="1" applyBorder="1" applyAlignment="1">
      <alignment horizontal="left"/>
    </xf>
    <xf numFmtId="183" fontId="7" fillId="7" borderId="2" xfId="12" applyNumberFormat="1" applyFont="1" applyFill="1" applyBorder="1" applyAlignment="1">
      <alignment horizontal="left"/>
    </xf>
    <xf numFmtId="196" fontId="73" fillId="7" borderId="2" xfId="117" applyNumberFormat="1" applyFont="1" applyFill="1" applyBorder="1" applyAlignment="1"/>
    <xf numFmtId="196" fontId="7" fillId="7" borderId="2" xfId="5" applyNumberFormat="1" applyFont="1" applyFill="1" applyBorder="1" applyAlignment="1"/>
    <xf numFmtId="196" fontId="7" fillId="0" borderId="25" xfId="2" applyNumberFormat="1" applyFont="1" applyBorder="1" applyAlignment="1">
      <alignment horizontal="center"/>
    </xf>
    <xf numFmtId="196" fontId="7" fillId="0" borderId="64" xfId="2" applyNumberFormat="1" applyFont="1" applyBorder="1" applyAlignment="1">
      <alignment horizontal="center"/>
    </xf>
    <xf numFmtId="196" fontId="7" fillId="0" borderId="3" xfId="2" applyNumberFormat="1" applyFont="1" applyBorder="1" applyAlignment="1">
      <alignment horizontal="center"/>
    </xf>
    <xf numFmtId="196" fontId="7" fillId="0" borderId="26" xfId="2" applyNumberFormat="1" applyFont="1" applyBorder="1" applyAlignment="1">
      <alignment horizontal="center"/>
    </xf>
    <xf numFmtId="196" fontId="8" fillId="0" borderId="54" xfId="2" applyNumberFormat="1" applyFont="1" applyBorder="1" applyAlignment="1">
      <alignment horizontal="center"/>
    </xf>
    <xf numFmtId="196" fontId="8" fillId="0" borderId="61" xfId="2" applyNumberFormat="1" applyFont="1" applyBorder="1" applyAlignment="1">
      <alignment horizontal="center"/>
    </xf>
    <xf numFmtId="196" fontId="8" fillId="0" borderId="4" xfId="2" applyNumberFormat="1" applyFont="1" applyBorder="1" applyAlignment="1">
      <alignment horizontal="center"/>
    </xf>
    <xf numFmtId="196" fontId="8" fillId="0" borderId="32" xfId="2" applyNumberFormat="1" applyFont="1" applyBorder="1" applyAlignment="1">
      <alignment horizontal="center"/>
    </xf>
    <xf numFmtId="0" fontId="9" fillId="0" borderId="47" xfId="2" applyFont="1" applyBorder="1" applyAlignment="1">
      <alignment horizontal="center" wrapText="1"/>
    </xf>
    <xf numFmtId="0" fontId="9" fillId="0" borderId="6" xfId="2" applyFont="1" applyFill="1" applyBorder="1" applyAlignment="1">
      <alignment horizontal="center" wrapText="1"/>
    </xf>
    <xf numFmtId="0" fontId="9" fillId="0" borderId="5" xfId="2" applyFont="1" applyBorder="1" applyAlignment="1">
      <alignment horizontal="center" wrapText="1"/>
    </xf>
    <xf numFmtId="0" fontId="9" fillId="0" borderId="48" xfId="2" applyFont="1" applyBorder="1" applyAlignment="1">
      <alignment horizontal="center" wrapText="1"/>
    </xf>
    <xf numFmtId="0" fontId="7" fillId="53" borderId="0" xfId="115" applyFont="1" applyFill="1"/>
    <xf numFmtId="0" fontId="7" fillId="53" borderId="0" xfId="115" applyFont="1" applyFill="1" applyAlignment="1">
      <alignment horizontal="right"/>
    </xf>
    <xf numFmtId="0" fontId="42" fillId="53" borderId="0" xfId="115" applyFont="1" applyFill="1" applyBorder="1" applyAlignment="1"/>
    <xf numFmtId="183" fontId="7" fillId="53" borderId="0" xfId="115" applyNumberFormat="1" applyFont="1" applyFill="1"/>
    <xf numFmtId="183" fontId="42" fillId="53" borderId="0" xfId="115" applyNumberFormat="1" applyFont="1" applyFill="1" applyBorder="1" applyAlignment="1"/>
    <xf numFmtId="183" fontId="46" fillId="53" borderId="0" xfId="115" applyNumberFormat="1" applyFont="1" applyFill="1"/>
    <xf numFmtId="0" fontId="7" fillId="53" borderId="0" xfId="115" applyFont="1" applyFill="1" applyBorder="1"/>
    <xf numFmtId="183" fontId="52" fillId="53" borderId="0" xfId="115" applyNumberFormat="1" applyFont="1" applyFill="1" applyBorder="1" applyAlignment="1"/>
    <xf numFmtId="176" fontId="7" fillId="6" borderId="5" xfId="115" applyNumberFormat="1" applyFont="1" applyFill="1" applyBorder="1" applyAlignment="1">
      <alignment horizontal="right"/>
    </xf>
    <xf numFmtId="176" fontId="7" fillId="7" borderId="2" xfId="115" applyNumberFormat="1" applyFont="1" applyFill="1" applyBorder="1" applyAlignment="1">
      <alignment horizontal="right"/>
    </xf>
    <xf numFmtId="176" fontId="7" fillId="6" borderId="2" xfId="115" applyNumberFormat="1" applyFont="1" applyFill="1" applyBorder="1" applyAlignment="1">
      <alignment horizontal="right"/>
    </xf>
    <xf numFmtId="176" fontId="7" fillId="7" borderId="5" xfId="115" applyNumberFormat="1" applyFont="1" applyFill="1" applyBorder="1" applyAlignment="1">
      <alignment horizontal="right"/>
    </xf>
    <xf numFmtId="183" fontId="7" fillId="53" borderId="0" xfId="115" applyNumberFormat="1" applyFont="1" applyFill="1" applyBorder="1"/>
    <xf numFmtId="9" fontId="7" fillId="7" borderId="5" xfId="125" applyFont="1" applyFill="1" applyBorder="1" applyAlignment="1">
      <alignment horizontal="right"/>
    </xf>
    <xf numFmtId="176" fontId="7" fillId="53" borderId="0" xfId="115" applyNumberFormat="1" applyFont="1" applyFill="1" applyBorder="1" applyAlignment="1">
      <alignment horizontal="right"/>
    </xf>
    <xf numFmtId="178" fontId="7" fillId="53" borderId="0" xfId="115" applyNumberFormat="1" applyFont="1" applyFill="1" applyBorder="1" applyAlignment="1">
      <alignment horizontal="right"/>
    </xf>
    <xf numFmtId="178" fontId="7" fillId="53" borderId="0" xfId="115" applyNumberFormat="1" applyFont="1" applyFill="1" applyBorder="1" applyAlignment="1">
      <alignment horizontal="center"/>
    </xf>
    <xf numFmtId="0" fontId="42" fillId="53" borderId="0" xfId="115" applyFont="1" applyFill="1" applyBorder="1"/>
    <xf numFmtId="0" fontId="7" fillId="53" borderId="0" xfId="115" applyNumberFormat="1" applyFont="1" applyFill="1" applyBorder="1" applyAlignment="1">
      <alignment horizontal="center"/>
    </xf>
    <xf numFmtId="0" fontId="7" fillId="0" borderId="0" xfId="115" applyNumberFormat="1" applyFont="1" applyFill="1" applyBorder="1" applyAlignment="1">
      <alignment horizontal="center"/>
    </xf>
    <xf numFmtId="178" fontId="7" fillId="53" borderId="0" xfId="115" applyNumberFormat="1" applyFont="1" applyFill="1" applyBorder="1"/>
    <xf numFmtId="178" fontId="7" fillId="53" borderId="0" xfId="115" applyNumberFormat="1" applyFont="1" applyFill="1" applyAlignment="1">
      <alignment horizontal="right"/>
    </xf>
    <xf numFmtId="178" fontId="7" fillId="53" borderId="0" xfId="115" applyNumberFormat="1" applyFont="1" applyFill="1"/>
    <xf numFmtId="0" fontId="7" fillId="53" borderId="8" xfId="115" applyFont="1" applyFill="1" applyBorder="1"/>
    <xf numFmtId="0" fontId="7" fillId="53" borderId="61" xfId="115" applyFont="1" applyFill="1" applyBorder="1"/>
    <xf numFmtId="0" fontId="7" fillId="53" borderId="60" xfId="115" applyFont="1" applyFill="1" applyBorder="1"/>
    <xf numFmtId="0" fontId="75" fillId="53" borderId="61" xfId="115" applyFont="1" applyFill="1" applyBorder="1"/>
    <xf numFmtId="0" fontId="75" fillId="53" borderId="0" xfId="115" applyFont="1" applyFill="1" applyBorder="1"/>
    <xf numFmtId="0" fontId="75" fillId="53" borderId="60" xfId="115" applyFont="1" applyFill="1" applyBorder="1"/>
    <xf numFmtId="181" fontId="74" fillId="0" borderId="4" xfId="110" applyNumberFormat="1" applyFont="1" applyFill="1" applyBorder="1" applyProtection="1">
      <protection locked="0"/>
    </xf>
    <xf numFmtId="181" fontId="74" fillId="6" borderId="2" xfId="110" applyNumberFormat="1" applyFont="1" applyFill="1" applyBorder="1" applyProtection="1">
      <protection locked="0"/>
    </xf>
    <xf numFmtId="181" fontId="76" fillId="7" borderId="5" xfId="110" applyNumberFormat="1" applyFont="1" applyFill="1" applyBorder="1" applyProtection="1">
      <protection locked="0"/>
    </xf>
    <xf numFmtId="181" fontId="76" fillId="6" borderId="2" xfId="110" applyNumberFormat="1" applyFont="1" applyFill="1" applyBorder="1" applyProtection="1">
      <protection locked="0"/>
    </xf>
    <xf numFmtId="181" fontId="76" fillId="7" borderId="2" xfId="110" applyNumberFormat="1" applyFont="1" applyFill="1" applyBorder="1" applyProtection="1">
      <protection locked="0"/>
    </xf>
    <xf numFmtId="1" fontId="77" fillId="0" borderId="4" xfId="110" applyNumberFormat="1" applyFont="1" applyFill="1" applyBorder="1" applyAlignment="1">
      <alignment horizontal="center"/>
    </xf>
    <xf numFmtId="0" fontId="1" fillId="0" borderId="5" xfId="104" applyBorder="1" applyAlignment="1">
      <alignment horizontal="center"/>
    </xf>
    <xf numFmtId="0" fontId="78" fillId="53" borderId="60" xfId="115" applyFont="1" applyFill="1" applyBorder="1"/>
    <xf numFmtId="0" fontId="78" fillId="53" borderId="0" xfId="115" applyFont="1" applyFill="1" applyBorder="1"/>
    <xf numFmtId="164" fontId="7" fillId="60" borderId="0" xfId="115" quotePrefix="1" applyNumberFormat="1" applyFont="1" applyFill="1" applyBorder="1" applyAlignment="1">
      <alignment horizontal="center"/>
    </xf>
    <xf numFmtId="181" fontId="7" fillId="6" borderId="5" xfId="115" applyNumberFormat="1" applyFont="1" applyFill="1" applyBorder="1"/>
    <xf numFmtId="181" fontId="7" fillId="53" borderId="0" xfId="115" applyNumberFormat="1" applyFont="1" applyFill="1" applyBorder="1"/>
    <xf numFmtId="0" fontId="7" fillId="7" borderId="62" xfId="115" applyFont="1" applyFill="1" applyBorder="1"/>
    <xf numFmtId="0" fontId="7" fillId="7" borderId="8" xfId="115" applyFont="1" applyFill="1" applyBorder="1"/>
    <xf numFmtId="0" fontId="7" fillId="7" borderId="61" xfId="115" applyFont="1" applyFill="1" applyBorder="1"/>
    <xf numFmtId="0" fontId="7" fillId="7" borderId="49" xfId="115" applyFont="1" applyFill="1" applyBorder="1"/>
    <xf numFmtId="0" fontId="7" fillId="7" borderId="60" xfId="115" applyFont="1" applyFill="1" applyBorder="1"/>
    <xf numFmtId="0" fontId="8" fillId="53" borderId="60" xfId="115" applyFont="1" applyFill="1" applyBorder="1"/>
    <xf numFmtId="0" fontId="59" fillId="53" borderId="60" xfId="115" applyFont="1" applyFill="1" applyBorder="1"/>
    <xf numFmtId="164" fontId="6" fillId="53" borderId="0" xfId="110" applyNumberFormat="1" applyFont="1" applyFill="1" applyBorder="1"/>
    <xf numFmtId="164" fontId="7" fillId="53" borderId="0" xfId="110" applyNumberFormat="1" applyFont="1" applyFill="1" applyBorder="1" applyAlignment="1" applyProtection="1">
      <alignment horizontal="left"/>
      <protection locked="0"/>
    </xf>
    <xf numFmtId="164" fontId="7" fillId="53" borderId="60" xfId="110" applyNumberFormat="1" applyFont="1" applyFill="1" applyBorder="1"/>
    <xf numFmtId="164" fontId="6" fillId="7" borderId="8" xfId="110" applyNumberFormat="1" applyFont="1" applyFill="1" applyBorder="1"/>
    <xf numFmtId="164" fontId="60" fillId="7" borderId="61" xfId="110" applyNumberFormat="1" applyFont="1" applyFill="1" applyBorder="1" applyProtection="1">
      <protection locked="0"/>
    </xf>
    <xf numFmtId="164" fontId="6" fillId="7" borderId="0" xfId="110" applyNumberFormat="1" applyFont="1" applyFill="1" applyBorder="1"/>
    <xf numFmtId="164" fontId="60" fillId="7" borderId="60" xfId="110" applyNumberFormat="1" applyFont="1" applyFill="1" applyBorder="1" applyProtection="1">
      <protection locked="0"/>
    </xf>
    <xf numFmtId="164" fontId="7" fillId="53" borderId="0" xfId="110" applyNumberFormat="1" applyFont="1" applyFill="1" applyBorder="1"/>
    <xf numFmtId="164" fontId="7" fillId="53" borderId="0" xfId="110" applyNumberFormat="1" applyFont="1" applyFill="1" applyBorder="1" applyAlignment="1">
      <alignment horizontal="left"/>
    </xf>
    <xf numFmtId="164" fontId="59" fillId="53" borderId="60" xfId="110" applyNumberFormat="1" applyFont="1" applyFill="1" applyBorder="1"/>
    <xf numFmtId="164" fontId="7" fillId="53" borderId="0" xfId="110" applyNumberFormat="1" applyFont="1" applyFill="1" applyBorder="1" applyAlignment="1">
      <alignment horizontal="right"/>
    </xf>
    <xf numFmtId="164" fontId="6" fillId="53" borderId="60" xfId="110" applyNumberFormat="1" applyFont="1" applyFill="1" applyBorder="1"/>
    <xf numFmtId="164" fontId="79" fillId="7" borderId="8" xfId="110" applyNumberFormat="1" applyFont="1" applyFill="1" applyBorder="1" applyProtection="1">
      <protection locked="0"/>
    </xf>
    <xf numFmtId="164" fontId="79" fillId="7" borderId="0" xfId="110" applyNumberFormat="1" applyFont="1" applyFill="1" applyBorder="1" applyProtection="1">
      <protection locked="0"/>
    </xf>
    <xf numFmtId="164" fontId="79" fillId="53" borderId="0" xfId="110" applyNumberFormat="1" applyFont="1" applyFill="1" applyBorder="1" applyProtection="1">
      <protection locked="0"/>
    </xf>
    <xf numFmtId="164" fontId="7" fillId="53" borderId="0" xfId="110" applyNumberFormat="1" applyFont="1" applyFill="1" applyBorder="1" applyProtection="1">
      <protection locked="0"/>
    </xf>
    <xf numFmtId="164" fontId="6" fillId="53" borderId="0" xfId="110" applyNumberFormat="1" applyFont="1" applyFill="1" applyBorder="1" applyProtection="1">
      <protection locked="0"/>
    </xf>
    <xf numFmtId="164" fontId="7" fillId="53" borderId="0" xfId="110" quotePrefix="1" applyNumberFormat="1" applyFont="1" applyFill="1" applyBorder="1" applyAlignment="1" applyProtection="1">
      <alignment horizontal="left"/>
      <protection locked="0"/>
    </xf>
    <xf numFmtId="164" fontId="8" fillId="53" borderId="60" xfId="110" applyNumberFormat="1" applyFont="1" applyFill="1" applyBorder="1"/>
    <xf numFmtId="164" fontId="7" fillId="53" borderId="0" xfId="110" quotePrefix="1" applyNumberFormat="1" applyFont="1" applyFill="1" applyBorder="1" applyProtection="1">
      <protection locked="0"/>
    </xf>
    <xf numFmtId="164" fontId="9" fillId="53" borderId="0" xfId="110" applyNumberFormat="1" applyFont="1" applyFill="1" applyBorder="1"/>
    <xf numFmtId="164" fontId="8" fillId="53" borderId="0" xfId="110" applyNumberFormat="1" applyFont="1" applyFill="1" applyBorder="1"/>
    <xf numFmtId="0" fontId="7" fillId="53" borderId="0" xfId="115" applyFont="1" applyFill="1" applyBorder="1" applyAlignment="1">
      <alignment horizontal="center"/>
    </xf>
    <xf numFmtId="0" fontId="8" fillId="53" borderId="0" xfId="115" applyFont="1" applyFill="1" applyBorder="1" applyAlignment="1">
      <alignment horizontal="center"/>
    </xf>
    <xf numFmtId="0" fontId="80" fillId="53" borderId="0" xfId="115" applyFont="1" applyFill="1"/>
    <xf numFmtId="0" fontId="80" fillId="53" borderId="0" xfId="115" applyFont="1" applyFill="1" applyBorder="1"/>
    <xf numFmtId="0" fontId="80" fillId="53" borderId="0" xfId="115" applyFont="1" applyFill="1" applyAlignment="1">
      <alignment horizontal="right"/>
    </xf>
    <xf numFmtId="0" fontId="11" fillId="53" borderId="0" xfId="115" applyFont="1" applyFill="1" applyAlignment="1"/>
    <xf numFmtId="0" fontId="11" fillId="53" borderId="0" xfId="115" applyFont="1" applyFill="1" applyAlignment="1">
      <alignment horizontal="left"/>
    </xf>
    <xf numFmtId="183" fontId="8" fillId="53" borderId="0" xfId="115" applyNumberFormat="1" applyFont="1" applyFill="1" applyAlignment="1"/>
    <xf numFmtId="0" fontId="7" fillId="53" borderId="0" xfId="115" applyFont="1" applyFill="1" applyBorder="1" applyAlignment="1">
      <alignment horizontal="right"/>
    </xf>
    <xf numFmtId="168" fontId="12" fillId="53" borderId="0" xfId="115" applyNumberFormat="1" applyFont="1" applyFill="1" applyBorder="1" applyAlignment="1" applyProtection="1">
      <alignment horizontal="left"/>
    </xf>
    <xf numFmtId="0" fontId="7" fillId="3" borderId="7" xfId="115" applyFont="1" applyFill="1" applyBorder="1" applyAlignment="1">
      <alignment horizontal="right"/>
    </xf>
    <xf numFmtId="0" fontId="7" fillId="3" borderId="0" xfId="115" applyFont="1" applyFill="1" applyAlignment="1">
      <alignment horizontal="right"/>
    </xf>
    <xf numFmtId="175" fontId="1" fillId="24" borderId="5" xfId="139" applyNumberFormat="1" applyBorder="1" applyAlignment="1" applyProtection="1">
      <alignment horizontal="center" vertical="center"/>
    </xf>
    <xf numFmtId="1" fontId="22" fillId="0" borderId="5" xfId="111" applyNumberFormat="1" applyFont="1" applyFill="1" applyBorder="1" applyAlignment="1" applyProtection="1">
      <alignment horizontal="center"/>
    </xf>
    <xf numFmtId="0" fontId="8" fillId="53" borderId="5" xfId="4" applyFont="1" applyFill="1" applyBorder="1" applyAlignment="1">
      <alignment horizontal="left"/>
    </xf>
    <xf numFmtId="175" fontId="22" fillId="6" borderId="5" xfId="145" applyNumberFormat="1" applyFont="1" applyFill="1" applyAlignment="1" applyProtection="1">
      <alignment horizontal="right"/>
    </xf>
    <xf numFmtId="178" fontId="7" fillId="7" borderId="5" xfId="4" applyNumberFormat="1" applyFont="1" applyFill="1" applyBorder="1"/>
    <xf numFmtId="0" fontId="7" fillId="0" borderId="20" xfId="4" applyFont="1" applyBorder="1"/>
    <xf numFmtId="0" fontId="9" fillId="53" borderId="20" xfId="4" applyFont="1" applyFill="1" applyBorder="1" applyAlignment="1"/>
    <xf numFmtId="164" fontId="22" fillId="6" borderId="5" xfId="145" applyNumberFormat="1" applyFont="1" applyFill="1" applyAlignment="1" applyProtection="1">
      <alignment horizontal="right"/>
    </xf>
    <xf numFmtId="0" fontId="8" fillId="53" borderId="20" xfId="4" applyFont="1" applyFill="1" applyBorder="1"/>
    <xf numFmtId="1" fontId="45" fillId="0" borderId="5" xfId="111" quotePrefix="1" applyNumberFormat="1" applyFont="1" applyBorder="1" applyAlignment="1" applyProtection="1">
      <alignment horizontal="center"/>
    </xf>
    <xf numFmtId="1" fontId="45" fillId="0" borderId="5" xfId="111" quotePrefix="1" applyNumberFormat="1" applyFont="1" applyFill="1" applyBorder="1" applyAlignment="1" applyProtection="1">
      <alignment horizontal="center"/>
    </xf>
    <xf numFmtId="0" fontId="22" fillId="53" borderId="0" xfId="111" applyFont="1" applyFill="1" applyBorder="1" applyProtection="1"/>
    <xf numFmtId="0" fontId="47" fillId="53" borderId="0" xfId="111" applyFont="1" applyFill="1" applyProtection="1"/>
    <xf numFmtId="0" fontId="82" fillId="53" borderId="0" xfId="102" applyFont="1" applyFill="1" applyAlignment="1" applyProtection="1"/>
    <xf numFmtId="0" fontId="6" fillId="0" borderId="0" xfId="2" applyFont="1" applyBorder="1"/>
    <xf numFmtId="0" fontId="9" fillId="0" borderId="0" xfId="2" applyFont="1" applyFill="1" applyBorder="1"/>
    <xf numFmtId="0" fontId="9" fillId="0" borderId="8" xfId="2" applyFont="1" applyFill="1" applyBorder="1"/>
    <xf numFmtId="0" fontId="9" fillId="0" borderId="20" xfId="4" applyFont="1" applyBorder="1" applyAlignment="1"/>
    <xf numFmtId="0" fontId="81" fillId="0" borderId="0" xfId="2" applyFont="1"/>
    <xf numFmtId="164" fontId="7" fillId="24" borderId="0" xfId="2" applyNumberFormat="1" applyFont="1" applyFill="1"/>
    <xf numFmtId="164" fontId="8" fillId="0" borderId="15" xfId="2" applyNumberFormat="1" applyFont="1" applyBorder="1"/>
    <xf numFmtId="164" fontId="8" fillId="0" borderId="0" xfId="2" applyNumberFormat="1" applyFont="1"/>
    <xf numFmtId="164" fontId="7" fillId="7" borderId="5" xfId="2" applyNumberFormat="1" applyFont="1" applyFill="1" applyBorder="1"/>
    <xf numFmtId="164" fontId="7" fillId="0" borderId="0" xfId="2" applyNumberFormat="1" applyFont="1"/>
    <xf numFmtId="164" fontId="6" fillId="0" borderId="0" xfId="2" applyNumberFormat="1" applyFont="1"/>
    <xf numFmtId="0" fontId="7" fillId="0" borderId="5" xfId="2" applyFont="1" applyFill="1" applyBorder="1"/>
    <xf numFmtId="0" fontId="10" fillId="0" borderId="0" xfId="2" applyFont="1"/>
    <xf numFmtId="164" fontId="22" fillId="0" borderId="0" xfId="145" applyNumberFormat="1" applyFont="1" applyFill="1" applyBorder="1" applyAlignment="1" applyProtection="1">
      <alignment horizontal="right"/>
    </xf>
    <xf numFmtId="164" fontId="7" fillId="0" borderId="0" xfId="2" applyNumberFormat="1" applyFont="1" applyFill="1" applyBorder="1"/>
    <xf numFmtId="0" fontId="7" fillId="0" borderId="0" xfId="2" applyFont="1" applyFill="1"/>
    <xf numFmtId="0" fontId="7" fillId="0" borderId="0" xfId="2" applyFont="1" applyFill="1" applyBorder="1"/>
    <xf numFmtId="164" fontId="22" fillId="6" borderId="5" xfId="145" applyNumberFormat="1" applyFont="1" applyFill="1" applyBorder="1" applyAlignment="1" applyProtection="1">
      <alignment horizontal="right"/>
    </xf>
    <xf numFmtId="0" fontId="7" fillId="0" borderId="8" xfId="2" applyFont="1" applyFill="1" applyBorder="1"/>
    <xf numFmtId="0" fontId="6" fillId="0" borderId="0" xfId="2" applyFont="1" applyFill="1"/>
    <xf numFmtId="164" fontId="10" fillId="0" borderId="0" xfId="2" applyNumberFormat="1" applyFont="1"/>
    <xf numFmtId="164" fontId="45" fillId="0" borderId="0" xfId="145" applyNumberFormat="1" applyFont="1" applyFill="1" applyBorder="1" applyAlignment="1" applyProtection="1">
      <alignment horizontal="center"/>
    </xf>
    <xf numFmtId="164" fontId="46" fillId="0" borderId="0" xfId="115" applyNumberFormat="1" applyFont="1" applyBorder="1" applyAlignment="1">
      <alignment horizontal="center"/>
    </xf>
    <xf numFmtId="0" fontId="8" fillId="0" borderId="20" xfId="4" applyFont="1" applyBorder="1"/>
    <xf numFmtId="0" fontId="22" fillId="0" borderId="0" xfId="111" applyFont="1" applyBorder="1" applyProtection="1"/>
    <xf numFmtId="0" fontId="47" fillId="0" borderId="0" xfId="111" applyFont="1" applyFill="1" applyProtection="1"/>
    <xf numFmtId="0" fontId="22" fillId="0" borderId="0" xfId="98" applyFont="1"/>
    <xf numFmtId="0" fontId="1" fillId="0" borderId="0" xfId="98"/>
    <xf numFmtId="0" fontId="1" fillId="0" borderId="5" xfId="98" applyBorder="1"/>
    <xf numFmtId="0" fontId="45" fillId="0" borderId="0" xfId="98" applyFont="1"/>
    <xf numFmtId="164" fontId="7" fillId="7" borderId="5" xfId="114" applyNumberFormat="1" applyFont="1" applyFill="1" applyBorder="1" applyAlignment="1"/>
    <xf numFmtId="0" fontId="22" fillId="0" borderId="5" xfId="98" applyFont="1" applyBorder="1"/>
    <xf numFmtId="175" fontId="22" fillId="0" borderId="0" xfId="98" applyNumberFormat="1" applyFont="1"/>
    <xf numFmtId="0" fontId="8" fillId="0" borderId="0" xfId="50" applyFont="1" applyFill="1" applyAlignment="1"/>
    <xf numFmtId="0" fontId="45" fillId="0" borderId="5" xfId="98" applyFont="1" applyBorder="1"/>
    <xf numFmtId="0" fontId="22" fillId="0" borderId="5" xfId="111" applyFont="1" applyBorder="1" applyAlignment="1" applyProtection="1">
      <alignment horizontal="center"/>
    </xf>
    <xf numFmtId="0" fontId="83" fillId="0" borderId="0" xfId="2" applyFont="1"/>
    <xf numFmtId="0" fontId="67" fillId="3" borderId="0" xfId="115" applyFont="1" applyFill="1" applyBorder="1" applyProtection="1"/>
    <xf numFmtId="0" fontId="5" fillId="0" borderId="0" xfId="96"/>
    <xf numFmtId="0" fontId="5" fillId="61" borderId="0" xfId="96" applyFill="1"/>
    <xf numFmtId="0" fontId="1" fillId="0" borderId="0" xfId="47" applyFont="1" applyProtection="1"/>
    <xf numFmtId="176" fontId="7" fillId="6" borderId="5" xfId="96" applyNumberFormat="1" applyFont="1" applyFill="1" applyBorder="1"/>
    <xf numFmtId="0" fontId="22" fillId="0" borderId="0" xfId="100" applyFont="1" applyAlignment="1">
      <alignment horizontal="center"/>
    </xf>
    <xf numFmtId="0" fontId="4" fillId="0" borderId="0" xfId="96" applyFont="1"/>
    <xf numFmtId="0" fontId="22" fillId="61" borderId="5" xfId="120" applyFont="1" applyFill="1" applyBorder="1" applyProtection="1"/>
    <xf numFmtId="176" fontId="7" fillId="6" borderId="3" xfId="96" applyNumberFormat="1" applyFont="1" applyFill="1" applyBorder="1"/>
    <xf numFmtId="0" fontId="5" fillId="0" borderId="0" xfId="96" applyFont="1"/>
    <xf numFmtId="0" fontId="1" fillId="61" borderId="5" xfId="100" applyFont="1" applyFill="1" applyBorder="1"/>
    <xf numFmtId="176" fontId="7" fillId="7" borderId="5" xfId="79" applyNumberFormat="1" applyFont="1" applyFill="1" applyBorder="1"/>
    <xf numFmtId="0" fontId="5" fillId="0" borderId="0" xfId="96" quotePrefix="1" applyFont="1"/>
    <xf numFmtId="175" fontId="22" fillId="61" borderId="5" xfId="146" applyNumberFormat="1" applyFont="1" applyFill="1" applyProtection="1">
      <alignment vertical="center"/>
    </xf>
    <xf numFmtId="175" fontId="5" fillId="0" borderId="0" xfId="96" applyNumberFormat="1" applyFont="1"/>
    <xf numFmtId="0" fontId="22" fillId="61" borderId="0" xfId="100" applyFont="1" applyFill="1" applyBorder="1" applyAlignment="1" applyProtection="1"/>
    <xf numFmtId="0" fontId="22" fillId="61" borderId="5" xfId="100" applyFont="1" applyFill="1" applyBorder="1"/>
    <xf numFmtId="175" fontId="1" fillId="61" borderId="0" xfId="113" applyNumberFormat="1" applyFont="1" applyFill="1" applyBorder="1" applyProtection="1"/>
    <xf numFmtId="0" fontId="1" fillId="61" borderId="0" xfId="49" applyFont="1" applyFill="1" applyProtection="1"/>
    <xf numFmtId="0" fontId="45" fillId="61" borderId="0" xfId="100" applyFont="1" applyFill="1"/>
    <xf numFmtId="0" fontId="22" fillId="0" borderId="0" xfId="47" applyFont="1" applyProtection="1"/>
    <xf numFmtId="0" fontId="45" fillId="0" borderId="0" xfId="100" applyFont="1"/>
    <xf numFmtId="0" fontId="22" fillId="61" borderId="0" xfId="120" applyFont="1" applyFill="1" applyBorder="1" applyProtection="1"/>
    <xf numFmtId="0" fontId="22" fillId="0" borderId="0" xfId="100" applyFont="1"/>
    <xf numFmtId="0" fontId="22" fillId="0" borderId="0" xfId="100" quotePrefix="1" applyFont="1"/>
    <xf numFmtId="175" fontId="22" fillId="0" borderId="0" xfId="100" applyNumberFormat="1" applyFont="1"/>
    <xf numFmtId="0" fontId="1" fillId="0" borderId="0" xfId="100" applyFont="1" applyAlignment="1">
      <alignment horizontal="center"/>
    </xf>
    <xf numFmtId="0" fontId="4" fillId="0" borderId="0" xfId="100" applyFont="1"/>
    <xf numFmtId="164" fontId="60" fillId="61" borderId="0" xfId="111" applyNumberFormat="1" applyFont="1" applyFill="1" applyBorder="1" applyProtection="1">
      <protection locked="0"/>
    </xf>
    <xf numFmtId="9" fontId="7" fillId="62" borderId="5" xfId="126" applyFont="1" applyFill="1" applyBorder="1"/>
    <xf numFmtId="0" fontId="81" fillId="0" borderId="0" xfId="118" applyFont="1" applyProtection="1"/>
    <xf numFmtId="0" fontId="5" fillId="0" borderId="0" xfId="96" applyFill="1"/>
    <xf numFmtId="164" fontId="60" fillId="0" borderId="0" xfId="111" applyNumberFormat="1" applyFont="1" applyFill="1" applyBorder="1" applyProtection="1">
      <protection locked="0"/>
    </xf>
    <xf numFmtId="0" fontId="1" fillId="0" borderId="0" xfId="47" applyFont="1" applyAlignment="1" applyProtection="1">
      <alignment horizontal="center"/>
    </xf>
    <xf numFmtId="0" fontId="4" fillId="61" borderId="0" xfId="100" applyFont="1" applyFill="1"/>
    <xf numFmtId="164" fontId="1" fillId="61" borderId="5" xfId="111" applyNumberFormat="1" applyFont="1" applyFill="1" applyBorder="1" applyProtection="1">
      <protection locked="0"/>
    </xf>
    <xf numFmtId="164" fontId="1" fillId="53" borderId="5" xfId="111" applyNumberFormat="1" applyFont="1" applyFill="1" applyBorder="1" applyProtection="1">
      <protection locked="0"/>
    </xf>
    <xf numFmtId="0" fontId="1" fillId="0" borderId="0" xfId="100" applyFont="1"/>
    <xf numFmtId="0" fontId="1" fillId="61" borderId="3" xfId="100" applyFont="1" applyFill="1" applyBorder="1"/>
    <xf numFmtId="175" fontId="1" fillId="0" borderId="0" xfId="100" applyNumberFormat="1" applyFont="1"/>
    <xf numFmtId="0" fontId="5" fillId="0" borderId="0" xfId="96" applyBorder="1"/>
    <xf numFmtId="1" fontId="22" fillId="0" borderId="0" xfId="111" applyNumberFormat="1" applyFont="1" applyBorder="1" applyAlignment="1" applyProtection="1">
      <alignment horizontal="center"/>
    </xf>
    <xf numFmtId="0" fontId="22" fillId="0" borderId="0" xfId="118" applyFont="1" applyBorder="1" applyAlignment="1" applyProtection="1">
      <alignment horizontal="center"/>
    </xf>
    <xf numFmtId="164" fontId="45" fillId="0" borderId="0" xfId="120" applyNumberFormat="1" applyFont="1" applyBorder="1" applyAlignment="1" applyProtection="1">
      <alignment horizontal="left"/>
    </xf>
    <xf numFmtId="0" fontId="22" fillId="0" borderId="0" xfId="118" applyFont="1" applyBorder="1" applyProtection="1"/>
    <xf numFmtId="0" fontId="81" fillId="0" borderId="0" xfId="118" applyFont="1" applyBorder="1" applyProtection="1"/>
    <xf numFmtId="0" fontId="22" fillId="0" borderId="5" xfId="118" applyFont="1" applyBorder="1" applyProtection="1"/>
    <xf numFmtId="0" fontId="45" fillId="0" borderId="0" xfId="118" applyFont="1" applyBorder="1" applyProtection="1"/>
    <xf numFmtId="176" fontId="7" fillId="0" borderId="0" xfId="96" applyNumberFormat="1" applyFont="1" applyFill="1" applyBorder="1"/>
    <xf numFmtId="0" fontId="22" fillId="0" borderId="0" xfId="47" applyFont="1" applyFill="1" applyProtection="1"/>
    <xf numFmtId="0" fontId="45" fillId="61" borderId="0" xfId="120" applyFont="1" applyFill="1" applyBorder="1" applyProtection="1"/>
    <xf numFmtId="0" fontId="7" fillId="61" borderId="5" xfId="100" applyFont="1" applyFill="1" applyBorder="1"/>
    <xf numFmtId="0" fontId="8" fillId="61" borderId="5" xfId="100" applyFont="1" applyFill="1" applyBorder="1"/>
    <xf numFmtId="0" fontId="1" fillId="61" borderId="5" xfId="100" applyFont="1" applyFill="1" applyBorder="1" applyAlignment="1"/>
    <xf numFmtId="0" fontId="22" fillId="0" borderId="0" xfId="118" applyFont="1" applyAlignment="1" applyProtection="1">
      <alignment horizontal="center"/>
    </xf>
    <xf numFmtId="164" fontId="45" fillId="0" borderId="0" xfId="120" applyNumberFormat="1" applyFont="1" applyAlignment="1" applyProtection="1">
      <alignment horizontal="left"/>
    </xf>
    <xf numFmtId="0" fontId="22" fillId="0" borderId="0" xfId="118" applyFont="1" applyProtection="1"/>
    <xf numFmtId="0" fontId="82" fillId="53" borderId="0" xfId="100" applyFont="1" applyFill="1" applyBorder="1" applyAlignment="1" applyProtection="1">
      <alignment horizontal="right"/>
    </xf>
    <xf numFmtId="0" fontId="82" fillId="53" borderId="0" xfId="100" applyFont="1" applyFill="1" applyBorder="1" applyAlignment="1" applyProtection="1">
      <alignment horizontal="center"/>
    </xf>
    <xf numFmtId="0" fontId="82" fillId="53" borderId="0" xfId="100" applyFont="1" applyFill="1" applyBorder="1" applyAlignment="1" applyProtection="1"/>
    <xf numFmtId="0" fontId="47" fillId="53" borderId="0" xfId="100" applyFont="1" applyFill="1" applyBorder="1" applyAlignment="1" applyProtection="1"/>
    <xf numFmtId="0" fontId="84" fillId="0" borderId="12" xfId="202" applyFont="1" applyBorder="1"/>
    <xf numFmtId="0" fontId="22" fillId="53" borderId="0" xfId="47" applyFont="1" applyFill="1" applyProtection="1"/>
    <xf numFmtId="0" fontId="22" fillId="53" borderId="0" xfId="120" applyFont="1" applyFill="1" applyBorder="1" applyProtection="1"/>
    <xf numFmtId="0" fontId="22" fillId="0" borderId="0" xfId="47" applyFont="1" applyAlignment="1" applyProtection="1">
      <alignment horizontal="center"/>
    </xf>
    <xf numFmtId="0" fontId="45" fillId="0" borderId="0" xfId="120" applyFont="1" applyBorder="1" applyProtection="1"/>
    <xf numFmtId="176" fontId="7" fillId="6" borderId="4" xfId="96" applyNumberFormat="1" applyFont="1" applyFill="1" applyBorder="1"/>
    <xf numFmtId="0" fontId="22" fillId="0" borderId="5" xfId="100" applyFont="1" applyBorder="1" applyAlignment="1" applyProtection="1"/>
    <xf numFmtId="164" fontId="7" fillId="7" borderId="5" xfId="96" applyNumberFormat="1" applyFont="1" applyFill="1" applyBorder="1"/>
    <xf numFmtId="181" fontId="22" fillId="0" borderId="5" xfId="100" applyNumberFormat="1" applyFont="1" applyFill="1" applyBorder="1" applyAlignment="1" applyProtection="1">
      <alignment wrapText="1"/>
    </xf>
    <xf numFmtId="181" fontId="22" fillId="61" borderId="5" xfId="100" applyNumberFormat="1" applyFont="1" applyFill="1" applyBorder="1" applyAlignment="1" applyProtection="1">
      <alignment wrapText="1"/>
    </xf>
    <xf numFmtId="196" fontId="22" fillId="0" borderId="0" xfId="113" applyNumberFormat="1" applyFont="1" applyFill="1" applyBorder="1" applyProtection="1"/>
    <xf numFmtId="0" fontId="45" fillId="0" borderId="0" xfId="120" applyFont="1" applyFill="1" applyBorder="1" applyProtection="1"/>
    <xf numFmtId="175" fontId="22" fillId="0" borderId="0" xfId="47" applyNumberFormat="1" applyFont="1" applyProtection="1"/>
    <xf numFmtId="175" fontId="1" fillId="24" borderId="5" xfId="132" applyNumberFormat="1" applyFont="1" applyAlignment="1" applyProtection="1">
      <alignment horizontal="center" vertical="center"/>
    </xf>
    <xf numFmtId="0" fontId="22" fillId="0" borderId="0" xfId="120" applyFont="1" applyFill="1" applyBorder="1" applyAlignment="1" applyProtection="1">
      <alignment horizontal="center"/>
    </xf>
    <xf numFmtId="0" fontId="22" fillId="0" borderId="0" xfId="120" applyFont="1" applyBorder="1" applyProtection="1"/>
    <xf numFmtId="0" fontId="22" fillId="0" borderId="0" xfId="120" applyFont="1" applyFill="1" applyBorder="1" applyProtection="1"/>
    <xf numFmtId="169" fontId="7" fillId="7" borderId="5" xfId="126" applyNumberFormat="1" applyFont="1" applyFill="1" applyBorder="1"/>
    <xf numFmtId="0" fontId="22" fillId="0" borderId="5" xfId="120" applyFont="1" applyFill="1" applyBorder="1" applyProtection="1"/>
    <xf numFmtId="9" fontId="1" fillId="0" borderId="0" xfId="126" applyFont="1" applyFill="1" applyBorder="1" applyAlignment="1" applyProtection="1">
      <alignment vertical="center"/>
    </xf>
    <xf numFmtId="0" fontId="22" fillId="61" borderId="5" xfId="100" applyFont="1" applyFill="1" applyBorder="1" applyAlignment="1" applyProtection="1"/>
    <xf numFmtId="181" fontId="1" fillId="61" borderId="5" xfId="100" applyNumberFormat="1" applyFont="1" applyFill="1" applyBorder="1" applyAlignment="1" applyProtection="1">
      <alignment wrapText="1"/>
    </xf>
    <xf numFmtId="175" fontId="22" fillId="0" borderId="0" xfId="113" applyNumberFormat="1" applyFont="1" applyFill="1" applyBorder="1" applyProtection="1"/>
    <xf numFmtId="0" fontId="22" fillId="0" borderId="0" xfId="100" applyFont="1" applyFill="1" applyBorder="1" applyAlignment="1" applyProtection="1">
      <alignment horizontal="center"/>
    </xf>
    <xf numFmtId="9" fontId="1" fillId="62" borderId="5" xfId="126" applyFont="1" applyFill="1" applyBorder="1" applyAlignment="1" applyProtection="1">
      <alignment vertical="center"/>
    </xf>
    <xf numFmtId="0" fontId="22" fillId="0" borderId="0" xfId="118" applyFont="1" applyFill="1" applyAlignment="1" applyProtection="1">
      <alignment horizontal="center"/>
    </xf>
    <xf numFmtId="196" fontId="22" fillId="0" borderId="0" xfId="113" applyNumberFormat="1" applyFont="1" applyBorder="1" applyAlignment="1" applyProtection="1">
      <alignment horizontal="center"/>
    </xf>
    <xf numFmtId="164" fontId="45" fillId="0" borderId="0" xfId="120" applyNumberFormat="1" applyFont="1" applyFill="1" applyAlignment="1" applyProtection="1">
      <alignment horizontal="left"/>
    </xf>
    <xf numFmtId="0" fontId="22" fillId="0" borderId="0" xfId="118" applyFont="1" applyFill="1" applyProtection="1"/>
    <xf numFmtId="0" fontId="47" fillId="53" borderId="0" xfId="100" applyFont="1" applyFill="1" applyBorder="1" applyAlignment="1" applyProtection="1">
      <alignment horizontal="left"/>
    </xf>
    <xf numFmtId="0" fontId="1" fillId="0" borderId="0" xfId="93" applyFont="1"/>
    <xf numFmtId="0" fontId="1" fillId="61" borderId="0" xfId="93" applyFont="1" applyFill="1"/>
    <xf numFmtId="175" fontId="1" fillId="24" borderId="5" xfId="137" applyNumberFormat="1" applyFont="1" applyAlignment="1" applyProtection="1">
      <alignment horizontal="center" vertical="center"/>
    </xf>
    <xf numFmtId="0" fontId="22" fillId="0" borderId="0" xfId="93" applyFont="1" applyAlignment="1">
      <alignment horizontal="center"/>
    </xf>
    <xf numFmtId="0" fontId="45" fillId="0" borderId="0" xfId="93" applyFont="1"/>
    <xf numFmtId="0" fontId="45" fillId="61" borderId="5" xfId="120" applyFont="1" applyFill="1" applyBorder="1" applyProtection="1"/>
    <xf numFmtId="0" fontId="22" fillId="0" borderId="0" xfId="93" quotePrefix="1" applyFont="1"/>
    <xf numFmtId="0" fontId="22" fillId="61" borderId="8" xfId="93" applyFont="1" applyFill="1" applyBorder="1"/>
    <xf numFmtId="176" fontId="7" fillId="61" borderId="5" xfId="96" applyNumberFormat="1" applyFont="1" applyFill="1" applyBorder="1"/>
    <xf numFmtId="175" fontId="22" fillId="0" borderId="0" xfId="93" applyNumberFormat="1" applyFont="1"/>
    <xf numFmtId="0" fontId="22" fillId="61" borderId="0" xfId="93" applyFont="1" applyFill="1" applyBorder="1" applyAlignment="1" applyProtection="1"/>
    <xf numFmtId="0" fontId="22" fillId="61" borderId="5" xfId="93" applyFont="1" applyFill="1" applyBorder="1"/>
    <xf numFmtId="0" fontId="45" fillId="61" borderId="5" xfId="93" applyFont="1" applyFill="1" applyBorder="1"/>
    <xf numFmtId="0" fontId="45" fillId="61" borderId="0" xfId="93" applyFont="1" applyFill="1"/>
    <xf numFmtId="0" fontId="81" fillId="0" borderId="0" xfId="120" applyFont="1" applyFill="1" applyBorder="1" applyProtection="1"/>
    <xf numFmtId="199" fontId="7" fillId="7" borderId="5" xfId="96" applyNumberFormat="1" applyFont="1" applyFill="1" applyBorder="1"/>
    <xf numFmtId="0" fontId="1" fillId="0" borderId="0" xfId="93" applyFont="1" applyAlignment="1">
      <alignment horizontal="center"/>
    </xf>
    <xf numFmtId="0" fontId="22" fillId="0" borderId="5" xfId="120" applyFont="1" applyBorder="1" applyProtection="1"/>
    <xf numFmtId="175" fontId="1" fillId="24" borderId="5" xfId="135" applyNumberFormat="1" applyFont="1" applyAlignment="1" applyProtection="1">
      <alignment horizontal="center" vertical="center"/>
    </xf>
    <xf numFmtId="0" fontId="45" fillId="0" borderId="5" xfId="120" applyFont="1" applyBorder="1" applyProtection="1"/>
    <xf numFmtId="0" fontId="22" fillId="63" borderId="5" xfId="93" applyFont="1" applyFill="1" applyBorder="1"/>
    <xf numFmtId="0" fontId="22" fillId="0" borderId="0" xfId="93" applyFont="1"/>
    <xf numFmtId="0" fontId="45" fillId="61" borderId="8" xfId="93" applyFont="1" applyFill="1" applyBorder="1"/>
    <xf numFmtId="0" fontId="47" fillId="53" borderId="0" xfId="93" applyFont="1" applyFill="1" applyBorder="1" applyAlignment="1" applyProtection="1"/>
    <xf numFmtId="0" fontId="47" fillId="0" borderId="0" xfId="47" applyFont="1" applyAlignment="1" applyProtection="1">
      <alignment horizontal="center"/>
    </xf>
    <xf numFmtId="43" fontId="49" fillId="0" borderId="0" xfId="202" applyNumberFormat="1" applyFont="1" applyBorder="1"/>
    <xf numFmtId="0" fontId="85" fillId="0" borderId="0" xfId="202" applyFont="1" applyBorder="1"/>
    <xf numFmtId="0" fontId="14" fillId="0" borderId="0" xfId="202" applyAlignment="1">
      <alignment horizontal="center"/>
    </xf>
    <xf numFmtId="200" fontId="1" fillId="23" borderId="5" xfId="143" applyNumberFormat="1" applyFont="1" applyFill="1" applyAlignment="1">
      <alignment horizontal="center" vertical="center"/>
      <protection locked="0"/>
    </xf>
    <xf numFmtId="200" fontId="1" fillId="64" borderId="5" xfId="143" applyNumberFormat="1" applyFont="1" applyFill="1" applyAlignment="1">
      <alignment horizontal="center" vertical="center"/>
      <protection locked="0"/>
    </xf>
    <xf numFmtId="0" fontId="1" fillId="0" borderId="0" xfId="98" applyFont="1" applyAlignment="1">
      <alignment horizontal="center"/>
    </xf>
    <xf numFmtId="176" fontId="8" fillId="65" borderId="8" xfId="78" applyNumberFormat="1" applyFont="1" applyFill="1" applyBorder="1"/>
    <xf numFmtId="175" fontId="22" fillId="23" borderId="5" xfId="144" applyFont="1" applyFill="1" applyAlignment="1">
      <alignment horizontal="center" vertical="center"/>
      <protection locked="0"/>
    </xf>
    <xf numFmtId="175" fontId="22" fillId="64" borderId="5" xfId="144" applyFont="1" applyFill="1" applyAlignment="1">
      <alignment horizontal="center" vertical="center"/>
      <protection locked="0"/>
    </xf>
    <xf numFmtId="0" fontId="1" fillId="61" borderId="5" xfId="47" applyFont="1" applyFill="1" applyBorder="1" applyAlignment="1" applyProtection="1">
      <alignment wrapText="1"/>
    </xf>
    <xf numFmtId="0" fontId="14" fillId="0" borderId="0" xfId="202" applyFont="1"/>
    <xf numFmtId="0" fontId="4" fillId="61" borderId="0" xfId="98" applyFont="1" applyFill="1"/>
    <xf numFmtId="0" fontId="1" fillId="0" borderId="0" xfId="98" applyFont="1"/>
    <xf numFmtId="175" fontId="1" fillId="23" borderId="5" xfId="143" applyNumberFormat="1" applyFont="1" applyFill="1">
      <alignment vertical="center"/>
      <protection locked="0"/>
    </xf>
    <xf numFmtId="175" fontId="1" fillId="64" borderId="5" xfId="143" applyNumberFormat="1" applyFont="1" applyFill="1">
      <alignment vertical="center"/>
      <protection locked="0"/>
    </xf>
    <xf numFmtId="0" fontId="1" fillId="0" borderId="0" xfId="98" applyFont="1" applyBorder="1" applyAlignment="1">
      <alignment vertical="top" wrapText="1"/>
    </xf>
    <xf numFmtId="0" fontId="4" fillId="61" borderId="8" xfId="98" applyFont="1" applyFill="1" applyBorder="1"/>
    <xf numFmtId="0" fontId="1" fillId="61" borderId="0" xfId="98" applyFont="1" applyFill="1"/>
    <xf numFmtId="175" fontId="22" fillId="23" borderId="5" xfId="144" applyFont="1" applyFill="1" applyBorder="1" applyAlignment="1">
      <alignment horizontal="center" vertical="center"/>
      <protection locked="0"/>
    </xf>
    <xf numFmtId="175" fontId="22" fillId="64" borderId="5" xfId="144" applyFont="1" applyFill="1" applyBorder="1" applyAlignment="1">
      <alignment horizontal="center" vertical="center"/>
      <protection locked="0"/>
    </xf>
    <xf numFmtId="0" fontId="1" fillId="61" borderId="5" xfId="98" applyFont="1" applyFill="1" applyBorder="1" applyAlignment="1">
      <alignment vertical="top" wrapText="1"/>
    </xf>
    <xf numFmtId="201" fontId="22" fillId="23" borderId="5" xfId="144" applyNumberFormat="1" applyFont="1" applyFill="1" applyAlignment="1">
      <alignment horizontal="center" vertical="center"/>
      <protection locked="0"/>
    </xf>
    <xf numFmtId="201" fontId="22" fillId="64" borderId="5" xfId="144" applyNumberFormat="1" applyFont="1" applyFill="1" applyAlignment="1">
      <alignment horizontal="center" vertical="center"/>
      <protection locked="0"/>
    </xf>
    <xf numFmtId="0" fontId="1" fillId="61" borderId="5" xfId="98" applyFont="1" applyFill="1" applyBorder="1"/>
    <xf numFmtId="0" fontId="1" fillId="0" borderId="0" xfId="98" applyFont="1" applyFill="1" applyBorder="1" applyAlignment="1">
      <alignment horizontal="center"/>
    </xf>
    <xf numFmtId="0" fontId="1" fillId="0" borderId="0" xfId="98" applyFont="1" applyFill="1" applyBorder="1"/>
    <xf numFmtId="0" fontId="1" fillId="0" borderId="0" xfId="98" applyFont="1" applyFill="1" applyBorder="1" applyAlignment="1">
      <alignment vertical="top" wrapText="1"/>
    </xf>
    <xf numFmtId="0" fontId="4" fillId="61" borderId="5" xfId="98" applyFont="1" applyFill="1" applyBorder="1"/>
    <xf numFmtId="169" fontId="7" fillId="23" borderId="5" xfId="126" applyNumberFormat="1" applyFont="1" applyFill="1" applyBorder="1"/>
    <xf numFmtId="0" fontId="4" fillId="0" borderId="0" xfId="98" applyFont="1" applyBorder="1"/>
    <xf numFmtId="0" fontId="1" fillId="61" borderId="0" xfId="98" applyFont="1" applyFill="1" applyBorder="1"/>
    <xf numFmtId="0" fontId="14" fillId="61" borderId="0" xfId="202" applyFill="1"/>
    <xf numFmtId="10" fontId="22" fillId="23" borderId="5" xfId="128" applyNumberFormat="1" applyFont="1" applyFill="1" applyBorder="1" applyAlignment="1" applyProtection="1">
      <alignment vertical="center"/>
      <protection locked="0"/>
    </xf>
    <xf numFmtId="10" fontId="22" fillId="64" borderId="5" xfId="128" applyNumberFormat="1" applyFont="1" applyFill="1" applyBorder="1" applyAlignment="1" applyProtection="1">
      <alignment vertical="center"/>
      <protection locked="0"/>
    </xf>
    <xf numFmtId="175" fontId="22" fillId="23" borderId="5" xfId="144" applyFont="1" applyFill="1" applyAlignment="1">
      <alignment vertical="center" wrapText="1"/>
      <protection locked="0"/>
    </xf>
    <xf numFmtId="175" fontId="22" fillId="64" borderId="5" xfId="144" applyFont="1" applyFill="1" applyAlignment="1">
      <alignment vertical="center" wrapText="1"/>
      <protection locked="0"/>
    </xf>
    <xf numFmtId="175" fontId="22" fillId="23" borderId="5" xfId="141" applyFont="1" applyFill="1" applyAlignment="1">
      <alignment vertical="center" wrapText="1"/>
      <protection locked="0"/>
    </xf>
    <xf numFmtId="175" fontId="22" fillId="64" borderId="5" xfId="141" applyFont="1" applyFill="1" applyAlignment="1">
      <alignment vertical="center" wrapText="1"/>
      <protection locked="0"/>
    </xf>
    <xf numFmtId="175" fontId="22" fillId="23" borderId="5" xfId="144" applyFont="1" applyFill="1">
      <alignment vertical="center"/>
      <protection locked="0"/>
    </xf>
    <xf numFmtId="175" fontId="22" fillId="64" borderId="5" xfId="144" applyFont="1" applyFill="1">
      <alignment vertical="center"/>
      <protection locked="0"/>
    </xf>
    <xf numFmtId="175" fontId="22" fillId="23" borderId="5" xfId="141" applyFont="1" applyFill="1">
      <alignment vertical="center"/>
      <protection locked="0"/>
    </xf>
    <xf numFmtId="175" fontId="22" fillId="64" borderId="5" xfId="141" applyFont="1" applyFill="1">
      <alignment vertical="center"/>
      <protection locked="0"/>
    </xf>
    <xf numFmtId="10" fontId="22" fillId="23" borderId="5" xfId="128" applyNumberFormat="1" applyFont="1" applyFill="1" applyBorder="1" applyAlignment="1" applyProtection="1">
      <alignment vertical="center" wrapText="1"/>
      <protection locked="0"/>
    </xf>
    <xf numFmtId="10" fontId="22" fillId="64" borderId="5" xfId="128" applyNumberFormat="1" applyFont="1" applyFill="1" applyBorder="1" applyAlignment="1" applyProtection="1">
      <alignment vertical="center" wrapText="1"/>
      <protection locked="0"/>
    </xf>
    <xf numFmtId="175" fontId="22" fillId="23" borderId="5" xfId="141" applyFont="1" applyFill="1" applyBorder="1">
      <alignment vertical="center"/>
      <protection locked="0"/>
    </xf>
    <xf numFmtId="175" fontId="22" fillId="64" borderId="5" xfId="141" applyFont="1" applyFill="1" applyBorder="1">
      <alignment vertical="center"/>
      <protection locked="0"/>
    </xf>
    <xf numFmtId="0" fontId="1" fillId="61" borderId="2" xfId="98" applyFont="1" applyFill="1" applyBorder="1"/>
    <xf numFmtId="176" fontId="7" fillId="23" borderId="5" xfId="202" applyNumberFormat="1" applyFont="1" applyFill="1" applyBorder="1"/>
    <xf numFmtId="176" fontId="7" fillId="6" borderId="5" xfId="202" applyNumberFormat="1" applyFont="1" applyFill="1" applyBorder="1"/>
    <xf numFmtId="10" fontId="7" fillId="23" borderId="4" xfId="128" applyNumberFormat="1" applyFont="1" applyFill="1" applyBorder="1" applyAlignment="1" applyProtection="1">
      <alignment vertical="center"/>
      <protection locked="0"/>
    </xf>
    <xf numFmtId="10" fontId="7" fillId="64" borderId="4" xfId="128" applyNumberFormat="1" applyFont="1" applyFill="1" applyBorder="1" applyAlignment="1" applyProtection="1">
      <alignment vertical="center"/>
      <protection locked="0"/>
    </xf>
    <xf numFmtId="0" fontId="1" fillId="61" borderId="5" xfId="98" applyFont="1" applyFill="1" applyBorder="1" applyAlignment="1">
      <alignment wrapText="1"/>
    </xf>
    <xf numFmtId="175" fontId="7" fillId="23" borderId="4" xfId="141" applyFont="1" applyFill="1" applyBorder="1">
      <alignment vertical="center"/>
      <protection locked="0"/>
    </xf>
    <xf numFmtId="175" fontId="7" fillId="64" borderId="4" xfId="141" applyFont="1" applyFill="1" applyBorder="1">
      <alignment vertical="center"/>
      <protection locked="0"/>
    </xf>
    <xf numFmtId="175" fontId="7" fillId="23" borderId="4" xfId="141" applyFont="1" applyFill="1" applyBorder="1" applyAlignment="1">
      <alignment vertical="center" wrapText="1"/>
      <protection locked="0"/>
    </xf>
    <xf numFmtId="175" fontId="7" fillId="64" borderId="4" xfId="141" applyFont="1" applyFill="1" applyBorder="1" applyAlignment="1">
      <alignment vertical="center" wrapText="1"/>
      <protection locked="0"/>
    </xf>
    <xf numFmtId="175" fontId="7" fillId="23" borderId="5" xfId="141" applyFont="1" applyFill="1" applyBorder="1">
      <alignment vertical="center"/>
      <protection locked="0"/>
    </xf>
    <xf numFmtId="175" fontId="7" fillId="64" borderId="5" xfId="141" applyFont="1" applyFill="1" applyBorder="1">
      <alignment vertical="center"/>
      <protection locked="0"/>
    </xf>
    <xf numFmtId="176" fontId="7" fillId="23" borderId="5" xfId="78" applyNumberFormat="1" applyFont="1" applyFill="1" applyBorder="1"/>
    <xf numFmtId="176" fontId="7" fillId="64" borderId="5" xfId="78" applyNumberFormat="1" applyFont="1" applyFill="1" applyBorder="1"/>
    <xf numFmtId="201" fontId="22" fillId="23" borderId="5" xfId="141" applyNumberFormat="1" applyFont="1" applyFill="1" applyAlignment="1">
      <alignment horizontal="center" vertical="center"/>
      <protection locked="0"/>
    </xf>
    <xf numFmtId="201" fontId="22" fillId="64" borderId="5" xfId="141" applyNumberFormat="1" applyFont="1" applyFill="1" applyAlignment="1">
      <alignment horizontal="center" vertical="center"/>
      <protection locked="0"/>
    </xf>
    <xf numFmtId="175" fontId="22" fillId="23" borderId="5" xfId="141" applyNumberFormat="1" applyFont="1" applyFill="1" applyAlignment="1">
      <alignment vertical="center" wrapText="1"/>
      <protection locked="0"/>
    </xf>
    <xf numFmtId="175" fontId="22" fillId="64" borderId="5" xfId="141" applyNumberFormat="1" applyFont="1" applyFill="1" applyAlignment="1">
      <alignment vertical="center" wrapText="1"/>
      <protection locked="0"/>
    </xf>
    <xf numFmtId="202" fontId="22" fillId="23" borderId="5" xfId="141" applyNumberFormat="1" applyFont="1" applyFill="1" applyAlignment="1">
      <alignment horizontal="center" vertical="center"/>
      <protection locked="0"/>
    </xf>
    <xf numFmtId="202" fontId="22" fillId="64" borderId="5" xfId="141" applyNumberFormat="1" applyFont="1" applyFill="1" applyAlignment="1">
      <alignment horizontal="center" vertical="center"/>
      <protection locked="0"/>
    </xf>
    <xf numFmtId="0" fontId="4" fillId="61" borderId="5" xfId="98" applyFont="1" applyFill="1" applyBorder="1" applyAlignment="1">
      <alignment wrapText="1"/>
    </xf>
    <xf numFmtId="0" fontId="86" fillId="0" borderId="0" xfId="98" applyFont="1" applyAlignment="1">
      <alignment horizontal="center"/>
    </xf>
    <xf numFmtId="0" fontId="7" fillId="61" borderId="5" xfId="98" applyFont="1" applyFill="1" applyBorder="1"/>
    <xf numFmtId="175" fontId="1" fillId="61" borderId="0" xfId="130" applyNumberFormat="1" applyFont="1" applyFill="1" applyBorder="1" applyAlignment="1" applyProtection="1">
      <alignment vertical="center"/>
      <protection locked="0"/>
    </xf>
    <xf numFmtId="0" fontId="1" fillId="61" borderId="0" xfId="47" applyFont="1" applyFill="1" applyAlignment="1" applyProtection="1">
      <alignment horizontal="center"/>
    </xf>
    <xf numFmtId="0" fontId="1" fillId="61" borderId="0" xfId="47" applyFont="1" applyFill="1" applyProtection="1"/>
    <xf numFmtId="0" fontId="1" fillId="61" borderId="0" xfId="98" applyFont="1" applyFill="1" applyBorder="1" applyAlignment="1">
      <alignment horizontal="left" indent="1"/>
    </xf>
    <xf numFmtId="0" fontId="1" fillId="61" borderId="5" xfId="98" applyFont="1" applyFill="1" applyBorder="1" applyAlignment="1">
      <alignment horizontal="left" indent="1"/>
    </xf>
    <xf numFmtId="0" fontId="4" fillId="0" borderId="0" xfId="47" applyFont="1" applyProtection="1"/>
    <xf numFmtId="0" fontId="4" fillId="0" borderId="0" xfId="98" applyFont="1"/>
    <xf numFmtId="0" fontId="4" fillId="61" borderId="5" xfId="98" applyFont="1" applyFill="1" applyBorder="1" applyAlignment="1">
      <alignment horizontal="left" indent="1"/>
    </xf>
    <xf numFmtId="0" fontId="4" fillId="61" borderId="0" xfId="98" applyFont="1" applyFill="1" applyBorder="1" applyAlignment="1">
      <alignment horizontal="left"/>
    </xf>
    <xf numFmtId="0" fontId="1" fillId="0" borderId="0" xfId="98" applyFont="1" applyFill="1"/>
    <xf numFmtId="175" fontId="1" fillId="0" borderId="0" xfId="98" applyNumberFormat="1" applyFont="1" applyProtection="1"/>
    <xf numFmtId="175" fontId="1" fillId="23" borderId="5" xfId="130" applyNumberFormat="1" applyFont="1" applyFill="1" applyBorder="1" applyAlignment="1" applyProtection="1">
      <alignment vertical="center"/>
    </xf>
    <xf numFmtId="175" fontId="1" fillId="64" borderId="5" xfId="130" applyNumberFormat="1" applyFont="1" applyFill="1" applyBorder="1" applyAlignment="1" applyProtection="1">
      <alignment vertical="center"/>
    </xf>
    <xf numFmtId="175" fontId="1" fillId="0" borderId="0" xfId="98" applyNumberFormat="1" applyFont="1" applyAlignment="1" applyProtection="1">
      <alignment horizontal="left" indent="1"/>
    </xf>
    <xf numFmtId="203" fontId="7" fillId="23" borderId="5" xfId="78" applyNumberFormat="1" applyFont="1" applyFill="1" applyBorder="1"/>
    <xf numFmtId="203" fontId="7" fillId="7" borderId="5" xfId="78" applyNumberFormat="1" applyFont="1" applyFill="1" applyBorder="1"/>
    <xf numFmtId="175" fontId="1" fillId="0" borderId="0" xfId="98" applyNumberFormat="1" applyFont="1"/>
    <xf numFmtId="0" fontId="1" fillId="61" borderId="0" xfId="98" applyFont="1" applyFill="1" applyAlignment="1">
      <alignment horizontal="left"/>
    </xf>
    <xf numFmtId="0" fontId="86" fillId="61" borderId="0" xfId="98" applyFont="1" applyFill="1"/>
    <xf numFmtId="0" fontId="86" fillId="61" borderId="0" xfId="47" applyFont="1" applyFill="1" applyProtection="1"/>
    <xf numFmtId="0" fontId="1" fillId="61" borderId="5" xfId="98" applyFont="1" applyFill="1" applyBorder="1" applyAlignment="1"/>
    <xf numFmtId="0" fontId="8" fillId="61" borderId="5" xfId="98" applyFont="1" applyFill="1" applyBorder="1"/>
    <xf numFmtId="0" fontId="8" fillId="61" borderId="0" xfId="98" applyFont="1" applyFill="1"/>
    <xf numFmtId="1" fontId="1" fillId="0" borderId="0" xfId="98" applyNumberFormat="1" applyFont="1"/>
    <xf numFmtId="0" fontId="4" fillId="0" borderId="0" xfId="98" applyFont="1" applyAlignment="1">
      <alignment horizontal="center"/>
    </xf>
    <xf numFmtId="0" fontId="4" fillId="61" borderId="14" xfId="98" applyFont="1" applyFill="1" applyBorder="1"/>
    <xf numFmtId="0" fontId="87" fillId="0" borderId="0" xfId="98" applyFont="1" applyAlignment="1">
      <alignment horizontal="center"/>
    </xf>
    <xf numFmtId="164" fontId="60" fillId="61" borderId="0" xfId="110" applyNumberFormat="1" applyFont="1" applyFill="1" applyBorder="1" applyProtection="1">
      <protection locked="0"/>
    </xf>
    <xf numFmtId="164" fontId="60" fillId="53" borderId="0" xfId="111" applyNumberFormat="1" applyFont="1" applyFill="1" applyBorder="1" applyProtection="1">
      <protection locked="0"/>
    </xf>
    <xf numFmtId="175" fontId="1" fillId="24" borderId="5" xfId="131" applyNumberFormat="1" applyFont="1" applyAlignment="1" applyProtection="1">
      <alignment horizontal="center" vertical="center"/>
    </xf>
    <xf numFmtId="176" fontId="1" fillId="0" borderId="0" xfId="98" applyNumberFormat="1" applyFont="1"/>
    <xf numFmtId="0" fontId="1" fillId="61" borderId="3" xfId="98" applyFont="1" applyFill="1" applyBorder="1"/>
    <xf numFmtId="0" fontId="88" fillId="0" borderId="0" xfId="98" applyFont="1" applyAlignment="1">
      <alignment horizontal="center"/>
    </xf>
    <xf numFmtId="169" fontId="1" fillId="23" borderId="5" xfId="126" applyNumberFormat="1" applyFont="1" applyFill="1" applyBorder="1" applyAlignment="1" applyProtection="1">
      <alignment vertical="center"/>
    </xf>
    <xf numFmtId="169" fontId="1" fillId="62" borderId="5" xfId="126" applyNumberFormat="1" applyFont="1" applyFill="1" applyBorder="1" applyAlignment="1" applyProtection="1">
      <alignment vertical="center"/>
    </xf>
    <xf numFmtId="176" fontId="7" fillId="23" borderId="4" xfId="78" applyNumberFormat="1" applyFont="1" applyFill="1" applyBorder="1"/>
    <xf numFmtId="175" fontId="1" fillId="61" borderId="0" xfId="98" applyNumberFormat="1" applyFont="1" applyFill="1"/>
    <xf numFmtId="0" fontId="1" fillId="0" borderId="0" xfId="47" applyFont="1" applyAlignment="1" applyProtection="1">
      <alignment horizontal="right"/>
    </xf>
    <xf numFmtId="175" fontId="4" fillId="0" borderId="0" xfId="98" applyNumberFormat="1" applyFont="1"/>
    <xf numFmtId="0" fontId="1" fillId="61" borderId="0" xfId="98" applyFont="1" applyFill="1" applyBorder="1" applyAlignment="1">
      <alignment horizontal="right"/>
    </xf>
    <xf numFmtId="199" fontId="7" fillId="23" borderId="5" xfId="78" applyNumberFormat="1" applyFont="1" applyFill="1" applyBorder="1"/>
    <xf numFmtId="199" fontId="7" fillId="7" borderId="5" xfId="78" applyNumberFormat="1" applyFont="1" applyFill="1" applyBorder="1"/>
    <xf numFmtId="176" fontId="1" fillId="61" borderId="5" xfId="127" applyNumberFormat="1" applyFont="1" applyFill="1" applyBorder="1" applyAlignment="1" applyProtection="1">
      <alignment horizontal="left"/>
      <protection locked="0"/>
    </xf>
    <xf numFmtId="176" fontId="7" fillId="61" borderId="5" xfId="78" applyNumberFormat="1" applyFont="1" applyFill="1" applyBorder="1"/>
    <xf numFmtId="176" fontId="7" fillId="23" borderId="3" xfId="202" applyNumberFormat="1" applyFont="1" applyFill="1" applyBorder="1"/>
    <xf numFmtId="176" fontId="7" fillId="6" borderId="3" xfId="202" applyNumberFormat="1" applyFont="1" applyFill="1" applyBorder="1"/>
    <xf numFmtId="196" fontId="4" fillId="61" borderId="5" xfId="98" applyNumberFormat="1" applyFont="1" applyFill="1" applyBorder="1"/>
    <xf numFmtId="1" fontId="89" fillId="0" borderId="5" xfId="111" applyNumberFormat="1" applyFont="1" applyBorder="1" applyAlignment="1" applyProtection="1">
      <alignment horizontal="center"/>
    </xf>
    <xf numFmtId="1" fontId="4" fillId="0" borderId="5" xfId="111" applyNumberFormat="1" applyFont="1" applyBorder="1" applyAlignment="1" applyProtection="1">
      <alignment horizontal="center"/>
    </xf>
    <xf numFmtId="1" fontId="1" fillId="0" borderId="5" xfId="111" applyNumberFormat="1" applyFont="1" applyBorder="1" applyAlignment="1" applyProtection="1">
      <alignment horizontal="center"/>
    </xf>
    <xf numFmtId="0" fontId="1" fillId="0" borderId="0" xfId="118" applyFont="1" applyAlignment="1" applyProtection="1">
      <alignment horizontal="center"/>
    </xf>
    <xf numFmtId="0" fontId="1" fillId="0" borderId="0" xfId="118" applyFont="1" applyProtection="1"/>
    <xf numFmtId="176" fontId="7" fillId="61" borderId="5" xfId="202" applyNumberFormat="1" applyFont="1" applyFill="1" applyBorder="1"/>
    <xf numFmtId="0" fontId="90" fillId="61" borderId="0" xfId="98" applyFont="1" applyFill="1" applyBorder="1" applyAlignment="1" applyProtection="1">
      <alignment horizontal="right"/>
    </xf>
    <xf numFmtId="0" fontId="90" fillId="61" borderId="0" xfId="98" applyFont="1" applyFill="1" applyBorder="1" applyAlignment="1" applyProtection="1">
      <alignment horizontal="center"/>
    </xf>
    <xf numFmtId="0" fontId="90" fillId="61" borderId="0" xfId="98" applyFont="1" applyFill="1" applyBorder="1" applyAlignment="1" applyProtection="1"/>
    <xf numFmtId="0" fontId="86" fillId="61" borderId="0" xfId="98" applyFont="1" applyFill="1" applyBorder="1" applyAlignment="1" applyProtection="1"/>
    <xf numFmtId="0" fontId="86" fillId="61" borderId="0" xfId="102" applyFont="1" applyFill="1" applyBorder="1" applyAlignment="1" applyProtection="1"/>
    <xf numFmtId="0" fontId="12" fillId="3" borderId="0" xfId="203" applyFont="1" applyFill="1" applyBorder="1" applyProtection="1"/>
    <xf numFmtId="0" fontId="12" fillId="3" borderId="0" xfId="203" applyFont="1" applyFill="1" applyBorder="1"/>
    <xf numFmtId="0" fontId="0" fillId="3" borderId="0" xfId="203" applyFont="1" applyFill="1"/>
    <xf numFmtId="0" fontId="91" fillId="3" borderId="0" xfId="203" applyFont="1" applyFill="1"/>
    <xf numFmtId="0" fontId="12" fillId="3" borderId="0" xfId="203" applyFont="1" applyFill="1" applyBorder="1" applyAlignment="1" applyProtection="1">
      <alignment horizontal="left"/>
    </xf>
    <xf numFmtId="0" fontId="12" fillId="3" borderId="0" xfId="203" applyFont="1" applyFill="1" applyBorder="1" applyAlignment="1">
      <alignment horizontal="left"/>
    </xf>
    <xf numFmtId="0" fontId="0" fillId="3" borderId="0" xfId="203" applyFont="1" applyFill="1" applyBorder="1"/>
    <xf numFmtId="168" fontId="12" fillId="3" borderId="7" xfId="203" applyNumberFormat="1" applyFont="1" applyFill="1" applyBorder="1" applyAlignment="1" applyProtection="1">
      <alignment horizontal="left"/>
    </xf>
    <xf numFmtId="168" fontId="12" fillId="3" borderId="7" xfId="203" applyNumberFormat="1" applyFont="1" applyFill="1" applyBorder="1" applyAlignment="1">
      <alignment horizontal="left"/>
    </xf>
    <xf numFmtId="168" fontId="40" fillId="3" borderId="7" xfId="203" applyNumberFormat="1" applyFont="1" applyFill="1" applyBorder="1" applyAlignment="1" applyProtection="1">
      <alignment horizontal="left"/>
    </xf>
    <xf numFmtId="0" fontId="0" fillId="3" borderId="7" xfId="203" applyFont="1" applyFill="1" applyBorder="1"/>
    <xf numFmtId="0" fontId="7" fillId="0" borderId="0" xfId="204" applyFont="1"/>
    <xf numFmtId="178" fontId="11" fillId="0" borderId="0" xfId="204" applyNumberFormat="1" applyFont="1"/>
    <xf numFmtId="183" fontId="11" fillId="0" borderId="0" xfId="204" applyNumberFormat="1" applyFont="1"/>
    <xf numFmtId="183" fontId="7" fillId="0" borderId="0" xfId="204" applyNumberFormat="1" applyFont="1"/>
    <xf numFmtId="0" fontId="4" fillId="0" borderId="5" xfId="205" applyNumberFormat="1" applyFont="1" applyBorder="1" applyAlignment="1">
      <alignment horizontal="centerContinuous"/>
    </xf>
    <xf numFmtId="0" fontId="8" fillId="0" borderId="5" xfId="204" applyFont="1" applyBorder="1" applyAlignment="1">
      <alignment horizontal="left" wrapText="1"/>
    </xf>
    <xf numFmtId="0" fontId="8" fillId="0" borderId="5" xfId="204" applyFont="1" applyBorder="1" applyAlignment="1" applyProtection="1">
      <alignment horizontal="left" wrapText="1"/>
    </xf>
    <xf numFmtId="183" fontId="9" fillId="0" borderId="5" xfId="206" applyNumberFormat="1" applyFont="1" applyBorder="1" applyAlignment="1" applyProtection="1">
      <alignment wrapText="1"/>
    </xf>
    <xf numFmtId="0" fontId="4" fillId="0" borderId="5" xfId="205" applyNumberFormat="1" applyFont="1" applyBorder="1" applyAlignment="1">
      <alignment horizontal="center" wrapText="1"/>
    </xf>
    <xf numFmtId="183" fontId="8" fillId="0" borderId="5" xfId="204" applyNumberFormat="1" applyFont="1" applyFill="1" applyBorder="1" applyAlignment="1">
      <alignment horizontal="left"/>
    </xf>
    <xf numFmtId="0" fontId="8" fillId="0" borderId="5" xfId="204" applyFont="1" applyBorder="1" applyAlignment="1" applyProtection="1">
      <alignment horizontal="left"/>
    </xf>
    <xf numFmtId="14" fontId="8" fillId="0" borderId="5" xfId="204" applyNumberFormat="1" applyFont="1" applyBorder="1" applyAlignment="1" applyProtection="1">
      <alignment horizontal="left"/>
    </xf>
    <xf numFmtId="14" fontId="7" fillId="0" borderId="5" xfId="204" applyNumberFormat="1" applyFont="1" applyFill="1" applyBorder="1" applyAlignment="1">
      <alignment horizontal="left"/>
    </xf>
    <xf numFmtId="0" fontId="8" fillId="0" borderId="5" xfId="204" applyFont="1" applyFill="1" applyBorder="1" applyAlignment="1" applyProtection="1">
      <alignment horizontal="center"/>
    </xf>
    <xf numFmtId="204" fontId="8" fillId="0" borderId="5" xfId="204" applyNumberFormat="1" applyFont="1" applyBorder="1" applyAlignment="1">
      <alignment horizontal="centerContinuous"/>
    </xf>
    <xf numFmtId="204" fontId="7" fillId="0" borderId="5" xfId="204" applyNumberFormat="1" applyFont="1" applyBorder="1" applyAlignment="1">
      <alignment horizontal="centerContinuous"/>
    </xf>
    <xf numFmtId="204" fontId="8" fillId="0" borderId="5" xfId="204" applyNumberFormat="1" applyFont="1" applyBorder="1" applyAlignment="1">
      <alignment horizontal="center"/>
    </xf>
    <xf numFmtId="183" fontId="92" fillId="0" borderId="5" xfId="204" applyNumberFormat="1" applyFont="1" applyFill="1" applyBorder="1" applyAlignment="1">
      <alignment horizontal="left"/>
    </xf>
    <xf numFmtId="0" fontId="92" fillId="0" borderId="5" xfId="204" applyFont="1" applyBorder="1" applyAlignment="1" applyProtection="1">
      <alignment horizontal="left"/>
    </xf>
    <xf numFmtId="205" fontId="7" fillId="66" borderId="59" xfId="206" applyNumberFormat="1" applyFont="1" applyFill="1" applyBorder="1" applyAlignment="1" applyProtection="1">
      <alignment horizontal="left"/>
    </xf>
    <xf numFmtId="205" fontId="7" fillId="67" borderId="59" xfId="206" applyNumberFormat="1" applyFont="1" applyFill="1" applyBorder="1" applyAlignment="1" applyProtection="1">
      <alignment horizontal="right"/>
    </xf>
    <xf numFmtId="0" fontId="77" fillId="0" borderId="0" xfId="204" applyFont="1"/>
    <xf numFmtId="0" fontId="75" fillId="0" borderId="0" xfId="204" applyFont="1"/>
    <xf numFmtId="14" fontId="92" fillId="0" borderId="5" xfId="204" applyNumberFormat="1" applyFont="1" applyBorder="1" applyAlignment="1" applyProtection="1">
      <alignment horizontal="left"/>
    </xf>
    <xf numFmtId="0" fontId="11" fillId="0" borderId="0" xfId="204" applyFont="1" applyFill="1" applyBorder="1"/>
    <xf numFmtId="0" fontId="8" fillId="0" borderId="0" xfId="204" applyFont="1" applyFill="1" applyBorder="1" applyAlignment="1">
      <alignment horizontal="right"/>
    </xf>
    <xf numFmtId="0" fontId="7" fillId="0" borderId="0" xfId="204" applyFont="1" applyFill="1" applyBorder="1"/>
    <xf numFmtId="0" fontId="75" fillId="0" borderId="0" xfId="204" applyFont="1" applyFill="1" applyBorder="1"/>
    <xf numFmtId="0" fontId="8" fillId="0" borderId="0" xfId="204" applyFont="1" applyFill="1" applyBorder="1"/>
    <xf numFmtId="0" fontId="8" fillId="0" borderId="0" xfId="204" applyFont="1" applyFill="1" applyBorder="1" applyAlignment="1" applyProtection="1">
      <alignment horizontal="center" wrapText="1"/>
    </xf>
    <xf numFmtId="0" fontId="8" fillId="0" borderId="0" xfId="204" applyFont="1" applyFill="1" applyBorder="1" applyAlignment="1" applyProtection="1">
      <alignment horizontal="center"/>
    </xf>
    <xf numFmtId="183" fontId="8" fillId="0" borderId="0" xfId="204" applyNumberFormat="1" applyFont="1" applyFill="1" applyBorder="1"/>
    <xf numFmtId="183" fontId="7" fillId="0" borderId="0" xfId="204" applyNumberFormat="1" applyFont="1" applyFill="1" applyBorder="1"/>
    <xf numFmtId="183" fontId="8" fillId="0" borderId="0" xfId="204" applyNumberFormat="1" applyFont="1" applyFill="1" applyBorder="1" applyAlignment="1">
      <alignment wrapText="1"/>
    </xf>
    <xf numFmtId="183" fontId="75" fillId="0" borderId="0" xfId="204" applyNumberFormat="1" applyFont="1" applyFill="1" applyBorder="1"/>
    <xf numFmtId="14" fontId="7" fillId="25" borderId="5" xfId="204" applyNumberFormat="1" applyFont="1" applyFill="1" applyBorder="1" applyAlignment="1">
      <alignment horizontal="left"/>
    </xf>
    <xf numFmtId="204" fontId="8" fillId="0" borderId="59" xfId="204" applyNumberFormat="1" applyFont="1" applyBorder="1" applyAlignment="1">
      <alignment horizontal="centerContinuous"/>
    </xf>
    <xf numFmtId="204" fontId="7" fillId="0" borderId="59" xfId="204" applyNumberFormat="1" applyFont="1" applyBorder="1" applyAlignment="1">
      <alignment horizontal="centerContinuous"/>
    </xf>
    <xf numFmtId="204" fontId="8" fillId="0" borderId="59" xfId="204" applyNumberFormat="1" applyFont="1" applyBorder="1" applyAlignment="1">
      <alignment horizontal="center"/>
    </xf>
    <xf numFmtId="205" fontId="7" fillId="55" borderId="59" xfId="206" applyNumberFormat="1" applyFont="1" applyFill="1" applyBorder="1" applyAlignment="1" applyProtection="1">
      <alignment horizontal="right"/>
    </xf>
    <xf numFmtId="0" fontId="12" fillId="3" borderId="0" xfId="1970" applyNumberFormat="1" applyFont="1" applyFill="1" applyBorder="1" applyProtection="1"/>
    <xf numFmtId="0" fontId="0" fillId="3" borderId="0" xfId="203" applyFont="1" applyFill="1" applyProtection="1"/>
    <xf numFmtId="0" fontId="51" fillId="3" borderId="0" xfId="203" applyFont="1" applyFill="1" applyProtection="1"/>
    <xf numFmtId="0" fontId="0" fillId="0" borderId="0" xfId="1971" applyNumberFormat="1" applyFont="1"/>
    <xf numFmtId="183" fontId="12" fillId="3" borderId="0" xfId="1970" applyNumberFormat="1" applyFont="1" applyFill="1" applyBorder="1" applyAlignment="1" applyProtection="1">
      <alignment horizontal="left"/>
    </xf>
    <xf numFmtId="0" fontId="0" fillId="3" borderId="7" xfId="203" applyFont="1" applyFill="1" applyBorder="1" applyProtection="1"/>
    <xf numFmtId="164" fontId="7" fillId="0" borderId="0" xfId="206" applyNumberFormat="1" applyFont="1" applyProtection="1"/>
    <xf numFmtId="164" fontId="9" fillId="0" borderId="0" xfId="206" applyNumberFormat="1" applyFont="1" applyProtection="1"/>
    <xf numFmtId="164" fontId="11" fillId="0" borderId="0" xfId="206" applyNumberFormat="1" applyFont="1" applyFill="1" applyAlignment="1" applyProtection="1">
      <alignment horizontal="left"/>
    </xf>
    <xf numFmtId="164" fontId="115" fillId="0" borderId="0" xfId="206" applyNumberFormat="1" applyFont="1" applyFill="1" applyAlignment="1" applyProtection="1"/>
    <xf numFmtId="164" fontId="116" fillId="0" borderId="0" xfId="206" applyNumberFormat="1" applyFont="1" applyFill="1" applyAlignment="1" applyProtection="1"/>
    <xf numFmtId="164" fontId="117" fillId="0" borderId="0" xfId="206" applyNumberFormat="1" applyFont="1" applyFill="1" applyAlignment="1" applyProtection="1"/>
    <xf numFmtId="164" fontId="118" fillId="0" borderId="0" xfId="206" applyNumberFormat="1" applyFont="1" applyAlignment="1" applyProtection="1"/>
    <xf numFmtId="164" fontId="12" fillId="0" borderId="0" xfId="206" applyNumberFormat="1" applyFont="1" applyAlignment="1" applyProtection="1"/>
    <xf numFmtId="164" fontId="8" fillId="0" borderId="0" xfId="206" applyNumberFormat="1" applyFont="1" applyProtection="1"/>
    <xf numFmtId="0" fontId="4" fillId="0" borderId="5" xfId="1971" applyNumberFormat="1" applyFont="1" applyBorder="1" applyAlignment="1">
      <alignment horizontal="centerContinuous"/>
    </xf>
    <xf numFmtId="183" fontId="9" fillId="0" borderId="5" xfId="206" applyNumberFormat="1" applyFont="1" applyBorder="1" applyAlignment="1" applyProtection="1"/>
    <xf numFmtId="0" fontId="4" fillId="0" borderId="5" xfId="1971" applyNumberFormat="1" applyFont="1" applyBorder="1" applyAlignment="1">
      <alignment horizontal="center" wrapText="1"/>
    </xf>
    <xf numFmtId="0" fontId="119" fillId="0" borderId="0" xfId="1971" applyNumberFormat="1" applyFont="1"/>
    <xf numFmtId="179" fontId="8" fillId="0" borderId="5" xfId="206" applyNumberFormat="1" applyFont="1" applyBorder="1" applyAlignment="1" applyProtection="1">
      <alignment horizontal="center" wrapText="1"/>
    </xf>
    <xf numFmtId="179" fontId="8" fillId="0" borderId="5" xfId="206" applyNumberFormat="1" applyFont="1" applyBorder="1" applyAlignment="1" applyProtection="1">
      <alignment horizontal="left" wrapText="1"/>
    </xf>
    <xf numFmtId="0" fontId="7" fillId="0" borderId="5" xfId="1971" applyNumberFormat="1" applyFont="1" applyBorder="1"/>
    <xf numFmtId="0" fontId="7" fillId="0" borderId="5" xfId="1971" applyNumberFormat="1" applyFont="1" applyFill="1" applyBorder="1"/>
    <xf numFmtId="205" fontId="7" fillId="62" borderId="5" xfId="1971" applyNumberFormat="1" applyFont="1" applyFill="1" applyBorder="1"/>
    <xf numFmtId="205" fontId="4" fillId="62" borderId="5" xfId="1971" applyNumberFormat="1" applyFont="1" applyFill="1" applyBorder="1"/>
    <xf numFmtId="0" fontId="0" fillId="0" borderId="5" xfId="1971" applyNumberFormat="1" applyFont="1" applyBorder="1"/>
    <xf numFmtId="0" fontId="4" fillId="0" borderId="5" xfId="1971" applyNumberFormat="1" applyFont="1" applyBorder="1" applyAlignment="1">
      <alignment horizontal="left"/>
    </xf>
    <xf numFmtId="0" fontId="8" fillId="0" borderId="5" xfId="1971" applyNumberFormat="1" applyFont="1" applyBorder="1" applyAlignment="1">
      <alignment horizontal="left"/>
    </xf>
    <xf numFmtId="0" fontId="4" fillId="0" borderId="5" xfId="1971" applyNumberFormat="1" applyFont="1" applyBorder="1"/>
    <xf numFmtId="0" fontId="4" fillId="0" borderId="5" xfId="1971" applyNumberFormat="1" applyFont="1" applyFill="1" applyBorder="1"/>
    <xf numFmtId="205" fontId="4" fillId="62" borderId="5" xfId="1971" applyNumberFormat="1" applyFont="1" applyFill="1" applyBorder="1" applyAlignment="1"/>
    <xf numFmtId="0" fontId="3" fillId="0" borderId="0" xfId="1971" applyNumberFormat="1" applyFont="1"/>
    <xf numFmtId="0" fontId="0" fillId="0" borderId="0" xfId="1971" applyNumberFormat="1" applyFont="1" applyAlignment="1">
      <alignment horizontal="left"/>
    </xf>
    <xf numFmtId="205" fontId="119" fillId="0" borderId="0" xfId="1971" applyNumberFormat="1" applyFont="1"/>
    <xf numFmtId="0" fontId="0" fillId="0" borderId="5" xfId="1971" applyNumberFormat="1" applyFont="1" applyBorder="1" applyAlignment="1">
      <alignment horizontal="left"/>
    </xf>
    <xf numFmtId="0" fontId="0" fillId="0" borderId="5" xfId="1971" applyNumberFormat="1" applyFont="1" applyFill="1" applyBorder="1"/>
    <xf numFmtId="0" fontId="4" fillId="0" borderId="5" xfId="1971" applyNumberFormat="1" applyFont="1" applyBorder="1" applyAlignment="1">
      <alignment horizontal="center"/>
    </xf>
    <xf numFmtId="0" fontId="4" fillId="0" borderId="5" xfId="1971" applyNumberFormat="1" applyFont="1" applyBorder="1" applyAlignment="1">
      <alignment wrapText="1"/>
    </xf>
    <xf numFmtId="207" fontId="0" fillId="26" borderId="5" xfId="1971" applyNumberFormat="1" applyFont="1" applyFill="1" applyBorder="1"/>
    <xf numFmtId="0" fontId="7" fillId="0" borderId="5" xfId="556" applyNumberFormat="1" applyFont="1" applyFill="1" applyBorder="1"/>
    <xf numFmtId="0" fontId="2" fillId="0" borderId="5" xfId="556" applyNumberFormat="1" applyFill="1" applyBorder="1"/>
    <xf numFmtId="0" fontId="8" fillId="0" borderId="5" xfId="1971" applyNumberFormat="1" applyFont="1" applyBorder="1"/>
    <xf numFmtId="0" fontId="8" fillId="0" borderId="5" xfId="1971" applyNumberFormat="1" applyFont="1" applyFill="1" applyBorder="1"/>
    <xf numFmtId="205" fontId="0" fillId="62" borderId="5" xfId="1971" applyNumberFormat="1" applyFont="1" applyFill="1" applyBorder="1"/>
    <xf numFmtId="0" fontId="7" fillId="0" borderId="2" xfId="1971" applyNumberFormat="1" applyFont="1" applyFill="1" applyBorder="1"/>
    <xf numFmtId="179" fontId="7" fillId="0" borderId="5" xfId="206" applyNumberFormat="1" applyFont="1" applyBorder="1" applyProtection="1"/>
    <xf numFmtId="183" fontId="3" fillId="0" borderId="0" xfId="203" applyNumberFormat="1" applyFont="1"/>
    <xf numFmtId="0" fontId="4" fillId="0" borderId="0" xfId="1971" applyNumberFormat="1" applyFont="1" applyFill="1" applyBorder="1"/>
    <xf numFmtId="179" fontId="7" fillId="0" borderId="0" xfId="206" applyNumberFormat="1" applyFont="1" applyBorder="1" applyProtection="1"/>
    <xf numFmtId="205" fontId="0" fillId="25" borderId="5" xfId="1971" applyNumberFormat="1" applyFont="1" applyFill="1" applyBorder="1"/>
    <xf numFmtId="205" fontId="8" fillId="25" borderId="5" xfId="1971" applyNumberFormat="1" applyFont="1" applyFill="1" applyBorder="1"/>
    <xf numFmtId="164" fontId="11" fillId="0" borderId="0" xfId="206" applyNumberFormat="1" applyFont="1" applyAlignment="1" applyProtection="1">
      <alignment horizontal="left"/>
    </xf>
    <xf numFmtId="205" fontId="0" fillId="62" borderId="5" xfId="1971" applyNumberFormat="1" applyFont="1" applyFill="1" applyBorder="1" applyAlignment="1"/>
    <xf numFmtId="183" fontId="0" fillId="3" borderId="0" xfId="1970" applyNumberFormat="1" applyFont="1" applyFill="1" applyProtection="1"/>
    <xf numFmtId="0" fontId="0" fillId="0" borderId="0" xfId="800" applyNumberFormat="1" applyFont="1"/>
    <xf numFmtId="183" fontId="0" fillId="3" borderId="7" xfId="1970" applyNumberFormat="1" applyFont="1" applyFill="1" applyBorder="1" applyProtection="1"/>
    <xf numFmtId="183" fontId="40" fillId="3" borderId="7" xfId="1970" applyNumberFormat="1" applyFont="1" applyFill="1" applyBorder="1" applyAlignment="1" applyProtection="1">
      <alignment horizontal="left"/>
    </xf>
    <xf numFmtId="183" fontId="7" fillId="0" borderId="0" xfId="206" applyNumberFormat="1" applyFont="1" applyProtection="1"/>
    <xf numFmtId="183" fontId="11" fillId="0" borderId="0" xfId="206" applyNumberFormat="1" applyFont="1" applyAlignment="1" applyProtection="1">
      <alignment horizontal="left"/>
    </xf>
    <xf numFmtId="183" fontId="11" fillId="0" borderId="0" xfId="206" applyNumberFormat="1" applyFont="1" applyFill="1" applyAlignment="1" applyProtection="1"/>
    <xf numFmtId="183" fontId="10" fillId="0" borderId="0" xfId="206" applyNumberFormat="1" applyProtection="1"/>
    <xf numFmtId="183" fontId="120" fillId="0" borderId="0" xfId="206" applyNumberFormat="1" applyFont="1" applyProtection="1"/>
    <xf numFmtId="183" fontId="12" fillId="0" borderId="0" xfId="206" applyNumberFormat="1" applyFont="1" applyAlignment="1" applyProtection="1"/>
    <xf numFmtId="0" fontId="0" fillId="0" borderId="5" xfId="800" applyNumberFormat="1" applyFont="1" applyBorder="1"/>
    <xf numFmtId="183" fontId="12" fillId="0" borderId="5" xfId="206" applyNumberFormat="1" applyFont="1" applyBorder="1" applyAlignment="1" applyProtection="1"/>
    <xf numFmtId="0" fontId="4" fillId="0" borderId="5" xfId="800" applyNumberFormat="1" applyFont="1" applyBorder="1" applyAlignment="1">
      <alignment horizontal="centerContinuous"/>
    </xf>
    <xf numFmtId="0" fontId="4" fillId="0" borderId="5" xfId="800" applyNumberFormat="1" applyFont="1" applyBorder="1" applyAlignment="1">
      <alignment horizontal="center" wrapText="1"/>
    </xf>
    <xf numFmtId="0" fontId="119" fillId="0" borderId="0" xfId="800" applyNumberFormat="1" applyFont="1" applyBorder="1" applyAlignment="1">
      <alignment horizontal="center" wrapText="1"/>
    </xf>
    <xf numFmtId="183" fontId="9" fillId="0" borderId="5" xfId="206" applyNumberFormat="1" applyFont="1" applyBorder="1" applyAlignment="1" applyProtection="1">
      <alignment horizontal="center"/>
    </xf>
    <xf numFmtId="183" fontId="9" fillId="0" borderId="5" xfId="206" applyNumberFormat="1" applyFont="1" applyFill="1" applyBorder="1" applyAlignment="1" applyProtection="1"/>
    <xf numFmtId="183" fontId="10" fillId="0" borderId="5" xfId="206" applyNumberFormat="1" applyFill="1" applyBorder="1" applyProtection="1"/>
    <xf numFmtId="205" fontId="0" fillId="62" borderId="5" xfId="800" applyNumberFormat="1" applyFont="1" applyFill="1" applyBorder="1" applyAlignment="1">
      <alignment horizontal="center"/>
    </xf>
    <xf numFmtId="183" fontId="10" fillId="0" borderId="5" xfId="206" applyNumberFormat="1" applyFont="1" applyFill="1" applyBorder="1" applyProtection="1"/>
    <xf numFmtId="205" fontId="12" fillId="0" borderId="5" xfId="206" applyNumberFormat="1" applyFont="1" applyBorder="1" applyAlignment="1" applyProtection="1"/>
    <xf numFmtId="183" fontId="18" fillId="0" borderId="5" xfId="206" applyNumberFormat="1" applyFont="1" applyFill="1" applyBorder="1" applyProtection="1"/>
    <xf numFmtId="183" fontId="11" fillId="0" borderId="5" xfId="206" applyNumberFormat="1" applyFont="1" applyFill="1" applyBorder="1" applyAlignment="1" applyProtection="1"/>
    <xf numFmtId="183" fontId="121" fillId="0" borderId="0" xfId="206" applyNumberFormat="1" applyFont="1" applyProtection="1"/>
    <xf numFmtId="205" fontId="0" fillId="0" borderId="5" xfId="800" applyNumberFormat="1" applyFont="1" applyBorder="1"/>
    <xf numFmtId="183" fontId="9" fillId="0" borderId="0" xfId="206" applyNumberFormat="1" applyFont="1" applyBorder="1" applyAlignment="1" applyProtection="1">
      <alignment horizontal="center"/>
    </xf>
    <xf numFmtId="183" fontId="18" fillId="0" borderId="0" xfId="206" applyNumberFormat="1" applyFont="1" applyFill="1" applyBorder="1" applyProtection="1"/>
    <xf numFmtId="183" fontId="12" fillId="0" borderId="0" xfId="206" applyNumberFormat="1" applyFont="1" applyBorder="1" applyAlignment="1" applyProtection="1"/>
    <xf numFmtId="205" fontId="12" fillId="0" borderId="0" xfId="206" applyNumberFormat="1" applyFont="1" applyBorder="1" applyAlignment="1" applyProtection="1"/>
    <xf numFmtId="205" fontId="10" fillId="0" borderId="0" xfId="206" applyNumberFormat="1" applyBorder="1" applyProtection="1"/>
    <xf numFmtId="205" fontId="0" fillId="0" borderId="0" xfId="800" applyNumberFormat="1" applyFont="1" applyBorder="1"/>
    <xf numFmtId="205" fontId="10" fillId="0" borderId="5" xfId="206" applyNumberFormat="1" applyBorder="1" applyProtection="1"/>
    <xf numFmtId="183" fontId="9" fillId="26" borderId="5" xfId="206" applyNumberFormat="1" applyFont="1" applyFill="1" applyBorder="1" applyAlignment="1" applyProtection="1">
      <alignment horizontal="left" wrapText="1"/>
    </xf>
    <xf numFmtId="205" fontId="0" fillId="26" borderId="5" xfId="800" applyNumberFormat="1" applyFont="1" applyFill="1" applyBorder="1" applyAlignment="1">
      <alignment horizontal="center"/>
    </xf>
    <xf numFmtId="183" fontId="25" fillId="0" borderId="5" xfId="206" applyNumberFormat="1" applyFont="1" applyBorder="1" applyAlignment="1" applyProtection="1">
      <alignment horizontal="left"/>
    </xf>
    <xf numFmtId="205" fontId="4" fillId="62" borderId="5" xfId="800" applyNumberFormat="1" applyFont="1" applyFill="1" applyBorder="1" applyAlignment="1">
      <alignment horizontal="center"/>
    </xf>
    <xf numFmtId="183" fontId="9" fillId="26" borderId="5" xfId="206" applyNumberFormat="1" applyFont="1" applyFill="1" applyBorder="1" applyAlignment="1" applyProtection="1">
      <alignment horizontal="left"/>
    </xf>
    <xf numFmtId="183" fontId="10" fillId="0" borderId="5" xfId="206" applyNumberFormat="1" applyBorder="1" applyAlignment="1" applyProtection="1">
      <alignment horizontal="left"/>
    </xf>
    <xf numFmtId="183" fontId="10" fillId="0" borderId="5" xfId="206" applyNumberFormat="1" applyBorder="1" applyProtection="1"/>
    <xf numFmtId="183" fontId="25" fillId="0" borderId="5" xfId="206" applyNumberFormat="1" applyFont="1" applyBorder="1" applyProtection="1"/>
    <xf numFmtId="183" fontId="9" fillId="25" borderId="5" xfId="206" applyNumberFormat="1" applyFont="1" applyFill="1" applyBorder="1" applyAlignment="1" applyProtection="1">
      <alignment horizontal="center"/>
    </xf>
    <xf numFmtId="205" fontId="0" fillId="25" borderId="5" xfId="800" applyNumberFormat="1" applyFont="1" applyFill="1" applyBorder="1" applyAlignment="1">
      <alignment horizontal="center"/>
    </xf>
    <xf numFmtId="183" fontId="10" fillId="0" borderId="4" xfId="206" applyNumberFormat="1" applyBorder="1" applyProtection="1"/>
    <xf numFmtId="183" fontId="10" fillId="0" borderId="4" xfId="206" applyNumberFormat="1" applyFont="1" applyFill="1" applyBorder="1" applyProtection="1"/>
    <xf numFmtId="183" fontId="12" fillId="0" borderId="4" xfId="206" applyNumberFormat="1" applyFont="1" applyBorder="1" applyAlignment="1" applyProtection="1"/>
    <xf numFmtId="183" fontId="10" fillId="0" borderId="0" xfId="206" applyNumberFormat="1" applyBorder="1" applyProtection="1"/>
    <xf numFmtId="183" fontId="9" fillId="77" borderId="4" xfId="206" applyNumberFormat="1" applyFont="1" applyFill="1" applyBorder="1" applyAlignment="1" applyProtection="1">
      <alignment horizontal="center" wrapText="1"/>
    </xf>
    <xf numFmtId="183" fontId="10" fillId="0" borderId="4" xfId="206" applyNumberFormat="1" applyFill="1" applyBorder="1" applyProtection="1"/>
    <xf numFmtId="43" fontId="12" fillId="0" borderId="0" xfId="206" applyNumberFormat="1" applyFont="1" applyBorder="1" applyAlignment="1" applyProtection="1"/>
    <xf numFmtId="43" fontId="10" fillId="0" borderId="0" xfId="206" applyNumberFormat="1" applyBorder="1" applyProtection="1"/>
    <xf numFmtId="43" fontId="0" fillId="0" borderId="0" xfId="800" applyNumberFormat="1" applyFont="1" applyBorder="1"/>
    <xf numFmtId="0" fontId="12" fillId="3" borderId="0" xfId="1970" applyNumberFormat="1" applyFont="1" applyFill="1" applyBorder="1"/>
    <xf numFmtId="0" fontId="0" fillId="3" borderId="0" xfId="1970" applyNumberFormat="1" applyFont="1" applyFill="1"/>
    <xf numFmtId="0" fontId="91" fillId="3" borderId="0" xfId="1970" applyNumberFormat="1" applyFont="1" applyFill="1"/>
    <xf numFmtId="0" fontId="12" fillId="3" borderId="0" xfId="1970" applyNumberFormat="1" applyFont="1" applyFill="1" applyBorder="1" applyAlignment="1">
      <alignment horizontal="left"/>
    </xf>
    <xf numFmtId="0" fontId="0" fillId="3" borderId="0" xfId="1970" applyNumberFormat="1" applyFont="1" applyFill="1" applyBorder="1"/>
    <xf numFmtId="168" fontId="12" fillId="3" borderId="7" xfId="1970" applyNumberFormat="1" applyFont="1" applyFill="1" applyBorder="1" applyAlignment="1">
      <alignment horizontal="left"/>
    </xf>
    <xf numFmtId="0" fontId="0" fillId="3" borderId="7" xfId="1970" applyNumberFormat="1" applyFont="1" applyFill="1" applyBorder="1"/>
    <xf numFmtId="178" fontId="11" fillId="0" borderId="0" xfId="206" applyNumberFormat="1" applyFont="1" applyAlignment="1" applyProtection="1"/>
    <xf numFmtId="183" fontId="6" fillId="0" borderId="0" xfId="204" applyNumberFormat="1" applyFont="1"/>
    <xf numFmtId="183" fontId="8" fillId="0" borderId="0" xfId="204" applyNumberFormat="1" applyFont="1" applyAlignment="1">
      <alignment horizontal="right"/>
    </xf>
    <xf numFmtId="171" fontId="0" fillId="0" borderId="0" xfId="800" applyFont="1"/>
    <xf numFmtId="0" fontId="4" fillId="0" borderId="5" xfId="800" applyNumberFormat="1" applyFont="1" applyBorder="1"/>
    <xf numFmtId="0" fontId="122" fillId="0" borderId="5" xfId="800" applyNumberFormat="1" applyFont="1" applyBorder="1"/>
    <xf numFmtId="0" fontId="4" fillId="0" borderId="5" xfId="800" applyNumberFormat="1" applyFont="1" applyBorder="1" applyAlignment="1">
      <alignment horizontal="center"/>
    </xf>
    <xf numFmtId="0" fontId="8" fillId="0" borderId="5" xfId="204" applyFont="1" applyBorder="1"/>
    <xf numFmtId="0" fontId="7" fillId="26" borderId="5" xfId="204" applyFont="1" applyFill="1" applyBorder="1"/>
    <xf numFmtId="0" fontId="0" fillId="25" borderId="5" xfId="800" applyNumberFormat="1" applyFont="1" applyFill="1" applyBorder="1"/>
    <xf numFmtId="204" fontId="0" fillId="25" borderId="5" xfId="800" applyNumberFormat="1" applyFont="1" applyFill="1" applyBorder="1" applyAlignment="1">
      <alignment horizontal="center"/>
    </xf>
    <xf numFmtId="0" fontId="0" fillId="26" borderId="5" xfId="800" applyNumberFormat="1" applyFont="1" applyFill="1" applyBorder="1"/>
    <xf numFmtId="207" fontId="0" fillId="26" borderId="5" xfId="800" applyNumberFormat="1" applyFont="1" applyFill="1" applyBorder="1" applyAlignment="1">
      <alignment horizontal="center"/>
    </xf>
    <xf numFmtId="204" fontId="0" fillId="0" borderId="5" xfId="800" applyNumberFormat="1" applyFont="1" applyBorder="1"/>
    <xf numFmtId="204" fontId="0" fillId="0" borderId="0" xfId="800" applyNumberFormat="1" applyFont="1"/>
    <xf numFmtId="204" fontId="4" fillId="0" borderId="5" xfId="800" applyNumberFormat="1" applyFont="1" applyBorder="1" applyAlignment="1">
      <alignment horizontal="center"/>
    </xf>
    <xf numFmtId="204" fontId="12" fillId="0" borderId="5" xfId="206" applyNumberFormat="1" applyFont="1" applyBorder="1" applyAlignment="1" applyProtection="1"/>
    <xf numFmtId="183" fontId="0" fillId="3" borderId="0" xfId="203" applyNumberFormat="1" applyFont="1" applyFill="1"/>
    <xf numFmtId="183" fontId="12" fillId="3" borderId="0" xfId="203" applyNumberFormat="1" applyFont="1" applyFill="1" applyBorder="1"/>
    <xf numFmtId="183" fontId="12" fillId="3" borderId="0" xfId="203" applyNumberFormat="1" applyFont="1" applyFill="1" applyBorder="1" applyAlignment="1">
      <alignment horizontal="left"/>
    </xf>
    <xf numFmtId="183" fontId="0" fillId="3" borderId="0" xfId="203" applyNumberFormat="1" applyFont="1" applyFill="1" applyBorder="1"/>
    <xf numFmtId="183" fontId="0" fillId="3" borderId="7" xfId="203" applyNumberFormat="1" applyFont="1" applyFill="1" applyBorder="1"/>
    <xf numFmtId="183" fontId="12" fillId="3" borderId="7" xfId="203" applyNumberFormat="1" applyFont="1" applyFill="1" applyBorder="1" applyAlignment="1">
      <alignment horizontal="left"/>
    </xf>
    <xf numFmtId="183" fontId="40" fillId="3" borderId="7" xfId="203" applyNumberFormat="1" applyFont="1" applyFill="1" applyBorder="1" applyAlignment="1" applyProtection="1">
      <alignment horizontal="left"/>
    </xf>
    <xf numFmtId="183" fontId="7" fillId="0" borderId="0" xfId="1972" applyNumberFormat="1" applyFont="1"/>
    <xf numFmtId="183" fontId="7" fillId="0" borderId="0" xfId="203" applyNumberFormat="1" applyFont="1"/>
    <xf numFmtId="183" fontId="8" fillId="0" borderId="0" xfId="204" applyNumberFormat="1" applyFont="1" applyFill="1" applyAlignment="1">
      <alignment horizontal="center"/>
    </xf>
    <xf numFmtId="183" fontId="46" fillId="0" borderId="0" xfId="203" applyNumberFormat="1" applyFont="1"/>
    <xf numFmtId="183" fontId="12" fillId="0" borderId="5" xfId="206" applyNumberFormat="1" applyFont="1" applyBorder="1" applyAlignment="1" applyProtection="1">
      <alignment horizontal="centerContinuous"/>
    </xf>
    <xf numFmtId="0" fontId="119" fillId="0" borderId="0" xfId="800" applyNumberFormat="1" applyFont="1"/>
    <xf numFmtId="183" fontId="8" fillId="0" borderId="5" xfId="203" applyNumberFormat="1" applyFont="1" applyBorder="1"/>
    <xf numFmtId="205" fontId="6" fillId="78" borderId="5" xfId="206" applyNumberFormat="1" applyFont="1" applyFill="1" applyBorder="1" applyAlignment="1" applyProtection="1"/>
    <xf numFmtId="205" fontId="6" fillId="24" borderId="5" xfId="206" applyNumberFormat="1" applyFont="1" applyFill="1" applyBorder="1" applyAlignment="1" applyProtection="1"/>
    <xf numFmtId="183" fontId="8" fillId="0" borderId="5" xfId="203" applyNumberFormat="1" applyFont="1" applyFill="1" applyBorder="1"/>
    <xf numFmtId="183" fontId="7" fillId="0" borderId="5" xfId="203" applyNumberFormat="1" applyFont="1" applyBorder="1"/>
    <xf numFmtId="205" fontId="7" fillId="0" borderId="5" xfId="203" applyNumberFormat="1" applyFont="1" applyBorder="1"/>
    <xf numFmtId="205" fontId="8" fillId="78" borderId="5" xfId="203" applyNumberFormat="1" applyFont="1" applyFill="1" applyBorder="1"/>
    <xf numFmtId="204" fontId="7" fillId="0" borderId="5" xfId="203" applyNumberFormat="1" applyFont="1" applyBorder="1"/>
    <xf numFmtId="207" fontId="0" fillId="26" borderId="5" xfId="800" applyNumberFormat="1" applyFont="1" applyFill="1" applyBorder="1"/>
    <xf numFmtId="183" fontId="7" fillId="0" borderId="5" xfId="204" applyNumberFormat="1" applyFont="1" applyBorder="1"/>
    <xf numFmtId="183" fontId="7" fillId="0" borderId="5" xfId="204" applyNumberFormat="1" applyFont="1" applyBorder="1" applyAlignment="1">
      <alignment horizontal="left" indent="1"/>
    </xf>
    <xf numFmtId="183" fontId="7" fillId="26" borderId="5" xfId="203" applyNumberFormat="1" applyFont="1" applyFill="1" applyBorder="1"/>
    <xf numFmtId="183" fontId="7" fillId="26" borderId="5" xfId="203" applyNumberFormat="1" applyFont="1" applyFill="1" applyBorder="1" applyAlignment="1">
      <alignment horizontal="left" indent="2"/>
    </xf>
    <xf numFmtId="183" fontId="8" fillId="0" borderId="5" xfId="204" applyNumberFormat="1" applyFont="1" applyFill="1" applyBorder="1"/>
    <xf numFmtId="183" fontId="7" fillId="0" borderId="0" xfId="203" applyNumberFormat="1" applyFont="1" applyFill="1"/>
    <xf numFmtId="183" fontId="7" fillId="0" borderId="5" xfId="203" applyNumberFormat="1" applyFont="1" applyBorder="1" applyAlignment="1">
      <alignment horizontal="left" indent="1"/>
    </xf>
    <xf numFmtId="183" fontId="0" fillId="0" borderId="0" xfId="203" applyNumberFormat="1" applyFont="1"/>
    <xf numFmtId="183" fontId="7" fillId="26" borderId="5" xfId="203" applyNumberFormat="1" applyFont="1" applyFill="1" applyBorder="1" applyAlignment="1">
      <alignment horizontal="left"/>
    </xf>
    <xf numFmtId="183" fontId="8" fillId="26" borderId="5" xfId="203" applyNumberFormat="1" applyFont="1" applyFill="1" applyBorder="1"/>
    <xf numFmtId="0" fontId="45" fillId="0" borderId="5" xfId="800" applyNumberFormat="1" applyFont="1" applyBorder="1"/>
    <xf numFmtId="207" fontId="12" fillId="0" borderId="5" xfId="206" applyNumberFormat="1" applyFont="1" applyBorder="1" applyAlignment="1" applyProtection="1"/>
    <xf numFmtId="183" fontId="7" fillId="0" borderId="5" xfId="203" applyNumberFormat="1" applyFont="1" applyFill="1" applyBorder="1"/>
    <xf numFmtId="183" fontId="7" fillId="24" borderId="5" xfId="203" applyNumberFormat="1" applyFont="1" applyFill="1" applyBorder="1"/>
    <xf numFmtId="205" fontId="7" fillId="79" borderId="59" xfId="206" applyNumberFormat="1" applyFont="1" applyFill="1" applyBorder="1" applyAlignment="1" applyProtection="1">
      <alignment horizontal="right"/>
    </xf>
    <xf numFmtId="183" fontId="7" fillId="24" borderId="5" xfId="203" applyNumberFormat="1" applyFont="1" applyFill="1" applyBorder="1" applyAlignment="1">
      <alignment horizontal="left"/>
    </xf>
    <xf numFmtId="0" fontId="0" fillId="0" borderId="0" xfId="800" applyNumberFormat="1" applyFont="1" applyFill="1"/>
    <xf numFmtId="183" fontId="7" fillId="0" borderId="5" xfId="204" applyNumberFormat="1" applyFont="1" applyFill="1" applyBorder="1" applyAlignment="1">
      <alignment horizontal="left" indent="1"/>
    </xf>
    <xf numFmtId="0" fontId="5" fillId="3" borderId="0" xfId="203" applyFont="1" applyFill="1" applyProtection="1"/>
    <xf numFmtId="0" fontId="5" fillId="3" borderId="0" xfId="203" applyFont="1" applyFill="1" applyBorder="1" applyProtection="1"/>
    <xf numFmtId="0" fontId="123" fillId="3" borderId="0" xfId="203" applyFont="1" applyFill="1" applyProtection="1"/>
    <xf numFmtId="0" fontId="5" fillId="3" borderId="7" xfId="203" applyFont="1" applyFill="1" applyBorder="1" applyProtection="1"/>
    <xf numFmtId="0" fontId="124" fillId="3" borderId="7" xfId="203" applyFont="1" applyFill="1" applyBorder="1" applyAlignment="1" applyProtection="1">
      <alignment horizontal="right"/>
    </xf>
    <xf numFmtId="0" fontId="51" fillId="3" borderId="7" xfId="203" applyFont="1" applyFill="1" applyBorder="1" applyProtection="1"/>
    <xf numFmtId="183" fontId="11" fillId="0" borderId="0" xfId="204" applyNumberFormat="1" applyFont="1" applyFill="1"/>
    <xf numFmtId="0" fontId="5" fillId="0" borderId="0" xfId="840" applyNumberFormat="1" applyFont="1"/>
    <xf numFmtId="183" fontId="8" fillId="0" borderId="5" xfId="204" applyNumberFormat="1" applyFont="1" applyBorder="1"/>
    <xf numFmtId="0" fontId="8" fillId="0" borderId="5" xfId="204" applyFont="1" applyBorder="1" applyAlignment="1" applyProtection="1">
      <alignment horizontal="center" wrapText="1"/>
    </xf>
    <xf numFmtId="183" fontId="7" fillId="0" borderId="5" xfId="204" applyNumberFormat="1" applyFont="1" applyFill="1" applyBorder="1"/>
    <xf numFmtId="205" fontId="4" fillId="62" borderId="5" xfId="1970" applyNumberFormat="1" applyFont="1" applyFill="1" applyBorder="1"/>
    <xf numFmtId="205" fontId="7" fillId="25" borderId="5" xfId="204" applyNumberFormat="1" applyFont="1" applyFill="1" applyBorder="1"/>
    <xf numFmtId="0" fontId="92" fillId="0" borderId="5" xfId="204" applyFont="1" applyBorder="1"/>
    <xf numFmtId="183" fontId="119" fillId="0" borderId="5" xfId="204" applyNumberFormat="1" applyFont="1" applyFill="1" applyBorder="1"/>
    <xf numFmtId="167" fontId="0" fillId="0" borderId="5" xfId="1970" applyNumberFormat="1" applyFont="1" applyBorder="1"/>
    <xf numFmtId="167" fontId="0" fillId="0" borderId="5" xfId="1970" applyNumberFormat="1" applyFont="1" applyFill="1" applyBorder="1"/>
    <xf numFmtId="167" fontId="1" fillId="0" borderId="5" xfId="1970" applyNumberFormat="1" applyFont="1" applyBorder="1"/>
    <xf numFmtId="207" fontId="7" fillId="26" borderId="5" xfId="204" applyNumberFormat="1" applyFont="1" applyFill="1" applyBorder="1"/>
    <xf numFmtId="167" fontId="119" fillId="0" borderId="5" xfId="1970" applyNumberFormat="1" applyFont="1" applyBorder="1"/>
    <xf numFmtId="0" fontId="41" fillId="0" borderId="0" xfId="203" applyFont="1"/>
    <xf numFmtId="167" fontId="92" fillId="0" borderId="5" xfId="1970" applyNumberFormat="1" applyFont="1" applyBorder="1"/>
    <xf numFmtId="205" fontId="8" fillId="62" borderId="5" xfId="204" applyNumberFormat="1" applyFont="1" applyFill="1" applyBorder="1"/>
    <xf numFmtId="183" fontId="125" fillId="3" borderId="0" xfId="203" applyNumberFormat="1" applyFont="1" applyFill="1"/>
    <xf numFmtId="0" fontId="12" fillId="3" borderId="0" xfId="1973" applyNumberFormat="1" applyFont="1" applyFill="1" applyBorder="1" applyAlignment="1" applyProtection="1">
      <alignment horizontal="left"/>
    </xf>
    <xf numFmtId="183" fontId="125" fillId="3" borderId="7" xfId="203" applyNumberFormat="1" applyFont="1" applyFill="1" applyBorder="1"/>
    <xf numFmtId="183" fontId="40" fillId="3" borderId="7" xfId="203" applyNumberFormat="1" applyFont="1" applyFill="1" applyBorder="1" applyAlignment="1">
      <alignment horizontal="left"/>
    </xf>
    <xf numFmtId="183" fontId="6" fillId="0" borderId="0" xfId="203" applyNumberFormat="1" applyFont="1"/>
    <xf numFmtId="178" fontId="11" fillId="0" borderId="0" xfId="203" applyNumberFormat="1" applyFont="1" applyAlignment="1"/>
    <xf numFmtId="183" fontId="11" fillId="0" borderId="0" xfId="203" applyNumberFormat="1" applyFont="1"/>
    <xf numFmtId="183" fontId="11" fillId="0" borderId="0" xfId="1970" applyNumberFormat="1" applyFont="1" applyFill="1"/>
    <xf numFmtId="183" fontId="7" fillId="0" borderId="0" xfId="1970" applyNumberFormat="1" applyFont="1" applyFill="1"/>
    <xf numFmtId="0" fontId="9" fillId="0" borderId="5" xfId="204" applyFont="1" applyBorder="1" applyAlignment="1" applyProtection="1">
      <alignment horizontal="center" wrapText="1"/>
    </xf>
    <xf numFmtId="0" fontId="6" fillId="0" borderId="3" xfId="204" applyFont="1" applyBorder="1" applyAlignment="1"/>
    <xf numFmtId="0" fontId="7" fillId="0" borderId="3" xfId="204" applyFont="1" applyBorder="1" applyAlignment="1">
      <alignment wrapText="1"/>
    </xf>
    <xf numFmtId="183" fontId="7" fillId="0" borderId="59" xfId="1974" applyNumberFormat="1" applyFont="1" applyBorder="1" applyAlignment="1"/>
    <xf numFmtId="183" fontId="7" fillId="62" borderId="5" xfId="203" applyNumberFormat="1" applyFont="1" applyFill="1" applyBorder="1"/>
    <xf numFmtId="207" fontId="7" fillId="26" borderId="5" xfId="203" applyNumberFormat="1" applyFont="1" applyFill="1" applyBorder="1"/>
    <xf numFmtId="0" fontId="126" fillId="0" borderId="3" xfId="204" applyFont="1" applyBorder="1" applyAlignment="1"/>
    <xf numFmtId="183" fontId="8" fillId="0" borderId="0" xfId="203" applyNumberFormat="1" applyFont="1"/>
    <xf numFmtId="183" fontId="7" fillId="0" borderId="59" xfId="1970" applyNumberFormat="1" applyFont="1" applyBorder="1" applyAlignment="1"/>
    <xf numFmtId="183" fontId="7" fillId="0" borderId="5" xfId="1974" applyNumberFormat="1" applyFont="1" applyBorder="1" applyAlignment="1"/>
    <xf numFmtId="183" fontId="8" fillId="0" borderId="5" xfId="1970" applyNumberFormat="1" applyFont="1" applyBorder="1" applyAlignment="1"/>
    <xf numFmtId="183" fontId="119" fillId="0" borderId="5" xfId="1974" applyNumberFormat="1" applyFont="1" applyBorder="1" applyAlignment="1"/>
    <xf numFmtId="0" fontId="126" fillId="0" borderId="5" xfId="204" applyFont="1" applyBorder="1" applyAlignment="1"/>
    <xf numFmtId="183" fontId="75" fillId="0" borderId="0" xfId="203" applyNumberFormat="1" applyFont="1"/>
    <xf numFmtId="183" fontId="12" fillId="3" borderId="0" xfId="1970" applyNumberFormat="1" applyFont="1" applyFill="1" applyBorder="1" applyProtection="1"/>
    <xf numFmtId="183" fontId="6" fillId="3" borderId="0" xfId="1970" applyNumberFormat="1" applyFont="1" applyFill="1" applyProtection="1"/>
    <xf numFmtId="183" fontId="12" fillId="3" borderId="0" xfId="1970" applyNumberFormat="1" applyFont="1" applyFill="1" applyProtection="1"/>
    <xf numFmtId="183" fontId="6" fillId="3" borderId="0" xfId="1970" applyNumberFormat="1" applyFont="1" applyFill="1" applyBorder="1" applyProtection="1"/>
    <xf numFmtId="183" fontId="127" fillId="3" borderId="0" xfId="1970" applyNumberFormat="1" applyFont="1" applyFill="1" applyProtection="1"/>
    <xf numFmtId="183" fontId="12" fillId="3" borderId="7" xfId="1970" applyNumberFormat="1" applyFont="1" applyFill="1" applyBorder="1" applyAlignment="1" applyProtection="1">
      <alignment horizontal="left"/>
    </xf>
    <xf numFmtId="183" fontId="6" fillId="3" borderId="7" xfId="1970" applyNumberFormat="1" applyFont="1" applyFill="1" applyBorder="1" applyProtection="1"/>
    <xf numFmtId="183" fontId="83" fillId="3" borderId="7" xfId="1970" applyNumberFormat="1" applyFont="1" applyFill="1" applyBorder="1" applyAlignment="1" applyProtection="1">
      <alignment horizontal="right"/>
    </xf>
    <xf numFmtId="183" fontId="12" fillId="3" borderId="7" xfId="1970" applyNumberFormat="1" applyFont="1" applyFill="1" applyBorder="1" applyProtection="1"/>
    <xf numFmtId="183" fontId="128" fillId="0" borderId="0" xfId="206" applyNumberFormat="1" applyFont="1" applyAlignment="1" applyProtection="1"/>
    <xf numFmtId="183" fontId="6" fillId="0" borderId="0" xfId="1970" applyNumberFormat="1" applyFont="1"/>
    <xf numFmtId="183" fontId="7" fillId="0" borderId="0" xfId="1970" applyNumberFormat="1" applyFont="1"/>
    <xf numFmtId="0" fontId="6" fillId="0" borderId="3" xfId="204" applyFont="1" applyBorder="1" applyAlignment="1">
      <alignment wrapText="1"/>
    </xf>
    <xf numFmtId="183" fontId="7" fillId="0" borderId="59" xfId="1970" applyNumberFormat="1" applyFont="1" applyBorder="1" applyAlignment="1">
      <alignment wrapText="1"/>
    </xf>
    <xf numFmtId="183" fontId="7" fillId="62" borderId="5" xfId="204" applyNumberFormat="1" applyFont="1" applyFill="1" applyBorder="1"/>
    <xf numFmtId="0" fontId="126" fillId="0" borderId="3" xfId="204" applyFont="1" applyBorder="1" applyAlignment="1">
      <alignment wrapText="1"/>
    </xf>
    <xf numFmtId="183" fontId="7" fillId="0" borderId="59" xfId="1970" applyNumberFormat="1" applyFont="1" applyBorder="1"/>
    <xf numFmtId="183" fontId="8" fillId="61" borderId="59" xfId="1970" applyNumberFormat="1" applyFont="1" applyFill="1" applyBorder="1"/>
    <xf numFmtId="205" fontId="8" fillId="62" borderId="5" xfId="1970" applyNumberFormat="1" applyFont="1" applyFill="1" applyBorder="1"/>
    <xf numFmtId="183" fontId="3" fillId="0" borderId="0" xfId="1970" applyNumberFormat="1" applyFont="1"/>
    <xf numFmtId="183" fontId="7" fillId="61" borderId="59" xfId="1970" applyNumberFormat="1" applyFont="1" applyFill="1" applyBorder="1"/>
    <xf numFmtId="183" fontId="7" fillId="0" borderId="5" xfId="1970" applyNumberFormat="1" applyFont="1" applyBorder="1"/>
    <xf numFmtId="0" fontId="126" fillId="0" borderId="5" xfId="204" applyFont="1" applyBorder="1" applyAlignment="1">
      <alignment wrapText="1"/>
    </xf>
    <xf numFmtId="0" fontId="6" fillId="0" borderId="5" xfId="204" applyFont="1" applyBorder="1" applyAlignment="1">
      <alignment wrapText="1"/>
    </xf>
    <xf numFmtId="0" fontId="6" fillId="0" borderId="0" xfId="204" applyFont="1" applyBorder="1" applyAlignment="1">
      <alignment wrapText="1"/>
    </xf>
    <xf numFmtId="183" fontId="7" fillId="61" borderId="0" xfId="1970" applyNumberFormat="1" applyFont="1" applyFill="1" applyBorder="1"/>
    <xf numFmtId="183" fontId="8" fillId="61" borderId="14" xfId="1970" applyNumberFormat="1" applyFont="1" applyFill="1" applyBorder="1"/>
    <xf numFmtId="183" fontId="8" fillId="61" borderId="0" xfId="1970" applyNumberFormat="1" applyFont="1" applyFill="1" applyBorder="1"/>
    <xf numFmtId="183" fontId="7" fillId="0" borderId="3" xfId="1970" applyNumberFormat="1" applyFont="1" applyBorder="1" applyAlignment="1">
      <alignment horizontal="center"/>
    </xf>
    <xf numFmtId="183" fontId="7" fillId="0" borderId="2" xfId="1970" applyNumberFormat="1" applyFont="1" applyBorder="1" applyAlignment="1">
      <alignment horizontal="center"/>
    </xf>
    <xf numFmtId="183" fontId="8" fillId="0" borderId="5" xfId="1970" applyNumberFormat="1" applyFont="1" applyBorder="1"/>
    <xf numFmtId="183" fontId="7" fillId="0" borderId="4" xfId="1970" applyNumberFormat="1" applyFont="1" applyBorder="1" applyAlignment="1">
      <alignment horizontal="center"/>
    </xf>
    <xf numFmtId="183" fontId="0" fillId="0" borderId="0" xfId="203" applyNumberFormat="1" applyFont="1" applyFill="1" applyBorder="1"/>
    <xf numFmtId="183" fontId="6" fillId="0" borderId="0" xfId="1970" applyNumberFormat="1" applyFont="1" applyBorder="1"/>
    <xf numFmtId="183" fontId="11" fillId="0" borderId="0" xfId="1975" applyNumberFormat="1" applyFont="1" applyFill="1" applyBorder="1" applyAlignment="1" applyProtection="1"/>
    <xf numFmtId="183" fontId="11" fillId="0" borderId="0" xfId="206" applyNumberFormat="1" applyFont="1" applyBorder="1" applyAlignment="1" applyProtection="1"/>
    <xf numFmtId="183" fontId="11" fillId="0" borderId="0" xfId="1970" applyNumberFormat="1" applyFont="1" applyFill="1" applyBorder="1"/>
    <xf numFmtId="183" fontId="7" fillId="0" borderId="60" xfId="204" applyNumberFormat="1" applyFont="1" applyBorder="1"/>
    <xf numFmtId="183" fontId="7" fillId="0" borderId="0" xfId="204" applyNumberFormat="1" applyFont="1" applyBorder="1"/>
    <xf numFmtId="0" fontId="8" fillId="0" borderId="60" xfId="204" applyFont="1" applyBorder="1"/>
    <xf numFmtId="0" fontId="7" fillId="0" borderId="3" xfId="204" applyFont="1" applyFill="1" applyBorder="1" applyAlignment="1">
      <alignment wrapText="1"/>
    </xf>
    <xf numFmtId="183" fontId="7" fillId="0" borderId="2" xfId="204" applyNumberFormat="1" applyFont="1" applyBorder="1"/>
    <xf numFmtId="183" fontId="7" fillId="0" borderId="3" xfId="204" applyNumberFormat="1" applyFont="1" applyBorder="1"/>
    <xf numFmtId="183" fontId="7" fillId="0" borderId="3" xfId="1975" applyNumberFormat="1" applyFont="1" applyFill="1" applyBorder="1" applyProtection="1">
      <protection locked="0"/>
    </xf>
    <xf numFmtId="183" fontId="7" fillId="62" borderId="3" xfId="1975" applyNumberFormat="1" applyFont="1" applyFill="1" applyBorder="1" applyProtection="1">
      <protection locked="0"/>
    </xf>
    <xf numFmtId="207" fontId="7" fillId="26" borderId="2" xfId="1975" applyNumberFormat="1" applyFont="1" applyFill="1" applyBorder="1" applyProtection="1">
      <protection locked="0"/>
    </xf>
    <xf numFmtId="183" fontId="3" fillId="0" borderId="0" xfId="1975" applyNumberFormat="1" applyFont="1" applyFill="1" applyBorder="1" applyAlignment="1" applyProtection="1"/>
    <xf numFmtId="183" fontId="7" fillId="0" borderId="2" xfId="1975" applyNumberFormat="1" applyFont="1" applyFill="1" applyBorder="1" applyProtection="1">
      <protection locked="0"/>
    </xf>
    <xf numFmtId="183" fontId="7" fillId="62" borderId="2" xfId="1975" applyNumberFormat="1" applyFont="1" applyFill="1" applyBorder="1" applyProtection="1">
      <protection locked="0"/>
    </xf>
    <xf numFmtId="183" fontId="8" fillId="0" borderId="2" xfId="204" applyNumberFormat="1" applyFont="1" applyBorder="1"/>
    <xf numFmtId="183" fontId="7" fillId="0" borderId="2" xfId="204" applyNumberFormat="1" applyFont="1" applyFill="1" applyBorder="1"/>
    <xf numFmtId="183" fontId="8" fillId="0" borderId="4" xfId="204" applyNumberFormat="1" applyFont="1" applyBorder="1"/>
    <xf numFmtId="183" fontId="8" fillId="0" borderId="4" xfId="204" applyNumberFormat="1" applyFont="1" applyFill="1" applyBorder="1"/>
    <xf numFmtId="183" fontId="7" fillId="62" borderId="4" xfId="1975" applyNumberFormat="1" applyFont="1" applyFill="1" applyBorder="1" applyProtection="1">
      <protection locked="0"/>
    </xf>
    <xf numFmtId="207" fontId="7" fillId="26" borderId="3" xfId="1975" applyNumberFormat="1" applyFont="1" applyFill="1" applyBorder="1" applyProtection="1">
      <protection locked="0"/>
    </xf>
    <xf numFmtId="0" fontId="0" fillId="0" borderId="0" xfId="800" applyNumberFormat="1" applyFont="1" applyBorder="1"/>
    <xf numFmtId="0" fontId="0" fillId="0" borderId="0" xfId="800" applyNumberFormat="1" applyFont="1" applyFill="1" applyBorder="1"/>
    <xf numFmtId="183" fontId="0" fillId="0" borderId="0" xfId="1970" applyNumberFormat="1" applyFont="1"/>
    <xf numFmtId="183" fontId="11" fillId="0" borderId="0" xfId="206" applyNumberFormat="1" applyFont="1" applyAlignment="1" applyProtection="1"/>
    <xf numFmtId="183" fontId="11" fillId="0" borderId="0" xfId="1970" applyNumberFormat="1" applyFont="1"/>
    <xf numFmtId="183" fontId="8" fillId="0" borderId="0" xfId="1970" applyNumberFormat="1" applyFont="1" applyAlignment="1">
      <alignment horizontal="center"/>
    </xf>
    <xf numFmtId="183" fontId="8" fillId="0" borderId="3" xfId="1970" applyNumberFormat="1" applyFont="1" applyBorder="1" applyAlignment="1">
      <alignment horizontal="left"/>
    </xf>
    <xf numFmtId="183" fontId="8" fillId="0" borderId="63" xfId="1970" applyNumberFormat="1" applyFont="1" applyBorder="1" applyAlignment="1">
      <alignment horizontal="left"/>
    </xf>
    <xf numFmtId="0" fontId="7" fillId="0" borderId="59" xfId="840" applyNumberFormat="1" applyFont="1" applyFill="1" applyBorder="1"/>
    <xf numFmtId="0" fontId="8" fillId="0" borderId="5" xfId="204" applyFont="1" applyBorder="1" applyAlignment="1" applyProtection="1">
      <alignment horizontal="center"/>
    </xf>
    <xf numFmtId="183" fontId="7" fillId="62" borderId="5" xfId="1970" applyNumberFormat="1" applyFont="1" applyFill="1" applyBorder="1"/>
    <xf numFmtId="0" fontId="9" fillId="0" borderId="2" xfId="204" applyFont="1" applyBorder="1" applyAlignment="1">
      <alignment wrapText="1"/>
    </xf>
    <xf numFmtId="0" fontId="8" fillId="0" borderId="2" xfId="204" applyFont="1" applyBorder="1"/>
    <xf numFmtId="183" fontId="7" fillId="0" borderId="2" xfId="1970" applyNumberFormat="1" applyFont="1" applyBorder="1"/>
    <xf numFmtId="183" fontId="8" fillId="0" borderId="59" xfId="1970" applyNumberFormat="1" applyFont="1" applyFill="1" applyBorder="1"/>
    <xf numFmtId="183" fontId="8" fillId="0" borderId="0" xfId="1970" applyNumberFormat="1" applyFont="1"/>
    <xf numFmtId="0" fontId="8" fillId="0" borderId="59" xfId="840" applyNumberFormat="1" applyFont="1" applyFill="1" applyBorder="1"/>
    <xf numFmtId="183" fontId="7" fillId="0" borderId="4" xfId="1970" applyNumberFormat="1" applyFont="1" applyBorder="1"/>
    <xf numFmtId="0" fontId="4" fillId="0" borderId="3" xfId="800" applyNumberFormat="1" applyFont="1" applyBorder="1" applyAlignment="1">
      <alignment horizontal="center"/>
    </xf>
    <xf numFmtId="183" fontId="7" fillId="0" borderId="59" xfId="1970" applyNumberFormat="1" applyFont="1" applyFill="1" applyBorder="1"/>
    <xf numFmtId="205" fontId="0" fillId="0" borderId="0" xfId="1970" applyNumberFormat="1" applyFont="1"/>
    <xf numFmtId="0" fontId="0" fillId="0" borderId="49" xfId="800" applyNumberFormat="1" applyFont="1" applyBorder="1"/>
    <xf numFmtId="183" fontId="4" fillId="0" borderId="3" xfId="1970" applyNumberFormat="1" applyFont="1" applyBorder="1"/>
    <xf numFmtId="0" fontId="8" fillId="0" borderId="2" xfId="1976" applyNumberFormat="1" applyFont="1" applyFill="1" applyBorder="1" applyAlignment="1">
      <alignment wrapText="1"/>
    </xf>
    <xf numFmtId="183" fontId="8" fillId="0" borderId="2" xfId="203" applyNumberFormat="1" applyFont="1" applyBorder="1" applyAlignment="1">
      <alignment horizontal="left" vertical="center"/>
    </xf>
    <xf numFmtId="183" fontId="7" fillId="0" borderId="61" xfId="204" applyNumberFormat="1" applyFont="1" applyBorder="1"/>
    <xf numFmtId="183" fontId="7" fillId="0" borderId="8" xfId="204" applyNumberFormat="1" applyFont="1" applyBorder="1"/>
    <xf numFmtId="183" fontId="7" fillId="0" borderId="2" xfId="203" applyNumberFormat="1" applyFont="1" applyBorder="1" applyAlignment="1">
      <alignment horizontal="left"/>
    </xf>
    <xf numFmtId="205" fontId="7" fillId="26" borderId="5" xfId="204" applyNumberFormat="1" applyFont="1" applyFill="1" applyBorder="1"/>
    <xf numFmtId="183" fontId="8" fillId="0" borderId="2" xfId="203" applyNumberFormat="1" applyFont="1" applyBorder="1" applyAlignment="1">
      <alignment horizontal="left"/>
    </xf>
    <xf numFmtId="0" fontId="0" fillId="0" borderId="2" xfId="800" applyNumberFormat="1" applyFont="1" applyBorder="1"/>
    <xf numFmtId="183" fontId="7" fillId="0" borderId="64" xfId="204" applyNumberFormat="1" applyFont="1" applyBorder="1"/>
    <xf numFmtId="183" fontId="7" fillId="0" borderId="12" xfId="204" applyNumberFormat="1" applyFont="1" applyBorder="1"/>
    <xf numFmtId="204" fontId="0" fillId="0" borderId="0" xfId="800" applyNumberFormat="1" applyFont="1" applyBorder="1"/>
    <xf numFmtId="204" fontId="0" fillId="0" borderId="49" xfId="800" applyNumberFormat="1" applyFont="1" applyBorder="1"/>
    <xf numFmtId="183" fontId="7" fillId="0" borderId="2" xfId="203" applyNumberFormat="1" applyFont="1" applyFill="1" applyBorder="1" applyAlignment="1">
      <alignment horizontal="left"/>
    </xf>
    <xf numFmtId="183" fontId="7" fillId="0" borderId="4" xfId="203" applyNumberFormat="1" applyFont="1" applyBorder="1" applyAlignment="1">
      <alignment horizontal="left"/>
    </xf>
    <xf numFmtId="183" fontId="8" fillId="0" borderId="3" xfId="203" applyNumberFormat="1" applyFont="1" applyBorder="1" applyAlignment="1">
      <alignment horizontal="left" vertical="center"/>
    </xf>
    <xf numFmtId="207" fontId="0" fillId="0" borderId="0" xfId="800" applyNumberFormat="1" applyFont="1" applyBorder="1"/>
    <xf numFmtId="207" fontId="0" fillId="0" borderId="49" xfId="800" applyNumberFormat="1" applyFont="1" applyBorder="1"/>
    <xf numFmtId="183" fontId="8" fillId="0" borderId="2" xfId="203" applyNumberFormat="1" applyFont="1" applyBorder="1" applyAlignment="1">
      <alignment horizontal="center"/>
    </xf>
    <xf numFmtId="183" fontId="7" fillId="0" borderId="6" xfId="204" applyNumberFormat="1" applyFont="1" applyBorder="1"/>
    <xf numFmtId="183" fontId="7" fillId="0" borderId="14" xfId="204" applyNumberFormat="1" applyFont="1" applyBorder="1"/>
    <xf numFmtId="183" fontId="11" fillId="0" borderId="0" xfId="1975" applyNumberFormat="1" applyFont="1" applyAlignment="1" applyProtection="1"/>
    <xf numFmtId="183" fontId="75" fillId="0" borderId="0" xfId="204" applyNumberFormat="1" applyFont="1"/>
    <xf numFmtId="183" fontId="7" fillId="0" borderId="63" xfId="204" applyNumberFormat="1" applyFont="1" applyBorder="1"/>
    <xf numFmtId="183" fontId="7" fillId="0" borderId="59" xfId="204" applyNumberFormat="1" applyFont="1" applyBorder="1"/>
    <xf numFmtId="0" fontId="9" fillId="0" borderId="3" xfId="204" applyFont="1" applyBorder="1" applyAlignment="1">
      <alignment wrapText="1"/>
    </xf>
    <xf numFmtId="183" fontId="7" fillId="0" borderId="62" xfId="206" applyNumberFormat="1" applyFont="1" applyBorder="1" applyProtection="1"/>
    <xf numFmtId="183" fontId="7" fillId="26" borderId="59" xfId="206" applyNumberFormat="1" applyFont="1" applyFill="1" applyBorder="1" applyProtection="1"/>
    <xf numFmtId="0" fontId="13" fillId="0" borderId="2" xfId="204" applyFont="1" applyBorder="1" applyAlignment="1">
      <alignment vertical="center" textRotation="90" wrapText="1"/>
    </xf>
    <xf numFmtId="183" fontId="7" fillId="0" borderId="59" xfId="206" applyNumberFormat="1" applyFont="1" applyBorder="1" applyProtection="1"/>
    <xf numFmtId="183" fontId="11" fillId="0" borderId="2" xfId="1975" applyNumberFormat="1" applyFont="1" applyBorder="1" applyAlignment="1" applyProtection="1"/>
    <xf numFmtId="183" fontId="7" fillId="0" borderId="59" xfId="206" applyNumberFormat="1" applyFont="1" applyFill="1" applyBorder="1" applyProtection="1"/>
    <xf numFmtId="183" fontId="11" fillId="0" borderId="5" xfId="1975" applyNumberFormat="1" applyFont="1" applyBorder="1" applyAlignment="1" applyProtection="1"/>
    <xf numFmtId="183" fontId="11" fillId="62" borderId="5" xfId="1975" applyNumberFormat="1" applyFont="1" applyFill="1" applyBorder="1" applyAlignment="1" applyProtection="1"/>
    <xf numFmtId="183" fontId="7" fillId="0" borderId="59" xfId="206" quotePrefix="1" applyNumberFormat="1" applyFont="1" applyFill="1" applyBorder="1" applyProtection="1"/>
    <xf numFmtId="183" fontId="8" fillId="0" borderId="59" xfId="206" applyNumberFormat="1" applyFont="1" applyFill="1" applyBorder="1" applyAlignment="1" applyProtection="1">
      <alignment wrapText="1"/>
    </xf>
    <xf numFmtId="183" fontId="7" fillId="0" borderId="59" xfId="206" quotePrefix="1" applyNumberFormat="1" applyFont="1" applyFill="1" applyBorder="1" applyAlignment="1" applyProtection="1">
      <alignment wrapText="1"/>
    </xf>
    <xf numFmtId="183" fontId="11" fillId="0" borderId="2" xfId="1975" applyNumberFormat="1" applyFont="1" applyFill="1" applyBorder="1" applyAlignment="1" applyProtection="1"/>
    <xf numFmtId="183" fontId="11" fillId="0" borderId="5" xfId="1975" applyNumberFormat="1" applyFont="1" applyFill="1" applyBorder="1" applyAlignment="1" applyProtection="1"/>
    <xf numFmtId="183" fontId="129" fillId="0" borderId="0" xfId="204" applyNumberFormat="1" applyFont="1"/>
    <xf numFmtId="183" fontId="11" fillId="0" borderId="4" xfId="1975" applyNumberFormat="1" applyFont="1" applyBorder="1" applyAlignment="1" applyProtection="1"/>
    <xf numFmtId="183" fontId="9" fillId="0" borderId="59" xfId="1975" applyNumberFormat="1" applyFont="1" applyFill="1" applyBorder="1" applyAlignment="1" applyProtection="1"/>
    <xf numFmtId="207" fontId="7" fillId="17" borderId="5" xfId="1097" applyNumberFormat="1" applyFont="1" applyBorder="1"/>
    <xf numFmtId="205" fontId="7" fillId="17" borderId="5" xfId="1097" applyNumberFormat="1" applyFont="1" applyBorder="1"/>
    <xf numFmtId="0" fontId="13" fillId="0" borderId="4" xfId="204" applyFont="1" applyBorder="1" applyAlignment="1">
      <alignment vertical="center" textRotation="90" wrapText="1"/>
    </xf>
    <xf numFmtId="183" fontId="7" fillId="25" borderId="62" xfId="206" applyNumberFormat="1" applyFont="1" applyFill="1" applyBorder="1" applyProtection="1"/>
    <xf numFmtId="183" fontId="9" fillId="0" borderId="2" xfId="1975" applyNumberFormat="1" applyFont="1" applyBorder="1" applyAlignment="1" applyProtection="1">
      <alignment wrapText="1"/>
    </xf>
    <xf numFmtId="183" fontId="127" fillId="3" borderId="0" xfId="1970" applyNumberFormat="1" applyFont="1" applyFill="1" applyBorder="1" applyProtection="1"/>
    <xf numFmtId="0" fontId="4" fillId="3" borderId="0" xfId="1970" applyNumberFormat="1" applyFont="1" applyFill="1" applyProtection="1"/>
    <xf numFmtId="0" fontId="0" fillId="3" borderId="0" xfId="1970" applyNumberFormat="1" applyFont="1" applyFill="1" applyProtection="1"/>
    <xf numFmtId="0" fontId="51" fillId="3" borderId="0" xfId="1970" applyNumberFormat="1" applyFont="1" applyFill="1" applyProtection="1"/>
    <xf numFmtId="0" fontId="0" fillId="0" borderId="0" xfId="1970" applyNumberFormat="1" applyFont="1" applyFill="1" applyBorder="1" applyProtection="1"/>
    <xf numFmtId="164" fontId="6" fillId="0" borderId="0" xfId="1970" applyNumberFormat="1" applyFont="1" applyFill="1" applyBorder="1" applyAlignment="1" applyProtection="1">
      <alignment horizontal="left"/>
    </xf>
    <xf numFmtId="0" fontId="4" fillId="3" borderId="0" xfId="1970" applyNumberFormat="1" applyFont="1" applyFill="1" applyBorder="1" applyProtection="1"/>
    <xf numFmtId="0" fontId="4" fillId="3" borderId="7" xfId="1970" applyNumberFormat="1" applyFont="1" applyFill="1" applyBorder="1" applyProtection="1"/>
    <xf numFmtId="0" fontId="0" fillId="3" borderId="7" xfId="1970" applyNumberFormat="1" applyFont="1" applyFill="1" applyBorder="1" applyProtection="1"/>
    <xf numFmtId="164" fontId="6" fillId="0" borderId="0" xfId="1970" applyNumberFormat="1" applyFont="1" applyFill="1" applyBorder="1" applyProtection="1"/>
    <xf numFmtId="164" fontId="130" fillId="0" borderId="0" xfId="1970" applyNumberFormat="1" applyFont="1" applyProtection="1"/>
    <xf numFmtId="164" fontId="11" fillId="0" borderId="0" xfId="1970" applyNumberFormat="1" applyFont="1" applyFill="1" applyProtection="1"/>
    <xf numFmtId="164" fontId="6" fillId="0" borderId="0" xfId="1970" applyNumberFormat="1" applyFont="1" applyProtection="1"/>
    <xf numFmtId="164" fontId="6" fillId="0" borderId="0" xfId="1970" applyNumberFormat="1" applyFont="1" applyAlignment="1" applyProtection="1">
      <alignment horizontal="left"/>
    </xf>
    <xf numFmtId="164" fontId="11" fillId="0" borderId="0" xfId="1970" applyNumberFormat="1" applyFont="1" applyAlignment="1" applyProtection="1"/>
    <xf numFmtId="164" fontId="131" fillId="0" borderId="0" xfId="1970" applyNumberFormat="1" applyFont="1" applyFill="1" applyProtection="1"/>
    <xf numFmtId="183" fontId="8" fillId="0" borderId="63" xfId="204" applyNumberFormat="1" applyFont="1" applyBorder="1"/>
    <xf numFmtId="179" fontId="8" fillId="0" borderId="59" xfId="206" applyNumberFormat="1" applyFont="1" applyBorder="1" applyProtection="1"/>
    <xf numFmtId="179" fontId="7" fillId="0" borderId="59" xfId="206" applyNumberFormat="1" applyFont="1" applyBorder="1" applyProtection="1"/>
    <xf numFmtId="183" fontId="7" fillId="25" borderId="5" xfId="204" applyNumberFormat="1" applyFont="1" applyFill="1" applyBorder="1"/>
    <xf numFmtId="0" fontId="3" fillId="0" borderId="0" xfId="1970" applyNumberFormat="1" applyFont="1" applyFill="1" applyBorder="1" applyProtection="1"/>
    <xf numFmtId="183" fontId="8" fillId="62" borderId="5" xfId="204" applyNumberFormat="1" applyFont="1" applyFill="1" applyBorder="1"/>
    <xf numFmtId="164" fontId="6" fillId="0" borderId="2" xfId="1970" applyNumberFormat="1" applyFont="1" applyBorder="1" applyProtection="1"/>
    <xf numFmtId="179" fontId="8" fillId="0" borderId="59" xfId="206" applyNumberFormat="1" applyFont="1" applyFill="1" applyBorder="1" applyProtection="1"/>
    <xf numFmtId="179" fontId="7" fillId="0" borderId="59" xfId="206" applyNumberFormat="1" applyFont="1" applyFill="1" applyBorder="1" applyProtection="1"/>
    <xf numFmtId="164" fontId="7" fillId="0" borderId="2" xfId="206" applyNumberFormat="1" applyFont="1" applyBorder="1" applyProtection="1"/>
    <xf numFmtId="164" fontId="3" fillId="0" borderId="0" xfId="206" applyNumberFormat="1" applyFont="1" applyProtection="1"/>
    <xf numFmtId="179" fontId="8" fillId="0" borderId="59" xfId="206" applyNumberFormat="1" applyFont="1" applyFill="1" applyBorder="1" applyAlignment="1" applyProtection="1">
      <alignment horizontal="left"/>
    </xf>
    <xf numFmtId="164" fontId="3" fillId="0" borderId="0" xfId="206" applyNumberFormat="1" applyFont="1" applyFill="1" applyProtection="1"/>
    <xf numFmtId="164" fontId="7" fillId="0" borderId="0" xfId="206" applyNumberFormat="1" applyFont="1" applyFill="1" applyProtection="1"/>
    <xf numFmtId="179" fontId="8" fillId="0" borderId="59" xfId="206" applyNumberFormat="1" applyFont="1" applyBorder="1" applyAlignment="1" applyProtection="1">
      <alignment wrapText="1"/>
    </xf>
    <xf numFmtId="164" fontId="7" fillId="0" borderId="4" xfId="206" applyNumberFormat="1" applyFont="1" applyBorder="1" applyProtection="1"/>
    <xf numFmtId="0" fontId="0" fillId="0" borderId="0" xfId="1970" applyNumberFormat="1" applyFont="1" applyProtection="1"/>
    <xf numFmtId="0" fontId="4" fillId="0" borderId="0" xfId="1970" applyNumberFormat="1" applyFont="1" applyProtection="1"/>
    <xf numFmtId="164" fontId="6" fillId="3" borderId="0" xfId="1970" applyNumberFormat="1" applyFont="1" applyFill="1" applyAlignment="1" applyProtection="1">
      <alignment horizontal="left"/>
    </xf>
    <xf numFmtId="0" fontId="12" fillId="3" borderId="0" xfId="1970" applyNumberFormat="1" applyFont="1" applyFill="1" applyBorder="1" applyAlignment="1" applyProtection="1">
      <alignment horizontal="left"/>
    </xf>
    <xf numFmtId="0" fontId="0" fillId="3" borderId="0" xfId="1970" applyNumberFormat="1" applyFont="1" applyFill="1" applyBorder="1" applyProtection="1"/>
    <xf numFmtId="168" fontId="12" fillId="3" borderId="7" xfId="1970" applyNumberFormat="1" applyFont="1" applyFill="1" applyBorder="1" applyAlignment="1" applyProtection="1">
      <alignment horizontal="left"/>
    </xf>
    <xf numFmtId="183" fontId="132" fillId="0" borderId="64" xfId="204" applyNumberFormat="1" applyFont="1" applyBorder="1"/>
    <xf numFmtId="0" fontId="8" fillId="0" borderId="3" xfId="204" applyFont="1" applyBorder="1" applyAlignment="1">
      <alignment wrapText="1"/>
    </xf>
    <xf numFmtId="0" fontId="8" fillId="0" borderId="5" xfId="204" applyFont="1" applyBorder="1" applyAlignment="1">
      <alignment wrapText="1"/>
    </xf>
    <xf numFmtId="183" fontId="8" fillId="0" borderId="3" xfId="204" applyNumberFormat="1" applyFont="1" applyBorder="1" applyAlignment="1">
      <alignment wrapText="1"/>
    </xf>
    <xf numFmtId="0" fontId="8" fillId="0" borderId="3" xfId="204" applyFont="1" applyBorder="1" applyAlignment="1" applyProtection="1">
      <alignment horizontal="center" wrapText="1"/>
    </xf>
    <xf numFmtId="0" fontId="8" fillId="62" borderId="3" xfId="204" applyFont="1" applyFill="1" applyBorder="1" applyAlignment="1" applyProtection="1">
      <alignment horizontal="center" wrapText="1"/>
    </xf>
    <xf numFmtId="183" fontId="7" fillId="25" borderId="3" xfId="1975" applyNumberFormat="1" applyFont="1" applyFill="1" applyBorder="1" applyProtection="1">
      <protection locked="0"/>
    </xf>
    <xf numFmtId="183" fontId="7" fillId="25" borderId="2" xfId="1975" applyNumberFormat="1" applyFont="1" applyFill="1" applyBorder="1" applyProtection="1">
      <protection locked="0"/>
    </xf>
    <xf numFmtId="183" fontId="7" fillId="0" borderId="2" xfId="204" applyNumberFormat="1" applyFont="1" applyFill="1" applyBorder="1" applyAlignment="1">
      <alignment wrapText="1"/>
    </xf>
    <xf numFmtId="183" fontId="7" fillId="62" borderId="2" xfId="204" applyNumberFormat="1" applyFont="1" applyFill="1" applyBorder="1"/>
    <xf numFmtId="183" fontId="8" fillId="0" borderId="2" xfId="204" applyNumberFormat="1" applyFont="1" applyBorder="1" applyAlignment="1">
      <alignment wrapText="1"/>
    </xf>
    <xf numFmtId="0" fontId="3" fillId="0" borderId="0" xfId="1970" applyNumberFormat="1" applyFont="1" applyProtection="1"/>
    <xf numFmtId="183" fontId="8" fillId="0" borderId="4" xfId="1975" applyNumberFormat="1" applyFont="1" applyFill="1" applyBorder="1" applyProtection="1">
      <protection locked="0"/>
    </xf>
    <xf numFmtId="183" fontId="7" fillId="0" borderId="4" xfId="1975" applyNumberFormat="1" applyFont="1" applyFill="1" applyBorder="1" applyProtection="1">
      <protection locked="0"/>
    </xf>
    <xf numFmtId="0" fontId="8" fillId="0" borderId="2" xfId="204" applyFont="1" applyBorder="1" applyAlignment="1">
      <alignment wrapText="1"/>
    </xf>
    <xf numFmtId="0" fontId="8" fillId="0" borderId="4" xfId="204" applyFont="1" applyBorder="1"/>
    <xf numFmtId="164" fontId="6" fillId="3" borderId="0" xfId="203" applyNumberFormat="1" applyFont="1" applyFill="1" applyAlignment="1" applyProtection="1">
      <alignment horizontal="left"/>
    </xf>
    <xf numFmtId="0" fontId="0" fillId="3" borderId="0" xfId="203" applyFont="1" applyFill="1" applyBorder="1" applyProtection="1"/>
    <xf numFmtId="164" fontId="6" fillId="0" borderId="0" xfId="203" applyNumberFormat="1" applyFont="1" applyProtection="1"/>
    <xf numFmtId="164" fontId="130" fillId="0" borderId="0" xfId="203" applyNumberFormat="1" applyFont="1" applyProtection="1"/>
    <xf numFmtId="164" fontId="6" fillId="0" borderId="0" xfId="203" applyNumberFormat="1" applyFont="1" applyAlignment="1" applyProtection="1">
      <alignment horizontal="left"/>
    </xf>
    <xf numFmtId="2" fontId="11" fillId="0" borderId="0" xfId="203" applyNumberFormat="1" applyFont="1" applyAlignment="1" applyProtection="1"/>
    <xf numFmtId="164" fontId="11" fillId="0" borderId="0" xfId="203" applyNumberFormat="1" applyFont="1" applyAlignment="1" applyProtection="1"/>
    <xf numFmtId="0" fontId="6" fillId="0" borderId="0" xfId="203" applyFont="1" applyAlignment="1" applyProtection="1"/>
    <xf numFmtId="164" fontId="133" fillId="0" borderId="0" xfId="203" applyNumberFormat="1" applyFont="1" applyAlignment="1" applyProtection="1">
      <alignment horizontal="center"/>
    </xf>
    <xf numFmtId="0" fontId="0" fillId="0" borderId="0" xfId="203" applyFont="1" applyProtection="1"/>
    <xf numFmtId="0" fontId="9" fillId="25" borderId="5" xfId="204" applyFont="1" applyFill="1" applyBorder="1" applyAlignment="1">
      <alignment vertical="top" wrapText="1"/>
    </xf>
    <xf numFmtId="0" fontId="8" fillId="0" borderId="5" xfId="204" applyFont="1" applyBorder="1" applyAlignment="1">
      <alignment horizontal="centerContinuous"/>
    </xf>
    <xf numFmtId="0" fontId="7" fillId="0" borderId="5" xfId="204" applyFont="1" applyBorder="1" applyAlignment="1">
      <alignment horizontal="centerContinuous"/>
    </xf>
    <xf numFmtId="0" fontId="8" fillId="0" borderId="5" xfId="204" applyFont="1" applyBorder="1" applyAlignment="1">
      <alignment horizontal="center"/>
    </xf>
    <xf numFmtId="207" fontId="8" fillId="26" borderId="5" xfId="206" applyNumberFormat="1" applyFont="1" applyFill="1" applyBorder="1" applyAlignment="1" applyProtection="1">
      <alignment horizontal="right"/>
    </xf>
    <xf numFmtId="205" fontId="7" fillId="62" borderId="59" xfId="206" applyNumberFormat="1" applyFont="1" applyFill="1" applyBorder="1" applyProtection="1"/>
    <xf numFmtId="207" fontId="7" fillId="62" borderId="5" xfId="204" applyNumberFormat="1" applyFont="1" applyFill="1" applyBorder="1"/>
    <xf numFmtId="164" fontId="6" fillId="0" borderId="5" xfId="1970" applyNumberFormat="1" applyFont="1" applyBorder="1" applyProtection="1"/>
    <xf numFmtId="164" fontId="9" fillId="0" borderId="5" xfId="1970" applyNumberFormat="1" applyFont="1" applyBorder="1" applyProtection="1"/>
    <xf numFmtId="0" fontId="8" fillId="0" borderId="5" xfId="204" applyFont="1" applyFill="1" applyBorder="1"/>
    <xf numFmtId="204" fontId="6" fillId="0" borderId="0" xfId="203" applyNumberFormat="1" applyFont="1" applyProtection="1"/>
    <xf numFmtId="204" fontId="0" fillId="0" borderId="0" xfId="203" applyNumberFormat="1" applyFont="1" applyProtection="1"/>
    <xf numFmtId="207" fontId="0" fillId="0" borderId="0" xfId="203" applyNumberFormat="1" applyFont="1" applyProtection="1"/>
    <xf numFmtId="207" fontId="0" fillId="0" borderId="0" xfId="203" applyNumberFormat="1" applyFont="1" applyAlignment="1" applyProtection="1">
      <alignment horizontal="left"/>
    </xf>
    <xf numFmtId="207" fontId="8" fillId="0" borderId="5" xfId="204" applyNumberFormat="1" applyFont="1" applyBorder="1" applyAlignment="1">
      <alignment horizontal="centerContinuous"/>
    </xf>
    <xf numFmtId="207" fontId="7" fillId="0" borderId="5" xfId="204" applyNumberFormat="1" applyFont="1" applyBorder="1" applyAlignment="1">
      <alignment horizontal="centerContinuous"/>
    </xf>
    <xf numFmtId="207" fontId="8" fillId="0" borderId="5" xfId="204" applyNumberFormat="1" applyFont="1" applyBorder="1" applyAlignment="1">
      <alignment horizontal="center"/>
    </xf>
    <xf numFmtId="0" fontId="0" fillId="0" borderId="0" xfId="203" applyFont="1" applyAlignment="1" applyProtection="1">
      <alignment horizontal="left"/>
    </xf>
    <xf numFmtId="183" fontId="11" fillId="0" borderId="5" xfId="204" applyNumberFormat="1" applyFont="1" applyBorder="1"/>
    <xf numFmtId="164" fontId="7" fillId="0" borderId="5" xfId="206" applyNumberFormat="1" applyFont="1" applyBorder="1" applyProtection="1"/>
    <xf numFmtId="164" fontId="7" fillId="0" borderId="5" xfId="206" applyNumberFormat="1" applyFont="1" applyFill="1" applyBorder="1" applyProtection="1"/>
    <xf numFmtId="0" fontId="0" fillId="0" borderId="5" xfId="800" applyNumberFormat="1" applyFont="1" applyFill="1" applyBorder="1"/>
    <xf numFmtId="0" fontId="119" fillId="0" borderId="0" xfId="800" applyNumberFormat="1" applyFont="1" applyAlignment="1">
      <alignment horizontal="left"/>
    </xf>
    <xf numFmtId="0" fontId="7" fillId="0" borderId="5" xfId="800" applyNumberFormat="1" applyFont="1" applyBorder="1"/>
    <xf numFmtId="0" fontId="7" fillId="0" borderId="5" xfId="800" applyNumberFormat="1" applyFont="1" applyFill="1" applyBorder="1"/>
    <xf numFmtId="205" fontId="4" fillId="62" borderId="5" xfId="800" applyNumberFormat="1" applyFont="1" applyFill="1" applyBorder="1"/>
    <xf numFmtId="204" fontId="7" fillId="61" borderId="5" xfId="800" applyNumberFormat="1" applyFont="1" applyFill="1" applyBorder="1"/>
    <xf numFmtId="205" fontId="7" fillId="62" borderId="5" xfId="800" applyNumberFormat="1" applyFont="1" applyFill="1" applyBorder="1"/>
    <xf numFmtId="0" fontId="8" fillId="26" borderId="5" xfId="556" applyNumberFormat="1" applyFont="1" applyFill="1" applyBorder="1"/>
    <xf numFmtId="0" fontId="8" fillId="26" borderId="5" xfId="1977" applyNumberFormat="1" applyFont="1" applyFill="1" applyBorder="1" applyAlignment="1">
      <alignment wrapText="1" readingOrder="1"/>
    </xf>
    <xf numFmtId="208" fontId="0" fillId="0" borderId="5" xfId="800" applyNumberFormat="1" applyFont="1" applyBorder="1"/>
    <xf numFmtId="0" fontId="3" fillId="0" borderId="0" xfId="800" applyNumberFormat="1" applyFont="1"/>
    <xf numFmtId="0" fontId="6" fillId="3" borderId="0" xfId="203" applyFont="1" applyFill="1" applyAlignment="1">
      <alignment horizontal="center"/>
    </xf>
    <xf numFmtId="0" fontId="13" fillId="3" borderId="0" xfId="203" applyFont="1" applyFill="1"/>
    <xf numFmtId="0" fontId="6" fillId="3" borderId="0" xfId="203" applyFont="1" applyFill="1"/>
    <xf numFmtId="0" fontId="6" fillId="3" borderId="0" xfId="203" applyFont="1" applyFill="1" applyBorder="1" applyAlignment="1">
      <alignment horizontal="center"/>
    </xf>
    <xf numFmtId="168" fontId="40" fillId="3" borderId="7" xfId="203" applyNumberFormat="1" applyFont="1" applyFill="1" applyBorder="1" applyAlignment="1">
      <alignment horizontal="center"/>
    </xf>
    <xf numFmtId="0" fontId="6" fillId="3" borderId="7" xfId="203" applyFont="1" applyFill="1" applyBorder="1"/>
    <xf numFmtId="2" fontId="11" fillId="0" borderId="0" xfId="203" applyNumberFormat="1" applyFont="1"/>
    <xf numFmtId="164" fontId="11" fillId="0" borderId="0" xfId="203" applyNumberFormat="1" applyFont="1"/>
    <xf numFmtId="0" fontId="6" fillId="0" borderId="0" xfId="203" applyFont="1"/>
    <xf numFmtId="183" fontId="13" fillId="0" borderId="2" xfId="204" applyNumberFormat="1" applyFont="1" applyFill="1" applyBorder="1" applyAlignment="1"/>
    <xf numFmtId="0" fontId="8" fillId="0" borderId="59" xfId="204" applyFont="1" applyBorder="1" applyAlignment="1" applyProtection="1">
      <alignment horizontal="center"/>
    </xf>
    <xf numFmtId="0" fontId="7" fillId="0" borderId="0" xfId="203" applyFont="1"/>
    <xf numFmtId="0" fontId="7" fillId="0" borderId="2" xfId="203" applyFont="1" applyFill="1" applyBorder="1"/>
    <xf numFmtId="209" fontId="8" fillId="26" borderId="5" xfId="206" applyNumberFormat="1" applyFont="1" applyFill="1" applyBorder="1" applyAlignment="1" applyProtection="1">
      <alignment horizontal="right"/>
    </xf>
    <xf numFmtId="0" fontId="8" fillId="0" borderId="2" xfId="203" applyFont="1" applyBorder="1"/>
    <xf numFmtId="183" fontId="9" fillId="0" borderId="2" xfId="204" applyNumberFormat="1" applyFont="1" applyFill="1" applyBorder="1" applyAlignment="1">
      <alignment wrapText="1"/>
    </xf>
    <xf numFmtId="204" fontId="8" fillId="62" borderId="5" xfId="206" applyNumberFormat="1" applyFont="1" applyFill="1" applyBorder="1" applyAlignment="1" applyProtection="1">
      <alignment horizontal="right"/>
    </xf>
    <xf numFmtId="204" fontId="7" fillId="0" borderId="3" xfId="204" applyNumberFormat="1" applyFont="1" applyBorder="1"/>
    <xf numFmtId="0" fontId="6" fillId="0" borderId="0" xfId="203" applyFont="1" applyFill="1"/>
    <xf numFmtId="183" fontId="13" fillId="0" borderId="2" xfId="204" applyNumberFormat="1" applyFont="1" applyFill="1" applyBorder="1" applyAlignment="1">
      <alignment wrapText="1"/>
    </xf>
    <xf numFmtId="0" fontId="75" fillId="0" borderId="5" xfId="203" applyFont="1" applyFill="1" applyBorder="1"/>
    <xf numFmtId="164" fontId="11" fillId="0" borderId="0" xfId="203" applyNumberFormat="1" applyFont="1" applyFill="1"/>
    <xf numFmtId="183" fontId="9" fillId="0" borderId="2" xfId="204" applyNumberFormat="1" applyFont="1" applyBorder="1" applyAlignment="1">
      <alignment wrapText="1"/>
    </xf>
    <xf numFmtId="164" fontId="7" fillId="0" borderId="2" xfId="203" applyNumberFormat="1" applyFont="1" applyBorder="1"/>
    <xf numFmtId="209" fontId="8" fillId="26" borderId="4" xfId="206" applyNumberFormat="1" applyFont="1" applyFill="1" applyBorder="1" applyAlignment="1" applyProtection="1">
      <alignment horizontal="right"/>
    </xf>
    <xf numFmtId="209" fontId="8" fillId="26" borderId="3" xfId="206" applyNumberFormat="1" applyFont="1" applyFill="1" applyBorder="1" applyAlignment="1" applyProtection="1">
      <alignment horizontal="right"/>
    </xf>
    <xf numFmtId="183" fontId="8" fillId="0" borderId="2" xfId="204" applyNumberFormat="1" applyFont="1" applyFill="1" applyBorder="1" applyAlignment="1">
      <alignment wrapText="1"/>
    </xf>
    <xf numFmtId="209" fontId="8" fillId="0" borderId="8" xfId="206" applyNumberFormat="1" applyFont="1" applyFill="1" applyBorder="1" applyAlignment="1" applyProtection="1">
      <alignment horizontal="right"/>
    </xf>
    <xf numFmtId="209" fontId="8" fillId="0" borderId="62" xfId="206" applyNumberFormat="1" applyFont="1" applyFill="1" applyBorder="1" applyAlignment="1" applyProtection="1">
      <alignment horizontal="right"/>
    </xf>
    <xf numFmtId="0" fontId="7" fillId="0" borderId="0" xfId="203" applyFont="1" applyFill="1"/>
    <xf numFmtId="209" fontId="7" fillId="26" borderId="3" xfId="206" applyNumberFormat="1" applyFont="1" applyFill="1" applyBorder="1" applyAlignment="1" applyProtection="1">
      <alignment horizontal="right"/>
    </xf>
    <xf numFmtId="183" fontId="9" fillId="0" borderId="4" xfId="204" applyNumberFormat="1" applyFont="1" applyBorder="1" applyAlignment="1">
      <alignment wrapText="1"/>
    </xf>
    <xf numFmtId="205" fontId="8" fillId="26" borderId="4" xfId="206" applyNumberFormat="1" applyFont="1" applyFill="1" applyBorder="1" applyAlignment="1" applyProtection="1">
      <alignment horizontal="right"/>
    </xf>
    <xf numFmtId="205" fontId="8" fillId="26" borderId="5" xfId="206" applyNumberFormat="1" applyFont="1" applyFill="1" applyBorder="1" applyAlignment="1" applyProtection="1">
      <alignment horizontal="right"/>
    </xf>
    <xf numFmtId="205" fontId="8" fillId="26" borderId="3" xfId="206" applyNumberFormat="1" applyFont="1" applyFill="1" applyBorder="1" applyAlignment="1" applyProtection="1">
      <alignment horizontal="right"/>
    </xf>
    <xf numFmtId="205" fontId="8" fillId="0" borderId="8" xfId="206" applyNumberFormat="1" applyFont="1" applyFill="1" applyBorder="1" applyAlignment="1" applyProtection="1">
      <alignment horizontal="right"/>
    </xf>
    <xf numFmtId="205" fontId="8" fillId="0" borderId="62" xfId="206" applyNumberFormat="1" applyFont="1" applyFill="1" applyBorder="1" applyAlignment="1" applyProtection="1">
      <alignment horizontal="right"/>
    </xf>
    <xf numFmtId="205" fontId="7" fillId="26" borderId="3" xfId="206" applyNumberFormat="1" applyFont="1" applyFill="1" applyBorder="1" applyAlignment="1" applyProtection="1">
      <alignment horizontal="right"/>
    </xf>
    <xf numFmtId="183" fontId="42" fillId="0" borderId="4" xfId="204" applyNumberFormat="1" applyFont="1" applyFill="1" applyBorder="1" applyAlignment="1">
      <alignment wrapText="1"/>
    </xf>
    <xf numFmtId="204" fontId="8" fillId="62" borderId="4" xfId="206" applyNumberFormat="1" applyFont="1" applyFill="1" applyBorder="1" applyAlignment="1" applyProtection="1">
      <alignment horizontal="right"/>
    </xf>
    <xf numFmtId="204" fontId="8" fillId="62" borderId="3" xfId="206" applyNumberFormat="1" applyFont="1" applyFill="1" applyBorder="1" applyAlignment="1" applyProtection="1">
      <alignment horizontal="right"/>
    </xf>
    <xf numFmtId="204" fontId="8" fillId="0" borderId="8" xfId="206" applyNumberFormat="1" applyFont="1" applyFill="1" applyBorder="1" applyAlignment="1" applyProtection="1">
      <alignment horizontal="right"/>
    </xf>
    <xf numFmtId="204" fontId="8" fillId="0" borderId="62" xfId="206" applyNumberFormat="1" applyFont="1" applyFill="1" applyBorder="1" applyAlignment="1" applyProtection="1">
      <alignment horizontal="right"/>
    </xf>
    <xf numFmtId="164" fontId="7" fillId="0" borderId="4" xfId="203" applyNumberFormat="1" applyFont="1" applyBorder="1"/>
    <xf numFmtId="0" fontId="9" fillId="0" borderId="5" xfId="203" applyFont="1" applyBorder="1"/>
    <xf numFmtId="179" fontId="7" fillId="25" borderId="5" xfId="206" applyNumberFormat="1" applyFont="1" applyFill="1" applyBorder="1" applyProtection="1"/>
    <xf numFmtId="179" fontId="7" fillId="0" borderId="5" xfId="206" applyNumberFormat="1" applyFont="1" applyBorder="1" applyAlignment="1" applyProtection="1">
      <alignment wrapText="1"/>
    </xf>
    <xf numFmtId="179" fontId="7" fillId="25" borderId="5" xfId="206" applyNumberFormat="1" applyFont="1" applyFill="1" applyBorder="1" applyAlignment="1" applyProtection="1">
      <alignment wrapText="1"/>
    </xf>
    <xf numFmtId="0" fontId="9" fillId="0" borderId="4" xfId="203" applyFont="1" applyBorder="1"/>
    <xf numFmtId="0" fontId="9" fillId="62" borderId="4" xfId="203" applyFont="1" applyFill="1" applyBorder="1"/>
    <xf numFmtId="0" fontId="6" fillId="0" borderId="0" xfId="203" applyFont="1" applyAlignment="1">
      <alignment horizontal="center"/>
    </xf>
    <xf numFmtId="0" fontId="5" fillId="3" borderId="0" xfId="1970" applyNumberFormat="1" applyFont="1" applyFill="1" applyProtection="1"/>
    <xf numFmtId="0" fontId="5" fillId="3" borderId="0" xfId="1970" applyNumberFormat="1" applyFont="1" applyFill="1" applyBorder="1" applyProtection="1"/>
    <xf numFmtId="0" fontId="23" fillId="0" borderId="0" xfId="825" applyNumberFormat="1" applyFont="1"/>
    <xf numFmtId="0" fontId="123" fillId="3" borderId="0" xfId="1970" applyNumberFormat="1" applyFont="1" applyFill="1" applyProtection="1"/>
    <xf numFmtId="0" fontId="5" fillId="3" borderId="7" xfId="1970" applyNumberFormat="1" applyFont="1" applyFill="1" applyBorder="1" applyProtection="1"/>
    <xf numFmtId="168" fontId="40" fillId="3" borderId="7" xfId="1970" applyNumberFormat="1" applyFont="1" applyFill="1" applyBorder="1" applyAlignment="1" applyProtection="1">
      <alignment horizontal="left"/>
    </xf>
    <xf numFmtId="0" fontId="124" fillId="3" borderId="7" xfId="1970" applyNumberFormat="1" applyFont="1" applyFill="1" applyBorder="1" applyAlignment="1" applyProtection="1">
      <alignment horizontal="right"/>
    </xf>
    <xf numFmtId="0" fontId="51" fillId="3" borderId="7" xfId="1970" applyNumberFormat="1" applyFont="1" applyFill="1" applyBorder="1" applyProtection="1"/>
    <xf numFmtId="164" fontId="11" fillId="0" borderId="0" xfId="206" applyNumberFormat="1" applyFont="1" applyAlignment="1" applyProtection="1"/>
    <xf numFmtId="0" fontId="1" fillId="0" borderId="0" xfId="1041" applyNumberFormat="1"/>
    <xf numFmtId="0" fontId="4" fillId="0" borderId="5" xfId="1041" applyNumberFormat="1" applyFont="1" applyBorder="1" applyAlignment="1">
      <alignment horizontal="centerContinuous"/>
    </xf>
    <xf numFmtId="0" fontId="4" fillId="0" borderId="5" xfId="1041" applyNumberFormat="1" applyFont="1" applyBorder="1" applyAlignment="1">
      <alignment horizontal="center" wrapText="1"/>
    </xf>
    <xf numFmtId="0" fontId="9" fillId="0" borderId="5" xfId="204" applyFont="1" applyFill="1" applyBorder="1" applyAlignment="1">
      <alignment wrapText="1"/>
    </xf>
    <xf numFmtId="204" fontId="7" fillId="0" borderId="5" xfId="204" applyNumberFormat="1" applyFont="1" applyBorder="1"/>
    <xf numFmtId="0" fontId="7" fillId="0" borderId="5" xfId="204" applyFont="1" applyBorder="1"/>
    <xf numFmtId="205" fontId="8" fillId="78" borderId="5" xfId="206" applyNumberFormat="1" applyFont="1" applyFill="1" applyBorder="1" applyAlignment="1" applyProtection="1">
      <alignment horizontal="right"/>
    </xf>
    <xf numFmtId="0" fontId="6" fillId="0" borderId="0" xfId="1976" applyNumberFormat="1" applyFont="1"/>
    <xf numFmtId="204" fontId="6" fillId="0" borderId="0" xfId="1976" applyNumberFormat="1" applyFont="1"/>
    <xf numFmtId="204" fontId="1" fillId="0" borderId="0" xfId="1041" applyNumberFormat="1"/>
    <xf numFmtId="204" fontId="8" fillId="25" borderId="5" xfId="206" applyNumberFormat="1" applyFont="1" applyFill="1" applyBorder="1" applyAlignment="1" applyProtection="1">
      <alignment horizontal="right"/>
    </xf>
    <xf numFmtId="204" fontId="8" fillId="77" borderId="5" xfId="206" applyNumberFormat="1" applyFont="1" applyFill="1" applyBorder="1" applyAlignment="1" applyProtection="1">
      <alignment horizontal="right"/>
    </xf>
    <xf numFmtId="204" fontId="8" fillId="78" borderId="5" xfId="206" applyNumberFormat="1" applyFont="1" applyFill="1" applyBorder="1" applyAlignment="1" applyProtection="1">
      <alignment horizontal="right"/>
    </xf>
    <xf numFmtId="205" fontId="8" fillId="77" borderId="5" xfId="206" applyNumberFormat="1" applyFont="1" applyFill="1" applyBorder="1" applyAlignment="1" applyProtection="1">
      <alignment horizontal="right"/>
    </xf>
    <xf numFmtId="0" fontId="5" fillId="0" borderId="0" xfId="1045" applyNumberFormat="1" applyFont="1" applyFill="1" applyBorder="1" applyProtection="1"/>
    <xf numFmtId="0" fontId="5" fillId="0" borderId="0" xfId="1045" applyNumberFormat="1" applyFont="1"/>
    <xf numFmtId="0" fontId="5" fillId="0" borderId="0" xfId="1045" applyNumberFormat="1" applyFont="1" applyFill="1" applyBorder="1"/>
    <xf numFmtId="0" fontId="41" fillId="0" borderId="0" xfId="1045" applyNumberFormat="1" applyFont="1" applyBorder="1"/>
    <xf numFmtId="0" fontId="5" fillId="0" borderId="3" xfId="1045" applyNumberFormat="1" applyFont="1" applyBorder="1" applyAlignment="1">
      <alignment vertical="top" wrapText="1"/>
    </xf>
    <xf numFmtId="0" fontId="5" fillId="0" borderId="2" xfId="1045" applyNumberFormat="1" applyFont="1" applyBorder="1" applyAlignment="1">
      <alignment wrapText="1"/>
    </xf>
    <xf numFmtId="0" fontId="135" fillId="0" borderId="3" xfId="1045" applyNumberFormat="1" applyFont="1" applyBorder="1" applyAlignment="1">
      <alignment wrapText="1"/>
    </xf>
    <xf numFmtId="207" fontId="5" fillId="26" borderId="2" xfId="1045" applyNumberFormat="1" applyFont="1" applyFill="1" applyBorder="1"/>
    <xf numFmtId="0" fontId="5" fillId="0" borderId="2" xfId="1045" applyNumberFormat="1" applyFont="1" applyBorder="1" applyAlignment="1">
      <alignment horizontal="left" wrapText="1"/>
    </xf>
    <xf numFmtId="0" fontId="5" fillId="0" borderId="60" xfId="1045" applyNumberFormat="1" applyFont="1" applyBorder="1" applyAlignment="1">
      <alignment wrapText="1"/>
    </xf>
    <xf numFmtId="205" fontId="5" fillId="62" borderId="5" xfId="1045" applyNumberFormat="1" applyFont="1" applyFill="1" applyBorder="1"/>
    <xf numFmtId="207" fontId="5" fillId="62" borderId="5" xfId="1045" applyNumberFormat="1" applyFont="1" applyFill="1" applyBorder="1"/>
    <xf numFmtId="0" fontId="41" fillId="0" borderId="3" xfId="1045" applyNumberFormat="1" applyFont="1" applyBorder="1" applyAlignment="1">
      <alignment vertical="top" wrapText="1"/>
    </xf>
    <xf numFmtId="0" fontId="5" fillId="0" borderId="3" xfId="1045" applyNumberFormat="1" applyFont="1" applyBorder="1" applyAlignment="1">
      <alignment wrapText="1"/>
    </xf>
    <xf numFmtId="0" fontId="41" fillId="0" borderId="3" xfId="1045" applyNumberFormat="1" applyFont="1" applyBorder="1" applyAlignment="1">
      <alignment wrapText="1"/>
    </xf>
    <xf numFmtId="207" fontId="5" fillId="26" borderId="3" xfId="1045" applyNumberFormat="1" applyFont="1" applyFill="1" applyBorder="1"/>
    <xf numFmtId="0" fontId="5" fillId="0" borderId="2" xfId="1045" applyNumberFormat="1" applyFont="1" applyFill="1" applyBorder="1" applyAlignment="1">
      <alignment wrapText="1"/>
    </xf>
    <xf numFmtId="0" fontId="5" fillId="0" borderId="4" xfId="1045" applyNumberFormat="1" applyFont="1" applyBorder="1" applyAlignment="1">
      <alignment wrapText="1"/>
    </xf>
    <xf numFmtId="0" fontId="5" fillId="0" borderId="3" xfId="1045" applyNumberFormat="1" applyFont="1" applyFill="1" applyBorder="1"/>
    <xf numFmtId="0" fontId="5" fillId="0" borderId="64" xfId="1045" applyNumberFormat="1" applyFont="1" applyFill="1" applyBorder="1"/>
    <xf numFmtId="0" fontId="5" fillId="25" borderId="2" xfId="1045" applyNumberFormat="1" applyFont="1" applyFill="1" applyBorder="1"/>
    <xf numFmtId="0" fontId="5" fillId="0" borderId="60" xfId="1045" applyNumberFormat="1" applyFont="1" applyFill="1" applyBorder="1"/>
    <xf numFmtId="0" fontId="5" fillId="0" borderId="2" xfId="1045" applyNumberFormat="1" applyFont="1" applyFill="1" applyBorder="1"/>
    <xf numFmtId="0" fontId="5" fillId="0" borderId="4" xfId="1045" applyNumberFormat="1" applyFont="1" applyFill="1" applyBorder="1" applyAlignment="1">
      <alignment wrapText="1"/>
    </xf>
    <xf numFmtId="0" fontId="136" fillId="0" borderId="64" xfId="1045" applyNumberFormat="1" applyFont="1" applyFill="1" applyBorder="1"/>
    <xf numFmtId="0" fontId="5" fillId="0" borderId="79" xfId="1045" applyNumberFormat="1" applyFont="1" applyFill="1" applyBorder="1"/>
    <xf numFmtId="0" fontId="5" fillId="0" borderId="80" xfId="1045" applyNumberFormat="1" applyFont="1" applyFill="1" applyBorder="1"/>
    <xf numFmtId="207" fontId="5" fillId="26" borderId="81" xfId="1045" applyNumberFormat="1" applyFont="1" applyFill="1" applyBorder="1"/>
    <xf numFmtId="0" fontId="136" fillId="0" borderId="60" xfId="1045" applyNumberFormat="1" applyFont="1" applyFill="1" applyBorder="1"/>
    <xf numFmtId="0" fontId="5" fillId="0" borderId="49" xfId="1045" applyNumberFormat="1" applyFont="1" applyFill="1" applyBorder="1"/>
    <xf numFmtId="0" fontId="136" fillId="0" borderId="61" xfId="1045" applyNumberFormat="1" applyFont="1" applyFill="1" applyBorder="1"/>
    <xf numFmtId="0" fontId="5" fillId="0" borderId="8" xfId="1045" applyNumberFormat="1" applyFont="1" applyFill="1" applyBorder="1"/>
    <xf numFmtId="0" fontId="5" fillId="0" borderId="61" xfId="1045" applyNumberFormat="1" applyFont="1" applyFill="1" applyBorder="1"/>
    <xf numFmtId="0" fontId="5" fillId="0" borderId="62" xfId="1045" applyNumberFormat="1" applyFont="1" applyFill="1" applyBorder="1"/>
    <xf numFmtId="205" fontId="5" fillId="62" borderId="82" xfId="1045" applyNumberFormat="1" applyFont="1" applyFill="1" applyBorder="1"/>
    <xf numFmtId="0" fontId="136" fillId="0" borderId="2" xfId="1045" applyNumberFormat="1" applyFont="1" applyFill="1" applyBorder="1" applyAlignment="1">
      <alignment vertical="top" wrapText="1"/>
    </xf>
    <xf numFmtId="0" fontId="136" fillId="0" borderId="2" xfId="1045" applyNumberFormat="1" applyFont="1" applyFill="1" applyBorder="1" applyAlignment="1">
      <alignment wrapText="1"/>
    </xf>
    <xf numFmtId="207" fontId="5" fillId="26" borderId="4" xfId="1045" applyNumberFormat="1" applyFont="1" applyFill="1" applyBorder="1"/>
    <xf numFmtId="0" fontId="5" fillId="0" borderId="49" xfId="1045" applyNumberFormat="1" applyFont="1" applyFill="1" applyBorder="1" applyAlignment="1">
      <alignment wrapText="1"/>
    </xf>
    <xf numFmtId="0" fontId="5" fillId="0" borderId="60" xfId="1045" applyNumberFormat="1" applyFont="1" applyBorder="1"/>
    <xf numFmtId="0" fontId="41" fillId="0" borderId="2" xfId="1045" applyNumberFormat="1" applyFont="1" applyBorder="1"/>
    <xf numFmtId="0" fontId="5" fillId="0" borderId="2" xfId="1045" applyNumberFormat="1" applyFont="1" applyBorder="1"/>
    <xf numFmtId="0" fontId="5" fillId="0" borderId="49" xfId="1045" applyNumberFormat="1" applyFont="1" applyBorder="1"/>
    <xf numFmtId="205" fontId="5" fillId="62" borderId="81" xfId="1045" applyNumberFormat="1" applyFont="1" applyFill="1" applyBorder="1"/>
    <xf numFmtId="0" fontId="41" fillId="0" borderId="61" xfId="1045" applyNumberFormat="1" applyFont="1" applyBorder="1"/>
    <xf numFmtId="0" fontId="41" fillId="0" borderId="4" xfId="1045" applyNumberFormat="1" applyFont="1" applyBorder="1"/>
    <xf numFmtId="0" fontId="41" fillId="0" borderId="62" xfId="1045" applyNumberFormat="1" applyFont="1" applyBorder="1"/>
    <xf numFmtId="0" fontId="5" fillId="0" borderId="81" xfId="1045" applyNumberFormat="1" applyFont="1" applyBorder="1"/>
    <xf numFmtId="0" fontId="5" fillId="0" borderId="81" xfId="1045" applyNumberFormat="1" applyFont="1" applyBorder="1" applyAlignment="1">
      <alignment wrapText="1"/>
    </xf>
    <xf numFmtId="0" fontId="5" fillId="0" borderId="4" xfId="1045" applyNumberFormat="1" applyFont="1" applyBorder="1"/>
    <xf numFmtId="0" fontId="5" fillId="0" borderId="61" xfId="1045" applyNumberFormat="1" applyFont="1" applyBorder="1"/>
    <xf numFmtId="0" fontId="137" fillId="0" borderId="0" xfId="1045" applyNumberFormat="1" applyFont="1" applyAlignment="1">
      <alignment horizontal="right"/>
    </xf>
    <xf numFmtId="204" fontId="137" fillId="0" borderId="0" xfId="1045" applyNumberFormat="1" applyFont="1" applyAlignment="1">
      <alignment horizontal="right"/>
    </xf>
    <xf numFmtId="0" fontId="77" fillId="0" borderId="0" xfId="800" applyNumberFormat="1" applyFont="1" applyFill="1" applyAlignment="1" applyProtection="1"/>
    <xf numFmtId="0" fontId="75" fillId="0" borderId="0" xfId="800" applyNumberFormat="1" applyFont="1" applyFill="1" applyAlignment="1" applyProtection="1"/>
    <xf numFmtId="164" fontId="75" fillId="0" borderId="0" xfId="800" applyNumberFormat="1" applyFont="1" applyBorder="1" applyAlignment="1" applyProtection="1">
      <alignment horizontal="center" textRotation="90" wrapText="1"/>
    </xf>
    <xf numFmtId="0" fontId="77" fillId="0" borderId="0" xfId="800" applyNumberFormat="1" applyFont="1" applyFill="1" applyAlignment="1" applyProtection="1">
      <alignment horizontal="left"/>
    </xf>
    <xf numFmtId="164" fontId="75" fillId="0" borderId="79" xfId="800" applyNumberFormat="1" applyFont="1" applyBorder="1" applyAlignment="1" applyProtection="1"/>
    <xf numFmtId="0" fontId="77" fillId="0" borderId="83" xfId="800" applyNumberFormat="1" applyFont="1" applyFill="1" applyBorder="1" applyAlignment="1" applyProtection="1">
      <alignment horizontal="center" vertical="center" wrapText="1"/>
    </xf>
    <xf numFmtId="0" fontId="0" fillId="0" borderId="84" xfId="800" applyNumberFormat="1" applyFont="1" applyFill="1" applyBorder="1" applyAlignment="1">
      <alignment horizontal="center" wrapText="1"/>
    </xf>
    <xf numFmtId="0" fontId="0" fillId="0" borderId="85" xfId="800" applyNumberFormat="1" applyFont="1" applyFill="1" applyBorder="1" applyAlignment="1">
      <alignment horizontal="center" wrapText="1"/>
    </xf>
    <xf numFmtId="0" fontId="77" fillId="0" borderId="83" xfId="940" applyNumberFormat="1" applyFont="1" applyFill="1" applyBorder="1" applyAlignment="1" applyProtection="1">
      <alignment horizontal="centerContinuous" vertical="center" wrapText="1"/>
    </xf>
    <xf numFmtId="0" fontId="77" fillId="0" borderId="84" xfId="940" applyNumberFormat="1" applyFont="1" applyFill="1" applyBorder="1" applyAlignment="1" applyProtection="1">
      <alignment horizontal="centerContinuous" vertical="center" wrapText="1"/>
    </xf>
    <xf numFmtId="0" fontId="0" fillId="0" borderId="85" xfId="800" applyNumberFormat="1" applyFont="1" applyFill="1" applyBorder="1" applyAlignment="1">
      <alignment horizontal="centerContinuous" vertical="center" wrapText="1"/>
    </xf>
    <xf numFmtId="0" fontId="77" fillId="0" borderId="83" xfId="940" applyNumberFormat="1" applyFont="1" applyFill="1" applyBorder="1" applyAlignment="1" applyProtection="1">
      <alignment horizontal="center" vertical="center" wrapText="1"/>
    </xf>
    <xf numFmtId="0" fontId="77" fillId="0" borderId="84" xfId="940" applyNumberFormat="1" applyFont="1" applyFill="1" applyBorder="1" applyAlignment="1" applyProtection="1">
      <alignment horizontal="center" vertical="center" wrapText="1"/>
    </xf>
    <xf numFmtId="0" fontId="77" fillId="0" borderId="85" xfId="940" applyNumberFormat="1" applyFont="1" applyFill="1" applyBorder="1" applyAlignment="1" applyProtection="1">
      <alignment horizontal="center" vertical="center" wrapText="1"/>
    </xf>
    <xf numFmtId="164" fontId="75" fillId="0" borderId="0" xfId="800" applyNumberFormat="1" applyFont="1" applyBorder="1" applyAlignment="1" applyProtection="1">
      <alignment vertical="center"/>
    </xf>
    <xf numFmtId="0" fontId="77" fillId="0" borderId="68" xfId="800" applyNumberFormat="1" applyFont="1" applyFill="1" applyBorder="1" applyAlignment="1" applyProtection="1">
      <alignment horizontal="centerContinuous" vertical="center" wrapText="1"/>
    </xf>
    <xf numFmtId="0" fontId="77" fillId="0" borderId="67" xfId="800" applyNumberFormat="1" applyFont="1" applyFill="1" applyBorder="1" applyAlignment="1" applyProtection="1">
      <alignment horizontal="centerContinuous" vertical="center" wrapText="1"/>
    </xf>
    <xf numFmtId="0" fontId="77" fillId="0" borderId="66" xfId="800" applyNumberFormat="1" applyFont="1" applyFill="1" applyBorder="1" applyAlignment="1" applyProtection="1">
      <alignment horizontal="centerContinuous" vertical="center" wrapText="1"/>
    </xf>
    <xf numFmtId="0" fontId="138" fillId="0" borderId="67" xfId="800" applyNumberFormat="1" applyFont="1" applyFill="1" applyBorder="1" applyAlignment="1" applyProtection="1">
      <alignment horizontal="center" vertical="center" wrapText="1"/>
    </xf>
    <xf numFmtId="0" fontId="77" fillId="0" borderId="68" xfId="800" applyNumberFormat="1" applyFont="1" applyFill="1" applyBorder="1" applyAlignment="1" applyProtection="1">
      <alignment horizontal="center" vertical="center" wrapText="1"/>
    </xf>
    <xf numFmtId="164" fontId="77" fillId="0" borderId="23" xfId="800" applyNumberFormat="1" applyFont="1" applyFill="1" applyBorder="1" applyAlignment="1" applyProtection="1">
      <alignment horizontal="center" textRotation="90" wrapText="1"/>
    </xf>
    <xf numFmtId="0" fontId="139" fillId="0" borderId="41" xfId="940" applyNumberFormat="1" applyFont="1" applyFill="1" applyBorder="1" applyAlignment="1" applyProtection="1">
      <alignment horizontal="center" vertical="center" wrapText="1"/>
    </xf>
    <xf numFmtId="0" fontId="139" fillId="0" borderId="58" xfId="940" applyNumberFormat="1" applyFont="1" applyFill="1" applyBorder="1" applyAlignment="1" applyProtection="1">
      <alignment horizontal="center" vertical="center" wrapText="1"/>
    </xf>
    <xf numFmtId="0" fontId="0" fillId="0" borderId="39" xfId="800" applyNumberFormat="1" applyFont="1" applyFill="1" applyBorder="1" applyAlignment="1">
      <alignment horizontal="center" vertical="center" wrapText="1"/>
    </xf>
    <xf numFmtId="0" fontId="77" fillId="0" borderId="41" xfId="940" applyNumberFormat="1" applyFont="1" applyFill="1" applyBorder="1" applyAlignment="1" applyProtection="1">
      <alignment horizontal="center" vertical="center" wrapText="1"/>
    </xf>
    <xf numFmtId="0" fontId="77" fillId="0" borderId="58" xfId="940" applyNumberFormat="1" applyFont="1" applyFill="1" applyBorder="1" applyAlignment="1" applyProtection="1">
      <alignment horizontal="center" vertical="center" wrapText="1"/>
    </xf>
    <xf numFmtId="0" fontId="77" fillId="0" borderId="39" xfId="940" applyNumberFormat="1" applyFont="1" applyFill="1" applyBorder="1" applyAlignment="1" applyProtection="1">
      <alignment horizontal="center" vertical="center" wrapText="1"/>
    </xf>
    <xf numFmtId="0" fontId="23" fillId="0" borderId="0" xfId="833" applyNumberFormat="1" applyFont="1"/>
    <xf numFmtId="164" fontId="140" fillId="0" borderId="0" xfId="800" applyNumberFormat="1" applyFont="1" applyBorder="1" applyAlignment="1" applyProtection="1">
      <alignment horizontal="center" vertical="center"/>
    </xf>
    <xf numFmtId="164" fontId="140" fillId="0" borderId="3" xfId="800" applyNumberFormat="1" applyFont="1" applyFill="1" applyBorder="1" applyAlignment="1" applyProtection="1">
      <alignment horizontal="center" vertical="center" wrapText="1"/>
    </xf>
    <xf numFmtId="0" fontId="140" fillId="0" borderId="3" xfId="800" applyNumberFormat="1" applyFont="1" applyFill="1" applyBorder="1" applyAlignment="1" applyProtection="1">
      <alignment horizontal="center" vertical="center"/>
    </xf>
    <xf numFmtId="0" fontId="0" fillId="0" borderId="19" xfId="800" applyNumberFormat="1" applyFont="1" applyFill="1" applyBorder="1" applyAlignment="1">
      <alignment horizontal="center"/>
    </xf>
    <xf numFmtId="164" fontId="140" fillId="0" borderId="3" xfId="940" applyNumberFormat="1" applyFont="1" applyFill="1" applyBorder="1" applyAlignment="1" applyProtection="1">
      <alignment horizontal="center" vertical="center"/>
    </xf>
    <xf numFmtId="164" fontId="140" fillId="0" borderId="25" xfId="800" applyNumberFormat="1" applyFont="1" applyFill="1" applyBorder="1" applyAlignment="1" applyProtection="1">
      <alignment horizontal="center" vertical="center"/>
    </xf>
    <xf numFmtId="210" fontId="77" fillId="0" borderId="0" xfId="800" applyNumberFormat="1" applyFont="1" applyFill="1" applyBorder="1" applyAlignment="1" applyProtection="1">
      <alignment textRotation="90" wrapText="1"/>
    </xf>
    <xf numFmtId="164" fontId="75" fillId="0" borderId="4" xfId="800" applyNumberFormat="1" applyFont="1" applyFill="1" applyBorder="1" applyAlignment="1" applyProtection="1">
      <alignment horizontal="center" textRotation="90" wrapText="1"/>
    </xf>
    <xf numFmtId="0" fontId="77" fillId="0" borderId="4" xfId="800" applyNumberFormat="1" applyFont="1" applyFill="1" applyBorder="1" applyAlignment="1" applyProtection="1">
      <alignment horizontal="center" textRotation="90" wrapText="1"/>
    </xf>
    <xf numFmtId="164" fontId="75" fillId="0" borderId="4" xfId="800" applyNumberFormat="1" applyFont="1" applyFill="1" applyBorder="1" applyAlignment="1" applyProtection="1">
      <alignment horizontal="center" textRotation="90"/>
    </xf>
    <xf numFmtId="0" fontId="0" fillId="0" borderId="31" xfId="800" applyNumberFormat="1" applyFont="1" applyFill="1" applyBorder="1" applyAlignment="1">
      <alignment horizontal="center"/>
    </xf>
    <xf numFmtId="164" fontId="75" fillId="0" borderId="4" xfId="940" applyNumberFormat="1" applyFont="1" applyFill="1" applyBorder="1" applyAlignment="1" applyProtection="1">
      <alignment horizontal="center" textRotation="90" wrapText="1"/>
    </xf>
    <xf numFmtId="164" fontId="77" fillId="0" borderId="54" xfId="800" applyNumberFormat="1" applyFont="1" applyFill="1" applyBorder="1" applyAlignment="1" applyProtection="1">
      <alignment horizontal="center" textRotation="90" wrapText="1"/>
    </xf>
    <xf numFmtId="164" fontId="75" fillId="0" borderId="0" xfId="800" applyNumberFormat="1" applyFont="1" applyBorder="1" applyAlignment="1" applyProtection="1"/>
    <xf numFmtId="164" fontId="75" fillId="0" borderId="4" xfId="800" applyNumberFormat="1" applyFont="1" applyBorder="1" applyAlignment="1" applyProtection="1">
      <alignment horizontal="center"/>
    </xf>
    <xf numFmtId="164" fontId="77" fillId="0" borderId="4" xfId="800" applyNumberFormat="1" applyFont="1" applyBorder="1" applyAlignment="1" applyProtection="1">
      <alignment horizontal="center"/>
    </xf>
    <xf numFmtId="164" fontId="75" fillId="0" borderId="62" xfId="800" applyNumberFormat="1" applyFont="1" applyBorder="1" applyAlignment="1" applyProtection="1">
      <alignment horizontal="center"/>
    </xf>
    <xf numFmtId="164" fontId="75" fillId="0" borderId="53" xfId="800" applyNumberFormat="1" applyFont="1" applyBorder="1" applyAlignment="1" applyProtection="1">
      <alignment horizontal="center"/>
    </xf>
    <xf numFmtId="164" fontId="75" fillId="0" borderId="4" xfId="940" applyNumberFormat="1" applyFont="1" applyBorder="1" applyAlignment="1" applyProtection="1">
      <alignment horizontal="center"/>
    </xf>
    <xf numFmtId="164" fontId="77" fillId="0" borderId="54" xfId="800" applyNumberFormat="1" applyFont="1" applyBorder="1" applyAlignment="1" applyProtection="1">
      <alignment horizontal="center"/>
    </xf>
    <xf numFmtId="164" fontId="78" fillId="0" borderId="0" xfId="800" applyNumberFormat="1" applyFont="1" applyAlignment="1" applyProtection="1"/>
    <xf numFmtId="204" fontId="75" fillId="0" borderId="2" xfId="800" applyNumberFormat="1" applyFont="1" applyBorder="1" applyAlignment="1" applyProtection="1">
      <alignment horizontal="center"/>
    </xf>
    <xf numFmtId="204" fontId="77" fillId="0" borderId="2" xfId="800" applyNumberFormat="1" applyFont="1" applyBorder="1" applyAlignment="1" applyProtection="1">
      <alignment horizontal="center"/>
    </xf>
    <xf numFmtId="204" fontId="75" fillId="0" borderId="49" xfId="800" applyNumberFormat="1" applyFont="1" applyBorder="1" applyAlignment="1" applyProtection="1">
      <alignment horizontal="center"/>
    </xf>
    <xf numFmtId="204" fontId="75" fillId="0" borderId="3" xfId="800" applyNumberFormat="1" applyFont="1" applyBorder="1" applyAlignment="1" applyProtection="1">
      <alignment horizontal="center"/>
    </xf>
    <xf numFmtId="204" fontId="0" fillId="0" borderId="2" xfId="800" applyNumberFormat="1" applyFont="1" applyBorder="1"/>
    <xf numFmtId="208" fontId="75" fillId="26" borderId="5" xfId="800" applyNumberFormat="1" applyFont="1" applyFill="1" applyBorder="1" applyAlignment="1" applyProtection="1">
      <alignment horizontal="center" vertical="center"/>
    </xf>
    <xf numFmtId="204" fontId="75" fillId="78" borderId="2" xfId="800" applyNumberFormat="1" applyFont="1" applyFill="1" applyBorder="1" applyAlignment="1" applyProtection="1">
      <alignment horizontal="center" vertical="center"/>
    </xf>
    <xf numFmtId="204" fontId="75" fillId="25" borderId="5" xfId="800" applyNumberFormat="1" applyFont="1" applyFill="1" applyBorder="1" applyAlignment="1" applyProtection="1">
      <alignment horizontal="center" vertical="center"/>
    </xf>
    <xf numFmtId="204" fontId="77" fillId="78" borderId="86" xfId="800" applyNumberFormat="1" applyFont="1" applyFill="1" applyBorder="1" applyAlignment="1" applyProtection="1">
      <alignment horizontal="center" vertical="center"/>
    </xf>
    <xf numFmtId="204" fontId="75" fillId="0" borderId="0" xfId="940" applyNumberFormat="1" applyFont="1" applyBorder="1" applyAlignment="1" applyProtection="1">
      <alignment horizontal="center"/>
    </xf>
    <xf numFmtId="204" fontId="77" fillId="0" borderId="0" xfId="800" applyNumberFormat="1" applyFont="1" applyBorder="1" applyAlignment="1" applyProtection="1">
      <alignment horizontal="center"/>
    </xf>
    <xf numFmtId="164" fontId="77" fillId="0" borderId="0" xfId="800" applyNumberFormat="1" applyFont="1" applyBorder="1" applyAlignment="1" applyProtection="1">
      <alignment horizontal="center"/>
    </xf>
    <xf numFmtId="164" fontId="75" fillId="0" borderId="0" xfId="940" applyNumberFormat="1" applyFont="1" applyBorder="1" applyAlignment="1" applyProtection="1">
      <alignment horizontal="center"/>
    </xf>
    <xf numFmtId="164" fontId="141" fillId="0" borderId="0" xfId="800" applyNumberFormat="1" applyFont="1" applyBorder="1" applyAlignment="1" applyProtection="1"/>
    <xf numFmtId="164" fontId="77" fillId="0" borderId="0" xfId="800" applyNumberFormat="1" applyFont="1" applyBorder="1" applyAlignment="1" applyProtection="1"/>
    <xf numFmtId="204" fontId="75" fillId="78" borderId="3" xfId="800" applyNumberFormat="1" applyFont="1" applyFill="1" applyBorder="1" applyAlignment="1" applyProtection="1">
      <alignment horizontal="center" vertical="center"/>
    </xf>
    <xf numFmtId="208" fontId="75" fillId="28" borderId="2" xfId="800" applyNumberFormat="1" applyFont="1" applyFill="1" applyBorder="1" applyAlignment="1" applyProtection="1">
      <alignment horizontal="center" vertical="center"/>
    </xf>
    <xf numFmtId="204" fontId="75" fillId="78" borderId="4" xfId="800" applyNumberFormat="1" applyFont="1" applyFill="1" applyBorder="1" applyAlignment="1" applyProtection="1">
      <alignment horizontal="center" vertical="center"/>
    </xf>
    <xf numFmtId="164" fontId="75" fillId="24" borderId="0" xfId="800" applyNumberFormat="1" applyFont="1" applyFill="1" applyBorder="1" applyAlignment="1" applyProtection="1"/>
    <xf numFmtId="208" fontId="77" fillId="28" borderId="86" xfId="800" applyNumberFormat="1" applyFont="1" applyFill="1" applyBorder="1" applyAlignment="1" applyProtection="1">
      <alignment horizontal="center" vertical="center"/>
    </xf>
    <xf numFmtId="204" fontId="75" fillId="0" borderId="0" xfId="800" applyNumberFormat="1" applyFont="1" applyFill="1" applyAlignment="1" applyProtection="1"/>
    <xf numFmtId="204" fontId="75" fillId="0" borderId="0" xfId="800" applyNumberFormat="1" applyFont="1" applyBorder="1" applyAlignment="1" applyProtection="1">
      <alignment horizontal="center" textRotation="90" wrapText="1"/>
    </xf>
    <xf numFmtId="204" fontId="77" fillId="0" borderId="83" xfId="800" applyNumberFormat="1" applyFont="1" applyFill="1" applyBorder="1" applyAlignment="1" applyProtection="1">
      <alignment horizontal="center" vertical="center" wrapText="1"/>
    </xf>
    <xf numFmtId="204" fontId="0" fillId="0" borderId="84" xfId="800" applyNumberFormat="1" applyFont="1" applyFill="1" applyBorder="1" applyAlignment="1">
      <alignment horizontal="center" wrapText="1"/>
    </xf>
    <xf numFmtId="204" fontId="0" fillId="0" borderId="85" xfId="800" applyNumberFormat="1" applyFont="1" applyFill="1" applyBorder="1" applyAlignment="1">
      <alignment horizontal="center" wrapText="1"/>
    </xf>
    <xf numFmtId="204" fontId="77" fillId="0" borderId="83" xfId="940" applyNumberFormat="1" applyFont="1" applyFill="1" applyBorder="1" applyAlignment="1" applyProtection="1">
      <alignment horizontal="centerContinuous" vertical="center" wrapText="1"/>
    </xf>
    <xf numFmtId="204" fontId="77" fillId="0" borderId="84" xfId="940" applyNumberFormat="1" applyFont="1" applyFill="1" applyBorder="1" applyAlignment="1" applyProtection="1">
      <alignment horizontal="centerContinuous" vertical="center" wrapText="1"/>
    </xf>
    <xf numFmtId="204" fontId="0" fillId="0" borderId="85" xfId="800" applyNumberFormat="1" applyFont="1" applyFill="1" applyBorder="1" applyAlignment="1">
      <alignment horizontal="centerContinuous" vertical="center" wrapText="1"/>
    </xf>
    <xf numFmtId="204" fontId="77" fillId="0" borderId="83" xfId="940" applyNumberFormat="1" applyFont="1" applyFill="1" applyBorder="1" applyAlignment="1" applyProtection="1">
      <alignment horizontal="center" vertical="center" wrapText="1"/>
    </xf>
    <xf numFmtId="204" fontId="77" fillId="0" borderId="84" xfId="940" applyNumberFormat="1" applyFont="1" applyFill="1" applyBorder="1" applyAlignment="1" applyProtection="1">
      <alignment horizontal="center" vertical="center" wrapText="1"/>
    </xf>
    <xf numFmtId="204" fontId="77" fillId="0" borderId="85" xfId="940" applyNumberFormat="1" applyFont="1" applyFill="1" applyBorder="1" applyAlignment="1" applyProtection="1">
      <alignment horizontal="center" vertical="center" wrapText="1"/>
    </xf>
    <xf numFmtId="204" fontId="77" fillId="0" borderId="68" xfId="800" applyNumberFormat="1" applyFont="1" applyFill="1" applyBorder="1" applyAlignment="1" applyProtection="1">
      <alignment horizontal="centerContinuous" vertical="center" wrapText="1"/>
    </xf>
    <xf numFmtId="204" fontId="77" fillId="0" borderId="67" xfId="800" applyNumberFormat="1" applyFont="1" applyFill="1" applyBorder="1" applyAlignment="1" applyProtection="1">
      <alignment horizontal="centerContinuous" vertical="center" wrapText="1"/>
    </xf>
    <xf numFmtId="204" fontId="77" fillId="0" borderId="66" xfId="800" applyNumberFormat="1" applyFont="1" applyFill="1" applyBorder="1" applyAlignment="1" applyProtection="1">
      <alignment horizontal="centerContinuous" vertical="center" wrapText="1"/>
    </xf>
    <xf numFmtId="204" fontId="138" fillId="0" borderId="67" xfId="800" applyNumberFormat="1" applyFont="1" applyFill="1" applyBorder="1" applyAlignment="1" applyProtection="1">
      <alignment horizontal="center" vertical="center" wrapText="1"/>
    </xf>
    <xf numFmtId="204" fontId="77" fillId="0" borderId="68" xfId="800" applyNumberFormat="1" applyFont="1" applyFill="1" applyBorder="1" applyAlignment="1" applyProtection="1">
      <alignment horizontal="center" vertical="center" wrapText="1"/>
    </xf>
    <xf numFmtId="204" fontId="77" fillId="0" borderId="23" xfId="800" applyNumberFormat="1" applyFont="1" applyFill="1" applyBorder="1" applyAlignment="1" applyProtection="1">
      <alignment horizontal="center" textRotation="90" wrapText="1"/>
    </xf>
    <xf numFmtId="204" fontId="139" fillId="0" borderId="41" xfId="940" applyNumberFormat="1" applyFont="1" applyFill="1" applyBorder="1" applyAlignment="1" applyProtection="1">
      <alignment horizontal="center" vertical="center" wrapText="1"/>
    </xf>
    <xf numFmtId="204" fontId="139" fillId="0" borderId="58" xfId="940" applyNumberFormat="1" applyFont="1" applyFill="1" applyBorder="1" applyAlignment="1" applyProtection="1">
      <alignment horizontal="center" vertical="center" wrapText="1"/>
    </xf>
    <xf numFmtId="204" fontId="0" fillId="0" borderId="39" xfId="800" applyNumberFormat="1" applyFont="1" applyFill="1" applyBorder="1" applyAlignment="1">
      <alignment horizontal="center" vertical="center" wrapText="1"/>
    </xf>
    <xf numFmtId="204" fontId="77" fillId="0" borderId="41" xfId="940" applyNumberFormat="1" applyFont="1" applyFill="1" applyBorder="1" applyAlignment="1" applyProtection="1">
      <alignment horizontal="center" vertical="center" wrapText="1"/>
    </xf>
    <xf numFmtId="204" fontId="77" fillId="0" borderId="58" xfId="940" applyNumberFormat="1" applyFont="1" applyFill="1" applyBorder="1" applyAlignment="1" applyProtection="1">
      <alignment horizontal="center" vertical="center" wrapText="1"/>
    </xf>
    <xf numFmtId="204" fontId="77" fillId="0" borderId="39" xfId="940" applyNumberFormat="1" applyFont="1" applyFill="1" applyBorder="1" applyAlignment="1" applyProtection="1">
      <alignment horizontal="center" vertical="center" wrapText="1"/>
    </xf>
    <xf numFmtId="204" fontId="140" fillId="0" borderId="3" xfId="800" applyNumberFormat="1" applyFont="1" applyFill="1" applyBorder="1" applyAlignment="1" applyProtection="1">
      <alignment horizontal="center" vertical="center" wrapText="1"/>
    </xf>
    <xf numFmtId="204" fontId="140" fillId="0" borderId="3" xfId="800" applyNumberFormat="1" applyFont="1" applyFill="1" applyBorder="1" applyAlignment="1" applyProtection="1">
      <alignment horizontal="center" vertical="center"/>
    </xf>
    <xf numFmtId="204" fontId="0" fillId="0" borderId="19" xfId="800" applyNumberFormat="1" applyFont="1" applyFill="1" applyBorder="1" applyAlignment="1">
      <alignment horizontal="center"/>
    </xf>
    <xf numFmtId="204" fontId="140" fillId="0" borderId="3" xfId="940" applyNumberFormat="1" applyFont="1" applyFill="1" applyBorder="1" applyAlignment="1" applyProtection="1">
      <alignment horizontal="center" vertical="center"/>
    </xf>
    <xf numFmtId="204" fontId="140" fillId="0" borderId="25" xfId="800" applyNumberFormat="1" applyFont="1" applyFill="1" applyBorder="1" applyAlignment="1" applyProtection="1">
      <alignment horizontal="center" vertical="center"/>
    </xf>
    <xf numFmtId="204" fontId="75" fillId="0" borderId="4" xfId="800" applyNumberFormat="1" applyFont="1" applyFill="1" applyBorder="1" applyAlignment="1" applyProtection="1">
      <alignment horizontal="center" textRotation="90" wrapText="1"/>
    </xf>
    <xf numFmtId="204" fontId="77" fillId="0" borderId="4" xfId="800" applyNumberFormat="1" applyFont="1" applyFill="1" applyBorder="1" applyAlignment="1" applyProtection="1">
      <alignment horizontal="center" textRotation="90" wrapText="1"/>
    </xf>
    <xf numFmtId="204" fontId="75" fillId="0" borderId="4" xfId="800" applyNumberFormat="1" applyFont="1" applyFill="1" applyBorder="1" applyAlignment="1" applyProtection="1">
      <alignment horizontal="center" textRotation="90"/>
    </xf>
    <xf numFmtId="204" fontId="0" fillId="0" borderId="31" xfId="800" applyNumberFormat="1" applyFont="1" applyFill="1" applyBorder="1" applyAlignment="1">
      <alignment horizontal="center"/>
    </xf>
    <xf numFmtId="204" fontId="75" fillId="0" borderId="4" xfId="940" applyNumberFormat="1" applyFont="1" applyFill="1" applyBorder="1" applyAlignment="1" applyProtection="1">
      <alignment horizontal="center" textRotation="90" wrapText="1"/>
    </xf>
    <xf numFmtId="204" fontId="77" fillId="0" borderId="54" xfId="800" applyNumberFormat="1" applyFont="1" applyFill="1" applyBorder="1" applyAlignment="1" applyProtection="1">
      <alignment horizontal="center" textRotation="90" wrapText="1"/>
    </xf>
    <xf numFmtId="204" fontId="75" fillId="0" borderId="4" xfId="800" applyNumberFormat="1" applyFont="1" applyBorder="1" applyAlignment="1" applyProtection="1">
      <alignment horizontal="center"/>
    </xf>
    <xf numFmtId="204" fontId="77" fillId="0" borderId="4" xfId="800" applyNumberFormat="1" applyFont="1" applyBorder="1" applyAlignment="1" applyProtection="1">
      <alignment horizontal="center"/>
    </xf>
    <xf numFmtId="204" fontId="75" fillId="0" borderId="62" xfId="800" applyNumberFormat="1" applyFont="1" applyBorder="1" applyAlignment="1" applyProtection="1">
      <alignment horizontal="center"/>
    </xf>
    <xf numFmtId="204" fontId="75" fillId="0" borderId="53" xfId="800" applyNumberFormat="1" applyFont="1" applyBorder="1" applyAlignment="1" applyProtection="1">
      <alignment horizontal="center"/>
    </xf>
    <xf numFmtId="204" fontId="75" fillId="0" borderId="4" xfId="940" applyNumberFormat="1" applyFont="1" applyBorder="1" applyAlignment="1" applyProtection="1">
      <alignment horizontal="center"/>
    </xf>
    <xf numFmtId="204" fontId="77" fillId="0" borderId="54" xfId="800" applyNumberFormat="1" applyFont="1" applyBorder="1" applyAlignment="1" applyProtection="1">
      <alignment horizontal="center"/>
    </xf>
    <xf numFmtId="208" fontId="75" fillId="28" borderId="3" xfId="800" applyNumberFormat="1" applyFont="1" applyFill="1" applyBorder="1" applyAlignment="1" applyProtection="1">
      <alignment horizontal="center" vertical="center"/>
    </xf>
    <xf numFmtId="208" fontId="75" fillId="28" borderId="4" xfId="800" applyNumberFormat="1" applyFont="1" applyFill="1" applyBorder="1" applyAlignment="1" applyProtection="1">
      <alignment horizontal="center" vertical="center"/>
    </xf>
    <xf numFmtId="164" fontId="75" fillId="0" borderId="0" xfId="800" applyNumberFormat="1" applyFont="1" applyFill="1" applyBorder="1" applyAlignment="1" applyProtection="1"/>
    <xf numFmtId="0" fontId="42" fillId="0" borderId="0" xfId="0" applyFont="1" applyFill="1" applyBorder="1" applyAlignment="1" applyProtection="1">
      <alignment horizontal="left"/>
    </xf>
    <xf numFmtId="0" fontId="7" fillId="0" borderId="0" xfId="0" applyFont="1"/>
    <xf numFmtId="0" fontId="7" fillId="0" borderId="0" xfId="0" applyFont="1" applyBorder="1"/>
    <xf numFmtId="211" fontId="7" fillId="0" borderId="0" xfId="0" applyNumberFormat="1" applyFont="1"/>
    <xf numFmtId="0" fontId="7" fillId="0" borderId="5" xfId="122" applyFont="1" applyFill="1" applyBorder="1" applyAlignment="1" applyProtection="1">
      <alignment horizontal="center" vertical="center"/>
    </xf>
    <xf numFmtId="211" fontId="7" fillId="0" borderId="5" xfId="101" applyNumberFormat="1" applyFont="1" applyBorder="1" applyAlignment="1" applyProtection="1">
      <alignment horizontal="center" vertical="center" wrapText="1"/>
    </xf>
    <xf numFmtId="0" fontId="86" fillId="0" borderId="0" xfId="0" applyFont="1" applyAlignment="1">
      <alignment horizontal="left"/>
    </xf>
    <xf numFmtId="0" fontId="86" fillId="0" borderId="0" xfId="0" applyFont="1" applyAlignment="1">
      <alignment horizontal="center"/>
    </xf>
    <xf numFmtId="0" fontId="0" fillId="0" borderId="0" xfId="0" applyAlignment="1">
      <alignment horizontal="center"/>
    </xf>
    <xf numFmtId="0" fontId="7" fillId="0" borderId="6" xfId="122" applyFont="1" applyFill="1" applyBorder="1" applyAlignment="1" applyProtection="1">
      <alignment horizontal="center" vertical="center"/>
    </xf>
    <xf numFmtId="0" fontId="7" fillId="0" borderId="14" xfId="122" applyFont="1" applyFill="1" applyBorder="1" applyAlignment="1" applyProtection="1">
      <alignment horizontal="center" vertical="center"/>
    </xf>
    <xf numFmtId="0" fontId="7" fillId="0" borderId="59" xfId="122" applyFont="1" applyFill="1" applyBorder="1" applyAlignment="1" applyProtection="1">
      <alignment horizontal="center" vertical="center"/>
    </xf>
    <xf numFmtId="211" fontId="7" fillId="0" borderId="5" xfId="101" applyNumberFormat="1" applyFont="1" applyFill="1" applyBorder="1" applyAlignment="1" applyProtection="1">
      <alignment horizontal="center" vertical="center"/>
    </xf>
    <xf numFmtId="0" fontId="0" fillId="25" borderId="5" xfId="0" applyFill="1" applyBorder="1"/>
    <xf numFmtId="175" fontId="0" fillId="25" borderId="5" xfId="0" applyNumberFormat="1" applyFill="1" applyBorder="1" applyAlignment="1">
      <alignment horizontal="right"/>
    </xf>
    <xf numFmtId="211" fontId="7" fillId="78" borderId="5" xfId="101" applyNumberFormat="1" applyFont="1" applyFill="1" applyBorder="1" applyAlignment="1" applyProtection="1">
      <alignment horizontal="right" vertical="center"/>
    </xf>
    <xf numFmtId="211" fontId="4" fillId="0" borderId="5" xfId="0" applyNumberFormat="1" applyFont="1" applyBorder="1"/>
    <xf numFmtId="211" fontId="4" fillId="0" borderId="0" xfId="0" applyNumberFormat="1" applyFont="1"/>
    <xf numFmtId="211" fontId="4" fillId="78" borderId="5" xfId="0" applyNumberFormat="1" applyFont="1" applyFill="1" applyBorder="1" applyAlignment="1">
      <alignment horizontal="right"/>
    </xf>
    <xf numFmtId="175" fontId="0" fillId="0" borderId="0" xfId="0" applyNumberFormat="1" applyAlignment="1">
      <alignment horizontal="right"/>
    </xf>
    <xf numFmtId="211" fontId="0" fillId="0" borderId="0" xfId="0" applyNumberFormat="1" applyAlignment="1">
      <alignment horizontal="right"/>
    </xf>
    <xf numFmtId="0" fontId="86" fillId="0" borderId="0" xfId="0" applyFont="1"/>
    <xf numFmtId="0" fontId="0" fillId="0" borderId="5" xfId="0" applyBorder="1"/>
    <xf numFmtId="0" fontId="0" fillId="0" borderId="0" xfId="0" applyFont="1" applyFill="1" applyBorder="1"/>
    <xf numFmtId="211" fontId="8" fillId="78" borderId="5" xfId="101" applyNumberFormat="1" applyFont="1" applyFill="1" applyBorder="1" applyAlignment="1" applyProtection="1">
      <alignment horizontal="right" vertical="center"/>
    </xf>
    <xf numFmtId="0" fontId="4" fillId="0" borderId="0" xfId="0" applyFont="1" applyFill="1" applyBorder="1"/>
    <xf numFmtId="0" fontId="4" fillId="0" borderId="0" xfId="0" applyFont="1"/>
    <xf numFmtId="0" fontId="0" fillId="0" borderId="5" xfId="0" applyBorder="1" applyAlignment="1">
      <alignment wrapText="1"/>
    </xf>
    <xf numFmtId="211" fontId="0" fillId="0" borderId="0" xfId="0" applyNumberFormat="1"/>
    <xf numFmtId="175" fontId="0" fillId="80" borderId="5" xfId="0" applyNumberFormat="1" applyFill="1" applyBorder="1" applyAlignment="1">
      <alignment horizontal="right"/>
    </xf>
    <xf numFmtId="0" fontId="42" fillId="0" borderId="29" xfId="0" applyFont="1" applyBorder="1" applyAlignment="1" applyProtection="1">
      <alignment horizontal="left" vertical="center"/>
    </xf>
    <xf numFmtId="0" fontId="7" fillId="0" borderId="28" xfId="122" applyFont="1" applyFill="1" applyBorder="1" applyAlignment="1" applyProtection="1">
      <alignment horizontal="center" vertical="center"/>
    </xf>
    <xf numFmtId="211" fontId="7" fillId="0" borderId="27" xfId="101" applyNumberFormat="1" applyFont="1" applyBorder="1" applyAlignment="1" applyProtection="1">
      <alignment horizontal="center" vertical="center" wrapText="1"/>
    </xf>
    <xf numFmtId="0" fontId="0" fillId="0" borderId="48" xfId="0" applyBorder="1"/>
    <xf numFmtId="211" fontId="7" fillId="0" borderId="47" xfId="101" applyNumberFormat="1" applyFont="1" applyFill="1" applyBorder="1" applyAlignment="1" applyProtection="1">
      <alignment horizontal="center" vertical="center"/>
    </xf>
    <xf numFmtId="211" fontId="8" fillId="78" borderId="47" xfId="101" applyNumberFormat="1" applyFont="1" applyFill="1" applyBorder="1" applyAlignment="1" applyProtection="1">
      <alignment horizontal="right" vertical="center"/>
    </xf>
    <xf numFmtId="211" fontId="4" fillId="0" borderId="48" xfId="0" applyNumberFormat="1" applyFont="1" applyBorder="1"/>
    <xf numFmtId="0" fontId="0" fillId="0" borderId="48" xfId="0" applyBorder="1" applyAlignment="1">
      <alignment wrapText="1"/>
    </xf>
    <xf numFmtId="0" fontId="42" fillId="0" borderId="29" xfId="0" applyFont="1" applyFill="1" applyBorder="1" applyAlignment="1" applyProtection="1">
      <alignment horizontal="left"/>
    </xf>
    <xf numFmtId="0" fontId="0" fillId="0" borderId="20" xfId="0" applyBorder="1"/>
    <xf numFmtId="0" fontId="4" fillId="25" borderId="48" xfId="0" applyFont="1" applyFill="1" applyBorder="1"/>
    <xf numFmtId="175" fontId="0" fillId="25" borderId="59" xfId="0" applyNumberFormat="1" applyFill="1" applyBorder="1" applyAlignment="1">
      <alignment horizontal="right"/>
    </xf>
    <xf numFmtId="0" fontId="4" fillId="25" borderId="26" xfId="0" applyFont="1" applyFill="1" applyBorder="1"/>
    <xf numFmtId="175" fontId="0" fillId="25" borderId="63" xfId="0" applyNumberFormat="1" applyFill="1" applyBorder="1" applyAlignment="1">
      <alignment horizontal="right"/>
    </xf>
    <xf numFmtId="175" fontId="0" fillId="25" borderId="3" xfId="0" applyNumberFormat="1" applyFill="1" applyBorder="1" applyAlignment="1">
      <alignment horizontal="right"/>
    </xf>
    <xf numFmtId="211" fontId="8" fillId="78" borderId="25" xfId="101" applyNumberFormat="1" applyFont="1" applyFill="1" applyBorder="1" applyAlignment="1" applyProtection="1">
      <alignment horizontal="right" vertical="center"/>
    </xf>
    <xf numFmtId="0" fontId="4" fillId="61" borderId="44" xfId="0" applyFont="1" applyFill="1" applyBorder="1"/>
    <xf numFmtId="211" fontId="4" fillId="78" borderId="43" xfId="0" applyNumberFormat="1" applyFont="1" applyFill="1" applyBorder="1" applyAlignment="1">
      <alignment horizontal="right"/>
    </xf>
    <xf numFmtId="0" fontId="0" fillId="0" borderId="14" xfId="0" applyBorder="1"/>
    <xf numFmtId="0" fontId="0" fillId="0" borderId="59" xfId="0" applyBorder="1"/>
    <xf numFmtId="0" fontId="0" fillId="0" borderId="6" xfId="0" applyBorder="1"/>
    <xf numFmtId="0" fontId="7" fillId="61" borderId="5" xfId="0" applyFont="1" applyFill="1" applyBorder="1" applyAlignment="1">
      <alignment vertical="center"/>
    </xf>
    <xf numFmtId="0" fontId="143" fillId="0" borderId="0" xfId="0" applyFont="1"/>
    <xf numFmtId="0" fontId="144" fillId="0" borderId="0" xfId="0" applyFont="1"/>
    <xf numFmtId="0" fontId="0" fillId="0" borderId="64" xfId="0" applyBorder="1" applyAlignment="1">
      <alignment horizontal="center"/>
    </xf>
    <xf numFmtId="0" fontId="0" fillId="0" borderId="3" xfId="0" applyBorder="1" applyAlignment="1">
      <alignment horizontal="center"/>
    </xf>
    <xf numFmtId="0" fontId="0" fillId="0" borderId="3" xfId="0" applyBorder="1"/>
    <xf numFmtId="0" fontId="0" fillId="23" borderId="60" xfId="0" applyFill="1" applyBorder="1"/>
    <xf numFmtId="0" fontId="0" fillId="23" borderId="2" xfId="0" applyFill="1" applyBorder="1"/>
    <xf numFmtId="0" fontId="0" fillId="23" borderId="60" xfId="0" applyFill="1" applyBorder="1" applyAlignment="1">
      <alignment horizontal="center"/>
    </xf>
    <xf numFmtId="0" fontId="0" fillId="23" borderId="2" xfId="0" applyFill="1" applyBorder="1" applyAlignment="1">
      <alignment horizontal="center"/>
    </xf>
    <xf numFmtId="0" fontId="0" fillId="0" borderId="60" xfId="0" applyBorder="1" applyAlignment="1">
      <alignment horizontal="center"/>
    </xf>
    <xf numFmtId="0" fontId="0" fillId="0" borderId="2" xfId="0" applyBorder="1" applyAlignment="1">
      <alignment horizontal="center"/>
    </xf>
    <xf numFmtId="0" fontId="0" fillId="0" borderId="2" xfId="0" applyBorder="1"/>
    <xf numFmtId="0" fontId="0" fillId="64" borderId="60" xfId="0" applyFill="1" applyBorder="1" applyAlignment="1">
      <alignment horizontal="center"/>
    </xf>
    <xf numFmtId="0" fontId="0" fillId="64" borderId="2" xfId="0" applyFill="1" applyBorder="1" applyAlignment="1">
      <alignment horizontal="center"/>
    </xf>
    <xf numFmtId="0" fontId="0" fillId="81" borderId="2" xfId="0" applyFill="1" applyBorder="1"/>
    <xf numFmtId="0" fontId="0" fillId="64" borderId="4" xfId="0" applyFill="1" applyBorder="1" applyAlignment="1">
      <alignment horizontal="center"/>
    </xf>
    <xf numFmtId="0" fontId="0" fillId="81" borderId="4" xfId="0" applyFill="1" applyBorder="1"/>
    <xf numFmtId="0" fontId="0" fillId="64" borderId="61" xfId="0" applyFill="1" applyBorder="1" applyAlignment="1">
      <alignment horizontal="center"/>
    </xf>
    <xf numFmtId="0" fontId="0" fillId="81" borderId="5" xfId="0" applyFill="1" applyBorder="1" applyAlignment="1">
      <alignment horizontal="center"/>
    </xf>
    <xf numFmtId="0" fontId="0" fillId="64" borderId="64" xfId="0" applyFill="1" applyBorder="1" applyAlignment="1">
      <alignment horizontal="center"/>
    </xf>
    <xf numFmtId="0" fontId="0" fillId="64" borderId="3" xfId="0" applyFill="1" applyBorder="1" applyAlignment="1">
      <alignment horizontal="center"/>
    </xf>
    <xf numFmtId="0" fontId="0" fillId="64" borderId="2" xfId="0" applyFill="1" applyBorder="1"/>
    <xf numFmtId="0" fontId="0" fillId="64" borderId="2" xfId="0" applyFill="1" applyBorder="1" applyAlignment="1">
      <alignment horizontal="center" vertical="center" wrapText="1"/>
    </xf>
    <xf numFmtId="0" fontId="0" fillId="64" borderId="4" xfId="0" applyFill="1" applyBorder="1" applyAlignment="1">
      <alignment horizontal="center" vertical="center" wrapText="1"/>
    </xf>
    <xf numFmtId="0" fontId="0" fillId="64" borderId="3" xfId="0" applyFill="1" applyBorder="1" applyAlignment="1">
      <alignment horizontal="center" vertical="center" wrapText="1"/>
    </xf>
    <xf numFmtId="0" fontId="0" fillId="64" borderId="3" xfId="0" applyFill="1" applyBorder="1"/>
    <xf numFmtId="0" fontId="4" fillId="64" borderId="5" xfId="0" applyFont="1" applyFill="1" applyBorder="1" applyAlignment="1">
      <alignment horizontal="right"/>
    </xf>
    <xf numFmtId="43" fontId="0" fillId="81" borderId="5" xfId="1" applyFont="1" applyFill="1" applyBorder="1"/>
    <xf numFmtId="43" fontId="0" fillId="0" borderId="0" xfId="0" applyNumberFormat="1"/>
    <xf numFmtId="0" fontId="4" fillId="0" borderId="5" xfId="1990" applyNumberFormat="1" applyFont="1" applyBorder="1" applyAlignment="1">
      <alignment horizontal="centerContinuous"/>
    </xf>
    <xf numFmtId="0" fontId="4" fillId="0" borderId="5" xfId="1990" applyNumberFormat="1" applyFont="1" applyBorder="1" applyAlignment="1">
      <alignment horizontal="center" wrapText="1"/>
    </xf>
    <xf numFmtId="14" fontId="7" fillId="26" borderId="5" xfId="204" applyNumberFormat="1" applyFont="1" applyFill="1" applyBorder="1" applyAlignment="1">
      <alignment horizontal="left"/>
    </xf>
    <xf numFmtId="183" fontId="8" fillId="0" borderId="5" xfId="204" applyNumberFormat="1" applyFont="1" applyBorder="1" applyAlignment="1">
      <alignment horizontal="left"/>
    </xf>
    <xf numFmtId="208" fontId="8" fillId="62" borderId="5" xfId="204" applyNumberFormat="1" applyFont="1" applyFill="1" applyBorder="1"/>
    <xf numFmtId="183" fontId="7" fillId="0" borderId="5" xfId="204" applyNumberFormat="1" applyFont="1" applyFill="1" applyBorder="1" applyAlignment="1">
      <alignment horizontal="left"/>
    </xf>
    <xf numFmtId="208" fontId="45" fillId="62" borderId="5" xfId="204" applyNumberFormat="1" applyFont="1" applyFill="1" applyBorder="1"/>
    <xf numFmtId="0" fontId="11" fillId="0" borderId="0" xfId="204" applyFont="1"/>
    <xf numFmtId="0" fontId="8" fillId="0" borderId="0" xfId="204" applyFont="1" applyAlignment="1">
      <alignment horizontal="right"/>
    </xf>
    <xf numFmtId="168" fontId="40" fillId="3" borderId="7" xfId="203" applyNumberFormat="1" applyFont="1" applyFill="1" applyBorder="1" applyAlignment="1">
      <alignment horizontal="left"/>
    </xf>
    <xf numFmtId="0" fontId="7" fillId="0" borderId="0" xfId="204" applyFont="1" applyFill="1"/>
    <xf numFmtId="0" fontId="8" fillId="0" borderId="5" xfId="1991" applyNumberFormat="1" applyFont="1" applyFill="1" applyBorder="1" applyAlignment="1">
      <alignment vertical="top"/>
    </xf>
    <xf numFmtId="164" fontId="7" fillId="26" borderId="5" xfId="1991" applyNumberFormat="1" applyFont="1" applyFill="1" applyBorder="1" applyAlignment="1">
      <alignment vertical="top"/>
    </xf>
    <xf numFmtId="0" fontId="7" fillId="0" borderId="5" xfId="204" applyFont="1" applyFill="1" applyBorder="1"/>
    <xf numFmtId="164" fontId="7" fillId="62" borderId="5" xfId="204" applyNumberFormat="1" applyFont="1" applyFill="1" applyBorder="1"/>
    <xf numFmtId="0" fontId="92" fillId="0" borderId="5" xfId="1991" applyNumberFormat="1" applyFont="1" applyFill="1" applyBorder="1" applyAlignment="1">
      <alignment vertical="top"/>
    </xf>
    <xf numFmtId="164" fontId="7" fillId="0" borderId="5" xfId="1991" applyNumberFormat="1" applyFont="1" applyFill="1" applyBorder="1" applyAlignment="1">
      <alignment vertical="top"/>
    </xf>
    <xf numFmtId="14" fontId="75" fillId="0" borderId="0" xfId="204" applyNumberFormat="1" applyFont="1"/>
    <xf numFmtId="0" fontId="0" fillId="0" borderId="4" xfId="800" applyNumberFormat="1" applyFont="1" applyBorder="1"/>
    <xf numFmtId="0" fontId="4" fillId="0" borderId="5" xfId="800" applyNumberFormat="1" applyFont="1" applyFill="1" applyBorder="1" applyAlignment="1">
      <alignment horizontal="center"/>
    </xf>
    <xf numFmtId="0" fontId="12" fillId="3" borderId="0" xfId="839" applyFont="1" applyFill="1" applyBorder="1"/>
    <xf numFmtId="0" fontId="6" fillId="3" borderId="0" xfId="839" applyFont="1" applyFill="1" applyProtection="1"/>
    <xf numFmtId="0" fontId="12" fillId="3" borderId="0" xfId="839" applyFont="1" applyFill="1" applyBorder="1" applyAlignment="1">
      <alignment horizontal="left"/>
    </xf>
    <xf numFmtId="0" fontId="145" fillId="3" borderId="0" xfId="839" applyFont="1" applyFill="1" applyProtection="1"/>
    <xf numFmtId="168" fontId="12" fillId="3" borderId="7" xfId="839" applyNumberFormat="1" applyFont="1" applyFill="1" applyBorder="1" applyAlignment="1">
      <alignment horizontal="left"/>
    </xf>
    <xf numFmtId="0" fontId="6" fillId="3" borderId="7" xfId="839" applyFont="1" applyFill="1" applyBorder="1" applyProtection="1"/>
    <xf numFmtId="168" fontId="40" fillId="3" borderId="7" xfId="839" applyNumberFormat="1" applyFont="1" applyFill="1" applyBorder="1" applyAlignment="1">
      <alignment horizontal="left"/>
    </xf>
    <xf numFmtId="0" fontId="39" fillId="0" borderId="0" xfId="204" applyFont="1" applyProtection="1"/>
    <xf numFmtId="0" fontId="7" fillId="0" borderId="0" xfId="204" applyFont="1" applyProtection="1"/>
    <xf numFmtId="0" fontId="8" fillId="0" borderId="68" xfId="204" applyFont="1" applyBorder="1" applyAlignment="1" applyProtection="1">
      <alignment horizontal="center"/>
    </xf>
    <xf numFmtId="0" fontId="8" fillId="0" borderId="67" xfId="204" applyFont="1" applyBorder="1" applyAlignment="1" applyProtection="1">
      <alignment horizontal="center"/>
    </xf>
    <xf numFmtId="0" fontId="8" fillId="0" borderId="66" xfId="204" applyFont="1" applyBorder="1" applyAlignment="1" applyProtection="1">
      <alignment horizontal="center"/>
    </xf>
    <xf numFmtId="0" fontId="8" fillId="0" borderId="67" xfId="204" applyFont="1" applyBorder="1" applyAlignment="1">
      <alignment horizontal="center"/>
    </xf>
    <xf numFmtId="0" fontId="8" fillId="0" borderId="66" xfId="204" applyFont="1" applyBorder="1" applyAlignment="1">
      <alignment horizontal="center"/>
    </xf>
    <xf numFmtId="0" fontId="8" fillId="0" borderId="17" xfId="1992" applyFont="1" applyFill="1" applyBorder="1" applyAlignment="1" applyProtection="1">
      <alignment horizontal="center" vertical="center"/>
    </xf>
    <xf numFmtId="0" fontId="8" fillId="0" borderId="7" xfId="1992" applyFont="1" applyFill="1" applyBorder="1" applyAlignment="1" applyProtection="1">
      <alignment horizontal="center" vertical="center"/>
    </xf>
    <xf numFmtId="0" fontId="8" fillId="0" borderId="7" xfId="1993" applyFont="1" applyFill="1" applyBorder="1" applyAlignment="1" applyProtection="1">
      <alignment horizontal="center" vertical="center"/>
    </xf>
    <xf numFmtId="0" fontId="8" fillId="0" borderId="16" xfId="1993" applyFont="1" applyFill="1" applyBorder="1" applyAlignment="1" applyProtection="1">
      <alignment horizontal="center" vertical="center"/>
    </xf>
    <xf numFmtId="0" fontId="7" fillId="0" borderId="17" xfId="204" applyFont="1" applyBorder="1" applyProtection="1"/>
    <xf numFmtId="0" fontId="7" fillId="0" borderId="0" xfId="204" applyFont="1" applyBorder="1" applyProtection="1"/>
    <xf numFmtId="0" fontId="7" fillId="0" borderId="68" xfId="204" applyFont="1" applyBorder="1" applyProtection="1"/>
    <xf numFmtId="0" fontId="8" fillId="0" borderId="23" xfId="204" applyFont="1" applyBorder="1" applyAlignment="1">
      <alignment horizontal="center"/>
    </xf>
    <xf numFmtId="0" fontId="25" fillId="3" borderId="0" xfId="1994" applyFont="1" applyFill="1" applyProtection="1"/>
    <xf numFmtId="0" fontId="25" fillId="3" borderId="0" xfId="1994" applyFont="1" applyFill="1" applyBorder="1" applyProtection="1"/>
    <xf numFmtId="0" fontId="25" fillId="3" borderId="7" xfId="1994" applyFont="1" applyFill="1" applyBorder="1" applyProtection="1"/>
    <xf numFmtId="0" fontId="93" fillId="0" borderId="0" xfId="204" applyFont="1" applyProtection="1"/>
    <xf numFmtId="0" fontId="25" fillId="0" borderId="0" xfId="1994" applyFont="1" applyFill="1" applyBorder="1" applyAlignment="1">
      <alignment horizontal="center"/>
    </xf>
    <xf numFmtId="0" fontId="25" fillId="0" borderId="0" xfId="1994" applyFont="1" applyFill="1" applyBorder="1"/>
    <xf numFmtId="0" fontId="146" fillId="0" borderId="0" xfId="204" applyFont="1" applyBorder="1"/>
    <xf numFmtId="0" fontId="10" fillId="0" borderId="0" xfId="204" applyFont="1" applyAlignment="1">
      <alignment horizontal="center"/>
    </xf>
    <xf numFmtId="0" fontId="25" fillId="0" borderId="0" xfId="1994" applyFont="1" applyAlignment="1">
      <alignment horizontal="center"/>
    </xf>
    <xf numFmtId="0" fontId="25" fillId="0" borderId="0" xfId="1994" applyFont="1"/>
    <xf numFmtId="0" fontId="25" fillId="0" borderId="0" xfId="1994" applyFont="1" applyBorder="1"/>
    <xf numFmtId="0" fontId="10" fillId="0" borderId="0" xfId="204" applyFont="1"/>
    <xf numFmtId="0" fontId="10" fillId="0" borderId="0" xfId="204" applyFont="1" applyBorder="1"/>
    <xf numFmtId="0" fontId="10" fillId="0" borderId="3" xfId="204" applyFont="1" applyBorder="1" applyProtection="1"/>
    <xf numFmtId="0" fontId="10" fillId="0" borderId="12" xfId="204" applyFont="1" applyBorder="1" applyAlignment="1" applyProtection="1">
      <alignment horizontal="center"/>
    </xf>
    <xf numFmtId="0" fontId="10" fillId="0" borderId="3" xfId="204" applyFont="1" applyBorder="1" applyAlignment="1">
      <alignment horizontal="center"/>
    </xf>
    <xf numFmtId="0" fontId="10" fillId="0" borderId="0" xfId="1994" applyFont="1"/>
    <xf numFmtId="0" fontId="10" fillId="0" borderId="4" xfId="204" applyFont="1" applyBorder="1"/>
    <xf numFmtId="0" fontId="10" fillId="0" borderId="8" xfId="1992" applyFont="1" applyFill="1" applyBorder="1" applyAlignment="1">
      <alignment horizontal="center" vertical="center"/>
    </xf>
    <xf numFmtId="0" fontId="10" fillId="0" borderId="8" xfId="1993" applyFont="1" applyFill="1" applyBorder="1" applyAlignment="1">
      <alignment horizontal="center" vertical="center"/>
    </xf>
    <xf numFmtId="0" fontId="10" fillId="0" borderId="4" xfId="1994" applyFont="1" applyBorder="1" applyAlignment="1">
      <alignment horizontal="center"/>
    </xf>
    <xf numFmtId="0" fontId="18" fillId="0" borderId="2" xfId="204" applyFont="1" applyBorder="1"/>
    <xf numFmtId="0" fontId="10" fillId="0" borderId="0" xfId="204" applyFont="1" applyFill="1" applyBorder="1" applyAlignment="1">
      <alignment horizontal="center"/>
    </xf>
    <xf numFmtId="0" fontId="10" fillId="0" borderId="0" xfId="1994" applyFont="1" applyBorder="1" applyAlignment="1">
      <alignment horizontal="center"/>
    </xf>
    <xf numFmtId="0" fontId="10" fillId="0" borderId="2" xfId="1994" applyFont="1" applyBorder="1"/>
    <xf numFmtId="2" fontId="10" fillId="52" borderId="0" xfId="76" applyNumberFormat="1" applyFont="1" applyFill="1" applyBorder="1" applyAlignment="1" applyProtection="1">
      <alignment horizontal="center"/>
      <protection locked="0"/>
    </xf>
    <xf numFmtId="2" fontId="10" fillId="52" borderId="2" xfId="1994" applyNumberFormat="1" applyFont="1" applyFill="1" applyBorder="1" applyAlignment="1">
      <alignment horizontal="center"/>
    </xf>
    <xf numFmtId="0" fontId="10" fillId="0" borderId="2" xfId="204" applyFont="1" applyBorder="1"/>
    <xf numFmtId="2" fontId="10" fillId="4" borderId="0" xfId="76" applyNumberFormat="1" applyFont="1" applyFill="1" applyBorder="1" applyAlignment="1" applyProtection="1">
      <alignment horizontal="center"/>
      <protection locked="0"/>
    </xf>
    <xf numFmtId="164" fontId="10" fillId="4" borderId="0" xfId="76" applyNumberFormat="1" applyFont="1" applyFill="1" applyBorder="1" applyAlignment="1" applyProtection="1">
      <alignment horizontal="center"/>
      <protection locked="0"/>
    </xf>
    <xf numFmtId="164" fontId="10" fillId="7" borderId="2" xfId="1994" applyNumberFormat="1" applyFont="1" applyFill="1" applyBorder="1" applyAlignment="1">
      <alignment horizontal="center"/>
    </xf>
    <xf numFmtId="2" fontId="10" fillId="0" borderId="0" xfId="204" applyNumberFormat="1" applyFont="1" applyFill="1" applyBorder="1" applyAlignment="1">
      <alignment horizontal="center"/>
    </xf>
    <xf numFmtId="2" fontId="10" fillId="0" borderId="0" xfId="1994" applyNumberFormat="1" applyFont="1" applyBorder="1" applyAlignment="1">
      <alignment horizontal="center"/>
    </xf>
    <xf numFmtId="2" fontId="10" fillId="0" borderId="2" xfId="1994" applyNumberFormat="1" applyFont="1" applyBorder="1" applyAlignment="1">
      <alignment horizontal="center"/>
    </xf>
    <xf numFmtId="1" fontId="10" fillId="4" borderId="0" xfId="76" applyNumberFormat="1" applyFont="1" applyFill="1" applyBorder="1" applyAlignment="1" applyProtection="1">
      <alignment horizontal="center"/>
      <protection locked="0"/>
    </xf>
    <xf numFmtId="1" fontId="10" fillId="7" borderId="2" xfId="1994" applyNumberFormat="1" applyFont="1" applyFill="1" applyBorder="1" applyAlignment="1">
      <alignment horizontal="center"/>
    </xf>
    <xf numFmtId="2" fontId="10" fillId="0" borderId="0" xfId="1994" applyNumberFormat="1" applyFont="1" applyFill="1" applyBorder="1" applyAlignment="1">
      <alignment horizontal="center"/>
    </xf>
    <xf numFmtId="2" fontId="10" fillId="0" borderId="2" xfId="1994" applyNumberFormat="1" applyFont="1" applyFill="1" applyBorder="1" applyAlignment="1">
      <alignment horizontal="center"/>
    </xf>
    <xf numFmtId="10" fontId="10" fillId="4" borderId="0" xfId="76" applyNumberFormat="1" applyFont="1" applyFill="1" applyBorder="1" applyAlignment="1" applyProtection="1">
      <alignment horizontal="center"/>
      <protection locked="0"/>
    </xf>
    <xf numFmtId="10" fontId="10" fillId="4" borderId="0" xfId="125" applyNumberFormat="1" applyFont="1" applyFill="1" applyBorder="1" applyAlignment="1" applyProtection="1">
      <alignment horizontal="center"/>
      <protection locked="0"/>
    </xf>
    <xf numFmtId="10" fontId="10" fillId="7" borderId="2" xfId="125" applyNumberFormat="1" applyFont="1" applyFill="1" applyBorder="1" applyAlignment="1">
      <alignment horizontal="center"/>
    </xf>
    <xf numFmtId="0" fontId="10" fillId="4" borderId="0" xfId="76" applyNumberFormat="1" applyFont="1" applyFill="1" applyBorder="1" applyAlignment="1" applyProtection="1">
      <alignment horizontal="center"/>
      <protection locked="0"/>
    </xf>
    <xf numFmtId="164" fontId="75" fillId="4" borderId="0" xfId="204" applyNumberFormat="1" applyFont="1" applyFill="1" applyBorder="1" applyAlignment="1">
      <alignment horizontal="center"/>
    </xf>
    <xf numFmtId="164" fontId="10" fillId="4" borderId="0" xfId="839" applyNumberFormat="1" applyFont="1" applyFill="1" applyBorder="1" applyAlignment="1" applyProtection="1">
      <alignment horizontal="center"/>
      <protection locked="0"/>
    </xf>
    <xf numFmtId="167" fontId="10" fillId="52" borderId="2" xfId="1994" applyNumberFormat="1" applyFont="1" applyFill="1" applyBorder="1" applyAlignment="1">
      <alignment horizontal="center"/>
    </xf>
    <xf numFmtId="167" fontId="10" fillId="0" borderId="0" xfId="204" applyNumberFormat="1" applyFont="1" applyFill="1" applyBorder="1" applyAlignment="1">
      <alignment horizontal="center"/>
    </xf>
    <xf numFmtId="167" fontId="10" fillId="0" borderId="0" xfId="1994" applyNumberFormat="1" applyFont="1" applyFill="1" applyBorder="1" applyAlignment="1">
      <alignment horizontal="center"/>
    </xf>
    <xf numFmtId="167" fontId="10" fillId="0" borderId="2" xfId="1994" applyNumberFormat="1" applyFont="1" applyFill="1" applyBorder="1" applyAlignment="1">
      <alignment horizontal="center"/>
    </xf>
    <xf numFmtId="167" fontId="10" fillId="0" borderId="60" xfId="204" applyNumberFormat="1" applyFont="1" applyFill="1" applyBorder="1" applyAlignment="1">
      <alignment horizontal="center"/>
    </xf>
    <xf numFmtId="167" fontId="35" fillId="0" borderId="0" xfId="1994" applyNumberFormat="1" applyFont="1" applyFill="1" applyBorder="1" applyAlignment="1">
      <alignment horizontal="center"/>
    </xf>
    <xf numFmtId="167" fontId="35" fillId="0" borderId="2" xfId="1994" applyNumberFormat="1" applyFont="1" applyFill="1" applyBorder="1" applyAlignment="1">
      <alignment horizontal="center"/>
    </xf>
    <xf numFmtId="167" fontId="35" fillId="52" borderId="2" xfId="1994" applyNumberFormat="1" applyFont="1" applyFill="1" applyBorder="1" applyAlignment="1">
      <alignment horizontal="center"/>
    </xf>
    <xf numFmtId="164" fontId="10" fillId="51" borderId="0" xfId="76" applyNumberFormat="1" applyFont="1" applyFill="1" applyBorder="1" applyAlignment="1" applyProtection="1">
      <alignment horizontal="center"/>
      <protection locked="0"/>
    </xf>
    <xf numFmtId="164" fontId="10" fillId="51" borderId="2" xfId="1994" applyNumberFormat="1" applyFont="1" applyFill="1" applyBorder="1" applyAlignment="1">
      <alignment horizontal="center"/>
    </xf>
    <xf numFmtId="164" fontId="10" fillId="52" borderId="2" xfId="1994" applyNumberFormat="1" applyFont="1" applyFill="1" applyBorder="1" applyAlignment="1">
      <alignment horizontal="center"/>
    </xf>
    <xf numFmtId="167" fontId="10" fillId="51" borderId="0" xfId="76" applyNumberFormat="1" applyFont="1" applyFill="1" applyBorder="1" applyAlignment="1" applyProtection="1">
      <alignment horizontal="center"/>
      <protection locked="0"/>
    </xf>
    <xf numFmtId="167" fontId="10" fillId="51" borderId="0" xfId="1994" applyNumberFormat="1" applyFont="1" applyFill="1" applyBorder="1" applyAlignment="1" applyProtection="1">
      <alignment horizontal="center"/>
      <protection locked="0"/>
    </xf>
    <xf numFmtId="167" fontId="10" fillId="51" borderId="2" xfId="1994" applyNumberFormat="1" applyFont="1" applyFill="1" applyBorder="1" applyAlignment="1">
      <alignment horizontal="center"/>
    </xf>
    <xf numFmtId="0" fontId="10" fillId="0" borderId="2" xfId="204" applyFont="1" applyFill="1" applyBorder="1" applyAlignment="1">
      <alignment horizontal="left"/>
    </xf>
    <xf numFmtId="0" fontId="10" fillId="0" borderId="2" xfId="204" applyFont="1" applyBorder="1" applyAlignment="1">
      <alignment horizontal="left" indent="1"/>
    </xf>
    <xf numFmtId="0" fontId="10" fillId="0" borderId="2" xfId="204" applyFont="1" applyFill="1" applyBorder="1" applyAlignment="1">
      <alignment horizontal="left" indent="1"/>
    </xf>
    <xf numFmtId="167" fontId="10" fillId="0" borderId="0" xfId="76" applyNumberFormat="1" applyFont="1" applyFill="1" applyBorder="1" applyAlignment="1" applyProtection="1">
      <alignment horizontal="center"/>
      <protection locked="0"/>
    </xf>
    <xf numFmtId="167" fontId="10" fillId="0" borderId="2" xfId="76" applyNumberFormat="1" applyFont="1" applyFill="1" applyBorder="1" applyAlignment="1" applyProtection="1">
      <alignment horizontal="center"/>
      <protection locked="0"/>
    </xf>
    <xf numFmtId="0" fontId="10" fillId="0" borderId="0" xfId="1994" applyFont="1" applyFill="1"/>
    <xf numFmtId="2" fontId="10" fillId="51" borderId="6" xfId="1994" applyNumberFormat="1" applyFont="1" applyFill="1" applyBorder="1" applyAlignment="1">
      <alignment horizontal="center"/>
    </xf>
    <xf numFmtId="2" fontId="10" fillId="51" borderId="14" xfId="1994" applyNumberFormat="1" applyFont="1" applyFill="1" applyBorder="1" applyAlignment="1">
      <alignment horizontal="center"/>
    </xf>
    <xf numFmtId="2" fontId="10" fillId="52" borderId="5" xfId="1994" applyNumberFormat="1" applyFont="1" applyFill="1" applyBorder="1" applyAlignment="1">
      <alignment horizontal="center"/>
    </xf>
    <xf numFmtId="0" fontId="10" fillId="0" borderId="60" xfId="204" applyFont="1" applyFill="1" applyBorder="1" applyAlignment="1">
      <alignment horizontal="left"/>
    </xf>
    <xf numFmtId="167" fontId="10" fillId="52" borderId="60" xfId="1994" applyNumberFormat="1" applyFont="1" applyFill="1" applyBorder="1" applyAlignment="1">
      <alignment horizontal="center"/>
    </xf>
    <xf numFmtId="167" fontId="10" fillId="52" borderId="0" xfId="1994" applyNumberFormat="1" applyFont="1" applyFill="1" applyBorder="1" applyAlignment="1">
      <alignment horizontal="center"/>
    </xf>
    <xf numFmtId="2" fontId="10" fillId="52" borderId="0" xfId="1994" applyNumberFormat="1" applyFont="1" applyFill="1" applyBorder="1" applyAlignment="1">
      <alignment horizontal="center"/>
    </xf>
    <xf numFmtId="0" fontId="10" fillId="0" borderId="60" xfId="1994" applyFont="1" applyBorder="1" applyAlignment="1">
      <alignment horizontal="left" indent="1"/>
    </xf>
    <xf numFmtId="167" fontId="10" fillId="4" borderId="60" xfId="1994" applyNumberFormat="1" applyFont="1" applyFill="1" applyBorder="1" applyAlignment="1">
      <alignment horizontal="center"/>
    </xf>
    <xf numFmtId="167" fontId="10" fillId="4" borderId="0" xfId="1994" applyNumberFormat="1" applyFont="1" applyFill="1" applyBorder="1" applyAlignment="1">
      <alignment horizontal="center"/>
    </xf>
    <xf numFmtId="2" fontId="10" fillId="4" borderId="0" xfId="1994" applyNumberFormat="1" applyFont="1" applyFill="1" applyBorder="1" applyAlignment="1">
      <alignment horizontal="center"/>
    </xf>
    <xf numFmtId="2" fontId="10" fillId="7" borderId="2" xfId="1994" applyNumberFormat="1" applyFont="1" applyFill="1" applyBorder="1" applyAlignment="1">
      <alignment horizontal="center"/>
    </xf>
    <xf numFmtId="0" fontId="10" fillId="0" borderId="61" xfId="1994" applyFont="1" applyBorder="1" applyAlignment="1">
      <alignment horizontal="left" indent="1"/>
    </xf>
    <xf numFmtId="167" fontId="10" fillId="4" borderId="61" xfId="1994" applyNumberFormat="1" applyFont="1" applyFill="1" applyBorder="1" applyAlignment="1">
      <alignment horizontal="center"/>
    </xf>
    <xf numFmtId="167" fontId="10" fillId="4" borderId="8" xfId="1994" applyNumberFormat="1" applyFont="1" applyFill="1" applyBorder="1" applyAlignment="1">
      <alignment horizontal="center"/>
    </xf>
    <xf numFmtId="2" fontId="10" fillId="4" borderId="8" xfId="1994" applyNumberFormat="1" applyFont="1" applyFill="1" applyBorder="1" applyAlignment="1">
      <alignment horizontal="center"/>
    </xf>
    <xf numFmtId="2" fontId="10" fillId="7" borderId="4" xfId="1994" applyNumberFormat="1" applyFont="1" applyFill="1" applyBorder="1" applyAlignment="1">
      <alignment horizontal="center"/>
    </xf>
    <xf numFmtId="167" fontId="10" fillId="52" borderId="4" xfId="1994" applyNumberFormat="1" applyFont="1" applyFill="1" applyBorder="1" applyAlignment="1">
      <alignment horizontal="center"/>
    </xf>
    <xf numFmtId="0" fontId="35" fillId="0" borderId="64" xfId="1994" applyFont="1" applyBorder="1"/>
    <xf numFmtId="2" fontId="35" fillId="0" borderId="64" xfId="1994" applyNumberFormat="1" applyFont="1" applyBorder="1" applyAlignment="1">
      <alignment horizontal="center"/>
    </xf>
    <xf numFmtId="2" fontId="35" fillId="0" borderId="12" xfId="1994" applyNumberFormat="1" applyFont="1" applyBorder="1" applyAlignment="1">
      <alignment horizontal="center"/>
    </xf>
    <xf numFmtId="2" fontId="10" fillId="0" borderId="3" xfId="1994" applyNumberFormat="1" applyFont="1" applyBorder="1" applyAlignment="1">
      <alignment horizontal="center"/>
    </xf>
    <xf numFmtId="2" fontId="10" fillId="52" borderId="3" xfId="1994" applyNumberFormat="1" applyFont="1" applyFill="1" applyBorder="1" applyAlignment="1">
      <alignment horizontal="center"/>
    </xf>
    <xf numFmtId="0" fontId="18" fillId="0" borderId="60" xfId="204" applyFont="1" applyBorder="1"/>
    <xf numFmtId="2" fontId="10" fillId="0" borderId="60" xfId="1994" applyNumberFormat="1" applyFont="1" applyBorder="1" applyAlignment="1">
      <alignment horizontal="center"/>
    </xf>
    <xf numFmtId="0" fontId="18" fillId="0" borderId="60" xfId="204" applyFont="1" applyFill="1" applyBorder="1" applyAlignment="1">
      <alignment horizontal="left"/>
    </xf>
    <xf numFmtId="2" fontId="10" fillId="52" borderId="60" xfId="76" applyNumberFormat="1" applyFont="1" applyFill="1" applyBorder="1" applyAlignment="1" applyProtection="1">
      <alignment horizontal="center"/>
      <protection locked="0"/>
    </xf>
    <xf numFmtId="2" fontId="10" fillId="52" borderId="2" xfId="1994" applyNumberFormat="1" applyFont="1" applyFill="1" applyBorder="1" applyAlignment="1" applyProtection="1">
      <alignment horizontal="center"/>
      <protection locked="0"/>
    </xf>
    <xf numFmtId="0" fontId="10" fillId="0" borderId="60" xfId="204" applyFont="1" applyFill="1" applyBorder="1" applyAlignment="1">
      <alignment horizontal="left" indent="3"/>
    </xf>
    <xf numFmtId="2" fontId="10" fillId="7" borderId="2" xfId="1994" applyNumberFormat="1" applyFont="1" applyFill="1" applyBorder="1" applyAlignment="1" applyProtection="1">
      <alignment horizontal="center"/>
      <protection locked="0"/>
    </xf>
    <xf numFmtId="0" fontId="10" fillId="24" borderId="60" xfId="204" applyFont="1" applyFill="1" applyBorder="1" applyAlignment="1">
      <alignment horizontal="left" indent="3"/>
    </xf>
    <xf numFmtId="0" fontId="18" fillId="0" borderId="60" xfId="204" applyFont="1" applyFill="1" applyBorder="1" applyAlignment="1">
      <alignment horizontal="left" indent="2"/>
    </xf>
    <xf numFmtId="0" fontId="10" fillId="0" borderId="6" xfId="204" applyFont="1" applyFill="1" applyBorder="1" applyAlignment="1">
      <alignment horizontal="left"/>
    </xf>
    <xf numFmtId="2" fontId="10" fillId="6" borderId="6" xfId="1994" applyNumberFormat="1" applyFont="1" applyFill="1" applyBorder="1" applyAlignment="1">
      <alignment horizontal="center"/>
    </xf>
    <xf numFmtId="2" fontId="10" fillId="6" borderId="14" xfId="1994" applyNumberFormat="1" applyFont="1" applyFill="1" applyBorder="1" applyAlignment="1">
      <alignment horizontal="center"/>
    </xf>
    <xf numFmtId="0" fontId="10" fillId="0" borderId="64" xfId="1994" applyFont="1" applyBorder="1"/>
    <xf numFmtId="2" fontId="10" fillId="0" borderId="64" xfId="1994" applyNumberFormat="1" applyFont="1" applyBorder="1" applyAlignment="1">
      <alignment horizontal="center"/>
    </xf>
    <xf numFmtId="2" fontId="10" fillId="0" borderId="12" xfId="1994" applyNumberFormat="1" applyFont="1" applyBorder="1" applyAlignment="1">
      <alignment horizontal="center"/>
    </xf>
    <xf numFmtId="1" fontId="10" fillId="52" borderId="60" xfId="76" applyNumberFormat="1" applyFont="1" applyFill="1" applyBorder="1" applyAlignment="1" applyProtection="1">
      <alignment horizontal="center"/>
      <protection locked="0"/>
    </xf>
    <xf numFmtId="1" fontId="10" fillId="52" borderId="0" xfId="76" applyNumberFormat="1" applyFont="1" applyFill="1" applyBorder="1" applyAlignment="1" applyProtection="1">
      <alignment horizontal="center"/>
      <protection locked="0"/>
    </xf>
    <xf numFmtId="1" fontId="10" fillId="0" borderId="2" xfId="1994" applyNumberFormat="1" applyFont="1" applyFill="1" applyBorder="1" applyAlignment="1" applyProtection="1">
      <alignment horizontal="center"/>
      <protection locked="0"/>
    </xf>
    <xf numFmtId="1" fontId="10" fillId="52" borderId="2" xfId="1994" applyNumberFormat="1" applyFont="1" applyFill="1" applyBorder="1" applyAlignment="1" applyProtection="1">
      <alignment horizontal="center"/>
      <protection locked="0"/>
    </xf>
    <xf numFmtId="1" fontId="10" fillId="4" borderId="0" xfId="1994" applyNumberFormat="1" applyFont="1" applyFill="1" applyBorder="1" applyAlignment="1">
      <alignment horizontal="center"/>
    </xf>
    <xf numFmtId="1" fontId="10" fillId="7" borderId="2" xfId="1994" applyNumberFormat="1" applyFont="1" applyFill="1" applyBorder="1" applyAlignment="1" applyProtection="1">
      <alignment horizontal="center"/>
      <protection locked="0"/>
    </xf>
    <xf numFmtId="1" fontId="10" fillId="6" borderId="6" xfId="1994" applyNumberFormat="1" applyFont="1" applyFill="1" applyBorder="1" applyAlignment="1">
      <alignment horizontal="center"/>
    </xf>
    <xf numFmtId="1" fontId="10" fillId="6" borderId="14" xfId="1994" applyNumberFormat="1" applyFont="1" applyFill="1" applyBorder="1" applyAlignment="1">
      <alignment horizontal="center"/>
    </xf>
    <xf numFmtId="1" fontId="10" fillId="6" borderId="5" xfId="1994" applyNumberFormat="1" applyFont="1" applyFill="1" applyBorder="1" applyAlignment="1">
      <alignment horizontal="center"/>
    </xf>
    <xf numFmtId="1" fontId="10" fillId="52" borderId="5" xfId="1994" applyNumberFormat="1" applyFont="1" applyFill="1" applyBorder="1" applyAlignment="1">
      <alignment horizontal="center"/>
    </xf>
    <xf numFmtId="0" fontId="18" fillId="0" borderId="64" xfId="204" applyFont="1" applyFill="1" applyBorder="1" applyAlignment="1">
      <alignment horizontal="left"/>
    </xf>
    <xf numFmtId="2" fontId="10" fillId="0" borderId="64" xfId="76" applyNumberFormat="1" applyFont="1" applyFill="1" applyBorder="1" applyAlignment="1" applyProtection="1">
      <alignment horizontal="center"/>
      <protection locked="0"/>
    </xf>
    <xf numFmtId="2" fontId="10" fillId="0" borderId="12" xfId="76" applyNumberFormat="1" applyFont="1" applyFill="1" applyBorder="1" applyAlignment="1" applyProtection="1">
      <alignment horizontal="center"/>
      <protection locked="0"/>
    </xf>
    <xf numFmtId="2" fontId="10" fillId="0" borderId="3" xfId="1994" applyNumberFormat="1" applyFont="1" applyFill="1" applyBorder="1" applyAlignment="1" applyProtection="1">
      <alignment horizontal="center"/>
      <protection locked="0"/>
    </xf>
    <xf numFmtId="2" fontId="10" fillId="52" borderId="3" xfId="1994" applyNumberFormat="1" applyFont="1" applyFill="1" applyBorder="1" applyAlignment="1" applyProtection="1">
      <alignment horizontal="center"/>
      <protection locked="0"/>
    </xf>
    <xf numFmtId="0" fontId="10" fillId="0" borderId="61" xfId="204" applyFont="1" applyFill="1" applyBorder="1" applyAlignment="1">
      <alignment horizontal="left" indent="3"/>
    </xf>
    <xf numFmtId="2" fontId="10" fillId="4" borderId="61" xfId="76" applyNumberFormat="1" applyFont="1" applyFill="1" applyBorder="1" applyAlignment="1" applyProtection="1">
      <alignment horizontal="center"/>
      <protection locked="0"/>
    </xf>
    <xf numFmtId="2" fontId="10" fillId="4" borderId="8" xfId="76" applyNumberFormat="1" applyFont="1" applyFill="1" applyBorder="1" applyAlignment="1" applyProtection="1">
      <alignment horizontal="center"/>
      <protection locked="0"/>
    </xf>
    <xf numFmtId="1" fontId="10" fillId="4" borderId="8" xfId="76" applyNumberFormat="1" applyFont="1" applyFill="1" applyBorder="1" applyAlignment="1" applyProtection="1">
      <alignment horizontal="center"/>
      <protection locked="0"/>
    </xf>
    <xf numFmtId="1" fontId="10" fillId="52" borderId="4" xfId="1994" applyNumberFormat="1" applyFont="1" applyFill="1" applyBorder="1" applyAlignment="1" applyProtection="1">
      <alignment horizontal="center"/>
      <protection locked="0"/>
    </xf>
    <xf numFmtId="2" fontId="10" fillId="52" borderId="4" xfId="1994" applyNumberFormat="1" applyFont="1" applyFill="1" applyBorder="1" applyAlignment="1" applyProtection="1">
      <alignment horizontal="center"/>
      <protection locked="0"/>
    </xf>
    <xf numFmtId="0" fontId="18" fillId="0" borderId="64" xfId="204" applyFont="1" applyBorder="1"/>
    <xf numFmtId="1" fontId="10" fillId="0" borderId="60" xfId="76" applyNumberFormat="1" applyFont="1" applyFill="1" applyBorder="1" applyAlignment="1" applyProtection="1">
      <alignment horizontal="center"/>
      <protection locked="0"/>
    </xf>
    <xf numFmtId="1" fontId="10" fillId="0" borderId="0" xfId="76" applyNumberFormat="1" applyFont="1" applyFill="1" applyBorder="1" applyAlignment="1" applyProtection="1">
      <alignment horizontal="center"/>
      <protection locked="0"/>
    </xf>
    <xf numFmtId="1" fontId="10" fillId="0" borderId="2" xfId="76" applyNumberFormat="1" applyFont="1" applyFill="1" applyBorder="1" applyAlignment="1" applyProtection="1">
      <alignment horizontal="center"/>
      <protection locked="0"/>
    </xf>
    <xf numFmtId="1" fontId="10" fillId="24" borderId="4" xfId="76" applyNumberFormat="1" applyFont="1" applyFill="1" applyBorder="1" applyAlignment="1" applyProtection="1">
      <alignment horizontal="center"/>
      <protection locked="0"/>
    </xf>
    <xf numFmtId="0" fontId="10" fillId="0" borderId="0" xfId="204" applyFont="1" applyFill="1" applyBorder="1" applyAlignment="1">
      <alignment horizontal="left"/>
    </xf>
    <xf numFmtId="0" fontId="10" fillId="0" borderId="0" xfId="1994" applyNumberFormat="1" applyFont="1" applyFill="1" applyBorder="1" applyAlignment="1">
      <alignment horizontal="center"/>
    </xf>
    <xf numFmtId="0" fontId="10" fillId="0" borderId="0" xfId="1994" applyFont="1" applyAlignment="1">
      <alignment horizontal="center"/>
    </xf>
    <xf numFmtId="0" fontId="10" fillId="0" borderId="0" xfId="1994" applyFont="1" applyBorder="1"/>
    <xf numFmtId="0" fontId="5" fillId="0" borderId="0" xfId="839" applyFont="1" applyAlignment="1">
      <alignment horizontal="center"/>
    </xf>
    <xf numFmtId="0" fontId="5" fillId="0" borderId="0" xfId="839" applyFont="1"/>
    <xf numFmtId="213" fontId="11" fillId="0" borderId="0" xfId="204" applyNumberFormat="1" applyFont="1"/>
    <xf numFmtId="0" fontId="148" fillId="0" borderId="0" xfId="839" applyFont="1" applyAlignment="1">
      <alignment horizontal="center" wrapText="1"/>
    </xf>
    <xf numFmtId="0" fontId="148" fillId="0" borderId="0" xfId="839" applyFont="1" applyAlignment="1">
      <alignment wrapText="1"/>
    </xf>
    <xf numFmtId="0" fontId="147" fillId="0" borderId="0" xfId="839" quotePrefix="1" applyFont="1" applyAlignment="1">
      <alignment horizontal="left" wrapText="1"/>
    </xf>
    <xf numFmtId="0" fontId="147" fillId="0" borderId="0" xfId="839" applyFont="1" applyAlignment="1">
      <alignment horizontal="left" wrapText="1"/>
    </xf>
    <xf numFmtId="0" fontId="8" fillId="0" borderId="18" xfId="1992" applyFont="1" applyFill="1" applyBorder="1" applyAlignment="1" applyProtection="1">
      <alignment horizontal="center" vertical="center"/>
    </xf>
    <xf numFmtId="0" fontId="8" fillId="0" borderId="21" xfId="839" applyFont="1" applyBorder="1"/>
    <xf numFmtId="0" fontId="8" fillId="0" borderId="0" xfId="839" applyFont="1" applyBorder="1"/>
    <xf numFmtId="0" fontId="8" fillId="0" borderId="0" xfId="1993" applyFont="1" applyFill="1" applyBorder="1" applyAlignment="1">
      <alignment horizontal="center"/>
    </xf>
    <xf numFmtId="0" fontId="7" fillId="0" borderId="0" xfId="1993" applyFont="1" applyFill="1" applyBorder="1" applyAlignment="1">
      <alignment horizontal="center"/>
    </xf>
    <xf numFmtId="0" fontId="8" fillId="0" borderId="19" xfId="1993" applyFont="1" applyFill="1" applyBorder="1" applyAlignment="1">
      <alignment horizontal="center"/>
    </xf>
    <xf numFmtId="0" fontId="5" fillId="0" borderId="23" xfId="839" applyFont="1" applyBorder="1"/>
    <xf numFmtId="0" fontId="7" fillId="0" borderId="21" xfId="204" applyFont="1" applyFill="1" applyBorder="1" applyAlignment="1">
      <alignment horizontal="left" indent="1"/>
    </xf>
    <xf numFmtId="0" fontId="7" fillId="24" borderId="0" xfId="204" applyFont="1" applyFill="1" applyBorder="1" applyAlignment="1">
      <alignment horizontal="center"/>
    </xf>
    <xf numFmtId="0" fontId="8" fillId="4" borderId="0" xfId="1993" applyFont="1" applyFill="1" applyBorder="1" applyAlignment="1" applyProtection="1">
      <alignment horizontal="center"/>
      <protection locked="0"/>
    </xf>
    <xf numFmtId="0" fontId="7" fillId="4" borderId="0" xfId="1993" applyFont="1" applyFill="1" applyBorder="1" applyAlignment="1" applyProtection="1">
      <alignment horizontal="center"/>
      <protection locked="0"/>
    </xf>
    <xf numFmtId="0" fontId="7" fillId="82" borderId="21" xfId="1993" applyFont="1" applyFill="1" applyBorder="1" applyAlignment="1" applyProtection="1">
      <alignment horizontal="center"/>
      <protection locked="0"/>
    </xf>
    <xf numFmtId="0" fontId="7" fillId="7" borderId="21" xfId="1993" applyFont="1" applyFill="1" applyBorder="1" applyAlignment="1" applyProtection="1">
      <alignment horizontal="center"/>
      <protection locked="0"/>
    </xf>
    <xf numFmtId="0" fontId="7" fillId="52" borderId="21" xfId="1993" applyFont="1" applyFill="1" applyBorder="1" applyAlignment="1" applyProtection="1">
      <alignment horizontal="center"/>
      <protection locked="0"/>
    </xf>
    <xf numFmtId="0" fontId="8" fillId="4" borderId="0" xfId="1995" applyFont="1" applyFill="1" applyBorder="1" applyAlignment="1" applyProtection="1">
      <alignment horizontal="center"/>
      <protection locked="0"/>
    </xf>
    <xf numFmtId="0" fontId="8" fillId="4" borderId="0" xfId="1992" applyFont="1" applyFill="1" applyBorder="1" applyAlignment="1" applyProtection="1">
      <alignment horizontal="center"/>
      <protection locked="0"/>
    </xf>
    <xf numFmtId="0" fontId="7" fillId="4" borderId="0" xfId="1992" applyFont="1" applyFill="1" applyBorder="1" applyAlignment="1" applyProtection="1">
      <alignment horizontal="center"/>
      <protection locked="0"/>
    </xf>
    <xf numFmtId="0" fontId="7" fillId="82" borderId="21" xfId="1992" applyFont="1" applyFill="1" applyBorder="1" applyAlignment="1" applyProtection="1">
      <alignment horizontal="center"/>
      <protection locked="0"/>
    </xf>
    <xf numFmtId="0" fontId="7" fillId="7" borderId="21" xfId="1992" applyFont="1" applyFill="1" applyBorder="1" applyAlignment="1" applyProtection="1">
      <alignment horizontal="center"/>
      <protection locked="0"/>
    </xf>
    <xf numFmtId="0" fontId="7" fillId="52" borderId="21" xfId="1992" applyFont="1" applyFill="1" applyBorder="1" applyAlignment="1" applyProtection="1">
      <alignment horizontal="center"/>
      <protection locked="0"/>
    </xf>
    <xf numFmtId="0" fontId="22" fillId="4" borderId="0" xfId="839" applyFont="1" applyFill="1" applyBorder="1" applyAlignment="1" applyProtection="1">
      <alignment horizontal="center" vertical="top" wrapText="1"/>
      <protection locked="0"/>
    </xf>
    <xf numFmtId="0" fontId="7" fillId="4" borderId="0" xfId="839" applyFont="1" applyFill="1" applyBorder="1" applyAlignment="1" applyProtection="1">
      <alignment horizontal="center"/>
      <protection locked="0"/>
    </xf>
    <xf numFmtId="0" fontId="7" fillId="82" borderId="21" xfId="839" applyFont="1" applyFill="1" applyBorder="1" applyAlignment="1" applyProtection="1">
      <alignment horizontal="center"/>
      <protection locked="0"/>
    </xf>
    <xf numFmtId="0" fontId="7" fillId="7" borderId="21" xfId="839" applyFont="1" applyFill="1" applyBorder="1" applyAlignment="1" applyProtection="1">
      <alignment horizontal="center"/>
      <protection locked="0"/>
    </xf>
    <xf numFmtId="0" fontId="7" fillId="52" borderId="21" xfId="839" applyFont="1" applyFill="1" applyBorder="1" applyAlignment="1" applyProtection="1">
      <alignment horizontal="center"/>
      <protection locked="0"/>
    </xf>
    <xf numFmtId="164" fontId="7" fillId="24" borderId="0" xfId="204" applyNumberFormat="1" applyFont="1" applyFill="1" applyBorder="1" applyAlignment="1">
      <alignment horizontal="center"/>
    </xf>
    <xf numFmtId="213" fontId="8" fillId="0" borderId="37" xfId="839" applyNumberFormat="1" applyFont="1" applyFill="1" applyBorder="1" applyAlignment="1">
      <alignment horizontal="left" wrapText="1"/>
    </xf>
    <xf numFmtId="213" fontId="8" fillId="0" borderId="87" xfId="839" applyNumberFormat="1" applyFont="1" applyFill="1" applyBorder="1" applyAlignment="1">
      <alignment horizontal="left" wrapText="1"/>
    </xf>
    <xf numFmtId="0" fontId="22" fillId="6" borderId="87" xfId="839" applyFont="1" applyFill="1" applyBorder="1" applyAlignment="1">
      <alignment horizontal="center" vertical="top" wrapText="1"/>
    </xf>
    <xf numFmtId="0" fontId="22" fillId="6" borderId="37" xfId="839" applyFont="1" applyFill="1" applyBorder="1" applyAlignment="1">
      <alignment horizontal="center" vertical="top" wrapText="1"/>
    </xf>
    <xf numFmtId="213" fontId="7" fillId="0" borderId="0" xfId="839" quotePrefix="1" applyNumberFormat="1" applyFont="1" applyBorder="1" applyAlignment="1">
      <alignment horizontal="right" wrapText="1"/>
    </xf>
    <xf numFmtId="0" fontId="22" fillId="0" borderId="0" xfId="839" applyFont="1" applyBorder="1" applyAlignment="1">
      <alignment horizontal="center" vertical="top" wrapText="1"/>
    </xf>
    <xf numFmtId="0" fontId="7" fillId="0" borderId="0" xfId="839" applyFont="1" applyBorder="1" applyAlignment="1">
      <alignment horizontal="center"/>
    </xf>
    <xf numFmtId="0" fontId="5" fillId="0" borderId="88" xfId="839" applyFont="1" applyBorder="1"/>
    <xf numFmtId="0" fontId="5" fillId="0" borderId="83" xfId="839" applyFont="1" applyBorder="1"/>
    <xf numFmtId="0" fontId="8" fillId="0" borderId="83" xfId="1992" applyFont="1" applyFill="1" applyBorder="1" applyAlignment="1" applyProtection="1">
      <alignment horizontal="center" vertical="center"/>
    </xf>
    <xf numFmtId="0" fontId="8" fillId="0" borderId="84" xfId="1992" applyFont="1" applyFill="1" applyBorder="1" applyAlignment="1" applyProtection="1">
      <alignment horizontal="center" vertical="center"/>
    </xf>
    <xf numFmtId="0" fontId="8" fillId="0" borderId="84" xfId="1993" applyFont="1" applyFill="1" applyBorder="1" applyAlignment="1" applyProtection="1">
      <alignment horizontal="center" vertical="center"/>
    </xf>
    <xf numFmtId="0" fontId="8" fillId="0" borderId="88" xfId="1993" applyFont="1" applyFill="1" applyBorder="1" applyAlignment="1" applyProtection="1">
      <alignment horizontal="center" vertical="center"/>
    </xf>
    <xf numFmtId="0" fontId="8" fillId="0" borderId="21" xfId="1993" applyFont="1" applyFill="1" applyBorder="1" applyAlignment="1">
      <alignment horizontal="center"/>
    </xf>
    <xf numFmtId="0" fontId="7" fillId="52" borderId="0" xfId="204" applyFont="1" applyFill="1" applyBorder="1" applyAlignment="1">
      <alignment horizontal="left" indent="1"/>
    </xf>
    <xf numFmtId="213" fontId="8" fillId="52" borderId="87" xfId="839" applyNumberFormat="1" applyFont="1" applyFill="1" applyBorder="1" applyAlignment="1">
      <alignment horizontal="left" wrapText="1"/>
    </xf>
    <xf numFmtId="0" fontId="7" fillId="6" borderId="0" xfId="1993" applyFont="1" applyFill="1" applyBorder="1" applyAlignment="1">
      <alignment horizontal="center"/>
    </xf>
    <xf numFmtId="0" fontId="7" fillId="24" borderId="21" xfId="1993" applyFont="1" applyFill="1" applyBorder="1" applyAlignment="1">
      <alignment horizontal="center"/>
    </xf>
    <xf numFmtId="0" fontId="7" fillId="6" borderId="0" xfId="1995" applyFont="1" applyFill="1" applyBorder="1" applyAlignment="1">
      <alignment horizontal="center"/>
    </xf>
    <xf numFmtId="0" fontId="7" fillId="6" borderId="0" xfId="1992" applyFont="1" applyFill="1" applyBorder="1" applyAlignment="1">
      <alignment horizontal="center"/>
    </xf>
    <xf numFmtId="0" fontId="7" fillId="24" borderId="21" xfId="1992" applyFont="1" applyFill="1" applyBorder="1" applyAlignment="1">
      <alignment horizontal="center"/>
    </xf>
    <xf numFmtId="0" fontId="22" fillId="6" borderId="0" xfId="839" applyFont="1" applyFill="1" applyBorder="1" applyAlignment="1">
      <alignment horizontal="center" vertical="top" wrapText="1"/>
    </xf>
    <xf numFmtId="0" fontId="7" fillId="6" borderId="0" xfId="839" applyFont="1" applyFill="1" applyBorder="1" applyAlignment="1">
      <alignment horizontal="center"/>
    </xf>
    <xf numFmtId="0" fontId="7" fillId="24" borderId="21" xfId="839" applyFont="1" applyFill="1" applyBorder="1" applyAlignment="1">
      <alignment horizontal="center"/>
    </xf>
    <xf numFmtId="213" fontId="7" fillId="0" borderId="88" xfId="839" quotePrefix="1" applyNumberFormat="1" applyFont="1" applyBorder="1" applyAlignment="1">
      <alignment horizontal="right" wrapText="1"/>
    </xf>
    <xf numFmtId="213" fontId="7" fillId="0" borderId="83" xfId="839" quotePrefix="1" applyNumberFormat="1" applyFont="1" applyBorder="1" applyAlignment="1">
      <alignment horizontal="right" wrapText="1"/>
    </xf>
    <xf numFmtId="0" fontId="7" fillId="0" borderId="21" xfId="839" applyFont="1" applyBorder="1" applyAlignment="1">
      <alignment horizontal="center"/>
    </xf>
    <xf numFmtId="0" fontId="5" fillId="0" borderId="0" xfId="839" applyFont="1" applyBorder="1"/>
    <xf numFmtId="213" fontId="7" fillId="0" borderId="0" xfId="839" applyNumberFormat="1" applyFont="1" applyBorder="1" applyAlignment="1">
      <alignment horizontal="right" wrapText="1"/>
    </xf>
    <xf numFmtId="0" fontId="8" fillId="0" borderId="85" xfId="1993" applyFont="1" applyFill="1" applyBorder="1" applyAlignment="1" applyProtection="1">
      <alignment horizontal="center" vertical="center"/>
    </xf>
    <xf numFmtId="0" fontId="8" fillId="0" borderId="21" xfId="204" applyFont="1" applyFill="1" applyBorder="1"/>
    <xf numFmtId="0" fontId="7" fillId="0" borderId="0" xfId="204" applyFont="1" applyFill="1" applyBorder="1" applyAlignment="1">
      <alignment horizontal="center"/>
    </xf>
    <xf numFmtId="213" fontId="6" fillId="0" borderId="0" xfId="839" applyNumberFormat="1" applyFont="1" applyBorder="1" applyAlignment="1">
      <alignment horizontal="center" wrapText="1"/>
    </xf>
    <xf numFmtId="0" fontId="149" fillId="0" borderId="0" xfId="839" applyFont="1" applyBorder="1" applyAlignment="1">
      <alignment horizontal="center" vertical="top" wrapText="1"/>
    </xf>
    <xf numFmtId="0" fontId="6" fillId="0" borderId="0" xfId="839" applyFont="1" applyBorder="1" applyAlignment="1">
      <alignment horizontal="center"/>
    </xf>
    <xf numFmtId="0" fontId="6" fillId="0" borderId="21" xfId="839" applyFont="1" applyBorder="1" applyAlignment="1">
      <alignment horizontal="center"/>
    </xf>
    <xf numFmtId="0" fontId="59" fillId="0" borderId="21" xfId="204" applyFont="1" applyFill="1" applyBorder="1" applyAlignment="1">
      <alignment horizontal="left" indent="1"/>
    </xf>
    <xf numFmtId="0" fontId="59" fillId="52" borderId="0" xfId="204" applyFont="1" applyFill="1" applyBorder="1" applyAlignment="1">
      <alignment horizontal="left" indent="1"/>
    </xf>
    <xf numFmtId="0" fontId="7" fillId="4" borderId="0" xfId="1995" applyFont="1" applyFill="1" applyBorder="1" applyAlignment="1" applyProtection="1">
      <alignment horizontal="center"/>
      <protection locked="0"/>
    </xf>
    <xf numFmtId="0" fontId="7" fillId="82" borderId="21" xfId="1995" applyFont="1" applyFill="1" applyBorder="1" applyAlignment="1" applyProtection="1">
      <alignment horizontal="center"/>
      <protection locked="0"/>
    </xf>
    <xf numFmtId="0" fontId="7" fillId="7" borderId="21" xfId="1995" applyFont="1" applyFill="1" applyBorder="1" applyAlignment="1" applyProtection="1">
      <alignment horizontal="center"/>
      <protection locked="0"/>
    </xf>
    <xf numFmtId="0" fontId="7" fillId="52" borderId="21" xfId="1995" applyFont="1" applyFill="1" applyBorder="1" applyAlignment="1" applyProtection="1">
      <alignment horizontal="center"/>
      <protection locked="0"/>
    </xf>
    <xf numFmtId="0" fontId="7" fillId="0" borderId="55" xfId="204" applyFont="1" applyFill="1" applyBorder="1" applyAlignment="1">
      <alignment horizontal="left"/>
    </xf>
    <xf numFmtId="0" fontId="7" fillId="52" borderId="14" xfId="204" applyFont="1" applyFill="1" applyBorder="1" applyAlignment="1">
      <alignment horizontal="left"/>
    </xf>
    <xf numFmtId="0" fontId="7" fillId="6" borderId="14" xfId="1995" applyFont="1" applyFill="1" applyBorder="1" applyAlignment="1">
      <alignment horizontal="center"/>
    </xf>
    <xf numFmtId="0" fontId="7" fillId="6" borderId="55" xfId="1995" applyFont="1" applyFill="1" applyBorder="1" applyAlignment="1">
      <alignment horizontal="center"/>
    </xf>
    <xf numFmtId="0" fontId="7" fillId="0" borderId="21" xfId="204" applyFont="1" applyFill="1" applyBorder="1"/>
    <xf numFmtId="0" fontId="7" fillId="0" borderId="0" xfId="1995" applyFont="1" applyFill="1" applyBorder="1" applyAlignment="1">
      <alignment horizontal="center"/>
    </xf>
    <xf numFmtId="0" fontId="7" fillId="0" borderId="21" xfId="1995" applyFont="1" applyFill="1" applyBorder="1" applyAlignment="1">
      <alignment horizontal="center"/>
    </xf>
    <xf numFmtId="0" fontId="59" fillId="0" borderId="0" xfId="204" applyFont="1" applyFill="1" applyBorder="1" applyAlignment="1">
      <alignment horizontal="left" indent="1"/>
    </xf>
    <xf numFmtId="0" fontId="59" fillId="52" borderId="0" xfId="204" applyFont="1" applyFill="1" applyBorder="1" applyAlignment="1">
      <alignment horizontal="left"/>
    </xf>
    <xf numFmtId="0" fontId="7" fillId="82" borderId="21" xfId="1995" applyFont="1" applyFill="1" applyBorder="1" applyAlignment="1">
      <alignment horizontal="center"/>
    </xf>
    <xf numFmtId="0" fontId="7" fillId="7" borderId="21" xfId="1995" applyFont="1" applyFill="1" applyBorder="1" applyAlignment="1">
      <alignment horizontal="center"/>
    </xf>
    <xf numFmtId="0" fontId="7" fillId="52" borderId="21" xfId="1995" applyFont="1" applyFill="1" applyBorder="1" applyAlignment="1">
      <alignment horizontal="center"/>
    </xf>
    <xf numFmtId="0" fontId="7" fillId="6" borderId="56" xfId="1995" applyFont="1" applyFill="1" applyBorder="1" applyAlignment="1">
      <alignment horizontal="center"/>
    </xf>
    <xf numFmtId="0" fontId="7" fillId="24" borderId="55" xfId="1995" applyFont="1" applyFill="1" applyBorder="1" applyAlignment="1">
      <alignment horizontal="center"/>
    </xf>
    <xf numFmtId="0" fontId="22" fillId="6" borderId="55" xfId="839" applyFont="1" applyFill="1" applyBorder="1" applyAlignment="1">
      <alignment horizontal="center" vertical="top" wrapText="1"/>
    </xf>
    <xf numFmtId="0" fontId="59" fillId="24" borderId="21" xfId="204" applyFont="1" applyFill="1" applyBorder="1" applyAlignment="1">
      <alignment horizontal="left" indent="1"/>
    </xf>
    <xf numFmtId="0" fontId="45" fillId="0" borderId="21" xfId="839" applyFont="1" applyBorder="1" applyAlignment="1">
      <alignment vertical="top" wrapText="1"/>
    </xf>
    <xf numFmtId="0" fontId="45" fillId="0" borderId="0" xfId="839" applyFont="1" applyBorder="1" applyAlignment="1">
      <alignment vertical="top" wrapText="1"/>
    </xf>
    <xf numFmtId="0" fontId="7" fillId="6" borderId="57" xfId="1995" applyFont="1" applyFill="1" applyBorder="1" applyAlignment="1">
      <alignment horizontal="center"/>
    </xf>
    <xf numFmtId="213" fontId="7" fillId="0" borderId="21" xfId="839" applyNumberFormat="1" applyFont="1" applyBorder="1" applyAlignment="1">
      <alignment horizontal="right" wrapText="1"/>
    </xf>
    <xf numFmtId="0" fontId="8" fillId="0" borderId="21" xfId="204" applyFont="1" applyFill="1" applyBorder="1" applyAlignment="1">
      <alignment horizontal="left"/>
    </xf>
    <xf numFmtId="0" fontId="8" fillId="0" borderId="0" xfId="204" applyFont="1" applyFill="1" applyBorder="1" applyAlignment="1">
      <alignment horizontal="left"/>
    </xf>
    <xf numFmtId="0" fontId="59" fillId="0" borderId="18" xfId="204" applyFont="1" applyFill="1" applyBorder="1" applyAlignment="1">
      <alignment horizontal="left" indent="1"/>
    </xf>
    <xf numFmtId="0" fontId="7" fillId="0" borderId="37" xfId="204" applyFont="1" applyFill="1" applyBorder="1" applyAlignment="1">
      <alignment horizontal="left"/>
    </xf>
    <xf numFmtId="0" fontId="7" fillId="52" borderId="87" xfId="204" applyFont="1" applyFill="1" applyBorder="1" applyAlignment="1">
      <alignment horizontal="left"/>
    </xf>
    <xf numFmtId="0" fontId="7" fillId="6" borderId="87" xfId="1995" applyFont="1" applyFill="1" applyBorder="1" applyAlignment="1">
      <alignment horizontal="center"/>
    </xf>
    <xf numFmtId="0" fontId="7" fillId="6" borderId="37" xfId="1995" applyFont="1" applyFill="1" applyBorder="1" applyAlignment="1">
      <alignment horizontal="center"/>
    </xf>
    <xf numFmtId="213" fontId="8" fillId="0" borderId="0" xfId="204" applyNumberFormat="1" applyFont="1" applyBorder="1" applyAlignment="1">
      <alignment horizontal="left" vertical="top" wrapText="1"/>
    </xf>
    <xf numFmtId="0" fontId="45" fillId="0" borderId="0" xfId="839" applyFont="1" applyBorder="1" applyAlignment="1">
      <alignment horizontal="center" vertical="top" wrapText="1"/>
    </xf>
    <xf numFmtId="0" fontId="7" fillId="0" borderId="0" xfId="839" applyFont="1" applyBorder="1"/>
    <xf numFmtId="0" fontId="7" fillId="0" borderId="0" xfId="839" applyFont="1"/>
    <xf numFmtId="0" fontId="5" fillId="0" borderId="0" xfId="839" applyFont="1" applyBorder="1" applyAlignment="1">
      <alignment horizontal="center"/>
    </xf>
    <xf numFmtId="213" fontId="8" fillId="0" borderId="0" xfId="204" applyNumberFormat="1" applyFont="1" applyBorder="1" applyAlignment="1">
      <alignment horizontal="left" wrapText="1"/>
    </xf>
    <xf numFmtId="213" fontId="8" fillId="0" borderId="0" xfId="204" applyNumberFormat="1" applyFont="1" applyBorder="1" applyAlignment="1">
      <alignment horizontal="right" wrapText="1"/>
    </xf>
    <xf numFmtId="0" fontId="7" fillId="0" borderId="0" xfId="839" applyFont="1" applyBorder="1" applyAlignment="1">
      <alignment horizontal="center" vertical="top" wrapText="1"/>
    </xf>
    <xf numFmtId="213" fontId="7" fillId="0" borderId="0" xfId="204" applyNumberFormat="1" applyFont="1" applyBorder="1" applyAlignment="1">
      <alignment horizontal="right" wrapText="1"/>
    </xf>
    <xf numFmtId="0" fontId="5" fillId="0" borderId="0" xfId="839"/>
    <xf numFmtId="0" fontId="5" fillId="0" borderId="0" xfId="839" applyAlignment="1">
      <alignment horizontal="center"/>
    </xf>
    <xf numFmtId="213" fontId="8" fillId="0" borderId="20" xfId="204" applyNumberFormat="1" applyFont="1" applyBorder="1" applyAlignment="1">
      <alignment horizontal="left" wrapText="1"/>
    </xf>
    <xf numFmtId="0" fontId="7" fillId="0" borderId="0" xfId="839" applyFont="1" applyAlignment="1">
      <alignment horizontal="center"/>
    </xf>
    <xf numFmtId="213" fontId="7" fillId="0" borderId="20" xfId="839" applyNumberFormat="1" applyFont="1" applyBorder="1" applyAlignment="1">
      <alignment horizontal="right" wrapText="1"/>
    </xf>
    <xf numFmtId="213" fontId="7" fillId="0" borderId="20" xfId="204" applyNumberFormat="1" applyFont="1" applyBorder="1" applyAlignment="1">
      <alignment horizontal="right" wrapText="1"/>
    </xf>
    <xf numFmtId="0" fontId="6" fillId="3" borderId="0" xfId="839" applyFont="1" applyFill="1" applyAlignment="1" applyProtection="1">
      <alignment horizontal="center" vertical="center"/>
    </xf>
    <xf numFmtId="0" fontId="145" fillId="3" borderId="0" xfId="839" applyFont="1" applyFill="1" applyAlignment="1" applyProtection="1">
      <alignment horizontal="center" vertical="center"/>
    </xf>
    <xf numFmtId="0" fontId="6" fillId="3" borderId="7" xfId="839" applyFont="1" applyFill="1" applyBorder="1" applyAlignment="1" applyProtection="1">
      <alignment horizontal="center" vertical="center"/>
    </xf>
    <xf numFmtId="168" fontId="40" fillId="3" borderId="7" xfId="839" applyNumberFormat="1" applyFont="1" applyFill="1" applyBorder="1" applyAlignment="1">
      <alignment horizontal="center" vertical="center"/>
    </xf>
    <xf numFmtId="0" fontId="39" fillId="0" borderId="0" xfId="204" applyFont="1" applyAlignment="1" applyProtection="1">
      <alignment horizontal="center" vertical="center"/>
    </xf>
    <xf numFmtId="0" fontId="5" fillId="0" borderId="0" xfId="839" applyFont="1" applyAlignment="1">
      <alignment horizontal="center" vertical="center"/>
    </xf>
    <xf numFmtId="0" fontId="147" fillId="0" borderId="0" xfId="839" quotePrefix="1" applyFont="1" applyAlignment="1">
      <alignment horizontal="left"/>
    </xf>
    <xf numFmtId="0" fontId="147" fillId="0" borderId="0" xfId="839" applyFont="1" applyAlignment="1">
      <alignment horizontal="center" vertical="center"/>
    </xf>
    <xf numFmtId="0" fontId="148" fillId="0" borderId="0" xfId="839" applyFont="1" applyAlignment="1">
      <alignment horizontal="center" vertical="center" wrapText="1"/>
    </xf>
    <xf numFmtId="0" fontId="8" fillId="0" borderId="68" xfId="204" applyFont="1" applyBorder="1" applyAlignment="1" applyProtection="1">
      <alignment horizontal="center" vertical="center"/>
    </xf>
    <xf numFmtId="0" fontId="8" fillId="0" borderId="67" xfId="204" applyFont="1" applyBorder="1" applyAlignment="1" applyProtection="1">
      <alignment horizontal="center" vertical="center"/>
    </xf>
    <xf numFmtId="0" fontId="8" fillId="0" borderId="16" xfId="1993" applyFont="1" applyFill="1" applyBorder="1" applyAlignment="1">
      <alignment horizontal="center" vertical="center"/>
    </xf>
    <xf numFmtId="0" fontId="8" fillId="0" borderId="0" xfId="1993" applyFont="1" applyFill="1" applyBorder="1" applyAlignment="1">
      <alignment horizontal="center" vertical="center"/>
    </xf>
    <xf numFmtId="0" fontId="5" fillId="0" borderId="0" xfId="839" applyBorder="1"/>
    <xf numFmtId="0" fontId="5" fillId="0" borderId="19" xfId="839" applyBorder="1"/>
    <xf numFmtId="0" fontId="5" fillId="0" borderId="21" xfId="839" applyBorder="1"/>
    <xf numFmtId="0" fontId="7" fillId="4" borderId="0" xfId="1993" applyFont="1" applyFill="1" applyBorder="1" applyAlignment="1" applyProtection="1">
      <alignment horizontal="center" vertical="center"/>
      <protection locked="0"/>
    </xf>
    <xf numFmtId="0" fontId="7" fillId="82" borderId="0" xfId="1993" applyFont="1" applyFill="1" applyBorder="1" applyAlignment="1" applyProtection="1">
      <alignment horizontal="center" vertical="center"/>
      <protection locked="0"/>
    </xf>
    <xf numFmtId="0" fontId="7" fillId="7" borderId="21" xfId="1993" applyFont="1" applyFill="1" applyBorder="1" applyAlignment="1" applyProtection="1">
      <alignment horizontal="center" vertical="center"/>
      <protection locked="0"/>
    </xf>
    <xf numFmtId="0" fontId="5" fillId="52" borderId="19" xfId="839" applyFill="1" applyBorder="1"/>
    <xf numFmtId="0" fontId="7" fillId="4" borderId="0" xfId="1995" applyFont="1" applyFill="1" applyBorder="1" applyAlignment="1" applyProtection="1">
      <alignment horizontal="center" vertical="center"/>
      <protection locked="0"/>
    </xf>
    <xf numFmtId="0" fontId="7" fillId="4" borderId="0" xfId="1992" applyFont="1" applyFill="1" applyBorder="1" applyAlignment="1" applyProtection="1">
      <alignment horizontal="center" vertical="center"/>
      <protection locked="0"/>
    </xf>
    <xf numFmtId="0" fontId="7" fillId="82" borderId="0" xfId="1992" applyFont="1" applyFill="1" applyBorder="1" applyAlignment="1" applyProtection="1">
      <alignment horizontal="center" vertical="center"/>
      <protection locked="0"/>
    </xf>
    <xf numFmtId="0" fontId="7" fillId="4" borderId="0" xfId="839" applyFont="1" applyFill="1" applyBorder="1" applyAlignment="1" applyProtection="1">
      <alignment horizontal="center" vertical="center" wrapText="1"/>
      <protection locked="0"/>
    </xf>
    <xf numFmtId="0" fontId="7" fillId="4" borderId="0" xfId="839" applyFont="1" applyFill="1" applyBorder="1" applyAlignment="1" applyProtection="1">
      <alignment horizontal="center" vertical="center"/>
      <protection locked="0"/>
    </xf>
    <xf numFmtId="0" fontId="7" fillId="82" borderId="0" xfId="839" applyFont="1" applyFill="1" applyBorder="1" applyAlignment="1" applyProtection="1">
      <alignment horizontal="center" vertical="center"/>
      <protection locked="0"/>
    </xf>
    <xf numFmtId="0" fontId="7" fillId="7" borderId="21" xfId="839" applyFont="1" applyFill="1" applyBorder="1" applyAlignment="1" applyProtection="1">
      <alignment horizontal="center" vertical="center"/>
      <protection locked="0"/>
    </xf>
    <xf numFmtId="1" fontId="7" fillId="24" borderId="0" xfId="204" applyNumberFormat="1" applyFont="1" applyFill="1" applyBorder="1" applyAlignment="1">
      <alignment horizontal="center"/>
    </xf>
    <xf numFmtId="213" fontId="8" fillId="6" borderId="37" xfId="839" applyNumberFormat="1" applyFont="1" applyFill="1" applyBorder="1" applyAlignment="1">
      <alignment horizontal="left" wrapText="1"/>
    </xf>
    <xf numFmtId="213" fontId="8" fillId="6" borderId="87" xfId="839" applyNumberFormat="1" applyFont="1" applyFill="1" applyBorder="1" applyAlignment="1">
      <alignment horizontal="left" wrapText="1"/>
    </xf>
    <xf numFmtId="0" fontId="7" fillId="6" borderId="87" xfId="839" applyFont="1" applyFill="1" applyBorder="1" applyAlignment="1">
      <alignment horizontal="center" vertical="center" wrapText="1"/>
    </xf>
    <xf numFmtId="0" fontId="7" fillId="24" borderId="87" xfId="839" applyFont="1" applyFill="1" applyBorder="1" applyAlignment="1">
      <alignment horizontal="center" vertical="center" wrapText="1"/>
    </xf>
    <xf numFmtId="0" fontId="7" fillId="6" borderId="37" xfId="839" applyFont="1" applyFill="1" applyBorder="1" applyAlignment="1">
      <alignment horizontal="center" vertical="center" wrapText="1"/>
    </xf>
    <xf numFmtId="0" fontId="22" fillId="6" borderId="50" xfId="839" applyFont="1" applyFill="1" applyBorder="1" applyAlignment="1">
      <alignment horizontal="center" vertical="top" wrapText="1"/>
    </xf>
    <xf numFmtId="0" fontId="22" fillId="0" borderId="0" xfId="839" applyFont="1" applyBorder="1" applyAlignment="1">
      <alignment horizontal="center" vertical="center" wrapText="1"/>
    </xf>
    <xf numFmtId="0" fontId="7" fillId="0" borderId="0" xfId="839" applyFont="1" applyBorder="1" applyAlignment="1">
      <alignment horizontal="center" vertical="center"/>
    </xf>
    <xf numFmtId="0" fontId="8" fillId="0" borderId="85" xfId="1993" applyFont="1" applyFill="1" applyBorder="1" applyAlignment="1">
      <alignment horizontal="center" vertical="center"/>
    </xf>
    <xf numFmtId="0" fontId="8" fillId="0" borderId="88" xfId="1992" applyFont="1" applyFill="1" applyBorder="1" applyAlignment="1" applyProtection="1">
      <alignment horizontal="center" vertical="center"/>
    </xf>
    <xf numFmtId="0" fontId="41" fillId="0" borderId="23" xfId="839" applyFont="1" applyBorder="1"/>
    <xf numFmtId="0" fontId="41" fillId="0" borderId="0" xfId="839" applyFont="1" applyBorder="1"/>
    <xf numFmtId="0" fontId="8" fillId="0" borderId="0" xfId="1992" applyFont="1" applyFill="1" applyBorder="1" applyAlignment="1">
      <alignment horizontal="center" vertical="center"/>
    </xf>
    <xf numFmtId="0" fontId="7" fillId="0" borderId="0" xfId="1993" applyFont="1" applyFill="1" applyBorder="1" applyAlignment="1">
      <alignment horizontal="center" vertical="center"/>
    </xf>
    <xf numFmtId="0" fontId="8" fillId="0" borderId="21" xfId="1993" applyFont="1" applyFill="1" applyBorder="1" applyAlignment="1">
      <alignment horizontal="center" vertical="center"/>
    </xf>
    <xf numFmtId="0" fontId="5" fillId="0" borderId="66" xfId="839" applyFill="1" applyBorder="1"/>
    <xf numFmtId="0" fontId="5" fillId="0" borderId="21" xfId="839" applyFont="1" applyBorder="1"/>
    <xf numFmtId="0" fontId="5" fillId="0" borderId="19" xfId="839" applyFill="1" applyBorder="1"/>
    <xf numFmtId="0" fontId="7" fillId="0" borderId="0" xfId="204" applyFont="1" applyFill="1" applyBorder="1" applyAlignment="1">
      <alignment horizontal="center" vertical="center"/>
    </xf>
    <xf numFmtId="213" fontId="6" fillId="0" borderId="0" xfId="839" applyNumberFormat="1" applyFont="1" applyBorder="1" applyAlignment="1">
      <alignment horizontal="center" vertical="center" wrapText="1"/>
    </xf>
    <xf numFmtId="0" fontId="149" fillId="0" borderId="0" xfId="839" applyFont="1" applyBorder="1" applyAlignment="1">
      <alignment horizontal="center" vertical="center" wrapText="1"/>
    </xf>
    <xf numFmtId="0" fontId="6" fillId="0" borderId="0" xfId="839" applyFont="1" applyBorder="1" applyAlignment="1">
      <alignment horizontal="center" vertical="center"/>
    </xf>
    <xf numFmtId="0" fontId="6" fillId="0" borderId="21" xfId="839" applyFont="1" applyBorder="1" applyAlignment="1">
      <alignment horizontal="center" vertical="center"/>
    </xf>
    <xf numFmtId="0" fontId="59" fillId="0" borderId="21" xfId="204" applyFont="1" applyFill="1" applyBorder="1"/>
    <xf numFmtId="0" fontId="59" fillId="52" borderId="0" xfId="204" applyFont="1" applyFill="1" applyBorder="1"/>
    <xf numFmtId="0" fontId="7" fillId="82" borderId="0" xfId="1995" applyFont="1" applyFill="1" applyBorder="1" applyAlignment="1" applyProtection="1">
      <alignment horizontal="center" vertical="center"/>
      <protection locked="0"/>
    </xf>
    <xf numFmtId="0" fontId="7" fillId="7" borderId="21" xfId="1995" applyFont="1" applyFill="1" applyBorder="1" applyAlignment="1" applyProtection="1">
      <alignment horizontal="center" vertical="center"/>
      <protection locked="0"/>
    </xf>
    <xf numFmtId="0" fontId="8" fillId="0" borderId="55" xfId="204" applyFont="1" applyFill="1" applyBorder="1"/>
    <xf numFmtId="0" fontId="8" fillId="52" borderId="14" xfId="204" applyFont="1" applyFill="1" applyBorder="1"/>
    <xf numFmtId="0" fontId="7" fillId="6" borderId="14" xfId="839" applyFont="1" applyFill="1" applyBorder="1" applyAlignment="1">
      <alignment horizontal="center" vertical="center" wrapText="1"/>
    </xf>
    <xf numFmtId="0" fontId="7" fillId="24" borderId="14" xfId="839" applyFont="1" applyFill="1" applyBorder="1" applyAlignment="1">
      <alignment horizontal="center" vertical="center" wrapText="1"/>
    </xf>
    <xf numFmtId="0" fontId="7" fillId="6" borderId="5" xfId="839" applyFont="1" applyFill="1" applyBorder="1" applyAlignment="1">
      <alignment horizontal="center" vertical="center" wrapText="1"/>
    </xf>
    <xf numFmtId="0" fontId="22" fillId="6" borderId="33" xfId="839" applyFont="1" applyFill="1" applyBorder="1" applyAlignment="1">
      <alignment horizontal="center" vertical="top" wrapText="1"/>
    </xf>
    <xf numFmtId="0" fontId="7" fillId="0" borderId="0" xfId="1995" applyFont="1" applyFill="1" applyBorder="1" applyAlignment="1">
      <alignment horizontal="center" vertical="center"/>
    </xf>
    <xf numFmtId="0" fontId="7" fillId="0" borderId="21" xfId="1995" applyFont="1" applyFill="1" applyBorder="1" applyAlignment="1">
      <alignment horizontal="center" vertical="center"/>
    </xf>
    <xf numFmtId="0" fontId="5" fillId="0" borderId="33" xfId="839" applyBorder="1"/>
    <xf numFmtId="0" fontId="59" fillId="0" borderId="21" xfId="204" applyFont="1" applyFill="1" applyBorder="1" applyAlignment="1">
      <alignment horizontal="left"/>
    </xf>
    <xf numFmtId="0" fontId="7" fillId="6" borderId="55" xfId="839" applyFont="1" applyFill="1" applyBorder="1" applyAlignment="1">
      <alignment horizontal="center" vertical="center" wrapText="1"/>
    </xf>
    <xf numFmtId="0" fontId="22" fillId="6" borderId="56" xfId="839" applyFont="1" applyFill="1" applyBorder="1" applyAlignment="1">
      <alignment horizontal="center" vertical="top" wrapText="1"/>
    </xf>
    <xf numFmtId="0" fontId="150" fillId="0" borderId="21" xfId="839" applyFont="1" applyBorder="1" applyAlignment="1">
      <alignment horizontal="left"/>
    </xf>
    <xf numFmtId="0" fontId="150" fillId="52" borderId="0" xfId="839" applyFont="1" applyFill="1" applyBorder="1" applyAlignment="1">
      <alignment horizontal="left"/>
    </xf>
    <xf numFmtId="0" fontId="7" fillId="7" borderId="21" xfId="1995" applyFont="1" applyFill="1" applyBorder="1" applyAlignment="1">
      <alignment horizontal="center" vertical="center"/>
    </xf>
    <xf numFmtId="0" fontId="7" fillId="60" borderId="14" xfId="839" applyFont="1" applyFill="1" applyBorder="1" applyAlignment="1">
      <alignment horizontal="center" vertical="center" wrapText="1"/>
    </xf>
    <xf numFmtId="0" fontId="7" fillId="60" borderId="55" xfId="839" applyFont="1" applyFill="1" applyBorder="1" applyAlignment="1">
      <alignment horizontal="center" vertical="center" wrapText="1"/>
    </xf>
    <xf numFmtId="0" fontId="22" fillId="60" borderId="56" xfId="839" applyFont="1" applyFill="1" applyBorder="1" applyAlignment="1">
      <alignment horizontal="center" vertical="top" wrapText="1"/>
    </xf>
    <xf numFmtId="213" fontId="59" fillId="0" borderId="21" xfId="839" applyNumberFormat="1" applyFont="1" applyBorder="1" applyAlignment="1" applyProtection="1">
      <alignment horizontal="left" wrapText="1"/>
      <protection locked="0"/>
    </xf>
    <xf numFmtId="213" fontId="59" fillId="52" borderId="0" xfId="839" applyNumberFormat="1" applyFont="1" applyFill="1" applyBorder="1" applyAlignment="1" applyProtection="1">
      <alignment horizontal="left" wrapText="1"/>
      <protection locked="0"/>
    </xf>
    <xf numFmtId="0" fontId="59" fillId="0" borderId="21" xfId="204" applyFont="1" applyFill="1" applyBorder="1" applyAlignment="1">
      <alignment vertical="top" wrapText="1"/>
    </xf>
    <xf numFmtId="0" fontId="59" fillId="52" borderId="0" xfId="204" applyFont="1" applyFill="1" applyBorder="1" applyAlignment="1">
      <alignment vertical="top" wrapText="1"/>
    </xf>
    <xf numFmtId="0" fontId="7" fillId="4" borderId="0" xfId="1995" applyFont="1" applyFill="1" applyBorder="1" applyAlignment="1" applyProtection="1">
      <alignment horizontal="center" vertical="center" wrapText="1"/>
      <protection locked="0"/>
    </xf>
    <xf numFmtId="0" fontId="7" fillId="82" borderId="0" xfId="1995" applyFont="1" applyFill="1" applyBorder="1" applyAlignment="1" applyProtection="1">
      <alignment horizontal="center" vertical="center" wrapText="1"/>
      <protection locked="0"/>
    </xf>
    <xf numFmtId="0" fontId="7" fillId="7" borderId="21" xfId="1995" applyFont="1" applyFill="1" applyBorder="1" applyAlignment="1" applyProtection="1">
      <alignment horizontal="center" vertical="center" wrapText="1"/>
      <protection locked="0"/>
    </xf>
    <xf numFmtId="0" fontId="5" fillId="52" borderId="19" xfId="839" applyFill="1" applyBorder="1" applyAlignment="1">
      <alignment vertical="top" wrapText="1"/>
    </xf>
    <xf numFmtId="0" fontId="5" fillId="0" borderId="0" xfId="839" applyAlignment="1">
      <alignment vertical="top" wrapText="1"/>
    </xf>
    <xf numFmtId="0" fontId="8" fillId="0" borderId="37" xfId="204" applyFont="1" applyFill="1" applyBorder="1"/>
    <xf numFmtId="0" fontId="8" fillId="52" borderId="87" xfId="204" applyFont="1" applyFill="1" applyBorder="1"/>
    <xf numFmtId="0" fontId="22" fillId="0" borderId="0" xfId="839" applyFont="1" applyFill="1" applyBorder="1" applyAlignment="1">
      <alignment horizontal="center" vertical="center" wrapText="1"/>
    </xf>
    <xf numFmtId="0" fontId="5" fillId="0" borderId="0" xfId="839" applyAlignment="1">
      <alignment horizontal="center" vertical="center"/>
    </xf>
    <xf numFmtId="0" fontId="59" fillId="24" borderId="21" xfId="204" applyFont="1" applyFill="1" applyBorder="1"/>
    <xf numFmtId="0" fontId="12" fillId="3" borderId="0" xfId="1996" applyFont="1" applyFill="1" applyBorder="1" applyProtection="1"/>
    <xf numFmtId="171" fontId="6" fillId="3" borderId="0" xfId="893" applyNumberFormat="1" applyFont="1" applyFill="1" applyProtection="1"/>
    <xf numFmtId="1" fontId="6" fillId="3" borderId="0" xfId="893" applyNumberFormat="1" applyFont="1" applyFill="1" applyProtection="1"/>
    <xf numFmtId="164" fontId="6" fillId="3" borderId="0" xfId="893" applyNumberFormat="1" applyFont="1" applyFill="1" applyProtection="1"/>
    <xf numFmtId="0" fontId="0" fillId="0" borderId="0" xfId="1997" applyFont="1"/>
    <xf numFmtId="0" fontId="12" fillId="3" borderId="0" xfId="1996" applyFont="1" applyFill="1" applyBorder="1" applyAlignment="1">
      <alignment horizontal="left"/>
    </xf>
    <xf numFmtId="171" fontId="61" fillId="3" borderId="0" xfId="1998" applyNumberFormat="1" applyFont="1" applyFill="1" applyBorder="1" applyAlignment="1" applyProtection="1">
      <alignment horizontal="left"/>
    </xf>
    <xf numFmtId="1" fontId="61" fillId="3" borderId="0" xfId="1998" applyNumberFormat="1" applyFont="1" applyFill="1" applyBorder="1" applyAlignment="1" applyProtection="1">
      <alignment horizontal="left"/>
    </xf>
    <xf numFmtId="164" fontId="61" fillId="3" borderId="0" xfId="1998" applyNumberFormat="1" applyFont="1" applyFill="1" applyBorder="1" applyAlignment="1" applyProtection="1">
      <alignment horizontal="left"/>
    </xf>
    <xf numFmtId="168" fontId="12" fillId="3" borderId="0" xfId="1996" applyNumberFormat="1" applyFont="1" applyFill="1" applyBorder="1" applyAlignment="1" applyProtection="1">
      <alignment horizontal="left"/>
    </xf>
    <xf numFmtId="171" fontId="6" fillId="3" borderId="7" xfId="893" applyNumberFormat="1" applyFont="1" applyFill="1" applyBorder="1" applyProtection="1"/>
    <xf numFmtId="1" fontId="6" fillId="3" borderId="7" xfId="893" applyNumberFormat="1" applyFont="1" applyFill="1" applyBorder="1" applyProtection="1"/>
    <xf numFmtId="164" fontId="6" fillId="3" borderId="7" xfId="893" applyNumberFormat="1" applyFont="1" applyFill="1" applyBorder="1" applyProtection="1"/>
    <xf numFmtId="171" fontId="11" fillId="0" borderId="0" xfId="204" applyNumberFormat="1" applyFont="1" applyProtection="1"/>
    <xf numFmtId="1" fontId="0" fillId="0" borderId="0" xfId="1997" applyNumberFormat="1" applyFont="1"/>
    <xf numFmtId="164" fontId="0" fillId="0" borderId="0" xfId="1997" applyNumberFormat="1" applyFont="1"/>
    <xf numFmtId="0" fontId="9" fillId="0" borderId="0" xfId="204" applyFont="1" applyBorder="1" applyProtection="1"/>
    <xf numFmtId="0" fontId="151" fillId="0" borderId="5" xfId="1997" applyFont="1" applyBorder="1" applyAlignment="1">
      <alignment horizontal="centerContinuous"/>
    </xf>
    <xf numFmtId="0" fontId="0" fillId="0" borderId="5" xfId="1997" applyFont="1" applyBorder="1" applyAlignment="1">
      <alignment horizontal="centerContinuous"/>
    </xf>
    <xf numFmtId="1" fontId="151" fillId="0" borderId="5" xfId="1997" applyNumberFormat="1" applyFont="1" applyBorder="1" applyAlignment="1">
      <alignment horizontal="centerContinuous"/>
    </xf>
    <xf numFmtId="1" fontId="151" fillId="0" borderId="5" xfId="1997" applyNumberFormat="1" applyFont="1" applyBorder="1" applyAlignment="1">
      <alignment horizontal="centerContinuous" wrapText="1"/>
    </xf>
    <xf numFmtId="0" fontId="151" fillId="0" borderId="5" xfId="1997" applyFont="1" applyBorder="1" applyAlignment="1">
      <alignment horizontal="center"/>
    </xf>
    <xf numFmtId="1" fontId="151" fillId="0" borderId="5" xfId="1997" applyNumberFormat="1" applyFont="1" applyBorder="1" applyAlignment="1">
      <alignment horizontal="center"/>
    </xf>
    <xf numFmtId="164" fontId="151" fillId="0" borderId="5" xfId="1997" applyNumberFormat="1" applyFont="1" applyBorder="1" applyAlignment="1">
      <alignment horizontal="center"/>
    </xf>
    <xf numFmtId="0" fontId="151" fillId="0" borderId="5" xfId="1997" applyFont="1" applyFill="1" applyBorder="1" applyAlignment="1">
      <alignment horizontal="center"/>
    </xf>
    <xf numFmtId="1" fontId="151" fillId="0" borderId="3" xfId="1997" applyNumberFormat="1" applyFont="1" applyBorder="1" applyAlignment="1">
      <alignment horizontal="center"/>
    </xf>
    <xf numFmtId="0" fontId="0" fillId="0" borderId="5" xfId="1997" applyFont="1" applyBorder="1"/>
    <xf numFmtId="0" fontId="4" fillId="0" borderId="5" xfId="1997" applyFont="1" applyBorder="1"/>
    <xf numFmtId="1" fontId="0" fillId="0" borderId="5" xfId="1997" applyNumberFormat="1" applyFont="1" applyBorder="1"/>
    <xf numFmtId="164" fontId="0" fillId="0" borderId="6" xfId="1997" applyNumberFormat="1" applyFont="1" applyBorder="1"/>
    <xf numFmtId="0" fontId="0" fillId="0" borderId="6" xfId="1997" applyFont="1" applyBorder="1" applyAlignment="1">
      <alignment horizontal="center"/>
    </xf>
    <xf numFmtId="1" fontId="0" fillId="25" borderId="5" xfId="1997" applyNumberFormat="1" applyFont="1" applyFill="1" applyBorder="1"/>
    <xf numFmtId="0" fontId="119" fillId="0" borderId="5" xfId="1997" applyFont="1" applyBorder="1"/>
    <xf numFmtId="204" fontId="0" fillId="25" borderId="5" xfId="1997" applyNumberFormat="1" applyFont="1" applyFill="1" applyBorder="1"/>
    <xf numFmtId="164" fontId="0" fillId="0" borderId="6" xfId="1997" applyNumberFormat="1" applyFont="1" applyFill="1" applyBorder="1"/>
    <xf numFmtId="1" fontId="152" fillId="81" borderId="5" xfId="1997" applyNumberFormat="1" applyFont="1" applyFill="1" applyBorder="1"/>
    <xf numFmtId="204" fontId="152" fillId="81" borderId="5" xfId="1997" applyNumberFormat="1" applyFont="1" applyFill="1" applyBorder="1"/>
    <xf numFmtId="1" fontId="152" fillId="0" borderId="5" xfId="1997" applyNumberFormat="1" applyFont="1" applyFill="1" applyBorder="1"/>
    <xf numFmtId="204" fontId="152" fillId="0" borderId="5" xfId="1997" applyNumberFormat="1" applyFont="1" applyFill="1" applyBorder="1"/>
    <xf numFmtId="1" fontId="0" fillId="62" borderId="5" xfId="1997" applyNumberFormat="1" applyFont="1" applyFill="1" applyBorder="1"/>
    <xf numFmtId="171" fontId="12" fillId="3" borderId="0" xfId="893" applyNumberFormat="1" applyFont="1" applyFill="1" applyBorder="1"/>
    <xf numFmtId="171" fontId="12" fillId="3" borderId="0" xfId="893" applyNumberFormat="1" applyFont="1" applyFill="1" applyBorder="1" applyAlignment="1">
      <alignment horizontal="left"/>
    </xf>
    <xf numFmtId="171" fontId="61" fillId="3" borderId="0" xfId="1999" applyNumberFormat="1" applyFont="1" applyFill="1" applyBorder="1" applyAlignment="1" applyProtection="1">
      <alignment horizontal="left"/>
    </xf>
    <xf numFmtId="171" fontId="12" fillId="3" borderId="7" xfId="893" applyNumberFormat="1" applyFont="1" applyFill="1" applyBorder="1" applyAlignment="1">
      <alignment horizontal="left"/>
    </xf>
    <xf numFmtId="171" fontId="39" fillId="0" borderId="0" xfId="204" applyNumberFormat="1" applyFont="1" applyProtection="1"/>
    <xf numFmtId="171" fontId="7" fillId="0" borderId="0" xfId="204" applyNumberFormat="1" applyFont="1" applyProtection="1"/>
    <xf numFmtId="0" fontId="153" fillId="0" borderId="0" xfId="204" applyFont="1" applyBorder="1" applyAlignment="1" applyProtection="1">
      <alignment horizontal="right"/>
    </xf>
    <xf numFmtId="0" fontId="153" fillId="0" borderId="0" xfId="204" applyFont="1" applyBorder="1" applyProtection="1"/>
    <xf numFmtId="0" fontId="61" fillId="0" borderId="0" xfId="204" applyFont="1" applyBorder="1" applyAlignment="1" applyProtection="1">
      <alignment horizontal="center"/>
    </xf>
    <xf numFmtId="0" fontId="61" fillId="0" borderId="0" xfId="2000" applyFont="1" applyFill="1" applyProtection="1"/>
    <xf numFmtId="0" fontId="0" fillId="0" borderId="0" xfId="1997" applyFont="1" applyBorder="1"/>
    <xf numFmtId="0" fontId="4" fillId="0" borderId="5" xfId="2001" applyFont="1" applyBorder="1" applyAlignment="1">
      <alignment horizontal="centerContinuous"/>
    </xf>
    <xf numFmtId="0" fontId="4" fillId="0" borderId="5" xfId="2001" applyFont="1" applyBorder="1" applyAlignment="1">
      <alignment horizontal="center" wrapText="1"/>
    </xf>
    <xf numFmtId="0" fontId="8" fillId="0" borderId="5" xfId="204" applyFont="1" applyBorder="1" applyProtection="1"/>
    <xf numFmtId="0" fontId="7" fillId="0" borderId="5" xfId="2000" applyFont="1" applyFill="1" applyBorder="1" applyAlignment="1" applyProtection="1">
      <alignment horizontal="center"/>
    </xf>
    <xf numFmtId="0" fontId="7" fillId="0" borderId="5" xfId="204" applyFont="1" applyFill="1" applyBorder="1" applyAlignment="1" applyProtection="1">
      <alignment horizontal="center"/>
    </xf>
    <xf numFmtId="0" fontId="7" fillId="0" borderId="5" xfId="2000" applyFont="1" applyFill="1" applyBorder="1" applyProtection="1"/>
    <xf numFmtId="0" fontId="39" fillId="0" borderId="5" xfId="2000" applyFont="1" applyFill="1" applyBorder="1" applyProtection="1"/>
    <xf numFmtId="0" fontId="7" fillId="0" borderId="5" xfId="204" applyFont="1" applyBorder="1" applyAlignment="1" applyProtection="1"/>
    <xf numFmtId="0" fontId="7" fillId="0" borderId="5" xfId="204" quotePrefix="1" applyFont="1" applyBorder="1" applyAlignment="1" applyProtection="1">
      <alignment horizontal="center"/>
    </xf>
    <xf numFmtId="0" fontId="7" fillId="25" borderId="5" xfId="2000" applyFont="1" applyFill="1" applyBorder="1" applyAlignment="1" applyProtection="1">
      <alignment horizontal="center"/>
    </xf>
    <xf numFmtId="0" fontId="7" fillId="25" borderId="5" xfId="204" applyFont="1" applyFill="1" applyBorder="1" applyAlignment="1" applyProtection="1">
      <alignment horizontal="center"/>
      <protection locked="0"/>
    </xf>
    <xf numFmtId="0" fontId="7" fillId="25" borderId="5" xfId="2000" applyFont="1" applyFill="1" applyBorder="1" applyProtection="1"/>
    <xf numFmtId="0" fontId="39" fillId="25" borderId="5" xfId="2000" applyFont="1" applyFill="1" applyBorder="1" applyProtection="1"/>
    <xf numFmtId="0" fontId="7" fillId="0" borderId="5" xfId="204" applyFont="1" applyBorder="1" applyAlignment="1" applyProtection="1">
      <alignment horizontal="center"/>
    </xf>
    <xf numFmtId="0" fontId="7" fillId="0" borderId="5" xfId="790" applyFont="1" applyBorder="1" applyAlignment="1" applyProtection="1">
      <alignment horizontal="center"/>
    </xf>
    <xf numFmtId="0" fontId="7" fillId="0" borderId="5" xfId="790" quotePrefix="1" applyFont="1" applyFill="1" applyBorder="1" applyAlignment="1" applyProtection="1">
      <alignment horizontal="center"/>
    </xf>
    <xf numFmtId="0" fontId="46" fillId="0" borderId="5" xfId="2000" applyFont="1" applyFill="1" applyBorder="1" applyProtection="1"/>
    <xf numFmtId="0" fontId="7" fillId="0" borderId="5" xfId="790" applyFont="1" applyBorder="1" applyAlignment="1" applyProtection="1"/>
    <xf numFmtId="0" fontId="7" fillId="0" borderId="5" xfId="790" quotePrefix="1" applyFont="1" applyBorder="1" applyAlignment="1" applyProtection="1">
      <alignment horizontal="center"/>
    </xf>
    <xf numFmtId="0" fontId="7" fillId="0" borderId="5" xfId="790" applyFont="1" applyFill="1" applyBorder="1" applyAlignment="1" applyProtection="1">
      <alignment horizontal="center"/>
    </xf>
    <xf numFmtId="0" fontId="7" fillId="0" borderId="5" xfId="790" applyFont="1" applyBorder="1" applyAlignment="1" applyProtection="1">
      <alignment horizontal="left"/>
    </xf>
    <xf numFmtId="0" fontId="7" fillId="0" borderId="5" xfId="204" quotePrefix="1" applyFont="1" applyFill="1" applyBorder="1" applyAlignment="1" applyProtection="1">
      <alignment horizontal="center"/>
    </xf>
    <xf numFmtId="0" fontId="7" fillId="0" borderId="5" xfId="204" applyFont="1" applyBorder="1" applyAlignment="1" applyProtection="1">
      <alignment horizontal="left"/>
    </xf>
    <xf numFmtId="0" fontId="61" fillId="0" borderId="0" xfId="204" applyFont="1" applyBorder="1" applyProtection="1"/>
    <xf numFmtId="167" fontId="61" fillId="0" borderId="0" xfId="2000" applyNumberFormat="1" applyFont="1" applyAlignment="1" applyProtection="1">
      <alignment horizontal="center"/>
    </xf>
    <xf numFmtId="0" fontId="61" fillId="0" borderId="0" xfId="204" applyFont="1" applyProtection="1"/>
    <xf numFmtId="0" fontId="61" fillId="0" borderId="0" xfId="204" applyFont="1" applyAlignment="1" applyProtection="1">
      <alignment horizontal="center"/>
    </xf>
    <xf numFmtId="171" fontId="12" fillId="3" borderId="0" xfId="2002" applyNumberFormat="1" applyFont="1" applyFill="1" applyBorder="1"/>
    <xf numFmtId="171" fontId="6" fillId="3" borderId="0" xfId="2002" applyNumberFormat="1" applyFont="1" applyFill="1" applyProtection="1"/>
    <xf numFmtId="171" fontId="12" fillId="3" borderId="0" xfId="2002" applyNumberFormat="1" applyFont="1" applyFill="1" applyBorder="1" applyAlignment="1">
      <alignment horizontal="left"/>
    </xf>
    <xf numFmtId="171" fontId="61" fillId="3" borderId="0" xfId="331" applyNumberFormat="1" applyFont="1" applyFill="1" applyBorder="1" applyAlignment="1" applyProtection="1">
      <alignment horizontal="left"/>
    </xf>
    <xf numFmtId="171" fontId="145" fillId="3" borderId="0" xfId="2002" applyNumberFormat="1" applyFont="1" applyFill="1" applyProtection="1"/>
    <xf numFmtId="171" fontId="6" fillId="3" borderId="7" xfId="2002" applyNumberFormat="1" applyFont="1" applyFill="1" applyBorder="1" applyProtection="1"/>
    <xf numFmtId="171" fontId="40" fillId="3" borderId="7" xfId="2002" applyNumberFormat="1" applyFont="1" applyFill="1" applyBorder="1" applyAlignment="1">
      <alignment horizontal="left"/>
    </xf>
    <xf numFmtId="171" fontId="39" fillId="0" borderId="0" xfId="2003" applyNumberFormat="1" applyFont="1" applyProtection="1"/>
    <xf numFmtId="171" fontId="7" fillId="0" borderId="0" xfId="2003" applyNumberFormat="1" applyFont="1" applyProtection="1"/>
    <xf numFmtId="171" fontId="11" fillId="0" borderId="0" xfId="2003" applyNumberFormat="1" applyFont="1" applyProtection="1"/>
    <xf numFmtId="0" fontId="153" fillId="0" borderId="5" xfId="204" applyNumberFormat="1" applyFont="1" applyBorder="1" applyAlignment="1" applyProtection="1">
      <alignment horizontal="center"/>
    </xf>
    <xf numFmtId="49" fontId="153" fillId="0" borderId="5" xfId="204" applyNumberFormat="1" applyFont="1" applyFill="1" applyBorder="1" applyAlignment="1" applyProtection="1">
      <alignment horizontal="center"/>
    </xf>
    <xf numFmtId="0" fontId="153" fillId="0" borderId="5" xfId="204" applyFont="1" applyBorder="1" applyAlignment="1" applyProtection="1">
      <alignment horizontal="center"/>
    </xf>
    <xf numFmtId="213" fontId="153" fillId="0" borderId="5" xfId="204" applyNumberFormat="1" applyFont="1" applyBorder="1" applyAlignment="1" applyProtection="1">
      <alignment horizontal="center"/>
    </xf>
    <xf numFmtId="213" fontId="153" fillId="0" borderId="5" xfId="204" applyNumberFormat="1" applyFont="1" applyFill="1" applyBorder="1" applyAlignment="1" applyProtection="1">
      <alignment horizontal="center"/>
    </xf>
    <xf numFmtId="171" fontId="4" fillId="0" borderId="4" xfId="800" applyFont="1" applyBorder="1" applyAlignment="1">
      <alignment shrinkToFit="1"/>
    </xf>
    <xf numFmtId="213" fontId="4" fillId="0" borderId="4" xfId="800" applyNumberFormat="1" applyFont="1" applyBorder="1"/>
    <xf numFmtId="166" fontId="7" fillId="0" borderId="4" xfId="800" applyNumberFormat="1" applyFont="1" applyFill="1" applyBorder="1" applyAlignment="1">
      <alignment horizontal="center"/>
    </xf>
    <xf numFmtId="171" fontId="4" fillId="0" borderId="0" xfId="800" applyFont="1"/>
    <xf numFmtId="171" fontId="0" fillId="0" borderId="5" xfId="800" applyFont="1" applyBorder="1" applyAlignment="1">
      <alignment shrinkToFit="1"/>
    </xf>
    <xf numFmtId="213" fontId="0" fillId="0" borderId="5" xfId="800" applyNumberFormat="1" applyFont="1" applyBorder="1"/>
    <xf numFmtId="166" fontId="7" fillId="26" borderId="5" xfId="800" applyNumberFormat="1" applyFont="1" applyFill="1" applyBorder="1" applyAlignment="1">
      <alignment horizontal="center"/>
    </xf>
    <xf numFmtId="43" fontId="4" fillId="62" borderId="5" xfId="800" applyNumberFormat="1" applyFont="1" applyFill="1" applyBorder="1"/>
    <xf numFmtId="171" fontId="0" fillId="0" borderId="5" xfId="800" applyFont="1" applyFill="1" applyBorder="1" applyAlignment="1">
      <alignment shrinkToFit="1"/>
    </xf>
    <xf numFmtId="213" fontId="0" fillId="0" borderId="5" xfId="800" applyNumberFormat="1" applyFont="1" applyFill="1" applyBorder="1"/>
    <xf numFmtId="166" fontId="7" fillId="0" borderId="5" xfId="800" applyNumberFormat="1" applyFont="1" applyFill="1" applyBorder="1" applyAlignment="1">
      <alignment horizontal="center"/>
    </xf>
    <xf numFmtId="171" fontId="0" fillId="0" borderId="0" xfId="800" applyFont="1" applyFill="1"/>
    <xf numFmtId="171" fontId="4" fillId="0" borderId="5" xfId="800" applyFont="1" applyBorder="1" applyAlignment="1">
      <alignment shrinkToFit="1"/>
    </xf>
    <xf numFmtId="213" fontId="4" fillId="0" borderId="5" xfId="800" applyNumberFormat="1" applyFont="1" applyBorder="1"/>
    <xf numFmtId="213" fontId="4" fillId="0" borderId="5" xfId="800" applyNumberFormat="1" applyFont="1" applyFill="1" applyBorder="1"/>
    <xf numFmtId="171" fontId="4" fillId="0" borderId="0" xfId="800" applyFont="1" applyFill="1"/>
    <xf numFmtId="171" fontId="88" fillId="0" borderId="5" xfId="800" applyFont="1" applyBorder="1" applyAlignment="1">
      <alignment shrinkToFit="1"/>
    </xf>
    <xf numFmtId="171" fontId="12" fillId="3" borderId="7" xfId="2002" applyNumberFormat="1" applyFont="1" applyFill="1" applyBorder="1" applyAlignment="1">
      <alignment horizontal="left"/>
    </xf>
    <xf numFmtId="171" fontId="11" fillId="0" borderId="0" xfId="2003" applyNumberFormat="1" applyFont="1" applyAlignment="1" applyProtection="1">
      <alignment horizontal="left" vertical="top"/>
    </xf>
    <xf numFmtId="0" fontId="153" fillId="0" borderId="43" xfId="204" applyFont="1" applyBorder="1" applyAlignment="1" applyProtection="1">
      <alignment horizontal="center"/>
    </xf>
    <xf numFmtId="171" fontId="61" fillId="0" borderId="0" xfId="2003" applyFont="1"/>
    <xf numFmtId="213" fontId="153" fillId="0" borderId="0" xfId="2003" applyNumberFormat="1" applyFont="1"/>
    <xf numFmtId="213" fontId="61" fillId="0" borderId="0" xfId="2003" applyNumberFormat="1" applyFont="1"/>
    <xf numFmtId="171" fontId="61" fillId="0" borderId="0" xfId="2003" applyFont="1" applyAlignment="1">
      <alignment horizontal="center"/>
    </xf>
    <xf numFmtId="213" fontId="61" fillId="0" borderId="0" xfId="2003" applyNumberFormat="1" applyFont="1" applyBorder="1" applyAlignment="1">
      <alignment horizontal="center"/>
    </xf>
    <xf numFmtId="171" fontId="61" fillId="0" borderId="0" xfId="2003" applyFont="1" applyBorder="1" applyAlignment="1">
      <alignment horizontal="center"/>
    </xf>
    <xf numFmtId="171" fontId="153" fillId="0" borderId="0" xfId="2003" applyFont="1" applyAlignment="1">
      <alignment horizontal="center"/>
    </xf>
    <xf numFmtId="171" fontId="0" fillId="0" borderId="5" xfId="800" applyFont="1" applyBorder="1"/>
    <xf numFmtId="1" fontId="5" fillId="76" borderId="5" xfId="1976" applyNumberFormat="1" applyFill="1" applyBorder="1"/>
    <xf numFmtId="1" fontId="0" fillId="0" borderId="0" xfId="800" applyNumberFormat="1" applyFont="1"/>
    <xf numFmtId="1" fontId="0" fillId="0" borderId="0" xfId="800" applyNumberFormat="1" applyFont="1" applyBorder="1"/>
    <xf numFmtId="171" fontId="7" fillId="0" borderId="0" xfId="800" applyFont="1"/>
    <xf numFmtId="171" fontId="153" fillId="0" borderId="5" xfId="2003" applyFont="1" applyBorder="1" applyAlignment="1">
      <alignment horizontal="center"/>
    </xf>
    <xf numFmtId="164" fontId="5" fillId="76" borderId="5" xfId="1976" applyNumberFormat="1" applyFill="1" applyBorder="1"/>
    <xf numFmtId="213" fontId="153" fillId="0" borderId="17" xfId="2003" applyNumberFormat="1" applyFont="1" applyBorder="1" applyAlignment="1" applyProtection="1">
      <alignment horizontal="left" wrapText="1"/>
      <protection locked="0"/>
    </xf>
    <xf numFmtId="171" fontId="61" fillId="0" borderId="18" xfId="800" applyFont="1" applyFill="1" applyBorder="1"/>
    <xf numFmtId="213" fontId="153" fillId="0" borderId="40" xfId="2003" applyNumberFormat="1" applyFont="1" applyBorder="1" applyAlignment="1">
      <alignment horizontal="center"/>
    </xf>
    <xf numFmtId="49" fontId="153" fillId="0" borderId="40" xfId="2003" applyNumberFormat="1" applyFont="1" applyBorder="1" applyAlignment="1">
      <alignment horizontal="center" wrapText="1"/>
    </xf>
    <xf numFmtId="14" fontId="153" fillId="0" borderId="28" xfId="2003" applyNumberFormat="1" applyFont="1" applyBorder="1" applyAlignment="1" applyProtection="1">
      <alignment horizontal="left" wrapText="1"/>
    </xf>
    <xf numFmtId="14" fontId="153" fillId="0" borderId="27" xfId="2003" applyNumberFormat="1" applyFont="1" applyBorder="1" applyAlignment="1" applyProtection="1">
      <alignment horizontal="left" wrapText="1"/>
    </xf>
    <xf numFmtId="49" fontId="153" fillId="51" borderId="23" xfId="2003" applyNumberFormat="1" applyFont="1" applyFill="1" applyBorder="1" applyAlignment="1">
      <alignment horizontal="center" wrapText="1"/>
    </xf>
    <xf numFmtId="14" fontId="153" fillId="0" borderId="40" xfId="2003" applyNumberFormat="1" applyFont="1" applyBorder="1" applyAlignment="1" applyProtection="1">
      <alignment horizontal="center" wrapText="1"/>
    </xf>
    <xf numFmtId="213" fontId="153" fillId="0" borderId="20" xfId="2003" applyNumberFormat="1" applyFont="1" applyBorder="1" applyAlignment="1">
      <alignment horizontal="center"/>
    </xf>
    <xf numFmtId="171" fontId="153" fillId="0" borderId="53" xfId="2003" applyFont="1" applyBorder="1" applyAlignment="1">
      <alignment horizontal="center"/>
    </xf>
    <xf numFmtId="171" fontId="153" fillId="0" borderId="52" xfId="2003" applyFont="1" applyBorder="1" applyAlignment="1">
      <alignment horizontal="center" wrapText="1"/>
    </xf>
    <xf numFmtId="213" fontId="153" fillId="0" borderId="5" xfId="2003" quotePrefix="1" applyNumberFormat="1" applyFont="1" applyBorder="1" applyAlignment="1" applyProtection="1">
      <alignment horizontal="center"/>
    </xf>
    <xf numFmtId="213" fontId="153" fillId="0" borderId="4" xfId="2003" quotePrefix="1" applyNumberFormat="1" applyFont="1" applyBorder="1" applyAlignment="1" applyProtection="1">
      <alignment horizontal="center"/>
    </xf>
    <xf numFmtId="213" fontId="153" fillId="0" borderId="54" xfId="2003" quotePrefix="1" applyNumberFormat="1" applyFont="1" applyBorder="1" applyAlignment="1" applyProtection="1">
      <alignment horizontal="center"/>
    </xf>
    <xf numFmtId="171" fontId="153" fillId="51" borderId="21" xfId="2003" applyFont="1" applyFill="1" applyBorder="1" applyAlignment="1">
      <alignment horizontal="center"/>
    </xf>
    <xf numFmtId="213" fontId="153" fillId="0" borderId="53" xfId="2003" quotePrefix="1" applyNumberFormat="1" applyFont="1" applyBorder="1" applyAlignment="1" applyProtection="1">
      <alignment horizontal="center"/>
    </xf>
    <xf numFmtId="213" fontId="153" fillId="0" borderId="46" xfId="2004" applyNumberFormat="1" applyFont="1" applyBorder="1" applyAlignment="1" applyProtection="1">
      <alignment horizontal="left"/>
      <protection locked="0"/>
    </xf>
    <xf numFmtId="213" fontId="7" fillId="0" borderId="21" xfId="2003" applyNumberFormat="1" applyFont="1" applyBorder="1" applyProtection="1">
      <protection locked="0"/>
    </xf>
    <xf numFmtId="213" fontId="7" fillId="0" borderId="20" xfId="2003" applyNumberFormat="1" applyFont="1" applyBorder="1" applyProtection="1">
      <protection locked="0"/>
    </xf>
    <xf numFmtId="171" fontId="61" fillId="0" borderId="3" xfId="800" applyFont="1" applyBorder="1"/>
    <xf numFmtId="171" fontId="61" fillId="0" borderId="25" xfId="800" applyFont="1" applyBorder="1"/>
    <xf numFmtId="213" fontId="7" fillId="51" borderId="21" xfId="2003" applyNumberFormat="1" applyFont="1" applyFill="1" applyBorder="1" applyProtection="1">
      <protection locked="0"/>
    </xf>
    <xf numFmtId="171" fontId="61" fillId="0" borderId="22" xfId="800" applyFont="1" applyBorder="1"/>
    <xf numFmtId="213" fontId="61" fillId="0" borderId="21" xfId="2003" applyNumberFormat="1" applyFont="1" applyBorder="1" applyAlignment="1" applyProtection="1">
      <alignment horizontal="center"/>
      <protection locked="0"/>
    </xf>
    <xf numFmtId="41" fontId="7" fillId="26" borderId="57" xfId="2003" applyNumberFormat="1" applyFont="1" applyFill="1" applyBorder="1" applyAlignment="1">
      <alignment horizontal="center"/>
    </xf>
    <xf numFmtId="41" fontId="7" fillId="26" borderId="5" xfId="2003" applyNumberFormat="1" applyFont="1" applyFill="1" applyBorder="1" applyAlignment="1">
      <alignment horizontal="center"/>
    </xf>
    <xf numFmtId="41" fontId="61" fillId="51" borderId="21" xfId="2003" applyNumberFormat="1" applyFont="1" applyFill="1" applyBorder="1" applyAlignment="1" applyProtection="1">
      <alignment horizontal="center"/>
      <protection locked="0"/>
    </xf>
    <xf numFmtId="41" fontId="7" fillId="26" borderId="47" xfId="2003" applyNumberFormat="1" applyFont="1" applyFill="1" applyBorder="1" applyAlignment="1">
      <alignment horizontal="center"/>
    </xf>
    <xf numFmtId="213" fontId="153" fillId="0" borderId="46" xfId="2003" applyNumberFormat="1" applyFont="1" applyBorder="1" applyProtection="1"/>
    <xf numFmtId="41" fontId="61" fillId="0" borderId="20" xfId="2003" applyNumberFormat="1" applyFont="1" applyBorder="1" applyAlignment="1" applyProtection="1">
      <alignment horizontal="center"/>
      <protection locked="0"/>
    </xf>
    <xf numFmtId="41" fontId="61" fillId="0" borderId="2" xfId="800" applyNumberFormat="1" applyFont="1" applyBorder="1"/>
    <xf numFmtId="41" fontId="61" fillId="0" borderId="45" xfId="800" applyNumberFormat="1" applyFont="1" applyBorder="1"/>
    <xf numFmtId="41" fontId="61" fillId="0" borderId="21" xfId="800" applyNumberFormat="1" applyFont="1" applyBorder="1"/>
    <xf numFmtId="171" fontId="61" fillId="0" borderId="21" xfId="800" applyFont="1" applyBorder="1"/>
    <xf numFmtId="41" fontId="0" fillId="0" borderId="0" xfId="800" applyNumberFormat="1" applyFont="1"/>
    <xf numFmtId="213" fontId="153" fillId="0" borderId="46" xfId="2003" applyNumberFormat="1" applyFont="1" applyBorder="1" applyAlignment="1" applyProtection="1">
      <alignment horizontal="left" wrapText="1"/>
      <protection locked="0"/>
    </xf>
    <xf numFmtId="213" fontId="153" fillId="0" borderId="46" xfId="2003" applyNumberFormat="1" applyFont="1" applyBorder="1" applyAlignment="1" applyProtection="1">
      <alignment horizontal="right" wrapText="1"/>
      <protection locked="0"/>
    </xf>
    <xf numFmtId="213" fontId="61" fillId="0" borderId="46" xfId="2003" applyNumberFormat="1" applyFont="1" applyBorder="1" applyAlignment="1" applyProtection="1">
      <alignment horizontal="right" wrapText="1"/>
      <protection locked="0"/>
    </xf>
    <xf numFmtId="213" fontId="153" fillId="0" borderId="46" xfId="2003" applyNumberFormat="1" applyFont="1" applyBorder="1" applyAlignment="1" applyProtection="1">
      <alignment horizontal="left"/>
      <protection locked="0"/>
    </xf>
    <xf numFmtId="214" fontId="61" fillId="0" borderId="20" xfId="2003" applyNumberFormat="1" applyFont="1" applyBorder="1" applyAlignment="1" applyProtection="1">
      <alignment horizontal="center"/>
      <protection locked="0"/>
    </xf>
    <xf numFmtId="214" fontId="61" fillId="0" borderId="2" xfId="800" applyNumberFormat="1" applyFont="1" applyBorder="1"/>
    <xf numFmtId="214" fontId="61" fillId="0" borderId="45" xfId="800" applyNumberFormat="1" applyFont="1" applyBorder="1"/>
    <xf numFmtId="214" fontId="61" fillId="51" borderId="21" xfId="2003" applyNumberFormat="1" applyFont="1" applyFill="1" applyBorder="1" applyAlignment="1" applyProtection="1">
      <alignment horizontal="center"/>
      <protection locked="0"/>
    </xf>
    <xf numFmtId="214" fontId="61" fillId="0" borderId="21" xfId="800" applyNumberFormat="1" applyFont="1" applyBorder="1"/>
    <xf numFmtId="214" fontId="7" fillId="26" borderId="57" xfId="2003" applyNumberFormat="1" applyFont="1" applyFill="1" applyBorder="1" applyAlignment="1">
      <alignment horizontal="center"/>
    </xf>
    <xf numFmtId="214" fontId="7" fillId="26" borderId="5" xfId="2003" applyNumberFormat="1" applyFont="1" applyFill="1" applyBorder="1" applyAlignment="1">
      <alignment horizontal="center"/>
    </xf>
    <xf numFmtId="214" fontId="7" fillId="26" borderId="47" xfId="2003" applyNumberFormat="1" applyFont="1" applyFill="1" applyBorder="1" applyAlignment="1">
      <alignment horizontal="center"/>
    </xf>
    <xf numFmtId="213" fontId="61" fillId="0" borderId="46" xfId="2003" applyNumberFormat="1" applyFont="1" applyBorder="1" applyProtection="1"/>
    <xf numFmtId="213" fontId="61" fillId="0" borderId="46" xfId="2003" applyNumberFormat="1" applyFont="1" applyBorder="1" applyAlignment="1" applyProtection="1">
      <alignment horizontal="right"/>
    </xf>
    <xf numFmtId="213" fontId="61" fillId="0" borderId="46" xfId="2003" applyNumberFormat="1" applyFont="1" applyFill="1" applyBorder="1" applyAlignment="1" applyProtection="1">
      <alignment horizontal="right"/>
    </xf>
    <xf numFmtId="214" fontId="61" fillId="0" borderId="17" xfId="2003" applyNumberFormat="1" applyFont="1" applyBorder="1" applyAlignment="1" applyProtection="1">
      <alignment horizontal="center"/>
      <protection locked="0"/>
    </xf>
    <xf numFmtId="214" fontId="61" fillId="0" borderId="24" xfId="800" applyNumberFormat="1" applyFont="1" applyBorder="1"/>
    <xf numFmtId="214" fontId="61" fillId="0" borderId="69" xfId="800" applyNumberFormat="1" applyFont="1" applyBorder="1"/>
    <xf numFmtId="214" fontId="61" fillId="51" borderId="18" xfId="2003" applyNumberFormat="1" applyFont="1" applyFill="1" applyBorder="1" applyAlignment="1" applyProtection="1">
      <alignment horizontal="center"/>
      <protection locked="0"/>
    </xf>
    <xf numFmtId="214" fontId="61" fillId="0" borderId="18" xfId="800" applyNumberFormat="1" applyFont="1" applyBorder="1"/>
    <xf numFmtId="0" fontId="8" fillId="0" borderId="6" xfId="204" applyNumberFormat="1" applyFont="1" applyBorder="1" applyAlignment="1" applyProtection="1">
      <alignment vertical="center"/>
    </xf>
    <xf numFmtId="0" fontId="8" fillId="0" borderId="14" xfId="204" applyNumberFormat="1" applyFont="1" applyBorder="1" applyAlignment="1" applyProtection="1">
      <alignment vertical="center"/>
    </xf>
    <xf numFmtId="0" fontId="8" fillId="0" borderId="59" xfId="204" applyNumberFormat="1" applyFont="1" applyBorder="1" applyAlignment="1" applyProtection="1">
      <alignment vertical="center"/>
    </xf>
    <xf numFmtId="213" fontId="153" fillId="0" borderId="5" xfId="2006" applyNumberFormat="1" applyFont="1" applyBorder="1" applyAlignment="1" applyProtection="1">
      <alignment horizontal="center" vertical="center" wrapText="1"/>
    </xf>
    <xf numFmtId="213" fontId="153" fillId="0" borderId="6" xfId="2006" applyNumberFormat="1" applyFont="1" applyBorder="1" applyAlignment="1" applyProtection="1">
      <alignment horizontal="center" vertical="center" wrapText="1"/>
    </xf>
    <xf numFmtId="213" fontId="153" fillId="0" borderId="5" xfId="2006" applyNumberFormat="1" applyFont="1" applyBorder="1" applyAlignment="1" applyProtection="1">
      <alignment horizontal="center"/>
    </xf>
    <xf numFmtId="0" fontId="153" fillId="0" borderId="4" xfId="204" applyFont="1" applyBorder="1" applyAlignment="1" applyProtection="1">
      <alignment horizontal="center"/>
    </xf>
    <xf numFmtId="171" fontId="6" fillId="3" borderId="0" xfId="849" applyNumberFormat="1" applyFont="1" applyFill="1" applyProtection="1"/>
    <xf numFmtId="171" fontId="6" fillId="3" borderId="7" xfId="849" applyNumberFormat="1" applyFont="1" applyFill="1" applyBorder="1" applyProtection="1"/>
    <xf numFmtId="171" fontId="40" fillId="3" borderId="7" xfId="849" applyNumberFormat="1" applyFont="1" applyFill="1" applyBorder="1" applyAlignment="1">
      <alignment horizontal="left"/>
    </xf>
    <xf numFmtId="2" fontId="153" fillId="0" borderId="0" xfId="2003" applyNumberFormat="1" applyFont="1"/>
    <xf numFmtId="171" fontId="153" fillId="0" borderId="0" xfId="2003" applyFont="1"/>
    <xf numFmtId="167" fontId="153" fillId="0" borderId="0" xfId="2003" applyNumberFormat="1" applyFont="1" applyBorder="1" applyAlignment="1">
      <alignment horizontal="center"/>
    </xf>
    <xf numFmtId="183" fontId="7" fillId="0" borderId="5" xfId="2003" applyNumberFormat="1" applyFont="1" applyFill="1" applyBorder="1"/>
    <xf numFmtId="171" fontId="45" fillId="0" borderId="5" xfId="800" applyFont="1" applyFill="1" applyBorder="1" applyAlignment="1">
      <alignment horizontal="centerContinuous"/>
    </xf>
    <xf numFmtId="171" fontId="8" fillId="0" borderId="5" xfId="2003" applyFont="1" applyFill="1" applyBorder="1"/>
    <xf numFmtId="183" fontId="8" fillId="0" borderId="5" xfId="2003" applyNumberFormat="1" applyFont="1" applyFill="1" applyBorder="1"/>
    <xf numFmtId="49" fontId="45" fillId="0" borderId="5" xfId="800" applyNumberFormat="1" applyFont="1" applyFill="1" applyBorder="1" applyAlignment="1">
      <alignment horizontal="center"/>
    </xf>
    <xf numFmtId="171" fontId="8" fillId="0" borderId="5" xfId="2003" applyFont="1" applyBorder="1" applyAlignment="1">
      <alignment horizontal="center"/>
    </xf>
    <xf numFmtId="171" fontId="8" fillId="0" borderId="5" xfId="2003" applyFont="1" applyBorder="1"/>
    <xf numFmtId="6" fontId="8" fillId="0" borderId="5" xfId="2003" applyNumberFormat="1" applyFont="1" applyBorder="1" applyAlignment="1">
      <alignment horizontal="center"/>
    </xf>
    <xf numFmtId="171" fontId="7" fillId="0" borderId="5" xfId="2003" applyFont="1" applyBorder="1"/>
    <xf numFmtId="43" fontId="7" fillId="0" borderId="5" xfId="2003" applyNumberFormat="1" applyFont="1" applyBorder="1" applyAlignment="1">
      <alignment horizontal="center"/>
    </xf>
    <xf numFmtId="43" fontId="7" fillId="0" borderId="5" xfId="2003" applyNumberFormat="1" applyFont="1" applyBorder="1"/>
    <xf numFmtId="43" fontId="7" fillId="0" borderId="5" xfId="2003" applyNumberFormat="1" applyFont="1" applyFill="1" applyBorder="1" applyAlignment="1">
      <alignment horizontal="center"/>
    </xf>
    <xf numFmtId="171" fontId="7" fillId="0" borderId="5" xfId="2007" applyFont="1" applyBorder="1" applyAlignment="1" applyProtection="1">
      <alignment horizontal="left" indent="2"/>
    </xf>
    <xf numFmtId="1" fontId="0" fillId="62" borderId="59" xfId="2001" applyNumberFormat="1" applyFont="1" applyFill="1" applyBorder="1"/>
    <xf numFmtId="171" fontId="8" fillId="0" borderId="5" xfId="2003" applyFont="1" applyBorder="1" applyAlignment="1">
      <alignment horizontal="right"/>
    </xf>
    <xf numFmtId="171" fontId="7" fillId="0" borderId="5" xfId="2007" applyFont="1" applyBorder="1" applyAlignment="1" applyProtection="1">
      <alignment horizontal="left"/>
    </xf>
    <xf numFmtId="215" fontId="7" fillId="0" borderId="5" xfId="2003" applyNumberFormat="1" applyFont="1" applyBorder="1" applyAlignment="1"/>
    <xf numFmtId="215" fontId="8" fillId="0" borderId="5" xfId="2003" applyNumberFormat="1" applyFont="1" applyBorder="1" applyAlignment="1"/>
    <xf numFmtId="171" fontId="13" fillId="0" borderId="5" xfId="2007" applyFont="1" applyBorder="1" applyAlignment="1" applyProtection="1"/>
    <xf numFmtId="171" fontId="7" fillId="0" borderId="5" xfId="2007" applyFont="1" applyBorder="1" applyAlignment="1" applyProtection="1"/>
    <xf numFmtId="171" fontId="8" fillId="0" borderId="5" xfId="2007" applyFont="1" applyBorder="1" applyAlignment="1" applyProtection="1"/>
    <xf numFmtId="171" fontId="7" fillId="0" borderId="5" xfId="2007" applyFont="1" applyBorder="1" applyAlignment="1" applyProtection="1">
      <alignment horizontal="left" indent="1"/>
    </xf>
    <xf numFmtId="215" fontId="7" fillId="26" borderId="5" xfId="2003" applyNumberFormat="1" applyFont="1" applyFill="1" applyBorder="1" applyAlignment="1" applyProtection="1">
      <protection locked="0"/>
    </xf>
    <xf numFmtId="215" fontId="5" fillId="76" borderId="5" xfId="1976" applyNumberFormat="1" applyFill="1" applyBorder="1" applyAlignment="1"/>
    <xf numFmtId="171" fontId="7" fillId="0" borderId="5" xfId="2007" applyFont="1" applyFill="1" applyBorder="1" applyAlignment="1" applyProtection="1">
      <alignment horizontal="left" indent="1"/>
    </xf>
    <xf numFmtId="215" fontId="46" fillId="0" borderId="5" xfId="2003" applyNumberFormat="1" applyFont="1" applyFill="1" applyBorder="1" applyAlignment="1"/>
    <xf numFmtId="215" fontId="7" fillId="0" borderId="5" xfId="2003" applyNumberFormat="1" applyFont="1" applyFill="1" applyBorder="1" applyAlignment="1"/>
    <xf numFmtId="171" fontId="7" fillId="0" borderId="5" xfId="2007" applyFont="1" applyFill="1" applyBorder="1" applyAlignment="1" applyProtection="1">
      <alignment horizontal="left" indent="2"/>
    </xf>
    <xf numFmtId="215" fontId="8" fillId="28" borderId="5" xfId="2003" applyNumberFormat="1" applyFont="1" applyFill="1" applyBorder="1" applyAlignment="1"/>
    <xf numFmtId="183" fontId="8" fillId="0" borderId="0" xfId="2003" applyNumberFormat="1" applyFont="1"/>
    <xf numFmtId="183" fontId="8" fillId="0" borderId="5" xfId="2003" applyNumberFormat="1" applyFont="1" applyBorder="1"/>
    <xf numFmtId="171" fontId="7" fillId="0" borderId="5" xfId="2003" applyFont="1" applyBorder="1" applyAlignment="1">
      <alignment horizontal="left" indent="1"/>
    </xf>
    <xf numFmtId="171" fontId="7" fillId="0" borderId="5" xfId="2003" applyFont="1" applyBorder="1" applyAlignment="1">
      <alignment horizontal="left" indent="2"/>
    </xf>
    <xf numFmtId="215" fontId="7" fillId="26" borderId="5" xfId="2003" applyNumberFormat="1" applyFont="1" applyFill="1" applyBorder="1" applyAlignment="1"/>
    <xf numFmtId="215" fontId="8" fillId="26" borderId="5" xfId="2003" applyNumberFormat="1" applyFont="1" applyFill="1" applyBorder="1" applyAlignment="1"/>
    <xf numFmtId="215" fontId="7" fillId="0" borderId="5" xfId="2003" applyNumberFormat="1" applyFont="1" applyFill="1" applyBorder="1" applyAlignment="1" applyProtection="1">
      <protection locked="0"/>
    </xf>
    <xf numFmtId="14" fontId="7" fillId="0" borderId="5" xfId="2003" applyNumberFormat="1" applyFont="1" applyBorder="1"/>
    <xf numFmtId="171" fontId="61" fillId="0" borderId="0" xfId="2003" applyFont="1" applyFill="1"/>
    <xf numFmtId="171" fontId="7" fillId="0" borderId="5" xfId="2003" applyFont="1" applyFill="1" applyBorder="1"/>
    <xf numFmtId="171" fontId="8" fillId="0" borderId="5" xfId="2003" applyFont="1" applyFill="1" applyBorder="1" applyAlignment="1">
      <alignment horizontal="left"/>
    </xf>
    <xf numFmtId="215" fontId="8" fillId="0" borderId="5" xfId="2003" applyNumberFormat="1" applyFont="1" applyFill="1" applyBorder="1" applyAlignment="1"/>
    <xf numFmtId="215" fontId="7" fillId="0" borderId="5" xfId="1970" applyNumberFormat="1" applyFont="1" applyFill="1" applyBorder="1" applyAlignment="1"/>
    <xf numFmtId="171" fontId="7" fillId="0" borderId="0" xfId="2003" applyFont="1"/>
    <xf numFmtId="171" fontId="7" fillId="0" borderId="0" xfId="2003" applyFont="1" applyBorder="1" applyAlignment="1">
      <alignment horizontal="center"/>
    </xf>
    <xf numFmtId="171" fontId="7" fillId="0" borderId="0" xfId="2003" applyFont="1" applyAlignment="1">
      <alignment horizontal="center"/>
    </xf>
    <xf numFmtId="212" fontId="8" fillId="0" borderId="0" xfId="2003" applyNumberFormat="1" applyFont="1"/>
    <xf numFmtId="164" fontId="61" fillId="0" borderId="0" xfId="2003" applyNumberFormat="1" applyFont="1" applyAlignment="1">
      <alignment horizontal="center"/>
    </xf>
    <xf numFmtId="171" fontId="12" fillId="3" borderId="0" xfId="849" applyNumberFormat="1" applyFont="1" applyFill="1" applyBorder="1"/>
    <xf numFmtId="171" fontId="12" fillId="3" borderId="0" xfId="849" applyNumberFormat="1" applyFont="1" applyFill="1" applyBorder="1" applyAlignment="1">
      <alignment horizontal="left"/>
    </xf>
    <xf numFmtId="171" fontId="12" fillId="3" borderId="7" xfId="849" applyNumberFormat="1" applyFont="1" applyFill="1" applyBorder="1" applyAlignment="1">
      <alignment horizontal="left"/>
    </xf>
    <xf numFmtId="171" fontId="5" fillId="0" borderId="0" xfId="1976"/>
    <xf numFmtId="171" fontId="7" fillId="0" borderId="0" xfId="2003" applyNumberFormat="1" applyFont="1" applyFill="1" applyProtection="1"/>
    <xf numFmtId="0" fontId="0" fillId="0" borderId="0" xfId="2001" applyFont="1"/>
    <xf numFmtId="0" fontId="7" fillId="0" borderId="0" xfId="2001" applyFont="1"/>
    <xf numFmtId="171" fontId="11" fillId="3" borderId="0" xfId="893" applyNumberFormat="1" applyFont="1" applyFill="1" applyProtection="1"/>
    <xf numFmtId="0" fontId="153" fillId="0" borderId="0" xfId="204" applyFont="1" applyBorder="1" applyAlignment="1"/>
    <xf numFmtId="0" fontId="8" fillId="0" borderId="0" xfId="2001" applyFont="1" applyBorder="1"/>
    <xf numFmtId="0" fontId="122" fillId="0" borderId="5" xfId="2001" applyFont="1" applyFill="1" applyBorder="1" applyAlignment="1">
      <alignment horizontal="center"/>
    </xf>
    <xf numFmtId="0" fontId="8" fillId="0" borderId="3" xfId="204" applyFont="1" applyBorder="1" applyAlignment="1">
      <alignment horizontal="center"/>
    </xf>
    <xf numFmtId="0" fontId="8" fillId="0" borderId="3" xfId="204" applyFont="1" applyBorder="1" applyAlignment="1">
      <alignment horizontal="center" wrapText="1"/>
    </xf>
    <xf numFmtId="0" fontId="0" fillId="0" borderId="5" xfId="2001" applyFont="1" applyBorder="1" applyAlignment="1">
      <alignment horizontal="centerContinuous"/>
    </xf>
    <xf numFmtId="0" fontId="155" fillId="0" borderId="5" xfId="2001" applyFont="1" applyBorder="1" applyAlignment="1">
      <alignment horizontal="centerContinuous"/>
    </xf>
    <xf numFmtId="0" fontId="0" fillId="0" borderId="6" xfId="2001" applyFont="1" applyBorder="1" applyAlignment="1">
      <alignment horizontal="centerContinuous"/>
    </xf>
    <xf numFmtId="165" fontId="8" fillId="0" borderId="5" xfId="2008" applyNumberFormat="1" applyFont="1" applyFill="1" applyBorder="1" applyAlignment="1">
      <alignment horizontal="center" vertical="center" wrapText="1"/>
    </xf>
    <xf numFmtId="165" fontId="8" fillId="0" borderId="59" xfId="2008" applyNumberFormat="1" applyFont="1" applyFill="1" applyBorder="1" applyAlignment="1">
      <alignment horizontal="center" vertical="center" wrapText="1"/>
    </xf>
    <xf numFmtId="0" fontId="8" fillId="0" borderId="5" xfId="204" applyFont="1" applyFill="1" applyBorder="1" applyAlignment="1">
      <alignment horizontal="center" vertical="center" wrapText="1"/>
    </xf>
    <xf numFmtId="0" fontId="8" fillId="0" borderId="5" xfId="204" applyFont="1" applyFill="1" applyBorder="1" applyAlignment="1">
      <alignment horizontal="center" vertical="center"/>
    </xf>
    <xf numFmtId="0" fontId="4" fillId="0" borderId="5" xfId="2001" applyFont="1" applyFill="1" applyBorder="1" applyAlignment="1">
      <alignment horizontal="center"/>
    </xf>
    <xf numFmtId="0" fontId="8" fillId="0" borderId="5" xfId="204" applyFont="1" applyFill="1" applyBorder="1" applyAlignment="1">
      <alignment horizontal="center" wrapText="1"/>
    </xf>
    <xf numFmtId="0" fontId="4" fillId="0" borderId="6" xfId="2001" applyFont="1" applyFill="1" applyBorder="1" applyAlignment="1">
      <alignment horizontal="center"/>
    </xf>
    <xf numFmtId="0" fontId="8" fillId="0" borderId="2" xfId="204" applyFont="1" applyBorder="1" applyAlignment="1">
      <alignment horizontal="center"/>
    </xf>
    <xf numFmtId="0" fontId="8" fillId="0" borderId="2" xfId="204" applyFont="1" applyBorder="1" applyAlignment="1">
      <alignment horizontal="center" wrapText="1"/>
    </xf>
    <xf numFmtId="0" fontId="8" fillId="0" borderId="14" xfId="204" applyFont="1" applyFill="1" applyBorder="1" applyAlignment="1">
      <alignment horizontal="center" wrapText="1"/>
    </xf>
    <xf numFmtId="0" fontId="8" fillId="0" borderId="6" xfId="204" applyFont="1" applyFill="1" applyBorder="1" applyAlignment="1">
      <alignment horizontal="center" wrapText="1"/>
    </xf>
    <xf numFmtId="0" fontId="8" fillId="0" borderId="5" xfId="204" applyFont="1" applyBorder="1" applyAlignment="1">
      <alignment horizontal="center" wrapText="1"/>
    </xf>
    <xf numFmtId="0" fontId="8" fillId="0" borderId="6" xfId="204" applyFont="1" applyBorder="1" applyAlignment="1">
      <alignment horizontal="center"/>
    </xf>
    <xf numFmtId="0" fontId="8" fillId="0" borderId="4" xfId="204" applyFont="1" applyBorder="1" applyAlignment="1">
      <alignment horizontal="center"/>
    </xf>
    <xf numFmtId="0" fontId="8" fillId="0" borderId="4" xfId="204" applyFont="1" applyBorder="1" applyAlignment="1">
      <alignment horizontal="center" wrapText="1"/>
    </xf>
    <xf numFmtId="6" fontId="8" fillId="0" borderId="5" xfId="204" applyNumberFormat="1" applyFont="1" applyBorder="1" applyAlignment="1">
      <alignment horizontal="center"/>
    </xf>
    <xf numFmtId="6" fontId="8" fillId="0" borderId="5" xfId="204" applyNumberFormat="1" applyFont="1" applyFill="1" applyBorder="1" applyAlignment="1">
      <alignment horizontal="center"/>
    </xf>
    <xf numFmtId="6" fontId="8" fillId="0" borderId="6" xfId="204" applyNumberFormat="1" applyFont="1" applyBorder="1" applyAlignment="1">
      <alignment horizontal="center"/>
    </xf>
    <xf numFmtId="6" fontId="8" fillId="0" borderId="6" xfId="204" applyNumberFormat="1" applyFont="1" applyFill="1" applyBorder="1" applyAlignment="1">
      <alignment horizontal="center"/>
    </xf>
    <xf numFmtId="6" fontId="8" fillId="0" borderId="59" xfId="204" applyNumberFormat="1" applyFont="1" applyFill="1" applyBorder="1" applyAlignment="1">
      <alignment horizontal="center"/>
    </xf>
    <xf numFmtId="0" fontId="7" fillId="0" borderId="4" xfId="204" applyFont="1" applyBorder="1" applyAlignment="1"/>
    <xf numFmtId="0" fontId="7" fillId="0" borderId="62" xfId="204" applyFont="1" applyBorder="1" applyAlignment="1"/>
    <xf numFmtId="204" fontId="7" fillId="0" borderId="62" xfId="204" applyNumberFormat="1" applyFont="1" applyBorder="1" applyAlignment="1">
      <alignment horizontal="center"/>
    </xf>
    <xf numFmtId="204" fontId="7" fillId="0" borderId="4" xfId="204" applyNumberFormat="1" applyFont="1" applyBorder="1" applyAlignment="1">
      <alignment horizontal="center"/>
    </xf>
    <xf numFmtId="204" fontId="7" fillId="0" borderId="61" xfId="204" applyNumberFormat="1" applyFont="1" applyBorder="1" applyAlignment="1">
      <alignment horizontal="center"/>
    </xf>
    <xf numFmtId="212" fontId="7" fillId="0" borderId="4" xfId="204" applyNumberFormat="1" applyFont="1" applyBorder="1" applyAlignment="1"/>
    <xf numFmtId="212" fontId="7" fillId="0" borderId="62" xfId="204" applyNumberFormat="1" applyFont="1" applyBorder="1" applyAlignment="1"/>
    <xf numFmtId="41" fontId="7" fillId="0" borderId="4" xfId="204" applyNumberFormat="1" applyFont="1" applyBorder="1" applyAlignment="1"/>
    <xf numFmtId="41" fontId="7" fillId="0" borderId="61" xfId="204" applyNumberFormat="1" applyFont="1" applyBorder="1" applyAlignment="1"/>
    <xf numFmtId="41" fontId="7" fillId="0" borderId="5" xfId="204" applyNumberFormat="1" applyFont="1" applyBorder="1" applyAlignment="1"/>
    <xf numFmtId="0" fontId="8" fillId="0" borderId="5" xfId="204" applyFont="1" applyBorder="1" applyAlignment="1"/>
    <xf numFmtId="0" fontId="8" fillId="0" borderId="59" xfId="204" applyFont="1" applyBorder="1" applyAlignment="1"/>
    <xf numFmtId="204" fontId="7" fillId="0" borderId="59" xfId="204" applyNumberFormat="1" applyFont="1" applyBorder="1" applyAlignment="1">
      <alignment horizontal="center"/>
    </xf>
    <xf numFmtId="204" fontId="7" fillId="0" borderId="5" xfId="204" applyNumberFormat="1" applyFont="1" applyBorder="1" applyAlignment="1">
      <alignment horizontal="center"/>
    </xf>
    <xf numFmtId="204" fontId="7" fillId="0" borderId="6" xfId="204" applyNumberFormat="1" applyFont="1" applyBorder="1" applyAlignment="1">
      <alignment horizontal="center"/>
    </xf>
    <xf numFmtId="212" fontId="7" fillId="0" borderId="5" xfId="204" applyNumberFormat="1" applyFont="1" applyBorder="1" applyAlignment="1"/>
    <xf numFmtId="212" fontId="7" fillId="0" borderId="59" xfId="204" applyNumberFormat="1" applyFont="1" applyBorder="1" applyAlignment="1"/>
    <xf numFmtId="41" fontId="7" fillId="0" borderId="6" xfId="204" applyNumberFormat="1" applyFont="1" applyBorder="1" applyAlignment="1"/>
    <xf numFmtId="0" fontId="119" fillId="0" borderId="5" xfId="2001" applyFont="1" applyBorder="1"/>
    <xf numFmtId="0" fontId="7" fillId="25" borderId="5" xfId="2009" applyFont="1" applyFill="1" applyBorder="1"/>
    <xf numFmtId="0" fontId="7" fillId="25" borderId="59" xfId="2009" applyFont="1" applyFill="1" applyBorder="1"/>
    <xf numFmtId="204" fontId="7" fillId="25" borderId="59" xfId="2009" applyNumberFormat="1" applyFont="1" applyFill="1" applyBorder="1"/>
    <xf numFmtId="204" fontId="7" fillId="25" borderId="5" xfId="2009" applyNumberFormat="1" applyFont="1" applyFill="1" applyBorder="1"/>
    <xf numFmtId="1" fontId="0" fillId="62" borderId="5" xfId="2001" applyNumberFormat="1" applyFont="1" applyFill="1" applyBorder="1"/>
    <xf numFmtId="1" fontId="0" fillId="62" borderId="6" xfId="2001" applyNumberFormat="1" applyFont="1" applyFill="1" applyBorder="1"/>
    <xf numFmtId="0" fontId="7" fillId="25" borderId="5" xfId="2009" applyFont="1" applyFill="1" applyBorder="1" applyAlignment="1">
      <alignment horizontal="right"/>
    </xf>
    <xf numFmtId="0" fontId="7" fillId="25" borderId="59" xfId="2009" applyFont="1" applyFill="1" applyBorder="1" applyAlignment="1">
      <alignment horizontal="right"/>
    </xf>
    <xf numFmtId="41" fontId="7" fillId="25" borderId="5" xfId="2009" applyNumberFormat="1" applyFont="1" applyFill="1" applyBorder="1" applyAlignment="1">
      <alignment horizontal="right"/>
    </xf>
    <xf numFmtId="41" fontId="7" fillId="25" borderId="6" xfId="2009" applyNumberFormat="1" applyFont="1" applyFill="1" applyBorder="1" applyAlignment="1">
      <alignment horizontal="right"/>
    </xf>
    <xf numFmtId="41" fontId="7" fillId="25" borderId="5" xfId="2009" applyNumberFormat="1" applyFont="1" applyFill="1" applyBorder="1"/>
    <xf numFmtId="41" fontId="7" fillId="25" borderId="59" xfId="2009" applyNumberFormat="1" applyFont="1" applyFill="1" applyBorder="1"/>
    <xf numFmtId="41" fontId="75" fillId="25" borderId="5" xfId="2009" applyNumberFormat="1" applyFont="1" applyFill="1" applyBorder="1" applyAlignment="1">
      <alignment horizontal="center"/>
    </xf>
    <xf numFmtId="0" fontId="7" fillId="0" borderId="5" xfId="204" applyFont="1" applyBorder="1" applyAlignment="1"/>
    <xf numFmtId="0" fontId="7" fillId="0" borderId="59" xfId="204" applyFont="1" applyBorder="1" applyAlignment="1"/>
    <xf numFmtId="0" fontId="10" fillId="0" borderId="5" xfId="2001" applyFont="1" applyBorder="1" applyAlignment="1">
      <alignment horizontal="left"/>
    </xf>
    <xf numFmtId="0" fontId="10" fillId="0" borderId="59" xfId="2001" applyFont="1" applyBorder="1" applyAlignment="1">
      <alignment horizontal="left"/>
    </xf>
    <xf numFmtId="164" fontId="7" fillId="0" borderId="5" xfId="2010" applyNumberFormat="1" applyFont="1" applyFill="1" applyBorder="1" applyAlignment="1" applyProtection="1">
      <alignment horizontal="right" vertical="top"/>
      <protection locked="0"/>
    </xf>
    <xf numFmtId="164" fontId="7" fillId="0" borderId="59" xfId="2010" applyNumberFormat="1" applyFont="1" applyFill="1" applyBorder="1" applyAlignment="1" applyProtection="1">
      <alignment horizontal="right" vertical="top"/>
      <protection locked="0"/>
    </xf>
    <xf numFmtId="41" fontId="7" fillId="0" borderId="5" xfId="2010" applyNumberFormat="1" applyFont="1" applyFill="1" applyBorder="1" applyAlignment="1" applyProtection="1">
      <alignment horizontal="right" vertical="top"/>
      <protection locked="0"/>
    </xf>
    <xf numFmtId="0" fontId="7" fillId="0" borderId="5" xfId="2011" quotePrefix="1" applyFont="1" applyFill="1" applyBorder="1" applyAlignment="1" applyProtection="1">
      <alignment vertical="top"/>
      <protection locked="0"/>
    </xf>
    <xf numFmtId="0" fontId="7" fillId="0" borderId="59" xfId="2011" quotePrefix="1" applyFont="1" applyFill="1" applyBorder="1" applyAlignment="1" applyProtection="1">
      <alignment vertical="top"/>
      <protection locked="0"/>
    </xf>
    <xf numFmtId="0" fontId="7" fillId="0" borderId="5" xfId="2011" quotePrefix="1" applyFont="1" applyFill="1" applyBorder="1" applyAlignment="1" applyProtection="1">
      <alignment horizontal="left" vertical="top"/>
      <protection locked="0"/>
    </xf>
    <xf numFmtId="0" fontId="7" fillId="0" borderId="59" xfId="2011" quotePrefix="1" applyFont="1" applyFill="1" applyBorder="1" applyAlignment="1" applyProtection="1">
      <alignment horizontal="left" vertical="top"/>
      <protection locked="0"/>
    </xf>
    <xf numFmtId="204" fontId="7" fillId="0" borderId="59" xfId="2010" quotePrefix="1" applyNumberFormat="1" applyFont="1" applyFill="1" applyBorder="1" applyAlignment="1" applyProtection="1">
      <alignment horizontal="right" vertical="top"/>
      <protection locked="0"/>
    </xf>
    <xf numFmtId="204" fontId="7" fillId="0" borderId="5" xfId="2010" quotePrefix="1" applyNumberFormat="1" applyFont="1" applyFill="1" applyBorder="1" applyAlignment="1" applyProtection="1">
      <alignment horizontal="right" vertical="top"/>
      <protection locked="0"/>
    </xf>
    <xf numFmtId="204" fontId="7" fillId="0" borderId="6" xfId="2010" quotePrefix="1" applyNumberFormat="1" applyFont="1" applyFill="1" applyBorder="1" applyAlignment="1" applyProtection="1">
      <alignment horizontal="right" vertical="top"/>
      <protection locked="0"/>
    </xf>
    <xf numFmtId="204" fontId="7" fillId="0" borderId="5" xfId="2010" applyNumberFormat="1" applyFont="1" applyFill="1" applyBorder="1" applyAlignment="1" applyProtection="1">
      <alignment horizontal="right" vertical="top"/>
      <protection locked="0"/>
    </xf>
    <xf numFmtId="204" fontId="7" fillId="0" borderId="6" xfId="2010" applyNumberFormat="1" applyFont="1" applyFill="1" applyBorder="1" applyAlignment="1" applyProtection="1">
      <alignment horizontal="right" vertical="top"/>
      <protection locked="0"/>
    </xf>
    <xf numFmtId="41" fontId="7" fillId="0" borderId="59" xfId="204" applyNumberFormat="1" applyFont="1" applyFill="1" applyBorder="1" applyAlignment="1">
      <alignment horizontal="right"/>
    </xf>
    <xf numFmtId="41" fontId="7" fillId="0" borderId="5" xfId="204" applyNumberFormat="1" applyFont="1" applyFill="1" applyBorder="1" applyAlignment="1">
      <alignment horizontal="right"/>
    </xf>
    <xf numFmtId="0" fontId="8" fillId="0" borderId="5" xfId="204" applyFont="1" applyBorder="1" applyAlignment="1">
      <alignment horizontal="left"/>
    </xf>
    <xf numFmtId="0" fontId="8" fillId="0" borderId="59" xfId="204" applyFont="1" applyBorder="1" applyAlignment="1">
      <alignment horizontal="left"/>
    </xf>
    <xf numFmtId="204" fontId="7" fillId="0" borderId="59" xfId="204" applyNumberFormat="1" applyFont="1" applyBorder="1" applyAlignment="1">
      <alignment horizontal="right"/>
    </xf>
    <xf numFmtId="204" fontId="7" fillId="0" borderId="5" xfId="204" applyNumberFormat="1" applyFont="1" applyBorder="1" applyAlignment="1">
      <alignment horizontal="right"/>
    </xf>
    <xf numFmtId="204" fontId="7" fillId="0" borderId="6" xfId="204" applyNumberFormat="1" applyFont="1" applyBorder="1" applyAlignment="1">
      <alignment horizontal="right"/>
    </xf>
    <xf numFmtId="212" fontId="7" fillId="0" borderId="5" xfId="204" applyNumberFormat="1" applyFont="1" applyBorder="1" applyAlignment="1">
      <alignment horizontal="right"/>
    </xf>
    <xf numFmtId="212" fontId="7" fillId="0" borderId="59" xfId="204" applyNumberFormat="1" applyFont="1" applyBorder="1" applyAlignment="1">
      <alignment horizontal="right"/>
    </xf>
    <xf numFmtId="41" fontId="7" fillId="0" borderId="5" xfId="204" applyNumberFormat="1" applyFont="1" applyBorder="1" applyAlignment="1">
      <alignment horizontal="right"/>
    </xf>
    <xf numFmtId="41" fontId="10" fillId="0" borderId="59" xfId="2001" applyNumberFormat="1" applyFont="1" applyBorder="1" applyAlignment="1">
      <alignment horizontal="right"/>
    </xf>
    <xf numFmtId="41" fontId="10" fillId="0" borderId="5" xfId="2001" applyNumberFormat="1" applyFont="1" applyBorder="1" applyAlignment="1">
      <alignment horizontal="right"/>
    </xf>
    <xf numFmtId="0" fontId="10" fillId="0" borderId="5" xfId="2001" applyFont="1" applyBorder="1"/>
    <xf numFmtId="0" fontId="10" fillId="0" borderId="59" xfId="2001" applyFont="1" applyBorder="1"/>
    <xf numFmtId="204" fontId="10" fillId="0" borderId="59" xfId="2001" applyNumberFormat="1" applyFont="1" applyBorder="1" applyAlignment="1">
      <alignment horizontal="right"/>
    </xf>
    <xf numFmtId="204" fontId="10" fillId="0" borderId="5" xfId="2001" applyNumberFormat="1" applyFont="1" applyBorder="1" applyAlignment="1">
      <alignment horizontal="right"/>
    </xf>
    <xf numFmtId="204" fontId="10" fillId="0" borderId="6" xfId="2001" applyNumberFormat="1" applyFont="1" applyBorder="1" applyAlignment="1">
      <alignment horizontal="right"/>
    </xf>
    <xf numFmtId="0" fontId="10" fillId="0" borderId="5" xfId="2001" applyFont="1" applyBorder="1" applyAlignment="1">
      <alignment horizontal="right"/>
    </xf>
    <xf numFmtId="0" fontId="10" fillId="0" borderId="59" xfId="2001" applyFont="1" applyBorder="1" applyAlignment="1">
      <alignment horizontal="right"/>
    </xf>
    <xf numFmtId="41" fontId="7" fillId="0" borderId="59" xfId="204" applyNumberFormat="1" applyFont="1" applyBorder="1" applyAlignment="1">
      <alignment horizontal="right"/>
    </xf>
    <xf numFmtId="0" fontId="7" fillId="0" borderId="5" xfId="204" applyFont="1" applyFill="1" applyBorder="1" applyAlignment="1"/>
    <xf numFmtId="0" fontId="7" fillId="0" borderId="59" xfId="204" applyFont="1" applyFill="1" applyBorder="1" applyAlignment="1"/>
    <xf numFmtId="204" fontId="7" fillId="0" borderId="14" xfId="2010" quotePrefix="1" applyNumberFormat="1" applyFont="1" applyFill="1" applyBorder="1" applyAlignment="1" applyProtection="1">
      <alignment horizontal="right" vertical="top"/>
      <protection locked="0"/>
    </xf>
    <xf numFmtId="204" fontId="10" fillId="0" borderId="47" xfId="2001" applyNumberFormat="1" applyFont="1" applyBorder="1" applyAlignment="1">
      <alignment horizontal="right"/>
    </xf>
    <xf numFmtId="204" fontId="10" fillId="0" borderId="48" xfId="2001" applyNumberFormat="1" applyFont="1" applyBorder="1" applyAlignment="1">
      <alignment horizontal="right"/>
    </xf>
    <xf numFmtId="204" fontId="7" fillId="0" borderId="47" xfId="204" applyNumberFormat="1" applyFont="1" applyBorder="1" applyAlignment="1">
      <alignment horizontal="right"/>
    </xf>
    <xf numFmtId="204" fontId="7" fillId="0" borderId="48" xfId="204" applyNumberFormat="1" applyFont="1" applyBorder="1" applyAlignment="1">
      <alignment horizontal="right"/>
    </xf>
    <xf numFmtId="0" fontId="8" fillId="0" borderId="5" xfId="2001" applyFont="1" applyBorder="1"/>
    <xf numFmtId="0" fontId="8" fillId="0" borderId="59" xfId="2001" applyFont="1" applyBorder="1"/>
    <xf numFmtId="0" fontId="7" fillId="0" borderId="5" xfId="2001" applyFont="1" applyBorder="1" applyAlignment="1">
      <alignment horizontal="right"/>
    </xf>
    <xf numFmtId="0" fontId="7" fillId="0" borderId="59" xfId="2001" applyFont="1" applyBorder="1" applyAlignment="1">
      <alignment horizontal="right"/>
    </xf>
    <xf numFmtId="41" fontId="7" fillId="0" borderId="5" xfId="2001" applyNumberFormat="1" applyFont="1" applyBorder="1" applyAlignment="1">
      <alignment horizontal="right"/>
    </xf>
    <xf numFmtId="204" fontId="10" fillId="0" borderId="59" xfId="2001" applyNumberFormat="1" applyFont="1" applyBorder="1"/>
    <xf numFmtId="204" fontId="10" fillId="0" borderId="5" xfId="2001" applyNumberFormat="1" applyFont="1" applyBorder="1"/>
    <xf numFmtId="204" fontId="10" fillId="0" borderId="47" xfId="2001" applyNumberFormat="1" applyFont="1" applyBorder="1"/>
    <xf numFmtId="204" fontId="10" fillId="0" borderId="48" xfId="2001" applyNumberFormat="1" applyFont="1" applyBorder="1"/>
    <xf numFmtId="204" fontId="10" fillId="0" borderId="6" xfId="2001" applyNumberFormat="1" applyFont="1" applyBorder="1"/>
    <xf numFmtId="0" fontId="61" fillId="0" borderId="0" xfId="2001" applyFont="1"/>
    <xf numFmtId="0" fontId="61" fillId="0" borderId="0" xfId="204" applyFont="1" applyFill="1" applyBorder="1" applyAlignment="1"/>
    <xf numFmtId="0" fontId="153" fillId="0" borderId="0" xfId="204" applyFont="1" applyAlignment="1"/>
    <xf numFmtId="164" fontId="61" fillId="0" borderId="0" xfId="2010" quotePrefix="1" applyNumberFormat="1" applyFont="1" applyFill="1" applyBorder="1" applyAlignment="1">
      <alignment vertical="top"/>
    </xf>
    <xf numFmtId="0" fontId="8" fillId="0" borderId="5" xfId="2001" applyFont="1" applyBorder="1" applyAlignment="1">
      <alignment horizontal="centerContinuous"/>
    </xf>
    <xf numFmtId="0" fontId="8" fillId="0" borderId="3" xfId="2001" applyFont="1" applyBorder="1" applyAlignment="1">
      <alignment horizontal="center"/>
    </xf>
    <xf numFmtId="0" fontId="8" fillId="0" borderId="2" xfId="2001" applyFont="1" applyBorder="1" applyAlignment="1">
      <alignment horizontal="center"/>
    </xf>
    <xf numFmtId="0" fontId="8" fillId="0" borderId="3" xfId="2001" applyFont="1" applyBorder="1" applyAlignment="1">
      <alignment horizontal="center" wrapText="1"/>
    </xf>
    <xf numFmtId="6" fontId="8" fillId="0" borderId="4" xfId="204" applyNumberFormat="1" applyFont="1" applyBorder="1" applyAlignment="1">
      <alignment horizontal="center"/>
    </xf>
    <xf numFmtId="171" fontId="145" fillId="3" borderId="0" xfId="849" applyNumberFormat="1" applyFont="1" applyFill="1" applyProtection="1"/>
    <xf numFmtId="171" fontId="61" fillId="0" borderId="0" xfId="2003" applyFont="1" applyFill="1" applyBorder="1"/>
    <xf numFmtId="0" fontId="153" fillId="0" borderId="29" xfId="204" applyFont="1" applyBorder="1"/>
    <xf numFmtId="0" fontId="153" fillId="0" borderId="27" xfId="204" applyFont="1" applyBorder="1"/>
    <xf numFmtId="0" fontId="153" fillId="0" borderId="58" xfId="204" applyFont="1" applyBorder="1" applyAlignment="1">
      <alignment horizontal="center" wrapText="1"/>
    </xf>
    <xf numFmtId="0" fontId="153" fillId="0" borderId="89" xfId="204" applyFont="1" applyBorder="1" applyAlignment="1">
      <alignment horizontal="center" wrapText="1"/>
    </xf>
    <xf numFmtId="0" fontId="153" fillId="0" borderId="41" xfId="204" applyFont="1" applyFill="1" applyBorder="1" applyAlignment="1">
      <alignment horizontal="centerContinuous" wrapText="1"/>
    </xf>
    <xf numFmtId="0" fontId="153" fillId="0" borderId="58" xfId="204" applyFont="1" applyFill="1" applyBorder="1" applyAlignment="1">
      <alignment horizontal="centerContinuous" wrapText="1"/>
    </xf>
    <xf numFmtId="0" fontId="153" fillId="0" borderId="39" xfId="204" applyFont="1" applyFill="1" applyBorder="1" applyAlignment="1">
      <alignment horizontal="centerContinuous" wrapText="1"/>
    </xf>
    <xf numFmtId="0" fontId="153" fillId="83" borderId="28" xfId="204" applyFont="1" applyFill="1" applyBorder="1" applyAlignment="1">
      <alignment horizontal="center" vertical="center" wrapText="1"/>
    </xf>
    <xf numFmtId="0" fontId="153" fillId="0" borderId="28" xfId="278" applyNumberFormat="1" applyFont="1" applyBorder="1" applyAlignment="1">
      <alignment horizontal="centerContinuous" vertical="center"/>
    </xf>
    <xf numFmtId="0" fontId="153" fillId="0" borderId="89" xfId="278" applyNumberFormat="1" applyFont="1" applyBorder="1" applyAlignment="1">
      <alignment horizontal="centerContinuous" vertical="center"/>
    </xf>
    <xf numFmtId="0" fontId="61" fillId="0" borderId="48" xfId="204" applyFont="1" applyBorder="1"/>
    <xf numFmtId="0" fontId="153" fillId="0" borderId="47" xfId="204" applyFont="1" applyBorder="1"/>
    <xf numFmtId="0" fontId="153" fillId="0" borderId="59" xfId="204" applyFont="1" applyFill="1" applyBorder="1" applyAlignment="1">
      <alignment horizontal="center" wrapText="1"/>
    </xf>
    <xf numFmtId="0" fontId="153" fillId="0" borderId="5" xfId="204" applyFont="1" applyFill="1" applyBorder="1" applyAlignment="1">
      <alignment horizontal="center" wrapText="1"/>
    </xf>
    <xf numFmtId="0" fontId="153" fillId="0" borderId="48" xfId="204" applyFont="1" applyFill="1" applyBorder="1" applyAlignment="1">
      <alignment horizontal="center" wrapText="1"/>
    </xf>
    <xf numFmtId="0" fontId="153" fillId="0" borderId="47" xfId="204" applyFont="1" applyFill="1" applyBorder="1" applyAlignment="1">
      <alignment horizontal="center" wrapText="1"/>
    </xf>
    <xf numFmtId="0" fontId="153" fillId="83" borderId="5" xfId="204" applyFont="1" applyFill="1" applyBorder="1" applyAlignment="1">
      <alignment horizontal="center" vertical="center" wrapText="1"/>
    </xf>
    <xf numFmtId="0" fontId="153" fillId="0" borderId="5" xfId="204" applyFont="1" applyFill="1" applyBorder="1" applyAlignment="1">
      <alignment horizontal="centerContinuous"/>
    </xf>
    <xf numFmtId="213" fontId="153" fillId="0" borderId="5" xfId="204" applyNumberFormat="1" applyFont="1" applyBorder="1" applyAlignment="1" applyProtection="1">
      <alignment horizontal="centerContinuous"/>
    </xf>
    <xf numFmtId="0" fontId="153" fillId="0" borderId="6" xfId="204" applyFont="1" applyFill="1" applyBorder="1" applyAlignment="1">
      <alignment horizontal="centerContinuous"/>
    </xf>
    <xf numFmtId="0" fontId="153" fillId="0" borderId="48" xfId="204" applyFont="1" applyBorder="1"/>
    <xf numFmtId="0" fontId="153" fillId="0" borderId="47" xfId="204" applyFont="1" applyBorder="1" applyAlignment="1">
      <alignment horizontal="center" wrapText="1"/>
    </xf>
    <xf numFmtId="0" fontId="153" fillId="0" borderId="5" xfId="204" applyFont="1" applyBorder="1" applyAlignment="1">
      <alignment horizontal="center" wrapText="1"/>
    </xf>
    <xf numFmtId="0" fontId="153" fillId="0" borderId="6" xfId="204" applyFont="1" applyBorder="1" applyAlignment="1">
      <alignment horizontal="center" wrapText="1"/>
    </xf>
    <xf numFmtId="0" fontId="153" fillId="0" borderId="44" xfId="204" applyFont="1" applyBorder="1"/>
    <xf numFmtId="0" fontId="153" fillId="0" borderId="42" xfId="204" applyFont="1" applyBorder="1"/>
    <xf numFmtId="6" fontId="153" fillId="0" borderId="91" xfId="204" applyNumberFormat="1" applyFont="1" applyBorder="1" applyAlignment="1">
      <alignment horizontal="center"/>
    </xf>
    <xf numFmtId="6" fontId="153" fillId="0" borderId="43" xfId="204" applyNumberFormat="1" applyFont="1" applyFill="1" applyBorder="1" applyAlignment="1">
      <alignment horizontal="center"/>
    </xf>
    <xf numFmtId="6" fontId="153" fillId="0" borderId="43" xfId="204" applyNumberFormat="1" applyFont="1" applyBorder="1" applyAlignment="1">
      <alignment horizontal="center"/>
    </xf>
    <xf numFmtId="6" fontId="153" fillId="0" borderId="44" xfId="204" applyNumberFormat="1" applyFont="1" applyBorder="1" applyAlignment="1">
      <alignment horizontal="center"/>
    </xf>
    <xf numFmtId="6" fontId="153" fillId="0" borderId="42" xfId="204" applyNumberFormat="1" applyFont="1" applyFill="1" applyBorder="1" applyAlignment="1">
      <alignment horizontal="center"/>
    </xf>
    <xf numFmtId="6" fontId="153" fillId="83" borderId="43" xfId="204" applyNumberFormat="1" applyFont="1" applyFill="1" applyBorder="1" applyAlignment="1">
      <alignment horizontal="center"/>
    </xf>
    <xf numFmtId="0" fontId="153" fillId="0" borderId="43" xfId="204" applyFont="1" applyBorder="1" applyAlignment="1">
      <alignment horizontal="center"/>
    </xf>
    <xf numFmtId="0" fontId="153" fillId="0" borderId="92" xfId="204" applyFont="1" applyBorder="1" applyAlignment="1">
      <alignment horizontal="center"/>
    </xf>
    <xf numFmtId="171" fontId="156" fillId="0" borderId="0" xfId="800" applyFont="1"/>
    <xf numFmtId="171" fontId="153" fillId="0" borderId="32" xfId="2003" applyFont="1" applyBorder="1"/>
    <xf numFmtId="171" fontId="153" fillId="0" borderId="54" xfId="2003" applyFont="1" applyBorder="1"/>
    <xf numFmtId="204" fontId="153" fillId="0" borderId="62" xfId="2003" applyNumberFormat="1" applyFont="1" applyBorder="1"/>
    <xf numFmtId="204" fontId="153" fillId="0" borderId="4" xfId="2003" applyNumberFormat="1" applyFont="1" applyBorder="1"/>
    <xf numFmtId="204" fontId="61" fillId="0" borderId="4" xfId="2003" applyNumberFormat="1" applyFont="1" applyBorder="1" applyAlignment="1">
      <alignment horizontal="center"/>
    </xf>
    <xf numFmtId="6" fontId="153" fillId="0" borderId="4" xfId="2003" applyNumberFormat="1" applyFont="1" applyFill="1" applyBorder="1" applyAlignment="1">
      <alignment horizontal="center"/>
    </xf>
    <xf numFmtId="41" fontId="153" fillId="0" borderId="4" xfId="2003" applyNumberFormat="1" applyFont="1" applyFill="1" applyBorder="1" applyAlignment="1">
      <alignment horizontal="center"/>
    </xf>
    <xf numFmtId="41" fontId="157" fillId="0" borderId="4" xfId="2003" applyNumberFormat="1" applyFont="1" applyBorder="1"/>
    <xf numFmtId="171" fontId="61" fillId="53" borderId="4" xfId="2003" applyFont="1" applyFill="1" applyBorder="1"/>
    <xf numFmtId="171" fontId="153" fillId="0" borderId="48" xfId="2003" applyFont="1" applyBorder="1"/>
    <xf numFmtId="171" fontId="153" fillId="0" borderId="47" xfId="2003" applyFont="1" applyBorder="1"/>
    <xf numFmtId="204" fontId="153" fillId="0" borderId="59" xfId="2003" applyNumberFormat="1" applyFont="1" applyBorder="1"/>
    <xf numFmtId="204" fontId="153" fillId="0" borderId="5" xfId="2003" applyNumberFormat="1" applyFont="1" applyBorder="1"/>
    <xf numFmtId="204" fontId="61" fillId="0" borderId="5" xfId="2003" applyNumberFormat="1" applyFont="1" applyBorder="1" applyAlignment="1">
      <alignment horizontal="center"/>
    </xf>
    <xf numFmtId="212" fontId="61" fillId="0" borderId="5" xfId="2003" applyNumberFormat="1" applyFont="1" applyFill="1" applyBorder="1" applyAlignment="1">
      <alignment horizontal="center"/>
    </xf>
    <xf numFmtId="41" fontId="61" fillId="0" borderId="5" xfId="2003" applyNumberFormat="1" applyFont="1" applyFill="1" applyBorder="1" applyAlignment="1">
      <alignment horizontal="center"/>
    </xf>
    <xf numFmtId="41" fontId="61" fillId="0" borderId="5" xfId="2003" applyNumberFormat="1" applyFont="1" applyBorder="1"/>
    <xf numFmtId="171" fontId="61" fillId="53" borderId="5" xfId="2003" applyFont="1" applyFill="1" applyBorder="1"/>
    <xf numFmtId="171" fontId="157" fillId="0" borderId="48" xfId="1991" applyFont="1" applyFill="1" applyBorder="1" applyAlignment="1">
      <alignment vertical="top"/>
    </xf>
    <xf numFmtId="171" fontId="157" fillId="0" borderId="47" xfId="1991" applyFont="1" applyFill="1" applyBorder="1" applyAlignment="1">
      <alignment vertical="top"/>
    </xf>
    <xf numFmtId="204" fontId="157" fillId="0" borderId="59" xfId="1991" applyNumberFormat="1" applyFont="1" applyFill="1" applyBorder="1" applyAlignment="1">
      <alignment vertical="top"/>
    </xf>
    <xf numFmtId="204" fontId="157" fillId="0" borderId="5" xfId="1991" applyNumberFormat="1" applyFont="1" applyFill="1" applyBorder="1" applyAlignment="1">
      <alignment vertical="top"/>
    </xf>
    <xf numFmtId="171" fontId="61" fillId="0" borderId="5" xfId="1991" applyFont="1" applyFill="1" applyBorder="1" applyAlignment="1">
      <alignment horizontal="center" vertical="top"/>
    </xf>
    <xf numFmtId="41" fontId="61" fillId="0" borderId="5" xfId="1991" applyNumberFormat="1" applyFont="1" applyFill="1" applyBorder="1" applyAlignment="1">
      <alignment horizontal="center" vertical="top"/>
    </xf>
    <xf numFmtId="171" fontId="153" fillId="0" borderId="48" xfId="2007" applyFont="1" applyFill="1" applyBorder="1" applyAlignment="1" applyProtection="1">
      <alignment vertical="top"/>
    </xf>
    <xf numFmtId="171" fontId="153" fillId="0" borderId="47" xfId="2007" applyFont="1" applyFill="1" applyBorder="1" applyAlignment="1" applyProtection="1">
      <alignment vertical="top"/>
    </xf>
    <xf numFmtId="204" fontId="153" fillId="0" borderId="59" xfId="2007" applyNumberFormat="1" applyFont="1" applyFill="1" applyBorder="1" applyAlignment="1" applyProtection="1">
      <alignment vertical="top"/>
    </xf>
    <xf numFmtId="204" fontId="153" fillId="0" borderId="5" xfId="2007" applyNumberFormat="1" applyFont="1" applyFill="1" applyBorder="1" applyAlignment="1" applyProtection="1">
      <alignment vertical="top"/>
    </xf>
    <xf numFmtId="204" fontId="61" fillId="0" borderId="5" xfId="1991" quotePrefix="1" applyNumberFormat="1" applyFont="1" applyFill="1" applyBorder="1" applyAlignment="1" applyProtection="1">
      <alignment horizontal="center" vertical="top"/>
      <protection locked="0"/>
    </xf>
    <xf numFmtId="41" fontId="61" fillId="0" borderId="5" xfId="2003" applyNumberFormat="1" applyFont="1" applyFill="1" applyBorder="1"/>
    <xf numFmtId="171" fontId="61" fillId="26" borderId="48" xfId="2012" applyFont="1" applyFill="1" applyBorder="1"/>
    <xf numFmtId="171" fontId="61" fillId="26" borderId="47" xfId="2012" applyFont="1" applyFill="1" applyBorder="1"/>
    <xf numFmtId="204" fontId="61" fillId="26" borderId="59" xfId="2012" applyNumberFormat="1" applyFont="1" applyFill="1" applyBorder="1"/>
    <xf numFmtId="204" fontId="61" fillId="28" borderId="59" xfId="2012" applyNumberFormat="1" applyFont="1" applyFill="1" applyBorder="1"/>
    <xf numFmtId="171" fontId="61" fillId="84" borderId="5" xfId="1991" applyFont="1" applyFill="1" applyBorder="1" applyAlignment="1">
      <alignment horizontal="center" vertical="top"/>
    </xf>
    <xf numFmtId="41" fontId="61" fillId="84" borderId="5" xfId="1991" applyNumberFormat="1" applyFont="1" applyFill="1" applyBorder="1" applyAlignment="1">
      <alignment horizontal="center" vertical="top"/>
    </xf>
    <xf numFmtId="41" fontId="61" fillId="26" borderId="5" xfId="2003" applyNumberFormat="1" applyFont="1" applyFill="1" applyBorder="1" applyAlignment="1">
      <alignment horizontal="right"/>
    </xf>
    <xf numFmtId="41" fontId="61" fillId="26" borderId="59" xfId="2012" applyNumberFormat="1" applyFont="1" applyFill="1" applyBorder="1"/>
    <xf numFmtId="164" fontId="61" fillId="26" borderId="5" xfId="2003" applyNumberFormat="1" applyFont="1" applyFill="1" applyBorder="1" applyAlignment="1">
      <alignment horizontal="center"/>
    </xf>
    <xf numFmtId="171" fontId="61" fillId="0" borderId="48" xfId="1991" applyFont="1" applyFill="1" applyBorder="1" applyAlignment="1">
      <alignment vertical="top"/>
    </xf>
    <xf numFmtId="171" fontId="61" fillId="0" borderId="47" xfId="1991" applyFont="1" applyFill="1" applyBorder="1" applyAlignment="1">
      <alignment vertical="top"/>
    </xf>
    <xf numFmtId="204" fontId="61" fillId="28" borderId="59" xfId="1991" quotePrefix="1" applyNumberFormat="1" applyFont="1" applyFill="1" applyBorder="1" applyAlignment="1" applyProtection="1">
      <alignment horizontal="right" vertical="top"/>
      <protection locked="0"/>
    </xf>
    <xf numFmtId="164" fontId="61" fillId="0" borderId="5" xfId="2003" applyNumberFormat="1" applyFont="1" applyFill="1" applyBorder="1" applyAlignment="1">
      <alignment horizontal="center"/>
    </xf>
    <xf numFmtId="41" fontId="61" fillId="28" borderId="5" xfId="1991" quotePrefix="1" applyNumberFormat="1" applyFont="1" applyFill="1" applyBorder="1" applyAlignment="1">
      <alignment horizontal="right" vertical="top"/>
    </xf>
    <xf numFmtId="41" fontId="61" fillId="28" borderId="59" xfId="1991" quotePrefix="1" applyNumberFormat="1" applyFont="1" applyFill="1" applyBorder="1" applyAlignment="1" applyProtection="1">
      <alignment horizontal="right" vertical="top"/>
      <protection locked="0"/>
    </xf>
    <xf numFmtId="164" fontId="61" fillId="0" borderId="5" xfId="1991" quotePrefix="1" applyNumberFormat="1" applyFont="1" applyFill="1" applyBorder="1" applyAlignment="1">
      <alignment horizontal="center" vertical="top"/>
    </xf>
    <xf numFmtId="204" fontId="61" fillId="0" borderId="59" xfId="1991" applyNumberFormat="1" applyFont="1" applyFill="1" applyBorder="1" applyAlignment="1">
      <alignment vertical="top"/>
    </xf>
    <xf numFmtId="204" fontId="61" fillId="0" borderId="5" xfId="1991" applyNumberFormat="1" applyFont="1" applyFill="1" applyBorder="1" applyAlignment="1">
      <alignment vertical="top"/>
    </xf>
    <xf numFmtId="204" fontId="61" fillId="0" borderId="5" xfId="1991" applyNumberFormat="1" applyFont="1" applyFill="1" applyBorder="1" applyAlignment="1">
      <alignment horizontal="center" vertical="top"/>
    </xf>
    <xf numFmtId="41" fontId="61" fillId="0" borderId="5" xfId="1991" quotePrefix="1" applyNumberFormat="1" applyFont="1" applyFill="1" applyBorder="1" applyAlignment="1">
      <alignment horizontal="center" vertical="top"/>
    </xf>
    <xf numFmtId="171" fontId="153" fillId="0" borderId="48" xfId="1991" applyFont="1" applyFill="1" applyBorder="1" applyAlignment="1">
      <alignment vertical="top"/>
    </xf>
    <xf numFmtId="171" fontId="153" fillId="0" borderId="47" xfId="1991" applyFont="1" applyFill="1" applyBorder="1" applyAlignment="1">
      <alignment vertical="top"/>
    </xf>
    <xf numFmtId="204" fontId="153" fillId="0" borderId="59" xfId="1991" applyNumberFormat="1" applyFont="1" applyFill="1" applyBorder="1" applyAlignment="1">
      <alignment vertical="top"/>
    </xf>
    <xf numFmtId="204" fontId="153" fillId="0" borderId="5" xfId="1991" applyNumberFormat="1" applyFont="1" applyFill="1" applyBorder="1" applyAlignment="1">
      <alignment vertical="top"/>
    </xf>
    <xf numFmtId="204" fontId="153" fillId="0" borderId="5" xfId="1991" applyNumberFormat="1" applyFont="1" applyFill="1" applyBorder="1" applyAlignment="1">
      <alignment horizontal="center" vertical="top"/>
    </xf>
    <xf numFmtId="204" fontId="61" fillId="0" borderId="5" xfId="1991" quotePrefix="1" applyNumberFormat="1" applyFont="1" applyFill="1" applyBorder="1" applyAlignment="1">
      <alignment horizontal="center" vertical="top"/>
    </xf>
    <xf numFmtId="171" fontId="61" fillId="0" borderId="48" xfId="2003" applyFont="1" applyFill="1" applyBorder="1"/>
    <xf numFmtId="171" fontId="61" fillId="0" borderId="47" xfId="2003" applyFont="1" applyFill="1" applyBorder="1"/>
    <xf numFmtId="204" fontId="61" fillId="0" borderId="59" xfId="2003" applyNumberFormat="1" applyFont="1" applyFill="1" applyBorder="1"/>
    <xf numFmtId="204" fontId="61" fillId="0" borderId="5" xfId="2003" applyNumberFormat="1" applyFont="1" applyFill="1" applyBorder="1"/>
    <xf numFmtId="204" fontId="61" fillId="0" borderId="5" xfId="2003" applyNumberFormat="1" applyFont="1" applyFill="1" applyBorder="1" applyAlignment="1">
      <alignment horizontal="center"/>
    </xf>
    <xf numFmtId="171" fontId="61" fillId="0" borderId="5" xfId="2003" applyFont="1" applyFill="1" applyBorder="1" applyAlignment="1">
      <alignment horizontal="center"/>
    </xf>
    <xf numFmtId="171" fontId="61" fillId="0" borderId="44" xfId="1991" applyFont="1" applyFill="1" applyBorder="1" applyAlignment="1">
      <alignment vertical="top"/>
    </xf>
    <xf numFmtId="171" fontId="61" fillId="0" borderId="42" xfId="1991" applyFont="1" applyFill="1" applyBorder="1" applyAlignment="1">
      <alignment vertical="top"/>
    </xf>
    <xf numFmtId="171" fontId="39" fillId="0" borderId="0" xfId="2003" applyNumberFormat="1" applyFont="1" applyFill="1" applyProtection="1"/>
    <xf numFmtId="171" fontId="61" fillId="0" borderId="0" xfId="2003" applyFont="1" applyFill="1" applyBorder="1" applyAlignment="1"/>
    <xf numFmtId="171" fontId="153" fillId="0" borderId="0" xfId="2003" applyFont="1" applyAlignment="1"/>
    <xf numFmtId="171" fontId="153" fillId="0" borderId="0" xfId="2003" applyFont="1" applyFill="1" applyAlignment="1">
      <alignment horizontal="center"/>
    </xf>
    <xf numFmtId="171" fontId="153" fillId="0" borderId="0" xfId="2003" applyFont="1" applyFill="1" applyAlignment="1"/>
    <xf numFmtId="0" fontId="153" fillId="0" borderId="29" xfId="204" applyFont="1" applyBorder="1" applyAlignment="1"/>
    <xf numFmtId="0" fontId="153" fillId="0" borderId="28" xfId="204" applyFont="1" applyBorder="1" applyAlignment="1"/>
    <xf numFmtId="0" fontId="61" fillId="0" borderId="28" xfId="204" applyFont="1" applyFill="1" applyBorder="1" applyAlignment="1">
      <alignment horizontal="center" wrapText="1"/>
    </xf>
    <xf numFmtId="183" fontId="7" fillId="0" borderId="28" xfId="204" applyNumberFormat="1" applyFont="1" applyFill="1" applyBorder="1"/>
    <xf numFmtId="0" fontId="4" fillId="0" borderId="28" xfId="1041" applyNumberFormat="1" applyFont="1" applyBorder="1" applyAlignment="1">
      <alignment horizontal="centerContinuous"/>
    </xf>
    <xf numFmtId="0" fontId="4" fillId="0" borderId="89" xfId="1041" applyNumberFormat="1" applyFont="1" applyBorder="1" applyAlignment="1">
      <alignment horizontal="centerContinuous"/>
    </xf>
    <xf numFmtId="0" fontId="61" fillId="0" borderId="48" xfId="204" applyFont="1" applyBorder="1" applyAlignment="1"/>
    <xf numFmtId="0" fontId="61" fillId="0" borderId="5" xfId="204" applyFont="1" applyBorder="1" applyAlignment="1"/>
    <xf numFmtId="0" fontId="61" fillId="0" borderId="5" xfId="204" applyFont="1" applyFill="1" applyBorder="1" applyAlignment="1">
      <alignment horizontal="center" wrapText="1"/>
    </xf>
    <xf numFmtId="0" fontId="61" fillId="0" borderId="44" xfId="204" applyFont="1" applyBorder="1" applyAlignment="1"/>
    <xf numFmtId="0" fontId="153" fillId="0" borderId="43" xfId="204" applyFont="1" applyBorder="1" applyAlignment="1">
      <alignment horizontal="center" wrapText="1"/>
    </xf>
    <xf numFmtId="0" fontId="61" fillId="0" borderId="43" xfId="204" applyFont="1" applyFill="1" applyBorder="1" applyAlignment="1">
      <alignment horizontal="center" wrapText="1"/>
    </xf>
    <xf numFmtId="6" fontId="153" fillId="83" borderId="42" xfId="204" applyNumberFormat="1" applyFont="1" applyFill="1" applyBorder="1" applyAlignment="1">
      <alignment horizontal="center"/>
    </xf>
    <xf numFmtId="171" fontId="153" fillId="0" borderId="4" xfId="2003" applyFont="1" applyBorder="1" applyAlignment="1"/>
    <xf numFmtId="6" fontId="61" fillId="0" borderId="4" xfId="2003" applyNumberFormat="1" applyFont="1" applyFill="1" applyBorder="1" applyAlignment="1">
      <alignment horizontal="center"/>
    </xf>
    <xf numFmtId="6" fontId="153" fillId="83" borderId="4" xfId="2003" applyNumberFormat="1" applyFont="1" applyFill="1" applyBorder="1" applyAlignment="1">
      <alignment horizontal="center"/>
    </xf>
    <xf numFmtId="171" fontId="153" fillId="0" borderId="5" xfId="2003" applyFont="1" applyBorder="1" applyAlignment="1"/>
    <xf numFmtId="164" fontId="153" fillId="0" borderId="5" xfId="2003" applyNumberFormat="1" applyFont="1" applyFill="1" applyBorder="1" applyAlignment="1">
      <alignment horizontal="center"/>
    </xf>
    <xf numFmtId="6" fontId="153" fillId="0" borderId="5" xfId="2003" applyNumberFormat="1" applyFont="1" applyFill="1" applyBorder="1" applyAlignment="1">
      <alignment horizontal="center"/>
    </xf>
    <xf numFmtId="171" fontId="157" fillId="0" borderId="5" xfId="2003" applyFont="1" applyBorder="1" applyAlignment="1"/>
    <xf numFmtId="164" fontId="61" fillId="0" borderId="5" xfId="2003" applyNumberFormat="1" applyFont="1" applyFill="1" applyBorder="1" applyAlignment="1"/>
    <xf numFmtId="171" fontId="61" fillId="0" borderId="5" xfId="2003" applyFont="1" applyBorder="1" applyAlignment="1"/>
    <xf numFmtId="171" fontId="61" fillId="0" borderId="0" xfId="1991" quotePrefix="1" applyFont="1" applyFill="1" applyBorder="1" applyAlignment="1">
      <alignment vertical="top"/>
    </xf>
    <xf numFmtId="171" fontId="157" fillId="0" borderId="5" xfId="1991" applyFont="1" applyFill="1" applyBorder="1" applyAlignment="1">
      <alignment vertical="top"/>
    </xf>
    <xf numFmtId="164" fontId="61" fillId="0" borderId="5" xfId="1991" quotePrefix="1" applyNumberFormat="1" applyFont="1" applyFill="1" applyBorder="1" applyAlignment="1">
      <alignment vertical="top"/>
    </xf>
    <xf numFmtId="0" fontId="153" fillId="0" borderId="5" xfId="2007" applyNumberFormat="1" applyFont="1" applyFill="1" applyBorder="1" applyAlignment="1" applyProtection="1">
      <alignment vertical="top"/>
    </xf>
    <xf numFmtId="164" fontId="61" fillId="0" borderId="5" xfId="1991" quotePrefix="1" applyNumberFormat="1" applyFont="1" applyFill="1" applyBorder="1" applyAlignment="1" applyProtection="1">
      <alignment horizontal="center" vertical="top"/>
      <protection locked="0"/>
    </xf>
    <xf numFmtId="171" fontId="61" fillId="0" borderId="5" xfId="2003" applyFont="1" applyFill="1" applyBorder="1" applyAlignment="1"/>
    <xf numFmtId="0" fontId="61" fillId="76" borderId="5" xfId="2007" applyNumberFormat="1" applyFont="1" applyFill="1" applyBorder="1" applyAlignment="1" applyProtection="1">
      <alignment vertical="top"/>
    </xf>
    <xf numFmtId="164" fontId="61" fillId="0" borderId="5" xfId="1991" applyNumberFormat="1" applyFont="1" applyFill="1" applyBorder="1" applyAlignment="1" applyProtection="1">
      <alignment horizontal="center" vertical="top"/>
      <protection locked="0"/>
    </xf>
    <xf numFmtId="0" fontId="61" fillId="0" borderId="5" xfId="1991" applyNumberFormat="1" applyFont="1" applyFill="1" applyBorder="1" applyAlignment="1">
      <alignment vertical="top"/>
    </xf>
    <xf numFmtId="204" fontId="61" fillId="28" borderId="5" xfId="1991" quotePrefix="1" applyNumberFormat="1" applyFont="1" applyFill="1" applyBorder="1" applyAlignment="1">
      <alignment horizontal="right" vertical="top"/>
    </xf>
    <xf numFmtId="0" fontId="153" fillId="0" borderId="5" xfId="1991" applyNumberFormat="1" applyFont="1" applyFill="1" applyBorder="1" applyAlignment="1">
      <alignment vertical="top"/>
    </xf>
    <xf numFmtId="171" fontId="153" fillId="0" borderId="5" xfId="1991" applyFont="1" applyFill="1" applyBorder="1" applyAlignment="1">
      <alignment horizontal="center" vertical="top"/>
    </xf>
    <xf numFmtId="164" fontId="61" fillId="0" borderId="5" xfId="1991" applyNumberFormat="1" applyFont="1" applyFill="1" applyBorder="1" applyAlignment="1">
      <alignment horizontal="center" vertical="top"/>
    </xf>
    <xf numFmtId="171" fontId="61" fillId="0" borderId="5" xfId="1991" applyFont="1" applyFill="1" applyBorder="1" applyAlignment="1">
      <alignment vertical="top"/>
    </xf>
    <xf numFmtId="0" fontId="61" fillId="0" borderId="5" xfId="2003" applyNumberFormat="1" applyFont="1" applyFill="1" applyBorder="1" applyAlignment="1"/>
    <xf numFmtId="164" fontId="153" fillId="0" borderId="5" xfId="1991" quotePrefix="1" applyNumberFormat="1" applyFont="1" applyFill="1" applyBorder="1" applyAlignment="1">
      <alignment horizontal="center" vertical="top"/>
    </xf>
    <xf numFmtId="204" fontId="153" fillId="28" borderId="5" xfId="1991" quotePrefix="1" applyNumberFormat="1" applyFont="1" applyFill="1" applyBorder="1" applyAlignment="1">
      <alignment horizontal="right" vertical="top"/>
    </xf>
    <xf numFmtId="171" fontId="61" fillId="0" borderId="0" xfId="849" applyFont="1" applyAlignment="1"/>
    <xf numFmtId="171" fontId="61" fillId="0" borderId="0" xfId="849" applyFont="1" applyFill="1" applyAlignment="1">
      <alignment horizontal="center"/>
    </xf>
    <xf numFmtId="171" fontId="61" fillId="0" borderId="0" xfId="849" applyFont="1" applyFill="1" applyAlignment="1"/>
    <xf numFmtId="171" fontId="61" fillId="0" borderId="0" xfId="849" applyFont="1" applyAlignment="1">
      <alignment horizontal="center"/>
    </xf>
    <xf numFmtId="171" fontId="61" fillId="0" borderId="0" xfId="2003" applyFont="1" applyAlignment="1"/>
    <xf numFmtId="171" fontId="61" fillId="0" borderId="0" xfId="2003" applyFont="1" applyBorder="1" applyAlignment="1"/>
    <xf numFmtId="171" fontId="61" fillId="0" borderId="0" xfId="2003" applyFont="1" applyFill="1" applyAlignment="1">
      <alignment horizontal="center"/>
    </xf>
    <xf numFmtId="171" fontId="61" fillId="0" borderId="0" xfId="2003" applyFont="1" applyFill="1" applyAlignment="1"/>
    <xf numFmtId="171" fontId="6" fillId="0" borderId="0" xfId="849" applyNumberFormat="1" applyFont="1" applyFill="1" applyBorder="1" applyProtection="1"/>
    <xf numFmtId="171" fontId="61" fillId="0" borderId="0" xfId="849" applyFont="1"/>
    <xf numFmtId="171" fontId="61" fillId="0" borderId="0" xfId="849" applyFont="1" applyFill="1"/>
    <xf numFmtId="183" fontId="7" fillId="0" borderId="29" xfId="2003" applyNumberFormat="1" applyFont="1" applyFill="1" applyBorder="1"/>
    <xf numFmtId="183" fontId="7" fillId="0" borderId="28" xfId="2003" applyNumberFormat="1" applyFont="1" applyFill="1" applyBorder="1"/>
    <xf numFmtId="183" fontId="7" fillId="0" borderId="28" xfId="204" applyNumberFormat="1" applyFont="1" applyBorder="1"/>
    <xf numFmtId="0" fontId="4" fillId="0" borderId="28" xfId="800" applyNumberFormat="1" applyFont="1" applyBorder="1" applyAlignment="1">
      <alignment horizontal="centerContinuous"/>
    </xf>
    <xf numFmtId="171" fontId="8" fillId="0" borderId="48" xfId="2003" applyFont="1" applyFill="1" applyBorder="1"/>
    <xf numFmtId="171" fontId="8" fillId="0" borderId="5" xfId="2003" applyFont="1" applyFill="1" applyBorder="1" applyAlignment="1" applyProtection="1">
      <alignment wrapText="1"/>
    </xf>
    <xf numFmtId="0" fontId="4" fillId="0" borderId="4" xfId="1041" applyNumberFormat="1" applyFont="1" applyBorder="1" applyAlignment="1">
      <alignment horizontal="center" wrapText="1"/>
    </xf>
    <xf numFmtId="171" fontId="153" fillId="0" borderId="44" xfId="2003" applyFont="1" applyBorder="1"/>
    <xf numFmtId="171" fontId="61" fillId="0" borderId="43" xfId="849" applyFont="1" applyBorder="1"/>
    <xf numFmtId="6" fontId="153" fillId="0" borderId="43" xfId="2003" applyNumberFormat="1" applyFont="1" applyBorder="1" applyAlignment="1">
      <alignment horizontal="center"/>
    </xf>
    <xf numFmtId="6" fontId="153" fillId="0" borderId="43" xfId="2003" applyNumberFormat="1" applyFont="1" applyFill="1" applyBorder="1" applyAlignment="1">
      <alignment horizontal="center"/>
    </xf>
    <xf numFmtId="171" fontId="153" fillId="0" borderId="4" xfId="2003" applyFont="1" applyBorder="1"/>
    <xf numFmtId="171" fontId="153" fillId="0" borderId="4" xfId="2003" applyFont="1" applyBorder="1" applyAlignment="1">
      <alignment horizontal="left"/>
    </xf>
    <xf numFmtId="171" fontId="153" fillId="0" borderId="4" xfId="849" applyFont="1" applyBorder="1"/>
    <xf numFmtId="171" fontId="153" fillId="0" borderId="4" xfId="849" applyFont="1" applyFill="1" applyBorder="1"/>
    <xf numFmtId="212" fontId="61" fillId="0" borderId="4" xfId="2003" applyNumberFormat="1" applyFont="1" applyFill="1" applyBorder="1" applyAlignment="1">
      <alignment horizontal="center"/>
    </xf>
    <xf numFmtId="171" fontId="61" fillId="0" borderId="4" xfId="2003" applyFont="1" applyBorder="1"/>
    <xf numFmtId="171" fontId="61" fillId="0" borderId="5" xfId="849" applyFont="1" applyFill="1" applyBorder="1"/>
    <xf numFmtId="171" fontId="61" fillId="26" borderId="5" xfId="1991" quotePrefix="1" applyFont="1" applyFill="1" applyBorder="1" applyAlignment="1">
      <alignment vertical="top"/>
    </xf>
    <xf numFmtId="171" fontId="61" fillId="0" borderId="5" xfId="1991" quotePrefix="1" applyFont="1" applyFill="1" applyBorder="1" applyAlignment="1">
      <alignment vertical="top"/>
    </xf>
    <xf numFmtId="204" fontId="61" fillId="26" borderId="5" xfId="2003" applyNumberFormat="1" applyFont="1" applyFill="1" applyBorder="1" applyAlignment="1">
      <alignment horizontal="center"/>
    </xf>
    <xf numFmtId="204" fontId="61" fillId="26" borderId="5" xfId="2003" applyNumberFormat="1" applyFont="1" applyFill="1" applyBorder="1"/>
    <xf numFmtId="204" fontId="61" fillId="26" borderId="5" xfId="1991" quotePrefix="1" applyNumberFormat="1" applyFont="1" applyFill="1" applyBorder="1" applyAlignment="1">
      <alignment horizontal="center" vertical="top"/>
    </xf>
    <xf numFmtId="171" fontId="153" fillId="0" borderId="5" xfId="1991" applyFont="1" applyFill="1" applyBorder="1" applyAlignment="1">
      <alignment vertical="top"/>
    </xf>
    <xf numFmtId="204" fontId="61" fillId="28" borderId="5" xfId="1991" quotePrefix="1" applyNumberFormat="1" applyFont="1" applyFill="1" applyBorder="1" applyAlignment="1">
      <alignment horizontal="center" vertical="top"/>
    </xf>
    <xf numFmtId="204" fontId="61" fillId="0" borderId="5" xfId="849" applyNumberFormat="1" applyFont="1" applyFill="1" applyBorder="1"/>
    <xf numFmtId="204" fontId="61" fillId="0" borderId="5" xfId="1991" quotePrefix="1" applyNumberFormat="1" applyFont="1" applyFill="1" applyBorder="1" applyAlignment="1">
      <alignment vertical="top"/>
    </xf>
    <xf numFmtId="204" fontId="61" fillId="0" borderId="0" xfId="849" applyNumberFormat="1" applyFont="1"/>
    <xf numFmtId="171" fontId="153" fillId="0" borderId="5" xfId="2003" applyFont="1" applyBorder="1"/>
    <xf numFmtId="171" fontId="153" fillId="0" borderId="5" xfId="2003" applyFont="1" applyBorder="1" applyAlignment="1">
      <alignment horizontal="left"/>
    </xf>
    <xf numFmtId="171" fontId="153" fillId="0" borderId="5" xfId="849" applyFont="1" applyBorder="1"/>
    <xf numFmtId="171" fontId="153" fillId="0" borderId="5" xfId="849" applyFont="1" applyFill="1" applyBorder="1"/>
    <xf numFmtId="204" fontId="61" fillId="0" borderId="5" xfId="2003" applyNumberFormat="1" applyFont="1" applyBorder="1"/>
    <xf numFmtId="171" fontId="153" fillId="0" borderId="5" xfId="2003" applyFont="1" applyFill="1" applyBorder="1"/>
    <xf numFmtId="204" fontId="61" fillId="26" borderId="5" xfId="1991" quotePrefix="1" applyNumberFormat="1" applyFont="1" applyFill="1" applyBorder="1" applyAlignment="1">
      <alignment vertical="top"/>
    </xf>
    <xf numFmtId="204" fontId="61" fillId="26" borderId="5" xfId="849" applyNumberFormat="1" applyFont="1" applyFill="1" applyBorder="1"/>
    <xf numFmtId="204" fontId="61" fillId="28" borderId="5" xfId="1991" quotePrefix="1" applyNumberFormat="1" applyFont="1" applyFill="1" applyBorder="1" applyAlignment="1">
      <alignment vertical="top"/>
    </xf>
    <xf numFmtId="204" fontId="61" fillId="28" borderId="5" xfId="849" applyNumberFormat="1" applyFont="1" applyFill="1" applyBorder="1"/>
    <xf numFmtId="171" fontId="8" fillId="0" borderId="0" xfId="974" applyFont="1" applyAlignment="1" applyProtection="1">
      <alignment horizontal="left"/>
    </xf>
    <xf numFmtId="171" fontId="7" fillId="0" borderId="0" xfId="974" applyFont="1" applyProtection="1"/>
    <xf numFmtId="171" fontId="106" fillId="0" borderId="0" xfId="781" applyFont="1" applyAlignment="1" applyProtection="1"/>
    <xf numFmtId="171" fontId="53" fillId="0" borderId="0" xfId="800" applyFont="1" applyFill="1" applyBorder="1" applyAlignment="1" applyProtection="1"/>
    <xf numFmtId="171" fontId="42" fillId="0" borderId="0" xfId="800" applyFont="1" applyFill="1" applyBorder="1" applyAlignment="1" applyProtection="1">
      <alignment horizontal="left"/>
    </xf>
    <xf numFmtId="171" fontId="8" fillId="0" borderId="0" xfId="800" applyFont="1" applyFill="1" applyBorder="1" applyAlignment="1" applyProtection="1"/>
    <xf numFmtId="171" fontId="7" fillId="0" borderId="0" xfId="974" applyFont="1" applyFill="1" applyBorder="1" applyAlignment="1" applyProtection="1">
      <alignment horizontal="center" vertical="center"/>
    </xf>
    <xf numFmtId="171" fontId="0" fillId="0" borderId="0" xfId="800" applyFont="1" applyFill="1" applyProtection="1"/>
    <xf numFmtId="9" fontId="7" fillId="0" borderId="0" xfId="1268" applyFont="1" applyFill="1" applyBorder="1" applyAlignment="1" applyProtection="1">
      <alignment horizontal="center" vertical="center"/>
    </xf>
    <xf numFmtId="0" fontId="7" fillId="0" borderId="5" xfId="974" applyNumberFormat="1" applyFont="1" applyFill="1" applyBorder="1" applyAlignment="1" applyProtection="1">
      <alignment horizontal="center" vertical="center" wrapText="1"/>
    </xf>
    <xf numFmtId="0" fontId="46" fillId="0" borderId="5" xfId="974" applyNumberFormat="1" applyFont="1" applyFill="1" applyBorder="1" applyAlignment="1" applyProtection="1">
      <alignment horizontal="center" vertical="center" wrapText="1"/>
    </xf>
    <xf numFmtId="0" fontId="7" fillId="0" borderId="6" xfId="800" applyNumberFormat="1" applyFont="1" applyFill="1" applyBorder="1" applyAlignment="1">
      <alignment horizontal="center" vertical="center" wrapText="1"/>
    </xf>
    <xf numFmtId="0" fontId="7" fillId="0" borderId="5" xfId="800" applyNumberFormat="1" applyFont="1" applyFill="1" applyBorder="1" applyAlignment="1">
      <alignment horizontal="center" vertical="center" wrapText="1"/>
    </xf>
    <xf numFmtId="0" fontId="7" fillId="0" borderId="59" xfId="974" applyNumberFormat="1" applyFont="1" applyFill="1" applyBorder="1" applyAlignment="1" applyProtection="1">
      <alignment horizontal="center" vertical="center" wrapText="1"/>
    </xf>
    <xf numFmtId="171" fontId="7" fillId="0" borderId="0" xfId="974" applyFont="1" applyAlignment="1" applyProtection="1">
      <alignment horizontal="center" textRotation="90" wrapText="1"/>
    </xf>
    <xf numFmtId="171" fontId="7" fillId="0" borderId="60" xfId="974" applyNumberFormat="1" applyFont="1" applyFill="1" applyBorder="1" applyAlignment="1" applyProtection="1">
      <alignment horizontal="left" vertical="center" wrapText="1"/>
    </xf>
    <xf numFmtId="0" fontId="7" fillId="26" borderId="5" xfId="974" applyNumberFormat="1" applyFont="1" applyFill="1" applyBorder="1" applyAlignment="1" applyProtection="1">
      <alignment horizontal="center" vertical="center"/>
      <protection locked="0"/>
    </xf>
    <xf numFmtId="171" fontId="7" fillId="26" borderId="5" xfId="974" applyFont="1" applyFill="1" applyBorder="1" applyAlignment="1" applyProtection="1">
      <alignment horizontal="center" vertical="center"/>
      <protection locked="0"/>
    </xf>
    <xf numFmtId="216" fontId="7" fillId="26" borderId="5" xfId="974" applyNumberFormat="1" applyFont="1" applyFill="1" applyBorder="1" applyAlignment="1" applyProtection="1">
      <alignment horizontal="center" vertical="center"/>
      <protection locked="0"/>
    </xf>
    <xf numFmtId="215" fontId="7" fillId="26" borderId="5" xfId="974" applyNumberFormat="1" applyFont="1" applyFill="1" applyBorder="1" applyAlignment="1" applyProtection="1">
      <alignment horizontal="center" vertical="center"/>
      <protection locked="0"/>
    </xf>
    <xf numFmtId="171" fontId="7" fillId="26" borderId="5" xfId="974" applyFont="1" applyFill="1" applyBorder="1" applyAlignment="1" applyProtection="1">
      <alignment horizontal="center" vertical="center" wrapText="1"/>
      <protection locked="0"/>
    </xf>
    <xf numFmtId="0" fontId="7" fillId="26" borderId="5" xfId="974" applyNumberFormat="1" applyFont="1" applyFill="1" applyBorder="1" applyAlignment="1" applyProtection="1">
      <alignment horizontal="center" vertical="center" wrapText="1"/>
      <protection locked="0"/>
    </xf>
    <xf numFmtId="217" fontId="7" fillId="26" borderId="5" xfId="634" applyNumberFormat="1" applyFont="1" applyFill="1" applyBorder="1" applyAlignment="1" applyProtection="1">
      <alignment horizontal="center" vertical="center"/>
      <protection locked="0"/>
    </xf>
    <xf numFmtId="164" fontId="7" fillId="26" borderId="5" xfId="974" applyNumberFormat="1" applyFont="1" applyFill="1" applyBorder="1" applyAlignment="1" applyProtection="1">
      <alignment horizontal="center" vertical="center"/>
      <protection locked="0"/>
    </xf>
    <xf numFmtId="164" fontId="8" fillId="28" borderId="5" xfId="634" applyNumberFormat="1" applyFont="1" applyFill="1" applyBorder="1" applyAlignment="1" applyProtection="1">
      <alignment horizontal="center" vertical="center"/>
      <protection locked="0"/>
    </xf>
    <xf numFmtId="171" fontId="7" fillId="0" borderId="0" xfId="974" applyFont="1" applyFill="1" applyBorder="1" applyProtection="1"/>
    <xf numFmtId="171" fontId="7" fillId="0" borderId="49" xfId="974" applyFont="1" applyBorder="1" applyAlignment="1" applyProtection="1">
      <alignment vertical="center" wrapText="1"/>
    </xf>
    <xf numFmtId="171" fontId="7" fillId="0" borderId="5" xfId="974" applyFont="1" applyBorder="1" applyAlignment="1" applyProtection="1">
      <alignment horizontal="left"/>
      <protection locked="0"/>
    </xf>
    <xf numFmtId="217" fontId="8" fillId="28" borderId="5" xfId="634" applyNumberFormat="1" applyFont="1" applyFill="1" applyBorder="1" applyAlignment="1" applyProtection="1">
      <alignment horizontal="center" vertical="center"/>
      <protection locked="0"/>
    </xf>
    <xf numFmtId="171" fontId="7" fillId="53" borderId="5" xfId="974" applyFont="1" applyFill="1" applyBorder="1" applyAlignment="1" applyProtection="1">
      <alignment horizontal="center" vertical="center"/>
      <protection locked="0"/>
    </xf>
    <xf numFmtId="171" fontId="7" fillId="0" borderId="0" xfId="974" applyFont="1" applyAlignment="1" applyProtection="1">
      <alignment textRotation="90" wrapText="1"/>
    </xf>
    <xf numFmtId="171" fontId="7" fillId="0" borderId="49" xfId="974" applyFont="1" applyBorder="1" applyAlignment="1" applyProtection="1">
      <alignment wrapText="1"/>
    </xf>
    <xf numFmtId="171" fontId="7" fillId="0" borderId="5" xfId="974" applyNumberFormat="1" applyFont="1" applyBorder="1" applyAlignment="1" applyProtection="1">
      <alignment horizontal="left" vertical="center" wrapText="1"/>
    </xf>
    <xf numFmtId="171" fontId="7" fillId="0" borderId="6" xfId="800" applyFont="1" applyBorder="1" applyAlignment="1">
      <alignment horizontal="centerContinuous" vertical="center" wrapText="1"/>
    </xf>
    <xf numFmtId="171" fontId="7" fillId="0" borderId="6" xfId="800" applyFont="1" applyBorder="1" applyAlignment="1">
      <alignment vertical="center" wrapText="1"/>
    </xf>
    <xf numFmtId="171" fontId="7" fillId="0" borderId="5" xfId="800" applyFont="1" applyBorder="1" applyAlignment="1">
      <alignment horizontal="left" vertical="center" wrapText="1"/>
    </xf>
    <xf numFmtId="171" fontId="7" fillId="0" borderId="0" xfId="974" applyNumberFormat="1" applyFont="1" applyFill="1" applyBorder="1" applyAlignment="1" applyProtection="1">
      <alignment horizontal="left" vertical="center" wrapText="1"/>
    </xf>
    <xf numFmtId="171" fontId="7" fillId="0" borderId="49" xfId="974" applyFont="1" applyBorder="1" applyAlignment="1" applyProtection="1">
      <alignment textRotation="90" wrapText="1"/>
    </xf>
    <xf numFmtId="171" fontId="7" fillId="0" borderId="5" xfId="974" applyNumberFormat="1" applyFont="1" applyBorder="1" applyAlignment="1" applyProtection="1">
      <alignment horizontal="center" vertical="center" wrapText="1"/>
    </xf>
    <xf numFmtId="171" fontId="7" fillId="0" borderId="5" xfId="800" applyFont="1" applyBorder="1" applyAlignment="1">
      <alignment horizontal="center" wrapText="1"/>
    </xf>
    <xf numFmtId="171" fontId="7" fillId="0" borderId="5" xfId="800" applyFont="1" applyBorder="1"/>
    <xf numFmtId="171" fontId="7" fillId="0" borderId="60" xfId="974" applyNumberFormat="1" applyFont="1" applyFill="1" applyBorder="1" applyAlignment="1" applyProtection="1">
      <alignment horizontal="center" vertical="center" wrapText="1"/>
    </xf>
    <xf numFmtId="171" fontId="7" fillId="0" borderId="0" xfId="974" applyNumberFormat="1" applyFont="1" applyFill="1" applyBorder="1" applyAlignment="1" applyProtection="1">
      <alignment horizontal="center" vertical="center" wrapText="1"/>
    </xf>
    <xf numFmtId="171" fontId="7" fillId="0" borderId="60" xfId="800" applyFont="1" applyFill="1" applyBorder="1"/>
    <xf numFmtId="171" fontId="7" fillId="0" borderId="0" xfId="974" applyFont="1" applyFill="1" applyBorder="1" applyProtection="1">
      <protection locked="0"/>
    </xf>
    <xf numFmtId="171" fontId="7" fillId="26" borderId="5" xfId="974" applyNumberFormat="1" applyFont="1" applyFill="1" applyBorder="1" applyAlignment="1" applyProtection="1">
      <alignment horizontal="center" vertical="center" wrapText="1"/>
    </xf>
    <xf numFmtId="171" fontId="7" fillId="26" borderId="5" xfId="800" applyFont="1" applyFill="1" applyBorder="1" applyAlignment="1">
      <alignment horizontal="center" wrapText="1"/>
    </xf>
    <xf numFmtId="171" fontId="7" fillId="26" borderId="5" xfId="800" applyFont="1" applyFill="1" applyBorder="1"/>
    <xf numFmtId="171" fontId="6" fillId="3" borderId="0" xfId="2013" applyNumberFormat="1" applyFont="1" applyFill="1" applyProtection="1"/>
    <xf numFmtId="171" fontId="0" fillId="0" borderId="0" xfId="2014" applyFont="1"/>
    <xf numFmtId="171" fontId="11" fillId="3" borderId="0" xfId="2013" applyNumberFormat="1" applyFont="1" applyFill="1" applyProtection="1"/>
    <xf numFmtId="171" fontId="6" fillId="3" borderId="7" xfId="2013" applyNumberFormat="1" applyFont="1" applyFill="1" applyBorder="1" applyProtection="1"/>
    <xf numFmtId="171" fontId="12" fillId="3" borderId="7" xfId="2013" applyNumberFormat="1" applyFont="1" applyFill="1" applyBorder="1" applyAlignment="1">
      <alignment horizontal="left"/>
    </xf>
    <xf numFmtId="171" fontId="7" fillId="0" borderId="0" xfId="2014" applyFont="1"/>
    <xf numFmtId="0" fontId="153" fillId="0" borderId="3" xfId="204" applyFont="1" applyBorder="1" applyAlignment="1">
      <alignment horizontal="center"/>
    </xf>
    <xf numFmtId="0" fontId="153" fillId="0" borderId="3" xfId="204" applyFont="1" applyBorder="1" applyAlignment="1">
      <alignment horizontal="center" wrapText="1"/>
    </xf>
    <xf numFmtId="0" fontId="8" fillId="0" borderId="5" xfId="2015" applyNumberFormat="1" applyFont="1" applyBorder="1" applyAlignment="1">
      <alignment horizontal="center" wrapText="1"/>
    </xf>
    <xf numFmtId="0" fontId="153" fillId="0" borderId="2" xfId="204" applyFont="1" applyBorder="1" applyAlignment="1">
      <alignment horizontal="center"/>
    </xf>
    <xf numFmtId="0" fontId="153" fillId="0" borderId="2" xfId="204" applyFont="1" applyBorder="1" applyAlignment="1">
      <alignment horizontal="center" wrapText="1"/>
    </xf>
    <xf numFmtId="6" fontId="153" fillId="0" borderId="5" xfId="204" applyNumberFormat="1" applyFont="1" applyBorder="1" applyAlignment="1">
      <alignment horizontal="center"/>
    </xf>
    <xf numFmtId="0" fontId="153" fillId="0" borderId="4" xfId="204" applyFont="1" applyBorder="1" applyAlignment="1">
      <alignment horizontal="center"/>
    </xf>
    <xf numFmtId="0" fontId="153" fillId="0" borderId="4" xfId="204" applyFont="1" applyBorder="1" applyAlignment="1">
      <alignment horizontal="center" wrapText="1"/>
    </xf>
    <xf numFmtId="171" fontId="61" fillId="0" borderId="0" xfId="2014" applyFont="1"/>
    <xf numFmtId="0" fontId="153" fillId="0" borderId="4" xfId="2016" applyNumberFormat="1" applyFont="1" applyFill="1" applyBorder="1"/>
    <xf numFmtId="0" fontId="61" fillId="25" borderId="5" xfId="2016" applyNumberFormat="1" applyFont="1" applyFill="1" applyBorder="1"/>
    <xf numFmtId="1" fontId="61" fillId="25" borderId="5" xfId="2016" applyNumberFormat="1" applyFont="1" applyFill="1" applyBorder="1"/>
    <xf numFmtId="1" fontId="61" fillId="0" borderId="5" xfId="2016" applyNumberFormat="1" applyFont="1" applyFill="1" applyBorder="1"/>
    <xf numFmtId="212" fontId="61" fillId="26" borderId="5" xfId="2016" applyNumberFormat="1" applyFont="1" applyFill="1" applyBorder="1"/>
    <xf numFmtId="171" fontId="61" fillId="0" borderId="5" xfId="2017" quotePrefix="1" applyFont="1" applyFill="1" applyBorder="1" applyAlignment="1" applyProtection="1">
      <alignment vertical="top"/>
      <protection locked="0"/>
    </xf>
    <xf numFmtId="171" fontId="61" fillId="0" borderId="0" xfId="2003" applyFont="1" applyBorder="1" applyProtection="1"/>
    <xf numFmtId="183" fontId="7" fillId="0" borderId="93" xfId="2003" applyNumberFormat="1" applyFont="1" applyFill="1" applyBorder="1"/>
    <xf numFmtId="183" fontId="7" fillId="0" borderId="94" xfId="2003" applyNumberFormat="1" applyFont="1" applyFill="1" applyBorder="1"/>
    <xf numFmtId="183" fontId="7" fillId="0" borderId="4" xfId="2003" applyNumberFormat="1" applyFont="1" applyFill="1" applyBorder="1"/>
    <xf numFmtId="183" fontId="7" fillId="0" borderId="54" xfId="2003" applyNumberFormat="1" applyFont="1" applyFill="1" applyBorder="1"/>
    <xf numFmtId="183" fontId="7" fillId="0" borderId="47" xfId="2003" applyNumberFormat="1" applyFont="1" applyFill="1" applyBorder="1"/>
    <xf numFmtId="49" fontId="0" fillId="0" borderId="32" xfId="800" applyNumberFormat="1" applyFont="1" applyFill="1" applyBorder="1" applyAlignment="1">
      <alignment horizontal="center"/>
    </xf>
    <xf numFmtId="49" fontId="0" fillId="0" borderId="54" xfId="800" applyNumberFormat="1" applyFont="1" applyFill="1" applyBorder="1" applyAlignment="1">
      <alignment horizontal="center"/>
    </xf>
    <xf numFmtId="49" fontId="0" fillId="0" borderId="62" xfId="800" applyNumberFormat="1" applyFont="1" applyFill="1" applyBorder="1" applyAlignment="1">
      <alignment horizontal="center"/>
    </xf>
    <xf numFmtId="171" fontId="61" fillId="0" borderId="48" xfId="2003" applyFont="1" applyFill="1" applyBorder="1" applyAlignment="1" applyProtection="1">
      <alignment horizontal="right"/>
    </xf>
    <xf numFmtId="171" fontId="61" fillId="0" borderId="5" xfId="2003" applyFont="1" applyFill="1" applyBorder="1" applyAlignment="1" applyProtection="1">
      <alignment horizontal="right"/>
    </xf>
    <xf numFmtId="171" fontId="61" fillId="0" borderId="47" xfId="2003" applyFont="1" applyFill="1" applyBorder="1" applyAlignment="1" applyProtection="1">
      <alignment horizontal="right"/>
    </xf>
    <xf numFmtId="171" fontId="61" fillId="0" borderId="48" xfId="849" applyFont="1" applyFill="1" applyBorder="1" applyProtection="1"/>
    <xf numFmtId="171" fontId="61" fillId="0" borderId="47" xfId="849" applyFont="1" applyFill="1" applyBorder="1" applyProtection="1"/>
    <xf numFmtId="171" fontId="61" fillId="0" borderId="59" xfId="849" applyFont="1" applyFill="1" applyBorder="1" applyProtection="1"/>
    <xf numFmtId="171" fontId="61" fillId="0" borderId="5" xfId="2003" applyFont="1" applyFill="1" applyBorder="1" applyAlignment="1" applyProtection="1">
      <alignment horizontal="right"/>
      <protection locked="0"/>
    </xf>
    <xf numFmtId="171" fontId="61" fillId="0" borderId="47" xfId="2003" applyFont="1" applyFill="1" applyBorder="1" applyAlignment="1" applyProtection="1">
      <alignment horizontal="right"/>
      <protection locked="0"/>
    </xf>
    <xf numFmtId="171" fontId="154" fillId="0" borderId="5" xfId="2003" applyFont="1" applyFill="1" applyBorder="1" applyAlignment="1" applyProtection="1">
      <alignment horizontal="right"/>
      <protection locked="0"/>
    </xf>
    <xf numFmtId="171" fontId="61" fillId="0" borderId="44" xfId="2003" applyFont="1" applyFill="1" applyBorder="1" applyAlignment="1" applyProtection="1">
      <alignment horizontal="right"/>
      <protection locked="0"/>
    </xf>
    <xf numFmtId="171" fontId="61" fillId="0" borderId="43" xfId="2003" applyFont="1" applyFill="1" applyBorder="1" applyAlignment="1" applyProtection="1">
      <alignment horizontal="right"/>
      <protection locked="0"/>
    </xf>
    <xf numFmtId="171" fontId="61" fillId="0" borderId="42" xfId="2003" applyFont="1" applyFill="1" applyBorder="1" applyAlignment="1" applyProtection="1">
      <alignment horizontal="right"/>
      <protection locked="0"/>
    </xf>
    <xf numFmtId="171" fontId="45" fillId="0" borderId="40" xfId="800" applyFont="1" applyFill="1" applyBorder="1" applyAlignment="1">
      <alignment horizontal="center"/>
    </xf>
    <xf numFmtId="164" fontId="0" fillId="26" borderId="55" xfId="800" applyNumberFormat="1" applyFont="1" applyFill="1" applyBorder="1" applyAlignment="1">
      <alignment horizontal="center"/>
    </xf>
    <xf numFmtId="171" fontId="61" fillId="0" borderId="0" xfId="2003" applyFont="1" applyBorder="1" applyAlignment="1" applyProtection="1">
      <alignment horizontal="center"/>
    </xf>
    <xf numFmtId="218" fontId="11" fillId="0" borderId="0" xfId="2003" applyNumberFormat="1" applyFont="1" applyProtection="1"/>
    <xf numFmtId="213" fontId="11" fillId="0" borderId="0" xfId="2003" applyNumberFormat="1" applyFont="1" applyFill="1" applyProtection="1"/>
    <xf numFmtId="171" fontId="7" fillId="0" borderId="0" xfId="2003" applyFont="1" applyProtection="1"/>
    <xf numFmtId="213" fontId="53" fillId="0" borderId="0" xfId="2003" applyNumberFormat="1" applyFont="1" applyProtection="1"/>
    <xf numFmtId="213" fontId="7" fillId="0" borderId="0" xfId="2003" applyNumberFormat="1" applyFont="1" applyProtection="1"/>
    <xf numFmtId="213" fontId="7" fillId="0" borderId="83" xfId="2003" applyNumberFormat="1" applyFont="1" applyBorder="1" applyAlignment="1" applyProtection="1">
      <alignment horizontal="center"/>
    </xf>
    <xf numFmtId="171" fontId="8" fillId="0" borderId="84" xfId="2003" applyFont="1" applyBorder="1" applyAlignment="1" applyProtection="1">
      <alignment horizontal="center"/>
    </xf>
    <xf numFmtId="213" fontId="7" fillId="0" borderId="84" xfId="2003" applyNumberFormat="1" applyFont="1" applyBorder="1" applyAlignment="1" applyProtection="1">
      <alignment horizontal="center"/>
    </xf>
    <xf numFmtId="171" fontId="5" fillId="0" borderId="85" xfId="1976" applyBorder="1" applyAlignment="1">
      <alignment horizontal="center"/>
    </xf>
    <xf numFmtId="49" fontId="8" fillId="0" borderId="83" xfId="2003" applyNumberFormat="1" applyFont="1" applyBorder="1" applyAlignment="1" applyProtection="1">
      <alignment horizontal="center" vertical="center"/>
    </xf>
    <xf numFmtId="171" fontId="1" fillId="0" borderId="88" xfId="278" applyFont="1" applyBorder="1"/>
    <xf numFmtId="213" fontId="8" fillId="0" borderId="16" xfId="2003" applyNumberFormat="1" applyFont="1" applyBorder="1" applyAlignment="1" applyProtection="1">
      <alignment wrapText="1"/>
    </xf>
    <xf numFmtId="213" fontId="8" fillId="0" borderId="18" xfId="2003" applyNumberFormat="1" applyFont="1" applyBorder="1" applyAlignment="1" applyProtection="1">
      <alignment wrapText="1"/>
    </xf>
    <xf numFmtId="171" fontId="8" fillId="0" borderId="18" xfId="2003" applyFont="1" applyBorder="1" applyAlignment="1" applyProtection="1">
      <alignment horizontal="center" vertical="center" wrapText="1"/>
    </xf>
    <xf numFmtId="213" fontId="8" fillId="0" borderId="68" xfId="2003" applyNumberFormat="1" applyFont="1" applyBorder="1" applyProtection="1"/>
    <xf numFmtId="213" fontId="8" fillId="0" borderId="23" xfId="2003" applyNumberFormat="1" applyFont="1" applyBorder="1" applyProtection="1"/>
    <xf numFmtId="213" fontId="8" fillId="0" borderId="95" xfId="2003" applyNumberFormat="1" applyFont="1" applyBorder="1" applyAlignment="1" applyProtection="1">
      <alignment horizontal="center"/>
    </xf>
    <xf numFmtId="213" fontId="8" fillId="0" borderId="86" xfId="2003" applyNumberFormat="1" applyFont="1" applyBorder="1" applyAlignment="1" applyProtection="1">
      <alignment horizontal="center"/>
    </xf>
    <xf numFmtId="213" fontId="8" fillId="0" borderId="93" xfId="2003" quotePrefix="1" applyNumberFormat="1" applyFont="1" applyBorder="1" applyAlignment="1" applyProtection="1">
      <alignment horizontal="center"/>
    </xf>
    <xf numFmtId="213" fontId="153" fillId="0" borderId="40" xfId="2004" applyNumberFormat="1" applyFont="1" applyBorder="1" applyAlignment="1" applyProtection="1">
      <alignment horizontal="left"/>
      <protection locked="0"/>
    </xf>
    <xf numFmtId="213" fontId="153" fillId="0" borderId="56" xfId="2003" applyNumberFormat="1" applyFont="1" applyBorder="1" applyProtection="1"/>
    <xf numFmtId="213" fontId="8" fillId="0" borderId="49" xfId="2003" quotePrefix="1" applyNumberFormat="1" applyFont="1" applyBorder="1" applyAlignment="1" applyProtection="1">
      <alignment horizontal="center"/>
    </xf>
    <xf numFmtId="213" fontId="8" fillId="0" borderId="2" xfId="2003" quotePrefix="1" applyNumberFormat="1" applyFont="1" applyBorder="1" applyAlignment="1" applyProtection="1">
      <alignment horizontal="center"/>
    </xf>
    <xf numFmtId="213" fontId="8" fillId="0" borderId="21" xfId="2003" applyNumberFormat="1" applyFont="1" applyBorder="1" applyProtection="1"/>
    <xf numFmtId="213" fontId="61" fillId="0" borderId="55" xfId="2005" quotePrefix="1" applyNumberFormat="1" applyFont="1" applyBorder="1" applyAlignment="1" applyProtection="1">
      <alignment horizontal="right"/>
      <protection locked="0"/>
    </xf>
    <xf numFmtId="213" fontId="61" fillId="0" borderId="56" xfId="2003" applyNumberFormat="1" applyFont="1" applyFill="1" applyBorder="1" applyProtection="1"/>
    <xf numFmtId="219" fontId="7" fillId="7" borderId="49" xfId="2003" applyNumberFormat="1" applyFont="1" applyFill="1" applyBorder="1" applyAlignment="1" applyProtection="1">
      <alignment horizontal="center"/>
      <protection locked="0"/>
    </xf>
    <xf numFmtId="213" fontId="7" fillId="28" borderId="2" xfId="2003" applyNumberFormat="1" applyFont="1" applyFill="1" applyBorder="1" applyAlignment="1" applyProtection="1">
      <alignment horizontal="center"/>
      <protection locked="0"/>
    </xf>
    <xf numFmtId="213" fontId="7" fillId="7" borderId="45" xfId="2003" applyNumberFormat="1" applyFont="1" applyFill="1" applyBorder="1" applyAlignment="1" applyProtection="1">
      <alignment horizontal="center"/>
      <protection locked="0"/>
    </xf>
    <xf numFmtId="213" fontId="7" fillId="0" borderId="21" xfId="2003" applyNumberFormat="1" applyFont="1" applyBorder="1" applyAlignment="1" applyProtection="1">
      <alignment horizontal="center"/>
      <protection locked="0"/>
    </xf>
    <xf numFmtId="213" fontId="61" fillId="0" borderId="55" xfId="2005" applyNumberFormat="1" applyFont="1" applyBorder="1" applyAlignment="1" applyProtection="1">
      <alignment horizontal="right"/>
      <protection locked="0"/>
    </xf>
    <xf numFmtId="213" fontId="153" fillId="0" borderId="55" xfId="2003" applyNumberFormat="1" applyFont="1" applyBorder="1" applyProtection="1"/>
    <xf numFmtId="213" fontId="61" fillId="53" borderId="56" xfId="2003" applyNumberFormat="1" applyFont="1" applyFill="1" applyBorder="1" applyProtection="1"/>
    <xf numFmtId="219" fontId="7" fillId="53" borderId="49" xfId="2003" applyNumberFormat="1" applyFont="1" applyFill="1" applyBorder="1" applyAlignment="1" applyProtection="1">
      <alignment horizontal="center"/>
      <protection locked="0"/>
    </xf>
    <xf numFmtId="213" fontId="7" fillId="53" borderId="49" xfId="2003" applyNumberFormat="1" applyFont="1" applyFill="1" applyBorder="1" applyAlignment="1" applyProtection="1">
      <alignment horizontal="center"/>
      <protection locked="0"/>
    </xf>
    <xf numFmtId="213" fontId="7" fillId="53" borderId="2" xfId="2003" applyNumberFormat="1" applyFont="1" applyFill="1" applyBorder="1" applyAlignment="1" applyProtection="1">
      <alignment horizontal="center"/>
      <protection locked="0"/>
    </xf>
    <xf numFmtId="213" fontId="7" fillId="53" borderId="21" xfId="2003" applyNumberFormat="1" applyFont="1" applyFill="1" applyBorder="1" applyAlignment="1" applyProtection="1">
      <alignment horizontal="center"/>
      <protection locked="0"/>
    </xf>
    <xf numFmtId="213" fontId="61" fillId="0" borderId="55" xfId="2005" quotePrefix="1" applyNumberFormat="1" applyFont="1" applyFill="1" applyBorder="1" applyAlignment="1" applyProtection="1">
      <alignment horizontal="right"/>
      <protection locked="0"/>
    </xf>
    <xf numFmtId="213" fontId="61" fillId="0" borderId="55" xfId="2005" applyNumberFormat="1" applyFont="1" applyFill="1" applyBorder="1" applyAlignment="1" applyProtection="1">
      <alignment horizontal="right"/>
      <protection locked="0"/>
    </xf>
    <xf numFmtId="213" fontId="153" fillId="0" borderId="55" xfId="2003" applyNumberFormat="1" applyFont="1" applyBorder="1" applyAlignment="1" applyProtection="1">
      <alignment horizontal="left" wrapText="1"/>
      <protection locked="0"/>
    </xf>
    <xf numFmtId="213" fontId="153" fillId="0" borderId="55" xfId="2003" applyNumberFormat="1" applyFont="1" applyBorder="1" applyAlignment="1" applyProtection="1">
      <alignment horizontal="right" wrapText="1"/>
      <protection locked="0"/>
    </xf>
    <xf numFmtId="213" fontId="61" fillId="0" borderId="55" xfId="2003" applyNumberFormat="1" applyFont="1" applyBorder="1" applyAlignment="1" applyProtection="1">
      <alignment horizontal="right" wrapText="1"/>
      <protection locked="0"/>
    </xf>
    <xf numFmtId="213" fontId="61" fillId="0" borderId="55" xfId="2005" applyNumberFormat="1" applyFont="1" applyBorder="1" applyAlignment="1" applyProtection="1">
      <alignment horizontal="right" wrapText="1"/>
      <protection locked="0"/>
    </xf>
    <xf numFmtId="219" fontId="7" fillId="0" borderId="49" xfId="2003" applyNumberFormat="1" applyFont="1" applyFill="1" applyBorder="1" applyAlignment="1" applyProtection="1">
      <alignment horizontal="center"/>
      <protection locked="0"/>
    </xf>
    <xf numFmtId="213" fontId="7" fillId="0" borderId="49" xfId="2003" applyNumberFormat="1" applyFont="1" applyFill="1" applyBorder="1" applyAlignment="1" applyProtection="1">
      <alignment horizontal="center"/>
      <protection locked="0"/>
    </xf>
    <xf numFmtId="213" fontId="7" fillId="0" borderId="2" xfId="2003" applyNumberFormat="1" applyFont="1" applyFill="1" applyBorder="1" applyAlignment="1" applyProtection="1">
      <alignment horizontal="center"/>
      <protection locked="0"/>
    </xf>
    <xf numFmtId="213" fontId="7" fillId="0" borderId="21" xfId="2003" applyNumberFormat="1" applyFont="1" applyFill="1" applyBorder="1" applyAlignment="1" applyProtection="1">
      <alignment horizontal="center"/>
      <protection locked="0"/>
    </xf>
    <xf numFmtId="213" fontId="153" fillId="0" borderId="55" xfId="2003" applyNumberFormat="1" applyFont="1" applyBorder="1" applyAlignment="1" applyProtection="1">
      <alignment horizontal="left"/>
      <protection locked="0"/>
    </xf>
    <xf numFmtId="213" fontId="61" fillId="0" borderId="55" xfId="2003" applyNumberFormat="1" applyFont="1" applyBorder="1" applyAlignment="1" applyProtection="1">
      <alignment horizontal="right"/>
    </xf>
    <xf numFmtId="213" fontId="61" fillId="0" borderId="55" xfId="2003" applyNumberFormat="1" applyFont="1" applyBorder="1" applyProtection="1"/>
    <xf numFmtId="213" fontId="61" fillId="0" borderId="55" xfId="2005" applyNumberFormat="1" applyFont="1" applyFill="1" applyBorder="1" applyAlignment="1" applyProtection="1">
      <alignment horizontal="right" wrapText="1"/>
      <protection locked="0"/>
    </xf>
    <xf numFmtId="213" fontId="61" fillId="0" borderId="55" xfId="2003" applyNumberFormat="1" applyFont="1" applyFill="1" applyBorder="1" applyAlignment="1" applyProtection="1">
      <alignment horizontal="right"/>
    </xf>
    <xf numFmtId="213" fontId="61" fillId="0" borderId="55" xfId="204" applyNumberFormat="1" applyFont="1" applyFill="1" applyBorder="1" applyAlignment="1" applyProtection="1">
      <alignment horizontal="right"/>
    </xf>
    <xf numFmtId="213" fontId="153" fillId="0" borderId="37" xfId="2003" applyNumberFormat="1" applyFont="1" applyBorder="1" applyAlignment="1" applyProtection="1">
      <alignment horizontal="left" wrapText="1"/>
      <protection locked="0"/>
    </xf>
    <xf numFmtId="213" fontId="7" fillId="0" borderId="17" xfId="2005" applyNumberFormat="1" applyFont="1" applyFill="1" applyBorder="1" applyAlignment="1" applyProtection="1">
      <alignment wrapText="1"/>
      <protection locked="0"/>
    </xf>
    <xf numFmtId="171" fontId="1" fillId="0" borderId="84" xfId="278" applyFont="1" applyBorder="1"/>
    <xf numFmtId="213" fontId="1" fillId="28" borderId="85" xfId="278" applyNumberFormat="1" applyFont="1" applyFill="1" applyBorder="1"/>
    <xf numFmtId="171" fontId="1" fillId="0" borderId="83" xfId="278" applyFont="1" applyBorder="1"/>
    <xf numFmtId="171" fontId="1" fillId="0" borderId="85" xfId="278" applyFont="1" applyBorder="1"/>
    <xf numFmtId="213" fontId="46" fillId="0" borderId="0" xfId="2005" applyNumberFormat="1" applyFont="1" applyFill="1" applyBorder="1" applyAlignment="1" applyProtection="1">
      <alignment horizontal="right" wrapText="1"/>
      <protection locked="0"/>
    </xf>
    <xf numFmtId="171" fontId="0" fillId="0" borderId="0" xfId="800" applyFont="1" applyFill="1" applyBorder="1"/>
    <xf numFmtId="171" fontId="145" fillId="0" borderId="0" xfId="849" applyNumberFormat="1" applyFont="1" applyFill="1" applyBorder="1" applyProtection="1"/>
    <xf numFmtId="171" fontId="40" fillId="0" borderId="0" xfId="849" applyNumberFormat="1" applyFont="1" applyFill="1" applyBorder="1" applyAlignment="1">
      <alignment horizontal="left"/>
    </xf>
    <xf numFmtId="171" fontId="61" fillId="0" borderId="0" xfId="209" applyFont="1"/>
    <xf numFmtId="213" fontId="159" fillId="0" borderId="0" xfId="2003" applyNumberFormat="1" applyFont="1" applyFill="1" applyProtection="1"/>
    <xf numFmtId="213" fontId="61" fillId="0" borderId="0" xfId="2003" applyNumberFormat="1" applyFont="1" applyProtection="1"/>
    <xf numFmtId="171" fontId="61" fillId="0" borderId="0" xfId="2003" applyFont="1" applyProtection="1"/>
    <xf numFmtId="171" fontId="25" fillId="0" borderId="0" xfId="828" applyFont="1"/>
    <xf numFmtId="14" fontId="153" fillId="0" borderId="23" xfId="2003" applyNumberFormat="1" applyFont="1" applyBorder="1" applyAlignment="1" applyProtection="1">
      <alignment horizontal="center" wrapText="1"/>
    </xf>
    <xf numFmtId="213" fontId="153" fillId="0" borderId="32" xfId="2003" applyNumberFormat="1" applyFont="1" applyBorder="1" applyAlignment="1" applyProtection="1">
      <alignment horizontal="center" wrapText="1"/>
    </xf>
    <xf numFmtId="213" fontId="153" fillId="0" borderId="4" xfId="2003" applyNumberFormat="1" applyFont="1" applyBorder="1" applyAlignment="1" applyProtection="1">
      <alignment horizontal="center" wrapText="1"/>
    </xf>
    <xf numFmtId="213" fontId="153" fillId="0" borderId="54" xfId="2003" applyNumberFormat="1" applyFont="1" applyBorder="1" applyAlignment="1" applyProtection="1">
      <alignment horizontal="center" wrapText="1"/>
    </xf>
    <xf numFmtId="213" fontId="153" fillId="0" borderId="21" xfId="2003" applyNumberFormat="1" applyFont="1" applyBorder="1" applyAlignment="1" applyProtection="1">
      <alignment horizontal="center" wrapText="1"/>
    </xf>
    <xf numFmtId="213" fontId="153" fillId="0" borderId="44" xfId="2003" quotePrefix="1" applyNumberFormat="1" applyFont="1" applyBorder="1" applyAlignment="1" applyProtection="1">
      <alignment horizontal="center"/>
    </xf>
    <xf numFmtId="213" fontId="153" fillId="0" borderId="43" xfId="2003" quotePrefix="1" applyNumberFormat="1" applyFont="1" applyBorder="1" applyAlignment="1" applyProtection="1">
      <alignment horizontal="center"/>
    </xf>
    <xf numFmtId="213" fontId="153" fillId="0" borderId="42" xfId="2003" quotePrefix="1" applyNumberFormat="1" applyFont="1" applyBorder="1" applyAlignment="1" applyProtection="1">
      <alignment horizontal="center"/>
    </xf>
    <xf numFmtId="213" fontId="153" fillId="0" borderId="18" xfId="2003" quotePrefix="1" applyNumberFormat="1" applyFont="1" applyBorder="1" applyAlignment="1" applyProtection="1">
      <alignment horizontal="center"/>
    </xf>
    <xf numFmtId="171" fontId="25" fillId="0" borderId="53" xfId="1042" applyFont="1" applyFill="1" applyBorder="1"/>
    <xf numFmtId="171" fontId="25" fillId="0" borderId="31" xfId="1042" applyFont="1" applyBorder="1"/>
    <xf numFmtId="171" fontId="61" fillId="0" borderId="32" xfId="1042" applyFont="1" applyBorder="1"/>
    <xf numFmtId="171" fontId="61" fillId="0" borderId="4" xfId="1042" applyFont="1" applyBorder="1"/>
    <xf numFmtId="171" fontId="61" fillId="0" borderId="61" xfId="1042" applyFont="1" applyBorder="1"/>
    <xf numFmtId="171" fontId="25" fillId="0" borderId="55" xfId="1042" applyFont="1" applyFill="1" applyBorder="1"/>
    <xf numFmtId="171" fontId="25" fillId="0" borderId="56" xfId="1042" applyFont="1" applyBorder="1"/>
    <xf numFmtId="171" fontId="61" fillId="0" borderId="48" xfId="1042" applyFont="1" applyBorder="1"/>
    <xf numFmtId="171" fontId="61" fillId="0" borderId="5" xfId="1042" applyFont="1" applyBorder="1"/>
    <xf numFmtId="171" fontId="61" fillId="0" borderId="6" xfId="1042" applyFont="1" applyBorder="1"/>
    <xf numFmtId="213" fontId="153" fillId="0" borderId="55" xfId="2004" applyNumberFormat="1" applyFont="1" applyBorder="1" applyAlignment="1" applyProtection="1">
      <alignment horizontal="left"/>
      <protection locked="0"/>
    </xf>
    <xf numFmtId="213" fontId="61" fillId="0" borderId="53" xfId="2005" quotePrefix="1" applyNumberFormat="1" applyFont="1" applyBorder="1" applyAlignment="1" applyProtection="1">
      <alignment horizontal="right"/>
      <protection locked="0"/>
    </xf>
    <xf numFmtId="216" fontId="61" fillId="7" borderId="5" xfId="1042" applyNumberFormat="1" applyFont="1" applyFill="1" applyBorder="1"/>
    <xf numFmtId="43" fontId="61" fillId="28" borderId="6" xfId="1042" applyNumberFormat="1" applyFont="1" applyFill="1" applyBorder="1"/>
    <xf numFmtId="171" fontId="61" fillId="7" borderId="5" xfId="1042" applyFont="1" applyFill="1" applyBorder="1"/>
    <xf numFmtId="216" fontId="61" fillId="0" borderId="5" xfId="1042" applyNumberFormat="1" applyFont="1" applyFill="1" applyBorder="1"/>
    <xf numFmtId="43" fontId="61" fillId="0" borderId="6" xfId="1042" applyNumberFormat="1" applyFont="1" applyFill="1" applyBorder="1"/>
    <xf numFmtId="171" fontId="61" fillId="0" borderId="5" xfId="1042" applyFont="1" applyFill="1" applyBorder="1"/>
    <xf numFmtId="215" fontId="61" fillId="7" borderId="5" xfId="1042" applyNumberFormat="1" applyFont="1" applyFill="1" applyBorder="1"/>
    <xf numFmtId="215" fontId="61" fillId="0" borderId="5" xfId="1042" applyNumberFormat="1" applyFont="1" applyFill="1" applyBorder="1"/>
    <xf numFmtId="216" fontId="61" fillId="0" borderId="6" xfId="1042" applyNumberFormat="1" applyFont="1" applyFill="1" applyBorder="1"/>
    <xf numFmtId="213" fontId="153" fillId="0" borderId="0" xfId="2003" applyNumberFormat="1" applyFont="1" applyBorder="1" applyAlignment="1" applyProtection="1">
      <alignment horizontal="left" wrapText="1"/>
      <protection locked="0"/>
    </xf>
    <xf numFmtId="213" fontId="61" fillId="53" borderId="0" xfId="2003" applyNumberFormat="1" applyFont="1" applyFill="1" applyBorder="1" applyProtection="1"/>
    <xf numFmtId="171" fontId="61" fillId="0" borderId="0" xfId="231" applyFont="1" applyFill="1" applyBorder="1"/>
    <xf numFmtId="171" fontId="61" fillId="0" borderId="0" xfId="231" applyFont="1" applyFill="1" applyBorder="1" applyProtection="1"/>
    <xf numFmtId="171" fontId="61" fillId="0" borderId="0" xfId="1976" applyFont="1" applyProtection="1"/>
    <xf numFmtId="171" fontId="159" fillId="0" borderId="0" xfId="209" applyFont="1"/>
    <xf numFmtId="218" fontId="153" fillId="0" borderId="0" xfId="2003" applyNumberFormat="1" applyFont="1" applyProtection="1"/>
    <xf numFmtId="213" fontId="153" fillId="0" borderId="0" xfId="2003" applyNumberFormat="1" applyFont="1" applyProtection="1"/>
    <xf numFmtId="171" fontId="153" fillId="0" borderId="0" xfId="2003" applyFont="1" applyFill="1" applyAlignment="1" applyProtection="1">
      <alignment horizontal="center"/>
    </xf>
    <xf numFmtId="171" fontId="61" fillId="0" borderId="0" xfId="1976" applyFont="1" applyFill="1" applyAlignment="1" applyProtection="1"/>
    <xf numFmtId="213" fontId="153" fillId="0" borderId="0" xfId="2003" applyNumberFormat="1" applyFont="1" applyFill="1" applyAlignment="1" applyProtection="1">
      <alignment horizontal="center"/>
    </xf>
    <xf numFmtId="213" fontId="66" fillId="0" borderId="0" xfId="2003" applyNumberFormat="1" applyFont="1" applyProtection="1"/>
    <xf numFmtId="171" fontId="153" fillId="0" borderId="0" xfId="1976" applyFont="1" applyFill="1" applyAlignment="1" applyProtection="1"/>
    <xf numFmtId="213" fontId="160" fillId="0" borderId="0" xfId="2003" applyNumberFormat="1" applyFont="1" applyProtection="1"/>
    <xf numFmtId="213" fontId="11" fillId="0" borderId="0" xfId="2003" applyNumberFormat="1" applyFont="1" applyProtection="1"/>
    <xf numFmtId="171" fontId="153" fillId="85" borderId="5" xfId="974" applyFont="1" applyFill="1" applyBorder="1" applyAlignment="1">
      <alignment horizontal="center" vertical="center" wrapText="1"/>
    </xf>
    <xf numFmtId="171" fontId="61" fillId="0" borderId="5" xfId="974" applyFont="1" applyBorder="1" applyAlignment="1">
      <alignment vertical="center" wrapText="1"/>
    </xf>
    <xf numFmtId="0" fontId="153" fillId="86" borderId="5" xfId="973" applyFont="1" applyFill="1" applyBorder="1" applyAlignment="1">
      <alignment horizontal="center" vertical="center" wrapText="1"/>
    </xf>
    <xf numFmtId="171" fontId="153" fillId="87" borderId="5" xfId="974" applyFont="1" applyFill="1" applyBorder="1" applyAlignment="1">
      <alignment horizontal="center" vertical="center" wrapText="1"/>
    </xf>
    <xf numFmtId="171" fontId="161" fillId="0" borderId="0" xfId="800" applyFont="1" applyBorder="1" applyAlignment="1">
      <alignment horizontal="left" vertical="center" wrapText="1"/>
    </xf>
    <xf numFmtId="171" fontId="153" fillId="0" borderId="5" xfId="1976" applyFont="1" applyFill="1" applyBorder="1" applyAlignment="1" applyProtection="1">
      <alignment horizontal="center" vertical="center"/>
    </xf>
    <xf numFmtId="171" fontId="153" fillId="88" borderId="5" xfId="974" applyFont="1" applyFill="1" applyBorder="1" applyAlignment="1">
      <alignment horizontal="center" vertical="center" wrapText="1"/>
    </xf>
    <xf numFmtId="171" fontId="153" fillId="60" borderId="5" xfId="974" applyFont="1" applyFill="1" applyBorder="1" applyAlignment="1">
      <alignment horizontal="center" vertical="center" wrapText="1"/>
    </xf>
    <xf numFmtId="0" fontId="153" fillId="89" borderId="5" xfId="973" applyFont="1" applyFill="1" applyBorder="1" applyAlignment="1">
      <alignment horizontal="center" vertical="center" wrapText="1"/>
    </xf>
    <xf numFmtId="0" fontId="22" fillId="0" borderId="5" xfId="1043" applyBorder="1" applyAlignment="1">
      <alignment horizontal="center" vertical="center"/>
    </xf>
    <xf numFmtId="0" fontId="153" fillId="90" borderId="5" xfId="973" applyFont="1" applyFill="1" applyBorder="1" applyAlignment="1">
      <alignment horizontal="center" vertical="center" wrapText="1"/>
    </xf>
    <xf numFmtId="0" fontId="153" fillId="91" borderId="5" xfId="973" applyFont="1" applyFill="1" applyBorder="1" applyAlignment="1">
      <alignment horizontal="center" vertical="center" wrapText="1"/>
    </xf>
    <xf numFmtId="171" fontId="153" fillId="53" borderId="0" xfId="974" applyFont="1" applyFill="1" applyBorder="1" applyAlignment="1">
      <alignment horizontal="center" vertical="center" wrapText="1"/>
    </xf>
    <xf numFmtId="213" fontId="66" fillId="0" borderId="0" xfId="204" applyNumberFormat="1" applyFont="1" applyProtection="1"/>
    <xf numFmtId="213" fontId="61" fillId="53" borderId="0" xfId="2003" applyNumberFormat="1" applyFont="1" applyFill="1" applyProtection="1"/>
    <xf numFmtId="213" fontId="153" fillId="0" borderId="0" xfId="204" applyNumberFormat="1" applyFont="1" applyProtection="1"/>
    <xf numFmtId="171" fontId="61" fillId="0" borderId="0" xfId="974" applyFont="1" applyAlignment="1">
      <alignment vertical="center" wrapText="1"/>
    </xf>
    <xf numFmtId="171" fontId="153" fillId="0" borderId="63" xfId="800" applyFont="1" applyBorder="1" applyAlignment="1">
      <alignment horizontal="center" vertical="center"/>
    </xf>
    <xf numFmtId="171" fontId="61" fillId="0" borderId="60" xfId="800" applyFont="1" applyBorder="1"/>
    <xf numFmtId="171" fontId="61" fillId="0" borderId="49" xfId="800" applyFont="1" applyBorder="1"/>
    <xf numFmtId="171" fontId="153" fillId="0" borderId="2" xfId="974" applyFont="1" applyBorder="1" applyAlignment="1">
      <alignment vertical="center" wrapText="1"/>
    </xf>
    <xf numFmtId="171" fontId="61" fillId="0" borderId="61" xfId="800" applyFont="1" applyBorder="1"/>
    <xf numFmtId="171" fontId="61" fillId="0" borderId="62" xfId="800" applyFont="1" applyBorder="1"/>
    <xf numFmtId="171" fontId="153" fillId="0" borderId="4" xfId="974" applyFont="1" applyBorder="1" applyAlignment="1">
      <alignment vertical="center" wrapText="1"/>
    </xf>
    <xf numFmtId="171" fontId="153" fillId="0" borderId="6" xfId="974" applyFont="1" applyBorder="1" applyAlignment="1">
      <alignment vertical="center"/>
    </xf>
    <xf numFmtId="171" fontId="153" fillId="0" borderId="59" xfId="974" applyFont="1" applyBorder="1" applyAlignment="1">
      <alignment vertical="center" wrapText="1"/>
    </xf>
    <xf numFmtId="171" fontId="61" fillId="0" borderId="14" xfId="974" applyFont="1" applyBorder="1" applyAlignment="1">
      <alignment vertical="center" wrapText="1"/>
    </xf>
    <xf numFmtId="171" fontId="61" fillId="0" borderId="59" xfId="974" applyFont="1" applyBorder="1" applyAlignment="1">
      <alignment vertical="center" wrapText="1"/>
    </xf>
    <xf numFmtId="0" fontId="61" fillId="0" borderId="5" xfId="974" applyNumberFormat="1" applyFont="1" applyBorder="1" applyAlignment="1">
      <alignment horizontal="center" vertical="center" wrapText="1"/>
    </xf>
    <xf numFmtId="204" fontId="61" fillId="7" borderId="5" xfId="974" applyNumberFormat="1" applyFont="1" applyFill="1" applyBorder="1" applyAlignment="1">
      <alignment vertical="center" wrapText="1"/>
    </xf>
    <xf numFmtId="0" fontId="61" fillId="0" borderId="5" xfId="2007" applyNumberFormat="1" applyFont="1" applyBorder="1" applyAlignment="1" applyProtection="1">
      <alignment horizontal="center" vertical="center" wrapText="1"/>
    </xf>
    <xf numFmtId="0" fontId="153" fillId="0" borderId="6" xfId="2007" applyNumberFormat="1" applyFont="1" applyBorder="1" applyAlignment="1" applyProtection="1">
      <alignment vertical="center"/>
    </xf>
    <xf numFmtId="204" fontId="61" fillId="0" borderId="14" xfId="974" applyNumberFormat="1" applyFont="1" applyBorder="1" applyAlignment="1">
      <alignment vertical="center" wrapText="1"/>
    </xf>
    <xf numFmtId="204" fontId="61" fillId="0" borderId="59" xfId="974" applyNumberFormat="1" applyFont="1" applyBorder="1" applyAlignment="1">
      <alignment vertical="center" wrapText="1"/>
    </xf>
    <xf numFmtId="0" fontId="153" fillId="0" borderId="6" xfId="974" applyNumberFormat="1" applyFont="1" applyBorder="1" applyAlignment="1">
      <alignment vertical="center"/>
    </xf>
    <xf numFmtId="171" fontId="153" fillId="0" borderId="0" xfId="974" applyFont="1" applyAlignment="1">
      <alignment vertical="center"/>
    </xf>
    <xf numFmtId="171" fontId="153" fillId="0" borderId="64" xfId="800" applyFont="1" applyBorder="1" applyAlignment="1">
      <alignment horizontal="centerContinuous"/>
    </xf>
    <xf numFmtId="171" fontId="153" fillId="0" borderId="63" xfId="800" applyFont="1" applyBorder="1" applyAlignment="1">
      <alignment horizontal="centerContinuous"/>
    </xf>
    <xf numFmtId="171" fontId="153" fillId="0" borderId="63" xfId="800" applyFont="1" applyBorder="1" applyAlignment="1">
      <alignment horizontal="center"/>
    </xf>
    <xf numFmtId="171" fontId="153" fillId="0" borderId="5" xfId="974" applyFont="1" applyBorder="1" applyAlignment="1">
      <alignment horizontal="centerContinuous" vertical="center" wrapText="1"/>
    </xf>
    <xf numFmtId="171" fontId="153" fillId="0" borderId="6" xfId="974" applyFont="1" applyBorder="1" applyAlignment="1">
      <alignment horizontal="centerContinuous" vertical="center" wrapText="1"/>
    </xf>
    <xf numFmtId="0" fontId="153" fillId="0" borderId="3" xfId="974" applyNumberFormat="1" applyFont="1" applyBorder="1" applyAlignment="1">
      <alignment horizontal="center" vertical="center" wrapText="1"/>
    </xf>
    <xf numFmtId="171" fontId="153" fillId="85" borderId="6" xfId="974" applyFont="1" applyFill="1" applyBorder="1" applyAlignment="1">
      <alignment horizontal="center" vertical="center" wrapText="1"/>
    </xf>
    <xf numFmtId="171" fontId="61" fillId="0" borderId="4" xfId="974" applyFont="1" applyBorder="1" applyAlignment="1">
      <alignment vertical="center" wrapText="1"/>
    </xf>
    <xf numFmtId="204" fontId="61" fillId="7" borderId="6" xfId="974" applyNumberFormat="1" applyFont="1" applyFill="1" applyBorder="1" applyAlignment="1">
      <alignment vertical="center" wrapText="1"/>
    </xf>
    <xf numFmtId="216" fontId="61" fillId="62" borderId="5" xfId="974" applyNumberFormat="1" applyFont="1" applyFill="1" applyBorder="1" applyAlignment="1">
      <alignment vertical="center" wrapText="1"/>
    </xf>
    <xf numFmtId="204" fontId="61" fillId="0" borderId="0" xfId="974" applyNumberFormat="1" applyFont="1" applyAlignment="1">
      <alignment vertical="center" wrapText="1"/>
    </xf>
    <xf numFmtId="0" fontId="61" fillId="0" borderId="0" xfId="1994" applyFont="1" applyFill="1" applyBorder="1"/>
    <xf numFmtId="1" fontId="61" fillId="0" borderId="0" xfId="1994" applyNumberFormat="1" applyFont="1" applyFill="1" applyBorder="1" applyProtection="1"/>
    <xf numFmtId="0" fontId="61" fillId="0" borderId="0" xfId="1994" applyFont="1" applyFill="1" applyBorder="1" applyProtection="1"/>
    <xf numFmtId="1" fontId="61" fillId="0" borderId="0" xfId="204" applyNumberFormat="1" applyFont="1" applyProtection="1"/>
    <xf numFmtId="0" fontId="162" fillId="0" borderId="0" xfId="1043" applyFont="1"/>
    <xf numFmtId="0" fontId="22" fillId="0" borderId="0" xfId="1043"/>
    <xf numFmtId="1" fontId="22" fillId="0" borderId="0" xfId="1043" applyNumberFormat="1"/>
    <xf numFmtId="218" fontId="153" fillId="0" borderId="0" xfId="204" applyNumberFormat="1" applyFont="1" applyProtection="1"/>
    <xf numFmtId="0" fontId="153" fillId="0" borderId="0" xfId="204" applyFont="1" applyFill="1" applyAlignment="1" applyProtection="1">
      <alignment horizontal="center"/>
    </xf>
    <xf numFmtId="0" fontId="61" fillId="0" borderId="0" xfId="839" applyFont="1" applyFill="1" applyAlignment="1" applyProtection="1"/>
    <xf numFmtId="213" fontId="61" fillId="0" borderId="0" xfId="204" applyNumberFormat="1" applyFont="1" applyProtection="1"/>
    <xf numFmtId="0" fontId="163" fillId="0" borderId="0" xfId="204" applyFont="1" applyProtection="1"/>
    <xf numFmtId="0" fontId="45" fillId="0" borderId="0" xfId="1043" applyFont="1"/>
    <xf numFmtId="0" fontId="8" fillId="0" borderId="0" xfId="204" applyFont="1" applyProtection="1"/>
    <xf numFmtId="213" fontId="8" fillId="0" borderId="0" xfId="204" applyNumberFormat="1" applyFont="1" applyProtection="1"/>
    <xf numFmtId="171" fontId="8" fillId="0" borderId="0" xfId="1976" applyFont="1" applyFill="1" applyAlignment="1" applyProtection="1"/>
    <xf numFmtId="171" fontId="7" fillId="0" borderId="0" xfId="1976" applyFont="1" applyFill="1" applyAlignment="1" applyProtection="1"/>
    <xf numFmtId="213" fontId="8" fillId="0" borderId="0" xfId="2003" applyNumberFormat="1" applyFont="1" applyProtection="1"/>
    <xf numFmtId="1" fontId="8" fillId="0" borderId="0" xfId="204" applyNumberFormat="1" applyFont="1" applyProtection="1"/>
    <xf numFmtId="213" fontId="11" fillId="0" borderId="0" xfId="204" applyNumberFormat="1" applyFont="1" applyProtection="1"/>
    <xf numFmtId="1" fontId="61" fillId="0" borderId="0" xfId="839" applyNumberFormat="1" applyFont="1" applyFill="1" applyAlignment="1" applyProtection="1"/>
    <xf numFmtId="0" fontId="153" fillId="85" borderId="5" xfId="973" applyFont="1" applyFill="1" applyBorder="1" applyAlignment="1">
      <alignment horizontal="center" vertical="center" wrapText="1"/>
    </xf>
    <xf numFmtId="0" fontId="61" fillId="0" borderId="5" xfId="973" applyFont="1" applyBorder="1" applyAlignment="1">
      <alignment vertical="center" wrapText="1"/>
    </xf>
    <xf numFmtId="1" fontId="153" fillId="0" borderId="5" xfId="839" applyNumberFormat="1" applyFont="1" applyFill="1" applyBorder="1" applyAlignment="1" applyProtection="1">
      <alignment horizontal="center" vertical="center"/>
    </xf>
    <xf numFmtId="0" fontId="153" fillId="88" borderId="5" xfId="973" applyFont="1" applyFill="1" applyBorder="1" applyAlignment="1">
      <alignment horizontal="center" vertical="center" wrapText="1"/>
    </xf>
    <xf numFmtId="0" fontId="153" fillId="60" borderId="5" xfId="973" applyFont="1" applyFill="1" applyBorder="1" applyAlignment="1">
      <alignment horizontal="center" vertical="center" wrapText="1"/>
    </xf>
    <xf numFmtId="0" fontId="164" fillId="5" borderId="5" xfId="1043" applyFont="1" applyFill="1" applyBorder="1"/>
    <xf numFmtId="0" fontId="153" fillId="87" borderId="5" xfId="973" applyFont="1" applyFill="1" applyBorder="1" applyAlignment="1">
      <alignment horizontal="center" vertical="center" wrapText="1"/>
    </xf>
    <xf numFmtId="0" fontId="153" fillId="53" borderId="0" xfId="973" applyFont="1" applyFill="1" applyBorder="1" applyAlignment="1">
      <alignment horizontal="center" vertical="center" wrapText="1"/>
    </xf>
    <xf numFmtId="213" fontId="165" fillId="0" borderId="0" xfId="204" applyNumberFormat="1" applyFont="1" applyProtection="1"/>
    <xf numFmtId="0" fontId="165" fillId="0" borderId="0" xfId="204" applyFont="1" applyFill="1" applyAlignment="1" applyProtection="1">
      <alignment horizontal="center"/>
    </xf>
    <xf numFmtId="1" fontId="153" fillId="0" borderId="0" xfId="204" applyNumberFormat="1" applyFont="1" applyProtection="1"/>
    <xf numFmtId="0" fontId="164" fillId="5" borderId="5" xfId="1043" applyFont="1" applyFill="1" applyBorder="1" applyAlignment="1">
      <alignment horizontal="center" vertical="center"/>
    </xf>
    <xf numFmtId="204" fontId="61" fillId="0" borderId="5" xfId="974" applyNumberFormat="1" applyFont="1" applyBorder="1" applyAlignment="1">
      <alignment vertical="center" wrapText="1"/>
    </xf>
    <xf numFmtId="0" fontId="61" fillId="0" borderId="0" xfId="973" applyFont="1" applyAlignment="1">
      <alignment vertical="center" wrapText="1"/>
    </xf>
    <xf numFmtId="1" fontId="61" fillId="0" borderId="5" xfId="973" applyNumberFormat="1" applyFont="1" applyBorder="1" applyAlignment="1">
      <alignment horizontal="center" vertical="center" wrapText="1"/>
    </xf>
    <xf numFmtId="204" fontId="61" fillId="7" borderId="5" xfId="973" applyNumberFormat="1" applyFont="1" applyFill="1" applyBorder="1" applyAlignment="1">
      <alignment vertical="center" wrapText="1"/>
    </xf>
    <xf numFmtId="1" fontId="61" fillId="0" borderId="0" xfId="973" applyNumberFormat="1" applyFont="1" applyAlignment="1">
      <alignment vertical="center" wrapText="1"/>
    </xf>
    <xf numFmtId="171" fontId="10" fillId="0" borderId="0" xfId="2003" applyFont="1" applyProtection="1"/>
    <xf numFmtId="218" fontId="18" fillId="0" borderId="0" xfId="2003" applyNumberFormat="1" applyFont="1" applyProtection="1"/>
    <xf numFmtId="213" fontId="18" fillId="0" borderId="0" xfId="2003" applyNumberFormat="1" applyFont="1" applyProtection="1"/>
    <xf numFmtId="171" fontId="18" fillId="0" borderId="0" xfId="2003" applyFont="1" applyFill="1" applyAlignment="1" applyProtection="1">
      <alignment horizontal="center"/>
    </xf>
    <xf numFmtId="171" fontId="10" fillId="0" borderId="0" xfId="1976" applyFont="1" applyFill="1" applyAlignment="1" applyProtection="1"/>
    <xf numFmtId="213" fontId="10" fillId="0" borderId="0" xfId="2003" applyNumberFormat="1" applyFont="1" applyProtection="1"/>
    <xf numFmtId="213" fontId="18" fillId="0" borderId="0" xfId="2003" applyNumberFormat="1" applyFont="1" applyFill="1" applyAlignment="1" applyProtection="1">
      <alignment horizontal="center"/>
    </xf>
    <xf numFmtId="171" fontId="10" fillId="0" borderId="0" xfId="1976" applyFont="1" applyProtection="1"/>
    <xf numFmtId="218" fontId="18" fillId="0" borderId="5" xfId="2003" applyNumberFormat="1" applyFont="1" applyBorder="1" applyAlignment="1" applyProtection="1">
      <alignment wrapText="1"/>
    </xf>
    <xf numFmtId="213" fontId="18" fillId="0" borderId="5" xfId="2003" applyNumberFormat="1" applyFont="1" applyBorder="1" applyAlignment="1" applyProtection="1">
      <alignment wrapText="1"/>
    </xf>
    <xf numFmtId="218" fontId="18" fillId="60" borderId="5" xfId="2003" applyNumberFormat="1" applyFont="1" applyFill="1" applyBorder="1" applyProtection="1"/>
    <xf numFmtId="1" fontId="18" fillId="0" borderId="5" xfId="2003" applyNumberFormat="1" applyFont="1" applyFill="1" applyBorder="1" applyAlignment="1" applyProtection="1">
      <alignment horizontal="center"/>
    </xf>
    <xf numFmtId="213" fontId="18" fillId="92" borderId="5" xfId="2003" applyNumberFormat="1" applyFont="1" applyFill="1" applyBorder="1" applyAlignment="1" applyProtection="1">
      <alignment horizontal="center"/>
    </xf>
    <xf numFmtId="218" fontId="18" fillId="88" borderId="5" xfId="2003" applyNumberFormat="1" applyFont="1" applyFill="1" applyBorder="1" applyProtection="1">
      <protection locked="0"/>
    </xf>
    <xf numFmtId="1" fontId="18" fillId="7" borderId="5" xfId="2003" applyNumberFormat="1" applyFont="1" applyFill="1" applyBorder="1" applyAlignment="1" applyProtection="1">
      <alignment horizontal="center"/>
      <protection locked="0"/>
    </xf>
    <xf numFmtId="218" fontId="18" fillId="93" borderId="5" xfId="2003" applyNumberFormat="1" applyFont="1" applyFill="1" applyBorder="1" applyProtection="1"/>
    <xf numFmtId="218" fontId="18" fillId="53" borderId="0" xfId="2003" applyNumberFormat="1" applyFont="1" applyFill="1" applyBorder="1" applyProtection="1"/>
    <xf numFmtId="1" fontId="18" fillId="0" borderId="0" xfId="2003" applyNumberFormat="1" applyFont="1" applyFill="1" applyBorder="1" applyAlignment="1" applyProtection="1">
      <alignment horizontal="center"/>
    </xf>
    <xf numFmtId="0" fontId="10" fillId="0" borderId="0" xfId="2019" applyFont="1"/>
    <xf numFmtId="0" fontId="18" fillId="0" borderId="5" xfId="2019" applyFont="1" applyBorder="1"/>
    <xf numFmtId="0" fontId="18" fillId="0" borderId="5" xfId="2019" applyFont="1" applyFill="1" applyBorder="1" applyAlignment="1">
      <alignment horizontal="center" wrapText="1"/>
    </xf>
    <xf numFmtId="0" fontId="18" fillId="0" borderId="0" xfId="2019" applyFont="1" applyFill="1" applyBorder="1" applyAlignment="1">
      <alignment horizontal="center" wrapText="1"/>
    </xf>
    <xf numFmtId="171" fontId="10" fillId="0" borderId="0" xfId="826" applyFont="1"/>
    <xf numFmtId="171" fontId="18" fillId="0" borderId="5" xfId="826" applyFont="1" applyBorder="1"/>
    <xf numFmtId="171" fontId="18" fillId="0" borderId="5" xfId="826" applyFont="1" applyBorder="1" applyAlignment="1">
      <alignment horizontal="center"/>
    </xf>
    <xf numFmtId="171" fontId="18" fillId="0" borderId="5" xfId="826" applyFont="1" applyFill="1" applyBorder="1" applyAlignment="1">
      <alignment horizontal="center"/>
    </xf>
    <xf numFmtId="171" fontId="18" fillId="0" borderId="5" xfId="826" applyFont="1" applyFill="1" applyBorder="1" applyAlignment="1">
      <alignment horizontal="center" wrapText="1"/>
    </xf>
    <xf numFmtId="171" fontId="10" fillId="7" borderId="5" xfId="826" applyFont="1" applyFill="1" applyBorder="1"/>
    <xf numFmtId="171" fontId="10" fillId="7" borderId="5" xfId="974" applyFont="1" applyFill="1" applyBorder="1" applyProtection="1">
      <protection locked="0"/>
    </xf>
    <xf numFmtId="1" fontId="18" fillId="7" borderId="5" xfId="974" applyNumberFormat="1" applyFont="1" applyFill="1" applyBorder="1" applyProtection="1">
      <protection locked="0"/>
    </xf>
    <xf numFmtId="171" fontId="18" fillId="7" borderId="5" xfId="974" applyFont="1" applyFill="1" applyBorder="1" applyProtection="1">
      <protection locked="0"/>
    </xf>
    <xf numFmtId="171" fontId="0" fillId="94" borderId="5" xfId="800" applyFont="1" applyFill="1" applyBorder="1"/>
    <xf numFmtId="171" fontId="10" fillId="0" borderId="0" xfId="826" applyFont="1" applyFill="1"/>
    <xf numFmtId="171" fontId="10" fillId="0" borderId="0" xfId="826" applyFont="1" applyFill="1" applyAlignment="1">
      <alignment horizontal="center"/>
    </xf>
    <xf numFmtId="171" fontId="18" fillId="0" borderId="5" xfId="974" applyFont="1" applyFill="1" applyBorder="1" applyProtection="1">
      <protection locked="0"/>
    </xf>
    <xf numFmtId="171" fontId="25" fillId="0" borderId="0" xfId="826" applyFont="1" applyFill="1"/>
    <xf numFmtId="171" fontId="25" fillId="0" borderId="0" xfId="826" applyFont="1" applyFill="1" applyAlignment="1">
      <alignment horizontal="center"/>
    </xf>
    <xf numFmtId="171" fontId="10" fillId="0" borderId="0" xfId="1976" applyFont="1"/>
    <xf numFmtId="171" fontId="18" fillId="0" borderId="5" xfId="1976" applyFont="1" applyBorder="1" applyAlignment="1">
      <alignment vertical="top" wrapText="1"/>
    </xf>
    <xf numFmtId="171" fontId="10" fillId="25" borderId="5" xfId="1976" applyFont="1" applyFill="1" applyBorder="1"/>
    <xf numFmtId="171" fontId="0" fillId="25" borderId="5" xfId="800" applyFont="1" applyFill="1" applyBorder="1"/>
    <xf numFmtId="0" fontId="61" fillId="0" borderId="0" xfId="2020" applyFont="1" applyFill="1" applyBorder="1"/>
    <xf numFmtId="0" fontId="61" fillId="0" borderId="0" xfId="2020" applyFont="1" applyFill="1" applyBorder="1" applyProtection="1"/>
    <xf numFmtId="0" fontId="61" fillId="0" borderId="0" xfId="839" applyFont="1" applyProtection="1"/>
    <xf numFmtId="218" fontId="11" fillId="0" borderId="0" xfId="2021" applyNumberFormat="1" applyFont="1" applyProtection="1"/>
    <xf numFmtId="213" fontId="11" fillId="0" borderId="0" xfId="2021" applyNumberFormat="1" applyFont="1" applyFill="1" applyProtection="1"/>
    <xf numFmtId="168" fontId="159" fillId="0" borderId="0" xfId="210" applyFont="1"/>
    <xf numFmtId="168" fontId="61" fillId="0" borderId="0" xfId="2021" applyFont="1" applyProtection="1"/>
    <xf numFmtId="168" fontId="7" fillId="0" borderId="0" xfId="2021" applyNumberFormat="1" applyFont="1" applyProtection="1"/>
    <xf numFmtId="218" fontId="146" fillId="0" borderId="0" xfId="204" applyNumberFormat="1" applyFont="1" applyProtection="1"/>
    <xf numFmtId="213" fontId="146" fillId="0" borderId="0" xfId="204" applyNumberFormat="1" applyFont="1" applyProtection="1"/>
    <xf numFmtId="0" fontId="18" fillId="0" borderId="0" xfId="204" applyFont="1" applyFill="1" applyAlignment="1" applyProtection="1">
      <alignment horizontal="center"/>
    </xf>
    <xf numFmtId="0" fontId="25" fillId="0" borderId="0" xfId="2022" applyFont="1" applyFill="1" applyAlignment="1" applyProtection="1"/>
    <xf numFmtId="213" fontId="10" fillId="0" borderId="0" xfId="204" applyNumberFormat="1" applyFont="1" applyProtection="1"/>
    <xf numFmtId="0" fontId="5" fillId="0" borderId="0" xfId="2022"/>
    <xf numFmtId="213" fontId="18" fillId="0" borderId="0" xfId="204" applyNumberFormat="1" applyFont="1" applyFill="1" applyAlignment="1" applyProtection="1">
      <alignment horizontal="center"/>
    </xf>
    <xf numFmtId="0" fontId="10" fillId="0" borderId="0" xfId="204" applyFont="1" applyProtection="1"/>
    <xf numFmtId="0" fontId="25" fillId="0" borderId="0" xfId="2022" applyFont="1" applyProtection="1"/>
    <xf numFmtId="218" fontId="18" fillId="61" borderId="0" xfId="204" applyNumberFormat="1" applyFont="1" applyFill="1" applyBorder="1" applyProtection="1"/>
    <xf numFmtId="218" fontId="18" fillId="0" borderId="0" xfId="204" applyNumberFormat="1" applyFont="1" applyProtection="1"/>
    <xf numFmtId="213" fontId="18" fillId="0" borderId="0" xfId="204" applyNumberFormat="1" applyFont="1" applyProtection="1"/>
    <xf numFmtId="0" fontId="10" fillId="0" borderId="0" xfId="2022" applyFont="1" applyFill="1" applyAlignment="1" applyProtection="1"/>
    <xf numFmtId="0" fontId="10" fillId="0" borderId="0" xfId="2022" applyFont="1" applyProtection="1"/>
    <xf numFmtId="0" fontId="10" fillId="0" borderId="0" xfId="2022" applyFont="1"/>
    <xf numFmtId="0" fontId="18" fillId="0" borderId="64" xfId="2022" applyFont="1" applyBorder="1" applyAlignment="1">
      <alignment horizontal="center" wrapText="1"/>
    </xf>
    <xf numFmtId="0" fontId="18" fillId="0" borderId="3" xfId="2022" applyFont="1" applyBorder="1" applyAlignment="1">
      <alignment horizontal="center" wrapText="1"/>
    </xf>
    <xf numFmtId="0" fontId="18" fillId="0" borderId="14" xfId="2022" applyFont="1" applyFill="1" applyBorder="1" applyAlignment="1">
      <alignment vertical="center"/>
    </xf>
    <xf numFmtId="0" fontId="18" fillId="0" borderId="14" xfId="2022" applyFont="1" applyFill="1" applyBorder="1"/>
    <xf numFmtId="0" fontId="10" fillId="0" borderId="14" xfId="2022" applyFont="1" applyFill="1" applyBorder="1"/>
    <xf numFmtId="0" fontId="10" fillId="0" borderId="59" xfId="2022" applyFont="1" applyFill="1" applyBorder="1"/>
    <xf numFmtId="0" fontId="18" fillId="0" borderId="64" xfId="2022" applyFont="1" applyFill="1" applyBorder="1" applyAlignment="1">
      <alignment vertical="center"/>
    </xf>
    <xf numFmtId="0" fontId="10" fillId="0" borderId="12" xfId="2022" applyFont="1" applyFill="1" applyBorder="1"/>
    <xf numFmtId="0" fontId="10" fillId="0" borderId="12" xfId="2022" applyFont="1" applyFill="1" applyBorder="1" applyAlignment="1">
      <alignment horizontal="center"/>
    </xf>
    <xf numFmtId="0" fontId="18" fillId="0" borderId="60" xfId="2022" applyFont="1" applyBorder="1" applyAlignment="1">
      <alignment horizontal="center"/>
    </xf>
    <xf numFmtId="0" fontId="18" fillId="0" borderId="2" xfId="2022" applyFont="1" applyBorder="1" applyAlignment="1">
      <alignment horizontal="center" wrapText="1"/>
    </xf>
    <xf numFmtId="0" fontId="18" fillId="0" borderId="14" xfId="2022" applyFont="1" applyFill="1" applyBorder="1" applyAlignment="1">
      <alignment horizontal="centerContinuous"/>
    </xf>
    <xf numFmtId="0" fontId="18" fillId="0" borderId="59" xfId="2022" applyFont="1" applyFill="1" applyBorder="1" applyAlignment="1">
      <alignment horizontal="centerContinuous"/>
    </xf>
    <xf numFmtId="0" fontId="18" fillId="0" borderId="6" xfId="2022" applyFont="1" applyFill="1" applyBorder="1" applyAlignment="1">
      <alignment horizontal="centerContinuous"/>
    </xf>
    <xf numFmtId="0" fontId="10" fillId="0" borderId="14" xfId="2022" applyFont="1" applyFill="1" applyBorder="1" applyAlignment="1">
      <alignment horizontal="centerContinuous"/>
    </xf>
    <xf numFmtId="0" fontId="10" fillId="0" borderId="59" xfId="2022" applyFont="1" applyFill="1" applyBorder="1" applyAlignment="1">
      <alignment horizontal="centerContinuous"/>
    </xf>
    <xf numFmtId="0" fontId="18" fillId="0" borderId="5" xfId="2022" applyFont="1" applyFill="1" applyBorder="1" applyAlignment="1">
      <alignment horizontal="center"/>
    </xf>
    <xf numFmtId="0" fontId="18" fillId="0" borderId="3" xfId="2022" applyFont="1" applyFill="1" applyBorder="1" applyAlignment="1">
      <alignment horizontal="center"/>
    </xf>
    <xf numFmtId="0" fontId="18" fillId="0" borderId="64" xfId="2022" applyFont="1" applyFill="1" applyBorder="1" applyAlignment="1">
      <alignment horizontal="center"/>
    </xf>
    <xf numFmtId="0" fontId="18" fillId="0" borderId="61" xfId="2022" applyFont="1" applyBorder="1" applyAlignment="1">
      <alignment horizontal="center"/>
    </xf>
    <xf numFmtId="0" fontId="18" fillId="0" borderId="4" xfId="2022" applyFont="1" applyBorder="1" applyAlignment="1">
      <alignment horizontal="center"/>
    </xf>
    <xf numFmtId="0" fontId="18" fillId="0" borderId="59" xfId="2022" applyFont="1" applyBorder="1" applyAlignment="1">
      <alignment horizontal="center"/>
    </xf>
    <xf numFmtId="0" fontId="18" fillId="0" borderId="5" xfId="2022" applyFont="1" applyBorder="1" applyAlignment="1">
      <alignment horizontal="center"/>
    </xf>
    <xf numFmtId="0" fontId="18" fillId="0" borderId="5" xfId="2022" applyFont="1" applyBorder="1" applyAlignment="1">
      <alignment horizontal="center" wrapText="1"/>
    </xf>
    <xf numFmtId="0" fontId="18" fillId="0" borderId="5" xfId="2022" applyFont="1" applyFill="1" applyBorder="1" applyAlignment="1">
      <alignment horizontal="center" wrapText="1"/>
    </xf>
    <xf numFmtId="0" fontId="18" fillId="0" borderId="6" xfId="2022" applyFont="1" applyFill="1" applyBorder="1" applyAlignment="1">
      <alignment horizontal="center" wrapText="1"/>
    </xf>
    <xf numFmtId="0" fontId="18" fillId="0" borderId="4" xfId="2022" applyFont="1" applyFill="1" applyBorder="1" applyAlignment="1">
      <alignment horizontal="center" wrapText="1"/>
    </xf>
    <xf numFmtId="0" fontId="18" fillId="0" borderId="61" xfId="2022" applyFont="1" applyFill="1" applyBorder="1" applyAlignment="1">
      <alignment horizontal="center" wrapText="1"/>
    </xf>
    <xf numFmtId="0" fontId="166" fillId="0" borderId="0" xfId="2022" applyFont="1"/>
    <xf numFmtId="0" fontId="10" fillId="7" borderId="4" xfId="2022" applyFont="1" applyFill="1" applyBorder="1"/>
    <xf numFmtId="0" fontId="10" fillId="7" borderId="5" xfId="2023" applyFont="1" applyFill="1" applyBorder="1" applyProtection="1">
      <protection locked="0"/>
    </xf>
    <xf numFmtId="0" fontId="10" fillId="78" borderId="5" xfId="2023" applyFont="1" applyFill="1" applyBorder="1" applyProtection="1">
      <protection locked="0"/>
    </xf>
    <xf numFmtId="0" fontId="18" fillId="7" borderId="4" xfId="2023" applyFont="1" applyFill="1" applyBorder="1" applyProtection="1">
      <protection locked="0"/>
    </xf>
    <xf numFmtId="0" fontId="10" fillId="7" borderId="5" xfId="2022" applyFont="1" applyFill="1" applyBorder="1"/>
    <xf numFmtId="0" fontId="10" fillId="64" borderId="5" xfId="2023" applyFont="1" applyFill="1" applyBorder="1" applyProtection="1">
      <protection locked="0"/>
    </xf>
    <xf numFmtId="0" fontId="18" fillId="7" borderId="5" xfId="2022" applyFont="1" applyFill="1" applyBorder="1"/>
    <xf numFmtId="0" fontId="10" fillId="0" borderId="5" xfId="2023" applyFont="1" applyFill="1" applyBorder="1" applyProtection="1">
      <protection locked="0"/>
    </xf>
    <xf numFmtId="0" fontId="18" fillId="0" borderId="4" xfId="2023" applyFont="1" applyFill="1" applyBorder="1" applyProtection="1">
      <protection locked="0"/>
    </xf>
    <xf numFmtId="0" fontId="10" fillId="0" borderId="0" xfId="2022" applyFont="1" applyFill="1"/>
    <xf numFmtId="0" fontId="10" fillId="0" borderId="0" xfId="2022" applyFont="1" applyFill="1" applyAlignment="1">
      <alignment horizontal="center"/>
    </xf>
    <xf numFmtId="0" fontId="25" fillId="0" borderId="0" xfId="2022" applyFont="1" applyFill="1"/>
    <xf numFmtId="0" fontId="25" fillId="0" borderId="0" xfId="2022" applyFont="1" applyFill="1" applyAlignment="1">
      <alignment horizontal="center"/>
    </xf>
    <xf numFmtId="0" fontId="4" fillId="0" borderId="5" xfId="0" applyFont="1" applyBorder="1" applyAlignment="1">
      <alignment horizontal="center"/>
    </xf>
    <xf numFmtId="0" fontId="4" fillId="0" borderId="5" xfId="0" applyFont="1" applyFill="1" applyBorder="1" applyAlignment="1">
      <alignment horizontal="center"/>
    </xf>
    <xf numFmtId="0" fontId="4" fillId="0" borderId="59" xfId="0" applyFont="1" applyFill="1" applyBorder="1" applyAlignment="1">
      <alignment horizontal="center"/>
    </xf>
    <xf numFmtId="0" fontId="4" fillId="0" borderId="3" xfId="0" applyFont="1" applyBorder="1" applyAlignment="1">
      <alignment horizontal="center"/>
    </xf>
    <xf numFmtId="0" fontId="4" fillId="0" borderId="63" xfId="0" applyFont="1" applyBorder="1" applyAlignment="1">
      <alignment horizontal="center"/>
    </xf>
    <xf numFmtId="0" fontId="0" fillId="95" borderId="2" xfId="0" applyFill="1" applyBorder="1"/>
    <xf numFmtId="0" fontId="0" fillId="95" borderId="49" xfId="0" applyFill="1" applyBorder="1"/>
    <xf numFmtId="0" fontId="0" fillId="0" borderId="5" xfId="0" applyBorder="1" applyAlignment="1">
      <alignment horizontal="center"/>
    </xf>
    <xf numFmtId="0" fontId="0" fillId="0" borderId="62"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0" fillId="64" borderId="49" xfId="0" applyFill="1" applyBorder="1" applyAlignment="1">
      <alignment horizontal="center"/>
    </xf>
    <xf numFmtId="43" fontId="0" fillId="62" borderId="2" xfId="1" applyFont="1" applyFill="1" applyBorder="1" applyAlignment="1">
      <alignment horizontal="center"/>
    </xf>
    <xf numFmtId="0" fontId="0" fillId="0" borderId="60" xfId="0" applyBorder="1"/>
    <xf numFmtId="0" fontId="0" fillId="0" borderId="49" xfId="0" applyBorder="1"/>
    <xf numFmtId="0" fontId="0" fillId="0" borderId="61" xfId="0" applyBorder="1"/>
    <xf numFmtId="0" fontId="0" fillId="0" borderId="4" xfId="0" applyBorder="1"/>
    <xf numFmtId="0" fontId="0" fillId="0" borderId="62" xfId="0" applyBorder="1"/>
    <xf numFmtId="0" fontId="4" fillId="0" borderId="0" xfId="0" applyFont="1" applyFill="1" applyBorder="1" applyAlignment="1">
      <alignment horizontal="center"/>
    </xf>
    <xf numFmtId="0" fontId="0" fillId="0" borderId="0" xfId="0" applyFill="1" applyBorder="1"/>
    <xf numFmtId="0" fontId="0" fillId="0" borderId="0" xfId="0" applyFill="1" applyBorder="1" applyAlignment="1">
      <alignment horizontal="center"/>
    </xf>
    <xf numFmtId="171" fontId="0" fillId="0" borderId="5" xfId="800" applyFont="1" applyBorder="1"/>
    <xf numFmtId="171" fontId="0" fillId="0" borderId="0" xfId="800" applyFont="1"/>
    <xf numFmtId="0" fontId="12" fillId="3" borderId="0" xfId="6" applyFont="1" applyFill="1" applyBorder="1" applyProtection="1"/>
    <xf numFmtId="171" fontId="6" fillId="3" borderId="0" xfId="97" applyNumberFormat="1" applyFont="1" applyFill="1" applyProtection="1"/>
    <xf numFmtId="1" fontId="6" fillId="3" borderId="0" xfId="97" applyNumberFormat="1" applyFont="1" applyFill="1" applyProtection="1"/>
    <xf numFmtId="0" fontId="12" fillId="3" borderId="0" xfId="6" applyFont="1" applyFill="1" applyBorder="1" applyAlignment="1">
      <alignment horizontal="left"/>
    </xf>
    <xf numFmtId="1" fontId="61" fillId="3" borderId="0" xfId="1999" applyNumberFormat="1" applyFont="1" applyFill="1" applyBorder="1" applyAlignment="1" applyProtection="1">
      <alignment horizontal="left"/>
    </xf>
    <xf numFmtId="168" fontId="12" fillId="3" borderId="0" xfId="6" applyNumberFormat="1" applyFont="1" applyFill="1" applyBorder="1" applyAlignment="1" applyProtection="1">
      <alignment horizontal="left"/>
    </xf>
    <xf numFmtId="171" fontId="6" fillId="3" borderId="7" xfId="97" applyNumberFormat="1" applyFont="1" applyFill="1" applyBorder="1" applyProtection="1"/>
    <xf numFmtId="1" fontId="6" fillId="3" borderId="7" xfId="97" applyNumberFormat="1" applyFont="1" applyFill="1" applyBorder="1" applyProtection="1"/>
    <xf numFmtId="0" fontId="9" fillId="0" borderId="0" xfId="4" applyFont="1" applyBorder="1" applyProtection="1"/>
    <xf numFmtId="1" fontId="0" fillId="0" borderId="0" xfId="0" applyNumberFormat="1"/>
    <xf numFmtId="0" fontId="151" fillId="0" borderId="5" xfId="0" applyFont="1" applyBorder="1" applyAlignment="1">
      <alignment horizontal="centerContinuous"/>
    </xf>
    <xf numFmtId="0" fontId="0" fillId="0" borderId="5" xfId="0" applyBorder="1" applyAlignment="1">
      <alignment horizontal="centerContinuous"/>
    </xf>
    <xf numFmtId="1" fontId="151" fillId="0" borderId="5" xfId="0" applyNumberFormat="1" applyFont="1" applyBorder="1" applyAlignment="1">
      <alignment horizontal="centerContinuous"/>
    </xf>
    <xf numFmtId="1" fontId="151" fillId="0" borderId="5" xfId="0" applyNumberFormat="1" applyFont="1" applyBorder="1" applyAlignment="1">
      <alignment horizontal="centerContinuous" wrapText="1"/>
    </xf>
    <xf numFmtId="0" fontId="151" fillId="0" borderId="5" xfId="0" applyFont="1" applyBorder="1" applyAlignment="1">
      <alignment horizontal="center"/>
    </xf>
    <xf numFmtId="0" fontId="151" fillId="0" borderId="5" xfId="0" applyFont="1" applyFill="1" applyBorder="1" applyAlignment="1">
      <alignment horizontal="center"/>
    </xf>
    <xf numFmtId="0" fontId="151" fillId="0" borderId="5" xfId="0" applyFont="1" applyBorder="1" applyAlignment="1">
      <alignment wrapText="1"/>
    </xf>
    <xf numFmtId="1" fontId="151" fillId="0" borderId="81" xfId="0" applyNumberFormat="1" applyFont="1" applyBorder="1" applyAlignment="1">
      <alignment horizontal="center"/>
    </xf>
    <xf numFmtId="0" fontId="151" fillId="0" borderId="6" xfId="0" applyFont="1" applyBorder="1" applyAlignment="1">
      <alignment horizontal="center" wrapText="1"/>
    </xf>
    <xf numFmtId="1" fontId="151" fillId="0" borderId="5" xfId="0" applyNumberFormat="1" applyFont="1" applyBorder="1" applyAlignment="1">
      <alignment horizontal="center" wrapText="1"/>
    </xf>
    <xf numFmtId="0" fontId="151" fillId="0" borderId="5" xfId="0" applyFont="1" applyBorder="1" applyAlignment="1">
      <alignment horizontal="center" wrapText="1"/>
    </xf>
    <xf numFmtId="0" fontId="4" fillId="0" borderId="5" xfId="0" applyFont="1" applyBorder="1"/>
    <xf numFmtId="0" fontId="0" fillId="0" borderId="6" xfId="0" applyBorder="1" applyAlignment="1">
      <alignment horizontal="center"/>
    </xf>
    <xf numFmtId="43" fontId="4" fillId="62" borderId="5" xfId="0" applyNumberFormat="1" applyFont="1" applyFill="1" applyBorder="1"/>
    <xf numFmtId="1" fontId="168" fillId="96" borderId="5" xfId="0" applyNumberFormat="1" applyFont="1" applyFill="1" applyBorder="1" applyAlignment="1">
      <alignment horizontal="right"/>
    </xf>
    <xf numFmtId="0" fontId="119" fillId="0" borderId="5" xfId="0" applyFont="1" applyBorder="1"/>
    <xf numFmtId="0" fontId="0" fillId="0" borderId="5" xfId="0" applyFill="1" applyBorder="1"/>
    <xf numFmtId="1" fontId="0" fillId="25" borderId="5" xfId="0" applyNumberFormat="1" applyFont="1" applyFill="1" applyBorder="1"/>
    <xf numFmtId="1" fontId="0" fillId="62" borderId="5" xfId="0" applyNumberFormat="1" applyFont="1" applyFill="1" applyBorder="1"/>
    <xf numFmtId="43" fontId="0" fillId="25" borderId="5" xfId="0" applyNumberFormat="1" applyFill="1" applyBorder="1"/>
    <xf numFmtId="43" fontId="152" fillId="81" borderId="5" xfId="0" applyNumberFormat="1" applyFont="1" applyFill="1" applyBorder="1"/>
    <xf numFmtId="2" fontId="0" fillId="0" borderId="0" xfId="0" applyNumberFormat="1"/>
    <xf numFmtId="164" fontId="0" fillId="0" borderId="0" xfId="0" applyNumberFormat="1"/>
    <xf numFmtId="0" fontId="42" fillId="0" borderId="0" xfId="4" applyFont="1" applyBorder="1" applyProtection="1"/>
    <xf numFmtId="1" fontId="0" fillId="97" borderId="5" xfId="0" applyNumberFormat="1" applyFont="1" applyFill="1" applyBorder="1"/>
    <xf numFmtId="0" fontId="152" fillId="0" borderId="5" xfId="0" applyFont="1" applyBorder="1"/>
    <xf numFmtId="0" fontId="152" fillId="0" borderId="6" xfId="0" applyFont="1" applyBorder="1"/>
    <xf numFmtId="0" fontId="0" fillId="0" borderId="59" xfId="0" applyBorder="1" applyAlignment="1">
      <alignment horizontal="center"/>
    </xf>
    <xf numFmtId="0" fontId="0" fillId="62" borderId="5" xfId="0" applyFill="1" applyBorder="1"/>
    <xf numFmtId="0" fontId="151" fillId="0" borderId="5" xfId="0" applyFont="1" applyBorder="1" applyAlignment="1">
      <alignment horizontal="centerContinuous" wrapText="1"/>
    </xf>
    <xf numFmtId="0" fontId="8" fillId="0" borderId="81" xfId="0" applyFont="1" applyBorder="1" applyAlignment="1">
      <alignment horizontal="center" wrapText="1"/>
    </xf>
    <xf numFmtId="0" fontId="7" fillId="0" borderId="5" xfId="0" applyFont="1" applyBorder="1" applyAlignment="1">
      <alignment horizontal="center" wrapText="1"/>
    </xf>
    <xf numFmtId="0" fontId="151" fillId="0" borderId="0" xfId="0" applyFont="1" applyBorder="1" applyAlignment="1">
      <alignment horizontal="center"/>
    </xf>
    <xf numFmtId="1" fontId="151" fillId="0" borderId="4" xfId="0" applyNumberFormat="1" applyFont="1" applyBorder="1" applyAlignment="1">
      <alignment horizontal="center"/>
    </xf>
    <xf numFmtId="0" fontId="7" fillId="0" borderId="5" xfId="0" applyFont="1" applyBorder="1" applyAlignment="1">
      <alignment horizontal="center"/>
    </xf>
    <xf numFmtId="0" fontId="152" fillId="0" borderId="0" xfId="0" applyFont="1" applyBorder="1"/>
    <xf numFmtId="1" fontId="0" fillId="0" borderId="5" xfId="0" applyNumberFormat="1" applyFill="1" applyBorder="1"/>
    <xf numFmtId="1" fontId="0" fillId="0" borderId="5" xfId="0" applyNumberFormat="1" applyFill="1" applyBorder="1" applyAlignment="1">
      <alignment horizontal="left"/>
    </xf>
    <xf numFmtId="1" fontId="152" fillId="0" borderId="5" xfId="0" applyNumberFormat="1" applyFont="1" applyFill="1" applyBorder="1"/>
    <xf numFmtId="1" fontId="152" fillId="0" borderId="5" xfId="0" applyNumberFormat="1" applyFont="1" applyFill="1" applyBorder="1" applyAlignment="1">
      <alignment horizontal="left"/>
    </xf>
    <xf numFmtId="1" fontId="0" fillId="0" borderId="5" xfId="0" applyNumberFormat="1" applyFont="1" applyFill="1" applyBorder="1"/>
    <xf numFmtId="43" fontId="4" fillId="62" borderId="61" xfId="0" applyNumberFormat="1" applyFont="1" applyFill="1" applyBorder="1"/>
    <xf numFmtId="0" fontId="152" fillId="0" borderId="5" xfId="0" applyFont="1" applyBorder="1" applyAlignment="1">
      <alignment horizontal="center"/>
    </xf>
    <xf numFmtId="0" fontId="151" fillId="0" borderId="81" xfId="0" applyFont="1" applyBorder="1" applyAlignment="1">
      <alignment horizontal="center"/>
    </xf>
    <xf numFmtId="0" fontId="0" fillId="0" borderId="0" xfId="0" applyBorder="1" applyAlignment="1">
      <alignment horizontal="center"/>
    </xf>
    <xf numFmtId="1" fontId="0" fillId="81" borderId="5" xfId="0" applyNumberFormat="1" applyFill="1" applyBorder="1"/>
    <xf numFmtId="164" fontId="0" fillId="0" borderId="5" xfId="0" applyNumberFormat="1" applyBorder="1"/>
    <xf numFmtId="0" fontId="151" fillId="0" borderId="0" xfId="0" applyFont="1" applyBorder="1" applyAlignment="1">
      <alignment horizontal="centerContinuous"/>
    </xf>
    <xf numFmtId="0" fontId="151" fillId="0" borderId="0" xfId="0" applyFont="1" applyBorder="1" applyAlignment="1">
      <alignment horizontal="centerContinuous" wrapText="1"/>
    </xf>
    <xf numFmtId="0" fontId="0" fillId="0" borderId="5" xfId="0" applyBorder="1" applyAlignment="1">
      <alignment horizontal="center" wrapText="1"/>
    </xf>
    <xf numFmtId="0" fontId="151" fillId="0" borderId="6" xfId="0" applyFont="1" applyBorder="1" applyAlignment="1">
      <alignment horizontal="centerContinuous"/>
    </xf>
    <xf numFmtId="0" fontId="151" fillId="0" borderId="14" xfId="0" applyFont="1" applyBorder="1" applyAlignment="1">
      <alignment horizontal="centerContinuous" wrapText="1"/>
    </xf>
    <xf numFmtId="0" fontId="151" fillId="0" borderId="59" xfId="0" applyFont="1" applyBorder="1" applyAlignment="1">
      <alignment horizontal="centerContinuous"/>
    </xf>
    <xf numFmtId="0" fontId="151" fillId="0" borderId="59" xfId="0" applyFont="1" applyBorder="1" applyAlignment="1">
      <alignment horizontal="centerContinuous" wrapText="1"/>
    </xf>
    <xf numFmtId="0" fontId="0" fillId="0" borderId="0" xfId="0" applyAlignment="1">
      <alignment wrapText="1"/>
    </xf>
    <xf numFmtId="171" fontId="12" fillId="3" borderId="0" xfId="97" applyNumberFormat="1" applyFont="1" applyFill="1" applyBorder="1"/>
    <xf numFmtId="171" fontId="12" fillId="3" borderId="0" xfId="97" applyNumberFormat="1" applyFont="1" applyFill="1" applyBorder="1" applyAlignment="1">
      <alignment horizontal="left"/>
    </xf>
    <xf numFmtId="171" fontId="12" fillId="3" borderId="7" xfId="97" applyNumberFormat="1" applyFont="1" applyFill="1" applyBorder="1" applyAlignment="1">
      <alignment horizontal="left"/>
    </xf>
    <xf numFmtId="0" fontId="11" fillId="0" borderId="0" xfId="4" applyFont="1" applyBorder="1" applyProtection="1"/>
    <xf numFmtId="0" fontId="169" fillId="0" borderId="5" xfId="0" applyFont="1" applyBorder="1" applyAlignment="1">
      <alignment wrapText="1"/>
    </xf>
    <xf numFmtId="1" fontId="0" fillId="81" borderId="5" xfId="0" applyNumberFormat="1" applyFont="1" applyFill="1" applyBorder="1"/>
    <xf numFmtId="0" fontId="0" fillId="0" borderId="5" xfId="0" applyFill="1" applyBorder="1" applyAlignment="1">
      <alignment wrapText="1"/>
    </xf>
    <xf numFmtId="171" fontId="39" fillId="0" borderId="0" xfId="4" applyNumberFormat="1" applyFont="1" applyProtection="1"/>
    <xf numFmtId="171" fontId="7" fillId="0" borderId="0" xfId="4" applyNumberFormat="1" applyFont="1" applyProtection="1"/>
    <xf numFmtId="171" fontId="11" fillId="0" borderId="0" xfId="4" applyNumberFormat="1" applyFont="1" applyProtection="1"/>
    <xf numFmtId="0" fontId="11" fillId="0" borderId="0" xfId="4" applyFont="1" applyProtection="1"/>
    <xf numFmtId="183" fontId="7" fillId="0" borderId="0" xfId="4" applyNumberFormat="1" applyFont="1" applyBorder="1"/>
    <xf numFmtId="0" fontId="0" fillId="0" borderId="0" xfId="0" applyBorder="1"/>
    <xf numFmtId="183" fontId="7" fillId="0" borderId="5" xfId="4" applyNumberFormat="1" applyFont="1" applyBorder="1"/>
    <xf numFmtId="0" fontId="8" fillId="0" borderId="0" xfId="4" applyFont="1" applyBorder="1"/>
    <xf numFmtId="183" fontId="8" fillId="0" borderId="5" xfId="4" applyNumberFormat="1" applyFont="1" applyBorder="1"/>
    <xf numFmtId="0" fontId="4" fillId="0" borderId="5" xfId="98" applyFont="1" applyBorder="1" applyAlignment="1">
      <alignment horizontal="center"/>
    </xf>
    <xf numFmtId="1" fontId="7" fillId="25" borderId="5" xfId="4" applyNumberFormat="1" applyFont="1" applyFill="1" applyBorder="1" applyAlignment="1" applyProtection="1">
      <protection locked="0"/>
    </xf>
    <xf numFmtId="0" fontId="7" fillId="0" borderId="0" xfId="4" applyFont="1" applyBorder="1" applyProtection="1"/>
    <xf numFmtId="0" fontId="8" fillId="0" borderId="5" xfId="4" applyFont="1" applyBorder="1" applyProtection="1"/>
    <xf numFmtId="0" fontId="60" fillId="0" borderId="5" xfId="4" applyFont="1" applyBorder="1" applyAlignment="1" applyProtection="1"/>
    <xf numFmtId="0" fontId="5" fillId="0" borderId="5" xfId="97" applyBorder="1" applyAlignment="1" applyProtection="1">
      <alignment horizontal="center"/>
    </xf>
    <xf numFmtId="0" fontId="7" fillId="0" borderId="5" xfId="4" applyFont="1" applyBorder="1" applyProtection="1"/>
    <xf numFmtId="0" fontId="7" fillId="0" borderId="0" xfId="4" applyFont="1" applyFill="1" applyBorder="1" applyProtection="1"/>
    <xf numFmtId="0" fontId="8" fillId="0" borderId="5" xfId="4" applyFont="1" applyFill="1" applyBorder="1" applyProtection="1"/>
    <xf numFmtId="1" fontId="7" fillId="0" borderId="5" xfId="4" applyNumberFormat="1" applyFont="1" applyFill="1" applyBorder="1" applyAlignment="1" applyProtection="1">
      <alignment horizontal="right"/>
    </xf>
    <xf numFmtId="0" fontId="53" fillId="0" borderId="5" xfId="4" applyFont="1" applyFill="1" applyBorder="1" applyAlignment="1" applyProtection="1"/>
    <xf numFmtId="0" fontId="7" fillId="0" borderId="5" xfId="4" applyFont="1" applyFill="1" applyBorder="1" applyAlignment="1" applyProtection="1">
      <alignment horizontal="center"/>
      <protection locked="0"/>
    </xf>
    <xf numFmtId="0" fontId="7" fillId="0" borderId="5" xfId="4" applyFont="1" applyFill="1" applyBorder="1" applyProtection="1"/>
    <xf numFmtId="0" fontId="7" fillId="0" borderId="5" xfId="4" applyFont="1" applyFill="1" applyBorder="1" applyAlignment="1" applyProtection="1"/>
    <xf numFmtId="1" fontId="60" fillId="0" borderId="5" xfId="4" applyNumberFormat="1" applyFont="1" applyFill="1" applyBorder="1" applyAlignment="1" applyProtection="1">
      <alignment horizontal="right"/>
    </xf>
    <xf numFmtId="0" fontId="60" fillId="0" borderId="5" xfId="4" applyFont="1" applyFill="1" applyBorder="1" applyAlignment="1" applyProtection="1"/>
    <xf numFmtId="0" fontId="5" fillId="0" borderId="5" xfId="97" applyFill="1" applyBorder="1" applyAlignment="1" applyProtection="1">
      <alignment horizontal="center"/>
    </xf>
    <xf numFmtId="0" fontId="170" fillId="0" borderId="5" xfId="4" applyFont="1" applyFill="1" applyBorder="1" applyAlignment="1" applyProtection="1">
      <alignment horizontal="center"/>
    </xf>
    <xf numFmtId="0" fontId="7" fillId="0" borderId="5" xfId="4" applyFont="1" applyBorder="1" applyAlignment="1" applyProtection="1">
      <alignment wrapText="1"/>
    </xf>
    <xf numFmtId="0" fontId="8" fillId="0" borderId="5" xfId="4" applyFont="1" applyBorder="1" applyAlignment="1" applyProtection="1">
      <alignment wrapText="1"/>
    </xf>
    <xf numFmtId="9" fontId="7" fillId="0" borderId="5" xfId="4" applyNumberFormat="1" applyFont="1" applyBorder="1" applyProtection="1"/>
    <xf numFmtId="9" fontId="8" fillId="0" borderId="5" xfId="4" applyNumberFormat="1" applyFont="1" applyBorder="1" applyProtection="1"/>
    <xf numFmtId="0" fontId="7" fillId="0" borderId="0" xfId="4" applyFont="1" applyBorder="1" applyAlignment="1" applyProtection="1"/>
    <xf numFmtId="183" fontId="7" fillId="0" borderId="5" xfId="2003" applyNumberFormat="1" applyFont="1" applyBorder="1"/>
    <xf numFmtId="171" fontId="8" fillId="0" borderId="5" xfId="2003" applyFont="1" applyBorder="1" applyProtection="1"/>
    <xf numFmtId="171" fontId="8" fillId="0" borderId="5" xfId="2003" applyFont="1" applyFill="1" applyBorder="1" applyProtection="1"/>
    <xf numFmtId="171" fontId="7" fillId="0" borderId="5" xfId="2003" applyFont="1" applyFill="1" applyBorder="1" applyProtection="1"/>
    <xf numFmtId="49" fontId="45" fillId="0" borderId="5" xfId="1041" applyNumberFormat="1" applyFont="1" applyBorder="1" applyAlignment="1">
      <alignment horizontal="center" wrapText="1"/>
    </xf>
    <xf numFmtId="171" fontId="8" fillId="0" borderId="5" xfId="2003" applyFont="1" applyBorder="1" applyAlignment="1" applyProtection="1">
      <alignment horizontal="center" wrapText="1"/>
    </xf>
    <xf numFmtId="171" fontId="45" fillId="0" borderId="5" xfId="1041" applyFont="1" applyBorder="1" applyAlignment="1">
      <alignment horizontal="centerContinuous"/>
    </xf>
    <xf numFmtId="164" fontId="61" fillId="26" borderId="5" xfId="2003" applyNumberFormat="1" applyFont="1" applyFill="1" applyBorder="1" applyAlignment="1" applyProtection="1">
      <alignment horizontal="center"/>
      <protection locked="0"/>
    </xf>
    <xf numFmtId="3" fontId="61" fillId="0" borderId="5" xfId="2003" applyNumberFormat="1" applyFont="1" applyFill="1" applyBorder="1" applyAlignment="1" applyProtection="1">
      <alignment horizontal="right"/>
      <protection locked="0"/>
    </xf>
    <xf numFmtId="171" fontId="61" fillId="0" borderId="5" xfId="849" applyFont="1" applyFill="1" applyBorder="1" applyAlignment="1">
      <alignment vertical="top" wrapText="1"/>
    </xf>
    <xf numFmtId="171" fontId="61" fillId="0" borderId="5" xfId="849" applyFont="1" applyFill="1" applyBorder="1" applyProtection="1"/>
    <xf numFmtId="171" fontId="61" fillId="0" borderId="5" xfId="2003" applyFont="1" applyFill="1" applyBorder="1" applyProtection="1"/>
    <xf numFmtId="164" fontId="61" fillId="0" borderId="5" xfId="2003" applyNumberFormat="1" applyFont="1" applyFill="1" applyBorder="1" applyAlignment="1" applyProtection="1">
      <alignment horizontal="center"/>
      <protection locked="0"/>
    </xf>
    <xf numFmtId="171" fontId="153" fillId="0" borderId="5" xfId="2003" applyFont="1" applyFill="1" applyBorder="1" applyAlignment="1" applyProtection="1">
      <alignment wrapText="1"/>
    </xf>
    <xf numFmtId="164" fontId="61" fillId="0" borderId="5" xfId="849" applyNumberFormat="1" applyFont="1" applyFill="1" applyBorder="1" applyProtection="1"/>
    <xf numFmtId="164" fontId="61" fillId="0" borderId="5" xfId="2003" applyNumberFormat="1" applyFont="1" applyFill="1" applyBorder="1" applyAlignment="1" applyProtection="1">
      <alignment horizontal="right"/>
    </xf>
    <xf numFmtId="164" fontId="61" fillId="0" borderId="5" xfId="2018" applyNumberFormat="1" applyFont="1" applyFill="1" applyBorder="1" applyAlignment="1">
      <alignment horizontal="center" vertical="center"/>
    </xf>
    <xf numFmtId="171" fontId="153" fillId="0" borderId="5" xfId="2003" applyFont="1" applyFill="1" applyBorder="1" applyProtection="1"/>
    <xf numFmtId="164" fontId="61" fillId="0" borderId="5" xfId="2003" applyNumberFormat="1" applyFont="1" applyFill="1" applyBorder="1" applyAlignment="1" applyProtection="1">
      <alignment horizontal="center"/>
    </xf>
    <xf numFmtId="167" fontId="61" fillId="0" borderId="5" xfId="2003" applyNumberFormat="1" applyFont="1" applyFill="1" applyBorder="1" applyAlignment="1" applyProtection="1">
      <alignment horizontal="right"/>
      <protection locked="0"/>
    </xf>
    <xf numFmtId="2" fontId="156" fillId="0" borderId="5" xfId="2003" applyNumberFormat="1" applyFont="1" applyFill="1" applyBorder="1" applyAlignment="1" applyProtection="1">
      <alignment horizontal="right"/>
      <protection locked="0"/>
    </xf>
    <xf numFmtId="171" fontId="171" fillId="0" borderId="5" xfId="2003" applyFont="1" applyFill="1" applyBorder="1" applyAlignment="1" applyProtection="1">
      <alignment horizontal="right"/>
      <protection locked="0"/>
    </xf>
    <xf numFmtId="164" fontId="61" fillId="26" borderId="5" xfId="849" applyNumberFormat="1" applyFont="1" applyFill="1" applyBorder="1" applyProtection="1"/>
    <xf numFmtId="171" fontId="61" fillId="0" borderId="5" xfId="2007" applyFont="1" applyFill="1" applyBorder="1" applyAlignment="1" applyProtection="1">
      <alignment vertical="top" wrapText="1"/>
    </xf>
    <xf numFmtId="164" fontId="171" fillId="0" borderId="5" xfId="2003" applyNumberFormat="1" applyFont="1" applyFill="1" applyBorder="1" applyAlignment="1" applyProtection="1">
      <alignment horizontal="right"/>
    </xf>
    <xf numFmtId="171" fontId="171" fillId="0" borderId="5" xfId="2003" applyFont="1" applyFill="1" applyBorder="1" applyAlignment="1" applyProtection="1">
      <alignment horizontal="right"/>
    </xf>
    <xf numFmtId="171" fontId="153" fillId="0" borderId="5" xfId="2007" applyFont="1" applyFill="1" applyBorder="1" applyAlignment="1" applyProtection="1"/>
    <xf numFmtId="171" fontId="61" fillId="0" borderId="5" xfId="2007" applyFont="1" applyFill="1" applyBorder="1" applyAlignment="1" applyProtection="1"/>
    <xf numFmtId="164" fontId="61" fillId="51" borderId="5" xfId="2003" applyNumberFormat="1" applyFont="1" applyFill="1" applyBorder="1" applyAlignment="1" applyProtection="1">
      <alignment horizontal="center"/>
      <protection locked="0"/>
    </xf>
    <xf numFmtId="171" fontId="61" fillId="0" borderId="5" xfId="2003" applyFont="1" applyFill="1" applyBorder="1" applyAlignment="1" applyProtection="1">
      <alignment horizontal="center"/>
      <protection locked="0"/>
    </xf>
    <xf numFmtId="171" fontId="61" fillId="0" borderId="5" xfId="2007" applyFont="1" applyFill="1" applyBorder="1" applyAlignment="1" applyProtection="1">
      <alignment wrapText="1"/>
    </xf>
    <xf numFmtId="164" fontId="61" fillId="0" borderId="5" xfId="331" applyNumberFormat="1" applyFont="1" applyFill="1" applyBorder="1" applyProtection="1"/>
    <xf numFmtId="171" fontId="171" fillId="0" borderId="5" xfId="2003" applyFont="1" applyFill="1" applyBorder="1" applyAlignment="1" applyProtection="1">
      <alignment horizontal="center"/>
    </xf>
    <xf numFmtId="2" fontId="61" fillId="0" borderId="5" xfId="2003" applyNumberFormat="1" applyFont="1" applyFill="1" applyBorder="1" applyAlignment="1" applyProtection="1">
      <alignment horizontal="right"/>
    </xf>
    <xf numFmtId="2" fontId="61" fillId="0" borderId="5" xfId="2003" applyNumberFormat="1" applyFont="1" applyFill="1" applyBorder="1" applyAlignment="1" applyProtection="1">
      <alignment horizontal="right"/>
      <protection locked="0"/>
    </xf>
    <xf numFmtId="171" fontId="61" fillId="0" borderId="5" xfId="2003" applyFont="1" applyFill="1" applyBorder="1" applyAlignment="1" applyProtection="1">
      <alignment wrapText="1"/>
    </xf>
    <xf numFmtId="2" fontId="61" fillId="0" borderId="5" xfId="2003" applyNumberFormat="1" applyFont="1" applyFill="1" applyBorder="1" applyAlignment="1">
      <alignment horizontal="right"/>
    </xf>
    <xf numFmtId="171" fontId="153" fillId="0" borderId="5" xfId="2003" applyFont="1" applyFill="1" applyBorder="1" applyAlignment="1">
      <alignment horizontal="center"/>
    </xf>
    <xf numFmtId="171" fontId="153" fillId="0" borderId="5" xfId="2003" applyFont="1" applyBorder="1" applyProtection="1"/>
    <xf numFmtId="164" fontId="0" fillId="0" borderId="37" xfId="800" applyNumberFormat="1" applyFont="1" applyFill="1" applyBorder="1"/>
    <xf numFmtId="171" fontId="0" fillId="0" borderId="37" xfId="800" applyFont="1" applyFill="1" applyBorder="1"/>
    <xf numFmtId="171" fontId="0" fillId="0" borderId="42" xfId="800" applyFont="1" applyBorder="1"/>
    <xf numFmtId="171" fontId="0" fillId="0" borderId="43" xfId="800" applyFont="1" applyBorder="1"/>
    <xf numFmtId="171" fontId="61" fillId="0" borderId="0" xfId="2003" applyFont="1" applyFill="1" applyBorder="1" applyProtection="1"/>
    <xf numFmtId="171" fontId="0" fillId="51" borderId="55" xfId="800" applyFont="1" applyFill="1" applyBorder="1"/>
    <xf numFmtId="171" fontId="0" fillId="0" borderId="47" xfId="800" applyFont="1" applyBorder="1"/>
    <xf numFmtId="171" fontId="7" fillId="0" borderId="48" xfId="849" applyFont="1" applyFill="1" applyBorder="1" applyAlignment="1">
      <alignment vertical="top" wrapText="1"/>
    </xf>
    <xf numFmtId="164" fontId="0" fillId="0" borderId="55" xfId="800" applyNumberFormat="1" applyFont="1" applyFill="1" applyBorder="1" applyAlignment="1">
      <alignment horizontal="center"/>
    </xf>
    <xf numFmtId="171" fontId="0" fillId="0" borderId="55" xfId="800" applyFont="1" applyFill="1" applyBorder="1"/>
    <xf numFmtId="171" fontId="158" fillId="0" borderId="57" xfId="849" applyFont="1" applyFill="1" applyBorder="1" applyAlignment="1">
      <alignment vertical="top" wrapText="1"/>
    </xf>
    <xf numFmtId="164" fontId="0" fillId="0" borderId="40" xfId="800" applyNumberFormat="1" applyFont="1" applyFill="1" applyBorder="1"/>
    <xf numFmtId="171" fontId="0" fillId="0" borderId="40" xfId="800" applyFont="1" applyFill="1" applyBorder="1"/>
    <xf numFmtId="171" fontId="0" fillId="0" borderId="27" xfId="800" applyFont="1" applyBorder="1"/>
    <xf numFmtId="171" fontId="0" fillId="0" borderId="28" xfId="800" applyFont="1" applyBorder="1"/>
    <xf numFmtId="171" fontId="153" fillId="0" borderId="32" xfId="2003" applyFont="1" applyFill="1" applyBorder="1" applyProtection="1"/>
    <xf numFmtId="164" fontId="7" fillId="26" borderId="42" xfId="2003" applyNumberFormat="1" applyFont="1" applyFill="1" applyBorder="1" applyAlignment="1" applyProtection="1">
      <alignment horizontal="center"/>
      <protection locked="0"/>
    </xf>
    <xf numFmtId="171" fontId="0" fillId="51" borderId="22" xfId="800" applyFont="1" applyFill="1" applyBorder="1"/>
    <xf numFmtId="171" fontId="7" fillId="0" borderId="51" xfId="849" applyFont="1" applyFill="1" applyBorder="1" applyAlignment="1">
      <alignment vertical="top" wrapText="1"/>
    </xf>
    <xf numFmtId="164" fontId="7" fillId="26" borderId="47" xfId="2003" applyNumberFormat="1" applyFont="1" applyFill="1" applyBorder="1" applyAlignment="1" applyProtection="1">
      <alignment horizontal="center"/>
      <protection locked="0"/>
    </xf>
    <xf numFmtId="171" fontId="7" fillId="0" borderId="57" xfId="849" applyFont="1" applyFill="1" applyBorder="1" applyAlignment="1">
      <alignment vertical="top" wrapText="1"/>
    </xf>
    <xf numFmtId="164" fontId="7" fillId="0" borderId="47" xfId="2003" applyNumberFormat="1" applyFont="1" applyFill="1" applyBorder="1" applyAlignment="1" applyProtection="1">
      <alignment horizontal="center"/>
      <protection locked="0"/>
    </xf>
    <xf numFmtId="164" fontId="7" fillId="0" borderId="56" xfId="2003" applyNumberFormat="1" applyFont="1" applyFill="1" applyBorder="1" applyAlignment="1" applyProtection="1">
      <alignment horizontal="center"/>
      <protection locked="0"/>
    </xf>
    <xf numFmtId="171" fontId="61" fillId="0" borderId="55" xfId="2003" applyFont="1" applyFill="1" applyBorder="1" applyAlignment="1" applyProtection="1">
      <alignment horizontal="center"/>
      <protection locked="0"/>
    </xf>
    <xf numFmtId="164" fontId="8" fillId="26" borderId="56" xfId="2003" applyNumberFormat="1" applyFont="1" applyFill="1" applyBorder="1" applyAlignment="1" applyProtection="1">
      <alignment horizontal="center"/>
      <protection locked="0"/>
    </xf>
    <xf numFmtId="171" fontId="61" fillId="51" borderId="55" xfId="2003" applyFont="1" applyFill="1" applyBorder="1" applyAlignment="1" applyProtection="1">
      <alignment horizontal="center"/>
      <protection locked="0"/>
    </xf>
    <xf numFmtId="171" fontId="8" fillId="0" borderId="57" xfId="2003" applyFont="1" applyFill="1" applyBorder="1" applyProtection="1"/>
    <xf numFmtId="171" fontId="59" fillId="0" borderId="57" xfId="849" applyFont="1" applyFill="1" applyBorder="1" applyAlignment="1">
      <alignment vertical="top" wrapText="1"/>
    </xf>
    <xf numFmtId="171" fontId="61" fillId="0" borderId="47" xfId="2003" applyFont="1" applyFill="1" applyBorder="1" applyAlignment="1" applyProtection="1">
      <alignment horizontal="center"/>
      <protection locked="0"/>
    </xf>
    <xf numFmtId="171" fontId="61" fillId="51" borderId="55" xfId="2003" applyFont="1" applyFill="1" applyBorder="1" applyAlignment="1" applyProtection="1">
      <alignment horizontal="right"/>
    </xf>
    <xf numFmtId="3" fontId="7" fillId="0" borderId="47" xfId="2003" applyNumberFormat="1" applyFont="1" applyFill="1" applyBorder="1" applyAlignment="1" applyProtection="1">
      <alignment horizontal="center"/>
      <protection locked="0"/>
    </xf>
    <xf numFmtId="171" fontId="61" fillId="0" borderId="53" xfId="849" applyFont="1" applyFill="1" applyBorder="1" applyProtection="1"/>
    <xf numFmtId="171" fontId="61" fillId="0" borderId="53" xfId="2003" applyFont="1" applyFill="1" applyBorder="1" applyAlignment="1" applyProtection="1">
      <alignment horizontal="right"/>
    </xf>
    <xf numFmtId="171" fontId="61" fillId="0" borderId="40" xfId="2003" applyFont="1" applyFill="1" applyBorder="1" applyAlignment="1" applyProtection="1">
      <alignment horizontal="right"/>
    </xf>
    <xf numFmtId="171" fontId="158" fillId="0" borderId="48" xfId="849" applyFont="1" applyFill="1" applyBorder="1" applyAlignment="1">
      <alignment vertical="top" wrapText="1"/>
    </xf>
    <xf numFmtId="171" fontId="45" fillId="0" borderId="37" xfId="800" applyFont="1" applyFill="1" applyBorder="1" applyAlignment="1">
      <alignment horizontal="center"/>
    </xf>
    <xf numFmtId="49" fontId="45" fillId="0" borderId="37" xfId="800" applyNumberFormat="1" applyFont="1" applyFill="1" applyBorder="1" applyAlignment="1">
      <alignment horizontal="center"/>
    </xf>
    <xf numFmtId="183" fontId="8" fillId="0" borderId="48" xfId="2003" applyNumberFormat="1" applyFont="1" applyFill="1" applyBorder="1"/>
    <xf numFmtId="49" fontId="45" fillId="0" borderId="40" xfId="800" applyNumberFormat="1" applyFont="1" applyFill="1" applyBorder="1" applyAlignment="1">
      <alignment horizontal="center"/>
    </xf>
    <xf numFmtId="183" fontId="8" fillId="0" borderId="32" xfId="2003" applyNumberFormat="1" applyFont="1" applyFill="1" applyBorder="1"/>
    <xf numFmtId="171" fontId="27" fillId="0" borderId="23" xfId="800" applyFont="1" applyFill="1" applyBorder="1" applyAlignment="1">
      <alignment horizontal="center"/>
    </xf>
    <xf numFmtId="183" fontId="7" fillId="0" borderId="95" xfId="2003" applyNumberFormat="1" applyFont="1" applyFill="1" applyBorder="1"/>
    <xf numFmtId="171" fontId="158" fillId="0" borderId="88" xfId="849" applyFont="1" applyFill="1" applyBorder="1" applyAlignment="1">
      <alignment vertical="top" wrapText="1"/>
    </xf>
    <xf numFmtId="171" fontId="61" fillId="0" borderId="42" xfId="849" applyFont="1" applyFill="1" applyBorder="1" applyProtection="1"/>
    <xf numFmtId="171" fontId="61" fillId="0" borderId="44" xfId="849" applyFont="1" applyFill="1" applyBorder="1" applyProtection="1"/>
    <xf numFmtId="171" fontId="61" fillId="0" borderId="92" xfId="849" applyFont="1" applyFill="1" applyBorder="1" applyProtection="1"/>
    <xf numFmtId="171" fontId="61" fillId="0" borderId="91" xfId="849" applyFont="1" applyFill="1" applyBorder="1" applyProtection="1"/>
    <xf numFmtId="171" fontId="61" fillId="0" borderId="42" xfId="2018" applyFont="1" applyFill="1" applyBorder="1" applyAlignment="1">
      <alignment horizontal="center" vertical="center"/>
    </xf>
    <xf numFmtId="171" fontId="61" fillId="0" borderId="91" xfId="2018" applyFont="1" applyFill="1" applyBorder="1" applyAlignment="1">
      <alignment horizontal="center" vertical="center"/>
    </xf>
    <xf numFmtId="171" fontId="61" fillId="0" borderId="44" xfId="2018" applyFont="1" applyFill="1" applyBorder="1" applyAlignment="1">
      <alignment horizontal="center" vertical="center"/>
    </xf>
    <xf numFmtId="171" fontId="61" fillId="0" borderId="42" xfId="2003" applyFont="1" applyFill="1" applyBorder="1" applyAlignment="1" applyProtection="1">
      <alignment horizontal="center"/>
      <protection locked="0"/>
    </xf>
    <xf numFmtId="171" fontId="61" fillId="0" borderId="44" xfId="2003" applyFont="1" applyFill="1" applyBorder="1" applyAlignment="1" applyProtection="1">
      <alignment horizontal="center"/>
      <protection locked="0"/>
    </xf>
    <xf numFmtId="171" fontId="157" fillId="0" borderId="44" xfId="849" applyFont="1" applyFill="1" applyBorder="1" applyAlignment="1">
      <alignment vertical="top" wrapText="1"/>
    </xf>
    <xf numFmtId="164" fontId="7" fillId="26" borderId="47" xfId="2018" applyNumberFormat="1" applyFont="1" applyFill="1" applyBorder="1" applyAlignment="1">
      <alignment horizontal="center"/>
    </xf>
    <xf numFmtId="164" fontId="7" fillId="26" borderId="48" xfId="2018" applyNumberFormat="1" applyFont="1" applyFill="1" applyBorder="1" applyAlignment="1">
      <alignment horizontal="center"/>
    </xf>
    <xf numFmtId="164" fontId="61" fillId="0" borderId="47" xfId="849" applyNumberFormat="1" applyFont="1" applyFill="1" applyBorder="1" applyProtection="1"/>
    <xf numFmtId="164" fontId="61" fillId="0" borderId="48" xfId="849" applyNumberFormat="1" applyFont="1" applyFill="1" applyBorder="1" applyProtection="1"/>
    <xf numFmtId="164" fontId="61" fillId="0" borderId="6" xfId="849" applyNumberFormat="1" applyFont="1" applyFill="1" applyBorder="1" applyProtection="1"/>
    <xf numFmtId="164" fontId="61" fillId="0" borderId="59" xfId="849" applyNumberFormat="1" applyFont="1" applyFill="1" applyBorder="1" applyProtection="1"/>
    <xf numFmtId="164" fontId="61" fillId="0" borderId="47" xfId="2018" applyNumberFormat="1" applyFont="1" applyFill="1" applyBorder="1" applyAlignment="1">
      <alignment horizontal="center" vertical="center"/>
    </xf>
    <xf numFmtId="164" fontId="61" fillId="0" borderId="59" xfId="2018" applyNumberFormat="1" applyFont="1" applyFill="1" applyBorder="1" applyAlignment="1">
      <alignment horizontal="center" vertical="center"/>
    </xf>
    <xf numFmtId="164" fontId="61" fillId="0" borderId="47" xfId="2003" applyNumberFormat="1" applyFont="1" applyFill="1" applyBorder="1" applyAlignment="1" applyProtection="1">
      <alignment horizontal="right"/>
    </xf>
    <xf numFmtId="164" fontId="61" fillId="0" borderId="48" xfId="2003" applyNumberFormat="1" applyFont="1" applyFill="1" applyBorder="1" applyAlignment="1" applyProtection="1">
      <alignment horizontal="right"/>
    </xf>
    <xf numFmtId="164" fontId="61" fillId="0" borderId="48" xfId="2018" applyNumberFormat="1" applyFont="1" applyFill="1" applyBorder="1" applyAlignment="1">
      <alignment horizontal="center" vertical="center"/>
    </xf>
    <xf numFmtId="164" fontId="61" fillId="0" borderId="47" xfId="2003" applyNumberFormat="1" applyFont="1" applyFill="1" applyBorder="1" applyAlignment="1" applyProtection="1">
      <alignment horizontal="center"/>
      <protection locked="0"/>
    </xf>
    <xf numFmtId="164" fontId="61" fillId="0" borderId="48" xfId="2003" applyNumberFormat="1" applyFont="1" applyFill="1" applyBorder="1" applyAlignment="1" applyProtection="1">
      <alignment horizontal="center"/>
      <protection locked="0"/>
    </xf>
    <xf numFmtId="171" fontId="157" fillId="0" borderId="48" xfId="849" applyFont="1" applyFill="1" applyBorder="1" applyAlignment="1">
      <alignment vertical="top" wrapText="1"/>
    </xf>
    <xf numFmtId="171" fontId="7" fillId="0" borderId="47" xfId="2003" applyFont="1" applyFill="1" applyBorder="1" applyAlignment="1" applyProtection="1">
      <alignment horizontal="right"/>
      <protection locked="0"/>
    </xf>
    <xf numFmtId="171" fontId="7" fillId="0" borderId="5" xfId="2003" applyFont="1" applyFill="1" applyBorder="1" applyAlignment="1" applyProtection="1">
      <alignment horizontal="right"/>
      <protection locked="0"/>
    </xf>
    <xf numFmtId="171" fontId="7" fillId="0" borderId="47" xfId="2003" applyFont="1" applyFill="1" applyBorder="1" applyAlignment="1" applyProtection="1">
      <alignment horizontal="right"/>
    </xf>
    <xf numFmtId="171" fontId="7" fillId="0" borderId="5" xfId="2003" applyFont="1" applyFill="1" applyBorder="1" applyAlignment="1" applyProtection="1">
      <alignment horizontal="right"/>
    </xf>
    <xf numFmtId="164" fontId="8" fillId="0" borderId="47" xfId="2018" applyNumberFormat="1" applyFont="1" applyFill="1" applyBorder="1" applyAlignment="1">
      <alignment horizontal="center"/>
    </xf>
    <xf numFmtId="164" fontId="8" fillId="0" borderId="48" xfId="2018" applyNumberFormat="1" applyFont="1" applyFill="1" applyBorder="1" applyAlignment="1">
      <alignment horizontal="center"/>
    </xf>
    <xf numFmtId="164" fontId="8" fillId="0" borderId="6" xfId="2018" applyNumberFormat="1" applyFont="1" applyFill="1" applyBorder="1" applyAlignment="1">
      <alignment horizontal="center"/>
    </xf>
    <xf numFmtId="164" fontId="8" fillId="0" borderId="59" xfId="2018" applyNumberFormat="1" applyFont="1" applyFill="1" applyBorder="1" applyAlignment="1">
      <alignment horizontal="center"/>
    </xf>
    <xf numFmtId="164" fontId="7" fillId="0" borderId="48" xfId="2003" applyNumberFormat="1" applyFont="1" applyFill="1" applyBorder="1" applyAlignment="1" applyProtection="1">
      <alignment horizontal="center"/>
      <protection locked="0"/>
    </xf>
    <xf numFmtId="164" fontId="8" fillId="26" borderId="47" xfId="2018" applyNumberFormat="1" applyFont="1" applyFill="1" applyBorder="1" applyAlignment="1">
      <alignment horizontal="center"/>
    </xf>
    <xf numFmtId="164" fontId="8" fillId="26" borderId="48" xfId="2018" applyNumberFormat="1" applyFont="1" applyFill="1" applyBorder="1" applyAlignment="1">
      <alignment horizontal="center"/>
    </xf>
    <xf numFmtId="164" fontId="7" fillId="0" borderId="19" xfId="849" applyNumberFormat="1" applyFont="1" applyFill="1" applyBorder="1" applyAlignment="1" applyProtection="1">
      <alignment horizontal="center"/>
    </xf>
    <xf numFmtId="164" fontId="7" fillId="0" borderId="20" xfId="849" applyNumberFormat="1" applyFont="1" applyFill="1" applyBorder="1" applyAlignment="1" applyProtection="1">
      <alignment horizontal="center"/>
    </xf>
    <xf numFmtId="164" fontId="7" fillId="0" borderId="0" xfId="849" applyNumberFormat="1" applyFont="1" applyFill="1" applyBorder="1" applyAlignment="1" applyProtection="1">
      <alignment horizontal="center"/>
    </xf>
    <xf numFmtId="164" fontId="7" fillId="0" borderId="0" xfId="2018" applyNumberFormat="1" applyFont="1" applyFill="1" applyBorder="1" applyAlignment="1">
      <alignment horizontal="center"/>
    </xf>
    <xf numFmtId="164" fontId="7" fillId="0" borderId="19" xfId="2003" applyNumberFormat="1" applyFont="1" applyFill="1" applyBorder="1" applyAlignment="1" applyProtection="1">
      <alignment horizontal="center"/>
      <protection locked="0"/>
    </xf>
    <xf numFmtId="164" fontId="7" fillId="0" borderId="20" xfId="2003" applyNumberFormat="1" applyFont="1" applyFill="1" applyBorder="1" applyAlignment="1" applyProtection="1">
      <alignment horizontal="center"/>
      <protection locked="0"/>
    </xf>
    <xf numFmtId="164" fontId="7" fillId="0" borderId="0" xfId="2003" applyNumberFormat="1" applyFont="1" applyFill="1" applyBorder="1" applyAlignment="1" applyProtection="1">
      <alignment horizontal="center"/>
      <protection locked="0"/>
    </xf>
    <xf numFmtId="171" fontId="7" fillId="0" borderId="19" xfId="2003" applyFont="1" applyFill="1" applyBorder="1" applyAlignment="1" applyProtection="1">
      <alignment horizontal="right"/>
      <protection locked="0"/>
    </xf>
    <xf numFmtId="171" fontId="7" fillId="0" borderId="0" xfId="2003" applyFont="1" applyFill="1" applyBorder="1" applyAlignment="1" applyProtection="1">
      <alignment horizontal="right"/>
      <protection locked="0"/>
    </xf>
    <xf numFmtId="171" fontId="8" fillId="0" borderId="48" xfId="2003" applyFont="1" applyFill="1" applyBorder="1" applyProtection="1"/>
    <xf numFmtId="164" fontId="7" fillId="0" borderId="25" xfId="2003" applyNumberFormat="1" applyFont="1" applyFill="1" applyBorder="1" applyAlignment="1" applyProtection="1">
      <alignment horizontal="center"/>
      <protection locked="0"/>
    </xf>
    <xf numFmtId="164" fontId="7" fillId="0" borderId="26" xfId="2003" applyNumberFormat="1" applyFont="1" applyFill="1" applyBorder="1" applyAlignment="1" applyProtection="1">
      <alignment horizontal="center"/>
      <protection locked="0"/>
    </xf>
    <xf numFmtId="164" fontId="7" fillId="0" borderId="64" xfId="2003" applyNumberFormat="1" applyFont="1" applyFill="1" applyBorder="1" applyAlignment="1" applyProtection="1">
      <alignment horizontal="center"/>
      <protection locked="0"/>
    </xf>
    <xf numFmtId="164" fontId="7" fillId="0" borderId="63" xfId="2003" applyNumberFormat="1" applyFont="1" applyFill="1" applyBorder="1" applyAlignment="1" applyProtection="1">
      <alignment horizontal="center"/>
      <protection locked="0"/>
    </xf>
    <xf numFmtId="171" fontId="7" fillId="0" borderId="25" xfId="2003" applyFont="1" applyFill="1" applyBorder="1" applyAlignment="1" applyProtection="1">
      <alignment horizontal="right"/>
      <protection locked="0"/>
    </xf>
    <xf numFmtId="171" fontId="7" fillId="0" borderId="3" xfId="2003" applyFont="1" applyFill="1" applyBorder="1" applyAlignment="1" applyProtection="1">
      <alignment horizontal="right"/>
      <protection locked="0"/>
    </xf>
    <xf numFmtId="171" fontId="59" fillId="0" borderId="48" xfId="849" applyFont="1" applyFill="1" applyBorder="1" applyAlignment="1">
      <alignment vertical="top" wrapText="1"/>
    </xf>
    <xf numFmtId="164" fontId="7" fillId="0" borderId="6" xfId="2003" applyNumberFormat="1" applyFont="1" applyFill="1" applyBorder="1" applyAlignment="1" applyProtection="1">
      <alignment horizontal="center"/>
      <protection locked="0"/>
    </xf>
    <xf numFmtId="164" fontId="7" fillId="0" borderId="14" xfId="2003" applyNumberFormat="1" applyFont="1" applyFill="1" applyBorder="1" applyAlignment="1" applyProtection="1">
      <alignment horizontal="center"/>
      <protection locked="0"/>
    </xf>
    <xf numFmtId="164" fontId="7" fillId="0" borderId="59" xfId="2003" applyNumberFormat="1" applyFont="1" applyFill="1" applyBorder="1" applyAlignment="1" applyProtection="1">
      <alignment horizontal="center"/>
      <protection locked="0"/>
    </xf>
    <xf numFmtId="164" fontId="7" fillId="0" borderId="25" xfId="849" applyNumberFormat="1" applyFont="1" applyFill="1" applyBorder="1" applyAlignment="1" applyProtection="1">
      <alignment horizontal="center"/>
    </xf>
    <xf numFmtId="164" fontId="7" fillId="0" borderId="26" xfId="849" applyNumberFormat="1" applyFont="1" applyFill="1" applyBorder="1" applyAlignment="1" applyProtection="1">
      <alignment horizontal="center"/>
    </xf>
    <xf numFmtId="164" fontId="7" fillId="0" borderId="64" xfId="849" applyNumberFormat="1" applyFont="1" applyFill="1" applyBorder="1" applyAlignment="1" applyProtection="1">
      <alignment horizontal="center"/>
    </xf>
    <xf numFmtId="164" fontId="7" fillId="0" borderId="63" xfId="849" applyNumberFormat="1" applyFont="1" applyFill="1" applyBorder="1" applyAlignment="1" applyProtection="1">
      <alignment horizontal="center"/>
    </xf>
    <xf numFmtId="164" fontId="7" fillId="0" borderId="25" xfId="2018" applyNumberFormat="1" applyFont="1" applyFill="1" applyBorder="1" applyAlignment="1">
      <alignment horizontal="center"/>
    </xf>
    <xf numFmtId="164" fontId="7" fillId="0" borderId="63" xfId="2018" applyNumberFormat="1" applyFont="1" applyFill="1" applyBorder="1" applyAlignment="1">
      <alignment horizontal="center"/>
    </xf>
    <xf numFmtId="164" fontId="7" fillId="0" borderId="26" xfId="2018" applyNumberFormat="1" applyFont="1" applyFill="1" applyBorder="1" applyAlignment="1">
      <alignment horizontal="center"/>
    </xf>
    <xf numFmtId="164" fontId="7" fillId="0" borderId="47" xfId="849" applyNumberFormat="1" applyFont="1" applyFill="1" applyBorder="1" applyAlignment="1" applyProtection="1">
      <alignment horizontal="center"/>
    </xf>
    <xf numFmtId="164" fontId="7" fillId="0" borderId="48" xfId="849" applyNumberFormat="1" applyFont="1" applyFill="1" applyBorder="1" applyAlignment="1" applyProtection="1">
      <alignment horizontal="center"/>
    </xf>
    <xf numFmtId="164" fontId="7" fillId="0" borderId="6" xfId="849" applyNumberFormat="1" applyFont="1" applyFill="1" applyBorder="1" applyAlignment="1" applyProtection="1">
      <alignment horizontal="center"/>
    </xf>
    <xf numFmtId="164" fontId="7" fillId="0" borderId="59" xfId="849" applyNumberFormat="1" applyFont="1" applyFill="1" applyBorder="1" applyAlignment="1" applyProtection="1">
      <alignment horizontal="center"/>
    </xf>
    <xf numFmtId="164" fontId="7" fillId="0" borderId="47" xfId="2018" applyNumberFormat="1" applyFont="1" applyFill="1" applyBorder="1" applyAlignment="1">
      <alignment horizontal="center"/>
    </xf>
    <xf numFmtId="164" fontId="7" fillId="0" borderId="59" xfId="2018" applyNumberFormat="1" applyFont="1" applyFill="1" applyBorder="1" applyAlignment="1">
      <alignment horizontal="center"/>
    </xf>
    <xf numFmtId="164" fontId="7" fillId="0" borderId="48" xfId="2018" applyNumberFormat="1" applyFont="1" applyFill="1" applyBorder="1" applyAlignment="1">
      <alignment horizontal="center"/>
    </xf>
    <xf numFmtId="49" fontId="0" fillId="0" borderId="27" xfId="800" applyNumberFormat="1" applyFont="1" applyFill="1" applyBorder="1" applyAlignment="1">
      <alignment horizontal="center"/>
    </xf>
    <xf numFmtId="49" fontId="0" fillId="0" borderId="29" xfId="800" applyNumberFormat="1" applyFont="1" applyFill="1" applyBorder="1" applyAlignment="1">
      <alignment horizontal="center"/>
    </xf>
    <xf numFmtId="171" fontId="45" fillId="0" borderId="94" xfId="800" applyFont="1" applyFill="1" applyBorder="1" applyAlignment="1">
      <alignment horizontal="centerContinuous"/>
    </xf>
    <xf numFmtId="171" fontId="45" fillId="0" borderId="86" xfId="800" applyFont="1" applyFill="1" applyBorder="1" applyAlignment="1">
      <alignment horizontal="centerContinuous"/>
    </xf>
    <xf numFmtId="171" fontId="153" fillId="0" borderId="86" xfId="2003" applyFont="1" applyBorder="1" applyProtection="1"/>
    <xf numFmtId="164" fontId="7" fillId="26" borderId="5" xfId="278" applyNumberFormat="1" applyFont="1" applyFill="1" applyBorder="1" applyAlignment="1" applyProtection="1">
      <alignment horizontal="center"/>
    </xf>
    <xf numFmtId="1" fontId="7" fillId="0" borderId="5" xfId="278" applyNumberFormat="1" applyFont="1" applyFill="1" applyBorder="1" applyAlignment="1" applyProtection="1">
      <alignment horizontal="center"/>
    </xf>
    <xf numFmtId="171" fontId="7" fillId="0" borderId="5" xfId="2003" applyFont="1" applyFill="1" applyBorder="1" applyAlignment="1" applyProtection="1">
      <alignment horizontal="left" indent="1"/>
    </xf>
    <xf numFmtId="164" fontId="7" fillId="0" borderId="5" xfId="278" applyNumberFormat="1" applyFont="1" applyFill="1" applyBorder="1" applyProtection="1"/>
    <xf numFmtId="164" fontId="7" fillId="0" borderId="59" xfId="2038" applyNumberFormat="1" applyFont="1" applyFill="1" applyBorder="1" applyAlignment="1" applyProtection="1">
      <alignment horizontal="center"/>
    </xf>
    <xf numFmtId="164" fontId="7" fillId="0" borderId="5" xfId="2038" applyNumberFormat="1" applyFont="1" applyFill="1" applyBorder="1" applyAlignment="1" applyProtection="1">
      <alignment horizontal="center"/>
    </xf>
    <xf numFmtId="171" fontId="7" fillId="0" borderId="5" xfId="278" applyFont="1" applyFill="1" applyBorder="1" applyProtection="1"/>
    <xf numFmtId="164" fontId="7" fillId="0" borderId="4" xfId="278" applyNumberFormat="1" applyFont="1" applyFill="1" applyBorder="1" applyProtection="1"/>
    <xf numFmtId="164" fontId="7" fillId="0" borderId="62" xfId="2038" applyNumberFormat="1" applyFont="1" applyFill="1" applyBorder="1" applyAlignment="1" applyProtection="1">
      <alignment horizontal="center"/>
    </xf>
    <xf numFmtId="171" fontId="8" fillId="0" borderId="5" xfId="2007" applyFont="1" applyFill="1" applyBorder="1" applyAlignment="1" applyProtection="1"/>
    <xf numFmtId="171" fontId="7" fillId="0" borderId="5" xfId="2007" applyFont="1" applyFill="1" applyBorder="1" applyAlignment="1" applyProtection="1"/>
    <xf numFmtId="171" fontId="7" fillId="0" borderId="4" xfId="278" applyFont="1" applyFill="1" applyBorder="1" applyProtection="1"/>
    <xf numFmtId="171" fontId="7" fillId="0" borderId="4" xfId="278" applyFont="1" applyFill="1" applyBorder="1" applyAlignment="1" applyProtection="1">
      <alignment horizontal="center"/>
    </xf>
    <xf numFmtId="49" fontId="45" fillId="0" borderId="4" xfId="2039" applyNumberFormat="1" applyFont="1" applyFill="1" applyBorder="1" applyAlignment="1">
      <alignment horizontal="center"/>
    </xf>
    <xf numFmtId="171" fontId="7" fillId="0" borderId="5" xfId="278" applyFont="1" applyBorder="1"/>
    <xf numFmtId="171" fontId="61" fillId="0" borderId="0" xfId="278" applyFont="1"/>
    <xf numFmtId="171" fontId="45" fillId="0" borderId="6" xfId="1041" applyFont="1" applyBorder="1" applyAlignment="1">
      <alignment horizontal="centerContinuous"/>
    </xf>
    <xf numFmtId="171" fontId="153" fillId="0" borderId="0" xfId="2003" applyFont="1" applyBorder="1" applyProtection="1"/>
    <xf numFmtId="164" fontId="0" fillId="0" borderId="0" xfId="800" applyNumberFormat="1" applyFont="1"/>
    <xf numFmtId="171" fontId="6" fillId="3" borderId="0" xfId="849" applyNumberFormat="1" applyFont="1" applyFill="1" applyBorder="1" applyProtection="1"/>
    <xf numFmtId="0" fontId="0" fillId="0" borderId="4" xfId="800" applyNumberFormat="1" applyFont="1" applyBorder="1" applyAlignment="1">
      <alignment horizontal="center"/>
    </xf>
    <xf numFmtId="0" fontId="0" fillId="0" borderId="4" xfId="800" applyNumberFormat="1" applyFont="1" applyBorder="1" applyAlignment="1">
      <alignment horizontal="left"/>
    </xf>
    <xf numFmtId="213" fontId="61" fillId="26" borderId="2" xfId="204" applyNumberFormat="1" applyFont="1" applyFill="1" applyBorder="1" applyAlignment="1" applyProtection="1">
      <alignment horizontal="center"/>
      <protection locked="0"/>
    </xf>
    <xf numFmtId="0" fontId="0" fillId="0" borderId="2" xfId="800" applyNumberFormat="1" applyFont="1" applyBorder="1" applyAlignment="1">
      <alignment horizontal="left"/>
    </xf>
    <xf numFmtId="213" fontId="61" fillId="0" borderId="2" xfId="204" applyNumberFormat="1" applyFont="1" applyFill="1" applyBorder="1" applyAlignment="1" applyProtection="1">
      <alignment horizontal="center"/>
      <protection locked="0"/>
    </xf>
    <xf numFmtId="0" fontId="0" fillId="0" borderId="2" xfId="800" applyNumberFormat="1" applyFont="1" applyBorder="1" applyAlignment="1">
      <alignment horizontal="center"/>
    </xf>
    <xf numFmtId="213" fontId="61" fillId="26" borderId="2" xfId="204" applyNumberFormat="1" applyFont="1" applyFill="1" applyBorder="1" applyAlignment="1" applyProtection="1">
      <alignment horizontal="center" vertical="center" wrapText="1"/>
      <protection locked="0"/>
    </xf>
    <xf numFmtId="0" fontId="0" fillId="0" borderId="2" xfId="800" quotePrefix="1" applyNumberFormat="1" applyFont="1" applyBorder="1" applyAlignment="1">
      <alignment horizontal="left"/>
    </xf>
    <xf numFmtId="0" fontId="29" fillId="0" borderId="2" xfId="2040" applyFont="1" applyFill="1" applyBorder="1" applyAlignment="1">
      <alignment wrapText="1"/>
    </xf>
    <xf numFmtId="0" fontId="156" fillId="98" borderId="2" xfId="2040" applyFont="1" applyFill="1" applyBorder="1" applyAlignment="1">
      <alignment horizontal="center" wrapText="1"/>
    </xf>
    <xf numFmtId="1" fontId="61" fillId="26" borderId="2" xfId="204" applyNumberFormat="1" applyFont="1" applyFill="1" applyBorder="1" applyAlignment="1" applyProtection="1">
      <alignment horizontal="center"/>
      <protection locked="0"/>
    </xf>
    <xf numFmtId="0" fontId="61" fillId="0" borderId="2" xfId="204" applyFont="1" applyFill="1" applyBorder="1" applyAlignment="1">
      <alignment horizontal="center"/>
    </xf>
    <xf numFmtId="0" fontId="61" fillId="0" borderId="2" xfId="204" applyFont="1" applyFill="1" applyBorder="1" applyAlignment="1"/>
    <xf numFmtId="0" fontId="61" fillId="0" borderId="2" xfId="204" applyFont="1" applyBorder="1" applyAlignment="1"/>
    <xf numFmtId="0" fontId="0" fillId="0" borderId="5" xfId="800" applyNumberFormat="1" applyFont="1" applyBorder="1" applyAlignment="1">
      <alignment horizontal="left"/>
    </xf>
    <xf numFmtId="171" fontId="153" fillId="0" borderId="0" xfId="2003" applyFont="1" applyAlignment="1">
      <alignment horizontal="right" wrapText="1"/>
    </xf>
    <xf numFmtId="213" fontId="61" fillId="0" borderId="0" xfId="2003" applyNumberFormat="1" applyFont="1" applyAlignment="1">
      <alignment wrapText="1"/>
    </xf>
    <xf numFmtId="213" fontId="61" fillId="0" borderId="18" xfId="2003" applyNumberFormat="1" applyFont="1" applyBorder="1" applyAlignment="1" applyProtection="1">
      <alignment horizontal="center"/>
      <protection locked="0"/>
    </xf>
    <xf numFmtId="1" fontId="61" fillId="0" borderId="0" xfId="2003" applyNumberFormat="1" applyFont="1" applyBorder="1" applyAlignment="1">
      <alignment horizontal="center"/>
    </xf>
    <xf numFmtId="1" fontId="153" fillId="0" borderId="0" xfId="2003" applyNumberFormat="1" applyFont="1" applyBorder="1" applyAlignment="1">
      <alignment horizontal="center"/>
    </xf>
    <xf numFmtId="213" fontId="61" fillId="0" borderId="20" xfId="2003" applyNumberFormat="1" applyFont="1" applyBorder="1" applyAlignment="1" applyProtection="1">
      <alignment horizontal="center"/>
      <protection locked="0"/>
    </xf>
    <xf numFmtId="213" fontId="153" fillId="0" borderId="25" xfId="2003" applyNumberFormat="1" applyFont="1" applyBorder="1" applyAlignment="1">
      <alignment horizontal="center"/>
    </xf>
    <xf numFmtId="213" fontId="61" fillId="0" borderId="2" xfId="2003" applyNumberFormat="1" applyFont="1" applyBorder="1" applyAlignment="1">
      <alignment horizontal="center"/>
    </xf>
    <xf numFmtId="213" fontId="61" fillId="0" borderId="3" xfId="2003" applyNumberFormat="1" applyFont="1" applyBorder="1" applyAlignment="1">
      <alignment horizontal="center"/>
    </xf>
    <xf numFmtId="213" fontId="61" fillId="0" borderId="60" xfId="2003" applyNumberFormat="1" applyFont="1" applyBorder="1" applyAlignment="1">
      <alignment horizontal="center"/>
    </xf>
    <xf numFmtId="213" fontId="153" fillId="0" borderId="26" xfId="2003" applyNumberFormat="1" applyFont="1" applyBorder="1" applyAlignment="1">
      <alignment horizontal="center"/>
    </xf>
    <xf numFmtId="213" fontId="153" fillId="0" borderId="64" xfId="2003" applyNumberFormat="1" applyFont="1" applyBorder="1" applyAlignment="1">
      <alignment horizontal="center"/>
    </xf>
    <xf numFmtId="213" fontId="153" fillId="0" borderId="63" xfId="2003" applyNumberFormat="1" applyFont="1" applyBorder="1" applyAlignment="1">
      <alignment horizontal="center"/>
    </xf>
    <xf numFmtId="213" fontId="153" fillId="0" borderId="54" xfId="2003" applyNumberFormat="1" applyFont="1" applyBorder="1" applyAlignment="1">
      <alignment horizontal="center"/>
    </xf>
    <xf numFmtId="213" fontId="153" fillId="0" borderId="4" xfId="2003" applyNumberFormat="1" applyFont="1" applyBorder="1" applyAlignment="1">
      <alignment horizontal="center"/>
    </xf>
    <xf numFmtId="213" fontId="153" fillId="0" borderId="32" xfId="2003" applyNumberFormat="1" applyFont="1" applyBorder="1" applyAlignment="1">
      <alignment horizontal="center"/>
    </xf>
    <xf numFmtId="213" fontId="153" fillId="0" borderId="62" xfId="2003" applyNumberFormat="1" applyFont="1" applyBorder="1" applyAlignment="1">
      <alignment horizontal="center"/>
    </xf>
    <xf numFmtId="213" fontId="153" fillId="0" borderId="45" xfId="2003" applyNumberFormat="1" applyFont="1" applyBorder="1" applyAlignment="1">
      <alignment horizontal="center" vertical="center" wrapText="1"/>
    </xf>
    <xf numFmtId="213" fontId="153" fillId="0" borderId="3" xfId="2003" applyNumberFormat="1" applyFont="1" applyBorder="1" applyAlignment="1">
      <alignment horizontal="center" vertical="center" wrapText="1"/>
    </xf>
    <xf numFmtId="213" fontId="153" fillId="0" borderId="26" xfId="2003" applyNumberFormat="1" applyFont="1" applyBorder="1" applyAlignment="1">
      <alignment horizontal="center" vertical="center" wrapText="1"/>
    </xf>
    <xf numFmtId="213" fontId="153" fillId="0" borderId="60" xfId="2003" applyNumberFormat="1" applyFont="1" applyBorder="1" applyAlignment="1">
      <alignment horizontal="center" vertical="center" wrapText="1"/>
    </xf>
    <xf numFmtId="213" fontId="153" fillId="0" borderId="63" xfId="2003" applyNumberFormat="1" applyFont="1" applyBorder="1" applyAlignment="1">
      <alignment horizontal="center" vertical="center" wrapText="1"/>
    </xf>
    <xf numFmtId="213" fontId="153" fillId="0" borderId="46" xfId="2003" applyNumberFormat="1" applyFont="1" applyBorder="1" applyAlignment="1">
      <alignment horizontal="center"/>
    </xf>
    <xf numFmtId="213" fontId="153" fillId="0" borderId="49" xfId="2003" applyNumberFormat="1" applyFont="1" applyBorder="1" applyAlignment="1">
      <alignment horizontal="center"/>
    </xf>
    <xf numFmtId="213" fontId="61" fillId="0" borderId="46" xfId="2041" quotePrefix="1" applyNumberFormat="1" applyFont="1" applyBorder="1" applyAlignment="1" applyProtection="1">
      <alignment horizontal="right"/>
      <protection locked="0"/>
    </xf>
    <xf numFmtId="213" fontId="61" fillId="0" borderId="46" xfId="2041" applyNumberFormat="1" applyFont="1" applyBorder="1" applyAlignment="1" applyProtection="1">
      <alignment horizontal="right"/>
      <protection locked="0"/>
    </xf>
    <xf numFmtId="213" fontId="61" fillId="0" borderId="21" xfId="2041" applyNumberFormat="1" applyFont="1" applyBorder="1" applyAlignment="1" applyProtection="1">
      <alignment horizontal="right"/>
      <protection locked="0"/>
    </xf>
    <xf numFmtId="213" fontId="154" fillId="0" borderId="46" xfId="2041" applyNumberFormat="1" applyFont="1" applyBorder="1" applyAlignment="1" applyProtection="1">
      <alignment horizontal="right"/>
      <protection locked="0"/>
    </xf>
    <xf numFmtId="213" fontId="61" fillId="0" borderId="46" xfId="2041" applyNumberFormat="1" applyFont="1" applyBorder="1" applyAlignment="1" applyProtection="1">
      <alignment horizontal="right" wrapText="1"/>
      <protection locked="0"/>
    </xf>
    <xf numFmtId="49" fontId="153" fillId="0" borderId="21" xfId="2003" applyNumberFormat="1" applyFont="1" applyBorder="1" applyAlignment="1">
      <alignment horizontal="center" wrapText="1"/>
    </xf>
    <xf numFmtId="213" fontId="61" fillId="0" borderId="20" xfId="2003" applyNumberFormat="1" applyFont="1" applyBorder="1"/>
    <xf numFmtId="213" fontId="153" fillId="0" borderId="22" xfId="2003" applyNumberFormat="1" applyFont="1" applyBorder="1" applyAlignment="1">
      <alignment horizontal="center"/>
    </xf>
    <xf numFmtId="171" fontId="61" fillId="0" borderId="38" xfId="2003" applyFont="1" applyBorder="1" applyAlignment="1">
      <alignment wrapText="1"/>
    </xf>
    <xf numFmtId="49" fontId="153" fillId="0" borderId="41" xfId="2003" applyNumberFormat="1" applyFont="1" applyBorder="1" applyAlignment="1">
      <alignment horizontal="center" wrapText="1"/>
    </xf>
    <xf numFmtId="213" fontId="153" fillId="0" borderId="68" xfId="2003" applyNumberFormat="1" applyFont="1" applyBorder="1" applyAlignment="1">
      <alignment horizontal="center"/>
    </xf>
    <xf numFmtId="217" fontId="0" fillId="94" borderId="5" xfId="0" applyNumberFormat="1" applyFill="1" applyBorder="1"/>
    <xf numFmtId="217" fontId="4" fillId="62" borderId="5" xfId="0" applyNumberFormat="1" applyFont="1" applyFill="1" applyBorder="1"/>
    <xf numFmtId="217" fontId="0" fillId="25" borderId="5" xfId="0" applyNumberFormat="1" applyFill="1" applyBorder="1"/>
    <xf numFmtId="0" fontId="151" fillId="0" borderId="5" xfId="0" applyFont="1" applyBorder="1"/>
    <xf numFmtId="0" fontId="172" fillId="0" borderId="0" xfId="0" applyFont="1"/>
    <xf numFmtId="0" fontId="6" fillId="3" borderId="0" xfId="97" applyFont="1" applyFill="1" applyBorder="1" applyProtection="1"/>
    <xf numFmtId="0" fontId="6" fillId="3" borderId="0" xfId="97" applyFont="1" applyFill="1" applyProtection="1"/>
    <xf numFmtId="43" fontId="0" fillId="62" borderId="5" xfId="0" applyNumberFormat="1" applyFont="1" applyFill="1" applyBorder="1"/>
    <xf numFmtId="0" fontId="0" fillId="0" borderId="4" xfId="0" applyFill="1" applyBorder="1"/>
    <xf numFmtId="43" fontId="4" fillId="24" borderId="5" xfId="0" applyNumberFormat="1" applyFont="1" applyFill="1" applyBorder="1"/>
    <xf numFmtId="217" fontId="4" fillId="24" borderId="5" xfId="0" applyNumberFormat="1" applyFont="1" applyFill="1" applyBorder="1"/>
    <xf numFmtId="43" fontId="0" fillId="62" borderId="5" xfId="0" applyNumberFormat="1" applyFill="1" applyBorder="1"/>
    <xf numFmtId="217" fontId="0" fillId="62" borderId="5" xfId="0" applyNumberFormat="1" applyFill="1" applyBorder="1"/>
    <xf numFmtId="0" fontId="0" fillId="0" borderId="5" xfId="0" applyFont="1" applyBorder="1"/>
    <xf numFmtId="43" fontId="0" fillId="24" borderId="5" xfId="0" applyNumberFormat="1" applyFill="1" applyBorder="1"/>
    <xf numFmtId="166" fontId="0" fillId="24" borderId="5" xfId="0" applyNumberFormat="1" applyFill="1" applyBorder="1"/>
    <xf numFmtId="0" fontId="0" fillId="0" borderId="2" xfId="0" applyFill="1" applyBorder="1"/>
    <xf numFmtId="0" fontId="0" fillId="0" borderId="2" xfId="0" applyFont="1" applyFill="1" applyBorder="1"/>
    <xf numFmtId="0" fontId="0" fillId="24" borderId="5" xfId="0" applyNumberFormat="1" applyFill="1" applyBorder="1"/>
    <xf numFmtId="217" fontId="0" fillId="0" borderId="0" xfId="0" applyNumberFormat="1" applyFill="1" applyBorder="1"/>
    <xf numFmtId="0" fontId="119" fillId="0" borderId="4" xfId="0" applyFont="1" applyBorder="1"/>
    <xf numFmtId="0" fontId="0" fillId="0" borderId="49" xfId="0" applyFill="1" applyBorder="1"/>
    <xf numFmtId="0" fontId="0" fillId="0" borderId="6" xfId="0" applyFill="1" applyBorder="1"/>
    <xf numFmtId="0" fontId="151" fillId="0" borderId="3" xfId="0" applyFont="1" applyBorder="1"/>
    <xf numFmtId="1" fontId="0" fillId="24" borderId="5" xfId="0" applyNumberFormat="1" applyFill="1" applyBorder="1"/>
    <xf numFmtId="217" fontId="0" fillId="0" borderId="5" xfId="0" applyNumberFormat="1" applyFill="1" applyBorder="1"/>
    <xf numFmtId="43" fontId="0" fillId="0" borderId="5" xfId="0" applyNumberFormat="1" applyFill="1" applyBorder="1"/>
    <xf numFmtId="217" fontId="0" fillId="62" borderId="5" xfId="0" applyNumberFormat="1" applyFont="1" applyFill="1" applyBorder="1"/>
    <xf numFmtId="1" fontId="0" fillId="62" borderId="5" xfId="0" applyNumberFormat="1" applyFill="1" applyBorder="1"/>
    <xf numFmtId="217" fontId="0" fillId="24" borderId="5" xfId="0" applyNumberFormat="1" applyFont="1" applyFill="1" applyBorder="1"/>
    <xf numFmtId="0" fontId="18" fillId="0" borderId="5" xfId="2042" applyFont="1" applyBorder="1" applyAlignment="1" applyProtection="1">
      <alignment horizontal="center" vertical="center"/>
    </xf>
    <xf numFmtId="0" fontId="173" fillId="0" borderId="5" xfId="2042" applyFont="1" applyBorder="1" applyAlignment="1" applyProtection="1">
      <alignment horizontal="center" vertical="center"/>
    </xf>
    <xf numFmtId="0" fontId="10" fillId="0" borderId="5" xfId="2042" applyBorder="1" applyAlignment="1" applyProtection="1">
      <alignment horizontal="center" vertical="center"/>
    </xf>
    <xf numFmtId="0" fontId="0" fillId="0" borderId="0" xfId="0" quotePrefix="1"/>
    <xf numFmtId="0" fontId="0" fillId="99" borderId="0" xfId="0" applyFill="1"/>
    <xf numFmtId="0" fontId="0" fillId="100" borderId="0" xfId="0" applyFill="1"/>
    <xf numFmtId="0" fontId="0" fillId="101" borderId="0" xfId="0" applyFill="1"/>
    <xf numFmtId="0" fontId="0" fillId="102" borderId="0" xfId="0" applyFill="1"/>
    <xf numFmtId="0" fontId="0" fillId="97" borderId="0" xfId="0" applyFill="1"/>
    <xf numFmtId="0" fontId="0" fillId="103" borderId="0" xfId="0" applyFill="1"/>
    <xf numFmtId="0" fontId="9" fillId="3" borderId="0" xfId="97" applyFont="1" applyFill="1" applyProtection="1"/>
    <xf numFmtId="0" fontId="9" fillId="3" borderId="0" xfId="97" applyFont="1" applyFill="1" applyBorder="1" applyProtection="1"/>
    <xf numFmtId="0" fontId="0" fillId="61" borderId="0" xfId="0" applyFill="1" applyBorder="1"/>
    <xf numFmtId="0" fontId="0" fillId="61" borderId="0" xfId="0" applyFill="1"/>
    <xf numFmtId="0" fontId="151" fillId="61" borderId="0" xfId="0" applyFont="1" applyFill="1" applyBorder="1" applyAlignment="1">
      <alignment horizontal="centerContinuous"/>
    </xf>
    <xf numFmtId="0" fontId="0" fillId="61" borderId="0" xfId="0" applyFill="1" applyBorder="1" applyAlignment="1">
      <alignment horizontal="centerContinuous"/>
    </xf>
    <xf numFmtId="0" fontId="151" fillId="61" borderId="0" xfId="0" applyFont="1" applyFill="1" applyBorder="1" applyAlignment="1">
      <alignment horizontal="centerContinuous" wrapText="1"/>
    </xf>
    <xf numFmtId="0" fontId="0" fillId="0" borderId="5" xfId="0" applyFont="1" applyBorder="1" applyAlignment="1">
      <alignment wrapText="1"/>
    </xf>
    <xf numFmtId="0" fontId="151" fillId="61" borderId="0" xfId="0" applyFont="1" applyFill="1" applyBorder="1" applyAlignment="1">
      <alignment wrapText="1"/>
    </xf>
    <xf numFmtId="0" fontId="151" fillId="61" borderId="0" xfId="0" applyFont="1" applyFill="1" applyBorder="1" applyAlignment="1">
      <alignment horizontal="center"/>
    </xf>
    <xf numFmtId="0" fontId="151" fillId="64" borderId="5" xfId="0" applyFont="1" applyFill="1" applyBorder="1"/>
    <xf numFmtId="0" fontId="151" fillId="0" borderId="0" xfId="0" applyFont="1" applyBorder="1"/>
    <xf numFmtId="0" fontId="0" fillId="0" borderId="60" xfId="0" applyFont="1" applyFill="1" applyBorder="1"/>
    <xf numFmtId="0" fontId="0" fillId="64" borderId="5" xfId="0" applyFill="1" applyBorder="1"/>
    <xf numFmtId="0" fontId="119" fillId="64" borderId="5" xfId="0" applyFont="1" applyFill="1" applyBorder="1"/>
    <xf numFmtId="0" fontId="119" fillId="0" borderId="0" xfId="0" applyFont="1" applyBorder="1"/>
    <xf numFmtId="43" fontId="4" fillId="61" borderId="0" xfId="0" applyNumberFormat="1" applyFont="1" applyFill="1" applyBorder="1"/>
    <xf numFmtId="43" fontId="0" fillId="61" borderId="0" xfId="0" applyNumberFormat="1" applyFill="1" applyBorder="1"/>
    <xf numFmtId="0" fontId="119" fillId="62" borderId="5" xfId="0" applyFont="1" applyFill="1" applyBorder="1"/>
    <xf numFmtId="0" fontId="7" fillId="62" borderId="5" xfId="0" applyFont="1" applyFill="1" applyBorder="1" applyAlignment="1">
      <alignment wrapText="1"/>
    </xf>
    <xf numFmtId="0" fontId="7" fillId="62" borderId="5" xfId="0" applyFont="1" applyFill="1" applyBorder="1"/>
    <xf numFmtId="0" fontId="119" fillId="61" borderId="5" xfId="0" applyFont="1" applyFill="1" applyBorder="1"/>
    <xf numFmtId="0" fontId="0" fillId="61" borderId="5" xfId="0" applyFill="1" applyBorder="1"/>
    <xf numFmtId="0" fontId="4" fillId="0" borderId="0" xfId="0" applyFont="1" applyBorder="1"/>
    <xf numFmtId="0" fontId="0" fillId="0" borderId="0" xfId="0" applyFont="1" applyBorder="1"/>
    <xf numFmtId="0" fontId="9" fillId="3" borderId="0" xfId="97" applyFont="1" applyFill="1" applyAlignment="1" applyProtection="1">
      <alignment wrapText="1"/>
    </xf>
    <xf numFmtId="0" fontId="6" fillId="3" borderId="0" xfId="97" applyFont="1" applyFill="1" applyBorder="1" applyAlignment="1" applyProtection="1">
      <alignment wrapText="1"/>
    </xf>
    <xf numFmtId="0" fontId="0" fillId="0" borderId="0" xfId="0" applyBorder="1" applyAlignment="1">
      <alignment wrapText="1"/>
    </xf>
    <xf numFmtId="0" fontId="151" fillId="64" borderId="5" xfId="0" applyFont="1" applyFill="1" applyBorder="1" applyAlignment="1">
      <alignment horizontal="center"/>
    </xf>
    <xf numFmtId="0" fontId="151" fillId="62" borderId="5" xfId="0" applyFont="1" applyFill="1" applyBorder="1" applyAlignment="1">
      <alignment wrapText="1"/>
    </xf>
    <xf numFmtId="0" fontId="151" fillId="62" borderId="5" xfId="0" applyFont="1" applyFill="1" applyBorder="1"/>
    <xf numFmtId="0" fontId="151" fillId="62" borderId="5" xfId="0" applyFont="1" applyFill="1" applyBorder="1" applyAlignment="1">
      <alignment horizontal="center"/>
    </xf>
    <xf numFmtId="0" fontId="151" fillId="0" borderId="0" xfId="0" applyFont="1" applyBorder="1" applyAlignment="1">
      <alignment wrapText="1"/>
    </xf>
    <xf numFmtId="43" fontId="0" fillId="0" borderId="0" xfId="0" applyNumberFormat="1" applyBorder="1"/>
    <xf numFmtId="0" fontId="3" fillId="0" borderId="0" xfId="0" applyFont="1" applyAlignment="1">
      <alignment wrapText="1"/>
    </xf>
    <xf numFmtId="0" fontId="51" fillId="5" borderId="0" xfId="106" applyFont="1" applyFill="1" applyBorder="1" applyProtection="1"/>
    <xf numFmtId="0" fontId="51" fillId="5" borderId="7" xfId="106" applyFont="1" applyFill="1" applyBorder="1" applyProtection="1"/>
    <xf numFmtId="0" fontId="12" fillId="5" borderId="0" xfId="106" applyFont="1" applyFill="1" applyBorder="1" applyProtection="1"/>
    <xf numFmtId="0" fontId="12" fillId="5" borderId="0" xfId="106" applyFont="1" applyFill="1" applyBorder="1" applyAlignment="1" applyProtection="1">
      <alignment horizontal="left"/>
    </xf>
    <xf numFmtId="0" fontId="12" fillId="5" borderId="7" xfId="106" applyFont="1" applyFill="1" applyBorder="1" applyAlignment="1" applyProtection="1">
      <alignment horizontal="left"/>
    </xf>
    <xf numFmtId="0" fontId="174" fillId="61" borderId="0" xfId="0" applyFont="1" applyFill="1"/>
    <xf numFmtId="0" fontId="13" fillId="61" borderId="0" xfId="0" applyFont="1" applyFill="1"/>
    <xf numFmtId="0" fontId="42" fillId="0" borderId="0" xfId="46" applyFont="1" applyFill="1" applyProtection="1"/>
    <xf numFmtId="0" fontId="6" fillId="61" borderId="0" xfId="0" applyFont="1" applyFill="1"/>
    <xf numFmtId="0" fontId="7" fillId="61" borderId="0" xfId="0" applyFont="1" applyFill="1"/>
    <xf numFmtId="0" fontId="7" fillId="61" borderId="0" xfId="0" applyFont="1" applyFill="1" applyBorder="1"/>
    <xf numFmtId="0" fontId="4" fillId="61" borderId="0" xfId="2047" applyFont="1" applyFill="1"/>
    <xf numFmtId="176" fontId="7" fillId="81" borderId="5" xfId="46" applyNumberFormat="1" applyFont="1" applyFill="1" applyBorder="1"/>
    <xf numFmtId="176" fontId="7" fillId="64" borderId="5" xfId="46" applyNumberFormat="1" applyFont="1" applyFill="1" applyBorder="1"/>
    <xf numFmtId="0" fontId="1" fillId="61" borderId="0" xfId="2047" applyFont="1" applyFill="1"/>
    <xf numFmtId="185" fontId="7" fillId="81" borderId="5" xfId="46" applyNumberFormat="1" applyFont="1" applyFill="1" applyBorder="1"/>
    <xf numFmtId="0" fontId="8" fillId="61" borderId="0" xfId="0" applyFont="1" applyFill="1" applyBorder="1"/>
    <xf numFmtId="176" fontId="7" fillId="105" borderId="5" xfId="46" applyNumberFormat="1" applyFont="1" applyFill="1" applyBorder="1"/>
    <xf numFmtId="176" fontId="7" fillId="61" borderId="0" xfId="46" applyNumberFormat="1" applyFont="1" applyFill="1" applyBorder="1"/>
    <xf numFmtId="0" fontId="0" fillId="61" borderId="0" xfId="2047" applyFont="1" applyFill="1"/>
    <xf numFmtId="0" fontId="7" fillId="0" borderId="0" xfId="2048" applyFont="1" applyFill="1" applyProtection="1"/>
    <xf numFmtId="2" fontId="11" fillId="0" borderId="0" xfId="2048" applyNumberFormat="1" applyFont="1" applyFill="1" applyProtection="1"/>
    <xf numFmtId="0" fontId="7" fillId="0" borderId="0" xfId="0" applyFont="1" applyAlignment="1">
      <alignment wrapText="1"/>
    </xf>
    <xf numFmtId="0" fontId="4" fillId="104" borderId="5" xfId="2046" applyFont="1" applyFill="1" applyBorder="1" applyAlignment="1">
      <alignment horizontal="center"/>
    </xf>
    <xf numFmtId="0" fontId="151" fillId="0" borderId="81" xfId="0" applyFont="1" applyBorder="1"/>
    <xf numFmtId="164" fontId="61" fillId="81" borderId="5" xfId="2003" applyNumberFormat="1" applyFont="1" applyFill="1" applyBorder="1" applyAlignment="1" applyProtection="1">
      <alignment horizontal="center"/>
      <protection locked="0"/>
    </xf>
    <xf numFmtId="164" fontId="7" fillId="81" borderId="5" xfId="278" applyNumberFormat="1" applyFont="1" applyFill="1" applyBorder="1" applyAlignment="1" applyProtection="1">
      <alignment horizontal="center"/>
    </xf>
    <xf numFmtId="0" fontId="7" fillId="0" borderId="0" xfId="107" applyFont="1" applyBorder="1" applyAlignment="1"/>
    <xf numFmtId="0" fontId="0" fillId="0" borderId="8" xfId="0" applyBorder="1"/>
    <xf numFmtId="0" fontId="86" fillId="61" borderId="8" xfId="0" applyFont="1" applyFill="1" applyBorder="1" applyAlignment="1" applyProtection="1">
      <alignment horizontal="left"/>
    </xf>
    <xf numFmtId="0" fontId="43" fillId="0" borderId="0" xfId="107" applyFont="1" applyBorder="1" applyAlignment="1"/>
    <xf numFmtId="0" fontId="90" fillId="61" borderId="8" xfId="101" applyFont="1" applyFill="1" applyBorder="1" applyAlignment="1" applyProtection="1"/>
    <xf numFmtId="0" fontId="43" fillId="61" borderId="8" xfId="101" applyFont="1" applyFill="1" applyBorder="1" applyAlignment="1" applyProtection="1"/>
    <xf numFmtId="0" fontId="42" fillId="0" borderId="0" xfId="107" applyFont="1" applyAlignment="1"/>
    <xf numFmtId="0" fontId="7" fillId="0" borderId="0" xfId="107" applyFont="1" applyAlignment="1"/>
    <xf numFmtId="0" fontId="7" fillId="0" borderId="5" xfId="107" applyFont="1" applyBorder="1" applyAlignment="1">
      <alignment horizontal="center"/>
    </xf>
    <xf numFmtId="0" fontId="48" fillId="0" borderId="5" xfId="2049" applyFont="1" applyBorder="1" applyAlignment="1">
      <alignment horizontal="centerContinuous"/>
    </xf>
    <xf numFmtId="0" fontId="49" fillId="0" borderId="5" xfId="2049" applyFont="1" applyBorder="1" applyAlignment="1">
      <alignment horizontal="centerContinuous"/>
    </xf>
    <xf numFmtId="0" fontId="8" fillId="0" borderId="0" xfId="107" applyFont="1" applyFill="1" applyBorder="1" applyAlignment="1" applyProtection="1">
      <alignment horizontal="left"/>
    </xf>
    <xf numFmtId="0" fontId="8" fillId="0" borderId="0" xfId="107" applyFont="1" applyAlignment="1">
      <alignment horizontal="center"/>
    </xf>
    <xf numFmtId="0" fontId="8" fillId="0" borderId="0" xfId="107" applyFont="1" applyAlignment="1"/>
    <xf numFmtId="0" fontId="48" fillId="0" borderId="82" xfId="2049" applyFont="1" applyBorder="1" applyAlignment="1">
      <alignment horizontal="center"/>
    </xf>
    <xf numFmtId="0" fontId="7" fillId="0" borderId="82" xfId="107" applyFont="1" applyBorder="1" applyAlignment="1"/>
    <xf numFmtId="0" fontId="7" fillId="0" borderId="0" xfId="107" applyFont="1" applyAlignment="1">
      <alignment horizontal="center"/>
    </xf>
    <xf numFmtId="0" fontId="7" fillId="0" borderId="82" xfId="107" applyFont="1" applyBorder="1" applyAlignment="1">
      <alignment horizontal="center"/>
    </xf>
    <xf numFmtId="175" fontId="1" fillId="25" borderId="82" xfId="140" applyNumberFormat="1" applyBorder="1">
      <alignment vertical="center"/>
      <protection locked="0"/>
    </xf>
    <xf numFmtId="175" fontId="1" fillId="25" borderId="82" xfId="140" applyBorder="1">
      <alignment vertical="center"/>
      <protection locked="0"/>
    </xf>
    <xf numFmtId="43" fontId="54" fillId="54" borderId="82" xfId="2049" applyNumberFormat="1" applyFont="1" applyFill="1" applyBorder="1"/>
    <xf numFmtId="0" fontId="175" fillId="0" borderId="0" xfId="107" applyFont="1" applyAlignment="1"/>
    <xf numFmtId="0" fontId="7" fillId="0" borderId="82" xfId="107" applyFont="1" applyBorder="1" applyAlignment="1">
      <alignment horizontal="left"/>
    </xf>
    <xf numFmtId="0" fontId="7" fillId="0" borderId="0" xfId="107" applyFont="1" applyAlignment="1">
      <alignment horizontal="left"/>
    </xf>
    <xf numFmtId="0" fontId="7" fillId="0" borderId="0" xfId="107" applyFont="1" applyAlignment="1">
      <alignment horizontal="left" indent="1"/>
    </xf>
    <xf numFmtId="0" fontId="7" fillId="0" borderId="8" xfId="107" applyFont="1" applyBorder="1" applyAlignment="1"/>
    <xf numFmtId="0" fontId="8" fillId="0" borderId="0" xfId="107" applyFont="1" applyAlignment="1">
      <alignment horizontal="left"/>
    </xf>
    <xf numFmtId="0" fontId="7" fillId="0" borderId="0" xfId="107" applyFont="1" applyAlignment="1">
      <alignment horizontal="right"/>
    </xf>
    <xf numFmtId="0" fontId="7" fillId="0" borderId="0" xfId="107" applyFont="1" applyAlignment="1">
      <alignment horizontal="center" wrapText="1"/>
    </xf>
    <xf numFmtId="220" fontId="1" fillId="25" borderId="82" xfId="140" applyNumberFormat="1" applyBorder="1">
      <alignment vertical="center"/>
      <protection locked="0"/>
    </xf>
    <xf numFmtId="175" fontId="1" fillId="25" borderId="81" xfId="140" applyBorder="1">
      <alignment vertical="center"/>
      <protection locked="0"/>
    </xf>
    <xf numFmtId="0" fontId="8" fillId="0" borderId="82" xfId="107" applyFont="1" applyBorder="1" applyAlignment="1">
      <alignment horizontal="left"/>
    </xf>
    <xf numFmtId="0" fontId="7" fillId="0" borderId="8" xfId="107" applyFont="1" applyFill="1" applyBorder="1" applyAlignment="1"/>
    <xf numFmtId="0" fontId="8" fillId="0" borderId="82" xfId="107" applyFont="1" applyFill="1" applyBorder="1" applyAlignment="1" applyProtection="1">
      <alignment horizontal="left"/>
    </xf>
    <xf numFmtId="0" fontId="8" fillId="0" borderId="0" xfId="107" applyFont="1" applyFill="1" applyBorder="1" applyAlignment="1" applyProtection="1">
      <alignment horizontal="right"/>
    </xf>
    <xf numFmtId="0" fontId="7" fillId="0" borderId="82" xfId="107" applyFont="1" applyBorder="1" applyAlignment="1">
      <alignment horizontal="left" wrapText="1"/>
    </xf>
    <xf numFmtId="0" fontId="7" fillId="0" borderId="81" xfId="107" applyFont="1" applyBorder="1" applyAlignment="1">
      <alignment horizontal="left" wrapText="1"/>
    </xf>
    <xf numFmtId="175" fontId="1" fillId="24" borderId="82" xfId="131" applyNumberFormat="1" applyBorder="1" applyAlignment="1">
      <alignment horizontal="center" vertical="center"/>
    </xf>
    <xf numFmtId="221" fontId="0" fillId="0" borderId="0" xfId="0" applyNumberFormat="1"/>
    <xf numFmtId="0" fontId="21" fillId="0" borderId="100" xfId="109" applyFont="1" applyBorder="1"/>
    <xf numFmtId="0" fontId="13" fillId="3" borderId="0" xfId="115" applyFont="1" applyFill="1"/>
    <xf numFmtId="0" fontId="21" fillId="53" borderId="0" xfId="102" applyFont="1" applyFill="1" applyProtection="1"/>
    <xf numFmtId="175" fontId="0" fillId="0" borderId="5" xfId="0" applyNumberFormat="1" applyFill="1" applyBorder="1" applyAlignment="1">
      <alignment horizontal="right"/>
    </xf>
    <xf numFmtId="0" fontId="176" fillId="61" borderId="5" xfId="0" applyFont="1" applyFill="1" applyBorder="1"/>
    <xf numFmtId="41" fontId="7" fillId="25" borderId="99" xfId="2009" applyNumberFormat="1" applyFont="1" applyFill="1" applyBorder="1"/>
    <xf numFmtId="41" fontId="7" fillId="0" borderId="99" xfId="204" applyNumberFormat="1" applyFont="1" applyFill="1" applyBorder="1" applyAlignment="1">
      <alignment horizontal="right"/>
    </xf>
    <xf numFmtId="0" fontId="7" fillId="53" borderId="79" xfId="115" applyFont="1" applyFill="1" applyBorder="1"/>
    <xf numFmtId="181" fontId="74" fillId="53" borderId="79" xfId="110" applyNumberFormat="1" applyFont="1" applyFill="1" applyBorder="1" applyProtection="1">
      <protection locked="0"/>
    </xf>
    <xf numFmtId="0" fontId="75" fillId="53" borderId="79" xfId="115" applyFont="1" applyFill="1" applyBorder="1"/>
    <xf numFmtId="0" fontId="75" fillId="53" borderId="101" xfId="115" applyFont="1" applyFill="1" applyBorder="1"/>
    <xf numFmtId="181" fontId="7" fillId="7" borderId="5" xfId="2050" applyNumberFormat="1" applyFont="1" applyFill="1" applyBorder="1"/>
    <xf numFmtId="0" fontId="7" fillId="7" borderId="80" xfId="115" applyFont="1" applyFill="1" applyBorder="1"/>
    <xf numFmtId="0" fontId="7" fillId="7" borderId="79" xfId="115" applyFont="1" applyFill="1" applyBorder="1"/>
    <xf numFmtId="0" fontId="7" fillId="7" borderId="101" xfId="116" applyFont="1" applyFill="1" applyBorder="1"/>
    <xf numFmtId="164" fontId="6" fillId="7" borderId="79" xfId="110" applyNumberFormat="1" applyFont="1" applyFill="1" applyBorder="1"/>
    <xf numFmtId="164" fontId="60" fillId="7" borderId="101" xfId="110" applyNumberFormat="1" applyFont="1" applyFill="1" applyBorder="1" applyProtection="1">
      <protection locked="0"/>
    </xf>
    <xf numFmtId="164" fontId="79" fillId="7" borderId="79" xfId="110" applyNumberFormat="1" applyFont="1" applyFill="1" applyBorder="1" applyProtection="1">
      <protection locked="0"/>
    </xf>
    <xf numFmtId="164" fontId="7" fillId="7" borderId="101" xfId="110" applyNumberFormat="1" applyFont="1" applyFill="1" applyBorder="1" applyProtection="1">
      <protection locked="0"/>
    </xf>
    <xf numFmtId="0" fontId="7" fillId="53" borderId="101" xfId="115" applyFont="1" applyFill="1" applyBorder="1"/>
    <xf numFmtId="9" fontId="7" fillId="6" borderId="81" xfId="125" applyFont="1" applyFill="1" applyBorder="1"/>
    <xf numFmtId="0" fontId="7" fillId="53" borderId="81" xfId="115" applyFont="1" applyFill="1" applyBorder="1"/>
    <xf numFmtId="0" fontId="7" fillId="53" borderId="99" xfId="115" applyFont="1" applyFill="1" applyBorder="1"/>
    <xf numFmtId="0" fontId="7" fillId="53" borderId="98" xfId="115" applyFont="1" applyFill="1" applyBorder="1"/>
    <xf numFmtId="0" fontId="7" fillId="53" borderId="97" xfId="115" applyFont="1" applyFill="1" applyBorder="1"/>
    <xf numFmtId="181" fontId="7" fillId="7" borderId="4" xfId="2050" applyNumberFormat="1" applyFont="1" applyFill="1" applyBorder="1"/>
    <xf numFmtId="9" fontId="7" fillId="7" borderId="81" xfId="125" applyFont="1" applyFill="1" applyBorder="1" applyAlignment="1">
      <alignment horizontal="right"/>
    </xf>
    <xf numFmtId="178" fontId="8" fillId="53" borderId="79" xfId="115" applyNumberFormat="1" applyFont="1" applyFill="1" applyBorder="1" applyAlignment="1">
      <alignment horizontal="center"/>
    </xf>
    <xf numFmtId="0" fontId="67" fillId="53" borderId="0" xfId="115" applyFont="1" applyFill="1"/>
    <xf numFmtId="0" fontId="5" fillId="53" borderId="0" xfId="2050" applyFill="1"/>
    <xf numFmtId="0" fontId="7" fillId="53" borderId="5" xfId="2050" applyFont="1" applyFill="1" applyBorder="1"/>
    <xf numFmtId="176" fontId="7" fillId="52" borderId="5" xfId="2050" applyNumberFormat="1" applyFont="1" applyFill="1" applyBorder="1"/>
    <xf numFmtId="0" fontId="5" fillId="53" borderId="5" xfId="2050" applyFill="1" applyBorder="1"/>
    <xf numFmtId="164" fontId="7" fillId="7" borderId="5" xfId="2050" applyNumberFormat="1" applyFont="1" applyFill="1" applyBorder="1"/>
    <xf numFmtId="197" fontId="5" fillId="53" borderId="0" xfId="2050" applyNumberFormat="1" applyFill="1"/>
    <xf numFmtId="198" fontId="5" fillId="53" borderId="0" xfId="2050" applyNumberFormat="1" applyFill="1"/>
    <xf numFmtId="0" fontId="5" fillId="53" borderId="0" xfId="2050" applyFill="1" applyAlignment="1">
      <alignment horizontal="left"/>
    </xf>
    <xf numFmtId="0" fontId="41" fillId="53" borderId="5" xfId="2050" applyFont="1" applyFill="1" applyBorder="1"/>
    <xf numFmtId="0" fontId="41" fillId="53" borderId="0" xfId="2050" applyFont="1" applyFill="1"/>
    <xf numFmtId="0" fontId="5" fillId="53" borderId="0" xfId="2050" applyFont="1" applyFill="1" applyAlignment="1">
      <alignment horizontal="left"/>
    </xf>
    <xf numFmtId="0" fontId="5" fillId="53" borderId="5" xfId="2050" applyFill="1" applyBorder="1" applyAlignment="1">
      <alignment horizontal="left" wrapText="1"/>
    </xf>
    <xf numFmtId="0" fontId="9" fillId="53" borderId="0" xfId="2050" applyFont="1" applyFill="1"/>
    <xf numFmtId="0" fontId="7" fillId="53" borderId="0" xfId="2050" applyFont="1" applyFill="1" applyBorder="1"/>
    <xf numFmtId="169" fontId="22" fillId="6" borderId="5" xfId="1110" applyNumberFormat="1" applyFont="1" applyFill="1" applyBorder="1" applyAlignment="1" applyProtection="1">
      <alignment horizontal="right"/>
    </xf>
    <xf numFmtId="0" fontId="6" fillId="53" borderId="0" xfId="2050" applyFont="1" applyFill="1"/>
    <xf numFmtId="0" fontId="6" fillId="53" borderId="0" xfId="2050" applyFont="1" applyFill="1" applyBorder="1"/>
    <xf numFmtId="0" fontId="9" fillId="53" borderId="0" xfId="2050" applyFont="1" applyFill="1" applyBorder="1"/>
    <xf numFmtId="0" fontId="7" fillId="53" borderId="0" xfId="2050" applyFont="1" applyFill="1"/>
    <xf numFmtId="0" fontId="7" fillId="53" borderId="4" xfId="2050" applyFont="1" applyFill="1" applyBorder="1"/>
    <xf numFmtId="0" fontId="9" fillId="53" borderId="8" xfId="2050" applyFont="1" applyFill="1" applyBorder="1"/>
    <xf numFmtId="0" fontId="7" fillId="53" borderId="5" xfId="2050" applyFont="1" applyFill="1" applyBorder="1" applyAlignment="1">
      <alignment wrapText="1"/>
    </xf>
    <xf numFmtId="0" fontId="81" fillId="53" borderId="0" xfId="2050" applyFont="1" applyFill="1"/>
    <xf numFmtId="164" fontId="6" fillId="53" borderId="0" xfId="2050" applyNumberFormat="1" applyFont="1" applyFill="1"/>
    <xf numFmtId="164" fontId="7" fillId="52" borderId="5" xfId="2050" applyNumberFormat="1" applyFont="1" applyFill="1" applyBorder="1"/>
    <xf numFmtId="164" fontId="7" fillId="52" borderId="81" xfId="2050" applyNumberFormat="1" applyFont="1" applyFill="1" applyBorder="1"/>
    <xf numFmtId="164" fontId="9" fillId="53" borderId="0" xfId="2050" applyNumberFormat="1" applyFont="1" applyFill="1" applyBorder="1"/>
    <xf numFmtId="164" fontId="5" fillId="53" borderId="0" xfId="2050" applyNumberFormat="1" applyFill="1"/>
    <xf numFmtId="164" fontId="7" fillId="7" borderId="4" xfId="2050" applyNumberFormat="1" applyFont="1" applyFill="1" applyBorder="1"/>
    <xf numFmtId="164" fontId="7" fillId="7" borderId="2" xfId="2050" applyNumberFormat="1" applyFont="1" applyFill="1" applyBorder="1"/>
    <xf numFmtId="164" fontId="7" fillId="7" borderId="81" xfId="2050" applyNumberFormat="1" applyFont="1" applyFill="1" applyBorder="1"/>
    <xf numFmtId="0" fontId="5" fillId="0" borderId="0" xfId="2050"/>
    <xf numFmtId="164" fontId="5" fillId="0" borderId="0" xfId="2050" applyNumberFormat="1"/>
    <xf numFmtId="0" fontId="5" fillId="0" borderId="0" xfId="2050" applyFill="1"/>
    <xf numFmtId="164" fontId="7" fillId="7" borderId="81" xfId="2" applyNumberFormat="1" applyFont="1" applyFill="1" applyBorder="1"/>
    <xf numFmtId="164" fontId="7" fillId="7" borderId="81" xfId="123" applyNumberFormat="1" applyFont="1" applyFill="1" applyBorder="1"/>
    <xf numFmtId="0" fontId="48" fillId="0" borderId="97" xfId="2049" applyFont="1" applyBorder="1" applyAlignment="1">
      <alignment horizontal="center"/>
    </xf>
    <xf numFmtId="0" fontId="48" fillId="0" borderId="98" xfId="2049" applyFont="1" applyBorder="1" applyAlignment="1">
      <alignment horizontal="center"/>
    </xf>
    <xf numFmtId="0" fontId="48" fillId="0" borderId="99" xfId="2049" applyFont="1" applyBorder="1" applyAlignment="1">
      <alignment horizontal="center"/>
    </xf>
    <xf numFmtId="0" fontId="7" fillId="0" borderId="0" xfId="115" applyFont="1" applyBorder="1" applyAlignment="1">
      <alignment horizontal="right" wrapText="1"/>
    </xf>
    <xf numFmtId="0" fontId="0" fillId="0" borderId="19" xfId="2" applyFont="1" applyBorder="1" applyAlignment="1">
      <alignment horizontal="right"/>
    </xf>
    <xf numFmtId="0" fontId="7" fillId="0" borderId="0" xfId="115" applyBorder="1" applyAlignment="1">
      <alignment horizontal="right" wrapText="1"/>
    </xf>
    <xf numFmtId="0" fontId="0" fillId="0" borderId="0" xfId="2" applyFont="1" applyBorder="1" applyAlignment="1">
      <alignment horizontal="right" wrapText="1"/>
    </xf>
    <xf numFmtId="183" fontId="7" fillId="0" borderId="8" xfId="115" applyNumberFormat="1" applyFont="1" applyBorder="1" applyAlignment="1">
      <alignment horizontal="center"/>
    </xf>
    <xf numFmtId="183" fontId="7" fillId="0" borderId="8" xfId="115" applyNumberFormat="1" applyBorder="1" applyAlignment="1">
      <alignment horizontal="center"/>
    </xf>
    <xf numFmtId="0" fontId="7" fillId="0" borderId="0" xfId="115" applyFont="1" applyAlignment="1">
      <alignment wrapText="1"/>
    </xf>
    <xf numFmtId="0" fontId="10" fillId="0" borderId="0" xfId="109" applyFont="1" applyAlignment="1">
      <alignment wrapText="1"/>
    </xf>
    <xf numFmtId="0" fontId="10" fillId="0" borderId="7" xfId="109" applyFont="1" applyBorder="1" applyAlignment="1">
      <alignment wrapText="1"/>
    </xf>
    <xf numFmtId="0" fontId="8" fillId="0" borderId="6" xfId="120" applyFont="1" applyBorder="1" applyAlignment="1">
      <alignment horizontal="center"/>
    </xf>
    <xf numFmtId="0" fontId="8" fillId="0" borderId="14" xfId="120" applyFont="1" applyBorder="1" applyAlignment="1">
      <alignment horizontal="center"/>
    </xf>
    <xf numFmtId="0" fontId="8" fillId="0" borderId="59" xfId="120" applyFont="1" applyBorder="1" applyAlignment="1">
      <alignment horizontal="center"/>
    </xf>
    <xf numFmtId="0" fontId="7" fillId="26" borderId="6" xfId="120" applyFont="1" applyFill="1" applyBorder="1" applyAlignment="1" applyProtection="1">
      <protection locked="0"/>
    </xf>
    <xf numFmtId="0" fontId="7" fillId="26" borderId="14" xfId="120" applyFont="1" applyFill="1" applyBorder="1" applyAlignment="1" applyProtection="1">
      <protection locked="0"/>
    </xf>
    <xf numFmtId="0" fontId="7" fillId="26" borderId="59" xfId="120" applyFont="1" applyFill="1" applyBorder="1" applyAlignment="1" applyProtection="1">
      <protection locked="0"/>
    </xf>
    <xf numFmtId="0" fontId="7" fillId="0" borderId="0" xfId="120" applyFont="1" applyBorder="1" applyAlignment="1">
      <alignment horizontal="center"/>
    </xf>
    <xf numFmtId="0" fontId="7" fillId="0" borderId="0" xfId="107" applyFont="1" applyBorder="1" applyAlignment="1"/>
    <xf numFmtId="176" fontId="7" fillId="0" borderId="0" xfId="115" applyNumberFormat="1" applyFont="1" applyBorder="1" applyAlignment="1">
      <alignment horizontal="right" wrapText="1"/>
    </xf>
    <xf numFmtId="176" fontId="10" fillId="0" borderId="0" xfId="109" applyNumberFormat="1" applyFont="1" applyBorder="1" applyAlignment="1">
      <alignment horizontal="right" wrapText="1"/>
    </xf>
    <xf numFmtId="176" fontId="7" fillId="0" borderId="8" xfId="115" applyNumberFormat="1" applyFont="1" applyBorder="1" applyAlignment="1">
      <alignment horizontal="center"/>
    </xf>
    <xf numFmtId="176" fontId="7" fillId="0" borderId="8" xfId="115" applyNumberFormat="1" applyBorder="1" applyAlignment="1">
      <alignment horizontal="center"/>
    </xf>
    <xf numFmtId="0" fontId="8" fillId="0" borderId="0" xfId="115" applyFont="1" applyBorder="1" applyAlignment="1">
      <alignment horizontal="center"/>
    </xf>
    <xf numFmtId="0" fontId="8" fillId="0" borderId="0" xfId="115" applyFont="1" applyBorder="1" applyAlignment="1">
      <alignment horizontal="center" wrapText="1"/>
    </xf>
    <xf numFmtId="0" fontId="7" fillId="25" borderId="6" xfId="120" applyFont="1" applyFill="1" applyBorder="1" applyAlignment="1" applyProtection="1">
      <alignment horizontal="center"/>
      <protection locked="0"/>
    </xf>
    <xf numFmtId="0" fontId="7" fillId="25" borderId="14" xfId="120" applyFont="1" applyFill="1" applyBorder="1" applyAlignment="1" applyProtection="1">
      <alignment horizontal="center"/>
      <protection locked="0"/>
    </xf>
    <xf numFmtId="0" fontId="7" fillId="25" borderId="59" xfId="120" applyFont="1" applyFill="1" applyBorder="1" applyAlignment="1" applyProtection="1">
      <alignment horizontal="center"/>
      <protection locked="0"/>
    </xf>
    <xf numFmtId="0" fontId="8" fillId="0" borderId="6" xfId="120" applyFont="1" applyBorder="1" applyAlignment="1" applyProtection="1">
      <alignment horizontal="center"/>
    </xf>
    <xf numFmtId="0" fontId="8" fillId="0" borderId="14" xfId="120" applyFont="1" applyBorder="1" applyAlignment="1" applyProtection="1">
      <alignment horizontal="center"/>
    </xf>
    <xf numFmtId="0" fontId="8" fillId="0" borderId="59" xfId="120" applyFont="1" applyBorder="1" applyAlignment="1" applyProtection="1">
      <alignment horizontal="center"/>
    </xf>
    <xf numFmtId="0" fontId="7" fillId="25" borderId="6" xfId="120" applyFont="1" applyFill="1" applyBorder="1" applyAlignment="1" applyProtection="1">
      <alignment horizontal="left"/>
      <protection locked="0"/>
    </xf>
    <xf numFmtId="0" fontId="7" fillId="25" borderId="14" xfId="120" applyFont="1" applyFill="1" applyBorder="1" applyAlignment="1" applyProtection="1">
      <alignment horizontal="left"/>
      <protection locked="0"/>
    </xf>
    <xf numFmtId="0" fontId="7" fillId="25" borderId="59" xfId="120" applyFont="1" applyFill="1" applyBorder="1" applyAlignment="1" applyProtection="1">
      <alignment horizontal="left"/>
      <protection locked="0"/>
    </xf>
    <xf numFmtId="0" fontId="7" fillId="0" borderId="8" xfId="115" applyBorder="1" applyAlignment="1">
      <alignment horizontal="center"/>
    </xf>
    <xf numFmtId="190" fontId="7" fillId="7" borderId="0" xfId="115" applyNumberFormat="1" applyFont="1" applyFill="1" applyBorder="1" applyAlignment="1">
      <alignment vertical="top" wrapText="1"/>
    </xf>
    <xf numFmtId="0" fontId="9" fillId="0" borderId="6" xfId="2" applyFont="1" applyBorder="1" applyAlignment="1">
      <alignment horizontal="center"/>
    </xf>
    <xf numFmtId="0" fontId="9" fillId="0" borderId="14" xfId="2" applyFont="1" applyBorder="1" applyAlignment="1">
      <alignment horizontal="center"/>
    </xf>
    <xf numFmtId="0" fontId="9" fillId="0" borderId="56" xfId="2" applyFont="1" applyBorder="1" applyAlignment="1">
      <alignment horizontal="center"/>
    </xf>
    <xf numFmtId="196" fontId="8" fillId="0" borderId="3" xfId="2" applyNumberFormat="1" applyFont="1" applyBorder="1" applyAlignment="1">
      <alignment horizontal="center"/>
    </xf>
    <xf numFmtId="196" fontId="8" fillId="0" borderId="4" xfId="2" applyNumberFormat="1" applyFont="1" applyBorder="1" applyAlignment="1">
      <alignment horizontal="center"/>
    </xf>
    <xf numFmtId="178" fontId="11" fillId="53" borderId="0" xfId="115" applyNumberFormat="1" applyFont="1" applyFill="1" applyAlignment="1">
      <alignment horizontal="left"/>
    </xf>
    <xf numFmtId="0" fontId="41" fillId="104" borderId="28" xfId="0" applyFont="1" applyFill="1" applyBorder="1" applyAlignment="1">
      <alignment horizontal="center"/>
    </xf>
    <xf numFmtId="179" fontId="7" fillId="26" borderId="3" xfId="206" applyNumberFormat="1" applyFont="1" applyFill="1" applyBorder="1" applyAlignment="1" applyProtection="1">
      <alignment horizontal="left" vertical="top" wrapText="1"/>
    </xf>
    <xf numFmtId="179" fontId="7" fillId="26" borderId="2" xfId="206" applyNumberFormat="1" applyFont="1" applyFill="1" applyBorder="1" applyAlignment="1" applyProtection="1">
      <alignment horizontal="left" vertical="top" wrapText="1"/>
    </xf>
    <xf numFmtId="179" fontId="7" fillId="26" borderId="4" xfId="206" applyNumberFormat="1" applyFont="1" applyFill="1" applyBorder="1" applyAlignment="1" applyProtection="1">
      <alignment horizontal="left" vertical="top" wrapText="1"/>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59" xfId="0" applyBorder="1" applyAlignment="1">
      <alignment horizontal="center" vertical="center"/>
    </xf>
    <xf numFmtId="0" fontId="0" fillId="64" borderId="2" xfId="0" applyFill="1" applyBorder="1" applyAlignment="1">
      <alignment horizontal="center" vertical="center" wrapText="1"/>
    </xf>
    <xf numFmtId="0" fontId="0" fillId="64" borderId="4" xfId="0" applyFill="1" applyBorder="1" applyAlignment="1">
      <alignment horizontal="center" vertical="center" wrapText="1"/>
    </xf>
    <xf numFmtId="0" fontId="0" fillId="64" borderId="3" xfId="0" applyFill="1" applyBorder="1" applyAlignment="1">
      <alignment horizontal="center" vertical="center" wrapText="1"/>
    </xf>
    <xf numFmtId="0" fontId="8" fillId="0" borderId="6" xfId="2000" applyFont="1" applyBorder="1" applyAlignment="1">
      <alignment horizontal="center" vertical="center"/>
    </xf>
    <xf numFmtId="0" fontId="8" fillId="0" borderId="14" xfId="2000" applyFont="1" applyBorder="1" applyAlignment="1">
      <alignment horizontal="center" vertical="center"/>
    </xf>
    <xf numFmtId="0" fontId="8" fillId="0" borderId="98" xfId="2000" applyFont="1" applyBorder="1" applyAlignment="1">
      <alignment horizontal="center" vertical="center"/>
    </xf>
    <xf numFmtId="0" fontId="153" fillId="61" borderId="28" xfId="204" applyFont="1" applyFill="1" applyBorder="1" applyAlignment="1">
      <alignment horizontal="center"/>
    </xf>
    <xf numFmtId="0" fontId="153" fillId="61" borderId="5" xfId="204" applyFont="1" applyFill="1" applyBorder="1" applyAlignment="1">
      <alignment horizontal="center"/>
    </xf>
    <xf numFmtId="0" fontId="153" fillId="61" borderId="43" xfId="204" applyFont="1" applyFill="1" applyBorder="1" applyAlignment="1">
      <alignment horizontal="center"/>
    </xf>
    <xf numFmtId="0" fontId="153" fillId="61" borderId="27" xfId="204" applyFont="1" applyFill="1" applyBorder="1" applyAlignment="1">
      <alignment horizontal="center"/>
    </xf>
    <xf numFmtId="0" fontId="153" fillId="61" borderId="47" xfId="204" applyFont="1" applyFill="1" applyBorder="1" applyAlignment="1">
      <alignment horizontal="center"/>
    </xf>
    <xf numFmtId="0" fontId="153" fillId="61" borderId="42" xfId="204" applyFont="1" applyFill="1" applyBorder="1" applyAlignment="1">
      <alignment horizontal="center"/>
    </xf>
    <xf numFmtId="0" fontId="4" fillId="0" borderId="35" xfId="1041" applyNumberFormat="1" applyFont="1" applyBorder="1" applyAlignment="1">
      <alignment horizontal="center" wrapText="1"/>
    </xf>
    <xf numFmtId="0" fontId="4" fillId="0" borderId="4" xfId="1041" applyNumberFormat="1" applyFont="1" applyBorder="1" applyAlignment="1">
      <alignment horizontal="center" wrapText="1"/>
    </xf>
    <xf numFmtId="0" fontId="4" fillId="0" borderId="34" xfId="1041" applyNumberFormat="1" applyFont="1" applyBorder="1" applyAlignment="1">
      <alignment horizontal="center" wrapText="1"/>
    </xf>
    <xf numFmtId="0" fontId="4" fillId="0" borderId="54" xfId="1041" applyNumberFormat="1" applyFont="1" applyBorder="1" applyAlignment="1">
      <alignment horizontal="center" wrapText="1"/>
    </xf>
    <xf numFmtId="0" fontId="153" fillId="0" borderId="67" xfId="849" applyNumberFormat="1" applyFont="1" applyBorder="1" applyAlignment="1">
      <alignment horizontal="center"/>
    </xf>
    <xf numFmtId="0" fontId="153" fillId="0" borderId="0" xfId="849" applyNumberFormat="1" applyFont="1" applyBorder="1" applyAlignment="1">
      <alignment horizontal="center"/>
    </xf>
    <xf numFmtId="0" fontId="153" fillId="0" borderId="7" xfId="849" applyNumberFormat="1" applyFont="1" applyBorder="1" applyAlignment="1">
      <alignment horizontal="center"/>
    </xf>
    <xf numFmtId="0" fontId="153" fillId="0" borderId="27" xfId="849" applyNumberFormat="1" applyFont="1" applyBorder="1" applyAlignment="1">
      <alignment horizontal="center"/>
    </xf>
    <xf numFmtId="0" fontId="153" fillId="0" borderId="47" xfId="849" applyNumberFormat="1" applyFont="1" applyBorder="1" applyAlignment="1">
      <alignment horizontal="center"/>
    </xf>
    <xf numFmtId="0" fontId="153" fillId="0" borderId="42" xfId="849" applyNumberFormat="1" applyFont="1" applyBorder="1" applyAlignment="1">
      <alignment horizontal="center"/>
    </xf>
    <xf numFmtId="0" fontId="7" fillId="0" borderId="6" xfId="974" applyNumberFormat="1" applyFont="1" applyFill="1" applyBorder="1" applyAlignment="1" applyProtection="1">
      <alignment horizontal="center" vertical="center" wrapText="1"/>
    </xf>
    <xf numFmtId="0" fontId="7" fillId="0" borderId="14" xfId="974" applyNumberFormat="1" applyFont="1" applyFill="1" applyBorder="1" applyAlignment="1" applyProtection="1">
      <alignment horizontal="center" vertical="center" wrapText="1"/>
    </xf>
    <xf numFmtId="0" fontId="7" fillId="0" borderId="59" xfId="974" applyNumberFormat="1" applyFont="1" applyFill="1" applyBorder="1" applyAlignment="1" applyProtection="1">
      <alignment horizontal="center" vertical="center" wrapText="1"/>
    </xf>
    <xf numFmtId="171" fontId="0" fillId="0" borderId="0" xfId="800" applyFont="1"/>
    <xf numFmtId="171" fontId="0" fillId="0" borderId="68" xfId="800" applyFont="1" applyBorder="1"/>
    <xf numFmtId="171" fontId="0" fillId="0" borderId="20" xfId="800" applyFont="1" applyBorder="1"/>
    <xf numFmtId="171" fontId="0" fillId="0" borderId="17" xfId="800" applyFont="1" applyBorder="1"/>
    <xf numFmtId="171" fontId="0" fillId="0" borderId="67" xfId="800" applyFont="1" applyBorder="1"/>
    <xf numFmtId="171" fontId="0" fillId="0" borderId="0" xfId="800" applyFont="1" applyBorder="1"/>
    <xf numFmtId="171" fontId="0" fillId="0" borderId="7" xfId="800" applyFont="1" applyBorder="1"/>
    <xf numFmtId="171" fontId="0" fillId="0" borderId="83" xfId="800" applyFont="1" applyBorder="1"/>
    <xf numFmtId="171" fontId="0" fillId="0" borderId="84" xfId="800" applyFont="1" applyBorder="1"/>
    <xf numFmtId="171" fontId="0" fillId="0" borderId="85" xfId="800" applyFont="1" applyBorder="1"/>
    <xf numFmtId="171" fontId="0" fillId="0" borderId="66" xfId="800" applyFont="1" applyBorder="1"/>
    <xf numFmtId="171" fontId="0" fillId="0" borderId="19" xfId="800" applyFont="1" applyBorder="1"/>
    <xf numFmtId="171" fontId="0" fillId="0" borderId="16" xfId="800" applyFont="1" applyBorder="1"/>
    <xf numFmtId="0" fontId="4" fillId="0" borderId="6" xfId="0" applyFont="1" applyBorder="1" applyAlignment="1">
      <alignment horizontal="center"/>
    </xf>
    <xf numFmtId="0" fontId="4" fillId="0" borderId="59" xfId="0" applyFont="1" applyBorder="1" applyAlignment="1">
      <alignment horizontal="center"/>
    </xf>
    <xf numFmtId="0" fontId="4" fillId="0" borderId="14" xfId="0" applyFont="1" applyBorder="1" applyAlignment="1">
      <alignment horizontal="center"/>
    </xf>
    <xf numFmtId="0" fontId="4" fillId="0" borderId="6" xfId="0" applyFont="1" applyFill="1" applyBorder="1" applyAlignment="1">
      <alignment horizontal="center" wrapText="1"/>
    </xf>
    <xf numFmtId="0" fontId="4" fillId="0" borderId="14" xfId="0" applyFont="1" applyFill="1" applyBorder="1" applyAlignment="1">
      <alignment horizontal="center" wrapText="1"/>
    </xf>
    <xf numFmtId="0" fontId="4" fillId="0" borderId="59" xfId="0" applyFont="1" applyFill="1" applyBorder="1" applyAlignment="1">
      <alignment horizontal="center" wrapText="1"/>
    </xf>
    <xf numFmtId="171" fontId="18" fillId="0" borderId="23" xfId="800" applyFont="1" applyBorder="1" applyAlignment="1">
      <alignment horizontal="center"/>
    </xf>
    <xf numFmtId="171" fontId="18" fillId="0" borderId="86" xfId="800" applyFont="1" applyBorder="1" applyAlignment="1">
      <alignment horizontal="center"/>
    </xf>
    <xf numFmtId="171" fontId="18" fillId="0" borderId="94" xfId="800" applyFont="1" applyBorder="1" applyAlignment="1">
      <alignment horizontal="center"/>
    </xf>
    <xf numFmtId="171" fontId="18" fillId="0" borderId="84" xfId="800" applyFont="1" applyBorder="1" applyAlignment="1">
      <alignment horizontal="center"/>
    </xf>
    <xf numFmtId="171" fontId="18" fillId="0" borderId="85" xfId="800" applyFont="1" applyBorder="1" applyAlignment="1">
      <alignment horizontal="center"/>
    </xf>
    <xf numFmtId="171" fontId="18" fillId="0" borderId="95" xfId="800" applyFont="1" applyBorder="1" applyAlignment="1">
      <alignment horizontal="center"/>
    </xf>
    <xf numFmtId="171" fontId="18" fillId="0" borderId="96" xfId="800" applyFont="1" applyBorder="1" applyAlignment="1">
      <alignment horizontal="center"/>
    </xf>
    <xf numFmtId="171" fontId="18" fillId="0" borderId="83" xfId="800" applyFont="1" applyBorder="1" applyAlignment="1">
      <alignment horizontal="center"/>
    </xf>
    <xf numFmtId="0" fontId="147" fillId="0" borderId="0" xfId="839" quotePrefix="1" applyFont="1" applyAlignment="1">
      <alignment horizontal="left" wrapText="1"/>
    </xf>
    <xf numFmtId="0" fontId="147" fillId="0" borderId="0" xfId="839" applyFont="1" applyAlignment="1">
      <alignment horizontal="left" wrapText="1"/>
    </xf>
    <xf numFmtId="0" fontId="8" fillId="0" borderId="23" xfId="204" applyFont="1" applyBorder="1" applyAlignment="1" applyProtection="1">
      <alignment wrapText="1"/>
    </xf>
    <xf numFmtId="0" fontId="41" fillId="0" borderId="18" xfId="1994" applyFont="1" applyBorder="1" applyAlignment="1">
      <alignment wrapText="1"/>
    </xf>
    <xf numFmtId="171" fontId="8" fillId="0" borderId="5" xfId="800" applyFont="1" applyBorder="1" applyAlignment="1">
      <alignment horizontal="center"/>
    </xf>
    <xf numFmtId="213" fontId="153" fillId="0" borderId="5" xfId="204" applyNumberFormat="1" applyFont="1" applyBorder="1" applyAlignment="1" applyProtection="1">
      <alignment horizontal="center" vertical="center" wrapText="1"/>
    </xf>
    <xf numFmtId="0" fontId="153" fillId="0" borderId="5" xfId="204" applyFont="1" applyBorder="1" applyAlignment="1" applyProtection="1">
      <alignment horizontal="center" vertical="center"/>
    </xf>
    <xf numFmtId="0" fontId="153" fillId="0" borderId="5" xfId="204" applyNumberFormat="1" applyFont="1" applyBorder="1" applyAlignment="1" applyProtection="1">
      <alignment horizontal="center" vertical="center"/>
    </xf>
    <xf numFmtId="0" fontId="153" fillId="0" borderId="89" xfId="204" applyNumberFormat="1" applyFont="1" applyBorder="1" applyAlignment="1" applyProtection="1">
      <alignment horizontal="center" vertical="center"/>
    </xf>
    <xf numFmtId="0" fontId="153" fillId="0" borderId="58" xfId="204" applyNumberFormat="1" applyFont="1" applyBorder="1" applyAlignment="1" applyProtection="1">
      <alignment horizontal="center" vertical="center"/>
    </xf>
    <xf numFmtId="0" fontId="153" fillId="0" borderId="90" xfId="204" applyNumberFormat="1" applyFont="1" applyBorder="1" applyAlignment="1" applyProtection="1">
      <alignment horizontal="center" vertical="center"/>
    </xf>
    <xf numFmtId="213" fontId="153" fillId="0" borderId="36" xfId="204" applyNumberFormat="1" applyFont="1" applyBorder="1" applyAlignment="1" applyProtection="1">
      <alignment horizontal="center" vertical="center" wrapText="1"/>
    </xf>
    <xf numFmtId="213" fontId="153" fillId="0" borderId="30" xfId="204" applyNumberFormat="1" applyFont="1" applyBorder="1" applyAlignment="1" applyProtection="1">
      <alignment horizontal="center" vertical="center" wrapText="1"/>
    </xf>
    <xf numFmtId="0" fontId="153" fillId="0" borderId="35" xfId="204" applyFont="1" applyBorder="1" applyAlignment="1" applyProtection="1">
      <alignment horizontal="center" vertical="center"/>
    </xf>
    <xf numFmtId="0" fontId="153" fillId="0" borderId="24" xfId="204" applyFont="1" applyBorder="1" applyAlignment="1" applyProtection="1">
      <alignment horizontal="center" vertical="center"/>
    </xf>
    <xf numFmtId="171" fontId="0" fillId="0" borderId="6" xfId="800" applyFont="1" applyBorder="1" applyAlignment="1">
      <alignment horizontal="center"/>
    </xf>
    <xf numFmtId="171" fontId="0" fillId="0" borderId="14" xfId="800" applyFont="1" applyBorder="1" applyAlignment="1">
      <alignment horizontal="center"/>
    </xf>
    <xf numFmtId="171" fontId="0" fillId="0" borderId="59" xfId="800" applyFont="1" applyBorder="1" applyAlignment="1">
      <alignment horizontal="center"/>
    </xf>
    <xf numFmtId="213" fontId="153" fillId="0" borderId="5" xfId="2006" applyNumberFormat="1" applyFont="1" applyBorder="1" applyAlignment="1" applyProtection="1">
      <alignment horizontal="center" wrapText="1"/>
    </xf>
    <xf numFmtId="213" fontId="153" fillId="0" borderId="5" xfId="2006" applyNumberFormat="1" applyFont="1" applyBorder="1" applyAlignment="1" applyProtection="1">
      <alignment horizontal="center" vertical="center" wrapText="1"/>
    </xf>
    <xf numFmtId="171" fontId="153" fillId="0" borderId="64" xfId="974" applyFont="1" applyBorder="1" applyAlignment="1">
      <alignment horizontal="center" vertical="center" wrapText="1"/>
    </xf>
    <xf numFmtId="171" fontId="153" fillId="0" borderId="63" xfId="974" applyFont="1" applyBorder="1" applyAlignment="1">
      <alignment horizontal="center" vertical="center" wrapText="1"/>
    </xf>
    <xf numFmtId="14" fontId="153" fillId="0" borderId="64" xfId="974" applyNumberFormat="1" applyFont="1" applyBorder="1" applyAlignment="1">
      <alignment horizontal="center" vertical="center" wrapText="1"/>
    </xf>
    <xf numFmtId="0" fontId="153" fillId="0" borderId="12" xfId="974" applyNumberFormat="1" applyFont="1" applyBorder="1" applyAlignment="1">
      <alignment horizontal="center" vertical="center" wrapText="1"/>
    </xf>
    <xf numFmtId="0" fontId="153" fillId="0" borderId="63" xfId="974" applyNumberFormat="1" applyFont="1" applyBorder="1" applyAlignment="1">
      <alignment horizontal="center" vertical="center" wrapText="1"/>
    </xf>
    <xf numFmtId="171" fontId="153" fillId="0" borderId="61" xfId="974" applyFont="1" applyBorder="1" applyAlignment="1">
      <alignment horizontal="center" vertical="center" wrapText="1"/>
    </xf>
    <xf numFmtId="171" fontId="153" fillId="0" borderId="8" xfId="974" applyFont="1" applyBorder="1" applyAlignment="1">
      <alignment horizontal="center" vertical="center" wrapText="1"/>
    </xf>
    <xf numFmtId="171" fontId="153" fillId="0" borderId="62" xfId="974" applyFont="1" applyBorder="1" applyAlignment="1">
      <alignment horizontal="center" vertical="center" wrapText="1"/>
    </xf>
    <xf numFmtId="14" fontId="153" fillId="0" borderId="6" xfId="974" applyNumberFormat="1" applyFont="1" applyBorder="1" applyAlignment="1">
      <alignment horizontal="center" vertical="center" wrapText="1"/>
    </xf>
    <xf numFmtId="14" fontId="153" fillId="0" borderId="14" xfId="974" applyNumberFormat="1" applyFont="1" applyBorder="1" applyAlignment="1">
      <alignment horizontal="center" vertical="center" wrapText="1"/>
    </xf>
    <xf numFmtId="14" fontId="153" fillId="0" borderId="59" xfId="974" applyNumberFormat="1" applyFont="1" applyBorder="1" applyAlignment="1">
      <alignment horizontal="center" vertical="center" wrapText="1"/>
    </xf>
    <xf numFmtId="14" fontId="153" fillId="0" borderId="5" xfId="974" applyNumberFormat="1" applyFont="1" applyBorder="1" applyAlignment="1">
      <alignment horizontal="center" vertical="center" wrapText="1"/>
    </xf>
    <xf numFmtId="171" fontId="153" fillId="0" borderId="5" xfId="974" applyFont="1" applyBorder="1" applyAlignment="1">
      <alignment horizontal="center" vertical="center" wrapText="1"/>
    </xf>
    <xf numFmtId="0" fontId="18" fillId="0" borderId="6" xfId="2019" applyFont="1" applyFill="1" applyBorder="1" applyAlignment="1">
      <alignment horizontal="center" vertical="center" wrapText="1"/>
    </xf>
    <xf numFmtId="0" fontId="18" fillId="0" borderId="14" xfId="2019" applyFont="1" applyFill="1" applyBorder="1" applyAlignment="1">
      <alignment horizontal="center" vertical="center" wrapText="1"/>
    </xf>
    <xf numFmtId="0" fontId="18" fillId="0" borderId="59" xfId="2019" applyFont="1" applyFill="1" applyBorder="1" applyAlignment="1">
      <alignment horizontal="center" vertical="center" wrapText="1"/>
    </xf>
    <xf numFmtId="0" fontId="18" fillId="0" borderId="6" xfId="2019" applyFont="1" applyFill="1" applyBorder="1" applyAlignment="1">
      <alignment horizontal="center" vertical="center"/>
    </xf>
    <xf numFmtId="0" fontId="18" fillId="0" borderId="14" xfId="2019" applyFont="1" applyFill="1" applyBorder="1" applyAlignment="1">
      <alignment horizontal="center" vertical="center"/>
    </xf>
    <xf numFmtId="0" fontId="18" fillId="0" borderId="59" xfId="2019" applyFont="1" applyFill="1" applyBorder="1" applyAlignment="1">
      <alignment horizontal="center" vertical="center"/>
    </xf>
    <xf numFmtId="171" fontId="4" fillId="0" borderId="6" xfId="800" applyFont="1" applyBorder="1" applyAlignment="1">
      <alignment horizontal="center" vertical="center"/>
    </xf>
    <xf numFmtId="171" fontId="4" fillId="0" borderId="14" xfId="800" applyFont="1" applyBorder="1" applyAlignment="1">
      <alignment horizontal="center" vertical="center"/>
    </xf>
    <xf numFmtId="171" fontId="4" fillId="0" borderId="59" xfId="800" applyFont="1" applyBorder="1" applyAlignment="1">
      <alignment horizontal="center" vertical="center"/>
    </xf>
    <xf numFmtId="171" fontId="4" fillId="0" borderId="5" xfId="800" applyFont="1" applyBorder="1" applyAlignment="1">
      <alignment horizontal="center" vertical="center"/>
    </xf>
  </cellXfs>
  <cellStyles count="2051">
    <cellStyle name=" 1" xfId="207"/>
    <cellStyle name="%" xfId="2"/>
    <cellStyle name="% 10" xfId="208"/>
    <cellStyle name="% 10 2" xfId="209"/>
    <cellStyle name="% 10 2 2" xfId="210"/>
    <cellStyle name="% 11" xfId="211"/>
    <cellStyle name="% 12" xfId="212"/>
    <cellStyle name="% 13" xfId="213"/>
    <cellStyle name="% 14" xfId="214"/>
    <cellStyle name="% 15" xfId="215"/>
    <cellStyle name="% 16" xfId="216"/>
    <cellStyle name="% 17" xfId="217"/>
    <cellStyle name="% 18" xfId="218"/>
    <cellStyle name="% 19" xfId="219"/>
    <cellStyle name="% 2" xfId="5"/>
    <cellStyle name="% 2 10" xfId="220"/>
    <cellStyle name="% 2 11" xfId="221"/>
    <cellStyle name="% 2 12" xfId="222"/>
    <cellStyle name="% 2 13" xfId="223"/>
    <cellStyle name="% 2 14" xfId="224"/>
    <cellStyle name="% 2 15" xfId="225"/>
    <cellStyle name="% 2 16" xfId="226"/>
    <cellStyle name="% 2 17" xfId="227"/>
    <cellStyle name="% 2 18" xfId="228"/>
    <cellStyle name="% 2 19" xfId="229"/>
    <cellStyle name="% 2 2" xfId="6"/>
    <cellStyle name="% 2 2 2" xfId="230"/>
    <cellStyle name="% 2 2 3" xfId="1970"/>
    <cellStyle name="% 2 2 3 2" xfId="1996"/>
    <cellStyle name="% 2 2_3.1.2 DB Pension Detail" xfId="231"/>
    <cellStyle name="% 2 2_3.1.2 DB Pension Detail 2" xfId="1994"/>
    <cellStyle name="% 2 2_3.1.2 DB Pension Detail 3" xfId="2020"/>
    <cellStyle name="% 2 20" xfId="232"/>
    <cellStyle name="% 2 21" xfId="233"/>
    <cellStyle name="% 2 22" xfId="234"/>
    <cellStyle name="% 2 23" xfId="235"/>
    <cellStyle name="% 2 24" xfId="236"/>
    <cellStyle name="% 2 25" xfId="237"/>
    <cellStyle name="% 2 26" xfId="238"/>
    <cellStyle name="% 2 27" xfId="239"/>
    <cellStyle name="% 2 28" xfId="240"/>
    <cellStyle name="% 2 29" xfId="241"/>
    <cellStyle name="% 2 3" xfId="242"/>
    <cellStyle name="% 2 30" xfId="243"/>
    <cellStyle name="% 2 31" xfId="244"/>
    <cellStyle name="% 2 32" xfId="245"/>
    <cellStyle name="% 2 33" xfId="246"/>
    <cellStyle name="% 2 34" xfId="247"/>
    <cellStyle name="% 2 35" xfId="248"/>
    <cellStyle name="% 2 36" xfId="249"/>
    <cellStyle name="% 2 37" xfId="250"/>
    <cellStyle name="% 2 38" xfId="251"/>
    <cellStyle name="% 2 39" xfId="252"/>
    <cellStyle name="% 2 4" xfId="253"/>
    <cellStyle name="% 2 40" xfId="254"/>
    <cellStyle name="% 2 41" xfId="255"/>
    <cellStyle name="% 2 42" xfId="256"/>
    <cellStyle name="% 2 43" xfId="257"/>
    <cellStyle name="% 2 44" xfId="258"/>
    <cellStyle name="% 2 45" xfId="259"/>
    <cellStyle name="% 2 46" xfId="260"/>
    <cellStyle name="% 2 47" xfId="261"/>
    <cellStyle name="% 2 5" xfId="262"/>
    <cellStyle name="% 2 6" xfId="263"/>
    <cellStyle name="% 2 7" xfId="264"/>
    <cellStyle name="% 2 8" xfId="265"/>
    <cellStyle name="% 2 9" xfId="266"/>
    <cellStyle name="% 2_1.3s Accounting C Costs Scots" xfId="267"/>
    <cellStyle name="% 20" xfId="268"/>
    <cellStyle name="% 21" xfId="269"/>
    <cellStyle name="% 22" xfId="270"/>
    <cellStyle name="% 23" xfId="271"/>
    <cellStyle name="% 24" xfId="272"/>
    <cellStyle name="% 25" xfId="273"/>
    <cellStyle name="% 26" xfId="274"/>
    <cellStyle name="% 27" xfId="275"/>
    <cellStyle name="% 28" xfId="276"/>
    <cellStyle name="% 29" xfId="277"/>
    <cellStyle name="% 3" xfId="278"/>
    <cellStyle name="% 3 2" xfId="279"/>
    <cellStyle name="% 3 3" xfId="2000"/>
    <cellStyle name="% 30" xfId="280"/>
    <cellStyle name="% 31" xfId="281"/>
    <cellStyle name="% 32" xfId="282"/>
    <cellStyle name="% 33" xfId="283"/>
    <cellStyle name="% 34" xfId="284"/>
    <cellStyle name="% 35" xfId="285"/>
    <cellStyle name="% 36" xfId="286"/>
    <cellStyle name="% 37" xfId="287"/>
    <cellStyle name="% 38" xfId="288"/>
    <cellStyle name="% 39" xfId="289"/>
    <cellStyle name="% 4" xfId="290"/>
    <cellStyle name="% 40" xfId="291"/>
    <cellStyle name="% 41" xfId="292"/>
    <cellStyle name="% 42" xfId="293"/>
    <cellStyle name="% 43" xfId="294"/>
    <cellStyle name="% 44" xfId="295"/>
    <cellStyle name="% 45" xfId="296"/>
    <cellStyle name="% 46" xfId="297"/>
    <cellStyle name="% 47" xfId="298"/>
    <cellStyle name="% 48" xfId="299"/>
    <cellStyle name="% 49" xfId="300"/>
    <cellStyle name="% 5" xfId="301"/>
    <cellStyle name="% 50" xfId="302"/>
    <cellStyle name="% 51" xfId="303"/>
    <cellStyle name="% 52" xfId="304"/>
    <cellStyle name="% 53" xfId="203"/>
    <cellStyle name="% 6" xfId="305"/>
    <cellStyle name="% 7" xfId="306"/>
    <cellStyle name="% 8" xfId="307"/>
    <cellStyle name="% 9" xfId="308"/>
    <cellStyle name="%_1. +-Changes from RIIO vD4 to vD5" xfId="309"/>
    <cellStyle name="%_1.3 Acc Costs NG (2011)" xfId="310"/>
    <cellStyle name="%_1.3 Rec to old modelling" xfId="7"/>
    <cellStyle name="%_1.3s Accounting C Costs Scots" xfId="311"/>
    <cellStyle name="%_1.5 Opex Reconciliation NG" xfId="8"/>
    <cellStyle name="%_1.8 Irregular Items" xfId="312"/>
    <cellStyle name="%_2.14 Year on Year Movt" xfId="313"/>
    <cellStyle name="%_2.14 Year on Year Movt ( (2013)" xfId="314"/>
    <cellStyle name="%_2.14 Year on Year Movt (2011)" xfId="315"/>
    <cellStyle name="%_2.14 Year on Year Movt (2012)" xfId="316"/>
    <cellStyle name="%_2.4 Exc &amp; Demin " xfId="317"/>
    <cellStyle name="%_2.7s Insurance" xfId="318"/>
    <cellStyle name="%_2010_NGET_TPCR4_RO_FBPQ(Opex) trace only FINAL(DPP)" xfId="319"/>
    <cellStyle name="%_3.1.2 DB Pension Detail" xfId="320"/>
    <cellStyle name="%_3.3 Tax" xfId="321"/>
    <cellStyle name="%_3.3 Tax 2" xfId="322"/>
    <cellStyle name="%_3.3 Tax 2 2" xfId="323"/>
    <cellStyle name="%_3.3 Tax 3" xfId="324"/>
    <cellStyle name="%_3.3 Tax_2.14 Year on Year Movt" xfId="325"/>
    <cellStyle name="%_3.3 Tax_2.4 Exc &amp; Demin " xfId="326"/>
    <cellStyle name="%_3.3 Tax_2.7s Insurance" xfId="327"/>
    <cellStyle name="%_3.3 Tax_3.1.2 DB Pension Detail" xfId="328"/>
    <cellStyle name="%_3.3 Tax_4.16 Asset lives" xfId="329"/>
    <cellStyle name="%_4.16 Asset lives" xfId="330"/>
    <cellStyle name="%_4.2 Activity Indicators" xfId="331"/>
    <cellStyle name="%_4.2 Activity Indicators 2" xfId="332"/>
    <cellStyle name="%_4.2 Activity Indicators 2 2" xfId="1999"/>
    <cellStyle name="%_4.2 Activity Indicators 3" xfId="1998"/>
    <cellStyle name="%_4.20 Scheme Listing NLR" xfId="333"/>
    <cellStyle name="%_4.3 Transmission system performance" xfId="334"/>
    <cellStyle name="%_5.15.1 Cond &amp; Risk-Entry Points" xfId="335"/>
    <cellStyle name="%_5.15.2 Cond &amp; Risk-Exit Points" xfId="336"/>
    <cellStyle name="%_5.15.3 Cond &amp; Risk-Comps" xfId="337"/>
    <cellStyle name="%_5.15.4 Cond &amp; Risk-Pipelines" xfId="338"/>
    <cellStyle name="%_5.15.5 Cond &amp; Risk-Multijunctin" xfId="339"/>
    <cellStyle name="%_Manual Adjustments" xfId="9"/>
    <cellStyle name="%_NGET Opex PCRRP Tables 31 Mar 2010 Final" xfId="10"/>
    <cellStyle name="%_NGET Opex PCRRP Tables 31 Mar 2010 Final 2" xfId="11"/>
    <cellStyle name="%_NGG Capex PCRRP Tables 31 Mar 2010 DraftV6 FINAL" xfId="340"/>
    <cellStyle name="%_NGG Opex PCRRP Tables 31 Mar 2009" xfId="12"/>
    <cellStyle name="%_NGG Opex PCRRP Tables 31 Mar 2010 final" xfId="13"/>
    <cellStyle name="%_NGG TPCR4 Rollover FBPQ (Capex)" xfId="341"/>
    <cellStyle name="%_Reactor (No scheme)" xfId="342"/>
    <cellStyle name="%_Reactor (Schemes)" xfId="343"/>
    <cellStyle name="%_Reactor_revisit (No scheme)" xfId="344"/>
    <cellStyle name="%_Reactor_revisit (Schemes)" xfId="345"/>
    <cellStyle name="%_RIIO Baseline Plan v3A with Reg Comparison &amp; Graphs" xfId="346"/>
    <cellStyle name="%_RRP table" xfId="14"/>
    <cellStyle name="%_RRP table_1" xfId="15"/>
    <cellStyle name="%_Sch 2.1 Eng schedule 2009-10 Final @ 270710" xfId="16"/>
    <cellStyle name="%_Stat  Accounts" xfId="17"/>
    <cellStyle name="%_Switchgear (No scheme)" xfId="347"/>
    <cellStyle name="%_Switchgear (Schemes)" xfId="348"/>
    <cellStyle name="%_Switchgear_revisit (No scheme)" xfId="349"/>
    <cellStyle name="%_Switchgear_revisit (Schemes)" xfId="350"/>
    <cellStyle name="%_Table 4 28_Final" xfId="351"/>
    <cellStyle name="%_Table 4-16 - Asset Lives - 2009-10_Final" xfId="352"/>
    <cellStyle name="%_Table 4-16 - Asset Lives - 2009-10_Final (2)" xfId="353"/>
    <cellStyle name="%_TPCR4 RollOver NGG Draft Table 5.8 v2" xfId="354"/>
    <cellStyle name="%_Transformer data based on November Freeze and RIIObaseline D6 data 10062011" xfId="355"/>
    <cellStyle name="%_Transmission PCRRP tables_SPTL_200809 V1" xfId="356"/>
    <cellStyle name="%_Transmission PCRRP tables_SPTL_200809 V1 2" xfId="357"/>
    <cellStyle name="%_Transmission PCRRP tables_SPTL_200809 V1 3" xfId="358"/>
    <cellStyle name="%_Transmission PCRRP tables_SPTL_200809 V1 4" xfId="359"/>
    <cellStyle name="%_Transmission PCRRP tables_SPTL_200809 V1_3.1.2 DB Pension Detail" xfId="360"/>
    <cellStyle name="%_Transmission PCRRP tables_SPTL_200809 V1_4.20 Scheme Listing NLR" xfId="361"/>
    <cellStyle name="%_Transmission PCRRP tables_SPTL_200809 V1_Table 4 28_Final" xfId="362"/>
    <cellStyle name="%_Transmission PCRRP tables_SPTL_200809 V1_Table 4-16 - Asset Lives - 2009-10_Final" xfId="363"/>
    <cellStyle name="%_Transmission PCRRP tables_SPTL_200809 V1_Table 4-16 - Asset Lives - 2009-10_Final (2)" xfId="364"/>
    <cellStyle name="%_Tx (No scheme)" xfId="365"/>
    <cellStyle name="%_Tx (Schemes)" xfId="366"/>
    <cellStyle name="%_Tx_revisit (No scheme)" xfId="367"/>
    <cellStyle name="%_Tx_revisit (Schemes)" xfId="368"/>
    <cellStyle name="%_VR Asset Man NGET 1.3 1.7 1.8, 2.14 2.15" xfId="18"/>
    <cellStyle name="%_VR NGET Opex tables" xfId="19"/>
    <cellStyle name="%_VR NGET Opex tables_1.5 Opex Reconciliation NG" xfId="20"/>
    <cellStyle name="%_VR Pensions Opex tables" xfId="21"/>
    <cellStyle name="%_VR Pensions Opex tables_2010_NGET_TPCR4_RO_FBPQ(Opex) trace only FINAL(DPP)" xfId="369"/>
    <cellStyle name="_070323 - 5yr opex BPQ (Final)" xfId="370"/>
    <cellStyle name="_0708 GSO Capex RRP (detail)" xfId="22"/>
    <cellStyle name="_0708 GSO Capex RRP (detail)_RRP table" xfId="23"/>
    <cellStyle name="_0708 TO Non-Op Capex (detail)" xfId="24"/>
    <cellStyle name="_0708 TO Non-Op Capex (detail)_1.3 Rec to old modelling" xfId="25"/>
    <cellStyle name="_0708 TO Non-Op Capex (detail)_1.5 Opex Reconciliation NG" xfId="26"/>
    <cellStyle name="_0708 TO Non-Op Capex (detail)_2010_NGET_TPCR4_RO_FBPQ(Opex) trace only FINAL(DPP)" xfId="371"/>
    <cellStyle name="_0708 TO Non-Op Capex (detail)_Manual Adjustments" xfId="27"/>
    <cellStyle name="_0708 TO Non-Op Capex (detail)_NGET Opex PCRRP Tables 31 Mar 2010 Final" xfId="28"/>
    <cellStyle name="_0708 TO Non-Op Capex (detail)_RRP table" xfId="29"/>
    <cellStyle name="_0708 TO Non-Op Capex (detail)_Sheet1" xfId="30"/>
    <cellStyle name="_1.3 Acc Costs NG (2011)" xfId="372"/>
    <cellStyle name="_1.8 Irregular Items" xfId="373"/>
    <cellStyle name="_2.14 Year on Year Movt ( (2013)" xfId="374"/>
    <cellStyle name="_2.14 Year on Year Movt (2011)" xfId="375"/>
    <cellStyle name="_2.14 Year on Year Movt (2012)" xfId="376"/>
    <cellStyle name="_2.9 UK BS Reconciliation" xfId="31"/>
    <cellStyle name="_2.9 UK BS Reconciliation_RRP table" xfId="32"/>
    <cellStyle name="_BP10.2 v BP10v6 Reg Tables" xfId="377"/>
    <cellStyle name="_BP10.2 v BP10v6 Reg Tables_Reactor (No scheme)" xfId="378"/>
    <cellStyle name="_BP10.2 v BP10v6 Reg Tables_Reactor (Schemes)" xfId="379"/>
    <cellStyle name="_BP10.2 v BP10v6 Reg Tables_Reactor_revisit (No scheme)" xfId="380"/>
    <cellStyle name="_BP10.2 v BP10v6 Reg Tables_Reactor_revisit (Schemes)" xfId="381"/>
    <cellStyle name="_BP10.2 v BP10v6 Reg Tables_Tx (No scheme)" xfId="382"/>
    <cellStyle name="_BP10.2 v BP10v6 Reg Tables_Tx (Schemes)" xfId="383"/>
    <cellStyle name="_BP10.2 v BP10v6 Reg Tables_Tx_revisit (No scheme)" xfId="384"/>
    <cellStyle name="_BP10.2 v BP10v6 Reg Tables_Tx_revisit (Schemes)" xfId="385"/>
    <cellStyle name="_Capital Plan - IS UK" xfId="33"/>
    <cellStyle name="_Capital Plan - IS UK_1.3 Rec to old modelling" xfId="34"/>
    <cellStyle name="_Capital Plan - IS UK_1.5 Opex Reconciliation NG" xfId="35"/>
    <cellStyle name="_Capital Plan - IS UK_2010_NGET_TPCR4_RO_FBPQ(Opex) trace only FINAL(DPP)" xfId="386"/>
    <cellStyle name="_Capital Plan - IS UK_Manual Adjustments" xfId="36"/>
    <cellStyle name="_Capital Plan - IS UK_NGET Opex PCRRP Tables 31 Mar 2010 Final" xfId="37"/>
    <cellStyle name="_Capital Plan - IS UK_RRP table" xfId="38"/>
    <cellStyle name="_Capital Plan - IS UK_RRP table_1" xfId="39"/>
    <cellStyle name="_Capital Plan - IS UK_Sheet1" xfId="40"/>
    <cellStyle name="_Capital Plan - IS UK_Stat  Accounts" xfId="41"/>
    <cellStyle name="_Metering" xfId="42"/>
    <cellStyle name="_Metering_RRP table" xfId="43"/>
    <cellStyle name="_Test scoring_UKGDx_20070924_Pilot (DV)" xfId="44"/>
    <cellStyle name="=C:\WINNT\SYSTEM32\COMMAND.COM" xfId="45"/>
    <cellStyle name="=C:\WINNT\SYSTEM32\COMMAND.COM 2" xfId="387"/>
    <cellStyle name="=C:\WINNT\SYSTEM32\COMMAND.COM 2 2" xfId="46"/>
    <cellStyle name="=C:\WINNT\SYSTEM32\COMMAND.COM 2 2 10" xfId="47"/>
    <cellStyle name="=C:\WINNT\SYSTEM32\COMMAND.COM 2 2 11" xfId="388"/>
    <cellStyle name="=C:\WINNT\SYSTEM32\COMMAND.COM 2 2 12" xfId="389"/>
    <cellStyle name="=C:\WINNT\SYSTEM32\COMMAND.COM 2 2 13" xfId="390"/>
    <cellStyle name="=C:\WINNT\SYSTEM32\COMMAND.COM 2 2 14" xfId="391"/>
    <cellStyle name="=C:\WINNT\SYSTEM32\COMMAND.COM 2 2 15" xfId="392"/>
    <cellStyle name="=C:\WINNT\SYSTEM32\COMMAND.COM 2 2 16" xfId="393"/>
    <cellStyle name="=C:\WINNT\SYSTEM32\COMMAND.COM 2 2 17" xfId="394"/>
    <cellStyle name="=C:\WINNT\SYSTEM32\COMMAND.COM 2 2 18" xfId="395"/>
    <cellStyle name="=C:\WINNT\SYSTEM32\COMMAND.COM 2 2 19" xfId="396"/>
    <cellStyle name="=C:\WINNT\SYSTEM32\COMMAND.COM 2 2 2" xfId="48"/>
    <cellStyle name="=C:\WINNT\SYSTEM32\COMMAND.COM 2 2 2 2" xfId="397"/>
    <cellStyle name="=C:\WINNT\SYSTEM32\COMMAND.COM 2 2 20" xfId="398"/>
    <cellStyle name="=C:\WINNT\SYSTEM32\COMMAND.COM 2 2 21" xfId="399"/>
    <cellStyle name="=C:\WINNT\SYSTEM32\COMMAND.COM 2 2 22" xfId="400"/>
    <cellStyle name="=C:\WINNT\SYSTEM32\COMMAND.COM 2 2 23" xfId="401"/>
    <cellStyle name="=C:\WINNT\SYSTEM32\COMMAND.COM 2 2 24" xfId="402"/>
    <cellStyle name="=C:\WINNT\SYSTEM32\COMMAND.COM 2 2 25" xfId="403"/>
    <cellStyle name="=C:\WINNT\SYSTEM32\COMMAND.COM 2 2 26" xfId="404"/>
    <cellStyle name="=C:\WINNT\SYSTEM32\COMMAND.COM 2 2 27" xfId="405"/>
    <cellStyle name="=C:\WINNT\SYSTEM32\COMMAND.COM 2 2 28" xfId="406"/>
    <cellStyle name="=C:\WINNT\SYSTEM32\COMMAND.COM 2 2 29" xfId="407"/>
    <cellStyle name="=C:\WINNT\SYSTEM32\COMMAND.COM 2 2 3" xfId="49"/>
    <cellStyle name="=C:\WINNT\SYSTEM32\COMMAND.COM 2 2 30" xfId="408"/>
    <cellStyle name="=C:\WINNT\SYSTEM32\COMMAND.COM 2 2 31" xfId="409"/>
    <cellStyle name="=C:\WINNT\SYSTEM32\COMMAND.COM 2 2 32" xfId="410"/>
    <cellStyle name="=C:\WINNT\SYSTEM32\COMMAND.COM 2 2 33" xfId="411"/>
    <cellStyle name="=C:\WINNT\SYSTEM32\COMMAND.COM 2 2 34" xfId="412"/>
    <cellStyle name="=C:\WINNT\SYSTEM32\COMMAND.COM 2 2 35" xfId="413"/>
    <cellStyle name="=C:\WINNT\SYSTEM32\COMMAND.COM 2 2 36" xfId="414"/>
    <cellStyle name="=C:\WINNT\SYSTEM32\COMMAND.COM 2 2 37" xfId="415"/>
    <cellStyle name="=C:\WINNT\SYSTEM32\COMMAND.COM 2 2 38" xfId="416"/>
    <cellStyle name="=C:\WINNT\SYSTEM32\COMMAND.COM 2 2 39" xfId="417"/>
    <cellStyle name="=C:\WINNT\SYSTEM32\COMMAND.COM 2 2 4" xfId="418"/>
    <cellStyle name="=C:\WINNT\SYSTEM32\COMMAND.COM 2 2 40" xfId="419"/>
    <cellStyle name="=C:\WINNT\SYSTEM32\COMMAND.COM 2 2 41" xfId="420"/>
    <cellStyle name="=C:\WINNT\SYSTEM32\COMMAND.COM 2 2 42" xfId="421"/>
    <cellStyle name="=C:\WINNT\SYSTEM32\COMMAND.COM 2 2 43" xfId="422"/>
    <cellStyle name="=C:\WINNT\SYSTEM32\COMMAND.COM 2 2 44" xfId="423"/>
    <cellStyle name="=C:\WINNT\SYSTEM32\COMMAND.COM 2 2 45" xfId="424"/>
    <cellStyle name="=C:\WINNT\SYSTEM32\COMMAND.COM 2 2 46" xfId="425"/>
    <cellStyle name="=C:\WINNT\SYSTEM32\COMMAND.COM 2 2 47" xfId="426"/>
    <cellStyle name="=C:\WINNT\SYSTEM32\COMMAND.COM 2 2 48" xfId="427"/>
    <cellStyle name="=C:\WINNT\SYSTEM32\COMMAND.COM 2 2 5" xfId="428"/>
    <cellStyle name="=C:\WINNT\SYSTEM32\COMMAND.COM 2 2 6" xfId="429"/>
    <cellStyle name="=C:\WINNT\SYSTEM32\COMMAND.COM 2 2 7" xfId="430"/>
    <cellStyle name="=C:\WINNT\SYSTEM32\COMMAND.COM 2 2 8" xfId="431"/>
    <cellStyle name="=C:\WINNT\SYSTEM32\COMMAND.COM 2 2 9" xfId="432"/>
    <cellStyle name="=C:\WINNT\SYSTEM32\COMMAND.COM 2 2_1.3s Accounting C Costs Scots" xfId="433"/>
    <cellStyle name="=C:\WINNT\SYSTEM32\COMMAND.COM 3" xfId="50"/>
    <cellStyle name="=C:\WINNT\SYSTEM32\COMMAND.COM 4" xfId="434"/>
    <cellStyle name="=C:\WINNT\SYSTEM32\COMMAND.COM 4 10" xfId="435"/>
    <cellStyle name="=C:\WINNT\SYSTEM32\COMMAND.COM 4 11" xfId="436"/>
    <cellStyle name="=C:\WINNT\SYSTEM32\COMMAND.COM 4 12" xfId="437"/>
    <cellStyle name="=C:\WINNT\SYSTEM32\COMMAND.COM 4 13" xfId="438"/>
    <cellStyle name="=C:\WINNT\SYSTEM32\COMMAND.COM 4 14" xfId="439"/>
    <cellStyle name="=C:\WINNT\SYSTEM32\COMMAND.COM 4 15" xfId="440"/>
    <cellStyle name="=C:\WINNT\SYSTEM32\COMMAND.COM 4 16" xfId="441"/>
    <cellStyle name="=C:\WINNT\SYSTEM32\COMMAND.COM 4 17" xfId="442"/>
    <cellStyle name="=C:\WINNT\SYSTEM32\COMMAND.COM 4 18" xfId="443"/>
    <cellStyle name="=C:\WINNT\SYSTEM32\COMMAND.COM 4 19" xfId="444"/>
    <cellStyle name="=C:\WINNT\SYSTEM32\COMMAND.COM 4 2" xfId="445"/>
    <cellStyle name="=C:\WINNT\SYSTEM32\COMMAND.COM 4 20" xfId="446"/>
    <cellStyle name="=C:\WINNT\SYSTEM32\COMMAND.COM 4 21" xfId="447"/>
    <cellStyle name="=C:\WINNT\SYSTEM32\COMMAND.COM 4 22" xfId="448"/>
    <cellStyle name="=C:\WINNT\SYSTEM32\COMMAND.COM 4 23" xfId="449"/>
    <cellStyle name="=C:\WINNT\SYSTEM32\COMMAND.COM 4 24" xfId="450"/>
    <cellStyle name="=C:\WINNT\SYSTEM32\COMMAND.COM 4 25" xfId="451"/>
    <cellStyle name="=C:\WINNT\SYSTEM32\COMMAND.COM 4 26" xfId="452"/>
    <cellStyle name="=C:\WINNT\SYSTEM32\COMMAND.COM 4 27" xfId="453"/>
    <cellStyle name="=C:\WINNT\SYSTEM32\COMMAND.COM 4 28" xfId="454"/>
    <cellStyle name="=C:\WINNT\SYSTEM32\COMMAND.COM 4 29" xfId="455"/>
    <cellStyle name="=C:\WINNT\SYSTEM32\COMMAND.COM 4 3" xfId="456"/>
    <cellStyle name="=C:\WINNT\SYSTEM32\COMMAND.COM 4 30" xfId="457"/>
    <cellStyle name="=C:\WINNT\SYSTEM32\COMMAND.COM 4 31" xfId="458"/>
    <cellStyle name="=C:\WINNT\SYSTEM32\COMMAND.COM 4 32" xfId="459"/>
    <cellStyle name="=C:\WINNT\SYSTEM32\COMMAND.COM 4 33" xfId="460"/>
    <cellStyle name="=C:\WINNT\SYSTEM32\COMMAND.COM 4 34" xfId="461"/>
    <cellStyle name="=C:\WINNT\SYSTEM32\COMMAND.COM 4 35" xfId="462"/>
    <cellStyle name="=C:\WINNT\SYSTEM32\COMMAND.COM 4 36" xfId="463"/>
    <cellStyle name="=C:\WINNT\SYSTEM32\COMMAND.COM 4 37" xfId="464"/>
    <cellStyle name="=C:\WINNT\SYSTEM32\COMMAND.COM 4 38" xfId="465"/>
    <cellStyle name="=C:\WINNT\SYSTEM32\COMMAND.COM 4 39" xfId="466"/>
    <cellStyle name="=C:\WINNT\SYSTEM32\COMMAND.COM 4 4" xfId="467"/>
    <cellStyle name="=C:\WINNT\SYSTEM32\COMMAND.COM 4 40" xfId="468"/>
    <cellStyle name="=C:\WINNT\SYSTEM32\COMMAND.COM 4 41" xfId="469"/>
    <cellStyle name="=C:\WINNT\SYSTEM32\COMMAND.COM 4 42" xfId="470"/>
    <cellStyle name="=C:\WINNT\SYSTEM32\COMMAND.COM 4 43" xfId="471"/>
    <cellStyle name="=C:\WINNT\SYSTEM32\COMMAND.COM 4 44" xfId="472"/>
    <cellStyle name="=C:\WINNT\SYSTEM32\COMMAND.COM 4 45" xfId="473"/>
    <cellStyle name="=C:\WINNT\SYSTEM32\COMMAND.COM 4 46" xfId="474"/>
    <cellStyle name="=C:\WINNT\SYSTEM32\COMMAND.COM 4 47" xfId="475"/>
    <cellStyle name="=C:\WINNT\SYSTEM32\COMMAND.COM 4 5" xfId="476"/>
    <cellStyle name="=C:\WINNT\SYSTEM32\COMMAND.COM 4 6" xfId="477"/>
    <cellStyle name="=C:\WINNT\SYSTEM32\COMMAND.COM 4 7" xfId="478"/>
    <cellStyle name="=C:\WINNT\SYSTEM32\COMMAND.COM 4 8" xfId="479"/>
    <cellStyle name="=C:\WINNT\SYSTEM32\COMMAND.COM 4 9" xfId="480"/>
    <cellStyle name="=C:\WINNT\SYSTEM32\COMMAND.COM 4_1.3s Accounting C Costs Scots" xfId="481"/>
    <cellStyle name="=C:\WINNT\SYSTEM32\COMMAND.COM 5" xfId="482"/>
    <cellStyle name="=C:\WINNT\SYSTEM32\COMMAND.COM_1.5 Opex Reconciliation NG" xfId="51"/>
    <cellStyle name="=C:\WINNT35\SYSTEM32\COMMAND.COM" xfId="483"/>
    <cellStyle name="=C:\WINNT35\SYSTEM32\COMMAND.COM 10" xfId="484"/>
    <cellStyle name="=C:\WINNT35\SYSTEM32\COMMAND.COM 11" xfId="485"/>
    <cellStyle name="=C:\WINNT35\SYSTEM32\COMMAND.COM 12" xfId="486"/>
    <cellStyle name="=C:\WINNT35\SYSTEM32\COMMAND.COM 13" xfId="487"/>
    <cellStyle name="=C:\WINNT35\SYSTEM32\COMMAND.COM 14" xfId="488"/>
    <cellStyle name="=C:\WINNT35\SYSTEM32\COMMAND.COM 15" xfId="489"/>
    <cellStyle name="=C:\WINNT35\SYSTEM32\COMMAND.COM 16" xfId="490"/>
    <cellStyle name="=C:\WINNT35\SYSTEM32\COMMAND.COM 17" xfId="491"/>
    <cellStyle name="=C:\WINNT35\SYSTEM32\COMMAND.COM 18" xfId="492"/>
    <cellStyle name="=C:\WINNT35\SYSTEM32\COMMAND.COM 19" xfId="493"/>
    <cellStyle name="=C:\WINNT35\SYSTEM32\COMMAND.COM 2" xfId="494"/>
    <cellStyle name="=C:\WINNT35\SYSTEM32\COMMAND.COM 20" xfId="495"/>
    <cellStyle name="=C:\WINNT35\SYSTEM32\COMMAND.COM 21" xfId="496"/>
    <cellStyle name="=C:\WINNT35\SYSTEM32\COMMAND.COM 22" xfId="497"/>
    <cellStyle name="=C:\WINNT35\SYSTEM32\COMMAND.COM 23" xfId="498"/>
    <cellStyle name="=C:\WINNT35\SYSTEM32\COMMAND.COM 24" xfId="499"/>
    <cellStyle name="=C:\WINNT35\SYSTEM32\COMMAND.COM 25" xfId="500"/>
    <cellStyle name="=C:\WINNT35\SYSTEM32\COMMAND.COM 26" xfId="501"/>
    <cellStyle name="=C:\WINNT35\SYSTEM32\COMMAND.COM 27" xfId="502"/>
    <cellStyle name="=C:\WINNT35\SYSTEM32\COMMAND.COM 28" xfId="503"/>
    <cellStyle name="=C:\WINNT35\SYSTEM32\COMMAND.COM 29" xfId="504"/>
    <cellStyle name="=C:\WINNT35\SYSTEM32\COMMAND.COM 3" xfId="505"/>
    <cellStyle name="=C:\WINNT35\SYSTEM32\COMMAND.COM 30" xfId="506"/>
    <cellStyle name="=C:\WINNT35\SYSTEM32\COMMAND.COM 31" xfId="507"/>
    <cellStyle name="=C:\WINNT35\SYSTEM32\COMMAND.COM 32" xfId="508"/>
    <cellStyle name="=C:\WINNT35\SYSTEM32\COMMAND.COM 33" xfId="509"/>
    <cellStyle name="=C:\WINNT35\SYSTEM32\COMMAND.COM 34" xfId="510"/>
    <cellStyle name="=C:\WINNT35\SYSTEM32\COMMAND.COM 35" xfId="511"/>
    <cellStyle name="=C:\WINNT35\SYSTEM32\COMMAND.COM 36" xfId="512"/>
    <cellStyle name="=C:\WINNT35\SYSTEM32\COMMAND.COM 37" xfId="513"/>
    <cellStyle name="=C:\WINNT35\SYSTEM32\COMMAND.COM 38" xfId="514"/>
    <cellStyle name="=C:\WINNT35\SYSTEM32\COMMAND.COM 39" xfId="515"/>
    <cellStyle name="=C:\WINNT35\SYSTEM32\COMMAND.COM 4" xfId="516"/>
    <cellStyle name="=C:\WINNT35\SYSTEM32\COMMAND.COM 40" xfId="517"/>
    <cellStyle name="=C:\WINNT35\SYSTEM32\COMMAND.COM 41" xfId="518"/>
    <cellStyle name="=C:\WINNT35\SYSTEM32\COMMAND.COM 42" xfId="519"/>
    <cellStyle name="=C:\WINNT35\SYSTEM32\COMMAND.COM 43" xfId="520"/>
    <cellStyle name="=C:\WINNT35\SYSTEM32\COMMAND.COM 44" xfId="521"/>
    <cellStyle name="=C:\WINNT35\SYSTEM32\COMMAND.COM 45" xfId="522"/>
    <cellStyle name="=C:\WINNT35\SYSTEM32\COMMAND.COM 46" xfId="523"/>
    <cellStyle name="=C:\WINNT35\SYSTEM32\COMMAND.COM 47" xfId="524"/>
    <cellStyle name="=C:\WINNT35\SYSTEM32\COMMAND.COM 5" xfId="525"/>
    <cellStyle name="=C:\WINNT35\SYSTEM32\COMMAND.COM 6" xfId="526"/>
    <cellStyle name="=C:\WINNT35\SYSTEM32\COMMAND.COM 7" xfId="527"/>
    <cellStyle name="=C:\WINNT35\SYSTEM32\COMMAND.COM 8" xfId="528"/>
    <cellStyle name="=C:\WINNT35\SYSTEM32\COMMAND.COM 9" xfId="529"/>
    <cellStyle name="=C:\WINNT35\SYSTEM32\COMMAND.COM_1.3s Accounting C Costs Scots" xfId="530"/>
    <cellStyle name="20% - Accent1 2" xfId="531"/>
    <cellStyle name="20% - Accent2 2" xfId="532"/>
    <cellStyle name="20% - Accent3 2" xfId="533"/>
    <cellStyle name="20% - Accent4 2" xfId="534"/>
    <cellStyle name="20% - Accent5 2" xfId="535"/>
    <cellStyle name="20% - Accent6 2" xfId="536"/>
    <cellStyle name="40% - Accent1 2" xfId="537"/>
    <cellStyle name="40% - Accent2 2" xfId="538"/>
    <cellStyle name="40% - Accent3 2" xfId="539"/>
    <cellStyle name="40% - Accent4 2" xfId="540"/>
    <cellStyle name="40% - Accent5 2" xfId="541"/>
    <cellStyle name="40% - Accent6 2" xfId="542"/>
    <cellStyle name="60% - Accent1 2" xfId="543"/>
    <cellStyle name="60% - Accent2 2" xfId="544"/>
    <cellStyle name="60% - Accent3 2" xfId="545"/>
    <cellStyle name="60% - Accent4 2" xfId="546"/>
    <cellStyle name="60% - Accent5 2" xfId="547"/>
    <cellStyle name="60% - Accent6 2" xfId="548"/>
    <cellStyle name="Accent1 - 20%" xfId="52"/>
    <cellStyle name="Accent1 - 40%" xfId="53"/>
    <cellStyle name="Accent1 - 60%" xfId="54"/>
    <cellStyle name="Accent1 2" xfId="549"/>
    <cellStyle name="Accent2 - 20%" xfId="55"/>
    <cellStyle name="Accent2 - 40%" xfId="56"/>
    <cellStyle name="Accent2 - 60%" xfId="57"/>
    <cellStyle name="Accent2 2" xfId="550"/>
    <cellStyle name="Accent3 - 20%" xfId="58"/>
    <cellStyle name="Accent3 - 40%" xfId="59"/>
    <cellStyle name="Accent3 - 60%" xfId="60"/>
    <cellStyle name="Accent3 2" xfId="551"/>
    <cellStyle name="Accent4 - 20%" xfId="61"/>
    <cellStyle name="Accent4 - 40%" xfId="62"/>
    <cellStyle name="Accent4 - 60%" xfId="63"/>
    <cellStyle name="Accent4 2" xfId="552"/>
    <cellStyle name="Accent5 - 20%" xfId="64"/>
    <cellStyle name="Accent5 - 40%" xfId="65"/>
    <cellStyle name="Accent5 - 60%" xfId="66"/>
    <cellStyle name="Accent5 2" xfId="553"/>
    <cellStyle name="Accent6 - 20%" xfId="67"/>
    <cellStyle name="Accent6 - 40%" xfId="68"/>
    <cellStyle name="Accent6 - 60%" xfId="69"/>
    <cellStyle name="Accent6 2" xfId="554"/>
    <cellStyle name="Ancillary" xfId="70"/>
    <cellStyle name="Bad 2" xfId="555"/>
    <cellStyle name="Bad 3" xfId="556"/>
    <cellStyle name="Calculation 2" xfId="557"/>
    <cellStyle name="Calculation 2 2" xfId="558"/>
    <cellStyle name="Calculation 2 3" xfId="559"/>
    <cellStyle name="Calculation 2 4" xfId="560"/>
    <cellStyle name="Calculation 2 5" xfId="561"/>
    <cellStyle name="Check Cell 2" xfId="562"/>
    <cellStyle name="column Head Underlined" xfId="71"/>
    <cellStyle name="Column Heading" xfId="72"/>
    <cellStyle name="Comma" xfId="1" builtinId="3"/>
    <cellStyle name="Comma [1]" xfId="73"/>
    <cellStyle name="Comma 2" xfId="3"/>
    <cellStyle name="Comma 2 10" xfId="563"/>
    <cellStyle name="Comma 2 11" xfId="564"/>
    <cellStyle name="Comma 2 12" xfId="565"/>
    <cellStyle name="Comma 2 13" xfId="566"/>
    <cellStyle name="Comma 2 14" xfId="567"/>
    <cellStyle name="Comma 2 15" xfId="568"/>
    <cellStyle name="Comma 2 16" xfId="569"/>
    <cellStyle name="Comma 2 17" xfId="570"/>
    <cellStyle name="Comma 2 18" xfId="571"/>
    <cellStyle name="Comma 2 19" xfId="572"/>
    <cellStyle name="Comma 2 2" xfId="74"/>
    <cellStyle name="Comma 2 2 10" xfId="573"/>
    <cellStyle name="Comma 2 2 11" xfId="574"/>
    <cellStyle name="Comma 2 2 12" xfId="575"/>
    <cellStyle name="Comma 2 2 13" xfId="576"/>
    <cellStyle name="Comma 2 2 14" xfId="577"/>
    <cellStyle name="Comma 2 2 15" xfId="578"/>
    <cellStyle name="Comma 2 2 16" xfId="579"/>
    <cellStyle name="Comma 2 2 17" xfId="580"/>
    <cellStyle name="Comma 2 2 18" xfId="581"/>
    <cellStyle name="Comma 2 2 19" xfId="582"/>
    <cellStyle name="Comma 2 2 2" xfId="583"/>
    <cellStyle name="Comma 2 2 2 2" xfId="584"/>
    <cellStyle name="Comma 2 2 2 2 2" xfId="585"/>
    <cellStyle name="Comma 2 2 2 2 2 2" xfId="586"/>
    <cellStyle name="Comma 2 2 2 3" xfId="587"/>
    <cellStyle name="Comma 2 2 20" xfId="588"/>
    <cellStyle name="Comma 2 2 21" xfId="589"/>
    <cellStyle name="Comma 2 2 22" xfId="590"/>
    <cellStyle name="Comma 2 2 23" xfId="591"/>
    <cellStyle name="Comma 2 2 24" xfId="592"/>
    <cellStyle name="Comma 2 2 25" xfId="593"/>
    <cellStyle name="Comma 2 2 26" xfId="594"/>
    <cellStyle name="Comma 2 2 27" xfId="595"/>
    <cellStyle name="Comma 2 2 28" xfId="596"/>
    <cellStyle name="Comma 2 2 29" xfId="597"/>
    <cellStyle name="Comma 2 2 3" xfId="598"/>
    <cellStyle name="Comma 2 2 30" xfId="599"/>
    <cellStyle name="Comma 2 2 31" xfId="600"/>
    <cellStyle name="Comma 2 2 32" xfId="601"/>
    <cellStyle name="Comma 2 2 33" xfId="602"/>
    <cellStyle name="Comma 2 2 34" xfId="603"/>
    <cellStyle name="Comma 2 2 35" xfId="604"/>
    <cellStyle name="Comma 2 2 36" xfId="605"/>
    <cellStyle name="Comma 2 2 37" xfId="606"/>
    <cellStyle name="Comma 2 2 38" xfId="607"/>
    <cellStyle name="Comma 2 2 39" xfId="608"/>
    <cellStyle name="Comma 2 2 4" xfId="609"/>
    <cellStyle name="Comma 2 2 40" xfId="610"/>
    <cellStyle name="Comma 2 2 41" xfId="611"/>
    <cellStyle name="Comma 2 2 42" xfId="612"/>
    <cellStyle name="Comma 2 2 43" xfId="613"/>
    <cellStyle name="Comma 2 2 44" xfId="614"/>
    <cellStyle name="Comma 2 2 45" xfId="615"/>
    <cellStyle name="Comma 2 2 46" xfId="616"/>
    <cellStyle name="Comma 2 2 47" xfId="617"/>
    <cellStyle name="Comma 2 2 5" xfId="618"/>
    <cellStyle name="Comma 2 2 6" xfId="619"/>
    <cellStyle name="Comma 2 2 7" xfId="620"/>
    <cellStyle name="Comma 2 2 8" xfId="621"/>
    <cellStyle name="Comma 2 2 9" xfId="622"/>
    <cellStyle name="Comma 2 2_3.1.2 DB Pension Detail" xfId="623"/>
    <cellStyle name="Comma 2 20" xfId="624"/>
    <cellStyle name="Comma 2 21" xfId="625"/>
    <cellStyle name="Comma 2 22" xfId="626"/>
    <cellStyle name="Comma 2 23" xfId="627"/>
    <cellStyle name="Comma 2 24" xfId="628"/>
    <cellStyle name="Comma 2 25" xfId="629"/>
    <cellStyle name="Comma 2 26" xfId="630"/>
    <cellStyle name="Comma 2 27" xfId="631"/>
    <cellStyle name="Comma 2 28" xfId="632"/>
    <cellStyle name="Comma 2 29" xfId="633"/>
    <cellStyle name="Comma 2 3" xfId="634"/>
    <cellStyle name="Comma 2 3 10" xfId="635"/>
    <cellStyle name="Comma 2 3 11" xfId="636"/>
    <cellStyle name="Comma 2 3 12" xfId="637"/>
    <cellStyle name="Comma 2 3 13" xfId="638"/>
    <cellStyle name="Comma 2 3 14" xfId="639"/>
    <cellStyle name="Comma 2 3 15" xfId="640"/>
    <cellStyle name="Comma 2 3 16" xfId="641"/>
    <cellStyle name="Comma 2 3 17" xfId="642"/>
    <cellStyle name="Comma 2 3 18" xfId="643"/>
    <cellStyle name="Comma 2 3 19" xfId="644"/>
    <cellStyle name="Comma 2 3 2" xfId="645"/>
    <cellStyle name="Comma 2 3 2 2" xfId="646"/>
    <cellStyle name="Comma 2 3 2_3.1.2 DB Pension Detail" xfId="647"/>
    <cellStyle name="Comma 2 3 20" xfId="648"/>
    <cellStyle name="Comma 2 3 21" xfId="649"/>
    <cellStyle name="Comma 2 3 22" xfId="650"/>
    <cellStyle name="Comma 2 3 23" xfId="651"/>
    <cellStyle name="Comma 2 3 24" xfId="652"/>
    <cellStyle name="Comma 2 3 25" xfId="653"/>
    <cellStyle name="Comma 2 3 26" xfId="654"/>
    <cellStyle name="Comma 2 3 27" xfId="655"/>
    <cellStyle name="Comma 2 3 28" xfId="656"/>
    <cellStyle name="Comma 2 3 29" xfId="657"/>
    <cellStyle name="Comma 2 3 3" xfId="658"/>
    <cellStyle name="Comma 2 3 30" xfId="659"/>
    <cellStyle name="Comma 2 3 31" xfId="660"/>
    <cellStyle name="Comma 2 3 32" xfId="661"/>
    <cellStyle name="Comma 2 3 33" xfId="662"/>
    <cellStyle name="Comma 2 3 34" xfId="663"/>
    <cellStyle name="Comma 2 3 35" xfId="664"/>
    <cellStyle name="Comma 2 3 36" xfId="665"/>
    <cellStyle name="Comma 2 3 37" xfId="666"/>
    <cellStyle name="Comma 2 3 38" xfId="667"/>
    <cellStyle name="Comma 2 3 39" xfId="668"/>
    <cellStyle name="Comma 2 3 4" xfId="669"/>
    <cellStyle name="Comma 2 3 40" xfId="670"/>
    <cellStyle name="Comma 2 3 41" xfId="671"/>
    <cellStyle name="Comma 2 3 42" xfId="672"/>
    <cellStyle name="Comma 2 3 43" xfId="673"/>
    <cellStyle name="Comma 2 3 44" xfId="674"/>
    <cellStyle name="Comma 2 3 45" xfId="675"/>
    <cellStyle name="Comma 2 3 46" xfId="676"/>
    <cellStyle name="Comma 2 3 47" xfId="677"/>
    <cellStyle name="Comma 2 3 48" xfId="2024"/>
    <cellStyle name="Comma 2 3 5" xfId="678"/>
    <cellStyle name="Comma 2 3 6" xfId="679"/>
    <cellStyle name="Comma 2 3 7" xfId="680"/>
    <cellStyle name="Comma 2 3 8" xfId="681"/>
    <cellStyle name="Comma 2 3 9" xfId="682"/>
    <cellStyle name="Comma 2 3_3.1.2 DB Pension Detail" xfId="683"/>
    <cellStyle name="Comma 2 30" xfId="684"/>
    <cellStyle name="Comma 2 31" xfId="685"/>
    <cellStyle name="Comma 2 32" xfId="686"/>
    <cellStyle name="Comma 2 33" xfId="687"/>
    <cellStyle name="Comma 2 34" xfId="688"/>
    <cellStyle name="Comma 2 35" xfId="689"/>
    <cellStyle name="Comma 2 36" xfId="690"/>
    <cellStyle name="Comma 2 37" xfId="691"/>
    <cellStyle name="Comma 2 38" xfId="692"/>
    <cellStyle name="Comma 2 39" xfId="693"/>
    <cellStyle name="Comma 2 4" xfId="694"/>
    <cellStyle name="Comma 2 40" xfId="695"/>
    <cellStyle name="Comma 2 41" xfId="696"/>
    <cellStyle name="Comma 2 42" xfId="697"/>
    <cellStyle name="Comma 2 43" xfId="698"/>
    <cellStyle name="Comma 2 44" xfId="699"/>
    <cellStyle name="Comma 2 45" xfId="700"/>
    <cellStyle name="Comma 2 46" xfId="701"/>
    <cellStyle name="Comma 2 47" xfId="702"/>
    <cellStyle name="Comma 2 48" xfId="703"/>
    <cellStyle name="Comma 2 49" xfId="704"/>
    <cellStyle name="Comma 2 5" xfId="705"/>
    <cellStyle name="Comma 2 50" xfId="706"/>
    <cellStyle name="Comma 2 6" xfId="707"/>
    <cellStyle name="Comma 2 7" xfId="708"/>
    <cellStyle name="Comma 2 8" xfId="709"/>
    <cellStyle name="Comma 2 9" xfId="710"/>
    <cellStyle name="Comma 2_2.11 Staff NG BS" xfId="75"/>
    <cellStyle name="Comma 3" xfId="76"/>
    <cellStyle name="Comma 3 10" xfId="711"/>
    <cellStyle name="Comma 3 11" xfId="712"/>
    <cellStyle name="Comma 3 12" xfId="713"/>
    <cellStyle name="Comma 3 13" xfId="714"/>
    <cellStyle name="Comma 3 14" xfId="715"/>
    <cellStyle name="Comma 3 15" xfId="716"/>
    <cellStyle name="Comma 3 16" xfId="717"/>
    <cellStyle name="Comma 3 17" xfId="718"/>
    <cellStyle name="Comma 3 18" xfId="719"/>
    <cellStyle name="Comma 3 19" xfId="720"/>
    <cellStyle name="Comma 3 2" xfId="77"/>
    <cellStyle name="Comma 3 2 2" xfId="721"/>
    <cellStyle name="Comma 3 2 3" xfId="722"/>
    <cellStyle name="Comma 3 2 3 2" xfId="723"/>
    <cellStyle name="Comma 3 2 4" xfId="724"/>
    <cellStyle name="Comma 3 2 5" xfId="2025"/>
    <cellStyle name="Comma 3 2_3.1.2 DB Pension Detail" xfId="725"/>
    <cellStyle name="Comma 3 20" xfId="726"/>
    <cellStyle name="Comma 3 21" xfId="727"/>
    <cellStyle name="Comma 3 22" xfId="728"/>
    <cellStyle name="Comma 3 23" xfId="729"/>
    <cellStyle name="Comma 3 24" xfId="730"/>
    <cellStyle name="Comma 3 25" xfId="731"/>
    <cellStyle name="Comma 3 26" xfId="732"/>
    <cellStyle name="Comma 3 27" xfId="733"/>
    <cellStyle name="Comma 3 28" xfId="734"/>
    <cellStyle name="Comma 3 29" xfId="735"/>
    <cellStyle name="Comma 3 3" xfId="736"/>
    <cellStyle name="Comma 3 3 2" xfId="737"/>
    <cellStyle name="Comma 3 3 2 2" xfId="738"/>
    <cellStyle name="Comma 3 3 3" xfId="739"/>
    <cellStyle name="Comma 3 3 4" xfId="2026"/>
    <cellStyle name="Comma 3 30" xfId="740"/>
    <cellStyle name="Comma 3 31" xfId="741"/>
    <cellStyle name="Comma 3 32" xfId="742"/>
    <cellStyle name="Comma 3 33" xfId="743"/>
    <cellStyle name="Comma 3 34" xfId="744"/>
    <cellStyle name="Comma 3 35" xfId="745"/>
    <cellStyle name="Comma 3 36" xfId="746"/>
    <cellStyle name="Comma 3 37" xfId="747"/>
    <cellStyle name="Comma 3 38" xfId="748"/>
    <cellStyle name="Comma 3 39" xfId="749"/>
    <cellStyle name="Comma 3 4" xfId="750"/>
    <cellStyle name="Comma 3 40" xfId="751"/>
    <cellStyle name="Comma 3 41" xfId="752"/>
    <cellStyle name="Comma 3 42" xfId="753"/>
    <cellStyle name="Comma 3 43" xfId="754"/>
    <cellStyle name="Comma 3 44" xfId="755"/>
    <cellStyle name="Comma 3 45" xfId="756"/>
    <cellStyle name="Comma 3 46" xfId="757"/>
    <cellStyle name="Comma 3 47" xfId="758"/>
    <cellStyle name="Comma 3 48" xfId="759"/>
    <cellStyle name="Comma 3 49" xfId="760"/>
    <cellStyle name="Comma 3 5" xfId="761"/>
    <cellStyle name="Comma 3 50" xfId="762"/>
    <cellStyle name="Comma 3 6" xfId="763"/>
    <cellStyle name="Comma 3 7" xfId="764"/>
    <cellStyle name="Comma 3 8" xfId="765"/>
    <cellStyle name="Comma 3 9" xfId="766"/>
    <cellStyle name="Comma 3_3.1.2 DB Pension Detail" xfId="767"/>
    <cellStyle name="Comma 4" xfId="768"/>
    <cellStyle name="Comma 4 2" xfId="769"/>
    <cellStyle name="Comma 4 3" xfId="2008"/>
    <cellStyle name="Comma 5" xfId="770"/>
    <cellStyle name="Comma_070323 - 5yr opex BPQ (Final)" xfId="78"/>
    <cellStyle name="Comma_070323 - 5yr opex BPQ (Final) 2" xfId="79"/>
    <cellStyle name="Comma_2009 NGET Group - Regulatory debt reporting Pack AKM Checked" xfId="80"/>
    <cellStyle name="Comma_3.2 Net Debt 3 NGET" xfId="81"/>
    <cellStyle name="Date" xfId="82"/>
    <cellStyle name="Date 2" xfId="771"/>
    <cellStyle name="Date_2010_NGET_TPCR4_RO_FBPQ(Opex) trace only FINAL(DPP)" xfId="772"/>
    <cellStyle name="Dezimal [0]_Compiling Utility Macros" xfId="83"/>
    <cellStyle name="Dezimal_Compiling Utility Macros" xfId="84"/>
    <cellStyle name="Emphasis 1" xfId="85"/>
    <cellStyle name="Emphasis 2" xfId="86"/>
    <cellStyle name="Emphasis 3" xfId="87"/>
    <cellStyle name="Euro" xfId="88"/>
    <cellStyle name="Explanatory Text 2" xfId="773"/>
    <cellStyle name="Good 2" xfId="774"/>
    <cellStyle name="GreyOrWhite" xfId="89"/>
    <cellStyle name="Heading 1 2" xfId="775"/>
    <cellStyle name="Heading 2 2" xfId="776"/>
    <cellStyle name="Heading 3 2" xfId="777"/>
    <cellStyle name="Heading 4 2" xfId="778"/>
    <cellStyle name="Hyperlink 2" xfId="779"/>
    <cellStyle name="Hyperlink 2 2" xfId="780"/>
    <cellStyle name="Hyperlink 2 2 2" xfId="2011"/>
    <cellStyle name="Hyperlink 2 2 2 2" xfId="2017"/>
    <cellStyle name="Hyperlink 2 3" xfId="781"/>
    <cellStyle name="Hyperlink 2 4" xfId="782"/>
    <cellStyle name="Hyperlink 2 5" xfId="783"/>
    <cellStyle name="Hyperlink 2 6" xfId="784"/>
    <cellStyle name="Hyperlink 2 7" xfId="785"/>
    <cellStyle name="Hyperlink 2 8" xfId="786"/>
    <cellStyle name="Hyperlink 2_Book1" xfId="787"/>
    <cellStyle name="Hyperlink 3" xfId="788"/>
    <cellStyle name="Hyperlink 4" xfId="789"/>
    <cellStyle name="Hyperlink 5" xfId="790"/>
    <cellStyle name="Hyperlink 6" xfId="2007"/>
    <cellStyle name="Hyperlink_NGET_Rollover_FBPQ_NetInv_draft_20100623 (3)" xfId="2004"/>
    <cellStyle name="Input 2" xfId="791"/>
    <cellStyle name="Input 2 2" xfId="792"/>
    <cellStyle name="Input 2 3" xfId="793"/>
    <cellStyle name="Input 2 4" xfId="794"/>
    <cellStyle name="Input 2 5" xfId="795"/>
    <cellStyle name="InputData" xfId="796"/>
    <cellStyle name="Level 1" xfId="90"/>
    <cellStyle name="Linked Cell 2" xfId="797"/>
    <cellStyle name="Main Heading" xfId="91"/>
    <cellStyle name="Neutral 2" xfId="798"/>
    <cellStyle name="Normal" xfId="0" builtinId="0"/>
    <cellStyle name="Normal 10" xfId="799"/>
    <cellStyle name="Normal 11" xfId="92"/>
    <cellStyle name="Normal 11 2" xfId="800"/>
    <cellStyle name="Normal 11 2 2" xfId="801"/>
    <cellStyle name="Normal 11 2 2 2" xfId="802"/>
    <cellStyle name="Normal 11 2 2_4 28 1_Asst_Health_Crit_AllTO_RIIO_20110714pm" xfId="803"/>
    <cellStyle name="Normal 11 2 3" xfId="804"/>
    <cellStyle name="Normal 11 2_4 28 1_Asst_Health_Crit_AllTO_RIIO_20110714pm" xfId="805"/>
    <cellStyle name="Normal 11 3" xfId="806"/>
    <cellStyle name="Normal 11 3 2" xfId="807"/>
    <cellStyle name="Normal 11 3_4 28 1_Asst_Health_Crit_AllTO_RIIO_20110714pm" xfId="808"/>
    <cellStyle name="Normal 11 4" xfId="809"/>
    <cellStyle name="Normal 11 7" xfId="93"/>
    <cellStyle name="Normal 11_1.3s Accounting C Costs Scots" xfId="810"/>
    <cellStyle name="Normal 12" xfId="94"/>
    <cellStyle name="Normal 12 2" xfId="811"/>
    <cellStyle name="Normal 12 2 2" xfId="812"/>
    <cellStyle name="Normal 12 2 2 2" xfId="813"/>
    <cellStyle name="Normal 12 2 2_4 28 1_Asst_Health_Crit_AllTO_RIIO_20110714pm" xfId="814"/>
    <cellStyle name="Normal 12 2 3" xfId="815"/>
    <cellStyle name="Normal 12 2_4 28 1_Asst_Health_Crit_AllTO_RIIO_20110714pm" xfId="816"/>
    <cellStyle name="Normal 12 3" xfId="817"/>
    <cellStyle name="Normal 12 3 2" xfId="818"/>
    <cellStyle name="Normal 12 3_4 28 1_Asst_Health_Crit_AllTO_RIIO_20110714pm" xfId="819"/>
    <cellStyle name="Normal 12 4" xfId="820"/>
    <cellStyle name="Normal 12_1.3s Accounting C Costs Scots" xfId="821"/>
    <cellStyle name="Normal 13" xfId="822"/>
    <cellStyle name="Normal 13 2" xfId="823"/>
    <cellStyle name="Normal 13 2 2 2" xfId="2047"/>
    <cellStyle name="Normal 13 3" xfId="2027"/>
    <cellStyle name="Normal 13_2010_NGET_TPCR4_RO_FBPQ(Opex) trace only FINAL(DPP)" xfId="824"/>
    <cellStyle name="Normal 14" xfId="825"/>
    <cellStyle name="Normal 14 2" xfId="826"/>
    <cellStyle name="Normal 14 2 2" xfId="2019"/>
    <cellStyle name="Normal 14 2_List of table gaps" xfId="2049"/>
    <cellStyle name="Normal 14 3" xfId="827"/>
    <cellStyle name="Normal 14 3 2" xfId="828"/>
    <cellStyle name="Normal 14_4 28 1_Asst_Health_Crit_AllTO_RIIO_20110714pm" xfId="829"/>
    <cellStyle name="Normal 15" xfId="830"/>
    <cellStyle name="Normal 15 2" xfId="831"/>
    <cellStyle name="Normal 15_4 28 1_Asst_Health_Crit_AllTO_RIIO_20110714pm" xfId="832"/>
    <cellStyle name="Normal 16" xfId="833"/>
    <cellStyle name="Normal 16 2" xfId="834"/>
    <cellStyle name="Normal 16_4 28 1_Asst_Health_Crit_AllTO_RIIO_20110714pm" xfId="835"/>
    <cellStyle name="Normal 17" xfId="836"/>
    <cellStyle name="Normal 18" xfId="837"/>
    <cellStyle name="Normal 19" xfId="838"/>
    <cellStyle name="Normal 2" xfId="95"/>
    <cellStyle name="Normal 2 10" xfId="96"/>
    <cellStyle name="Normal 2 10 2" xfId="839"/>
    <cellStyle name="Normal 2 10 3" xfId="1976"/>
    <cellStyle name="Normal 2 11" xfId="840"/>
    <cellStyle name="Normal 2 12" xfId="841"/>
    <cellStyle name="Normal 2 13" xfId="842"/>
    <cellStyle name="Normal 2 14" xfId="843"/>
    <cellStyle name="Normal 2 15" xfId="844"/>
    <cellStyle name="Normal 2 16" xfId="845"/>
    <cellStyle name="Normal 2 17" xfId="846"/>
    <cellStyle name="Normal 2 18" xfId="847"/>
    <cellStyle name="Normal 2 19" xfId="848"/>
    <cellStyle name="Normal 2 2" xfId="97"/>
    <cellStyle name="Normal 2 2 10" xfId="849"/>
    <cellStyle name="Normal 2 2 11" xfId="850"/>
    <cellStyle name="Normal 2 2 12" xfId="851"/>
    <cellStyle name="Normal 2 2 13" xfId="852"/>
    <cellStyle name="Normal 2 2 14" xfId="853"/>
    <cellStyle name="Normal 2 2 15" xfId="854"/>
    <cellStyle name="Normal 2 2 16" xfId="855"/>
    <cellStyle name="Normal 2 2 17" xfId="856"/>
    <cellStyle name="Normal 2 2 18" xfId="857"/>
    <cellStyle name="Normal 2 2 19" xfId="858"/>
    <cellStyle name="Normal 2 2 2" xfId="859"/>
    <cellStyle name="Normal 2 2 2 2" xfId="860"/>
    <cellStyle name="Normal 2 2 2_3.1.2 DB Pension Detail" xfId="861"/>
    <cellStyle name="Normal 2 2 20" xfId="862"/>
    <cellStyle name="Normal 2 2 21" xfId="863"/>
    <cellStyle name="Normal 2 2 22" xfId="864"/>
    <cellStyle name="Normal 2 2 23" xfId="865"/>
    <cellStyle name="Normal 2 2 24" xfId="866"/>
    <cellStyle name="Normal 2 2 25" xfId="867"/>
    <cellStyle name="Normal 2 2 26" xfId="868"/>
    <cellStyle name="Normal 2 2 27" xfId="869"/>
    <cellStyle name="Normal 2 2 28" xfId="870"/>
    <cellStyle name="Normal 2 2 29" xfId="871"/>
    <cellStyle name="Normal 2 2 3" xfId="872"/>
    <cellStyle name="Normal 2 2 30" xfId="873"/>
    <cellStyle name="Normal 2 2 31" xfId="874"/>
    <cellStyle name="Normal 2 2 32" xfId="875"/>
    <cellStyle name="Normal 2 2 33" xfId="876"/>
    <cellStyle name="Normal 2 2 34" xfId="877"/>
    <cellStyle name="Normal 2 2 35" xfId="878"/>
    <cellStyle name="Normal 2 2 36" xfId="879"/>
    <cellStyle name="Normal 2 2 37" xfId="880"/>
    <cellStyle name="Normal 2 2 38" xfId="881"/>
    <cellStyle name="Normal 2 2 39" xfId="882"/>
    <cellStyle name="Normal 2 2 4" xfId="883"/>
    <cellStyle name="Normal 2 2 40" xfId="884"/>
    <cellStyle name="Normal 2 2 41" xfId="885"/>
    <cellStyle name="Normal 2 2 42" xfId="886"/>
    <cellStyle name="Normal 2 2 43" xfId="887"/>
    <cellStyle name="Normal 2 2 44" xfId="888"/>
    <cellStyle name="Normal 2 2 45" xfId="889"/>
    <cellStyle name="Normal 2 2 46" xfId="890"/>
    <cellStyle name="Normal 2 2 47" xfId="891"/>
    <cellStyle name="Normal 2 2 48" xfId="892"/>
    <cellStyle name="Normal 2 2 49" xfId="893"/>
    <cellStyle name="Normal 2 2 49 2" xfId="2013"/>
    <cellStyle name="Normal 2 2 5" xfId="894"/>
    <cellStyle name="Normal 2 2 50" xfId="2002"/>
    <cellStyle name="Normal 2 2 6" xfId="895"/>
    <cellStyle name="Normal 2 2 7" xfId="896"/>
    <cellStyle name="Normal 2 2 8" xfId="897"/>
    <cellStyle name="Normal 2 2 9" xfId="898"/>
    <cellStyle name="Normal 2 2_1.3s Accounting C Costs Scots" xfId="899"/>
    <cellStyle name="Normal 2 20" xfId="900"/>
    <cellStyle name="Normal 2 21" xfId="901"/>
    <cellStyle name="Normal 2 22" xfId="902"/>
    <cellStyle name="Normal 2 23" xfId="903"/>
    <cellStyle name="Normal 2 24" xfId="904"/>
    <cellStyle name="Normal 2 25" xfId="905"/>
    <cellStyle name="Normal 2 26" xfId="906"/>
    <cellStyle name="Normal 2 27" xfId="907"/>
    <cellStyle name="Normal 2 28" xfId="908"/>
    <cellStyle name="Normal 2 29" xfId="909"/>
    <cellStyle name="Normal 2 3" xfId="910"/>
    <cellStyle name="Normal 2 3 2" xfId="911"/>
    <cellStyle name="Normal 2 3 2 2" xfId="912"/>
    <cellStyle name="Normal 2 3 3" xfId="913"/>
    <cellStyle name="Normal 2 3 4" xfId="914"/>
    <cellStyle name="Normal 2 3 5" xfId="2042"/>
    <cellStyle name="Normal 2 30" xfId="915"/>
    <cellStyle name="Normal 2 31" xfId="916"/>
    <cellStyle name="Normal 2 32" xfId="917"/>
    <cellStyle name="Normal 2 33" xfId="918"/>
    <cellStyle name="Normal 2 34" xfId="919"/>
    <cellStyle name="Normal 2 35" xfId="920"/>
    <cellStyle name="Normal 2 36" xfId="921"/>
    <cellStyle name="Normal 2 37" xfId="922"/>
    <cellStyle name="Normal 2 38" xfId="923"/>
    <cellStyle name="Normal 2 39" xfId="924"/>
    <cellStyle name="Normal 2 4" xfId="925"/>
    <cellStyle name="Normal 2 4 2" xfId="926"/>
    <cellStyle name="Normal 2 4 2 2" xfId="927"/>
    <cellStyle name="Normal 2 4 3" xfId="928"/>
    <cellStyle name="Normal 2 4 4" xfId="929"/>
    <cellStyle name="Normal 2 40" xfId="930"/>
    <cellStyle name="Normal 2 41" xfId="931"/>
    <cellStyle name="Normal 2 42" xfId="932"/>
    <cellStyle name="Normal 2 43" xfId="933"/>
    <cellStyle name="Normal 2 44" xfId="934"/>
    <cellStyle name="Normal 2 45" xfId="935"/>
    <cellStyle name="Normal 2 46" xfId="936"/>
    <cellStyle name="Normal 2 47" xfId="937"/>
    <cellStyle name="Normal 2 48" xfId="938"/>
    <cellStyle name="Normal 2 49" xfId="939"/>
    <cellStyle name="Normal 2 5" xfId="98"/>
    <cellStyle name="Normal 2 5 2" xfId="99"/>
    <cellStyle name="Normal 2 5 2 2" xfId="940"/>
    <cellStyle name="Normal 2 5 2 2 2" xfId="941"/>
    <cellStyle name="Normal 2 5 2 2_4 28 1_Asst_Health_Crit_AllTO_RIIO_20110714pm" xfId="942"/>
    <cellStyle name="Normal 2 5 2 3" xfId="943"/>
    <cellStyle name="Normal 2 5 2_4 28 1_Asst_Health_Crit_AllTO_RIIO_20110714pm" xfId="944"/>
    <cellStyle name="Normal 2 5 3" xfId="945"/>
    <cellStyle name="Normal 2 5 3 2" xfId="946"/>
    <cellStyle name="Normal 2 5 3_4 28 1_Asst_Health_Crit_AllTO_RIIO_20110714pm" xfId="947"/>
    <cellStyle name="Normal 2 5 4" xfId="948"/>
    <cellStyle name="Normal 2 5 8" xfId="100"/>
    <cellStyle name="Normal 2 5 9" xfId="2043"/>
    <cellStyle name="Normal 2 5_1.3s Accounting C Costs Scots" xfId="949"/>
    <cellStyle name="Normal 2 50" xfId="950"/>
    <cellStyle name="Normal 2 51" xfId="951"/>
    <cellStyle name="Normal 2 52" xfId="952"/>
    <cellStyle name="Normal 2 53" xfId="953"/>
    <cellStyle name="Normal 2 54" xfId="954"/>
    <cellStyle name="Normal 2 6" xfId="955"/>
    <cellStyle name="Normal 2 6 2" xfId="956"/>
    <cellStyle name="Normal 2 6_3.1.2 DB Pension Detail" xfId="957"/>
    <cellStyle name="Normal 2 7" xfId="958"/>
    <cellStyle name="Normal 2 7 2" xfId="2022"/>
    <cellStyle name="Normal 2 8" xfId="959"/>
    <cellStyle name="Normal 2 9" xfId="960"/>
    <cellStyle name="Normal 2_1.3s Accounting C Costs Scots" xfId="961"/>
    <cellStyle name="Normal 20" xfId="962"/>
    <cellStyle name="Normal 21" xfId="963"/>
    <cellStyle name="Normal 22" xfId="964"/>
    <cellStyle name="Normal 23" xfId="965"/>
    <cellStyle name="Normal 24" xfId="966"/>
    <cellStyle name="Normal 25" xfId="967"/>
    <cellStyle name="Normal 26" xfId="968"/>
    <cellStyle name="Normal 27" xfId="969"/>
    <cellStyle name="Normal 28" xfId="970"/>
    <cellStyle name="Normal 29" xfId="971"/>
    <cellStyle name="Normal 3" xfId="101"/>
    <cellStyle name="Normal 3 10" xfId="972"/>
    <cellStyle name="Normal 3 11" xfId="973"/>
    <cellStyle name="Normal 3 2" xfId="102"/>
    <cellStyle name="Normal 3 2 2" xfId="974"/>
    <cellStyle name="Normal 3 2 2 2" xfId="975"/>
    <cellStyle name="Normal 3 2 3" xfId="2023"/>
    <cellStyle name="Normal 3 2_3.1.2 DB Pension Detail" xfId="976"/>
    <cellStyle name="Normal 3 3" xfId="103"/>
    <cellStyle name="Normal 3 3 2" xfId="104"/>
    <cellStyle name="Normal 3 3 2 2" xfId="977"/>
    <cellStyle name="Normal 3 3 2 3" xfId="978"/>
    <cellStyle name="Normal 3 3 2 3 2" xfId="979"/>
    <cellStyle name="Normal 3 3 2 3_4 28 1_Asst_Health_Crit_AllTO_RIIO_20110714pm" xfId="980"/>
    <cellStyle name="Normal 3 3 2 4" xfId="981"/>
    <cellStyle name="Normal 3 3 2 5" xfId="2046"/>
    <cellStyle name="Normal 3 3 2_4 28 1_Asst_Health_Crit_AllTO_RIIO_20110714pm" xfId="982"/>
    <cellStyle name="Normal 3 3 3" xfId="983"/>
    <cellStyle name="Normal 3 3 3 2" xfId="984"/>
    <cellStyle name="Normal 3 3 3 2 2" xfId="985"/>
    <cellStyle name="Normal 3 3 3 2_4 28 1_Asst_Health_Crit_AllTO_RIIO_20110714pm" xfId="986"/>
    <cellStyle name="Normal 3 3 3 3" xfId="987"/>
    <cellStyle name="Normal 3 3 3_4 28 1_Asst_Health_Crit_AllTO_RIIO_20110714pm" xfId="988"/>
    <cellStyle name="Normal 3 3 4" xfId="989"/>
    <cellStyle name="Normal 3 3_2010_NGET_TPCR4_RO_FBPQ(Opex) trace only FINAL(DPP)" xfId="990"/>
    <cellStyle name="Normal 3 4" xfId="991"/>
    <cellStyle name="Normal 3 4 2" xfId="992"/>
    <cellStyle name="Normal 3 4 2 2" xfId="993"/>
    <cellStyle name="Normal 3 4 2_4 28 1_Asst_Health_Crit_AllTO_RIIO_20110714pm" xfId="994"/>
    <cellStyle name="Normal 3 4 3" xfId="995"/>
    <cellStyle name="Normal 3 4_4 28 1_Asst_Health_Crit_AllTO_RIIO_20110714pm" xfId="996"/>
    <cellStyle name="Normal 3 5" xfId="997"/>
    <cellStyle name="Normal 3 6" xfId="998"/>
    <cellStyle name="Normal 3 7" xfId="999"/>
    <cellStyle name="Normal 3 8" xfId="1000"/>
    <cellStyle name="Normal 3 9" xfId="1001"/>
    <cellStyle name="Normal 3_1.3s Accounting C Costs Scots" xfId="1002"/>
    <cellStyle name="Normal 30" xfId="1003"/>
    <cellStyle name="Normal 31" xfId="1004"/>
    <cellStyle name="Normal 32" xfId="1005"/>
    <cellStyle name="Normal 33" xfId="1006"/>
    <cellStyle name="Normal 34" xfId="1007"/>
    <cellStyle name="Normal 35" xfId="1008"/>
    <cellStyle name="Normal 36" xfId="1009"/>
    <cellStyle name="Normal 37" xfId="1010"/>
    <cellStyle name="Normal 38" xfId="1011"/>
    <cellStyle name="Normal 39" xfId="1012"/>
    <cellStyle name="Normal 4" xfId="105"/>
    <cellStyle name="Normal 4 10" xfId="2012"/>
    <cellStyle name="Normal 4 2" xfId="1013"/>
    <cellStyle name="Normal 4 3" xfId="1014"/>
    <cellStyle name="Normal 4 4" xfId="1015"/>
    <cellStyle name="Normal 4 5" xfId="1016"/>
    <cellStyle name="Normal 4 6" xfId="1017"/>
    <cellStyle name="Normal 4 7" xfId="1018"/>
    <cellStyle name="Normal 4 8" xfId="1019"/>
    <cellStyle name="Normal 4 9" xfId="2009"/>
    <cellStyle name="Normal 4 9 2" xfId="2016"/>
    <cellStyle name="Normal 4_Book1" xfId="1020"/>
    <cellStyle name="Normal 40" xfId="1021"/>
    <cellStyle name="Normal 41" xfId="1022"/>
    <cellStyle name="Normal 42" xfId="1023"/>
    <cellStyle name="Normal 43" xfId="1024"/>
    <cellStyle name="Normal 44" xfId="1025"/>
    <cellStyle name="Normal 45" xfId="1026"/>
    <cellStyle name="Normal 46" xfId="1027"/>
    <cellStyle name="Normal 47" xfId="1028"/>
    <cellStyle name="Normal 48" xfId="1029"/>
    <cellStyle name="Normal 49" xfId="1030"/>
    <cellStyle name="Normal 5" xfId="202"/>
    <cellStyle name="Normal 5 10" xfId="1978"/>
    <cellStyle name="Normal 5 11" xfId="2050"/>
    <cellStyle name="Normal 5 2" xfId="1031"/>
    <cellStyle name="Normal 5 3" xfId="1032"/>
    <cellStyle name="Normal 5 4" xfId="1033"/>
    <cellStyle name="Normal 5 5" xfId="1034"/>
    <cellStyle name="Normal 5 6" xfId="1035"/>
    <cellStyle name="Normal 5 7" xfId="1036"/>
    <cellStyle name="Normal 5 8" xfId="1979"/>
    <cellStyle name="Normal 5 9" xfId="1980"/>
    <cellStyle name="Normal 50" xfId="1037"/>
    <cellStyle name="Normal 51" xfId="1038"/>
    <cellStyle name="Normal 52" xfId="1039"/>
    <cellStyle name="Normal 53" xfId="1040"/>
    <cellStyle name="Normal 54" xfId="1041"/>
    <cellStyle name="Normal 54 2" xfId="2001"/>
    <cellStyle name="Normal 54 2 2" xfId="2015"/>
    <cellStyle name="Normal 55" xfId="1042"/>
    <cellStyle name="Normal 56" xfId="1043"/>
    <cellStyle name="Normal 56 2" xfId="2014"/>
    <cellStyle name="Normal 57" xfId="1044"/>
    <cellStyle name="Normal 58" xfId="1971"/>
    <cellStyle name="Normal 58 2" xfId="1997"/>
    <cellStyle name="Normal 59" xfId="1990"/>
    <cellStyle name="Normal 6" xfId="205"/>
    <cellStyle name="Normal 6 2" xfId="2028"/>
    <cellStyle name="Normal 60" xfId="2037"/>
    <cellStyle name="Normal 61" xfId="2029"/>
    <cellStyle name="Normal 7" xfId="106"/>
    <cellStyle name="Normal 7 2" xfId="1045"/>
    <cellStyle name="Normal 8" xfId="1046"/>
    <cellStyle name="Normal 8 2" xfId="1047"/>
    <cellStyle name="Normal 9" xfId="107"/>
    <cellStyle name="Normal 9 10" xfId="1048"/>
    <cellStyle name="Normal 9 11" xfId="1049"/>
    <cellStyle name="Normal 9 12" xfId="1050"/>
    <cellStyle name="Normal 9 13" xfId="1051"/>
    <cellStyle name="Normal 9 14" xfId="1052"/>
    <cellStyle name="Normal 9 15" xfId="1053"/>
    <cellStyle name="Normal 9 16" xfId="1054"/>
    <cellStyle name="Normal 9 17" xfId="1055"/>
    <cellStyle name="Normal 9 18" xfId="1056"/>
    <cellStyle name="Normal 9 19" xfId="1057"/>
    <cellStyle name="Normal 9 2" xfId="1058"/>
    <cellStyle name="Normal 9 2 2" xfId="1059"/>
    <cellStyle name="Normal 9 20" xfId="1060"/>
    <cellStyle name="Normal 9 21" xfId="1061"/>
    <cellStyle name="Normal 9 22" xfId="1062"/>
    <cellStyle name="Normal 9 23" xfId="1063"/>
    <cellStyle name="Normal 9 24" xfId="1064"/>
    <cellStyle name="Normal 9 25" xfId="1065"/>
    <cellStyle name="Normal 9 26" xfId="1066"/>
    <cellStyle name="Normal 9 27" xfId="1067"/>
    <cellStyle name="Normal 9 28" xfId="1068"/>
    <cellStyle name="Normal 9 29" xfId="1069"/>
    <cellStyle name="Normal 9 3" xfId="1070"/>
    <cellStyle name="Normal 9 30" xfId="1071"/>
    <cellStyle name="Normal 9 31" xfId="1072"/>
    <cellStyle name="Normal 9 32" xfId="1073"/>
    <cellStyle name="Normal 9 33" xfId="1074"/>
    <cellStyle name="Normal 9 34" xfId="1075"/>
    <cellStyle name="Normal 9 35" xfId="1076"/>
    <cellStyle name="Normal 9 36" xfId="1077"/>
    <cellStyle name="Normal 9 37" xfId="1078"/>
    <cellStyle name="Normal 9 38" xfId="1079"/>
    <cellStyle name="Normal 9 39" xfId="1080"/>
    <cellStyle name="Normal 9 4" xfId="1081"/>
    <cellStyle name="Normal 9 40" xfId="1082"/>
    <cellStyle name="Normal 9 41" xfId="1083"/>
    <cellStyle name="Normal 9 42" xfId="1084"/>
    <cellStyle name="Normal 9 43" xfId="1085"/>
    <cellStyle name="Normal 9 44" xfId="1086"/>
    <cellStyle name="Normal 9 45" xfId="1087"/>
    <cellStyle name="Normal 9 46" xfId="1088"/>
    <cellStyle name="Normal 9 47" xfId="1089"/>
    <cellStyle name="Normal 9 48" xfId="1090"/>
    <cellStyle name="Normal 9 5" xfId="1091"/>
    <cellStyle name="Normal 9 6" xfId="1092"/>
    <cellStyle name="Normal 9 7" xfId="1093"/>
    <cellStyle name="Normal 9 8" xfId="1094"/>
    <cellStyle name="Normal 9 9" xfId="1095"/>
    <cellStyle name="Normal 9_1.3s Accounting C Costs Scots" xfId="1096"/>
    <cellStyle name="Normal U" xfId="108"/>
    <cellStyle name="Normal_2009 NGET Group - Regulatory debt reporting Pack AKM Checked" xfId="109"/>
    <cellStyle name="Normal_2010_NGET_TPCR4_RO_FBPQ(Capex)_revised030910 (2)" xfId="2018"/>
    <cellStyle name="Normal_4.8 Boundary transfer capability" xfId="2038"/>
    <cellStyle name="Normal_4.8.1c" xfId="2039"/>
    <cellStyle name="Normal_Actuals Listing" xfId="1991"/>
    <cellStyle name="Normal_Actuals Listing 2" xfId="2010"/>
    <cellStyle name="Normal_amended tax tables" xfId="110"/>
    <cellStyle name="Normal_amended tax tables 2" xfId="111"/>
    <cellStyle name="Normal_BPQ template v1 from NGT 22 June" xfId="112"/>
    <cellStyle name="Normal_BPQ template v1 from NGT 22 June 2" xfId="206"/>
    <cellStyle name="Normal_Copy of Draft opex HBPQ v3" xfId="113"/>
    <cellStyle name="Normal_Defects" xfId="1995"/>
    <cellStyle name="Normal_Draft Property Sheet for RRP" xfId="1975"/>
    <cellStyle name="Normal_Draft SP Transmission version 1" xfId="114"/>
    <cellStyle name="Normal_Draft SP Transmission version 1 2" xfId="1974"/>
    <cellStyle name="Normal_FBPQ_data_links" xfId="1993"/>
    <cellStyle name="Normal_Financial tables_NG 2" xfId="115"/>
    <cellStyle name="Normal_Financial tables_NG 2 2" xfId="1973"/>
    <cellStyle name="Normal_Financial tables_NG_3.3 Tax" xfId="116"/>
    <cellStyle name="Normal_HBPQ_data_links" xfId="1992"/>
    <cellStyle name="Normal_KE2067  Engineering Opex BPQ" xfId="1972"/>
    <cellStyle name="Normal_NGET Opex RRP 200708" xfId="117"/>
    <cellStyle name="Normal_NGT CAPEX NTS capex HBPQ" xfId="2048"/>
    <cellStyle name="Normal_NGT HBPQ Final Version 5 " xfId="118"/>
    <cellStyle name="Normal_Opex Tables" xfId="119"/>
    <cellStyle name="Normal_Opex Tables 2 2" xfId="120"/>
    <cellStyle name="Normal_RAV tables" xfId="121"/>
    <cellStyle name="Normal_risk table" xfId="122"/>
    <cellStyle name="Normal_Sheet2" xfId="2040"/>
    <cellStyle name="Normal_Table 3.7.1" xfId="123"/>
    <cellStyle name="Normal_Table 98_011205v3" xfId="2041"/>
    <cellStyle name="Normal_Table 98_011205v3 2" xfId="2005"/>
    <cellStyle name="Normal_TPCR Electricity Capex Questionnaire Historical v2 050711" xfId="4"/>
    <cellStyle name="Normal_TPCR Electricity Capex Questionnaire Historical v2 050711 2" xfId="2003"/>
    <cellStyle name="Normal_TPCR Electricity Capex Questionnaire Historical v2 050711 2 2" xfId="2021"/>
    <cellStyle name="Normal_TPCR Electricity Capex Questionnaire Historical v2 050711 3" xfId="204"/>
    <cellStyle name="Normal_TPCR Electricity Capex Questionnaire Historical v2 050711_Table 4 16 2009-10" xfId="2006"/>
    <cellStyle name="Normal_Trans PCRRP Tables NGG NTS 0708 OpexFin (1)" xfId="1977"/>
    <cellStyle name="Note 2" xfId="1097"/>
    <cellStyle name="Output 2" xfId="1098"/>
    <cellStyle name="PAGE6" xfId="124"/>
    <cellStyle name="Percent 10" xfId="1099"/>
    <cellStyle name="Percent 12" xfId="2045"/>
    <cellStyle name="Percent 2" xfId="125"/>
    <cellStyle name="Percent 2 10" xfId="1100"/>
    <cellStyle name="Percent 2 11" xfId="1101"/>
    <cellStyle name="Percent 2 12" xfId="1102"/>
    <cellStyle name="Percent 2 13" xfId="1103"/>
    <cellStyle name="Percent 2 14" xfId="1104"/>
    <cellStyle name="Percent 2 15" xfId="1105"/>
    <cellStyle name="Percent 2 16" xfId="1106"/>
    <cellStyle name="Percent 2 17" xfId="1107"/>
    <cellStyle name="Percent 2 18" xfId="1108"/>
    <cellStyle name="Percent 2 19" xfId="1109"/>
    <cellStyle name="Percent 2 2" xfId="126"/>
    <cellStyle name="Percent 2 2 10" xfId="1110"/>
    <cellStyle name="Percent 2 2 11" xfId="1111"/>
    <cellStyle name="Percent 2 2 12" xfId="1112"/>
    <cellStyle name="Percent 2 2 13" xfId="1113"/>
    <cellStyle name="Percent 2 2 14" xfId="1114"/>
    <cellStyle name="Percent 2 2 15" xfId="1115"/>
    <cellStyle name="Percent 2 2 16" xfId="1116"/>
    <cellStyle name="Percent 2 2 17" xfId="1117"/>
    <cellStyle name="Percent 2 2 18" xfId="1118"/>
    <cellStyle name="Percent 2 2 19" xfId="1119"/>
    <cellStyle name="Percent 2 2 2" xfId="1120"/>
    <cellStyle name="Percent 2 2 2 2" xfId="1121"/>
    <cellStyle name="Percent 2 2 2 3" xfId="1122"/>
    <cellStyle name="Percent 2 2 20" xfId="1123"/>
    <cellStyle name="Percent 2 2 21" xfId="1124"/>
    <cellStyle name="Percent 2 2 22" xfId="1125"/>
    <cellStyle name="Percent 2 2 23" xfId="1126"/>
    <cellStyle name="Percent 2 2 24" xfId="1127"/>
    <cellStyle name="Percent 2 2 25" xfId="1128"/>
    <cellStyle name="Percent 2 2 26" xfId="1129"/>
    <cellStyle name="Percent 2 2 27" xfId="1130"/>
    <cellStyle name="Percent 2 2 28" xfId="1131"/>
    <cellStyle name="Percent 2 2 29" xfId="1132"/>
    <cellStyle name="Percent 2 2 3" xfId="1133"/>
    <cellStyle name="Percent 2 2 30" xfId="1134"/>
    <cellStyle name="Percent 2 2 31" xfId="1135"/>
    <cellStyle name="Percent 2 2 32" xfId="1136"/>
    <cellStyle name="Percent 2 2 33" xfId="1137"/>
    <cellStyle name="Percent 2 2 34" xfId="1138"/>
    <cellStyle name="Percent 2 2 35" xfId="1139"/>
    <cellStyle name="Percent 2 2 36" xfId="1140"/>
    <cellStyle name="Percent 2 2 37" xfId="1141"/>
    <cellStyle name="Percent 2 2 38" xfId="1142"/>
    <cellStyle name="Percent 2 2 39" xfId="1143"/>
    <cellStyle name="Percent 2 2 4" xfId="1144"/>
    <cellStyle name="Percent 2 2 40" xfId="1145"/>
    <cellStyle name="Percent 2 2 41" xfId="1146"/>
    <cellStyle name="Percent 2 2 42" xfId="1147"/>
    <cellStyle name="Percent 2 2 43" xfId="1148"/>
    <cellStyle name="Percent 2 2 44" xfId="1149"/>
    <cellStyle name="Percent 2 2 45" xfId="1150"/>
    <cellStyle name="Percent 2 2 46" xfId="1151"/>
    <cellStyle name="Percent 2 2 47" xfId="1152"/>
    <cellStyle name="Percent 2 2 48" xfId="1153"/>
    <cellStyle name="Percent 2 2 49" xfId="1154"/>
    <cellStyle name="Percent 2 2 5" xfId="1155"/>
    <cellStyle name="Percent 2 2 6" xfId="1156"/>
    <cellStyle name="Percent 2 2 7" xfId="1157"/>
    <cellStyle name="Percent 2 2 8" xfId="1158"/>
    <cellStyle name="Percent 2 2 9" xfId="1159"/>
    <cellStyle name="Percent 2 20" xfId="1160"/>
    <cellStyle name="Percent 2 21" xfId="1161"/>
    <cellStyle name="Percent 2 22" xfId="1162"/>
    <cellStyle name="Percent 2 23" xfId="1163"/>
    <cellStyle name="Percent 2 24" xfId="1164"/>
    <cellStyle name="Percent 2 25" xfId="1165"/>
    <cellStyle name="Percent 2 26" xfId="1166"/>
    <cellStyle name="Percent 2 27" xfId="1167"/>
    <cellStyle name="Percent 2 28" xfId="1168"/>
    <cellStyle name="Percent 2 29" xfId="1169"/>
    <cellStyle name="Percent 2 3" xfId="1170"/>
    <cellStyle name="Percent 2 3 10" xfId="1171"/>
    <cellStyle name="Percent 2 3 11" xfId="1172"/>
    <cellStyle name="Percent 2 3 12" xfId="1173"/>
    <cellStyle name="Percent 2 3 13" xfId="1174"/>
    <cellStyle name="Percent 2 3 14" xfId="1175"/>
    <cellStyle name="Percent 2 3 15" xfId="1176"/>
    <cellStyle name="Percent 2 3 16" xfId="1177"/>
    <cellStyle name="Percent 2 3 17" xfId="1178"/>
    <cellStyle name="Percent 2 3 18" xfId="1179"/>
    <cellStyle name="Percent 2 3 19" xfId="1180"/>
    <cellStyle name="Percent 2 3 2" xfId="1181"/>
    <cellStyle name="Percent 2 3 2 2" xfId="1182"/>
    <cellStyle name="Percent 2 3 2 3" xfId="1183"/>
    <cellStyle name="Percent 2 3 20" xfId="1184"/>
    <cellStyle name="Percent 2 3 21" xfId="1185"/>
    <cellStyle name="Percent 2 3 22" xfId="1186"/>
    <cellStyle name="Percent 2 3 23" xfId="1187"/>
    <cellStyle name="Percent 2 3 24" xfId="1188"/>
    <cellStyle name="Percent 2 3 25" xfId="1189"/>
    <cellStyle name="Percent 2 3 26" xfId="1190"/>
    <cellStyle name="Percent 2 3 27" xfId="1191"/>
    <cellStyle name="Percent 2 3 28" xfId="1192"/>
    <cellStyle name="Percent 2 3 29" xfId="1193"/>
    <cellStyle name="Percent 2 3 3" xfId="1194"/>
    <cellStyle name="Percent 2 3 30" xfId="1195"/>
    <cellStyle name="Percent 2 3 31" xfId="1196"/>
    <cellStyle name="Percent 2 3 32" xfId="1197"/>
    <cellStyle name="Percent 2 3 33" xfId="1198"/>
    <cellStyle name="Percent 2 3 34" xfId="1199"/>
    <cellStyle name="Percent 2 3 35" xfId="1200"/>
    <cellStyle name="Percent 2 3 36" xfId="1201"/>
    <cellStyle name="Percent 2 3 37" xfId="1202"/>
    <cellStyle name="Percent 2 3 38" xfId="1203"/>
    <cellStyle name="Percent 2 3 39" xfId="1204"/>
    <cellStyle name="Percent 2 3 4" xfId="1205"/>
    <cellStyle name="Percent 2 3 40" xfId="1206"/>
    <cellStyle name="Percent 2 3 41" xfId="1207"/>
    <cellStyle name="Percent 2 3 42" xfId="1208"/>
    <cellStyle name="Percent 2 3 43" xfId="1209"/>
    <cellStyle name="Percent 2 3 44" xfId="1210"/>
    <cellStyle name="Percent 2 3 45" xfId="1211"/>
    <cellStyle name="Percent 2 3 46" xfId="1212"/>
    <cellStyle name="Percent 2 3 47" xfId="1213"/>
    <cellStyle name="Percent 2 3 5" xfId="1214"/>
    <cellStyle name="Percent 2 3 6" xfId="1215"/>
    <cellStyle name="Percent 2 3 7" xfId="1216"/>
    <cellStyle name="Percent 2 3 8" xfId="1217"/>
    <cellStyle name="Percent 2 3 9" xfId="1218"/>
    <cellStyle name="Percent 2 30" xfId="1219"/>
    <cellStyle name="Percent 2 31" xfId="1220"/>
    <cellStyle name="Percent 2 32" xfId="1221"/>
    <cellStyle name="Percent 2 33" xfId="1222"/>
    <cellStyle name="Percent 2 34" xfId="1223"/>
    <cellStyle name="Percent 2 35" xfId="1224"/>
    <cellStyle name="Percent 2 36" xfId="1225"/>
    <cellStyle name="Percent 2 37" xfId="1226"/>
    <cellStyle name="Percent 2 38" xfId="1227"/>
    <cellStyle name="Percent 2 39" xfId="1228"/>
    <cellStyle name="Percent 2 4" xfId="1229"/>
    <cellStyle name="Percent 2 40" xfId="1230"/>
    <cellStyle name="Percent 2 41" xfId="1231"/>
    <cellStyle name="Percent 2 42" xfId="1232"/>
    <cellStyle name="Percent 2 43" xfId="1233"/>
    <cellStyle name="Percent 2 44" xfId="1234"/>
    <cellStyle name="Percent 2 45" xfId="1235"/>
    <cellStyle name="Percent 2 46" xfId="1236"/>
    <cellStyle name="Percent 2 47" xfId="1237"/>
    <cellStyle name="Percent 2 48" xfId="1238"/>
    <cellStyle name="Percent 2 49" xfId="1239"/>
    <cellStyle name="Percent 2 5" xfId="1240"/>
    <cellStyle name="Percent 2 50" xfId="1241"/>
    <cellStyle name="Percent 2 51" xfId="1242"/>
    <cellStyle name="Percent 2 6" xfId="1243"/>
    <cellStyle name="Percent 2 7" xfId="1244"/>
    <cellStyle name="Percent 2 8" xfId="1245"/>
    <cellStyle name="Percent 2 9" xfId="1246"/>
    <cellStyle name="Percent 3" xfId="127"/>
    <cellStyle name="Percent 4" xfId="1247"/>
    <cellStyle name="Percent 4 10" xfId="128"/>
    <cellStyle name="Percent 4 11" xfId="1248"/>
    <cellStyle name="Percent 4 12" xfId="1249"/>
    <cellStyle name="Percent 4 13" xfId="1250"/>
    <cellStyle name="Percent 4 14" xfId="1251"/>
    <cellStyle name="Percent 4 15" xfId="1252"/>
    <cellStyle name="Percent 4 16" xfId="1253"/>
    <cellStyle name="Percent 4 17" xfId="1254"/>
    <cellStyle name="Percent 4 18" xfId="1255"/>
    <cellStyle name="Percent 4 19" xfId="1256"/>
    <cellStyle name="Percent 4 2" xfId="1257"/>
    <cellStyle name="Percent 4 2 10" xfId="1258"/>
    <cellStyle name="Percent 4 2 11" xfId="1259"/>
    <cellStyle name="Percent 4 2 12" xfId="1260"/>
    <cellStyle name="Percent 4 2 13" xfId="1261"/>
    <cellStyle name="Percent 4 2 14" xfId="1262"/>
    <cellStyle name="Percent 4 2 15" xfId="1263"/>
    <cellStyle name="Percent 4 2 16" xfId="1264"/>
    <cellStyle name="Percent 4 2 17" xfId="1265"/>
    <cellStyle name="Percent 4 2 18" xfId="1266"/>
    <cellStyle name="Percent 4 2 19" xfId="1267"/>
    <cellStyle name="Percent 4 2 2" xfId="1268"/>
    <cellStyle name="Percent 4 2 20" xfId="1269"/>
    <cellStyle name="Percent 4 2 21" xfId="1270"/>
    <cellStyle name="Percent 4 2 22" xfId="1271"/>
    <cellStyle name="Percent 4 2 23" xfId="1272"/>
    <cellStyle name="Percent 4 2 24" xfId="1273"/>
    <cellStyle name="Percent 4 2 25" xfId="1274"/>
    <cellStyle name="Percent 4 2 26" xfId="1275"/>
    <cellStyle name="Percent 4 2 27" xfId="1276"/>
    <cellStyle name="Percent 4 2 28" xfId="1277"/>
    <cellStyle name="Percent 4 2 29" xfId="1278"/>
    <cellStyle name="Percent 4 2 3" xfId="1279"/>
    <cellStyle name="Percent 4 2 30" xfId="1280"/>
    <cellStyle name="Percent 4 2 31" xfId="1281"/>
    <cellStyle name="Percent 4 2 32" xfId="1282"/>
    <cellStyle name="Percent 4 2 33" xfId="1283"/>
    <cellStyle name="Percent 4 2 34" xfId="1284"/>
    <cellStyle name="Percent 4 2 35" xfId="1285"/>
    <cellStyle name="Percent 4 2 36" xfId="1286"/>
    <cellStyle name="Percent 4 2 37" xfId="1287"/>
    <cellStyle name="Percent 4 2 38" xfId="1288"/>
    <cellStyle name="Percent 4 2 39" xfId="1289"/>
    <cellStyle name="Percent 4 2 4" xfId="1290"/>
    <cellStyle name="Percent 4 2 40" xfId="1291"/>
    <cellStyle name="Percent 4 2 41" xfId="1292"/>
    <cellStyle name="Percent 4 2 42" xfId="1293"/>
    <cellStyle name="Percent 4 2 43" xfId="1294"/>
    <cellStyle name="Percent 4 2 44" xfId="1295"/>
    <cellStyle name="Percent 4 2 45" xfId="1296"/>
    <cellStyle name="Percent 4 2 46" xfId="1297"/>
    <cellStyle name="Percent 4 2 47" xfId="1298"/>
    <cellStyle name="Percent 4 2 5" xfId="1299"/>
    <cellStyle name="Percent 4 2 6" xfId="1300"/>
    <cellStyle name="Percent 4 2 7" xfId="1301"/>
    <cellStyle name="Percent 4 2 8" xfId="1302"/>
    <cellStyle name="Percent 4 2 9" xfId="1303"/>
    <cellStyle name="Percent 4 20" xfId="1304"/>
    <cellStyle name="Percent 4 21" xfId="1305"/>
    <cellStyle name="Percent 4 22" xfId="1306"/>
    <cellStyle name="Percent 4 23" xfId="1307"/>
    <cellStyle name="Percent 4 24" xfId="1308"/>
    <cellStyle name="Percent 4 25" xfId="1309"/>
    <cellStyle name="Percent 4 26" xfId="1310"/>
    <cellStyle name="Percent 4 27" xfId="1311"/>
    <cellStyle name="Percent 4 28" xfId="1312"/>
    <cellStyle name="Percent 4 29" xfId="1313"/>
    <cellStyle name="Percent 4 3" xfId="1314"/>
    <cellStyle name="Percent 4 3 10" xfId="1981"/>
    <cellStyle name="Percent 4 3 2" xfId="1315"/>
    <cellStyle name="Percent 4 3 3" xfId="1316"/>
    <cellStyle name="Percent 4 3 4" xfId="1317"/>
    <cellStyle name="Percent 4 3 5" xfId="1318"/>
    <cellStyle name="Percent 4 3 6" xfId="1319"/>
    <cellStyle name="Percent 4 3 7" xfId="1320"/>
    <cellStyle name="Percent 4 3 8" xfId="1982"/>
    <cellStyle name="Percent 4 3 9" xfId="1983"/>
    <cellStyle name="Percent 4 30" xfId="1321"/>
    <cellStyle name="Percent 4 31" xfId="1322"/>
    <cellStyle name="Percent 4 32" xfId="1323"/>
    <cellStyle name="Percent 4 33" xfId="1324"/>
    <cellStyle name="Percent 4 34" xfId="1325"/>
    <cellStyle name="Percent 4 35" xfId="1326"/>
    <cellStyle name="Percent 4 36" xfId="1327"/>
    <cellStyle name="Percent 4 37" xfId="1328"/>
    <cellStyle name="Percent 4 38" xfId="1329"/>
    <cellStyle name="Percent 4 39" xfId="1330"/>
    <cellStyle name="Percent 4 4" xfId="1331"/>
    <cellStyle name="Percent 4 4 10" xfId="1984"/>
    <cellStyle name="Percent 4 4 2" xfId="1332"/>
    <cellStyle name="Percent 4 4 3" xfId="1333"/>
    <cellStyle name="Percent 4 4 4" xfId="1334"/>
    <cellStyle name="Percent 4 4 5" xfId="1335"/>
    <cellStyle name="Percent 4 4 6" xfId="1336"/>
    <cellStyle name="Percent 4 4 7" xfId="1337"/>
    <cellStyle name="Percent 4 4 8" xfId="1985"/>
    <cellStyle name="Percent 4 4 9" xfId="1986"/>
    <cellStyle name="Percent 4 40" xfId="1338"/>
    <cellStyle name="Percent 4 41" xfId="1339"/>
    <cellStyle name="Percent 4 42" xfId="1340"/>
    <cellStyle name="Percent 4 43" xfId="1341"/>
    <cellStyle name="Percent 4 44" xfId="1342"/>
    <cellStyle name="Percent 4 45" xfId="1343"/>
    <cellStyle name="Percent 4 46" xfId="1344"/>
    <cellStyle name="Percent 4 47" xfId="1345"/>
    <cellStyle name="Percent 4 48" xfId="1346"/>
    <cellStyle name="Percent 4 5" xfId="1347"/>
    <cellStyle name="Percent 4 5 10" xfId="1987"/>
    <cellStyle name="Percent 4 5 2" xfId="1348"/>
    <cellStyle name="Percent 4 5 3" xfId="1349"/>
    <cellStyle name="Percent 4 5 4" xfId="1350"/>
    <cellStyle name="Percent 4 5 5" xfId="1351"/>
    <cellStyle name="Percent 4 5 6" xfId="1352"/>
    <cellStyle name="Percent 4 5 7" xfId="1353"/>
    <cellStyle name="Percent 4 5 8" xfId="1988"/>
    <cellStyle name="Percent 4 5 9" xfId="1989"/>
    <cellStyle name="Percent 4 6" xfId="1354"/>
    <cellStyle name="Percent 4 7" xfId="1355"/>
    <cellStyle name="Percent 4 8" xfId="1356"/>
    <cellStyle name="Percent 4 9" xfId="1357"/>
    <cellStyle name="Percent 5" xfId="1358"/>
    <cellStyle name="Percent 6" xfId="1359"/>
    <cellStyle name="Percent 6 10" xfId="1360"/>
    <cellStyle name="Percent 6 11" xfId="1361"/>
    <cellStyle name="Percent 6 12" xfId="1362"/>
    <cellStyle name="Percent 6 13" xfId="1363"/>
    <cellStyle name="Percent 6 14" xfId="1364"/>
    <cellStyle name="Percent 6 15" xfId="1365"/>
    <cellStyle name="Percent 6 16" xfId="1366"/>
    <cellStyle name="Percent 6 17" xfId="1367"/>
    <cellStyle name="Percent 6 18" xfId="1368"/>
    <cellStyle name="Percent 6 19" xfId="1369"/>
    <cellStyle name="Percent 6 2" xfId="1370"/>
    <cellStyle name="Percent 6 20" xfId="1371"/>
    <cellStyle name="Percent 6 21" xfId="1372"/>
    <cellStyle name="Percent 6 22" xfId="1373"/>
    <cellStyle name="Percent 6 23" xfId="1374"/>
    <cellStyle name="Percent 6 24" xfId="1375"/>
    <cellStyle name="Percent 6 25" xfId="1376"/>
    <cellStyle name="Percent 6 26" xfId="1377"/>
    <cellStyle name="Percent 6 27" xfId="1378"/>
    <cellStyle name="Percent 6 28" xfId="1379"/>
    <cellStyle name="Percent 6 29" xfId="1380"/>
    <cellStyle name="Percent 6 3" xfId="1381"/>
    <cellStyle name="Percent 6 30" xfId="1382"/>
    <cellStyle name="Percent 6 31" xfId="1383"/>
    <cellStyle name="Percent 6 32" xfId="1384"/>
    <cellStyle name="Percent 6 33" xfId="1385"/>
    <cellStyle name="Percent 6 34" xfId="1386"/>
    <cellStyle name="Percent 6 35" xfId="1387"/>
    <cellStyle name="Percent 6 36" xfId="1388"/>
    <cellStyle name="Percent 6 37" xfId="1389"/>
    <cellStyle name="Percent 6 38" xfId="1390"/>
    <cellStyle name="Percent 6 39" xfId="1391"/>
    <cellStyle name="Percent 6 4" xfId="1392"/>
    <cellStyle name="Percent 6 40" xfId="1393"/>
    <cellStyle name="Percent 6 41" xfId="1394"/>
    <cellStyle name="Percent 6 42" xfId="1395"/>
    <cellStyle name="Percent 6 43" xfId="1396"/>
    <cellStyle name="Percent 6 44" xfId="1397"/>
    <cellStyle name="Percent 6 45" xfId="1398"/>
    <cellStyle name="Percent 6 46" xfId="1399"/>
    <cellStyle name="Percent 6 47" xfId="1400"/>
    <cellStyle name="Percent 6 5" xfId="1401"/>
    <cellStyle name="Percent 6 6" xfId="1402"/>
    <cellStyle name="Percent 6 7" xfId="1403"/>
    <cellStyle name="Percent 6 8" xfId="1404"/>
    <cellStyle name="Percent 6 9" xfId="1405"/>
    <cellStyle name="Percent 7" xfId="1406"/>
    <cellStyle name="Percent 7 2" xfId="1407"/>
    <cellStyle name="Percent 8" xfId="129"/>
    <cellStyle name="Percent 8 10" xfId="130"/>
    <cellStyle name="Percent 8 11" xfId="1408"/>
    <cellStyle name="Percent 8 12" xfId="1409"/>
    <cellStyle name="Percent 8 13" xfId="1410"/>
    <cellStyle name="Percent 8 14" xfId="1411"/>
    <cellStyle name="Percent 8 15" xfId="1412"/>
    <cellStyle name="Percent 8 16" xfId="1413"/>
    <cellStyle name="Percent 8 17" xfId="1414"/>
    <cellStyle name="Percent 8 18" xfId="1415"/>
    <cellStyle name="Percent 8 19" xfId="1416"/>
    <cellStyle name="Percent 8 2" xfId="1417"/>
    <cellStyle name="Percent 8 2 2" xfId="1418"/>
    <cellStyle name="Percent 8 2 2 2" xfId="1419"/>
    <cellStyle name="Percent 8 2 3" xfId="1420"/>
    <cellStyle name="Percent 8 20" xfId="1421"/>
    <cellStyle name="Percent 8 21" xfId="1422"/>
    <cellStyle name="Percent 8 22" xfId="1423"/>
    <cellStyle name="Percent 8 23" xfId="1424"/>
    <cellStyle name="Percent 8 24" xfId="1425"/>
    <cellStyle name="Percent 8 25" xfId="1426"/>
    <cellStyle name="Percent 8 26" xfId="1427"/>
    <cellStyle name="Percent 8 27" xfId="1428"/>
    <cellStyle name="Percent 8 28" xfId="1429"/>
    <cellStyle name="Percent 8 29" xfId="1430"/>
    <cellStyle name="Percent 8 3" xfId="1431"/>
    <cellStyle name="Percent 8 3 2" xfId="1432"/>
    <cellStyle name="Percent 8 30" xfId="1433"/>
    <cellStyle name="Percent 8 31" xfId="1434"/>
    <cellStyle name="Percent 8 32" xfId="1435"/>
    <cellStyle name="Percent 8 33" xfId="1436"/>
    <cellStyle name="Percent 8 34" xfId="1437"/>
    <cellStyle name="Percent 8 35" xfId="1438"/>
    <cellStyle name="Percent 8 36" xfId="1439"/>
    <cellStyle name="Percent 8 37" xfId="1440"/>
    <cellStyle name="Percent 8 38" xfId="1441"/>
    <cellStyle name="Percent 8 39" xfId="1442"/>
    <cellStyle name="Percent 8 4" xfId="1443"/>
    <cellStyle name="Percent 8 40" xfId="1444"/>
    <cellStyle name="Percent 8 41" xfId="1445"/>
    <cellStyle name="Percent 8 42" xfId="1446"/>
    <cellStyle name="Percent 8 43" xfId="1447"/>
    <cellStyle name="Percent 8 44" xfId="1448"/>
    <cellStyle name="Percent 8 45" xfId="1449"/>
    <cellStyle name="Percent 8 46" xfId="1450"/>
    <cellStyle name="Percent 8 47" xfId="1451"/>
    <cellStyle name="Percent 8 5" xfId="1452"/>
    <cellStyle name="Percent 8 6" xfId="1453"/>
    <cellStyle name="Percent 8 7" xfId="1454"/>
    <cellStyle name="Percent 8 8" xfId="1455"/>
    <cellStyle name="Percent 8 9" xfId="1456"/>
    <cellStyle name="Percent 9" xfId="1457"/>
    <cellStyle name="Percent 9 2" xfId="1458"/>
    <cellStyle name="Percent 9 3" xfId="1459"/>
    <cellStyle name="Pre-inputted cells" xfId="131"/>
    <cellStyle name="Pre-inputted cells 10" xfId="1460"/>
    <cellStyle name="Pre-inputted cells 11" xfId="1461"/>
    <cellStyle name="Pre-inputted cells 12" xfId="1462"/>
    <cellStyle name="Pre-inputted cells 13" xfId="2030"/>
    <cellStyle name="Pre-inputted cells 14" xfId="132"/>
    <cellStyle name="Pre-inputted cells 2" xfId="133"/>
    <cellStyle name="Pre-inputted cells 2 2" xfId="1463"/>
    <cellStyle name="Pre-inputted cells 2 2 2" xfId="1464"/>
    <cellStyle name="Pre-inputted cells 2 2 2 2" xfId="1465"/>
    <cellStyle name="Pre-inputted cells 2 2 2_4 28 1_Asst_Health_Crit_AllTO_RIIO_20110714pm" xfId="1466"/>
    <cellStyle name="Pre-inputted cells 2 2 3" xfId="1467"/>
    <cellStyle name="Pre-inputted cells 2 2 4" xfId="1468"/>
    <cellStyle name="Pre-inputted cells 2 2_4 28 1_Asst_Health_Crit_AllTO_RIIO_20110714pm" xfId="1469"/>
    <cellStyle name="Pre-inputted cells 2 3" xfId="1470"/>
    <cellStyle name="Pre-inputted cells 2 3 2" xfId="1471"/>
    <cellStyle name="Pre-inputted cells 2 3_4 28 1_Asst_Health_Crit_AllTO_RIIO_20110714pm" xfId="1472"/>
    <cellStyle name="Pre-inputted cells 2 4" xfId="1473"/>
    <cellStyle name="Pre-inputted cells 2 5" xfId="1474"/>
    <cellStyle name="Pre-inputted cells 2_1.3s Accounting C Costs Scots" xfId="1475"/>
    <cellStyle name="Pre-inputted cells 3" xfId="134"/>
    <cellStyle name="Pre-inputted cells 3 2" xfId="1476"/>
    <cellStyle name="Pre-inputted cells 3 2 2" xfId="1477"/>
    <cellStyle name="Pre-inputted cells 3 2 2 2" xfId="1478"/>
    <cellStyle name="Pre-inputted cells 3 2 2_4 28 1_Asst_Health_Crit_AllTO_RIIO_20110714pm" xfId="1479"/>
    <cellStyle name="Pre-inputted cells 3 2 3" xfId="1480"/>
    <cellStyle name="Pre-inputted cells 3 2 4" xfId="1481"/>
    <cellStyle name="Pre-inputted cells 3 2_4 28 1_Asst_Health_Crit_AllTO_RIIO_20110714pm" xfId="1482"/>
    <cellStyle name="Pre-inputted cells 3 3" xfId="1483"/>
    <cellStyle name="Pre-inputted cells 3 3 2" xfId="1484"/>
    <cellStyle name="Pre-inputted cells 3 3_4 28 1_Asst_Health_Crit_AllTO_RIIO_20110714pm" xfId="1485"/>
    <cellStyle name="Pre-inputted cells 3 4" xfId="1486"/>
    <cellStyle name="Pre-inputted cells 3 5" xfId="1487"/>
    <cellStyle name="Pre-inputted cells 3 7" xfId="135"/>
    <cellStyle name="Pre-inputted cells 3_1.3s Accounting C Costs Scots" xfId="1488"/>
    <cellStyle name="Pre-inputted cells 4" xfId="136"/>
    <cellStyle name="Pre-inputted cells 4 2" xfId="1489"/>
    <cellStyle name="Pre-inputted cells 4 2 2" xfId="1490"/>
    <cellStyle name="Pre-inputted cells 4 2 2 2" xfId="1491"/>
    <cellStyle name="Pre-inputted cells 4 2 2_4 28 1_Asst_Health_Crit_AllTO_RIIO_20110714pm" xfId="1492"/>
    <cellStyle name="Pre-inputted cells 4 2 3" xfId="1493"/>
    <cellStyle name="Pre-inputted cells 4 2 4" xfId="1494"/>
    <cellStyle name="Pre-inputted cells 4 2_4 28 1_Asst_Health_Crit_AllTO_RIIO_20110714pm" xfId="1495"/>
    <cellStyle name="Pre-inputted cells 4 3" xfId="1496"/>
    <cellStyle name="Pre-inputted cells 4 3 2" xfId="1497"/>
    <cellStyle name="Pre-inputted cells 4 3_4 28 1_Asst_Health_Crit_AllTO_RIIO_20110714pm" xfId="1498"/>
    <cellStyle name="Pre-inputted cells 4 4" xfId="1499"/>
    <cellStyle name="Pre-inputted cells 4 5" xfId="1500"/>
    <cellStyle name="Pre-inputted cells 4 7" xfId="137"/>
    <cellStyle name="Pre-inputted cells 4_1.3s Accounting C Costs Scots" xfId="1501"/>
    <cellStyle name="Pre-inputted cells 5" xfId="138"/>
    <cellStyle name="Pre-inputted cells 5 2" xfId="1502"/>
    <cellStyle name="Pre-inputted cells 5 2 2" xfId="1503"/>
    <cellStyle name="Pre-inputted cells 5 2 2 2" xfId="1504"/>
    <cellStyle name="Pre-inputted cells 5 2 2 2 2" xfId="1505"/>
    <cellStyle name="Pre-inputted cells 5 2 2 2_4 28 1_Asst_Health_Crit_AllTO_RIIO_20110714pm" xfId="1506"/>
    <cellStyle name="Pre-inputted cells 5 2 2 3" xfId="1507"/>
    <cellStyle name="Pre-inputted cells 5 2 2 4" xfId="1508"/>
    <cellStyle name="Pre-inputted cells 5 2 2_4 28 1_Asst_Health_Crit_AllTO_RIIO_20110714pm" xfId="1509"/>
    <cellStyle name="Pre-inputted cells 5 2 3" xfId="1510"/>
    <cellStyle name="Pre-inputted cells 5 2 3 2" xfId="1511"/>
    <cellStyle name="Pre-inputted cells 5 2 3_4 28 1_Asst_Health_Crit_AllTO_RIIO_20110714pm" xfId="1512"/>
    <cellStyle name="Pre-inputted cells 5 2 4" xfId="1513"/>
    <cellStyle name="Pre-inputted cells 5 2 5" xfId="1514"/>
    <cellStyle name="Pre-inputted cells 5 2_4 28 1_Asst_Health_Crit_AllTO_RIIO_20110714pm" xfId="1515"/>
    <cellStyle name="Pre-inputted cells 5 3" xfId="1516"/>
    <cellStyle name="Pre-inputted cells 5 3 2" xfId="1517"/>
    <cellStyle name="Pre-inputted cells 5 3_4 28 1_Asst_Health_Crit_AllTO_RIIO_20110714pm" xfId="1518"/>
    <cellStyle name="Pre-inputted cells 5 4" xfId="1519"/>
    <cellStyle name="Pre-inputted cells 5 5" xfId="1520"/>
    <cellStyle name="Pre-inputted cells 5_1.3s Accounting C Costs Scots" xfId="1521"/>
    <cellStyle name="Pre-inputted cells 6" xfId="139"/>
    <cellStyle name="Pre-inputted cells 6 2" xfId="1522"/>
    <cellStyle name="Pre-inputted cells 6 2 2" xfId="1523"/>
    <cellStyle name="Pre-inputted cells 6 2 2 2" xfId="1524"/>
    <cellStyle name="Pre-inputted cells 6 2 2_4 28 1_Asst_Health_Crit_AllTO_RIIO_20110714pm" xfId="1525"/>
    <cellStyle name="Pre-inputted cells 6 2 3" xfId="1526"/>
    <cellStyle name="Pre-inputted cells 6 2 4" xfId="1527"/>
    <cellStyle name="Pre-inputted cells 6 2_4 28 1_Asst_Health_Crit_AllTO_RIIO_20110714pm" xfId="1528"/>
    <cellStyle name="Pre-inputted cells 6 3" xfId="1529"/>
    <cellStyle name="Pre-inputted cells 6 3 2" xfId="1530"/>
    <cellStyle name="Pre-inputted cells 6 3_4 28 1_Asst_Health_Crit_AllTO_RIIO_20110714pm" xfId="1531"/>
    <cellStyle name="Pre-inputted cells 6 4" xfId="1532"/>
    <cellStyle name="Pre-inputted cells 6 5" xfId="1533"/>
    <cellStyle name="Pre-inputted cells 6_4 28 1_Asst_Health_Crit_AllTO_RIIO_20110714pm" xfId="1534"/>
    <cellStyle name="Pre-inputted cells 7" xfId="1535"/>
    <cellStyle name="Pre-inputted cells 7 2" xfId="1536"/>
    <cellStyle name="Pre-inputted cells 7 2 2" xfId="1537"/>
    <cellStyle name="Pre-inputted cells 7 2 2 2" xfId="1538"/>
    <cellStyle name="Pre-inputted cells 7 2 2_4 28 1_Asst_Health_Crit_AllTO_RIIO_20110714pm" xfId="1539"/>
    <cellStyle name="Pre-inputted cells 7 2 3" xfId="1540"/>
    <cellStyle name="Pre-inputted cells 7 2 4" xfId="1541"/>
    <cellStyle name="Pre-inputted cells 7 2_4 28 1_Asst_Health_Crit_AllTO_RIIO_20110714pm" xfId="1542"/>
    <cellStyle name="Pre-inputted cells 7 3" xfId="1543"/>
    <cellStyle name="Pre-inputted cells 7 3 2" xfId="1544"/>
    <cellStyle name="Pre-inputted cells 7 3_4 28 1_Asst_Health_Crit_AllTO_RIIO_20110714pm" xfId="1545"/>
    <cellStyle name="Pre-inputted cells 7 4" xfId="1546"/>
    <cellStyle name="Pre-inputted cells 7 5" xfId="1547"/>
    <cellStyle name="Pre-inputted cells 7_4 28 1_Asst_Health_Crit_AllTO_RIIO_20110714pm" xfId="1548"/>
    <cellStyle name="Pre-inputted cells 8" xfId="1549"/>
    <cellStyle name="Pre-inputted cells 8 2" xfId="1550"/>
    <cellStyle name="Pre-inputted cells 8_4 28 1_Asst_Health_Crit_AllTO_RIIO_20110714pm" xfId="1551"/>
    <cellStyle name="Pre-inputted cells 9" xfId="1552"/>
    <cellStyle name="Pre-inputted cells_1.3s Accounting C Costs Scots" xfId="1553"/>
    <cellStyle name="RangeName" xfId="1554"/>
    <cellStyle name="RIGs" xfId="1555"/>
    <cellStyle name="RIGs 2" xfId="1556"/>
    <cellStyle name="RIGs 2 2" xfId="1557"/>
    <cellStyle name="RIGs 2 2 2" xfId="1558"/>
    <cellStyle name="RIGs 2 2_4 28 1_Asst_Health_Crit_AllTO_RIIO_20110714pm" xfId="1559"/>
    <cellStyle name="RIGs 2 3" xfId="1560"/>
    <cellStyle name="RIGs 2_4 28 1_Asst_Health_Crit_AllTO_RIIO_20110714pm" xfId="1561"/>
    <cellStyle name="RIGs 3" xfId="1562"/>
    <cellStyle name="RIGs 3 2" xfId="1563"/>
    <cellStyle name="RIGs 3_4 28 1_Asst_Health_Crit_AllTO_RIIO_20110714pm" xfId="1564"/>
    <cellStyle name="RIGs 4" xfId="1565"/>
    <cellStyle name="RIGs input cells" xfId="140"/>
    <cellStyle name="RIGs input cells 10" xfId="141"/>
    <cellStyle name="RIGs input cells 10 3" xfId="2044"/>
    <cellStyle name="RIGs input cells 11" xfId="1566"/>
    <cellStyle name="RIGs input cells 12" xfId="1567"/>
    <cellStyle name="RIGs input cells 13" xfId="2031"/>
    <cellStyle name="RIGs input cells 2" xfId="1568"/>
    <cellStyle name="RIGs input cells 2 10" xfId="1569"/>
    <cellStyle name="RIGs input cells 2 11" xfId="1570"/>
    <cellStyle name="RIGs input cells 2 2" xfId="142"/>
    <cellStyle name="RIGs input cells 2 2 2" xfId="1571"/>
    <cellStyle name="RIGs input cells 2 2 2 2" xfId="1572"/>
    <cellStyle name="RIGs input cells 2 2 2 2 2" xfId="1573"/>
    <cellStyle name="RIGs input cells 2 2 2 2_4 28 1_Asst_Health_Crit_AllTO_RIIO_20110714pm" xfId="1574"/>
    <cellStyle name="RIGs input cells 2 2 2 3" xfId="1575"/>
    <cellStyle name="RIGs input cells 2 2 2 4" xfId="1576"/>
    <cellStyle name="RIGs input cells 2 2 2_4 28 1_Asst_Health_Crit_AllTO_RIIO_20110714pm" xfId="1577"/>
    <cellStyle name="RIGs input cells 2 2 3" xfId="1578"/>
    <cellStyle name="RIGs input cells 2 2 3 2" xfId="1579"/>
    <cellStyle name="RIGs input cells 2 2 3_4 28 1_Asst_Health_Crit_AllTO_RIIO_20110714pm" xfId="1580"/>
    <cellStyle name="RIGs input cells 2 2 4" xfId="1581"/>
    <cellStyle name="RIGs input cells 2 2 5" xfId="1582"/>
    <cellStyle name="RIGs input cells 2 2_1.3s Accounting C Costs Scots" xfId="1583"/>
    <cellStyle name="RIGs input cells 2 3" xfId="1584"/>
    <cellStyle name="RIGs input cells 2 3 2" xfId="1585"/>
    <cellStyle name="RIGs input cells 2 3 2 2" xfId="1586"/>
    <cellStyle name="RIGs input cells 2 3 2_4 28 1_Asst_Health_Crit_AllTO_RIIO_20110714pm" xfId="1587"/>
    <cellStyle name="RIGs input cells 2 3 3" xfId="1588"/>
    <cellStyle name="RIGs input cells 2 3 4" xfId="1589"/>
    <cellStyle name="RIGs input cells 2 3_4 28 1_Asst_Health_Crit_AllTO_RIIO_20110714pm" xfId="1590"/>
    <cellStyle name="RIGs input cells 2 4" xfId="1591"/>
    <cellStyle name="RIGs input cells 2 4 2" xfId="1592"/>
    <cellStyle name="RIGs input cells 2 4_4 28 1_Asst_Health_Crit_AllTO_RIIO_20110714pm" xfId="1593"/>
    <cellStyle name="RIGs input cells 2 5" xfId="1594"/>
    <cellStyle name="RIGs input cells 2 6" xfId="1595"/>
    <cellStyle name="RIGs input cells 2 7" xfId="1596"/>
    <cellStyle name="RIGs input cells 2 8" xfId="1597"/>
    <cellStyle name="RIGs input cells 2 9" xfId="1598"/>
    <cellStyle name="RIGs input cells 2_1.3s Accounting C Costs Scots" xfId="1599"/>
    <cellStyle name="RIGs input cells 3" xfId="1600"/>
    <cellStyle name="RIGs input cells 3 10" xfId="1601"/>
    <cellStyle name="RIGs input cells 3 11" xfId="1602"/>
    <cellStyle name="RIGs input cells 3 2" xfId="1603"/>
    <cellStyle name="RIGs input cells 3 2 2" xfId="1604"/>
    <cellStyle name="RIGs input cells 3 2 2 2" xfId="1605"/>
    <cellStyle name="RIGs input cells 3 2 2 2 2" xfId="1606"/>
    <cellStyle name="RIGs input cells 3 2 2 2_4 28 1_Asst_Health_Crit_AllTO_RIIO_20110714pm" xfId="1607"/>
    <cellStyle name="RIGs input cells 3 2 2 3" xfId="1608"/>
    <cellStyle name="RIGs input cells 3 2 2 4" xfId="1609"/>
    <cellStyle name="RIGs input cells 3 2 2_4 28 1_Asst_Health_Crit_AllTO_RIIO_20110714pm" xfId="1610"/>
    <cellStyle name="RIGs input cells 3 2 3" xfId="1611"/>
    <cellStyle name="RIGs input cells 3 2 3 2" xfId="1612"/>
    <cellStyle name="RIGs input cells 3 2 3_4 28 1_Asst_Health_Crit_AllTO_RIIO_20110714pm" xfId="1613"/>
    <cellStyle name="RIGs input cells 3 2 4" xfId="1614"/>
    <cellStyle name="RIGs input cells 3 2 5" xfId="1615"/>
    <cellStyle name="RIGs input cells 3 2_1.3s Accounting C Costs Scots" xfId="1616"/>
    <cellStyle name="RIGs input cells 3 3" xfId="1617"/>
    <cellStyle name="RIGs input cells 3 3 2" xfId="1618"/>
    <cellStyle name="RIGs input cells 3 3 2 2" xfId="1619"/>
    <cellStyle name="RIGs input cells 3 3 2_4 28 1_Asst_Health_Crit_AllTO_RIIO_20110714pm" xfId="1620"/>
    <cellStyle name="RIGs input cells 3 3 3" xfId="1621"/>
    <cellStyle name="RIGs input cells 3 3 4" xfId="1622"/>
    <cellStyle name="RIGs input cells 3 3_4 28 1_Asst_Health_Crit_AllTO_RIIO_20110714pm" xfId="1623"/>
    <cellStyle name="RIGs input cells 3 4" xfId="1624"/>
    <cellStyle name="RIGs input cells 3 4 2" xfId="1625"/>
    <cellStyle name="RIGs input cells 3 4_4 28 1_Asst_Health_Crit_AllTO_RIIO_20110714pm" xfId="1626"/>
    <cellStyle name="RIGs input cells 3 5" xfId="1627"/>
    <cellStyle name="RIGs input cells 3 6" xfId="1628"/>
    <cellStyle name="RIGs input cells 3 7" xfId="1629"/>
    <cellStyle name="RIGs input cells 3 8" xfId="1630"/>
    <cellStyle name="RIGs input cells 3 9" xfId="1631"/>
    <cellStyle name="RIGs input cells 3_1.3s Accounting C Costs Scots" xfId="1632"/>
    <cellStyle name="RIGs input cells 4" xfId="1633"/>
    <cellStyle name="RIGs input cells 4 2" xfId="1634"/>
    <cellStyle name="RIGs input cells 4 2 2" xfId="1635"/>
    <cellStyle name="RIGs input cells 4 2 2 2" xfId="1636"/>
    <cellStyle name="RIGs input cells 4 2 2 2 2" xfId="1637"/>
    <cellStyle name="RIGs input cells 4 2 2 2_4 28 1_Asst_Health_Crit_AllTO_RIIO_20110714pm" xfId="1638"/>
    <cellStyle name="RIGs input cells 4 2 2 3" xfId="1639"/>
    <cellStyle name="RIGs input cells 4 2 2 4" xfId="1640"/>
    <cellStyle name="RIGs input cells 4 2 2_4 28 1_Asst_Health_Crit_AllTO_RIIO_20110714pm" xfId="1641"/>
    <cellStyle name="RIGs input cells 4 2 3" xfId="1642"/>
    <cellStyle name="RIGs input cells 4 2 3 2" xfId="1643"/>
    <cellStyle name="RIGs input cells 4 2 3_4 28 1_Asst_Health_Crit_AllTO_RIIO_20110714pm" xfId="1644"/>
    <cellStyle name="RIGs input cells 4 2 4" xfId="1645"/>
    <cellStyle name="RIGs input cells 4 2 5" xfId="1646"/>
    <cellStyle name="RIGs input cells 4 2_4 28 1_Asst_Health_Crit_AllTO_RIIO_20110714pm" xfId="1647"/>
    <cellStyle name="RIGs input cells 4 3" xfId="1648"/>
    <cellStyle name="RIGs input cells 4 3 2" xfId="1649"/>
    <cellStyle name="RIGs input cells 4 3_4 28 1_Asst_Health_Crit_AllTO_RIIO_20110714pm" xfId="1650"/>
    <cellStyle name="RIGs input cells 4 4" xfId="1651"/>
    <cellStyle name="RIGs input cells 4 5" xfId="1652"/>
    <cellStyle name="RIGs input cells 4 6" xfId="2032"/>
    <cellStyle name="RIGs input cells 4_1.3s Accounting C Costs Scots" xfId="1653"/>
    <cellStyle name="RIGs input cells 5" xfId="143"/>
    <cellStyle name="RIGs input cells 5 2" xfId="1654"/>
    <cellStyle name="RIGs input cells 5 2 2" xfId="1655"/>
    <cellStyle name="RIGs input cells 5 2 2 2" xfId="1656"/>
    <cellStyle name="RIGs input cells 5 2 2_4 28 1_Asst_Health_Crit_AllTO_RIIO_20110714pm" xfId="1657"/>
    <cellStyle name="RIGs input cells 5 2 3" xfId="1658"/>
    <cellStyle name="RIGs input cells 5 2 4" xfId="1659"/>
    <cellStyle name="RIGs input cells 5 2_4 28 1_Asst_Health_Crit_AllTO_RIIO_20110714pm" xfId="1660"/>
    <cellStyle name="RIGs input cells 5 3" xfId="1661"/>
    <cellStyle name="RIGs input cells 5 3 2" xfId="1662"/>
    <cellStyle name="RIGs input cells 5 3_4 28 1_Asst_Health_Crit_AllTO_RIIO_20110714pm" xfId="1663"/>
    <cellStyle name="RIGs input cells 5 4" xfId="1664"/>
    <cellStyle name="RIGs input cells 5 5" xfId="1665"/>
    <cellStyle name="RIGs input cells 5_1.3s Accounting C Costs Scots" xfId="1666"/>
    <cellStyle name="RIGs input cells 6" xfId="1667"/>
    <cellStyle name="RIGs input cells 6 2" xfId="1668"/>
    <cellStyle name="RIGs input cells 6 2 2" xfId="1669"/>
    <cellStyle name="RIGs input cells 6 2 2 2" xfId="1670"/>
    <cellStyle name="RIGs input cells 6 2 2_4 28 1_Asst_Health_Crit_AllTO_RIIO_20110714pm" xfId="1671"/>
    <cellStyle name="RIGs input cells 6 2 3" xfId="1672"/>
    <cellStyle name="RIGs input cells 6 2 4" xfId="1673"/>
    <cellStyle name="RIGs input cells 6 2_4 28 1_Asst_Health_Crit_AllTO_RIIO_20110714pm" xfId="1674"/>
    <cellStyle name="RIGs input cells 6 3" xfId="1675"/>
    <cellStyle name="RIGs input cells 6 3 2" xfId="1676"/>
    <cellStyle name="RIGs input cells 6 3_4 28 1_Asst_Health_Crit_AllTO_RIIO_20110714pm" xfId="1677"/>
    <cellStyle name="RIGs input cells 6 4" xfId="1678"/>
    <cellStyle name="RIGs input cells 6 5" xfId="1679"/>
    <cellStyle name="RIGs input cells 6_1.3s Accounting C Costs Scots" xfId="1680"/>
    <cellStyle name="RIGs input cells 7" xfId="1681"/>
    <cellStyle name="RIGs input cells 7 2" xfId="1682"/>
    <cellStyle name="RIGs input cells 7 2 2" xfId="1683"/>
    <cellStyle name="RIGs input cells 7 2 2 2" xfId="1684"/>
    <cellStyle name="RIGs input cells 7 2 2_4 28 1_Asst_Health_Crit_AllTO_RIIO_20110714pm" xfId="1685"/>
    <cellStyle name="RIGs input cells 7 2 3" xfId="1686"/>
    <cellStyle name="RIGs input cells 7 2 4" xfId="1687"/>
    <cellStyle name="RIGs input cells 7 2_4 28 1_Asst_Health_Crit_AllTO_RIIO_20110714pm" xfId="1688"/>
    <cellStyle name="RIGs input cells 7 3" xfId="1689"/>
    <cellStyle name="RIGs input cells 7 3 2" xfId="1690"/>
    <cellStyle name="RIGs input cells 7 3_4 28 1_Asst_Health_Crit_AllTO_RIIO_20110714pm" xfId="1691"/>
    <cellStyle name="RIGs input cells 7 4" xfId="1692"/>
    <cellStyle name="RIGs input cells 7 5" xfId="1693"/>
    <cellStyle name="RIGs input cells 7_4 28 1_Asst_Health_Crit_AllTO_RIIO_20110714pm" xfId="1694"/>
    <cellStyle name="RIGs input cells 8" xfId="1695"/>
    <cellStyle name="RIGs input cells 8 2" xfId="1696"/>
    <cellStyle name="RIGs input cells 8 2 2" xfId="1697"/>
    <cellStyle name="RIGs input cells 8 2_4 28 1_Asst_Health_Crit_AllTO_RIIO_20110714pm" xfId="1698"/>
    <cellStyle name="RIGs input cells 8 3" xfId="1699"/>
    <cellStyle name="RIGs input cells 8 4" xfId="1700"/>
    <cellStyle name="RIGs input cells 8_4 28 1_Asst_Health_Crit_AllTO_RIIO_20110714pm" xfId="1701"/>
    <cellStyle name="RIGs input cells 9" xfId="1702"/>
    <cellStyle name="RIGs input cells 9 2" xfId="1703"/>
    <cellStyle name="RIGs input cells 9_4 28 1_Asst_Health_Crit_AllTO_RIIO_20110714pm" xfId="1704"/>
    <cellStyle name="RIGs input cells_1.3s Accounting C Costs Scots" xfId="1705"/>
    <cellStyle name="RIGs input cells_F8 Pension Primary scheme " xfId="144"/>
    <cellStyle name="RIGs input totals" xfId="145"/>
    <cellStyle name="RIGs input totals 10" xfId="1706"/>
    <cellStyle name="RIGs input totals 11" xfId="1707"/>
    <cellStyle name="RIGs input totals 12" xfId="1708"/>
    <cellStyle name="RIGs input totals 15" xfId="146"/>
    <cellStyle name="RIGs input totals 2" xfId="1709"/>
    <cellStyle name="RIGs input totals 2 10" xfId="1710"/>
    <cellStyle name="RIGs input totals 2 11" xfId="1711"/>
    <cellStyle name="RIGs input totals 2 12" xfId="2033"/>
    <cellStyle name="RIGs input totals 2 2" xfId="1712"/>
    <cellStyle name="RIGs input totals 2 2 2" xfId="1713"/>
    <cellStyle name="RIGs input totals 2 2 2 2" xfId="1714"/>
    <cellStyle name="RIGs input totals 2 2 2 2 2" xfId="1715"/>
    <cellStyle name="RIGs input totals 2 2 2 2_4 28 1_Asst_Health_Crit_AllTO_RIIO_20110714pm" xfId="1716"/>
    <cellStyle name="RIGs input totals 2 2 2 3" xfId="1717"/>
    <cellStyle name="RIGs input totals 2 2 2 4" xfId="1718"/>
    <cellStyle name="RIGs input totals 2 2 2_4 28 1_Asst_Health_Crit_AllTO_RIIO_20110714pm" xfId="1719"/>
    <cellStyle name="RIGs input totals 2 2 3" xfId="1720"/>
    <cellStyle name="RIGs input totals 2 2 3 2" xfId="1721"/>
    <cellStyle name="RIGs input totals 2 2 3_4 28 1_Asst_Health_Crit_AllTO_RIIO_20110714pm" xfId="1722"/>
    <cellStyle name="RIGs input totals 2 2 4" xfId="1723"/>
    <cellStyle name="RIGs input totals 2 2 5" xfId="1724"/>
    <cellStyle name="RIGs input totals 2 2_1.3s Accounting C Costs Scots" xfId="1725"/>
    <cellStyle name="RIGs input totals 2 3" xfId="1726"/>
    <cellStyle name="RIGs input totals 2 3 2" xfId="1727"/>
    <cellStyle name="RIGs input totals 2 3 2 2" xfId="1728"/>
    <cellStyle name="RIGs input totals 2 3 2 2 2" xfId="1729"/>
    <cellStyle name="RIGs input totals 2 3 2 2_4 28 1_Asst_Health_Crit_AllTO_RIIO_20110714pm" xfId="1730"/>
    <cellStyle name="RIGs input totals 2 3 2 3" xfId="1731"/>
    <cellStyle name="RIGs input totals 2 3 2 4" xfId="1732"/>
    <cellStyle name="RIGs input totals 2 3 2_4 28 1_Asst_Health_Crit_AllTO_RIIO_20110714pm" xfId="1733"/>
    <cellStyle name="RIGs input totals 2 3 3" xfId="1734"/>
    <cellStyle name="RIGs input totals 2 3 3 2" xfId="1735"/>
    <cellStyle name="RIGs input totals 2 3 3_4 28 1_Asst_Health_Crit_AllTO_RIIO_20110714pm" xfId="1736"/>
    <cellStyle name="RIGs input totals 2 3 4" xfId="1737"/>
    <cellStyle name="RIGs input totals 2 3 5" xfId="1738"/>
    <cellStyle name="RIGs input totals 2 3_1.3s Accounting C Costs Scots" xfId="1739"/>
    <cellStyle name="RIGs input totals 2 4" xfId="147"/>
    <cellStyle name="RIGs input totals 2 4 2" xfId="1740"/>
    <cellStyle name="RIGs input totals 2 4 2 2" xfId="1741"/>
    <cellStyle name="RIGs input totals 2 4 2 2 2" xfId="1742"/>
    <cellStyle name="RIGs input totals 2 4 2 2_4 28 1_Asst_Health_Crit_AllTO_RIIO_20110714pm" xfId="1743"/>
    <cellStyle name="RIGs input totals 2 4 2 3" xfId="1744"/>
    <cellStyle name="RIGs input totals 2 4 2 4" xfId="1745"/>
    <cellStyle name="RIGs input totals 2 4 2_4 28 1_Asst_Health_Crit_AllTO_RIIO_20110714pm" xfId="1746"/>
    <cellStyle name="RIGs input totals 2 4 3" xfId="1747"/>
    <cellStyle name="RIGs input totals 2 4 3 2" xfId="1748"/>
    <cellStyle name="RIGs input totals 2 4 3 2 2" xfId="1749"/>
    <cellStyle name="RIGs input totals 2 4 3 2_4 28 1_Asst_Health_Crit_AllTO_RIIO_20110714pm" xfId="1750"/>
    <cellStyle name="RIGs input totals 2 4 3 3" xfId="1751"/>
    <cellStyle name="RIGs input totals 2 4 3 4" xfId="1752"/>
    <cellStyle name="RIGs input totals 2 4 3_4 28 1_Asst_Health_Crit_AllTO_RIIO_20110714pm" xfId="1753"/>
    <cellStyle name="RIGs input totals 2 4 4" xfId="1754"/>
    <cellStyle name="RIGs input totals 2 4 4 2" xfId="1755"/>
    <cellStyle name="RIGs input totals 2 4 4_4 28 1_Asst_Health_Crit_AllTO_RIIO_20110714pm" xfId="1756"/>
    <cellStyle name="RIGs input totals 2 4 5" xfId="1757"/>
    <cellStyle name="RIGs input totals 2 4 6" xfId="1758"/>
    <cellStyle name="RIGs input totals 2 4_4 28 1_Asst_Health_Crit_AllTO_RIIO_20110714pm" xfId="1759"/>
    <cellStyle name="RIGs input totals 2 5" xfId="1760"/>
    <cellStyle name="RIGs input totals 2 5 2" xfId="1761"/>
    <cellStyle name="RIGs input totals 2 5 2 2" xfId="1762"/>
    <cellStyle name="RIGs input totals 2 5 2 2 2" xfId="1763"/>
    <cellStyle name="RIGs input totals 2 5 2 2_4 28 1_Asst_Health_Crit_AllTO_RIIO_20110714pm" xfId="1764"/>
    <cellStyle name="RIGs input totals 2 5 2 3" xfId="1765"/>
    <cellStyle name="RIGs input totals 2 5 2 4" xfId="1766"/>
    <cellStyle name="RIGs input totals 2 5 2_4 28 1_Asst_Health_Crit_AllTO_RIIO_20110714pm" xfId="1767"/>
    <cellStyle name="RIGs input totals 2 5 3" xfId="1768"/>
    <cellStyle name="RIGs input totals 2 5 3 2" xfId="1769"/>
    <cellStyle name="RIGs input totals 2 5 3_4 28 1_Asst_Health_Crit_AllTO_RIIO_20110714pm" xfId="1770"/>
    <cellStyle name="RIGs input totals 2 5 4" xfId="1771"/>
    <cellStyle name="RIGs input totals 2 5 5" xfId="1772"/>
    <cellStyle name="RIGs input totals 2 5_4 28 1_Asst_Health_Crit_AllTO_RIIO_20110714pm" xfId="1773"/>
    <cellStyle name="RIGs input totals 2 6" xfId="1774"/>
    <cellStyle name="RIGs input totals 2 6 2" xfId="1775"/>
    <cellStyle name="RIGs input totals 2 6_4 28 1_Asst_Health_Crit_AllTO_RIIO_20110714pm" xfId="1776"/>
    <cellStyle name="RIGs input totals 2 7" xfId="1777"/>
    <cellStyle name="RIGs input totals 2 8" xfId="1778"/>
    <cellStyle name="RIGs input totals 2 9" xfId="1779"/>
    <cellStyle name="RIGs input totals 2_1.3s Accounting C Costs Scots" xfId="1780"/>
    <cellStyle name="RIGs input totals 3" xfId="1781"/>
    <cellStyle name="RIGs input totals 3 2" xfId="1782"/>
    <cellStyle name="RIGs input totals 3 2 2" xfId="1783"/>
    <cellStyle name="RIGs input totals 3 2 2 2" xfId="1784"/>
    <cellStyle name="RIGs input totals 3 2 2_4 28 1_Asst_Health_Crit_AllTO_RIIO_20110714pm" xfId="1785"/>
    <cellStyle name="RIGs input totals 3 2 3" xfId="1786"/>
    <cellStyle name="RIGs input totals 3 2 4" xfId="1787"/>
    <cellStyle name="RIGs input totals 3 2_4 28 1_Asst_Health_Crit_AllTO_RIIO_20110714pm" xfId="1788"/>
    <cellStyle name="RIGs input totals 3 3" xfId="1789"/>
    <cellStyle name="RIGs input totals 3 3 2" xfId="1790"/>
    <cellStyle name="RIGs input totals 3 3_4 28 1_Asst_Health_Crit_AllTO_RIIO_20110714pm" xfId="1791"/>
    <cellStyle name="RIGs input totals 3 4" xfId="1792"/>
    <cellStyle name="RIGs input totals 3 5" xfId="1793"/>
    <cellStyle name="RIGs input totals 3_1.3s Accounting C Costs Scots" xfId="1794"/>
    <cellStyle name="RIGs input totals 4" xfId="148"/>
    <cellStyle name="RIGs input totals 4 2" xfId="1795"/>
    <cellStyle name="RIGs input totals 4 2 2" xfId="1796"/>
    <cellStyle name="RIGs input totals 4 2 2 2" xfId="1797"/>
    <cellStyle name="RIGs input totals 4 2 2_4 28 1_Asst_Health_Crit_AllTO_RIIO_20110714pm" xfId="1798"/>
    <cellStyle name="RIGs input totals 4 2 3" xfId="1799"/>
    <cellStyle name="RIGs input totals 4 2 4" xfId="1800"/>
    <cellStyle name="RIGs input totals 4 2_4 28 1_Asst_Health_Crit_AllTO_RIIO_20110714pm" xfId="1801"/>
    <cellStyle name="RIGs input totals 4 3" xfId="1802"/>
    <cellStyle name="RIGs input totals 4 3 2" xfId="1803"/>
    <cellStyle name="RIGs input totals 4 3_4 28 1_Asst_Health_Crit_AllTO_RIIO_20110714pm" xfId="1804"/>
    <cellStyle name="RIGs input totals 4 4" xfId="1805"/>
    <cellStyle name="RIGs input totals 4 5" xfId="1806"/>
    <cellStyle name="RIGs input totals 4_1.3s Accounting C Costs Scots" xfId="1807"/>
    <cellStyle name="RIGs input totals 5" xfId="1808"/>
    <cellStyle name="RIGs input totals 5 2" xfId="1809"/>
    <cellStyle name="RIGs input totals 5 2 2" xfId="1810"/>
    <cellStyle name="RIGs input totals 5 2 2 2" xfId="1811"/>
    <cellStyle name="RIGs input totals 5 2 2 2 2" xfId="1812"/>
    <cellStyle name="RIGs input totals 5 2 2 2_4 28 1_Asst_Health_Crit_AllTO_RIIO_20110714pm" xfId="1813"/>
    <cellStyle name="RIGs input totals 5 2 2 3" xfId="1814"/>
    <cellStyle name="RIGs input totals 5 2 2 4" xfId="1815"/>
    <cellStyle name="RIGs input totals 5 2 2_4 28 1_Asst_Health_Crit_AllTO_RIIO_20110714pm" xfId="1816"/>
    <cellStyle name="RIGs input totals 5 2 3" xfId="1817"/>
    <cellStyle name="RIGs input totals 5 2 3 2" xfId="1818"/>
    <cellStyle name="RIGs input totals 5 2 3_4 28 1_Asst_Health_Crit_AllTO_RIIO_20110714pm" xfId="1819"/>
    <cellStyle name="RIGs input totals 5 2 4" xfId="1820"/>
    <cellStyle name="RIGs input totals 5 2 5" xfId="1821"/>
    <cellStyle name="RIGs input totals 5 2_4 28 1_Asst_Health_Crit_AllTO_RIIO_20110714pm" xfId="1822"/>
    <cellStyle name="RIGs input totals 5 3" xfId="1823"/>
    <cellStyle name="RIGs input totals 5 3 2" xfId="1824"/>
    <cellStyle name="RIGs input totals 5 3_4 28 1_Asst_Health_Crit_AllTO_RIIO_20110714pm" xfId="1825"/>
    <cellStyle name="RIGs input totals 5 4" xfId="1826"/>
    <cellStyle name="RIGs input totals 5 5" xfId="1827"/>
    <cellStyle name="RIGs input totals 5 6" xfId="2034"/>
    <cellStyle name="RIGs input totals 5_1.3s Accounting C Costs Scots" xfId="1828"/>
    <cellStyle name="RIGs input totals 6" xfId="1829"/>
    <cellStyle name="RIGs input totals 6 2" xfId="1830"/>
    <cellStyle name="RIGs input totals 6 2 2" xfId="1831"/>
    <cellStyle name="RIGs input totals 6 2_4 28 1_Asst_Health_Crit_AllTO_RIIO_20110714pm" xfId="1832"/>
    <cellStyle name="RIGs input totals 6 3" xfId="1833"/>
    <cellStyle name="RIGs input totals 6 4" xfId="1834"/>
    <cellStyle name="RIGs input totals 6_4 28 1_Asst_Health_Crit_AllTO_RIIO_20110714pm" xfId="1835"/>
    <cellStyle name="RIGs input totals 7" xfId="1836"/>
    <cellStyle name="RIGs input totals 7 2" xfId="1837"/>
    <cellStyle name="RIGs input totals 7 3" xfId="1838"/>
    <cellStyle name="RIGs input totals 7 4" xfId="1839"/>
    <cellStyle name="RIGs input totals 7_4 28 1_Asst_Health_Crit_AllTO_RIIO_20110714pm" xfId="1840"/>
    <cellStyle name="RIGs input totals 8" xfId="1841"/>
    <cellStyle name="RIGs input totals 9" xfId="1842"/>
    <cellStyle name="RIGs input totals_1.3s Accounting C Costs Scots" xfId="1843"/>
    <cellStyle name="RIGs linked cells" xfId="149"/>
    <cellStyle name="RIGs linked cells 10" xfId="1844"/>
    <cellStyle name="RIGs linked cells 11" xfId="1845"/>
    <cellStyle name="RIGs linked cells 2" xfId="1846"/>
    <cellStyle name="RIGs linked cells 2 2" xfId="1847"/>
    <cellStyle name="RIGs linked cells 2 2 2" xfId="1848"/>
    <cellStyle name="RIGs linked cells 2 2 2 2" xfId="1849"/>
    <cellStyle name="RIGs linked cells 2 2 2_4 28 1_Asst_Health_Crit_AllTO_RIIO_20110714pm" xfId="1850"/>
    <cellStyle name="RIGs linked cells 2 2 3" xfId="1851"/>
    <cellStyle name="RIGs linked cells 2 2 4" xfId="1852"/>
    <cellStyle name="RIGs linked cells 2 2_4 28 1_Asst_Health_Crit_AllTO_RIIO_20110714pm" xfId="1853"/>
    <cellStyle name="RIGs linked cells 2 3" xfId="1854"/>
    <cellStyle name="RIGs linked cells 2 3 2" xfId="1855"/>
    <cellStyle name="RIGs linked cells 2 3_4 28 1_Asst_Health_Crit_AllTO_RIIO_20110714pm" xfId="1856"/>
    <cellStyle name="RIGs linked cells 2 4" xfId="1857"/>
    <cellStyle name="RIGs linked cells 2 5" xfId="1858"/>
    <cellStyle name="RIGs linked cells 2_1.3s Accounting C Costs Scots" xfId="1859"/>
    <cellStyle name="RIGs linked cells 3" xfId="1860"/>
    <cellStyle name="RIGs linked cells 3 2" xfId="150"/>
    <cellStyle name="RIGs linked cells 3 2 2" xfId="1861"/>
    <cellStyle name="RIGs linked cells 3 2 2 2" xfId="1862"/>
    <cellStyle name="RIGs linked cells 3 2 2 2 2" xfId="1863"/>
    <cellStyle name="RIGs linked cells 3 2 2 2_4 28 1_Asst_Health_Crit_AllTO_RIIO_20110714pm" xfId="1864"/>
    <cellStyle name="RIGs linked cells 3 2 2 3" xfId="1865"/>
    <cellStyle name="RIGs linked cells 3 2 2 4" xfId="1866"/>
    <cellStyle name="RIGs linked cells 3 2 2_4 28 1_Asst_Health_Crit_AllTO_RIIO_20110714pm" xfId="1867"/>
    <cellStyle name="RIGs linked cells 3 2 3" xfId="1868"/>
    <cellStyle name="RIGs linked cells 3 2 3 2" xfId="1869"/>
    <cellStyle name="RIGs linked cells 3 2 3_4 28 1_Asst_Health_Crit_AllTO_RIIO_20110714pm" xfId="1870"/>
    <cellStyle name="RIGs linked cells 3 2 4" xfId="1871"/>
    <cellStyle name="RIGs linked cells 3 2 5" xfId="1872"/>
    <cellStyle name="RIGs linked cells 3 2_4 28 1_Asst_Health_Crit_AllTO_RIIO_20110714pm" xfId="1873"/>
    <cellStyle name="RIGs linked cells 3 3" xfId="1874"/>
    <cellStyle name="RIGs linked cells 3 3 2" xfId="1875"/>
    <cellStyle name="RIGs linked cells 3 3 2 2" xfId="1876"/>
    <cellStyle name="RIGs linked cells 3 3 2 2 2" xfId="1877"/>
    <cellStyle name="RIGs linked cells 3 3 2 2_4 28 1_Asst_Health_Crit_AllTO_RIIO_20110714pm" xfId="1878"/>
    <cellStyle name="RIGs linked cells 3 3 2 3" xfId="1879"/>
    <cellStyle name="RIGs linked cells 3 3 2 4" xfId="1880"/>
    <cellStyle name="RIGs linked cells 3 3 2_4 28 1_Asst_Health_Crit_AllTO_RIIO_20110714pm" xfId="1881"/>
    <cellStyle name="RIGs linked cells 3 3 3" xfId="1882"/>
    <cellStyle name="RIGs linked cells 3 3 3 2" xfId="1883"/>
    <cellStyle name="RIGs linked cells 3 3 3_4 28 1_Asst_Health_Crit_AllTO_RIIO_20110714pm" xfId="1884"/>
    <cellStyle name="RIGs linked cells 3 3 4" xfId="1885"/>
    <cellStyle name="RIGs linked cells 3 3 5" xfId="1886"/>
    <cellStyle name="RIGs linked cells 3 3_4 28 1_Asst_Health_Crit_AllTO_RIIO_20110714pm" xfId="1887"/>
    <cellStyle name="RIGs linked cells 3 4" xfId="1888"/>
    <cellStyle name="RIGs linked cells 3 4 2" xfId="1889"/>
    <cellStyle name="RIGs linked cells 3 4_4 28 1_Asst_Health_Crit_AllTO_RIIO_20110714pm" xfId="1890"/>
    <cellStyle name="RIGs linked cells 3 5" xfId="1891"/>
    <cellStyle name="RIGs linked cells 3 6" xfId="1892"/>
    <cellStyle name="RIGs linked cells 3_1.3s Accounting C Costs Scots" xfId="1893"/>
    <cellStyle name="RIGs linked cells 4" xfId="1894"/>
    <cellStyle name="RIGs linked cells 4 2" xfId="1895"/>
    <cellStyle name="RIGs linked cells 4 2 2" xfId="1896"/>
    <cellStyle name="RIGs linked cells 4 2 2 2" xfId="1897"/>
    <cellStyle name="RIGs linked cells 4 2 2 2 2" xfId="1898"/>
    <cellStyle name="RIGs linked cells 4 2 2 2_4 28 1_Asst_Health_Crit_AllTO_RIIO_20110714pm" xfId="1899"/>
    <cellStyle name="RIGs linked cells 4 2 2 3" xfId="1900"/>
    <cellStyle name="RIGs linked cells 4 2 2 4" xfId="1901"/>
    <cellStyle name="RIGs linked cells 4 2 2_4 28 1_Asst_Health_Crit_AllTO_RIIO_20110714pm" xfId="1902"/>
    <cellStyle name="RIGs linked cells 4 2 3" xfId="1903"/>
    <cellStyle name="RIGs linked cells 4 2 3 2" xfId="1904"/>
    <cellStyle name="RIGs linked cells 4 2 3_4 28 1_Asst_Health_Crit_AllTO_RIIO_20110714pm" xfId="1905"/>
    <cellStyle name="RIGs linked cells 4 2 4" xfId="1906"/>
    <cellStyle name="RIGs linked cells 4 2 5" xfId="1907"/>
    <cellStyle name="RIGs linked cells 4 2_4 28 1_Asst_Health_Crit_AllTO_RIIO_20110714pm" xfId="1908"/>
    <cellStyle name="RIGs linked cells 4 3" xfId="1909"/>
    <cellStyle name="RIGs linked cells 4 3 2" xfId="1910"/>
    <cellStyle name="RIGs linked cells 4 3_4 28 1_Asst_Health_Crit_AllTO_RIIO_20110714pm" xfId="1911"/>
    <cellStyle name="RIGs linked cells 4 4" xfId="1912"/>
    <cellStyle name="RIGs linked cells 4 5" xfId="1913"/>
    <cellStyle name="RIGs linked cells 4 6" xfId="2035"/>
    <cellStyle name="RIGs linked cells 4_1.3s Accounting C Costs Scots" xfId="1914"/>
    <cellStyle name="RIGs linked cells 5" xfId="1915"/>
    <cellStyle name="RIGs linked cells 5 2" xfId="1916"/>
    <cellStyle name="RIGs linked cells 5 2 2" xfId="1917"/>
    <cellStyle name="RIGs linked cells 5 2_4 28 1_Asst_Health_Crit_AllTO_RIIO_20110714pm" xfId="1918"/>
    <cellStyle name="RIGs linked cells 5 3" xfId="1919"/>
    <cellStyle name="RIGs linked cells 5 4" xfId="1920"/>
    <cellStyle name="RIGs linked cells 5_4 28 1_Asst_Health_Crit_AllTO_RIIO_20110714pm" xfId="1921"/>
    <cellStyle name="RIGs linked cells 6" xfId="1922"/>
    <cellStyle name="RIGs linked cells 6 2" xfId="1923"/>
    <cellStyle name="RIGs linked cells 6_4 28 1_Asst_Health_Crit_AllTO_RIIO_20110714pm" xfId="1924"/>
    <cellStyle name="RIGs linked cells 7" xfId="1925"/>
    <cellStyle name="RIGs linked cells 8" xfId="1926"/>
    <cellStyle name="RIGs linked cells 9" xfId="1927"/>
    <cellStyle name="RIGs linked cells_1.3s Accounting C Costs Scots" xfId="1928"/>
    <cellStyle name="RIGs_1.3s Accounting C Costs Scots" xfId="1929"/>
    <cellStyle name="SAPBEXaggData" xfId="151"/>
    <cellStyle name="SAPBEXaggDataEmph" xfId="152"/>
    <cellStyle name="SAPBEXaggItem" xfId="153"/>
    <cellStyle name="SAPBEXaggItemX" xfId="154"/>
    <cellStyle name="SAPBEXchaText" xfId="155"/>
    <cellStyle name="SAPBEXexcBad7" xfId="156"/>
    <cellStyle name="SAPBEXexcBad8" xfId="157"/>
    <cellStyle name="SAPBEXexcBad9" xfId="158"/>
    <cellStyle name="SAPBEXexcCritical4" xfId="159"/>
    <cellStyle name="SAPBEXexcCritical5" xfId="160"/>
    <cellStyle name="SAPBEXexcCritical6" xfId="161"/>
    <cellStyle name="SAPBEXexcGood1" xfId="162"/>
    <cellStyle name="SAPBEXexcGood2" xfId="163"/>
    <cellStyle name="SAPBEXexcGood3" xfId="164"/>
    <cellStyle name="SAPBEXfilterDrill" xfId="165"/>
    <cellStyle name="SAPBEXfilterItem" xfId="166"/>
    <cellStyle name="SAPBEXfilterText" xfId="167"/>
    <cellStyle name="SAPBEXformats" xfId="168"/>
    <cellStyle name="SAPBEXheaderItem" xfId="169"/>
    <cellStyle name="SAPBEXheaderItem 2" xfId="1930"/>
    <cellStyle name="SAPBEXheaderItem_1.3 Acc Costs NG (2011)" xfId="1931"/>
    <cellStyle name="SAPBEXheaderText" xfId="170"/>
    <cellStyle name="SAPBEXheaderText 2" xfId="1932"/>
    <cellStyle name="SAPBEXheaderText_1.3 Acc Costs NG (2011)" xfId="1933"/>
    <cellStyle name="SAPBEXHLevel0" xfId="171"/>
    <cellStyle name="SAPBEXHLevel0 2" xfId="1934"/>
    <cellStyle name="SAPBEXHLevel0_1.3 Acc Costs NG (2011)" xfId="1935"/>
    <cellStyle name="SAPBEXHLevel0X" xfId="172"/>
    <cellStyle name="SAPBEXHLevel0X 2" xfId="1936"/>
    <cellStyle name="SAPBEXHLevel0X_1.3 Acc Costs NG (2011)" xfId="1937"/>
    <cellStyle name="SAPBEXHLevel1" xfId="173"/>
    <cellStyle name="SAPBEXHLevel1 2" xfId="1938"/>
    <cellStyle name="SAPBEXHLevel1_1.3 Acc Costs NG (2011)" xfId="1939"/>
    <cellStyle name="SAPBEXHLevel1X" xfId="174"/>
    <cellStyle name="SAPBEXHLevel1X 2" xfId="1940"/>
    <cellStyle name="SAPBEXHLevel1X_1.3 Acc Costs NG (2011)" xfId="1941"/>
    <cellStyle name="SAPBEXHLevel2" xfId="175"/>
    <cellStyle name="SAPBEXHLevel2 2" xfId="1942"/>
    <cellStyle name="SAPBEXHLevel2_1.3 Acc Costs NG (2011)" xfId="1943"/>
    <cellStyle name="SAPBEXHLevel2X" xfId="176"/>
    <cellStyle name="SAPBEXHLevel2X 2" xfId="1944"/>
    <cellStyle name="SAPBEXHLevel2X_1.3 Acc Costs NG (2011)" xfId="1945"/>
    <cellStyle name="SAPBEXHLevel3" xfId="177"/>
    <cellStyle name="SAPBEXHLevel3 2" xfId="1946"/>
    <cellStyle name="SAPBEXHLevel3_1.3 Acc Costs NG (2011)" xfId="1947"/>
    <cellStyle name="SAPBEXHLevel3X" xfId="178"/>
    <cellStyle name="SAPBEXHLevel3X 2" xfId="1948"/>
    <cellStyle name="SAPBEXHLevel3X_1.3 Acc Costs NG (2011)" xfId="1949"/>
    <cellStyle name="SAPBEXinputData" xfId="179"/>
    <cellStyle name="SAPBEXinputData 2" xfId="1950"/>
    <cellStyle name="SAPBEXinputData 2 2" xfId="1951"/>
    <cellStyle name="SAPBEXinputData 2 3" xfId="1952"/>
    <cellStyle name="SAPBEXinputData 2 4" xfId="1953"/>
    <cellStyle name="SAPBEXinputData 3" xfId="1954"/>
    <cellStyle name="SAPBEXinputData 4" xfId="1955"/>
    <cellStyle name="SAPBEXinputData 5" xfId="1956"/>
    <cellStyle name="SAPBEXinputData_1.3 Acc Costs NG (2011)" xfId="1957"/>
    <cellStyle name="SAPBEXItemHeader" xfId="180"/>
    <cellStyle name="SAPBEXresData" xfId="181"/>
    <cellStyle name="SAPBEXresDataEmph" xfId="182"/>
    <cellStyle name="SAPBEXresItem" xfId="183"/>
    <cellStyle name="SAPBEXresItemX" xfId="184"/>
    <cellStyle name="SAPBEXstdData" xfId="185"/>
    <cellStyle name="SAPBEXstdDataEmph" xfId="186"/>
    <cellStyle name="SAPBEXstdItem" xfId="187"/>
    <cellStyle name="SAPBEXstdItemX" xfId="188"/>
    <cellStyle name="SAPBEXtitle" xfId="189"/>
    <cellStyle name="SAPBEXunassignedItem" xfId="190"/>
    <cellStyle name="SAPBEXunassignedItem 2" xfId="1958"/>
    <cellStyle name="SAPBEXunassignedItem 3" xfId="1959"/>
    <cellStyle name="SAPBEXunassignedItem 4" xfId="1960"/>
    <cellStyle name="SAPBEXundefined" xfId="191"/>
    <cellStyle name="Sheet Title" xfId="192"/>
    <cellStyle name="Standard_Anpassen der Amortisation" xfId="193"/>
    <cellStyle name="Style 1" xfId="194"/>
    <cellStyle name="Style 1 2" xfId="1961"/>
    <cellStyle name="Style 1 3" xfId="2036"/>
    <cellStyle name="Style 1_Reactor (No scheme)" xfId="1962"/>
    <cellStyle name="Sub-total" xfId="195"/>
    <cellStyle name="swpBody01" xfId="196"/>
    <cellStyle name="Title 2" xfId="1963"/>
    <cellStyle name="Total 1" xfId="197"/>
    <cellStyle name="Total 1 2" xfId="1964"/>
    <cellStyle name="Total 1 3" xfId="1965"/>
    <cellStyle name="Total 1 4" xfId="1966"/>
    <cellStyle name="Total 1_Reactor (No scheme)" xfId="1967"/>
    <cellStyle name="Total 2" xfId="1968"/>
    <cellStyle name="Totals" xfId="198"/>
    <cellStyle name="Währung [0]_Compiling Utility Macros" xfId="199"/>
    <cellStyle name="Währung_Compiling Utility Macros" xfId="200"/>
    <cellStyle name="Warning Text 2" xfId="1969"/>
    <cellStyle name="Yellow" xfId="201"/>
  </cellStyles>
  <dxfs count="43">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FFC000"/>
        </patternFill>
      </fill>
    </dxf>
    <dxf>
      <font>
        <condense val="0"/>
        <extend val="0"/>
        <color auto="1"/>
      </font>
      <fill>
        <patternFill>
          <bgColor indexed="11"/>
        </patternFill>
      </fill>
    </dxf>
    <dxf>
      <font>
        <condense val="0"/>
        <extend val="0"/>
        <color auto="1"/>
      </font>
      <fill>
        <patternFill>
          <bgColor indexed="13"/>
        </patternFill>
      </fill>
    </dxf>
    <dxf>
      <font>
        <condense val="0"/>
        <extend val="0"/>
        <color auto="1"/>
      </font>
      <fill>
        <patternFill>
          <bgColor indexed="53"/>
        </patternFill>
      </fill>
    </dxf>
    <dxf>
      <fill>
        <patternFill>
          <bgColor indexed="13"/>
        </patternFill>
      </fill>
    </dxf>
    <dxf>
      <fill>
        <patternFill>
          <bgColor indexed="53"/>
        </patternFill>
      </fill>
    </dxf>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indexed="10"/>
        </patternFill>
      </fill>
    </dxf>
    <dxf>
      <fill>
        <patternFill>
          <bgColor rgb="FFFFC000"/>
        </patternFill>
      </fill>
    </dxf>
    <dxf>
      <fill>
        <patternFill>
          <bgColor rgb="FFFFFF00"/>
        </patternFill>
      </fill>
    </dxf>
    <dxf>
      <fill>
        <patternFill>
          <bgColor rgb="FF92D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12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newbyd\Application%20Data\Microsoft\Excel\Finance\Draft%20RIIO%20T1%20RRP%20Fin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tworks/Network_Company_Sub/Network_Company_Sub_Lib/Elec_Distrribution/Financial_Issues_Data_Tables/2012/FI_DNO_2012_EN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tworks/RG/RIIOT1_and_GD1_Lib/T1/Costs_and_Outputs/RIGS%20for%20RIIO_T1/RIGs%20template%20(Electricit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etworks\RG\RIIOT1_and_GD1_Lib\GD1\Costs_and_Outputs\RIGs%20for%20RIIO_GD1\Finance\RIIO%20GD1%20BPDT%20Finance%20-%20Liv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etworks\Network_Company_Sub\Network_Company_Sub_Lib\Transmission\SHETL\RRPs\Submissions_2012\Submissions\2012_SHETL_RRP_v1%20-%20FINAL%2031%20July%20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tworks/RG/RIIOT1_and_GD1_Lib/GD1/Costs_and_Outputs/RIGs%20for%20RIIO_GD1/Finance/RIIO%20GD1%20BPDT%20Finance%20-%20Liv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fgem.gov.uk/Networks/ElecDist/PriceCntrls/DPCR5/Documents1/Cost_and_Volumes_Reporting_Pa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Index"/>
      <sheetName val="2.13 Network Ops"/>
      <sheetName val="3.3 Tax"/>
      <sheetName val="Sheet1"/>
    </sheetNames>
    <sheetDataSet>
      <sheetData sheetId="0" refreshError="1"/>
      <sheetData sheetId="1" refreshError="1"/>
      <sheetData sheetId="2">
        <row r="54">
          <cell r="L54" t="str">
            <v>Ok</v>
          </cell>
        </row>
        <row r="78">
          <cell r="L78" t="str">
            <v>Ok</v>
          </cell>
        </row>
      </sheetData>
      <sheetData sheetId="3">
        <row r="182">
          <cell r="M182" t="str">
            <v>Ok</v>
          </cell>
          <cell r="Q182" t="str">
            <v>Ok</v>
          </cell>
          <cell r="R182" t="str">
            <v>Ok</v>
          </cell>
          <cell r="V182" t="str">
            <v>Ok</v>
          </cell>
        </row>
        <row r="206">
          <cell r="M206" t="str">
            <v>Ok</v>
          </cell>
          <cell r="Q206" t="str">
            <v>Ok</v>
          </cell>
          <cell r="R206" t="str">
            <v>Ok</v>
          </cell>
          <cell r="V206" t="str">
            <v>Ok</v>
          </cell>
        </row>
      </sheetData>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 Pack cover"/>
      <sheetName val="Version control"/>
      <sheetName val="Contents"/>
      <sheetName val="Changes Log"/>
      <sheetName val="Checks"/>
      <sheetName val="F1 - P&amp;L"/>
      <sheetName val="F2 - Bal Sht"/>
      <sheetName val="F3 Cashflow"/>
      <sheetName val="F4 Net Debt"/>
      <sheetName val="F5 Financing costs"/>
      <sheetName val="F6 Financing Req"/>
      <sheetName val="F7 Pensions DB scheme costs"/>
      <sheetName val="F8 Pension Primary scheme "/>
      <sheetName val="F8.1 Pension Second scheme"/>
      <sheetName val="F8.2 Pension Tertiary scheme"/>
      <sheetName val="F9 Pensions DC schemes"/>
      <sheetName val="F10 Pensions PPF Levies"/>
      <sheetName val="F11 Pension Scheme Admin costs"/>
      <sheetName val="F12 Tax allocations"/>
      <sheetName val="F12a CT return allocations "/>
      <sheetName val="F13 Tax CA pools"/>
      <sheetName val="F14 Tax comp"/>
      <sheetName val="F14a Tax comp DUoS"/>
      <sheetName val="F15 Recn total costs to reg acs"/>
      <sheetName val="F16 Recn net debt"/>
      <sheetName val="F17 Recn pension costs "/>
      <sheetName val="F18 Pension true up"/>
      <sheetName val="F19 PPF true up"/>
      <sheetName val="F20 Tax clawback "/>
      <sheetName val="F21 RAV rollforward &amp; depn"/>
      <sheetName val="F22 Historic RAV lookup data"/>
      <sheetName val="Ofgem data input"/>
    </sheetNames>
    <sheetDataSet>
      <sheetData sheetId="0"/>
      <sheetData sheetId="1"/>
      <sheetData sheetId="2"/>
      <sheetData sheetId="3"/>
      <sheetData sheetId="4"/>
      <sheetData sheetId="5">
        <row r="21">
          <cell r="A21" t="str">
            <v>Exceptional Item (1) - overwrite</v>
          </cell>
        </row>
        <row r="26">
          <cell r="A26">
            <v>0</v>
          </cell>
        </row>
        <row r="27">
          <cell r="A27" t="str">
            <v>Finance expense &amp; Investment income</v>
          </cell>
        </row>
        <row r="28">
          <cell r="A28" t="str">
            <v>Interest Payable</v>
          </cell>
        </row>
      </sheetData>
      <sheetData sheetId="6"/>
      <sheetData sheetId="7"/>
      <sheetData sheetId="8"/>
      <sheetData sheetId="9">
        <row r="454">
          <cell r="A454" t="str">
            <v>Fixed rate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
      <sheetName val="Universal data"/>
      <sheetName val="Check and Balances"/>
      <sheetName val="1.1 Inc_Stat"/>
      <sheetName val="1.2 Fin_Pos"/>
      <sheetName val="1.3 Cashflow "/>
      <sheetName val="1.4 Rec to Reg Acs"/>
      <sheetName val="1.5 Net Debt 1"/>
      <sheetName val="1.5.1 Net Debt NG"/>
      <sheetName val="1.5.2 Net Debt Rec"/>
      <sheetName val="1.7 Disposals"/>
      <sheetName val="1.9 Fin Req"/>
      <sheetName val="1.10.1 Pension DB Deficit"/>
      <sheetName val="1.10.2 Pensions For Benchmark"/>
      <sheetName val="1.10.3 Pensions PPF &amp; Admin"/>
      <sheetName val="1.10.4 Pensions Rec Triennial"/>
      <sheetName val="1.10.5 DAM Stat Triennial"/>
      <sheetName val="1.10.6 DAM Rec Triennial"/>
      <sheetName val="1.10.1 Pension DB Triennial"/>
      <sheetName val="2. Totex summary"/>
      <sheetName val="2. Ofgem totex adjustments"/>
      <sheetName val="1.3abc_SummaryCash_Contr._Costs"/>
      <sheetName val="1.4_Provisions"/>
      <sheetName val="1.8 Irregular items"/>
      <sheetName val="2.1_Direct_Opex"/>
      <sheetName val="2.4_Exc._&amp;_Demin"/>
      <sheetName val="2.5_CEO_&amp;_Corporate_Costs"/>
      <sheetName val="2.6_IS_&amp;_Telecoms_Costs"/>
      <sheetName val="2.6.1_IS_&amp;_Telecoms_Allocations"/>
      <sheetName val="2.7_Insurance_Costs"/>
      <sheetName val="2.8_Property_Costs_by_Building"/>
      <sheetName val="2.8.1_Property_Costs_Allocation"/>
      <sheetName val="2.9_Business_Support_Costs"/>
      <sheetName val="2.9.1_Business_Support_Allocs"/>
      <sheetName val="2.10_Related Party Transactions"/>
      <sheetName val="2.14a_Year_on_Year_Movt"/>
      <sheetName val="2.15_Salary and FTE numbers"/>
      <sheetName val="2.17_Resilience"/>
      <sheetName val="2.18_Apprentices_&amp;_Training"/>
      <sheetName val="2.19_Insourced_Outsourced"/>
      <sheetName val="IRM Expenditure"/>
      <sheetName val="NIA Expenditure"/>
      <sheetName val="NIC-Expenditure"/>
      <sheetName val="Innovation Revenue-Condition"/>
      <sheetName val="Innovation Revenue - Inputs"/>
      <sheetName val="Physical Security Opex"/>
      <sheetName val="4.18.1a_Capex_Summary"/>
      <sheetName val="2.2_Non_Op._Capex"/>
      <sheetName val="2.12_SO_Capex"/>
      <sheetName val="4.19.1_LRScheme_Listing"/>
      <sheetName val="4.19.2_LRScheme_Ann_Prof"/>
      <sheetName val="4.20.1_NLRScheme_List"/>
      <sheetName val="4.20.2_NLRScheme_Ann_Prof"/>
      <sheetName val="4.22.1_Other_Capex_Costs"/>
      <sheetName val="4.22.2_Flood_Mitigation"/>
      <sheetName val="4.23_TII_TIRG_SWW_Schemes"/>
      <sheetName val="4.27.3_Unit_Costs_Actuals"/>
      <sheetName val="4.27.1_Unit_Costs_Future_Levels"/>
      <sheetName val="Physical Security Capex"/>
      <sheetName val="4.1_System_Characteristics"/>
      <sheetName val="4.2.1a_Actvt_Indicators"/>
      <sheetName val="4.2.2a_Actvt_Costs"/>
      <sheetName val="4.3 System_Perf"/>
      <sheetName val="4.5  Faults"/>
      <sheetName val="4.6  Failures"/>
      <sheetName val="4.8.1a_Boundary_Tran_Capab_BV"/>
      <sheetName val="4.8.2_Bound_Capab_Dev"/>
      <sheetName val="4.9.1_Demand_&amp;_Supply_Sub"/>
      <sheetName val="4.11_Asset_description"/>
      <sheetName val="4.12_Asset_Age_Profile"/>
      <sheetName val="4.13_Asset_Disps_LR"/>
      <sheetName val="4.14_Asset_Disps_NLR"/>
      <sheetName val="4.15_Adds_&amp;_Disps_Total_ABM "/>
      <sheetName val="4.15.1_Adds_&amp;_Disps_Total"/>
      <sheetName val="4.15.2_Asset_Disps_RP"/>
      <sheetName val="4.16_Asset_Lives"/>
      <sheetName val="6.xx Safety "/>
      <sheetName val="6.xx Reliability"/>
      <sheetName val="6.xx SF6 emissions NGET"/>
      <sheetName val="6.xx SF6 emissions SPTL"/>
      <sheetName val="6.xx SF6 emissions SHETL"/>
      <sheetName val="6.xx VA designated areas NGET"/>
      <sheetName val="6.xx VA designated areas SPTL"/>
      <sheetName val="6.xx VA designated areas SHETL"/>
      <sheetName val="6.xx SWW outputs "/>
      <sheetName val="6.xx Pre-con deliverables"/>
      <sheetName val="6.xx BCF "/>
      <sheetName val="NGET Timely connections"/>
      <sheetName val="SHETL.SPTL Timely connections"/>
      <sheetName val="NGET customer satisfaction"/>
      <sheetName val="Scot customer satisfaction"/>
      <sheetName val="4.28.1_NOMs"/>
      <sheetName val="4.28.2_NOMs_NG"/>
      <sheetName val="4.29.1_Criticality_Subs"/>
      <sheetName val="4.29.2_Criticality_Ccts"/>
      <sheetName val="4.29.3_Criticality_SP"/>
      <sheetName val="4.10_Bus._Carbon_Footprint"/>
      <sheetName val="NGET WW Volume Driver"/>
      <sheetName val="NGET Local Generation &amp; Demand"/>
      <sheetName val="NGET Local Generation "/>
      <sheetName val="NGET Local Demand "/>
      <sheetName val="NGET Planning Requirements UM"/>
      <sheetName val="NGET DNO mitigations"/>
      <sheetName val="NGET Undergrounding"/>
      <sheetName val="SHETL Local Generation"/>
      <sheetName val="SPTL Generation connections "/>
      <sheetName val="SPTL Collector Substations"/>
    </sheetNames>
    <sheetDataSet>
      <sheetData sheetId="0"/>
      <sheetData sheetId="1"/>
      <sheetData sheetId="2"/>
      <sheetData sheetId="3"/>
      <sheetData sheetId="4"/>
      <sheetData sheetId="5"/>
      <sheetData sheetId="6"/>
      <sheetData sheetId="7">
        <row r="1">
          <cell r="A1" t="str">
            <v>Finance</v>
          </cell>
        </row>
        <row r="2">
          <cell r="A2" t="str">
            <v xml:space="preserve">National Grid Electricity Transmission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Contents"/>
      <sheetName val="Changes Log"/>
      <sheetName val="Fixed Data"/>
      <sheetName val="1.0.1 Other_PC_data"/>
      <sheetName val="1.0.2 Summary 2010-11 data"/>
      <sheetName val="1.3.1 Inc_Stat"/>
      <sheetName val="1.3.2 Fin_Pos"/>
      <sheetName val="1.3.3 Cash_Flow"/>
      <sheetName val="1.4 Rec to Reg Acs"/>
      <sheetName val="1.5.1 Net Debt Summary"/>
      <sheetName val="1.5.2 Net Debt Detail"/>
      <sheetName val="1.5.3 Net Debt Rec"/>
      <sheetName val="1.6 Indicative Tax clawback "/>
      <sheetName val="1.7 Fixed Asset Disposals"/>
      <sheetName val="1.8.1 Tax comp"/>
      <sheetName val="1.8.1 Tax Allocations"/>
      <sheetName val="1.8.2 Tax allocations"/>
      <sheetName val="1.9 Fin Req"/>
      <sheetName val="1.10.1 Pension DB Deficit"/>
      <sheetName val="1.10.2 Pension For Benchmark"/>
      <sheetName val="1.10.3 Pensions PPF &amp; Admin"/>
      <sheetName val="1.10.4 Recn pension costs "/>
      <sheetName val="1.10.5 PDAM Stat Triennial"/>
      <sheetName val="1.10.6 PDAM Rec Triennial"/>
      <sheetName val="1.10.7 Pension DB Triennial"/>
      <sheetName val="1.11 FM Inputs nominal"/>
      <sheetName val="1.11.1 FM Inputs 09-10"/>
      <sheetName val="Repex Allowance"/>
      <sheetName val="2.0 Opex Summary"/>
      <sheetName val="2.1 Op Cost Matrix"/>
      <sheetName val="2.1a Emergency "/>
      <sheetName val="2.2 Maintenance"/>
      <sheetName val="2.3 Related Party "/>
      <sheetName val="2.4a Business Support GROSS"/>
      <sheetName val="2.4b Business Support Analysis"/>
      <sheetName val="2.4c IT &amp; Telecom Costs "/>
      <sheetName val="2.4d IT &amp; Telecoms "/>
      <sheetName val="2.4e Property Costs by Building"/>
      <sheetName val="2.4f Property Costs"/>
      <sheetName val="2.4g Insurance Costs"/>
      <sheetName val="2.4h Corporate Costs"/>
      <sheetName val="2.4i Insource outsource"/>
      <sheetName val="2.5 YOY movements"/>
      <sheetName val="2.6 RPEs"/>
      <sheetName val="2.7 FTEs"/>
      <sheetName val="2.8 Apprentices &amp; Trainees"/>
      <sheetName val="2.8a A&amp;T Programmes"/>
      <sheetName val="2.8b A&amp;T Numbers"/>
      <sheetName val="2.8c A&amp;T Reconciliation"/>
      <sheetName val="2.9 Shrinkage"/>
      <sheetName val="2.10 Streetworks (old)"/>
      <sheetName val="2.10a Streetworks- existing HAs"/>
      <sheetName val="2.10b Streetworks- new HAs"/>
      <sheetName val="2.11 LP Gasholders Removal"/>
      <sheetName val="2.12 Smart Metering"/>
      <sheetName val="3.1 Capex Summary"/>
      <sheetName val="3.2 LTS &amp; Storage"/>
      <sheetName val="3.3 Reinforcement"/>
      <sheetName val="3.4 Governors (Replacement)"/>
      <sheetName val="3.5 Connections"/>
      <sheetName val="3.6 Other Capex"/>
      <sheetName val="3.6a IT &amp; System Ops"/>
      <sheetName val="3.6b Transport &amp; Plant (cap&amp;op)"/>
      <sheetName val="3.7 Capitalised Overheads"/>
      <sheetName val="3.8 Spare"/>
      <sheetName val="3.9 Repex Summary"/>
      <sheetName val="3.10 Repex Mains "/>
      <sheetName val="3.10a Tier 1"/>
      <sheetName val="3.10b Tier 2"/>
      <sheetName val="3.10c Tier 3"/>
      <sheetName val="3.10d Dist Mains Risk (old)"/>
      <sheetName val="3.10d Distribution Mains Risk"/>
      <sheetName val="3.10e Other Policy mains"/>
      <sheetName val="3.11 Repex Services "/>
      <sheetName val="3.11a Repex Services"/>
      <sheetName val="3.11b Repex Services"/>
      <sheetName val="3.11c Repex Services"/>
      <sheetName val="3.12 LTS Asset Data"/>
      <sheetName val="3.13 Capacity &amp; Storage Asset  "/>
      <sheetName val="3.14 Network Assets"/>
      <sheetName val="3.15 Additional Data"/>
      <sheetName val="3.16 Capacity &amp; Demand Data "/>
      <sheetName val="3.16a Capacity Output Data"/>
      <sheetName val="3.17 MEAV"/>
      <sheetName val="4.1 Safety &amp; Reliability Output"/>
      <sheetName val="4.2 Innovation"/>
      <sheetName val="4.3 Asset Health"/>
      <sheetName val="Model_Input"/>
      <sheetName val="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
      <sheetName val="3.1s Pensions Scots"/>
      <sheetName val="3.1.1 DB Pension Costs"/>
      <sheetName val="3.1.2 DB Pension Detail"/>
      <sheetName val="3.1.3 Pensions DC"/>
      <sheetName val="3.1.4 Pension PPF levy"/>
      <sheetName val="3.1.5 Pension Admin"/>
      <sheetName val="3.2 Net Debt"/>
      <sheetName val="3.3 Tax"/>
      <sheetName val="3.4 Fixed Asset Disposals"/>
      <sheetName val="3.5 Inc_Stat"/>
      <sheetName val="3.5.1 Fin_Pos"/>
      <sheetName val="3.5.2 Cashflow"/>
      <sheetName val="3.6 Fin Req"/>
      <sheetName val="3.7 CT Schedule"/>
      <sheetName val="3.7 Tax allocations"/>
      <sheetName val="3.7.1 Tax allocations CT600"/>
      <sheetName val="4.1  System Info"/>
      <sheetName val="4.2  Activity indicators"/>
      <sheetName val="4.3_System_perf_SHETL_SPT"/>
      <sheetName val="4.4  Defects SHETL"/>
      <sheetName val="4.5  Faults"/>
      <sheetName val="4.6  Failures SHETL"/>
      <sheetName val="4.7B Condition Assessment SHETL"/>
      <sheetName val="4.8_Boundary_transf_capab"/>
      <sheetName val="4.9_Demand_&amp;_Supply_at_sub"/>
      <sheetName val="4.10 Reactive compensation"/>
      <sheetName val="4.11 Asset description SHETL"/>
      <sheetName val="4.12 Asset age 2007"/>
      <sheetName val="4.12 Asset age 2008"/>
      <sheetName val="4.12 Asset age 2009"/>
      <sheetName val="4.12 Asset age 2010"/>
      <sheetName val="4.12 Asset age 2011"/>
      <sheetName val="4.12 Asset age 2012"/>
      <sheetName val="4.13 Asset disposal LRE by age"/>
      <sheetName val="4.14 Asset disposal NLRE by age"/>
      <sheetName val="4.15 Asset adds &amp; disps "/>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ment"/>
      <sheetName val="4.27.1 Capex Price Vol Var"/>
      <sheetName val="4.27.2 Capex Price Vol Var"/>
      <sheetName val="4.28A_Asset_health_&amp;_crit"/>
      <sheetName val="4.28B_Asset_health_&amp;_crit"/>
      <sheetName val="4.29A_Criticality_subs_NG_SHETL"/>
      <sheetName val="4.29B_Criticality_ccts_NG_SHETL"/>
      <sheetName val="4.30 TPCR Forecast"/>
      <sheetName val="4.31 E3 Gr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ver"/>
      <sheetName val="Contents"/>
      <sheetName val="Changes Log"/>
      <sheetName val="Fixed Data"/>
      <sheetName val="1.0 Other_PC_Data"/>
      <sheetName val="Delete 1.0.2 Summary 2010-11"/>
      <sheetName val="1.1 Income_Statement"/>
      <sheetName val="1.2 Financial_Position"/>
      <sheetName val="1.3 Cash_Flow"/>
      <sheetName val="1.4 Rec_to_Reg_Acs"/>
      <sheetName val="1.5.1 Net_Debt_Summary"/>
      <sheetName val="1.5.2 Net_Debt_Detail"/>
      <sheetName val="1.5.3 Net_Debt_Rec"/>
      <sheetName val="1.6 Fixed_Asset_Disposals"/>
      <sheetName val="1.7.1 Tax_Computation_Data"/>
      <sheetName val="1.7.2 Tax_Pool_Allocations"/>
      <sheetName val="1.7.3 Tax_Pool_Allocation_CT600"/>
      <sheetName val="1.7.4 Tax_Clawback_Data"/>
      <sheetName val="1.8 Financing_Requirements"/>
      <sheetName val="1.9.1 Pension_DB_Deficit"/>
      <sheetName val="1.9.2 Pension_For_Benchmark"/>
      <sheetName val="1.9.3 Pensions_PPF_&amp;_Admin"/>
      <sheetName val="1.9.4 Pension_cost_Rec "/>
      <sheetName val="1.9.5 PDAM_Statement_Triennial"/>
      <sheetName val="1.9.6 PDAM_Rec_Triennial"/>
      <sheetName val="1.9.7 Pension_DB_Triennial"/>
      <sheetName val="Delete 1.11 FM_Inputs_nominal"/>
      <sheetName val="Delete 1.11.1 FM_Inputs_09-10"/>
      <sheetName val="1.10 Totex Summary"/>
      <sheetName val="Repex Allowance"/>
      <sheetName val="2.0 Opex Summary"/>
      <sheetName val="2.1 Op Cost Matrix"/>
      <sheetName val="2.1a Emergency "/>
      <sheetName val="2.2 Maintenance"/>
      <sheetName val="2.3 Related Party "/>
      <sheetName val="2.4a Business Support GROSS"/>
      <sheetName val="2.4b Business Support Analysis"/>
      <sheetName val="2.4c IT &amp; Telecom Costs "/>
      <sheetName val="2.4d IT &amp; Telecoms "/>
      <sheetName val="2.4e Property Costs by Building"/>
      <sheetName val="2.4f Property Costs"/>
      <sheetName val="2.4g Insurance Costs"/>
      <sheetName val="2.4h Corporate Costs"/>
      <sheetName val="2.4i Insource outsource"/>
      <sheetName val="2.5 YOY movements"/>
      <sheetName val="2.6 RPEs"/>
      <sheetName val="2.7 FTEs"/>
      <sheetName val="2.8 Apprentices &amp; Trainees"/>
      <sheetName val="2.8a A&amp;T Programmes"/>
      <sheetName val="2.8b A&amp;T Numbers"/>
      <sheetName val="2.8c A&amp;T Reconciliation"/>
      <sheetName val="2.9 Shrinkage"/>
      <sheetName val="2.10 Streetworks (old)"/>
      <sheetName val="2.10a Streetworks- existing HAs"/>
      <sheetName val="2.10b Streetworks- new HAs"/>
      <sheetName val="2.11 LP Gasholders Removal"/>
      <sheetName val="2.12 Smart Metering"/>
      <sheetName val="3.1 Capex Summary"/>
      <sheetName val="3.2 LTS &amp; Storage"/>
      <sheetName val="3.3 Reinforcement"/>
      <sheetName val="3.4 Governors (Replacement)"/>
      <sheetName val="3.5 Connections"/>
      <sheetName val="3.6 Other Capex"/>
      <sheetName val="3.6a IT &amp; System Ops"/>
      <sheetName val="3.6b Transport &amp; Plant (cap&amp;op)"/>
      <sheetName val="3.7 Capitalised Overheads"/>
      <sheetName val="3.8 Spare"/>
      <sheetName val="3.9 Repex Summary"/>
      <sheetName val="3.10 Repex Mains "/>
      <sheetName val="3.10a Tier 1"/>
      <sheetName val="3.10b Tier 2"/>
      <sheetName val="3.10c Tier 3"/>
      <sheetName val="3.10d Dist Mains Risk (old)"/>
      <sheetName val="3.10d Distribution Mains Risk"/>
      <sheetName val="3.10e Other Policy mains"/>
      <sheetName val="3.11 Repex Services "/>
      <sheetName val="3.11a Repex Services"/>
      <sheetName val="3.11b Repex Services"/>
      <sheetName val="3.11c Repex Services"/>
      <sheetName val="3.12 LTS Asset Data"/>
      <sheetName val="3.13 Capacity &amp; Storage Asset  "/>
      <sheetName val="3.14 Network Assets"/>
      <sheetName val="3.15 Additional Data"/>
      <sheetName val="3.16 Capacity &amp; Demand Data "/>
      <sheetName val="3.16a Capacity Output Data"/>
      <sheetName val="3.17 MEAV"/>
      <sheetName val="4.1 Safety &amp; Reliability Output"/>
      <sheetName val="4.2 Innovation"/>
      <sheetName val="4.3 Asset Health"/>
      <sheetName val="Model_Input"/>
      <sheetName val="Changes"/>
    </sheetNames>
    <sheetDataSet>
      <sheetData sheetId="0"/>
      <sheetData sheetId="1"/>
      <sheetData sheetId="2"/>
      <sheetData sheetId="3">
        <row r="1">
          <cell r="A1" t="str">
            <v>Business Plan Data Template</v>
          </cell>
        </row>
        <row r="2">
          <cell r="A2" t="str">
            <v>Master</v>
          </cell>
        </row>
      </sheetData>
      <sheetData sheetId="4">
        <row r="23">
          <cell r="G23">
            <v>215.76666666666662</v>
          </cell>
          <cell r="K23">
            <v>253.6262156695573</v>
          </cell>
          <cell r="L23">
            <v>261.05339500573876</v>
          </cell>
          <cell r="M23">
            <v>268.14362768571164</v>
          </cell>
          <cell r="N23">
            <v>275.13761961003536</v>
          </cell>
          <cell r="O23">
            <v>282.1818698860431</v>
          </cell>
          <cell r="P23">
            <v>289.35114221606796</v>
          </cell>
          <cell r="Q23">
            <v>296.68077285572889</v>
          </cell>
          <cell r="R23">
            <v>304.18785238015374</v>
          </cell>
        </row>
      </sheetData>
      <sheetData sheetId="5">
        <row r="9">
          <cell r="F9">
            <v>0</v>
          </cell>
        </row>
      </sheetData>
      <sheetData sheetId="6">
        <row r="9">
          <cell r="F9">
            <v>0</v>
          </cell>
        </row>
      </sheetData>
      <sheetData sheetId="7">
        <row r="9">
          <cell r="F9">
            <v>0</v>
          </cell>
        </row>
      </sheetData>
      <sheetData sheetId="8">
        <row r="9">
          <cell r="F9">
            <v>0</v>
          </cell>
        </row>
      </sheetData>
      <sheetData sheetId="9">
        <row r="9">
          <cell r="F9" t="str">
            <v>£m</v>
          </cell>
        </row>
      </sheetData>
      <sheetData sheetId="10">
        <row r="9">
          <cell r="F9" t="str">
            <v>Book Value</v>
          </cell>
        </row>
      </sheetData>
      <sheetData sheetId="11">
        <row r="9">
          <cell r="F9">
            <v>0</v>
          </cell>
        </row>
      </sheetData>
      <sheetData sheetId="12">
        <row r="9">
          <cell r="F9">
            <v>0</v>
          </cell>
        </row>
      </sheetData>
      <sheetData sheetId="13">
        <row r="9">
          <cell r="F9" t="str">
            <v>Net Sales Proceeds</v>
          </cell>
        </row>
      </sheetData>
      <sheetData sheetId="14">
        <row r="9">
          <cell r="F9" t="str">
            <v>2010/11</v>
          </cell>
        </row>
      </sheetData>
      <sheetData sheetId="15">
        <row r="9">
          <cell r="F9">
            <v>0</v>
          </cell>
        </row>
      </sheetData>
      <sheetData sheetId="16">
        <row r="9">
          <cell r="F9">
            <v>0</v>
          </cell>
        </row>
      </sheetData>
      <sheetData sheetId="17">
        <row r="9">
          <cell r="F9">
            <v>0</v>
          </cell>
        </row>
      </sheetData>
      <sheetData sheetId="18">
        <row r="9">
          <cell r="F9">
            <v>0</v>
          </cell>
        </row>
      </sheetData>
      <sheetData sheetId="19">
        <row r="9">
          <cell r="F9">
            <v>0</v>
          </cell>
        </row>
      </sheetData>
      <sheetData sheetId="20">
        <row r="9">
          <cell r="F9">
            <v>0</v>
          </cell>
        </row>
      </sheetData>
      <sheetData sheetId="21">
        <row r="9">
          <cell r="F9">
            <v>0</v>
          </cell>
        </row>
      </sheetData>
      <sheetData sheetId="22">
        <row r="9">
          <cell r="F9">
            <v>0</v>
          </cell>
        </row>
      </sheetData>
      <sheetData sheetId="23">
        <row r="9">
          <cell r="F9">
            <v>0</v>
          </cell>
        </row>
      </sheetData>
      <sheetData sheetId="24">
        <row r="9">
          <cell r="F9">
            <v>0</v>
          </cell>
        </row>
      </sheetData>
      <sheetData sheetId="25"/>
      <sheetData sheetId="26"/>
      <sheetData sheetId="27">
        <row r="9">
          <cell r="F9">
            <v>0</v>
          </cell>
        </row>
      </sheetData>
      <sheetData sheetId="28">
        <row r="9">
          <cell r="F9">
            <v>0</v>
          </cell>
        </row>
      </sheetData>
      <sheetData sheetId="29">
        <row r="9">
          <cell r="F9">
            <v>96.419461601874303</v>
          </cell>
        </row>
      </sheetData>
      <sheetData sheetId="30">
        <row r="9">
          <cell r="F9">
            <v>0</v>
          </cell>
        </row>
      </sheetData>
      <sheetData sheetId="31">
        <row r="9">
          <cell r="F9">
            <v>0</v>
          </cell>
        </row>
      </sheetData>
      <sheetData sheetId="32">
        <row r="9">
          <cell r="F9" t="str">
            <v>£m</v>
          </cell>
        </row>
      </sheetData>
      <sheetData sheetId="33">
        <row r="9">
          <cell r="F9">
            <v>0</v>
          </cell>
        </row>
      </sheetData>
      <sheetData sheetId="34">
        <row r="9">
          <cell r="F9">
            <v>0</v>
          </cell>
        </row>
      </sheetData>
      <sheetData sheetId="35">
        <row r="9">
          <cell r="F9">
            <v>0</v>
          </cell>
        </row>
      </sheetData>
      <sheetData sheetId="36">
        <row r="9">
          <cell r="F9">
            <v>0</v>
          </cell>
        </row>
      </sheetData>
      <sheetData sheetId="37">
        <row r="9">
          <cell r="F9">
            <v>0</v>
          </cell>
        </row>
      </sheetData>
      <sheetData sheetId="38">
        <row r="9">
          <cell r="F9">
            <v>0</v>
          </cell>
        </row>
      </sheetData>
      <sheetData sheetId="39">
        <row r="9">
          <cell r="F9" t="str">
            <v>£'m</v>
          </cell>
        </row>
      </sheetData>
      <sheetData sheetId="40">
        <row r="9">
          <cell r="F9">
            <v>0</v>
          </cell>
        </row>
      </sheetData>
      <sheetData sheetId="41">
        <row r="9">
          <cell r="F9">
            <v>0</v>
          </cell>
        </row>
      </sheetData>
      <sheetData sheetId="42">
        <row r="9">
          <cell r="F9">
            <v>0</v>
          </cell>
        </row>
      </sheetData>
      <sheetData sheetId="43">
        <row r="9">
          <cell r="F9">
            <v>0</v>
          </cell>
        </row>
      </sheetData>
      <sheetData sheetId="44">
        <row r="9">
          <cell r="F9">
            <v>0</v>
          </cell>
        </row>
      </sheetData>
      <sheetData sheetId="45">
        <row r="9">
          <cell r="F9">
            <v>0</v>
          </cell>
        </row>
      </sheetData>
      <sheetData sheetId="46">
        <row r="9">
          <cell r="F9">
            <v>0</v>
          </cell>
        </row>
      </sheetData>
      <sheetData sheetId="47">
        <row r="9">
          <cell r="F9">
            <v>0</v>
          </cell>
        </row>
      </sheetData>
      <sheetData sheetId="48">
        <row r="9">
          <cell r="F9">
            <v>0</v>
          </cell>
        </row>
      </sheetData>
      <sheetData sheetId="49">
        <row r="9">
          <cell r="F9">
            <v>0</v>
          </cell>
        </row>
      </sheetData>
      <sheetData sheetId="50">
        <row r="9">
          <cell r="F9">
            <v>0</v>
          </cell>
        </row>
      </sheetData>
      <sheetData sheetId="51">
        <row r="9">
          <cell r="F9">
            <v>0</v>
          </cell>
        </row>
      </sheetData>
      <sheetData sheetId="52">
        <row r="9">
          <cell r="F9">
            <v>0</v>
          </cell>
        </row>
      </sheetData>
      <sheetData sheetId="53">
        <row r="9">
          <cell r="F9">
            <v>2013</v>
          </cell>
        </row>
      </sheetData>
      <sheetData sheetId="54">
        <row r="9">
          <cell r="F9">
            <v>2013</v>
          </cell>
        </row>
      </sheetData>
      <sheetData sheetId="55">
        <row r="9">
          <cell r="F9">
            <v>0</v>
          </cell>
        </row>
      </sheetData>
      <sheetData sheetId="56">
        <row r="9">
          <cell r="F9">
            <v>0</v>
          </cell>
        </row>
      </sheetData>
      <sheetData sheetId="57">
        <row r="9">
          <cell r="F9">
            <v>0</v>
          </cell>
        </row>
      </sheetData>
      <sheetData sheetId="58">
        <row r="9">
          <cell r="F9">
            <v>0</v>
          </cell>
        </row>
      </sheetData>
      <sheetData sheetId="59">
        <row r="9">
          <cell r="F9">
            <v>0</v>
          </cell>
        </row>
      </sheetData>
      <sheetData sheetId="60">
        <row r="9">
          <cell r="F9" t="str">
            <v>Total contribution</v>
          </cell>
        </row>
      </sheetData>
      <sheetData sheetId="61">
        <row r="9">
          <cell r="F9">
            <v>0</v>
          </cell>
        </row>
      </sheetData>
      <sheetData sheetId="62">
        <row r="9">
          <cell r="F9">
            <v>0</v>
          </cell>
        </row>
      </sheetData>
      <sheetData sheetId="63">
        <row r="9">
          <cell r="F9">
            <v>0</v>
          </cell>
        </row>
      </sheetData>
      <sheetData sheetId="64">
        <row r="9">
          <cell r="F9" t="str">
            <v>Operating 
Expenditure (running costs)</v>
          </cell>
        </row>
      </sheetData>
      <sheetData sheetId="65">
        <row r="9">
          <cell r="F9" t="str">
            <v>£m</v>
          </cell>
        </row>
      </sheetData>
      <sheetData sheetId="66">
        <row r="9">
          <cell r="F9">
            <v>0</v>
          </cell>
        </row>
      </sheetData>
      <sheetData sheetId="67">
        <row r="9">
          <cell r="F9" t="str">
            <v>Unit Cost £/m or £1000/unit</v>
          </cell>
        </row>
      </sheetData>
      <sheetData sheetId="68">
        <row r="9">
          <cell r="F9">
            <v>0</v>
          </cell>
        </row>
      </sheetData>
      <sheetData sheetId="69">
        <row r="9">
          <cell r="F9">
            <v>0</v>
          </cell>
        </row>
      </sheetData>
      <sheetData sheetId="70">
        <row r="9">
          <cell r="F9">
            <v>0</v>
          </cell>
        </row>
      </sheetData>
      <sheetData sheetId="71">
        <row r="9">
          <cell r="F9">
            <v>0</v>
          </cell>
        </row>
      </sheetData>
      <sheetData sheetId="72">
        <row r="9">
          <cell r="F9">
            <v>0</v>
          </cell>
        </row>
      </sheetData>
      <sheetData sheetId="73"/>
      <sheetData sheetId="74">
        <row r="9">
          <cell r="F9">
            <v>0</v>
          </cell>
        </row>
      </sheetData>
      <sheetData sheetId="75">
        <row r="9">
          <cell r="F9">
            <v>0</v>
          </cell>
        </row>
      </sheetData>
      <sheetData sheetId="76">
        <row r="9">
          <cell r="F9">
            <v>0</v>
          </cell>
        </row>
      </sheetData>
      <sheetData sheetId="77">
        <row r="9">
          <cell r="F9">
            <v>0</v>
          </cell>
        </row>
      </sheetData>
      <sheetData sheetId="78">
        <row r="9">
          <cell r="F9">
            <v>0</v>
          </cell>
        </row>
      </sheetData>
      <sheetData sheetId="79">
        <row r="9">
          <cell r="F9">
            <v>0</v>
          </cell>
        </row>
      </sheetData>
      <sheetData sheetId="80">
        <row r="9">
          <cell r="F9">
            <v>0</v>
          </cell>
        </row>
      </sheetData>
      <sheetData sheetId="81">
        <row r="9">
          <cell r="F9" t="str">
            <v xml:space="preserve">Start GD1-2013 </v>
          </cell>
        </row>
      </sheetData>
      <sheetData sheetId="82">
        <row r="9">
          <cell r="F9">
            <v>0</v>
          </cell>
        </row>
      </sheetData>
      <sheetData sheetId="83">
        <row r="9">
          <cell r="F9">
            <v>0</v>
          </cell>
        </row>
      </sheetData>
      <sheetData sheetId="84">
        <row r="9">
          <cell r="F9">
            <v>0</v>
          </cell>
        </row>
      </sheetData>
      <sheetData sheetId="85"/>
      <sheetData sheetId="86">
        <row r="9">
          <cell r="F9">
            <v>0</v>
          </cell>
        </row>
      </sheetData>
      <sheetData sheetId="87"/>
      <sheetData sheetId="88">
        <row r="9">
          <cell r="F9">
            <v>0</v>
          </cell>
        </row>
      </sheetData>
      <sheetData sheetId="89">
        <row r="9">
          <cell r="F9">
            <v>0</v>
          </cell>
        </row>
      </sheetData>
      <sheetData sheetId="9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ver"/>
      <sheetName val="Navigation"/>
      <sheetName val="Costs Matrix 2010"/>
      <sheetName val="C1 - Costs Matrix 2011"/>
      <sheetName val="C1 - Costs Matrix 2012"/>
      <sheetName val="C1 - Costs Matrix 2013"/>
      <sheetName val="C1 - Costs Matrix 2014"/>
      <sheetName val="C1 - Costs Matrix 2015"/>
      <sheetName val="C2 - Check Sheet"/>
      <sheetName val="C3 - Yr on yr Comp 2011"/>
      <sheetName val="C3 - Yr on yr Comp 2012"/>
      <sheetName val="C3 - Yr on yr Comp 2013"/>
      <sheetName val="C3 - Yr on yr Comp 2014"/>
      <sheetName val="C3 - Yr on yr Comp 2015"/>
      <sheetName val="C4 - RAV "/>
      <sheetName val="C5 - Summary - Tax Pool &amp; Se"/>
      <sheetName val="C6 - Contractor Adj Memo"/>
      <sheetName val="C7 - Related Party Analysis"/>
      <sheetName val="C8 - Related Party Cross Sub"/>
      <sheetName val="C9 - Related Party dis Marg"/>
      <sheetName val="C10 - NI"/>
      <sheetName val="C11 - Core (CT)"/>
      <sheetName val="C12 - Reinforcements &amp; DSM"/>
      <sheetName val="C13 - Asset Rep, Refurb, Civil"/>
      <sheetName val="C14 - Operational IT &amp; Telecoms"/>
      <sheetName val="C15 - QoS &amp; WSC"/>
      <sheetName val="C16 - Summary-Non-Core Ex Ante"/>
      <sheetName val="C17 - Summary - Non-Core Reopen"/>
      <sheetName val="C18 - HILP "/>
      <sheetName val="C19 - CNI"/>
      <sheetName val="C20 - Summary - SAF not RAV(CT)"/>
      <sheetName val="C21 - IFI"/>
      <sheetName val="C22 - LCN Fund First Tier"/>
      <sheetName val="C23 - LCN Fund Second Tier"/>
      <sheetName val="C24 - Summary - NOC (CT)"/>
      <sheetName val="C25-Atypicals-Sev Weath 1-in-20"/>
      <sheetName val="C26 - NOCs Other"/>
      <sheetName val="C27 - Summary-Non Price Control"/>
      <sheetName val="C28 - Ex Services (exc conns)"/>
      <sheetName val="C29 - Legacy Metering"/>
      <sheetName val="C30 - Out Of Area Networks"/>
      <sheetName val="C31 - de minimis"/>
      <sheetName val="C32 - Other (cons) activities"/>
      <sheetName val="C33 - Atypicals 2010"/>
      <sheetName val="C33 - Atypicals 2011"/>
      <sheetName val="C33 - Atypicals 2012"/>
      <sheetName val="C33 - Atypicals 2013"/>
      <sheetName val="C33 - Atypicals 2014"/>
      <sheetName val="C33 - Atypicals 2015"/>
      <sheetName val="C34 - Non Activity Based Costs"/>
      <sheetName val="C35 - Non-Op Capex"/>
      <sheetName val="C36 - Indirects total"/>
      <sheetName val="C37 - Finance and Reg"/>
      <sheetName val="CV1 - Diversions"/>
      <sheetName val="CV2 - ESQCR"/>
      <sheetName val="CV3 - Asset Replacement"/>
      <sheetName val="CV4 - Asset_Repl_(Memo)"/>
      <sheetName val="CV5 - Refurbishment"/>
      <sheetName val="CV6 - Civil Works"/>
      <sheetName val="CV7 - Undergrounding Des Areas"/>
      <sheetName val="CV8 - Legal &amp; Safety"/>
      <sheetName val="CV9 - High Value Proj (Scheme)"/>
      <sheetName val="CV10 - BT21CN"/>
      <sheetName val="CV11 - Flood mitigation"/>
      <sheetName val="CV12 - Environmental Reporting"/>
      <sheetName val="CV13 - I&amp;M"/>
      <sheetName val="CV14 - Tree_Cutting"/>
      <sheetName val="CV15 - MTP all incidents"/>
      <sheetName val="CV 16 - WSC Schemes"/>
      <sheetName val="CV17 - Connections Summary"/>
      <sheetName val="CV18 - Black Start"/>
      <sheetName val="NADPR Navigation"/>
      <sheetName val="V1 - Total Asset Movement"/>
      <sheetName val="V2 - AR - Connection projects"/>
      <sheetName val="V3 - AR - Gen Reinforcement"/>
      <sheetName val="V4 - AR - Other Movements"/>
      <sheetName val="V5 - AR - Age profile"/>
      <sheetName val="V6 - Fault Levels"/>
      <sheetName val="V7 - Flood mitigation (site)"/>
      <sheetName val="V8 - Streetworks"/>
      <sheetName val="V9 - MTP one-off EEs only"/>
      <sheetName val="V10-MTP sev weather EEs only"/>
      <sheetName val="V10a-MTP sev weather 1-in-20"/>
      <sheetName val="V11 - MTP excluding all EEs"/>
      <sheetName val="V12 - BCF"/>
      <sheetName val="V13 - TCP"/>
      <sheetName val="V14 - RPZ"/>
      <sheetName val="V15 - Losses"/>
      <sheetName val="V16 - Losses DG Adj. (LAG)"/>
      <sheetName val="V17 - Losses DG Adj. (DGA)"/>
      <sheetName val="V18 - QoS Acivity Placeholder"/>
    </sheetNames>
    <sheetDataSet>
      <sheetData sheetId="0">
        <row r="13">
          <cell r="D13" t="str">
            <v>[DNO]</v>
          </cell>
        </row>
        <row r="15">
          <cell r="D15">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sheetPr>
    <pageSetUpPr fitToPage="1"/>
  </sheetPr>
  <dimension ref="A1:O123"/>
  <sheetViews>
    <sheetView tabSelected="1" zoomScale="80" zoomScaleNormal="80" workbookViewId="0">
      <pane ySplit="5" topLeftCell="A6" activePane="bottomLeft" state="frozen"/>
      <selection activeCell="E140" sqref="E140"/>
      <selection pane="bottomLeft" activeCell="B131" sqref="B131"/>
    </sheetView>
  </sheetViews>
  <sheetFormatPr defaultRowHeight="12.75" outlineLevelRow="1"/>
  <cols>
    <col min="2" max="2" width="8.375" bestFit="1" customWidth="1"/>
    <col min="3" max="3" width="12" bestFit="1" customWidth="1"/>
    <col min="4" max="4" width="36.625" customWidth="1"/>
  </cols>
  <sheetData>
    <row r="1" spans="1:15" ht="24.75">
      <c r="A1" s="3104" t="s">
        <v>3401</v>
      </c>
      <c r="B1" s="3104"/>
      <c r="C1" s="3104"/>
      <c r="D1" s="3104"/>
      <c r="E1" s="3104"/>
      <c r="F1" s="3104"/>
      <c r="G1" s="3104"/>
      <c r="H1" s="3104"/>
      <c r="I1" s="3104"/>
      <c r="J1" s="3104"/>
      <c r="K1" s="3104"/>
      <c r="L1" s="3104"/>
      <c r="M1" s="3104"/>
      <c r="N1" s="3104"/>
      <c r="O1" s="3104"/>
    </row>
    <row r="2" spans="1:15" ht="24.75">
      <c r="A2" s="3107" t="s">
        <v>3402</v>
      </c>
      <c r="B2" s="3107"/>
      <c r="C2" s="3107"/>
      <c r="D2" s="3107"/>
      <c r="E2" s="3107"/>
      <c r="F2" s="3107"/>
      <c r="G2" s="3107"/>
      <c r="H2" s="3107"/>
      <c r="I2" s="3107"/>
      <c r="J2" s="3107"/>
      <c r="K2" s="3107"/>
      <c r="L2" s="3107"/>
      <c r="M2" s="3107"/>
      <c r="N2" s="3107"/>
      <c r="O2" s="3107"/>
    </row>
    <row r="3" spans="1:15" ht="24.75">
      <c r="A3" s="3109" t="s">
        <v>250</v>
      </c>
      <c r="B3" s="3109"/>
      <c r="C3" s="3109"/>
      <c r="D3" s="3109"/>
      <c r="E3" s="3109"/>
      <c r="F3" s="3109"/>
      <c r="G3" s="3109"/>
      <c r="H3" s="3109"/>
      <c r="I3" s="3109"/>
      <c r="J3" s="3109"/>
      <c r="K3" s="3109"/>
      <c r="L3" s="3109"/>
      <c r="M3" s="3109"/>
      <c r="N3" s="3109"/>
      <c r="O3" s="3109"/>
    </row>
    <row r="4" spans="1:15">
      <c r="A4" s="3529"/>
    </row>
    <row r="5" spans="1:15" ht="56.25" customHeight="1">
      <c r="A5" s="3530"/>
      <c r="D5" s="3508" t="s">
        <v>3375</v>
      </c>
    </row>
    <row r="6" spans="1:15" ht="19.5">
      <c r="A6" s="3530"/>
      <c r="D6" s="3508"/>
    </row>
    <row r="7" spans="1:15" ht="12.75" customHeight="1">
      <c r="A7" s="3530"/>
      <c r="C7" t="s">
        <v>3376</v>
      </c>
      <c r="D7" s="3531" t="s">
        <v>3377</v>
      </c>
    </row>
    <row r="8" spans="1:15">
      <c r="D8" t="s">
        <v>67</v>
      </c>
    </row>
    <row r="9" spans="1:15">
      <c r="D9" t="s">
        <v>1176</v>
      </c>
    </row>
    <row r="10" spans="1:15">
      <c r="B10">
        <v>1</v>
      </c>
      <c r="C10" s="3468" t="s">
        <v>0</v>
      </c>
    </row>
    <row r="11" spans="1:15" hidden="1" outlineLevel="1">
      <c r="D11" t="s">
        <v>1177</v>
      </c>
    </row>
    <row r="12" spans="1:15" hidden="1" outlineLevel="1">
      <c r="D12" t="s">
        <v>1178</v>
      </c>
    </row>
    <row r="13" spans="1:15" hidden="1" outlineLevel="1">
      <c r="D13" t="s">
        <v>1179</v>
      </c>
    </row>
    <row r="14" spans="1:15" hidden="1" outlineLevel="1">
      <c r="D14" t="s">
        <v>1180</v>
      </c>
    </row>
    <row r="15" spans="1:15" hidden="1" outlineLevel="1">
      <c r="D15" t="s">
        <v>1181</v>
      </c>
    </row>
    <row r="16" spans="1:15" hidden="1" outlineLevel="1">
      <c r="D16" t="s">
        <v>1182</v>
      </c>
    </row>
    <row r="17" spans="2:4" hidden="1" outlineLevel="1">
      <c r="D17" t="s">
        <v>1183</v>
      </c>
    </row>
    <row r="18" spans="2:4" hidden="1" outlineLevel="1">
      <c r="D18" t="s">
        <v>1184</v>
      </c>
    </row>
    <row r="19" spans="2:4" hidden="1" outlineLevel="1">
      <c r="D19" t="s">
        <v>3512</v>
      </c>
    </row>
    <row r="20" spans="2:4" hidden="1" outlineLevel="1">
      <c r="D20" t="s">
        <v>3509</v>
      </c>
    </row>
    <row r="21" spans="2:4" hidden="1" outlineLevel="1">
      <c r="D21" t="s">
        <v>3510</v>
      </c>
    </row>
    <row r="22" spans="2:4" hidden="1" outlineLevel="1">
      <c r="D22" t="s">
        <v>3513</v>
      </c>
    </row>
    <row r="23" spans="2:4" hidden="1" outlineLevel="1">
      <c r="D23" t="s">
        <v>1185</v>
      </c>
    </row>
    <row r="24" spans="2:4" hidden="1" outlineLevel="1">
      <c r="D24" t="s">
        <v>1186</v>
      </c>
    </row>
    <row r="25" spans="2:4" hidden="1" outlineLevel="1">
      <c r="D25" t="s">
        <v>1187</v>
      </c>
    </row>
    <row r="26" spans="2:4" hidden="1" outlineLevel="1">
      <c r="D26" t="s">
        <v>1188</v>
      </c>
    </row>
    <row r="27" spans="2:4" hidden="1" outlineLevel="1">
      <c r="D27" t="s">
        <v>1189</v>
      </c>
    </row>
    <row r="28" spans="2:4" hidden="1" outlineLevel="1">
      <c r="D28" t="s">
        <v>1190</v>
      </c>
    </row>
    <row r="29" spans="2:4" hidden="1" outlineLevel="1">
      <c r="D29" t="s">
        <v>1191</v>
      </c>
    </row>
    <row r="30" spans="2:4" hidden="1" outlineLevel="1">
      <c r="D30" t="s">
        <v>1192</v>
      </c>
    </row>
    <row r="31" spans="2:4" collapsed="1">
      <c r="B31">
        <v>2</v>
      </c>
      <c r="C31" s="3469" t="s">
        <v>1</v>
      </c>
    </row>
    <row r="32" spans="2:4" hidden="1" outlineLevel="1">
      <c r="D32" t="s">
        <v>1208</v>
      </c>
    </row>
    <row r="33" spans="2:4" hidden="1" outlineLevel="1">
      <c r="D33" t="s">
        <v>1209</v>
      </c>
    </row>
    <row r="34" spans="2:4" collapsed="1">
      <c r="B34">
        <v>3</v>
      </c>
      <c r="C34" s="3470" t="s">
        <v>2</v>
      </c>
    </row>
    <row r="35" spans="2:4" hidden="1" outlineLevel="1">
      <c r="D35" t="s">
        <v>3378</v>
      </c>
    </row>
    <row r="36" spans="2:4" hidden="1" outlineLevel="1">
      <c r="D36" t="s">
        <v>1715</v>
      </c>
    </row>
    <row r="37" spans="2:4" hidden="1" outlineLevel="1">
      <c r="D37" t="s">
        <v>1716</v>
      </c>
    </row>
    <row r="38" spans="2:4" hidden="1" outlineLevel="1">
      <c r="D38" t="s">
        <v>1717</v>
      </c>
    </row>
    <row r="39" spans="2:4" hidden="1" outlineLevel="1">
      <c r="D39" t="s">
        <v>1718</v>
      </c>
    </row>
    <row r="40" spans="2:4" hidden="1" outlineLevel="1">
      <c r="D40" t="s">
        <v>1719</v>
      </c>
    </row>
    <row r="41" spans="2:4" hidden="1" outlineLevel="1">
      <c r="D41" t="s">
        <v>3427</v>
      </c>
    </row>
    <row r="42" spans="2:4" hidden="1" outlineLevel="1">
      <c r="D42" t="s">
        <v>3428</v>
      </c>
    </row>
    <row r="43" spans="2:4" hidden="1" outlineLevel="1">
      <c r="D43" t="s">
        <v>1720</v>
      </c>
    </row>
    <row r="44" spans="2:4" hidden="1" outlineLevel="1">
      <c r="D44" t="s">
        <v>1721</v>
      </c>
    </row>
    <row r="45" spans="2:4" hidden="1" outlineLevel="1">
      <c r="D45" t="s">
        <v>1722</v>
      </c>
    </row>
    <row r="46" spans="2:4" hidden="1" outlineLevel="1">
      <c r="D46" t="s">
        <v>1723</v>
      </c>
    </row>
    <row r="47" spans="2:4" hidden="1" outlineLevel="1">
      <c r="D47" t="s">
        <v>1724</v>
      </c>
    </row>
    <row r="48" spans="2:4" hidden="1" outlineLevel="1">
      <c r="D48" t="s">
        <v>3379</v>
      </c>
    </row>
    <row r="49" spans="2:4" hidden="1" outlineLevel="1">
      <c r="D49" t="s">
        <v>1725</v>
      </c>
    </row>
    <row r="50" spans="2:4" hidden="1" outlineLevel="1">
      <c r="D50" t="s">
        <v>3380</v>
      </c>
    </row>
    <row r="51" spans="2:4" hidden="1" outlineLevel="1">
      <c r="D51" t="s">
        <v>1726</v>
      </c>
    </row>
    <row r="52" spans="2:4" hidden="1" outlineLevel="1">
      <c r="D52" t="s">
        <v>3381</v>
      </c>
    </row>
    <row r="53" spans="2:4" hidden="1" outlineLevel="1">
      <c r="D53" t="s">
        <v>1727</v>
      </c>
    </row>
    <row r="54" spans="2:4" hidden="1" outlineLevel="1">
      <c r="D54" t="s">
        <v>3403</v>
      </c>
    </row>
    <row r="55" spans="2:4" hidden="1" outlineLevel="1">
      <c r="D55" t="s">
        <v>1728</v>
      </c>
    </row>
    <row r="56" spans="2:4" hidden="1" outlineLevel="1">
      <c r="D56" t="s">
        <v>3404</v>
      </c>
    </row>
    <row r="57" spans="2:4" hidden="1" outlineLevel="1">
      <c r="D57" t="s">
        <v>3432</v>
      </c>
    </row>
    <row r="58" spans="2:4" hidden="1" outlineLevel="1">
      <c r="D58" t="s">
        <v>3433</v>
      </c>
    </row>
    <row r="59" spans="2:4" hidden="1" outlineLevel="1">
      <c r="D59" t="s">
        <v>1729</v>
      </c>
    </row>
    <row r="60" spans="2:4" collapsed="1">
      <c r="B60">
        <v>4</v>
      </c>
      <c r="C60" s="3471" t="s">
        <v>3</v>
      </c>
    </row>
    <row r="61" spans="2:4" hidden="1" outlineLevel="1">
      <c r="D61" t="s">
        <v>3382</v>
      </c>
    </row>
    <row r="62" spans="2:4" hidden="1" outlineLevel="1">
      <c r="D62" t="s">
        <v>2910</v>
      </c>
    </row>
    <row r="63" spans="2:4" hidden="1" outlineLevel="1">
      <c r="D63" t="s">
        <v>2911</v>
      </c>
    </row>
    <row r="64" spans="2:4" hidden="1" outlineLevel="1">
      <c r="D64" t="s">
        <v>2919</v>
      </c>
    </row>
    <row r="65" spans="2:4" hidden="1" outlineLevel="1">
      <c r="D65" t="s">
        <v>2920</v>
      </c>
    </row>
    <row r="66" spans="2:4" hidden="1" outlineLevel="1">
      <c r="D66" t="s">
        <v>2921</v>
      </c>
    </row>
    <row r="67" spans="2:4" hidden="1" outlineLevel="1">
      <c r="D67" t="s">
        <v>2922</v>
      </c>
    </row>
    <row r="68" spans="2:4" hidden="1" outlineLevel="1">
      <c r="D68" t="s">
        <v>2923</v>
      </c>
    </row>
    <row r="69" spans="2:4" hidden="1" outlineLevel="1">
      <c r="D69" t="s">
        <v>2924</v>
      </c>
    </row>
    <row r="70" spans="2:4" hidden="1" outlineLevel="1">
      <c r="D70" t="s">
        <v>2925</v>
      </c>
    </row>
    <row r="71" spans="2:4" hidden="1" outlineLevel="1">
      <c r="D71" t="s">
        <v>3413</v>
      </c>
    </row>
    <row r="72" spans="2:4" hidden="1" outlineLevel="1">
      <c r="D72" t="s">
        <v>2926</v>
      </c>
    </row>
    <row r="73" spans="2:4" hidden="1" outlineLevel="1">
      <c r="D73" t="s">
        <v>2932</v>
      </c>
    </row>
    <row r="74" spans="2:4" collapsed="1">
      <c r="B74">
        <v>5</v>
      </c>
      <c r="C74" s="3472" t="s">
        <v>4</v>
      </c>
    </row>
    <row r="75" spans="2:4" hidden="1" outlineLevel="1">
      <c r="D75" t="s">
        <v>2912</v>
      </c>
    </row>
    <row r="76" spans="2:4" hidden="1" outlineLevel="1">
      <c r="D76" t="s">
        <v>3384</v>
      </c>
    </row>
    <row r="77" spans="2:4" hidden="1" outlineLevel="1">
      <c r="D77" t="s">
        <v>3386</v>
      </c>
    </row>
    <row r="78" spans="2:4" hidden="1" outlineLevel="1">
      <c r="D78" t="s">
        <v>3181</v>
      </c>
    </row>
    <row r="79" spans="2:4" hidden="1" outlineLevel="1">
      <c r="D79" t="s">
        <v>2913</v>
      </c>
    </row>
    <row r="80" spans="2:4" hidden="1" outlineLevel="1">
      <c r="D80" t="s">
        <v>2914</v>
      </c>
    </row>
    <row r="81" spans="2:4" hidden="1" outlineLevel="1">
      <c r="D81" t="s">
        <v>3387</v>
      </c>
    </row>
    <row r="82" spans="2:4" hidden="1" outlineLevel="1">
      <c r="D82" t="s">
        <v>2915</v>
      </c>
    </row>
    <row r="83" spans="2:4" hidden="1" outlineLevel="1">
      <c r="D83" t="s">
        <v>3385</v>
      </c>
    </row>
    <row r="84" spans="2:4" hidden="1" outlineLevel="1">
      <c r="D84" t="s">
        <v>3182</v>
      </c>
    </row>
    <row r="85" spans="2:4" hidden="1" outlineLevel="1">
      <c r="D85" t="s">
        <v>2916</v>
      </c>
    </row>
    <row r="86" spans="2:4" hidden="1" outlineLevel="1">
      <c r="D86" t="s">
        <v>2917</v>
      </c>
    </row>
    <row r="87" spans="2:4" hidden="1" outlineLevel="1">
      <c r="D87" t="s">
        <v>2918</v>
      </c>
    </row>
    <row r="88" spans="2:4" hidden="1" outlineLevel="1">
      <c r="D88" t="s">
        <v>3183</v>
      </c>
    </row>
    <row r="89" spans="2:4" hidden="1" outlineLevel="1">
      <c r="D89" t="s">
        <v>3184</v>
      </c>
    </row>
    <row r="90" spans="2:4" hidden="1" outlineLevel="1">
      <c r="D90" t="s">
        <v>3185</v>
      </c>
    </row>
    <row r="91" spans="2:4" hidden="1" outlineLevel="1">
      <c r="D91" t="s">
        <v>3388</v>
      </c>
    </row>
    <row r="92" spans="2:4" collapsed="1">
      <c r="B92">
        <v>6</v>
      </c>
      <c r="C92" s="3473" t="s">
        <v>5</v>
      </c>
    </row>
    <row r="93" spans="2:4" hidden="1" outlineLevel="1">
      <c r="D93" t="s">
        <v>3338</v>
      </c>
    </row>
    <row r="94" spans="2:4" hidden="1" outlineLevel="1">
      <c r="D94" t="s">
        <v>3436</v>
      </c>
    </row>
    <row r="95" spans="2:4" hidden="1" outlineLevel="1">
      <c r="D95" t="s">
        <v>3431</v>
      </c>
    </row>
    <row r="96" spans="2:4" hidden="1" outlineLevel="1">
      <c r="D96" t="s">
        <v>3374</v>
      </c>
    </row>
    <row r="97" spans="4:4" hidden="1" outlineLevel="1">
      <c r="D97" t="s">
        <v>3430</v>
      </c>
    </row>
    <row r="98" spans="4:4" hidden="1" outlineLevel="1">
      <c r="D98" t="s">
        <v>3429</v>
      </c>
    </row>
    <row r="99" spans="4:4" hidden="1" outlineLevel="1">
      <c r="D99" t="s">
        <v>3339</v>
      </c>
    </row>
    <row r="100" spans="4:4" hidden="1" outlineLevel="1">
      <c r="D100" t="s">
        <v>3340</v>
      </c>
    </row>
    <row r="101" spans="4:4" hidden="1" outlineLevel="1">
      <c r="D101" t="s">
        <v>3341</v>
      </c>
    </row>
    <row r="102" spans="4:4" hidden="1" outlineLevel="1">
      <c r="D102" t="s">
        <v>3342</v>
      </c>
    </row>
    <row r="103" spans="4:4" hidden="1" outlineLevel="1">
      <c r="D103" t="s">
        <v>3343</v>
      </c>
    </row>
    <row r="104" spans="4:4" hidden="1" outlineLevel="1">
      <c r="D104" t="s">
        <v>3344</v>
      </c>
    </row>
    <row r="105" spans="4:4" hidden="1" outlineLevel="1">
      <c r="D105" t="s">
        <v>3437</v>
      </c>
    </row>
    <row r="106" spans="4:4" hidden="1" outlineLevel="1">
      <c r="D106" t="s">
        <v>3345</v>
      </c>
    </row>
    <row r="107" spans="4:4" hidden="1" outlineLevel="1">
      <c r="D107" t="s">
        <v>3438</v>
      </c>
    </row>
    <row r="108" spans="4:4" hidden="1" outlineLevel="1">
      <c r="D108" t="s">
        <v>2933</v>
      </c>
    </row>
    <row r="109" spans="4:4" hidden="1" outlineLevel="1">
      <c r="D109" t="s">
        <v>2934</v>
      </c>
    </row>
    <row r="110" spans="4:4" hidden="1" outlineLevel="1">
      <c r="D110" t="s">
        <v>2935</v>
      </c>
    </row>
    <row r="111" spans="4:4" hidden="1" outlineLevel="1">
      <c r="D111" t="s">
        <v>2936</v>
      </c>
    </row>
    <row r="112" spans="4:4" hidden="1" outlineLevel="1">
      <c r="D112" t="s">
        <v>2937</v>
      </c>
    </row>
    <row r="113" spans="4:4" hidden="1" outlineLevel="1">
      <c r="D113" t="s">
        <v>2938</v>
      </c>
    </row>
    <row r="114" spans="4:4" hidden="1" outlineLevel="1">
      <c r="D114" t="s">
        <v>2939</v>
      </c>
    </row>
    <row r="115" spans="4:4" hidden="1" outlineLevel="1">
      <c r="D115" t="s">
        <v>2940</v>
      </c>
    </row>
    <row r="116" spans="4:4" hidden="1" outlineLevel="1">
      <c r="D116" t="s">
        <v>3515</v>
      </c>
    </row>
    <row r="117" spans="4:4" hidden="1" outlineLevel="1">
      <c r="D117" t="s">
        <v>3514</v>
      </c>
    </row>
    <row r="118" spans="4:4" hidden="1" outlineLevel="1">
      <c r="D118" t="s">
        <v>2927</v>
      </c>
    </row>
    <row r="119" spans="4:4" hidden="1" outlineLevel="1">
      <c r="D119" t="s">
        <v>2928</v>
      </c>
    </row>
    <row r="120" spans="4:4" hidden="1" outlineLevel="1">
      <c r="D120" t="s">
        <v>2929</v>
      </c>
    </row>
    <row r="121" spans="4:4" hidden="1" outlineLevel="1">
      <c r="D121" t="s">
        <v>2930</v>
      </c>
    </row>
    <row r="122" spans="4:4" hidden="1" outlineLevel="1">
      <c r="D122" t="s">
        <v>2931</v>
      </c>
    </row>
    <row r="123" spans="4:4" collapsed="1"/>
  </sheetData>
  <dataConsolidate/>
  <pageMargins left="0.70866141732283472" right="0.70866141732283472" top="0.74803149606299213" bottom="0.74803149606299213" header="0.31496062992125984" footer="0.31496062992125984"/>
  <pageSetup paperSize="9" scale="46" fitToHeight="2" orientation="portrait" r:id="rId1"/>
</worksheet>
</file>

<file path=xl/worksheets/sheet10.xml><?xml version="1.0" encoding="utf-8"?>
<worksheet xmlns="http://schemas.openxmlformats.org/spreadsheetml/2006/main" xmlns:r="http://schemas.openxmlformats.org/officeDocument/2006/relationships">
  <sheetPr codeName="Sheet28">
    <tabColor theme="5" tint="0.59999389629810485"/>
    <pageSetUpPr fitToPage="1"/>
  </sheetPr>
  <dimension ref="A1:F24"/>
  <sheetViews>
    <sheetView zoomScale="80" zoomScaleNormal="80" workbookViewId="0">
      <selection activeCell="A4" sqref="A4"/>
    </sheetView>
  </sheetViews>
  <sheetFormatPr defaultRowHeight="14.25"/>
  <cols>
    <col min="1" max="1" width="8.625" style="1" customWidth="1"/>
    <col min="2" max="2" width="43.625" style="1" customWidth="1"/>
    <col min="3" max="3" width="11.875" style="1" customWidth="1"/>
    <col min="4" max="7" width="11.75" style="1" customWidth="1"/>
    <col min="8" max="10" width="9" style="1"/>
    <col min="11" max="11" width="11.25" style="1" bestFit="1" customWidth="1"/>
    <col min="12" max="16384" width="9" style="1"/>
  </cols>
  <sheetData>
    <row r="1" spans="1:6" s="65" customFormat="1" ht="24.75">
      <c r="A1" s="47" t="str">
        <f>'1.5 Net Debt 1'!A1</f>
        <v>Finance</v>
      </c>
    </row>
    <row r="2" spans="1:6" s="65" customFormat="1" ht="24.75">
      <c r="A2" s="44" t="str">
        <f>'1.5 Net Debt 1'!A2</f>
        <v xml:space="preserve">National Grid Electricity Transmission </v>
      </c>
    </row>
    <row r="3" spans="1:6" s="62" customFormat="1" ht="25.5" thickBot="1">
      <c r="A3" s="42" t="s">
        <v>250</v>
      </c>
    </row>
    <row r="4" spans="1:6" ht="12.75" customHeight="1">
      <c r="A4" s="25"/>
      <c r="B4" s="25"/>
      <c r="C4" s="519"/>
    </row>
    <row r="5" spans="1:6" ht="19.5">
      <c r="A5" s="518" t="s">
        <v>3469</v>
      </c>
      <c r="B5" s="517" t="s">
        <v>708</v>
      </c>
    </row>
    <row r="6" spans="1:6" ht="12.75" customHeight="1" thickBot="1">
      <c r="A6" s="516"/>
      <c r="E6" s="509"/>
      <c r="F6" s="509"/>
    </row>
    <row r="7" spans="1:6" ht="34.5" customHeight="1">
      <c r="A7" s="516"/>
      <c r="B7" s="515" t="s">
        <v>707</v>
      </c>
      <c r="C7" s="514" t="s">
        <v>706</v>
      </c>
      <c r="F7" s="509"/>
    </row>
    <row r="8" spans="1:6" ht="13.5" customHeight="1">
      <c r="B8" s="513"/>
      <c r="C8" s="512"/>
      <c r="F8" s="509"/>
    </row>
    <row r="9" spans="1:6" ht="12.75" customHeight="1">
      <c r="B9" s="511" t="s">
        <v>705</v>
      </c>
      <c r="C9" s="510">
        <f>+'1.5 Net Debt 1'!S126</f>
        <v>0</v>
      </c>
      <c r="F9" s="509"/>
    </row>
    <row r="10" spans="1:6" ht="12.75" customHeight="1">
      <c r="B10" s="507"/>
      <c r="C10" s="506"/>
      <c r="F10" s="509"/>
    </row>
    <row r="11" spans="1:6" ht="12.75" customHeight="1">
      <c r="B11" s="507" t="s">
        <v>704</v>
      </c>
      <c r="C11" s="506"/>
      <c r="F11" s="509"/>
    </row>
    <row r="12" spans="1:6" ht="12.75" customHeight="1">
      <c r="B12" s="507"/>
      <c r="C12" s="506"/>
      <c r="F12" s="509"/>
    </row>
    <row r="13" spans="1:6" ht="12.75" customHeight="1">
      <c r="B13" s="507"/>
      <c r="C13" s="506"/>
      <c r="F13" s="509"/>
    </row>
    <row r="14" spans="1:6" ht="12.75" customHeight="1">
      <c r="B14" s="507"/>
      <c r="C14" s="506"/>
      <c r="F14" s="509"/>
    </row>
    <row r="15" spans="1:6" ht="12.75" customHeight="1">
      <c r="B15" s="507"/>
      <c r="C15" s="506"/>
      <c r="F15" s="509"/>
    </row>
    <row r="16" spans="1:6">
      <c r="B16" s="507"/>
      <c r="C16" s="506"/>
    </row>
    <row r="17" spans="2:5">
      <c r="B17" s="507"/>
      <c r="C17" s="506"/>
      <c r="E17" s="508"/>
    </row>
    <row r="18" spans="2:5">
      <c r="B18" s="507"/>
      <c r="C18" s="506"/>
    </row>
    <row r="19" spans="2:5">
      <c r="B19" s="507"/>
      <c r="C19" s="506"/>
    </row>
    <row r="20" spans="2:5">
      <c r="B20" s="507"/>
      <c r="C20" s="506"/>
    </row>
    <row r="21" spans="2:5">
      <c r="B21" s="507"/>
      <c r="C21" s="506"/>
    </row>
    <row r="22" spans="2:5">
      <c r="B22" s="507"/>
      <c r="C22" s="506"/>
    </row>
    <row r="23" spans="2:5">
      <c r="B23" s="507"/>
      <c r="C23" s="506"/>
    </row>
    <row r="24" spans="2:5" ht="15" thickBot="1">
      <c r="B24" s="505" t="s">
        <v>703</v>
      </c>
      <c r="C24" s="504">
        <f>SUM(C9:C23)</f>
        <v>0</v>
      </c>
    </row>
  </sheetData>
  <pageMargins left="0.74803149606299213" right="0.74803149606299213" top="0.98425196850393704" bottom="0.98425196850393704" header="0.51181102362204722" footer="0.51181102362204722"/>
  <pageSetup paperSize="9" orientation="landscape" r:id="rId1"/>
  <headerFooter alignWithMargins="0">
    <oddFooter>&amp;L&amp;D&amp;T&amp;R&amp;F</oddFooter>
  </headerFooter>
  <legacyDrawing r:id="rId2"/>
</worksheet>
</file>

<file path=xl/worksheets/sheet100.xml><?xml version="1.0" encoding="utf-8"?>
<worksheet xmlns="http://schemas.openxmlformats.org/spreadsheetml/2006/main" xmlns:r="http://schemas.openxmlformats.org/officeDocument/2006/relationships">
  <sheetPr>
    <tabColor theme="2" tint="-0.249977111117893"/>
  </sheetPr>
  <dimension ref="A1:R42"/>
  <sheetViews>
    <sheetView topLeftCell="C1" zoomScale="80" zoomScaleNormal="80" workbookViewId="0">
      <selection activeCell="E140" sqref="E140"/>
    </sheetView>
  </sheetViews>
  <sheetFormatPr defaultRowHeight="12.75"/>
  <cols>
    <col min="1" max="1" width="31" customWidth="1"/>
    <col min="2" max="2" width="36.25" customWidth="1"/>
    <col min="3" max="3" width="22.625" customWidth="1"/>
    <col min="4" max="4" width="35.5" customWidth="1"/>
    <col min="6" max="7" width="0" hidden="1" customWidth="1"/>
    <col min="10" max="10" width="9" customWidth="1"/>
  </cols>
  <sheetData>
    <row r="1" spans="1:18" ht="24.75">
      <c r="A1" s="3104" t="s">
        <v>1730</v>
      </c>
      <c r="B1" s="3104"/>
      <c r="C1" s="3105"/>
      <c r="D1" s="3105"/>
      <c r="E1" s="3105"/>
      <c r="F1" s="3105"/>
      <c r="G1" s="3105"/>
      <c r="H1" s="3105"/>
      <c r="I1" s="3105"/>
      <c r="J1" s="3105"/>
      <c r="K1" s="3105"/>
      <c r="L1" s="3105"/>
      <c r="M1" s="3105"/>
      <c r="N1" s="3105"/>
      <c r="O1" s="3105"/>
      <c r="P1" s="3105"/>
      <c r="Q1" s="3105"/>
      <c r="R1" s="3105"/>
    </row>
    <row r="2" spans="1:18" ht="24.75">
      <c r="A2" s="3107" t="s">
        <v>2782</v>
      </c>
      <c r="B2" s="3107"/>
      <c r="C2" s="2160"/>
      <c r="D2" s="2160"/>
      <c r="E2" s="2160"/>
      <c r="F2" s="2160"/>
      <c r="G2" s="2160"/>
      <c r="H2" s="2160"/>
      <c r="I2" s="2160"/>
      <c r="J2" s="2160"/>
      <c r="K2" s="2160"/>
      <c r="L2" s="2160"/>
      <c r="M2" s="2160"/>
      <c r="N2" s="2160"/>
      <c r="O2" s="2160"/>
      <c r="P2" s="2160"/>
      <c r="Q2" s="2160"/>
      <c r="R2" s="2160"/>
    </row>
    <row r="3" spans="1:18" ht="25.5" thickBot="1">
      <c r="A3" s="3109" t="s">
        <v>250</v>
      </c>
      <c r="B3" s="3109"/>
      <c r="C3" s="3110"/>
      <c r="D3" s="3110"/>
      <c r="E3" s="3110"/>
      <c r="F3" s="3110"/>
      <c r="G3" s="3110"/>
      <c r="H3" s="3110"/>
      <c r="I3" s="3110"/>
      <c r="J3" s="3110"/>
      <c r="K3" s="3110"/>
      <c r="L3" s="3110"/>
      <c r="M3" s="3110"/>
      <c r="N3" s="3110"/>
      <c r="O3" s="3110"/>
      <c r="P3" s="3110"/>
      <c r="Q3" s="3110"/>
      <c r="R3" s="3110"/>
    </row>
    <row r="5" spans="1:18" ht="15">
      <c r="A5" s="3137" t="s">
        <v>2840</v>
      </c>
      <c r="B5" s="3137"/>
    </row>
    <row r="6" spans="1:18" ht="15">
      <c r="A6" s="3137"/>
      <c r="B6" s="3137"/>
    </row>
    <row r="7" spans="1:18" ht="15">
      <c r="I7" s="3114" t="s">
        <v>156</v>
      </c>
      <c r="J7" s="3115"/>
      <c r="K7" s="3116" t="s">
        <v>155</v>
      </c>
      <c r="L7" s="3117"/>
      <c r="M7" s="3117"/>
      <c r="N7" s="3117"/>
      <c r="O7" s="3117"/>
      <c r="P7" s="3117"/>
      <c r="Q7" s="3117"/>
      <c r="R7" s="3117"/>
    </row>
    <row r="8" spans="1:18" ht="30">
      <c r="A8" s="3118" t="s">
        <v>2803</v>
      </c>
      <c r="B8" s="3118" t="s">
        <v>247</v>
      </c>
      <c r="C8" s="3118" t="s">
        <v>2804</v>
      </c>
      <c r="D8" s="3118" t="s">
        <v>245</v>
      </c>
      <c r="E8" s="3118" t="s">
        <v>244</v>
      </c>
      <c r="F8" s="3157"/>
      <c r="G8" s="3157"/>
      <c r="H8" s="3124" t="s">
        <v>243</v>
      </c>
      <c r="I8" s="3118">
        <v>2012</v>
      </c>
      <c r="J8" s="3118">
        <v>2013</v>
      </c>
      <c r="K8" s="3121">
        <v>2014</v>
      </c>
      <c r="L8" s="3121">
        <v>2015</v>
      </c>
      <c r="M8" s="3121">
        <v>2016</v>
      </c>
      <c r="N8" s="3121">
        <v>2017</v>
      </c>
      <c r="O8" s="3121">
        <v>2018</v>
      </c>
      <c r="P8" s="3121">
        <v>2019</v>
      </c>
      <c r="Q8" s="3121">
        <v>2020</v>
      </c>
      <c r="R8" s="3121">
        <v>2021</v>
      </c>
    </row>
    <row r="9" spans="1:18">
      <c r="A9" s="1681" t="s">
        <v>2841</v>
      </c>
      <c r="B9" s="1681" t="s">
        <v>2695</v>
      </c>
      <c r="C9" s="3139" t="s">
        <v>2810</v>
      </c>
      <c r="D9" s="1681" t="s">
        <v>2842</v>
      </c>
      <c r="E9" s="3088" t="s">
        <v>2696</v>
      </c>
      <c r="F9" s="3088"/>
      <c r="G9" s="3088"/>
      <c r="H9" s="3127">
        <f>SUM(K9:R9)</f>
        <v>0</v>
      </c>
      <c r="I9" s="3131"/>
      <c r="J9" s="3131"/>
      <c r="K9" s="3174"/>
      <c r="L9" s="3174"/>
      <c r="M9" s="3174"/>
      <c r="N9" s="3174"/>
      <c r="O9" s="3174"/>
      <c r="P9" s="3174"/>
      <c r="Q9" s="3174"/>
      <c r="R9" s="3174"/>
    </row>
    <row r="10" spans="1:18">
      <c r="A10" s="3139" t="s">
        <v>2841</v>
      </c>
      <c r="B10" s="3139" t="s">
        <v>2695</v>
      </c>
      <c r="C10" s="3139" t="s">
        <v>2811</v>
      </c>
      <c r="D10" s="3139" t="s">
        <v>2842</v>
      </c>
      <c r="E10" s="3088" t="s">
        <v>2696</v>
      </c>
      <c r="F10" s="3088"/>
      <c r="G10" s="3088"/>
      <c r="H10" s="3127">
        <f>SUM(K10:R10)</f>
        <v>0</v>
      </c>
      <c r="I10" s="3131"/>
      <c r="J10" s="3131"/>
      <c r="K10" s="3174"/>
      <c r="L10" s="3174"/>
      <c r="M10" s="3174"/>
      <c r="N10" s="3174"/>
      <c r="O10" s="3174"/>
      <c r="P10" s="3174"/>
      <c r="Q10" s="3174"/>
      <c r="R10" s="3174"/>
    </row>
    <row r="11" spans="1:18">
      <c r="A11" s="3139" t="s">
        <v>2841</v>
      </c>
      <c r="B11" s="3139" t="s">
        <v>2695</v>
      </c>
      <c r="C11" s="3139" t="s">
        <v>2812</v>
      </c>
      <c r="D11" s="3139" t="s">
        <v>2842</v>
      </c>
      <c r="E11" s="3088" t="s">
        <v>2696</v>
      </c>
      <c r="F11" s="3088"/>
      <c r="G11" s="3088"/>
      <c r="H11" s="3127">
        <f t="shared" ref="H11:H42" si="0">SUM(K11:R11)</f>
        <v>0</v>
      </c>
      <c r="I11" s="3131"/>
      <c r="J11" s="3131"/>
      <c r="K11" s="3174"/>
      <c r="L11" s="3174"/>
      <c r="M11" s="3174"/>
      <c r="N11" s="3174"/>
      <c r="O11" s="3174"/>
      <c r="P11" s="3174"/>
      <c r="Q11" s="3174"/>
      <c r="R11" s="3174"/>
    </row>
    <row r="12" spans="1:18">
      <c r="A12" s="3139" t="s">
        <v>2841</v>
      </c>
      <c r="B12" s="3139" t="s">
        <v>2695</v>
      </c>
      <c r="C12" s="3139" t="s">
        <v>2813</v>
      </c>
      <c r="D12" s="3139" t="s">
        <v>2842</v>
      </c>
      <c r="E12" s="3088" t="s">
        <v>2696</v>
      </c>
      <c r="F12" s="3088"/>
      <c r="G12" s="3088"/>
      <c r="H12" s="3127">
        <f t="shared" si="0"/>
        <v>0</v>
      </c>
      <c r="I12" s="3131"/>
      <c r="J12" s="3131"/>
      <c r="K12" s="3174"/>
      <c r="L12" s="3174"/>
      <c r="M12" s="3174"/>
      <c r="N12" s="3174"/>
      <c r="O12" s="3174"/>
      <c r="P12" s="3174"/>
      <c r="Q12" s="3174"/>
      <c r="R12" s="3174"/>
    </row>
    <row r="13" spans="1:18">
      <c r="A13" s="3139" t="s">
        <v>2841</v>
      </c>
      <c r="B13" s="3139" t="s">
        <v>2695</v>
      </c>
      <c r="C13" s="3139" t="s">
        <v>2814</v>
      </c>
      <c r="D13" s="3139" t="s">
        <v>2842</v>
      </c>
      <c r="E13" s="3088" t="s">
        <v>2696</v>
      </c>
      <c r="F13" s="3088"/>
      <c r="G13" s="3088"/>
      <c r="H13" s="3127">
        <f t="shared" si="0"/>
        <v>0</v>
      </c>
      <c r="I13" s="3131"/>
      <c r="J13" s="3131"/>
      <c r="K13" s="3174"/>
      <c r="L13" s="3174"/>
      <c r="M13" s="3174"/>
      <c r="N13" s="3174"/>
      <c r="O13" s="3174"/>
      <c r="P13" s="3174"/>
      <c r="Q13" s="3174"/>
      <c r="R13" s="3174"/>
    </row>
    <row r="14" spans="1:18">
      <c r="A14" s="3139" t="s">
        <v>2841</v>
      </c>
      <c r="B14" s="3139" t="s">
        <v>2695</v>
      </c>
      <c r="C14" s="3139" t="s">
        <v>2815</v>
      </c>
      <c r="D14" s="3139" t="s">
        <v>2842</v>
      </c>
      <c r="E14" s="3088" t="s">
        <v>2696</v>
      </c>
      <c r="F14" s="3088"/>
      <c r="G14" s="3088"/>
      <c r="H14" s="3127">
        <f t="shared" si="0"/>
        <v>0</v>
      </c>
      <c r="I14" s="3131"/>
      <c r="J14" s="3131"/>
      <c r="K14" s="3174"/>
      <c r="L14" s="3174"/>
      <c r="M14" s="3174"/>
      <c r="N14" s="3174"/>
      <c r="O14" s="3174"/>
      <c r="P14" s="3174"/>
      <c r="Q14" s="3174"/>
      <c r="R14" s="3174"/>
    </row>
    <row r="15" spans="1:18">
      <c r="A15" s="3139" t="s">
        <v>2841</v>
      </c>
      <c r="B15" s="3139" t="s">
        <v>2695</v>
      </c>
      <c r="C15" s="3139" t="s">
        <v>2816</v>
      </c>
      <c r="D15" s="3139" t="s">
        <v>2842</v>
      </c>
      <c r="E15" s="3088" t="s">
        <v>2696</v>
      </c>
      <c r="F15" s="3088"/>
      <c r="G15" s="3088"/>
      <c r="H15" s="3127">
        <f t="shared" si="0"/>
        <v>0</v>
      </c>
      <c r="I15" s="3131"/>
      <c r="J15" s="3131"/>
      <c r="K15" s="3174"/>
      <c r="L15" s="3174"/>
      <c r="M15" s="3174"/>
      <c r="N15" s="3174"/>
      <c r="O15" s="3174"/>
      <c r="P15" s="3174"/>
      <c r="Q15" s="3174"/>
      <c r="R15" s="3174"/>
    </row>
    <row r="16" spans="1:18">
      <c r="A16" s="3139" t="s">
        <v>2841</v>
      </c>
      <c r="B16" s="3139" t="s">
        <v>2695</v>
      </c>
      <c r="C16" s="3139" t="s">
        <v>2817</v>
      </c>
      <c r="D16" s="3139" t="s">
        <v>2842</v>
      </c>
      <c r="E16" s="3088" t="s">
        <v>2696</v>
      </c>
      <c r="F16" s="3088"/>
      <c r="G16" s="3088"/>
      <c r="H16" s="3127">
        <f t="shared" si="0"/>
        <v>0</v>
      </c>
      <c r="I16" s="3131"/>
      <c r="J16" s="3131"/>
      <c r="K16" s="3174"/>
      <c r="L16" s="3174"/>
      <c r="M16" s="3174"/>
      <c r="N16" s="3174"/>
      <c r="O16" s="3174"/>
      <c r="P16" s="3174"/>
      <c r="Q16" s="3174"/>
      <c r="R16" s="3174"/>
    </row>
    <row r="17" spans="1:18">
      <c r="A17" s="3139" t="s">
        <v>2841</v>
      </c>
      <c r="B17" s="3139" t="s">
        <v>2695</v>
      </c>
      <c r="C17" s="3139" t="s">
        <v>2818</v>
      </c>
      <c r="D17" s="3139" t="s">
        <v>2842</v>
      </c>
      <c r="E17" s="3088" t="s">
        <v>2696</v>
      </c>
      <c r="F17" s="3088"/>
      <c r="G17" s="3088"/>
      <c r="H17" s="3127">
        <f t="shared" si="0"/>
        <v>0</v>
      </c>
      <c r="I17" s="3131"/>
      <c r="J17" s="3131"/>
      <c r="K17" s="3174"/>
      <c r="L17" s="3174"/>
      <c r="M17" s="3174"/>
      <c r="N17" s="3174"/>
      <c r="O17" s="3174"/>
      <c r="P17" s="3174"/>
      <c r="Q17" s="3174"/>
      <c r="R17" s="3174"/>
    </row>
    <row r="18" spans="1:18">
      <c r="A18" s="3139" t="s">
        <v>2841</v>
      </c>
      <c r="B18" s="1681" t="s">
        <v>2843</v>
      </c>
      <c r="C18" s="3139" t="s">
        <v>2844</v>
      </c>
      <c r="D18" s="3139" t="s">
        <v>2842</v>
      </c>
      <c r="E18" s="3088" t="s">
        <v>2696</v>
      </c>
      <c r="F18" s="3088"/>
      <c r="G18" s="3088"/>
      <c r="H18" s="3127">
        <f t="shared" si="0"/>
        <v>0</v>
      </c>
      <c r="I18" s="3131"/>
      <c r="J18" s="3131"/>
      <c r="K18" s="3174"/>
      <c r="L18" s="3174"/>
      <c r="M18" s="3174"/>
      <c r="N18" s="3174"/>
      <c r="O18" s="3174"/>
      <c r="P18" s="3174"/>
      <c r="Q18" s="3174"/>
      <c r="R18" s="3174"/>
    </row>
    <row r="19" spans="1:18">
      <c r="A19" s="3139" t="s">
        <v>2841</v>
      </c>
      <c r="B19" s="3139" t="s">
        <v>2843</v>
      </c>
      <c r="C19" s="3139" t="s">
        <v>2845</v>
      </c>
      <c r="D19" s="3139" t="s">
        <v>2842</v>
      </c>
      <c r="E19" s="3088" t="s">
        <v>2696</v>
      </c>
      <c r="F19" s="3088"/>
      <c r="G19" s="3088"/>
      <c r="H19" s="3127">
        <f t="shared" si="0"/>
        <v>0</v>
      </c>
      <c r="I19" s="3131"/>
      <c r="J19" s="3131"/>
      <c r="K19" s="3174"/>
      <c r="L19" s="3174"/>
      <c r="M19" s="3174"/>
      <c r="N19" s="3174"/>
      <c r="O19" s="3174"/>
      <c r="P19" s="3174"/>
      <c r="Q19" s="3174"/>
      <c r="R19" s="3174"/>
    </row>
    <row r="20" spans="1:18">
      <c r="A20" s="3139" t="s">
        <v>2841</v>
      </c>
      <c r="B20" s="1681" t="s">
        <v>2846</v>
      </c>
      <c r="C20" s="3139" t="s">
        <v>2844</v>
      </c>
      <c r="D20" s="3139" t="s">
        <v>2842</v>
      </c>
      <c r="E20" s="3088" t="s">
        <v>2696</v>
      </c>
      <c r="F20" s="3088"/>
      <c r="G20" s="3088"/>
      <c r="H20" s="3127">
        <f t="shared" si="0"/>
        <v>0</v>
      </c>
      <c r="I20" s="3131"/>
      <c r="J20" s="3131"/>
      <c r="K20" s="3174"/>
      <c r="L20" s="3174"/>
      <c r="M20" s="3174"/>
      <c r="N20" s="3174"/>
      <c r="O20" s="3174"/>
      <c r="P20" s="3174"/>
      <c r="Q20" s="3174"/>
      <c r="R20" s="3174"/>
    </row>
    <row r="21" spans="1:18">
      <c r="A21" s="3139" t="s">
        <v>2841</v>
      </c>
      <c r="B21" s="3139" t="s">
        <v>2846</v>
      </c>
      <c r="C21" s="3139" t="s">
        <v>2845</v>
      </c>
      <c r="D21" s="3139" t="s">
        <v>2842</v>
      </c>
      <c r="E21" s="3088" t="s">
        <v>2696</v>
      </c>
      <c r="F21" s="3088"/>
      <c r="G21" s="3088"/>
      <c r="H21" s="3127">
        <f t="shared" si="0"/>
        <v>0</v>
      </c>
      <c r="I21" s="3131"/>
      <c r="J21" s="3131"/>
      <c r="K21" s="3174"/>
      <c r="L21" s="3174"/>
      <c r="M21" s="3174"/>
      <c r="N21" s="3174"/>
      <c r="O21" s="3174"/>
      <c r="P21" s="3174"/>
      <c r="Q21" s="3174"/>
      <c r="R21" s="3174"/>
    </row>
    <row r="22" spans="1:18">
      <c r="A22" s="3139" t="s">
        <v>2841</v>
      </c>
      <c r="B22" s="1681" t="s">
        <v>2847</v>
      </c>
      <c r="C22" s="3139"/>
      <c r="D22" s="1681" t="s">
        <v>2848</v>
      </c>
      <c r="E22" s="3088" t="s">
        <v>20</v>
      </c>
      <c r="F22" s="3088"/>
      <c r="G22" s="3088"/>
      <c r="H22" s="3127">
        <f t="shared" si="0"/>
        <v>0</v>
      </c>
      <c r="I22" s="3138"/>
      <c r="J22" s="3138"/>
      <c r="K22" s="3138"/>
      <c r="L22" s="3138"/>
      <c r="M22" s="3138"/>
      <c r="N22" s="3138"/>
      <c r="O22" s="3138"/>
      <c r="P22" s="3138"/>
      <c r="Q22" s="3138"/>
      <c r="R22" s="3138"/>
    </row>
    <row r="23" spans="1:18">
      <c r="A23" s="3139" t="s">
        <v>2841</v>
      </c>
      <c r="B23" s="3139" t="s">
        <v>2847</v>
      </c>
      <c r="C23" s="3139"/>
      <c r="D23" s="1681" t="s">
        <v>2849</v>
      </c>
      <c r="E23" s="3088" t="s">
        <v>20</v>
      </c>
      <c r="F23" s="3088"/>
      <c r="G23" s="3088"/>
      <c r="H23" s="3127">
        <f t="shared" si="0"/>
        <v>0</v>
      </c>
      <c r="I23" s="3131"/>
      <c r="J23" s="3131"/>
      <c r="K23" s="3174"/>
      <c r="L23" s="3174"/>
      <c r="M23" s="3174"/>
      <c r="N23" s="3174"/>
      <c r="O23" s="3174"/>
      <c r="P23" s="3174"/>
      <c r="Q23" s="3174"/>
      <c r="R23" s="3174"/>
    </row>
    <row r="24" spans="1:18">
      <c r="A24" s="3139" t="s">
        <v>2841</v>
      </c>
      <c r="B24" s="3139" t="s">
        <v>2847</v>
      </c>
      <c r="C24" s="3139"/>
      <c r="D24" s="1681" t="s">
        <v>2850</v>
      </c>
      <c r="E24" s="3088" t="s">
        <v>20</v>
      </c>
      <c r="F24" s="3158"/>
      <c r="G24" s="3158"/>
      <c r="H24" s="3127">
        <f t="shared" si="0"/>
        <v>0</v>
      </c>
      <c r="I24" s="3131"/>
      <c r="J24" s="3131"/>
      <c r="K24" s="3174"/>
      <c r="L24" s="3174"/>
      <c r="M24" s="3174"/>
      <c r="N24" s="3174"/>
      <c r="O24" s="3174"/>
      <c r="P24" s="3174"/>
      <c r="Q24" s="3174"/>
      <c r="R24" s="3174"/>
    </row>
    <row r="25" spans="1:18">
      <c r="A25" s="1681" t="s">
        <v>2851</v>
      </c>
      <c r="B25" s="1681" t="s">
        <v>2852</v>
      </c>
      <c r="C25" s="1681"/>
      <c r="D25" s="1681" t="s">
        <v>2848</v>
      </c>
      <c r="E25" s="3088" t="s">
        <v>2696</v>
      </c>
      <c r="H25" s="3127">
        <f t="shared" si="0"/>
        <v>0</v>
      </c>
      <c r="I25" s="3138"/>
      <c r="J25" s="3138"/>
      <c r="K25" s="3138"/>
      <c r="L25" s="3138"/>
      <c r="M25" s="3138"/>
      <c r="N25" s="3138"/>
      <c r="O25" s="3138"/>
      <c r="P25" s="3138"/>
      <c r="Q25" s="3138"/>
      <c r="R25" s="3138"/>
    </row>
    <row r="26" spans="1:18">
      <c r="A26" s="3139" t="s">
        <v>2851</v>
      </c>
      <c r="B26" s="3139" t="s">
        <v>2852</v>
      </c>
      <c r="C26" s="1681"/>
      <c r="D26" s="1681" t="s">
        <v>88</v>
      </c>
      <c r="E26" s="3088" t="s">
        <v>2696</v>
      </c>
      <c r="H26" s="3127">
        <f t="shared" si="0"/>
        <v>0</v>
      </c>
      <c r="I26" s="3131"/>
      <c r="J26" s="3131"/>
      <c r="K26" s="3174"/>
      <c r="L26" s="3174"/>
      <c r="M26" s="3174"/>
      <c r="N26" s="3174"/>
      <c r="O26" s="3174"/>
      <c r="P26" s="3174"/>
      <c r="Q26" s="3174"/>
      <c r="R26" s="3174"/>
    </row>
    <row r="27" spans="1:18">
      <c r="A27" s="3139" t="s">
        <v>2851</v>
      </c>
      <c r="B27" s="3139" t="s">
        <v>2852</v>
      </c>
      <c r="C27" s="1681"/>
      <c r="D27" s="1681" t="s">
        <v>2853</v>
      </c>
      <c r="E27" s="3088" t="s">
        <v>2696</v>
      </c>
      <c r="H27" s="3127">
        <f t="shared" si="0"/>
        <v>0</v>
      </c>
      <c r="I27" s="3159">
        <f t="shared" ref="I27:R27" si="1">I26-I25</f>
        <v>0</v>
      </c>
      <c r="J27" s="3159">
        <f t="shared" si="1"/>
        <v>0</v>
      </c>
      <c r="K27" s="3159">
        <f t="shared" si="1"/>
        <v>0</v>
      </c>
      <c r="L27" s="3159">
        <f t="shared" si="1"/>
        <v>0</v>
      </c>
      <c r="M27" s="3159">
        <f t="shared" si="1"/>
        <v>0</v>
      </c>
      <c r="N27" s="3159">
        <f t="shared" si="1"/>
        <v>0</v>
      </c>
      <c r="O27" s="3159">
        <f t="shared" si="1"/>
        <v>0</v>
      </c>
      <c r="P27" s="3159">
        <f t="shared" si="1"/>
        <v>0</v>
      </c>
      <c r="Q27" s="3159">
        <f t="shared" si="1"/>
        <v>0</v>
      </c>
      <c r="R27" s="3159">
        <f t="shared" si="1"/>
        <v>0</v>
      </c>
    </row>
    <row r="28" spans="1:18">
      <c r="A28" s="3139" t="s">
        <v>2851</v>
      </c>
      <c r="B28" s="1681" t="s">
        <v>2854</v>
      </c>
      <c r="C28" s="1681"/>
      <c r="D28" s="1681" t="s">
        <v>2848</v>
      </c>
      <c r="E28" s="3088" t="s">
        <v>2824</v>
      </c>
      <c r="H28" s="3127">
        <f t="shared" si="0"/>
        <v>0</v>
      </c>
      <c r="I28" s="3138"/>
      <c r="J28" s="3138"/>
      <c r="K28" s="3138"/>
      <c r="L28" s="3138"/>
      <c r="M28" s="3138"/>
      <c r="N28" s="3138"/>
      <c r="O28" s="3138"/>
      <c r="P28" s="3138"/>
      <c r="Q28" s="3138"/>
      <c r="R28" s="3138"/>
    </row>
    <row r="29" spans="1:18">
      <c r="A29" s="3139" t="s">
        <v>2851</v>
      </c>
      <c r="B29" s="3139" t="s">
        <v>2854</v>
      </c>
      <c r="C29" s="3160"/>
      <c r="D29" s="1681" t="s">
        <v>88</v>
      </c>
      <c r="E29" s="3088" t="s">
        <v>2824</v>
      </c>
      <c r="H29" s="3127">
        <f t="shared" si="0"/>
        <v>0</v>
      </c>
      <c r="I29" s="3131"/>
      <c r="J29" s="3131"/>
      <c r="K29" s="3174"/>
      <c r="L29" s="3174"/>
      <c r="M29" s="3174"/>
      <c r="N29" s="3174"/>
      <c r="O29" s="3174"/>
      <c r="P29" s="3174"/>
      <c r="Q29" s="3174"/>
      <c r="R29" s="3174"/>
    </row>
    <row r="30" spans="1:18">
      <c r="A30" s="3139" t="s">
        <v>2851</v>
      </c>
      <c r="B30" s="3139" t="s">
        <v>2854</v>
      </c>
      <c r="C30" s="1681"/>
      <c r="D30" s="1681" t="s">
        <v>2853</v>
      </c>
      <c r="E30" s="3088" t="s">
        <v>2824</v>
      </c>
      <c r="H30" s="3127">
        <f t="shared" si="0"/>
        <v>0</v>
      </c>
      <c r="I30" s="3159">
        <f t="shared" ref="I30:R30" si="2">I29-I28</f>
        <v>0</v>
      </c>
      <c r="J30" s="3159">
        <f t="shared" si="2"/>
        <v>0</v>
      </c>
      <c r="K30" s="3159">
        <f t="shared" si="2"/>
        <v>0</v>
      </c>
      <c r="L30" s="3159">
        <f t="shared" si="2"/>
        <v>0</v>
      </c>
      <c r="M30" s="3159">
        <f t="shared" si="2"/>
        <v>0</v>
      </c>
      <c r="N30" s="3159">
        <f t="shared" si="2"/>
        <v>0</v>
      </c>
      <c r="O30" s="3159">
        <f t="shared" si="2"/>
        <v>0</v>
      </c>
      <c r="P30" s="3159">
        <f t="shared" si="2"/>
        <v>0</v>
      </c>
      <c r="Q30" s="3159">
        <f t="shared" si="2"/>
        <v>0</v>
      </c>
      <c r="R30" s="3159">
        <f t="shared" si="2"/>
        <v>0</v>
      </c>
    </row>
    <row r="31" spans="1:18">
      <c r="A31" s="3139" t="s">
        <v>2851</v>
      </c>
      <c r="B31" s="1681" t="s">
        <v>2855</v>
      </c>
      <c r="C31" s="1681"/>
      <c r="D31" s="1681" t="s">
        <v>2848</v>
      </c>
      <c r="E31" s="3088" t="s">
        <v>2696</v>
      </c>
      <c r="H31" s="3127">
        <f t="shared" si="0"/>
        <v>0</v>
      </c>
      <c r="I31" s="3138"/>
      <c r="J31" s="3138"/>
      <c r="K31" s="3138"/>
      <c r="L31" s="3138"/>
      <c r="M31" s="3138"/>
      <c r="N31" s="3138"/>
      <c r="O31" s="3138"/>
      <c r="P31" s="3138"/>
      <c r="Q31" s="3138"/>
      <c r="R31" s="3138"/>
    </row>
    <row r="32" spans="1:18">
      <c r="A32" s="3139" t="s">
        <v>2851</v>
      </c>
      <c r="B32" s="3139" t="s">
        <v>2855</v>
      </c>
      <c r="C32" s="1681"/>
      <c r="D32" s="1681" t="s">
        <v>88</v>
      </c>
      <c r="E32" s="3088" t="s">
        <v>2696</v>
      </c>
      <c r="H32" s="3127">
        <f t="shared" si="0"/>
        <v>0</v>
      </c>
      <c r="I32" s="3131"/>
      <c r="J32" s="3131"/>
      <c r="K32" s="3174"/>
      <c r="L32" s="3174"/>
      <c r="M32" s="3174"/>
      <c r="N32" s="3174"/>
      <c r="O32" s="3174"/>
      <c r="P32" s="3174"/>
      <c r="Q32" s="3174"/>
      <c r="R32" s="3174"/>
    </row>
    <row r="33" spans="1:18">
      <c r="A33" s="3139" t="s">
        <v>2851</v>
      </c>
      <c r="B33" s="3139" t="s">
        <v>2855</v>
      </c>
      <c r="C33" s="1681"/>
      <c r="D33" s="1681" t="s">
        <v>2853</v>
      </c>
      <c r="E33" s="3088" t="s">
        <v>2696</v>
      </c>
      <c r="H33" s="3127">
        <f t="shared" si="0"/>
        <v>0</v>
      </c>
      <c r="I33" s="3159">
        <f t="shared" ref="I33:R33" si="3">I32-I31</f>
        <v>0</v>
      </c>
      <c r="J33" s="3159">
        <f t="shared" si="3"/>
        <v>0</v>
      </c>
      <c r="K33" s="3159">
        <f t="shared" si="3"/>
        <v>0</v>
      </c>
      <c r="L33" s="3159">
        <f t="shared" si="3"/>
        <v>0</v>
      </c>
      <c r="M33" s="3159">
        <f t="shared" si="3"/>
        <v>0</v>
      </c>
      <c r="N33" s="3159">
        <f t="shared" si="3"/>
        <v>0</v>
      </c>
      <c r="O33" s="3159">
        <f t="shared" si="3"/>
        <v>0</v>
      </c>
      <c r="P33" s="3159">
        <f t="shared" si="3"/>
        <v>0</v>
      </c>
      <c r="Q33" s="3159">
        <f t="shared" si="3"/>
        <v>0</v>
      </c>
      <c r="R33" s="3159">
        <f t="shared" si="3"/>
        <v>0</v>
      </c>
    </row>
    <row r="34" spans="1:18">
      <c r="A34" s="3139" t="s">
        <v>2851</v>
      </c>
      <c r="B34" s="1681" t="s">
        <v>2856</v>
      </c>
      <c r="C34" s="1681"/>
      <c r="D34" s="1681" t="s">
        <v>2848</v>
      </c>
      <c r="E34" s="3088" t="s">
        <v>2696</v>
      </c>
      <c r="H34" s="3127">
        <f t="shared" si="0"/>
        <v>0</v>
      </c>
      <c r="I34" s="3138"/>
      <c r="J34" s="3138"/>
      <c r="K34" s="3138"/>
      <c r="L34" s="3138"/>
      <c r="M34" s="3138"/>
      <c r="N34" s="3138"/>
      <c r="O34" s="3138"/>
      <c r="P34" s="3138"/>
      <c r="Q34" s="3138"/>
      <c r="R34" s="3138"/>
    </row>
    <row r="35" spans="1:18">
      <c r="A35" s="3139" t="s">
        <v>2851</v>
      </c>
      <c r="B35" s="3139" t="s">
        <v>2856</v>
      </c>
      <c r="C35" s="1681"/>
      <c r="D35" s="1681" t="s">
        <v>88</v>
      </c>
      <c r="E35" s="3088" t="s">
        <v>2696</v>
      </c>
      <c r="H35" s="3127">
        <f t="shared" si="0"/>
        <v>0</v>
      </c>
      <c r="I35" s="3131"/>
      <c r="J35" s="3131"/>
      <c r="K35" s="3174"/>
      <c r="L35" s="3174"/>
      <c r="M35" s="3174"/>
      <c r="N35" s="3174"/>
      <c r="O35" s="3174"/>
      <c r="P35" s="3174"/>
      <c r="Q35" s="3174"/>
      <c r="R35" s="3174"/>
    </row>
    <row r="36" spans="1:18">
      <c r="A36" s="3139" t="s">
        <v>2851</v>
      </c>
      <c r="B36" s="3139" t="s">
        <v>2856</v>
      </c>
      <c r="C36" s="1681"/>
      <c r="D36" s="1681" t="s">
        <v>2853</v>
      </c>
      <c r="E36" s="3088" t="s">
        <v>2696</v>
      </c>
      <c r="H36" s="3127">
        <f t="shared" si="0"/>
        <v>0</v>
      </c>
      <c r="I36" s="3159">
        <f t="shared" ref="I36:R36" si="4">I35-I34</f>
        <v>0</v>
      </c>
      <c r="J36" s="3159">
        <f t="shared" si="4"/>
        <v>0</v>
      </c>
      <c r="K36" s="3159">
        <f t="shared" si="4"/>
        <v>0</v>
      </c>
      <c r="L36" s="3159">
        <f t="shared" si="4"/>
        <v>0</v>
      </c>
      <c r="M36" s="3159">
        <f t="shared" si="4"/>
        <v>0</v>
      </c>
      <c r="N36" s="3159">
        <f t="shared" si="4"/>
        <v>0</v>
      </c>
      <c r="O36" s="3159">
        <f t="shared" si="4"/>
        <v>0</v>
      </c>
      <c r="P36" s="3159">
        <f t="shared" si="4"/>
        <v>0</v>
      </c>
      <c r="Q36" s="3159">
        <f t="shared" si="4"/>
        <v>0</v>
      </c>
      <c r="R36" s="3159">
        <f t="shared" si="4"/>
        <v>0</v>
      </c>
    </row>
    <row r="37" spans="1:18">
      <c r="A37" s="3139" t="s">
        <v>2851</v>
      </c>
      <c r="B37" s="1681" t="s">
        <v>2857</v>
      </c>
      <c r="C37" s="1681"/>
      <c r="D37" s="1681" t="s">
        <v>2848</v>
      </c>
      <c r="E37" s="3088" t="s">
        <v>2824</v>
      </c>
      <c r="H37" s="3127">
        <f t="shared" si="0"/>
        <v>0</v>
      </c>
      <c r="I37" s="3138"/>
      <c r="J37" s="3138"/>
      <c r="K37" s="3138"/>
      <c r="L37" s="3138"/>
      <c r="M37" s="3138"/>
      <c r="N37" s="3138"/>
      <c r="O37" s="3138"/>
      <c r="P37" s="3138"/>
      <c r="Q37" s="3138"/>
      <c r="R37" s="3138"/>
    </row>
    <row r="38" spans="1:18">
      <c r="A38" s="3139" t="s">
        <v>2851</v>
      </c>
      <c r="B38" s="3139" t="s">
        <v>2857</v>
      </c>
      <c r="C38" s="1681"/>
      <c r="D38" s="1681" t="s">
        <v>88</v>
      </c>
      <c r="E38" s="3088" t="s">
        <v>2824</v>
      </c>
      <c r="H38" s="3127">
        <f t="shared" si="0"/>
        <v>0</v>
      </c>
      <c r="I38" s="3131"/>
      <c r="J38" s="3131"/>
      <c r="K38" s="3174"/>
      <c r="L38" s="3174"/>
      <c r="M38" s="3174"/>
      <c r="N38" s="3174"/>
      <c r="O38" s="3174"/>
      <c r="P38" s="3174"/>
      <c r="Q38" s="3174"/>
      <c r="R38" s="3174"/>
    </row>
    <row r="39" spans="1:18">
      <c r="A39" s="3139" t="s">
        <v>2851</v>
      </c>
      <c r="B39" s="3139" t="s">
        <v>2857</v>
      </c>
      <c r="C39" s="1681"/>
      <c r="D39" s="1681" t="s">
        <v>2853</v>
      </c>
      <c r="E39" s="3088" t="s">
        <v>2824</v>
      </c>
      <c r="H39" s="3127">
        <f t="shared" si="0"/>
        <v>0</v>
      </c>
      <c r="I39" s="3159">
        <f t="shared" ref="I39:R39" si="5">I38-I37</f>
        <v>0</v>
      </c>
      <c r="J39" s="3159">
        <f t="shared" si="5"/>
        <v>0</v>
      </c>
      <c r="K39" s="3159">
        <f t="shared" si="5"/>
        <v>0</v>
      </c>
      <c r="L39" s="3159">
        <f t="shared" si="5"/>
        <v>0</v>
      </c>
      <c r="M39" s="3159">
        <f t="shared" si="5"/>
        <v>0</v>
      </c>
      <c r="N39" s="3159">
        <f t="shared" si="5"/>
        <v>0</v>
      </c>
      <c r="O39" s="3159">
        <f t="shared" si="5"/>
        <v>0</v>
      </c>
      <c r="P39" s="3159">
        <f t="shared" si="5"/>
        <v>0</v>
      </c>
      <c r="Q39" s="3159">
        <f t="shared" si="5"/>
        <v>0</v>
      </c>
      <c r="R39" s="3159">
        <f t="shared" si="5"/>
        <v>0</v>
      </c>
    </row>
    <row r="40" spans="1:18">
      <c r="A40" s="3139" t="s">
        <v>2851</v>
      </c>
      <c r="B40" s="1681" t="s">
        <v>2858</v>
      </c>
      <c r="C40" s="3139"/>
      <c r="D40" s="1681" t="s">
        <v>2848</v>
      </c>
      <c r="E40" s="3088" t="s">
        <v>20</v>
      </c>
      <c r="H40" s="3127">
        <f t="shared" si="0"/>
        <v>0</v>
      </c>
      <c r="I40" s="3138"/>
      <c r="J40" s="3138"/>
      <c r="K40" s="3138"/>
      <c r="L40" s="3138"/>
      <c r="M40" s="3138"/>
      <c r="N40" s="3138"/>
      <c r="O40" s="3138"/>
      <c r="P40" s="3138"/>
      <c r="Q40" s="3138"/>
      <c r="R40" s="3138"/>
    </row>
    <row r="41" spans="1:18">
      <c r="A41" s="3139" t="s">
        <v>2851</v>
      </c>
      <c r="B41" s="3139" t="s">
        <v>2858</v>
      </c>
      <c r="C41" s="3139"/>
      <c r="D41" s="1681" t="s">
        <v>2849</v>
      </c>
      <c r="E41" s="3088" t="s">
        <v>20</v>
      </c>
      <c r="H41" s="3127">
        <f t="shared" si="0"/>
        <v>0</v>
      </c>
      <c r="I41" s="3131"/>
      <c r="J41" s="3131"/>
      <c r="K41" s="3174"/>
      <c r="L41" s="3174"/>
      <c r="M41" s="3174"/>
      <c r="N41" s="3174"/>
      <c r="O41" s="3174"/>
      <c r="P41" s="3174"/>
      <c r="Q41" s="3174"/>
      <c r="R41" s="3174"/>
    </row>
    <row r="42" spans="1:18">
      <c r="A42" s="3139" t="s">
        <v>2851</v>
      </c>
      <c r="B42" s="3139" t="s">
        <v>2858</v>
      </c>
      <c r="C42" s="3139"/>
      <c r="D42" s="1681" t="s">
        <v>2850</v>
      </c>
      <c r="E42" s="3088" t="s">
        <v>20</v>
      </c>
      <c r="H42" s="3127">
        <f t="shared" si="0"/>
        <v>0</v>
      </c>
      <c r="I42" s="3131"/>
      <c r="J42" s="3131"/>
      <c r="K42" s="3174"/>
      <c r="L42" s="3174"/>
      <c r="M42" s="3174"/>
      <c r="N42" s="3174"/>
      <c r="O42" s="3174"/>
      <c r="P42" s="3174"/>
      <c r="Q42" s="3174"/>
      <c r="R42" s="3174"/>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sheetPr>
    <tabColor theme="2" tint="-0.249977111117893"/>
  </sheetPr>
  <dimension ref="A1:Y36"/>
  <sheetViews>
    <sheetView topLeftCell="C2" zoomScale="80" zoomScaleNormal="80" workbookViewId="0">
      <selection activeCell="E140" sqref="E140"/>
    </sheetView>
  </sheetViews>
  <sheetFormatPr defaultRowHeight="12.75"/>
  <cols>
    <col min="1" max="1" width="2.875" customWidth="1"/>
    <col min="2" max="2" width="38.5" customWidth="1"/>
    <col min="3" max="3" width="21.5" customWidth="1"/>
    <col min="4" max="4" width="20.75" hidden="1" customWidth="1"/>
    <col min="5" max="5" width="11" customWidth="1"/>
    <col min="6" max="6" width="6.75" customWidth="1"/>
    <col min="17" max="19" width="8.875" customWidth="1"/>
    <col min="20" max="20" width="9.625" customWidth="1"/>
    <col min="21" max="21" width="13.375" customWidth="1"/>
    <col min="22" max="22" width="10" customWidth="1"/>
    <col min="23" max="23" width="13.125" customWidth="1"/>
    <col min="24" max="24" width="10.75" customWidth="1"/>
    <col min="25" max="25" width="12" customWidth="1"/>
  </cols>
  <sheetData>
    <row r="1" spans="1:25" ht="24.75">
      <c r="A1" s="3104" t="s">
        <v>1730</v>
      </c>
      <c r="B1" s="3104"/>
      <c r="C1" s="3104"/>
      <c r="D1" s="3104"/>
      <c r="E1" s="3104"/>
      <c r="F1" s="3105"/>
      <c r="G1" s="3105"/>
      <c r="H1" s="3105"/>
      <c r="I1" s="3105"/>
      <c r="J1" s="3105"/>
      <c r="K1" s="3105"/>
      <c r="L1" s="3105"/>
      <c r="M1" s="3105"/>
      <c r="N1" s="3105"/>
      <c r="O1" s="3105"/>
      <c r="P1" s="3105"/>
      <c r="Q1" s="3105"/>
      <c r="R1" s="3105"/>
      <c r="S1" s="3105"/>
      <c r="T1" s="3105"/>
      <c r="U1" s="3105"/>
      <c r="V1" s="3105"/>
      <c r="W1" s="3105"/>
      <c r="X1" s="3105"/>
      <c r="Y1" s="3105"/>
    </row>
    <row r="2" spans="1:25" ht="24.75">
      <c r="A2" s="3107" t="s">
        <v>2782</v>
      </c>
      <c r="B2" s="3107"/>
      <c r="C2" s="3107"/>
      <c r="D2" s="3107"/>
      <c r="E2" s="3107"/>
      <c r="F2" s="2160"/>
      <c r="G2" s="2160"/>
      <c r="H2" s="2160"/>
      <c r="I2" s="2160"/>
      <c r="J2" s="2160"/>
      <c r="K2" s="2160"/>
      <c r="L2" s="2160"/>
      <c r="M2" s="2160"/>
      <c r="N2" s="2160"/>
      <c r="O2" s="2160"/>
      <c r="P2" s="2160"/>
      <c r="Q2" s="2160"/>
      <c r="R2" s="2160"/>
      <c r="S2" s="2160"/>
      <c r="T2" s="2160"/>
      <c r="U2" s="2160"/>
      <c r="V2" s="2160"/>
      <c r="W2" s="2160"/>
      <c r="X2" s="2160"/>
      <c r="Y2" s="2160"/>
    </row>
    <row r="3" spans="1:25" ht="25.5" thickBot="1">
      <c r="A3" s="3109" t="s">
        <v>250</v>
      </c>
      <c r="B3" s="3109"/>
      <c r="C3" s="3109"/>
      <c r="D3" s="3109"/>
      <c r="E3" s="3109"/>
      <c r="F3" s="3110"/>
      <c r="G3" s="3110"/>
      <c r="H3" s="3110"/>
      <c r="I3" s="3110"/>
      <c r="J3" s="3110"/>
      <c r="K3" s="3110"/>
      <c r="L3" s="3110"/>
      <c r="M3" s="3110"/>
      <c r="N3" s="3110"/>
      <c r="O3" s="3110"/>
      <c r="P3" s="3110"/>
      <c r="Q3" s="3110"/>
      <c r="R3" s="3110"/>
      <c r="S3" s="3110"/>
      <c r="T3" s="3110"/>
      <c r="U3" s="3110"/>
      <c r="V3" s="3110"/>
      <c r="W3" s="3110"/>
      <c r="X3" s="3110"/>
      <c r="Y3" s="3110"/>
    </row>
    <row r="5" spans="1:25" ht="15">
      <c r="A5" s="3137" t="s">
        <v>2859</v>
      </c>
      <c r="B5" s="3137"/>
      <c r="C5" s="3137"/>
      <c r="D5" s="3137"/>
      <c r="E5" s="3137"/>
    </row>
    <row r="6" spans="1:25" ht="25.5" customHeight="1">
      <c r="A6" s="3137"/>
      <c r="B6" s="3137"/>
      <c r="C6" s="3137"/>
      <c r="D6" s="3137"/>
      <c r="E6" s="3137"/>
      <c r="W6" s="3161"/>
      <c r="X6" s="3162"/>
      <c r="Y6" s="3162"/>
    </row>
    <row r="7" spans="1:25" ht="60" customHeight="1">
      <c r="H7" s="3114" t="s">
        <v>156</v>
      </c>
      <c r="I7" s="3115"/>
      <c r="J7" s="3114" t="s">
        <v>155</v>
      </c>
      <c r="K7" s="3143"/>
      <c r="L7" s="3143"/>
      <c r="M7" s="3143"/>
      <c r="N7" s="3143"/>
      <c r="O7" s="3143"/>
      <c r="P7" s="3143"/>
      <c r="Q7" s="3143"/>
      <c r="U7" s="3163" t="s">
        <v>2852</v>
      </c>
      <c r="V7" s="3163" t="s">
        <v>2854</v>
      </c>
      <c r="W7" s="3163" t="s">
        <v>2860</v>
      </c>
      <c r="X7" s="3163" t="s">
        <v>2861</v>
      </c>
      <c r="Y7" s="3163" t="s">
        <v>2857</v>
      </c>
    </row>
    <row r="8" spans="1:25" ht="42.75" customHeight="1">
      <c r="A8" s="3146"/>
      <c r="B8" s="3118" t="s">
        <v>248</v>
      </c>
      <c r="C8" s="3118" t="s">
        <v>1662</v>
      </c>
      <c r="D8" s="3124" t="s">
        <v>2836</v>
      </c>
      <c r="E8" s="3124" t="s">
        <v>2826</v>
      </c>
      <c r="F8" s="3118" t="s">
        <v>244</v>
      </c>
      <c r="G8" s="3124" t="s">
        <v>243</v>
      </c>
      <c r="H8" s="3118">
        <v>2012</v>
      </c>
      <c r="I8" s="3118">
        <v>2013</v>
      </c>
      <c r="J8" s="3147">
        <v>2014</v>
      </c>
      <c r="K8" s="3147">
        <v>2015</v>
      </c>
      <c r="L8" s="3147">
        <v>2016</v>
      </c>
      <c r="M8" s="3147">
        <v>2017</v>
      </c>
      <c r="N8" s="3147">
        <v>2018</v>
      </c>
      <c r="O8" s="3147">
        <v>2019</v>
      </c>
      <c r="P8" s="3147">
        <v>2020</v>
      </c>
      <c r="Q8" s="3147">
        <v>2021</v>
      </c>
      <c r="R8" s="3123" t="s">
        <v>2827</v>
      </c>
      <c r="S8" s="3123" t="s">
        <v>2828</v>
      </c>
      <c r="T8" s="3124" t="s">
        <v>2533</v>
      </c>
      <c r="U8" s="3148" t="s">
        <v>2167</v>
      </c>
      <c r="V8" s="3148" t="s">
        <v>2824</v>
      </c>
      <c r="W8" s="3148" t="s">
        <v>2696</v>
      </c>
      <c r="X8" s="3148" t="s">
        <v>2696</v>
      </c>
      <c r="Y8" s="3148" t="s">
        <v>2824</v>
      </c>
    </row>
    <row r="9" spans="1:25">
      <c r="A9" s="3149"/>
      <c r="B9" s="3150" t="s">
        <v>2829</v>
      </c>
      <c r="C9" s="3131"/>
      <c r="D9" s="3151"/>
      <c r="E9" s="3131"/>
      <c r="F9" s="3088" t="s">
        <v>20</v>
      </c>
      <c r="G9" s="3127">
        <f t="shared" ref="G9:G32" si="0">SUM(J9:Q9)</f>
        <v>0</v>
      </c>
      <c r="H9" s="3131"/>
      <c r="I9" s="3131"/>
      <c r="J9" s="3174"/>
      <c r="K9" s="3174"/>
      <c r="L9" s="3174"/>
      <c r="M9" s="3174"/>
      <c r="N9" s="3174"/>
      <c r="O9" s="3174"/>
      <c r="P9" s="3174"/>
      <c r="Q9" s="3174"/>
      <c r="R9" s="3131"/>
      <c r="S9" s="3131"/>
      <c r="T9" s="3127">
        <f>R9+G9+S9</f>
        <v>0</v>
      </c>
      <c r="U9" s="3131"/>
      <c r="V9" s="3131"/>
      <c r="W9" s="3131"/>
      <c r="X9" s="3131"/>
      <c r="Y9" s="3131"/>
    </row>
    <row r="10" spans="1:25">
      <c r="A10" s="3149"/>
      <c r="B10" s="3152" t="s">
        <v>2829</v>
      </c>
      <c r="C10" s="3131"/>
      <c r="D10" s="3153"/>
      <c r="E10" s="3131"/>
      <c r="F10" s="3156" t="s">
        <v>20</v>
      </c>
      <c r="G10" s="3127">
        <f t="shared" si="0"/>
        <v>0</v>
      </c>
      <c r="H10" s="3131"/>
      <c r="I10" s="3131"/>
      <c r="J10" s="3174"/>
      <c r="K10" s="3174"/>
      <c r="L10" s="3174"/>
      <c r="M10" s="3174"/>
      <c r="N10" s="3174"/>
      <c r="O10" s="3174"/>
      <c r="P10" s="3174"/>
      <c r="Q10" s="3174"/>
      <c r="R10" s="3131"/>
      <c r="S10" s="3131"/>
      <c r="T10" s="3127">
        <f t="shared" ref="T10:T33" si="1">R10+G10+S10</f>
        <v>0</v>
      </c>
      <c r="U10" s="3131"/>
      <c r="V10" s="3131"/>
      <c r="W10" s="3131"/>
      <c r="X10" s="3131"/>
      <c r="Y10" s="3131"/>
    </row>
    <row r="11" spans="1:25">
      <c r="A11" s="3149"/>
      <c r="B11" s="3152" t="s">
        <v>2829</v>
      </c>
      <c r="C11" s="3131"/>
      <c r="D11" s="3153"/>
      <c r="E11" s="3131"/>
      <c r="F11" s="3156" t="s">
        <v>20</v>
      </c>
      <c r="G11" s="3127">
        <f t="shared" si="0"/>
        <v>0</v>
      </c>
      <c r="H11" s="3131"/>
      <c r="I11" s="3131"/>
      <c r="J11" s="3174"/>
      <c r="K11" s="3174"/>
      <c r="L11" s="3174"/>
      <c r="M11" s="3174"/>
      <c r="N11" s="3174"/>
      <c r="O11" s="3174"/>
      <c r="P11" s="3174"/>
      <c r="Q11" s="3174"/>
      <c r="R11" s="3131"/>
      <c r="S11" s="3131"/>
      <c r="T11" s="3127">
        <f t="shared" si="1"/>
        <v>0</v>
      </c>
      <c r="U11" s="3131"/>
      <c r="V11" s="3131"/>
      <c r="W11" s="3131"/>
      <c r="X11" s="3131"/>
      <c r="Y11" s="3131"/>
    </row>
    <row r="12" spans="1:25">
      <c r="A12" s="3149"/>
      <c r="B12" s="3152" t="s">
        <v>2829</v>
      </c>
      <c r="C12" s="3131"/>
      <c r="D12" s="3153"/>
      <c r="E12" s="3131"/>
      <c r="F12" s="3156" t="s">
        <v>20</v>
      </c>
      <c r="G12" s="3127">
        <f t="shared" si="0"/>
        <v>0</v>
      </c>
      <c r="H12" s="3131"/>
      <c r="I12" s="3131"/>
      <c r="J12" s="3174"/>
      <c r="K12" s="3174"/>
      <c r="L12" s="3174"/>
      <c r="M12" s="3174"/>
      <c r="N12" s="3174"/>
      <c r="O12" s="3174"/>
      <c r="P12" s="3174"/>
      <c r="Q12" s="3174"/>
      <c r="R12" s="3131"/>
      <c r="S12" s="3131"/>
      <c r="T12" s="3127">
        <f t="shared" si="1"/>
        <v>0</v>
      </c>
      <c r="U12" s="3131"/>
      <c r="V12" s="3131"/>
      <c r="W12" s="3131"/>
      <c r="X12" s="3131"/>
      <c r="Y12" s="3131"/>
    </row>
    <row r="13" spans="1:25">
      <c r="A13" s="3149"/>
      <c r="B13" s="3152" t="s">
        <v>2829</v>
      </c>
      <c r="C13" s="3131"/>
      <c r="D13" s="3153"/>
      <c r="E13" s="3131"/>
      <c r="F13" s="3156" t="s">
        <v>20</v>
      </c>
      <c r="G13" s="3127">
        <f t="shared" si="0"/>
        <v>0</v>
      </c>
      <c r="H13" s="3131"/>
      <c r="I13" s="3131"/>
      <c r="J13" s="3174"/>
      <c r="K13" s="3174"/>
      <c r="L13" s="3174"/>
      <c r="M13" s="3174"/>
      <c r="N13" s="3174"/>
      <c r="O13" s="3174"/>
      <c r="P13" s="3174"/>
      <c r="Q13" s="3174"/>
      <c r="R13" s="3131"/>
      <c r="S13" s="3131"/>
      <c r="T13" s="3127">
        <f t="shared" si="1"/>
        <v>0</v>
      </c>
      <c r="U13" s="3131"/>
      <c r="V13" s="3131"/>
      <c r="W13" s="3131"/>
      <c r="X13" s="3131"/>
      <c r="Y13" s="3131"/>
    </row>
    <row r="14" spans="1:25">
      <c r="A14" s="3149"/>
      <c r="B14" s="3152" t="s">
        <v>2829</v>
      </c>
      <c r="C14" s="3131"/>
      <c r="D14" s="3153"/>
      <c r="E14" s="3131"/>
      <c r="F14" s="3156" t="s">
        <v>20</v>
      </c>
      <c r="G14" s="3127">
        <f t="shared" si="0"/>
        <v>0</v>
      </c>
      <c r="H14" s="3131"/>
      <c r="I14" s="3131"/>
      <c r="J14" s="3174"/>
      <c r="K14" s="3174"/>
      <c r="L14" s="3174"/>
      <c r="M14" s="3174"/>
      <c r="N14" s="3174"/>
      <c r="O14" s="3174"/>
      <c r="P14" s="3174"/>
      <c r="Q14" s="3174"/>
      <c r="R14" s="3131"/>
      <c r="S14" s="3131"/>
      <c r="T14" s="3127">
        <f t="shared" si="1"/>
        <v>0</v>
      </c>
      <c r="U14" s="3131"/>
      <c r="V14" s="3131"/>
      <c r="W14" s="3131"/>
      <c r="X14" s="3131"/>
      <c r="Y14" s="3131"/>
    </row>
    <row r="15" spans="1:25">
      <c r="A15" s="3149"/>
      <c r="B15" s="3152" t="s">
        <v>2829</v>
      </c>
      <c r="C15" s="3131"/>
      <c r="D15" s="3153"/>
      <c r="E15" s="3131"/>
      <c r="F15" s="3156" t="s">
        <v>20</v>
      </c>
      <c r="G15" s="3127">
        <f t="shared" si="0"/>
        <v>0</v>
      </c>
      <c r="H15" s="3131"/>
      <c r="I15" s="3131"/>
      <c r="J15" s="3174"/>
      <c r="K15" s="3174"/>
      <c r="L15" s="3174"/>
      <c r="M15" s="3174"/>
      <c r="N15" s="3174"/>
      <c r="O15" s="3174"/>
      <c r="P15" s="3174"/>
      <c r="Q15" s="3174"/>
      <c r="R15" s="3131"/>
      <c r="S15" s="3131"/>
      <c r="T15" s="3127">
        <f t="shared" si="1"/>
        <v>0</v>
      </c>
      <c r="U15" s="3131"/>
      <c r="V15" s="3131"/>
      <c r="W15" s="3131"/>
      <c r="X15" s="3131"/>
      <c r="Y15" s="3131"/>
    </row>
    <row r="16" spans="1:25">
      <c r="A16" s="3149"/>
      <c r="B16" s="3152" t="s">
        <v>2829</v>
      </c>
      <c r="C16" s="3131"/>
      <c r="D16" s="3153"/>
      <c r="E16" s="3131"/>
      <c r="F16" s="3156" t="s">
        <v>20</v>
      </c>
      <c r="G16" s="3127">
        <f t="shared" si="0"/>
        <v>0</v>
      </c>
      <c r="H16" s="3131"/>
      <c r="I16" s="3131"/>
      <c r="J16" s="3174"/>
      <c r="K16" s="3174"/>
      <c r="L16" s="3174"/>
      <c r="M16" s="3174"/>
      <c r="N16" s="3174"/>
      <c r="O16" s="3174"/>
      <c r="P16" s="3174"/>
      <c r="Q16" s="3174"/>
      <c r="R16" s="3131"/>
      <c r="S16" s="3131"/>
      <c r="T16" s="3127">
        <f t="shared" si="1"/>
        <v>0</v>
      </c>
      <c r="U16" s="3131"/>
      <c r="V16" s="3131"/>
      <c r="W16" s="3131"/>
      <c r="X16" s="3131"/>
      <c r="Y16" s="3131"/>
    </row>
    <row r="17" spans="1:25">
      <c r="A17" s="3149"/>
      <c r="B17" s="3152" t="s">
        <v>2829</v>
      </c>
      <c r="C17" s="3131"/>
      <c r="D17" s="3153"/>
      <c r="E17" s="3131"/>
      <c r="F17" s="3156" t="s">
        <v>20</v>
      </c>
      <c r="G17" s="3127">
        <f t="shared" si="0"/>
        <v>0</v>
      </c>
      <c r="H17" s="3131"/>
      <c r="I17" s="3131"/>
      <c r="J17" s="3174"/>
      <c r="K17" s="3174"/>
      <c r="L17" s="3174"/>
      <c r="M17" s="3174"/>
      <c r="N17" s="3174"/>
      <c r="O17" s="3174"/>
      <c r="P17" s="3174"/>
      <c r="Q17" s="3174"/>
      <c r="R17" s="3131"/>
      <c r="S17" s="3131"/>
      <c r="T17" s="3127">
        <f t="shared" si="1"/>
        <v>0</v>
      </c>
      <c r="U17" s="3131"/>
      <c r="V17" s="3131"/>
      <c r="W17" s="3131"/>
      <c r="X17" s="3131"/>
      <c r="Y17" s="3131"/>
    </row>
    <row r="18" spans="1:25">
      <c r="A18" s="3149"/>
      <c r="B18" s="3152" t="s">
        <v>2829</v>
      </c>
      <c r="C18" s="3131"/>
      <c r="D18" s="3153"/>
      <c r="E18" s="3131"/>
      <c r="F18" s="3156" t="s">
        <v>20</v>
      </c>
      <c r="G18" s="3127">
        <f t="shared" si="0"/>
        <v>0</v>
      </c>
      <c r="H18" s="3131"/>
      <c r="I18" s="3131"/>
      <c r="J18" s="3174"/>
      <c r="K18" s="3174"/>
      <c r="L18" s="3174"/>
      <c r="M18" s="3174"/>
      <c r="N18" s="3174"/>
      <c r="O18" s="3174"/>
      <c r="P18" s="3174"/>
      <c r="Q18" s="3174"/>
      <c r="R18" s="3131"/>
      <c r="S18" s="3131"/>
      <c r="T18" s="3127">
        <f t="shared" si="1"/>
        <v>0</v>
      </c>
      <c r="U18" s="3131"/>
      <c r="V18" s="3131"/>
      <c r="W18" s="3131"/>
      <c r="X18" s="3131"/>
      <c r="Y18" s="3131"/>
    </row>
    <row r="19" spans="1:25">
      <c r="A19" s="3149"/>
      <c r="B19" s="3152" t="s">
        <v>2829</v>
      </c>
      <c r="C19" s="3131"/>
      <c r="D19" s="3153"/>
      <c r="E19" s="3131"/>
      <c r="F19" s="3156" t="s">
        <v>20</v>
      </c>
      <c r="G19" s="3127">
        <f t="shared" si="0"/>
        <v>0</v>
      </c>
      <c r="H19" s="3131"/>
      <c r="I19" s="3131"/>
      <c r="J19" s="3174"/>
      <c r="K19" s="3174"/>
      <c r="L19" s="3174"/>
      <c r="M19" s="3174"/>
      <c r="N19" s="3174"/>
      <c r="O19" s="3174"/>
      <c r="P19" s="3174"/>
      <c r="Q19" s="3174"/>
      <c r="R19" s="3131"/>
      <c r="S19" s="3131"/>
      <c r="T19" s="3127">
        <f t="shared" si="1"/>
        <v>0</v>
      </c>
      <c r="U19" s="3131"/>
      <c r="V19" s="3131"/>
      <c r="W19" s="3131"/>
      <c r="X19" s="3131"/>
      <c r="Y19" s="3131"/>
    </row>
    <row r="20" spans="1:25">
      <c r="A20" s="3149"/>
      <c r="B20" s="3152" t="s">
        <v>2829</v>
      </c>
      <c r="C20" s="3131"/>
      <c r="D20" s="3153"/>
      <c r="E20" s="3131"/>
      <c r="F20" s="3156" t="s">
        <v>20</v>
      </c>
      <c r="G20" s="3127">
        <f t="shared" si="0"/>
        <v>0</v>
      </c>
      <c r="H20" s="3131"/>
      <c r="I20" s="3131"/>
      <c r="J20" s="3174"/>
      <c r="K20" s="3174"/>
      <c r="L20" s="3174"/>
      <c r="M20" s="3174"/>
      <c r="N20" s="3174"/>
      <c r="O20" s="3174"/>
      <c r="P20" s="3174"/>
      <c r="Q20" s="3174"/>
      <c r="R20" s="3131"/>
      <c r="S20" s="3131"/>
      <c r="T20" s="3127">
        <f t="shared" si="1"/>
        <v>0</v>
      </c>
      <c r="U20" s="3131"/>
      <c r="V20" s="3131"/>
      <c r="W20" s="3131"/>
      <c r="X20" s="3131"/>
      <c r="Y20" s="3131"/>
    </row>
    <row r="21" spans="1:25">
      <c r="A21" s="3149"/>
      <c r="B21" s="3152" t="s">
        <v>2829</v>
      </c>
      <c r="C21" s="3131"/>
      <c r="D21" s="3153"/>
      <c r="E21" s="3131"/>
      <c r="F21" s="3156" t="s">
        <v>20</v>
      </c>
      <c r="G21" s="3127">
        <f t="shared" si="0"/>
        <v>0</v>
      </c>
      <c r="H21" s="3131"/>
      <c r="I21" s="3131"/>
      <c r="J21" s="3174"/>
      <c r="K21" s="3174"/>
      <c r="L21" s="3174"/>
      <c r="M21" s="3174"/>
      <c r="N21" s="3174"/>
      <c r="O21" s="3174"/>
      <c r="P21" s="3174"/>
      <c r="Q21" s="3174"/>
      <c r="R21" s="3131"/>
      <c r="S21" s="3131"/>
      <c r="T21" s="3127">
        <f t="shared" si="1"/>
        <v>0</v>
      </c>
      <c r="U21" s="3131"/>
      <c r="V21" s="3131"/>
      <c r="W21" s="3131"/>
      <c r="X21" s="3131"/>
      <c r="Y21" s="3131"/>
    </row>
    <row r="22" spans="1:25">
      <c r="A22" s="3149"/>
      <c r="B22" s="3150" t="s">
        <v>2862</v>
      </c>
      <c r="C22" s="3154"/>
      <c r="D22" s="3153"/>
      <c r="E22" s="3131"/>
      <c r="F22" s="3156" t="s">
        <v>20</v>
      </c>
      <c r="G22" s="3127">
        <f t="shared" si="0"/>
        <v>0</v>
      </c>
      <c r="H22" s="3155">
        <f t="shared" ref="H22:I22" si="2">SUM(H9:H21)</f>
        <v>0</v>
      </c>
      <c r="I22" s="3155">
        <f t="shared" si="2"/>
        <v>0</v>
      </c>
      <c r="J22" s="3155">
        <f>SUM(J9:J21)</f>
        <v>0</v>
      </c>
      <c r="K22" s="3155">
        <f t="shared" ref="K22:Y22" si="3">SUM(K9:K21)</f>
        <v>0</v>
      </c>
      <c r="L22" s="3155">
        <f t="shared" si="3"/>
        <v>0</v>
      </c>
      <c r="M22" s="3155">
        <f t="shared" si="3"/>
        <v>0</v>
      </c>
      <c r="N22" s="3155">
        <f t="shared" si="3"/>
        <v>0</v>
      </c>
      <c r="O22" s="3155">
        <f t="shared" si="3"/>
        <v>0</v>
      </c>
      <c r="P22" s="3155">
        <f t="shared" si="3"/>
        <v>0</v>
      </c>
      <c r="Q22" s="3155">
        <f t="shared" si="3"/>
        <v>0</v>
      </c>
      <c r="R22" s="3155">
        <f t="shared" si="3"/>
        <v>0</v>
      </c>
      <c r="S22" s="3155">
        <f t="shared" si="3"/>
        <v>0</v>
      </c>
      <c r="T22" s="3127">
        <f t="shared" si="1"/>
        <v>0</v>
      </c>
      <c r="U22" s="3127">
        <f t="shared" si="3"/>
        <v>0</v>
      </c>
      <c r="V22" s="3127">
        <f t="shared" si="3"/>
        <v>0</v>
      </c>
      <c r="W22" s="3127">
        <f t="shared" si="3"/>
        <v>0</v>
      </c>
      <c r="X22" s="3127">
        <f t="shared" si="3"/>
        <v>0</v>
      </c>
      <c r="Y22" s="3127">
        <f t="shared" si="3"/>
        <v>0</v>
      </c>
    </row>
    <row r="23" spans="1:25">
      <c r="A23" s="3149"/>
      <c r="B23" s="3150" t="s">
        <v>2831</v>
      </c>
      <c r="C23" s="3131"/>
      <c r="D23" s="3153"/>
      <c r="E23" s="3131"/>
      <c r="F23" s="3156" t="s">
        <v>20</v>
      </c>
      <c r="G23" s="3127">
        <f t="shared" si="0"/>
        <v>0</v>
      </c>
      <c r="H23" s="3131"/>
      <c r="I23" s="3131"/>
      <c r="J23" s="3131"/>
      <c r="K23" s="3131"/>
      <c r="L23" s="3131"/>
      <c r="M23" s="3131"/>
      <c r="N23" s="3131"/>
      <c r="O23" s="3131"/>
      <c r="P23" s="3131"/>
      <c r="Q23" s="3131"/>
      <c r="R23" s="3131"/>
      <c r="S23" s="3131"/>
      <c r="T23" s="3127">
        <f t="shared" si="1"/>
        <v>0</v>
      </c>
      <c r="U23" s="3131"/>
      <c r="V23" s="3131"/>
      <c r="W23" s="3131"/>
      <c r="X23" s="3131"/>
      <c r="Y23" s="3131"/>
    </row>
    <row r="24" spans="1:25">
      <c r="A24" s="3149"/>
      <c r="B24" s="3152" t="s">
        <v>2831</v>
      </c>
      <c r="C24" s="3131"/>
      <c r="D24" s="3153"/>
      <c r="E24" s="3131"/>
      <c r="F24" s="3156" t="s">
        <v>20</v>
      </c>
      <c r="G24" s="3127">
        <f t="shared" si="0"/>
        <v>0</v>
      </c>
      <c r="H24" s="3131"/>
      <c r="I24" s="3131"/>
      <c r="J24" s="3131"/>
      <c r="K24" s="3131"/>
      <c r="L24" s="3131"/>
      <c r="M24" s="3131"/>
      <c r="N24" s="3131"/>
      <c r="O24" s="3131"/>
      <c r="P24" s="3131"/>
      <c r="Q24" s="3131"/>
      <c r="R24" s="3131"/>
      <c r="S24" s="3131"/>
      <c r="T24" s="3127">
        <f t="shared" si="1"/>
        <v>0</v>
      </c>
      <c r="U24" s="3131"/>
      <c r="V24" s="3131"/>
      <c r="W24" s="3131"/>
      <c r="X24" s="3131"/>
      <c r="Y24" s="3131"/>
    </row>
    <row r="25" spans="1:25">
      <c r="A25" s="3149"/>
      <c r="B25" s="3152" t="s">
        <v>2831</v>
      </c>
      <c r="C25" s="3131"/>
      <c r="D25" s="3153"/>
      <c r="E25" s="3131"/>
      <c r="F25" s="3156" t="s">
        <v>20</v>
      </c>
      <c r="G25" s="3127">
        <f t="shared" si="0"/>
        <v>0</v>
      </c>
      <c r="H25" s="3131"/>
      <c r="I25" s="3131"/>
      <c r="J25" s="3131"/>
      <c r="K25" s="3131"/>
      <c r="L25" s="3131"/>
      <c r="M25" s="3131"/>
      <c r="N25" s="3131"/>
      <c r="O25" s="3131"/>
      <c r="P25" s="3131"/>
      <c r="Q25" s="3131"/>
      <c r="R25" s="3131"/>
      <c r="S25" s="3131"/>
      <c r="T25" s="3127">
        <f t="shared" si="1"/>
        <v>0</v>
      </c>
      <c r="U25" s="3131"/>
      <c r="V25" s="3131"/>
      <c r="W25" s="3131"/>
      <c r="X25" s="3131"/>
      <c r="Y25" s="3131"/>
    </row>
    <row r="26" spans="1:25">
      <c r="A26" s="3149"/>
      <c r="B26" s="3152" t="s">
        <v>2831</v>
      </c>
      <c r="C26" s="3131"/>
      <c r="D26" s="3153"/>
      <c r="E26" s="3131"/>
      <c r="F26" s="3156" t="s">
        <v>20</v>
      </c>
      <c r="G26" s="3127">
        <f t="shared" si="0"/>
        <v>0</v>
      </c>
      <c r="H26" s="3131"/>
      <c r="I26" s="3131"/>
      <c r="J26" s="3131"/>
      <c r="K26" s="3131"/>
      <c r="L26" s="3131"/>
      <c r="M26" s="3131"/>
      <c r="N26" s="3131"/>
      <c r="O26" s="3131"/>
      <c r="P26" s="3131"/>
      <c r="Q26" s="3131"/>
      <c r="R26" s="3131"/>
      <c r="S26" s="3131"/>
      <c r="T26" s="3127">
        <f t="shared" si="1"/>
        <v>0</v>
      </c>
      <c r="U26" s="3131"/>
      <c r="V26" s="3131"/>
      <c r="W26" s="3131"/>
      <c r="X26" s="3131"/>
      <c r="Y26" s="3131"/>
    </row>
    <row r="27" spans="1:25">
      <c r="A27" s="3149"/>
      <c r="B27" s="3152" t="s">
        <v>2831</v>
      </c>
      <c r="C27" s="3131"/>
      <c r="D27" s="3153"/>
      <c r="E27" s="3131"/>
      <c r="F27" s="3156" t="s">
        <v>20</v>
      </c>
      <c r="G27" s="3127">
        <f t="shared" si="0"/>
        <v>0</v>
      </c>
      <c r="H27" s="3131"/>
      <c r="I27" s="3131"/>
      <c r="J27" s="3131"/>
      <c r="K27" s="3131"/>
      <c r="L27" s="3131"/>
      <c r="M27" s="3131"/>
      <c r="N27" s="3131"/>
      <c r="O27" s="3131"/>
      <c r="P27" s="3131"/>
      <c r="Q27" s="3131"/>
      <c r="R27" s="3131"/>
      <c r="S27" s="3131"/>
      <c r="T27" s="3127">
        <f t="shared" si="1"/>
        <v>0</v>
      </c>
      <c r="U27" s="3131"/>
      <c r="V27" s="3131"/>
      <c r="W27" s="3131"/>
      <c r="X27" s="3131"/>
      <c r="Y27" s="3131"/>
    </row>
    <row r="28" spans="1:25">
      <c r="A28" s="3149"/>
      <c r="B28" s="3152" t="s">
        <v>2831</v>
      </c>
      <c r="C28" s="3131"/>
      <c r="D28" s="3153"/>
      <c r="E28" s="3131"/>
      <c r="F28" s="3156" t="s">
        <v>20</v>
      </c>
      <c r="G28" s="3127">
        <f t="shared" si="0"/>
        <v>0</v>
      </c>
      <c r="H28" s="3131"/>
      <c r="I28" s="3131"/>
      <c r="J28" s="3131"/>
      <c r="K28" s="3131"/>
      <c r="L28" s="3131"/>
      <c r="M28" s="3131"/>
      <c r="N28" s="3131"/>
      <c r="O28" s="3131"/>
      <c r="P28" s="3131"/>
      <c r="Q28" s="3131"/>
      <c r="R28" s="3131"/>
      <c r="S28" s="3131"/>
      <c r="T28" s="3127">
        <f t="shared" si="1"/>
        <v>0</v>
      </c>
      <c r="U28" s="3131"/>
      <c r="V28" s="3131"/>
      <c r="W28" s="3131"/>
      <c r="X28" s="3131"/>
      <c r="Y28" s="3131"/>
    </row>
    <row r="29" spans="1:25">
      <c r="A29" s="3149"/>
      <c r="B29" s="3152" t="s">
        <v>2831</v>
      </c>
      <c r="C29" s="3131"/>
      <c r="D29" s="3153"/>
      <c r="E29" s="3131"/>
      <c r="F29" s="3156" t="s">
        <v>20</v>
      </c>
      <c r="G29" s="3127">
        <f t="shared" si="0"/>
        <v>0</v>
      </c>
      <c r="H29" s="3131"/>
      <c r="I29" s="3131"/>
      <c r="J29" s="3131"/>
      <c r="K29" s="3131"/>
      <c r="L29" s="3131"/>
      <c r="M29" s="3131"/>
      <c r="N29" s="3131"/>
      <c r="O29" s="3131"/>
      <c r="P29" s="3131"/>
      <c r="Q29" s="3131"/>
      <c r="R29" s="3131"/>
      <c r="S29" s="3131"/>
      <c r="T29" s="3127">
        <f t="shared" si="1"/>
        <v>0</v>
      </c>
      <c r="U29" s="3131"/>
      <c r="V29" s="3131"/>
      <c r="W29" s="3131"/>
      <c r="X29" s="3131"/>
      <c r="Y29" s="3131"/>
    </row>
    <row r="30" spans="1:25">
      <c r="A30" s="3149"/>
      <c r="B30" s="3152" t="s">
        <v>2831</v>
      </c>
      <c r="C30" s="3131"/>
      <c r="D30" s="3153"/>
      <c r="E30" s="3131"/>
      <c r="F30" s="3156" t="s">
        <v>20</v>
      </c>
      <c r="G30" s="3127">
        <f t="shared" si="0"/>
        <v>0</v>
      </c>
      <c r="H30" s="3131"/>
      <c r="I30" s="3131"/>
      <c r="J30" s="3131"/>
      <c r="K30" s="3131"/>
      <c r="L30" s="3131"/>
      <c r="M30" s="3131"/>
      <c r="N30" s="3131"/>
      <c r="O30" s="3131"/>
      <c r="P30" s="3131"/>
      <c r="Q30" s="3131"/>
      <c r="R30" s="3131"/>
      <c r="S30" s="3131"/>
      <c r="T30" s="3127">
        <f t="shared" si="1"/>
        <v>0</v>
      </c>
      <c r="U30" s="3131"/>
      <c r="V30" s="3131"/>
      <c r="W30" s="3131"/>
      <c r="X30" s="3131"/>
      <c r="Y30" s="3131"/>
    </row>
    <row r="31" spans="1:25">
      <c r="A31" s="3149"/>
      <c r="B31" s="3152" t="s">
        <v>2831</v>
      </c>
      <c r="C31" s="3131"/>
      <c r="D31" s="3153"/>
      <c r="E31" s="3131"/>
      <c r="F31" s="3156" t="s">
        <v>20</v>
      </c>
      <c r="G31" s="3127">
        <f t="shared" si="0"/>
        <v>0</v>
      </c>
      <c r="H31" s="3131"/>
      <c r="I31" s="3131"/>
      <c r="J31" s="3131"/>
      <c r="K31" s="3131"/>
      <c r="L31" s="3131"/>
      <c r="M31" s="3131"/>
      <c r="N31" s="3131"/>
      <c r="O31" s="3131"/>
      <c r="P31" s="3131"/>
      <c r="Q31" s="3131"/>
      <c r="R31" s="3131"/>
      <c r="S31" s="3131"/>
      <c r="T31" s="3127">
        <f t="shared" si="1"/>
        <v>0</v>
      </c>
      <c r="U31" s="3131"/>
      <c r="V31" s="3131"/>
      <c r="W31" s="3131"/>
      <c r="X31" s="3131"/>
      <c r="Y31" s="3131"/>
    </row>
    <row r="32" spans="1:25">
      <c r="A32" s="3149"/>
      <c r="B32" s="3150" t="s">
        <v>2863</v>
      </c>
      <c r="C32" s="3154"/>
      <c r="D32" s="3153"/>
      <c r="E32" s="3131"/>
      <c r="F32" s="3156" t="s">
        <v>20</v>
      </c>
      <c r="G32" s="3127">
        <f t="shared" si="0"/>
        <v>0</v>
      </c>
      <c r="H32" s="3155">
        <f t="shared" ref="H32:I32" si="4">SUM(H23:H31)</f>
        <v>0</v>
      </c>
      <c r="I32" s="3155">
        <f t="shared" si="4"/>
        <v>0</v>
      </c>
      <c r="J32" s="3155">
        <f>SUM(J23:J31)</f>
        <v>0</v>
      </c>
      <c r="K32" s="3155">
        <f t="shared" ref="K32:Y32" si="5">SUM(K23:K31)</f>
        <v>0</v>
      </c>
      <c r="L32" s="3155">
        <f t="shared" si="5"/>
        <v>0</v>
      </c>
      <c r="M32" s="3155">
        <f t="shared" si="5"/>
        <v>0</v>
      </c>
      <c r="N32" s="3155">
        <f t="shared" si="5"/>
        <v>0</v>
      </c>
      <c r="O32" s="3155">
        <f t="shared" si="5"/>
        <v>0</v>
      </c>
      <c r="P32" s="3155">
        <f t="shared" si="5"/>
        <v>0</v>
      </c>
      <c r="Q32" s="3155">
        <f t="shared" si="5"/>
        <v>0</v>
      </c>
      <c r="R32" s="3155">
        <f t="shared" si="5"/>
        <v>0</v>
      </c>
      <c r="S32" s="3155">
        <f t="shared" si="5"/>
        <v>0</v>
      </c>
      <c r="T32" s="3127">
        <f t="shared" si="1"/>
        <v>0</v>
      </c>
      <c r="U32" s="3155">
        <f t="shared" si="5"/>
        <v>0</v>
      </c>
      <c r="V32" s="3155">
        <f t="shared" si="5"/>
        <v>0</v>
      </c>
      <c r="W32" s="3155">
        <f t="shared" si="5"/>
        <v>0</v>
      </c>
      <c r="X32" s="3155">
        <f t="shared" si="5"/>
        <v>0</v>
      </c>
      <c r="Y32" s="3155">
        <f t="shared" si="5"/>
        <v>0</v>
      </c>
    </row>
    <row r="33" spans="1:20">
      <c r="B33" s="3150" t="s">
        <v>2864</v>
      </c>
      <c r="C33" s="1681"/>
      <c r="D33" s="3153"/>
      <c r="E33" s="1681"/>
      <c r="F33" s="3156" t="s">
        <v>20</v>
      </c>
      <c r="G33" s="3127">
        <f>G32+G22</f>
        <v>0</v>
      </c>
      <c r="H33" s="3127">
        <f t="shared" ref="H33:S33" si="6">H32+H22</f>
        <v>0</v>
      </c>
      <c r="I33" s="3127">
        <f t="shared" si="6"/>
        <v>0</v>
      </c>
      <c r="J33" s="3127">
        <f t="shared" si="6"/>
        <v>0</v>
      </c>
      <c r="K33" s="3127">
        <f t="shared" si="6"/>
        <v>0</v>
      </c>
      <c r="L33" s="3127">
        <f t="shared" si="6"/>
        <v>0</v>
      </c>
      <c r="M33" s="3127">
        <f t="shared" si="6"/>
        <v>0</v>
      </c>
      <c r="N33" s="3127">
        <f t="shared" si="6"/>
        <v>0</v>
      </c>
      <c r="O33" s="3127">
        <f t="shared" si="6"/>
        <v>0</v>
      </c>
      <c r="P33" s="3127">
        <f t="shared" si="6"/>
        <v>0</v>
      </c>
      <c r="Q33" s="3127">
        <f t="shared" si="6"/>
        <v>0</v>
      </c>
      <c r="R33" s="3127">
        <f t="shared" si="6"/>
        <v>0</v>
      </c>
      <c r="S33" s="3127">
        <f t="shared" si="6"/>
        <v>0</v>
      </c>
      <c r="T33" s="3127">
        <f t="shared" si="1"/>
        <v>0</v>
      </c>
    </row>
    <row r="36" spans="1:20">
      <c r="A36" s="1681" t="s">
        <v>2834</v>
      </c>
    </row>
  </sheetData>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sheetPr>
    <tabColor theme="2" tint="-0.249977111117893"/>
  </sheetPr>
  <dimension ref="A1:AH36"/>
  <sheetViews>
    <sheetView topLeftCell="F1" zoomScale="70" zoomScaleNormal="70" workbookViewId="0">
      <selection activeCell="E140" sqref="E140"/>
    </sheetView>
  </sheetViews>
  <sheetFormatPr defaultRowHeight="12.75"/>
  <cols>
    <col min="1" max="1" width="2.875" customWidth="1"/>
    <col min="2" max="2" width="43.5" customWidth="1"/>
    <col min="3" max="3" width="21.5" customWidth="1"/>
    <col min="4" max="4" width="20.75" hidden="1" customWidth="1"/>
    <col min="5" max="5" width="11" customWidth="1"/>
    <col min="6" max="6" width="6.75" customWidth="1"/>
    <col min="17" max="17" width="8.875" customWidth="1"/>
    <col min="18" max="18" width="12" customWidth="1"/>
    <col min="19" max="19" width="8.875" customWidth="1"/>
    <col min="20" max="20" width="9.625" customWidth="1"/>
    <col min="21" max="29" width="8.25" customWidth="1"/>
  </cols>
  <sheetData>
    <row r="1" spans="1:34" ht="24.75">
      <c r="A1" s="3104" t="s">
        <v>1730</v>
      </c>
      <c r="B1" s="3104"/>
      <c r="C1" s="3104"/>
      <c r="D1" s="3104"/>
      <c r="E1" s="3104"/>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row>
    <row r="2" spans="1:34" ht="24.75">
      <c r="A2" s="3107" t="s">
        <v>2782</v>
      </c>
      <c r="B2" s="3107"/>
      <c r="C2" s="3107"/>
      <c r="D2" s="3107"/>
      <c r="E2" s="3107"/>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row>
    <row r="3" spans="1:34" ht="25.5" thickBot="1">
      <c r="A3" s="3109" t="s">
        <v>250</v>
      </c>
      <c r="B3" s="3109"/>
      <c r="C3" s="3109"/>
      <c r="D3" s="3109"/>
      <c r="E3" s="3109"/>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c r="AF3" s="3110"/>
      <c r="AG3" s="3110"/>
    </row>
    <row r="5" spans="1:34" ht="15">
      <c r="A5" s="3137" t="s">
        <v>2865</v>
      </c>
      <c r="B5" s="3137"/>
      <c r="C5" s="3137"/>
      <c r="D5" s="3137"/>
      <c r="E5" s="3137"/>
    </row>
    <row r="6" spans="1:34" ht="25.5" customHeight="1">
      <c r="A6" s="3137"/>
      <c r="B6" s="3137"/>
      <c r="C6" s="3137"/>
      <c r="D6" s="3137"/>
      <c r="E6" s="3137"/>
      <c r="U6" s="3164" t="s">
        <v>2695</v>
      </c>
      <c r="V6" s="3165"/>
      <c r="W6" s="3165"/>
      <c r="X6" s="3165"/>
      <c r="Y6" s="3165"/>
      <c r="Z6" s="3165"/>
      <c r="AA6" s="3165"/>
      <c r="AB6" s="3165"/>
      <c r="AC6" s="3166"/>
      <c r="AD6" s="3164" t="s">
        <v>2843</v>
      </c>
      <c r="AE6" s="3165"/>
      <c r="AF6" s="3164" t="s">
        <v>2846</v>
      </c>
      <c r="AG6" s="3167"/>
    </row>
    <row r="7" spans="1:34" ht="26.25">
      <c r="H7" s="3114" t="s">
        <v>156</v>
      </c>
      <c r="I7" s="3115"/>
      <c r="J7" s="3114" t="s">
        <v>155</v>
      </c>
      <c r="K7" s="3143"/>
      <c r="L7" s="3143"/>
      <c r="M7" s="3143"/>
      <c r="N7" s="3143"/>
      <c r="O7" s="3143"/>
      <c r="P7" s="3143"/>
      <c r="Q7" s="3143"/>
      <c r="U7" s="3145" t="s">
        <v>2810</v>
      </c>
      <c r="V7" s="3145" t="s">
        <v>2811</v>
      </c>
      <c r="W7" s="3145" t="s">
        <v>2812</v>
      </c>
      <c r="X7" s="3145" t="s">
        <v>2813</v>
      </c>
      <c r="Y7" s="3145" t="s">
        <v>2814</v>
      </c>
      <c r="Z7" s="3145" t="s">
        <v>2815</v>
      </c>
      <c r="AA7" s="3145" t="s">
        <v>2816</v>
      </c>
      <c r="AB7" s="3145" t="s">
        <v>2817</v>
      </c>
      <c r="AC7" s="3145" t="s">
        <v>2818</v>
      </c>
      <c r="AD7" s="3145" t="s">
        <v>2844</v>
      </c>
      <c r="AE7" s="3145" t="s">
        <v>2845</v>
      </c>
      <c r="AF7" s="3145" t="s">
        <v>2844</v>
      </c>
      <c r="AG7" s="3145" t="s">
        <v>2845</v>
      </c>
      <c r="AH7" s="3168"/>
    </row>
    <row r="8" spans="1:34" ht="42.75" customHeight="1">
      <c r="A8" s="3146"/>
      <c r="B8" s="3118" t="s">
        <v>248</v>
      </c>
      <c r="C8" s="3118" t="s">
        <v>1662</v>
      </c>
      <c r="D8" s="3124" t="s">
        <v>246</v>
      </c>
      <c r="E8" s="3124" t="s">
        <v>2826</v>
      </c>
      <c r="F8" s="3118" t="s">
        <v>244</v>
      </c>
      <c r="G8" s="3124" t="s">
        <v>243</v>
      </c>
      <c r="H8" s="3118">
        <v>2012</v>
      </c>
      <c r="I8" s="3118">
        <v>2013</v>
      </c>
      <c r="J8" s="3147">
        <v>2014</v>
      </c>
      <c r="K8" s="3147">
        <v>2015</v>
      </c>
      <c r="L8" s="3147">
        <v>2016</v>
      </c>
      <c r="M8" s="3147">
        <v>2017</v>
      </c>
      <c r="N8" s="3147">
        <v>2018</v>
      </c>
      <c r="O8" s="3147">
        <v>2019</v>
      </c>
      <c r="P8" s="3147">
        <v>2020</v>
      </c>
      <c r="Q8" s="3147">
        <v>2021</v>
      </c>
      <c r="R8" s="3122" t="s">
        <v>2827</v>
      </c>
      <c r="S8" s="3123" t="s">
        <v>2828</v>
      </c>
      <c r="T8" s="3124" t="s">
        <v>2533</v>
      </c>
      <c r="U8" s="3148" t="s">
        <v>2696</v>
      </c>
      <c r="V8" s="3148" t="s">
        <v>2696</v>
      </c>
      <c r="W8" s="3148" t="s">
        <v>2696</v>
      </c>
      <c r="X8" s="3148" t="s">
        <v>2696</v>
      </c>
      <c r="Y8" s="3148" t="s">
        <v>2696</v>
      </c>
      <c r="Z8" s="3148" t="s">
        <v>2696</v>
      </c>
      <c r="AA8" s="3148" t="s">
        <v>2696</v>
      </c>
      <c r="AB8" s="3148" t="s">
        <v>2696</v>
      </c>
      <c r="AC8" s="3148" t="s">
        <v>2696</v>
      </c>
      <c r="AD8" s="3148" t="s">
        <v>2696</v>
      </c>
      <c r="AE8" s="3148" t="s">
        <v>2696</v>
      </c>
      <c r="AF8" s="3148" t="s">
        <v>2696</v>
      </c>
      <c r="AG8" s="3148" t="s">
        <v>2696</v>
      </c>
    </row>
    <row r="9" spans="1:34">
      <c r="A9" s="3149"/>
      <c r="B9" s="3150" t="s">
        <v>2829</v>
      </c>
      <c r="C9" s="3131"/>
      <c r="D9" s="3151"/>
      <c r="E9" s="3131"/>
      <c r="F9" s="3088" t="s">
        <v>20</v>
      </c>
      <c r="G9" s="3127">
        <f t="shared" ref="G9:G32" si="0">SUM(J9:Q9)</f>
        <v>0</v>
      </c>
      <c r="H9" s="3131"/>
      <c r="I9" s="3131"/>
      <c r="J9" s="3174"/>
      <c r="K9" s="3174"/>
      <c r="L9" s="3174"/>
      <c r="M9" s="3174"/>
      <c r="N9" s="3174"/>
      <c r="O9" s="3174"/>
      <c r="P9" s="3174"/>
      <c r="Q9" s="3174"/>
      <c r="R9" s="3131"/>
      <c r="S9" s="3174"/>
      <c r="T9" s="3127">
        <f t="shared" ref="T9:T31" si="1">G9+R9</f>
        <v>0</v>
      </c>
      <c r="U9" s="3131"/>
      <c r="V9" s="3131"/>
      <c r="W9" s="3131"/>
      <c r="X9" s="3131"/>
      <c r="Y9" s="3131"/>
      <c r="Z9" s="3131"/>
      <c r="AA9" s="3131"/>
      <c r="AB9" s="3131"/>
      <c r="AC9" s="3131"/>
      <c r="AD9" s="3131"/>
      <c r="AE9" s="3131"/>
      <c r="AF9" s="3131"/>
      <c r="AG9" s="3131"/>
    </row>
    <row r="10" spans="1:34">
      <c r="A10" s="3149"/>
      <c r="B10" s="3152" t="s">
        <v>2829</v>
      </c>
      <c r="C10" s="3131"/>
      <c r="D10" s="3153"/>
      <c r="E10" s="3131"/>
      <c r="F10" s="3156" t="s">
        <v>20</v>
      </c>
      <c r="G10" s="3127">
        <f t="shared" si="0"/>
        <v>0</v>
      </c>
      <c r="H10" s="3131"/>
      <c r="I10" s="3131"/>
      <c r="J10" s="3174"/>
      <c r="K10" s="3174"/>
      <c r="L10" s="3174"/>
      <c r="M10" s="3174"/>
      <c r="N10" s="3174"/>
      <c r="O10" s="3174"/>
      <c r="P10" s="3174"/>
      <c r="Q10" s="3174"/>
      <c r="R10" s="3131"/>
      <c r="S10" s="3174"/>
      <c r="T10" s="3127">
        <f t="shared" si="1"/>
        <v>0</v>
      </c>
      <c r="U10" s="3131"/>
      <c r="V10" s="3131"/>
      <c r="W10" s="3131"/>
      <c r="X10" s="3131"/>
      <c r="Y10" s="3131"/>
      <c r="Z10" s="3131"/>
      <c r="AA10" s="3131"/>
      <c r="AB10" s="3131"/>
      <c r="AC10" s="3131"/>
      <c r="AD10" s="3131"/>
      <c r="AE10" s="3131"/>
      <c r="AF10" s="3131"/>
      <c r="AG10" s="3131"/>
    </row>
    <row r="11" spans="1:34">
      <c r="A11" s="3149"/>
      <c r="B11" s="3152" t="s">
        <v>2829</v>
      </c>
      <c r="C11" s="3131"/>
      <c r="D11" s="3153"/>
      <c r="E11" s="3131"/>
      <c r="F11" s="3156" t="s">
        <v>20</v>
      </c>
      <c r="G11" s="3127">
        <f t="shared" si="0"/>
        <v>0</v>
      </c>
      <c r="H11" s="3131"/>
      <c r="I11" s="3131"/>
      <c r="J11" s="3174"/>
      <c r="K11" s="3174"/>
      <c r="L11" s="3174"/>
      <c r="M11" s="3174"/>
      <c r="N11" s="3174"/>
      <c r="O11" s="3174"/>
      <c r="P11" s="3174"/>
      <c r="Q11" s="3174"/>
      <c r="R11" s="3131"/>
      <c r="S11" s="3174"/>
      <c r="T11" s="3127">
        <f t="shared" si="1"/>
        <v>0</v>
      </c>
      <c r="U11" s="3131"/>
      <c r="V11" s="3131"/>
      <c r="W11" s="3131"/>
      <c r="X11" s="3131"/>
      <c r="Y11" s="3131"/>
      <c r="Z11" s="3131"/>
      <c r="AA11" s="3131"/>
      <c r="AB11" s="3131"/>
      <c r="AC11" s="3131"/>
      <c r="AD11" s="3131"/>
      <c r="AE11" s="3131"/>
      <c r="AF11" s="3131"/>
      <c r="AG11" s="3131"/>
    </row>
    <row r="12" spans="1:34">
      <c r="A12" s="3149"/>
      <c r="B12" s="3152" t="s">
        <v>2829</v>
      </c>
      <c r="C12" s="3131"/>
      <c r="D12" s="3153"/>
      <c r="E12" s="3131"/>
      <c r="F12" s="3156" t="s">
        <v>20</v>
      </c>
      <c r="G12" s="3127">
        <f t="shared" si="0"/>
        <v>0</v>
      </c>
      <c r="H12" s="3131"/>
      <c r="I12" s="3131"/>
      <c r="J12" s="3174"/>
      <c r="K12" s="3174"/>
      <c r="L12" s="3174"/>
      <c r="M12" s="3174"/>
      <c r="N12" s="3174"/>
      <c r="O12" s="3174"/>
      <c r="P12" s="3174"/>
      <c r="Q12" s="3174"/>
      <c r="R12" s="3131"/>
      <c r="S12" s="3174"/>
      <c r="T12" s="3127">
        <f t="shared" si="1"/>
        <v>0</v>
      </c>
      <c r="U12" s="3131"/>
      <c r="V12" s="3131"/>
      <c r="W12" s="3131"/>
      <c r="X12" s="3131"/>
      <c r="Y12" s="3131"/>
      <c r="Z12" s="3131"/>
      <c r="AA12" s="3131"/>
      <c r="AB12" s="3131"/>
      <c r="AC12" s="3131"/>
      <c r="AD12" s="3131"/>
      <c r="AE12" s="3131"/>
      <c r="AF12" s="3131"/>
      <c r="AG12" s="3131"/>
    </row>
    <row r="13" spans="1:34">
      <c r="A13" s="3149"/>
      <c r="B13" s="3152" t="s">
        <v>2829</v>
      </c>
      <c r="C13" s="3131"/>
      <c r="D13" s="3153"/>
      <c r="E13" s="3131"/>
      <c r="F13" s="3156" t="s">
        <v>20</v>
      </c>
      <c r="G13" s="3127">
        <f t="shared" si="0"/>
        <v>0</v>
      </c>
      <c r="H13" s="3131"/>
      <c r="I13" s="3131"/>
      <c r="J13" s="3174"/>
      <c r="K13" s="3174"/>
      <c r="L13" s="3174"/>
      <c r="M13" s="3174"/>
      <c r="N13" s="3174"/>
      <c r="O13" s="3174"/>
      <c r="P13" s="3174"/>
      <c r="Q13" s="3174"/>
      <c r="R13" s="3131"/>
      <c r="S13" s="3174"/>
      <c r="T13" s="3127">
        <f t="shared" si="1"/>
        <v>0</v>
      </c>
      <c r="U13" s="3131"/>
      <c r="V13" s="3131"/>
      <c r="W13" s="3131"/>
      <c r="X13" s="3131"/>
      <c r="Y13" s="3131"/>
      <c r="Z13" s="3131"/>
      <c r="AA13" s="3131"/>
      <c r="AB13" s="3131"/>
      <c r="AC13" s="3131"/>
      <c r="AD13" s="3131"/>
      <c r="AE13" s="3131"/>
      <c r="AF13" s="3131"/>
      <c r="AG13" s="3131"/>
    </row>
    <row r="14" spans="1:34">
      <c r="A14" s="3149"/>
      <c r="B14" s="3152" t="s">
        <v>2829</v>
      </c>
      <c r="C14" s="3131"/>
      <c r="D14" s="3153"/>
      <c r="E14" s="3131"/>
      <c r="F14" s="3156" t="s">
        <v>20</v>
      </c>
      <c r="G14" s="3127">
        <f t="shared" si="0"/>
        <v>0</v>
      </c>
      <c r="H14" s="3131"/>
      <c r="I14" s="3131"/>
      <c r="J14" s="3174"/>
      <c r="K14" s="3174"/>
      <c r="L14" s="3174"/>
      <c r="M14" s="3174"/>
      <c r="N14" s="3174"/>
      <c r="O14" s="3174"/>
      <c r="P14" s="3174"/>
      <c r="Q14" s="3174"/>
      <c r="R14" s="3131"/>
      <c r="S14" s="3174"/>
      <c r="T14" s="3127">
        <f t="shared" si="1"/>
        <v>0</v>
      </c>
      <c r="U14" s="3131"/>
      <c r="V14" s="3131"/>
      <c r="W14" s="3131"/>
      <c r="X14" s="3131"/>
      <c r="Y14" s="3131"/>
      <c r="Z14" s="3131"/>
      <c r="AA14" s="3131"/>
      <c r="AB14" s="3131"/>
      <c r="AC14" s="3131"/>
      <c r="AD14" s="3131"/>
      <c r="AE14" s="3131"/>
      <c r="AF14" s="3131"/>
      <c r="AG14" s="3131"/>
    </row>
    <row r="15" spans="1:34">
      <c r="A15" s="3149"/>
      <c r="B15" s="3152" t="s">
        <v>2829</v>
      </c>
      <c r="C15" s="3131"/>
      <c r="D15" s="3153"/>
      <c r="E15" s="3131"/>
      <c r="F15" s="3156" t="s">
        <v>20</v>
      </c>
      <c r="G15" s="3127">
        <f t="shared" si="0"/>
        <v>0</v>
      </c>
      <c r="H15" s="3131"/>
      <c r="I15" s="3131"/>
      <c r="J15" s="3174"/>
      <c r="K15" s="3174"/>
      <c r="L15" s="3174"/>
      <c r="M15" s="3174"/>
      <c r="N15" s="3174"/>
      <c r="O15" s="3174"/>
      <c r="P15" s="3174"/>
      <c r="Q15" s="3174"/>
      <c r="R15" s="3131"/>
      <c r="S15" s="3174"/>
      <c r="T15" s="3127">
        <f t="shared" si="1"/>
        <v>0</v>
      </c>
      <c r="U15" s="3131"/>
      <c r="V15" s="3131"/>
      <c r="W15" s="3131"/>
      <c r="X15" s="3131"/>
      <c r="Y15" s="3131"/>
      <c r="Z15" s="3131"/>
      <c r="AA15" s="3131"/>
      <c r="AB15" s="3131"/>
      <c r="AC15" s="3131"/>
      <c r="AD15" s="3131"/>
      <c r="AE15" s="3131"/>
      <c r="AF15" s="3131"/>
      <c r="AG15" s="3131"/>
    </row>
    <row r="16" spans="1:34">
      <c r="A16" s="3149"/>
      <c r="B16" s="3152" t="s">
        <v>2829</v>
      </c>
      <c r="C16" s="3131"/>
      <c r="D16" s="3153"/>
      <c r="E16" s="3131"/>
      <c r="F16" s="3156" t="s">
        <v>20</v>
      </c>
      <c r="G16" s="3127">
        <f t="shared" si="0"/>
        <v>0</v>
      </c>
      <c r="H16" s="3131"/>
      <c r="I16" s="3131"/>
      <c r="J16" s="3174"/>
      <c r="K16" s="3174"/>
      <c r="L16" s="3174"/>
      <c r="M16" s="3174"/>
      <c r="N16" s="3174"/>
      <c r="O16" s="3174"/>
      <c r="P16" s="3174"/>
      <c r="Q16" s="3174"/>
      <c r="R16" s="3131"/>
      <c r="S16" s="3174"/>
      <c r="T16" s="3127">
        <f t="shared" si="1"/>
        <v>0</v>
      </c>
      <c r="U16" s="3131"/>
      <c r="V16" s="3131"/>
      <c r="W16" s="3131"/>
      <c r="X16" s="3131"/>
      <c r="Y16" s="3131"/>
      <c r="Z16" s="3131"/>
      <c r="AA16" s="3131"/>
      <c r="AB16" s="3131"/>
      <c r="AC16" s="3131"/>
      <c r="AD16" s="3131"/>
      <c r="AE16" s="3131"/>
      <c r="AF16" s="3131"/>
      <c r="AG16" s="3131"/>
    </row>
    <row r="17" spans="1:33">
      <c r="A17" s="3149"/>
      <c r="B17" s="3152" t="s">
        <v>2829</v>
      </c>
      <c r="C17" s="3131"/>
      <c r="D17" s="3153"/>
      <c r="E17" s="3131"/>
      <c r="F17" s="3156" t="s">
        <v>20</v>
      </c>
      <c r="G17" s="3127">
        <f t="shared" si="0"/>
        <v>0</v>
      </c>
      <c r="H17" s="3131"/>
      <c r="I17" s="3131"/>
      <c r="J17" s="3174"/>
      <c r="K17" s="3174"/>
      <c r="L17" s="3174"/>
      <c r="M17" s="3174"/>
      <c r="N17" s="3174"/>
      <c r="O17" s="3174"/>
      <c r="P17" s="3174"/>
      <c r="Q17" s="3174"/>
      <c r="R17" s="3131"/>
      <c r="S17" s="3174"/>
      <c r="T17" s="3127">
        <f t="shared" si="1"/>
        <v>0</v>
      </c>
      <c r="U17" s="3131"/>
      <c r="V17" s="3131"/>
      <c r="W17" s="3131"/>
      <c r="X17" s="3131"/>
      <c r="Y17" s="3131"/>
      <c r="Z17" s="3131"/>
      <c r="AA17" s="3131"/>
      <c r="AB17" s="3131"/>
      <c r="AC17" s="3131"/>
      <c r="AD17" s="3131"/>
      <c r="AE17" s="3131"/>
      <c r="AF17" s="3131"/>
      <c r="AG17" s="3131"/>
    </row>
    <row r="18" spans="1:33">
      <c r="A18" s="3149"/>
      <c r="B18" s="3152" t="s">
        <v>2829</v>
      </c>
      <c r="C18" s="3131"/>
      <c r="D18" s="3153"/>
      <c r="E18" s="3131"/>
      <c r="F18" s="3156" t="s">
        <v>20</v>
      </c>
      <c r="G18" s="3127">
        <f t="shared" si="0"/>
        <v>0</v>
      </c>
      <c r="H18" s="3131"/>
      <c r="I18" s="3131"/>
      <c r="J18" s="3174"/>
      <c r="K18" s="3174"/>
      <c r="L18" s="3174"/>
      <c r="M18" s="3174"/>
      <c r="N18" s="3174"/>
      <c r="O18" s="3174"/>
      <c r="P18" s="3174"/>
      <c r="Q18" s="3174"/>
      <c r="R18" s="3131"/>
      <c r="S18" s="3174"/>
      <c r="T18" s="3127">
        <f t="shared" si="1"/>
        <v>0</v>
      </c>
      <c r="U18" s="3131"/>
      <c r="V18" s="3131"/>
      <c r="W18" s="3131"/>
      <c r="X18" s="3131"/>
      <c r="Y18" s="3131"/>
      <c r="Z18" s="3131"/>
      <c r="AA18" s="3131"/>
      <c r="AB18" s="3131"/>
      <c r="AC18" s="3131"/>
      <c r="AD18" s="3131"/>
      <c r="AE18" s="3131"/>
      <c r="AF18" s="3131"/>
      <c r="AG18" s="3131"/>
    </row>
    <row r="19" spans="1:33">
      <c r="A19" s="3149"/>
      <c r="B19" s="3152" t="s">
        <v>2829</v>
      </c>
      <c r="C19" s="3131"/>
      <c r="D19" s="3153"/>
      <c r="E19" s="3131"/>
      <c r="F19" s="3156" t="s">
        <v>20</v>
      </c>
      <c r="G19" s="3127">
        <f t="shared" si="0"/>
        <v>0</v>
      </c>
      <c r="H19" s="3131"/>
      <c r="I19" s="3131"/>
      <c r="J19" s="3174"/>
      <c r="K19" s="3174"/>
      <c r="L19" s="3174"/>
      <c r="M19" s="3174"/>
      <c r="N19" s="3174"/>
      <c r="O19" s="3174"/>
      <c r="P19" s="3174"/>
      <c r="Q19" s="3174"/>
      <c r="R19" s="3131"/>
      <c r="S19" s="3174"/>
      <c r="T19" s="3127">
        <f t="shared" si="1"/>
        <v>0</v>
      </c>
      <c r="U19" s="3131"/>
      <c r="V19" s="3131"/>
      <c r="W19" s="3131"/>
      <c r="X19" s="3131"/>
      <c r="Y19" s="3131"/>
      <c r="Z19" s="3131"/>
      <c r="AA19" s="3131"/>
      <c r="AB19" s="3131"/>
      <c r="AC19" s="3131"/>
      <c r="AD19" s="3131"/>
      <c r="AE19" s="3131"/>
      <c r="AF19" s="3131"/>
      <c r="AG19" s="3131"/>
    </row>
    <row r="20" spans="1:33">
      <c r="A20" s="3149"/>
      <c r="B20" s="3152" t="s">
        <v>2829</v>
      </c>
      <c r="C20" s="3131"/>
      <c r="D20" s="3153"/>
      <c r="E20" s="3131"/>
      <c r="F20" s="3156" t="s">
        <v>20</v>
      </c>
      <c r="G20" s="3127">
        <f t="shared" si="0"/>
        <v>0</v>
      </c>
      <c r="H20" s="3131"/>
      <c r="I20" s="3131"/>
      <c r="J20" s="3174"/>
      <c r="K20" s="3174"/>
      <c r="L20" s="3174"/>
      <c r="M20" s="3174"/>
      <c r="N20" s="3174"/>
      <c r="O20" s="3174"/>
      <c r="P20" s="3174"/>
      <c r="Q20" s="3174"/>
      <c r="R20" s="3131"/>
      <c r="S20" s="3174"/>
      <c r="T20" s="3127">
        <f t="shared" si="1"/>
        <v>0</v>
      </c>
      <c r="U20" s="3131"/>
      <c r="V20" s="3131"/>
      <c r="W20" s="3131"/>
      <c r="X20" s="3131"/>
      <c r="Y20" s="3131"/>
      <c r="Z20" s="3131"/>
      <c r="AA20" s="3131"/>
      <c r="AB20" s="3131"/>
      <c r="AC20" s="3131"/>
      <c r="AD20" s="3131"/>
      <c r="AE20" s="3131"/>
      <c r="AF20" s="3131"/>
      <c r="AG20" s="3131"/>
    </row>
    <row r="21" spans="1:33">
      <c r="A21" s="3149"/>
      <c r="B21" s="3152" t="s">
        <v>2829</v>
      </c>
      <c r="C21" s="3131"/>
      <c r="D21" s="3153"/>
      <c r="E21" s="3131"/>
      <c r="F21" s="3156" t="s">
        <v>20</v>
      </c>
      <c r="G21" s="3127">
        <f t="shared" si="0"/>
        <v>0</v>
      </c>
      <c r="H21" s="3131"/>
      <c r="I21" s="3131"/>
      <c r="J21" s="3174"/>
      <c r="K21" s="3174"/>
      <c r="L21" s="3174"/>
      <c r="M21" s="3174"/>
      <c r="N21" s="3174"/>
      <c r="O21" s="3174"/>
      <c r="P21" s="3174"/>
      <c r="Q21" s="3174"/>
      <c r="R21" s="3131"/>
      <c r="S21" s="3174"/>
      <c r="T21" s="3127">
        <f t="shared" si="1"/>
        <v>0</v>
      </c>
      <c r="U21" s="3131"/>
      <c r="V21" s="3131"/>
      <c r="W21" s="3131"/>
      <c r="X21" s="3131"/>
      <c r="Y21" s="3131"/>
      <c r="Z21" s="3131"/>
      <c r="AA21" s="3131"/>
      <c r="AB21" s="3131"/>
      <c r="AC21" s="3131"/>
      <c r="AD21" s="3131"/>
      <c r="AE21" s="3131"/>
      <c r="AF21" s="3131"/>
      <c r="AG21" s="3131"/>
    </row>
    <row r="22" spans="1:33">
      <c r="A22" s="3149"/>
      <c r="B22" s="3150" t="s">
        <v>2866</v>
      </c>
      <c r="C22" s="3154"/>
      <c r="D22" s="3153"/>
      <c r="E22" s="3131"/>
      <c r="F22" s="3156" t="s">
        <v>20</v>
      </c>
      <c r="G22" s="3127">
        <f t="shared" si="0"/>
        <v>0</v>
      </c>
      <c r="H22" s="3155">
        <f t="shared" ref="H22:I22" si="2">SUM(H9:H21)</f>
        <v>0</v>
      </c>
      <c r="I22" s="3155">
        <f t="shared" si="2"/>
        <v>0</v>
      </c>
      <c r="J22" s="3155">
        <f>SUM(J9:J21)</f>
        <v>0</v>
      </c>
      <c r="K22" s="3155">
        <f t="shared" ref="K22:AG22" si="3">SUM(K9:K21)</f>
        <v>0</v>
      </c>
      <c r="L22" s="3155">
        <f t="shared" si="3"/>
        <v>0</v>
      </c>
      <c r="M22" s="3155">
        <f t="shared" si="3"/>
        <v>0</v>
      </c>
      <c r="N22" s="3155">
        <f t="shared" si="3"/>
        <v>0</v>
      </c>
      <c r="O22" s="3155">
        <f t="shared" si="3"/>
        <v>0</v>
      </c>
      <c r="P22" s="3155">
        <f t="shared" si="3"/>
        <v>0</v>
      </c>
      <c r="Q22" s="3155">
        <f t="shared" si="3"/>
        <v>0</v>
      </c>
      <c r="R22" s="3127">
        <f>SUM(G22:P22)</f>
        <v>0</v>
      </c>
      <c r="S22" s="3155">
        <f t="shared" si="3"/>
        <v>0</v>
      </c>
      <c r="T22" s="3127">
        <f t="shared" si="1"/>
        <v>0</v>
      </c>
      <c r="U22" s="3127">
        <f t="shared" si="3"/>
        <v>0</v>
      </c>
      <c r="V22" s="3127">
        <f t="shared" si="3"/>
        <v>0</v>
      </c>
      <c r="W22" s="3127">
        <f t="shared" si="3"/>
        <v>0</v>
      </c>
      <c r="X22" s="3127">
        <f t="shared" si="3"/>
        <v>0</v>
      </c>
      <c r="Y22" s="3127">
        <f t="shared" si="3"/>
        <v>0</v>
      </c>
      <c r="Z22" s="3127">
        <f t="shared" si="3"/>
        <v>0</v>
      </c>
      <c r="AA22" s="3127">
        <f t="shared" si="3"/>
        <v>0</v>
      </c>
      <c r="AB22" s="3127">
        <f t="shared" si="3"/>
        <v>0</v>
      </c>
      <c r="AC22" s="3127">
        <f t="shared" si="3"/>
        <v>0</v>
      </c>
      <c r="AD22" s="3127">
        <f t="shared" si="3"/>
        <v>0</v>
      </c>
      <c r="AE22" s="3127">
        <f t="shared" si="3"/>
        <v>0</v>
      </c>
      <c r="AF22" s="3127">
        <f t="shared" si="3"/>
        <v>0</v>
      </c>
      <c r="AG22" s="3127">
        <f t="shared" si="3"/>
        <v>0</v>
      </c>
    </row>
    <row r="23" spans="1:33">
      <c r="A23" s="3149"/>
      <c r="B23" s="3150" t="s">
        <v>2831</v>
      </c>
      <c r="C23" s="3131"/>
      <c r="D23" s="3153"/>
      <c r="E23" s="3131"/>
      <c r="F23" s="3156" t="s">
        <v>20</v>
      </c>
      <c r="G23" s="3127">
        <f t="shared" si="0"/>
        <v>0</v>
      </c>
      <c r="H23" s="3131"/>
      <c r="I23" s="3131"/>
      <c r="J23" s="3131"/>
      <c r="K23" s="3131"/>
      <c r="L23" s="3131"/>
      <c r="M23" s="3131"/>
      <c r="N23" s="3131"/>
      <c r="O23" s="3131"/>
      <c r="P23" s="3131"/>
      <c r="Q23" s="3131"/>
      <c r="R23" s="3131"/>
      <c r="S23" s="3131"/>
      <c r="T23" s="3127">
        <f t="shared" si="1"/>
        <v>0</v>
      </c>
      <c r="U23" s="3131"/>
      <c r="V23" s="3131"/>
      <c r="W23" s="3131"/>
      <c r="X23" s="3131"/>
      <c r="Y23" s="3131"/>
      <c r="Z23" s="3131"/>
      <c r="AA23" s="3131"/>
      <c r="AB23" s="3131"/>
      <c r="AC23" s="3131"/>
      <c r="AD23" s="3131"/>
      <c r="AE23" s="3131"/>
      <c r="AF23" s="3131"/>
      <c r="AG23" s="3131"/>
    </row>
    <row r="24" spans="1:33">
      <c r="A24" s="3149"/>
      <c r="B24" s="3152" t="s">
        <v>2831</v>
      </c>
      <c r="C24" s="3131"/>
      <c r="D24" s="3153"/>
      <c r="E24" s="3131"/>
      <c r="F24" s="3156" t="s">
        <v>20</v>
      </c>
      <c r="G24" s="3127">
        <f t="shared" si="0"/>
        <v>0</v>
      </c>
      <c r="H24" s="3131"/>
      <c r="I24" s="3131"/>
      <c r="J24" s="3131"/>
      <c r="K24" s="3131"/>
      <c r="L24" s="3131"/>
      <c r="M24" s="3131"/>
      <c r="N24" s="3131"/>
      <c r="O24" s="3131"/>
      <c r="P24" s="3131"/>
      <c r="Q24" s="3131"/>
      <c r="R24" s="3131"/>
      <c r="S24" s="3131"/>
      <c r="T24" s="3127">
        <f t="shared" si="1"/>
        <v>0</v>
      </c>
      <c r="U24" s="3131"/>
      <c r="V24" s="3131"/>
      <c r="W24" s="3131"/>
      <c r="X24" s="3131"/>
      <c r="Y24" s="3131"/>
      <c r="Z24" s="3131"/>
      <c r="AA24" s="3131"/>
      <c r="AB24" s="3131"/>
      <c r="AC24" s="3131"/>
      <c r="AD24" s="3131"/>
      <c r="AE24" s="3131"/>
      <c r="AF24" s="3131"/>
      <c r="AG24" s="3131"/>
    </row>
    <row r="25" spans="1:33">
      <c r="A25" s="3149"/>
      <c r="B25" s="3152" t="s">
        <v>2831</v>
      </c>
      <c r="C25" s="3131"/>
      <c r="D25" s="3153"/>
      <c r="E25" s="3131"/>
      <c r="F25" s="3156" t="s">
        <v>20</v>
      </c>
      <c r="G25" s="3127">
        <f t="shared" si="0"/>
        <v>0</v>
      </c>
      <c r="H25" s="3131"/>
      <c r="I25" s="3131"/>
      <c r="J25" s="3131"/>
      <c r="K25" s="3131"/>
      <c r="L25" s="3131"/>
      <c r="M25" s="3131"/>
      <c r="N25" s="3131"/>
      <c r="O25" s="3131"/>
      <c r="P25" s="3131"/>
      <c r="Q25" s="3131"/>
      <c r="R25" s="3131"/>
      <c r="S25" s="3131"/>
      <c r="T25" s="3127">
        <f t="shared" si="1"/>
        <v>0</v>
      </c>
      <c r="U25" s="3131"/>
      <c r="V25" s="3131"/>
      <c r="W25" s="3131"/>
      <c r="X25" s="3131"/>
      <c r="Y25" s="3131"/>
      <c r="Z25" s="3131"/>
      <c r="AA25" s="3131"/>
      <c r="AB25" s="3131"/>
      <c r="AC25" s="3131"/>
      <c r="AD25" s="3131"/>
      <c r="AE25" s="3131"/>
      <c r="AF25" s="3131"/>
      <c r="AG25" s="3131"/>
    </row>
    <row r="26" spans="1:33">
      <c r="A26" s="3149"/>
      <c r="B26" s="3152" t="s">
        <v>2831</v>
      </c>
      <c r="C26" s="3131"/>
      <c r="D26" s="3153"/>
      <c r="E26" s="3131"/>
      <c r="F26" s="3156" t="s">
        <v>20</v>
      </c>
      <c r="G26" s="3127">
        <f t="shared" si="0"/>
        <v>0</v>
      </c>
      <c r="H26" s="3131"/>
      <c r="I26" s="3131"/>
      <c r="J26" s="3131"/>
      <c r="K26" s="3131"/>
      <c r="L26" s="3131"/>
      <c r="M26" s="3131"/>
      <c r="N26" s="3131"/>
      <c r="O26" s="3131"/>
      <c r="P26" s="3131"/>
      <c r="Q26" s="3131"/>
      <c r="R26" s="3131"/>
      <c r="S26" s="3131"/>
      <c r="T26" s="3127">
        <f t="shared" si="1"/>
        <v>0</v>
      </c>
      <c r="U26" s="3131"/>
      <c r="V26" s="3131"/>
      <c r="W26" s="3131"/>
      <c r="X26" s="3131"/>
      <c r="Y26" s="3131"/>
      <c r="Z26" s="3131"/>
      <c r="AA26" s="3131"/>
      <c r="AB26" s="3131"/>
      <c r="AC26" s="3131"/>
      <c r="AD26" s="3131"/>
      <c r="AE26" s="3131"/>
      <c r="AF26" s="3131"/>
      <c r="AG26" s="3131"/>
    </row>
    <row r="27" spans="1:33">
      <c r="A27" s="3149"/>
      <c r="B27" s="3152" t="s">
        <v>2831</v>
      </c>
      <c r="C27" s="3131"/>
      <c r="D27" s="3153"/>
      <c r="E27" s="3131"/>
      <c r="F27" s="3156" t="s">
        <v>20</v>
      </c>
      <c r="G27" s="3127">
        <f t="shared" si="0"/>
        <v>0</v>
      </c>
      <c r="H27" s="3131"/>
      <c r="I27" s="3131"/>
      <c r="J27" s="3131"/>
      <c r="K27" s="3131"/>
      <c r="L27" s="3131"/>
      <c r="M27" s="3131"/>
      <c r="N27" s="3131"/>
      <c r="O27" s="3131"/>
      <c r="P27" s="3131"/>
      <c r="Q27" s="3131"/>
      <c r="R27" s="3131"/>
      <c r="S27" s="3131"/>
      <c r="T27" s="3127">
        <f t="shared" si="1"/>
        <v>0</v>
      </c>
      <c r="U27" s="3131"/>
      <c r="V27" s="3131"/>
      <c r="W27" s="3131"/>
      <c r="X27" s="3131"/>
      <c r="Y27" s="3131"/>
      <c r="Z27" s="3131"/>
      <c r="AA27" s="3131"/>
      <c r="AB27" s="3131"/>
      <c r="AC27" s="3131"/>
      <c r="AD27" s="3131"/>
      <c r="AE27" s="3131"/>
      <c r="AF27" s="3131"/>
      <c r="AG27" s="3131"/>
    </row>
    <row r="28" spans="1:33">
      <c r="A28" s="3149"/>
      <c r="B28" s="3152" t="s">
        <v>2831</v>
      </c>
      <c r="C28" s="3131"/>
      <c r="D28" s="3153"/>
      <c r="E28" s="3131"/>
      <c r="F28" s="3156" t="s">
        <v>20</v>
      </c>
      <c r="G28" s="3127">
        <f t="shared" si="0"/>
        <v>0</v>
      </c>
      <c r="H28" s="3131"/>
      <c r="I28" s="3131"/>
      <c r="J28" s="3131"/>
      <c r="K28" s="3131"/>
      <c r="L28" s="3131"/>
      <c r="M28" s="3131"/>
      <c r="N28" s="3131"/>
      <c r="O28" s="3131"/>
      <c r="P28" s="3131"/>
      <c r="Q28" s="3131"/>
      <c r="R28" s="3131"/>
      <c r="S28" s="3131"/>
      <c r="T28" s="3127">
        <f t="shared" si="1"/>
        <v>0</v>
      </c>
      <c r="U28" s="3131"/>
      <c r="V28" s="3131"/>
      <c r="W28" s="3131"/>
      <c r="X28" s="3131"/>
      <c r="Y28" s="3131"/>
      <c r="Z28" s="3131"/>
      <c r="AA28" s="3131"/>
      <c r="AB28" s="3131"/>
      <c r="AC28" s="3131"/>
      <c r="AD28" s="3131"/>
      <c r="AE28" s="3131"/>
      <c r="AF28" s="3131"/>
      <c r="AG28" s="3131"/>
    </row>
    <row r="29" spans="1:33">
      <c r="A29" s="3149"/>
      <c r="B29" s="3152" t="s">
        <v>2831</v>
      </c>
      <c r="C29" s="3131"/>
      <c r="D29" s="3153"/>
      <c r="E29" s="3131"/>
      <c r="F29" s="3156" t="s">
        <v>20</v>
      </c>
      <c r="G29" s="3127">
        <f t="shared" si="0"/>
        <v>0</v>
      </c>
      <c r="H29" s="3131"/>
      <c r="I29" s="3131"/>
      <c r="J29" s="3131"/>
      <c r="K29" s="3131"/>
      <c r="L29" s="3131"/>
      <c r="M29" s="3131"/>
      <c r="N29" s="3131"/>
      <c r="O29" s="3131"/>
      <c r="P29" s="3131"/>
      <c r="Q29" s="3131"/>
      <c r="R29" s="3131"/>
      <c r="S29" s="3131"/>
      <c r="T29" s="3127">
        <f t="shared" si="1"/>
        <v>0</v>
      </c>
      <c r="U29" s="3131"/>
      <c r="V29" s="3131"/>
      <c r="W29" s="3131"/>
      <c r="X29" s="3131"/>
      <c r="Y29" s="3131"/>
      <c r="Z29" s="3131"/>
      <c r="AA29" s="3131"/>
      <c r="AB29" s="3131"/>
      <c r="AC29" s="3131"/>
      <c r="AD29" s="3131"/>
      <c r="AE29" s="3131"/>
      <c r="AF29" s="3131"/>
      <c r="AG29" s="3131"/>
    </row>
    <row r="30" spans="1:33">
      <c r="A30" s="3149"/>
      <c r="B30" s="3152" t="s">
        <v>2831</v>
      </c>
      <c r="C30" s="3131"/>
      <c r="D30" s="3153"/>
      <c r="E30" s="3131"/>
      <c r="F30" s="3156" t="s">
        <v>20</v>
      </c>
      <c r="G30" s="3127">
        <f t="shared" si="0"/>
        <v>0</v>
      </c>
      <c r="H30" s="3131"/>
      <c r="I30" s="3131"/>
      <c r="J30" s="3131"/>
      <c r="K30" s="3131"/>
      <c r="L30" s="3131"/>
      <c r="M30" s="3131"/>
      <c r="N30" s="3131"/>
      <c r="O30" s="3131"/>
      <c r="P30" s="3131"/>
      <c r="Q30" s="3131"/>
      <c r="R30" s="3131"/>
      <c r="S30" s="3131"/>
      <c r="T30" s="3127">
        <f t="shared" si="1"/>
        <v>0</v>
      </c>
      <c r="U30" s="3131"/>
      <c r="V30" s="3131"/>
      <c r="W30" s="3131"/>
      <c r="X30" s="3131"/>
      <c r="Y30" s="3131"/>
      <c r="Z30" s="3131"/>
      <c r="AA30" s="3131"/>
      <c r="AB30" s="3131"/>
      <c r="AC30" s="3131"/>
      <c r="AD30" s="3131"/>
      <c r="AE30" s="3131"/>
      <c r="AF30" s="3131"/>
      <c r="AG30" s="3131"/>
    </row>
    <row r="31" spans="1:33">
      <c r="A31" s="3149"/>
      <c r="B31" s="3152" t="s">
        <v>2831</v>
      </c>
      <c r="C31" s="3131"/>
      <c r="D31" s="3153"/>
      <c r="E31" s="3131"/>
      <c r="F31" s="3156" t="s">
        <v>20</v>
      </c>
      <c r="G31" s="3127">
        <f t="shared" si="0"/>
        <v>0</v>
      </c>
      <c r="H31" s="3131"/>
      <c r="I31" s="3131"/>
      <c r="J31" s="3131"/>
      <c r="K31" s="3131"/>
      <c r="L31" s="3131"/>
      <c r="M31" s="3131"/>
      <c r="N31" s="3131"/>
      <c r="O31" s="3131"/>
      <c r="P31" s="3131"/>
      <c r="Q31" s="3131"/>
      <c r="R31" s="3131"/>
      <c r="S31" s="3131"/>
      <c r="T31" s="3127">
        <f t="shared" si="1"/>
        <v>0</v>
      </c>
      <c r="U31" s="3131"/>
      <c r="V31" s="3131"/>
      <c r="W31" s="3131"/>
      <c r="X31" s="3131"/>
      <c r="Y31" s="3131"/>
      <c r="Z31" s="3131"/>
      <c r="AA31" s="3131"/>
      <c r="AB31" s="3131"/>
      <c r="AC31" s="3131"/>
      <c r="AD31" s="3131"/>
      <c r="AE31" s="3131"/>
      <c r="AF31" s="3131"/>
      <c r="AG31" s="3131"/>
    </row>
    <row r="32" spans="1:33">
      <c r="A32" s="3149"/>
      <c r="B32" s="3150" t="s">
        <v>2867</v>
      </c>
      <c r="C32" s="3154"/>
      <c r="D32" s="3153"/>
      <c r="E32" s="3131"/>
      <c r="F32" s="3156" t="s">
        <v>20</v>
      </c>
      <c r="G32" s="3127">
        <f t="shared" si="0"/>
        <v>0</v>
      </c>
      <c r="H32" s="3155">
        <f t="shared" ref="H32:I32" si="4">SUM(H23:H31)</f>
        <v>0</v>
      </c>
      <c r="I32" s="3155">
        <f t="shared" si="4"/>
        <v>0</v>
      </c>
      <c r="J32" s="3155">
        <f>SUM(J23:J31)</f>
        <v>0</v>
      </c>
      <c r="K32" s="3155">
        <f t="shared" ref="K32:AG32" si="5">SUM(K23:K31)</f>
        <v>0</v>
      </c>
      <c r="L32" s="3155">
        <f t="shared" si="5"/>
        <v>0</v>
      </c>
      <c r="M32" s="3155">
        <f t="shared" si="5"/>
        <v>0</v>
      </c>
      <c r="N32" s="3155">
        <f t="shared" si="5"/>
        <v>0</v>
      </c>
      <c r="O32" s="3155">
        <f t="shared" si="5"/>
        <v>0</v>
      </c>
      <c r="P32" s="3155">
        <f t="shared" si="5"/>
        <v>0</v>
      </c>
      <c r="Q32" s="3155">
        <f t="shared" si="5"/>
        <v>0</v>
      </c>
      <c r="R32" s="3127">
        <f>SUM(G32:P32)</f>
        <v>0</v>
      </c>
      <c r="S32" s="3155">
        <f t="shared" si="5"/>
        <v>0</v>
      </c>
      <c r="T32" s="3155">
        <f t="shared" si="5"/>
        <v>0</v>
      </c>
      <c r="U32" s="3155">
        <f t="shared" si="5"/>
        <v>0</v>
      </c>
      <c r="V32" s="3155">
        <f t="shared" si="5"/>
        <v>0</v>
      </c>
      <c r="W32" s="3155">
        <f t="shared" si="5"/>
        <v>0</v>
      </c>
      <c r="X32" s="3155">
        <f t="shared" si="5"/>
        <v>0</v>
      </c>
      <c r="Y32" s="3155">
        <f t="shared" si="5"/>
        <v>0</v>
      </c>
      <c r="Z32" s="3155">
        <f t="shared" si="5"/>
        <v>0</v>
      </c>
      <c r="AA32" s="3155">
        <f t="shared" si="5"/>
        <v>0</v>
      </c>
      <c r="AB32" s="3155">
        <f t="shared" si="5"/>
        <v>0</v>
      </c>
      <c r="AC32" s="3155">
        <f t="shared" si="5"/>
        <v>0</v>
      </c>
      <c r="AD32" s="3155">
        <f t="shared" si="5"/>
        <v>0</v>
      </c>
      <c r="AE32" s="3155">
        <f t="shared" si="5"/>
        <v>0</v>
      </c>
      <c r="AF32" s="3155">
        <f t="shared" si="5"/>
        <v>0</v>
      </c>
      <c r="AG32" s="3155">
        <f t="shared" si="5"/>
        <v>0</v>
      </c>
    </row>
    <row r="33" spans="1:20">
      <c r="B33" s="3150" t="s">
        <v>2868</v>
      </c>
      <c r="C33" s="1681"/>
      <c r="D33" s="3153"/>
      <c r="E33" s="1681"/>
      <c r="F33" s="3156" t="s">
        <v>20</v>
      </c>
      <c r="G33" s="3127">
        <f>G32+G22</f>
        <v>0</v>
      </c>
      <c r="H33" s="3127">
        <f t="shared" ref="H33:T33" si="6">H32+H22</f>
        <v>0</v>
      </c>
      <c r="I33" s="3127">
        <f t="shared" si="6"/>
        <v>0</v>
      </c>
      <c r="J33" s="3127">
        <f t="shared" si="6"/>
        <v>0</v>
      </c>
      <c r="K33" s="3127">
        <f t="shared" si="6"/>
        <v>0</v>
      </c>
      <c r="L33" s="3127">
        <f t="shared" si="6"/>
        <v>0</v>
      </c>
      <c r="M33" s="3127">
        <f t="shared" si="6"/>
        <v>0</v>
      </c>
      <c r="N33" s="3127">
        <f t="shared" si="6"/>
        <v>0</v>
      </c>
      <c r="O33" s="3127">
        <f t="shared" si="6"/>
        <v>0</v>
      </c>
      <c r="P33" s="3127">
        <f t="shared" si="6"/>
        <v>0</v>
      </c>
      <c r="Q33" s="3127">
        <f t="shared" si="6"/>
        <v>0</v>
      </c>
      <c r="R33" s="3127">
        <f>R32+R22</f>
        <v>0</v>
      </c>
      <c r="S33" s="3127">
        <f t="shared" si="6"/>
        <v>0</v>
      </c>
      <c r="T33" s="3127">
        <f t="shared" si="6"/>
        <v>0</v>
      </c>
    </row>
    <row r="36" spans="1:20">
      <c r="A36" s="1681"/>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sheetPr>
    <tabColor theme="2" tint="-0.249977111117893"/>
  </sheetPr>
  <dimension ref="A1:U72"/>
  <sheetViews>
    <sheetView topLeftCell="B1" zoomScale="55" zoomScaleNormal="55" workbookViewId="0">
      <selection activeCell="E140" sqref="E140"/>
    </sheetView>
  </sheetViews>
  <sheetFormatPr defaultRowHeight="12.75"/>
  <cols>
    <col min="1" max="1" width="39" customWidth="1"/>
    <col min="2" max="2" width="38.25" customWidth="1"/>
    <col min="3" max="3" width="17" customWidth="1"/>
    <col min="4" max="4" width="25.75" customWidth="1"/>
    <col min="5" max="5" width="6.75" customWidth="1"/>
    <col min="6" max="8" width="7.875" customWidth="1"/>
    <col min="9" max="16" width="10.625" customWidth="1"/>
    <col min="20" max="20" width="13.625" customWidth="1"/>
    <col min="21" max="21" width="12.5" customWidth="1"/>
  </cols>
  <sheetData>
    <row r="1" spans="1:21" ht="24.75">
      <c r="A1" s="3104" t="s">
        <v>1730</v>
      </c>
      <c r="B1" s="3169"/>
      <c r="C1" s="3169"/>
      <c r="D1" s="3105"/>
      <c r="E1" s="3105"/>
      <c r="F1" s="3105"/>
      <c r="G1" s="3105"/>
      <c r="H1" s="3105"/>
      <c r="I1" s="3105"/>
      <c r="J1" s="3105"/>
      <c r="K1" s="3105"/>
      <c r="L1" s="3105"/>
      <c r="M1" s="3105"/>
      <c r="N1" s="3105"/>
      <c r="O1" s="3105"/>
      <c r="P1" s="3105"/>
      <c r="Q1" s="3105"/>
      <c r="R1" s="3105"/>
      <c r="S1" s="3105"/>
      <c r="T1" s="3105"/>
      <c r="U1" s="3105"/>
    </row>
    <row r="2" spans="1:21" ht="24.75">
      <c r="A2" s="3107" t="s">
        <v>2869</v>
      </c>
      <c r="B2" s="3170"/>
      <c r="C2" s="3170"/>
      <c r="D2" s="2160"/>
      <c r="E2" s="2160"/>
      <c r="F2" s="2160"/>
      <c r="G2" s="2160"/>
      <c r="H2" s="2160"/>
      <c r="I2" s="2160"/>
      <c r="J2" s="2160"/>
      <c r="K2" s="2160"/>
      <c r="L2" s="2160"/>
      <c r="M2" s="2160"/>
      <c r="N2" s="2160"/>
      <c r="O2" s="2160"/>
      <c r="P2" s="2160"/>
      <c r="Q2" s="2160"/>
      <c r="R2" s="2160"/>
      <c r="S2" s="2160"/>
      <c r="T2" s="2160"/>
      <c r="U2" s="2160"/>
    </row>
    <row r="3" spans="1:21" ht="25.5" thickBot="1">
      <c r="A3" s="3109" t="s">
        <v>250</v>
      </c>
      <c r="B3" s="3171"/>
      <c r="C3" s="3171"/>
      <c r="D3" s="3110"/>
      <c r="E3" s="3110"/>
      <c r="F3" s="3110"/>
      <c r="G3" s="3110"/>
      <c r="H3" s="3110"/>
      <c r="I3" s="3110"/>
      <c r="J3" s="3110"/>
      <c r="K3" s="3110"/>
      <c r="L3" s="3110"/>
      <c r="M3" s="3110"/>
      <c r="N3" s="3110"/>
      <c r="O3" s="3110"/>
      <c r="P3" s="3110"/>
      <c r="Q3" s="3110"/>
      <c r="R3" s="3110"/>
      <c r="S3" s="3110"/>
      <c r="T3" s="3110"/>
      <c r="U3" s="3110"/>
    </row>
    <row r="5" spans="1:21" ht="19.5">
      <c r="A5" s="3172" t="s">
        <v>2870</v>
      </c>
      <c r="B5" s="3172"/>
      <c r="C5" s="3172"/>
    </row>
    <row r="7" spans="1:21" ht="15">
      <c r="G7" s="3114" t="s">
        <v>156</v>
      </c>
      <c r="H7" s="3115"/>
      <c r="I7" s="3116" t="s">
        <v>155</v>
      </c>
      <c r="J7" s="3117"/>
      <c r="K7" s="3117"/>
      <c r="L7" s="3117"/>
      <c r="M7" s="3117"/>
      <c r="N7" s="3117"/>
      <c r="O7" s="3117"/>
      <c r="P7" s="3117"/>
    </row>
    <row r="8" spans="1:21" ht="30" customHeight="1">
      <c r="A8" s="3118" t="s">
        <v>2803</v>
      </c>
      <c r="B8" s="3118" t="s">
        <v>247</v>
      </c>
      <c r="C8" s="3118" t="s">
        <v>2475</v>
      </c>
      <c r="D8" s="3118" t="s">
        <v>245</v>
      </c>
      <c r="E8" s="3157" t="s">
        <v>244</v>
      </c>
      <c r="F8" s="3124" t="s">
        <v>243</v>
      </c>
      <c r="G8" s="3121">
        <v>2012</v>
      </c>
      <c r="H8" s="3121">
        <v>2013</v>
      </c>
      <c r="I8" s="3121">
        <v>2014</v>
      </c>
      <c r="J8" s="3121">
        <v>2015</v>
      </c>
      <c r="K8" s="3121">
        <v>2016</v>
      </c>
      <c r="L8" s="3121">
        <v>2017</v>
      </c>
      <c r="M8" s="3121">
        <v>2018</v>
      </c>
      <c r="N8" s="3121">
        <v>2019</v>
      </c>
      <c r="O8" s="3121">
        <v>2020</v>
      </c>
      <c r="P8" s="3121">
        <v>2021</v>
      </c>
      <c r="Q8" s="3122" t="s">
        <v>2786</v>
      </c>
      <c r="R8" s="3123" t="s">
        <v>2787</v>
      </c>
      <c r="S8" s="3124" t="s">
        <v>2788</v>
      </c>
      <c r="T8" s="3124" t="s">
        <v>2871</v>
      </c>
      <c r="U8" s="3124" t="s">
        <v>2872</v>
      </c>
    </row>
    <row r="9" spans="1:21" ht="16.5" customHeight="1">
      <c r="A9" s="1686" t="s">
        <v>2873</v>
      </c>
      <c r="B9" s="1686" t="s">
        <v>2874</v>
      </c>
      <c r="C9" s="3131"/>
      <c r="D9" s="1686" t="s">
        <v>2875</v>
      </c>
      <c r="E9" s="3163" t="s">
        <v>2876</v>
      </c>
      <c r="F9" s="3127">
        <f t="shared" ref="F9:F72" si="0">SUM(K9:R9)</f>
        <v>0</v>
      </c>
      <c r="G9" s="3131"/>
      <c r="H9" s="3131"/>
      <c r="I9" s="3131"/>
      <c r="J9" s="3131"/>
      <c r="K9" s="3131"/>
      <c r="L9" s="3131"/>
      <c r="M9" s="3131"/>
      <c r="N9" s="3131"/>
      <c r="O9" s="3131"/>
      <c r="P9" s="3131"/>
      <c r="Q9" s="3131"/>
      <c r="R9" s="3131"/>
      <c r="S9" s="3127">
        <f>F9+Q9+R9</f>
        <v>0</v>
      </c>
      <c r="T9" s="3131"/>
      <c r="U9" s="3131"/>
    </row>
    <row r="10" spans="1:21" ht="16.5" customHeight="1">
      <c r="A10" s="3173" t="s">
        <v>2873</v>
      </c>
      <c r="B10" s="3173" t="s">
        <v>2874</v>
      </c>
      <c r="C10" s="3174">
        <f>C9</f>
        <v>0</v>
      </c>
      <c r="D10" s="1686" t="s">
        <v>2474</v>
      </c>
      <c r="E10" s="3163" t="s">
        <v>20</v>
      </c>
      <c r="F10" s="3127">
        <f t="shared" si="0"/>
        <v>0</v>
      </c>
      <c r="G10" s="3131"/>
      <c r="H10" s="3131"/>
      <c r="I10" s="3131"/>
      <c r="J10" s="3131"/>
      <c r="K10" s="3131"/>
      <c r="L10" s="3131"/>
      <c r="M10" s="3131"/>
      <c r="N10" s="3131"/>
      <c r="O10" s="3131"/>
      <c r="P10" s="3131"/>
      <c r="Q10" s="3131"/>
      <c r="R10" s="3131"/>
      <c r="S10" s="3127">
        <f t="shared" ref="S10:S14" si="1">F10+Q10+R10</f>
        <v>0</v>
      </c>
      <c r="T10" s="3131"/>
      <c r="U10" s="3131"/>
    </row>
    <row r="11" spans="1:21" ht="16.5" customHeight="1">
      <c r="A11" s="3173" t="s">
        <v>2873</v>
      </c>
      <c r="B11" s="3173" t="s">
        <v>2874</v>
      </c>
      <c r="C11" s="3131"/>
      <c r="D11" s="1686" t="s">
        <v>2875</v>
      </c>
      <c r="E11" s="3163" t="s">
        <v>2876</v>
      </c>
      <c r="F11" s="3127">
        <f t="shared" si="0"/>
        <v>0</v>
      </c>
      <c r="G11" s="3131"/>
      <c r="H11" s="3131"/>
      <c r="I11" s="3131"/>
      <c r="J11" s="3131"/>
      <c r="K11" s="3131"/>
      <c r="L11" s="3131"/>
      <c r="M11" s="3131"/>
      <c r="N11" s="3131"/>
      <c r="O11" s="3131"/>
      <c r="P11" s="3131"/>
      <c r="Q11" s="3131"/>
      <c r="R11" s="3131"/>
      <c r="S11" s="3127">
        <f t="shared" si="1"/>
        <v>0</v>
      </c>
      <c r="T11" s="3131"/>
      <c r="U11" s="3131"/>
    </row>
    <row r="12" spans="1:21" ht="16.5" customHeight="1">
      <c r="A12" s="3173" t="s">
        <v>2873</v>
      </c>
      <c r="B12" s="3173" t="s">
        <v>2874</v>
      </c>
      <c r="C12" s="3174">
        <f t="shared" ref="C12" si="2">C11</f>
        <v>0</v>
      </c>
      <c r="D12" s="1686" t="s">
        <v>2474</v>
      </c>
      <c r="E12" s="3163" t="s">
        <v>20</v>
      </c>
      <c r="F12" s="3127">
        <f t="shared" si="0"/>
        <v>0</v>
      </c>
      <c r="G12" s="3131"/>
      <c r="H12" s="3131"/>
      <c r="I12" s="3131"/>
      <c r="J12" s="3131"/>
      <c r="K12" s="3131"/>
      <c r="L12" s="3131"/>
      <c r="M12" s="3131"/>
      <c r="N12" s="3131"/>
      <c r="O12" s="3131"/>
      <c r="P12" s="3131"/>
      <c r="Q12" s="3131"/>
      <c r="R12" s="3131"/>
      <c r="S12" s="3127">
        <f t="shared" si="1"/>
        <v>0</v>
      </c>
      <c r="T12" s="3131"/>
      <c r="U12" s="3131"/>
    </row>
    <row r="13" spans="1:21" ht="16.5" customHeight="1">
      <c r="A13" s="3173" t="s">
        <v>2873</v>
      </c>
      <c r="B13" s="3173" t="s">
        <v>2874</v>
      </c>
      <c r="C13" s="3131"/>
      <c r="D13" s="1686" t="s">
        <v>2875</v>
      </c>
      <c r="E13" s="3163" t="s">
        <v>2876</v>
      </c>
      <c r="F13" s="3127">
        <f t="shared" si="0"/>
        <v>0</v>
      </c>
      <c r="G13" s="3131"/>
      <c r="H13" s="3131"/>
      <c r="I13" s="3131"/>
      <c r="J13" s="3131"/>
      <c r="K13" s="3131"/>
      <c r="L13" s="3131"/>
      <c r="M13" s="3131"/>
      <c r="N13" s="3131"/>
      <c r="O13" s="3131"/>
      <c r="P13" s="3131"/>
      <c r="Q13" s="3131"/>
      <c r="R13" s="3131"/>
      <c r="S13" s="3127">
        <f t="shared" si="1"/>
        <v>0</v>
      </c>
      <c r="T13" s="3131"/>
      <c r="U13" s="3131"/>
    </row>
    <row r="14" spans="1:21" ht="16.5" customHeight="1">
      <c r="A14" s="3173" t="s">
        <v>2873</v>
      </c>
      <c r="B14" s="3173" t="s">
        <v>2874</v>
      </c>
      <c r="C14" s="3174">
        <f t="shared" ref="C14" si="3">C13</f>
        <v>0</v>
      </c>
      <c r="D14" s="1686" t="s">
        <v>2474</v>
      </c>
      <c r="E14" s="3163" t="s">
        <v>20</v>
      </c>
      <c r="F14" s="3127">
        <f t="shared" si="0"/>
        <v>0</v>
      </c>
      <c r="G14" s="3131"/>
      <c r="H14" s="3131"/>
      <c r="I14" s="3131"/>
      <c r="J14" s="3131"/>
      <c r="K14" s="3131"/>
      <c r="L14" s="3131"/>
      <c r="M14" s="3131"/>
      <c r="N14" s="3131"/>
      <c r="O14" s="3131"/>
      <c r="P14" s="3131"/>
      <c r="Q14" s="3131"/>
      <c r="R14" s="3131"/>
      <c r="S14" s="3127">
        <f t="shared" si="1"/>
        <v>0</v>
      </c>
      <c r="T14" s="3131"/>
      <c r="U14" s="3131"/>
    </row>
    <row r="15" spans="1:21" ht="16.5" customHeight="1">
      <c r="A15" s="3173" t="s">
        <v>2873</v>
      </c>
      <c r="B15" s="3173" t="s">
        <v>2874</v>
      </c>
      <c r="C15" s="3131"/>
      <c r="D15" s="1686" t="s">
        <v>2875</v>
      </c>
      <c r="E15" s="3163" t="s">
        <v>2876</v>
      </c>
      <c r="F15" s="3127">
        <f t="shared" si="0"/>
        <v>0</v>
      </c>
      <c r="G15" s="3131"/>
      <c r="H15" s="3131"/>
      <c r="I15" s="3131"/>
      <c r="J15" s="3131"/>
      <c r="K15" s="3131"/>
      <c r="L15" s="3131"/>
      <c r="M15" s="3131"/>
      <c r="N15" s="3131"/>
      <c r="O15" s="3131"/>
      <c r="P15" s="3131"/>
      <c r="Q15" s="3131"/>
      <c r="R15" s="3131"/>
      <c r="S15" s="3127">
        <f>F15+Q15+R15</f>
        <v>0</v>
      </c>
      <c r="T15" s="3131"/>
      <c r="U15" s="3131"/>
    </row>
    <row r="16" spans="1:21" ht="16.5" customHeight="1">
      <c r="A16" s="3173" t="s">
        <v>2873</v>
      </c>
      <c r="B16" s="3173" t="s">
        <v>2874</v>
      </c>
      <c r="C16" s="3174">
        <f t="shared" ref="C16" si="4">C15</f>
        <v>0</v>
      </c>
      <c r="D16" s="1686" t="s">
        <v>2474</v>
      </c>
      <c r="E16" s="3163" t="s">
        <v>20</v>
      </c>
      <c r="F16" s="3127">
        <f t="shared" si="0"/>
        <v>0</v>
      </c>
      <c r="G16" s="3131"/>
      <c r="H16" s="3131"/>
      <c r="I16" s="3131"/>
      <c r="J16" s="3131"/>
      <c r="K16" s="3131"/>
      <c r="L16" s="3131"/>
      <c r="M16" s="3131"/>
      <c r="N16" s="3131"/>
      <c r="O16" s="3131"/>
      <c r="P16" s="3131"/>
      <c r="Q16" s="3131"/>
      <c r="R16" s="3131"/>
      <c r="S16" s="3127">
        <f t="shared" ref="S16:S72" si="5">F16+Q16+R16</f>
        <v>0</v>
      </c>
      <c r="T16" s="3131"/>
      <c r="U16" s="3131"/>
    </row>
    <row r="17" spans="1:21" ht="16.5" customHeight="1">
      <c r="A17" s="3173" t="s">
        <v>2873</v>
      </c>
      <c r="B17" s="3173" t="s">
        <v>2874</v>
      </c>
      <c r="C17" s="3131"/>
      <c r="D17" s="1686" t="s">
        <v>2875</v>
      </c>
      <c r="E17" s="3163" t="s">
        <v>2876</v>
      </c>
      <c r="F17" s="3127">
        <f t="shared" si="0"/>
        <v>0</v>
      </c>
      <c r="G17" s="3131"/>
      <c r="H17" s="3131"/>
      <c r="I17" s="3131"/>
      <c r="J17" s="3131"/>
      <c r="K17" s="3131"/>
      <c r="L17" s="3131"/>
      <c r="M17" s="3131"/>
      <c r="N17" s="3131"/>
      <c r="O17" s="3131"/>
      <c r="P17" s="3131"/>
      <c r="Q17" s="3131"/>
      <c r="R17" s="3131"/>
      <c r="S17" s="3127">
        <f t="shared" si="5"/>
        <v>0</v>
      </c>
      <c r="T17" s="3131"/>
      <c r="U17" s="3131"/>
    </row>
    <row r="18" spans="1:21" ht="16.5" customHeight="1">
      <c r="A18" s="3173" t="s">
        <v>2873</v>
      </c>
      <c r="B18" s="3173" t="s">
        <v>2874</v>
      </c>
      <c r="C18" s="3174">
        <f t="shared" ref="C18" si="6">C17</f>
        <v>0</v>
      </c>
      <c r="D18" s="1686" t="s">
        <v>2474</v>
      </c>
      <c r="E18" s="3163" t="s">
        <v>20</v>
      </c>
      <c r="F18" s="3127">
        <f t="shared" si="0"/>
        <v>0</v>
      </c>
      <c r="G18" s="3131"/>
      <c r="H18" s="3131"/>
      <c r="I18" s="3131"/>
      <c r="J18" s="3131"/>
      <c r="K18" s="3131"/>
      <c r="L18" s="3131"/>
      <c r="M18" s="3131"/>
      <c r="N18" s="3131"/>
      <c r="O18" s="3131"/>
      <c r="P18" s="3131"/>
      <c r="Q18" s="3131"/>
      <c r="R18" s="3131"/>
      <c r="S18" s="3127">
        <f t="shared" si="5"/>
        <v>0</v>
      </c>
      <c r="T18" s="3131"/>
      <c r="U18" s="3131"/>
    </row>
    <row r="19" spans="1:21" ht="16.5" customHeight="1">
      <c r="A19" s="3173" t="s">
        <v>2873</v>
      </c>
      <c r="B19" s="3173" t="s">
        <v>2874</v>
      </c>
      <c r="C19" s="3131"/>
      <c r="D19" s="1686" t="s">
        <v>2875</v>
      </c>
      <c r="E19" s="3163" t="s">
        <v>2876</v>
      </c>
      <c r="F19" s="3127">
        <f t="shared" si="0"/>
        <v>0</v>
      </c>
      <c r="G19" s="3131"/>
      <c r="H19" s="3131"/>
      <c r="I19" s="3131"/>
      <c r="J19" s="3131"/>
      <c r="K19" s="3131"/>
      <c r="L19" s="3131"/>
      <c r="M19" s="3131"/>
      <c r="N19" s="3131"/>
      <c r="O19" s="3131"/>
      <c r="P19" s="3131"/>
      <c r="Q19" s="3131"/>
      <c r="R19" s="3131"/>
      <c r="S19" s="3127">
        <f t="shared" si="5"/>
        <v>0</v>
      </c>
      <c r="T19" s="3131"/>
      <c r="U19" s="3131"/>
    </row>
    <row r="20" spans="1:21" ht="16.5" customHeight="1">
      <c r="A20" s="3173" t="s">
        <v>2873</v>
      </c>
      <c r="B20" s="3173" t="s">
        <v>2874</v>
      </c>
      <c r="C20" s="3174">
        <f t="shared" ref="C20" si="7">C19</f>
        <v>0</v>
      </c>
      <c r="D20" s="1686" t="s">
        <v>2474</v>
      </c>
      <c r="E20" s="3163" t="s">
        <v>20</v>
      </c>
      <c r="F20" s="3127">
        <f t="shared" si="0"/>
        <v>0</v>
      </c>
      <c r="G20" s="3131"/>
      <c r="H20" s="3131"/>
      <c r="I20" s="3131"/>
      <c r="J20" s="3131"/>
      <c r="K20" s="3131"/>
      <c r="L20" s="3131"/>
      <c r="M20" s="3131"/>
      <c r="N20" s="3131"/>
      <c r="O20" s="3131"/>
      <c r="P20" s="3131"/>
      <c r="Q20" s="3131"/>
      <c r="R20" s="3131"/>
      <c r="S20" s="3127">
        <f t="shared" si="5"/>
        <v>0</v>
      </c>
      <c r="T20" s="3131"/>
      <c r="U20" s="3131"/>
    </row>
    <row r="21" spans="1:21" ht="16.5" customHeight="1">
      <c r="A21" s="3173" t="s">
        <v>2873</v>
      </c>
      <c r="B21" s="3173" t="s">
        <v>2874</v>
      </c>
      <c r="C21" s="3131"/>
      <c r="D21" s="1686" t="s">
        <v>2875</v>
      </c>
      <c r="E21" s="3163" t="s">
        <v>2876</v>
      </c>
      <c r="F21" s="3127">
        <f t="shared" si="0"/>
        <v>0</v>
      </c>
      <c r="G21" s="3131"/>
      <c r="H21" s="3131"/>
      <c r="I21" s="3131"/>
      <c r="J21" s="3131"/>
      <c r="K21" s="3131"/>
      <c r="L21" s="3131"/>
      <c r="M21" s="3131"/>
      <c r="N21" s="3131"/>
      <c r="O21" s="3131"/>
      <c r="P21" s="3131"/>
      <c r="Q21" s="3131"/>
      <c r="R21" s="3131"/>
      <c r="S21" s="3127">
        <f t="shared" si="5"/>
        <v>0</v>
      </c>
      <c r="T21" s="3131"/>
      <c r="U21" s="3131"/>
    </row>
    <row r="22" spans="1:21" ht="16.5" customHeight="1">
      <c r="A22" s="3173" t="s">
        <v>2873</v>
      </c>
      <c r="B22" s="3173" t="s">
        <v>2874</v>
      </c>
      <c r="C22" s="3174">
        <f t="shared" ref="C22" si="8">C21</f>
        <v>0</v>
      </c>
      <c r="D22" s="1686" t="s">
        <v>2474</v>
      </c>
      <c r="E22" s="3163" t="s">
        <v>20</v>
      </c>
      <c r="F22" s="3127">
        <f t="shared" si="0"/>
        <v>0</v>
      </c>
      <c r="G22" s="3131"/>
      <c r="H22" s="3131"/>
      <c r="I22" s="3131"/>
      <c r="J22" s="3131"/>
      <c r="K22" s="3131"/>
      <c r="L22" s="3131"/>
      <c r="M22" s="3131"/>
      <c r="N22" s="3131"/>
      <c r="O22" s="3131"/>
      <c r="P22" s="3131"/>
      <c r="Q22" s="3131"/>
      <c r="R22" s="3131"/>
      <c r="S22" s="3127">
        <f t="shared" si="5"/>
        <v>0</v>
      </c>
      <c r="T22" s="3131"/>
      <c r="U22" s="3131"/>
    </row>
    <row r="23" spans="1:21" ht="16.5" customHeight="1">
      <c r="A23" s="3173" t="s">
        <v>2873</v>
      </c>
      <c r="B23" s="3173" t="s">
        <v>2874</v>
      </c>
      <c r="C23" s="3131"/>
      <c r="D23" s="1686" t="s">
        <v>2875</v>
      </c>
      <c r="E23" s="3163" t="s">
        <v>2876</v>
      </c>
      <c r="F23" s="3127">
        <f t="shared" si="0"/>
        <v>0</v>
      </c>
      <c r="G23" s="3131"/>
      <c r="H23" s="3131"/>
      <c r="I23" s="3131"/>
      <c r="J23" s="3131"/>
      <c r="K23" s="3131"/>
      <c r="L23" s="3131"/>
      <c r="M23" s="3131"/>
      <c r="N23" s="3131"/>
      <c r="O23" s="3131"/>
      <c r="P23" s="3131"/>
      <c r="Q23" s="3131"/>
      <c r="R23" s="3131"/>
      <c r="S23" s="3127">
        <f t="shared" si="5"/>
        <v>0</v>
      </c>
      <c r="T23" s="3131"/>
      <c r="U23" s="3131"/>
    </row>
    <row r="24" spans="1:21" ht="16.5" customHeight="1">
      <c r="A24" s="3173" t="s">
        <v>2873</v>
      </c>
      <c r="B24" s="3173" t="s">
        <v>2874</v>
      </c>
      <c r="C24" s="3174">
        <f t="shared" ref="C24" si="9">C23</f>
        <v>0</v>
      </c>
      <c r="D24" s="1686" t="s">
        <v>2474</v>
      </c>
      <c r="E24" s="3163" t="s">
        <v>20</v>
      </c>
      <c r="F24" s="3127">
        <f t="shared" si="0"/>
        <v>0</v>
      </c>
      <c r="G24" s="3131"/>
      <c r="H24" s="3131"/>
      <c r="I24" s="3131"/>
      <c r="J24" s="3131"/>
      <c r="K24" s="3131"/>
      <c r="L24" s="3131"/>
      <c r="M24" s="3131"/>
      <c r="N24" s="3131"/>
      <c r="O24" s="3131"/>
      <c r="P24" s="3131"/>
      <c r="Q24" s="3131"/>
      <c r="R24" s="3131"/>
      <c r="S24" s="3127">
        <f t="shared" si="5"/>
        <v>0</v>
      </c>
      <c r="T24" s="3131"/>
      <c r="U24" s="3131"/>
    </row>
    <row r="25" spans="1:21" ht="16.5" customHeight="1">
      <c r="A25" s="3173" t="s">
        <v>2873</v>
      </c>
      <c r="B25" s="3173" t="s">
        <v>2874</v>
      </c>
      <c r="C25" s="3131"/>
      <c r="D25" s="1686" t="s">
        <v>2875</v>
      </c>
      <c r="E25" s="3163" t="s">
        <v>2876</v>
      </c>
      <c r="F25" s="3127">
        <f t="shared" si="0"/>
        <v>0</v>
      </c>
      <c r="G25" s="3131"/>
      <c r="H25" s="3131"/>
      <c r="I25" s="3131"/>
      <c r="J25" s="3131"/>
      <c r="K25" s="3131"/>
      <c r="L25" s="3131"/>
      <c r="M25" s="3131"/>
      <c r="N25" s="3131"/>
      <c r="O25" s="3131"/>
      <c r="P25" s="3131"/>
      <c r="Q25" s="3131"/>
      <c r="R25" s="3131"/>
      <c r="S25" s="3127">
        <f t="shared" si="5"/>
        <v>0</v>
      </c>
      <c r="T25" s="3131"/>
      <c r="U25" s="3131"/>
    </row>
    <row r="26" spans="1:21" ht="16.5" customHeight="1">
      <c r="A26" s="3173" t="s">
        <v>2873</v>
      </c>
      <c r="B26" s="3173" t="s">
        <v>2874</v>
      </c>
      <c r="C26" s="3174">
        <f t="shared" ref="C26" si="10">C25</f>
        <v>0</v>
      </c>
      <c r="D26" s="1686" t="s">
        <v>2474</v>
      </c>
      <c r="E26" s="3163" t="s">
        <v>20</v>
      </c>
      <c r="F26" s="3127">
        <f t="shared" si="0"/>
        <v>0</v>
      </c>
      <c r="G26" s="3131"/>
      <c r="H26" s="3131"/>
      <c r="I26" s="3131"/>
      <c r="J26" s="3131"/>
      <c r="K26" s="3131"/>
      <c r="L26" s="3131"/>
      <c r="M26" s="3131"/>
      <c r="N26" s="3131"/>
      <c r="O26" s="3131"/>
      <c r="P26" s="3131"/>
      <c r="Q26" s="3131"/>
      <c r="R26" s="3131"/>
      <c r="S26" s="3127">
        <f t="shared" si="5"/>
        <v>0</v>
      </c>
      <c r="T26" s="3131"/>
      <c r="U26" s="3131"/>
    </row>
    <row r="27" spans="1:21" ht="16.5" customHeight="1">
      <c r="A27" s="3173" t="s">
        <v>2873</v>
      </c>
      <c r="B27" s="3173" t="s">
        <v>2874</v>
      </c>
      <c r="C27" s="3131"/>
      <c r="D27" s="1686" t="s">
        <v>2875</v>
      </c>
      <c r="E27" s="3163" t="s">
        <v>2876</v>
      </c>
      <c r="F27" s="3127">
        <f t="shared" si="0"/>
        <v>0</v>
      </c>
      <c r="G27" s="3131"/>
      <c r="H27" s="3131"/>
      <c r="I27" s="3131"/>
      <c r="J27" s="3131"/>
      <c r="K27" s="3131"/>
      <c r="L27" s="3131"/>
      <c r="M27" s="3131"/>
      <c r="N27" s="3131"/>
      <c r="O27" s="3131"/>
      <c r="P27" s="3131"/>
      <c r="Q27" s="3131"/>
      <c r="R27" s="3131"/>
      <c r="S27" s="3127">
        <f t="shared" si="5"/>
        <v>0</v>
      </c>
      <c r="T27" s="3131"/>
      <c r="U27" s="3131"/>
    </row>
    <row r="28" spans="1:21" ht="16.5" customHeight="1">
      <c r="A28" s="3173" t="s">
        <v>2873</v>
      </c>
      <c r="B28" s="3173" t="s">
        <v>2874</v>
      </c>
      <c r="C28" s="3174">
        <f t="shared" ref="C28:C38" si="11">C27</f>
        <v>0</v>
      </c>
      <c r="D28" s="1686" t="s">
        <v>2474</v>
      </c>
      <c r="E28" s="3163" t="s">
        <v>20</v>
      </c>
      <c r="F28" s="3127">
        <f t="shared" si="0"/>
        <v>0</v>
      </c>
      <c r="G28" s="3131"/>
      <c r="H28" s="3131"/>
      <c r="I28" s="3131"/>
      <c r="J28" s="3131"/>
      <c r="K28" s="3131"/>
      <c r="L28" s="3131"/>
      <c r="M28" s="3131"/>
      <c r="N28" s="3131"/>
      <c r="O28" s="3131"/>
      <c r="P28" s="3131"/>
      <c r="Q28" s="3131"/>
      <c r="R28" s="3131"/>
      <c r="S28" s="3127">
        <f t="shared" si="5"/>
        <v>0</v>
      </c>
      <c r="T28" s="3131"/>
      <c r="U28" s="3131"/>
    </row>
    <row r="29" spans="1:21" ht="16.5" customHeight="1">
      <c r="A29" s="3173" t="s">
        <v>2873</v>
      </c>
      <c r="B29" s="1686" t="s">
        <v>2877</v>
      </c>
      <c r="C29" s="3131"/>
      <c r="D29" s="1686" t="s">
        <v>2875</v>
      </c>
      <c r="E29" s="3163" t="s">
        <v>2876</v>
      </c>
      <c r="F29" s="3127">
        <f t="shared" si="0"/>
        <v>0</v>
      </c>
      <c r="G29" s="3131"/>
      <c r="H29" s="3131"/>
      <c r="I29" s="3131"/>
      <c r="J29" s="3131"/>
      <c r="K29" s="3131"/>
      <c r="L29" s="3131"/>
      <c r="M29" s="3131"/>
      <c r="N29" s="3131"/>
      <c r="O29" s="3131"/>
      <c r="P29" s="3131"/>
      <c r="Q29" s="3131"/>
      <c r="R29" s="3131"/>
      <c r="S29" s="3127">
        <f t="shared" si="5"/>
        <v>0</v>
      </c>
      <c r="T29" s="3131"/>
      <c r="U29" s="3131"/>
    </row>
    <row r="30" spans="1:21" ht="16.5" customHeight="1">
      <c r="A30" s="3173" t="s">
        <v>2873</v>
      </c>
      <c r="B30" s="3173" t="s">
        <v>2877</v>
      </c>
      <c r="C30" s="3174">
        <f t="shared" si="11"/>
        <v>0</v>
      </c>
      <c r="D30" s="1686" t="s">
        <v>2474</v>
      </c>
      <c r="E30" s="3163" t="s">
        <v>20</v>
      </c>
      <c r="F30" s="3127">
        <f t="shared" si="0"/>
        <v>0</v>
      </c>
      <c r="G30" s="3131"/>
      <c r="H30" s="3131"/>
      <c r="I30" s="3131"/>
      <c r="J30" s="3131"/>
      <c r="K30" s="3131"/>
      <c r="L30" s="3131"/>
      <c r="M30" s="3131"/>
      <c r="N30" s="3131"/>
      <c r="O30" s="3131"/>
      <c r="P30" s="3131"/>
      <c r="Q30" s="3131"/>
      <c r="R30" s="3131"/>
      <c r="S30" s="3127">
        <f t="shared" si="5"/>
        <v>0</v>
      </c>
      <c r="T30" s="3131"/>
      <c r="U30" s="3131"/>
    </row>
    <row r="31" spans="1:21" ht="16.5" customHeight="1">
      <c r="A31" s="3173" t="s">
        <v>2873</v>
      </c>
      <c r="B31" s="3173" t="s">
        <v>2877</v>
      </c>
      <c r="C31" s="3131"/>
      <c r="D31" s="1686" t="s">
        <v>2875</v>
      </c>
      <c r="E31" s="3163" t="s">
        <v>2876</v>
      </c>
      <c r="F31" s="3127">
        <f t="shared" si="0"/>
        <v>0</v>
      </c>
      <c r="G31" s="3131"/>
      <c r="H31" s="3131"/>
      <c r="I31" s="3131"/>
      <c r="J31" s="3131"/>
      <c r="K31" s="3131"/>
      <c r="L31" s="3131"/>
      <c r="M31" s="3131"/>
      <c r="N31" s="3131"/>
      <c r="O31" s="3131"/>
      <c r="P31" s="3131"/>
      <c r="Q31" s="3131"/>
      <c r="R31" s="3131"/>
      <c r="S31" s="3127">
        <f t="shared" si="5"/>
        <v>0</v>
      </c>
      <c r="T31" s="3131"/>
      <c r="U31" s="3131"/>
    </row>
    <row r="32" spans="1:21" ht="16.5" customHeight="1">
      <c r="A32" s="3173" t="s">
        <v>2873</v>
      </c>
      <c r="B32" s="3173" t="s">
        <v>2877</v>
      </c>
      <c r="C32" s="3174">
        <f t="shared" si="11"/>
        <v>0</v>
      </c>
      <c r="D32" s="1686" t="s">
        <v>2474</v>
      </c>
      <c r="E32" s="3163" t="s">
        <v>20</v>
      </c>
      <c r="F32" s="3127">
        <f t="shared" si="0"/>
        <v>0</v>
      </c>
      <c r="G32" s="3131"/>
      <c r="H32" s="3131"/>
      <c r="I32" s="3131"/>
      <c r="J32" s="3131"/>
      <c r="K32" s="3131"/>
      <c r="L32" s="3131"/>
      <c r="M32" s="3131"/>
      <c r="N32" s="3131"/>
      <c r="O32" s="3131"/>
      <c r="P32" s="3131"/>
      <c r="Q32" s="3131"/>
      <c r="R32" s="3131"/>
      <c r="S32" s="3127">
        <f t="shared" si="5"/>
        <v>0</v>
      </c>
      <c r="T32" s="3131"/>
      <c r="U32" s="3131"/>
    </row>
    <row r="33" spans="1:21" ht="16.5" customHeight="1">
      <c r="A33" s="3173" t="s">
        <v>2873</v>
      </c>
      <c r="B33" s="3173" t="s">
        <v>2877</v>
      </c>
      <c r="C33" s="3131"/>
      <c r="D33" s="1686" t="s">
        <v>2875</v>
      </c>
      <c r="E33" s="3163" t="s">
        <v>2876</v>
      </c>
      <c r="F33" s="3127">
        <f t="shared" si="0"/>
        <v>0</v>
      </c>
      <c r="G33" s="3131"/>
      <c r="H33" s="3131"/>
      <c r="I33" s="3131"/>
      <c r="J33" s="3131"/>
      <c r="K33" s="3131"/>
      <c r="L33" s="3131"/>
      <c r="M33" s="3131"/>
      <c r="N33" s="3131"/>
      <c r="O33" s="3131"/>
      <c r="P33" s="3131"/>
      <c r="Q33" s="3131"/>
      <c r="R33" s="3131"/>
      <c r="S33" s="3127">
        <f t="shared" si="5"/>
        <v>0</v>
      </c>
      <c r="T33" s="3131"/>
      <c r="U33" s="3131"/>
    </row>
    <row r="34" spans="1:21" ht="16.5" customHeight="1">
      <c r="A34" s="3173" t="s">
        <v>2873</v>
      </c>
      <c r="B34" s="3173" t="s">
        <v>2877</v>
      </c>
      <c r="C34" s="3174">
        <f t="shared" si="11"/>
        <v>0</v>
      </c>
      <c r="D34" s="1686" t="s">
        <v>2474</v>
      </c>
      <c r="E34" s="3163" t="s">
        <v>20</v>
      </c>
      <c r="F34" s="3127">
        <f t="shared" si="0"/>
        <v>0</v>
      </c>
      <c r="G34" s="3131"/>
      <c r="H34" s="3131"/>
      <c r="I34" s="3131"/>
      <c r="J34" s="3131"/>
      <c r="K34" s="3131"/>
      <c r="L34" s="3131"/>
      <c r="M34" s="3131"/>
      <c r="N34" s="3131"/>
      <c r="O34" s="3131"/>
      <c r="P34" s="3131"/>
      <c r="Q34" s="3131"/>
      <c r="R34" s="3131"/>
      <c r="S34" s="3127">
        <f t="shared" si="5"/>
        <v>0</v>
      </c>
      <c r="T34" s="3131"/>
      <c r="U34" s="3131"/>
    </row>
    <row r="35" spans="1:21" ht="16.5" customHeight="1">
      <c r="A35" s="3173" t="s">
        <v>2873</v>
      </c>
      <c r="B35" s="3173" t="s">
        <v>2877</v>
      </c>
      <c r="C35" s="3131"/>
      <c r="D35" s="1686" t="s">
        <v>2875</v>
      </c>
      <c r="E35" s="3163" t="s">
        <v>2876</v>
      </c>
      <c r="F35" s="3127">
        <f t="shared" si="0"/>
        <v>0</v>
      </c>
      <c r="G35" s="3131"/>
      <c r="H35" s="3131"/>
      <c r="I35" s="3131"/>
      <c r="J35" s="3131"/>
      <c r="K35" s="3131"/>
      <c r="L35" s="3131"/>
      <c r="M35" s="3131"/>
      <c r="N35" s="3131"/>
      <c r="O35" s="3131"/>
      <c r="P35" s="3131"/>
      <c r="Q35" s="3131"/>
      <c r="R35" s="3131"/>
      <c r="S35" s="3127">
        <f t="shared" si="5"/>
        <v>0</v>
      </c>
      <c r="T35" s="3131"/>
      <c r="U35" s="3131"/>
    </row>
    <row r="36" spans="1:21" ht="16.5" customHeight="1">
      <c r="A36" s="3173" t="s">
        <v>2873</v>
      </c>
      <c r="B36" s="3173" t="s">
        <v>2877</v>
      </c>
      <c r="C36" s="3174">
        <f t="shared" si="11"/>
        <v>0</v>
      </c>
      <c r="D36" s="1686" t="s">
        <v>2474</v>
      </c>
      <c r="E36" s="3163" t="s">
        <v>20</v>
      </c>
      <c r="F36" s="3127">
        <f t="shared" si="0"/>
        <v>0</v>
      </c>
      <c r="G36" s="3131"/>
      <c r="H36" s="3131"/>
      <c r="I36" s="3131"/>
      <c r="J36" s="3131"/>
      <c r="K36" s="3131"/>
      <c r="L36" s="3131"/>
      <c r="M36" s="3131"/>
      <c r="N36" s="3131"/>
      <c r="O36" s="3131"/>
      <c r="P36" s="3131"/>
      <c r="Q36" s="3131"/>
      <c r="R36" s="3131"/>
      <c r="S36" s="3127">
        <f t="shared" si="5"/>
        <v>0</v>
      </c>
      <c r="T36" s="3131"/>
      <c r="U36" s="3131"/>
    </row>
    <row r="37" spans="1:21" ht="16.5" customHeight="1">
      <c r="A37" s="3173" t="s">
        <v>2873</v>
      </c>
      <c r="B37" s="3173" t="s">
        <v>2877</v>
      </c>
      <c r="C37" s="3131"/>
      <c r="D37" s="1686" t="s">
        <v>2875</v>
      </c>
      <c r="E37" s="3163" t="s">
        <v>2876</v>
      </c>
      <c r="F37" s="3127">
        <f t="shared" si="0"/>
        <v>0</v>
      </c>
      <c r="G37" s="3131"/>
      <c r="H37" s="3131"/>
      <c r="I37" s="3131"/>
      <c r="J37" s="3131"/>
      <c r="K37" s="3131"/>
      <c r="L37" s="3131"/>
      <c r="M37" s="3131"/>
      <c r="N37" s="3131"/>
      <c r="O37" s="3131"/>
      <c r="P37" s="3131"/>
      <c r="Q37" s="3131"/>
      <c r="R37" s="3131"/>
      <c r="S37" s="3127">
        <f t="shared" si="5"/>
        <v>0</v>
      </c>
      <c r="T37" s="3131"/>
      <c r="U37" s="3131"/>
    </row>
    <row r="38" spans="1:21" ht="16.5" customHeight="1">
      <c r="A38" s="3173" t="s">
        <v>2873</v>
      </c>
      <c r="B38" s="3173" t="s">
        <v>2877</v>
      </c>
      <c r="C38" s="3174">
        <f t="shared" si="11"/>
        <v>0</v>
      </c>
      <c r="D38" s="1686" t="s">
        <v>2474</v>
      </c>
      <c r="E38" s="3163" t="s">
        <v>20</v>
      </c>
      <c r="F38" s="3127">
        <f t="shared" si="0"/>
        <v>0</v>
      </c>
      <c r="G38" s="3131"/>
      <c r="H38" s="3131"/>
      <c r="I38" s="3131"/>
      <c r="J38" s="3131"/>
      <c r="K38" s="3131"/>
      <c r="L38" s="3131"/>
      <c r="M38" s="3131"/>
      <c r="N38" s="3131"/>
      <c r="O38" s="3131"/>
      <c r="P38" s="3131"/>
      <c r="Q38" s="3131"/>
      <c r="R38" s="3131"/>
      <c r="S38" s="3127">
        <f t="shared" si="5"/>
        <v>0</v>
      </c>
      <c r="T38" s="3131"/>
      <c r="U38" s="3131"/>
    </row>
    <row r="39" spans="1:21" ht="16.5" customHeight="1">
      <c r="A39" s="3173" t="s">
        <v>2873</v>
      </c>
      <c r="B39" s="1681"/>
      <c r="C39" s="1681"/>
      <c r="D39" s="1686" t="s">
        <v>2878</v>
      </c>
      <c r="E39" s="3163" t="s">
        <v>2876</v>
      </c>
      <c r="F39" s="3127">
        <f t="shared" si="0"/>
        <v>0</v>
      </c>
      <c r="G39" s="3174">
        <f>SUMIF(E9:E38,"MVA",G9:G38)</f>
        <v>0</v>
      </c>
      <c r="H39" s="3174">
        <f t="shared" ref="H39:R39" si="12">SUMIF(F9:F38,"MVA",H9:H38)</f>
        <v>0</v>
      </c>
      <c r="I39" s="3174">
        <f t="shared" si="12"/>
        <v>0</v>
      </c>
      <c r="J39" s="3174">
        <f t="shared" si="12"/>
        <v>0</v>
      </c>
      <c r="K39" s="3174">
        <f t="shared" si="12"/>
        <v>0</v>
      </c>
      <c r="L39" s="3174">
        <f t="shared" si="12"/>
        <v>0</v>
      </c>
      <c r="M39" s="3174">
        <f t="shared" si="12"/>
        <v>0</v>
      </c>
      <c r="N39" s="3174">
        <f t="shared" si="12"/>
        <v>0</v>
      </c>
      <c r="O39" s="3174">
        <f t="shared" si="12"/>
        <v>0</v>
      </c>
      <c r="P39" s="3174">
        <f t="shared" si="12"/>
        <v>0</v>
      </c>
      <c r="Q39" s="3174">
        <f t="shared" si="12"/>
        <v>0</v>
      </c>
      <c r="R39" s="3174">
        <f t="shared" si="12"/>
        <v>0</v>
      </c>
      <c r="S39" s="3127"/>
      <c r="T39" s="3131"/>
      <c r="U39" s="3131"/>
    </row>
    <row r="40" spans="1:21" ht="16.5" customHeight="1">
      <c r="A40" s="3173" t="s">
        <v>2873</v>
      </c>
      <c r="B40" s="1681"/>
      <c r="C40" s="1681"/>
      <c r="D40" s="1686" t="s">
        <v>2879</v>
      </c>
      <c r="E40" s="3163" t="s">
        <v>20</v>
      </c>
      <c r="F40" s="3127">
        <f t="shared" si="0"/>
        <v>0</v>
      </c>
      <c r="G40" s="3174">
        <f>SUMIF(E9:E39,"£m",G9:G39)</f>
        <v>0</v>
      </c>
      <c r="H40" s="3174">
        <f t="shared" ref="H40:R40" si="13">SUMIF(F9:F39,"£m",H9:H39)</f>
        <v>0</v>
      </c>
      <c r="I40" s="3174">
        <f t="shared" si="13"/>
        <v>0</v>
      </c>
      <c r="J40" s="3174">
        <f t="shared" si="13"/>
        <v>0</v>
      </c>
      <c r="K40" s="3174">
        <f t="shared" si="13"/>
        <v>0</v>
      </c>
      <c r="L40" s="3174">
        <f t="shared" si="13"/>
        <v>0</v>
      </c>
      <c r="M40" s="3174">
        <f t="shared" si="13"/>
        <v>0</v>
      </c>
      <c r="N40" s="3174">
        <f t="shared" si="13"/>
        <v>0</v>
      </c>
      <c r="O40" s="3174">
        <f t="shared" si="13"/>
        <v>0</v>
      </c>
      <c r="P40" s="3174">
        <f t="shared" si="13"/>
        <v>0</v>
      </c>
      <c r="Q40" s="3174">
        <f t="shared" si="13"/>
        <v>0</v>
      </c>
      <c r="R40" s="3174">
        <f t="shared" si="13"/>
        <v>0</v>
      </c>
      <c r="S40" s="3127"/>
      <c r="T40" s="3131"/>
      <c r="U40" s="3131"/>
    </row>
    <row r="41" spans="1:21" ht="17.25" customHeight="1">
      <c r="A41" s="1686" t="s">
        <v>2880</v>
      </c>
      <c r="B41" s="1686" t="s">
        <v>2881</v>
      </c>
      <c r="C41" s="3131"/>
      <c r="D41" s="1686" t="s">
        <v>2875</v>
      </c>
      <c r="E41" s="3163" t="s">
        <v>1984</v>
      </c>
      <c r="F41" s="3127">
        <f t="shared" si="0"/>
        <v>0</v>
      </c>
      <c r="G41" s="3131"/>
      <c r="H41" s="3131"/>
      <c r="I41" s="3131"/>
      <c r="J41" s="3131"/>
      <c r="K41" s="3131"/>
      <c r="L41" s="3131"/>
      <c r="M41" s="3131"/>
      <c r="N41" s="3131"/>
      <c r="O41" s="3131"/>
      <c r="P41" s="3131"/>
      <c r="Q41" s="3131"/>
      <c r="R41" s="3131"/>
      <c r="S41" s="3127">
        <f t="shared" si="5"/>
        <v>0</v>
      </c>
      <c r="T41" s="3131"/>
      <c r="U41" s="3131"/>
    </row>
    <row r="42" spans="1:21" ht="17.25" customHeight="1">
      <c r="A42" s="3173" t="s">
        <v>2880</v>
      </c>
      <c r="B42" s="3173" t="s">
        <v>2881</v>
      </c>
      <c r="C42" s="3174">
        <f>C41</f>
        <v>0</v>
      </c>
      <c r="D42" s="1686" t="s">
        <v>2474</v>
      </c>
      <c r="E42" s="3163" t="s">
        <v>20</v>
      </c>
      <c r="F42" s="3127">
        <f t="shared" si="0"/>
        <v>0</v>
      </c>
      <c r="G42" s="3131"/>
      <c r="H42" s="3131"/>
      <c r="I42" s="3131"/>
      <c r="J42" s="3131"/>
      <c r="K42" s="3131"/>
      <c r="L42" s="3131"/>
      <c r="M42" s="3131"/>
      <c r="N42" s="3131"/>
      <c r="O42" s="3131"/>
      <c r="P42" s="3131"/>
      <c r="Q42" s="3131"/>
      <c r="R42" s="3131"/>
      <c r="S42" s="3127">
        <f t="shared" si="5"/>
        <v>0</v>
      </c>
      <c r="T42" s="3131"/>
      <c r="U42" s="3131"/>
    </row>
    <row r="43" spans="1:21" ht="21" customHeight="1">
      <c r="A43" s="3173" t="s">
        <v>2880</v>
      </c>
      <c r="B43" s="3173" t="s">
        <v>2881</v>
      </c>
      <c r="C43" s="3131"/>
      <c r="D43" s="1686" t="s">
        <v>2875</v>
      </c>
      <c r="E43" s="3163" t="s">
        <v>1984</v>
      </c>
      <c r="F43" s="3127">
        <f t="shared" si="0"/>
        <v>0</v>
      </c>
      <c r="G43" s="3131"/>
      <c r="H43" s="3131"/>
      <c r="I43" s="3131"/>
      <c r="J43" s="3131"/>
      <c r="K43" s="3131"/>
      <c r="L43" s="3131"/>
      <c r="M43" s="3131"/>
      <c r="N43" s="3131"/>
      <c r="O43" s="3131"/>
      <c r="P43" s="3131"/>
      <c r="Q43" s="3131"/>
      <c r="R43" s="3131"/>
      <c r="S43" s="3127">
        <f t="shared" si="5"/>
        <v>0</v>
      </c>
      <c r="T43" s="3131"/>
      <c r="U43" s="3131"/>
    </row>
    <row r="44" spans="1:21" ht="21" customHeight="1">
      <c r="A44" s="3173" t="s">
        <v>2880</v>
      </c>
      <c r="B44" s="3173" t="s">
        <v>2881</v>
      </c>
      <c r="C44" s="3174">
        <f t="shared" ref="C44" si="14">C43</f>
        <v>0</v>
      </c>
      <c r="D44" s="1686" t="s">
        <v>2474</v>
      </c>
      <c r="E44" s="3163" t="s">
        <v>20</v>
      </c>
      <c r="F44" s="3127">
        <f t="shared" si="0"/>
        <v>0</v>
      </c>
      <c r="G44" s="3131"/>
      <c r="H44" s="3131"/>
      <c r="I44" s="3131"/>
      <c r="J44" s="3131"/>
      <c r="K44" s="3131"/>
      <c r="L44" s="3131"/>
      <c r="M44" s="3131"/>
      <c r="N44" s="3131"/>
      <c r="O44" s="3131"/>
      <c r="P44" s="3131"/>
      <c r="Q44" s="3131"/>
      <c r="R44" s="3131"/>
      <c r="S44" s="3127">
        <f t="shared" si="5"/>
        <v>0</v>
      </c>
      <c r="T44" s="3131"/>
      <c r="U44" s="3131"/>
    </row>
    <row r="45" spans="1:21" ht="21" customHeight="1">
      <c r="A45" s="3173" t="s">
        <v>2880</v>
      </c>
      <c r="B45" s="3173" t="s">
        <v>2881</v>
      </c>
      <c r="C45" s="3131"/>
      <c r="D45" s="1686" t="s">
        <v>2875</v>
      </c>
      <c r="E45" s="3163" t="s">
        <v>1984</v>
      </c>
      <c r="F45" s="3127">
        <f t="shared" si="0"/>
        <v>0</v>
      </c>
      <c r="G45" s="3131"/>
      <c r="H45" s="3131"/>
      <c r="I45" s="3131"/>
      <c r="J45" s="3131"/>
      <c r="K45" s="3131"/>
      <c r="L45" s="3131"/>
      <c r="M45" s="3131"/>
      <c r="N45" s="3131"/>
      <c r="O45" s="3131"/>
      <c r="P45" s="3131"/>
      <c r="Q45" s="3131"/>
      <c r="R45" s="3131"/>
      <c r="S45" s="3127">
        <f t="shared" si="5"/>
        <v>0</v>
      </c>
      <c r="T45" s="3131"/>
      <c r="U45" s="3131"/>
    </row>
    <row r="46" spans="1:21" ht="21" customHeight="1">
      <c r="A46" s="3173" t="s">
        <v>2880</v>
      </c>
      <c r="B46" s="3173" t="s">
        <v>2881</v>
      </c>
      <c r="C46" s="3174">
        <f t="shared" ref="C46" si="15">C45</f>
        <v>0</v>
      </c>
      <c r="D46" s="1686" t="s">
        <v>2474</v>
      </c>
      <c r="E46" s="3163" t="s">
        <v>20</v>
      </c>
      <c r="F46" s="3127">
        <f t="shared" si="0"/>
        <v>0</v>
      </c>
      <c r="G46" s="3131"/>
      <c r="H46" s="3131"/>
      <c r="I46" s="3131"/>
      <c r="J46" s="3131"/>
      <c r="K46" s="3131"/>
      <c r="L46" s="3131"/>
      <c r="M46" s="3131"/>
      <c r="N46" s="3131"/>
      <c r="O46" s="3131"/>
      <c r="P46" s="3131"/>
      <c r="Q46" s="3131"/>
      <c r="R46" s="3131"/>
      <c r="S46" s="3127">
        <f t="shared" si="5"/>
        <v>0</v>
      </c>
      <c r="T46" s="3131"/>
      <c r="U46" s="3131"/>
    </row>
    <row r="47" spans="1:21" ht="21" customHeight="1">
      <c r="A47" s="3173" t="s">
        <v>2880</v>
      </c>
      <c r="B47" s="3173" t="s">
        <v>2881</v>
      </c>
      <c r="C47" s="3131"/>
      <c r="D47" s="1686" t="s">
        <v>2875</v>
      </c>
      <c r="E47" s="3163" t="s">
        <v>1984</v>
      </c>
      <c r="F47" s="3127">
        <f t="shared" si="0"/>
        <v>0</v>
      </c>
      <c r="G47" s="3131"/>
      <c r="H47" s="3131"/>
      <c r="I47" s="3131"/>
      <c r="J47" s="3131"/>
      <c r="K47" s="3131"/>
      <c r="L47" s="3131"/>
      <c r="M47" s="3131"/>
      <c r="N47" s="3131"/>
      <c r="O47" s="3131"/>
      <c r="P47" s="3131"/>
      <c r="Q47" s="3131"/>
      <c r="R47" s="3131"/>
      <c r="S47" s="3127">
        <f t="shared" si="5"/>
        <v>0</v>
      </c>
      <c r="T47" s="3131"/>
      <c r="U47" s="3131"/>
    </row>
    <row r="48" spans="1:21" ht="21" customHeight="1">
      <c r="A48" s="3173" t="s">
        <v>2880</v>
      </c>
      <c r="B48" s="3173" t="s">
        <v>2881</v>
      </c>
      <c r="C48" s="3174">
        <f t="shared" ref="C48" si="16">C47</f>
        <v>0</v>
      </c>
      <c r="D48" s="1686" t="s">
        <v>2474</v>
      </c>
      <c r="E48" s="3163" t="s">
        <v>20</v>
      </c>
      <c r="F48" s="3127">
        <f t="shared" si="0"/>
        <v>0</v>
      </c>
      <c r="G48" s="3131"/>
      <c r="H48" s="3131"/>
      <c r="I48" s="3131"/>
      <c r="J48" s="3131"/>
      <c r="K48" s="3131"/>
      <c r="L48" s="3131"/>
      <c r="M48" s="3131"/>
      <c r="N48" s="3131"/>
      <c r="O48" s="3131"/>
      <c r="P48" s="3131"/>
      <c r="Q48" s="3131"/>
      <c r="R48" s="3131"/>
      <c r="S48" s="3127">
        <f t="shared" si="5"/>
        <v>0</v>
      </c>
      <c r="T48" s="3131"/>
      <c r="U48" s="3131"/>
    </row>
    <row r="49" spans="1:21" ht="21" customHeight="1">
      <c r="A49" s="3173" t="s">
        <v>2880</v>
      </c>
      <c r="B49" s="3173" t="s">
        <v>2881</v>
      </c>
      <c r="C49" s="3131"/>
      <c r="D49" s="1686" t="s">
        <v>2875</v>
      </c>
      <c r="E49" s="3163" t="s">
        <v>1984</v>
      </c>
      <c r="F49" s="3127">
        <f t="shared" si="0"/>
        <v>0</v>
      </c>
      <c r="G49" s="3131"/>
      <c r="H49" s="3131"/>
      <c r="I49" s="3131"/>
      <c r="J49" s="3131"/>
      <c r="K49" s="3131"/>
      <c r="L49" s="3131"/>
      <c r="M49" s="3131"/>
      <c r="N49" s="3131"/>
      <c r="O49" s="3131"/>
      <c r="P49" s="3131"/>
      <c r="Q49" s="3131"/>
      <c r="R49" s="3131"/>
      <c r="S49" s="3127">
        <f t="shared" si="5"/>
        <v>0</v>
      </c>
      <c r="T49" s="3131"/>
      <c r="U49" s="3131"/>
    </row>
    <row r="50" spans="1:21" ht="19.5" customHeight="1">
      <c r="A50" s="3173" t="s">
        <v>2880</v>
      </c>
      <c r="B50" s="3173" t="s">
        <v>2881</v>
      </c>
      <c r="C50" s="3174">
        <f t="shared" ref="C50" si="17">C49</f>
        <v>0</v>
      </c>
      <c r="D50" s="1686" t="s">
        <v>2474</v>
      </c>
      <c r="E50" s="3163" t="s">
        <v>20</v>
      </c>
      <c r="F50" s="3127">
        <f t="shared" si="0"/>
        <v>0</v>
      </c>
      <c r="G50" s="3131"/>
      <c r="H50" s="3131"/>
      <c r="I50" s="3131"/>
      <c r="J50" s="3131"/>
      <c r="K50" s="3131"/>
      <c r="L50" s="3131"/>
      <c r="M50" s="3131"/>
      <c r="N50" s="3131"/>
      <c r="O50" s="3131"/>
      <c r="P50" s="3131"/>
      <c r="Q50" s="3131"/>
      <c r="R50" s="3131"/>
      <c r="S50" s="3127">
        <f t="shared" si="5"/>
        <v>0</v>
      </c>
      <c r="T50" s="3131"/>
      <c r="U50" s="3131"/>
    </row>
    <row r="51" spans="1:21" ht="19.5" customHeight="1">
      <c r="A51" s="3173" t="s">
        <v>2880</v>
      </c>
      <c r="B51" s="3173" t="s">
        <v>2881</v>
      </c>
      <c r="C51" s="3131"/>
      <c r="D51" s="1686" t="s">
        <v>2875</v>
      </c>
      <c r="E51" s="3163" t="s">
        <v>1984</v>
      </c>
      <c r="F51" s="3127">
        <f t="shared" si="0"/>
        <v>0</v>
      </c>
      <c r="G51" s="3131"/>
      <c r="H51" s="3131"/>
      <c r="I51" s="3131"/>
      <c r="J51" s="3131"/>
      <c r="K51" s="3131"/>
      <c r="L51" s="3131"/>
      <c r="M51" s="3131"/>
      <c r="N51" s="3131"/>
      <c r="O51" s="3131"/>
      <c r="P51" s="3131"/>
      <c r="Q51" s="3131"/>
      <c r="R51" s="3131"/>
      <c r="S51" s="3127">
        <f t="shared" si="5"/>
        <v>0</v>
      </c>
      <c r="T51" s="3131"/>
      <c r="U51" s="3131"/>
    </row>
    <row r="52" spans="1:21" ht="19.5" customHeight="1">
      <c r="A52" s="3173" t="s">
        <v>2880</v>
      </c>
      <c r="B52" s="3173" t="s">
        <v>2881</v>
      </c>
      <c r="C52" s="3174">
        <f t="shared" ref="C52" si="18">C51</f>
        <v>0</v>
      </c>
      <c r="D52" s="1686" t="s">
        <v>2474</v>
      </c>
      <c r="E52" s="3163" t="s">
        <v>20</v>
      </c>
      <c r="F52" s="3127">
        <f t="shared" si="0"/>
        <v>0</v>
      </c>
      <c r="G52" s="3131"/>
      <c r="H52" s="3131"/>
      <c r="I52" s="3131"/>
      <c r="J52" s="3131"/>
      <c r="K52" s="3131"/>
      <c r="L52" s="3131"/>
      <c r="M52" s="3131"/>
      <c r="N52" s="3131"/>
      <c r="O52" s="3131"/>
      <c r="P52" s="3131"/>
      <c r="Q52" s="3131"/>
      <c r="R52" s="3131"/>
      <c r="S52" s="3127">
        <f t="shared" si="5"/>
        <v>0</v>
      </c>
      <c r="T52" s="3131"/>
      <c r="U52" s="3131"/>
    </row>
    <row r="53" spans="1:21" ht="19.5" customHeight="1">
      <c r="A53" s="3173" t="s">
        <v>2880</v>
      </c>
      <c r="B53" s="3173" t="s">
        <v>2881</v>
      </c>
      <c r="C53" s="3131"/>
      <c r="D53" s="1686" t="s">
        <v>2875</v>
      </c>
      <c r="E53" s="3163" t="s">
        <v>1984</v>
      </c>
      <c r="F53" s="3127">
        <f t="shared" si="0"/>
        <v>0</v>
      </c>
      <c r="G53" s="3131"/>
      <c r="H53" s="3131"/>
      <c r="I53" s="3131"/>
      <c r="J53" s="3131"/>
      <c r="K53" s="3131"/>
      <c r="L53" s="3131"/>
      <c r="M53" s="3131"/>
      <c r="N53" s="3131"/>
      <c r="O53" s="3131"/>
      <c r="P53" s="3131"/>
      <c r="Q53" s="3131"/>
      <c r="R53" s="3131"/>
      <c r="S53" s="3127">
        <f t="shared" si="5"/>
        <v>0</v>
      </c>
      <c r="T53" s="3131"/>
      <c r="U53" s="3131"/>
    </row>
    <row r="54" spans="1:21" ht="19.5" customHeight="1">
      <c r="A54" s="3173" t="s">
        <v>2880</v>
      </c>
      <c r="B54" s="3173" t="s">
        <v>2881</v>
      </c>
      <c r="C54" s="3174">
        <f t="shared" ref="C54" si="19">C53</f>
        <v>0</v>
      </c>
      <c r="D54" s="1686" t="s">
        <v>2474</v>
      </c>
      <c r="E54" s="3163" t="s">
        <v>20</v>
      </c>
      <c r="F54" s="3127">
        <f t="shared" si="0"/>
        <v>0</v>
      </c>
      <c r="G54" s="3131"/>
      <c r="H54" s="3131"/>
      <c r="I54" s="3131"/>
      <c r="J54" s="3131"/>
      <c r="K54" s="3131"/>
      <c r="L54" s="3131"/>
      <c r="M54" s="3131"/>
      <c r="N54" s="3131"/>
      <c r="O54" s="3131"/>
      <c r="P54" s="3131"/>
      <c r="Q54" s="3131"/>
      <c r="R54" s="3131"/>
      <c r="S54" s="3127">
        <f t="shared" si="5"/>
        <v>0</v>
      </c>
      <c r="T54" s="3131"/>
      <c r="U54" s="3131"/>
    </row>
    <row r="55" spans="1:21" ht="19.5" customHeight="1">
      <c r="A55" s="3173" t="s">
        <v>2880</v>
      </c>
      <c r="B55" s="3173" t="s">
        <v>2881</v>
      </c>
      <c r="C55" s="3131"/>
      <c r="D55" s="1686" t="s">
        <v>2875</v>
      </c>
      <c r="E55" s="3163" t="s">
        <v>1984</v>
      </c>
      <c r="F55" s="3127">
        <f t="shared" si="0"/>
        <v>0</v>
      </c>
      <c r="G55" s="3131"/>
      <c r="H55" s="3131"/>
      <c r="I55" s="3131"/>
      <c r="J55" s="3131"/>
      <c r="K55" s="3131"/>
      <c r="L55" s="3131"/>
      <c r="M55" s="3131"/>
      <c r="N55" s="3131"/>
      <c r="O55" s="3131"/>
      <c r="P55" s="3131"/>
      <c r="Q55" s="3131"/>
      <c r="R55" s="3131"/>
      <c r="S55" s="3127">
        <f t="shared" si="5"/>
        <v>0</v>
      </c>
      <c r="T55" s="3131"/>
      <c r="U55" s="3131"/>
    </row>
    <row r="56" spans="1:21" ht="19.5" customHeight="1">
      <c r="A56" s="3173" t="s">
        <v>2880</v>
      </c>
      <c r="B56" s="3173" t="s">
        <v>2881</v>
      </c>
      <c r="C56" s="3174">
        <f t="shared" ref="C56" si="20">C55</f>
        <v>0</v>
      </c>
      <c r="D56" s="1686" t="s">
        <v>2474</v>
      </c>
      <c r="E56" s="3163" t="s">
        <v>20</v>
      </c>
      <c r="F56" s="3127">
        <f t="shared" si="0"/>
        <v>0</v>
      </c>
      <c r="G56" s="3131"/>
      <c r="H56" s="3131"/>
      <c r="I56" s="3131"/>
      <c r="J56" s="3131"/>
      <c r="K56" s="3131"/>
      <c r="L56" s="3131"/>
      <c r="M56" s="3131"/>
      <c r="N56" s="3131"/>
      <c r="O56" s="3131"/>
      <c r="P56" s="3131"/>
      <c r="Q56" s="3131"/>
      <c r="R56" s="3131"/>
      <c r="S56" s="3127">
        <f t="shared" si="5"/>
        <v>0</v>
      </c>
      <c r="T56" s="3131"/>
      <c r="U56" s="3131"/>
    </row>
    <row r="57" spans="1:21" ht="19.5" customHeight="1">
      <c r="A57" s="3173" t="s">
        <v>2880</v>
      </c>
      <c r="B57" s="3173" t="s">
        <v>2881</v>
      </c>
      <c r="C57" s="3131"/>
      <c r="D57" s="1686" t="s">
        <v>2875</v>
      </c>
      <c r="E57" s="3163" t="s">
        <v>1984</v>
      </c>
      <c r="F57" s="3127">
        <f t="shared" si="0"/>
        <v>0</v>
      </c>
      <c r="G57" s="3131"/>
      <c r="H57" s="3131"/>
      <c r="I57" s="3131"/>
      <c r="J57" s="3131"/>
      <c r="K57" s="3131"/>
      <c r="L57" s="3131"/>
      <c r="M57" s="3131"/>
      <c r="N57" s="3131"/>
      <c r="O57" s="3131"/>
      <c r="P57" s="3131"/>
      <c r="Q57" s="3131"/>
      <c r="R57" s="3131"/>
      <c r="S57" s="3127">
        <f t="shared" si="5"/>
        <v>0</v>
      </c>
      <c r="T57" s="3131"/>
      <c r="U57" s="3131"/>
    </row>
    <row r="58" spans="1:21" ht="19.5" customHeight="1">
      <c r="A58" s="3173" t="s">
        <v>2880</v>
      </c>
      <c r="B58" s="3173" t="s">
        <v>2881</v>
      </c>
      <c r="C58" s="3174">
        <f t="shared" ref="C58" si="21">C57</f>
        <v>0</v>
      </c>
      <c r="D58" s="1686" t="s">
        <v>2474</v>
      </c>
      <c r="E58" s="3163" t="s">
        <v>20</v>
      </c>
      <c r="F58" s="3127">
        <f t="shared" si="0"/>
        <v>0</v>
      </c>
      <c r="G58" s="3131"/>
      <c r="H58" s="3131"/>
      <c r="I58" s="3131"/>
      <c r="J58" s="3131"/>
      <c r="K58" s="3131"/>
      <c r="L58" s="3131"/>
      <c r="M58" s="3131"/>
      <c r="N58" s="3131"/>
      <c r="O58" s="3131"/>
      <c r="P58" s="3131"/>
      <c r="Q58" s="3131"/>
      <c r="R58" s="3131"/>
      <c r="S58" s="3127">
        <f t="shared" si="5"/>
        <v>0</v>
      </c>
      <c r="T58" s="3131"/>
      <c r="U58" s="3131"/>
    </row>
    <row r="59" spans="1:21" ht="19.5" customHeight="1">
      <c r="A59" s="3173" t="s">
        <v>2880</v>
      </c>
      <c r="B59" s="3173" t="s">
        <v>2881</v>
      </c>
      <c r="C59" s="3131"/>
      <c r="D59" s="1686" t="s">
        <v>2875</v>
      </c>
      <c r="E59" s="3163" t="s">
        <v>1984</v>
      </c>
      <c r="F59" s="3127">
        <f t="shared" si="0"/>
        <v>0</v>
      </c>
      <c r="G59" s="3131"/>
      <c r="H59" s="3131"/>
      <c r="I59" s="3131"/>
      <c r="J59" s="3131"/>
      <c r="K59" s="3131"/>
      <c r="L59" s="3131"/>
      <c r="M59" s="3131"/>
      <c r="N59" s="3131"/>
      <c r="O59" s="3131"/>
      <c r="P59" s="3131"/>
      <c r="Q59" s="3131"/>
      <c r="R59" s="3131"/>
      <c r="S59" s="3127">
        <f t="shared" si="5"/>
        <v>0</v>
      </c>
      <c r="T59" s="3131"/>
      <c r="U59" s="3131"/>
    </row>
    <row r="60" spans="1:21" ht="19.5" customHeight="1">
      <c r="A60" s="3173" t="s">
        <v>2880</v>
      </c>
      <c r="B60" s="1686" t="s">
        <v>2882</v>
      </c>
      <c r="C60" s="3174">
        <f>C59</f>
        <v>0</v>
      </c>
      <c r="D60" s="1686" t="s">
        <v>2474</v>
      </c>
      <c r="E60" s="3163" t="s">
        <v>20</v>
      </c>
      <c r="F60" s="3127">
        <f t="shared" si="0"/>
        <v>0</v>
      </c>
      <c r="G60" s="3131"/>
      <c r="H60" s="3131"/>
      <c r="I60" s="3131"/>
      <c r="J60" s="3131"/>
      <c r="K60" s="3131"/>
      <c r="L60" s="3131"/>
      <c r="M60" s="3131"/>
      <c r="N60" s="3131"/>
      <c r="O60" s="3131"/>
      <c r="P60" s="3131"/>
      <c r="Q60" s="3131"/>
      <c r="R60" s="3131"/>
      <c r="S60" s="3127">
        <f t="shared" si="5"/>
        <v>0</v>
      </c>
      <c r="T60" s="3131"/>
      <c r="U60" s="3131"/>
    </row>
    <row r="61" spans="1:21" ht="19.5" customHeight="1">
      <c r="A61" s="3173" t="s">
        <v>2880</v>
      </c>
      <c r="B61" s="3173" t="s">
        <v>2882</v>
      </c>
      <c r="C61" s="3131"/>
      <c r="D61" s="1686" t="s">
        <v>2875</v>
      </c>
      <c r="E61" s="3163" t="s">
        <v>1984</v>
      </c>
      <c r="F61" s="3127">
        <f t="shared" si="0"/>
        <v>0</v>
      </c>
      <c r="G61" s="3131"/>
      <c r="H61" s="3131"/>
      <c r="I61" s="3131"/>
      <c r="J61" s="3131"/>
      <c r="K61" s="3131"/>
      <c r="L61" s="3131"/>
      <c r="M61" s="3131"/>
      <c r="N61" s="3131"/>
      <c r="O61" s="3131"/>
      <c r="P61" s="3131"/>
      <c r="Q61" s="3131"/>
      <c r="R61" s="3131"/>
      <c r="S61" s="3127">
        <f t="shared" si="5"/>
        <v>0</v>
      </c>
      <c r="T61" s="3131"/>
      <c r="U61" s="3131"/>
    </row>
    <row r="62" spans="1:21" ht="19.5" customHeight="1">
      <c r="A62" s="3173" t="s">
        <v>2880</v>
      </c>
      <c r="B62" s="3173" t="s">
        <v>2882</v>
      </c>
      <c r="C62" s="3174">
        <f t="shared" ref="C62" si="22">C61</f>
        <v>0</v>
      </c>
      <c r="D62" s="1686" t="s">
        <v>2474</v>
      </c>
      <c r="E62" s="3163" t="s">
        <v>20</v>
      </c>
      <c r="F62" s="3127">
        <f t="shared" si="0"/>
        <v>0</v>
      </c>
      <c r="G62" s="3131"/>
      <c r="H62" s="3131"/>
      <c r="I62" s="3131"/>
      <c r="J62" s="3131"/>
      <c r="K62" s="3131"/>
      <c r="L62" s="3131"/>
      <c r="M62" s="3131"/>
      <c r="N62" s="3131"/>
      <c r="O62" s="3131"/>
      <c r="P62" s="3131"/>
      <c r="Q62" s="3131"/>
      <c r="R62" s="3131"/>
      <c r="S62" s="3127">
        <f t="shared" si="5"/>
        <v>0</v>
      </c>
      <c r="T62" s="3131"/>
      <c r="U62" s="3131"/>
    </row>
    <row r="63" spans="1:21" ht="19.5" customHeight="1">
      <c r="A63" s="3173" t="s">
        <v>2880</v>
      </c>
      <c r="B63" s="3173" t="s">
        <v>2882</v>
      </c>
      <c r="C63" s="3131"/>
      <c r="D63" s="1686" t="s">
        <v>2875</v>
      </c>
      <c r="E63" s="3163" t="s">
        <v>1984</v>
      </c>
      <c r="F63" s="3127">
        <f t="shared" si="0"/>
        <v>0</v>
      </c>
      <c r="G63" s="3131"/>
      <c r="H63" s="3131"/>
      <c r="I63" s="3131"/>
      <c r="J63" s="3131"/>
      <c r="K63" s="3131"/>
      <c r="L63" s="3131"/>
      <c r="M63" s="3131"/>
      <c r="N63" s="3131"/>
      <c r="O63" s="3131"/>
      <c r="P63" s="3131"/>
      <c r="Q63" s="3131"/>
      <c r="R63" s="3131"/>
      <c r="S63" s="3127">
        <f t="shared" si="5"/>
        <v>0</v>
      </c>
      <c r="T63" s="3131"/>
      <c r="U63" s="3131"/>
    </row>
    <row r="64" spans="1:21" ht="19.5" customHeight="1">
      <c r="A64" s="3173" t="s">
        <v>2880</v>
      </c>
      <c r="B64" s="3173" t="s">
        <v>2882</v>
      </c>
      <c r="C64" s="3174">
        <f t="shared" ref="C64" si="23">C63</f>
        <v>0</v>
      </c>
      <c r="D64" s="1686" t="s">
        <v>2474</v>
      </c>
      <c r="E64" s="3163" t="s">
        <v>20</v>
      </c>
      <c r="F64" s="3127">
        <f t="shared" si="0"/>
        <v>0</v>
      </c>
      <c r="G64" s="3131"/>
      <c r="H64" s="3131"/>
      <c r="I64" s="3131"/>
      <c r="J64" s="3131"/>
      <c r="K64" s="3131"/>
      <c r="L64" s="3131"/>
      <c r="M64" s="3131"/>
      <c r="N64" s="3131"/>
      <c r="O64" s="3131"/>
      <c r="P64" s="3131"/>
      <c r="Q64" s="3131"/>
      <c r="R64" s="3131"/>
      <c r="S64" s="3127">
        <f t="shared" si="5"/>
        <v>0</v>
      </c>
      <c r="T64" s="3131"/>
      <c r="U64" s="3131"/>
    </row>
    <row r="65" spans="1:21" ht="19.5" customHeight="1">
      <c r="A65" s="3173" t="s">
        <v>2880</v>
      </c>
      <c r="B65" s="3173" t="s">
        <v>2882</v>
      </c>
      <c r="C65" s="3131"/>
      <c r="D65" s="1686" t="s">
        <v>2875</v>
      </c>
      <c r="E65" s="3163" t="s">
        <v>1984</v>
      </c>
      <c r="F65" s="3127">
        <f t="shared" si="0"/>
        <v>0</v>
      </c>
      <c r="G65" s="3131"/>
      <c r="H65" s="3131"/>
      <c r="I65" s="3131"/>
      <c r="J65" s="3131"/>
      <c r="K65" s="3131"/>
      <c r="L65" s="3131"/>
      <c r="M65" s="3131"/>
      <c r="N65" s="3131"/>
      <c r="O65" s="3131"/>
      <c r="P65" s="3131"/>
      <c r="Q65" s="3131"/>
      <c r="R65" s="3131"/>
      <c r="S65" s="3127">
        <f t="shared" si="5"/>
        <v>0</v>
      </c>
      <c r="T65" s="3131"/>
      <c r="U65" s="3131"/>
    </row>
    <row r="66" spans="1:21" ht="19.5" customHeight="1">
      <c r="A66" s="3173" t="s">
        <v>2880</v>
      </c>
      <c r="B66" s="3173" t="s">
        <v>2882</v>
      </c>
      <c r="C66" s="3174">
        <f t="shared" ref="C66" si="24">C65</f>
        <v>0</v>
      </c>
      <c r="D66" s="1686" t="s">
        <v>2474</v>
      </c>
      <c r="E66" s="3163" t="s">
        <v>20</v>
      </c>
      <c r="F66" s="3127">
        <f t="shared" si="0"/>
        <v>0</v>
      </c>
      <c r="G66" s="3131"/>
      <c r="H66" s="3131"/>
      <c r="I66" s="3131"/>
      <c r="J66" s="3131"/>
      <c r="K66" s="3131"/>
      <c r="L66" s="3131"/>
      <c r="M66" s="3131"/>
      <c r="N66" s="3131"/>
      <c r="O66" s="3131"/>
      <c r="P66" s="3131"/>
      <c r="Q66" s="3131"/>
      <c r="R66" s="3131"/>
      <c r="S66" s="3127">
        <f t="shared" si="5"/>
        <v>0</v>
      </c>
      <c r="T66" s="3131"/>
      <c r="U66" s="3131"/>
    </row>
    <row r="67" spans="1:21" ht="19.5" customHeight="1">
      <c r="A67" s="3173" t="s">
        <v>2880</v>
      </c>
      <c r="B67" s="3173" t="s">
        <v>2882</v>
      </c>
      <c r="C67" s="3131"/>
      <c r="D67" s="1686" t="s">
        <v>2875</v>
      </c>
      <c r="E67" s="3163" t="s">
        <v>1984</v>
      </c>
      <c r="F67" s="3127">
        <f t="shared" si="0"/>
        <v>0</v>
      </c>
      <c r="G67" s="3131"/>
      <c r="H67" s="3131"/>
      <c r="I67" s="3131"/>
      <c r="J67" s="3131"/>
      <c r="K67" s="3131"/>
      <c r="L67" s="3131"/>
      <c r="M67" s="3131"/>
      <c r="N67" s="3131"/>
      <c r="O67" s="3131"/>
      <c r="P67" s="3131"/>
      <c r="Q67" s="3131"/>
      <c r="R67" s="3131"/>
      <c r="S67" s="3127">
        <f t="shared" si="5"/>
        <v>0</v>
      </c>
      <c r="T67" s="3131"/>
      <c r="U67" s="3131"/>
    </row>
    <row r="68" spans="1:21" ht="19.5" customHeight="1">
      <c r="A68" s="3173" t="s">
        <v>2880</v>
      </c>
      <c r="B68" s="3173" t="s">
        <v>2882</v>
      </c>
      <c r="C68" s="3174">
        <f t="shared" ref="C68" si="25">C67</f>
        <v>0</v>
      </c>
      <c r="D68" s="1686" t="s">
        <v>2474</v>
      </c>
      <c r="E68" s="3163" t="s">
        <v>20</v>
      </c>
      <c r="F68" s="3127">
        <f t="shared" si="0"/>
        <v>0</v>
      </c>
      <c r="G68" s="3131"/>
      <c r="H68" s="3131"/>
      <c r="I68" s="3131"/>
      <c r="J68" s="3131"/>
      <c r="K68" s="3131"/>
      <c r="L68" s="3131"/>
      <c r="M68" s="3131"/>
      <c r="N68" s="3131"/>
      <c r="O68" s="3131"/>
      <c r="P68" s="3131"/>
      <c r="Q68" s="3131"/>
      <c r="R68" s="3131"/>
      <c r="S68" s="3127">
        <f t="shared" si="5"/>
        <v>0</v>
      </c>
      <c r="T68" s="3131"/>
      <c r="U68" s="3131"/>
    </row>
    <row r="69" spans="1:21" ht="19.5" customHeight="1">
      <c r="A69" s="3173" t="s">
        <v>2880</v>
      </c>
      <c r="B69" s="3173" t="s">
        <v>2882</v>
      </c>
      <c r="C69" s="3131"/>
      <c r="D69" s="1686" t="s">
        <v>2875</v>
      </c>
      <c r="E69" s="3163" t="s">
        <v>1984</v>
      </c>
      <c r="F69" s="3127">
        <f t="shared" si="0"/>
        <v>0</v>
      </c>
      <c r="G69" s="3131"/>
      <c r="H69" s="3131"/>
      <c r="I69" s="3131"/>
      <c r="J69" s="3131"/>
      <c r="K69" s="3131"/>
      <c r="L69" s="3131"/>
      <c r="M69" s="3131"/>
      <c r="N69" s="3131"/>
      <c r="O69" s="3131"/>
      <c r="P69" s="3131"/>
      <c r="Q69" s="3131"/>
      <c r="R69" s="3131"/>
      <c r="S69" s="3127">
        <f t="shared" si="5"/>
        <v>0</v>
      </c>
      <c r="T69" s="3131"/>
      <c r="U69" s="3131"/>
    </row>
    <row r="70" spans="1:21" ht="19.5" customHeight="1">
      <c r="A70" s="3173" t="s">
        <v>2880</v>
      </c>
      <c r="B70" s="3173" t="s">
        <v>2882</v>
      </c>
      <c r="C70" s="3174">
        <f t="shared" ref="C70" si="26">C69</f>
        <v>0</v>
      </c>
      <c r="D70" s="1686" t="s">
        <v>2474</v>
      </c>
      <c r="E70" s="3163" t="s">
        <v>20</v>
      </c>
      <c r="F70" s="3127">
        <f t="shared" si="0"/>
        <v>0</v>
      </c>
      <c r="G70" s="3131"/>
      <c r="H70" s="3131"/>
      <c r="I70" s="3131"/>
      <c r="J70" s="3131"/>
      <c r="K70" s="3131"/>
      <c r="L70" s="3131"/>
      <c r="M70" s="3131"/>
      <c r="N70" s="3131"/>
      <c r="O70" s="3131"/>
      <c r="P70" s="3131"/>
      <c r="Q70" s="3131"/>
      <c r="R70" s="3131"/>
      <c r="S70" s="3127">
        <f t="shared" si="5"/>
        <v>0</v>
      </c>
      <c r="T70" s="3131"/>
      <c r="U70" s="3131"/>
    </row>
    <row r="71" spans="1:21" ht="18.75" customHeight="1">
      <c r="A71" s="1686" t="s">
        <v>2880</v>
      </c>
      <c r="B71" s="1686"/>
      <c r="C71" s="3175"/>
      <c r="D71" s="1686" t="s">
        <v>2878</v>
      </c>
      <c r="E71" s="3088" t="s">
        <v>1984</v>
      </c>
      <c r="F71" s="3127">
        <f t="shared" si="0"/>
        <v>0</v>
      </c>
      <c r="G71" s="3174">
        <f>SUMIF(E41:E70,"MW",G41:G70)</f>
        <v>0</v>
      </c>
      <c r="H71" s="3174">
        <f t="shared" ref="H71:R71" si="27">SUMIF(F41:F70,"MW",H41:H70)</f>
        <v>0</v>
      </c>
      <c r="I71" s="3174">
        <f t="shared" si="27"/>
        <v>0</v>
      </c>
      <c r="J71" s="3174">
        <f t="shared" si="27"/>
        <v>0</v>
      </c>
      <c r="K71" s="3174">
        <f t="shared" si="27"/>
        <v>0</v>
      </c>
      <c r="L71" s="3174">
        <f t="shared" si="27"/>
        <v>0</v>
      </c>
      <c r="M71" s="3174">
        <f t="shared" si="27"/>
        <v>0</v>
      </c>
      <c r="N71" s="3174">
        <f t="shared" si="27"/>
        <v>0</v>
      </c>
      <c r="O71" s="3174">
        <f t="shared" si="27"/>
        <v>0</v>
      </c>
      <c r="P71" s="3174">
        <f t="shared" si="27"/>
        <v>0</v>
      </c>
      <c r="Q71" s="3174">
        <f t="shared" si="27"/>
        <v>0</v>
      </c>
      <c r="R71" s="3174">
        <f t="shared" si="27"/>
        <v>0</v>
      </c>
      <c r="S71" s="3127">
        <f t="shared" si="5"/>
        <v>0</v>
      </c>
      <c r="T71" s="1681"/>
      <c r="U71" s="1681"/>
    </row>
    <row r="72" spans="1:21" ht="18.75" customHeight="1">
      <c r="A72" s="1686" t="s">
        <v>2880</v>
      </c>
      <c r="B72" s="1686"/>
      <c r="C72" s="1686"/>
      <c r="D72" s="1686" t="s">
        <v>2879</v>
      </c>
      <c r="E72" s="3088" t="s">
        <v>20</v>
      </c>
      <c r="F72" s="3127">
        <f t="shared" si="0"/>
        <v>0</v>
      </c>
      <c r="G72" s="3174">
        <f>SUMIF(E41:E71,"£m",G41:G71)</f>
        <v>0</v>
      </c>
      <c r="H72" s="3174">
        <f t="shared" ref="H72:R72" si="28">SUMIF(F41:F71,"£m",H41:H71)</f>
        <v>0</v>
      </c>
      <c r="I72" s="3174">
        <f t="shared" si="28"/>
        <v>0</v>
      </c>
      <c r="J72" s="3174">
        <f t="shared" si="28"/>
        <v>0</v>
      </c>
      <c r="K72" s="3174">
        <f t="shared" si="28"/>
        <v>0</v>
      </c>
      <c r="L72" s="3174">
        <f t="shared" si="28"/>
        <v>0</v>
      </c>
      <c r="M72" s="3174">
        <f t="shared" si="28"/>
        <v>0</v>
      </c>
      <c r="N72" s="3174">
        <f t="shared" si="28"/>
        <v>0</v>
      </c>
      <c r="O72" s="3174">
        <f t="shared" si="28"/>
        <v>0</v>
      </c>
      <c r="P72" s="3174">
        <f t="shared" si="28"/>
        <v>0</v>
      </c>
      <c r="Q72" s="3174">
        <f t="shared" si="28"/>
        <v>0</v>
      </c>
      <c r="R72" s="3174">
        <f t="shared" si="28"/>
        <v>0</v>
      </c>
      <c r="S72" s="3127">
        <f t="shared" si="5"/>
        <v>0</v>
      </c>
      <c r="T72" s="1681"/>
      <c r="U72" s="1681"/>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sheetPr>
    <tabColor theme="2" tint="-0.249977111117893"/>
  </sheetPr>
  <dimension ref="A1:Z999996"/>
  <sheetViews>
    <sheetView zoomScale="80" zoomScaleNormal="80" workbookViewId="0">
      <selection activeCell="E140" sqref="E140"/>
    </sheetView>
  </sheetViews>
  <sheetFormatPr defaultRowHeight="12.75"/>
  <cols>
    <col min="1" max="1" width="1.25" customWidth="1"/>
    <col min="2" max="2" width="32.875" customWidth="1"/>
    <col min="3" max="3" width="10.375" customWidth="1"/>
    <col min="4" max="4" width="52.75" customWidth="1"/>
    <col min="5" max="5" width="54.375" bestFit="1" customWidth="1"/>
    <col min="6" max="6" width="12.5" bestFit="1" customWidth="1"/>
    <col min="7" max="7" width="7.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2745</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3307</v>
      </c>
    </row>
    <row r="7" spans="1:26" ht="15">
      <c r="H7" s="3114" t="s">
        <v>156</v>
      </c>
      <c r="I7" s="3115"/>
      <c r="J7" s="3114" t="s">
        <v>155</v>
      </c>
      <c r="K7" s="3143"/>
      <c r="L7" s="3143"/>
      <c r="M7" s="3143"/>
      <c r="N7" s="3143"/>
      <c r="O7" s="3143"/>
      <c r="P7" s="3143"/>
      <c r="Q7" s="3143"/>
    </row>
    <row r="8" spans="1:26" ht="30">
      <c r="B8" s="3437" t="s">
        <v>248</v>
      </c>
      <c r="C8" s="3437" t="s">
        <v>247</v>
      </c>
      <c r="D8" s="3437" t="s">
        <v>3478</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3336</v>
      </c>
      <c r="C9" s="1681" t="s">
        <v>3306</v>
      </c>
      <c r="D9" s="1681"/>
      <c r="E9" s="1681" t="s">
        <v>3314</v>
      </c>
      <c r="F9" s="1681" t="s">
        <v>1984</v>
      </c>
      <c r="G9" s="3127">
        <f>SUM(J9:Q9)</f>
        <v>0</v>
      </c>
      <c r="H9" s="3133"/>
      <c r="I9" s="3133"/>
      <c r="J9" s="3133"/>
      <c r="K9" s="3133"/>
      <c r="L9" s="3133"/>
      <c r="M9" s="3133"/>
      <c r="N9" s="3133"/>
      <c r="O9" s="3133"/>
      <c r="P9" s="3133"/>
      <c r="Q9" s="3133"/>
    </row>
    <row r="10" spans="1:26">
      <c r="B10" s="3129" t="s">
        <v>3336</v>
      </c>
      <c r="C10" s="3129" t="s">
        <v>2848</v>
      </c>
      <c r="D10" s="1681"/>
      <c r="E10" s="1681" t="s">
        <v>3305</v>
      </c>
      <c r="F10" s="1681" t="s">
        <v>20</v>
      </c>
      <c r="G10" s="3127">
        <f>SUM(J10:Q10)</f>
        <v>0</v>
      </c>
      <c r="H10" s="3133"/>
      <c r="I10" s="3133"/>
      <c r="J10" s="3133"/>
      <c r="K10" s="3133"/>
      <c r="L10" s="3133"/>
      <c r="M10" s="3133"/>
      <c r="N10" s="3133"/>
      <c r="O10" s="3133"/>
      <c r="P10" s="3133"/>
      <c r="Q10" s="3133"/>
    </row>
    <row r="11" spans="1:26">
      <c r="B11" s="3129" t="s">
        <v>3336</v>
      </c>
      <c r="C11" s="1681" t="s">
        <v>88</v>
      </c>
      <c r="D11" s="1681"/>
      <c r="E11" s="1681" t="s">
        <v>3311</v>
      </c>
      <c r="F11" s="1681" t="s">
        <v>1984</v>
      </c>
      <c r="G11" s="3127">
        <f>SUM(J11:Q11)</f>
        <v>0</v>
      </c>
      <c r="H11" s="3133"/>
      <c r="I11" s="3133"/>
      <c r="J11" s="3133"/>
      <c r="K11" s="3133"/>
      <c r="L11" s="3133"/>
      <c r="M11" s="3133"/>
      <c r="N11" s="3133"/>
      <c r="O11" s="3133"/>
      <c r="P11" s="3133"/>
      <c r="Q11" s="3133"/>
    </row>
    <row r="12" spans="1:26">
      <c r="B12" s="3129" t="s">
        <v>3336</v>
      </c>
      <c r="C12" s="3129" t="s">
        <v>88</v>
      </c>
      <c r="D12" s="1681"/>
      <c r="E12" s="1681" t="s">
        <v>3337</v>
      </c>
      <c r="F12" s="3450" t="s">
        <v>20</v>
      </c>
      <c r="G12" s="3127"/>
      <c r="H12" s="3133"/>
      <c r="I12" s="3133"/>
      <c r="J12" s="3133"/>
      <c r="K12" s="3133"/>
      <c r="L12" s="3133"/>
      <c r="M12" s="3133"/>
      <c r="N12" s="3133"/>
      <c r="O12" s="3133"/>
      <c r="P12" s="3133"/>
      <c r="Q12" s="3133"/>
    </row>
    <row r="13" spans="1:26">
      <c r="B13" s="3129" t="s">
        <v>3336</v>
      </c>
      <c r="C13" s="3129" t="s">
        <v>88</v>
      </c>
      <c r="D13" s="1681"/>
      <c r="E13" s="1681" t="s">
        <v>3324</v>
      </c>
      <c r="F13" s="3450" t="s">
        <v>20</v>
      </c>
      <c r="G13" s="3127"/>
      <c r="H13" s="3133"/>
      <c r="I13" s="3133"/>
      <c r="J13" s="3133"/>
      <c r="K13" s="3133"/>
      <c r="L13" s="3133"/>
      <c r="M13" s="3133"/>
      <c r="N13" s="3133"/>
      <c r="O13" s="3133"/>
      <c r="P13" s="3133"/>
      <c r="Q13" s="3133"/>
    </row>
    <row r="14" spans="1:26">
      <c r="B14" s="3129" t="s">
        <v>3336</v>
      </c>
      <c r="C14" s="3129" t="s">
        <v>88</v>
      </c>
      <c r="D14" s="1681"/>
      <c r="E14" s="1681" t="s">
        <v>3335</v>
      </c>
      <c r="F14" s="3450" t="s">
        <v>20</v>
      </c>
      <c r="G14" s="3127"/>
      <c r="H14" s="3133"/>
      <c r="I14" s="3133"/>
      <c r="J14" s="3133"/>
      <c r="K14" s="3133"/>
      <c r="L14" s="3133"/>
      <c r="M14" s="3133"/>
      <c r="N14" s="3133"/>
      <c r="O14" s="3133"/>
      <c r="P14" s="3133"/>
      <c r="Q14" s="3133"/>
    </row>
    <row r="15" spans="1:26">
      <c r="B15" s="1681" t="s">
        <v>3328</v>
      </c>
      <c r="C15" s="1681" t="s">
        <v>3306</v>
      </c>
      <c r="D15" s="1681" t="s">
        <v>3479</v>
      </c>
      <c r="E15" s="1681" t="s">
        <v>3334</v>
      </c>
      <c r="F15" s="3450" t="s">
        <v>2876</v>
      </c>
      <c r="G15" s="3127"/>
      <c r="H15" s="3133"/>
      <c r="I15" s="3133"/>
      <c r="J15" s="3133"/>
      <c r="K15" s="3133"/>
      <c r="L15" s="3133"/>
      <c r="M15" s="3133"/>
      <c r="N15" s="3133"/>
      <c r="O15" s="3133"/>
      <c r="P15" s="3133"/>
      <c r="Q15" s="3133"/>
    </row>
    <row r="16" spans="1:26">
      <c r="B16" s="3129" t="s">
        <v>3328</v>
      </c>
      <c r="C16" s="3129" t="s">
        <v>2848</v>
      </c>
      <c r="D16" s="1681"/>
      <c r="E16" s="1681" t="s">
        <v>3305</v>
      </c>
      <c r="F16" s="1681" t="s">
        <v>20</v>
      </c>
      <c r="G16" s="3127">
        <f>SUM(J16:Q16)</f>
        <v>0</v>
      </c>
      <c r="H16" s="3133"/>
      <c r="I16" s="3133"/>
      <c r="J16" s="3133"/>
      <c r="K16" s="3133"/>
      <c r="L16" s="3133"/>
      <c r="M16" s="3133"/>
      <c r="N16" s="3133"/>
      <c r="O16" s="3133"/>
      <c r="P16" s="3133"/>
      <c r="Q16" s="3133"/>
    </row>
    <row r="17" spans="2:17">
      <c r="B17" s="3129" t="s">
        <v>3328</v>
      </c>
      <c r="C17" s="1681" t="s">
        <v>88</v>
      </c>
      <c r="D17" s="1681"/>
      <c r="E17" s="1681" t="s">
        <v>3333</v>
      </c>
      <c r="F17" s="1681" t="s">
        <v>2876</v>
      </c>
      <c r="G17" s="3127"/>
      <c r="H17" s="3133"/>
      <c r="I17" s="3133"/>
      <c r="J17" s="3133"/>
      <c r="K17" s="3133"/>
      <c r="L17" s="3133"/>
      <c r="M17" s="3133"/>
      <c r="N17" s="3133"/>
      <c r="O17" s="3133"/>
      <c r="P17" s="3133"/>
      <c r="Q17" s="3133"/>
    </row>
    <row r="18" spans="2:17">
      <c r="B18" s="3129" t="s">
        <v>3328</v>
      </c>
      <c r="C18" s="3129" t="s">
        <v>88</v>
      </c>
      <c r="D18" s="1681"/>
      <c r="E18" s="1681" t="s">
        <v>3332</v>
      </c>
      <c r="F18" s="1681" t="s">
        <v>3329</v>
      </c>
      <c r="G18" s="3127">
        <f t="shared" ref="G18:G30" si="0">SUM(J18:Q18)</f>
        <v>0</v>
      </c>
      <c r="H18" s="3133"/>
      <c r="I18" s="3133"/>
      <c r="J18" s="3133"/>
      <c r="K18" s="3133"/>
      <c r="L18" s="3133"/>
      <c r="M18" s="3133"/>
      <c r="N18" s="3133"/>
      <c r="O18" s="3133"/>
      <c r="P18" s="3133"/>
      <c r="Q18" s="3133"/>
    </row>
    <row r="19" spans="2:17">
      <c r="B19" s="3129" t="s">
        <v>3328</v>
      </c>
      <c r="C19" s="3129" t="s">
        <v>88</v>
      </c>
      <c r="D19" s="3129"/>
      <c r="E19" s="3129" t="s">
        <v>3332</v>
      </c>
      <c r="F19" s="1681" t="s">
        <v>3329</v>
      </c>
      <c r="G19" s="3127">
        <f t="shared" si="0"/>
        <v>0</v>
      </c>
      <c r="H19" s="3133"/>
      <c r="I19" s="3133"/>
      <c r="J19" s="3133"/>
      <c r="K19" s="3133"/>
      <c r="L19" s="3133"/>
      <c r="M19" s="3133"/>
      <c r="N19" s="3133"/>
      <c r="O19" s="3133"/>
      <c r="P19" s="3133"/>
      <c r="Q19" s="3133"/>
    </row>
    <row r="20" spans="2:17">
      <c r="B20" s="3129" t="s">
        <v>3328</v>
      </c>
      <c r="C20" s="3129" t="s">
        <v>88</v>
      </c>
      <c r="D20" s="3129"/>
      <c r="E20" s="3129" t="s">
        <v>3332</v>
      </c>
      <c r="F20" s="1681" t="s">
        <v>3329</v>
      </c>
      <c r="G20" s="3127">
        <f t="shared" si="0"/>
        <v>0</v>
      </c>
      <c r="H20" s="3133"/>
      <c r="I20" s="3133"/>
      <c r="J20" s="3133"/>
      <c r="K20" s="3133"/>
      <c r="L20" s="3133"/>
      <c r="M20" s="3133"/>
      <c r="N20" s="3133"/>
      <c r="O20" s="3133"/>
      <c r="P20" s="3133"/>
      <c r="Q20" s="3133"/>
    </row>
    <row r="21" spans="2:17">
      <c r="B21" s="3129" t="s">
        <v>3328</v>
      </c>
      <c r="C21" s="3129" t="s">
        <v>88</v>
      </c>
      <c r="D21" s="3129"/>
      <c r="E21" s="3129" t="s">
        <v>3332</v>
      </c>
      <c r="F21" s="1681" t="s">
        <v>3329</v>
      </c>
      <c r="G21" s="3127">
        <f t="shared" si="0"/>
        <v>0</v>
      </c>
      <c r="H21" s="3133"/>
      <c r="I21" s="3133"/>
      <c r="J21" s="3133"/>
      <c r="K21" s="3133"/>
      <c r="L21" s="3133"/>
      <c r="M21" s="3133"/>
      <c r="N21" s="3133"/>
      <c r="O21" s="3133"/>
      <c r="P21" s="3133"/>
      <c r="Q21" s="3133"/>
    </row>
    <row r="22" spans="2:17">
      <c r="B22" s="3129" t="s">
        <v>3328</v>
      </c>
      <c r="C22" s="3129" t="s">
        <v>88</v>
      </c>
      <c r="D22" s="1681"/>
      <c r="E22" s="1681" t="s">
        <v>3304</v>
      </c>
      <c r="F22" s="1681" t="s">
        <v>2167</v>
      </c>
      <c r="G22" s="3127">
        <f t="shared" si="0"/>
        <v>0</v>
      </c>
      <c r="H22" s="3127">
        <f t="shared" ref="H22:Q22" si="1">SUM(H16:H21)</f>
        <v>0</v>
      </c>
      <c r="I22" s="3127">
        <f t="shared" si="1"/>
        <v>0</v>
      </c>
      <c r="J22" s="3127">
        <f t="shared" si="1"/>
        <v>0</v>
      </c>
      <c r="K22" s="3127">
        <f t="shared" si="1"/>
        <v>0</v>
      </c>
      <c r="L22" s="3127">
        <f t="shared" si="1"/>
        <v>0</v>
      </c>
      <c r="M22" s="3127">
        <f t="shared" si="1"/>
        <v>0</v>
      </c>
      <c r="N22" s="3127">
        <f t="shared" si="1"/>
        <v>0</v>
      </c>
      <c r="O22" s="3127">
        <f t="shared" si="1"/>
        <v>0</v>
      </c>
      <c r="P22" s="3127">
        <f t="shared" si="1"/>
        <v>0</v>
      </c>
      <c r="Q22" s="3127">
        <f t="shared" si="1"/>
        <v>0</v>
      </c>
    </row>
    <row r="23" spans="2:17">
      <c r="B23" s="3129" t="s">
        <v>3328</v>
      </c>
      <c r="C23" s="3129" t="s">
        <v>88</v>
      </c>
      <c r="D23" s="3129"/>
      <c r="E23" s="3129" t="s">
        <v>3304</v>
      </c>
      <c r="F23" s="1681" t="s">
        <v>2167</v>
      </c>
      <c r="G23" s="3127">
        <f t="shared" si="0"/>
        <v>0</v>
      </c>
      <c r="H23" s="3133"/>
      <c r="I23" s="3133"/>
      <c r="J23" s="3133"/>
      <c r="K23" s="3133"/>
      <c r="L23" s="3133"/>
      <c r="M23" s="3133"/>
      <c r="N23" s="3133"/>
      <c r="O23" s="3133"/>
      <c r="P23" s="3133"/>
      <c r="Q23" s="3133"/>
    </row>
    <row r="24" spans="2:17">
      <c r="B24" s="3129" t="s">
        <v>3328</v>
      </c>
      <c r="C24" s="3129" t="s">
        <v>88</v>
      </c>
      <c r="D24" s="3129"/>
      <c r="E24" s="3129" t="s">
        <v>3304</v>
      </c>
      <c r="F24" s="1681" t="s">
        <v>2167</v>
      </c>
      <c r="G24" s="3127">
        <f t="shared" si="0"/>
        <v>0</v>
      </c>
      <c r="H24" s="3133"/>
      <c r="I24" s="3133"/>
      <c r="J24" s="3133"/>
      <c r="K24" s="3133"/>
      <c r="L24" s="3133"/>
      <c r="M24" s="3133"/>
      <c r="N24" s="3133"/>
      <c r="O24" s="3133"/>
      <c r="P24" s="3133"/>
      <c r="Q24" s="3133"/>
    </row>
    <row r="25" spans="2:17">
      <c r="B25" s="3129" t="s">
        <v>3328</v>
      </c>
      <c r="C25" s="3129" t="s">
        <v>88</v>
      </c>
      <c r="D25" s="3129"/>
      <c r="E25" s="3129" t="s">
        <v>3304</v>
      </c>
      <c r="F25" s="1681" t="s">
        <v>2167</v>
      </c>
      <c r="G25" s="3127">
        <f t="shared" si="0"/>
        <v>0</v>
      </c>
      <c r="H25" s="3127">
        <f t="shared" ref="H25:Q25" si="2">SUM(H23:H24)</f>
        <v>0</v>
      </c>
      <c r="I25" s="3127">
        <f t="shared" si="2"/>
        <v>0</v>
      </c>
      <c r="J25" s="3127">
        <f t="shared" si="2"/>
        <v>0</v>
      </c>
      <c r="K25" s="3127">
        <f t="shared" si="2"/>
        <v>0</v>
      </c>
      <c r="L25" s="3127">
        <f t="shared" si="2"/>
        <v>0</v>
      </c>
      <c r="M25" s="3127">
        <f t="shared" si="2"/>
        <v>0</v>
      </c>
      <c r="N25" s="3127">
        <f t="shared" si="2"/>
        <v>0</v>
      </c>
      <c r="O25" s="3127">
        <f t="shared" si="2"/>
        <v>0</v>
      </c>
      <c r="P25" s="3127">
        <f t="shared" si="2"/>
        <v>0</v>
      </c>
      <c r="Q25" s="3127">
        <f t="shared" si="2"/>
        <v>0</v>
      </c>
    </row>
    <row r="26" spans="2:17">
      <c r="B26" s="3129" t="s">
        <v>3328</v>
      </c>
      <c r="C26" s="3129" t="s">
        <v>88</v>
      </c>
      <c r="D26" s="3129"/>
      <c r="E26" s="3129" t="s">
        <v>3304</v>
      </c>
      <c r="F26" s="1681" t="s">
        <v>2167</v>
      </c>
      <c r="G26" s="3127">
        <f t="shared" si="0"/>
        <v>0</v>
      </c>
      <c r="H26" s="3133"/>
      <c r="I26" s="3133"/>
      <c r="J26" s="3133"/>
      <c r="K26" s="3133"/>
      <c r="L26" s="3133"/>
      <c r="M26" s="3133"/>
      <c r="N26" s="3133"/>
      <c r="O26" s="3133"/>
      <c r="P26" s="3133"/>
      <c r="Q26" s="3133"/>
    </row>
    <row r="27" spans="2:17">
      <c r="B27" s="3129" t="s">
        <v>3328</v>
      </c>
      <c r="C27" s="3129" t="s">
        <v>88</v>
      </c>
      <c r="D27" s="1681"/>
      <c r="E27" s="1681" t="s">
        <v>3330</v>
      </c>
      <c r="F27" s="1681" t="s">
        <v>3331</v>
      </c>
      <c r="G27" s="3127">
        <f t="shared" si="0"/>
        <v>0</v>
      </c>
      <c r="H27" s="3133"/>
      <c r="I27" s="3133"/>
      <c r="J27" s="3133"/>
      <c r="K27" s="3133"/>
      <c r="L27" s="3133"/>
      <c r="M27" s="3133"/>
      <c r="N27" s="3133"/>
      <c r="O27" s="3133"/>
      <c r="P27" s="3133"/>
      <c r="Q27" s="3133"/>
    </row>
    <row r="28" spans="2:17">
      <c r="B28" s="3129" t="s">
        <v>3328</v>
      </c>
      <c r="C28" s="3129" t="s">
        <v>88</v>
      </c>
      <c r="D28" s="3129"/>
      <c r="E28" s="3129" t="s">
        <v>3330</v>
      </c>
      <c r="F28" s="1681" t="s">
        <v>3329</v>
      </c>
      <c r="G28" s="3127">
        <f t="shared" si="0"/>
        <v>0</v>
      </c>
      <c r="H28" s="3133"/>
      <c r="I28" s="3133"/>
      <c r="J28" s="3133"/>
      <c r="K28" s="3133"/>
      <c r="L28" s="3133"/>
      <c r="M28" s="3133"/>
      <c r="N28" s="3133"/>
      <c r="O28" s="3133"/>
      <c r="P28" s="3133"/>
      <c r="Q28" s="3133"/>
    </row>
    <row r="29" spans="2:17">
      <c r="B29" s="3129" t="s">
        <v>3328</v>
      </c>
      <c r="C29" s="3129" t="s">
        <v>88</v>
      </c>
      <c r="D29" s="3129"/>
      <c r="E29" s="3129" t="s">
        <v>3330</v>
      </c>
      <c r="F29" s="1681" t="s">
        <v>3329</v>
      </c>
      <c r="G29" s="3127">
        <f t="shared" si="0"/>
        <v>0</v>
      </c>
      <c r="H29" s="3133"/>
      <c r="I29" s="3133"/>
      <c r="J29" s="3133"/>
      <c r="K29" s="3133"/>
      <c r="L29" s="3133"/>
      <c r="M29" s="3133"/>
      <c r="N29" s="3133"/>
      <c r="O29" s="3133"/>
      <c r="P29" s="3133"/>
      <c r="Q29" s="3133"/>
    </row>
    <row r="30" spans="2:17">
      <c r="B30" s="3129" t="s">
        <v>3328</v>
      </c>
      <c r="C30" s="3129" t="s">
        <v>88</v>
      </c>
      <c r="D30" s="3129"/>
      <c r="E30" s="3129" t="s">
        <v>3330</v>
      </c>
      <c r="F30" s="1681" t="s">
        <v>3329</v>
      </c>
      <c r="G30" s="3127">
        <f t="shared" si="0"/>
        <v>0</v>
      </c>
      <c r="H30" s="3133"/>
      <c r="I30" s="3133"/>
      <c r="J30" s="3133"/>
      <c r="K30" s="3133"/>
      <c r="L30" s="3133"/>
      <c r="M30" s="3133"/>
      <c r="N30" s="3133"/>
      <c r="O30" s="3133"/>
      <c r="P30" s="3133"/>
      <c r="Q30" s="3133"/>
    </row>
    <row r="31" spans="2:17">
      <c r="B31" s="3129" t="s">
        <v>3328</v>
      </c>
      <c r="C31" s="3129" t="s">
        <v>88</v>
      </c>
      <c r="D31" s="1681"/>
      <c r="E31" s="1681" t="s">
        <v>3320</v>
      </c>
      <c r="F31" s="3450" t="s">
        <v>20</v>
      </c>
      <c r="G31" s="3127"/>
      <c r="H31" s="3133"/>
      <c r="I31" s="3133"/>
      <c r="J31" s="3133"/>
      <c r="K31" s="3133"/>
      <c r="L31" s="3133"/>
      <c r="M31" s="3133"/>
      <c r="N31" s="3133"/>
      <c r="O31" s="3133"/>
      <c r="P31" s="3133"/>
      <c r="Q31" s="3133"/>
    </row>
    <row r="32" spans="2:17">
      <c r="B32" s="3129" t="s">
        <v>3328</v>
      </c>
      <c r="C32" s="3129" t="s">
        <v>88</v>
      </c>
      <c r="D32" s="1681"/>
      <c r="E32" s="1681" t="s">
        <v>3318</v>
      </c>
      <c r="F32" s="3450" t="s">
        <v>20</v>
      </c>
      <c r="G32" s="3127"/>
      <c r="H32" s="3133"/>
      <c r="I32" s="3133"/>
      <c r="J32" s="3133"/>
      <c r="K32" s="3133"/>
      <c r="L32" s="3133"/>
      <c r="M32" s="3133"/>
      <c r="N32" s="3133"/>
      <c r="O32" s="3133"/>
      <c r="P32" s="3133"/>
      <c r="Q32" s="3133"/>
    </row>
    <row r="33" spans="2:17">
      <c r="B33" s="3129" t="s">
        <v>3328</v>
      </c>
      <c r="C33" s="3129" t="s">
        <v>88</v>
      </c>
      <c r="D33" s="1681"/>
      <c r="E33" s="1681" t="s">
        <v>3327</v>
      </c>
      <c r="F33" s="3450" t="s">
        <v>20</v>
      </c>
      <c r="G33" s="3127"/>
      <c r="H33" s="3133"/>
      <c r="I33" s="3133"/>
      <c r="J33" s="3133"/>
      <c r="K33" s="3133"/>
      <c r="L33" s="3133"/>
      <c r="M33" s="3133"/>
      <c r="N33" s="3133"/>
      <c r="O33" s="3133"/>
      <c r="P33" s="3133"/>
      <c r="Q33" s="3133"/>
    </row>
    <row r="36" spans="2:17">
      <c r="B36" s="3181" t="s">
        <v>3314</v>
      </c>
      <c r="D36" s="3467" t="s">
        <v>3313</v>
      </c>
    </row>
    <row r="37" spans="2:17">
      <c r="B37" s="3181" t="s">
        <v>3305</v>
      </c>
      <c r="D37" s="3467" t="s">
        <v>3312</v>
      </c>
    </row>
    <row r="38" spans="2:17">
      <c r="B38" s="3181" t="s">
        <v>3311</v>
      </c>
      <c r="D38" s="3467" t="s">
        <v>3310</v>
      </c>
    </row>
    <row r="39" spans="2:17">
      <c r="B39" s="3181" t="s">
        <v>3304</v>
      </c>
      <c r="D39" s="3467" t="s">
        <v>3309</v>
      </c>
    </row>
    <row r="40" spans="2:17">
      <c r="B40" s="3181" t="s">
        <v>1310</v>
      </c>
      <c r="D40" s="3467" t="s">
        <v>3308</v>
      </c>
    </row>
    <row r="41" spans="2:17">
      <c r="B41" s="3100" t="s">
        <v>3326</v>
      </c>
      <c r="D41" s="3467" t="s">
        <v>3325</v>
      </c>
    </row>
    <row r="42" spans="2:17">
      <c r="B42" s="3100" t="s">
        <v>3324</v>
      </c>
      <c r="D42" s="3467" t="s">
        <v>3323</v>
      </c>
    </row>
    <row r="43" spans="2:17">
      <c r="B43" s="3100" t="s">
        <v>3322</v>
      </c>
      <c r="D43" s="3467" t="s">
        <v>3321</v>
      </c>
    </row>
    <row r="44" spans="2:17">
      <c r="B44" s="3100" t="s">
        <v>3320</v>
      </c>
      <c r="D44" s="3467" t="s">
        <v>3319</v>
      </c>
    </row>
    <row r="45" spans="2:17">
      <c r="B45" s="3100" t="s">
        <v>3318</v>
      </c>
      <c r="D45" s="3467" t="s">
        <v>3317</v>
      </c>
    </row>
    <row r="46" spans="2:17">
      <c r="B46" s="3100" t="s">
        <v>3316</v>
      </c>
      <c r="D46" s="3467" t="s">
        <v>3315</v>
      </c>
    </row>
    <row r="47" spans="2:17">
      <c r="B47" s="3100"/>
      <c r="D47" s="3467"/>
    </row>
    <row r="48" spans="2:17">
      <c r="B48" s="3100"/>
      <c r="D48" s="3467"/>
    </row>
    <row r="49" spans="2:4">
      <c r="B49" s="3100"/>
      <c r="D49" s="3467"/>
    </row>
    <row r="999991" spans="1:1">
      <c r="A999991" t="s">
        <v>1000</v>
      </c>
    </row>
    <row r="999992" spans="1:1">
      <c r="A999992" t="s">
        <v>242</v>
      </c>
    </row>
    <row r="999993" spans="1:1">
      <c r="A999993" t="s">
        <v>241</v>
      </c>
    </row>
    <row r="999994" spans="1:1">
      <c r="A999994" t="s">
        <v>240</v>
      </c>
    </row>
    <row r="999995" spans="1:1">
      <c r="A999995" t="s">
        <v>4</v>
      </c>
    </row>
    <row r="999996" spans="1:1">
      <c r="A999996" t="s">
        <v>239</v>
      </c>
    </row>
  </sheetData>
  <dataValidations count="1">
    <dataValidation type="list" allowBlank="1" showInputMessage="1" showErrorMessage="1" sqref="A1">
      <formula1>$A$999991:$A$999996</formula1>
    </dataValidation>
  </dataValidation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sheetPr>
    <tabColor theme="2" tint="-0.249977111117893"/>
  </sheetPr>
  <dimension ref="A1:Z999996"/>
  <sheetViews>
    <sheetView topLeftCell="A4" zoomScale="80" zoomScaleNormal="80" workbookViewId="0">
      <selection activeCell="E140" sqref="E140"/>
    </sheetView>
  </sheetViews>
  <sheetFormatPr defaultRowHeight="12.75"/>
  <cols>
    <col min="1" max="1" width="1.25" customWidth="1"/>
    <col min="2" max="2" width="54.625" bestFit="1" customWidth="1"/>
    <col min="3" max="3" width="10.875" bestFit="1" customWidth="1"/>
    <col min="4" max="4" width="7.75" bestFit="1" customWidth="1"/>
    <col min="5" max="5" width="7.375" bestFit="1" customWidth="1"/>
    <col min="6" max="6" width="12.5" bestFit="1" customWidth="1"/>
    <col min="7" max="9" width="7.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2745</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3480</v>
      </c>
    </row>
    <row r="7" spans="1:26" ht="15">
      <c r="J7" s="3114" t="s">
        <v>155</v>
      </c>
      <c r="K7" s="3143"/>
      <c r="L7" s="3143"/>
      <c r="M7" s="3143"/>
      <c r="N7" s="3143"/>
      <c r="O7" s="3143"/>
      <c r="P7" s="3143"/>
      <c r="Q7" s="3143"/>
    </row>
    <row r="8" spans="1:26" ht="30">
      <c r="B8" s="3437" t="s">
        <v>248</v>
      </c>
      <c r="C8" s="3437" t="s">
        <v>3478</v>
      </c>
      <c r="D8" s="3437" t="s">
        <v>2836</v>
      </c>
      <c r="E8" s="3437" t="s">
        <v>245</v>
      </c>
      <c r="F8" s="3437" t="s">
        <v>3496</v>
      </c>
      <c r="G8" s="3120" t="s">
        <v>243</v>
      </c>
      <c r="H8" s="3120"/>
      <c r="I8" s="3120"/>
      <c r="J8" s="3118">
        <v>2014</v>
      </c>
      <c r="K8" s="3118">
        <v>2015</v>
      </c>
      <c r="L8" s="3118">
        <v>2016</v>
      </c>
      <c r="M8" s="3118">
        <v>2017</v>
      </c>
      <c r="N8" s="3118">
        <v>2018</v>
      </c>
      <c r="O8" s="3118">
        <v>2019</v>
      </c>
      <c r="P8" s="3118">
        <v>2020</v>
      </c>
      <c r="Q8" s="3118">
        <v>2021</v>
      </c>
    </row>
    <row r="9" spans="1:26">
      <c r="B9" s="3579" t="s">
        <v>2721</v>
      </c>
      <c r="C9" s="3133"/>
      <c r="D9" s="3133"/>
      <c r="E9" s="3133"/>
      <c r="F9" s="3133"/>
      <c r="G9" s="3127">
        <f>SUM(J9:Q9)</f>
        <v>0</v>
      </c>
      <c r="H9" s="3127"/>
      <c r="I9" s="3127"/>
      <c r="J9" s="3133"/>
      <c r="K9" s="3133"/>
      <c r="L9" s="3133"/>
      <c r="M9" s="3133"/>
      <c r="N9" s="3133"/>
      <c r="O9" s="3133"/>
      <c r="P9" s="3133"/>
      <c r="Q9" s="3133"/>
    </row>
    <row r="10" spans="1:26">
      <c r="B10" s="1681" t="s">
        <v>3488</v>
      </c>
      <c r="C10" s="3133"/>
      <c r="D10" s="3133"/>
      <c r="E10" s="3133"/>
      <c r="F10" s="3133"/>
      <c r="G10" s="3127">
        <f>SUM(J10:Q10)</f>
        <v>0</v>
      </c>
      <c r="H10" s="3127"/>
      <c r="I10" s="3127"/>
      <c r="J10" s="3133"/>
      <c r="K10" s="3133"/>
      <c r="L10" s="3133"/>
      <c r="M10" s="3133"/>
      <c r="N10" s="3133"/>
      <c r="O10" s="3133"/>
      <c r="P10" s="3133"/>
      <c r="Q10" s="3133"/>
    </row>
    <row r="11" spans="1:26">
      <c r="B11" s="1681" t="s">
        <v>3489</v>
      </c>
      <c r="C11" s="3133"/>
      <c r="D11" s="3133"/>
      <c r="E11" s="3133"/>
      <c r="F11" s="3133"/>
      <c r="G11" s="3127">
        <f>SUM(J11:Q11)</f>
        <v>0</v>
      </c>
      <c r="H11" s="3127"/>
      <c r="I11" s="3127"/>
      <c r="J11" s="3133"/>
      <c r="K11" s="3133"/>
      <c r="L11" s="3133"/>
      <c r="M11" s="3133"/>
      <c r="N11" s="3133"/>
      <c r="O11" s="3133"/>
      <c r="P11" s="3133"/>
      <c r="Q11" s="3133"/>
    </row>
    <row r="12" spans="1:26">
      <c r="B12" s="1681" t="s">
        <v>3490</v>
      </c>
      <c r="C12" s="3133"/>
      <c r="D12" s="3133"/>
      <c r="E12" s="3133"/>
      <c r="F12" s="3133"/>
      <c r="G12" s="3127"/>
      <c r="H12" s="3127"/>
      <c r="I12" s="3127"/>
      <c r="J12" s="3133"/>
      <c r="K12" s="3133"/>
      <c r="L12" s="3133"/>
      <c r="M12" s="3133"/>
      <c r="N12" s="3133"/>
      <c r="O12" s="3133"/>
      <c r="P12" s="3133"/>
      <c r="Q12" s="3133"/>
    </row>
    <row r="13" spans="1:26">
      <c r="B13" s="1681" t="s">
        <v>3491</v>
      </c>
      <c r="C13" s="3133"/>
      <c r="D13" s="3133"/>
      <c r="E13" s="3133"/>
      <c r="F13" s="3133"/>
      <c r="G13" s="3127"/>
      <c r="H13" s="3127"/>
      <c r="I13" s="3127"/>
      <c r="J13" s="3133"/>
      <c r="K13" s="3133"/>
      <c r="L13" s="3133"/>
      <c r="M13" s="3133"/>
      <c r="N13" s="3133"/>
      <c r="O13" s="3133"/>
      <c r="P13" s="3133"/>
      <c r="Q13" s="3133"/>
    </row>
    <row r="14" spans="1:26">
      <c r="B14" s="1681" t="s">
        <v>3492</v>
      </c>
      <c r="C14" s="3133"/>
      <c r="D14" s="3133"/>
      <c r="E14" s="3133"/>
      <c r="F14" s="3133"/>
      <c r="G14" s="3127"/>
      <c r="H14" s="3127"/>
      <c r="I14" s="3127"/>
      <c r="J14" s="3133"/>
      <c r="K14" s="3133"/>
      <c r="L14" s="3133"/>
      <c r="M14" s="3133"/>
      <c r="N14" s="3133"/>
      <c r="O14" s="3133"/>
      <c r="P14" s="3133"/>
      <c r="Q14" s="3133"/>
    </row>
    <row r="15" spans="1:26">
      <c r="B15" s="1681"/>
      <c r="C15" s="3133"/>
      <c r="D15" s="3133"/>
      <c r="E15" s="3133"/>
      <c r="F15" s="3133"/>
      <c r="G15" s="3127"/>
      <c r="H15" s="3127"/>
      <c r="I15" s="3127"/>
      <c r="J15" s="3133"/>
      <c r="K15" s="3133"/>
      <c r="L15" s="3133"/>
      <c r="M15" s="3133"/>
      <c r="N15" s="3133"/>
      <c r="O15" s="3133"/>
      <c r="P15" s="3133"/>
      <c r="Q15" s="3133"/>
    </row>
    <row r="16" spans="1:26">
      <c r="B16" s="3125" t="s">
        <v>3481</v>
      </c>
      <c r="C16" s="3133"/>
      <c r="D16" s="3133"/>
      <c r="E16" s="3133"/>
      <c r="F16" s="3133"/>
      <c r="G16" s="3127">
        <f>SUM(J16:Q16)</f>
        <v>0</v>
      </c>
      <c r="H16" s="3127"/>
      <c r="I16" s="3127"/>
      <c r="J16" s="3133"/>
      <c r="K16" s="3133"/>
      <c r="L16" s="3133"/>
      <c r="M16" s="3133"/>
      <c r="N16" s="3133"/>
      <c r="O16" s="3133"/>
      <c r="P16" s="3133"/>
      <c r="Q16" s="3133"/>
    </row>
    <row r="17" spans="2:17">
      <c r="B17" s="1681" t="s">
        <v>3482</v>
      </c>
      <c r="C17" s="3133"/>
      <c r="D17" s="3133"/>
      <c r="E17" s="3133"/>
      <c r="F17" s="3133"/>
      <c r="G17" s="3127"/>
      <c r="H17" s="3127"/>
      <c r="I17" s="3127"/>
      <c r="J17" s="3133"/>
      <c r="K17" s="3133"/>
      <c r="L17" s="3133"/>
      <c r="M17" s="3133"/>
      <c r="N17" s="3133"/>
      <c r="O17" s="3133"/>
      <c r="P17" s="3133"/>
      <c r="Q17" s="3133"/>
    </row>
    <row r="18" spans="2:17">
      <c r="B18" s="1681" t="s">
        <v>3483</v>
      </c>
      <c r="C18" s="3133"/>
      <c r="D18" s="3133"/>
      <c r="E18" s="3133"/>
      <c r="F18" s="3133"/>
      <c r="G18" s="3127">
        <f t="shared" ref="G18:G30" si="0">SUM(J18:Q18)</f>
        <v>0</v>
      </c>
      <c r="H18" s="3127"/>
      <c r="I18" s="3127"/>
      <c r="J18" s="3133"/>
      <c r="K18" s="3133"/>
      <c r="L18" s="3133"/>
      <c r="M18" s="3133"/>
      <c r="N18" s="3133"/>
      <c r="O18" s="3133"/>
      <c r="P18" s="3133"/>
      <c r="Q18" s="3133"/>
    </row>
    <row r="19" spans="2:17">
      <c r="B19" s="1681"/>
      <c r="C19" s="3133"/>
      <c r="D19" s="3133"/>
      <c r="E19" s="3133"/>
      <c r="F19" s="3133"/>
      <c r="G19" s="3127">
        <f t="shared" si="0"/>
        <v>0</v>
      </c>
      <c r="H19" s="3127"/>
      <c r="I19" s="3127"/>
      <c r="J19" s="3133"/>
      <c r="K19" s="3133"/>
      <c r="L19" s="3133"/>
      <c r="M19" s="3133"/>
      <c r="N19" s="3133"/>
      <c r="O19" s="3133"/>
      <c r="P19" s="3133"/>
      <c r="Q19" s="3133"/>
    </row>
    <row r="20" spans="2:17">
      <c r="B20" s="1681" t="s">
        <v>3484</v>
      </c>
      <c r="C20" s="3133"/>
      <c r="D20" s="3133"/>
      <c r="E20" s="3133"/>
      <c r="F20" s="3133"/>
      <c r="G20" s="3127">
        <f t="shared" si="0"/>
        <v>0</v>
      </c>
      <c r="H20" s="3127"/>
      <c r="I20" s="3127"/>
      <c r="J20" s="3133"/>
      <c r="K20" s="3133"/>
      <c r="L20" s="3133"/>
      <c r="M20" s="3133"/>
      <c r="N20" s="3133"/>
      <c r="O20" s="3133"/>
      <c r="P20" s="3133"/>
      <c r="Q20" s="3133"/>
    </row>
    <row r="21" spans="2:17">
      <c r="B21" s="1681" t="s">
        <v>3485</v>
      </c>
      <c r="C21" s="3133"/>
      <c r="D21" s="3133"/>
      <c r="E21" s="3133"/>
      <c r="F21" s="3133"/>
      <c r="G21" s="3127">
        <f t="shared" si="0"/>
        <v>0</v>
      </c>
      <c r="H21" s="3127"/>
      <c r="I21" s="3127"/>
      <c r="J21" s="3133"/>
      <c r="K21" s="3133"/>
      <c r="L21" s="3133"/>
      <c r="M21" s="3133"/>
      <c r="N21" s="3133"/>
      <c r="O21" s="3133"/>
      <c r="P21" s="3133"/>
      <c r="Q21" s="3133"/>
    </row>
    <row r="22" spans="2:17">
      <c r="B22" s="1681"/>
      <c r="C22" s="3133"/>
      <c r="D22" s="3133"/>
      <c r="E22" s="3133"/>
      <c r="F22" s="3133"/>
      <c r="G22" s="3127">
        <f t="shared" si="0"/>
        <v>0</v>
      </c>
      <c r="H22" s="3127"/>
      <c r="I22" s="3127"/>
      <c r="J22" s="3127">
        <f t="shared" ref="J22:Q22" si="1">SUM(J16:J21)</f>
        <v>0</v>
      </c>
      <c r="K22" s="3127">
        <f t="shared" si="1"/>
        <v>0</v>
      </c>
      <c r="L22" s="3127">
        <f t="shared" si="1"/>
        <v>0</v>
      </c>
      <c r="M22" s="3127">
        <f t="shared" si="1"/>
        <v>0</v>
      </c>
      <c r="N22" s="3127">
        <f t="shared" si="1"/>
        <v>0</v>
      </c>
      <c r="O22" s="3127">
        <f t="shared" si="1"/>
        <v>0</v>
      </c>
      <c r="P22" s="3127">
        <f t="shared" si="1"/>
        <v>0</v>
      </c>
      <c r="Q22" s="3127">
        <f t="shared" si="1"/>
        <v>0</v>
      </c>
    </row>
    <row r="23" spans="2:17">
      <c r="B23" s="1681" t="s">
        <v>3487</v>
      </c>
      <c r="C23" s="3133"/>
      <c r="D23" s="3133"/>
      <c r="E23" s="3133"/>
      <c r="F23" s="3133"/>
      <c r="G23" s="3127">
        <f t="shared" si="0"/>
        <v>0</v>
      </c>
      <c r="H23" s="3127"/>
      <c r="I23" s="3127"/>
      <c r="J23" s="3133"/>
      <c r="K23" s="3133"/>
      <c r="L23" s="3133"/>
      <c r="M23" s="3133"/>
      <c r="N23" s="3133"/>
      <c r="O23" s="3133"/>
      <c r="P23" s="3133"/>
      <c r="Q23" s="3133"/>
    </row>
    <row r="24" spans="2:17">
      <c r="B24" s="1681"/>
      <c r="C24" s="3133"/>
      <c r="D24" s="3133"/>
      <c r="E24" s="3133"/>
      <c r="F24" s="3133"/>
      <c r="G24" s="3127">
        <f t="shared" si="0"/>
        <v>0</v>
      </c>
      <c r="H24" s="3127"/>
      <c r="I24" s="3127"/>
      <c r="J24" s="3133"/>
      <c r="K24" s="3133"/>
      <c r="L24" s="3133"/>
      <c r="M24" s="3133"/>
      <c r="N24" s="3133"/>
      <c r="O24" s="3133"/>
      <c r="P24" s="3133"/>
      <c r="Q24" s="3133"/>
    </row>
    <row r="25" spans="2:17">
      <c r="B25" s="3125" t="s">
        <v>3486</v>
      </c>
      <c r="C25" s="3133"/>
      <c r="D25" s="3133"/>
      <c r="E25" s="3133"/>
      <c r="F25" s="3133"/>
      <c r="G25" s="3127">
        <f t="shared" si="0"/>
        <v>0</v>
      </c>
      <c r="H25" s="3127"/>
      <c r="I25" s="3127"/>
      <c r="J25" s="3127">
        <f t="shared" ref="J25:Q25" si="2">SUM(J23:J24)</f>
        <v>0</v>
      </c>
      <c r="K25" s="3127">
        <f t="shared" si="2"/>
        <v>0</v>
      </c>
      <c r="L25" s="3127">
        <f t="shared" si="2"/>
        <v>0</v>
      </c>
      <c r="M25" s="3127">
        <f t="shared" si="2"/>
        <v>0</v>
      </c>
      <c r="N25" s="3127">
        <f t="shared" si="2"/>
        <v>0</v>
      </c>
      <c r="O25" s="3127">
        <f t="shared" si="2"/>
        <v>0</v>
      </c>
      <c r="P25" s="3127">
        <f t="shared" si="2"/>
        <v>0</v>
      </c>
      <c r="Q25" s="3127">
        <f t="shared" si="2"/>
        <v>0</v>
      </c>
    </row>
    <row r="26" spans="2:17" ht="15">
      <c r="B26" s="1681" t="s">
        <v>3494</v>
      </c>
      <c r="C26" s="3133"/>
      <c r="D26" s="3133"/>
      <c r="E26" s="3133"/>
      <c r="F26" s="3133"/>
      <c r="G26" s="3127">
        <f t="shared" si="0"/>
        <v>0</v>
      </c>
      <c r="H26" s="3127"/>
      <c r="I26" s="3127"/>
      <c r="J26" s="3133"/>
      <c r="K26" s="3133"/>
      <c r="L26" s="3133"/>
      <c r="M26" s="3133"/>
      <c r="N26" s="3133"/>
      <c r="O26" s="3133"/>
      <c r="P26" s="3133"/>
      <c r="Q26" s="3133"/>
    </row>
    <row r="27" spans="2:17" ht="15">
      <c r="B27" s="1681" t="s">
        <v>3495</v>
      </c>
      <c r="C27" s="3133"/>
      <c r="D27" s="3133"/>
      <c r="E27" s="3133"/>
      <c r="F27" s="3133"/>
      <c r="G27" s="3127">
        <f t="shared" si="0"/>
        <v>0</v>
      </c>
      <c r="H27" s="3127"/>
      <c r="I27" s="3127"/>
      <c r="J27" s="3133"/>
      <c r="K27" s="3133"/>
      <c r="L27" s="3133"/>
      <c r="M27" s="3133"/>
      <c r="N27" s="3133"/>
      <c r="O27" s="3133"/>
      <c r="P27" s="3133"/>
      <c r="Q27" s="3133"/>
    </row>
    <row r="28" spans="2:17">
      <c r="B28" s="1681" t="s">
        <v>3493</v>
      </c>
      <c r="C28" s="3133"/>
      <c r="D28" s="3133"/>
      <c r="E28" s="3133"/>
      <c r="F28" s="3133"/>
      <c r="G28" s="3127">
        <f t="shared" si="0"/>
        <v>0</v>
      </c>
      <c r="H28" s="3127"/>
      <c r="I28" s="3127"/>
      <c r="J28" s="3133"/>
      <c r="K28" s="3133"/>
      <c r="L28" s="3133"/>
      <c r="M28" s="3133"/>
      <c r="N28" s="3133"/>
      <c r="O28" s="3133"/>
      <c r="P28" s="3133"/>
      <c r="Q28" s="3133"/>
    </row>
    <row r="29" spans="2:17">
      <c r="B29" s="3129"/>
      <c r="C29" s="3133"/>
      <c r="D29" s="3133"/>
      <c r="E29" s="3133"/>
      <c r="F29" s="3133"/>
      <c r="G29" s="3127">
        <f t="shared" si="0"/>
        <v>0</v>
      </c>
      <c r="H29" s="3127"/>
      <c r="I29" s="3127"/>
      <c r="J29" s="3133"/>
      <c r="K29" s="3133"/>
      <c r="L29" s="3133"/>
      <c r="M29" s="3133"/>
      <c r="N29" s="3133"/>
      <c r="O29" s="3133"/>
      <c r="P29" s="3133"/>
      <c r="Q29" s="3133"/>
    </row>
    <row r="30" spans="2:17">
      <c r="B30" s="3129"/>
      <c r="C30" s="3133"/>
      <c r="D30" s="3133"/>
      <c r="E30" s="3133"/>
      <c r="F30" s="3133"/>
      <c r="G30" s="3127">
        <f t="shared" si="0"/>
        <v>0</v>
      </c>
      <c r="H30" s="3127"/>
      <c r="I30" s="3127"/>
      <c r="J30" s="3133"/>
      <c r="K30" s="3133"/>
      <c r="L30" s="3133"/>
      <c r="M30" s="3133"/>
      <c r="N30" s="3133"/>
      <c r="O30" s="3133"/>
      <c r="P30" s="3133"/>
      <c r="Q30" s="3133"/>
    </row>
    <row r="31" spans="2:17">
      <c r="B31" s="3129"/>
      <c r="C31" s="3133"/>
      <c r="D31" s="3133"/>
      <c r="E31" s="3133"/>
      <c r="F31" s="3133"/>
      <c r="G31" s="3127"/>
      <c r="H31" s="3127"/>
      <c r="I31" s="3127"/>
      <c r="J31" s="3133"/>
      <c r="K31" s="3133"/>
      <c r="L31" s="3133"/>
      <c r="M31" s="3133"/>
      <c r="N31" s="3133"/>
      <c r="O31" s="3133"/>
      <c r="P31" s="3133"/>
      <c r="Q31" s="3133"/>
    </row>
    <row r="32" spans="2:17">
      <c r="B32" s="3129"/>
      <c r="C32" s="3133"/>
      <c r="D32" s="3133"/>
      <c r="E32" s="3133"/>
      <c r="F32" s="3133"/>
      <c r="G32" s="3127"/>
      <c r="H32" s="3127"/>
      <c r="I32" s="3127"/>
      <c r="J32" s="3133"/>
      <c r="K32" s="3133"/>
      <c r="L32" s="3133"/>
      <c r="M32" s="3133"/>
      <c r="N32" s="3133"/>
      <c r="O32" s="3133"/>
      <c r="P32" s="3133"/>
      <c r="Q32" s="3133"/>
    </row>
    <row r="33" spans="2:17">
      <c r="B33" s="3129"/>
      <c r="C33" s="3133"/>
      <c r="D33" s="3133"/>
      <c r="E33" s="3133"/>
      <c r="F33" s="3133"/>
      <c r="G33" s="3127"/>
      <c r="H33" s="3127"/>
      <c r="I33" s="3127"/>
      <c r="J33" s="3133"/>
      <c r="K33" s="3133"/>
      <c r="L33" s="3133"/>
      <c r="M33" s="3133"/>
      <c r="N33" s="3133"/>
      <c r="O33" s="3133"/>
      <c r="P33" s="3133"/>
      <c r="Q33" s="3133"/>
    </row>
    <row r="36" spans="2:17">
      <c r="B36" s="3181"/>
      <c r="D36" s="3467"/>
    </row>
    <row r="37" spans="2:17">
      <c r="B37" s="3181"/>
      <c r="D37" s="3467"/>
    </row>
    <row r="38" spans="2:17">
      <c r="B38" s="3181"/>
      <c r="D38" s="3467"/>
    </row>
    <row r="39" spans="2:17">
      <c r="B39" s="3181"/>
      <c r="D39" s="3467"/>
    </row>
    <row r="40" spans="2:17">
      <c r="B40" s="3181"/>
      <c r="D40" s="3467"/>
    </row>
    <row r="41" spans="2:17">
      <c r="B41" s="3100"/>
      <c r="D41" s="3467"/>
    </row>
    <row r="42" spans="2:17">
      <c r="B42" s="3100"/>
      <c r="D42" s="3467"/>
    </row>
    <row r="43" spans="2:17">
      <c r="B43" s="3100"/>
      <c r="D43" s="3467"/>
    </row>
    <row r="44" spans="2:17">
      <c r="B44" s="3100"/>
      <c r="D44" s="3467"/>
    </row>
    <row r="45" spans="2:17">
      <c r="B45" s="3100"/>
      <c r="D45" s="3467"/>
    </row>
    <row r="46" spans="2:17">
      <c r="B46" s="3100"/>
      <c r="D46" s="3467"/>
    </row>
    <row r="47" spans="2:17">
      <c r="B47" s="3100"/>
      <c r="D47" s="3467"/>
    </row>
    <row r="48" spans="2:17">
      <c r="B48" s="3100"/>
      <c r="D48" s="3467"/>
    </row>
    <row r="49" spans="2:4">
      <c r="B49" s="3100"/>
      <c r="D49" s="3467"/>
    </row>
    <row r="999991" spans="1:1">
      <c r="A999991" t="s">
        <v>1000</v>
      </c>
    </row>
    <row r="999992" spans="1:1">
      <c r="A999992" t="s">
        <v>242</v>
      </c>
    </row>
    <row r="999993" spans="1:1">
      <c r="A999993" t="s">
        <v>241</v>
      </c>
    </row>
    <row r="999994" spans="1:1">
      <c r="A999994" t="s">
        <v>240</v>
      </c>
    </row>
    <row r="999995" spans="1:1">
      <c r="A999995" t="s">
        <v>4</v>
      </c>
    </row>
    <row r="999996" spans="1:1">
      <c r="A999996" t="s">
        <v>239</v>
      </c>
    </row>
  </sheetData>
  <dataValidations count="1">
    <dataValidation type="list" allowBlank="1" showInputMessage="1" showErrorMessage="1" sqref="A1">
      <formula1>$A$999991:$A$999996</formula1>
    </dataValidation>
  </dataValidation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theme="2" tint="-0.249977111117893"/>
  </sheetPr>
  <dimension ref="A1:IW263"/>
  <sheetViews>
    <sheetView zoomScale="80" zoomScaleNormal="80" workbookViewId="0">
      <selection activeCell="E140" sqref="E140"/>
    </sheetView>
  </sheetViews>
  <sheetFormatPr defaultRowHeight="10.5"/>
  <cols>
    <col min="1" max="1" width="10.875" style="2906" customWidth="1"/>
    <col min="2" max="2" width="7.75" style="2906" customWidth="1"/>
    <col min="3" max="3" width="15.125" style="2906" bestFit="1" customWidth="1"/>
    <col min="4" max="4" width="9.625" style="2906" bestFit="1" customWidth="1"/>
    <col min="5" max="5" width="10.125" style="2906" bestFit="1" customWidth="1"/>
    <col min="6" max="50" width="9.75" style="2906" customWidth="1"/>
    <col min="51" max="52" width="9" style="2906"/>
    <col min="53" max="53" width="8.875" style="2906" customWidth="1"/>
    <col min="54" max="54" width="13.25" style="2906" bestFit="1" customWidth="1"/>
    <col min="55" max="56" width="9" style="2906"/>
    <col min="57" max="57" width="12.875" style="2906" customWidth="1"/>
    <col min="58" max="58" width="13.125" style="2906" customWidth="1"/>
    <col min="59" max="59" width="9" style="2906"/>
    <col min="60" max="60" width="15.75" style="2906" customWidth="1"/>
    <col min="61" max="61" width="16.875" style="2906" customWidth="1"/>
    <col min="62" max="62" width="9" style="2906"/>
    <col min="63" max="63" width="12.625" style="2906" customWidth="1"/>
    <col min="64" max="74" width="9" style="2906"/>
    <col min="75" max="75" width="13.125" style="2906" customWidth="1"/>
    <col min="76" max="77" width="9" style="2906"/>
    <col min="78" max="78" width="12.125" style="2906" customWidth="1"/>
    <col min="79" max="87" width="9" style="2906"/>
    <col min="88" max="88" width="13.5" style="2906" customWidth="1"/>
    <col min="89" max="93" width="9" style="2906"/>
    <col min="94" max="94" width="12.5" style="2906" customWidth="1"/>
    <col min="95" max="95" width="14.25" style="2906" customWidth="1"/>
    <col min="96" max="16384" width="9" style="2906"/>
  </cols>
  <sheetData>
    <row r="1" spans="1:257" s="2878" customFormat="1" ht="24.75">
      <c r="A1" s="2158" t="s">
        <v>155</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2360"/>
      <c r="AR1" s="2360"/>
      <c r="AS1" s="2360"/>
      <c r="AT1" s="2360"/>
      <c r="AU1" s="2360"/>
      <c r="AV1" s="2360"/>
      <c r="AW1" s="2360"/>
      <c r="AX1" s="2360"/>
      <c r="AY1" s="2360"/>
      <c r="AZ1" s="2360"/>
      <c r="BA1" s="2360"/>
      <c r="BB1" s="2360"/>
      <c r="BC1" s="2360"/>
      <c r="BD1" s="2360"/>
      <c r="BE1" s="2360"/>
      <c r="BF1" s="2360"/>
      <c r="BG1" s="2360"/>
      <c r="BH1" s="2360"/>
      <c r="BI1" s="2360"/>
      <c r="BJ1" s="2360"/>
      <c r="BK1" s="2360"/>
      <c r="BL1" s="2360"/>
      <c r="BM1" s="2360"/>
      <c r="BN1" s="2360"/>
      <c r="BO1" s="2360"/>
      <c r="BP1" s="2360"/>
      <c r="BQ1" s="2360"/>
      <c r="BR1" s="2360"/>
      <c r="BS1" s="2360"/>
      <c r="BT1" s="2360"/>
      <c r="BU1" s="2360"/>
      <c r="BV1" s="2360"/>
      <c r="BW1" s="2360"/>
      <c r="BX1" s="2360"/>
      <c r="BY1" s="2360"/>
      <c r="BZ1" s="2360"/>
      <c r="CA1" s="2360"/>
      <c r="CB1" s="2360"/>
      <c r="CC1" s="2360"/>
      <c r="CD1" s="2360"/>
      <c r="CE1" s="2360"/>
      <c r="CF1" s="2360"/>
      <c r="CG1" s="2360"/>
      <c r="CH1" s="2360"/>
      <c r="CI1" s="2360"/>
      <c r="CJ1" s="2360"/>
      <c r="CK1" s="2360"/>
      <c r="CL1" s="2360"/>
      <c r="CM1" s="2360"/>
      <c r="CN1" s="2360"/>
      <c r="CO1" s="2360"/>
      <c r="CP1" s="2360"/>
      <c r="CQ1" s="2360"/>
      <c r="CR1" s="2877"/>
      <c r="CS1" s="2877"/>
      <c r="CT1" s="2877"/>
      <c r="CU1" s="2877"/>
      <c r="CV1" s="2877"/>
      <c r="CW1" s="2877"/>
      <c r="CX1" s="2877"/>
      <c r="CY1" s="2877"/>
      <c r="CZ1" s="2877"/>
      <c r="DA1" s="2877"/>
      <c r="DB1" s="2877"/>
      <c r="DC1" s="2877"/>
      <c r="DD1" s="2877"/>
      <c r="DE1" s="2877"/>
      <c r="DF1" s="2877"/>
      <c r="DG1" s="2877"/>
      <c r="DH1" s="2877"/>
      <c r="DI1" s="2877"/>
      <c r="DJ1" s="2877"/>
      <c r="DK1" s="2877"/>
      <c r="DL1" s="2877"/>
      <c r="DM1" s="2877"/>
      <c r="DN1" s="2877"/>
      <c r="DO1" s="2877"/>
      <c r="DP1" s="2877"/>
      <c r="DQ1" s="2877"/>
      <c r="DR1" s="2877"/>
      <c r="DS1" s="2877"/>
      <c r="DT1" s="2877"/>
      <c r="DU1" s="2877"/>
      <c r="DV1" s="2877"/>
      <c r="DW1" s="2877"/>
      <c r="DX1" s="2877"/>
      <c r="DY1" s="2877"/>
      <c r="DZ1" s="2877"/>
      <c r="EA1" s="2877"/>
      <c r="EB1" s="2877"/>
      <c r="EC1" s="2877"/>
      <c r="ED1" s="2877"/>
      <c r="EE1" s="2877"/>
      <c r="EF1" s="2877"/>
      <c r="EG1" s="2877"/>
      <c r="EH1" s="2877"/>
      <c r="EI1" s="2877"/>
      <c r="EJ1" s="2877"/>
      <c r="EK1" s="2877"/>
      <c r="EL1" s="2877"/>
      <c r="EM1" s="2877"/>
      <c r="EN1" s="2877"/>
      <c r="EO1" s="2877"/>
      <c r="EP1" s="2877"/>
      <c r="EQ1" s="2877"/>
      <c r="ER1" s="2877"/>
      <c r="ES1" s="2877"/>
      <c r="ET1" s="2877"/>
      <c r="EU1" s="2877"/>
      <c r="EV1" s="2877"/>
      <c r="EW1" s="2877"/>
      <c r="EX1" s="2877"/>
      <c r="EY1" s="2877"/>
      <c r="EZ1" s="2877"/>
      <c r="FA1" s="2877"/>
      <c r="FB1" s="2877"/>
      <c r="FC1" s="2877"/>
      <c r="FD1" s="2877"/>
      <c r="FE1" s="2877"/>
      <c r="FF1" s="2877"/>
      <c r="FG1" s="2877"/>
      <c r="FH1" s="2877"/>
      <c r="FI1" s="2877"/>
      <c r="FJ1" s="2877"/>
      <c r="FK1" s="2877"/>
      <c r="FL1" s="2877"/>
      <c r="FM1" s="2877"/>
      <c r="FN1" s="2877"/>
      <c r="FO1" s="2877"/>
      <c r="FP1" s="2877"/>
      <c r="FQ1" s="2877"/>
      <c r="FR1" s="2877"/>
      <c r="FS1" s="2877"/>
      <c r="FT1" s="2877"/>
      <c r="FU1" s="2877"/>
      <c r="FV1" s="2877"/>
      <c r="FW1" s="2877"/>
      <c r="FX1" s="2877"/>
      <c r="FY1" s="2877"/>
      <c r="FZ1" s="2877"/>
      <c r="GA1" s="2877"/>
      <c r="GB1" s="2877"/>
      <c r="GC1" s="2877"/>
      <c r="GD1" s="2877"/>
      <c r="GE1" s="2877"/>
      <c r="GF1" s="2877"/>
      <c r="GG1" s="2877"/>
      <c r="GH1" s="2877"/>
      <c r="GI1" s="2877"/>
      <c r="GJ1" s="2877"/>
      <c r="GK1" s="2877"/>
      <c r="GL1" s="2877"/>
      <c r="GM1" s="2877"/>
      <c r="GN1" s="2877"/>
      <c r="GO1" s="2877"/>
      <c r="GP1" s="2877"/>
      <c r="GQ1" s="2877"/>
      <c r="GR1" s="2877"/>
      <c r="GS1" s="2877"/>
      <c r="GT1" s="2877"/>
      <c r="GU1" s="2877"/>
      <c r="GV1" s="2877"/>
      <c r="GW1" s="2877"/>
      <c r="GX1" s="2877"/>
      <c r="GY1" s="2877"/>
      <c r="GZ1" s="2877"/>
      <c r="HA1" s="2877"/>
      <c r="HB1" s="2877"/>
      <c r="HC1" s="2877"/>
      <c r="HD1" s="2877"/>
      <c r="HE1" s="2877"/>
      <c r="HF1" s="2877"/>
      <c r="HG1" s="2877"/>
      <c r="HH1" s="2877"/>
      <c r="HI1" s="2877"/>
      <c r="HJ1" s="2877"/>
      <c r="HK1" s="2877"/>
      <c r="HL1" s="2877"/>
      <c r="HM1" s="2877"/>
      <c r="HN1" s="2877"/>
      <c r="HO1" s="2877"/>
      <c r="HP1" s="2877"/>
      <c r="HQ1" s="2877"/>
      <c r="HR1" s="2877"/>
      <c r="HS1" s="2877"/>
      <c r="HT1" s="2877"/>
      <c r="HU1" s="2877"/>
      <c r="HV1" s="2877"/>
      <c r="HW1" s="2877"/>
      <c r="HX1" s="2877"/>
      <c r="HY1" s="2877"/>
      <c r="HZ1" s="2877"/>
      <c r="IA1" s="2877"/>
      <c r="IB1" s="2877"/>
      <c r="IC1" s="2877"/>
      <c r="ID1" s="2877"/>
      <c r="IE1" s="2877"/>
      <c r="IF1" s="2877"/>
      <c r="IG1" s="2877"/>
      <c r="IH1" s="2877"/>
      <c r="II1" s="2877"/>
      <c r="IJ1" s="2877"/>
      <c r="IK1" s="2877"/>
      <c r="IL1" s="2877"/>
      <c r="IM1" s="2877"/>
      <c r="IN1" s="2877"/>
      <c r="IO1" s="2877"/>
      <c r="IP1" s="2877"/>
      <c r="IQ1" s="2877"/>
      <c r="IR1" s="2877"/>
      <c r="IS1" s="2877"/>
      <c r="IT1" s="2877"/>
      <c r="IU1" s="2877"/>
      <c r="IV1" s="2877"/>
      <c r="IW1" s="2877"/>
    </row>
    <row r="2" spans="1:257" s="2878" customFormat="1" ht="24.75">
      <c r="A2" s="2159" t="s">
        <v>2659</v>
      </c>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361"/>
      <c r="AZ2" s="2361"/>
      <c r="BA2" s="2361"/>
      <c r="BB2" s="2361"/>
      <c r="BC2" s="2361"/>
      <c r="BD2" s="2361"/>
      <c r="BE2" s="2361"/>
      <c r="BF2" s="2361"/>
      <c r="BG2" s="2361"/>
      <c r="BH2" s="2361"/>
      <c r="BI2" s="2361"/>
      <c r="BJ2" s="2361"/>
      <c r="BK2" s="2361"/>
      <c r="BL2" s="2361"/>
      <c r="BM2" s="2361"/>
      <c r="BN2" s="2361"/>
      <c r="BO2" s="2361"/>
      <c r="BP2" s="2361"/>
      <c r="BQ2" s="2361"/>
      <c r="BR2" s="2361"/>
      <c r="BS2" s="2361"/>
      <c r="BT2" s="2361"/>
      <c r="BU2" s="2361"/>
      <c r="BV2" s="2361"/>
      <c r="BW2" s="2361"/>
      <c r="BX2" s="2361"/>
      <c r="BY2" s="2361"/>
      <c r="BZ2" s="2361"/>
      <c r="CA2" s="2361"/>
      <c r="CB2" s="2361"/>
      <c r="CC2" s="2361"/>
      <c r="CD2" s="2361"/>
      <c r="CE2" s="2361"/>
      <c r="CF2" s="2361"/>
      <c r="CG2" s="2361"/>
      <c r="CH2" s="2361"/>
      <c r="CI2" s="2361"/>
      <c r="CJ2" s="2361"/>
      <c r="CK2" s="2361"/>
      <c r="CL2" s="2361"/>
      <c r="CM2" s="2361"/>
      <c r="CN2" s="2361"/>
      <c r="CO2" s="2361"/>
      <c r="CP2" s="2361"/>
      <c r="CQ2" s="2361"/>
      <c r="CR2" s="2877"/>
      <c r="CS2" s="2877"/>
      <c r="CT2" s="2877"/>
      <c r="CU2" s="2877"/>
      <c r="CV2" s="2877"/>
      <c r="CW2" s="2877"/>
      <c r="CX2" s="2877"/>
      <c r="CY2" s="2877"/>
      <c r="CZ2" s="2877"/>
      <c r="DA2" s="2877"/>
      <c r="DB2" s="2877"/>
      <c r="DC2" s="2877"/>
      <c r="DD2" s="2877"/>
      <c r="DE2" s="2877"/>
      <c r="DF2" s="2877"/>
      <c r="DG2" s="2877"/>
      <c r="DH2" s="2877"/>
      <c r="DI2" s="2877"/>
      <c r="DJ2" s="2877"/>
      <c r="DK2" s="2877"/>
      <c r="DL2" s="2877"/>
      <c r="DM2" s="2877"/>
      <c r="DN2" s="2877"/>
      <c r="DO2" s="2877"/>
      <c r="DP2" s="2877"/>
      <c r="DQ2" s="2877"/>
      <c r="DR2" s="2877"/>
      <c r="DS2" s="2877"/>
      <c r="DT2" s="2877"/>
      <c r="DU2" s="2877"/>
      <c r="DV2" s="2877"/>
      <c r="DW2" s="2877"/>
      <c r="DX2" s="2877"/>
      <c r="DY2" s="2877"/>
      <c r="DZ2" s="2877"/>
      <c r="EA2" s="2877"/>
      <c r="EB2" s="2877"/>
      <c r="EC2" s="2877"/>
      <c r="ED2" s="2877"/>
      <c r="EE2" s="2877"/>
      <c r="EF2" s="2877"/>
      <c r="EG2" s="2877"/>
      <c r="EH2" s="2877"/>
      <c r="EI2" s="2877"/>
      <c r="EJ2" s="2877"/>
      <c r="EK2" s="2877"/>
      <c r="EL2" s="2877"/>
      <c r="EM2" s="2877"/>
      <c r="EN2" s="2877"/>
      <c r="EO2" s="2877"/>
      <c r="EP2" s="2877"/>
      <c r="EQ2" s="2877"/>
      <c r="ER2" s="2877"/>
      <c r="ES2" s="2877"/>
      <c r="ET2" s="2877"/>
      <c r="EU2" s="2877"/>
      <c r="EV2" s="2877"/>
      <c r="EW2" s="2877"/>
      <c r="EX2" s="2877"/>
      <c r="EY2" s="2877"/>
      <c r="EZ2" s="2877"/>
      <c r="FA2" s="2877"/>
      <c r="FB2" s="2877"/>
      <c r="FC2" s="2877"/>
      <c r="FD2" s="2877"/>
      <c r="FE2" s="2877"/>
      <c r="FF2" s="2877"/>
      <c r="FG2" s="2877"/>
      <c r="FH2" s="2877"/>
      <c r="FI2" s="2877"/>
      <c r="FJ2" s="2877"/>
      <c r="FK2" s="2877"/>
      <c r="FL2" s="2877"/>
      <c r="FM2" s="2877"/>
      <c r="FN2" s="2877"/>
      <c r="FO2" s="2877"/>
      <c r="FP2" s="2877"/>
      <c r="FQ2" s="2877"/>
      <c r="FR2" s="2877"/>
      <c r="FS2" s="2877"/>
      <c r="FT2" s="2877"/>
      <c r="FU2" s="2877"/>
      <c r="FV2" s="2877"/>
      <c r="FW2" s="2877"/>
      <c r="FX2" s="2877"/>
      <c r="FY2" s="2877"/>
      <c r="FZ2" s="2877"/>
      <c r="GA2" s="2877"/>
      <c r="GB2" s="2877"/>
      <c r="GC2" s="2877"/>
      <c r="GD2" s="2877"/>
      <c r="GE2" s="2877"/>
      <c r="GF2" s="2877"/>
      <c r="GG2" s="2877"/>
      <c r="GH2" s="2877"/>
      <c r="GI2" s="2877"/>
      <c r="GJ2" s="2877"/>
      <c r="GK2" s="2877"/>
      <c r="GL2" s="2877"/>
      <c r="GM2" s="2877"/>
      <c r="GN2" s="2877"/>
      <c r="GO2" s="2877"/>
      <c r="GP2" s="2877"/>
      <c r="GQ2" s="2877"/>
      <c r="GR2" s="2877"/>
      <c r="GS2" s="2877"/>
      <c r="GT2" s="2877"/>
      <c r="GU2" s="2877"/>
      <c r="GV2" s="2877"/>
      <c r="GW2" s="2877"/>
      <c r="GX2" s="2877"/>
      <c r="GY2" s="2877"/>
      <c r="GZ2" s="2877"/>
      <c r="HA2" s="2877"/>
      <c r="HB2" s="2877"/>
      <c r="HC2" s="2877"/>
      <c r="HD2" s="2877"/>
      <c r="HE2" s="2877"/>
      <c r="HF2" s="2877"/>
      <c r="HG2" s="2877"/>
      <c r="HH2" s="2877"/>
      <c r="HI2" s="2877"/>
      <c r="HJ2" s="2877"/>
      <c r="HK2" s="2877"/>
      <c r="HL2" s="2877"/>
      <c r="HM2" s="2877"/>
      <c r="HN2" s="2877"/>
      <c r="HO2" s="2877"/>
      <c r="HP2" s="2877"/>
      <c r="HQ2" s="2877"/>
      <c r="HR2" s="2877"/>
      <c r="HS2" s="2877"/>
      <c r="HT2" s="2877"/>
      <c r="HU2" s="2877"/>
      <c r="HV2" s="2877"/>
      <c r="HW2" s="2877"/>
      <c r="HX2" s="2877"/>
      <c r="HY2" s="2877"/>
      <c r="HZ2" s="2877"/>
      <c r="IA2" s="2877"/>
      <c r="IB2" s="2877"/>
      <c r="IC2" s="2877"/>
      <c r="ID2" s="2877"/>
      <c r="IE2" s="2877"/>
      <c r="IF2" s="2877"/>
      <c r="IG2" s="2877"/>
      <c r="IH2" s="2877"/>
      <c r="II2" s="2877"/>
      <c r="IJ2" s="2877"/>
      <c r="IK2" s="2877"/>
      <c r="IL2" s="2877"/>
      <c r="IM2" s="2877"/>
      <c r="IN2" s="2877"/>
      <c r="IO2" s="2877"/>
      <c r="IP2" s="2877"/>
      <c r="IQ2" s="2877"/>
      <c r="IR2" s="2877"/>
      <c r="IS2" s="2877"/>
      <c r="IT2" s="2877"/>
      <c r="IU2" s="2877"/>
      <c r="IV2" s="2877"/>
      <c r="IW2" s="2877"/>
    </row>
    <row r="3" spans="1:257" s="2878" customFormat="1" ht="25.5" thickBot="1">
      <c r="A3" s="2161" t="s">
        <v>2660</v>
      </c>
      <c r="B3" s="2362"/>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2"/>
      <c r="BC3" s="2362"/>
      <c r="BD3" s="2362"/>
      <c r="BE3" s="2362"/>
      <c r="BF3" s="2362"/>
      <c r="BG3" s="2362"/>
      <c r="BH3" s="2362"/>
      <c r="BI3" s="2362"/>
      <c r="BJ3" s="2362"/>
      <c r="BK3" s="2362"/>
      <c r="BL3" s="2362"/>
      <c r="BM3" s="2362"/>
      <c r="BN3" s="2362"/>
      <c r="BO3" s="2362"/>
      <c r="BP3" s="2362"/>
      <c r="BQ3" s="2362"/>
      <c r="BR3" s="2362"/>
      <c r="BS3" s="2362"/>
      <c r="BT3" s="2362"/>
      <c r="BU3" s="2362"/>
      <c r="BV3" s="2362"/>
      <c r="BW3" s="2362"/>
      <c r="BX3" s="2362"/>
      <c r="BY3" s="2362"/>
      <c r="BZ3" s="2362"/>
      <c r="CA3" s="2362"/>
      <c r="CB3" s="2362"/>
      <c r="CC3" s="2362"/>
      <c r="CD3" s="2362"/>
      <c r="CE3" s="2362"/>
      <c r="CF3" s="2362"/>
      <c r="CG3" s="2362"/>
      <c r="CH3" s="2362"/>
      <c r="CI3" s="2362"/>
      <c r="CJ3" s="2362"/>
      <c r="CK3" s="2362"/>
      <c r="CL3" s="2362"/>
      <c r="CM3" s="2362"/>
      <c r="CN3" s="2362"/>
      <c r="CO3" s="2362"/>
      <c r="CP3" s="2362"/>
      <c r="CQ3" s="2362"/>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c r="HW3" s="2877"/>
      <c r="HX3" s="2877"/>
      <c r="HY3" s="2877"/>
      <c r="HZ3" s="2877"/>
      <c r="IA3" s="2877"/>
      <c r="IB3" s="2877"/>
      <c r="IC3" s="2877"/>
      <c r="ID3" s="2877"/>
      <c r="IE3" s="2877"/>
      <c r="IF3" s="2877"/>
      <c r="IG3" s="2877"/>
      <c r="IH3" s="2877"/>
      <c r="II3" s="2877"/>
      <c r="IJ3" s="2877"/>
      <c r="IK3" s="2877"/>
      <c r="IL3" s="2877"/>
      <c r="IM3" s="2877"/>
      <c r="IN3" s="2877"/>
      <c r="IO3" s="2877"/>
      <c r="IP3" s="2877"/>
      <c r="IQ3" s="2877"/>
      <c r="IR3" s="2877"/>
      <c r="IS3" s="2877"/>
      <c r="IT3" s="2877"/>
      <c r="IU3" s="2877"/>
      <c r="IV3" s="2877"/>
      <c r="IW3" s="2877"/>
    </row>
    <row r="4" spans="1:257" s="2843" customFormat="1">
      <c r="CY4" s="2879"/>
      <c r="CZ4" s="2879"/>
      <c r="DA4" s="2879"/>
      <c r="DB4" s="2879"/>
      <c r="DC4" s="2879"/>
      <c r="DD4" s="2879"/>
      <c r="DE4" s="2879"/>
      <c r="DF4" s="2879"/>
      <c r="DG4" s="2879"/>
      <c r="DH4" s="2879"/>
    </row>
    <row r="5" spans="1:257" s="2204" customFormat="1" ht="19.5">
      <c r="A5" s="2777" t="s">
        <v>2661</v>
      </c>
      <c r="B5" s="2778" t="s">
        <v>2660</v>
      </c>
      <c r="C5" s="2880"/>
      <c r="D5" s="2843"/>
      <c r="E5" s="2843"/>
      <c r="F5" s="2843"/>
      <c r="G5" s="2843"/>
      <c r="H5" s="2843"/>
    </row>
    <row r="6" spans="1:257" s="2843" customFormat="1">
      <c r="A6" s="2881"/>
      <c r="B6" s="2882"/>
      <c r="D6" s="2882"/>
      <c r="E6" s="2883"/>
      <c r="F6" s="2884"/>
      <c r="G6" s="2884"/>
      <c r="H6" s="2884"/>
      <c r="I6" s="2884"/>
      <c r="J6" s="2884"/>
      <c r="K6" s="2842"/>
      <c r="L6" s="2842"/>
      <c r="M6" s="2842"/>
      <c r="N6" s="2884"/>
      <c r="O6" s="2884"/>
      <c r="P6" s="2842"/>
      <c r="Q6" s="2842"/>
      <c r="R6" s="2842"/>
      <c r="S6" s="2842"/>
      <c r="T6" s="2842"/>
      <c r="U6" s="2842"/>
      <c r="V6" s="2842"/>
      <c r="W6" s="2842"/>
      <c r="X6" s="2842"/>
      <c r="Y6" s="2842"/>
      <c r="Z6" s="2842"/>
      <c r="AA6" s="2842"/>
      <c r="AB6" s="2842"/>
      <c r="AC6" s="2842"/>
      <c r="AD6" s="2842"/>
      <c r="AE6" s="2884"/>
      <c r="AF6" s="2884"/>
      <c r="AG6" s="2842"/>
      <c r="AH6" s="2842"/>
      <c r="AI6" s="2842"/>
      <c r="AJ6" s="2842"/>
      <c r="AK6" s="2842"/>
      <c r="AL6" s="2842"/>
      <c r="AM6" s="2842"/>
      <c r="AN6" s="2842"/>
      <c r="AO6" s="2842"/>
      <c r="AP6" s="2842"/>
      <c r="AQ6" s="2842"/>
      <c r="AR6" s="2842"/>
      <c r="AS6" s="2842"/>
      <c r="AT6" s="2842"/>
      <c r="AU6" s="2842"/>
      <c r="AV6" s="2842"/>
      <c r="AW6" s="2842"/>
      <c r="AX6" s="2842"/>
      <c r="AY6" s="2842"/>
      <c r="AZ6" s="2842"/>
      <c r="BA6" s="2842"/>
      <c r="BB6" s="2842"/>
      <c r="BC6" s="2842"/>
      <c r="BD6" s="2842"/>
      <c r="BE6" s="2842"/>
      <c r="BF6" s="2842"/>
      <c r="BG6" s="2842"/>
      <c r="BH6" s="2842"/>
      <c r="BI6" s="2842"/>
      <c r="BJ6" s="2842"/>
      <c r="BK6" s="2842"/>
      <c r="BL6" s="2842"/>
      <c r="BM6" s="2842"/>
      <c r="BN6" s="2842"/>
      <c r="BO6" s="2842"/>
      <c r="BP6" s="2842"/>
      <c r="BQ6" s="2842"/>
      <c r="BR6" s="2842"/>
      <c r="BS6" s="2842"/>
      <c r="BT6" s="2842"/>
      <c r="BU6" s="2842"/>
      <c r="BV6" s="2842"/>
      <c r="BW6" s="2842"/>
      <c r="BX6" s="2842"/>
      <c r="BY6" s="2842"/>
      <c r="BZ6" s="2842"/>
      <c r="CA6" s="2842"/>
      <c r="CB6" s="2842"/>
      <c r="CC6" s="2842"/>
      <c r="CD6" s="2842"/>
      <c r="CE6" s="2842"/>
      <c r="CF6" s="2842"/>
      <c r="CG6" s="2842"/>
      <c r="CH6" s="2842"/>
      <c r="CI6" s="2842"/>
      <c r="CJ6" s="2842"/>
      <c r="CK6" s="2842"/>
      <c r="CL6" s="2842"/>
      <c r="CM6" s="2842"/>
      <c r="CN6" s="2842"/>
      <c r="CO6" s="2842"/>
      <c r="CP6" s="2842"/>
      <c r="CQ6" s="2842"/>
      <c r="CR6" s="2842"/>
      <c r="CS6" s="2885"/>
      <c r="CT6" s="2885"/>
      <c r="CU6" s="2885"/>
      <c r="CV6" s="2885"/>
      <c r="CY6" s="2879"/>
      <c r="CZ6" s="2879"/>
      <c r="DA6" s="2879"/>
      <c r="DB6" s="2879"/>
      <c r="DC6" s="2879"/>
      <c r="DD6" s="2879"/>
      <c r="DE6" s="2879"/>
      <c r="DF6" s="2879"/>
      <c r="DG6" s="2879"/>
      <c r="DH6" s="2879"/>
    </row>
    <row r="7" spans="1:257" s="2843" customFormat="1">
      <c r="A7" s="2881"/>
      <c r="B7" s="2882"/>
      <c r="D7" s="2882"/>
      <c r="E7" s="2883"/>
      <c r="F7" s="2884"/>
      <c r="G7" s="2884"/>
      <c r="H7" s="2884"/>
      <c r="I7" s="2884"/>
      <c r="J7" s="2884"/>
      <c r="K7" s="2842"/>
      <c r="L7" s="2842"/>
      <c r="M7" s="2842"/>
      <c r="N7" s="2884"/>
      <c r="O7" s="2884"/>
      <c r="P7" s="2842"/>
      <c r="Q7" s="2842"/>
      <c r="R7" s="2842"/>
      <c r="S7" s="2842"/>
      <c r="T7" s="2842"/>
      <c r="U7" s="2842"/>
      <c r="V7" s="2842"/>
      <c r="W7" s="2842"/>
      <c r="X7" s="2842"/>
      <c r="Y7" s="2842"/>
      <c r="Z7" s="2842"/>
      <c r="AA7" s="2842"/>
      <c r="AB7" s="2842"/>
      <c r="AC7" s="2842"/>
      <c r="AD7" s="2842"/>
      <c r="AE7" s="2884"/>
      <c r="AF7" s="2884"/>
      <c r="AG7" s="2842"/>
      <c r="AH7" s="2842"/>
      <c r="AI7" s="2842"/>
      <c r="AJ7" s="2842"/>
      <c r="AK7" s="2842"/>
      <c r="AL7" s="2842"/>
      <c r="AM7" s="2842"/>
      <c r="AN7" s="2842"/>
      <c r="AO7" s="2842"/>
      <c r="AP7" s="2842"/>
      <c r="AQ7" s="2842"/>
      <c r="AR7" s="2842"/>
      <c r="AS7" s="2842"/>
      <c r="AT7" s="2842"/>
      <c r="AU7" s="2842"/>
      <c r="AV7" s="2842"/>
      <c r="AW7" s="2842"/>
      <c r="AX7" s="2842"/>
      <c r="AY7" s="2842"/>
      <c r="AZ7" s="2842"/>
      <c r="BA7" s="2842"/>
      <c r="BB7" s="2842"/>
      <c r="BC7" s="2842"/>
      <c r="BD7" s="2842"/>
      <c r="BE7" s="2842"/>
      <c r="BF7" s="2842"/>
      <c r="BG7" s="2842"/>
      <c r="BH7" s="2842"/>
      <c r="BI7" s="2842"/>
      <c r="BJ7" s="2842"/>
      <c r="BK7" s="2842"/>
      <c r="BL7" s="2842"/>
      <c r="BM7" s="2842"/>
      <c r="BN7" s="2842"/>
      <c r="BO7" s="2842"/>
      <c r="BP7" s="2842"/>
      <c r="BQ7" s="2842"/>
      <c r="BR7" s="2842"/>
      <c r="BS7" s="2842"/>
      <c r="BT7" s="2842"/>
      <c r="BU7" s="2842"/>
      <c r="BV7" s="2842"/>
      <c r="BW7" s="2842"/>
      <c r="BX7" s="2842"/>
      <c r="BY7" s="2842"/>
      <c r="BZ7" s="2842"/>
      <c r="CA7" s="2842"/>
      <c r="CB7" s="2842"/>
      <c r="CC7" s="2842"/>
      <c r="CD7" s="2842"/>
      <c r="CE7" s="2842"/>
      <c r="CF7" s="2842"/>
      <c r="CG7" s="2842"/>
      <c r="CH7" s="2842"/>
      <c r="CI7" s="2842"/>
      <c r="CJ7" s="2842"/>
      <c r="CK7" s="2842"/>
      <c r="CL7" s="2842"/>
      <c r="CM7" s="2842"/>
      <c r="CN7" s="2842"/>
      <c r="CO7" s="2842"/>
      <c r="CP7" s="2842"/>
      <c r="CQ7" s="2842"/>
      <c r="CR7" s="2842"/>
      <c r="CS7" s="2885"/>
      <c r="CT7" s="2885"/>
      <c r="CU7" s="2885"/>
      <c r="CV7" s="2885"/>
      <c r="CY7" s="2879"/>
      <c r="CZ7" s="2879"/>
      <c r="DA7" s="2879"/>
      <c r="DB7" s="2879"/>
      <c r="DC7" s="2879"/>
      <c r="DD7" s="2879"/>
      <c r="DE7" s="2879"/>
      <c r="DF7" s="2879"/>
      <c r="DG7" s="2879"/>
      <c r="DH7" s="2879"/>
    </row>
    <row r="8" spans="1:257" s="2843" customFormat="1" ht="12.75">
      <c r="A8" s="2881"/>
      <c r="B8" s="2886" t="s">
        <v>2662</v>
      </c>
      <c r="D8" s="2882"/>
      <c r="E8" s="2883"/>
      <c r="F8" s="2884"/>
      <c r="G8" s="2884"/>
      <c r="H8" s="2884"/>
      <c r="I8" s="2884"/>
      <c r="J8" s="2884"/>
      <c r="K8" s="2842"/>
      <c r="L8" s="2842"/>
      <c r="M8" s="2842"/>
      <c r="N8" s="2884"/>
      <c r="O8" s="2884"/>
      <c r="P8" s="2842"/>
      <c r="Q8" s="2842"/>
      <c r="R8" s="2842"/>
      <c r="S8" s="2842"/>
      <c r="T8" s="2842"/>
      <c r="U8" s="2842"/>
      <c r="V8" s="2842"/>
      <c r="W8" s="2842"/>
      <c r="X8" s="2842"/>
      <c r="Y8" s="2842"/>
      <c r="Z8" s="2842"/>
      <c r="AA8" s="2842"/>
      <c r="AB8" s="2842"/>
      <c r="AC8" s="2842"/>
      <c r="AD8" s="2842"/>
      <c r="AE8" s="2884"/>
      <c r="AF8" s="2884"/>
      <c r="AG8" s="2842"/>
      <c r="AH8" s="2842"/>
      <c r="AI8" s="2842"/>
      <c r="AJ8" s="2842"/>
      <c r="AK8" s="2842"/>
      <c r="AL8" s="2842"/>
      <c r="AM8" s="2842"/>
      <c r="AN8" s="2842"/>
      <c r="AO8" s="2842"/>
      <c r="AP8" s="2842"/>
      <c r="AQ8" s="2842"/>
      <c r="AR8" s="2842"/>
      <c r="AS8" s="2842"/>
      <c r="AT8" s="2842"/>
      <c r="AU8" s="2842"/>
      <c r="AV8" s="2842"/>
      <c r="AW8" s="2842"/>
      <c r="AX8" s="2842"/>
      <c r="AY8" s="2842"/>
      <c r="AZ8" s="2842"/>
      <c r="BA8" s="2842"/>
      <c r="BB8" s="2842"/>
      <c r="BC8" s="2842"/>
      <c r="BD8" s="2842"/>
      <c r="BE8" s="2842"/>
      <c r="BF8" s="2842"/>
      <c r="BG8" s="2842"/>
      <c r="BH8" s="2842"/>
      <c r="BI8" s="2842"/>
      <c r="BJ8" s="2842"/>
      <c r="BK8" s="2842"/>
      <c r="BL8" s="2842"/>
      <c r="BM8" s="2842"/>
      <c r="BN8" s="2842"/>
      <c r="BO8" s="2842"/>
      <c r="BP8" s="2842"/>
      <c r="BQ8" s="2842"/>
      <c r="BR8" s="2842"/>
      <c r="BS8" s="2842"/>
      <c r="BT8" s="2842"/>
      <c r="BU8" s="2842"/>
      <c r="BV8" s="2842"/>
      <c r="BW8" s="2842"/>
      <c r="BX8" s="2842"/>
      <c r="BY8" s="2842"/>
      <c r="BZ8" s="2842"/>
      <c r="CA8" s="2842"/>
      <c r="CB8" s="2842"/>
      <c r="CC8" s="2842"/>
      <c r="CD8" s="2842"/>
      <c r="CE8" s="2842"/>
      <c r="CF8" s="2842"/>
      <c r="CG8" s="2842"/>
      <c r="CH8" s="2842"/>
      <c r="CI8" s="2842"/>
      <c r="CJ8" s="2842"/>
      <c r="CK8" s="2842"/>
      <c r="CL8" s="2842"/>
      <c r="CM8" s="2842"/>
      <c r="CN8" s="2842"/>
      <c r="CO8" s="2842"/>
      <c r="CP8" s="2842"/>
      <c r="CQ8" s="2842"/>
      <c r="CR8" s="2842"/>
      <c r="CS8" s="2885"/>
      <c r="CT8" s="2885"/>
      <c r="CU8" s="2885"/>
      <c r="CV8" s="2885"/>
      <c r="CY8" s="2879"/>
      <c r="CZ8" s="2879"/>
      <c r="DA8" s="2879"/>
      <c r="DB8" s="2879"/>
      <c r="DC8" s="2879"/>
      <c r="DD8" s="2879"/>
      <c r="DE8" s="2879"/>
      <c r="DF8" s="2879"/>
      <c r="DG8" s="2879"/>
      <c r="DH8" s="2879"/>
    </row>
    <row r="9" spans="1:257" s="2843" customFormat="1" ht="19.5">
      <c r="A9" s="2881"/>
      <c r="B9" s="2882" t="s">
        <v>2663</v>
      </c>
      <c r="D9" s="2882"/>
      <c r="E9" s="2887" t="s">
        <v>2664</v>
      </c>
      <c r="F9" s="2884"/>
      <c r="G9" s="2884"/>
      <c r="H9" s="2888" t="s">
        <v>2665</v>
      </c>
      <c r="I9" s="2888"/>
      <c r="J9" s="2888"/>
      <c r="K9" s="2888" t="s">
        <v>2666</v>
      </c>
      <c r="L9" s="2888" t="s">
        <v>2666</v>
      </c>
      <c r="M9" s="2889"/>
      <c r="N9" s="2889"/>
      <c r="O9" s="2889"/>
      <c r="P9" s="2889"/>
      <c r="Q9" s="2889"/>
      <c r="R9" s="2842"/>
      <c r="S9" s="2842"/>
      <c r="T9" s="2842"/>
      <c r="U9" s="2842"/>
      <c r="V9" s="2842"/>
      <c r="W9" s="2842"/>
      <c r="X9" s="2842"/>
      <c r="Y9" s="2842"/>
      <c r="Z9" s="2842"/>
      <c r="AA9" s="2842"/>
      <c r="AB9" s="2842"/>
      <c r="AC9" s="2842"/>
      <c r="AD9" s="2884"/>
      <c r="AE9" s="2884"/>
      <c r="AF9" s="2842"/>
      <c r="AG9" s="2842"/>
      <c r="AH9" s="2842"/>
      <c r="AI9" s="2842"/>
      <c r="AJ9" s="2842"/>
      <c r="AK9" s="2842"/>
      <c r="AL9" s="2842"/>
      <c r="AM9" s="2842"/>
      <c r="AN9" s="2842"/>
      <c r="AO9" s="2842"/>
      <c r="AP9" s="2842"/>
      <c r="AQ9" s="2842"/>
      <c r="AR9" s="2842"/>
      <c r="AS9" s="2842"/>
      <c r="AT9" s="2842"/>
      <c r="AU9" s="2842"/>
      <c r="AV9" s="2842"/>
      <c r="AW9" s="2842"/>
      <c r="AX9" s="2842"/>
      <c r="AY9" s="2842"/>
      <c r="AZ9" s="2842"/>
      <c r="BA9" s="2842"/>
      <c r="BB9" s="2842"/>
      <c r="BC9" s="2842"/>
      <c r="BD9" s="2842"/>
      <c r="BE9" s="2842"/>
      <c r="BF9" s="2842"/>
      <c r="BG9" s="2842"/>
      <c r="BH9" s="2842"/>
      <c r="BI9" s="2842"/>
      <c r="BJ9" s="2842"/>
      <c r="BK9" s="2842"/>
      <c r="BL9" s="2842"/>
      <c r="BM9" s="2842"/>
      <c r="BN9" s="2842"/>
      <c r="BO9" s="2842"/>
      <c r="BP9" s="2842"/>
      <c r="BQ9" s="2842"/>
      <c r="BR9" s="2842"/>
      <c r="BS9" s="2842"/>
      <c r="BT9" s="2842"/>
      <c r="BU9" s="2842"/>
      <c r="BV9" s="2842"/>
      <c r="BW9" s="2842"/>
      <c r="BX9" s="2842"/>
      <c r="BY9" s="2842"/>
      <c r="BZ9" s="2842"/>
      <c r="CA9" s="2842"/>
      <c r="CB9" s="2842"/>
      <c r="CC9" s="2842"/>
      <c r="CD9" s="2842"/>
      <c r="CE9" s="2842"/>
      <c r="CF9" s="2842"/>
      <c r="CG9" s="2842"/>
      <c r="CH9" s="2842"/>
      <c r="CI9" s="2842"/>
      <c r="CJ9" s="2842"/>
      <c r="CK9" s="2842"/>
      <c r="CL9" s="2842"/>
      <c r="CM9" s="2842"/>
      <c r="CN9" s="2842"/>
      <c r="CO9" s="2842"/>
      <c r="CP9" s="2842"/>
      <c r="CQ9" s="2842"/>
      <c r="CR9" s="2885"/>
      <c r="CS9" s="2885"/>
      <c r="CT9" s="2885"/>
      <c r="CU9" s="2885"/>
      <c r="CX9" s="2879"/>
      <c r="CY9" s="2879"/>
      <c r="CZ9" s="2879"/>
      <c r="DA9" s="2879"/>
      <c r="DB9" s="2879"/>
      <c r="DC9" s="2879"/>
      <c r="DD9" s="2879"/>
      <c r="DE9" s="2879"/>
      <c r="DF9" s="2879"/>
      <c r="DG9" s="2879"/>
    </row>
    <row r="10" spans="1:257" s="2843" customFormat="1">
      <c r="A10" s="2881"/>
      <c r="B10" s="2882"/>
      <c r="D10" s="2882"/>
      <c r="E10" s="2884"/>
      <c r="F10" s="2884"/>
      <c r="G10" s="2884"/>
      <c r="H10" s="2884"/>
      <c r="I10" s="2882"/>
      <c r="K10" s="2842"/>
      <c r="L10" s="2884"/>
      <c r="M10" s="2842"/>
      <c r="N10" s="2842"/>
      <c r="O10" s="2842"/>
      <c r="P10" s="2842"/>
      <c r="Q10" s="2842"/>
      <c r="R10" s="2842"/>
      <c r="S10" s="2842"/>
      <c r="T10" s="2842"/>
      <c r="U10" s="2842"/>
      <c r="V10" s="2842"/>
      <c r="W10" s="2842"/>
      <c r="X10" s="2842"/>
      <c r="Y10" s="2842"/>
      <c r="Z10" s="2842"/>
      <c r="AA10" s="2842"/>
      <c r="AB10" s="2842"/>
      <c r="AC10" s="2842"/>
      <c r="AD10" s="2884"/>
      <c r="AE10" s="2884"/>
      <c r="AF10" s="2842"/>
      <c r="AG10" s="2842"/>
      <c r="AH10" s="2842"/>
      <c r="AI10" s="2842"/>
      <c r="AJ10" s="2842"/>
      <c r="AK10" s="2842"/>
      <c r="AL10" s="2842"/>
      <c r="AM10" s="2842"/>
      <c r="AN10" s="2842"/>
      <c r="AO10" s="2842"/>
      <c r="AP10" s="2842"/>
      <c r="AQ10" s="2842"/>
      <c r="AR10" s="2842"/>
      <c r="AS10" s="2842"/>
      <c r="AT10" s="2842"/>
      <c r="AU10" s="2842"/>
      <c r="AV10" s="2842"/>
      <c r="AW10" s="2842"/>
      <c r="AX10" s="2842"/>
      <c r="AY10" s="2842"/>
      <c r="AZ10" s="2842"/>
      <c r="BA10" s="2842"/>
      <c r="BB10" s="2842"/>
      <c r="BC10" s="2842"/>
      <c r="BD10" s="2842"/>
      <c r="BE10" s="2842"/>
      <c r="BF10" s="2842"/>
      <c r="BG10" s="2842"/>
      <c r="BH10" s="2842"/>
      <c r="BI10" s="2842"/>
      <c r="BJ10" s="2842"/>
      <c r="BK10" s="2842"/>
      <c r="BL10" s="2842"/>
      <c r="BM10" s="2842"/>
      <c r="BN10" s="2842"/>
      <c r="BO10" s="2842"/>
      <c r="BP10" s="2842"/>
      <c r="BQ10" s="2842"/>
      <c r="BR10" s="2842"/>
      <c r="BS10" s="2842"/>
      <c r="BT10" s="2842"/>
      <c r="BU10" s="2842"/>
      <c r="BV10" s="2842"/>
      <c r="BW10" s="2842"/>
      <c r="BX10" s="2842"/>
      <c r="BY10" s="2842"/>
      <c r="BZ10" s="2842"/>
      <c r="CA10" s="2842"/>
      <c r="CB10" s="2842"/>
      <c r="CC10" s="2842"/>
      <c r="CD10" s="2842"/>
      <c r="CE10" s="2842"/>
      <c r="CF10" s="2842"/>
      <c r="CG10" s="2842"/>
      <c r="CH10" s="2842"/>
      <c r="CI10" s="2842"/>
      <c r="CJ10" s="2842"/>
      <c r="CK10" s="2842"/>
      <c r="CL10" s="2842"/>
      <c r="CM10" s="2842"/>
      <c r="CN10" s="2842"/>
      <c r="CO10" s="2842"/>
      <c r="CP10" s="2842"/>
      <c r="CQ10" s="2842"/>
      <c r="CR10" s="2885"/>
      <c r="CS10" s="2885"/>
      <c r="CT10" s="2885"/>
      <c r="CU10" s="2885"/>
      <c r="CX10" s="2879"/>
      <c r="CY10" s="2879"/>
      <c r="CZ10" s="2879"/>
      <c r="DA10" s="2879"/>
      <c r="DB10" s="2879"/>
      <c r="DC10" s="2879"/>
      <c r="DD10" s="2879"/>
      <c r="DE10" s="2879"/>
      <c r="DF10" s="2879"/>
      <c r="DG10" s="2879"/>
    </row>
    <row r="11" spans="1:257" s="2843" customFormat="1" ht="39" customHeight="1">
      <c r="A11" s="2881"/>
      <c r="B11" s="2890" t="s">
        <v>1813</v>
      </c>
      <c r="C11" s="2891" t="s">
        <v>2667</v>
      </c>
      <c r="D11" s="2882"/>
      <c r="E11" s="2892" t="s">
        <v>2668</v>
      </c>
      <c r="F11" s="2891" t="s">
        <v>2669</v>
      </c>
      <c r="H11" s="2893" t="s">
        <v>2216</v>
      </c>
      <c r="I11" s="2891" t="s">
        <v>2670</v>
      </c>
      <c r="J11" s="2894"/>
      <c r="K11" s="2895" t="s">
        <v>2671</v>
      </c>
      <c r="L11" s="2890" t="s">
        <v>1813</v>
      </c>
      <c r="M11" s="2896" t="s">
        <v>1814</v>
      </c>
      <c r="N11" s="2896" t="s">
        <v>1815</v>
      </c>
      <c r="O11" s="2897" t="s">
        <v>1816</v>
      </c>
      <c r="P11" s="2893" t="s">
        <v>2672</v>
      </c>
      <c r="Q11" s="2842"/>
      <c r="R11" s="2842"/>
      <c r="S11" s="2842"/>
      <c r="T11" s="2842"/>
      <c r="U11" s="2842"/>
      <c r="V11" s="2842"/>
      <c r="W11" s="2842"/>
      <c r="X11" s="2842"/>
      <c r="Y11" s="2842"/>
      <c r="Z11" s="2842"/>
      <c r="AA11" s="2842"/>
      <c r="AB11" s="2842"/>
      <c r="AC11" s="2884"/>
      <c r="AD11" s="2884"/>
      <c r="AE11" s="2842"/>
      <c r="AF11" s="2842"/>
      <c r="AG11" s="2842"/>
      <c r="AH11" s="2842"/>
      <c r="AI11" s="2842"/>
      <c r="AJ11" s="2842"/>
      <c r="AK11" s="2842"/>
      <c r="AL11" s="2842"/>
      <c r="AM11" s="2842"/>
      <c r="AN11" s="2842"/>
      <c r="AO11" s="2842"/>
      <c r="AP11" s="2842"/>
      <c r="AQ11" s="2842"/>
      <c r="AR11" s="2842"/>
      <c r="AS11" s="2842"/>
      <c r="AT11" s="2842"/>
      <c r="AU11" s="2842"/>
      <c r="AV11" s="2842"/>
      <c r="AW11" s="2842"/>
      <c r="AX11" s="2842"/>
      <c r="AY11" s="2842"/>
      <c r="AZ11" s="2842"/>
      <c r="BA11" s="2842"/>
      <c r="BB11" s="2842"/>
      <c r="BC11" s="2842"/>
      <c r="BD11" s="2842"/>
      <c r="BE11" s="2842"/>
      <c r="BF11" s="2842"/>
      <c r="BG11" s="2842"/>
      <c r="BH11" s="2842"/>
      <c r="BI11" s="2842"/>
      <c r="BJ11" s="2842"/>
      <c r="BK11" s="2842"/>
      <c r="BL11" s="2842"/>
      <c r="BM11" s="2842"/>
      <c r="BN11" s="2842"/>
      <c r="BO11" s="2842"/>
      <c r="BP11" s="2842"/>
      <c r="BQ11" s="2842"/>
      <c r="BR11" s="2842"/>
      <c r="BS11" s="2842"/>
      <c r="BT11" s="2842"/>
      <c r="BU11" s="2842"/>
      <c r="BV11" s="2842"/>
      <c r="BW11" s="2842"/>
      <c r="BX11" s="2842"/>
      <c r="BY11" s="2842"/>
      <c r="BZ11" s="2842"/>
      <c r="CA11" s="2842"/>
      <c r="CB11" s="2842"/>
      <c r="CC11" s="2842"/>
      <c r="CD11" s="2842"/>
      <c r="CE11" s="2842"/>
      <c r="CF11" s="2842"/>
      <c r="CG11" s="2842"/>
      <c r="CH11" s="2842"/>
      <c r="CI11" s="2842"/>
      <c r="CJ11" s="2842"/>
      <c r="CK11" s="2842"/>
      <c r="CL11" s="2842"/>
      <c r="CM11" s="2842"/>
      <c r="CN11" s="2842"/>
      <c r="CO11" s="2842"/>
      <c r="CP11" s="2842"/>
      <c r="CQ11" s="2885"/>
      <c r="CR11" s="2885"/>
      <c r="CS11" s="2885"/>
      <c r="CT11" s="2885"/>
      <c r="CW11" s="2879"/>
      <c r="CX11" s="2879"/>
      <c r="CY11" s="2879"/>
      <c r="CZ11" s="2879"/>
      <c r="DA11" s="2879"/>
      <c r="DB11" s="2879"/>
      <c r="DC11" s="2879"/>
      <c r="DD11" s="2879"/>
      <c r="DE11" s="2879"/>
      <c r="DF11" s="2879"/>
    </row>
    <row r="12" spans="1:257" s="2843" customFormat="1" ht="39" customHeight="1">
      <c r="A12" s="2881"/>
      <c r="B12" s="2896" t="s">
        <v>1814</v>
      </c>
      <c r="C12" s="2891" t="s">
        <v>2673</v>
      </c>
      <c r="D12" s="2882"/>
      <c r="E12" s="2898" t="s">
        <v>2674</v>
      </c>
      <c r="F12" s="2891" t="s">
        <v>2675</v>
      </c>
      <c r="H12" s="2897" t="s">
        <v>2217</v>
      </c>
      <c r="I12" s="2891" t="s">
        <v>2676</v>
      </c>
      <c r="J12" s="2894"/>
      <c r="K12" s="2892" t="s">
        <v>2668</v>
      </c>
      <c r="L12" s="2899" t="s">
        <v>2219</v>
      </c>
      <c r="M12" s="2899" t="s">
        <v>2219</v>
      </c>
      <c r="N12" s="2899" t="s">
        <v>2219</v>
      </c>
      <c r="O12" s="2899" t="s">
        <v>2216</v>
      </c>
      <c r="P12" s="2899" t="s">
        <v>2216</v>
      </c>
      <c r="Q12" s="2842"/>
      <c r="R12" s="2842"/>
      <c r="S12" s="2842"/>
      <c r="T12" s="2842"/>
      <c r="U12" s="2842"/>
      <c r="V12" s="2842"/>
      <c r="W12" s="2842"/>
      <c r="X12" s="2842"/>
      <c r="Y12" s="2842"/>
      <c r="Z12" s="2842"/>
      <c r="AA12" s="2842"/>
      <c r="AB12" s="2842"/>
      <c r="AC12" s="2884"/>
      <c r="AD12" s="2884"/>
      <c r="AE12" s="2842"/>
      <c r="AF12" s="2842"/>
      <c r="AG12" s="2842"/>
      <c r="AH12" s="2842"/>
      <c r="AI12" s="2842"/>
      <c r="AJ12" s="2842"/>
      <c r="AK12" s="2842"/>
      <c r="AL12" s="2842"/>
      <c r="AM12" s="2842"/>
      <c r="AN12" s="2842"/>
      <c r="AO12" s="2842"/>
      <c r="AP12" s="2842"/>
      <c r="AQ12" s="2842"/>
      <c r="AR12" s="2842"/>
      <c r="AS12" s="2842"/>
      <c r="AT12" s="2842"/>
      <c r="AU12" s="2842"/>
      <c r="AV12" s="2842"/>
      <c r="AW12" s="2842"/>
      <c r="AX12" s="2842"/>
      <c r="AY12" s="2842"/>
      <c r="AZ12" s="2842"/>
      <c r="BA12" s="2842"/>
      <c r="BB12" s="2842"/>
      <c r="BC12" s="2842"/>
      <c r="BD12" s="2842"/>
      <c r="BE12" s="2842"/>
      <c r="BF12" s="2842"/>
      <c r="BG12" s="2842"/>
      <c r="BH12" s="2842"/>
      <c r="BI12" s="2842"/>
      <c r="BJ12" s="2842"/>
      <c r="BK12" s="2842"/>
      <c r="BL12" s="2842"/>
      <c r="BM12" s="2842"/>
      <c r="BN12" s="2842"/>
      <c r="BO12" s="2842"/>
      <c r="BP12" s="2842"/>
      <c r="BQ12" s="2842"/>
      <c r="BR12" s="2842"/>
      <c r="BS12" s="2842"/>
      <c r="BT12" s="2842"/>
      <c r="BU12" s="2842"/>
      <c r="BV12" s="2842"/>
      <c r="BW12" s="2842"/>
      <c r="BX12" s="2842"/>
      <c r="BY12" s="2842"/>
      <c r="BZ12" s="2842"/>
      <c r="CA12" s="2842"/>
      <c r="CB12" s="2842"/>
      <c r="CC12" s="2842"/>
      <c r="CD12" s="2842"/>
      <c r="CE12" s="2842"/>
      <c r="CF12" s="2842"/>
      <c r="CG12" s="2842"/>
      <c r="CH12" s="2842"/>
      <c r="CI12" s="2842"/>
      <c r="CJ12" s="2842"/>
      <c r="CK12" s="2842"/>
      <c r="CL12" s="2842"/>
      <c r="CM12" s="2842"/>
      <c r="CN12" s="2842"/>
      <c r="CO12" s="2842"/>
      <c r="CP12" s="2842"/>
      <c r="CQ12" s="2885"/>
      <c r="CR12" s="2885"/>
      <c r="CS12" s="2885"/>
      <c r="CT12" s="2885"/>
      <c r="CW12" s="2879"/>
      <c r="CX12" s="2879"/>
      <c r="CY12" s="2879"/>
      <c r="CZ12" s="2879"/>
      <c r="DA12" s="2879"/>
      <c r="DB12" s="2879"/>
      <c r="DC12" s="2879"/>
      <c r="DD12" s="2879"/>
      <c r="DE12" s="2879"/>
      <c r="DF12" s="2879"/>
    </row>
    <row r="13" spans="1:257" s="2843" customFormat="1" ht="39" customHeight="1">
      <c r="A13" s="2881"/>
      <c r="B13" s="2896" t="s">
        <v>1815</v>
      </c>
      <c r="C13" s="2891" t="s">
        <v>2677</v>
      </c>
      <c r="D13" s="2882"/>
      <c r="E13" s="2900" t="s">
        <v>2678</v>
      </c>
      <c r="F13" s="2891" t="s">
        <v>2679</v>
      </c>
      <c r="H13" s="2896" t="s">
        <v>2218</v>
      </c>
      <c r="I13" s="2891" t="s">
        <v>2680</v>
      </c>
      <c r="J13" s="2894"/>
      <c r="K13" s="2898" t="s">
        <v>2674</v>
      </c>
      <c r="L13" s="2899" t="s">
        <v>2219</v>
      </c>
      <c r="M13" s="2899" t="s">
        <v>2219</v>
      </c>
      <c r="N13" s="2899" t="s">
        <v>2219</v>
      </c>
      <c r="O13" s="2899" t="s">
        <v>2217</v>
      </c>
      <c r="P13" s="2899" t="s">
        <v>2216</v>
      </c>
      <c r="Q13" s="2842"/>
      <c r="R13" s="2842"/>
      <c r="S13" s="2842"/>
      <c r="T13" s="2842"/>
      <c r="U13" s="2842"/>
      <c r="V13" s="2842"/>
      <c r="W13" s="2842"/>
      <c r="X13" s="2842"/>
      <c r="Y13" s="2842"/>
      <c r="Z13" s="2842"/>
      <c r="AA13" s="2842"/>
      <c r="AB13" s="2842"/>
      <c r="AC13" s="2884"/>
      <c r="AD13" s="2884"/>
      <c r="AE13" s="2842"/>
      <c r="AF13" s="2842"/>
      <c r="AG13" s="2842"/>
      <c r="AH13" s="2842"/>
      <c r="AI13" s="2842"/>
      <c r="AJ13" s="2842"/>
      <c r="AK13" s="2842"/>
      <c r="AL13" s="2842"/>
      <c r="AM13" s="2842"/>
      <c r="AN13" s="2842"/>
      <c r="AO13" s="2842"/>
      <c r="AP13" s="2842"/>
      <c r="AQ13" s="2842"/>
      <c r="AR13" s="2842"/>
      <c r="AS13" s="2842"/>
      <c r="AT13" s="2842"/>
      <c r="AU13" s="2842"/>
      <c r="AV13" s="2842"/>
      <c r="AW13" s="2842"/>
      <c r="AX13" s="2842"/>
      <c r="AY13" s="2842"/>
      <c r="AZ13" s="2842"/>
      <c r="BA13" s="2842"/>
      <c r="BB13" s="2842"/>
      <c r="BC13" s="2842"/>
      <c r="BD13" s="2842"/>
      <c r="BE13" s="2842"/>
      <c r="BF13" s="2842"/>
      <c r="BG13" s="2842"/>
      <c r="BH13" s="2842"/>
      <c r="BI13" s="2842"/>
      <c r="BJ13" s="2842"/>
      <c r="BK13" s="2842"/>
      <c r="BL13" s="2842"/>
      <c r="BM13" s="2842"/>
      <c r="BN13" s="2842"/>
      <c r="BO13" s="2842"/>
      <c r="BP13" s="2842"/>
      <c r="BQ13" s="2842"/>
      <c r="BR13" s="2842"/>
      <c r="BS13" s="2842"/>
      <c r="BT13" s="2842"/>
      <c r="BU13" s="2842"/>
      <c r="BV13" s="2842"/>
      <c r="BW13" s="2842"/>
      <c r="BX13" s="2842"/>
      <c r="BY13" s="2842"/>
      <c r="BZ13" s="2842"/>
      <c r="CA13" s="2842"/>
      <c r="CB13" s="2842"/>
      <c r="CC13" s="2842"/>
      <c r="CD13" s="2842"/>
      <c r="CE13" s="2842"/>
      <c r="CF13" s="2842"/>
      <c r="CG13" s="2842"/>
      <c r="CH13" s="2842"/>
      <c r="CI13" s="2842"/>
      <c r="CJ13" s="2842"/>
      <c r="CK13" s="2842"/>
      <c r="CL13" s="2842"/>
      <c r="CM13" s="2842"/>
      <c r="CN13" s="2842"/>
      <c r="CO13" s="2842"/>
      <c r="CP13" s="2842"/>
      <c r="CQ13" s="2885"/>
      <c r="CR13" s="2885"/>
      <c r="CS13" s="2885"/>
      <c r="CT13" s="2885"/>
      <c r="CW13" s="2879"/>
      <c r="CX13" s="2879"/>
      <c r="CY13" s="2879"/>
      <c r="CZ13" s="2879"/>
      <c r="DA13" s="2879"/>
      <c r="DB13" s="2879"/>
      <c r="DC13" s="2879"/>
      <c r="DD13" s="2879"/>
      <c r="DE13" s="2879"/>
      <c r="DF13" s="2879"/>
    </row>
    <row r="14" spans="1:257" s="2843" customFormat="1" ht="39" customHeight="1">
      <c r="A14" s="2881"/>
      <c r="B14" s="2897" t="s">
        <v>1816</v>
      </c>
      <c r="C14" s="2891" t="s">
        <v>2681</v>
      </c>
      <c r="D14" s="2882"/>
      <c r="E14" s="2901" t="s">
        <v>2682</v>
      </c>
      <c r="F14" s="2891" t="s">
        <v>2683</v>
      </c>
      <c r="H14" s="2890" t="s">
        <v>2219</v>
      </c>
      <c r="I14" s="2891" t="s">
        <v>2684</v>
      </c>
      <c r="J14" s="2894"/>
      <c r="K14" s="2900" t="s">
        <v>2678</v>
      </c>
      <c r="L14" s="2899" t="s">
        <v>2219</v>
      </c>
      <c r="M14" s="2899" t="s">
        <v>2219</v>
      </c>
      <c r="N14" s="2899" t="s">
        <v>2219</v>
      </c>
      <c r="O14" s="2899" t="s">
        <v>2218</v>
      </c>
      <c r="P14" s="2899" t="s">
        <v>2217</v>
      </c>
      <c r="Q14" s="2842"/>
      <c r="R14" s="2842"/>
      <c r="S14" s="2842"/>
      <c r="T14" s="2842"/>
      <c r="U14" s="2842"/>
      <c r="V14" s="2842"/>
      <c r="W14" s="2842"/>
      <c r="X14" s="2842"/>
      <c r="Y14" s="2842"/>
      <c r="Z14" s="2842"/>
      <c r="AA14" s="2842"/>
      <c r="AB14" s="2842"/>
      <c r="AC14" s="2884"/>
      <c r="AD14" s="2884"/>
      <c r="AE14" s="2842"/>
      <c r="AF14" s="2842"/>
      <c r="AG14" s="2842"/>
      <c r="AH14" s="2842"/>
      <c r="AI14" s="2842"/>
      <c r="AJ14" s="2842"/>
      <c r="AK14" s="2842"/>
      <c r="AL14" s="2842"/>
      <c r="AM14" s="2842"/>
      <c r="AN14" s="2842"/>
      <c r="AO14" s="2842"/>
      <c r="AP14" s="2842"/>
      <c r="AQ14" s="2842"/>
      <c r="AR14" s="2842"/>
      <c r="AS14" s="2842"/>
      <c r="AT14" s="2842"/>
      <c r="AU14" s="2842"/>
      <c r="AV14" s="2842"/>
      <c r="AW14" s="2842"/>
      <c r="AX14" s="2842"/>
      <c r="AY14" s="2842"/>
      <c r="AZ14" s="2842"/>
      <c r="BA14" s="2842"/>
      <c r="BB14" s="2842"/>
      <c r="BC14" s="2842"/>
      <c r="BD14" s="2842"/>
      <c r="BE14" s="2842"/>
      <c r="BF14" s="2842"/>
      <c r="BG14" s="2842"/>
      <c r="BH14" s="2842"/>
      <c r="BI14" s="2842"/>
      <c r="BJ14" s="2842"/>
      <c r="BK14" s="2842"/>
      <c r="BL14" s="2842"/>
      <c r="BM14" s="2842"/>
      <c r="BN14" s="2842"/>
      <c r="BO14" s="2842"/>
      <c r="BP14" s="2842"/>
      <c r="BQ14" s="2842"/>
      <c r="BR14" s="2842"/>
      <c r="BS14" s="2842"/>
      <c r="BT14" s="2842"/>
      <c r="BU14" s="2842"/>
      <c r="BV14" s="2842"/>
      <c r="BW14" s="2842"/>
      <c r="BX14" s="2842"/>
      <c r="BY14" s="2842"/>
      <c r="BZ14" s="2842"/>
      <c r="CA14" s="2842"/>
      <c r="CB14" s="2842"/>
      <c r="CC14" s="2842"/>
      <c r="CD14" s="2842"/>
      <c r="CE14" s="2842"/>
      <c r="CF14" s="2842"/>
      <c r="CG14" s="2842"/>
      <c r="CH14" s="2842"/>
      <c r="CI14" s="2842"/>
      <c r="CJ14" s="2842"/>
      <c r="CK14" s="2842"/>
      <c r="CL14" s="2842"/>
      <c r="CM14" s="2842"/>
      <c r="CN14" s="2842"/>
      <c r="CO14" s="2842"/>
      <c r="CP14" s="2842"/>
      <c r="CQ14" s="2885"/>
      <c r="CR14" s="2885"/>
      <c r="CS14" s="2885"/>
      <c r="CT14" s="2885"/>
      <c r="CW14" s="2879"/>
      <c r="CX14" s="2879"/>
      <c r="CY14" s="2879"/>
      <c r="CZ14" s="2879"/>
      <c r="DA14" s="2879"/>
      <c r="DB14" s="2879"/>
      <c r="DC14" s="2879"/>
      <c r="DD14" s="2879"/>
      <c r="DE14" s="2879"/>
      <c r="DF14" s="2879"/>
    </row>
    <row r="15" spans="1:257" s="2843" customFormat="1" ht="39" customHeight="1">
      <c r="A15" s="2881"/>
      <c r="B15" s="2893" t="s">
        <v>2672</v>
      </c>
      <c r="C15" s="2891" t="s">
        <v>2685</v>
      </c>
      <c r="D15" s="2882"/>
      <c r="E15" s="2883"/>
      <c r="F15" s="2884"/>
      <c r="G15" s="2884"/>
      <c r="H15" s="2884"/>
      <c r="I15" s="2883"/>
      <c r="J15" s="2884"/>
      <c r="K15" s="2901" t="s">
        <v>2682</v>
      </c>
      <c r="L15" s="2899" t="s">
        <v>2219</v>
      </c>
      <c r="M15" s="2899" t="s">
        <v>2219</v>
      </c>
      <c r="N15" s="2899" t="s">
        <v>2219</v>
      </c>
      <c r="O15" s="2899" t="s">
        <v>2218</v>
      </c>
      <c r="P15" s="2899" t="s">
        <v>2217</v>
      </c>
      <c r="R15" s="2842"/>
      <c r="S15" s="2842"/>
      <c r="T15" s="2842"/>
      <c r="U15" s="2842"/>
      <c r="V15" s="2842"/>
      <c r="W15" s="2842"/>
      <c r="X15" s="2842"/>
      <c r="Y15" s="2842"/>
      <c r="Z15" s="2842"/>
      <c r="AA15" s="2842"/>
      <c r="AB15" s="2842"/>
      <c r="AC15" s="2842"/>
      <c r="AD15" s="2884"/>
      <c r="AE15" s="2884"/>
      <c r="AF15" s="2842"/>
      <c r="AG15" s="2842"/>
      <c r="AH15" s="2842"/>
      <c r="AI15" s="2842"/>
      <c r="AJ15" s="2842"/>
      <c r="AK15" s="2842"/>
      <c r="AL15" s="2842"/>
      <c r="AM15" s="2842"/>
      <c r="AN15" s="2842"/>
      <c r="AO15" s="2842"/>
      <c r="AP15" s="2842"/>
      <c r="AQ15" s="2842"/>
      <c r="AR15" s="2842"/>
      <c r="AS15" s="2842"/>
      <c r="AT15" s="2842"/>
      <c r="AU15" s="2842"/>
      <c r="AV15" s="2842"/>
      <c r="AW15" s="2842"/>
      <c r="AX15" s="2842"/>
      <c r="AY15" s="2842"/>
      <c r="AZ15" s="2842"/>
      <c r="BA15" s="2842"/>
      <c r="BB15" s="2842"/>
      <c r="BC15" s="2842"/>
      <c r="BD15" s="2842"/>
      <c r="BE15" s="2842"/>
      <c r="BF15" s="2842"/>
      <c r="BG15" s="2842"/>
      <c r="BH15" s="2842"/>
      <c r="BI15" s="2842"/>
      <c r="BJ15" s="2842"/>
      <c r="BK15" s="2842"/>
      <c r="BL15" s="2842"/>
      <c r="BM15" s="2842"/>
      <c r="BN15" s="2842"/>
      <c r="BO15" s="2842"/>
      <c r="BP15" s="2842"/>
      <c r="BQ15" s="2842"/>
      <c r="BR15" s="2842"/>
      <c r="BS15" s="2842"/>
      <c r="BT15" s="2842"/>
      <c r="BU15" s="2842"/>
      <c r="BV15" s="2842"/>
      <c r="BW15" s="2842"/>
      <c r="BX15" s="2842"/>
      <c r="BY15" s="2842"/>
      <c r="BZ15" s="2842"/>
      <c r="CA15" s="2842"/>
      <c r="CB15" s="2842"/>
      <c r="CC15" s="2842"/>
      <c r="CD15" s="2842"/>
      <c r="CE15" s="2842"/>
      <c r="CF15" s="2842"/>
      <c r="CG15" s="2842"/>
      <c r="CH15" s="2842"/>
      <c r="CI15" s="2842"/>
      <c r="CJ15" s="2842"/>
      <c r="CK15" s="2842"/>
      <c r="CL15" s="2842"/>
      <c r="CM15" s="2842"/>
      <c r="CN15" s="2842"/>
      <c r="CO15" s="2842"/>
      <c r="CP15" s="2842"/>
      <c r="CQ15" s="2842"/>
      <c r="CR15" s="2885"/>
      <c r="CS15" s="2885"/>
      <c r="CT15" s="2885"/>
      <c r="CU15" s="2885"/>
      <c r="CX15" s="2879"/>
      <c r="CY15" s="2879"/>
      <c r="CZ15" s="2879"/>
      <c r="DA15" s="2879"/>
      <c r="DB15" s="2879"/>
      <c r="DC15" s="2879"/>
      <c r="DD15" s="2879"/>
      <c r="DE15" s="2879"/>
      <c r="DF15" s="2879"/>
      <c r="DG15" s="2879"/>
    </row>
    <row r="16" spans="1:257" s="2843" customFormat="1" ht="15" customHeight="1">
      <c r="A16" s="2881"/>
      <c r="B16" s="2882"/>
      <c r="D16" s="2882"/>
      <c r="E16" s="2883"/>
      <c r="F16" s="2884"/>
      <c r="G16" s="2884"/>
      <c r="H16" s="2884"/>
      <c r="I16" s="2902"/>
      <c r="J16" s="2902"/>
      <c r="K16" s="2902"/>
      <c r="L16" s="2842"/>
      <c r="M16" s="2842"/>
      <c r="N16" s="2884"/>
      <c r="O16" s="2884"/>
      <c r="P16" s="2842"/>
      <c r="Q16" s="2842"/>
      <c r="R16" s="2842"/>
      <c r="S16" s="2842"/>
      <c r="T16" s="2842"/>
      <c r="U16" s="2842"/>
      <c r="V16" s="2842"/>
      <c r="W16" s="2842"/>
      <c r="X16" s="2842"/>
      <c r="Y16" s="2842"/>
      <c r="Z16" s="2842"/>
      <c r="AA16" s="2842"/>
      <c r="AB16" s="2842"/>
      <c r="AC16" s="2842"/>
      <c r="AD16" s="2842"/>
      <c r="AE16" s="2884"/>
      <c r="AF16" s="2884"/>
      <c r="AG16" s="2842"/>
      <c r="AH16" s="2842"/>
      <c r="AI16" s="2842"/>
      <c r="AJ16" s="2842"/>
      <c r="AK16" s="2842"/>
      <c r="AL16" s="2842"/>
      <c r="AM16" s="2842"/>
      <c r="AN16" s="2842"/>
      <c r="AO16" s="2842"/>
      <c r="AP16" s="2842"/>
      <c r="AQ16" s="2842"/>
      <c r="AR16" s="2842"/>
      <c r="AS16" s="2842"/>
      <c r="AT16" s="2842"/>
      <c r="AU16" s="2842"/>
      <c r="AV16" s="2842"/>
      <c r="AW16" s="2842"/>
      <c r="AX16" s="2842"/>
      <c r="AY16" s="2842"/>
      <c r="AZ16" s="2842"/>
      <c r="BA16" s="2842"/>
      <c r="BB16" s="2842"/>
      <c r="BC16" s="2842"/>
      <c r="BD16" s="2842"/>
      <c r="BE16" s="2842"/>
      <c r="BF16" s="2842"/>
      <c r="BG16" s="2842"/>
      <c r="BH16" s="2842"/>
      <c r="BI16" s="2842"/>
      <c r="BJ16" s="2842"/>
      <c r="BK16" s="2842"/>
      <c r="BL16" s="2842"/>
      <c r="BM16" s="2842"/>
      <c r="BN16" s="2842"/>
      <c r="BO16" s="2842"/>
      <c r="BP16" s="2842"/>
      <c r="BQ16" s="2842"/>
      <c r="BR16" s="2842"/>
      <c r="BS16" s="2842"/>
      <c r="BT16" s="2842"/>
      <c r="BU16" s="2842"/>
      <c r="BV16" s="2842"/>
      <c r="BW16" s="2842"/>
      <c r="BX16" s="2842"/>
      <c r="BY16" s="2842"/>
      <c r="BZ16" s="2842"/>
      <c r="CA16" s="2842"/>
      <c r="CB16" s="2842"/>
      <c r="CC16" s="2842"/>
      <c r="CD16" s="2842"/>
      <c r="CE16" s="2842"/>
      <c r="CF16" s="2842"/>
      <c r="CG16" s="2842"/>
      <c r="CH16" s="2842"/>
      <c r="CI16" s="2842"/>
      <c r="CJ16" s="2842"/>
      <c r="CK16" s="2842"/>
      <c r="CL16" s="2842"/>
      <c r="CM16" s="2842"/>
      <c r="CN16" s="2842"/>
      <c r="CO16" s="2842"/>
      <c r="CP16" s="2842"/>
      <c r="CQ16" s="2842"/>
      <c r="CR16" s="2842"/>
      <c r="CS16" s="2885"/>
      <c r="CT16" s="2885"/>
      <c r="CU16" s="2885"/>
      <c r="CV16" s="2885"/>
      <c r="CY16" s="2879"/>
      <c r="CZ16" s="2879"/>
      <c r="DA16" s="2879"/>
      <c r="DB16" s="2879"/>
      <c r="DC16" s="2879"/>
      <c r="DD16" s="2879"/>
      <c r="DE16" s="2879"/>
      <c r="DF16" s="2879"/>
      <c r="DG16" s="2879"/>
      <c r="DH16" s="2879"/>
    </row>
    <row r="17" spans="1:112" s="2843" customFormat="1">
      <c r="A17" s="2881"/>
      <c r="L17" s="2882"/>
      <c r="N17" s="2882"/>
      <c r="O17" s="2883"/>
      <c r="P17" s="2884"/>
      <c r="Q17" s="2884"/>
      <c r="R17" s="2884"/>
      <c r="S17" s="2884"/>
      <c r="T17" s="2884"/>
      <c r="U17" s="2842"/>
      <c r="V17" s="2842"/>
      <c r="W17" s="2842"/>
      <c r="X17" s="2842"/>
      <c r="Y17" s="2842"/>
      <c r="Z17" s="2884"/>
      <c r="AA17" s="2884"/>
      <c r="AB17" s="2842"/>
      <c r="AC17" s="2842"/>
      <c r="AD17" s="2842"/>
      <c r="AE17" s="2842"/>
      <c r="AF17" s="2842"/>
      <c r="AG17" s="2842"/>
      <c r="AH17" s="2842"/>
      <c r="AI17" s="2842"/>
      <c r="AJ17" s="2842"/>
      <c r="AK17" s="2842"/>
      <c r="AL17" s="2842"/>
      <c r="AM17" s="2842"/>
      <c r="AN17" s="2842"/>
      <c r="AO17" s="2842"/>
      <c r="AP17" s="2884"/>
      <c r="AQ17" s="2884"/>
      <c r="AR17" s="2842"/>
      <c r="AS17" s="2842"/>
      <c r="AT17" s="2842"/>
      <c r="AU17" s="2842"/>
      <c r="AV17" s="2842"/>
      <c r="AW17" s="2842"/>
      <c r="AX17" s="2842"/>
      <c r="AY17" s="2842"/>
      <c r="AZ17" s="2842"/>
      <c r="BA17" s="2842"/>
      <c r="BB17" s="2842"/>
      <c r="BC17" s="2842"/>
      <c r="BD17" s="2842"/>
      <c r="BE17" s="2842"/>
      <c r="BF17" s="2842"/>
      <c r="BG17" s="2842"/>
      <c r="BH17" s="2882"/>
      <c r="BI17" s="2876"/>
      <c r="BJ17" s="2876"/>
      <c r="BL17" s="2884"/>
      <c r="BM17" s="2842"/>
      <c r="BN17" s="2842"/>
      <c r="BO17" s="2842"/>
      <c r="BP17" s="2842"/>
      <c r="BQ17" s="2842"/>
      <c r="BR17" s="2842"/>
      <c r="BS17" s="2842"/>
      <c r="BT17" s="2842"/>
      <c r="BU17" s="2842"/>
      <c r="BV17" s="2842"/>
      <c r="BW17" s="2842"/>
      <c r="BX17" s="2842"/>
      <c r="BY17" s="2842"/>
      <c r="BZ17" s="2842"/>
      <c r="CA17" s="2884"/>
      <c r="CB17" s="2884"/>
      <c r="CC17" s="2842"/>
      <c r="CD17" s="2842"/>
      <c r="CE17" s="2842"/>
      <c r="CF17" s="2842"/>
      <c r="CG17" s="2842"/>
      <c r="CH17" s="2842"/>
      <c r="CI17" s="2842"/>
      <c r="CJ17" s="2842"/>
      <c r="CK17" s="2842"/>
      <c r="CL17" s="2842"/>
      <c r="CM17" s="2842"/>
      <c r="CN17" s="2842"/>
      <c r="CO17" s="2842"/>
      <c r="CP17" s="2842"/>
      <c r="CQ17" s="2842"/>
      <c r="CR17" s="2842"/>
      <c r="CS17" s="2885"/>
      <c r="CT17" s="2885"/>
      <c r="CU17" s="2885"/>
      <c r="CV17" s="2885"/>
      <c r="CY17" s="2879"/>
      <c r="CZ17" s="2879"/>
      <c r="DA17" s="2879"/>
      <c r="DB17" s="2879"/>
      <c r="DC17" s="2879"/>
      <c r="DD17" s="2879"/>
      <c r="DE17" s="2879"/>
      <c r="DF17" s="2879"/>
      <c r="DG17" s="2879"/>
      <c r="DH17" s="2879"/>
    </row>
    <row r="18" spans="1:112" s="2843" customFormat="1" ht="12.75">
      <c r="A18" s="2881"/>
      <c r="B18" s="2903" t="s">
        <v>2686</v>
      </c>
      <c r="D18" s="2882"/>
      <c r="E18" s="2883"/>
      <c r="F18" s="2884"/>
      <c r="G18" s="2884"/>
      <c r="H18" s="2884"/>
      <c r="I18" s="2884"/>
      <c r="J18" s="2884"/>
      <c r="K18" s="2842"/>
      <c r="L18" s="2842"/>
      <c r="M18" s="2842"/>
      <c r="N18" s="2842"/>
      <c r="O18" s="2883"/>
      <c r="P18" s="2884"/>
      <c r="Q18" s="2884"/>
      <c r="R18" s="2884"/>
      <c r="S18" s="2884"/>
      <c r="T18" s="2884"/>
      <c r="U18" s="2842"/>
      <c r="V18" s="2904"/>
      <c r="W18" s="2882"/>
      <c r="X18" s="2876"/>
      <c r="Y18" s="2876"/>
      <c r="AA18" s="2884"/>
      <c r="AB18" s="2842"/>
      <c r="AC18" s="2842"/>
      <c r="AD18" s="2842"/>
      <c r="AE18" s="2842"/>
      <c r="AF18" s="2842"/>
      <c r="AG18" s="2842"/>
      <c r="AH18" s="2842"/>
      <c r="AI18" s="2842"/>
      <c r="AJ18" s="2842"/>
      <c r="AK18" s="2842"/>
      <c r="AL18" s="2842"/>
      <c r="AM18" s="2842"/>
      <c r="AN18" s="2842"/>
      <c r="AO18" s="2842"/>
      <c r="AP18" s="2884"/>
      <c r="AQ18" s="2884"/>
      <c r="AR18" s="2842"/>
      <c r="AS18" s="2842"/>
      <c r="AT18" s="2842"/>
      <c r="AU18" s="2842"/>
      <c r="AV18" s="2842"/>
      <c r="AW18" s="2842"/>
      <c r="AX18" s="2842"/>
      <c r="AY18" s="2842"/>
      <c r="AZ18" s="2842"/>
      <c r="BA18" s="2842"/>
      <c r="BB18" s="2842"/>
      <c r="BC18" s="2842"/>
      <c r="BD18" s="2842"/>
      <c r="BE18" s="2842"/>
      <c r="BF18" s="2842"/>
      <c r="BG18" s="2842"/>
      <c r="BH18" s="2882"/>
      <c r="BI18" s="2876"/>
      <c r="BJ18" s="2876"/>
      <c r="BL18" s="2884"/>
      <c r="BM18" s="2842"/>
      <c r="BN18" s="2842"/>
      <c r="BO18" s="2842"/>
      <c r="BP18" s="2842"/>
      <c r="BQ18" s="2842"/>
      <c r="BR18" s="2842"/>
      <c r="BS18" s="2842"/>
      <c r="BT18" s="2842"/>
      <c r="BU18" s="2842"/>
      <c r="BV18" s="2842"/>
      <c r="BW18" s="2842"/>
      <c r="BX18" s="2842"/>
      <c r="BY18" s="2842"/>
      <c r="BZ18" s="2842"/>
      <c r="CA18" s="2884"/>
      <c r="CB18" s="2884"/>
      <c r="CC18" s="2842"/>
      <c r="CD18" s="2842"/>
      <c r="CE18" s="2842"/>
      <c r="CF18" s="2842"/>
      <c r="CG18" s="2842"/>
      <c r="CH18" s="2842"/>
      <c r="CI18" s="2842"/>
      <c r="CJ18" s="2842"/>
      <c r="CK18" s="2842"/>
      <c r="CL18" s="2842"/>
      <c r="CM18" s="2842"/>
      <c r="CN18" s="2842"/>
      <c r="CO18" s="2842"/>
      <c r="CP18" s="2842"/>
      <c r="CQ18" s="2842"/>
      <c r="CR18" s="2842"/>
      <c r="CS18" s="2885"/>
      <c r="CT18" s="2885"/>
      <c r="CU18" s="2885"/>
      <c r="CV18" s="2885"/>
      <c r="CY18" s="2879"/>
      <c r="CZ18" s="2879"/>
      <c r="DA18" s="2879"/>
      <c r="DB18" s="2879"/>
      <c r="DC18" s="2879"/>
      <c r="DD18" s="2879"/>
      <c r="DE18" s="2879"/>
      <c r="DF18" s="2879"/>
      <c r="DG18" s="2879"/>
      <c r="DH18" s="2879"/>
    </row>
    <row r="19" spans="1:112" s="2843" customFormat="1" ht="12.75">
      <c r="A19" s="2881"/>
      <c r="B19" s="2905" t="s">
        <v>2687</v>
      </c>
      <c r="D19" s="2882"/>
      <c r="E19" s="2883"/>
      <c r="F19" s="2884"/>
      <c r="G19" s="2884"/>
      <c r="H19" s="2884"/>
      <c r="I19" s="2884"/>
      <c r="J19" s="2884"/>
      <c r="K19" s="2842"/>
      <c r="L19" s="2204"/>
      <c r="M19" s="2204"/>
      <c r="N19" s="2204"/>
      <c r="O19" s="2204"/>
      <c r="P19" s="2204"/>
      <c r="Q19" s="2204"/>
      <c r="R19" s="2204"/>
      <c r="S19" s="2884"/>
      <c r="T19" s="2884"/>
      <c r="U19" s="2842"/>
      <c r="V19" s="2904"/>
      <c r="W19" s="2842"/>
      <c r="X19" s="2876"/>
      <c r="Y19" s="2876"/>
      <c r="Z19" s="2884"/>
      <c r="AA19" s="2884"/>
      <c r="AB19" s="2842"/>
      <c r="AC19" s="2842"/>
      <c r="AD19" s="2842"/>
      <c r="AE19" s="2842"/>
      <c r="AF19" s="2842"/>
      <c r="AG19" s="2842"/>
      <c r="AH19" s="2842"/>
      <c r="AI19" s="2842"/>
      <c r="AJ19" s="2842"/>
      <c r="AK19" s="2842"/>
      <c r="AL19" s="2842"/>
      <c r="AM19" s="2842"/>
      <c r="AN19" s="2842"/>
      <c r="AO19" s="2842"/>
      <c r="AP19" s="2884"/>
      <c r="AQ19" s="2884"/>
      <c r="AR19" s="2842"/>
      <c r="AS19" s="2842"/>
      <c r="AT19" s="2842"/>
      <c r="AU19" s="2842"/>
      <c r="AV19" s="2842"/>
      <c r="AW19" s="2842"/>
      <c r="AX19" s="2842"/>
      <c r="AY19" s="2842"/>
      <c r="AZ19" s="2842"/>
      <c r="BA19" s="2842"/>
      <c r="BB19" s="2842"/>
      <c r="BC19" s="2842"/>
      <c r="BD19" s="2842"/>
      <c r="BE19" s="2842"/>
      <c r="BF19" s="2842"/>
      <c r="BG19" s="2842"/>
      <c r="BH19" s="2842"/>
      <c r="BI19" s="2876"/>
      <c r="BJ19" s="2876"/>
      <c r="BK19" s="2884"/>
      <c r="BL19" s="2884"/>
      <c r="BM19" s="2842"/>
      <c r="BN19" s="2842"/>
      <c r="BO19" s="2842"/>
      <c r="BP19" s="2842"/>
      <c r="BQ19" s="2842"/>
      <c r="BR19" s="2842"/>
      <c r="BS19" s="2842"/>
      <c r="BT19" s="2842"/>
      <c r="BU19" s="2842"/>
      <c r="BV19" s="2842"/>
      <c r="BW19" s="2842"/>
      <c r="BX19" s="2842"/>
      <c r="BY19" s="2842"/>
      <c r="BZ19" s="2842"/>
      <c r="CA19" s="2884"/>
      <c r="CB19" s="2884"/>
      <c r="CC19" s="2842"/>
      <c r="CD19" s="2842"/>
      <c r="CE19" s="2842"/>
      <c r="CF19" s="2842"/>
      <c r="CG19" s="2842"/>
      <c r="CH19" s="2842"/>
      <c r="CI19" s="2842"/>
      <c r="CJ19" s="2842"/>
      <c r="CK19" s="2842"/>
      <c r="CL19" s="2842"/>
      <c r="CM19" s="2842"/>
      <c r="CN19" s="2842"/>
      <c r="CO19" s="2842"/>
      <c r="CP19" s="2842"/>
      <c r="CQ19" s="2842"/>
      <c r="CR19" s="2842"/>
      <c r="CS19" s="2885"/>
      <c r="CT19" s="2885"/>
      <c r="CU19" s="2885"/>
      <c r="CV19" s="2885"/>
      <c r="CY19" s="2879"/>
      <c r="CZ19" s="2879"/>
      <c r="DA19" s="2879"/>
      <c r="DB19" s="2879"/>
      <c r="DC19" s="2879"/>
      <c r="DD19" s="2879"/>
      <c r="DE19" s="2879"/>
      <c r="DF19" s="2879"/>
      <c r="DG19" s="2879"/>
      <c r="DH19" s="2879"/>
    </row>
    <row r="20" spans="1:112" ht="27" customHeight="1">
      <c r="B20" s="3762" t="s">
        <v>2688</v>
      </c>
      <c r="C20" s="3763"/>
      <c r="D20" s="2907" t="s">
        <v>2664</v>
      </c>
      <c r="E20" s="2907" t="s">
        <v>244</v>
      </c>
      <c r="F20" s="3764">
        <v>41364</v>
      </c>
      <c r="G20" s="3765"/>
      <c r="H20" s="3765"/>
      <c r="I20" s="3765"/>
      <c r="J20" s="3766"/>
      <c r="K20" s="3764">
        <v>41729</v>
      </c>
      <c r="L20" s="3765"/>
      <c r="M20" s="3765"/>
      <c r="N20" s="3765"/>
      <c r="O20" s="3766"/>
      <c r="P20" s="3764">
        <v>42094</v>
      </c>
      <c r="Q20" s="3765"/>
      <c r="R20" s="3765"/>
      <c r="S20" s="3765"/>
      <c r="T20" s="3766"/>
      <c r="U20" s="3764">
        <v>42460</v>
      </c>
      <c r="V20" s="3765"/>
      <c r="W20" s="3765"/>
      <c r="X20" s="3765"/>
      <c r="Y20" s="3766"/>
      <c r="Z20" s="3764">
        <v>42825</v>
      </c>
      <c r="AA20" s="3765"/>
      <c r="AB20" s="3765"/>
      <c r="AC20" s="3765"/>
      <c r="AD20" s="3766"/>
      <c r="AE20" s="3764">
        <v>43190</v>
      </c>
      <c r="AF20" s="3765"/>
      <c r="AG20" s="3765"/>
      <c r="AH20" s="3765"/>
      <c r="AI20" s="3766"/>
      <c r="AJ20" s="3764">
        <v>43555</v>
      </c>
      <c r="AK20" s="3765"/>
      <c r="AL20" s="3765"/>
      <c r="AM20" s="3765"/>
      <c r="AN20" s="3766"/>
      <c r="AO20" s="3764">
        <v>43921</v>
      </c>
      <c r="AP20" s="3765"/>
      <c r="AQ20" s="3765"/>
      <c r="AR20" s="3765"/>
      <c r="AS20" s="3766"/>
      <c r="AT20" s="3764">
        <v>44286</v>
      </c>
      <c r="AU20" s="3765"/>
      <c r="AV20" s="3765"/>
      <c r="AW20" s="3765"/>
      <c r="AX20" s="3766"/>
      <c r="AY20" s="2842"/>
      <c r="AZ20" s="2842"/>
      <c r="BA20" s="2842"/>
      <c r="BB20" s="2842"/>
      <c r="BC20" s="2842"/>
      <c r="BD20" s="2842"/>
      <c r="BE20" s="2842"/>
      <c r="BF20" s="2842"/>
      <c r="BG20" s="2842"/>
      <c r="BH20" s="2842"/>
      <c r="BI20" s="2842"/>
      <c r="BJ20" s="2842"/>
      <c r="BK20" s="2842"/>
      <c r="BL20" s="2842"/>
      <c r="BM20" s="2842"/>
      <c r="BN20" s="2842"/>
      <c r="BO20" s="2842"/>
      <c r="BP20" s="2842"/>
      <c r="BQ20" s="2842"/>
      <c r="BR20" s="2842"/>
      <c r="BS20" s="2842"/>
      <c r="BT20" s="2842"/>
      <c r="BU20" s="2842"/>
      <c r="BV20" s="2842"/>
      <c r="BW20" s="2842"/>
      <c r="BX20" s="2842"/>
      <c r="BY20" s="2842"/>
      <c r="BZ20" s="2842"/>
      <c r="CA20" s="2842"/>
      <c r="CB20" s="2842"/>
      <c r="CC20" s="2842"/>
      <c r="CD20" s="2842"/>
      <c r="CE20" s="2842"/>
      <c r="CF20" s="2842"/>
      <c r="CG20" s="2842"/>
      <c r="CH20" s="2842"/>
      <c r="CI20" s="2842"/>
      <c r="CJ20" s="2842"/>
      <c r="CK20" s="2842"/>
      <c r="CL20" s="2842"/>
      <c r="CM20" s="2842"/>
      <c r="CN20" s="2842"/>
      <c r="CO20" s="2842"/>
      <c r="CP20" s="2842"/>
      <c r="CQ20" s="2842"/>
      <c r="CR20" s="2842"/>
      <c r="CS20" s="2842"/>
    </row>
    <row r="21" spans="1:112" ht="24.75" customHeight="1">
      <c r="B21" s="2908"/>
      <c r="C21" s="2909"/>
      <c r="D21" s="2909"/>
      <c r="E21" s="2910"/>
      <c r="F21" s="3767" t="s">
        <v>2663</v>
      </c>
      <c r="G21" s="3768"/>
      <c r="H21" s="3768"/>
      <c r="I21" s="3768"/>
      <c r="J21" s="3769"/>
      <c r="K21" s="3767" t="s">
        <v>2663</v>
      </c>
      <c r="L21" s="3768"/>
      <c r="M21" s="3768"/>
      <c r="N21" s="3768"/>
      <c r="O21" s="3769"/>
      <c r="P21" s="3767" t="s">
        <v>2663</v>
      </c>
      <c r="Q21" s="3768"/>
      <c r="R21" s="3768"/>
      <c r="S21" s="3768"/>
      <c r="T21" s="3769"/>
      <c r="U21" s="3767" t="s">
        <v>2663</v>
      </c>
      <c r="V21" s="3768"/>
      <c r="W21" s="3768"/>
      <c r="X21" s="3768"/>
      <c r="Y21" s="3769"/>
      <c r="Z21" s="3767" t="s">
        <v>2663</v>
      </c>
      <c r="AA21" s="3768"/>
      <c r="AB21" s="3768"/>
      <c r="AC21" s="3768"/>
      <c r="AD21" s="3769"/>
      <c r="AE21" s="3767" t="s">
        <v>2663</v>
      </c>
      <c r="AF21" s="3768"/>
      <c r="AG21" s="3768"/>
      <c r="AH21" s="3768"/>
      <c r="AI21" s="3769"/>
      <c r="AJ21" s="3767" t="s">
        <v>2663</v>
      </c>
      <c r="AK21" s="3768"/>
      <c r="AL21" s="3768"/>
      <c r="AM21" s="3768"/>
      <c r="AN21" s="3769"/>
      <c r="AO21" s="3767" t="s">
        <v>2663</v>
      </c>
      <c r="AP21" s="3768"/>
      <c r="AQ21" s="3768"/>
      <c r="AR21" s="3768"/>
      <c r="AS21" s="3769"/>
      <c r="AT21" s="3767" t="s">
        <v>2663</v>
      </c>
      <c r="AU21" s="3768"/>
      <c r="AV21" s="3768"/>
      <c r="AW21" s="3768"/>
      <c r="AX21" s="3769"/>
      <c r="AY21" s="2842"/>
      <c r="AZ21" s="2842"/>
      <c r="BA21" s="2842"/>
      <c r="BB21" s="2842"/>
      <c r="BC21" s="2842"/>
      <c r="BD21" s="2842"/>
      <c r="BE21" s="2842"/>
      <c r="BF21" s="2842"/>
      <c r="BG21" s="2842"/>
      <c r="BH21" s="2842"/>
      <c r="BI21" s="2842"/>
      <c r="BJ21" s="2842"/>
      <c r="BK21" s="2842"/>
      <c r="BL21" s="2842"/>
      <c r="BM21" s="2842"/>
      <c r="BN21" s="2842"/>
      <c r="BO21" s="2842"/>
      <c r="BP21" s="2842"/>
      <c r="BQ21" s="2842"/>
      <c r="BR21" s="2842"/>
      <c r="BS21" s="2842"/>
      <c r="BT21" s="2842"/>
      <c r="BU21" s="2842"/>
      <c r="BV21" s="2842"/>
      <c r="BW21" s="2842"/>
      <c r="BX21" s="2842"/>
      <c r="BY21" s="2842"/>
      <c r="BZ21" s="2842"/>
      <c r="CA21" s="2842"/>
      <c r="CB21" s="2842"/>
      <c r="CC21" s="2842"/>
      <c r="CD21" s="2842"/>
      <c r="CE21" s="2842"/>
      <c r="CF21" s="2842"/>
      <c r="CG21" s="2842"/>
      <c r="CH21" s="2842"/>
      <c r="CI21" s="2842"/>
      <c r="CJ21" s="2842"/>
      <c r="CK21" s="2842"/>
      <c r="CL21" s="2842"/>
      <c r="CM21" s="2842"/>
      <c r="CN21" s="2842"/>
      <c r="CO21" s="2842"/>
      <c r="CP21" s="2842"/>
      <c r="CQ21" s="2842"/>
      <c r="CR21" s="2842"/>
      <c r="CS21" s="2842"/>
    </row>
    <row r="22" spans="1:112" ht="15.75" customHeight="1">
      <c r="B22" s="2911"/>
      <c r="C22" s="2912"/>
      <c r="D22" s="2912"/>
      <c r="E22" s="2913"/>
      <c r="F22" s="2890" t="s">
        <v>1813</v>
      </c>
      <c r="G22" s="2896" t="s">
        <v>1814</v>
      </c>
      <c r="H22" s="2896" t="s">
        <v>1815</v>
      </c>
      <c r="I22" s="2897" t="s">
        <v>1816</v>
      </c>
      <c r="J22" s="2893" t="s">
        <v>2672</v>
      </c>
      <c r="K22" s="2890" t="s">
        <v>1813</v>
      </c>
      <c r="L22" s="2896" t="s">
        <v>1814</v>
      </c>
      <c r="M22" s="2896" t="s">
        <v>1815</v>
      </c>
      <c r="N22" s="2897" t="s">
        <v>1816</v>
      </c>
      <c r="O22" s="2893" t="s">
        <v>2672</v>
      </c>
      <c r="P22" s="2890" t="s">
        <v>1813</v>
      </c>
      <c r="Q22" s="2896" t="s">
        <v>1814</v>
      </c>
      <c r="R22" s="2896" t="s">
        <v>1815</v>
      </c>
      <c r="S22" s="2897" t="s">
        <v>1816</v>
      </c>
      <c r="T22" s="2893" t="s">
        <v>2672</v>
      </c>
      <c r="U22" s="2890" t="s">
        <v>1813</v>
      </c>
      <c r="V22" s="2896" t="s">
        <v>1814</v>
      </c>
      <c r="W22" s="2896" t="s">
        <v>1815</v>
      </c>
      <c r="X22" s="2897" t="s">
        <v>1816</v>
      </c>
      <c r="Y22" s="2893" t="s">
        <v>2672</v>
      </c>
      <c r="Z22" s="2890" t="s">
        <v>1813</v>
      </c>
      <c r="AA22" s="2896" t="s">
        <v>1814</v>
      </c>
      <c r="AB22" s="2896" t="s">
        <v>1815</v>
      </c>
      <c r="AC22" s="2897" t="s">
        <v>1816</v>
      </c>
      <c r="AD22" s="2893" t="s">
        <v>2672</v>
      </c>
      <c r="AE22" s="2890" t="s">
        <v>1813</v>
      </c>
      <c r="AF22" s="2896" t="s">
        <v>1814</v>
      </c>
      <c r="AG22" s="2896" t="s">
        <v>1815</v>
      </c>
      <c r="AH22" s="2897" t="s">
        <v>1816</v>
      </c>
      <c r="AI22" s="2893" t="s">
        <v>2672</v>
      </c>
      <c r="AJ22" s="2890" t="s">
        <v>1813</v>
      </c>
      <c r="AK22" s="2896" t="s">
        <v>1814</v>
      </c>
      <c r="AL22" s="2896" t="s">
        <v>1815</v>
      </c>
      <c r="AM22" s="2897" t="s">
        <v>1816</v>
      </c>
      <c r="AN22" s="2893" t="s">
        <v>2672</v>
      </c>
      <c r="AO22" s="2890" t="s">
        <v>1813</v>
      </c>
      <c r="AP22" s="2896" t="s">
        <v>1814</v>
      </c>
      <c r="AQ22" s="2896" t="s">
        <v>1815</v>
      </c>
      <c r="AR22" s="2897" t="s">
        <v>1816</v>
      </c>
      <c r="AS22" s="2893" t="s">
        <v>2672</v>
      </c>
      <c r="AT22" s="2890" t="s">
        <v>1813</v>
      </c>
      <c r="AU22" s="2896" t="s">
        <v>1814</v>
      </c>
      <c r="AV22" s="2896" t="s">
        <v>1815</v>
      </c>
      <c r="AW22" s="2897" t="s">
        <v>1816</v>
      </c>
      <c r="AX22" s="2893" t="s">
        <v>2672</v>
      </c>
      <c r="AY22" s="2842"/>
      <c r="AZ22" s="2842"/>
      <c r="BA22" s="2842"/>
      <c r="BB22" s="2842"/>
      <c r="BC22" s="2842"/>
      <c r="BD22" s="2842"/>
      <c r="BE22" s="2842"/>
      <c r="BF22" s="2842"/>
      <c r="BG22" s="2842"/>
      <c r="BH22" s="2842"/>
      <c r="BI22" s="2842"/>
      <c r="BJ22" s="2842"/>
      <c r="BK22" s="2842"/>
      <c r="BL22" s="2842"/>
      <c r="BM22" s="2842"/>
      <c r="BN22" s="2842"/>
      <c r="BO22" s="2842"/>
      <c r="BP22" s="2842"/>
      <c r="BQ22" s="2842"/>
      <c r="BR22" s="2842"/>
      <c r="BS22" s="2842"/>
      <c r="BT22" s="2842"/>
      <c r="BU22" s="2842"/>
      <c r="BV22" s="2842"/>
      <c r="BW22" s="2842"/>
      <c r="BX22" s="2842"/>
      <c r="BY22" s="2842"/>
      <c r="BZ22" s="2842"/>
      <c r="CA22" s="2842"/>
      <c r="CB22" s="2842"/>
      <c r="CC22" s="2842"/>
      <c r="CD22" s="2842"/>
      <c r="CE22" s="2842"/>
      <c r="CF22" s="2842"/>
      <c r="CG22" s="2842"/>
      <c r="CH22" s="2842"/>
      <c r="CI22" s="2842"/>
      <c r="CJ22" s="2842"/>
      <c r="CK22" s="2842"/>
      <c r="CL22" s="2842"/>
      <c r="CM22" s="2842"/>
      <c r="CN22" s="2842"/>
      <c r="CO22" s="2842"/>
      <c r="CP22" s="2842"/>
      <c r="CQ22" s="2842"/>
      <c r="CR22" s="2842"/>
      <c r="CS22" s="2842"/>
    </row>
    <row r="23" spans="1:112" ht="12.75">
      <c r="B23" s="2914" t="s">
        <v>2689</v>
      </c>
      <c r="C23" s="2915"/>
      <c r="D23" s="2915"/>
      <c r="E23" s="2891"/>
      <c r="F23" s="1100"/>
      <c r="G23" s="2916"/>
      <c r="H23" s="2916"/>
      <c r="I23" s="2916"/>
      <c r="J23" s="2917"/>
      <c r="K23" s="1100"/>
      <c r="L23" s="2916"/>
      <c r="M23" s="2916"/>
      <c r="N23" s="2916"/>
      <c r="O23" s="2917"/>
      <c r="P23" s="1100"/>
      <c r="Q23" s="2916"/>
      <c r="R23" s="2916"/>
      <c r="S23" s="2916"/>
      <c r="T23" s="2917"/>
      <c r="U23" s="1100"/>
      <c r="V23" s="2916"/>
      <c r="W23" s="2916"/>
      <c r="X23" s="2916"/>
      <c r="Y23" s="2917"/>
      <c r="Z23" s="1100"/>
      <c r="AA23" s="2916"/>
      <c r="AB23" s="2916"/>
      <c r="AC23" s="2916"/>
      <c r="AD23" s="2917"/>
      <c r="AE23" s="1100"/>
      <c r="AF23" s="2916"/>
      <c r="AG23" s="2916"/>
      <c r="AH23" s="2916"/>
      <c r="AI23" s="2917"/>
      <c r="AJ23" s="1100"/>
      <c r="AK23" s="2916"/>
      <c r="AL23" s="2916"/>
      <c r="AM23" s="2916"/>
      <c r="AN23" s="2917"/>
      <c r="AO23" s="1100"/>
      <c r="AP23" s="2916"/>
      <c r="AQ23" s="2916"/>
      <c r="AR23" s="2916"/>
      <c r="AS23" s="2917"/>
      <c r="AT23" s="1100"/>
      <c r="AU23" s="2916"/>
      <c r="AV23" s="2916"/>
      <c r="AW23" s="2916"/>
      <c r="AX23" s="2917"/>
      <c r="AY23" s="2842"/>
      <c r="AZ23" s="2842"/>
      <c r="BA23" s="2842"/>
      <c r="BB23" s="2842"/>
      <c r="BC23" s="2842"/>
      <c r="BD23" s="2842"/>
      <c r="BE23" s="2842"/>
      <c r="BF23" s="2842"/>
      <c r="BG23" s="2204"/>
      <c r="BH23" s="2204"/>
      <c r="BI23" s="2204"/>
      <c r="BJ23" s="2204"/>
      <c r="BK23" s="2204"/>
      <c r="BL23" s="2204"/>
      <c r="BM23" s="2204"/>
      <c r="BN23" s="2204"/>
      <c r="BO23" s="2204"/>
      <c r="BP23" s="2204"/>
      <c r="BQ23" s="2204"/>
      <c r="BR23" s="2204"/>
      <c r="BS23" s="2204"/>
      <c r="BT23" s="2204"/>
      <c r="BU23" s="2204"/>
      <c r="BV23" s="2204"/>
      <c r="BW23" s="2204"/>
      <c r="BX23" s="2204"/>
      <c r="BY23" s="2204"/>
      <c r="BZ23" s="2204"/>
      <c r="CA23" s="2204"/>
      <c r="CB23" s="2204"/>
      <c r="CC23" s="2204"/>
      <c r="CD23" s="2204"/>
      <c r="CE23" s="2204"/>
      <c r="CF23" s="2204"/>
      <c r="CG23" s="2204"/>
      <c r="CH23" s="2204"/>
      <c r="CI23" s="2204"/>
      <c r="CJ23" s="2204"/>
      <c r="CK23" s="2204"/>
      <c r="CL23" s="2204"/>
      <c r="CM23" s="2204"/>
      <c r="CN23" s="2204"/>
      <c r="CO23" s="2204"/>
      <c r="CP23" s="2204"/>
      <c r="CQ23" s="2204"/>
      <c r="CR23" s="2204"/>
      <c r="CS23" s="2204"/>
    </row>
    <row r="24" spans="1:112" ht="12.75" customHeight="1">
      <c r="B24" s="2918">
        <v>1</v>
      </c>
      <c r="C24" s="2891" t="s">
        <v>2690</v>
      </c>
      <c r="D24" s="2891" t="s">
        <v>2683</v>
      </c>
      <c r="E24" s="2891" t="s">
        <v>2691</v>
      </c>
      <c r="F24" s="2919"/>
      <c r="G24" s="2919"/>
      <c r="H24" s="2919"/>
      <c r="I24" s="2919"/>
      <c r="J24" s="2919"/>
      <c r="K24" s="2919"/>
      <c r="L24" s="2919"/>
      <c r="M24" s="2919"/>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c r="AL24" s="2919"/>
      <c r="AM24" s="2919"/>
      <c r="AN24" s="2919"/>
      <c r="AO24" s="2919"/>
      <c r="AP24" s="2919"/>
      <c r="AQ24" s="2919"/>
      <c r="AR24" s="2919"/>
      <c r="AS24" s="2919"/>
      <c r="AT24" s="2919"/>
      <c r="AU24" s="2919"/>
      <c r="AV24" s="2919"/>
      <c r="AW24" s="2919"/>
      <c r="AX24" s="2919"/>
      <c r="AY24" s="2204"/>
      <c r="AZ24" s="2204"/>
      <c r="BA24" s="2204"/>
      <c r="BB24" s="2204"/>
      <c r="BC24" s="2204"/>
      <c r="BD24" s="2204"/>
      <c r="BE24" s="2204"/>
      <c r="BF24" s="2204"/>
      <c r="BG24" s="2842"/>
      <c r="BH24" s="2842"/>
      <c r="BI24" s="2842"/>
      <c r="BJ24" s="2842"/>
      <c r="BK24" s="2842"/>
      <c r="BL24" s="2842"/>
      <c r="BM24" s="2842"/>
      <c r="BN24" s="2842"/>
      <c r="BO24" s="2842"/>
      <c r="BP24" s="2842"/>
      <c r="BQ24" s="2842"/>
      <c r="BR24" s="2842"/>
      <c r="BS24" s="2842"/>
      <c r="BT24" s="2842"/>
      <c r="BU24" s="2842"/>
      <c r="BV24" s="2842"/>
      <c r="BW24" s="2842"/>
      <c r="BX24" s="2842"/>
      <c r="BY24" s="2842"/>
      <c r="BZ24" s="2842"/>
      <c r="CA24" s="2842"/>
      <c r="CB24" s="2842"/>
      <c r="CC24" s="2842"/>
      <c r="CD24" s="2842"/>
      <c r="CE24" s="2842"/>
      <c r="CF24" s="2842"/>
      <c r="CG24" s="2842"/>
      <c r="CH24" s="2842"/>
      <c r="CI24" s="2842"/>
      <c r="CJ24" s="2842"/>
      <c r="CK24" s="2842"/>
      <c r="CL24" s="2842"/>
      <c r="CM24" s="2842"/>
      <c r="CN24" s="2842"/>
      <c r="CO24" s="2842"/>
      <c r="CP24" s="2842"/>
      <c r="CQ24" s="2842"/>
      <c r="CR24" s="2842"/>
      <c r="CS24" s="2842"/>
    </row>
    <row r="25" spans="1:112" ht="12.75" customHeight="1">
      <c r="B25" s="2918"/>
      <c r="C25" s="2891"/>
      <c r="D25" s="2891" t="s">
        <v>2679</v>
      </c>
      <c r="E25" s="2891" t="s">
        <v>2691</v>
      </c>
      <c r="F25" s="2919"/>
      <c r="G25" s="2919"/>
      <c r="H25" s="2919"/>
      <c r="I25" s="2919"/>
      <c r="J25" s="2919"/>
      <c r="K25" s="2919"/>
      <c r="L25" s="291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2919"/>
      <c r="AR25" s="2919"/>
      <c r="AS25" s="2919"/>
      <c r="AT25" s="2919"/>
      <c r="AU25" s="2919"/>
      <c r="AV25" s="2919"/>
      <c r="AW25" s="2919"/>
      <c r="AX25" s="2919"/>
      <c r="AY25" s="2842"/>
      <c r="AZ25" s="2842"/>
      <c r="BA25" s="2842"/>
      <c r="BB25" s="2842"/>
      <c r="BC25" s="2842"/>
      <c r="BD25" s="2842"/>
      <c r="BE25" s="2842"/>
      <c r="BF25" s="2842"/>
      <c r="BG25" s="2842"/>
      <c r="BH25" s="2842"/>
      <c r="BI25" s="2842"/>
      <c r="BJ25" s="2842"/>
      <c r="BK25" s="2842"/>
      <c r="BL25" s="2842"/>
      <c r="BM25" s="2842"/>
      <c r="BN25" s="2842"/>
      <c r="BO25" s="2842"/>
      <c r="BP25" s="2842"/>
      <c r="BQ25" s="2842"/>
      <c r="BR25" s="2842"/>
      <c r="BS25" s="2842"/>
      <c r="BT25" s="2842"/>
      <c r="BU25" s="2842"/>
      <c r="BV25" s="2842"/>
      <c r="BW25" s="2842"/>
      <c r="BX25" s="2842"/>
      <c r="BY25" s="2842"/>
      <c r="BZ25" s="2842"/>
      <c r="CA25" s="2842"/>
      <c r="CB25" s="2842"/>
      <c r="CC25" s="2842"/>
      <c r="CD25" s="2842"/>
      <c r="CE25" s="2842"/>
      <c r="CF25" s="2842"/>
      <c r="CG25" s="2842"/>
      <c r="CH25" s="2842"/>
      <c r="CI25" s="2842"/>
      <c r="CJ25" s="2842"/>
      <c r="CK25" s="2842"/>
      <c r="CL25" s="2842"/>
      <c r="CM25" s="2842"/>
      <c r="CN25" s="2842"/>
      <c r="CO25" s="2842"/>
      <c r="CP25" s="2842"/>
      <c r="CQ25" s="2842"/>
      <c r="CR25" s="2842"/>
      <c r="CS25" s="2842"/>
    </row>
    <row r="26" spans="1:112" ht="12.75" customHeight="1">
      <c r="B26" s="2920"/>
      <c r="C26" s="2891"/>
      <c r="D26" s="2891" t="s">
        <v>2675</v>
      </c>
      <c r="E26" s="2891" t="s">
        <v>2691</v>
      </c>
      <c r="F26" s="2919"/>
      <c r="G26" s="2919"/>
      <c r="H26" s="2919"/>
      <c r="I26" s="2919"/>
      <c r="J26" s="2919"/>
      <c r="K26" s="2919"/>
      <c r="L26" s="2919"/>
      <c r="M26" s="2919"/>
      <c r="N26" s="2919"/>
      <c r="O26" s="2919"/>
      <c r="P26" s="2919"/>
      <c r="Q26" s="2919"/>
      <c r="R26" s="2919"/>
      <c r="S26" s="2919"/>
      <c r="T26" s="2919"/>
      <c r="U26" s="2919"/>
      <c r="V26" s="2919"/>
      <c r="W26" s="2919"/>
      <c r="X26" s="2919"/>
      <c r="Y26" s="2919"/>
      <c r="Z26" s="2919"/>
      <c r="AA26" s="2919"/>
      <c r="AB26" s="2919"/>
      <c r="AC26" s="2919"/>
      <c r="AD26" s="2919"/>
      <c r="AE26" s="2919"/>
      <c r="AF26" s="2919"/>
      <c r="AG26" s="2919"/>
      <c r="AH26" s="2919"/>
      <c r="AI26" s="2919"/>
      <c r="AJ26" s="2919"/>
      <c r="AK26" s="2919"/>
      <c r="AL26" s="2919"/>
      <c r="AM26" s="2919"/>
      <c r="AN26" s="2919"/>
      <c r="AO26" s="2919"/>
      <c r="AP26" s="2919"/>
      <c r="AQ26" s="2919"/>
      <c r="AR26" s="2919"/>
      <c r="AS26" s="2919"/>
      <c r="AT26" s="2919"/>
      <c r="AU26" s="2919"/>
      <c r="AV26" s="2919"/>
      <c r="AW26" s="2919"/>
      <c r="AX26" s="2919"/>
      <c r="AY26" s="2842"/>
      <c r="AZ26" s="2842"/>
      <c r="BA26" s="2842"/>
      <c r="BB26" s="2842"/>
      <c r="BC26" s="2842"/>
      <c r="BD26" s="2842"/>
      <c r="BE26" s="2842"/>
      <c r="BF26" s="2842"/>
      <c r="BG26" s="2842"/>
      <c r="BH26" s="2842"/>
      <c r="BI26" s="2842"/>
      <c r="BJ26" s="2842"/>
      <c r="BK26" s="2842"/>
      <c r="BL26" s="2842"/>
      <c r="BM26" s="2842"/>
      <c r="BN26" s="2842"/>
      <c r="BO26" s="2842"/>
      <c r="BP26" s="2842"/>
      <c r="BQ26" s="2842"/>
      <c r="BR26" s="2842"/>
      <c r="BS26" s="2842"/>
      <c r="BT26" s="2842"/>
      <c r="BU26" s="2842"/>
      <c r="BV26" s="2842"/>
      <c r="BW26" s="2842"/>
      <c r="BX26" s="2842"/>
      <c r="BY26" s="2842"/>
      <c r="BZ26" s="2842"/>
      <c r="CA26" s="2842"/>
      <c r="CB26" s="2842"/>
      <c r="CC26" s="2842"/>
      <c r="CD26" s="2842"/>
      <c r="CE26" s="2842"/>
      <c r="CF26" s="2842"/>
      <c r="CG26" s="2842"/>
      <c r="CH26" s="2842"/>
      <c r="CI26" s="2842"/>
      <c r="CJ26" s="2842"/>
      <c r="CK26" s="2842"/>
      <c r="CL26" s="2842"/>
      <c r="CM26" s="2842"/>
      <c r="CN26" s="2842"/>
      <c r="CO26" s="2842"/>
      <c r="CP26" s="2842"/>
      <c r="CQ26" s="2842"/>
      <c r="CR26" s="2842"/>
      <c r="CS26" s="2842"/>
    </row>
    <row r="27" spans="1:112" ht="12.75" customHeight="1">
      <c r="B27" s="2920"/>
      <c r="C27" s="2891"/>
      <c r="D27" s="2891" t="s">
        <v>2669</v>
      </c>
      <c r="E27" s="2891" t="s">
        <v>2691</v>
      </c>
      <c r="F27" s="2919"/>
      <c r="G27" s="2919"/>
      <c r="H27" s="2919"/>
      <c r="I27" s="2919"/>
      <c r="J27" s="2919"/>
      <c r="K27" s="2919"/>
      <c r="L27" s="2919"/>
      <c r="M27" s="2919"/>
      <c r="N27" s="2919"/>
      <c r="O27" s="2919"/>
      <c r="P27" s="2919"/>
      <c r="Q27" s="2919"/>
      <c r="R27" s="2919"/>
      <c r="S27" s="2919"/>
      <c r="T27" s="2919"/>
      <c r="U27" s="2919"/>
      <c r="V27" s="2919"/>
      <c r="W27" s="2919"/>
      <c r="X27" s="2919"/>
      <c r="Y27" s="2919"/>
      <c r="Z27" s="2919"/>
      <c r="AA27" s="2919"/>
      <c r="AB27" s="2919"/>
      <c r="AC27" s="2919"/>
      <c r="AD27" s="2919"/>
      <c r="AE27" s="2919"/>
      <c r="AF27" s="2919"/>
      <c r="AG27" s="2919"/>
      <c r="AH27" s="2919"/>
      <c r="AI27" s="2919"/>
      <c r="AJ27" s="2919"/>
      <c r="AK27" s="2919"/>
      <c r="AL27" s="2919"/>
      <c r="AM27" s="2919"/>
      <c r="AN27" s="2919"/>
      <c r="AO27" s="2919"/>
      <c r="AP27" s="2919"/>
      <c r="AQ27" s="2919"/>
      <c r="AR27" s="2919"/>
      <c r="AS27" s="2919"/>
      <c r="AT27" s="2919"/>
      <c r="AU27" s="2919"/>
      <c r="AV27" s="2919"/>
      <c r="AW27" s="2919"/>
      <c r="AX27" s="2919"/>
      <c r="AY27" s="2842"/>
      <c r="AZ27" s="2842"/>
      <c r="BA27" s="2842"/>
      <c r="BB27" s="2842"/>
      <c r="BC27" s="2842"/>
      <c r="BD27" s="2842"/>
      <c r="BE27" s="2842"/>
      <c r="BF27" s="2842"/>
      <c r="BG27" s="2842"/>
      <c r="BH27" s="2842"/>
      <c r="BI27" s="2842"/>
      <c r="BJ27" s="2842"/>
      <c r="BK27" s="2842"/>
      <c r="BL27" s="2842"/>
      <c r="BM27" s="2842"/>
      <c r="BN27" s="2842"/>
      <c r="BO27" s="2842"/>
      <c r="BP27" s="2842"/>
      <c r="BQ27" s="2842"/>
      <c r="BR27" s="2842"/>
      <c r="BS27" s="2842"/>
      <c r="BT27" s="2842"/>
      <c r="BU27" s="2842"/>
      <c r="BV27" s="2842"/>
      <c r="BW27" s="2842"/>
      <c r="BX27" s="2842"/>
      <c r="BY27" s="2842"/>
      <c r="BZ27" s="2842"/>
      <c r="CA27" s="2842"/>
      <c r="CB27" s="2842"/>
      <c r="CC27" s="2842"/>
      <c r="CD27" s="2842"/>
      <c r="CE27" s="2842"/>
      <c r="CF27" s="2842"/>
      <c r="CG27" s="2842"/>
      <c r="CH27" s="2842"/>
      <c r="CI27" s="2842"/>
      <c r="CJ27" s="2842"/>
      <c r="CK27" s="2842"/>
      <c r="CL27" s="2842"/>
      <c r="CM27" s="2842"/>
      <c r="CN27" s="2842"/>
      <c r="CO27" s="2842"/>
      <c r="CP27" s="2842"/>
      <c r="CQ27" s="2842"/>
      <c r="CR27" s="2842"/>
      <c r="CS27" s="2842"/>
    </row>
    <row r="28" spans="1:112" ht="12.75" customHeight="1">
      <c r="B28" s="2920">
        <v>2</v>
      </c>
      <c r="C28" s="2891" t="s">
        <v>2692</v>
      </c>
      <c r="D28" s="2891" t="str">
        <f>D24</f>
        <v>Low</v>
      </c>
      <c r="E28" s="2891" t="s">
        <v>2693</v>
      </c>
      <c r="F28" s="2919"/>
      <c r="G28" s="2919"/>
      <c r="H28" s="2919"/>
      <c r="I28" s="2919"/>
      <c r="J28" s="2919"/>
      <c r="K28" s="2919"/>
      <c r="L28" s="2919"/>
      <c r="M28" s="2919"/>
      <c r="N28" s="2919"/>
      <c r="O28" s="2919"/>
      <c r="P28" s="2919"/>
      <c r="Q28" s="2919"/>
      <c r="R28" s="2919"/>
      <c r="S28" s="2919"/>
      <c r="T28" s="2919"/>
      <c r="U28" s="2919"/>
      <c r="V28" s="2919"/>
      <c r="W28" s="2919"/>
      <c r="X28" s="2919"/>
      <c r="Y28" s="2919"/>
      <c r="Z28" s="2919"/>
      <c r="AA28" s="2919"/>
      <c r="AB28" s="2919"/>
      <c r="AC28" s="2919"/>
      <c r="AD28" s="2919"/>
      <c r="AE28" s="2919"/>
      <c r="AF28" s="2919"/>
      <c r="AG28" s="2919"/>
      <c r="AH28" s="2919"/>
      <c r="AI28" s="2919"/>
      <c r="AJ28" s="2919"/>
      <c r="AK28" s="2919"/>
      <c r="AL28" s="2919"/>
      <c r="AM28" s="2919"/>
      <c r="AN28" s="2919"/>
      <c r="AO28" s="2919"/>
      <c r="AP28" s="2919"/>
      <c r="AQ28" s="2919"/>
      <c r="AR28" s="2919"/>
      <c r="AS28" s="2919"/>
      <c r="AT28" s="2919"/>
      <c r="AU28" s="2919"/>
      <c r="AV28" s="2919"/>
      <c r="AW28" s="2919"/>
      <c r="AX28" s="2919"/>
      <c r="AY28" s="2842"/>
      <c r="AZ28" s="2842"/>
      <c r="BA28" s="2842"/>
      <c r="BB28" s="2842"/>
      <c r="BC28" s="2842"/>
      <c r="BD28" s="2842"/>
      <c r="BE28" s="2842"/>
      <c r="BF28" s="2842"/>
      <c r="BG28" s="2842"/>
      <c r="BH28" s="2842"/>
      <c r="BI28" s="2842"/>
      <c r="BJ28" s="2842"/>
      <c r="BK28" s="2842"/>
      <c r="BL28" s="2842"/>
      <c r="BM28" s="2842"/>
      <c r="BN28" s="2842"/>
      <c r="BO28" s="2842"/>
      <c r="BP28" s="2842"/>
      <c r="BQ28" s="2842"/>
      <c r="BR28" s="2842"/>
      <c r="BS28" s="2842"/>
      <c r="BT28" s="2842"/>
      <c r="BU28" s="2842"/>
      <c r="BV28" s="2842"/>
      <c r="BW28" s="2842"/>
      <c r="BX28" s="2842"/>
      <c r="BY28" s="2842"/>
      <c r="BZ28" s="2842"/>
      <c r="CA28" s="2842"/>
      <c r="CB28" s="2842"/>
      <c r="CC28" s="2842"/>
      <c r="CD28" s="2842"/>
      <c r="CE28" s="2842"/>
      <c r="CF28" s="2842"/>
      <c r="CG28" s="2842"/>
      <c r="CH28" s="2842"/>
      <c r="CI28" s="2842"/>
      <c r="CJ28" s="2842"/>
      <c r="CK28" s="2842"/>
      <c r="CL28" s="2842"/>
      <c r="CM28" s="2842"/>
      <c r="CN28" s="2842"/>
      <c r="CO28" s="2842"/>
      <c r="CP28" s="2842"/>
      <c r="CQ28" s="2842"/>
      <c r="CR28" s="2842"/>
      <c r="CS28" s="2842"/>
    </row>
    <row r="29" spans="1:112" ht="12.75" customHeight="1">
      <c r="B29" s="2920"/>
      <c r="C29" s="2891"/>
      <c r="D29" s="2891" t="str">
        <f t="shared" ref="D29:D51" si="0">D25</f>
        <v>Medium</v>
      </c>
      <c r="E29" s="2891" t="s">
        <v>2693</v>
      </c>
      <c r="F29" s="2919"/>
      <c r="G29" s="2919"/>
      <c r="H29" s="2919"/>
      <c r="I29" s="2919"/>
      <c r="J29" s="2919"/>
      <c r="K29" s="2919"/>
      <c r="L29" s="2919"/>
      <c r="M29" s="2919"/>
      <c r="N29" s="2919"/>
      <c r="O29" s="2919"/>
      <c r="P29" s="2919"/>
      <c r="Q29" s="2919"/>
      <c r="R29" s="2919"/>
      <c r="S29" s="2919"/>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842"/>
      <c r="AZ29" s="2842"/>
      <c r="BA29" s="2842"/>
      <c r="BB29" s="2842"/>
      <c r="BC29" s="2842"/>
      <c r="BD29" s="2842"/>
      <c r="BE29" s="2842"/>
      <c r="BF29" s="2842"/>
      <c r="BG29" s="2842"/>
      <c r="BH29" s="2842"/>
      <c r="BI29" s="2842"/>
      <c r="BJ29" s="2842"/>
      <c r="BK29" s="2842"/>
      <c r="BL29" s="2842"/>
      <c r="BM29" s="2842"/>
      <c r="BN29" s="2842"/>
      <c r="BO29" s="2842"/>
      <c r="BP29" s="2842"/>
      <c r="BQ29" s="2842"/>
      <c r="BR29" s="2842"/>
      <c r="BS29" s="2842"/>
      <c r="BT29" s="2842"/>
      <c r="BU29" s="2842"/>
      <c r="BV29" s="2842"/>
      <c r="BW29" s="2842"/>
      <c r="BX29" s="2842"/>
      <c r="BY29" s="2842"/>
      <c r="BZ29" s="2842"/>
      <c r="CA29" s="2842"/>
      <c r="CB29" s="2842"/>
      <c r="CC29" s="2842"/>
      <c r="CD29" s="2842"/>
      <c r="CE29" s="2842"/>
      <c r="CF29" s="2842"/>
      <c r="CG29" s="2842"/>
      <c r="CH29" s="2842"/>
      <c r="CI29" s="2842"/>
      <c r="CJ29" s="2842"/>
      <c r="CK29" s="2842"/>
      <c r="CL29" s="2842"/>
      <c r="CM29" s="2842"/>
      <c r="CN29" s="2842"/>
      <c r="CO29" s="2842"/>
      <c r="CP29" s="2842"/>
      <c r="CQ29" s="2842"/>
      <c r="CR29" s="2842"/>
      <c r="CS29" s="2842"/>
    </row>
    <row r="30" spans="1:112" ht="12.75" customHeight="1">
      <c r="B30" s="2920"/>
      <c r="C30" s="2891"/>
      <c r="D30" s="2891" t="str">
        <f t="shared" si="0"/>
        <v>High</v>
      </c>
      <c r="E30" s="2891" t="s">
        <v>2693</v>
      </c>
      <c r="F30" s="2919"/>
      <c r="G30" s="2919"/>
      <c r="H30" s="2919"/>
      <c r="I30" s="2919"/>
      <c r="J30" s="2919"/>
      <c r="K30" s="2919"/>
      <c r="L30" s="2919"/>
      <c r="M30" s="2919"/>
      <c r="N30" s="2919"/>
      <c r="O30" s="2919"/>
      <c r="P30" s="2919"/>
      <c r="Q30" s="2919"/>
      <c r="R30" s="2919"/>
      <c r="S30" s="2919"/>
      <c r="T30" s="2919"/>
      <c r="U30" s="2919"/>
      <c r="V30" s="2919"/>
      <c r="W30" s="2919"/>
      <c r="X30" s="2919"/>
      <c r="Y30" s="2919"/>
      <c r="Z30" s="2919"/>
      <c r="AA30" s="2919"/>
      <c r="AB30" s="2919"/>
      <c r="AC30" s="2919"/>
      <c r="AD30" s="2919"/>
      <c r="AE30" s="2919"/>
      <c r="AF30" s="2919"/>
      <c r="AG30" s="2919"/>
      <c r="AH30" s="2919"/>
      <c r="AI30" s="2919"/>
      <c r="AJ30" s="2919"/>
      <c r="AK30" s="2919"/>
      <c r="AL30" s="2919"/>
      <c r="AM30" s="2919"/>
      <c r="AN30" s="2919"/>
      <c r="AO30" s="2919"/>
      <c r="AP30" s="2919"/>
      <c r="AQ30" s="2919"/>
      <c r="AR30" s="2919"/>
      <c r="AS30" s="2919"/>
      <c r="AT30" s="2919"/>
      <c r="AU30" s="2919"/>
      <c r="AV30" s="2919"/>
      <c r="AW30" s="2919"/>
      <c r="AX30" s="2919"/>
      <c r="AY30" s="2842"/>
      <c r="AZ30" s="2842"/>
      <c r="BA30" s="2842"/>
      <c r="BB30" s="2842"/>
      <c r="BC30" s="2842"/>
      <c r="BD30" s="2842"/>
      <c r="BE30" s="2842"/>
      <c r="BF30" s="2842"/>
      <c r="BG30" s="2842"/>
      <c r="BH30" s="2842"/>
      <c r="BI30" s="2842"/>
      <c r="BJ30" s="2842"/>
      <c r="BK30" s="2842"/>
      <c r="BL30" s="2842"/>
      <c r="BM30" s="2842"/>
      <c r="BN30" s="2842"/>
      <c r="BO30" s="2842"/>
      <c r="BP30" s="2842"/>
      <c r="BQ30" s="2842"/>
      <c r="BR30" s="2842"/>
      <c r="BS30" s="2842"/>
      <c r="BT30" s="2842"/>
      <c r="BU30" s="2842"/>
      <c r="BV30" s="2842"/>
      <c r="BW30" s="2842"/>
      <c r="BX30" s="2842"/>
      <c r="BY30" s="2842"/>
      <c r="BZ30" s="2842"/>
      <c r="CA30" s="2842"/>
      <c r="CB30" s="2842"/>
      <c r="CC30" s="2842"/>
      <c r="CD30" s="2842"/>
      <c r="CE30" s="2842"/>
      <c r="CF30" s="2842"/>
      <c r="CG30" s="2842"/>
      <c r="CH30" s="2842"/>
      <c r="CI30" s="2842"/>
      <c r="CJ30" s="2842"/>
      <c r="CK30" s="2842"/>
      <c r="CL30" s="2842"/>
      <c r="CM30" s="2842"/>
      <c r="CN30" s="2842"/>
      <c r="CO30" s="2842"/>
      <c r="CP30" s="2842"/>
      <c r="CQ30" s="2842"/>
      <c r="CR30" s="2842"/>
      <c r="CS30" s="2842"/>
    </row>
    <row r="31" spans="1:112" ht="12.75" customHeight="1">
      <c r="B31" s="2920"/>
      <c r="C31" s="2891"/>
      <c r="D31" s="2891" t="str">
        <f t="shared" si="0"/>
        <v>Very High</v>
      </c>
      <c r="E31" s="2891" t="s">
        <v>2693</v>
      </c>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204"/>
      <c r="AZ31" s="2204"/>
      <c r="BA31" s="2204"/>
      <c r="BB31" s="2204"/>
      <c r="BC31" s="2204"/>
      <c r="BD31" s="2204"/>
      <c r="BE31" s="2204"/>
      <c r="BF31" s="2204"/>
      <c r="BG31" s="2842"/>
      <c r="BH31" s="2842"/>
      <c r="BI31" s="2842"/>
      <c r="BJ31" s="2842"/>
      <c r="BK31" s="2842"/>
      <c r="BL31" s="2842"/>
      <c r="BM31" s="2842"/>
      <c r="BN31" s="2842"/>
      <c r="BO31" s="2842"/>
      <c r="BP31" s="2842"/>
      <c r="BQ31" s="2842"/>
      <c r="BR31" s="2842"/>
      <c r="BS31" s="2842"/>
      <c r="BT31" s="2842"/>
      <c r="BU31" s="2842"/>
      <c r="BV31" s="2842"/>
      <c r="BW31" s="2842"/>
      <c r="BX31" s="2842"/>
      <c r="BY31" s="2842"/>
      <c r="BZ31" s="2842"/>
      <c r="CA31" s="2842"/>
      <c r="CB31" s="2842"/>
      <c r="CC31" s="2842"/>
      <c r="CD31" s="2842"/>
      <c r="CE31" s="2842"/>
      <c r="CF31" s="2842"/>
      <c r="CG31" s="2842"/>
      <c r="CH31" s="2842"/>
      <c r="CI31" s="2842"/>
      <c r="CJ31" s="2842"/>
      <c r="CK31" s="2842"/>
      <c r="CL31" s="2842"/>
      <c r="CM31" s="2842"/>
      <c r="CN31" s="2842"/>
      <c r="CO31" s="2842"/>
      <c r="CP31" s="2842"/>
      <c r="CQ31" s="2842"/>
      <c r="CR31" s="2842"/>
      <c r="CS31" s="2842"/>
    </row>
    <row r="32" spans="1:112" ht="12.75" customHeight="1">
      <c r="B32" s="2920">
        <v>3</v>
      </c>
      <c r="C32" s="2891" t="s">
        <v>1846</v>
      </c>
      <c r="D32" s="2891" t="str">
        <f t="shared" si="0"/>
        <v>Low</v>
      </c>
      <c r="E32" s="2891" t="s">
        <v>2694</v>
      </c>
      <c r="F32" s="2919"/>
      <c r="G32" s="2919"/>
      <c r="H32" s="2919"/>
      <c r="I32" s="2919"/>
      <c r="J32" s="2919"/>
      <c r="K32" s="2919"/>
      <c r="L32" s="2919"/>
      <c r="M32" s="2919"/>
      <c r="N32" s="2919"/>
      <c r="O32" s="2919"/>
      <c r="P32" s="2919"/>
      <c r="Q32" s="2919"/>
      <c r="R32" s="2919"/>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842"/>
      <c r="AZ32" s="2842"/>
      <c r="BA32" s="2842"/>
      <c r="BB32" s="2842"/>
      <c r="BC32" s="2842"/>
      <c r="BD32" s="2842"/>
      <c r="BE32" s="2842"/>
      <c r="BF32" s="2842"/>
      <c r="BG32" s="2842"/>
      <c r="BH32" s="2842"/>
      <c r="BI32" s="2842"/>
      <c r="BJ32" s="2842"/>
      <c r="BK32" s="2842"/>
      <c r="BL32" s="2842"/>
      <c r="BM32" s="2842"/>
      <c r="BN32" s="2842"/>
      <c r="BO32" s="2842"/>
      <c r="BP32" s="2842"/>
      <c r="BQ32" s="2842"/>
      <c r="BR32" s="2842"/>
      <c r="BS32" s="2842"/>
      <c r="BT32" s="2842"/>
      <c r="BU32" s="2842"/>
      <c r="BV32" s="2842"/>
      <c r="BW32" s="2842"/>
      <c r="BX32" s="2842"/>
      <c r="BY32" s="2842"/>
      <c r="BZ32" s="2842"/>
      <c r="CA32" s="2842"/>
      <c r="CB32" s="2842"/>
      <c r="CC32" s="2842"/>
      <c r="CD32" s="2842"/>
      <c r="CE32" s="2842"/>
      <c r="CF32" s="2842"/>
      <c r="CG32" s="2842"/>
      <c r="CH32" s="2842"/>
      <c r="CI32" s="2842"/>
      <c r="CJ32" s="2842"/>
      <c r="CK32" s="2842"/>
      <c r="CL32" s="2842"/>
      <c r="CM32" s="2842"/>
      <c r="CN32" s="2842"/>
      <c r="CO32" s="2842"/>
      <c r="CP32" s="2842"/>
      <c r="CQ32" s="2842"/>
      <c r="CR32" s="2842"/>
      <c r="CS32" s="2842"/>
    </row>
    <row r="33" spans="2:97" ht="12.75" customHeight="1">
      <c r="B33" s="2920"/>
      <c r="C33" s="2891"/>
      <c r="D33" s="2891" t="str">
        <f t="shared" si="0"/>
        <v>Medium</v>
      </c>
      <c r="E33" s="2891" t="s">
        <v>2694</v>
      </c>
      <c r="F33" s="2919"/>
      <c r="G33" s="2919"/>
      <c r="H33" s="2919"/>
      <c r="I33" s="2919"/>
      <c r="J33" s="2919"/>
      <c r="K33" s="2919"/>
      <c r="L33" s="291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842"/>
      <c r="AZ33" s="2842"/>
      <c r="BA33" s="2842"/>
      <c r="BB33" s="2842"/>
      <c r="BC33" s="2842"/>
      <c r="BD33" s="2842"/>
      <c r="BE33" s="2842"/>
      <c r="BF33" s="2842"/>
      <c r="BG33" s="2842"/>
      <c r="BH33" s="2842"/>
      <c r="BI33" s="2842"/>
      <c r="BJ33" s="2842"/>
      <c r="BK33" s="2842"/>
      <c r="BL33" s="2842"/>
      <c r="BM33" s="2842"/>
      <c r="BN33" s="2842"/>
      <c r="BO33" s="2842"/>
      <c r="BP33" s="2842"/>
      <c r="BQ33" s="2842"/>
      <c r="BR33" s="2842"/>
      <c r="BS33" s="2842"/>
      <c r="BT33" s="2842"/>
      <c r="BU33" s="2842"/>
      <c r="BV33" s="2842"/>
      <c r="BW33" s="2842"/>
      <c r="BX33" s="2842"/>
      <c r="BY33" s="2842"/>
      <c r="BZ33" s="2842"/>
      <c r="CA33" s="2842"/>
      <c r="CB33" s="2842"/>
      <c r="CC33" s="2842"/>
      <c r="CD33" s="2842"/>
      <c r="CE33" s="2842"/>
      <c r="CF33" s="2842"/>
      <c r="CG33" s="2842"/>
      <c r="CH33" s="2842"/>
      <c r="CI33" s="2842"/>
      <c r="CJ33" s="2842"/>
      <c r="CK33" s="2842"/>
      <c r="CL33" s="2842"/>
      <c r="CM33" s="2842"/>
      <c r="CN33" s="2842"/>
      <c r="CO33" s="2842"/>
      <c r="CP33" s="2842"/>
      <c r="CQ33" s="2842"/>
      <c r="CR33" s="2842"/>
      <c r="CS33" s="2842"/>
    </row>
    <row r="34" spans="2:97" ht="12.75" customHeight="1">
      <c r="B34" s="2920"/>
      <c r="C34" s="2891"/>
      <c r="D34" s="2891" t="str">
        <f t="shared" si="0"/>
        <v>High</v>
      </c>
      <c r="E34" s="2891" t="s">
        <v>2694</v>
      </c>
      <c r="F34" s="2919"/>
      <c r="G34" s="2919"/>
      <c r="H34" s="2919"/>
      <c r="I34" s="2919"/>
      <c r="J34" s="2919"/>
      <c r="K34" s="2919"/>
      <c r="L34" s="291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842"/>
      <c r="AZ34" s="2842"/>
      <c r="BA34" s="2842"/>
      <c r="BB34" s="2842"/>
      <c r="BC34" s="2842"/>
      <c r="BD34" s="2842"/>
      <c r="BE34" s="2842"/>
      <c r="BF34" s="2842"/>
      <c r="BG34" s="2842"/>
      <c r="BH34" s="2842"/>
      <c r="BI34" s="2842"/>
      <c r="BJ34" s="2842"/>
      <c r="BK34" s="2842"/>
      <c r="BL34" s="2842"/>
      <c r="BM34" s="2842"/>
      <c r="BN34" s="2842"/>
      <c r="BO34" s="2842"/>
      <c r="BP34" s="2842"/>
      <c r="BQ34" s="2842"/>
      <c r="BR34" s="2842"/>
      <c r="BS34" s="2842"/>
      <c r="BT34" s="2842"/>
      <c r="BU34" s="2842"/>
      <c r="BV34" s="2842"/>
      <c r="BW34" s="2842"/>
      <c r="BX34" s="2842"/>
      <c r="BY34" s="2842"/>
      <c r="BZ34" s="2842"/>
      <c r="CA34" s="2842"/>
      <c r="CB34" s="2842"/>
      <c r="CC34" s="2842"/>
      <c r="CD34" s="2842"/>
      <c r="CE34" s="2842"/>
      <c r="CF34" s="2842"/>
      <c r="CG34" s="2842"/>
      <c r="CH34" s="2842"/>
      <c r="CI34" s="2842"/>
      <c r="CJ34" s="2842"/>
      <c r="CK34" s="2842"/>
      <c r="CL34" s="2842"/>
      <c r="CM34" s="2842"/>
      <c r="CN34" s="2842"/>
      <c r="CO34" s="2842"/>
      <c r="CP34" s="2842"/>
      <c r="CQ34" s="2842"/>
      <c r="CR34" s="2842"/>
      <c r="CS34" s="2842"/>
    </row>
    <row r="35" spans="2:97" ht="12.75" customHeight="1">
      <c r="B35" s="2920"/>
      <c r="C35" s="2891"/>
      <c r="D35" s="2891" t="str">
        <f t="shared" si="0"/>
        <v>Very High</v>
      </c>
      <c r="E35" s="2891" t="s">
        <v>2694</v>
      </c>
      <c r="F35" s="2919"/>
      <c r="G35" s="2919"/>
      <c r="H35" s="2919"/>
      <c r="I35" s="2919"/>
      <c r="J35" s="2919"/>
      <c r="K35" s="2919"/>
      <c r="L35" s="2919"/>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9"/>
      <c r="AN35" s="2919"/>
      <c r="AO35" s="2919"/>
      <c r="AP35" s="2919"/>
      <c r="AQ35" s="2919"/>
      <c r="AR35" s="2919"/>
      <c r="AS35" s="2919"/>
      <c r="AT35" s="2919"/>
      <c r="AU35" s="2919"/>
      <c r="AV35" s="2919"/>
      <c r="AW35" s="2919"/>
      <c r="AX35" s="2919"/>
      <c r="AY35" s="2842"/>
      <c r="AZ35" s="2842"/>
      <c r="BA35" s="2842"/>
      <c r="BB35" s="2842"/>
      <c r="BC35" s="2842"/>
      <c r="BD35" s="2842"/>
      <c r="BE35" s="2842"/>
      <c r="BF35" s="2842"/>
      <c r="BG35" s="2204"/>
      <c r="BH35" s="2204"/>
      <c r="BI35" s="2204"/>
      <c r="BJ35" s="2204"/>
      <c r="BK35" s="2204"/>
      <c r="BL35" s="2204"/>
      <c r="BM35" s="2204"/>
      <c r="BN35" s="2204"/>
      <c r="BO35" s="2204"/>
      <c r="BP35" s="2204"/>
      <c r="BQ35" s="2204"/>
      <c r="BR35" s="2204"/>
      <c r="BS35" s="2204"/>
      <c r="BT35" s="2204"/>
      <c r="BU35" s="2204"/>
      <c r="BV35" s="2204"/>
      <c r="BW35" s="2204"/>
      <c r="BX35" s="2204"/>
      <c r="BY35" s="2204"/>
      <c r="BZ35" s="2204"/>
      <c r="CA35" s="2204"/>
      <c r="CB35" s="2204"/>
      <c r="CC35" s="2204"/>
      <c r="CD35" s="2204"/>
      <c r="CE35" s="2204"/>
      <c r="CF35" s="2204"/>
      <c r="CG35" s="2204"/>
      <c r="CH35" s="2204"/>
      <c r="CI35" s="2204"/>
      <c r="CJ35" s="2204"/>
      <c r="CK35" s="2204"/>
      <c r="CL35" s="2204"/>
      <c r="CM35" s="2204"/>
      <c r="CN35" s="2204"/>
      <c r="CO35" s="2204"/>
      <c r="CP35" s="2204"/>
      <c r="CQ35" s="2204"/>
      <c r="CR35" s="2204"/>
      <c r="CS35" s="2204"/>
    </row>
    <row r="36" spans="2:97" ht="12.75" customHeight="1">
      <c r="B36" s="2920">
        <v>4</v>
      </c>
      <c r="C36" s="2891" t="s">
        <v>2695</v>
      </c>
      <c r="D36" s="2891" t="str">
        <f t="shared" si="0"/>
        <v>Low</v>
      </c>
      <c r="E36" s="2891" t="s">
        <v>2696</v>
      </c>
      <c r="F36" s="2919"/>
      <c r="G36" s="2919"/>
      <c r="H36" s="2919"/>
      <c r="I36" s="2919"/>
      <c r="J36" s="2919"/>
      <c r="K36" s="2919"/>
      <c r="L36" s="2919"/>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19"/>
      <c r="AM36" s="2919"/>
      <c r="AN36" s="2919"/>
      <c r="AO36" s="2919"/>
      <c r="AP36" s="2919"/>
      <c r="AQ36" s="2919"/>
      <c r="AR36" s="2919"/>
      <c r="AS36" s="2919"/>
      <c r="AT36" s="2919"/>
      <c r="AU36" s="2919"/>
      <c r="AV36" s="2919"/>
      <c r="AW36" s="2919"/>
      <c r="AX36" s="2919"/>
      <c r="AY36" s="2842"/>
      <c r="AZ36" s="2842"/>
      <c r="BA36" s="2842"/>
      <c r="BB36" s="2842"/>
      <c r="BC36" s="2842"/>
      <c r="BD36" s="2842"/>
      <c r="BE36" s="2842"/>
      <c r="BF36" s="2842"/>
      <c r="BG36" s="2842"/>
      <c r="BH36" s="2842"/>
      <c r="BI36" s="2842"/>
      <c r="BJ36" s="2842"/>
      <c r="BK36" s="2842"/>
      <c r="BL36" s="2842"/>
      <c r="BM36" s="2842"/>
      <c r="BN36" s="2842"/>
      <c r="BO36" s="2842"/>
      <c r="BP36" s="2842"/>
      <c r="BQ36" s="2842"/>
      <c r="BR36" s="2842"/>
      <c r="BS36" s="2842"/>
      <c r="BT36" s="2842"/>
      <c r="BU36" s="2842"/>
      <c r="BV36" s="2842"/>
      <c r="BW36" s="2842"/>
      <c r="BX36" s="2842"/>
      <c r="BY36" s="2842"/>
      <c r="BZ36" s="2842"/>
      <c r="CA36" s="2842"/>
      <c r="CB36" s="2842"/>
      <c r="CC36" s="2842"/>
      <c r="CD36" s="2842"/>
      <c r="CE36" s="2842"/>
      <c r="CF36" s="2842"/>
      <c r="CG36" s="2842"/>
      <c r="CH36" s="2842"/>
      <c r="CI36" s="2842"/>
      <c r="CJ36" s="2842"/>
      <c r="CK36" s="2842"/>
      <c r="CL36" s="2842"/>
      <c r="CM36" s="2842"/>
      <c r="CN36" s="2842"/>
      <c r="CO36" s="2842"/>
      <c r="CP36" s="2842"/>
      <c r="CQ36" s="2842"/>
      <c r="CR36" s="2842"/>
      <c r="CS36" s="2842"/>
    </row>
    <row r="37" spans="2:97" ht="12.75" customHeight="1">
      <c r="B37" s="2920"/>
      <c r="C37" s="2891"/>
      <c r="D37" s="2891" t="str">
        <f t="shared" si="0"/>
        <v>Medium</v>
      </c>
      <c r="E37" s="2891" t="s">
        <v>2696</v>
      </c>
      <c r="F37" s="2919"/>
      <c r="G37" s="2919"/>
      <c r="H37" s="2919"/>
      <c r="I37" s="2919"/>
      <c r="J37" s="2919"/>
      <c r="K37" s="2919"/>
      <c r="L37" s="2919"/>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9"/>
      <c r="AN37" s="2919"/>
      <c r="AO37" s="2919"/>
      <c r="AP37" s="2919"/>
      <c r="AQ37" s="2919"/>
      <c r="AR37" s="2919"/>
      <c r="AS37" s="2919"/>
      <c r="AT37" s="2919"/>
      <c r="AU37" s="2919"/>
      <c r="AV37" s="2919"/>
      <c r="AW37" s="2919"/>
      <c r="AX37" s="2919"/>
      <c r="AY37" s="2842"/>
      <c r="AZ37" s="2842"/>
      <c r="BA37" s="2842"/>
      <c r="BB37" s="2842"/>
      <c r="BC37" s="2842"/>
      <c r="BD37" s="2842"/>
      <c r="BE37" s="2842"/>
      <c r="BF37" s="2842"/>
      <c r="BG37" s="2842"/>
      <c r="BH37" s="2842"/>
      <c r="BI37" s="2842"/>
      <c r="BJ37" s="2842"/>
      <c r="BK37" s="2842"/>
      <c r="BL37" s="2842"/>
      <c r="BM37" s="2842"/>
      <c r="BN37" s="2842"/>
      <c r="BO37" s="2842"/>
      <c r="BP37" s="2842"/>
      <c r="BQ37" s="2842"/>
      <c r="BR37" s="2842"/>
      <c r="BS37" s="2842"/>
      <c r="BT37" s="2842"/>
      <c r="BU37" s="2842"/>
      <c r="BV37" s="2842"/>
      <c r="BW37" s="2842"/>
      <c r="BX37" s="2842"/>
      <c r="BY37" s="2842"/>
      <c r="BZ37" s="2842"/>
      <c r="CA37" s="2842"/>
      <c r="CB37" s="2842"/>
      <c r="CC37" s="2842"/>
      <c r="CD37" s="2842"/>
      <c r="CE37" s="2842"/>
      <c r="CF37" s="2842"/>
      <c r="CG37" s="2842"/>
      <c r="CH37" s="2842"/>
      <c r="CI37" s="2842"/>
      <c r="CJ37" s="2842"/>
      <c r="CK37" s="2842"/>
      <c r="CL37" s="2842"/>
      <c r="CM37" s="2842"/>
      <c r="CN37" s="2842"/>
      <c r="CO37" s="2842"/>
      <c r="CP37" s="2842"/>
      <c r="CQ37" s="2842"/>
      <c r="CR37" s="2842"/>
      <c r="CS37" s="2842"/>
    </row>
    <row r="38" spans="2:97" ht="12.75" customHeight="1">
      <c r="B38" s="2920"/>
      <c r="C38" s="2891"/>
      <c r="D38" s="2891" t="str">
        <f t="shared" si="0"/>
        <v>High</v>
      </c>
      <c r="E38" s="2891" t="s">
        <v>2696</v>
      </c>
      <c r="F38" s="2919"/>
      <c r="G38" s="2919"/>
      <c r="H38" s="2919"/>
      <c r="I38" s="2919"/>
      <c r="J38" s="2919"/>
      <c r="K38" s="2919"/>
      <c r="L38" s="2919"/>
      <c r="M38" s="2919"/>
      <c r="N38" s="2919"/>
      <c r="O38" s="2919"/>
      <c r="P38" s="2919"/>
      <c r="Q38" s="2919"/>
      <c r="R38" s="2919"/>
      <c r="S38" s="2919"/>
      <c r="T38" s="2919"/>
      <c r="U38" s="2919"/>
      <c r="V38" s="2919"/>
      <c r="W38" s="2919"/>
      <c r="X38" s="2919"/>
      <c r="Y38" s="2919"/>
      <c r="Z38" s="2919"/>
      <c r="AA38" s="2919"/>
      <c r="AB38" s="2919"/>
      <c r="AC38" s="2919"/>
      <c r="AD38" s="2919"/>
      <c r="AE38" s="2919"/>
      <c r="AF38" s="2919"/>
      <c r="AG38" s="2919"/>
      <c r="AH38" s="2919"/>
      <c r="AI38" s="2919"/>
      <c r="AJ38" s="2919"/>
      <c r="AK38" s="2919"/>
      <c r="AL38" s="2919"/>
      <c r="AM38" s="2919"/>
      <c r="AN38" s="2919"/>
      <c r="AO38" s="2919"/>
      <c r="AP38" s="2919"/>
      <c r="AQ38" s="2919"/>
      <c r="AR38" s="2919"/>
      <c r="AS38" s="2919"/>
      <c r="AT38" s="2919"/>
      <c r="AU38" s="2919"/>
      <c r="AV38" s="2919"/>
      <c r="AW38" s="2919"/>
      <c r="AX38" s="2919"/>
      <c r="AY38" s="2842"/>
      <c r="AZ38" s="2842"/>
      <c r="BA38" s="2842"/>
      <c r="BB38" s="2842"/>
      <c r="BC38" s="2842"/>
      <c r="BD38" s="2842"/>
      <c r="BE38" s="2842"/>
      <c r="BF38" s="2842"/>
      <c r="BG38" s="2842"/>
      <c r="BH38" s="2842"/>
      <c r="BI38" s="2842"/>
      <c r="BJ38" s="2842"/>
      <c r="BK38" s="2842"/>
      <c r="BL38" s="2842"/>
      <c r="BM38" s="2842"/>
      <c r="BN38" s="2842"/>
      <c r="BO38" s="2842"/>
      <c r="BP38" s="2842"/>
      <c r="BQ38" s="2842"/>
      <c r="BR38" s="2842"/>
      <c r="BS38" s="2842"/>
      <c r="BT38" s="2842"/>
      <c r="BU38" s="2842"/>
      <c r="BV38" s="2842"/>
      <c r="BW38" s="2842"/>
      <c r="BX38" s="2842"/>
      <c r="BY38" s="2842"/>
      <c r="BZ38" s="2842"/>
      <c r="CA38" s="2842"/>
      <c r="CB38" s="2842"/>
      <c r="CC38" s="2842"/>
      <c r="CD38" s="2842"/>
      <c r="CE38" s="2842"/>
      <c r="CF38" s="2842"/>
      <c r="CG38" s="2842"/>
      <c r="CH38" s="2842"/>
      <c r="CI38" s="2842"/>
      <c r="CJ38" s="2842"/>
      <c r="CK38" s="2842"/>
      <c r="CL38" s="2842"/>
      <c r="CM38" s="2842"/>
      <c r="CN38" s="2842"/>
      <c r="CO38" s="2842"/>
      <c r="CP38" s="2842"/>
      <c r="CQ38" s="2842"/>
      <c r="CR38" s="2842"/>
      <c r="CS38" s="2842"/>
    </row>
    <row r="39" spans="2:97" ht="12.75" customHeight="1">
      <c r="B39" s="2920"/>
      <c r="C39" s="2891"/>
      <c r="D39" s="2891" t="str">
        <f t="shared" si="0"/>
        <v>Very High</v>
      </c>
      <c r="E39" s="2891" t="s">
        <v>2696</v>
      </c>
      <c r="F39" s="2919"/>
      <c r="G39" s="2919"/>
      <c r="H39" s="2919"/>
      <c r="I39" s="2919"/>
      <c r="J39" s="2919"/>
      <c r="K39" s="2919"/>
      <c r="L39" s="2919"/>
      <c r="M39" s="2919"/>
      <c r="N39" s="2919"/>
      <c r="O39" s="2919"/>
      <c r="P39" s="2919"/>
      <c r="Q39" s="2919"/>
      <c r="R39" s="2919"/>
      <c r="S39" s="2919"/>
      <c r="T39" s="2919"/>
      <c r="U39" s="2919"/>
      <c r="V39" s="2919"/>
      <c r="W39" s="2919"/>
      <c r="X39" s="2919"/>
      <c r="Y39" s="2919"/>
      <c r="Z39" s="2919"/>
      <c r="AA39" s="2919"/>
      <c r="AB39" s="2919"/>
      <c r="AC39" s="2919"/>
      <c r="AD39" s="2919"/>
      <c r="AE39" s="2919"/>
      <c r="AF39" s="2919"/>
      <c r="AG39" s="2919"/>
      <c r="AH39" s="2919"/>
      <c r="AI39" s="2919"/>
      <c r="AJ39" s="2919"/>
      <c r="AK39" s="2919"/>
      <c r="AL39" s="2919"/>
      <c r="AM39" s="2919"/>
      <c r="AN39" s="2919"/>
      <c r="AO39" s="2919"/>
      <c r="AP39" s="2919"/>
      <c r="AQ39" s="2919"/>
      <c r="AR39" s="2919"/>
      <c r="AS39" s="2919"/>
      <c r="AT39" s="2919"/>
      <c r="AU39" s="2919"/>
      <c r="AV39" s="2919"/>
      <c r="AW39" s="2919"/>
      <c r="AX39" s="2919"/>
      <c r="AY39" s="2842"/>
      <c r="AZ39" s="2842"/>
      <c r="BA39" s="2842"/>
      <c r="BB39" s="2842"/>
      <c r="BC39" s="2842"/>
      <c r="BD39" s="2842"/>
      <c r="BE39" s="2842"/>
      <c r="BF39" s="2842"/>
      <c r="BG39" s="2842"/>
      <c r="BH39" s="2842"/>
      <c r="BI39" s="2842"/>
      <c r="BJ39" s="2842"/>
      <c r="BK39" s="2842"/>
      <c r="BL39" s="2842"/>
      <c r="BM39" s="2842"/>
      <c r="BN39" s="2842"/>
      <c r="BO39" s="2842"/>
      <c r="BP39" s="2842"/>
      <c r="BQ39" s="2842"/>
      <c r="BR39" s="2842"/>
      <c r="BS39" s="2842"/>
      <c r="BT39" s="2842"/>
      <c r="BU39" s="2842"/>
      <c r="BV39" s="2842"/>
      <c r="BW39" s="2842"/>
      <c r="BX39" s="2842"/>
      <c r="BY39" s="2842"/>
      <c r="BZ39" s="2842"/>
      <c r="CA39" s="2842"/>
      <c r="CB39" s="2842"/>
      <c r="CC39" s="2842"/>
      <c r="CD39" s="2842"/>
      <c r="CE39" s="2842"/>
      <c r="CF39" s="2842"/>
      <c r="CG39" s="2842"/>
      <c r="CH39" s="2842"/>
      <c r="CI39" s="2842"/>
      <c r="CJ39" s="2842"/>
      <c r="CK39" s="2842"/>
      <c r="CL39" s="2842"/>
      <c r="CM39" s="2842"/>
      <c r="CN39" s="2842"/>
      <c r="CO39" s="2842"/>
      <c r="CP39" s="2842"/>
      <c r="CQ39" s="2842"/>
      <c r="CR39" s="2842"/>
      <c r="CS39" s="2842"/>
    </row>
    <row r="40" spans="2:97" ht="12.75" customHeight="1">
      <c r="B40" s="2920">
        <v>5</v>
      </c>
      <c r="C40" s="2891" t="s">
        <v>2697</v>
      </c>
      <c r="D40" s="2891" t="str">
        <f t="shared" si="0"/>
        <v>Low</v>
      </c>
      <c r="E40" s="2891" t="s">
        <v>2696</v>
      </c>
      <c r="F40" s="2919"/>
      <c r="G40" s="2919"/>
      <c r="H40" s="2919"/>
      <c r="I40" s="2919"/>
      <c r="J40" s="2919"/>
      <c r="K40" s="2919"/>
      <c r="L40" s="2919"/>
      <c r="M40" s="2919"/>
      <c r="N40" s="2919"/>
      <c r="O40" s="2919"/>
      <c r="P40" s="2919"/>
      <c r="Q40" s="2919"/>
      <c r="R40" s="2919"/>
      <c r="S40" s="2919"/>
      <c r="T40" s="2919"/>
      <c r="U40" s="2919"/>
      <c r="V40" s="2919"/>
      <c r="W40" s="2919"/>
      <c r="X40" s="2919"/>
      <c r="Y40" s="2919"/>
      <c r="Z40" s="2919"/>
      <c r="AA40" s="2919"/>
      <c r="AB40" s="2919"/>
      <c r="AC40" s="2919"/>
      <c r="AD40" s="2919"/>
      <c r="AE40" s="2919"/>
      <c r="AF40" s="2919"/>
      <c r="AG40" s="2919"/>
      <c r="AH40" s="2919"/>
      <c r="AI40" s="2919"/>
      <c r="AJ40" s="2919"/>
      <c r="AK40" s="2919"/>
      <c r="AL40" s="2919"/>
      <c r="AM40" s="2919"/>
      <c r="AN40" s="2919"/>
      <c r="AO40" s="2919"/>
      <c r="AP40" s="2919"/>
      <c r="AQ40" s="2919"/>
      <c r="AR40" s="2919"/>
      <c r="AS40" s="2919"/>
      <c r="AT40" s="2919"/>
      <c r="AU40" s="2919"/>
      <c r="AV40" s="2919"/>
      <c r="AW40" s="2919"/>
      <c r="AX40" s="2919"/>
      <c r="AY40" s="2842"/>
      <c r="AZ40" s="2842"/>
      <c r="BA40" s="2842"/>
      <c r="BB40" s="2842"/>
      <c r="BC40" s="2842"/>
      <c r="BD40" s="2842"/>
      <c r="BE40" s="2842"/>
      <c r="BF40" s="2842"/>
      <c r="BG40" s="2842"/>
      <c r="BH40" s="2842"/>
      <c r="BI40" s="2842"/>
      <c r="BJ40" s="2842"/>
      <c r="BK40" s="2842"/>
      <c r="BL40" s="2842"/>
      <c r="BM40" s="2842"/>
      <c r="BN40" s="2842"/>
      <c r="BO40" s="2842"/>
      <c r="BP40" s="2842"/>
      <c r="BQ40" s="2842"/>
      <c r="BR40" s="2842"/>
      <c r="BS40" s="2842"/>
      <c r="BT40" s="2842"/>
      <c r="BU40" s="2842"/>
      <c r="BV40" s="2842"/>
      <c r="BW40" s="2842"/>
      <c r="BX40" s="2842"/>
      <c r="BY40" s="2842"/>
      <c r="BZ40" s="2842"/>
      <c r="CA40" s="2842"/>
      <c r="CB40" s="2842"/>
      <c r="CC40" s="2842"/>
      <c r="CD40" s="2842"/>
      <c r="CE40" s="2842"/>
      <c r="CF40" s="2842"/>
      <c r="CG40" s="2842"/>
      <c r="CH40" s="2842"/>
      <c r="CI40" s="2842"/>
      <c r="CJ40" s="2842"/>
      <c r="CK40" s="2842"/>
      <c r="CL40" s="2842"/>
      <c r="CM40" s="2842"/>
      <c r="CN40" s="2842"/>
      <c r="CO40" s="2842"/>
      <c r="CP40" s="2842"/>
      <c r="CQ40" s="2842"/>
      <c r="CR40" s="2842"/>
      <c r="CS40" s="2842"/>
    </row>
    <row r="41" spans="2:97" ht="12.75" customHeight="1">
      <c r="B41" s="2920"/>
      <c r="C41" s="2891"/>
      <c r="D41" s="2891" t="str">
        <f t="shared" si="0"/>
        <v>Medium</v>
      </c>
      <c r="E41" s="2891" t="s">
        <v>2696</v>
      </c>
      <c r="F41" s="2919"/>
      <c r="G41" s="2919"/>
      <c r="H41" s="2919"/>
      <c r="I41" s="2919"/>
      <c r="J41" s="2919"/>
      <c r="K41" s="2919"/>
      <c r="L41" s="2919"/>
      <c r="M41" s="2919"/>
      <c r="N41" s="2919"/>
      <c r="O41" s="2919"/>
      <c r="P41" s="2919"/>
      <c r="Q41" s="2919"/>
      <c r="R41" s="2919"/>
      <c r="S41" s="2919"/>
      <c r="T41" s="2919"/>
      <c r="U41" s="2919"/>
      <c r="V41" s="2919"/>
      <c r="W41" s="2919"/>
      <c r="X41" s="2919"/>
      <c r="Y41" s="2919"/>
      <c r="Z41" s="2919"/>
      <c r="AA41" s="2919"/>
      <c r="AB41" s="2919"/>
      <c r="AC41" s="2919"/>
      <c r="AD41" s="2919"/>
      <c r="AE41" s="2919"/>
      <c r="AF41" s="2919"/>
      <c r="AG41" s="2919"/>
      <c r="AH41" s="2919"/>
      <c r="AI41" s="2919"/>
      <c r="AJ41" s="2919"/>
      <c r="AK41" s="2919"/>
      <c r="AL41" s="2919"/>
      <c r="AM41" s="2919"/>
      <c r="AN41" s="2919"/>
      <c r="AO41" s="2919"/>
      <c r="AP41" s="2919"/>
      <c r="AQ41" s="2919"/>
      <c r="AR41" s="2919"/>
      <c r="AS41" s="2919"/>
      <c r="AT41" s="2919"/>
      <c r="AU41" s="2919"/>
      <c r="AV41" s="2919"/>
      <c r="AW41" s="2919"/>
      <c r="AX41" s="2919"/>
      <c r="AY41" s="2842"/>
      <c r="AZ41" s="2842"/>
      <c r="BA41" s="2842"/>
      <c r="BB41" s="2842"/>
      <c r="BC41" s="2842"/>
      <c r="BD41" s="2842"/>
      <c r="BE41" s="2842"/>
      <c r="BF41" s="2842"/>
      <c r="BG41" s="2842"/>
      <c r="BH41" s="2842"/>
      <c r="BI41" s="2842"/>
      <c r="BJ41" s="2842"/>
      <c r="BK41" s="2842"/>
      <c r="BL41" s="2842"/>
      <c r="BM41" s="2842"/>
      <c r="BN41" s="2842"/>
      <c r="BO41" s="2842"/>
      <c r="BP41" s="2842"/>
      <c r="BQ41" s="2842"/>
      <c r="BR41" s="2842"/>
      <c r="BS41" s="2842"/>
      <c r="BT41" s="2842"/>
      <c r="BU41" s="2842"/>
      <c r="BV41" s="2842"/>
      <c r="BW41" s="2842"/>
      <c r="BX41" s="2842"/>
      <c r="BY41" s="2842"/>
      <c r="BZ41" s="2842"/>
      <c r="CA41" s="2842"/>
      <c r="CB41" s="2842"/>
      <c r="CC41" s="2842"/>
      <c r="CD41" s="2842"/>
      <c r="CE41" s="2842"/>
      <c r="CF41" s="2842"/>
      <c r="CG41" s="2842"/>
      <c r="CH41" s="2842"/>
      <c r="CI41" s="2842"/>
      <c r="CJ41" s="2842"/>
      <c r="CK41" s="2842"/>
      <c r="CL41" s="2842"/>
      <c r="CM41" s="2842"/>
      <c r="CN41" s="2842"/>
      <c r="CO41" s="2842"/>
      <c r="CP41" s="2842"/>
      <c r="CQ41" s="2842"/>
      <c r="CR41" s="2842"/>
      <c r="CS41" s="2842"/>
    </row>
    <row r="42" spans="2:97" ht="12.75" customHeight="1">
      <c r="B42" s="2920"/>
      <c r="C42" s="2891"/>
      <c r="D42" s="2891" t="str">
        <f t="shared" si="0"/>
        <v>High</v>
      </c>
      <c r="E42" s="2891" t="s">
        <v>2696</v>
      </c>
      <c r="F42" s="2919"/>
      <c r="G42" s="2919"/>
      <c r="H42" s="2919"/>
      <c r="I42" s="2919"/>
      <c r="J42" s="2919"/>
      <c r="K42" s="2919"/>
      <c r="L42" s="2919"/>
      <c r="M42" s="2919"/>
      <c r="N42" s="2919"/>
      <c r="O42" s="2919"/>
      <c r="P42" s="2919"/>
      <c r="Q42" s="2919"/>
      <c r="R42" s="2919"/>
      <c r="S42" s="2919"/>
      <c r="T42" s="2919"/>
      <c r="U42" s="2919"/>
      <c r="V42" s="2919"/>
      <c r="W42" s="2919"/>
      <c r="X42" s="2919"/>
      <c r="Y42" s="2919"/>
      <c r="Z42" s="2919"/>
      <c r="AA42" s="2919"/>
      <c r="AB42" s="2919"/>
      <c r="AC42" s="2919"/>
      <c r="AD42" s="2919"/>
      <c r="AE42" s="2919"/>
      <c r="AF42" s="2919"/>
      <c r="AG42" s="2919"/>
      <c r="AH42" s="2919"/>
      <c r="AI42" s="2919"/>
      <c r="AJ42" s="2919"/>
      <c r="AK42" s="2919"/>
      <c r="AL42" s="2919"/>
      <c r="AM42" s="2919"/>
      <c r="AN42" s="2919"/>
      <c r="AO42" s="2919"/>
      <c r="AP42" s="2919"/>
      <c r="AQ42" s="2919"/>
      <c r="AR42" s="2919"/>
      <c r="AS42" s="2919"/>
      <c r="AT42" s="2919"/>
      <c r="AU42" s="2919"/>
      <c r="AV42" s="2919"/>
      <c r="AW42" s="2919"/>
      <c r="AX42" s="2919"/>
      <c r="AY42" s="2842"/>
      <c r="AZ42" s="2842"/>
      <c r="BA42" s="2842"/>
      <c r="BB42" s="2842"/>
      <c r="BC42" s="2842"/>
      <c r="BD42" s="2842"/>
      <c r="BE42" s="2842"/>
      <c r="BF42" s="2842"/>
      <c r="BG42" s="2842"/>
      <c r="BH42" s="2842"/>
      <c r="BI42" s="2842"/>
      <c r="BJ42" s="2842"/>
      <c r="BK42" s="2842"/>
      <c r="BL42" s="2842"/>
      <c r="BM42" s="2842"/>
      <c r="BN42" s="2842"/>
      <c r="BO42" s="2842"/>
      <c r="BP42" s="2842"/>
      <c r="BQ42" s="2842"/>
      <c r="BR42" s="2842"/>
      <c r="BS42" s="2842"/>
      <c r="BT42" s="2842"/>
      <c r="BU42" s="2842"/>
      <c r="BV42" s="2842"/>
      <c r="BW42" s="2842"/>
      <c r="BX42" s="2842"/>
      <c r="BY42" s="2842"/>
      <c r="BZ42" s="2842"/>
      <c r="CA42" s="2842"/>
      <c r="CB42" s="2842"/>
      <c r="CC42" s="2842"/>
      <c r="CD42" s="2842"/>
      <c r="CE42" s="2842"/>
      <c r="CF42" s="2842"/>
      <c r="CG42" s="2842"/>
      <c r="CH42" s="2842"/>
      <c r="CI42" s="2842"/>
      <c r="CJ42" s="2842"/>
      <c r="CK42" s="2842"/>
      <c r="CL42" s="2842"/>
      <c r="CM42" s="2842"/>
      <c r="CN42" s="2842"/>
      <c r="CO42" s="2842"/>
      <c r="CP42" s="2842"/>
      <c r="CQ42" s="2842"/>
      <c r="CR42" s="2842"/>
      <c r="CS42" s="2842"/>
    </row>
    <row r="43" spans="2:97" ht="12.75" customHeight="1">
      <c r="B43" s="2920"/>
      <c r="C43" s="2891"/>
      <c r="D43" s="2891" t="str">
        <f t="shared" si="0"/>
        <v>Very High</v>
      </c>
      <c r="E43" s="2891" t="s">
        <v>2696</v>
      </c>
      <c r="F43" s="2919"/>
      <c r="G43" s="2919"/>
      <c r="H43" s="2919"/>
      <c r="I43" s="2919"/>
      <c r="J43" s="2919"/>
      <c r="K43" s="2919"/>
      <c r="L43" s="2919"/>
      <c r="M43" s="2919"/>
      <c r="N43" s="2919"/>
      <c r="O43" s="2919"/>
      <c r="P43" s="2919"/>
      <c r="Q43" s="2919"/>
      <c r="R43" s="2919"/>
      <c r="S43" s="2919"/>
      <c r="T43" s="2919"/>
      <c r="U43" s="2919"/>
      <c r="V43" s="2919"/>
      <c r="W43" s="2919"/>
      <c r="X43" s="2919"/>
      <c r="Y43" s="2919"/>
      <c r="Z43" s="2919"/>
      <c r="AA43" s="2919"/>
      <c r="AB43" s="2919"/>
      <c r="AC43" s="2919"/>
      <c r="AD43" s="2919"/>
      <c r="AE43" s="2919"/>
      <c r="AF43" s="2919"/>
      <c r="AG43" s="2919"/>
      <c r="AH43" s="2919"/>
      <c r="AI43" s="2919"/>
      <c r="AJ43" s="2919"/>
      <c r="AK43" s="2919"/>
      <c r="AL43" s="2919"/>
      <c r="AM43" s="2919"/>
      <c r="AN43" s="2919"/>
      <c r="AO43" s="2919"/>
      <c r="AP43" s="2919"/>
      <c r="AQ43" s="2919"/>
      <c r="AR43" s="2919"/>
      <c r="AS43" s="2919"/>
      <c r="AT43" s="2919"/>
      <c r="AU43" s="2919"/>
      <c r="AV43" s="2919"/>
      <c r="AW43" s="2919"/>
      <c r="AX43" s="2919"/>
      <c r="AY43" s="2204"/>
      <c r="AZ43" s="2204"/>
      <c r="BA43" s="2204"/>
      <c r="BB43" s="2204"/>
      <c r="BC43" s="2204"/>
      <c r="BD43" s="2204"/>
      <c r="BE43" s="2204"/>
      <c r="BF43" s="2204"/>
      <c r="BG43" s="2842"/>
      <c r="BH43" s="2842"/>
      <c r="BI43" s="2842"/>
      <c r="BJ43" s="2842"/>
      <c r="BK43" s="2842"/>
      <c r="BL43" s="2842"/>
      <c r="BM43" s="2842"/>
      <c r="BN43" s="2842"/>
      <c r="BO43" s="2842"/>
      <c r="BP43" s="2842"/>
      <c r="BQ43" s="2842"/>
      <c r="BR43" s="2842"/>
      <c r="BS43" s="2842"/>
      <c r="BT43" s="2842"/>
      <c r="BU43" s="2842"/>
      <c r="BV43" s="2842"/>
      <c r="BW43" s="2842"/>
      <c r="BX43" s="2842"/>
      <c r="BY43" s="2842"/>
      <c r="BZ43" s="2842"/>
      <c r="CA43" s="2842"/>
      <c r="CB43" s="2842"/>
      <c r="CC43" s="2842"/>
      <c r="CD43" s="2842"/>
      <c r="CE43" s="2842"/>
      <c r="CF43" s="2842"/>
      <c r="CG43" s="2842"/>
      <c r="CH43" s="2842"/>
      <c r="CI43" s="2842"/>
      <c r="CJ43" s="2842"/>
      <c r="CK43" s="2842"/>
      <c r="CL43" s="2842"/>
      <c r="CM43" s="2842"/>
      <c r="CN43" s="2842"/>
      <c r="CO43" s="2842"/>
      <c r="CP43" s="2842"/>
      <c r="CQ43" s="2842"/>
      <c r="CR43" s="2842"/>
      <c r="CS43" s="2842"/>
    </row>
    <row r="44" spans="2:97" ht="12.75" customHeight="1">
      <c r="B44" s="2920">
        <v>6</v>
      </c>
      <c r="C44" s="2891" t="s">
        <v>2698</v>
      </c>
      <c r="D44" s="2891" t="str">
        <f t="shared" si="0"/>
        <v>Low</v>
      </c>
      <c r="E44" s="2891" t="s">
        <v>2696</v>
      </c>
      <c r="F44" s="2919"/>
      <c r="G44" s="2919"/>
      <c r="H44" s="2919"/>
      <c r="I44" s="2919"/>
      <c r="J44" s="2919"/>
      <c r="K44" s="2919"/>
      <c r="L44" s="2919"/>
      <c r="M44" s="2919"/>
      <c r="N44" s="2919"/>
      <c r="O44" s="2919"/>
      <c r="P44" s="2919"/>
      <c r="Q44" s="2919"/>
      <c r="R44" s="2919"/>
      <c r="S44" s="2919"/>
      <c r="T44" s="2919"/>
      <c r="U44" s="2919"/>
      <c r="V44" s="2919"/>
      <c r="W44" s="2919"/>
      <c r="X44" s="2919"/>
      <c r="Y44" s="2919"/>
      <c r="Z44" s="2919"/>
      <c r="AA44" s="2919"/>
      <c r="AB44" s="2919"/>
      <c r="AC44" s="2919"/>
      <c r="AD44" s="2919"/>
      <c r="AE44" s="2919"/>
      <c r="AF44" s="2919"/>
      <c r="AG44" s="2919"/>
      <c r="AH44" s="2919"/>
      <c r="AI44" s="2919"/>
      <c r="AJ44" s="2919"/>
      <c r="AK44" s="2919"/>
      <c r="AL44" s="2919"/>
      <c r="AM44" s="2919"/>
      <c r="AN44" s="2919"/>
      <c r="AO44" s="2919"/>
      <c r="AP44" s="2919"/>
      <c r="AQ44" s="2919"/>
      <c r="AR44" s="2919"/>
      <c r="AS44" s="2919"/>
      <c r="AT44" s="2919"/>
      <c r="AU44" s="2919"/>
      <c r="AV44" s="2919"/>
      <c r="AW44" s="2919"/>
      <c r="AX44" s="2919"/>
      <c r="AY44" s="2842"/>
      <c r="AZ44" s="2842"/>
      <c r="BA44" s="2842"/>
      <c r="BB44" s="2842"/>
      <c r="BC44" s="2842"/>
      <c r="BD44" s="2842"/>
      <c r="BE44" s="2842"/>
      <c r="BF44" s="2842"/>
      <c r="BG44" s="2842"/>
      <c r="BH44" s="2842"/>
      <c r="BI44" s="2842"/>
      <c r="BJ44" s="2842"/>
      <c r="BK44" s="2842"/>
      <c r="BL44" s="2842"/>
      <c r="BM44" s="2842"/>
      <c r="BN44" s="2842"/>
      <c r="BO44" s="2842"/>
      <c r="BP44" s="2842"/>
      <c r="BQ44" s="2842"/>
      <c r="BR44" s="2842"/>
      <c r="BS44" s="2842"/>
      <c r="BT44" s="2842"/>
      <c r="BU44" s="2842"/>
      <c r="BV44" s="2842"/>
      <c r="BW44" s="2842"/>
      <c r="BX44" s="2842"/>
      <c r="BY44" s="2842"/>
      <c r="BZ44" s="2842"/>
      <c r="CA44" s="2842"/>
      <c r="CB44" s="2842"/>
      <c r="CC44" s="2842"/>
      <c r="CD44" s="2842"/>
      <c r="CE44" s="2842"/>
      <c r="CF44" s="2842"/>
      <c r="CG44" s="2842"/>
      <c r="CH44" s="2842"/>
      <c r="CI44" s="2842"/>
      <c r="CJ44" s="2842"/>
      <c r="CK44" s="2842"/>
      <c r="CL44" s="2842"/>
      <c r="CM44" s="2842"/>
      <c r="CN44" s="2842"/>
      <c r="CO44" s="2842"/>
      <c r="CP44" s="2842"/>
      <c r="CQ44" s="2842"/>
      <c r="CR44" s="2842"/>
      <c r="CS44" s="2842"/>
    </row>
    <row r="45" spans="2:97" ht="12.75" customHeight="1">
      <c r="B45" s="2920"/>
      <c r="C45" s="2917"/>
      <c r="D45" s="2891" t="str">
        <f t="shared" si="0"/>
        <v>Medium</v>
      </c>
      <c r="E45" s="2891" t="s">
        <v>2696</v>
      </c>
      <c r="F45" s="2919"/>
      <c r="G45" s="2919"/>
      <c r="H45" s="2919"/>
      <c r="I45" s="2919"/>
      <c r="J45" s="2919"/>
      <c r="K45" s="2919"/>
      <c r="L45" s="2919"/>
      <c r="M45" s="2919"/>
      <c r="N45" s="2919"/>
      <c r="O45" s="2919"/>
      <c r="P45" s="2919"/>
      <c r="Q45" s="2919"/>
      <c r="R45" s="2919"/>
      <c r="S45" s="2919"/>
      <c r="T45" s="2919"/>
      <c r="U45" s="2919"/>
      <c r="V45" s="2919"/>
      <c r="W45" s="2919"/>
      <c r="X45" s="2919"/>
      <c r="Y45" s="2919"/>
      <c r="Z45" s="2919"/>
      <c r="AA45" s="2919"/>
      <c r="AB45" s="2919"/>
      <c r="AC45" s="2919"/>
      <c r="AD45" s="2919"/>
      <c r="AE45" s="2919"/>
      <c r="AF45" s="2919"/>
      <c r="AG45" s="2919"/>
      <c r="AH45" s="2919"/>
      <c r="AI45" s="2919"/>
      <c r="AJ45" s="2919"/>
      <c r="AK45" s="2919"/>
      <c r="AL45" s="2919"/>
      <c r="AM45" s="2919"/>
      <c r="AN45" s="2919"/>
      <c r="AO45" s="2919"/>
      <c r="AP45" s="2919"/>
      <c r="AQ45" s="2919"/>
      <c r="AR45" s="2919"/>
      <c r="AS45" s="2919"/>
      <c r="AT45" s="2919"/>
      <c r="AU45" s="2919"/>
      <c r="AV45" s="2919"/>
      <c r="AW45" s="2919"/>
      <c r="AX45" s="2919"/>
      <c r="AY45" s="2842"/>
      <c r="AZ45" s="2842"/>
      <c r="BA45" s="2842"/>
      <c r="BB45" s="2842"/>
      <c r="BC45" s="2842"/>
      <c r="BD45" s="2842"/>
      <c r="BE45" s="2842"/>
      <c r="BF45" s="2842"/>
      <c r="BG45" s="2842"/>
      <c r="BH45" s="2842"/>
      <c r="BI45" s="2842"/>
      <c r="BJ45" s="2842"/>
      <c r="BK45" s="2842"/>
      <c r="BL45" s="2842"/>
      <c r="BM45" s="2842"/>
      <c r="BN45" s="2842"/>
      <c r="BO45" s="2842"/>
      <c r="BP45" s="2842"/>
      <c r="BQ45" s="2842"/>
      <c r="BR45" s="2842"/>
      <c r="BS45" s="2842"/>
      <c r="BT45" s="2842"/>
      <c r="BU45" s="2842"/>
      <c r="BV45" s="2842"/>
      <c r="BW45" s="2842"/>
      <c r="BX45" s="2842"/>
      <c r="BY45" s="2842"/>
      <c r="BZ45" s="2842"/>
      <c r="CA45" s="2842"/>
      <c r="CB45" s="2842"/>
      <c r="CC45" s="2842"/>
      <c r="CD45" s="2842"/>
      <c r="CE45" s="2842"/>
      <c r="CF45" s="2842"/>
      <c r="CG45" s="2842"/>
      <c r="CH45" s="2842"/>
      <c r="CI45" s="2842"/>
      <c r="CJ45" s="2842"/>
      <c r="CK45" s="2842"/>
      <c r="CL45" s="2842"/>
      <c r="CM45" s="2842"/>
      <c r="CN45" s="2842"/>
      <c r="CO45" s="2842"/>
      <c r="CP45" s="2842"/>
      <c r="CQ45" s="2842"/>
      <c r="CR45" s="2842"/>
      <c r="CS45" s="2842"/>
    </row>
    <row r="46" spans="2:97" ht="12.75" customHeight="1">
      <c r="B46" s="2920"/>
      <c r="C46" s="2917"/>
      <c r="D46" s="2891" t="str">
        <f t="shared" si="0"/>
        <v>High</v>
      </c>
      <c r="E46" s="2891" t="s">
        <v>2696</v>
      </c>
      <c r="F46" s="2919"/>
      <c r="G46" s="2919"/>
      <c r="H46" s="2919"/>
      <c r="I46" s="2919"/>
      <c r="J46" s="2919"/>
      <c r="K46" s="2919"/>
      <c r="L46" s="2919"/>
      <c r="M46" s="2919"/>
      <c r="N46" s="2919"/>
      <c r="O46" s="2919"/>
      <c r="P46" s="2919"/>
      <c r="Q46" s="2919"/>
      <c r="R46" s="2919"/>
      <c r="S46" s="2919"/>
      <c r="T46" s="2919"/>
      <c r="U46" s="2919"/>
      <c r="V46" s="2919"/>
      <c r="W46" s="2919"/>
      <c r="X46" s="2919"/>
      <c r="Y46" s="2919"/>
      <c r="Z46" s="2919"/>
      <c r="AA46" s="2919"/>
      <c r="AB46" s="2919"/>
      <c r="AC46" s="2919"/>
      <c r="AD46" s="2919"/>
      <c r="AE46" s="2919"/>
      <c r="AF46" s="2919"/>
      <c r="AG46" s="2919"/>
      <c r="AH46" s="2919"/>
      <c r="AI46" s="2919"/>
      <c r="AJ46" s="2919"/>
      <c r="AK46" s="2919"/>
      <c r="AL46" s="2919"/>
      <c r="AM46" s="2919"/>
      <c r="AN46" s="2919"/>
      <c r="AO46" s="2919"/>
      <c r="AP46" s="2919"/>
      <c r="AQ46" s="2919"/>
      <c r="AR46" s="2919"/>
      <c r="AS46" s="2919"/>
      <c r="AT46" s="2919"/>
      <c r="AU46" s="2919"/>
      <c r="AV46" s="2919"/>
      <c r="AW46" s="2919"/>
      <c r="AX46" s="2919"/>
      <c r="AY46" s="2842"/>
      <c r="AZ46" s="2842"/>
      <c r="BA46" s="2842"/>
      <c r="BB46" s="2842"/>
      <c r="BC46" s="2842"/>
      <c r="BD46" s="2842"/>
      <c r="BE46" s="2842"/>
      <c r="BF46" s="2842"/>
      <c r="BG46" s="2204"/>
      <c r="BH46" s="2204"/>
      <c r="BI46" s="2204"/>
      <c r="BJ46" s="2204"/>
      <c r="BK46" s="2204"/>
      <c r="BL46" s="2204"/>
      <c r="BM46" s="2204"/>
      <c r="BN46" s="2204"/>
      <c r="BO46" s="2204"/>
      <c r="BP46" s="2204"/>
      <c r="BQ46" s="2204"/>
      <c r="BR46" s="2204"/>
      <c r="BS46" s="2204"/>
      <c r="BT46" s="2204"/>
      <c r="BU46" s="2204"/>
      <c r="BV46" s="2204"/>
      <c r="BW46" s="2204"/>
      <c r="BX46" s="2204"/>
      <c r="BY46" s="2204"/>
      <c r="BZ46" s="2204"/>
      <c r="CA46" s="2204"/>
      <c r="CB46" s="2204"/>
      <c r="CC46" s="2204"/>
      <c r="CD46" s="2204"/>
      <c r="CE46" s="2204"/>
      <c r="CF46" s="2204"/>
      <c r="CG46" s="2204"/>
      <c r="CH46" s="2204"/>
      <c r="CI46" s="2204"/>
      <c r="CJ46" s="2204"/>
      <c r="CK46" s="2204"/>
      <c r="CL46" s="2204"/>
      <c r="CM46" s="2204"/>
      <c r="CN46" s="2204"/>
      <c r="CO46" s="2204"/>
      <c r="CP46" s="2204"/>
      <c r="CQ46" s="2204"/>
      <c r="CR46" s="2204"/>
      <c r="CS46" s="2204"/>
    </row>
    <row r="47" spans="2:97" ht="12.75" customHeight="1">
      <c r="B47" s="2920"/>
      <c r="C47" s="2917"/>
      <c r="D47" s="2891" t="str">
        <f t="shared" si="0"/>
        <v>Very High</v>
      </c>
      <c r="E47" s="2891" t="s">
        <v>2696</v>
      </c>
      <c r="F47" s="2919"/>
      <c r="G47" s="2919"/>
      <c r="H47" s="2919"/>
      <c r="I47" s="2919"/>
      <c r="J47" s="2919"/>
      <c r="K47" s="2919"/>
      <c r="L47" s="2919"/>
      <c r="M47" s="2919"/>
      <c r="N47" s="2919"/>
      <c r="O47" s="2919"/>
      <c r="P47" s="2919"/>
      <c r="Q47" s="2919"/>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9"/>
      <c r="AN47" s="2919"/>
      <c r="AO47" s="2919"/>
      <c r="AP47" s="2919"/>
      <c r="AQ47" s="2919"/>
      <c r="AR47" s="2919"/>
      <c r="AS47" s="2919"/>
      <c r="AT47" s="2919"/>
      <c r="AU47" s="2919"/>
      <c r="AV47" s="2919"/>
      <c r="AW47" s="2919"/>
      <c r="AX47" s="2919"/>
      <c r="AY47" s="2842"/>
      <c r="AZ47" s="2842"/>
      <c r="BA47" s="2842"/>
      <c r="BB47" s="2842"/>
      <c r="BC47" s="2842"/>
      <c r="BD47" s="2842"/>
      <c r="BE47" s="2842"/>
      <c r="BF47" s="2842"/>
      <c r="BG47" s="2842"/>
      <c r="BH47" s="2842"/>
      <c r="BI47" s="2842"/>
      <c r="BJ47" s="2842"/>
      <c r="BK47" s="2842"/>
      <c r="BL47" s="2842"/>
      <c r="BM47" s="2842"/>
      <c r="BN47" s="2842"/>
      <c r="BO47" s="2842"/>
      <c r="BP47" s="2842"/>
      <c r="BQ47" s="2842"/>
      <c r="BR47" s="2842"/>
      <c r="BS47" s="2842"/>
      <c r="BT47" s="2842"/>
      <c r="BU47" s="2842"/>
      <c r="BV47" s="2842"/>
      <c r="BW47" s="2842"/>
      <c r="BX47" s="2842"/>
      <c r="BY47" s="2842"/>
      <c r="BZ47" s="2842"/>
      <c r="CA47" s="2842"/>
      <c r="CB47" s="2842"/>
      <c r="CC47" s="2842"/>
      <c r="CD47" s="2842"/>
      <c r="CE47" s="2842"/>
      <c r="CF47" s="2842"/>
      <c r="CG47" s="2842"/>
      <c r="CH47" s="2842"/>
      <c r="CI47" s="2842"/>
      <c r="CJ47" s="2842"/>
      <c r="CK47" s="2842"/>
      <c r="CL47" s="2842"/>
      <c r="CM47" s="2842"/>
      <c r="CN47" s="2842"/>
      <c r="CO47" s="2842"/>
      <c r="CP47" s="2842"/>
      <c r="CQ47" s="2842"/>
      <c r="CR47" s="2842"/>
      <c r="CS47" s="2842"/>
    </row>
    <row r="48" spans="2:97" ht="12.75" customHeight="1">
      <c r="B48" s="2920">
        <v>7</v>
      </c>
      <c r="C48" s="2917" t="s">
        <v>2699</v>
      </c>
      <c r="D48" s="2891" t="str">
        <f t="shared" si="0"/>
        <v>Low</v>
      </c>
      <c r="E48" s="2891" t="s">
        <v>1396</v>
      </c>
      <c r="F48" s="2919"/>
      <c r="G48" s="2919"/>
      <c r="H48" s="2919"/>
      <c r="I48" s="2919"/>
      <c r="J48" s="2919"/>
      <c r="K48" s="2919"/>
      <c r="L48" s="2919"/>
      <c r="M48" s="2919"/>
      <c r="N48" s="2919"/>
      <c r="O48" s="2919"/>
      <c r="P48" s="2919"/>
      <c r="Q48" s="2919"/>
      <c r="R48" s="2919"/>
      <c r="S48" s="2919"/>
      <c r="T48" s="2919"/>
      <c r="U48" s="2919"/>
      <c r="V48" s="2919"/>
      <c r="W48" s="2919"/>
      <c r="X48" s="2919"/>
      <c r="Y48" s="2919"/>
      <c r="Z48" s="2919"/>
      <c r="AA48" s="2919"/>
      <c r="AB48" s="2919"/>
      <c r="AC48" s="2919"/>
      <c r="AD48" s="2919"/>
      <c r="AE48" s="2919"/>
      <c r="AF48" s="2919"/>
      <c r="AG48" s="2919"/>
      <c r="AH48" s="2919"/>
      <c r="AI48" s="2919"/>
      <c r="AJ48" s="2919"/>
      <c r="AK48" s="2919"/>
      <c r="AL48" s="2919"/>
      <c r="AM48" s="2919"/>
      <c r="AN48" s="2919"/>
      <c r="AO48" s="2919"/>
      <c r="AP48" s="2919"/>
      <c r="AQ48" s="2919"/>
      <c r="AR48" s="2919"/>
      <c r="AS48" s="2919"/>
      <c r="AT48" s="2919"/>
      <c r="AU48" s="2919"/>
      <c r="AV48" s="2919"/>
      <c r="AW48" s="2919"/>
      <c r="AX48" s="2919"/>
      <c r="AY48" s="2842"/>
      <c r="AZ48" s="2842"/>
      <c r="BA48" s="2842"/>
      <c r="BB48" s="2842"/>
      <c r="BC48" s="2842"/>
      <c r="BD48" s="2842"/>
      <c r="BE48" s="2842"/>
      <c r="BF48" s="2842"/>
      <c r="BG48" s="2842"/>
      <c r="BH48" s="2842"/>
      <c r="BI48" s="2842"/>
      <c r="BJ48" s="2842"/>
      <c r="BK48" s="2842"/>
      <c r="BL48" s="2842"/>
      <c r="BM48" s="2842"/>
      <c r="BN48" s="2842"/>
      <c r="BO48" s="2842"/>
      <c r="BP48" s="2842"/>
      <c r="BQ48" s="2842"/>
      <c r="BR48" s="2842"/>
      <c r="BS48" s="2842"/>
      <c r="BT48" s="2842"/>
      <c r="BU48" s="2842"/>
      <c r="BV48" s="2842"/>
      <c r="BW48" s="2842"/>
      <c r="BX48" s="2842"/>
      <c r="BY48" s="2842"/>
      <c r="BZ48" s="2842"/>
      <c r="CA48" s="2842"/>
      <c r="CB48" s="2842"/>
      <c r="CC48" s="2842"/>
      <c r="CD48" s="2842"/>
      <c r="CE48" s="2842"/>
      <c r="CF48" s="2842"/>
      <c r="CG48" s="2842"/>
      <c r="CH48" s="2842"/>
      <c r="CI48" s="2842"/>
      <c r="CJ48" s="2842"/>
      <c r="CK48" s="2842"/>
      <c r="CL48" s="2842"/>
      <c r="CM48" s="2842"/>
      <c r="CN48" s="2842"/>
      <c r="CO48" s="2842"/>
      <c r="CP48" s="2842"/>
      <c r="CQ48" s="2842"/>
      <c r="CR48" s="2842"/>
      <c r="CS48" s="2842"/>
    </row>
    <row r="49" spans="2:99" ht="12.75" customHeight="1">
      <c r="B49" s="2920"/>
      <c r="C49" s="2891"/>
      <c r="D49" s="2891" t="str">
        <f t="shared" si="0"/>
        <v>Medium</v>
      </c>
      <c r="E49" s="2891" t="s">
        <v>1396</v>
      </c>
      <c r="F49" s="2919"/>
      <c r="G49" s="2919"/>
      <c r="H49" s="2919"/>
      <c r="I49" s="2919"/>
      <c r="J49" s="2919"/>
      <c r="K49" s="2919"/>
      <c r="L49" s="2919"/>
      <c r="M49" s="2919"/>
      <c r="N49" s="2919"/>
      <c r="O49" s="2919"/>
      <c r="P49" s="2919"/>
      <c r="Q49" s="2919"/>
      <c r="R49" s="2919"/>
      <c r="S49" s="2919"/>
      <c r="T49" s="2919"/>
      <c r="U49" s="2919"/>
      <c r="V49" s="2919"/>
      <c r="W49" s="2919"/>
      <c r="X49" s="2919"/>
      <c r="Y49" s="2919"/>
      <c r="Z49" s="2919"/>
      <c r="AA49" s="2919"/>
      <c r="AB49" s="2919"/>
      <c r="AC49" s="2919"/>
      <c r="AD49" s="2919"/>
      <c r="AE49" s="2919"/>
      <c r="AF49" s="2919"/>
      <c r="AG49" s="2919"/>
      <c r="AH49" s="2919"/>
      <c r="AI49" s="2919"/>
      <c r="AJ49" s="2919"/>
      <c r="AK49" s="2919"/>
      <c r="AL49" s="2919"/>
      <c r="AM49" s="2919"/>
      <c r="AN49" s="2919"/>
      <c r="AO49" s="2919"/>
      <c r="AP49" s="2919"/>
      <c r="AQ49" s="2919"/>
      <c r="AR49" s="2919"/>
      <c r="AS49" s="2919"/>
      <c r="AT49" s="2919"/>
      <c r="AU49" s="2919"/>
      <c r="AV49" s="2919"/>
      <c r="AW49" s="2919"/>
      <c r="AX49" s="2919"/>
      <c r="AY49" s="2842"/>
      <c r="AZ49" s="2842"/>
      <c r="BA49" s="2842"/>
      <c r="BB49" s="2842"/>
      <c r="BC49" s="2842"/>
      <c r="BD49" s="2842"/>
      <c r="BE49" s="2842"/>
      <c r="BF49" s="2842"/>
      <c r="BG49" s="2842"/>
      <c r="BH49" s="2842"/>
      <c r="BI49" s="2842"/>
      <c r="BJ49" s="2842"/>
      <c r="BK49" s="2842"/>
      <c r="BL49" s="2842"/>
      <c r="BM49" s="2842"/>
      <c r="BN49" s="2842"/>
      <c r="BO49" s="2842"/>
      <c r="BP49" s="2842"/>
      <c r="BQ49" s="2842"/>
      <c r="BR49" s="2842"/>
      <c r="BS49" s="2842"/>
      <c r="BT49" s="2842"/>
      <c r="BU49" s="2842"/>
      <c r="BV49" s="2842"/>
      <c r="BW49" s="2842"/>
      <c r="BX49" s="2842"/>
      <c r="BY49" s="2842"/>
      <c r="BZ49" s="2842"/>
      <c r="CA49" s="2842"/>
      <c r="CB49" s="2842"/>
      <c r="CC49" s="2842"/>
      <c r="CD49" s="2842"/>
      <c r="CE49" s="2842"/>
      <c r="CF49" s="2842"/>
      <c r="CG49" s="2842"/>
      <c r="CH49" s="2842"/>
      <c r="CI49" s="2842"/>
      <c r="CJ49" s="2842"/>
      <c r="CK49" s="2842"/>
      <c r="CL49" s="2842"/>
      <c r="CM49" s="2842"/>
      <c r="CN49" s="2842"/>
      <c r="CO49" s="2842"/>
      <c r="CP49" s="2842"/>
      <c r="CQ49" s="2842"/>
      <c r="CR49" s="2842"/>
      <c r="CS49" s="2842"/>
    </row>
    <row r="50" spans="2:99" ht="12.75" customHeight="1">
      <c r="B50" s="2920"/>
      <c r="C50" s="2891"/>
      <c r="D50" s="2891" t="str">
        <f t="shared" si="0"/>
        <v>High</v>
      </c>
      <c r="E50" s="2891" t="s">
        <v>1396</v>
      </c>
      <c r="F50" s="2919"/>
      <c r="G50" s="2919"/>
      <c r="H50" s="2919"/>
      <c r="I50" s="2919"/>
      <c r="J50" s="2919"/>
      <c r="K50" s="2919"/>
      <c r="L50" s="2919"/>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19"/>
      <c r="AQ50" s="2919"/>
      <c r="AR50" s="2919"/>
      <c r="AS50" s="2919"/>
      <c r="AT50" s="2919"/>
      <c r="AU50" s="2919"/>
      <c r="AV50" s="2919"/>
      <c r="AW50" s="2919"/>
      <c r="AX50" s="2919"/>
      <c r="AY50" s="2842"/>
      <c r="AZ50" s="2842"/>
      <c r="BA50" s="2842"/>
      <c r="BB50" s="2842"/>
      <c r="BC50" s="2842"/>
      <c r="BD50" s="2842"/>
      <c r="BE50" s="2842"/>
      <c r="BF50" s="2842"/>
      <c r="BG50" s="2842"/>
      <c r="BH50" s="2842"/>
      <c r="BI50" s="2842"/>
      <c r="BJ50" s="2842"/>
      <c r="BK50" s="2842"/>
      <c r="BL50" s="2842"/>
      <c r="BM50" s="2842"/>
      <c r="BN50" s="2842"/>
      <c r="BO50" s="2842"/>
      <c r="BP50" s="2842"/>
      <c r="BQ50" s="2842"/>
      <c r="BR50" s="2842"/>
      <c r="BS50" s="2842"/>
      <c r="BT50" s="2842"/>
      <c r="BU50" s="2842"/>
      <c r="BV50" s="2842"/>
      <c r="BW50" s="2842"/>
      <c r="BX50" s="2842"/>
      <c r="BY50" s="2842"/>
      <c r="BZ50" s="2842"/>
      <c r="CA50" s="2842"/>
      <c r="CB50" s="2842"/>
      <c r="CC50" s="2842"/>
      <c r="CD50" s="2842"/>
      <c r="CE50" s="2842"/>
      <c r="CF50" s="2842"/>
      <c r="CG50" s="2842"/>
      <c r="CH50" s="2842"/>
      <c r="CI50" s="2842"/>
      <c r="CJ50" s="2842"/>
      <c r="CK50" s="2842"/>
      <c r="CL50" s="2842"/>
      <c r="CM50" s="2842"/>
      <c r="CN50" s="2842"/>
      <c r="CO50" s="2842"/>
      <c r="CP50" s="2842"/>
      <c r="CQ50" s="2842"/>
      <c r="CR50" s="2842"/>
      <c r="CS50" s="2842"/>
    </row>
    <row r="51" spans="2:99" ht="12.75" customHeight="1">
      <c r="B51" s="2920"/>
      <c r="C51" s="2891"/>
      <c r="D51" s="2891" t="str">
        <f t="shared" si="0"/>
        <v>Very High</v>
      </c>
      <c r="E51" s="2891" t="s">
        <v>1396</v>
      </c>
      <c r="F51" s="2919"/>
      <c r="G51" s="2919"/>
      <c r="H51" s="2919"/>
      <c r="I51" s="2919"/>
      <c r="J51" s="2919"/>
      <c r="K51" s="2919"/>
      <c r="L51" s="2919"/>
      <c r="M51" s="2919"/>
      <c r="N51" s="2919"/>
      <c r="O51" s="2919"/>
      <c r="P51" s="2919"/>
      <c r="Q51" s="2919"/>
      <c r="R51" s="2919"/>
      <c r="S51" s="2919"/>
      <c r="T51" s="2919"/>
      <c r="U51" s="2919"/>
      <c r="V51" s="2919"/>
      <c r="W51" s="2919"/>
      <c r="X51" s="2919"/>
      <c r="Y51" s="2919"/>
      <c r="Z51" s="2919"/>
      <c r="AA51" s="2919"/>
      <c r="AB51" s="2919"/>
      <c r="AC51" s="2919"/>
      <c r="AD51" s="2919"/>
      <c r="AE51" s="2919"/>
      <c r="AF51" s="2919"/>
      <c r="AG51" s="2919"/>
      <c r="AH51" s="2919"/>
      <c r="AI51" s="2919"/>
      <c r="AJ51" s="2919"/>
      <c r="AK51" s="2919"/>
      <c r="AL51" s="2919"/>
      <c r="AM51" s="2919"/>
      <c r="AN51" s="2919"/>
      <c r="AO51" s="2919"/>
      <c r="AP51" s="2919"/>
      <c r="AQ51" s="2919"/>
      <c r="AR51" s="2919"/>
      <c r="AS51" s="2919"/>
      <c r="AT51" s="2919"/>
      <c r="AU51" s="2919"/>
      <c r="AV51" s="2919"/>
      <c r="AW51" s="2919"/>
      <c r="AX51" s="2919"/>
      <c r="AY51" s="2842"/>
      <c r="AZ51" s="2842"/>
      <c r="BA51" s="2842"/>
      <c r="BB51" s="2842"/>
      <c r="BC51" s="2842"/>
      <c r="BD51" s="2842"/>
      <c r="BE51" s="2842"/>
      <c r="BF51" s="2842"/>
      <c r="BG51" s="2842"/>
      <c r="BH51" s="2842"/>
      <c r="BI51" s="2842"/>
      <c r="BJ51" s="2842"/>
      <c r="BK51" s="2842"/>
      <c r="BL51" s="2842"/>
      <c r="BM51" s="2842"/>
      <c r="BN51" s="2842"/>
      <c r="BO51" s="2842"/>
      <c r="BP51" s="2842"/>
      <c r="BQ51" s="2842"/>
      <c r="BR51" s="2842"/>
      <c r="BS51" s="2842"/>
      <c r="BT51" s="2842"/>
      <c r="BU51" s="2842"/>
      <c r="BV51" s="2842"/>
      <c r="BW51" s="2842"/>
      <c r="BX51" s="2842"/>
      <c r="BY51" s="2842"/>
      <c r="BZ51" s="2842"/>
      <c r="CA51" s="2842"/>
      <c r="CB51" s="2842"/>
      <c r="CC51" s="2842"/>
      <c r="CD51" s="2842"/>
      <c r="CE51" s="2842"/>
      <c r="CF51" s="2842"/>
      <c r="CG51" s="2842"/>
      <c r="CH51" s="2842"/>
      <c r="CI51" s="2842"/>
      <c r="CJ51" s="2842"/>
      <c r="CK51" s="2842"/>
      <c r="CL51" s="2842"/>
      <c r="CM51" s="2842"/>
      <c r="CN51" s="2842"/>
      <c r="CO51" s="2842"/>
      <c r="CP51" s="2842"/>
      <c r="CQ51" s="2842"/>
      <c r="CR51" s="2842"/>
      <c r="CS51" s="2842"/>
    </row>
    <row r="52" spans="2:99" ht="12.75">
      <c r="B52" s="2921" t="s">
        <v>2700</v>
      </c>
      <c r="C52" s="2915"/>
      <c r="D52" s="2915"/>
      <c r="E52" s="2891"/>
      <c r="F52" s="1111"/>
      <c r="G52" s="2922"/>
      <c r="H52" s="2922"/>
      <c r="I52" s="2922"/>
      <c r="J52" s="2923"/>
      <c r="K52" s="1111"/>
      <c r="L52" s="2922"/>
      <c r="M52" s="2922"/>
      <c r="N52" s="2922"/>
      <c r="O52" s="2923"/>
      <c r="P52" s="1111"/>
      <c r="Q52" s="2922"/>
      <c r="R52" s="2922"/>
      <c r="S52" s="2922"/>
      <c r="T52" s="2923"/>
      <c r="U52" s="1111"/>
      <c r="V52" s="2922"/>
      <c r="W52" s="2922"/>
      <c r="X52" s="2922"/>
      <c r="Y52" s="2923"/>
      <c r="Z52" s="1111"/>
      <c r="AA52" s="2922"/>
      <c r="AB52" s="2922"/>
      <c r="AC52" s="2922"/>
      <c r="AD52" s="2923"/>
      <c r="AE52" s="1111"/>
      <c r="AF52" s="2922"/>
      <c r="AG52" s="2922"/>
      <c r="AH52" s="2922"/>
      <c r="AI52" s="2923"/>
      <c r="AJ52" s="1111"/>
      <c r="AK52" s="2922"/>
      <c r="AL52" s="2922"/>
      <c r="AM52" s="2922"/>
      <c r="AN52" s="2923"/>
      <c r="AO52" s="1111"/>
      <c r="AP52" s="2922"/>
      <c r="AQ52" s="2922"/>
      <c r="AR52" s="2922"/>
      <c r="AS52" s="2923"/>
      <c r="AT52" s="1111"/>
      <c r="AU52" s="2922"/>
      <c r="AV52" s="2922"/>
      <c r="AW52" s="2922"/>
      <c r="AX52" s="2923"/>
      <c r="AY52" s="2842"/>
      <c r="AZ52" s="2842"/>
      <c r="BA52" s="2842"/>
      <c r="BB52" s="2842"/>
      <c r="BC52" s="2842"/>
      <c r="BD52" s="2842"/>
      <c r="BE52" s="2842"/>
      <c r="BF52" s="2842"/>
      <c r="BG52" s="2842"/>
      <c r="BH52" s="2842"/>
      <c r="BI52" s="2842"/>
      <c r="BJ52" s="2842"/>
      <c r="BK52" s="2842"/>
      <c r="BL52" s="2842"/>
      <c r="BM52" s="2842"/>
      <c r="BN52" s="2842"/>
      <c r="BO52" s="2842"/>
      <c r="BP52" s="2842"/>
      <c r="BQ52" s="2842"/>
      <c r="BR52" s="2842"/>
      <c r="BS52" s="2842"/>
      <c r="BT52" s="2842"/>
      <c r="BU52" s="2842"/>
      <c r="BV52" s="2842"/>
      <c r="BW52" s="2842"/>
      <c r="BX52" s="2842"/>
      <c r="BY52" s="2842"/>
      <c r="BZ52" s="2842"/>
      <c r="CA52" s="2842"/>
      <c r="CB52" s="2842"/>
      <c r="CC52" s="2842"/>
      <c r="CD52" s="2842"/>
      <c r="CE52" s="2842"/>
      <c r="CF52" s="2842"/>
      <c r="CG52" s="2842"/>
      <c r="CH52" s="2842"/>
      <c r="CI52" s="2842"/>
      <c r="CJ52" s="2842"/>
      <c r="CK52" s="2842"/>
      <c r="CL52" s="2842"/>
      <c r="CM52" s="2842"/>
      <c r="CN52" s="2842"/>
      <c r="CO52" s="2842"/>
      <c r="CP52" s="2842"/>
      <c r="CQ52" s="2842"/>
      <c r="CR52" s="2842"/>
      <c r="CS52" s="2842"/>
    </row>
    <row r="53" spans="2:99" ht="12.75" customHeight="1">
      <c r="B53" s="2918">
        <v>1</v>
      </c>
      <c r="C53" s="2891" t="s">
        <v>2690</v>
      </c>
      <c r="D53" s="2891" t="str">
        <f>D24</f>
        <v>Low</v>
      </c>
      <c r="E53" s="2891" t="s">
        <v>2691</v>
      </c>
      <c r="F53" s="2919"/>
      <c r="G53" s="2919"/>
      <c r="H53" s="2919"/>
      <c r="I53" s="2919"/>
      <c r="J53" s="2919"/>
      <c r="K53" s="2919"/>
      <c r="L53" s="2919"/>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919"/>
      <c r="AO53" s="2919"/>
      <c r="AP53" s="2919"/>
      <c r="AQ53" s="2919"/>
      <c r="AR53" s="2919"/>
      <c r="AS53" s="2919"/>
      <c r="AT53" s="2919"/>
      <c r="AU53" s="2919"/>
      <c r="AV53" s="2919"/>
      <c r="AW53" s="2919"/>
      <c r="AX53" s="2919"/>
      <c r="AY53" s="2842"/>
      <c r="AZ53" s="2842"/>
      <c r="BA53" s="2842"/>
      <c r="BB53" s="2842"/>
      <c r="BC53" s="2842"/>
      <c r="BD53" s="2842"/>
      <c r="BE53" s="2842"/>
      <c r="BF53" s="2842"/>
      <c r="BG53" s="2842"/>
      <c r="BH53" s="2842"/>
      <c r="BI53" s="2842"/>
      <c r="BJ53" s="2842"/>
      <c r="BK53" s="2842"/>
      <c r="BL53" s="2842"/>
      <c r="BM53" s="2842"/>
      <c r="BN53" s="2842"/>
      <c r="BO53" s="2842"/>
      <c r="BP53" s="2842"/>
      <c r="BQ53" s="2842"/>
      <c r="BR53" s="2842"/>
      <c r="BS53" s="2842"/>
      <c r="BT53" s="2842"/>
      <c r="BU53" s="2842"/>
      <c r="BV53" s="2842"/>
      <c r="BW53" s="2842"/>
      <c r="BX53" s="2842"/>
      <c r="BY53" s="2842"/>
      <c r="BZ53" s="2842"/>
      <c r="CA53" s="2842"/>
      <c r="CB53" s="2842"/>
      <c r="CC53" s="2842"/>
      <c r="CD53" s="2842"/>
      <c r="CE53" s="2842"/>
      <c r="CF53" s="2842"/>
      <c r="CG53" s="2842"/>
      <c r="CH53" s="2842"/>
      <c r="CI53" s="2842"/>
      <c r="CJ53" s="2842"/>
      <c r="CK53" s="2842"/>
      <c r="CL53" s="2842"/>
      <c r="CM53" s="2842"/>
      <c r="CN53" s="2842"/>
      <c r="CO53" s="2842"/>
      <c r="CP53" s="2842"/>
      <c r="CQ53" s="2842"/>
      <c r="CR53" s="2842"/>
      <c r="CS53" s="2842"/>
      <c r="CT53" s="2842"/>
      <c r="CU53" s="2842"/>
    </row>
    <row r="54" spans="2:99" ht="12.75" customHeight="1">
      <c r="B54" s="2918"/>
      <c r="C54" s="2891"/>
      <c r="D54" s="2891" t="str">
        <f t="shared" ref="D54:D80" si="1">D25</f>
        <v>Medium</v>
      </c>
      <c r="E54" s="2891" t="s">
        <v>2691</v>
      </c>
      <c r="F54" s="2919"/>
      <c r="G54" s="2919"/>
      <c r="H54" s="2919"/>
      <c r="I54" s="2919"/>
      <c r="J54" s="2919"/>
      <c r="K54" s="2919"/>
      <c r="L54" s="2919"/>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9"/>
      <c r="AN54" s="2919"/>
      <c r="AO54" s="2919"/>
      <c r="AP54" s="2919"/>
      <c r="AQ54" s="2919"/>
      <c r="AR54" s="2919"/>
      <c r="AS54" s="2919"/>
      <c r="AT54" s="2919"/>
      <c r="AU54" s="2919"/>
      <c r="AV54" s="2919"/>
      <c r="AW54" s="2919"/>
      <c r="AX54" s="2919"/>
      <c r="AY54" s="2842"/>
      <c r="AZ54" s="2842"/>
      <c r="BA54" s="2842"/>
      <c r="BB54" s="2842"/>
      <c r="BC54" s="2842"/>
      <c r="BD54" s="2842"/>
      <c r="BE54" s="2842"/>
      <c r="BF54" s="2842"/>
      <c r="BG54" s="2842"/>
      <c r="BH54" s="2842"/>
      <c r="BI54" s="2842"/>
      <c r="BJ54" s="2842"/>
      <c r="BK54" s="2842"/>
      <c r="BL54" s="2842"/>
      <c r="BM54" s="2842"/>
      <c r="BN54" s="2842"/>
      <c r="BO54" s="2842"/>
      <c r="BP54" s="2842"/>
      <c r="BQ54" s="2842"/>
      <c r="BR54" s="2842"/>
      <c r="BS54" s="2842"/>
      <c r="BT54" s="2842"/>
      <c r="BU54" s="2842"/>
      <c r="BV54" s="2842"/>
      <c r="BW54" s="2842"/>
      <c r="BX54" s="2842"/>
      <c r="BY54" s="2842"/>
      <c r="BZ54" s="2842"/>
      <c r="CA54" s="2842"/>
      <c r="CB54" s="2842"/>
      <c r="CC54" s="2842"/>
      <c r="CD54" s="2842"/>
      <c r="CE54" s="2842"/>
      <c r="CF54" s="2842"/>
      <c r="CG54" s="2842"/>
      <c r="CH54" s="2842"/>
      <c r="CI54" s="2842"/>
      <c r="CJ54" s="2842"/>
      <c r="CK54" s="2842"/>
      <c r="CL54" s="2842"/>
      <c r="CM54" s="2842"/>
      <c r="CN54" s="2842"/>
      <c r="CO54" s="2842"/>
      <c r="CP54" s="2842"/>
      <c r="CQ54" s="2842"/>
      <c r="CR54" s="2842"/>
      <c r="CS54" s="2842"/>
      <c r="CT54" s="2842"/>
      <c r="CU54" s="2842"/>
    </row>
    <row r="55" spans="2:99" ht="12.75" customHeight="1">
      <c r="B55" s="2918"/>
      <c r="C55" s="2891"/>
      <c r="D55" s="2891" t="str">
        <f t="shared" si="1"/>
        <v>High</v>
      </c>
      <c r="E55" s="2891" t="s">
        <v>2691</v>
      </c>
      <c r="F55" s="2919"/>
      <c r="G55" s="2919"/>
      <c r="H55" s="2919"/>
      <c r="I55" s="2919"/>
      <c r="J55" s="2919"/>
      <c r="K55" s="2919"/>
      <c r="L55" s="2919"/>
      <c r="M55" s="2919"/>
      <c r="N55" s="2919"/>
      <c r="O55" s="2919"/>
      <c r="P55" s="2919"/>
      <c r="Q55" s="2919"/>
      <c r="R55" s="2919"/>
      <c r="S55" s="2919"/>
      <c r="T55" s="2919"/>
      <c r="U55" s="2919"/>
      <c r="V55" s="2919"/>
      <c r="W55" s="2919"/>
      <c r="X55" s="2919"/>
      <c r="Y55" s="2919"/>
      <c r="Z55" s="2919"/>
      <c r="AA55" s="2919"/>
      <c r="AB55" s="2919"/>
      <c r="AC55" s="2919"/>
      <c r="AD55" s="2919"/>
      <c r="AE55" s="2919"/>
      <c r="AF55" s="2919"/>
      <c r="AG55" s="2919"/>
      <c r="AH55" s="2919"/>
      <c r="AI55" s="2919"/>
      <c r="AJ55" s="2919"/>
      <c r="AK55" s="2919"/>
      <c r="AL55" s="2919"/>
      <c r="AM55" s="2919"/>
      <c r="AN55" s="2919"/>
      <c r="AO55" s="2919"/>
      <c r="AP55" s="2919"/>
      <c r="AQ55" s="2919"/>
      <c r="AR55" s="2919"/>
      <c r="AS55" s="2919"/>
      <c r="AT55" s="2919"/>
      <c r="AU55" s="2919"/>
      <c r="AV55" s="2919"/>
      <c r="AW55" s="2919"/>
      <c r="AX55" s="2919"/>
      <c r="AY55" s="2842"/>
      <c r="AZ55" s="2842"/>
      <c r="BA55" s="2842"/>
      <c r="BB55" s="2842"/>
      <c r="BC55" s="2842"/>
      <c r="BD55" s="2842"/>
      <c r="BE55" s="2842"/>
      <c r="BF55" s="2842"/>
      <c r="BG55" s="2842"/>
      <c r="BH55" s="2842"/>
      <c r="BI55" s="2842"/>
      <c r="BJ55" s="2842"/>
      <c r="BK55" s="2842"/>
      <c r="BL55" s="2842"/>
      <c r="BM55" s="2842"/>
      <c r="BN55" s="2842"/>
      <c r="BO55" s="2842"/>
      <c r="BP55" s="2842"/>
      <c r="BQ55" s="2842"/>
      <c r="BR55" s="2842"/>
      <c r="BS55" s="2842"/>
      <c r="BT55" s="2842"/>
      <c r="BU55" s="2842"/>
      <c r="BV55" s="2842"/>
      <c r="BW55" s="2842"/>
      <c r="BX55" s="2842"/>
      <c r="BY55" s="2842"/>
      <c r="BZ55" s="2842"/>
      <c r="CA55" s="2842"/>
      <c r="CB55" s="2842"/>
      <c r="CC55" s="2842"/>
      <c r="CD55" s="2842"/>
      <c r="CE55" s="2842"/>
      <c r="CF55" s="2842"/>
      <c r="CG55" s="2842"/>
      <c r="CH55" s="2842"/>
      <c r="CI55" s="2842"/>
      <c r="CJ55" s="2842"/>
      <c r="CK55" s="2842"/>
      <c r="CL55" s="2842"/>
      <c r="CM55" s="2842"/>
      <c r="CN55" s="2842"/>
      <c r="CO55" s="2842"/>
      <c r="CP55" s="2842"/>
      <c r="CQ55" s="2842"/>
      <c r="CR55" s="2842"/>
      <c r="CS55" s="2842"/>
      <c r="CT55" s="2842"/>
      <c r="CU55" s="2842"/>
    </row>
    <row r="56" spans="2:99" ht="12.75" customHeight="1">
      <c r="B56" s="2918"/>
      <c r="C56" s="2891"/>
      <c r="D56" s="2891" t="str">
        <f t="shared" si="1"/>
        <v>Very High</v>
      </c>
      <c r="E56" s="2891" t="s">
        <v>2691</v>
      </c>
      <c r="F56" s="2919"/>
      <c r="G56" s="2919"/>
      <c r="H56" s="2919"/>
      <c r="I56" s="2919"/>
      <c r="J56" s="2919"/>
      <c r="K56" s="2919"/>
      <c r="L56" s="2919"/>
      <c r="M56" s="2919"/>
      <c r="N56" s="2919"/>
      <c r="O56" s="2919"/>
      <c r="P56" s="2919"/>
      <c r="Q56" s="2919"/>
      <c r="R56" s="2919"/>
      <c r="S56" s="2919"/>
      <c r="T56" s="2919"/>
      <c r="U56" s="2919"/>
      <c r="V56" s="2919"/>
      <c r="W56" s="2919"/>
      <c r="X56" s="2919"/>
      <c r="Y56" s="2919"/>
      <c r="Z56" s="2919"/>
      <c r="AA56" s="2919"/>
      <c r="AB56" s="2919"/>
      <c r="AC56" s="2919"/>
      <c r="AD56" s="2919"/>
      <c r="AE56" s="2919"/>
      <c r="AF56" s="2919"/>
      <c r="AG56" s="2919"/>
      <c r="AH56" s="2919"/>
      <c r="AI56" s="2919"/>
      <c r="AJ56" s="2919"/>
      <c r="AK56" s="2919"/>
      <c r="AL56" s="2919"/>
      <c r="AM56" s="2919"/>
      <c r="AN56" s="2919"/>
      <c r="AO56" s="2919"/>
      <c r="AP56" s="2919"/>
      <c r="AQ56" s="2919"/>
      <c r="AR56" s="2919"/>
      <c r="AS56" s="2919"/>
      <c r="AT56" s="2919"/>
      <c r="AU56" s="2919"/>
      <c r="AV56" s="2919"/>
      <c r="AW56" s="2919"/>
      <c r="AX56" s="2919"/>
      <c r="AY56" s="2842"/>
      <c r="AZ56" s="2842"/>
      <c r="BA56" s="2842"/>
      <c r="BB56" s="2842"/>
      <c r="BC56" s="2842"/>
      <c r="BD56" s="2842"/>
      <c r="BE56" s="2842"/>
      <c r="BF56" s="2842"/>
      <c r="BG56" s="2842"/>
      <c r="BH56" s="2842"/>
      <c r="BI56" s="2842"/>
      <c r="BJ56" s="2842"/>
      <c r="BK56" s="2842"/>
      <c r="BL56" s="2842"/>
      <c r="BM56" s="2842"/>
      <c r="BN56" s="2842"/>
      <c r="BO56" s="2842"/>
      <c r="BP56" s="2842"/>
      <c r="BQ56" s="2842"/>
      <c r="BR56" s="2842"/>
      <c r="BS56" s="2842"/>
      <c r="BT56" s="2842"/>
      <c r="BU56" s="2842"/>
      <c r="BV56" s="2842"/>
      <c r="BW56" s="2842"/>
      <c r="BX56" s="2842"/>
      <c r="BY56" s="2842"/>
      <c r="BZ56" s="2842"/>
      <c r="CA56" s="2842"/>
      <c r="CB56" s="2842"/>
      <c r="CC56" s="2842"/>
      <c r="CD56" s="2842"/>
      <c r="CE56" s="2842"/>
      <c r="CF56" s="2842"/>
      <c r="CG56" s="2842"/>
      <c r="CH56" s="2842"/>
      <c r="CI56" s="2842"/>
      <c r="CJ56" s="2842"/>
      <c r="CK56" s="2842"/>
      <c r="CL56" s="2842"/>
      <c r="CM56" s="2842"/>
      <c r="CN56" s="2842"/>
      <c r="CO56" s="2842"/>
      <c r="CP56" s="2842"/>
      <c r="CQ56" s="2842"/>
      <c r="CR56" s="2842"/>
      <c r="CS56" s="2842"/>
      <c r="CT56" s="2842"/>
      <c r="CU56" s="2842"/>
    </row>
    <row r="57" spans="2:99" ht="12.75" customHeight="1">
      <c r="B57" s="2918">
        <v>2</v>
      </c>
      <c r="C57" s="2891" t="s">
        <v>2692</v>
      </c>
      <c r="D57" s="2891" t="str">
        <f t="shared" si="1"/>
        <v>Low</v>
      </c>
      <c r="E57" s="2891" t="s">
        <v>2693</v>
      </c>
      <c r="F57" s="2919"/>
      <c r="G57" s="2919"/>
      <c r="H57" s="2919"/>
      <c r="I57" s="2919"/>
      <c r="J57" s="2919"/>
      <c r="K57" s="2919"/>
      <c r="L57" s="2919"/>
      <c r="M57" s="2919"/>
      <c r="N57" s="2919"/>
      <c r="O57" s="2919"/>
      <c r="P57" s="2919"/>
      <c r="Q57" s="2919"/>
      <c r="R57" s="2919"/>
      <c r="S57" s="2919"/>
      <c r="T57" s="2919"/>
      <c r="U57" s="2919"/>
      <c r="V57" s="2919"/>
      <c r="W57" s="2919"/>
      <c r="X57" s="2919"/>
      <c r="Y57" s="2919"/>
      <c r="Z57" s="2919"/>
      <c r="AA57" s="2919"/>
      <c r="AB57" s="2919"/>
      <c r="AC57" s="2919"/>
      <c r="AD57" s="2919"/>
      <c r="AE57" s="2919"/>
      <c r="AF57" s="2919"/>
      <c r="AG57" s="2919"/>
      <c r="AH57" s="2919"/>
      <c r="AI57" s="2919"/>
      <c r="AJ57" s="2919"/>
      <c r="AK57" s="2919"/>
      <c r="AL57" s="2919"/>
      <c r="AM57" s="2919"/>
      <c r="AN57" s="2919"/>
      <c r="AO57" s="2919"/>
      <c r="AP57" s="2919"/>
      <c r="AQ57" s="2919"/>
      <c r="AR57" s="2919"/>
      <c r="AS57" s="2919"/>
      <c r="AT57" s="2919"/>
      <c r="AU57" s="2919"/>
      <c r="AV57" s="2919"/>
      <c r="AW57" s="2919"/>
      <c r="AX57" s="2919"/>
      <c r="AY57" s="2842"/>
      <c r="AZ57" s="2842"/>
      <c r="BA57" s="2842"/>
      <c r="BB57" s="2842"/>
      <c r="BC57" s="2842"/>
      <c r="BD57" s="2842"/>
      <c r="BE57" s="2842"/>
      <c r="BF57" s="2842"/>
      <c r="BG57" s="2842"/>
      <c r="BH57" s="2842"/>
      <c r="BI57" s="2842"/>
      <c r="BJ57" s="2842"/>
      <c r="BK57" s="2842"/>
      <c r="BL57" s="2842"/>
      <c r="BM57" s="2842"/>
      <c r="BN57" s="2842"/>
      <c r="BO57" s="2842"/>
      <c r="BP57" s="2842"/>
      <c r="BQ57" s="2842"/>
      <c r="BR57" s="2842"/>
      <c r="BS57" s="2842"/>
      <c r="BT57" s="2842"/>
      <c r="BU57" s="2842"/>
      <c r="BV57" s="2842"/>
      <c r="BW57" s="2842"/>
      <c r="BX57" s="2842"/>
      <c r="BY57" s="2842"/>
      <c r="BZ57" s="2842"/>
      <c r="CA57" s="2842"/>
      <c r="CB57" s="2842"/>
      <c r="CC57" s="2842"/>
      <c r="CD57" s="2842"/>
      <c r="CE57" s="2842"/>
      <c r="CF57" s="2842"/>
      <c r="CG57" s="2842"/>
      <c r="CH57" s="2842"/>
      <c r="CI57" s="2842"/>
      <c r="CJ57" s="2842"/>
      <c r="CK57" s="2842"/>
      <c r="CL57" s="2842"/>
      <c r="CM57" s="2842"/>
      <c r="CN57" s="2842"/>
      <c r="CO57" s="2842"/>
      <c r="CP57" s="2842"/>
      <c r="CQ57" s="2842"/>
      <c r="CR57" s="2842"/>
      <c r="CS57" s="2842"/>
      <c r="CT57" s="2842"/>
      <c r="CU57" s="2842"/>
    </row>
    <row r="58" spans="2:99" ht="12.75" customHeight="1">
      <c r="B58" s="2918"/>
      <c r="C58" s="2891"/>
      <c r="D58" s="2891" t="str">
        <f t="shared" si="1"/>
        <v>Medium</v>
      </c>
      <c r="E58" s="2891" t="s">
        <v>2693</v>
      </c>
      <c r="F58" s="2919"/>
      <c r="G58" s="2919"/>
      <c r="H58" s="2919"/>
      <c r="I58" s="2919"/>
      <c r="J58" s="2919"/>
      <c r="K58" s="2919"/>
      <c r="L58" s="2919"/>
      <c r="M58" s="2919"/>
      <c r="N58" s="2919"/>
      <c r="O58" s="2919"/>
      <c r="P58" s="2919"/>
      <c r="Q58" s="2919"/>
      <c r="R58" s="2919"/>
      <c r="S58" s="2919"/>
      <c r="T58" s="2919"/>
      <c r="U58" s="2919"/>
      <c r="V58" s="2919"/>
      <c r="W58" s="2919"/>
      <c r="X58" s="2919"/>
      <c r="Y58" s="2919"/>
      <c r="Z58" s="2919"/>
      <c r="AA58" s="2919"/>
      <c r="AB58" s="2919"/>
      <c r="AC58" s="2919"/>
      <c r="AD58" s="2919"/>
      <c r="AE58" s="2919"/>
      <c r="AF58" s="2919"/>
      <c r="AG58" s="2919"/>
      <c r="AH58" s="2919"/>
      <c r="AI58" s="2919"/>
      <c r="AJ58" s="2919"/>
      <c r="AK58" s="2919"/>
      <c r="AL58" s="2919"/>
      <c r="AM58" s="2919"/>
      <c r="AN58" s="2919"/>
      <c r="AO58" s="2919"/>
      <c r="AP58" s="2919"/>
      <c r="AQ58" s="2919"/>
      <c r="AR58" s="2919"/>
      <c r="AS58" s="2919"/>
      <c r="AT58" s="2919"/>
      <c r="AU58" s="2919"/>
      <c r="AV58" s="2919"/>
      <c r="AW58" s="2919"/>
      <c r="AX58" s="2919"/>
      <c r="AY58" s="2842"/>
      <c r="AZ58" s="2842"/>
      <c r="BA58" s="2842"/>
      <c r="BB58" s="2842"/>
      <c r="BC58" s="2842"/>
      <c r="BD58" s="2842"/>
      <c r="BE58" s="2842"/>
      <c r="BF58" s="2842"/>
      <c r="BG58" s="2842"/>
      <c r="BH58" s="2842"/>
      <c r="BI58" s="2842"/>
      <c r="BJ58" s="2842"/>
      <c r="BK58" s="2842"/>
      <c r="BL58" s="2842"/>
      <c r="BM58" s="2842"/>
      <c r="BN58" s="2842"/>
      <c r="BO58" s="2842"/>
      <c r="BP58" s="2842"/>
      <c r="BQ58" s="2842"/>
      <c r="BR58" s="2842"/>
      <c r="BS58" s="2842"/>
      <c r="BT58" s="2842"/>
      <c r="BU58" s="2842"/>
      <c r="BV58" s="2842"/>
      <c r="BW58" s="2842"/>
      <c r="BX58" s="2842"/>
      <c r="BY58" s="2842"/>
      <c r="BZ58" s="2842"/>
      <c r="CA58" s="2842"/>
      <c r="CB58" s="2842"/>
      <c r="CC58" s="2842"/>
      <c r="CD58" s="2842"/>
      <c r="CE58" s="2842"/>
      <c r="CF58" s="2842"/>
      <c r="CG58" s="2842"/>
      <c r="CH58" s="2842"/>
      <c r="CI58" s="2842"/>
      <c r="CJ58" s="2842"/>
      <c r="CK58" s="2842"/>
      <c r="CL58" s="2842"/>
      <c r="CM58" s="2842"/>
      <c r="CN58" s="2842"/>
      <c r="CO58" s="2842"/>
      <c r="CP58" s="2842"/>
      <c r="CQ58" s="2842"/>
      <c r="CR58" s="2842"/>
      <c r="CS58" s="2842"/>
      <c r="CT58" s="2842"/>
      <c r="CU58" s="2842"/>
    </row>
    <row r="59" spans="2:99" ht="12.75" customHeight="1">
      <c r="B59" s="2918"/>
      <c r="C59" s="2891"/>
      <c r="D59" s="2891" t="str">
        <f t="shared" si="1"/>
        <v>High</v>
      </c>
      <c r="E59" s="2891" t="s">
        <v>2693</v>
      </c>
      <c r="F59" s="2919"/>
      <c r="G59" s="2919"/>
      <c r="H59" s="2919"/>
      <c r="I59" s="2919"/>
      <c r="J59" s="2919"/>
      <c r="K59" s="2919"/>
      <c r="L59" s="2919"/>
      <c r="M59" s="2919"/>
      <c r="N59" s="2919"/>
      <c r="O59" s="2919"/>
      <c r="P59" s="2919"/>
      <c r="Q59" s="2919"/>
      <c r="R59" s="2919"/>
      <c r="S59" s="2919"/>
      <c r="T59" s="2919"/>
      <c r="U59" s="2919"/>
      <c r="V59" s="2919"/>
      <c r="W59" s="2919"/>
      <c r="X59" s="2919"/>
      <c r="Y59" s="2919"/>
      <c r="Z59" s="2919"/>
      <c r="AA59" s="2919"/>
      <c r="AB59" s="2919"/>
      <c r="AC59" s="2919"/>
      <c r="AD59" s="2919"/>
      <c r="AE59" s="2919"/>
      <c r="AF59" s="2919"/>
      <c r="AG59" s="2919"/>
      <c r="AH59" s="2919"/>
      <c r="AI59" s="2919"/>
      <c r="AJ59" s="2919"/>
      <c r="AK59" s="2919"/>
      <c r="AL59" s="2919"/>
      <c r="AM59" s="2919"/>
      <c r="AN59" s="2919"/>
      <c r="AO59" s="2919"/>
      <c r="AP59" s="2919"/>
      <c r="AQ59" s="2919"/>
      <c r="AR59" s="2919"/>
      <c r="AS59" s="2919"/>
      <c r="AT59" s="2919"/>
      <c r="AU59" s="2919"/>
      <c r="AV59" s="2919"/>
      <c r="AW59" s="2919"/>
      <c r="AX59" s="2919"/>
      <c r="AY59" s="2842"/>
      <c r="AZ59" s="2842"/>
      <c r="BA59" s="2842"/>
      <c r="BB59" s="2842"/>
      <c r="BC59" s="2842"/>
      <c r="BD59" s="2842"/>
      <c r="BE59" s="2842"/>
      <c r="BF59" s="2842"/>
      <c r="BG59" s="2842"/>
      <c r="BH59" s="2842"/>
      <c r="BI59" s="2842"/>
      <c r="BJ59" s="2842"/>
      <c r="BK59" s="2842"/>
      <c r="BL59" s="2842"/>
      <c r="BM59" s="2842"/>
      <c r="BN59" s="2842"/>
      <c r="BO59" s="2842"/>
      <c r="BP59" s="2842"/>
      <c r="BQ59" s="2842"/>
      <c r="BR59" s="2842"/>
      <c r="BS59" s="2842"/>
      <c r="BT59" s="2842"/>
      <c r="BU59" s="2842"/>
      <c r="BV59" s="2842"/>
      <c r="BW59" s="2842"/>
      <c r="BX59" s="2842"/>
      <c r="BY59" s="2842"/>
      <c r="BZ59" s="2842"/>
      <c r="CA59" s="2842"/>
      <c r="CB59" s="2842"/>
      <c r="CC59" s="2842"/>
      <c r="CD59" s="2842"/>
      <c r="CE59" s="2842"/>
      <c r="CF59" s="2842"/>
      <c r="CG59" s="2842"/>
      <c r="CH59" s="2842"/>
      <c r="CI59" s="2842"/>
      <c r="CJ59" s="2842"/>
      <c r="CK59" s="2842"/>
      <c r="CL59" s="2842"/>
      <c r="CM59" s="2842"/>
      <c r="CN59" s="2842"/>
      <c r="CO59" s="2842"/>
      <c r="CP59" s="2842"/>
      <c r="CQ59" s="2842"/>
      <c r="CR59" s="2842"/>
      <c r="CS59" s="2842"/>
      <c r="CT59" s="2842"/>
      <c r="CU59" s="2842"/>
    </row>
    <row r="60" spans="2:99" ht="12.75" customHeight="1">
      <c r="B60" s="2918"/>
      <c r="C60" s="2891"/>
      <c r="D60" s="2891" t="str">
        <f t="shared" si="1"/>
        <v>Very High</v>
      </c>
      <c r="E60" s="2891" t="s">
        <v>2693</v>
      </c>
      <c r="F60" s="2919"/>
      <c r="G60" s="2919"/>
      <c r="H60" s="2919"/>
      <c r="I60" s="2919"/>
      <c r="J60" s="2919"/>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19"/>
      <c r="AX60" s="2919"/>
      <c r="AY60" s="2842"/>
      <c r="AZ60" s="2842"/>
      <c r="BA60" s="2842"/>
      <c r="BB60" s="2842"/>
      <c r="BC60" s="2842"/>
      <c r="BD60" s="2842"/>
      <c r="BE60" s="2842"/>
      <c r="BF60" s="2842"/>
      <c r="BG60" s="2842"/>
      <c r="BH60" s="2842"/>
      <c r="BI60" s="2842"/>
      <c r="BJ60" s="2842"/>
      <c r="BK60" s="2842"/>
      <c r="BL60" s="2842"/>
      <c r="BM60" s="2842"/>
      <c r="BN60" s="2842"/>
      <c r="BO60" s="2842"/>
      <c r="BP60" s="2842"/>
      <c r="BQ60" s="2842"/>
      <c r="BR60" s="2842"/>
      <c r="BS60" s="2842"/>
      <c r="BT60" s="2842"/>
      <c r="BU60" s="2842"/>
      <c r="BV60" s="2842"/>
      <c r="BW60" s="2842"/>
      <c r="BX60" s="2842"/>
      <c r="BY60" s="2842"/>
      <c r="BZ60" s="2842"/>
      <c r="CA60" s="2842"/>
      <c r="CB60" s="2842"/>
      <c r="CC60" s="2842"/>
      <c r="CD60" s="2842"/>
      <c r="CE60" s="2842"/>
      <c r="CF60" s="2842"/>
      <c r="CG60" s="2842"/>
      <c r="CH60" s="2842"/>
      <c r="CI60" s="2842"/>
      <c r="CJ60" s="2842"/>
      <c r="CK60" s="2842"/>
      <c r="CL60" s="2842"/>
      <c r="CM60" s="2842"/>
      <c r="CN60" s="2842"/>
      <c r="CO60" s="2842"/>
      <c r="CP60" s="2842"/>
      <c r="CQ60" s="2842"/>
      <c r="CR60" s="2842"/>
      <c r="CS60" s="2842"/>
      <c r="CT60" s="2842"/>
      <c r="CU60" s="2842"/>
    </row>
    <row r="61" spans="2:99" ht="12.75" customHeight="1">
      <c r="B61" s="2918">
        <v>3</v>
      </c>
      <c r="C61" s="2891" t="s">
        <v>1846</v>
      </c>
      <c r="D61" s="2891" t="str">
        <f t="shared" si="1"/>
        <v>Low</v>
      </c>
      <c r="E61" s="2891" t="s">
        <v>2694</v>
      </c>
      <c r="F61" s="2919"/>
      <c r="G61" s="2919"/>
      <c r="H61" s="2919"/>
      <c r="I61" s="2919"/>
      <c r="J61" s="2919"/>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19"/>
      <c r="AX61" s="2919"/>
      <c r="AY61" s="2842"/>
      <c r="AZ61" s="2842"/>
      <c r="BA61" s="2842"/>
      <c r="BB61" s="2842"/>
      <c r="BC61" s="2842"/>
      <c r="BD61" s="2842"/>
      <c r="BE61" s="2842"/>
      <c r="BF61" s="2842"/>
      <c r="BG61" s="2842"/>
      <c r="BH61" s="2842"/>
      <c r="BI61" s="2842"/>
      <c r="BJ61" s="2842"/>
      <c r="BK61" s="2842"/>
      <c r="BL61" s="2842"/>
      <c r="BM61" s="2842"/>
      <c r="BN61" s="2842"/>
      <c r="BO61" s="2842"/>
      <c r="BP61" s="2842"/>
      <c r="BQ61" s="2842"/>
      <c r="BR61" s="2842"/>
      <c r="BS61" s="2842"/>
      <c r="BT61" s="2842"/>
      <c r="BU61" s="2842"/>
      <c r="BV61" s="2842"/>
      <c r="BW61" s="2842"/>
      <c r="BX61" s="2842"/>
      <c r="BY61" s="2842"/>
      <c r="BZ61" s="2842"/>
      <c r="CA61" s="2842"/>
      <c r="CB61" s="2842"/>
      <c r="CC61" s="2842"/>
      <c r="CD61" s="2842"/>
      <c r="CE61" s="2842"/>
      <c r="CF61" s="2842"/>
      <c r="CG61" s="2842"/>
      <c r="CH61" s="2842"/>
      <c r="CI61" s="2842"/>
      <c r="CJ61" s="2842"/>
      <c r="CK61" s="2842"/>
      <c r="CL61" s="2842"/>
      <c r="CM61" s="2842"/>
      <c r="CN61" s="2842"/>
      <c r="CO61" s="2842"/>
      <c r="CP61" s="2842"/>
      <c r="CQ61" s="2842"/>
      <c r="CR61" s="2842"/>
      <c r="CS61" s="2842"/>
      <c r="CT61" s="2842"/>
      <c r="CU61" s="2842"/>
    </row>
    <row r="62" spans="2:99" ht="12.75" customHeight="1">
      <c r="B62" s="2918"/>
      <c r="C62" s="2891"/>
      <c r="D62" s="2891" t="str">
        <f t="shared" si="1"/>
        <v>Medium</v>
      </c>
      <c r="E62" s="2891" t="s">
        <v>2694</v>
      </c>
      <c r="F62" s="2919"/>
      <c r="G62" s="2919"/>
      <c r="H62" s="2919"/>
      <c r="I62" s="2919"/>
      <c r="J62" s="2919"/>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19"/>
      <c r="AX62" s="2919"/>
      <c r="AY62" s="2842"/>
      <c r="AZ62" s="2842"/>
      <c r="BA62" s="2842"/>
      <c r="BB62" s="2842"/>
      <c r="BC62" s="2842"/>
      <c r="BD62" s="2842"/>
      <c r="BE62" s="2842"/>
      <c r="BF62" s="2842"/>
      <c r="BG62" s="2842"/>
      <c r="BH62" s="2842"/>
      <c r="BI62" s="2842"/>
      <c r="BJ62" s="2842"/>
      <c r="BK62" s="2842"/>
      <c r="BL62" s="2842"/>
      <c r="BM62" s="2842"/>
      <c r="BN62" s="2842"/>
      <c r="BO62" s="2842"/>
      <c r="BP62" s="2842"/>
      <c r="BQ62" s="2842"/>
      <c r="BR62" s="2842"/>
      <c r="BS62" s="2842"/>
      <c r="BT62" s="2842"/>
      <c r="BU62" s="2842"/>
      <c r="BV62" s="2842"/>
      <c r="BW62" s="2842"/>
      <c r="BX62" s="2842"/>
      <c r="BY62" s="2842"/>
      <c r="BZ62" s="2842"/>
      <c r="CA62" s="2842"/>
      <c r="CB62" s="2842"/>
      <c r="CC62" s="2842"/>
      <c r="CD62" s="2842"/>
      <c r="CE62" s="2842"/>
      <c r="CF62" s="2842"/>
      <c r="CG62" s="2842"/>
      <c r="CH62" s="2842"/>
      <c r="CI62" s="2842"/>
      <c r="CJ62" s="2842"/>
      <c r="CK62" s="2842"/>
      <c r="CL62" s="2842"/>
      <c r="CM62" s="2842"/>
      <c r="CN62" s="2842"/>
      <c r="CO62" s="2842"/>
      <c r="CP62" s="2842"/>
      <c r="CQ62" s="2842"/>
      <c r="CR62" s="2842"/>
      <c r="CS62" s="2842"/>
      <c r="CT62" s="2842"/>
      <c r="CU62" s="2842"/>
    </row>
    <row r="63" spans="2:99" ht="12.75" customHeight="1">
      <c r="B63" s="2918"/>
      <c r="C63" s="2891"/>
      <c r="D63" s="2891" t="str">
        <f t="shared" si="1"/>
        <v>High</v>
      </c>
      <c r="E63" s="2891" t="s">
        <v>2694</v>
      </c>
      <c r="F63" s="2919"/>
      <c r="G63" s="2919"/>
      <c r="H63" s="2919"/>
      <c r="I63" s="2919"/>
      <c r="J63" s="2919"/>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19"/>
      <c r="AX63" s="2919"/>
      <c r="AY63" s="2842"/>
      <c r="AZ63" s="2842"/>
      <c r="BA63" s="2842"/>
      <c r="BB63" s="2842"/>
      <c r="BC63" s="2842"/>
      <c r="BD63" s="2842"/>
      <c r="BE63" s="2842"/>
      <c r="BF63" s="2842"/>
      <c r="BG63" s="2842"/>
      <c r="BH63" s="2842"/>
      <c r="BI63" s="2842"/>
      <c r="BJ63" s="2842"/>
      <c r="BK63" s="2842"/>
      <c r="BL63" s="2842"/>
      <c r="BM63" s="2842"/>
      <c r="BN63" s="2842"/>
      <c r="BO63" s="2842"/>
      <c r="BP63" s="2842"/>
      <c r="BQ63" s="2842"/>
      <c r="BR63" s="2842"/>
      <c r="BS63" s="2842"/>
      <c r="BT63" s="2842"/>
      <c r="BU63" s="2842"/>
      <c r="BV63" s="2842"/>
      <c r="BW63" s="2842"/>
      <c r="BX63" s="2842"/>
      <c r="BY63" s="2842"/>
      <c r="BZ63" s="2842"/>
      <c r="CA63" s="2842"/>
      <c r="CB63" s="2842"/>
      <c r="CC63" s="2842"/>
      <c r="CD63" s="2842"/>
      <c r="CE63" s="2842"/>
      <c r="CF63" s="2842"/>
      <c r="CG63" s="2842"/>
      <c r="CH63" s="2842"/>
      <c r="CI63" s="2842"/>
      <c r="CJ63" s="2842"/>
      <c r="CK63" s="2842"/>
      <c r="CL63" s="2842"/>
      <c r="CM63" s="2842"/>
      <c r="CN63" s="2842"/>
      <c r="CO63" s="2842"/>
      <c r="CP63" s="2842"/>
      <c r="CQ63" s="2842"/>
      <c r="CR63" s="2842"/>
      <c r="CS63" s="2842"/>
      <c r="CT63" s="2842"/>
      <c r="CU63" s="2842"/>
    </row>
    <row r="64" spans="2:99" ht="12.75" customHeight="1">
      <c r="B64" s="2918"/>
      <c r="C64" s="2891"/>
      <c r="D64" s="2891" t="str">
        <f t="shared" si="1"/>
        <v>Very High</v>
      </c>
      <c r="E64" s="2891" t="s">
        <v>2694</v>
      </c>
      <c r="F64" s="2919"/>
      <c r="G64" s="2919"/>
      <c r="H64" s="2919"/>
      <c r="I64" s="2919"/>
      <c r="J64" s="2919"/>
      <c r="K64" s="2919"/>
      <c r="L64" s="2919"/>
      <c r="M64" s="2919"/>
      <c r="N64" s="2919"/>
      <c r="O64" s="2919"/>
      <c r="P64" s="2919"/>
      <c r="Q64" s="2919"/>
      <c r="R64" s="2919"/>
      <c r="S64" s="2919"/>
      <c r="T64" s="2919"/>
      <c r="U64" s="2919"/>
      <c r="V64" s="2919"/>
      <c r="W64" s="2919"/>
      <c r="X64" s="2919"/>
      <c r="Y64" s="2919"/>
      <c r="Z64" s="2919"/>
      <c r="AA64" s="2919"/>
      <c r="AB64" s="2919"/>
      <c r="AC64" s="2919"/>
      <c r="AD64" s="2919"/>
      <c r="AE64" s="2919"/>
      <c r="AF64" s="2919"/>
      <c r="AG64" s="2919"/>
      <c r="AH64" s="2919"/>
      <c r="AI64" s="2919"/>
      <c r="AJ64" s="2919"/>
      <c r="AK64" s="2919"/>
      <c r="AL64" s="2919"/>
      <c r="AM64" s="2919"/>
      <c r="AN64" s="2919"/>
      <c r="AO64" s="2919"/>
      <c r="AP64" s="2919"/>
      <c r="AQ64" s="2919"/>
      <c r="AR64" s="2919"/>
      <c r="AS64" s="2919"/>
      <c r="AT64" s="2919"/>
      <c r="AU64" s="2919"/>
      <c r="AV64" s="2919"/>
      <c r="AW64" s="2919"/>
      <c r="AX64" s="2919"/>
      <c r="AY64" s="2842"/>
      <c r="AZ64" s="2842"/>
      <c r="BA64" s="2842"/>
      <c r="BB64" s="2842"/>
      <c r="BC64" s="2842"/>
      <c r="BD64" s="2842"/>
      <c r="BE64" s="2842"/>
      <c r="BF64" s="2842"/>
      <c r="BG64" s="2842"/>
      <c r="BH64" s="2842"/>
      <c r="BI64" s="2842"/>
      <c r="BJ64" s="2842"/>
      <c r="BK64" s="2842"/>
      <c r="BL64" s="2842"/>
      <c r="BM64" s="2842"/>
      <c r="BN64" s="2842"/>
      <c r="BO64" s="2842"/>
      <c r="BP64" s="2842"/>
      <c r="BQ64" s="2842"/>
      <c r="BR64" s="2842"/>
      <c r="BS64" s="2842"/>
      <c r="BT64" s="2842"/>
      <c r="BU64" s="2842"/>
      <c r="BV64" s="2842"/>
      <c r="BW64" s="2842"/>
      <c r="BX64" s="2842"/>
      <c r="BY64" s="2842"/>
      <c r="BZ64" s="2842"/>
      <c r="CA64" s="2842"/>
      <c r="CB64" s="2842"/>
      <c r="CC64" s="2842"/>
      <c r="CD64" s="2842"/>
      <c r="CE64" s="2842"/>
      <c r="CF64" s="2842"/>
      <c r="CG64" s="2842"/>
      <c r="CH64" s="2842"/>
      <c r="CI64" s="2842"/>
      <c r="CJ64" s="2842"/>
      <c r="CK64" s="2842"/>
      <c r="CL64" s="2842"/>
      <c r="CM64" s="2842"/>
      <c r="CN64" s="2842"/>
      <c r="CO64" s="2842"/>
      <c r="CP64" s="2842"/>
      <c r="CQ64" s="2842"/>
      <c r="CR64" s="2842"/>
      <c r="CS64" s="2842"/>
      <c r="CT64" s="2842"/>
      <c r="CU64" s="2842"/>
    </row>
    <row r="65" spans="2:99" ht="12.75" customHeight="1">
      <c r="B65" s="2918">
        <v>4</v>
      </c>
      <c r="C65" s="2891" t="s">
        <v>2695</v>
      </c>
      <c r="D65" s="2891" t="str">
        <f t="shared" si="1"/>
        <v>Low</v>
      </c>
      <c r="E65" s="2891" t="s">
        <v>2696</v>
      </c>
      <c r="F65" s="2919"/>
      <c r="G65" s="2919"/>
      <c r="H65" s="2919"/>
      <c r="I65" s="2919"/>
      <c r="J65" s="2919"/>
      <c r="K65" s="2919"/>
      <c r="L65" s="2919"/>
      <c r="M65" s="2919"/>
      <c r="N65" s="2919"/>
      <c r="O65" s="2919"/>
      <c r="P65" s="2919"/>
      <c r="Q65" s="2919"/>
      <c r="R65" s="2919"/>
      <c r="S65" s="2919"/>
      <c r="T65" s="2919"/>
      <c r="U65" s="2919"/>
      <c r="V65" s="2919"/>
      <c r="W65" s="2919"/>
      <c r="X65" s="2919"/>
      <c r="Y65" s="2919"/>
      <c r="Z65" s="2919"/>
      <c r="AA65" s="2919"/>
      <c r="AB65" s="2919"/>
      <c r="AC65" s="2919"/>
      <c r="AD65" s="2919"/>
      <c r="AE65" s="2919"/>
      <c r="AF65" s="2919"/>
      <c r="AG65" s="2919"/>
      <c r="AH65" s="2919"/>
      <c r="AI65" s="2919"/>
      <c r="AJ65" s="2919"/>
      <c r="AK65" s="2919"/>
      <c r="AL65" s="2919"/>
      <c r="AM65" s="2919"/>
      <c r="AN65" s="2919"/>
      <c r="AO65" s="2919"/>
      <c r="AP65" s="2919"/>
      <c r="AQ65" s="2919"/>
      <c r="AR65" s="2919"/>
      <c r="AS65" s="2919"/>
      <c r="AT65" s="2919"/>
      <c r="AU65" s="2919"/>
      <c r="AV65" s="2919"/>
      <c r="AW65" s="2919"/>
      <c r="AX65" s="2919"/>
      <c r="AY65" s="2842"/>
      <c r="AZ65" s="2842"/>
      <c r="BA65" s="2842"/>
      <c r="BB65" s="2842"/>
      <c r="BC65" s="2842"/>
      <c r="BD65" s="2842"/>
      <c r="BE65" s="2842"/>
      <c r="BF65" s="2842"/>
      <c r="BG65" s="2842"/>
      <c r="BH65" s="2842"/>
      <c r="BI65" s="2842"/>
      <c r="BJ65" s="2842"/>
      <c r="BK65" s="2842"/>
      <c r="BL65" s="2842"/>
      <c r="BM65" s="2842"/>
      <c r="BN65" s="2842"/>
      <c r="BO65" s="2842"/>
      <c r="BP65" s="2842"/>
      <c r="BQ65" s="2842"/>
      <c r="BR65" s="2842"/>
      <c r="BS65" s="2842"/>
      <c r="BT65" s="2842"/>
      <c r="BU65" s="2842"/>
      <c r="BV65" s="2842"/>
      <c r="BW65" s="2842"/>
      <c r="BX65" s="2842"/>
      <c r="BY65" s="2842"/>
      <c r="BZ65" s="2842"/>
      <c r="CA65" s="2842"/>
      <c r="CB65" s="2842"/>
      <c r="CC65" s="2842"/>
      <c r="CD65" s="2842"/>
      <c r="CE65" s="2842"/>
      <c r="CF65" s="2842"/>
      <c r="CG65" s="2842"/>
      <c r="CH65" s="2842"/>
      <c r="CI65" s="2842"/>
      <c r="CJ65" s="2842"/>
      <c r="CK65" s="2842"/>
      <c r="CL65" s="2842"/>
      <c r="CM65" s="2842"/>
      <c r="CN65" s="2842"/>
      <c r="CO65" s="2842"/>
      <c r="CP65" s="2842"/>
      <c r="CQ65" s="2842"/>
      <c r="CR65" s="2842"/>
      <c r="CS65" s="2842"/>
      <c r="CT65" s="2842"/>
      <c r="CU65" s="2842"/>
    </row>
    <row r="66" spans="2:99" ht="12.75" customHeight="1">
      <c r="B66" s="2918"/>
      <c r="C66" s="2891"/>
      <c r="D66" s="2891" t="str">
        <f t="shared" si="1"/>
        <v>Medium</v>
      </c>
      <c r="E66" s="2891" t="s">
        <v>2696</v>
      </c>
      <c r="F66" s="2919"/>
      <c r="G66" s="2919"/>
      <c r="H66" s="2919"/>
      <c r="I66" s="2919"/>
      <c r="J66" s="2919"/>
      <c r="K66" s="2919"/>
      <c r="L66" s="2919"/>
      <c r="M66" s="2919"/>
      <c r="N66" s="2919"/>
      <c r="O66" s="2919"/>
      <c r="P66" s="2919"/>
      <c r="Q66" s="2919"/>
      <c r="R66" s="2919"/>
      <c r="S66" s="2919"/>
      <c r="T66" s="2919"/>
      <c r="U66" s="2919"/>
      <c r="V66" s="2919"/>
      <c r="W66" s="2919"/>
      <c r="X66" s="2919"/>
      <c r="Y66" s="2919"/>
      <c r="Z66" s="2919"/>
      <c r="AA66" s="2919"/>
      <c r="AB66" s="2919"/>
      <c r="AC66" s="2919"/>
      <c r="AD66" s="2919"/>
      <c r="AE66" s="2919"/>
      <c r="AF66" s="2919"/>
      <c r="AG66" s="2919"/>
      <c r="AH66" s="2919"/>
      <c r="AI66" s="2919"/>
      <c r="AJ66" s="2919"/>
      <c r="AK66" s="2919"/>
      <c r="AL66" s="2919"/>
      <c r="AM66" s="2919"/>
      <c r="AN66" s="2919"/>
      <c r="AO66" s="2919"/>
      <c r="AP66" s="2919"/>
      <c r="AQ66" s="2919"/>
      <c r="AR66" s="2919"/>
      <c r="AS66" s="2919"/>
      <c r="AT66" s="2919"/>
      <c r="AU66" s="2919"/>
      <c r="AV66" s="2919"/>
      <c r="AW66" s="2919"/>
      <c r="AX66" s="2919"/>
      <c r="AY66" s="2842"/>
      <c r="AZ66" s="2842"/>
      <c r="BA66" s="2842"/>
      <c r="BB66" s="2842"/>
      <c r="BC66" s="2842"/>
      <c r="BD66" s="2842"/>
      <c r="BE66" s="2842"/>
      <c r="BF66" s="2842"/>
      <c r="BG66" s="2842"/>
      <c r="BH66" s="2842"/>
      <c r="BI66" s="2842"/>
      <c r="BJ66" s="2842"/>
      <c r="BK66" s="2842"/>
      <c r="BL66" s="2842"/>
      <c r="BM66" s="2842"/>
      <c r="BN66" s="2842"/>
      <c r="BO66" s="2842"/>
      <c r="BP66" s="2842"/>
      <c r="BQ66" s="2842"/>
      <c r="BR66" s="2842"/>
      <c r="BS66" s="2842"/>
      <c r="BT66" s="2842"/>
      <c r="BU66" s="2842"/>
      <c r="BV66" s="2842"/>
      <c r="BW66" s="2842"/>
      <c r="BX66" s="2842"/>
      <c r="BY66" s="2842"/>
      <c r="BZ66" s="2842"/>
      <c r="CA66" s="2842"/>
      <c r="CB66" s="2842"/>
      <c r="CC66" s="2842"/>
      <c r="CD66" s="2842"/>
      <c r="CE66" s="2842"/>
      <c r="CF66" s="2842"/>
      <c r="CG66" s="2842"/>
      <c r="CH66" s="2842"/>
      <c r="CI66" s="2842"/>
      <c r="CJ66" s="2842"/>
      <c r="CK66" s="2842"/>
      <c r="CL66" s="2842"/>
      <c r="CM66" s="2842"/>
      <c r="CN66" s="2842"/>
      <c r="CO66" s="2842"/>
      <c r="CP66" s="2842"/>
      <c r="CQ66" s="2842"/>
      <c r="CR66" s="2842"/>
      <c r="CS66" s="2842"/>
      <c r="CT66" s="2842"/>
      <c r="CU66" s="2842"/>
    </row>
    <row r="67" spans="2:99" ht="12.75" customHeight="1">
      <c r="B67" s="2918"/>
      <c r="C67" s="2891"/>
      <c r="D67" s="2891" t="str">
        <f t="shared" si="1"/>
        <v>High</v>
      </c>
      <c r="E67" s="2891" t="s">
        <v>2696</v>
      </c>
      <c r="F67" s="2919"/>
      <c r="G67" s="2919"/>
      <c r="H67" s="2919"/>
      <c r="I67" s="2919"/>
      <c r="J67" s="2919"/>
      <c r="K67" s="2919"/>
      <c r="L67" s="2919"/>
      <c r="M67" s="2919"/>
      <c r="N67" s="2919"/>
      <c r="O67" s="2919"/>
      <c r="P67" s="2919"/>
      <c r="Q67" s="2919"/>
      <c r="R67" s="2919"/>
      <c r="S67" s="2919"/>
      <c r="T67" s="2919"/>
      <c r="U67" s="2919"/>
      <c r="V67" s="2919"/>
      <c r="W67" s="2919"/>
      <c r="X67" s="2919"/>
      <c r="Y67" s="2919"/>
      <c r="Z67" s="2919"/>
      <c r="AA67" s="2919"/>
      <c r="AB67" s="2919"/>
      <c r="AC67" s="2919"/>
      <c r="AD67" s="2919"/>
      <c r="AE67" s="2919"/>
      <c r="AF67" s="2919"/>
      <c r="AG67" s="2919"/>
      <c r="AH67" s="2919"/>
      <c r="AI67" s="2919"/>
      <c r="AJ67" s="2919"/>
      <c r="AK67" s="2919"/>
      <c r="AL67" s="2919"/>
      <c r="AM67" s="2919"/>
      <c r="AN67" s="2919"/>
      <c r="AO67" s="2919"/>
      <c r="AP67" s="2919"/>
      <c r="AQ67" s="2919"/>
      <c r="AR67" s="2919"/>
      <c r="AS67" s="2919"/>
      <c r="AT67" s="2919"/>
      <c r="AU67" s="2919"/>
      <c r="AV67" s="2919"/>
      <c r="AW67" s="2919"/>
      <c r="AX67" s="2919"/>
      <c r="AY67" s="2842"/>
      <c r="AZ67" s="2842"/>
      <c r="BA67" s="2842"/>
      <c r="BB67" s="2842"/>
      <c r="BC67" s="2842"/>
      <c r="BD67" s="2842"/>
      <c r="BE67" s="2842"/>
      <c r="BF67" s="2842"/>
      <c r="BG67" s="2842"/>
      <c r="BH67" s="2842"/>
      <c r="BI67" s="2842"/>
      <c r="BJ67" s="2842"/>
      <c r="BK67" s="2842"/>
      <c r="BL67" s="2842"/>
      <c r="BM67" s="2842"/>
      <c r="BN67" s="2842"/>
      <c r="BO67" s="2842"/>
      <c r="BP67" s="2842"/>
      <c r="BQ67" s="2842"/>
      <c r="BR67" s="2842"/>
      <c r="BS67" s="2842"/>
      <c r="BT67" s="2842"/>
      <c r="BU67" s="2842"/>
      <c r="BV67" s="2842"/>
      <c r="BW67" s="2842"/>
      <c r="BX67" s="2842"/>
      <c r="BY67" s="2842"/>
      <c r="BZ67" s="2842"/>
      <c r="CA67" s="2842"/>
      <c r="CB67" s="2842"/>
      <c r="CC67" s="2842"/>
      <c r="CD67" s="2842"/>
      <c r="CE67" s="2842"/>
      <c r="CF67" s="2842"/>
      <c r="CG67" s="2842"/>
      <c r="CH67" s="2842"/>
      <c r="CI67" s="2842"/>
      <c r="CJ67" s="2842"/>
      <c r="CK67" s="2842"/>
      <c r="CL67" s="2842"/>
      <c r="CM67" s="2842"/>
      <c r="CN67" s="2842"/>
      <c r="CO67" s="2842"/>
      <c r="CP67" s="2842"/>
      <c r="CQ67" s="2842"/>
      <c r="CR67" s="2842"/>
      <c r="CS67" s="2842"/>
      <c r="CT67" s="2842"/>
      <c r="CU67" s="2842"/>
    </row>
    <row r="68" spans="2:99" ht="12.75" customHeight="1">
      <c r="B68" s="2918"/>
      <c r="C68" s="2891"/>
      <c r="D68" s="2891" t="str">
        <f t="shared" si="1"/>
        <v>Very High</v>
      </c>
      <c r="E68" s="2891" t="s">
        <v>2696</v>
      </c>
      <c r="F68" s="2919"/>
      <c r="G68" s="2919"/>
      <c r="H68" s="2919"/>
      <c r="I68" s="2919"/>
      <c r="J68" s="2919"/>
      <c r="K68" s="2919"/>
      <c r="L68" s="2919"/>
      <c r="M68" s="2919"/>
      <c r="N68" s="2919"/>
      <c r="O68" s="2919"/>
      <c r="P68" s="2919"/>
      <c r="Q68" s="2919"/>
      <c r="R68" s="2919"/>
      <c r="S68" s="2919"/>
      <c r="T68" s="2919"/>
      <c r="U68" s="2919"/>
      <c r="V68" s="2919"/>
      <c r="W68" s="2919"/>
      <c r="X68" s="2919"/>
      <c r="Y68" s="2919"/>
      <c r="Z68" s="2919"/>
      <c r="AA68" s="2919"/>
      <c r="AB68" s="2919"/>
      <c r="AC68" s="2919"/>
      <c r="AD68" s="2919"/>
      <c r="AE68" s="2919"/>
      <c r="AF68" s="2919"/>
      <c r="AG68" s="2919"/>
      <c r="AH68" s="2919"/>
      <c r="AI68" s="2919"/>
      <c r="AJ68" s="2919"/>
      <c r="AK68" s="2919"/>
      <c r="AL68" s="2919"/>
      <c r="AM68" s="2919"/>
      <c r="AN68" s="2919"/>
      <c r="AO68" s="2919"/>
      <c r="AP68" s="2919"/>
      <c r="AQ68" s="2919"/>
      <c r="AR68" s="2919"/>
      <c r="AS68" s="2919"/>
      <c r="AT68" s="2919"/>
      <c r="AU68" s="2919"/>
      <c r="AV68" s="2919"/>
      <c r="AW68" s="2919"/>
      <c r="AX68" s="2919"/>
      <c r="AY68" s="2842"/>
      <c r="AZ68" s="2842"/>
      <c r="BA68" s="2842"/>
      <c r="BB68" s="2842"/>
      <c r="BC68" s="2842"/>
      <c r="BD68" s="2842"/>
      <c r="BE68" s="2842"/>
      <c r="BF68" s="2842"/>
      <c r="BG68" s="2842"/>
      <c r="BH68" s="2842"/>
      <c r="BI68" s="2842"/>
      <c r="BJ68" s="2842"/>
      <c r="BK68" s="2842"/>
      <c r="BL68" s="2842"/>
      <c r="BM68" s="2842"/>
      <c r="BN68" s="2842"/>
      <c r="BO68" s="2842"/>
      <c r="BP68" s="2842"/>
      <c r="BQ68" s="2842"/>
      <c r="BR68" s="2842"/>
      <c r="BS68" s="2842"/>
      <c r="BT68" s="2842"/>
      <c r="BU68" s="2842"/>
      <c r="BV68" s="2842"/>
      <c r="BW68" s="2842"/>
      <c r="BX68" s="2842"/>
      <c r="BY68" s="2842"/>
      <c r="BZ68" s="2842"/>
      <c r="CA68" s="2842"/>
      <c r="CB68" s="2842"/>
      <c r="CC68" s="2842"/>
      <c r="CD68" s="2842"/>
      <c r="CE68" s="2842"/>
      <c r="CF68" s="2842"/>
      <c r="CG68" s="2842"/>
      <c r="CH68" s="2842"/>
      <c r="CI68" s="2842"/>
      <c r="CJ68" s="2842"/>
      <c r="CK68" s="2842"/>
      <c r="CL68" s="2842"/>
      <c r="CM68" s="2842"/>
      <c r="CN68" s="2842"/>
      <c r="CO68" s="2842"/>
      <c r="CP68" s="2842"/>
      <c r="CQ68" s="2842"/>
      <c r="CR68" s="2842"/>
      <c r="CS68" s="2842"/>
      <c r="CT68" s="2842"/>
      <c r="CU68" s="2842"/>
    </row>
    <row r="69" spans="2:99" ht="12.75" customHeight="1">
      <c r="B69" s="2918">
        <v>5</v>
      </c>
      <c r="C69" s="2891" t="s">
        <v>2697</v>
      </c>
      <c r="D69" s="2891" t="str">
        <f t="shared" si="1"/>
        <v>Low</v>
      </c>
      <c r="E69" s="2891" t="s">
        <v>2696</v>
      </c>
      <c r="F69" s="2919"/>
      <c r="G69" s="2919"/>
      <c r="H69" s="2919"/>
      <c r="I69" s="2919"/>
      <c r="J69" s="2919"/>
      <c r="K69" s="2919"/>
      <c r="L69" s="2919"/>
      <c r="M69" s="2919"/>
      <c r="N69" s="2919"/>
      <c r="O69" s="2919"/>
      <c r="P69" s="2919"/>
      <c r="Q69" s="2919"/>
      <c r="R69" s="2919"/>
      <c r="S69" s="2919"/>
      <c r="T69" s="2919"/>
      <c r="U69" s="2919"/>
      <c r="V69" s="2919"/>
      <c r="W69" s="2919"/>
      <c r="X69" s="2919"/>
      <c r="Y69" s="2919"/>
      <c r="Z69" s="2919"/>
      <c r="AA69" s="2919"/>
      <c r="AB69" s="2919"/>
      <c r="AC69" s="2919"/>
      <c r="AD69" s="2919"/>
      <c r="AE69" s="2919"/>
      <c r="AF69" s="2919"/>
      <c r="AG69" s="2919"/>
      <c r="AH69" s="2919"/>
      <c r="AI69" s="2919"/>
      <c r="AJ69" s="2919"/>
      <c r="AK69" s="2919"/>
      <c r="AL69" s="2919"/>
      <c r="AM69" s="2919"/>
      <c r="AN69" s="2919"/>
      <c r="AO69" s="2919"/>
      <c r="AP69" s="2919"/>
      <c r="AQ69" s="2919"/>
      <c r="AR69" s="2919"/>
      <c r="AS69" s="2919"/>
      <c r="AT69" s="2919"/>
      <c r="AU69" s="2919"/>
      <c r="AV69" s="2919"/>
      <c r="AW69" s="2919"/>
      <c r="AX69" s="2919"/>
      <c r="AY69" s="2842"/>
      <c r="AZ69" s="2842"/>
      <c r="BA69" s="2842"/>
      <c r="BB69" s="2842"/>
      <c r="BC69" s="2842"/>
      <c r="BD69" s="2842"/>
      <c r="BE69" s="2842"/>
      <c r="BF69" s="2842"/>
      <c r="BG69" s="2842"/>
      <c r="BH69" s="2842"/>
      <c r="BI69" s="2842"/>
      <c r="BJ69" s="2842"/>
      <c r="BK69" s="2842"/>
      <c r="BL69" s="2842"/>
      <c r="BM69" s="2842"/>
      <c r="BN69" s="2842"/>
      <c r="BO69" s="2842"/>
      <c r="BP69" s="2842"/>
      <c r="BQ69" s="2842"/>
      <c r="BR69" s="2842"/>
      <c r="BS69" s="2842"/>
      <c r="BT69" s="2842"/>
      <c r="BU69" s="2842"/>
      <c r="BV69" s="2842"/>
      <c r="BW69" s="2842"/>
      <c r="BX69" s="2842"/>
      <c r="BY69" s="2842"/>
      <c r="BZ69" s="2842"/>
      <c r="CA69" s="2842"/>
      <c r="CB69" s="2842"/>
      <c r="CC69" s="2842"/>
      <c r="CD69" s="2842"/>
      <c r="CE69" s="2842"/>
      <c r="CF69" s="2842"/>
      <c r="CG69" s="2842"/>
      <c r="CH69" s="2842"/>
      <c r="CI69" s="2842"/>
      <c r="CJ69" s="2842"/>
      <c r="CK69" s="2842"/>
      <c r="CL69" s="2842"/>
      <c r="CM69" s="2842"/>
      <c r="CN69" s="2842"/>
      <c r="CO69" s="2842"/>
      <c r="CP69" s="2842"/>
      <c r="CQ69" s="2842"/>
      <c r="CR69" s="2842"/>
      <c r="CS69" s="2842"/>
      <c r="CT69" s="2842"/>
      <c r="CU69" s="2842"/>
    </row>
    <row r="70" spans="2:99" ht="12.75" customHeight="1">
      <c r="B70" s="2918"/>
      <c r="C70" s="2891"/>
      <c r="D70" s="2891" t="str">
        <f t="shared" si="1"/>
        <v>Medium</v>
      </c>
      <c r="E70" s="2891" t="s">
        <v>2696</v>
      </c>
      <c r="F70" s="2919"/>
      <c r="G70" s="2919"/>
      <c r="H70" s="2919"/>
      <c r="I70" s="2919"/>
      <c r="J70" s="2919"/>
      <c r="K70" s="2919"/>
      <c r="L70" s="2919"/>
      <c r="M70" s="2919"/>
      <c r="N70" s="2919"/>
      <c r="O70" s="2919"/>
      <c r="P70" s="2919"/>
      <c r="Q70" s="2919"/>
      <c r="R70" s="2919"/>
      <c r="S70" s="2919"/>
      <c r="T70" s="2919"/>
      <c r="U70" s="2919"/>
      <c r="V70" s="2919"/>
      <c r="W70" s="2919"/>
      <c r="X70" s="2919"/>
      <c r="Y70" s="2919"/>
      <c r="Z70" s="2919"/>
      <c r="AA70" s="2919"/>
      <c r="AB70" s="2919"/>
      <c r="AC70" s="2919"/>
      <c r="AD70" s="2919"/>
      <c r="AE70" s="2919"/>
      <c r="AF70" s="2919"/>
      <c r="AG70" s="2919"/>
      <c r="AH70" s="2919"/>
      <c r="AI70" s="2919"/>
      <c r="AJ70" s="2919"/>
      <c r="AK70" s="2919"/>
      <c r="AL70" s="2919"/>
      <c r="AM70" s="2919"/>
      <c r="AN70" s="2919"/>
      <c r="AO70" s="2919"/>
      <c r="AP70" s="2919"/>
      <c r="AQ70" s="2919"/>
      <c r="AR70" s="2919"/>
      <c r="AS70" s="2919"/>
      <c r="AT70" s="2919"/>
      <c r="AU70" s="2919"/>
      <c r="AV70" s="2919"/>
      <c r="AW70" s="2919"/>
      <c r="AX70" s="2919"/>
      <c r="AY70" s="2842"/>
      <c r="AZ70" s="2842"/>
      <c r="BA70" s="2842"/>
      <c r="BB70" s="2842"/>
      <c r="BC70" s="2842"/>
      <c r="BD70" s="2842"/>
      <c r="BE70" s="2842"/>
      <c r="BF70" s="2842"/>
      <c r="BG70" s="2842"/>
      <c r="BH70" s="2842"/>
      <c r="BI70" s="2842"/>
      <c r="BJ70" s="2842"/>
      <c r="BK70" s="2842"/>
      <c r="BL70" s="2842"/>
      <c r="BM70" s="2842"/>
      <c r="BN70" s="2842"/>
      <c r="BO70" s="2842"/>
      <c r="BP70" s="2842"/>
      <c r="BQ70" s="2842"/>
      <c r="BR70" s="2842"/>
      <c r="BS70" s="2842"/>
      <c r="BT70" s="2842"/>
      <c r="BU70" s="2842"/>
      <c r="BV70" s="2842"/>
      <c r="BW70" s="2842"/>
      <c r="BX70" s="2842"/>
      <c r="BY70" s="2842"/>
      <c r="BZ70" s="2842"/>
      <c r="CA70" s="2842"/>
      <c r="CB70" s="2842"/>
      <c r="CC70" s="2842"/>
      <c r="CD70" s="2842"/>
      <c r="CE70" s="2842"/>
      <c r="CF70" s="2842"/>
      <c r="CG70" s="2842"/>
      <c r="CH70" s="2842"/>
      <c r="CI70" s="2842"/>
      <c r="CJ70" s="2842"/>
      <c r="CK70" s="2842"/>
      <c r="CL70" s="2842"/>
      <c r="CM70" s="2842"/>
      <c r="CN70" s="2842"/>
      <c r="CO70" s="2842"/>
      <c r="CP70" s="2842"/>
      <c r="CQ70" s="2842"/>
      <c r="CR70" s="2842"/>
      <c r="CS70" s="2842"/>
      <c r="CT70" s="2842"/>
      <c r="CU70" s="2842"/>
    </row>
    <row r="71" spans="2:99" ht="12.75" customHeight="1">
      <c r="B71" s="2918"/>
      <c r="C71" s="2891"/>
      <c r="D71" s="2891" t="str">
        <f t="shared" si="1"/>
        <v>High</v>
      </c>
      <c r="E71" s="2891" t="s">
        <v>2696</v>
      </c>
      <c r="F71" s="2919"/>
      <c r="G71" s="2919"/>
      <c r="H71" s="2919"/>
      <c r="I71" s="2919"/>
      <c r="J71" s="2919"/>
      <c r="K71" s="2919"/>
      <c r="L71" s="2919"/>
      <c r="M71" s="2919"/>
      <c r="N71" s="2919"/>
      <c r="O71" s="2919"/>
      <c r="P71" s="2919"/>
      <c r="Q71" s="2919"/>
      <c r="R71" s="2919"/>
      <c r="S71" s="2919"/>
      <c r="T71" s="2919"/>
      <c r="U71" s="2919"/>
      <c r="V71" s="2919"/>
      <c r="W71" s="2919"/>
      <c r="X71" s="2919"/>
      <c r="Y71" s="2919"/>
      <c r="Z71" s="2919"/>
      <c r="AA71" s="2919"/>
      <c r="AB71" s="2919"/>
      <c r="AC71" s="2919"/>
      <c r="AD71" s="2919"/>
      <c r="AE71" s="2919"/>
      <c r="AF71" s="2919"/>
      <c r="AG71" s="2919"/>
      <c r="AH71" s="2919"/>
      <c r="AI71" s="2919"/>
      <c r="AJ71" s="2919"/>
      <c r="AK71" s="2919"/>
      <c r="AL71" s="2919"/>
      <c r="AM71" s="2919"/>
      <c r="AN71" s="2919"/>
      <c r="AO71" s="2919"/>
      <c r="AP71" s="2919"/>
      <c r="AQ71" s="2919"/>
      <c r="AR71" s="2919"/>
      <c r="AS71" s="2919"/>
      <c r="AT71" s="2919"/>
      <c r="AU71" s="2919"/>
      <c r="AV71" s="2919"/>
      <c r="AW71" s="2919"/>
      <c r="AX71" s="2919"/>
      <c r="AY71" s="2842"/>
      <c r="AZ71" s="2842"/>
      <c r="BA71" s="2842"/>
      <c r="BB71" s="2842"/>
      <c r="BC71" s="2842"/>
      <c r="BD71" s="2842"/>
      <c r="BE71" s="2842"/>
      <c r="BF71" s="2842"/>
      <c r="BG71" s="2842"/>
      <c r="BH71" s="2842"/>
      <c r="BI71" s="2842"/>
      <c r="BJ71" s="2842"/>
      <c r="BK71" s="2842"/>
      <c r="BL71" s="2842"/>
      <c r="BM71" s="2842"/>
      <c r="BN71" s="2842"/>
      <c r="BO71" s="2842"/>
      <c r="BP71" s="2842"/>
      <c r="BQ71" s="2842"/>
      <c r="BR71" s="2842"/>
      <c r="BS71" s="2842"/>
      <c r="BT71" s="2842"/>
      <c r="BU71" s="2842"/>
      <c r="BV71" s="2842"/>
      <c r="BW71" s="2842"/>
      <c r="BX71" s="2842"/>
      <c r="BY71" s="2842"/>
      <c r="BZ71" s="2842"/>
      <c r="CA71" s="2842"/>
      <c r="CB71" s="2842"/>
      <c r="CC71" s="2842"/>
      <c r="CD71" s="2842"/>
      <c r="CE71" s="2842"/>
      <c r="CF71" s="2842"/>
      <c r="CG71" s="2842"/>
      <c r="CH71" s="2842"/>
      <c r="CI71" s="2842"/>
      <c r="CJ71" s="2842"/>
      <c r="CK71" s="2842"/>
      <c r="CL71" s="2842"/>
      <c r="CM71" s="2842"/>
      <c r="CN71" s="2842"/>
      <c r="CO71" s="2842"/>
      <c r="CP71" s="2842"/>
      <c r="CQ71" s="2842"/>
      <c r="CR71" s="2842"/>
      <c r="CS71" s="2842"/>
      <c r="CT71" s="2842"/>
      <c r="CU71" s="2842"/>
    </row>
    <row r="72" spans="2:99" ht="12.75" customHeight="1">
      <c r="B72" s="2918"/>
      <c r="C72" s="2891"/>
      <c r="D72" s="2891" t="str">
        <f t="shared" si="1"/>
        <v>Very High</v>
      </c>
      <c r="E72" s="2891" t="s">
        <v>2696</v>
      </c>
      <c r="F72" s="2919"/>
      <c r="G72" s="2919"/>
      <c r="H72" s="2919"/>
      <c r="I72" s="2919"/>
      <c r="J72" s="2919"/>
      <c r="K72" s="2919"/>
      <c r="L72" s="2919"/>
      <c r="M72" s="2919"/>
      <c r="N72" s="2919"/>
      <c r="O72" s="2919"/>
      <c r="P72" s="2919"/>
      <c r="Q72" s="2919"/>
      <c r="R72" s="2919"/>
      <c r="S72" s="2919"/>
      <c r="T72" s="2919"/>
      <c r="U72" s="2919"/>
      <c r="V72" s="2919"/>
      <c r="W72" s="2919"/>
      <c r="X72" s="2919"/>
      <c r="Y72" s="2919"/>
      <c r="Z72" s="2919"/>
      <c r="AA72" s="2919"/>
      <c r="AB72" s="2919"/>
      <c r="AC72" s="2919"/>
      <c r="AD72" s="2919"/>
      <c r="AE72" s="2919"/>
      <c r="AF72" s="2919"/>
      <c r="AG72" s="2919"/>
      <c r="AH72" s="2919"/>
      <c r="AI72" s="2919"/>
      <c r="AJ72" s="2919"/>
      <c r="AK72" s="2919"/>
      <c r="AL72" s="2919"/>
      <c r="AM72" s="2919"/>
      <c r="AN72" s="2919"/>
      <c r="AO72" s="2919"/>
      <c r="AP72" s="2919"/>
      <c r="AQ72" s="2919"/>
      <c r="AR72" s="2919"/>
      <c r="AS72" s="2919"/>
      <c r="AT72" s="2919"/>
      <c r="AU72" s="2919"/>
      <c r="AV72" s="2919"/>
      <c r="AW72" s="2919"/>
      <c r="AX72" s="2919"/>
      <c r="AY72" s="2842"/>
      <c r="AZ72" s="2842"/>
      <c r="BA72" s="2842"/>
      <c r="BB72" s="2842"/>
      <c r="BC72" s="2842"/>
      <c r="BD72" s="2842"/>
      <c r="BE72" s="2842"/>
      <c r="BF72" s="2842"/>
      <c r="BG72" s="2842"/>
      <c r="BH72" s="2842"/>
      <c r="BI72" s="2842"/>
      <c r="BJ72" s="2842"/>
      <c r="BK72" s="2842"/>
      <c r="BL72" s="2842"/>
      <c r="BM72" s="2842"/>
      <c r="BN72" s="2842"/>
      <c r="BO72" s="2842"/>
      <c r="BP72" s="2842"/>
      <c r="BQ72" s="2842"/>
      <c r="BR72" s="2842"/>
      <c r="BS72" s="2842"/>
      <c r="BT72" s="2842"/>
      <c r="BU72" s="2842"/>
      <c r="BV72" s="2842"/>
      <c r="BW72" s="2842"/>
      <c r="BX72" s="2842"/>
      <c r="BY72" s="2842"/>
      <c r="BZ72" s="2842"/>
      <c r="CA72" s="2842"/>
      <c r="CB72" s="2842"/>
      <c r="CC72" s="2842"/>
      <c r="CD72" s="2842"/>
      <c r="CE72" s="2842"/>
      <c r="CF72" s="2842"/>
      <c r="CG72" s="2842"/>
      <c r="CH72" s="2842"/>
      <c r="CI72" s="2842"/>
      <c r="CJ72" s="2842"/>
      <c r="CK72" s="2842"/>
      <c r="CL72" s="2842"/>
      <c r="CM72" s="2842"/>
      <c r="CN72" s="2842"/>
      <c r="CO72" s="2842"/>
      <c r="CP72" s="2842"/>
      <c r="CQ72" s="2842"/>
      <c r="CR72" s="2842"/>
      <c r="CS72" s="2842"/>
      <c r="CT72" s="2842"/>
      <c r="CU72" s="2842"/>
    </row>
    <row r="73" spans="2:99" ht="12.75" customHeight="1">
      <c r="B73" s="2918">
        <v>6</v>
      </c>
      <c r="C73" s="2891" t="s">
        <v>2698</v>
      </c>
      <c r="D73" s="2891" t="str">
        <f t="shared" si="1"/>
        <v>Low</v>
      </c>
      <c r="E73" s="2891" t="s">
        <v>2696</v>
      </c>
      <c r="F73" s="2919"/>
      <c r="G73" s="2919"/>
      <c r="H73" s="2919"/>
      <c r="I73" s="2919"/>
      <c r="J73" s="2919"/>
      <c r="K73" s="2919"/>
      <c r="L73" s="2919"/>
      <c r="M73" s="2919"/>
      <c r="N73" s="2919"/>
      <c r="O73" s="2919"/>
      <c r="P73" s="2919"/>
      <c r="Q73" s="2919"/>
      <c r="R73" s="2919"/>
      <c r="S73" s="2919"/>
      <c r="T73" s="2919"/>
      <c r="U73" s="2919"/>
      <c r="V73" s="2919"/>
      <c r="W73" s="2919"/>
      <c r="X73" s="2919"/>
      <c r="Y73" s="2919"/>
      <c r="Z73" s="2919"/>
      <c r="AA73" s="2919"/>
      <c r="AB73" s="2919"/>
      <c r="AC73" s="2919"/>
      <c r="AD73" s="2919"/>
      <c r="AE73" s="2919"/>
      <c r="AF73" s="2919"/>
      <c r="AG73" s="2919"/>
      <c r="AH73" s="2919"/>
      <c r="AI73" s="2919"/>
      <c r="AJ73" s="2919"/>
      <c r="AK73" s="2919"/>
      <c r="AL73" s="2919"/>
      <c r="AM73" s="2919"/>
      <c r="AN73" s="2919"/>
      <c r="AO73" s="2919"/>
      <c r="AP73" s="2919"/>
      <c r="AQ73" s="2919"/>
      <c r="AR73" s="2919"/>
      <c r="AS73" s="2919"/>
      <c r="AT73" s="2919"/>
      <c r="AU73" s="2919"/>
      <c r="AV73" s="2919"/>
      <c r="AW73" s="2919"/>
      <c r="AX73" s="2919"/>
      <c r="AY73" s="2842"/>
      <c r="AZ73" s="2842"/>
      <c r="BA73" s="2842"/>
      <c r="BB73" s="2842"/>
      <c r="BC73" s="2842"/>
      <c r="BD73" s="2842"/>
      <c r="BE73" s="2842"/>
      <c r="BF73" s="2842"/>
      <c r="BG73" s="2842"/>
      <c r="BH73" s="2842"/>
      <c r="BI73" s="2842"/>
      <c r="BJ73" s="2842"/>
      <c r="BK73" s="2842"/>
      <c r="BL73" s="2842"/>
      <c r="BM73" s="2842"/>
      <c r="BN73" s="2842"/>
      <c r="BO73" s="2842"/>
      <c r="BP73" s="2842"/>
      <c r="BQ73" s="2842"/>
      <c r="BR73" s="2842"/>
      <c r="BS73" s="2842"/>
      <c r="BT73" s="2842"/>
      <c r="BU73" s="2842"/>
      <c r="BV73" s="2842"/>
      <c r="BW73" s="2842"/>
      <c r="BX73" s="2842"/>
      <c r="BY73" s="2842"/>
      <c r="BZ73" s="2842"/>
      <c r="CA73" s="2842"/>
      <c r="CB73" s="2842"/>
      <c r="CC73" s="2842"/>
      <c r="CD73" s="2842"/>
      <c r="CE73" s="2842"/>
      <c r="CF73" s="2842"/>
      <c r="CG73" s="2842"/>
      <c r="CH73" s="2842"/>
      <c r="CI73" s="2842"/>
      <c r="CJ73" s="2842"/>
      <c r="CK73" s="2842"/>
      <c r="CL73" s="2842"/>
      <c r="CM73" s="2842"/>
      <c r="CN73" s="2842"/>
      <c r="CO73" s="2842"/>
      <c r="CP73" s="2842"/>
      <c r="CQ73" s="2842"/>
      <c r="CR73" s="2842"/>
      <c r="CS73" s="2842"/>
      <c r="CT73" s="2842"/>
      <c r="CU73" s="2842"/>
    </row>
    <row r="74" spans="2:99" ht="12.75" customHeight="1">
      <c r="B74" s="2918"/>
      <c r="C74" s="2917"/>
      <c r="D74" s="2891" t="str">
        <f t="shared" si="1"/>
        <v>Medium</v>
      </c>
      <c r="E74" s="2891" t="s">
        <v>2696</v>
      </c>
      <c r="F74" s="2919"/>
      <c r="G74" s="2919"/>
      <c r="H74" s="2919"/>
      <c r="I74" s="2919"/>
      <c r="J74" s="2919"/>
      <c r="K74" s="2919"/>
      <c r="L74" s="2919"/>
      <c r="M74" s="2919"/>
      <c r="N74" s="2919"/>
      <c r="O74" s="2919"/>
      <c r="P74" s="2919"/>
      <c r="Q74" s="2919"/>
      <c r="R74" s="2919"/>
      <c r="S74" s="2919"/>
      <c r="T74" s="2919"/>
      <c r="U74" s="2919"/>
      <c r="V74" s="2919"/>
      <c r="W74" s="2919"/>
      <c r="X74" s="2919"/>
      <c r="Y74" s="2919"/>
      <c r="Z74" s="2919"/>
      <c r="AA74" s="2919"/>
      <c r="AB74" s="2919"/>
      <c r="AC74" s="2919"/>
      <c r="AD74" s="2919"/>
      <c r="AE74" s="2919"/>
      <c r="AF74" s="2919"/>
      <c r="AG74" s="2919"/>
      <c r="AH74" s="2919"/>
      <c r="AI74" s="2919"/>
      <c r="AJ74" s="2919"/>
      <c r="AK74" s="2919"/>
      <c r="AL74" s="2919"/>
      <c r="AM74" s="2919"/>
      <c r="AN74" s="2919"/>
      <c r="AO74" s="2919"/>
      <c r="AP74" s="2919"/>
      <c r="AQ74" s="2919"/>
      <c r="AR74" s="2919"/>
      <c r="AS74" s="2919"/>
      <c r="AT74" s="2919"/>
      <c r="AU74" s="2919"/>
      <c r="AV74" s="2919"/>
      <c r="AW74" s="2919"/>
      <c r="AX74" s="2919"/>
      <c r="AY74" s="2842"/>
      <c r="AZ74" s="2842"/>
      <c r="BA74" s="2842"/>
      <c r="BB74" s="2842"/>
      <c r="BC74" s="2842"/>
      <c r="BD74" s="2842"/>
      <c r="BE74" s="2842"/>
      <c r="BF74" s="2842"/>
      <c r="BG74" s="2842"/>
      <c r="BH74" s="2842"/>
      <c r="BI74" s="2842"/>
      <c r="BJ74" s="2842"/>
      <c r="BK74" s="2842"/>
      <c r="BL74" s="2842"/>
      <c r="BM74" s="2842"/>
      <c r="BN74" s="2842"/>
      <c r="BO74" s="2842"/>
      <c r="BP74" s="2842"/>
      <c r="BQ74" s="2842"/>
      <c r="BR74" s="2842"/>
      <c r="BS74" s="2842"/>
      <c r="BT74" s="2842"/>
      <c r="BU74" s="2842"/>
      <c r="BV74" s="2842"/>
      <c r="BW74" s="2842"/>
      <c r="BX74" s="2842"/>
      <c r="BY74" s="2842"/>
      <c r="BZ74" s="2842"/>
      <c r="CA74" s="2842"/>
      <c r="CB74" s="2842"/>
      <c r="CC74" s="2842"/>
      <c r="CD74" s="2842"/>
      <c r="CE74" s="2842"/>
      <c r="CF74" s="2842"/>
      <c r="CG74" s="2842"/>
      <c r="CH74" s="2842"/>
      <c r="CI74" s="2842"/>
      <c r="CJ74" s="2842"/>
      <c r="CK74" s="2842"/>
      <c r="CL74" s="2842"/>
      <c r="CM74" s="2842"/>
      <c r="CN74" s="2842"/>
      <c r="CO74" s="2842"/>
      <c r="CP74" s="2842"/>
      <c r="CQ74" s="2842"/>
      <c r="CR74" s="2842"/>
      <c r="CS74" s="2842"/>
      <c r="CT74" s="2842"/>
      <c r="CU74" s="2842"/>
    </row>
    <row r="75" spans="2:99" ht="12.75" customHeight="1">
      <c r="B75" s="2918"/>
      <c r="C75" s="2917"/>
      <c r="D75" s="2891" t="str">
        <f t="shared" si="1"/>
        <v>High</v>
      </c>
      <c r="E75" s="2891" t="s">
        <v>2696</v>
      </c>
      <c r="F75" s="2919"/>
      <c r="G75" s="2919"/>
      <c r="H75" s="2919"/>
      <c r="I75" s="2919"/>
      <c r="J75" s="2919"/>
      <c r="K75" s="2919"/>
      <c r="L75" s="2919"/>
      <c r="M75" s="2919"/>
      <c r="N75" s="2919"/>
      <c r="O75" s="2919"/>
      <c r="P75" s="2919"/>
      <c r="Q75" s="2919"/>
      <c r="R75" s="2919"/>
      <c r="S75" s="2919"/>
      <c r="T75" s="2919"/>
      <c r="U75" s="2919"/>
      <c r="V75" s="2919"/>
      <c r="W75" s="2919"/>
      <c r="X75" s="2919"/>
      <c r="Y75" s="2919"/>
      <c r="Z75" s="2919"/>
      <c r="AA75" s="2919"/>
      <c r="AB75" s="2919"/>
      <c r="AC75" s="2919"/>
      <c r="AD75" s="2919"/>
      <c r="AE75" s="2919"/>
      <c r="AF75" s="2919"/>
      <c r="AG75" s="2919"/>
      <c r="AH75" s="2919"/>
      <c r="AI75" s="2919"/>
      <c r="AJ75" s="2919"/>
      <c r="AK75" s="2919"/>
      <c r="AL75" s="2919"/>
      <c r="AM75" s="2919"/>
      <c r="AN75" s="2919"/>
      <c r="AO75" s="2919"/>
      <c r="AP75" s="2919"/>
      <c r="AQ75" s="2919"/>
      <c r="AR75" s="2919"/>
      <c r="AS75" s="2919"/>
      <c r="AT75" s="2919"/>
      <c r="AU75" s="2919"/>
      <c r="AV75" s="2919"/>
      <c r="AW75" s="2919"/>
      <c r="AX75" s="2919"/>
      <c r="AY75" s="2842"/>
      <c r="AZ75" s="2842"/>
      <c r="BA75" s="2842"/>
      <c r="BB75" s="2842"/>
      <c r="BC75" s="2842"/>
      <c r="BD75" s="2842"/>
      <c r="BE75" s="2842"/>
      <c r="BF75" s="2842"/>
      <c r="BG75" s="2842"/>
      <c r="BH75" s="2842"/>
      <c r="BI75" s="2842"/>
      <c r="BJ75" s="2842"/>
      <c r="BK75" s="2842"/>
      <c r="BL75" s="2842"/>
      <c r="BM75" s="2842"/>
      <c r="BN75" s="2842"/>
      <c r="BO75" s="2842"/>
      <c r="BP75" s="2842"/>
      <c r="BQ75" s="2842"/>
      <c r="BR75" s="2842"/>
      <c r="BS75" s="2842"/>
      <c r="BT75" s="2842"/>
      <c r="BU75" s="2842"/>
      <c r="BV75" s="2842"/>
      <c r="BW75" s="2842"/>
      <c r="BX75" s="2842"/>
      <c r="BY75" s="2842"/>
      <c r="BZ75" s="2842"/>
      <c r="CA75" s="2842"/>
      <c r="CB75" s="2842"/>
      <c r="CC75" s="2842"/>
      <c r="CD75" s="2842"/>
      <c r="CE75" s="2842"/>
      <c r="CF75" s="2842"/>
      <c r="CG75" s="2842"/>
      <c r="CH75" s="2842"/>
      <c r="CI75" s="2842"/>
      <c r="CJ75" s="2842"/>
      <c r="CK75" s="2842"/>
      <c r="CL75" s="2842"/>
      <c r="CM75" s="2842"/>
      <c r="CN75" s="2842"/>
      <c r="CO75" s="2842"/>
      <c r="CP75" s="2842"/>
      <c r="CQ75" s="2842"/>
      <c r="CR75" s="2842"/>
      <c r="CS75" s="2842"/>
      <c r="CT75" s="2842"/>
      <c r="CU75" s="2842"/>
    </row>
    <row r="76" spans="2:99" ht="12.75" customHeight="1">
      <c r="B76" s="2918"/>
      <c r="C76" s="2917"/>
      <c r="D76" s="2891" t="str">
        <f t="shared" si="1"/>
        <v>Very High</v>
      </c>
      <c r="E76" s="2891" t="s">
        <v>2696</v>
      </c>
      <c r="F76" s="2919"/>
      <c r="G76" s="2919"/>
      <c r="H76" s="2919"/>
      <c r="I76" s="2919"/>
      <c r="J76" s="2919"/>
      <c r="K76" s="2919"/>
      <c r="L76" s="2919"/>
      <c r="M76" s="2919"/>
      <c r="N76" s="2919"/>
      <c r="O76" s="2919"/>
      <c r="P76" s="2919"/>
      <c r="Q76" s="2919"/>
      <c r="R76" s="2919"/>
      <c r="S76" s="2919"/>
      <c r="T76" s="2919"/>
      <c r="U76" s="2919"/>
      <c r="V76" s="2919"/>
      <c r="W76" s="2919"/>
      <c r="X76" s="2919"/>
      <c r="Y76" s="2919"/>
      <c r="Z76" s="2919"/>
      <c r="AA76" s="2919"/>
      <c r="AB76" s="2919"/>
      <c r="AC76" s="2919"/>
      <c r="AD76" s="2919"/>
      <c r="AE76" s="2919"/>
      <c r="AF76" s="2919"/>
      <c r="AG76" s="2919"/>
      <c r="AH76" s="2919"/>
      <c r="AI76" s="2919"/>
      <c r="AJ76" s="2919"/>
      <c r="AK76" s="2919"/>
      <c r="AL76" s="2919"/>
      <c r="AM76" s="2919"/>
      <c r="AN76" s="2919"/>
      <c r="AO76" s="2919"/>
      <c r="AP76" s="2919"/>
      <c r="AQ76" s="2919"/>
      <c r="AR76" s="2919"/>
      <c r="AS76" s="2919"/>
      <c r="AT76" s="2919"/>
      <c r="AU76" s="2919"/>
      <c r="AV76" s="2919"/>
      <c r="AW76" s="2919"/>
      <c r="AX76" s="2919"/>
      <c r="AY76" s="2842"/>
      <c r="AZ76" s="2842"/>
      <c r="BA76" s="2842"/>
      <c r="BB76" s="2842"/>
      <c r="BC76" s="2842"/>
      <c r="BD76" s="2842"/>
      <c r="BE76" s="2842"/>
      <c r="BF76" s="2842"/>
      <c r="BG76" s="2842"/>
      <c r="BH76" s="2842"/>
      <c r="BI76" s="2842"/>
      <c r="BJ76" s="2842"/>
      <c r="BK76" s="2842"/>
      <c r="BL76" s="2842"/>
      <c r="BM76" s="2842"/>
      <c r="BN76" s="2842"/>
      <c r="BO76" s="2842"/>
      <c r="BP76" s="2842"/>
      <c r="BQ76" s="2842"/>
      <c r="BR76" s="2842"/>
      <c r="BS76" s="2842"/>
      <c r="BT76" s="2842"/>
      <c r="BU76" s="2842"/>
      <c r="BV76" s="2842"/>
      <c r="BW76" s="2842"/>
      <c r="BX76" s="2842"/>
      <c r="BY76" s="2842"/>
      <c r="BZ76" s="2842"/>
      <c r="CA76" s="2842"/>
      <c r="CB76" s="2842"/>
      <c r="CC76" s="2842"/>
      <c r="CD76" s="2842"/>
      <c r="CE76" s="2842"/>
      <c r="CF76" s="2842"/>
      <c r="CG76" s="2842"/>
      <c r="CH76" s="2842"/>
      <c r="CI76" s="2842"/>
      <c r="CJ76" s="2842"/>
      <c r="CK76" s="2842"/>
      <c r="CL76" s="2842"/>
      <c r="CM76" s="2842"/>
      <c r="CN76" s="2842"/>
      <c r="CO76" s="2842"/>
      <c r="CP76" s="2842"/>
      <c r="CQ76" s="2842"/>
      <c r="CR76" s="2842"/>
      <c r="CS76" s="2842"/>
      <c r="CT76" s="2842"/>
      <c r="CU76" s="2842"/>
    </row>
    <row r="77" spans="2:99" ht="12.75" customHeight="1">
      <c r="B77" s="2918">
        <v>7</v>
      </c>
      <c r="C77" s="2917" t="s">
        <v>2699</v>
      </c>
      <c r="D77" s="2891" t="str">
        <f t="shared" si="1"/>
        <v>Low</v>
      </c>
      <c r="E77" s="2891" t="s">
        <v>1396</v>
      </c>
      <c r="F77" s="2919"/>
      <c r="G77" s="2919"/>
      <c r="H77" s="2919"/>
      <c r="I77" s="2919"/>
      <c r="J77" s="2919"/>
      <c r="K77" s="2919"/>
      <c r="L77" s="2919"/>
      <c r="M77" s="2919"/>
      <c r="N77" s="2919"/>
      <c r="O77" s="2919"/>
      <c r="P77" s="2919"/>
      <c r="Q77" s="2919"/>
      <c r="R77" s="2919"/>
      <c r="S77" s="2919"/>
      <c r="T77" s="2919"/>
      <c r="U77" s="2919"/>
      <c r="V77" s="2919"/>
      <c r="W77" s="2919"/>
      <c r="X77" s="2919"/>
      <c r="Y77" s="2919"/>
      <c r="Z77" s="2919"/>
      <c r="AA77" s="2919"/>
      <c r="AB77" s="2919"/>
      <c r="AC77" s="2919"/>
      <c r="AD77" s="2919"/>
      <c r="AE77" s="2919"/>
      <c r="AF77" s="2919"/>
      <c r="AG77" s="2919"/>
      <c r="AH77" s="2919"/>
      <c r="AI77" s="2919"/>
      <c r="AJ77" s="2919"/>
      <c r="AK77" s="2919"/>
      <c r="AL77" s="2919"/>
      <c r="AM77" s="2919"/>
      <c r="AN77" s="2919"/>
      <c r="AO77" s="2919"/>
      <c r="AP77" s="2919"/>
      <c r="AQ77" s="2919"/>
      <c r="AR77" s="2919"/>
      <c r="AS77" s="2919"/>
      <c r="AT77" s="2919"/>
      <c r="AU77" s="2919"/>
      <c r="AV77" s="2919"/>
      <c r="AW77" s="2919"/>
      <c r="AX77" s="2919"/>
      <c r="AY77" s="2842"/>
      <c r="AZ77" s="2842"/>
      <c r="BA77" s="2842"/>
      <c r="BB77" s="2842"/>
      <c r="BC77" s="2842"/>
      <c r="BD77" s="2842"/>
      <c r="BE77" s="2842"/>
      <c r="BF77" s="2842"/>
      <c r="BG77" s="2842"/>
      <c r="BH77" s="2842"/>
      <c r="BI77" s="2842"/>
      <c r="BJ77" s="2842"/>
      <c r="BK77" s="2842"/>
      <c r="BL77" s="2842"/>
      <c r="BM77" s="2842"/>
      <c r="BN77" s="2842"/>
      <c r="BO77" s="2842"/>
      <c r="BP77" s="2842"/>
      <c r="BQ77" s="2842"/>
      <c r="BR77" s="2842"/>
      <c r="BS77" s="2842"/>
      <c r="BT77" s="2842"/>
      <c r="BU77" s="2842"/>
      <c r="BV77" s="2842"/>
      <c r="BW77" s="2842"/>
      <c r="BX77" s="2842"/>
      <c r="BY77" s="2842"/>
      <c r="BZ77" s="2842"/>
      <c r="CA77" s="2842"/>
      <c r="CB77" s="2842"/>
      <c r="CC77" s="2842"/>
      <c r="CD77" s="2842"/>
      <c r="CE77" s="2842"/>
      <c r="CF77" s="2842"/>
      <c r="CG77" s="2842"/>
      <c r="CH77" s="2842"/>
      <c r="CI77" s="2842"/>
      <c r="CJ77" s="2842"/>
      <c r="CK77" s="2842"/>
      <c r="CL77" s="2842"/>
      <c r="CM77" s="2842"/>
      <c r="CN77" s="2842"/>
      <c r="CO77" s="2842"/>
      <c r="CP77" s="2842"/>
      <c r="CQ77" s="2842"/>
      <c r="CR77" s="2842"/>
      <c r="CS77" s="2842"/>
      <c r="CT77" s="2842"/>
      <c r="CU77" s="2842"/>
    </row>
    <row r="78" spans="2:99" ht="12.75" customHeight="1">
      <c r="B78" s="2918"/>
      <c r="C78" s="2891"/>
      <c r="D78" s="2891" t="str">
        <f t="shared" si="1"/>
        <v>Medium</v>
      </c>
      <c r="E78" s="2891" t="s">
        <v>1396</v>
      </c>
      <c r="F78" s="2919"/>
      <c r="G78" s="2919"/>
      <c r="H78" s="2919"/>
      <c r="I78" s="2919"/>
      <c r="J78" s="2919"/>
      <c r="K78" s="2919"/>
      <c r="L78" s="2919"/>
      <c r="M78" s="2919"/>
      <c r="N78" s="2919"/>
      <c r="O78" s="2919"/>
      <c r="P78" s="2919"/>
      <c r="Q78" s="2919"/>
      <c r="R78" s="2919"/>
      <c r="S78" s="2919"/>
      <c r="T78" s="2919"/>
      <c r="U78" s="2919"/>
      <c r="V78" s="2919"/>
      <c r="W78" s="2919"/>
      <c r="X78" s="2919"/>
      <c r="Y78" s="2919"/>
      <c r="Z78" s="2919"/>
      <c r="AA78" s="2919"/>
      <c r="AB78" s="2919"/>
      <c r="AC78" s="2919"/>
      <c r="AD78" s="2919"/>
      <c r="AE78" s="2919"/>
      <c r="AF78" s="2919"/>
      <c r="AG78" s="2919"/>
      <c r="AH78" s="2919"/>
      <c r="AI78" s="2919"/>
      <c r="AJ78" s="2919"/>
      <c r="AK78" s="2919"/>
      <c r="AL78" s="2919"/>
      <c r="AM78" s="2919"/>
      <c r="AN78" s="2919"/>
      <c r="AO78" s="2919"/>
      <c r="AP78" s="2919"/>
      <c r="AQ78" s="2919"/>
      <c r="AR78" s="2919"/>
      <c r="AS78" s="2919"/>
      <c r="AT78" s="2919"/>
      <c r="AU78" s="2919"/>
      <c r="AV78" s="2919"/>
      <c r="AW78" s="2919"/>
      <c r="AX78" s="2919"/>
      <c r="AY78" s="2842"/>
      <c r="AZ78" s="2842"/>
      <c r="BA78" s="2842"/>
      <c r="BB78" s="2842"/>
      <c r="BC78" s="2842"/>
      <c r="BD78" s="2842"/>
      <c r="BE78" s="2842"/>
      <c r="BF78" s="2842"/>
      <c r="BG78" s="2842"/>
      <c r="BH78" s="2842"/>
      <c r="BI78" s="2842"/>
      <c r="BJ78" s="2842"/>
      <c r="BK78" s="2842"/>
      <c r="BL78" s="2842"/>
      <c r="BM78" s="2842"/>
      <c r="BN78" s="2842"/>
      <c r="BO78" s="2842"/>
      <c r="BP78" s="2842"/>
      <c r="BQ78" s="2842"/>
      <c r="BR78" s="2842"/>
      <c r="BS78" s="2842"/>
      <c r="BT78" s="2842"/>
      <c r="BU78" s="2842"/>
      <c r="BV78" s="2842"/>
      <c r="BW78" s="2842"/>
      <c r="BX78" s="2842"/>
      <c r="BY78" s="2842"/>
      <c r="BZ78" s="2842"/>
      <c r="CA78" s="2842"/>
      <c r="CB78" s="2842"/>
      <c r="CC78" s="2842"/>
      <c r="CD78" s="2842"/>
      <c r="CE78" s="2842"/>
      <c r="CF78" s="2842"/>
      <c r="CG78" s="2842"/>
      <c r="CH78" s="2842"/>
      <c r="CI78" s="2842"/>
      <c r="CJ78" s="2842"/>
      <c r="CK78" s="2842"/>
      <c r="CL78" s="2842"/>
      <c r="CM78" s="2842"/>
      <c r="CN78" s="2842"/>
      <c r="CO78" s="2842"/>
      <c r="CP78" s="2842"/>
      <c r="CQ78" s="2842"/>
      <c r="CR78" s="2842"/>
      <c r="CS78" s="2842"/>
      <c r="CT78" s="2842"/>
      <c r="CU78" s="2842"/>
    </row>
    <row r="79" spans="2:99" ht="12.75" customHeight="1">
      <c r="B79" s="2918"/>
      <c r="C79" s="2891"/>
      <c r="D79" s="2891" t="str">
        <f t="shared" si="1"/>
        <v>High</v>
      </c>
      <c r="E79" s="2891" t="s">
        <v>1396</v>
      </c>
      <c r="F79" s="2919"/>
      <c r="G79" s="2919"/>
      <c r="H79" s="2919"/>
      <c r="I79" s="2919"/>
      <c r="J79" s="2919"/>
      <c r="K79" s="2919"/>
      <c r="L79" s="2919"/>
      <c r="M79" s="2919"/>
      <c r="N79" s="2919"/>
      <c r="O79" s="2919"/>
      <c r="P79" s="2919"/>
      <c r="Q79" s="2919"/>
      <c r="R79" s="2919"/>
      <c r="S79" s="2919"/>
      <c r="T79" s="2919"/>
      <c r="U79" s="2919"/>
      <c r="V79" s="2919"/>
      <c r="W79" s="2919"/>
      <c r="X79" s="2919"/>
      <c r="Y79" s="2919"/>
      <c r="Z79" s="2919"/>
      <c r="AA79" s="2919"/>
      <c r="AB79" s="2919"/>
      <c r="AC79" s="2919"/>
      <c r="AD79" s="2919"/>
      <c r="AE79" s="2919"/>
      <c r="AF79" s="2919"/>
      <c r="AG79" s="2919"/>
      <c r="AH79" s="2919"/>
      <c r="AI79" s="2919"/>
      <c r="AJ79" s="2919"/>
      <c r="AK79" s="2919"/>
      <c r="AL79" s="2919"/>
      <c r="AM79" s="2919"/>
      <c r="AN79" s="2919"/>
      <c r="AO79" s="2919"/>
      <c r="AP79" s="2919"/>
      <c r="AQ79" s="2919"/>
      <c r="AR79" s="2919"/>
      <c r="AS79" s="2919"/>
      <c r="AT79" s="2919"/>
      <c r="AU79" s="2919"/>
      <c r="AV79" s="2919"/>
      <c r="AW79" s="2919"/>
      <c r="AX79" s="2919"/>
      <c r="AY79" s="2842"/>
      <c r="AZ79" s="2842"/>
      <c r="BA79" s="2842"/>
      <c r="BB79" s="2842"/>
      <c r="BC79" s="2842"/>
      <c r="BD79" s="2842"/>
      <c r="BE79" s="2842"/>
      <c r="BF79" s="2842"/>
      <c r="BG79" s="2842"/>
      <c r="BH79" s="2842"/>
      <c r="BI79" s="2842"/>
      <c r="BJ79" s="2842"/>
      <c r="BK79" s="2842"/>
      <c r="BL79" s="2842"/>
      <c r="BM79" s="2842"/>
      <c r="BN79" s="2842"/>
      <c r="BO79" s="2842"/>
      <c r="BP79" s="2842"/>
      <c r="BQ79" s="2842"/>
      <c r="BR79" s="2842"/>
      <c r="BS79" s="2842"/>
      <c r="BT79" s="2842"/>
      <c r="BU79" s="2842"/>
      <c r="BV79" s="2842"/>
      <c r="BW79" s="2842"/>
      <c r="BX79" s="2842"/>
      <c r="BY79" s="2842"/>
      <c r="BZ79" s="2842"/>
      <c r="CA79" s="2842"/>
      <c r="CB79" s="2842"/>
      <c r="CC79" s="2842"/>
      <c r="CD79" s="2842"/>
      <c r="CE79" s="2842"/>
      <c r="CF79" s="2842"/>
      <c r="CG79" s="2842"/>
      <c r="CH79" s="2842"/>
      <c r="CI79" s="2842"/>
      <c r="CJ79" s="2842"/>
      <c r="CK79" s="2842"/>
      <c r="CL79" s="2842"/>
      <c r="CM79" s="2842"/>
      <c r="CN79" s="2842"/>
      <c r="CO79" s="2842"/>
      <c r="CP79" s="2842"/>
      <c r="CQ79" s="2842"/>
      <c r="CR79" s="2842"/>
      <c r="CS79" s="2842"/>
      <c r="CT79" s="2842"/>
      <c r="CU79" s="2842"/>
    </row>
    <row r="80" spans="2:99" ht="12.75" customHeight="1">
      <c r="B80" s="2918"/>
      <c r="C80" s="2891"/>
      <c r="D80" s="2891" t="str">
        <f t="shared" si="1"/>
        <v>Very High</v>
      </c>
      <c r="E80" s="2891" t="s">
        <v>1396</v>
      </c>
      <c r="F80" s="2919"/>
      <c r="G80" s="2919"/>
      <c r="H80" s="2919"/>
      <c r="I80" s="2919"/>
      <c r="J80" s="2919"/>
      <c r="K80" s="2919"/>
      <c r="L80" s="2919"/>
      <c r="M80" s="2919"/>
      <c r="N80" s="2919"/>
      <c r="O80" s="2919"/>
      <c r="P80" s="2919"/>
      <c r="Q80" s="2919"/>
      <c r="R80" s="2919"/>
      <c r="S80" s="2919"/>
      <c r="T80" s="2919"/>
      <c r="U80" s="2919"/>
      <c r="V80" s="2919"/>
      <c r="W80" s="2919"/>
      <c r="X80" s="2919"/>
      <c r="Y80" s="2919"/>
      <c r="Z80" s="2919"/>
      <c r="AA80" s="2919"/>
      <c r="AB80" s="2919"/>
      <c r="AC80" s="2919"/>
      <c r="AD80" s="2919"/>
      <c r="AE80" s="2919"/>
      <c r="AF80" s="2919"/>
      <c r="AG80" s="2919"/>
      <c r="AH80" s="2919"/>
      <c r="AI80" s="2919"/>
      <c r="AJ80" s="2919"/>
      <c r="AK80" s="2919"/>
      <c r="AL80" s="2919"/>
      <c r="AM80" s="2919"/>
      <c r="AN80" s="2919"/>
      <c r="AO80" s="2919"/>
      <c r="AP80" s="2919"/>
      <c r="AQ80" s="2919"/>
      <c r="AR80" s="2919"/>
      <c r="AS80" s="2919"/>
      <c r="AT80" s="2919"/>
      <c r="AU80" s="2919"/>
      <c r="AV80" s="2919"/>
      <c r="AW80" s="2919"/>
      <c r="AX80" s="2919"/>
      <c r="AY80" s="2842"/>
      <c r="AZ80" s="2842"/>
      <c r="BA80" s="2842"/>
      <c r="BB80" s="2842"/>
      <c r="BC80" s="2842"/>
      <c r="BD80" s="2842"/>
      <c r="BE80" s="2842"/>
      <c r="BF80" s="2842"/>
      <c r="BG80" s="2842"/>
      <c r="BH80" s="2842"/>
      <c r="BI80" s="2842"/>
      <c r="BJ80" s="2842"/>
      <c r="BK80" s="2842"/>
      <c r="BL80" s="2842"/>
      <c r="BM80" s="2842"/>
      <c r="BN80" s="2842"/>
      <c r="BO80" s="2842"/>
      <c r="BP80" s="2842"/>
      <c r="BQ80" s="2842"/>
      <c r="BR80" s="2842"/>
      <c r="BS80" s="2842"/>
      <c r="BT80" s="2842"/>
      <c r="BU80" s="2842"/>
      <c r="BV80" s="2842"/>
      <c r="BW80" s="2842"/>
      <c r="BX80" s="2842"/>
      <c r="BY80" s="2842"/>
      <c r="BZ80" s="2842"/>
      <c r="CA80" s="2842"/>
      <c r="CB80" s="2842"/>
      <c r="CC80" s="2842"/>
      <c r="CD80" s="2842"/>
      <c r="CE80" s="2842"/>
      <c r="CF80" s="2842"/>
      <c r="CG80" s="2842"/>
      <c r="CH80" s="2842"/>
      <c r="CI80" s="2842"/>
      <c r="CJ80" s="2842"/>
      <c r="CK80" s="2842"/>
      <c r="CL80" s="2842"/>
      <c r="CM80" s="2842"/>
      <c r="CN80" s="2842"/>
      <c r="CO80" s="2842"/>
      <c r="CP80" s="2842"/>
      <c r="CQ80" s="2842"/>
      <c r="CR80" s="2842"/>
      <c r="CS80" s="2842"/>
      <c r="CT80" s="2842"/>
      <c r="CU80" s="2842"/>
    </row>
    <row r="81" spans="2:99" ht="12.75">
      <c r="B81" s="2924" t="s">
        <v>2701</v>
      </c>
      <c r="C81" s="2915"/>
      <c r="D81" s="2915"/>
      <c r="E81" s="2891"/>
      <c r="F81" s="1111"/>
      <c r="G81" s="2922"/>
      <c r="H81" s="2922"/>
      <c r="I81" s="2922"/>
      <c r="J81" s="2923"/>
      <c r="K81" s="1111"/>
      <c r="L81" s="2922"/>
      <c r="M81" s="2922"/>
      <c r="N81" s="2922"/>
      <c r="O81" s="2923"/>
      <c r="P81" s="1111"/>
      <c r="Q81" s="2922"/>
      <c r="R81" s="2922"/>
      <c r="S81" s="2922"/>
      <c r="T81" s="2923"/>
      <c r="U81" s="1111"/>
      <c r="V81" s="2922"/>
      <c r="W81" s="2922"/>
      <c r="X81" s="2922"/>
      <c r="Y81" s="2923"/>
      <c r="Z81" s="1111"/>
      <c r="AA81" s="2922"/>
      <c r="AB81" s="2922"/>
      <c r="AC81" s="2922"/>
      <c r="AD81" s="2923"/>
      <c r="AE81" s="1111"/>
      <c r="AF81" s="2922"/>
      <c r="AG81" s="2922"/>
      <c r="AH81" s="2922"/>
      <c r="AI81" s="2923"/>
      <c r="AJ81" s="1111"/>
      <c r="AK81" s="2922"/>
      <c r="AL81" s="2922"/>
      <c r="AM81" s="2922"/>
      <c r="AN81" s="2923"/>
      <c r="AO81" s="1111"/>
      <c r="AP81" s="2922"/>
      <c r="AQ81" s="2922"/>
      <c r="AR81" s="2922"/>
      <c r="AS81" s="2923"/>
      <c r="AT81" s="1111"/>
      <c r="AU81" s="2922"/>
      <c r="AV81" s="2922"/>
      <c r="AW81" s="2922"/>
      <c r="AX81" s="2923"/>
      <c r="AY81" s="2842"/>
      <c r="AZ81" s="2842"/>
      <c r="BA81" s="2842"/>
      <c r="BB81" s="2842"/>
      <c r="BC81" s="2842"/>
      <c r="BD81" s="2842"/>
      <c r="BE81" s="2842"/>
      <c r="BF81" s="2842"/>
      <c r="BG81" s="2842"/>
      <c r="BH81" s="2842"/>
      <c r="BI81" s="2842"/>
      <c r="BJ81" s="2842"/>
      <c r="BK81" s="2842"/>
      <c r="BL81" s="2842"/>
      <c r="BM81" s="2842"/>
      <c r="BN81" s="2842"/>
      <c r="BO81" s="2842"/>
      <c r="BP81" s="2842"/>
      <c r="BQ81" s="2842"/>
      <c r="BR81" s="2842"/>
      <c r="BS81" s="2842"/>
      <c r="BT81" s="2842"/>
      <c r="BU81" s="2842"/>
      <c r="BV81" s="2842"/>
      <c r="BW81" s="2842"/>
      <c r="BX81" s="2842"/>
      <c r="BY81" s="2842"/>
      <c r="BZ81" s="2842"/>
      <c r="CA81" s="2842"/>
      <c r="CB81" s="2842"/>
      <c r="CC81" s="2842"/>
      <c r="CD81" s="2842"/>
      <c r="CE81" s="2842"/>
      <c r="CF81" s="2842"/>
      <c r="CG81" s="2842"/>
      <c r="CH81" s="2842"/>
      <c r="CI81" s="2842"/>
      <c r="CJ81" s="2842"/>
      <c r="CK81" s="2842"/>
      <c r="CL81" s="2842"/>
      <c r="CM81" s="2842"/>
      <c r="CN81" s="2842"/>
      <c r="CO81" s="2842"/>
      <c r="CP81" s="2842"/>
      <c r="CQ81" s="2842"/>
      <c r="CR81" s="2842"/>
      <c r="CS81" s="2842"/>
      <c r="CT81" s="2842"/>
      <c r="CU81" s="2842"/>
    </row>
    <row r="82" spans="2:99" ht="12.75" customHeight="1">
      <c r="B82" s="2918">
        <v>1</v>
      </c>
      <c r="C82" s="2891" t="s">
        <v>2690</v>
      </c>
      <c r="D82" s="2891" t="str">
        <f>D24</f>
        <v>Low</v>
      </c>
      <c r="E82" s="2891" t="s">
        <v>2691</v>
      </c>
      <c r="F82" s="2919"/>
      <c r="G82" s="2919"/>
      <c r="H82" s="2919"/>
      <c r="I82" s="2919"/>
      <c r="J82" s="2919"/>
      <c r="K82" s="2919"/>
      <c r="L82" s="2919"/>
      <c r="M82" s="2919"/>
      <c r="N82" s="2919"/>
      <c r="O82" s="2919"/>
      <c r="P82" s="2919"/>
      <c r="Q82" s="2919"/>
      <c r="R82" s="2919"/>
      <c r="S82" s="2919"/>
      <c r="T82" s="2919"/>
      <c r="U82" s="2919"/>
      <c r="V82" s="2919"/>
      <c r="W82" s="2919"/>
      <c r="X82" s="2919"/>
      <c r="Y82" s="2919"/>
      <c r="Z82" s="2919"/>
      <c r="AA82" s="2919"/>
      <c r="AB82" s="2919"/>
      <c r="AC82" s="2919"/>
      <c r="AD82" s="2919"/>
      <c r="AE82" s="2919"/>
      <c r="AF82" s="2919"/>
      <c r="AG82" s="2919"/>
      <c r="AH82" s="2919"/>
      <c r="AI82" s="2919"/>
      <c r="AJ82" s="2919"/>
      <c r="AK82" s="2919"/>
      <c r="AL82" s="2919"/>
      <c r="AM82" s="2919"/>
      <c r="AN82" s="2919"/>
      <c r="AO82" s="2919"/>
      <c r="AP82" s="2919"/>
      <c r="AQ82" s="2919"/>
      <c r="AR82" s="2919"/>
      <c r="AS82" s="2919"/>
      <c r="AT82" s="2919"/>
      <c r="AU82" s="2919"/>
      <c r="AV82" s="2919"/>
      <c r="AW82" s="2919"/>
      <c r="AX82" s="2919"/>
      <c r="AY82" s="2842"/>
      <c r="AZ82" s="2842"/>
      <c r="BA82" s="2842"/>
      <c r="BB82" s="2842"/>
      <c r="BC82" s="2842"/>
      <c r="BD82" s="2842"/>
      <c r="BE82" s="2842"/>
      <c r="BF82" s="2842"/>
      <c r="BG82" s="2842"/>
      <c r="BH82" s="2842"/>
      <c r="BI82" s="2842"/>
      <c r="BJ82" s="2842"/>
      <c r="BK82" s="2842"/>
      <c r="BL82" s="2842"/>
      <c r="BM82" s="2842"/>
      <c r="BN82" s="2842"/>
      <c r="BO82" s="2842"/>
      <c r="BP82" s="2842"/>
      <c r="BQ82" s="2842"/>
      <c r="BR82" s="2842"/>
      <c r="BS82" s="2842"/>
      <c r="BT82" s="2842"/>
      <c r="BU82" s="2842"/>
      <c r="BV82" s="2842"/>
      <c r="BW82" s="2842"/>
      <c r="BX82" s="2842"/>
      <c r="BY82" s="2842"/>
      <c r="BZ82" s="2842"/>
      <c r="CA82" s="2842"/>
      <c r="CB82" s="2842"/>
      <c r="CC82" s="2842"/>
      <c r="CD82" s="2842"/>
      <c r="CE82" s="2842"/>
      <c r="CF82" s="2842"/>
      <c r="CG82" s="2842"/>
      <c r="CH82" s="2842"/>
      <c r="CI82" s="2842"/>
      <c r="CJ82" s="2842"/>
      <c r="CK82" s="2842"/>
      <c r="CL82" s="2842"/>
      <c r="CM82" s="2842"/>
      <c r="CN82" s="2842"/>
      <c r="CO82" s="2842"/>
      <c r="CP82" s="2842"/>
      <c r="CQ82" s="2842"/>
      <c r="CR82" s="2842"/>
      <c r="CS82" s="2842"/>
      <c r="CT82" s="2842"/>
      <c r="CU82" s="2842"/>
    </row>
    <row r="83" spans="2:99" ht="12.75" customHeight="1">
      <c r="B83" s="2918"/>
      <c r="C83" s="2891"/>
      <c r="D83" s="2891" t="str">
        <f t="shared" ref="D83:D109" si="2">D25</f>
        <v>Medium</v>
      </c>
      <c r="E83" s="2891" t="s">
        <v>2691</v>
      </c>
      <c r="F83" s="2919"/>
      <c r="G83" s="2919"/>
      <c r="H83" s="2919"/>
      <c r="I83" s="2919"/>
      <c r="J83" s="2919"/>
      <c r="K83" s="2919"/>
      <c r="L83" s="2919"/>
      <c r="M83" s="2919"/>
      <c r="N83" s="2919"/>
      <c r="O83" s="2919"/>
      <c r="P83" s="2919"/>
      <c r="Q83" s="2919"/>
      <c r="R83" s="2919"/>
      <c r="S83" s="2919"/>
      <c r="T83" s="2919"/>
      <c r="U83" s="2919"/>
      <c r="V83" s="2919"/>
      <c r="W83" s="2919"/>
      <c r="X83" s="2919"/>
      <c r="Y83" s="2919"/>
      <c r="Z83" s="2919"/>
      <c r="AA83" s="2919"/>
      <c r="AB83" s="2919"/>
      <c r="AC83" s="2919"/>
      <c r="AD83" s="2919"/>
      <c r="AE83" s="2919"/>
      <c r="AF83" s="2919"/>
      <c r="AG83" s="2919"/>
      <c r="AH83" s="2919"/>
      <c r="AI83" s="2919"/>
      <c r="AJ83" s="2919"/>
      <c r="AK83" s="2919"/>
      <c r="AL83" s="2919"/>
      <c r="AM83" s="2919"/>
      <c r="AN83" s="2919"/>
      <c r="AO83" s="2919"/>
      <c r="AP83" s="2919"/>
      <c r="AQ83" s="2919"/>
      <c r="AR83" s="2919"/>
      <c r="AS83" s="2919"/>
      <c r="AT83" s="2919"/>
      <c r="AU83" s="2919"/>
      <c r="AV83" s="2919"/>
      <c r="AW83" s="2919"/>
      <c r="AX83" s="2919"/>
      <c r="AY83" s="2842"/>
      <c r="AZ83" s="2842"/>
      <c r="BA83" s="2842"/>
      <c r="BB83" s="2842"/>
      <c r="BC83" s="2842"/>
      <c r="BD83" s="2842"/>
      <c r="BE83" s="2842"/>
      <c r="BF83" s="2842"/>
      <c r="BG83" s="2842"/>
      <c r="BH83" s="2842"/>
      <c r="BI83" s="2842"/>
      <c r="BJ83" s="2842"/>
      <c r="BK83" s="2842"/>
      <c r="BL83" s="2842"/>
      <c r="BM83" s="2842"/>
      <c r="BN83" s="2842"/>
      <c r="BO83" s="2842"/>
      <c r="BP83" s="2842"/>
      <c r="BQ83" s="2842"/>
      <c r="BR83" s="2842"/>
      <c r="BS83" s="2842"/>
      <c r="BT83" s="2842"/>
      <c r="BU83" s="2842"/>
      <c r="BV83" s="2842"/>
      <c r="BW83" s="2842"/>
      <c r="BX83" s="2842"/>
      <c r="BY83" s="2842"/>
      <c r="BZ83" s="2842"/>
      <c r="CA83" s="2842"/>
      <c r="CB83" s="2842"/>
      <c r="CC83" s="2842"/>
      <c r="CD83" s="2842"/>
      <c r="CE83" s="2842"/>
      <c r="CF83" s="2842"/>
      <c r="CG83" s="2842"/>
      <c r="CH83" s="2842"/>
      <c r="CI83" s="2842"/>
      <c r="CJ83" s="2842"/>
      <c r="CK83" s="2842"/>
      <c r="CL83" s="2842"/>
      <c r="CM83" s="2842"/>
      <c r="CN83" s="2842"/>
      <c r="CO83" s="2842"/>
      <c r="CP83" s="2842"/>
      <c r="CQ83" s="2842"/>
      <c r="CR83" s="2842"/>
      <c r="CS83" s="2842"/>
      <c r="CT83" s="2842"/>
      <c r="CU83" s="2842"/>
    </row>
    <row r="84" spans="2:99" ht="12.75" customHeight="1">
      <c r="B84" s="2918"/>
      <c r="C84" s="2891"/>
      <c r="D84" s="2891" t="str">
        <f t="shared" si="2"/>
        <v>High</v>
      </c>
      <c r="E84" s="2891" t="s">
        <v>2691</v>
      </c>
      <c r="F84" s="2919"/>
      <c r="G84" s="2919"/>
      <c r="H84" s="2919"/>
      <c r="I84" s="2919"/>
      <c r="J84" s="2919"/>
      <c r="K84" s="2919"/>
      <c r="L84" s="2919"/>
      <c r="M84" s="2919"/>
      <c r="N84" s="2919"/>
      <c r="O84" s="2919"/>
      <c r="P84" s="2919"/>
      <c r="Q84" s="2919"/>
      <c r="R84" s="2919"/>
      <c r="S84" s="2919"/>
      <c r="T84" s="2919"/>
      <c r="U84" s="2919"/>
      <c r="V84" s="2919"/>
      <c r="W84" s="2919"/>
      <c r="X84" s="2919"/>
      <c r="Y84" s="2919"/>
      <c r="Z84" s="2919"/>
      <c r="AA84" s="2919"/>
      <c r="AB84" s="2919"/>
      <c r="AC84" s="2919"/>
      <c r="AD84" s="2919"/>
      <c r="AE84" s="2919"/>
      <c r="AF84" s="2919"/>
      <c r="AG84" s="2919"/>
      <c r="AH84" s="2919"/>
      <c r="AI84" s="2919"/>
      <c r="AJ84" s="2919"/>
      <c r="AK84" s="2919"/>
      <c r="AL84" s="2919"/>
      <c r="AM84" s="2919"/>
      <c r="AN84" s="2919"/>
      <c r="AO84" s="2919"/>
      <c r="AP84" s="2919"/>
      <c r="AQ84" s="2919"/>
      <c r="AR84" s="2919"/>
      <c r="AS84" s="2919"/>
      <c r="AT84" s="2919"/>
      <c r="AU84" s="2919"/>
      <c r="AV84" s="2919"/>
      <c r="AW84" s="2919"/>
      <c r="AX84" s="2919"/>
      <c r="AY84" s="2842"/>
      <c r="AZ84" s="2842"/>
      <c r="BA84" s="2842"/>
      <c r="BB84" s="2842"/>
      <c r="BC84" s="2842"/>
      <c r="BD84" s="2842"/>
      <c r="BE84" s="2842"/>
      <c r="BF84" s="2842"/>
      <c r="BG84" s="2842"/>
      <c r="BH84" s="2842"/>
      <c r="BI84" s="2842"/>
      <c r="BJ84" s="2842"/>
      <c r="BK84" s="2842"/>
      <c r="BL84" s="2842"/>
      <c r="BM84" s="2842"/>
      <c r="BN84" s="2842"/>
      <c r="BO84" s="2842"/>
      <c r="BP84" s="2842"/>
      <c r="BQ84" s="2842"/>
      <c r="BR84" s="2842"/>
      <c r="BS84" s="2842"/>
      <c r="BT84" s="2842"/>
      <c r="BU84" s="2842"/>
      <c r="BV84" s="2842"/>
      <c r="BW84" s="2842"/>
      <c r="BX84" s="2842"/>
      <c r="BY84" s="2842"/>
      <c r="BZ84" s="2842"/>
      <c r="CA84" s="2842"/>
      <c r="CB84" s="2842"/>
      <c r="CC84" s="2842"/>
      <c r="CD84" s="2842"/>
      <c r="CE84" s="2842"/>
      <c r="CF84" s="2842"/>
      <c r="CG84" s="2842"/>
      <c r="CH84" s="2842"/>
      <c r="CI84" s="2842"/>
      <c r="CJ84" s="2842"/>
      <c r="CK84" s="2842"/>
      <c r="CL84" s="2842"/>
      <c r="CM84" s="2842"/>
      <c r="CN84" s="2842"/>
      <c r="CO84" s="2842"/>
      <c r="CP84" s="2842"/>
      <c r="CQ84" s="2842"/>
      <c r="CR84" s="2842"/>
      <c r="CS84" s="2842"/>
      <c r="CT84" s="2842"/>
      <c r="CU84" s="2842"/>
    </row>
    <row r="85" spans="2:99" ht="12.75" customHeight="1">
      <c r="B85" s="2918"/>
      <c r="C85" s="2891"/>
      <c r="D85" s="2891" t="str">
        <f t="shared" si="2"/>
        <v>Very High</v>
      </c>
      <c r="E85" s="2891" t="s">
        <v>2691</v>
      </c>
      <c r="F85" s="2919"/>
      <c r="G85" s="2919"/>
      <c r="H85" s="2919"/>
      <c r="I85" s="2919"/>
      <c r="J85" s="2919"/>
      <c r="K85" s="2919"/>
      <c r="L85" s="2919"/>
      <c r="M85" s="2919"/>
      <c r="N85" s="2919"/>
      <c r="O85" s="2919"/>
      <c r="P85" s="2919"/>
      <c r="Q85" s="2919"/>
      <c r="R85" s="2919"/>
      <c r="S85" s="2919"/>
      <c r="T85" s="2919"/>
      <c r="U85" s="2919"/>
      <c r="V85" s="2919"/>
      <c r="W85" s="2919"/>
      <c r="X85" s="2919"/>
      <c r="Y85" s="2919"/>
      <c r="Z85" s="2919"/>
      <c r="AA85" s="2919"/>
      <c r="AB85" s="2919"/>
      <c r="AC85" s="2919"/>
      <c r="AD85" s="2919"/>
      <c r="AE85" s="2919"/>
      <c r="AF85" s="2919"/>
      <c r="AG85" s="2919"/>
      <c r="AH85" s="2919"/>
      <c r="AI85" s="2919"/>
      <c r="AJ85" s="2919"/>
      <c r="AK85" s="2919"/>
      <c r="AL85" s="2919"/>
      <c r="AM85" s="2919"/>
      <c r="AN85" s="2919"/>
      <c r="AO85" s="2919"/>
      <c r="AP85" s="2919"/>
      <c r="AQ85" s="2919"/>
      <c r="AR85" s="2919"/>
      <c r="AS85" s="2919"/>
      <c r="AT85" s="2919"/>
      <c r="AU85" s="2919"/>
      <c r="AV85" s="2919"/>
      <c r="AW85" s="2919"/>
      <c r="AX85" s="2919"/>
      <c r="AY85" s="2842"/>
      <c r="AZ85" s="2842"/>
      <c r="BA85" s="2842"/>
      <c r="BB85" s="2842"/>
      <c r="BC85" s="2842"/>
      <c r="BD85" s="2842"/>
      <c r="BE85" s="2842"/>
      <c r="BF85" s="2842"/>
      <c r="BG85" s="2842"/>
      <c r="BH85" s="2842"/>
      <c r="BI85" s="2842"/>
      <c r="BJ85" s="2842"/>
      <c r="BK85" s="2842"/>
      <c r="BL85" s="2842"/>
      <c r="BM85" s="2842"/>
      <c r="BN85" s="2842"/>
      <c r="BO85" s="2842"/>
      <c r="BP85" s="2842"/>
      <c r="BQ85" s="2842"/>
      <c r="BR85" s="2842"/>
      <c r="BS85" s="2842"/>
      <c r="BT85" s="2842"/>
      <c r="BU85" s="2842"/>
      <c r="BV85" s="2842"/>
      <c r="BW85" s="2842"/>
      <c r="BX85" s="2842"/>
      <c r="BY85" s="2842"/>
      <c r="BZ85" s="2842"/>
      <c r="CA85" s="2842"/>
      <c r="CB85" s="2842"/>
      <c r="CC85" s="2842"/>
      <c r="CD85" s="2842"/>
      <c r="CE85" s="2842"/>
      <c r="CF85" s="2842"/>
      <c r="CG85" s="2842"/>
      <c r="CH85" s="2842"/>
      <c r="CI85" s="2842"/>
      <c r="CJ85" s="2842"/>
      <c r="CK85" s="2842"/>
      <c r="CL85" s="2842"/>
      <c r="CM85" s="2842"/>
      <c r="CN85" s="2842"/>
      <c r="CO85" s="2842"/>
      <c r="CP85" s="2842"/>
      <c r="CQ85" s="2842"/>
      <c r="CR85" s="2842"/>
      <c r="CS85" s="2842"/>
      <c r="CT85" s="2842"/>
      <c r="CU85" s="2842"/>
    </row>
    <row r="86" spans="2:99" ht="12.75" customHeight="1">
      <c r="B86" s="2918">
        <v>2</v>
      </c>
      <c r="C86" s="2891" t="s">
        <v>2692</v>
      </c>
      <c r="D86" s="2891" t="str">
        <f t="shared" si="2"/>
        <v>Low</v>
      </c>
      <c r="E86" s="2891" t="s">
        <v>2693</v>
      </c>
      <c r="F86" s="2919"/>
      <c r="G86" s="2919"/>
      <c r="H86" s="2919"/>
      <c r="I86" s="2919"/>
      <c r="J86" s="2919"/>
      <c r="K86" s="2919"/>
      <c r="L86" s="2919"/>
      <c r="M86" s="2919"/>
      <c r="N86" s="2919"/>
      <c r="O86" s="2919"/>
      <c r="P86" s="2919"/>
      <c r="Q86" s="2919"/>
      <c r="R86" s="2919"/>
      <c r="S86" s="2919"/>
      <c r="T86" s="2919"/>
      <c r="U86" s="2919"/>
      <c r="V86" s="2919"/>
      <c r="W86" s="2919"/>
      <c r="X86" s="2919"/>
      <c r="Y86" s="2919"/>
      <c r="Z86" s="2919"/>
      <c r="AA86" s="2919"/>
      <c r="AB86" s="2919"/>
      <c r="AC86" s="2919"/>
      <c r="AD86" s="2919"/>
      <c r="AE86" s="2919"/>
      <c r="AF86" s="2919"/>
      <c r="AG86" s="2919"/>
      <c r="AH86" s="2919"/>
      <c r="AI86" s="2919"/>
      <c r="AJ86" s="2919"/>
      <c r="AK86" s="2919"/>
      <c r="AL86" s="2919"/>
      <c r="AM86" s="2919"/>
      <c r="AN86" s="2919"/>
      <c r="AO86" s="2919"/>
      <c r="AP86" s="2919"/>
      <c r="AQ86" s="2919"/>
      <c r="AR86" s="2919"/>
      <c r="AS86" s="2919"/>
      <c r="AT86" s="2919"/>
      <c r="AU86" s="2919"/>
      <c r="AV86" s="2919"/>
      <c r="AW86" s="2919"/>
      <c r="AX86" s="2919"/>
      <c r="AY86" s="2842"/>
      <c r="AZ86" s="2842"/>
      <c r="BA86" s="2842"/>
      <c r="BB86" s="2842"/>
      <c r="BC86" s="2842"/>
      <c r="BD86" s="2842"/>
      <c r="BE86" s="2842"/>
      <c r="BF86" s="2842"/>
      <c r="BG86" s="2842"/>
      <c r="BH86" s="2842"/>
      <c r="BI86" s="2842"/>
      <c r="BJ86" s="2842"/>
      <c r="BK86" s="2842"/>
      <c r="BL86" s="2842"/>
      <c r="BM86" s="2842"/>
      <c r="BN86" s="2842"/>
      <c r="BO86" s="2842"/>
      <c r="BP86" s="2842"/>
      <c r="BQ86" s="2842"/>
      <c r="BR86" s="2842"/>
      <c r="BS86" s="2842"/>
      <c r="BT86" s="2842"/>
      <c r="BU86" s="2842"/>
      <c r="BV86" s="2842"/>
      <c r="BW86" s="2842"/>
      <c r="BX86" s="2842"/>
      <c r="BY86" s="2842"/>
      <c r="BZ86" s="2842"/>
      <c r="CA86" s="2842"/>
      <c r="CB86" s="2842"/>
      <c r="CC86" s="2842"/>
      <c r="CD86" s="2842"/>
      <c r="CE86" s="2842"/>
      <c r="CF86" s="2842"/>
      <c r="CG86" s="2842"/>
      <c r="CH86" s="2842"/>
      <c r="CI86" s="2842"/>
      <c r="CJ86" s="2842"/>
      <c r="CK86" s="2842"/>
      <c r="CL86" s="2842"/>
      <c r="CM86" s="2842"/>
      <c r="CN86" s="2842"/>
      <c r="CO86" s="2842"/>
      <c r="CP86" s="2842"/>
      <c r="CQ86" s="2842"/>
      <c r="CR86" s="2842"/>
      <c r="CS86" s="2842"/>
      <c r="CT86" s="2842"/>
      <c r="CU86" s="2842"/>
    </row>
    <row r="87" spans="2:99" ht="12.75" customHeight="1">
      <c r="B87" s="2918"/>
      <c r="C87" s="2891"/>
      <c r="D87" s="2891" t="str">
        <f t="shared" si="2"/>
        <v>Medium</v>
      </c>
      <c r="E87" s="2891" t="s">
        <v>2693</v>
      </c>
      <c r="F87" s="2919"/>
      <c r="G87" s="2919"/>
      <c r="H87" s="2919"/>
      <c r="I87" s="2919"/>
      <c r="J87" s="2919"/>
      <c r="K87" s="2919"/>
      <c r="L87" s="2919"/>
      <c r="M87" s="2919"/>
      <c r="N87" s="2919"/>
      <c r="O87" s="2919"/>
      <c r="P87" s="2919"/>
      <c r="Q87" s="2919"/>
      <c r="R87" s="2919"/>
      <c r="S87" s="2919"/>
      <c r="T87" s="2919"/>
      <c r="U87" s="2919"/>
      <c r="V87" s="2919"/>
      <c r="W87" s="2919"/>
      <c r="X87" s="2919"/>
      <c r="Y87" s="2919"/>
      <c r="Z87" s="2919"/>
      <c r="AA87" s="2919"/>
      <c r="AB87" s="2919"/>
      <c r="AC87" s="2919"/>
      <c r="AD87" s="2919"/>
      <c r="AE87" s="2919"/>
      <c r="AF87" s="2919"/>
      <c r="AG87" s="2919"/>
      <c r="AH87" s="2919"/>
      <c r="AI87" s="2919"/>
      <c r="AJ87" s="2919"/>
      <c r="AK87" s="2919"/>
      <c r="AL87" s="2919"/>
      <c r="AM87" s="2919"/>
      <c r="AN87" s="2919"/>
      <c r="AO87" s="2919"/>
      <c r="AP87" s="2919"/>
      <c r="AQ87" s="2919"/>
      <c r="AR87" s="2919"/>
      <c r="AS87" s="2919"/>
      <c r="AT87" s="2919"/>
      <c r="AU87" s="2919"/>
      <c r="AV87" s="2919"/>
      <c r="AW87" s="2919"/>
      <c r="AX87" s="2919"/>
      <c r="AY87" s="2842"/>
      <c r="AZ87" s="2842"/>
      <c r="BA87" s="2842"/>
      <c r="BB87" s="2842"/>
      <c r="BC87" s="2842"/>
      <c r="BD87" s="2842"/>
      <c r="BE87" s="2842"/>
      <c r="BF87" s="2842"/>
      <c r="BG87" s="2842"/>
      <c r="BH87" s="2842"/>
      <c r="BI87" s="2842"/>
      <c r="BJ87" s="2842"/>
      <c r="BK87" s="2842"/>
      <c r="BL87" s="2842"/>
      <c r="BM87" s="2842"/>
      <c r="BN87" s="2842"/>
      <c r="BO87" s="2842"/>
      <c r="BP87" s="2842"/>
      <c r="BQ87" s="2842"/>
      <c r="BR87" s="2842"/>
      <c r="BS87" s="2842"/>
      <c r="BT87" s="2842"/>
      <c r="BU87" s="2842"/>
      <c r="BV87" s="2842"/>
      <c r="BW87" s="2842"/>
      <c r="BX87" s="2842"/>
      <c r="BY87" s="2842"/>
      <c r="BZ87" s="2842"/>
      <c r="CA87" s="2842"/>
      <c r="CB87" s="2842"/>
      <c r="CC87" s="2842"/>
      <c r="CD87" s="2842"/>
      <c r="CE87" s="2842"/>
      <c r="CF87" s="2842"/>
      <c r="CG87" s="2842"/>
      <c r="CH87" s="2842"/>
      <c r="CI87" s="2842"/>
      <c r="CJ87" s="2842"/>
      <c r="CK87" s="2842"/>
      <c r="CL87" s="2842"/>
      <c r="CM87" s="2842"/>
      <c r="CN87" s="2842"/>
      <c r="CO87" s="2842"/>
      <c r="CP87" s="2842"/>
      <c r="CQ87" s="2842"/>
      <c r="CR87" s="2842"/>
      <c r="CS87" s="2842"/>
      <c r="CT87" s="2842"/>
      <c r="CU87" s="2842"/>
    </row>
    <row r="88" spans="2:99" ht="12.75" customHeight="1">
      <c r="B88" s="2918"/>
      <c r="C88" s="2891"/>
      <c r="D88" s="2891" t="str">
        <f t="shared" si="2"/>
        <v>High</v>
      </c>
      <c r="E88" s="2891" t="s">
        <v>2693</v>
      </c>
      <c r="F88" s="2919"/>
      <c r="G88" s="2919"/>
      <c r="H88" s="2919"/>
      <c r="I88" s="2919"/>
      <c r="J88" s="2919"/>
      <c r="K88" s="2919"/>
      <c r="L88" s="2919"/>
      <c r="M88" s="2919"/>
      <c r="N88" s="2919"/>
      <c r="O88" s="2919"/>
      <c r="P88" s="2919"/>
      <c r="Q88" s="2919"/>
      <c r="R88" s="2919"/>
      <c r="S88" s="2919"/>
      <c r="T88" s="2919"/>
      <c r="U88" s="2919"/>
      <c r="V88" s="2919"/>
      <c r="W88" s="2919"/>
      <c r="X88" s="2919"/>
      <c r="Y88" s="2919"/>
      <c r="Z88" s="2919"/>
      <c r="AA88" s="2919"/>
      <c r="AB88" s="2919"/>
      <c r="AC88" s="2919"/>
      <c r="AD88" s="2919"/>
      <c r="AE88" s="2919"/>
      <c r="AF88" s="2919"/>
      <c r="AG88" s="2919"/>
      <c r="AH88" s="2919"/>
      <c r="AI88" s="2919"/>
      <c r="AJ88" s="2919"/>
      <c r="AK88" s="2919"/>
      <c r="AL88" s="2919"/>
      <c r="AM88" s="2919"/>
      <c r="AN88" s="2919"/>
      <c r="AO88" s="2919"/>
      <c r="AP88" s="2919"/>
      <c r="AQ88" s="2919"/>
      <c r="AR88" s="2919"/>
      <c r="AS88" s="2919"/>
      <c r="AT88" s="2919"/>
      <c r="AU88" s="2919"/>
      <c r="AV88" s="2919"/>
      <c r="AW88" s="2919"/>
      <c r="AX88" s="2919"/>
      <c r="AY88" s="2842"/>
      <c r="AZ88" s="2842"/>
      <c r="BA88" s="2842"/>
      <c r="BB88" s="2842"/>
      <c r="BC88" s="2842"/>
      <c r="BD88" s="2842"/>
      <c r="BE88" s="2842"/>
      <c r="BF88" s="2842"/>
      <c r="BG88" s="2842"/>
      <c r="BH88" s="2842"/>
      <c r="BI88" s="2842"/>
      <c r="BJ88" s="2842"/>
      <c r="BK88" s="2842"/>
      <c r="BL88" s="2842"/>
      <c r="BM88" s="2842"/>
      <c r="BN88" s="2842"/>
      <c r="BO88" s="2842"/>
      <c r="BP88" s="2842"/>
      <c r="BQ88" s="2842"/>
      <c r="BR88" s="2842"/>
      <c r="BS88" s="2842"/>
      <c r="BT88" s="2842"/>
      <c r="BU88" s="2842"/>
      <c r="BV88" s="2842"/>
      <c r="BW88" s="2842"/>
      <c r="BX88" s="2842"/>
      <c r="BY88" s="2842"/>
      <c r="BZ88" s="2842"/>
      <c r="CA88" s="2842"/>
      <c r="CB88" s="2842"/>
      <c r="CC88" s="2842"/>
      <c r="CD88" s="2842"/>
      <c r="CE88" s="2842"/>
      <c r="CF88" s="2842"/>
      <c r="CG88" s="2842"/>
      <c r="CH88" s="2842"/>
      <c r="CI88" s="2842"/>
      <c r="CJ88" s="2842"/>
      <c r="CK88" s="2842"/>
      <c r="CL88" s="2842"/>
      <c r="CM88" s="2842"/>
      <c r="CN88" s="2842"/>
      <c r="CO88" s="2842"/>
      <c r="CP88" s="2842"/>
      <c r="CQ88" s="2842"/>
      <c r="CR88" s="2842"/>
      <c r="CS88" s="2842"/>
      <c r="CT88" s="2842"/>
      <c r="CU88" s="2842"/>
    </row>
    <row r="89" spans="2:99" ht="12.75" customHeight="1">
      <c r="B89" s="2918"/>
      <c r="C89" s="2891"/>
      <c r="D89" s="2891" t="str">
        <f t="shared" si="2"/>
        <v>Very High</v>
      </c>
      <c r="E89" s="2891" t="s">
        <v>2693</v>
      </c>
      <c r="F89" s="2919"/>
      <c r="G89" s="2919"/>
      <c r="H89" s="2919"/>
      <c r="I89" s="2919"/>
      <c r="J89" s="2919"/>
      <c r="K89" s="2919"/>
      <c r="L89" s="2919"/>
      <c r="M89" s="2919"/>
      <c r="N89" s="2919"/>
      <c r="O89" s="2919"/>
      <c r="P89" s="2919"/>
      <c r="Q89" s="2919"/>
      <c r="R89" s="2919"/>
      <c r="S89" s="2919"/>
      <c r="T89" s="2919"/>
      <c r="U89" s="2919"/>
      <c r="V89" s="2919"/>
      <c r="W89" s="2919"/>
      <c r="X89" s="2919"/>
      <c r="Y89" s="2919"/>
      <c r="Z89" s="2919"/>
      <c r="AA89" s="2919"/>
      <c r="AB89" s="2919"/>
      <c r="AC89" s="2919"/>
      <c r="AD89" s="2919"/>
      <c r="AE89" s="2919"/>
      <c r="AF89" s="2919"/>
      <c r="AG89" s="2919"/>
      <c r="AH89" s="2919"/>
      <c r="AI89" s="2919"/>
      <c r="AJ89" s="2919"/>
      <c r="AK89" s="2919"/>
      <c r="AL89" s="2919"/>
      <c r="AM89" s="2919"/>
      <c r="AN89" s="2919"/>
      <c r="AO89" s="2919"/>
      <c r="AP89" s="2919"/>
      <c r="AQ89" s="2919"/>
      <c r="AR89" s="2919"/>
      <c r="AS89" s="2919"/>
      <c r="AT89" s="2919"/>
      <c r="AU89" s="2919"/>
      <c r="AV89" s="2919"/>
      <c r="AW89" s="2919"/>
      <c r="AX89" s="2919"/>
      <c r="AY89" s="2842"/>
      <c r="AZ89" s="2842"/>
      <c r="BA89" s="2842"/>
      <c r="BB89" s="2842"/>
      <c r="BC89" s="2842"/>
      <c r="BD89" s="2842"/>
      <c r="BE89" s="2842"/>
      <c r="BF89" s="2842"/>
      <c r="BG89" s="2842"/>
      <c r="BH89" s="2842"/>
      <c r="BI89" s="2842"/>
      <c r="BJ89" s="2842"/>
      <c r="BK89" s="2842"/>
      <c r="BL89" s="2842"/>
      <c r="BM89" s="2842"/>
      <c r="BN89" s="2842"/>
      <c r="BO89" s="2842"/>
      <c r="BP89" s="2842"/>
      <c r="BQ89" s="2842"/>
      <c r="BR89" s="2842"/>
      <c r="BS89" s="2842"/>
      <c r="BT89" s="2842"/>
      <c r="BU89" s="2842"/>
      <c r="BV89" s="2842"/>
      <c r="BW89" s="2842"/>
      <c r="BX89" s="2842"/>
      <c r="BY89" s="2842"/>
      <c r="BZ89" s="2842"/>
      <c r="CA89" s="2842"/>
      <c r="CB89" s="2842"/>
      <c r="CC89" s="2842"/>
      <c r="CD89" s="2842"/>
      <c r="CE89" s="2842"/>
      <c r="CF89" s="2842"/>
      <c r="CG89" s="2842"/>
      <c r="CH89" s="2842"/>
      <c r="CI89" s="2842"/>
      <c r="CJ89" s="2842"/>
      <c r="CK89" s="2842"/>
      <c r="CL89" s="2842"/>
      <c r="CM89" s="2842"/>
      <c r="CN89" s="2842"/>
      <c r="CO89" s="2842"/>
      <c r="CP89" s="2842"/>
      <c r="CQ89" s="2842"/>
      <c r="CR89" s="2842"/>
      <c r="CS89" s="2842"/>
      <c r="CT89" s="2842"/>
      <c r="CU89" s="2842"/>
    </row>
    <row r="90" spans="2:99" ht="12.75" customHeight="1">
      <c r="B90" s="2918">
        <v>3</v>
      </c>
      <c r="C90" s="2891" t="s">
        <v>1846</v>
      </c>
      <c r="D90" s="2891" t="str">
        <f t="shared" si="2"/>
        <v>Low</v>
      </c>
      <c r="E90" s="2891" t="s">
        <v>2694</v>
      </c>
      <c r="F90" s="2919"/>
      <c r="G90" s="2919"/>
      <c r="H90" s="2919"/>
      <c r="I90" s="2919"/>
      <c r="J90" s="2919"/>
      <c r="K90" s="2919"/>
      <c r="L90" s="2919"/>
      <c r="M90" s="2919"/>
      <c r="N90" s="2919"/>
      <c r="O90" s="2919"/>
      <c r="P90" s="2919"/>
      <c r="Q90" s="2919"/>
      <c r="R90" s="2919"/>
      <c r="S90" s="2919"/>
      <c r="T90" s="2919"/>
      <c r="U90" s="2919"/>
      <c r="V90" s="2919"/>
      <c r="W90" s="2919"/>
      <c r="X90" s="2919"/>
      <c r="Y90" s="2919"/>
      <c r="Z90" s="2919"/>
      <c r="AA90" s="2919"/>
      <c r="AB90" s="2919"/>
      <c r="AC90" s="2919"/>
      <c r="AD90" s="2919"/>
      <c r="AE90" s="2919"/>
      <c r="AF90" s="2919"/>
      <c r="AG90" s="2919"/>
      <c r="AH90" s="2919"/>
      <c r="AI90" s="2919"/>
      <c r="AJ90" s="2919"/>
      <c r="AK90" s="2919"/>
      <c r="AL90" s="2919"/>
      <c r="AM90" s="2919"/>
      <c r="AN90" s="2919"/>
      <c r="AO90" s="2919"/>
      <c r="AP90" s="2919"/>
      <c r="AQ90" s="2919"/>
      <c r="AR90" s="2919"/>
      <c r="AS90" s="2919"/>
      <c r="AT90" s="2919"/>
      <c r="AU90" s="2919"/>
      <c r="AV90" s="2919"/>
      <c r="AW90" s="2919"/>
      <c r="AX90" s="2919"/>
      <c r="AY90" s="2842"/>
      <c r="AZ90" s="2842"/>
      <c r="BA90" s="2842"/>
      <c r="BB90" s="2842"/>
      <c r="BC90" s="2842"/>
      <c r="BD90" s="2842"/>
      <c r="BE90" s="2842"/>
      <c r="BF90" s="2842"/>
      <c r="BG90" s="2842"/>
      <c r="BH90" s="2842"/>
      <c r="BI90" s="2842"/>
      <c r="BJ90" s="2842"/>
      <c r="BK90" s="2842"/>
      <c r="BL90" s="2842"/>
      <c r="BM90" s="2842"/>
      <c r="BN90" s="2842"/>
      <c r="BO90" s="2842"/>
      <c r="BP90" s="2842"/>
      <c r="BQ90" s="2842"/>
      <c r="BR90" s="2842"/>
      <c r="BS90" s="2842"/>
      <c r="BT90" s="2842"/>
      <c r="BU90" s="2842"/>
      <c r="BV90" s="2842"/>
      <c r="BW90" s="2842"/>
      <c r="BX90" s="2842"/>
      <c r="BY90" s="2842"/>
      <c r="BZ90" s="2842"/>
      <c r="CA90" s="2842"/>
      <c r="CB90" s="2842"/>
      <c r="CC90" s="2842"/>
      <c r="CD90" s="2842"/>
      <c r="CE90" s="2842"/>
      <c r="CF90" s="2842"/>
      <c r="CG90" s="2842"/>
      <c r="CH90" s="2842"/>
      <c r="CI90" s="2842"/>
      <c r="CJ90" s="2842"/>
      <c r="CK90" s="2842"/>
      <c r="CL90" s="2842"/>
      <c r="CM90" s="2842"/>
      <c r="CN90" s="2842"/>
      <c r="CO90" s="2842"/>
      <c r="CP90" s="2842"/>
      <c r="CQ90" s="2842"/>
      <c r="CR90" s="2842"/>
      <c r="CS90" s="2842"/>
      <c r="CT90" s="2842"/>
      <c r="CU90" s="2842"/>
    </row>
    <row r="91" spans="2:99" ht="12.75" customHeight="1">
      <c r="B91" s="2918"/>
      <c r="C91" s="2891"/>
      <c r="D91" s="2891" t="str">
        <f t="shared" si="2"/>
        <v>Medium</v>
      </c>
      <c r="E91" s="2891" t="s">
        <v>2694</v>
      </c>
      <c r="F91" s="2919"/>
      <c r="G91" s="2919"/>
      <c r="H91" s="2919"/>
      <c r="I91" s="2919"/>
      <c r="J91" s="2919"/>
      <c r="K91" s="2919"/>
      <c r="L91" s="2919"/>
      <c r="M91" s="2919"/>
      <c r="N91" s="2919"/>
      <c r="O91" s="2919"/>
      <c r="P91" s="2919"/>
      <c r="Q91" s="2919"/>
      <c r="R91" s="2919"/>
      <c r="S91" s="2919"/>
      <c r="T91" s="2919"/>
      <c r="U91" s="2919"/>
      <c r="V91" s="2919"/>
      <c r="W91" s="2919"/>
      <c r="X91" s="2919"/>
      <c r="Y91" s="2919"/>
      <c r="Z91" s="2919"/>
      <c r="AA91" s="2919"/>
      <c r="AB91" s="2919"/>
      <c r="AC91" s="2919"/>
      <c r="AD91" s="2919"/>
      <c r="AE91" s="2919"/>
      <c r="AF91" s="2919"/>
      <c r="AG91" s="2919"/>
      <c r="AH91" s="2919"/>
      <c r="AI91" s="2919"/>
      <c r="AJ91" s="2919"/>
      <c r="AK91" s="2919"/>
      <c r="AL91" s="2919"/>
      <c r="AM91" s="2919"/>
      <c r="AN91" s="2919"/>
      <c r="AO91" s="2919"/>
      <c r="AP91" s="2919"/>
      <c r="AQ91" s="2919"/>
      <c r="AR91" s="2919"/>
      <c r="AS91" s="2919"/>
      <c r="AT91" s="2919"/>
      <c r="AU91" s="2919"/>
      <c r="AV91" s="2919"/>
      <c r="AW91" s="2919"/>
      <c r="AX91" s="2919"/>
      <c r="AY91" s="2842"/>
      <c r="AZ91" s="2842"/>
      <c r="BA91" s="2842"/>
      <c r="BB91" s="2842"/>
      <c r="BC91" s="2842"/>
      <c r="BD91" s="2842"/>
      <c r="BE91" s="2842"/>
      <c r="BF91" s="2842"/>
      <c r="BG91" s="2842"/>
      <c r="BH91" s="2842"/>
      <c r="BI91" s="2842"/>
      <c r="BJ91" s="2842"/>
      <c r="BK91" s="2842"/>
      <c r="BL91" s="2842"/>
      <c r="BM91" s="2842"/>
      <c r="BN91" s="2842"/>
      <c r="BO91" s="2842"/>
      <c r="BP91" s="2842"/>
      <c r="BQ91" s="2842"/>
      <c r="BR91" s="2842"/>
      <c r="BS91" s="2842"/>
      <c r="BT91" s="2842"/>
      <c r="BU91" s="2842"/>
      <c r="BV91" s="2842"/>
      <c r="BW91" s="2842"/>
      <c r="BX91" s="2842"/>
      <c r="BY91" s="2842"/>
      <c r="BZ91" s="2842"/>
      <c r="CA91" s="2842"/>
      <c r="CB91" s="2842"/>
      <c r="CC91" s="2842"/>
      <c r="CD91" s="2842"/>
      <c r="CE91" s="2842"/>
      <c r="CF91" s="2842"/>
      <c r="CG91" s="2842"/>
      <c r="CH91" s="2842"/>
      <c r="CI91" s="2842"/>
      <c r="CJ91" s="2842"/>
      <c r="CK91" s="2842"/>
      <c r="CL91" s="2842"/>
      <c r="CM91" s="2842"/>
      <c r="CN91" s="2842"/>
      <c r="CO91" s="2842"/>
      <c r="CP91" s="2842"/>
      <c r="CQ91" s="2842"/>
      <c r="CR91" s="2842"/>
      <c r="CS91" s="2842"/>
      <c r="CT91" s="2842"/>
      <c r="CU91" s="2842"/>
    </row>
    <row r="92" spans="2:99" ht="12.75" customHeight="1">
      <c r="B92" s="2918"/>
      <c r="C92" s="2891"/>
      <c r="D92" s="2891" t="str">
        <f t="shared" si="2"/>
        <v>High</v>
      </c>
      <c r="E92" s="2891" t="s">
        <v>2694</v>
      </c>
      <c r="F92" s="2919"/>
      <c r="G92" s="2919"/>
      <c r="H92" s="2919"/>
      <c r="I92" s="2919"/>
      <c r="J92" s="2919"/>
      <c r="K92" s="2919"/>
      <c r="L92" s="2919"/>
      <c r="M92" s="2919"/>
      <c r="N92" s="2919"/>
      <c r="O92" s="2919"/>
      <c r="P92" s="2919"/>
      <c r="Q92" s="2919"/>
      <c r="R92" s="2919"/>
      <c r="S92" s="2919"/>
      <c r="T92" s="2919"/>
      <c r="U92" s="2919"/>
      <c r="V92" s="2919"/>
      <c r="W92" s="2919"/>
      <c r="X92" s="2919"/>
      <c r="Y92" s="2919"/>
      <c r="Z92" s="2919"/>
      <c r="AA92" s="2919"/>
      <c r="AB92" s="2919"/>
      <c r="AC92" s="2919"/>
      <c r="AD92" s="2919"/>
      <c r="AE92" s="2919"/>
      <c r="AF92" s="2919"/>
      <c r="AG92" s="2919"/>
      <c r="AH92" s="2919"/>
      <c r="AI92" s="2919"/>
      <c r="AJ92" s="2919"/>
      <c r="AK92" s="2919"/>
      <c r="AL92" s="2919"/>
      <c r="AM92" s="2919"/>
      <c r="AN92" s="2919"/>
      <c r="AO92" s="2919"/>
      <c r="AP92" s="2919"/>
      <c r="AQ92" s="2919"/>
      <c r="AR92" s="2919"/>
      <c r="AS92" s="2919"/>
      <c r="AT92" s="2919"/>
      <c r="AU92" s="2919"/>
      <c r="AV92" s="2919"/>
      <c r="AW92" s="2919"/>
      <c r="AX92" s="2919"/>
      <c r="AY92" s="2842"/>
      <c r="AZ92" s="2842"/>
      <c r="BA92" s="2842"/>
      <c r="BB92" s="2842"/>
      <c r="BC92" s="2842"/>
      <c r="BD92" s="2842"/>
      <c r="BE92" s="2842"/>
      <c r="BF92" s="2842"/>
      <c r="BG92" s="2842"/>
      <c r="BH92" s="2842"/>
      <c r="BI92" s="2842"/>
      <c r="BJ92" s="2842"/>
      <c r="BK92" s="2842"/>
      <c r="BL92" s="2842"/>
      <c r="BM92" s="2842"/>
      <c r="BN92" s="2842"/>
      <c r="BO92" s="2842"/>
      <c r="BP92" s="2842"/>
      <c r="BQ92" s="2842"/>
      <c r="BR92" s="2842"/>
      <c r="BS92" s="2842"/>
      <c r="BT92" s="2842"/>
      <c r="BU92" s="2842"/>
      <c r="BV92" s="2842"/>
      <c r="BW92" s="2842"/>
      <c r="BX92" s="2842"/>
      <c r="BY92" s="2842"/>
      <c r="BZ92" s="2842"/>
      <c r="CA92" s="2842"/>
      <c r="CB92" s="2842"/>
      <c r="CC92" s="2842"/>
      <c r="CD92" s="2842"/>
      <c r="CE92" s="2842"/>
      <c r="CF92" s="2842"/>
      <c r="CG92" s="2842"/>
      <c r="CH92" s="2842"/>
      <c r="CI92" s="2842"/>
      <c r="CJ92" s="2842"/>
      <c r="CK92" s="2842"/>
      <c r="CL92" s="2842"/>
      <c r="CM92" s="2842"/>
      <c r="CN92" s="2842"/>
      <c r="CO92" s="2842"/>
      <c r="CP92" s="2842"/>
      <c r="CQ92" s="2842"/>
      <c r="CR92" s="2842"/>
      <c r="CS92" s="2842"/>
      <c r="CT92" s="2842"/>
      <c r="CU92" s="2842"/>
    </row>
    <row r="93" spans="2:99" ht="12.75" customHeight="1">
      <c r="B93" s="2918"/>
      <c r="C93" s="2891"/>
      <c r="D93" s="2891" t="str">
        <f t="shared" si="2"/>
        <v>Very High</v>
      </c>
      <c r="E93" s="2891" t="s">
        <v>2694</v>
      </c>
      <c r="F93" s="2919"/>
      <c r="G93" s="2919"/>
      <c r="H93" s="2919"/>
      <c r="I93" s="2919"/>
      <c r="J93" s="2919"/>
      <c r="K93" s="2919"/>
      <c r="L93" s="2919"/>
      <c r="M93" s="2919"/>
      <c r="N93" s="2919"/>
      <c r="O93" s="2919"/>
      <c r="P93" s="2919"/>
      <c r="Q93" s="2919"/>
      <c r="R93" s="2919"/>
      <c r="S93" s="2919"/>
      <c r="T93" s="2919"/>
      <c r="U93" s="2919"/>
      <c r="V93" s="2919"/>
      <c r="W93" s="2919"/>
      <c r="X93" s="2919"/>
      <c r="Y93" s="2919"/>
      <c r="Z93" s="2919"/>
      <c r="AA93" s="2919"/>
      <c r="AB93" s="2919"/>
      <c r="AC93" s="2919"/>
      <c r="AD93" s="2919"/>
      <c r="AE93" s="2919"/>
      <c r="AF93" s="2919"/>
      <c r="AG93" s="2919"/>
      <c r="AH93" s="2919"/>
      <c r="AI93" s="2919"/>
      <c r="AJ93" s="2919"/>
      <c r="AK93" s="2919"/>
      <c r="AL93" s="2919"/>
      <c r="AM93" s="2919"/>
      <c r="AN93" s="2919"/>
      <c r="AO93" s="2919"/>
      <c r="AP93" s="2919"/>
      <c r="AQ93" s="2919"/>
      <c r="AR93" s="2919"/>
      <c r="AS93" s="2919"/>
      <c r="AT93" s="2919"/>
      <c r="AU93" s="2919"/>
      <c r="AV93" s="2919"/>
      <c r="AW93" s="2919"/>
      <c r="AX93" s="2919"/>
      <c r="AY93" s="2842"/>
      <c r="AZ93" s="2842"/>
      <c r="BA93" s="2842"/>
      <c r="BB93" s="2842"/>
      <c r="BC93" s="2842"/>
      <c r="BD93" s="2842"/>
      <c r="BE93" s="2842"/>
      <c r="BF93" s="2842"/>
      <c r="BG93" s="2842"/>
      <c r="BH93" s="2842"/>
      <c r="BI93" s="2842"/>
      <c r="BJ93" s="2842"/>
      <c r="BK93" s="2842"/>
      <c r="BL93" s="2842"/>
      <c r="BM93" s="2842"/>
      <c r="BN93" s="2842"/>
      <c r="BO93" s="2842"/>
      <c r="BP93" s="2842"/>
      <c r="BQ93" s="2842"/>
      <c r="BR93" s="2842"/>
      <c r="BS93" s="2842"/>
      <c r="BT93" s="2842"/>
      <c r="BU93" s="2842"/>
      <c r="BV93" s="2842"/>
      <c r="BW93" s="2842"/>
      <c r="BX93" s="2842"/>
      <c r="BY93" s="2842"/>
      <c r="BZ93" s="2842"/>
      <c r="CA93" s="2842"/>
      <c r="CB93" s="2842"/>
      <c r="CC93" s="2842"/>
      <c r="CD93" s="2842"/>
      <c r="CE93" s="2842"/>
      <c r="CF93" s="2842"/>
      <c r="CG93" s="2842"/>
      <c r="CH93" s="2842"/>
      <c r="CI93" s="2842"/>
      <c r="CJ93" s="2842"/>
      <c r="CK93" s="2842"/>
      <c r="CL93" s="2842"/>
      <c r="CM93" s="2842"/>
      <c r="CN93" s="2842"/>
      <c r="CO93" s="2842"/>
      <c r="CP93" s="2842"/>
      <c r="CQ93" s="2842"/>
      <c r="CR93" s="2842"/>
      <c r="CS93" s="2842"/>
      <c r="CT93" s="2842"/>
      <c r="CU93" s="2842"/>
    </row>
    <row r="94" spans="2:99" ht="12.75" customHeight="1">
      <c r="B94" s="2918">
        <v>4</v>
      </c>
      <c r="C94" s="2891" t="s">
        <v>2695</v>
      </c>
      <c r="D94" s="2891" t="str">
        <f t="shared" si="2"/>
        <v>Low</v>
      </c>
      <c r="E94" s="2891" t="s">
        <v>2696</v>
      </c>
      <c r="F94" s="2919"/>
      <c r="G94" s="2919"/>
      <c r="H94" s="2919"/>
      <c r="I94" s="2919"/>
      <c r="J94" s="2919"/>
      <c r="K94" s="2919"/>
      <c r="L94" s="2919"/>
      <c r="M94" s="2919"/>
      <c r="N94" s="2919"/>
      <c r="O94" s="2919"/>
      <c r="P94" s="2919"/>
      <c r="Q94" s="2919"/>
      <c r="R94" s="2919"/>
      <c r="S94" s="2919"/>
      <c r="T94" s="2919"/>
      <c r="U94" s="2919"/>
      <c r="V94" s="2919"/>
      <c r="W94" s="2919"/>
      <c r="X94" s="2919"/>
      <c r="Y94" s="2919"/>
      <c r="Z94" s="2919"/>
      <c r="AA94" s="2919"/>
      <c r="AB94" s="2919"/>
      <c r="AC94" s="2919"/>
      <c r="AD94" s="2919"/>
      <c r="AE94" s="2919"/>
      <c r="AF94" s="2919"/>
      <c r="AG94" s="2919"/>
      <c r="AH94" s="2919"/>
      <c r="AI94" s="2919"/>
      <c r="AJ94" s="2919"/>
      <c r="AK94" s="2919"/>
      <c r="AL94" s="2919"/>
      <c r="AM94" s="2919"/>
      <c r="AN94" s="2919"/>
      <c r="AO94" s="2919"/>
      <c r="AP94" s="2919"/>
      <c r="AQ94" s="2919"/>
      <c r="AR94" s="2919"/>
      <c r="AS94" s="2919"/>
      <c r="AT94" s="2919"/>
      <c r="AU94" s="2919"/>
      <c r="AV94" s="2919"/>
      <c r="AW94" s="2919"/>
      <c r="AX94" s="2919"/>
      <c r="AY94" s="2842"/>
      <c r="AZ94" s="2842"/>
      <c r="BA94" s="2842"/>
      <c r="BB94" s="2842"/>
      <c r="BC94" s="2842"/>
      <c r="BD94" s="2842"/>
      <c r="BE94" s="2842"/>
      <c r="BF94" s="2842"/>
      <c r="BG94" s="2842"/>
      <c r="BH94" s="2842"/>
      <c r="BI94" s="2842"/>
      <c r="BJ94" s="2842"/>
      <c r="BK94" s="2842"/>
      <c r="BL94" s="2842"/>
      <c r="BM94" s="2842"/>
      <c r="BN94" s="2842"/>
      <c r="BO94" s="2842"/>
      <c r="BP94" s="2842"/>
      <c r="BQ94" s="2842"/>
      <c r="BR94" s="2842"/>
      <c r="BS94" s="2842"/>
      <c r="BT94" s="2842"/>
      <c r="BU94" s="2842"/>
      <c r="BV94" s="2842"/>
      <c r="BW94" s="2842"/>
      <c r="BX94" s="2842"/>
      <c r="BY94" s="2842"/>
      <c r="BZ94" s="2842"/>
      <c r="CA94" s="2842"/>
      <c r="CB94" s="2842"/>
      <c r="CC94" s="2842"/>
      <c r="CD94" s="2842"/>
      <c r="CE94" s="2842"/>
      <c r="CF94" s="2842"/>
      <c r="CG94" s="2842"/>
      <c r="CH94" s="2842"/>
      <c r="CI94" s="2842"/>
      <c r="CJ94" s="2842"/>
      <c r="CK94" s="2842"/>
      <c r="CL94" s="2842"/>
      <c r="CM94" s="2842"/>
      <c r="CN94" s="2842"/>
      <c r="CO94" s="2842"/>
      <c r="CP94" s="2842"/>
      <c r="CQ94" s="2842"/>
      <c r="CR94" s="2842"/>
      <c r="CS94" s="2842"/>
      <c r="CT94" s="2842"/>
      <c r="CU94" s="2842"/>
    </row>
    <row r="95" spans="2:99" ht="12.75" customHeight="1">
      <c r="B95" s="2918"/>
      <c r="C95" s="2891"/>
      <c r="D95" s="2891" t="str">
        <f t="shared" si="2"/>
        <v>Medium</v>
      </c>
      <c r="E95" s="2891" t="s">
        <v>2696</v>
      </c>
      <c r="F95" s="2919"/>
      <c r="G95" s="2919"/>
      <c r="H95" s="2919"/>
      <c r="I95" s="2919"/>
      <c r="J95" s="2919"/>
      <c r="K95" s="2919"/>
      <c r="L95" s="2919"/>
      <c r="M95" s="2919"/>
      <c r="N95" s="2919"/>
      <c r="O95" s="2919"/>
      <c r="P95" s="2919"/>
      <c r="Q95" s="2919"/>
      <c r="R95" s="2919"/>
      <c r="S95" s="2919"/>
      <c r="T95" s="2919"/>
      <c r="U95" s="2919"/>
      <c r="V95" s="2919"/>
      <c r="W95" s="2919"/>
      <c r="X95" s="2919"/>
      <c r="Y95" s="2919"/>
      <c r="Z95" s="2919"/>
      <c r="AA95" s="2919"/>
      <c r="AB95" s="2919"/>
      <c r="AC95" s="2919"/>
      <c r="AD95" s="2919"/>
      <c r="AE95" s="2919"/>
      <c r="AF95" s="2919"/>
      <c r="AG95" s="2919"/>
      <c r="AH95" s="2919"/>
      <c r="AI95" s="2919"/>
      <c r="AJ95" s="2919"/>
      <c r="AK95" s="2919"/>
      <c r="AL95" s="2919"/>
      <c r="AM95" s="2919"/>
      <c r="AN95" s="2919"/>
      <c r="AO95" s="2919"/>
      <c r="AP95" s="2919"/>
      <c r="AQ95" s="2919"/>
      <c r="AR95" s="2919"/>
      <c r="AS95" s="2919"/>
      <c r="AT95" s="2919"/>
      <c r="AU95" s="2919"/>
      <c r="AV95" s="2919"/>
      <c r="AW95" s="2919"/>
      <c r="AX95" s="2919"/>
      <c r="AY95" s="2842"/>
      <c r="AZ95" s="2842"/>
      <c r="BA95" s="2842"/>
      <c r="BB95" s="2842"/>
      <c r="BC95" s="2842"/>
      <c r="BD95" s="2842"/>
      <c r="BE95" s="2842"/>
      <c r="BF95" s="2842"/>
      <c r="BG95" s="2842"/>
      <c r="BH95" s="2842"/>
      <c r="BI95" s="2842"/>
      <c r="BJ95" s="2842"/>
      <c r="BK95" s="2842"/>
      <c r="BL95" s="2842"/>
      <c r="BM95" s="2842"/>
      <c r="BN95" s="2842"/>
      <c r="BO95" s="2842"/>
      <c r="BP95" s="2842"/>
      <c r="BQ95" s="2842"/>
      <c r="BR95" s="2842"/>
      <c r="BS95" s="2842"/>
      <c r="BT95" s="2842"/>
      <c r="BU95" s="2842"/>
      <c r="BV95" s="2842"/>
      <c r="BW95" s="2842"/>
      <c r="BX95" s="2842"/>
      <c r="BY95" s="2842"/>
      <c r="BZ95" s="2842"/>
      <c r="CA95" s="2842"/>
      <c r="CB95" s="2842"/>
      <c r="CC95" s="2842"/>
      <c r="CD95" s="2842"/>
      <c r="CE95" s="2842"/>
      <c r="CF95" s="2842"/>
      <c r="CG95" s="2842"/>
      <c r="CH95" s="2842"/>
      <c r="CI95" s="2842"/>
      <c r="CJ95" s="2842"/>
      <c r="CK95" s="2842"/>
      <c r="CL95" s="2842"/>
      <c r="CM95" s="2842"/>
      <c r="CN95" s="2842"/>
      <c r="CO95" s="2842"/>
      <c r="CP95" s="2842"/>
      <c r="CQ95" s="2842"/>
      <c r="CR95" s="2842"/>
      <c r="CS95" s="2842"/>
      <c r="CT95" s="2842"/>
      <c r="CU95" s="2842"/>
    </row>
    <row r="96" spans="2:99" ht="12.75" customHeight="1">
      <c r="B96" s="2918"/>
      <c r="C96" s="2891"/>
      <c r="D96" s="2891" t="str">
        <f t="shared" si="2"/>
        <v>High</v>
      </c>
      <c r="E96" s="2891" t="s">
        <v>2696</v>
      </c>
      <c r="F96" s="2919"/>
      <c r="G96" s="2919"/>
      <c r="H96" s="2919"/>
      <c r="I96" s="2919"/>
      <c r="J96" s="2919"/>
      <c r="K96" s="2919"/>
      <c r="L96" s="2919"/>
      <c r="M96" s="2919"/>
      <c r="N96" s="2919"/>
      <c r="O96" s="2919"/>
      <c r="P96" s="2919"/>
      <c r="Q96" s="2919"/>
      <c r="R96" s="2919"/>
      <c r="S96" s="2919"/>
      <c r="T96" s="2919"/>
      <c r="U96" s="2919"/>
      <c r="V96" s="2919"/>
      <c r="W96" s="2919"/>
      <c r="X96" s="2919"/>
      <c r="Y96" s="2919"/>
      <c r="Z96" s="2919"/>
      <c r="AA96" s="2919"/>
      <c r="AB96" s="2919"/>
      <c r="AC96" s="2919"/>
      <c r="AD96" s="2919"/>
      <c r="AE96" s="2919"/>
      <c r="AF96" s="2919"/>
      <c r="AG96" s="2919"/>
      <c r="AH96" s="2919"/>
      <c r="AI96" s="2919"/>
      <c r="AJ96" s="2919"/>
      <c r="AK96" s="2919"/>
      <c r="AL96" s="2919"/>
      <c r="AM96" s="2919"/>
      <c r="AN96" s="2919"/>
      <c r="AO96" s="2919"/>
      <c r="AP96" s="2919"/>
      <c r="AQ96" s="2919"/>
      <c r="AR96" s="2919"/>
      <c r="AS96" s="2919"/>
      <c r="AT96" s="2919"/>
      <c r="AU96" s="2919"/>
      <c r="AV96" s="2919"/>
      <c r="AW96" s="2919"/>
      <c r="AX96" s="2919"/>
      <c r="AY96" s="2842"/>
      <c r="AZ96" s="2842"/>
      <c r="BA96" s="2842"/>
      <c r="BB96" s="2842"/>
      <c r="BC96" s="2842"/>
      <c r="BD96" s="2842"/>
      <c r="BE96" s="2842"/>
      <c r="BF96" s="2842"/>
      <c r="BG96" s="2842"/>
      <c r="BH96" s="2842"/>
      <c r="BI96" s="2842"/>
      <c r="BJ96" s="2842"/>
      <c r="BK96" s="2842"/>
      <c r="BL96" s="2842"/>
      <c r="BM96" s="2842"/>
      <c r="BN96" s="2842"/>
      <c r="BO96" s="2842"/>
      <c r="BP96" s="2842"/>
      <c r="BQ96" s="2842"/>
      <c r="BR96" s="2842"/>
      <c r="BS96" s="2842"/>
      <c r="BT96" s="2842"/>
      <c r="BU96" s="2842"/>
      <c r="BV96" s="2842"/>
      <c r="BW96" s="2842"/>
      <c r="BX96" s="2842"/>
      <c r="BY96" s="2842"/>
      <c r="BZ96" s="2842"/>
      <c r="CA96" s="2842"/>
      <c r="CB96" s="2842"/>
      <c r="CC96" s="2842"/>
      <c r="CD96" s="2842"/>
      <c r="CE96" s="2842"/>
      <c r="CF96" s="2842"/>
      <c r="CG96" s="2842"/>
      <c r="CH96" s="2842"/>
      <c r="CI96" s="2842"/>
      <c r="CJ96" s="2842"/>
      <c r="CK96" s="2842"/>
      <c r="CL96" s="2842"/>
      <c r="CM96" s="2842"/>
      <c r="CN96" s="2842"/>
      <c r="CO96" s="2842"/>
      <c r="CP96" s="2842"/>
      <c r="CQ96" s="2842"/>
      <c r="CR96" s="2842"/>
      <c r="CS96" s="2842"/>
      <c r="CT96" s="2842"/>
      <c r="CU96" s="2842"/>
    </row>
    <row r="97" spans="2:99" ht="12.75" customHeight="1">
      <c r="B97" s="2918"/>
      <c r="C97" s="2891"/>
      <c r="D97" s="2891" t="str">
        <f t="shared" si="2"/>
        <v>Very High</v>
      </c>
      <c r="E97" s="2891" t="s">
        <v>2696</v>
      </c>
      <c r="F97" s="2919"/>
      <c r="G97" s="2919"/>
      <c r="H97" s="2919"/>
      <c r="I97" s="2919"/>
      <c r="J97" s="2919"/>
      <c r="K97" s="2919"/>
      <c r="L97" s="2919"/>
      <c r="M97" s="2919"/>
      <c r="N97" s="2919"/>
      <c r="O97" s="2919"/>
      <c r="P97" s="2919"/>
      <c r="Q97" s="2919"/>
      <c r="R97" s="2919"/>
      <c r="S97" s="2919"/>
      <c r="T97" s="2919"/>
      <c r="U97" s="2919"/>
      <c r="V97" s="2919"/>
      <c r="W97" s="2919"/>
      <c r="X97" s="2919"/>
      <c r="Y97" s="2919"/>
      <c r="Z97" s="2919"/>
      <c r="AA97" s="2919"/>
      <c r="AB97" s="2919"/>
      <c r="AC97" s="2919"/>
      <c r="AD97" s="2919"/>
      <c r="AE97" s="2919"/>
      <c r="AF97" s="2919"/>
      <c r="AG97" s="2919"/>
      <c r="AH97" s="2919"/>
      <c r="AI97" s="2919"/>
      <c r="AJ97" s="2919"/>
      <c r="AK97" s="2919"/>
      <c r="AL97" s="2919"/>
      <c r="AM97" s="2919"/>
      <c r="AN97" s="2919"/>
      <c r="AO97" s="2919"/>
      <c r="AP97" s="2919"/>
      <c r="AQ97" s="2919"/>
      <c r="AR97" s="2919"/>
      <c r="AS97" s="2919"/>
      <c r="AT97" s="2919"/>
      <c r="AU97" s="2919"/>
      <c r="AV97" s="2919"/>
      <c r="AW97" s="2919"/>
      <c r="AX97" s="2919"/>
      <c r="AY97" s="2842"/>
      <c r="AZ97" s="2842"/>
      <c r="BA97" s="2842"/>
      <c r="BB97" s="2842"/>
      <c r="BC97" s="2842"/>
      <c r="BD97" s="2842"/>
      <c r="BE97" s="2842"/>
      <c r="BF97" s="2842"/>
      <c r="BG97" s="2842"/>
      <c r="BH97" s="2842"/>
      <c r="BI97" s="2842"/>
      <c r="BJ97" s="2842"/>
      <c r="BK97" s="2842"/>
      <c r="BL97" s="2842"/>
      <c r="BM97" s="2842"/>
      <c r="BN97" s="2842"/>
      <c r="BO97" s="2842"/>
      <c r="BP97" s="2842"/>
      <c r="BQ97" s="2842"/>
      <c r="BR97" s="2842"/>
      <c r="BS97" s="2842"/>
      <c r="BT97" s="2842"/>
      <c r="BU97" s="2842"/>
      <c r="BV97" s="2842"/>
      <c r="BW97" s="2842"/>
      <c r="BX97" s="2842"/>
      <c r="BY97" s="2842"/>
      <c r="BZ97" s="2842"/>
      <c r="CA97" s="2842"/>
      <c r="CB97" s="2842"/>
      <c r="CC97" s="2842"/>
      <c r="CD97" s="2842"/>
      <c r="CE97" s="2842"/>
      <c r="CF97" s="2842"/>
      <c r="CG97" s="2842"/>
      <c r="CH97" s="2842"/>
      <c r="CI97" s="2842"/>
      <c r="CJ97" s="2842"/>
      <c r="CK97" s="2842"/>
      <c r="CL97" s="2842"/>
      <c r="CM97" s="2842"/>
      <c r="CN97" s="2842"/>
      <c r="CO97" s="2842"/>
      <c r="CP97" s="2842"/>
      <c r="CQ97" s="2842"/>
      <c r="CR97" s="2842"/>
      <c r="CS97" s="2842"/>
      <c r="CT97" s="2842"/>
      <c r="CU97" s="2842"/>
    </row>
    <row r="98" spans="2:99" ht="12.75" customHeight="1">
      <c r="B98" s="2918">
        <v>5</v>
      </c>
      <c r="C98" s="2891" t="s">
        <v>2697</v>
      </c>
      <c r="D98" s="2891" t="str">
        <f t="shared" si="2"/>
        <v>Low</v>
      </c>
      <c r="E98" s="2891" t="s">
        <v>2696</v>
      </c>
      <c r="F98" s="2919"/>
      <c r="G98" s="2919"/>
      <c r="H98" s="2919"/>
      <c r="I98" s="2919"/>
      <c r="J98" s="2919"/>
      <c r="K98" s="2919"/>
      <c r="L98" s="2919"/>
      <c r="M98" s="2919"/>
      <c r="N98" s="2919"/>
      <c r="O98" s="2919"/>
      <c r="P98" s="2919"/>
      <c r="Q98" s="2919"/>
      <c r="R98" s="2919"/>
      <c r="S98" s="2919"/>
      <c r="T98" s="2919"/>
      <c r="U98" s="2919"/>
      <c r="V98" s="2919"/>
      <c r="W98" s="2919"/>
      <c r="X98" s="2919"/>
      <c r="Y98" s="2919"/>
      <c r="Z98" s="2919"/>
      <c r="AA98" s="2919"/>
      <c r="AB98" s="2919"/>
      <c r="AC98" s="2919"/>
      <c r="AD98" s="2919"/>
      <c r="AE98" s="2919"/>
      <c r="AF98" s="2919"/>
      <c r="AG98" s="2919"/>
      <c r="AH98" s="2919"/>
      <c r="AI98" s="2919"/>
      <c r="AJ98" s="2919"/>
      <c r="AK98" s="2919"/>
      <c r="AL98" s="2919"/>
      <c r="AM98" s="2919"/>
      <c r="AN98" s="2919"/>
      <c r="AO98" s="2919"/>
      <c r="AP98" s="2919"/>
      <c r="AQ98" s="2919"/>
      <c r="AR98" s="2919"/>
      <c r="AS98" s="2919"/>
      <c r="AT98" s="2919"/>
      <c r="AU98" s="2919"/>
      <c r="AV98" s="2919"/>
      <c r="AW98" s="2919"/>
      <c r="AX98" s="2919"/>
      <c r="AY98" s="2842"/>
      <c r="AZ98" s="2842"/>
      <c r="BA98" s="2842"/>
      <c r="BB98" s="2842"/>
      <c r="BC98" s="2842"/>
      <c r="BD98" s="2842"/>
      <c r="BE98" s="2842"/>
      <c r="BF98" s="2842"/>
      <c r="BG98" s="2842"/>
      <c r="BH98" s="2842"/>
      <c r="BI98" s="2842"/>
      <c r="BJ98" s="2842"/>
      <c r="BK98" s="2842"/>
      <c r="BL98" s="2842"/>
      <c r="BM98" s="2842"/>
      <c r="BN98" s="2842"/>
      <c r="BO98" s="2842"/>
      <c r="BP98" s="2842"/>
      <c r="BQ98" s="2842"/>
      <c r="BR98" s="2842"/>
      <c r="BS98" s="2842"/>
      <c r="BT98" s="2842"/>
      <c r="BU98" s="2842"/>
      <c r="BV98" s="2842"/>
      <c r="BW98" s="2842"/>
      <c r="BX98" s="2842"/>
      <c r="BY98" s="2842"/>
      <c r="BZ98" s="2842"/>
      <c r="CA98" s="2842"/>
      <c r="CB98" s="2842"/>
      <c r="CC98" s="2842"/>
      <c r="CD98" s="2842"/>
      <c r="CE98" s="2842"/>
      <c r="CF98" s="2842"/>
      <c r="CG98" s="2842"/>
      <c r="CH98" s="2842"/>
      <c r="CI98" s="2842"/>
      <c r="CJ98" s="2842"/>
      <c r="CK98" s="2842"/>
      <c r="CL98" s="2842"/>
      <c r="CM98" s="2842"/>
      <c r="CN98" s="2842"/>
      <c r="CO98" s="2842"/>
      <c r="CP98" s="2842"/>
      <c r="CQ98" s="2842"/>
      <c r="CR98" s="2842"/>
      <c r="CS98" s="2842"/>
      <c r="CT98" s="2842"/>
      <c r="CU98" s="2842"/>
    </row>
    <row r="99" spans="2:99" ht="12.75" customHeight="1">
      <c r="B99" s="2918"/>
      <c r="C99" s="2891"/>
      <c r="D99" s="2891" t="str">
        <f t="shared" si="2"/>
        <v>Medium</v>
      </c>
      <c r="E99" s="2891" t="s">
        <v>2696</v>
      </c>
      <c r="F99" s="2919"/>
      <c r="G99" s="2919"/>
      <c r="H99" s="2919"/>
      <c r="I99" s="2919"/>
      <c r="J99" s="2919"/>
      <c r="K99" s="2919"/>
      <c r="L99" s="2919"/>
      <c r="M99" s="2919"/>
      <c r="N99" s="2919"/>
      <c r="O99" s="2919"/>
      <c r="P99" s="2919"/>
      <c r="Q99" s="2919"/>
      <c r="R99" s="2919"/>
      <c r="S99" s="2919"/>
      <c r="T99" s="2919"/>
      <c r="U99" s="2919"/>
      <c r="V99" s="2919"/>
      <c r="W99" s="2919"/>
      <c r="X99" s="2919"/>
      <c r="Y99" s="2919"/>
      <c r="Z99" s="2919"/>
      <c r="AA99" s="2919"/>
      <c r="AB99" s="2919"/>
      <c r="AC99" s="2919"/>
      <c r="AD99" s="2919"/>
      <c r="AE99" s="2919"/>
      <c r="AF99" s="2919"/>
      <c r="AG99" s="2919"/>
      <c r="AH99" s="2919"/>
      <c r="AI99" s="2919"/>
      <c r="AJ99" s="2919"/>
      <c r="AK99" s="2919"/>
      <c r="AL99" s="2919"/>
      <c r="AM99" s="2919"/>
      <c r="AN99" s="2919"/>
      <c r="AO99" s="2919"/>
      <c r="AP99" s="2919"/>
      <c r="AQ99" s="2919"/>
      <c r="AR99" s="2919"/>
      <c r="AS99" s="2919"/>
      <c r="AT99" s="2919"/>
      <c r="AU99" s="2919"/>
      <c r="AV99" s="2919"/>
      <c r="AW99" s="2919"/>
      <c r="AX99" s="2919"/>
      <c r="AY99" s="2842"/>
      <c r="AZ99" s="2842"/>
      <c r="BA99" s="2842"/>
      <c r="BB99" s="2842"/>
      <c r="BC99" s="2842"/>
      <c r="BD99" s="2842"/>
      <c r="BE99" s="2842"/>
      <c r="BF99" s="2842"/>
      <c r="BG99" s="2842"/>
      <c r="BH99" s="2842"/>
      <c r="BI99" s="2842"/>
      <c r="BJ99" s="2842"/>
      <c r="BK99" s="2842"/>
      <c r="BL99" s="2842"/>
      <c r="BM99" s="2842"/>
      <c r="BN99" s="2842"/>
      <c r="BO99" s="2842"/>
      <c r="BP99" s="2842"/>
      <c r="BQ99" s="2842"/>
      <c r="BR99" s="2842"/>
      <c r="BS99" s="2842"/>
      <c r="BT99" s="2842"/>
      <c r="BU99" s="2842"/>
      <c r="BV99" s="2842"/>
      <c r="BW99" s="2842"/>
      <c r="BX99" s="2842"/>
      <c r="BY99" s="2842"/>
      <c r="BZ99" s="2842"/>
      <c r="CA99" s="2842"/>
      <c r="CB99" s="2842"/>
      <c r="CC99" s="2842"/>
      <c r="CD99" s="2842"/>
      <c r="CE99" s="2842"/>
      <c r="CF99" s="2842"/>
      <c r="CG99" s="2842"/>
      <c r="CH99" s="2842"/>
      <c r="CI99" s="2842"/>
      <c r="CJ99" s="2842"/>
      <c r="CK99" s="2842"/>
      <c r="CL99" s="2842"/>
      <c r="CM99" s="2842"/>
      <c r="CN99" s="2842"/>
      <c r="CO99" s="2842"/>
      <c r="CP99" s="2842"/>
      <c r="CQ99" s="2842"/>
      <c r="CR99" s="2842"/>
      <c r="CS99" s="2842"/>
      <c r="CT99" s="2842"/>
      <c r="CU99" s="2842"/>
    </row>
    <row r="100" spans="2:99" ht="12.75" customHeight="1">
      <c r="B100" s="2918"/>
      <c r="C100" s="2891"/>
      <c r="D100" s="2891" t="str">
        <f t="shared" si="2"/>
        <v>High</v>
      </c>
      <c r="E100" s="2891" t="s">
        <v>2696</v>
      </c>
      <c r="F100" s="2919"/>
      <c r="G100" s="2919"/>
      <c r="H100" s="2919"/>
      <c r="I100" s="2919"/>
      <c r="J100" s="2919"/>
      <c r="K100" s="2919"/>
      <c r="L100" s="2919"/>
      <c r="M100" s="2919"/>
      <c r="N100" s="2919"/>
      <c r="O100" s="2919"/>
      <c r="P100" s="2919"/>
      <c r="Q100" s="2919"/>
      <c r="R100" s="2919"/>
      <c r="S100" s="2919"/>
      <c r="T100" s="2919"/>
      <c r="U100" s="2919"/>
      <c r="V100" s="2919"/>
      <c r="W100" s="2919"/>
      <c r="X100" s="2919"/>
      <c r="Y100" s="2919"/>
      <c r="Z100" s="2919"/>
      <c r="AA100" s="2919"/>
      <c r="AB100" s="2919"/>
      <c r="AC100" s="2919"/>
      <c r="AD100" s="2919"/>
      <c r="AE100" s="2919"/>
      <c r="AF100" s="2919"/>
      <c r="AG100" s="2919"/>
      <c r="AH100" s="2919"/>
      <c r="AI100" s="2919"/>
      <c r="AJ100" s="2919"/>
      <c r="AK100" s="2919"/>
      <c r="AL100" s="2919"/>
      <c r="AM100" s="2919"/>
      <c r="AN100" s="2919"/>
      <c r="AO100" s="2919"/>
      <c r="AP100" s="2919"/>
      <c r="AQ100" s="2919"/>
      <c r="AR100" s="2919"/>
      <c r="AS100" s="2919"/>
      <c r="AT100" s="2919"/>
      <c r="AU100" s="2919"/>
      <c r="AV100" s="2919"/>
      <c r="AW100" s="2919"/>
      <c r="AX100" s="2919"/>
      <c r="AY100" s="2842"/>
      <c r="AZ100" s="2842"/>
      <c r="BA100" s="2842"/>
      <c r="BB100" s="2842"/>
      <c r="BC100" s="2842"/>
      <c r="BD100" s="2842"/>
      <c r="BE100" s="2842"/>
      <c r="BF100" s="2842"/>
      <c r="BG100" s="2842"/>
      <c r="BH100" s="2842"/>
      <c r="BI100" s="2842"/>
      <c r="BJ100" s="2842"/>
      <c r="BK100" s="2842"/>
      <c r="BL100" s="2842"/>
      <c r="BM100" s="2842"/>
      <c r="BN100" s="2842"/>
      <c r="BO100" s="2842"/>
      <c r="BP100" s="2842"/>
      <c r="BQ100" s="2842"/>
      <c r="BR100" s="2842"/>
      <c r="BS100" s="2842"/>
      <c r="BT100" s="2842"/>
      <c r="BU100" s="2842"/>
      <c r="BV100" s="2842"/>
      <c r="BW100" s="2842"/>
      <c r="BX100" s="2842"/>
      <c r="BY100" s="2842"/>
      <c r="BZ100" s="2842"/>
      <c r="CA100" s="2842"/>
      <c r="CB100" s="2842"/>
      <c r="CC100" s="2842"/>
      <c r="CD100" s="2842"/>
      <c r="CE100" s="2842"/>
      <c r="CF100" s="2842"/>
      <c r="CG100" s="2842"/>
      <c r="CH100" s="2842"/>
      <c r="CI100" s="2842"/>
      <c r="CJ100" s="2842"/>
      <c r="CK100" s="2842"/>
      <c r="CL100" s="2842"/>
      <c r="CM100" s="2842"/>
      <c r="CN100" s="2842"/>
      <c r="CO100" s="2842"/>
      <c r="CP100" s="2842"/>
      <c r="CQ100" s="2842"/>
      <c r="CR100" s="2842"/>
      <c r="CS100" s="2842"/>
      <c r="CT100" s="2842"/>
      <c r="CU100" s="2842"/>
    </row>
    <row r="101" spans="2:99" ht="12.75" customHeight="1">
      <c r="B101" s="2918"/>
      <c r="C101" s="2891"/>
      <c r="D101" s="2891" t="str">
        <f t="shared" si="2"/>
        <v>Very High</v>
      </c>
      <c r="E101" s="2891" t="s">
        <v>2696</v>
      </c>
      <c r="F101" s="2919"/>
      <c r="G101" s="2919"/>
      <c r="H101" s="2919"/>
      <c r="I101" s="2919"/>
      <c r="J101" s="2919"/>
      <c r="K101" s="2919"/>
      <c r="L101" s="2919"/>
      <c r="M101" s="2919"/>
      <c r="N101" s="2919"/>
      <c r="O101" s="2919"/>
      <c r="P101" s="2919"/>
      <c r="Q101" s="2919"/>
      <c r="R101" s="2919"/>
      <c r="S101" s="2919"/>
      <c r="T101" s="2919"/>
      <c r="U101" s="2919"/>
      <c r="V101" s="2919"/>
      <c r="W101" s="2919"/>
      <c r="X101" s="2919"/>
      <c r="Y101" s="2919"/>
      <c r="Z101" s="2919"/>
      <c r="AA101" s="2919"/>
      <c r="AB101" s="2919"/>
      <c r="AC101" s="2919"/>
      <c r="AD101" s="2919"/>
      <c r="AE101" s="2919"/>
      <c r="AF101" s="2919"/>
      <c r="AG101" s="2919"/>
      <c r="AH101" s="2919"/>
      <c r="AI101" s="2919"/>
      <c r="AJ101" s="2919"/>
      <c r="AK101" s="2919"/>
      <c r="AL101" s="2919"/>
      <c r="AM101" s="2919"/>
      <c r="AN101" s="2919"/>
      <c r="AO101" s="2919"/>
      <c r="AP101" s="2919"/>
      <c r="AQ101" s="2919"/>
      <c r="AR101" s="2919"/>
      <c r="AS101" s="2919"/>
      <c r="AT101" s="2919"/>
      <c r="AU101" s="2919"/>
      <c r="AV101" s="2919"/>
      <c r="AW101" s="2919"/>
      <c r="AX101" s="2919"/>
      <c r="AY101" s="2842"/>
      <c r="AZ101" s="2842"/>
      <c r="BA101" s="2842"/>
      <c r="BB101" s="2842"/>
      <c r="BC101" s="2842"/>
      <c r="BD101" s="2842"/>
      <c r="BE101" s="2842"/>
      <c r="BF101" s="2842"/>
      <c r="BG101" s="2842"/>
      <c r="BH101" s="2842"/>
      <c r="BI101" s="2842"/>
      <c r="BJ101" s="2842"/>
      <c r="BK101" s="2842"/>
      <c r="BL101" s="2842"/>
      <c r="BM101" s="2842"/>
      <c r="BN101" s="2842"/>
      <c r="BO101" s="2842"/>
      <c r="BP101" s="2842"/>
      <c r="BQ101" s="2842"/>
      <c r="BR101" s="2842"/>
      <c r="BS101" s="2842"/>
      <c r="BT101" s="2842"/>
      <c r="BU101" s="2842"/>
      <c r="BV101" s="2842"/>
      <c r="BW101" s="2842"/>
      <c r="BX101" s="2842"/>
      <c r="BY101" s="2842"/>
      <c r="BZ101" s="2842"/>
      <c r="CA101" s="2842"/>
      <c r="CB101" s="2842"/>
      <c r="CC101" s="2842"/>
      <c r="CD101" s="2842"/>
      <c r="CE101" s="2842"/>
      <c r="CF101" s="2842"/>
      <c r="CG101" s="2842"/>
      <c r="CH101" s="2842"/>
      <c r="CI101" s="2842"/>
      <c r="CJ101" s="2842"/>
      <c r="CK101" s="2842"/>
      <c r="CL101" s="2842"/>
      <c r="CM101" s="2842"/>
      <c r="CN101" s="2842"/>
      <c r="CO101" s="2842"/>
      <c r="CP101" s="2842"/>
      <c r="CQ101" s="2842"/>
      <c r="CR101" s="2842"/>
      <c r="CS101" s="2842"/>
      <c r="CT101" s="2842"/>
      <c r="CU101" s="2842"/>
    </row>
    <row r="102" spans="2:99" ht="12.75" customHeight="1">
      <c r="B102" s="2918">
        <v>6</v>
      </c>
      <c r="C102" s="2891" t="s">
        <v>2698</v>
      </c>
      <c r="D102" s="2891" t="str">
        <f t="shared" si="2"/>
        <v>Low</v>
      </c>
      <c r="E102" s="2891" t="s">
        <v>2696</v>
      </c>
      <c r="F102" s="2919"/>
      <c r="G102" s="2919"/>
      <c r="H102" s="2919"/>
      <c r="I102" s="2919"/>
      <c r="J102" s="2919"/>
      <c r="K102" s="2919"/>
      <c r="L102" s="2919"/>
      <c r="M102" s="2919"/>
      <c r="N102" s="2919"/>
      <c r="O102" s="2919"/>
      <c r="P102" s="2919"/>
      <c r="Q102" s="2919"/>
      <c r="R102" s="2919"/>
      <c r="S102" s="2919"/>
      <c r="T102" s="2919"/>
      <c r="U102" s="2919"/>
      <c r="V102" s="2919"/>
      <c r="W102" s="2919"/>
      <c r="X102" s="2919"/>
      <c r="Y102" s="2919"/>
      <c r="Z102" s="2919"/>
      <c r="AA102" s="2919"/>
      <c r="AB102" s="2919"/>
      <c r="AC102" s="2919"/>
      <c r="AD102" s="2919"/>
      <c r="AE102" s="2919"/>
      <c r="AF102" s="2919"/>
      <c r="AG102" s="2919"/>
      <c r="AH102" s="2919"/>
      <c r="AI102" s="2919"/>
      <c r="AJ102" s="2919"/>
      <c r="AK102" s="2919"/>
      <c r="AL102" s="2919"/>
      <c r="AM102" s="2919"/>
      <c r="AN102" s="2919"/>
      <c r="AO102" s="2919"/>
      <c r="AP102" s="2919"/>
      <c r="AQ102" s="2919"/>
      <c r="AR102" s="2919"/>
      <c r="AS102" s="2919"/>
      <c r="AT102" s="2919"/>
      <c r="AU102" s="2919"/>
      <c r="AV102" s="2919"/>
      <c r="AW102" s="2919"/>
      <c r="AX102" s="2919"/>
      <c r="AY102" s="2842"/>
      <c r="AZ102" s="2842"/>
      <c r="BA102" s="2842"/>
      <c r="BB102" s="2842"/>
      <c r="BC102" s="2842"/>
      <c r="BD102" s="2842"/>
      <c r="BE102" s="2842"/>
      <c r="BF102" s="2842"/>
      <c r="BG102" s="2842"/>
      <c r="BH102" s="2842"/>
      <c r="BI102" s="2842"/>
      <c r="BJ102" s="2842"/>
      <c r="BK102" s="2842"/>
      <c r="BL102" s="2842"/>
      <c r="BM102" s="2842"/>
      <c r="BN102" s="2842"/>
      <c r="BO102" s="2842"/>
      <c r="BP102" s="2842"/>
      <c r="BQ102" s="2842"/>
      <c r="BR102" s="2842"/>
      <c r="BS102" s="2842"/>
      <c r="BT102" s="2842"/>
      <c r="BU102" s="2842"/>
      <c r="BV102" s="2842"/>
      <c r="BW102" s="2842"/>
      <c r="BX102" s="2842"/>
      <c r="BY102" s="2842"/>
      <c r="BZ102" s="2842"/>
      <c r="CA102" s="2842"/>
      <c r="CB102" s="2842"/>
      <c r="CC102" s="2842"/>
      <c r="CD102" s="2842"/>
      <c r="CE102" s="2842"/>
      <c r="CF102" s="2842"/>
      <c r="CG102" s="2842"/>
      <c r="CH102" s="2842"/>
      <c r="CI102" s="2842"/>
      <c r="CJ102" s="2842"/>
      <c r="CK102" s="2842"/>
      <c r="CL102" s="2842"/>
      <c r="CM102" s="2842"/>
      <c r="CN102" s="2842"/>
      <c r="CO102" s="2842"/>
      <c r="CP102" s="2842"/>
      <c r="CQ102" s="2842"/>
      <c r="CR102" s="2842"/>
      <c r="CS102" s="2842"/>
      <c r="CT102" s="2842"/>
      <c r="CU102" s="2842"/>
    </row>
    <row r="103" spans="2:99" ht="12.75" customHeight="1">
      <c r="B103" s="2918"/>
      <c r="C103" s="2917"/>
      <c r="D103" s="2891" t="str">
        <f t="shared" si="2"/>
        <v>Medium</v>
      </c>
      <c r="E103" s="2891" t="s">
        <v>2696</v>
      </c>
      <c r="F103" s="2919"/>
      <c r="G103" s="2919"/>
      <c r="H103" s="2919"/>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19"/>
      <c r="AD103" s="2919"/>
      <c r="AE103" s="2919"/>
      <c r="AF103" s="2919"/>
      <c r="AG103" s="2919"/>
      <c r="AH103" s="2919"/>
      <c r="AI103" s="2919"/>
      <c r="AJ103" s="2919"/>
      <c r="AK103" s="2919"/>
      <c r="AL103" s="2919"/>
      <c r="AM103" s="2919"/>
      <c r="AN103" s="2919"/>
      <c r="AO103" s="2919"/>
      <c r="AP103" s="2919"/>
      <c r="AQ103" s="2919"/>
      <c r="AR103" s="2919"/>
      <c r="AS103" s="2919"/>
      <c r="AT103" s="2919"/>
      <c r="AU103" s="2919"/>
      <c r="AV103" s="2919"/>
      <c r="AW103" s="2919"/>
      <c r="AX103" s="2919"/>
      <c r="AY103" s="2842"/>
      <c r="AZ103" s="2842"/>
      <c r="BA103" s="2842"/>
      <c r="BB103" s="2842"/>
      <c r="BC103" s="2842"/>
      <c r="BD103" s="2842"/>
      <c r="BE103" s="2842"/>
      <c r="BF103" s="2842"/>
      <c r="BG103" s="2842"/>
      <c r="BH103" s="2842"/>
      <c r="BI103" s="2842"/>
      <c r="BJ103" s="2842"/>
      <c r="BK103" s="2842"/>
      <c r="BL103" s="2842"/>
      <c r="BM103" s="2842"/>
      <c r="BN103" s="2842"/>
      <c r="BO103" s="2842"/>
      <c r="BP103" s="2842"/>
      <c r="BQ103" s="2842"/>
      <c r="BR103" s="2842"/>
      <c r="BS103" s="2842"/>
      <c r="BT103" s="2842"/>
      <c r="BU103" s="2842"/>
      <c r="BV103" s="2842"/>
      <c r="BW103" s="2842"/>
      <c r="BX103" s="2842"/>
      <c r="BY103" s="2842"/>
      <c r="BZ103" s="2842"/>
      <c r="CA103" s="2842"/>
      <c r="CB103" s="2842"/>
      <c r="CC103" s="2842"/>
      <c r="CD103" s="2842"/>
      <c r="CE103" s="2842"/>
      <c r="CF103" s="2842"/>
      <c r="CG103" s="2842"/>
      <c r="CH103" s="2842"/>
      <c r="CI103" s="2842"/>
      <c r="CJ103" s="2842"/>
      <c r="CK103" s="2842"/>
      <c r="CL103" s="2842"/>
      <c r="CM103" s="2842"/>
      <c r="CN103" s="2842"/>
      <c r="CO103" s="2842"/>
      <c r="CP103" s="2842"/>
      <c r="CQ103" s="2842"/>
      <c r="CR103" s="2842"/>
      <c r="CS103" s="2842"/>
      <c r="CT103" s="2842"/>
      <c r="CU103" s="2842"/>
    </row>
    <row r="104" spans="2:99" ht="12.75" customHeight="1">
      <c r="B104" s="2918"/>
      <c r="C104" s="2917"/>
      <c r="D104" s="2891" t="str">
        <f t="shared" si="2"/>
        <v>High</v>
      </c>
      <c r="E104" s="2891" t="s">
        <v>2696</v>
      </c>
      <c r="F104" s="2919"/>
      <c r="G104" s="2919"/>
      <c r="H104" s="2919"/>
      <c r="I104" s="2919"/>
      <c r="J104" s="2919"/>
      <c r="K104" s="2919"/>
      <c r="L104" s="2919"/>
      <c r="M104" s="2919"/>
      <c r="N104" s="2919"/>
      <c r="O104" s="2919"/>
      <c r="P104" s="2919"/>
      <c r="Q104" s="2919"/>
      <c r="R104" s="2919"/>
      <c r="S104" s="2919"/>
      <c r="T104" s="2919"/>
      <c r="U104" s="2919"/>
      <c r="V104" s="2919"/>
      <c r="W104" s="2919"/>
      <c r="X104" s="2919"/>
      <c r="Y104" s="2919"/>
      <c r="Z104" s="2919"/>
      <c r="AA104" s="2919"/>
      <c r="AB104" s="2919"/>
      <c r="AC104" s="2919"/>
      <c r="AD104" s="2919"/>
      <c r="AE104" s="2919"/>
      <c r="AF104" s="2919"/>
      <c r="AG104" s="2919"/>
      <c r="AH104" s="2919"/>
      <c r="AI104" s="2919"/>
      <c r="AJ104" s="2919"/>
      <c r="AK104" s="2919"/>
      <c r="AL104" s="2919"/>
      <c r="AM104" s="2919"/>
      <c r="AN104" s="2919"/>
      <c r="AO104" s="2919"/>
      <c r="AP104" s="2919"/>
      <c r="AQ104" s="2919"/>
      <c r="AR104" s="2919"/>
      <c r="AS104" s="2919"/>
      <c r="AT104" s="2919"/>
      <c r="AU104" s="2919"/>
      <c r="AV104" s="2919"/>
      <c r="AW104" s="2919"/>
      <c r="AX104" s="2919"/>
      <c r="AY104" s="2842"/>
      <c r="AZ104" s="2842"/>
      <c r="BA104" s="2842"/>
      <c r="BB104" s="2842"/>
      <c r="BC104" s="2842"/>
      <c r="BD104" s="2842"/>
      <c r="BE104" s="2842"/>
      <c r="BF104" s="2842"/>
      <c r="BG104" s="2842"/>
      <c r="BH104" s="2842"/>
      <c r="BI104" s="2842"/>
      <c r="BJ104" s="2842"/>
      <c r="BK104" s="2842"/>
      <c r="BL104" s="2842"/>
      <c r="BM104" s="2842"/>
      <c r="BN104" s="2842"/>
      <c r="BO104" s="2842"/>
      <c r="BP104" s="2842"/>
      <c r="BQ104" s="2842"/>
      <c r="BR104" s="2842"/>
      <c r="BS104" s="2842"/>
      <c r="BT104" s="2842"/>
      <c r="BU104" s="2842"/>
      <c r="BV104" s="2842"/>
      <c r="BW104" s="2842"/>
      <c r="BX104" s="2842"/>
      <c r="BY104" s="2842"/>
      <c r="BZ104" s="2842"/>
      <c r="CA104" s="2842"/>
      <c r="CB104" s="2842"/>
      <c r="CC104" s="2842"/>
      <c r="CD104" s="2842"/>
      <c r="CE104" s="2842"/>
      <c r="CF104" s="2842"/>
      <c r="CG104" s="2842"/>
      <c r="CH104" s="2842"/>
      <c r="CI104" s="2842"/>
      <c r="CJ104" s="2842"/>
      <c r="CK104" s="2842"/>
      <c r="CL104" s="2842"/>
      <c r="CM104" s="2842"/>
      <c r="CN104" s="2842"/>
      <c r="CO104" s="2842"/>
      <c r="CP104" s="2842"/>
      <c r="CQ104" s="2842"/>
      <c r="CR104" s="2842"/>
      <c r="CS104" s="2842"/>
      <c r="CT104" s="2842"/>
      <c r="CU104" s="2842"/>
    </row>
    <row r="105" spans="2:99" ht="12.75" customHeight="1">
      <c r="B105" s="2918"/>
      <c r="C105" s="2917"/>
      <c r="D105" s="2891" t="str">
        <f t="shared" si="2"/>
        <v>Very High</v>
      </c>
      <c r="E105" s="2891" t="s">
        <v>2696</v>
      </c>
      <c r="F105" s="2919"/>
      <c r="G105" s="2919"/>
      <c r="H105" s="2919"/>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19"/>
      <c r="AD105" s="2919"/>
      <c r="AE105" s="2919"/>
      <c r="AF105" s="2919"/>
      <c r="AG105" s="2919"/>
      <c r="AH105" s="2919"/>
      <c r="AI105" s="2919"/>
      <c r="AJ105" s="2919"/>
      <c r="AK105" s="2919"/>
      <c r="AL105" s="2919"/>
      <c r="AM105" s="2919"/>
      <c r="AN105" s="2919"/>
      <c r="AO105" s="2919"/>
      <c r="AP105" s="2919"/>
      <c r="AQ105" s="2919"/>
      <c r="AR105" s="2919"/>
      <c r="AS105" s="2919"/>
      <c r="AT105" s="2919"/>
      <c r="AU105" s="2919"/>
      <c r="AV105" s="2919"/>
      <c r="AW105" s="2919"/>
      <c r="AX105" s="2919"/>
      <c r="AY105" s="2842"/>
      <c r="AZ105" s="2842"/>
      <c r="BA105" s="2842"/>
      <c r="BB105" s="2842"/>
      <c r="BC105" s="2842"/>
      <c r="BD105" s="2842"/>
      <c r="BE105" s="2842"/>
      <c r="BF105" s="2842"/>
      <c r="BG105" s="2842"/>
      <c r="BH105" s="2842"/>
      <c r="BI105" s="2842"/>
      <c r="BJ105" s="2842"/>
      <c r="BK105" s="2842"/>
      <c r="BL105" s="2842"/>
      <c r="BM105" s="2842"/>
      <c r="BN105" s="2842"/>
      <c r="BO105" s="2842"/>
      <c r="BP105" s="2842"/>
      <c r="BQ105" s="2842"/>
      <c r="BR105" s="2842"/>
      <c r="BS105" s="2842"/>
      <c r="BT105" s="2842"/>
      <c r="BU105" s="2842"/>
      <c r="BV105" s="2842"/>
      <c r="BW105" s="2842"/>
      <c r="BX105" s="2842"/>
      <c r="BY105" s="2842"/>
      <c r="BZ105" s="2842"/>
      <c r="CA105" s="2842"/>
      <c r="CB105" s="2842"/>
      <c r="CC105" s="2842"/>
      <c r="CD105" s="2842"/>
      <c r="CE105" s="2842"/>
      <c r="CF105" s="2842"/>
      <c r="CG105" s="2842"/>
      <c r="CH105" s="2842"/>
      <c r="CI105" s="2842"/>
      <c r="CJ105" s="2842"/>
      <c r="CK105" s="2842"/>
      <c r="CL105" s="2842"/>
      <c r="CM105" s="2842"/>
      <c r="CN105" s="2842"/>
      <c r="CO105" s="2842"/>
      <c r="CP105" s="2842"/>
      <c r="CQ105" s="2842"/>
      <c r="CR105" s="2842"/>
      <c r="CS105" s="2842"/>
      <c r="CT105" s="2842"/>
      <c r="CU105" s="2842"/>
    </row>
    <row r="106" spans="2:99" ht="12.75" customHeight="1">
      <c r="B106" s="2918">
        <v>7</v>
      </c>
      <c r="C106" s="2917" t="s">
        <v>2699</v>
      </c>
      <c r="D106" s="2891" t="str">
        <f t="shared" si="2"/>
        <v>Low</v>
      </c>
      <c r="E106" s="2891" t="s">
        <v>1396</v>
      </c>
      <c r="F106" s="2919"/>
      <c r="G106" s="2919"/>
      <c r="H106" s="2919"/>
      <c r="I106" s="2919"/>
      <c r="J106" s="2919"/>
      <c r="K106" s="2919"/>
      <c r="L106" s="2919"/>
      <c r="M106" s="2919"/>
      <c r="N106" s="2919"/>
      <c r="O106" s="2919"/>
      <c r="P106" s="2919"/>
      <c r="Q106" s="2919"/>
      <c r="R106" s="2919"/>
      <c r="S106" s="2919"/>
      <c r="T106" s="2919"/>
      <c r="U106" s="2919"/>
      <c r="V106" s="2919"/>
      <c r="W106" s="2919"/>
      <c r="X106" s="2919"/>
      <c r="Y106" s="2919"/>
      <c r="Z106" s="2919"/>
      <c r="AA106" s="2919"/>
      <c r="AB106" s="2919"/>
      <c r="AC106" s="2919"/>
      <c r="AD106" s="2919"/>
      <c r="AE106" s="2919"/>
      <c r="AF106" s="2919"/>
      <c r="AG106" s="2919"/>
      <c r="AH106" s="2919"/>
      <c r="AI106" s="2919"/>
      <c r="AJ106" s="2919"/>
      <c r="AK106" s="2919"/>
      <c r="AL106" s="2919"/>
      <c r="AM106" s="2919"/>
      <c r="AN106" s="2919"/>
      <c r="AO106" s="2919"/>
      <c r="AP106" s="2919"/>
      <c r="AQ106" s="2919"/>
      <c r="AR106" s="2919"/>
      <c r="AS106" s="2919"/>
      <c r="AT106" s="2919"/>
      <c r="AU106" s="2919"/>
      <c r="AV106" s="2919"/>
      <c r="AW106" s="2919"/>
      <c r="AX106" s="2919"/>
      <c r="AY106" s="2842"/>
      <c r="AZ106" s="2842"/>
      <c r="BA106" s="2842"/>
      <c r="BB106" s="2842"/>
      <c r="BC106" s="2842"/>
      <c r="BD106" s="2842"/>
      <c r="BE106" s="2842"/>
      <c r="BF106" s="2842"/>
      <c r="BG106" s="2842"/>
      <c r="BH106" s="2842"/>
      <c r="BI106" s="2842"/>
      <c r="BJ106" s="2842"/>
      <c r="BK106" s="2842"/>
      <c r="BL106" s="2842"/>
      <c r="BM106" s="2842"/>
      <c r="BN106" s="2842"/>
      <c r="BO106" s="2842"/>
      <c r="BP106" s="2842"/>
      <c r="BQ106" s="2842"/>
      <c r="BR106" s="2842"/>
      <c r="BS106" s="2842"/>
      <c r="BT106" s="2842"/>
      <c r="BU106" s="2842"/>
      <c r="BV106" s="2842"/>
      <c r="BW106" s="2842"/>
      <c r="BX106" s="2842"/>
      <c r="BY106" s="2842"/>
      <c r="BZ106" s="2842"/>
      <c r="CA106" s="2842"/>
      <c r="CB106" s="2842"/>
      <c r="CC106" s="2842"/>
      <c r="CD106" s="2842"/>
      <c r="CE106" s="2842"/>
      <c r="CF106" s="2842"/>
      <c r="CG106" s="2842"/>
      <c r="CH106" s="2842"/>
      <c r="CI106" s="2842"/>
      <c r="CJ106" s="2842"/>
      <c r="CK106" s="2842"/>
      <c r="CL106" s="2842"/>
      <c r="CM106" s="2842"/>
      <c r="CN106" s="2842"/>
      <c r="CO106" s="2842"/>
      <c r="CP106" s="2842"/>
      <c r="CQ106" s="2842"/>
      <c r="CR106" s="2842"/>
      <c r="CS106" s="2842"/>
      <c r="CT106" s="2842"/>
      <c r="CU106" s="2842"/>
    </row>
    <row r="107" spans="2:99" ht="12.75" customHeight="1">
      <c r="B107" s="2918"/>
      <c r="C107" s="2891"/>
      <c r="D107" s="2891" t="str">
        <f t="shared" si="2"/>
        <v>Medium</v>
      </c>
      <c r="E107" s="2891" t="s">
        <v>1396</v>
      </c>
      <c r="F107" s="2919"/>
      <c r="G107" s="2919"/>
      <c r="H107" s="2919"/>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19"/>
      <c r="AD107" s="2919"/>
      <c r="AE107" s="2919"/>
      <c r="AF107" s="2919"/>
      <c r="AG107" s="2919"/>
      <c r="AH107" s="2919"/>
      <c r="AI107" s="2919"/>
      <c r="AJ107" s="2919"/>
      <c r="AK107" s="2919"/>
      <c r="AL107" s="2919"/>
      <c r="AM107" s="2919"/>
      <c r="AN107" s="2919"/>
      <c r="AO107" s="2919"/>
      <c r="AP107" s="2919"/>
      <c r="AQ107" s="2919"/>
      <c r="AR107" s="2919"/>
      <c r="AS107" s="2919"/>
      <c r="AT107" s="2919"/>
      <c r="AU107" s="2919"/>
      <c r="AV107" s="2919"/>
      <c r="AW107" s="2919"/>
      <c r="AX107" s="2919"/>
      <c r="AY107" s="2842"/>
      <c r="AZ107" s="2842"/>
      <c r="BA107" s="2842"/>
      <c r="BB107" s="2842"/>
      <c r="BC107" s="2842"/>
      <c r="BD107" s="2842"/>
      <c r="BE107" s="2842"/>
      <c r="BF107" s="2842"/>
      <c r="BG107" s="2842"/>
      <c r="BH107" s="2842"/>
      <c r="BI107" s="2842"/>
      <c r="BJ107" s="2842"/>
      <c r="BK107" s="2842"/>
      <c r="BL107" s="2842"/>
      <c r="BM107" s="2842"/>
      <c r="BN107" s="2842"/>
      <c r="BO107" s="2842"/>
      <c r="BP107" s="2842"/>
      <c r="BQ107" s="2842"/>
      <c r="BR107" s="2842"/>
      <c r="BS107" s="2842"/>
      <c r="BT107" s="2842"/>
      <c r="BU107" s="2842"/>
      <c r="BV107" s="2842"/>
      <c r="BW107" s="2842"/>
      <c r="BX107" s="2842"/>
      <c r="BY107" s="2842"/>
      <c r="BZ107" s="2842"/>
      <c r="CA107" s="2842"/>
      <c r="CB107" s="2842"/>
      <c r="CC107" s="2842"/>
      <c r="CD107" s="2842"/>
      <c r="CE107" s="2842"/>
      <c r="CF107" s="2842"/>
      <c r="CG107" s="2842"/>
      <c r="CH107" s="2842"/>
      <c r="CI107" s="2842"/>
      <c r="CJ107" s="2842"/>
      <c r="CK107" s="2842"/>
      <c r="CL107" s="2842"/>
      <c r="CM107" s="2842"/>
      <c r="CN107" s="2842"/>
      <c r="CO107" s="2842"/>
      <c r="CP107" s="2842"/>
      <c r="CQ107" s="2842"/>
      <c r="CR107" s="2842"/>
      <c r="CS107" s="2842"/>
      <c r="CT107" s="2842"/>
      <c r="CU107" s="2842"/>
    </row>
    <row r="108" spans="2:99" ht="12.75" customHeight="1">
      <c r="B108" s="2918"/>
      <c r="C108" s="2891"/>
      <c r="D108" s="2891" t="str">
        <f t="shared" si="2"/>
        <v>High</v>
      </c>
      <c r="E108" s="2891" t="s">
        <v>1396</v>
      </c>
      <c r="F108" s="2919"/>
      <c r="G108" s="2919"/>
      <c r="H108" s="2919"/>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19"/>
      <c r="AD108" s="2919"/>
      <c r="AE108" s="2919"/>
      <c r="AF108" s="2919"/>
      <c r="AG108" s="2919"/>
      <c r="AH108" s="2919"/>
      <c r="AI108" s="2919"/>
      <c r="AJ108" s="2919"/>
      <c r="AK108" s="2919"/>
      <c r="AL108" s="2919"/>
      <c r="AM108" s="2919"/>
      <c r="AN108" s="2919"/>
      <c r="AO108" s="2919"/>
      <c r="AP108" s="2919"/>
      <c r="AQ108" s="2919"/>
      <c r="AR108" s="2919"/>
      <c r="AS108" s="2919"/>
      <c r="AT108" s="2919"/>
      <c r="AU108" s="2919"/>
      <c r="AV108" s="2919"/>
      <c r="AW108" s="2919"/>
      <c r="AX108" s="2919"/>
      <c r="AY108" s="2842"/>
      <c r="AZ108" s="2842"/>
      <c r="BA108" s="2842"/>
      <c r="BB108" s="2842"/>
      <c r="BC108" s="2842"/>
      <c r="BD108" s="2842"/>
      <c r="BE108" s="2842"/>
      <c r="BF108" s="2842"/>
      <c r="BG108" s="2842"/>
      <c r="BH108" s="2842"/>
      <c r="BI108" s="2842"/>
      <c r="BJ108" s="2842"/>
      <c r="BK108" s="2842"/>
      <c r="BL108" s="2842"/>
      <c r="BM108" s="2842"/>
      <c r="BN108" s="2842"/>
      <c r="BO108" s="2842"/>
      <c r="BP108" s="2842"/>
      <c r="BQ108" s="2842"/>
      <c r="BR108" s="2842"/>
      <c r="BS108" s="2842"/>
      <c r="BT108" s="2842"/>
      <c r="BU108" s="2842"/>
      <c r="BV108" s="2842"/>
      <c r="BW108" s="2842"/>
      <c r="BX108" s="2842"/>
      <c r="BY108" s="2842"/>
      <c r="BZ108" s="2842"/>
      <c r="CA108" s="2842"/>
      <c r="CB108" s="2842"/>
      <c r="CC108" s="2842"/>
      <c r="CD108" s="2842"/>
      <c r="CE108" s="2842"/>
      <c r="CF108" s="2842"/>
      <c r="CG108" s="2842"/>
      <c r="CH108" s="2842"/>
      <c r="CI108" s="2842"/>
      <c r="CJ108" s="2842"/>
      <c r="CK108" s="2842"/>
      <c r="CL108" s="2842"/>
      <c r="CM108" s="2842"/>
      <c r="CN108" s="2842"/>
      <c r="CO108" s="2842"/>
      <c r="CP108" s="2842"/>
      <c r="CQ108" s="2842"/>
      <c r="CR108" s="2842"/>
      <c r="CS108" s="2842"/>
      <c r="CT108" s="2842"/>
      <c r="CU108" s="2842"/>
    </row>
    <row r="109" spans="2:99" ht="12.75" customHeight="1">
      <c r="B109" s="2918"/>
      <c r="C109" s="2891"/>
      <c r="D109" s="2891" t="str">
        <f t="shared" si="2"/>
        <v>Very High</v>
      </c>
      <c r="E109" s="2891" t="s">
        <v>1396</v>
      </c>
      <c r="F109" s="2919"/>
      <c r="G109" s="2919"/>
      <c r="H109" s="2919"/>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19"/>
      <c r="AD109" s="2919"/>
      <c r="AE109" s="2919"/>
      <c r="AF109" s="2919"/>
      <c r="AG109" s="2919"/>
      <c r="AH109" s="2919"/>
      <c r="AI109" s="2919"/>
      <c r="AJ109" s="2919"/>
      <c r="AK109" s="2919"/>
      <c r="AL109" s="2919"/>
      <c r="AM109" s="2919"/>
      <c r="AN109" s="2919"/>
      <c r="AO109" s="2919"/>
      <c r="AP109" s="2919"/>
      <c r="AQ109" s="2919"/>
      <c r="AR109" s="2919"/>
      <c r="AS109" s="2919"/>
      <c r="AT109" s="2919"/>
      <c r="AU109" s="2919"/>
      <c r="AV109" s="2919"/>
      <c r="AW109" s="2919"/>
      <c r="AX109" s="2919"/>
      <c r="AY109" s="2842"/>
      <c r="AZ109" s="2842"/>
      <c r="BA109" s="2842"/>
      <c r="BB109" s="2842"/>
      <c r="BC109" s="2842"/>
      <c r="BD109" s="2842"/>
      <c r="BE109" s="2842"/>
      <c r="BF109" s="2842"/>
      <c r="BG109" s="2842"/>
      <c r="BH109" s="2842"/>
      <c r="BI109" s="2842"/>
      <c r="BJ109" s="2842"/>
      <c r="BK109" s="2842"/>
      <c r="BL109" s="2842"/>
      <c r="BM109" s="2842"/>
      <c r="BN109" s="2842"/>
      <c r="BO109" s="2842"/>
      <c r="BP109" s="2842"/>
      <c r="BQ109" s="2842"/>
      <c r="BR109" s="2842"/>
      <c r="BS109" s="2842"/>
      <c r="BT109" s="2842"/>
      <c r="BU109" s="2842"/>
      <c r="BV109" s="2842"/>
      <c r="BW109" s="2842"/>
      <c r="BX109" s="2842"/>
      <c r="BY109" s="2842"/>
      <c r="BZ109" s="2842"/>
      <c r="CA109" s="2842"/>
      <c r="CB109" s="2842"/>
      <c r="CC109" s="2842"/>
      <c r="CD109" s="2842"/>
      <c r="CE109" s="2842"/>
      <c r="CF109" s="2842"/>
      <c r="CG109" s="2842"/>
      <c r="CH109" s="2842"/>
      <c r="CI109" s="2842"/>
      <c r="CJ109" s="2842"/>
      <c r="CK109" s="2842"/>
      <c r="CL109" s="2842"/>
      <c r="CM109" s="2842"/>
      <c r="CN109" s="2842"/>
      <c r="CO109" s="2842"/>
      <c r="CP109" s="2842"/>
      <c r="CQ109" s="2842"/>
      <c r="CR109" s="2842"/>
      <c r="CS109" s="2842"/>
      <c r="CT109" s="2842"/>
      <c r="CU109" s="2842"/>
    </row>
    <row r="110" spans="2:99">
      <c r="AY110" s="2842"/>
      <c r="AZ110" s="2842"/>
      <c r="BA110" s="2842"/>
      <c r="BB110" s="2842"/>
      <c r="BC110" s="2842"/>
      <c r="BD110" s="2842"/>
      <c r="BE110" s="2842"/>
      <c r="BF110" s="2842"/>
      <c r="BG110" s="2842"/>
      <c r="BH110" s="2842"/>
      <c r="BI110" s="2842"/>
      <c r="BJ110" s="2842"/>
      <c r="BK110" s="2842"/>
      <c r="BL110" s="2842"/>
      <c r="BM110" s="2842"/>
      <c r="BN110" s="2842"/>
      <c r="BO110" s="2842"/>
      <c r="BP110" s="2842"/>
      <c r="BQ110" s="2842"/>
      <c r="BR110" s="2842"/>
      <c r="BS110" s="2842"/>
      <c r="BT110" s="2842"/>
      <c r="BU110" s="2842"/>
      <c r="BV110" s="2842"/>
      <c r="BW110" s="2842"/>
      <c r="BX110" s="2842"/>
      <c r="BY110" s="2842"/>
      <c r="BZ110" s="2842"/>
      <c r="CA110" s="2842"/>
      <c r="CB110" s="2842"/>
      <c r="CC110" s="2842"/>
      <c r="CD110" s="2842"/>
      <c r="CE110" s="2842"/>
      <c r="CF110" s="2842"/>
      <c r="CG110" s="2842"/>
      <c r="CH110" s="2842"/>
      <c r="CI110" s="2842"/>
      <c r="CJ110" s="2842"/>
      <c r="CK110" s="2842"/>
      <c r="CL110" s="2842"/>
      <c r="CM110" s="2842"/>
      <c r="CN110" s="2842"/>
      <c r="CO110" s="2842"/>
      <c r="CP110" s="2842"/>
      <c r="CQ110" s="2842"/>
      <c r="CR110" s="2842"/>
      <c r="CS110" s="2842"/>
      <c r="CT110" s="2842"/>
      <c r="CU110" s="2842"/>
    </row>
    <row r="111" spans="2:99">
      <c r="B111" s="2925" t="s">
        <v>2702</v>
      </c>
      <c r="AY111" s="2842"/>
      <c r="AZ111" s="2842"/>
      <c r="BA111" s="2842"/>
      <c r="BB111" s="2842"/>
      <c r="BC111" s="2842"/>
      <c r="BD111" s="2842"/>
      <c r="BE111" s="2842"/>
      <c r="BF111" s="2842"/>
      <c r="BG111" s="2842"/>
      <c r="BH111" s="2842"/>
      <c r="BI111" s="2842"/>
      <c r="BJ111" s="2842"/>
      <c r="BK111" s="2842"/>
      <c r="BL111" s="2842"/>
      <c r="BM111" s="2842"/>
      <c r="BN111" s="2842"/>
      <c r="BO111" s="2842"/>
      <c r="BP111" s="2842"/>
      <c r="BQ111" s="2842"/>
      <c r="BR111" s="2842"/>
      <c r="BS111" s="2842"/>
      <c r="BT111" s="2842"/>
      <c r="BU111" s="2842"/>
      <c r="BV111" s="2842"/>
      <c r="BW111" s="2842"/>
      <c r="BX111" s="2842"/>
      <c r="BY111" s="2842"/>
      <c r="BZ111" s="2842"/>
      <c r="CA111" s="2842"/>
      <c r="CB111" s="2842"/>
      <c r="CC111" s="2842"/>
      <c r="CD111" s="2842"/>
      <c r="CE111" s="2842"/>
      <c r="CF111" s="2842"/>
      <c r="CG111" s="2842"/>
      <c r="CH111" s="2842"/>
      <c r="CI111" s="2842"/>
      <c r="CJ111" s="2842"/>
      <c r="CK111" s="2842"/>
      <c r="CL111" s="2842"/>
      <c r="CM111" s="2842"/>
      <c r="CN111" s="2842"/>
      <c r="CO111" s="2842"/>
      <c r="CP111" s="2842"/>
      <c r="CQ111" s="2842"/>
      <c r="CR111" s="2842"/>
      <c r="CS111" s="2842"/>
      <c r="CT111" s="2842"/>
      <c r="CU111" s="2842"/>
    </row>
    <row r="112" spans="2:99" ht="21" customHeight="1">
      <c r="AY112" s="2842"/>
      <c r="AZ112" s="2842"/>
      <c r="BA112" s="2842"/>
      <c r="BB112" s="2842"/>
      <c r="BC112" s="2842"/>
      <c r="BD112" s="2842"/>
      <c r="BE112" s="2842"/>
      <c r="BF112" s="2842"/>
      <c r="BG112" s="2842"/>
      <c r="BH112" s="2842"/>
      <c r="BI112" s="2842"/>
      <c r="BJ112" s="2842"/>
      <c r="BK112" s="2842"/>
      <c r="BL112" s="2842"/>
      <c r="BM112" s="2842"/>
      <c r="BN112" s="2842"/>
      <c r="BO112" s="2842"/>
      <c r="BP112" s="2842"/>
      <c r="BQ112" s="2842"/>
      <c r="BR112" s="2842"/>
      <c r="BS112" s="2842"/>
      <c r="BT112" s="2842"/>
      <c r="BU112" s="2842"/>
      <c r="BV112" s="2842"/>
      <c r="BW112" s="2842"/>
      <c r="BX112" s="2842"/>
      <c r="BY112" s="2842"/>
      <c r="BZ112" s="2842"/>
      <c r="CA112" s="2842"/>
      <c r="CB112" s="2842"/>
      <c r="CC112" s="2842"/>
      <c r="CD112" s="2842"/>
      <c r="CE112" s="2842"/>
      <c r="CF112" s="2842"/>
      <c r="CG112" s="2842"/>
      <c r="CH112" s="2842"/>
      <c r="CI112" s="2842"/>
      <c r="CJ112" s="2842"/>
      <c r="CK112" s="2842"/>
      <c r="CL112" s="2842"/>
      <c r="CM112" s="2842"/>
      <c r="CN112" s="2842"/>
      <c r="CO112" s="2842"/>
      <c r="CP112" s="2842"/>
      <c r="CQ112" s="2842"/>
      <c r="CR112" s="2842"/>
      <c r="CS112" s="2842"/>
      <c r="CT112" s="2842"/>
      <c r="CU112" s="2842"/>
    </row>
    <row r="113" spans="2:98" ht="17.25" customHeight="1">
      <c r="B113" s="2926" t="s">
        <v>2703</v>
      </c>
      <c r="C113" s="2927"/>
      <c r="D113" s="2928"/>
      <c r="E113" s="2928" t="s">
        <v>244</v>
      </c>
      <c r="F113" s="3770">
        <v>41364</v>
      </c>
      <c r="G113" s="3771"/>
      <c r="H113" s="3771"/>
      <c r="I113" s="3771"/>
      <c r="J113" s="3772"/>
      <c r="K113" s="3770">
        <v>41729</v>
      </c>
      <c r="L113" s="3771"/>
      <c r="M113" s="3771"/>
      <c r="N113" s="3771"/>
      <c r="O113" s="3772"/>
      <c r="P113" s="3770">
        <v>42094</v>
      </c>
      <c r="Q113" s="3771"/>
      <c r="R113" s="3771"/>
      <c r="S113" s="3771"/>
      <c r="T113" s="3772"/>
      <c r="U113" s="3770">
        <v>42460</v>
      </c>
      <c r="V113" s="3771"/>
      <c r="W113" s="3771"/>
      <c r="X113" s="3771"/>
      <c r="Y113" s="3772"/>
      <c r="Z113" s="3770">
        <v>42825</v>
      </c>
      <c r="AA113" s="3771"/>
      <c r="AB113" s="3771"/>
      <c r="AC113" s="3771"/>
      <c r="AD113" s="3772"/>
      <c r="AE113" s="3770">
        <v>43190</v>
      </c>
      <c r="AF113" s="3771"/>
      <c r="AG113" s="3771"/>
      <c r="AH113" s="3771"/>
      <c r="AI113" s="3772"/>
      <c r="AJ113" s="3770">
        <v>43555</v>
      </c>
      <c r="AK113" s="3771"/>
      <c r="AL113" s="3771"/>
      <c r="AM113" s="3771"/>
      <c r="AN113" s="3772"/>
      <c r="AO113" s="3770">
        <v>43921</v>
      </c>
      <c r="AP113" s="3771"/>
      <c r="AQ113" s="3771"/>
      <c r="AR113" s="3771"/>
      <c r="AS113" s="3772"/>
      <c r="AT113" s="3770">
        <v>44286</v>
      </c>
      <c r="AU113" s="3771"/>
      <c r="AV113" s="3771"/>
      <c r="AW113" s="3771"/>
      <c r="AX113" s="3772"/>
      <c r="AY113" s="2842"/>
      <c r="AZ113" s="2842"/>
      <c r="BA113" s="2842"/>
      <c r="BB113" s="2842"/>
      <c r="BC113" s="2842"/>
      <c r="BD113" s="2842"/>
      <c r="BE113" s="2842"/>
      <c r="BF113" s="2842"/>
      <c r="BG113" s="2842"/>
      <c r="BH113" s="2842"/>
      <c r="BI113" s="2842"/>
      <c r="BJ113" s="2842"/>
      <c r="BK113" s="2842"/>
      <c r="BL113" s="2842"/>
      <c r="BM113" s="2842"/>
      <c r="BN113" s="2842"/>
      <c r="BO113" s="2842"/>
      <c r="BP113" s="2842"/>
      <c r="BQ113" s="2842"/>
      <c r="BR113" s="2842"/>
      <c r="BS113" s="2842"/>
      <c r="BT113" s="2842"/>
      <c r="BU113" s="2842"/>
      <c r="BV113" s="2842"/>
      <c r="BW113" s="2842"/>
      <c r="BX113" s="2842"/>
      <c r="BY113" s="2842"/>
      <c r="BZ113" s="2842"/>
      <c r="CA113" s="2842"/>
      <c r="CB113" s="2842"/>
      <c r="CC113" s="2842"/>
      <c r="CD113" s="2842"/>
      <c r="CE113" s="2842"/>
      <c r="CF113" s="2842"/>
      <c r="CG113" s="2842"/>
      <c r="CH113" s="2842"/>
      <c r="CI113" s="2842"/>
      <c r="CJ113" s="2842"/>
      <c r="CK113" s="2842"/>
      <c r="CL113" s="2842"/>
      <c r="CM113" s="2842"/>
      <c r="CN113" s="2842"/>
      <c r="CO113" s="2842"/>
      <c r="CP113" s="2842"/>
      <c r="CQ113" s="2842"/>
      <c r="CR113" s="2842"/>
      <c r="CS113" s="2842"/>
      <c r="CT113" s="2842"/>
    </row>
    <row r="114" spans="2:98" ht="17.25" customHeight="1">
      <c r="B114" s="2908"/>
      <c r="C114" s="2909"/>
      <c r="D114" s="2909"/>
      <c r="E114" s="2910"/>
      <c r="F114" s="2929" t="s">
        <v>2704</v>
      </c>
      <c r="G114" s="2929"/>
      <c r="H114" s="2929"/>
      <c r="I114" s="2930"/>
      <c r="J114" s="2931" t="s">
        <v>8</v>
      </c>
      <c r="K114" s="2929" t="s">
        <v>2704</v>
      </c>
      <c r="L114" s="2929"/>
      <c r="M114" s="2929"/>
      <c r="N114" s="2930"/>
      <c r="O114" s="2931" t="s">
        <v>8</v>
      </c>
      <c r="P114" s="2929" t="s">
        <v>2704</v>
      </c>
      <c r="Q114" s="2929"/>
      <c r="R114" s="2929"/>
      <c r="S114" s="2930"/>
      <c r="T114" s="2931" t="s">
        <v>8</v>
      </c>
      <c r="U114" s="2929" t="s">
        <v>2704</v>
      </c>
      <c r="V114" s="2929"/>
      <c r="W114" s="2929"/>
      <c r="X114" s="2930"/>
      <c r="Y114" s="2931" t="s">
        <v>8</v>
      </c>
      <c r="Z114" s="2929" t="s">
        <v>2704</v>
      </c>
      <c r="AA114" s="2929"/>
      <c r="AB114" s="2929"/>
      <c r="AC114" s="2930"/>
      <c r="AD114" s="2931" t="s">
        <v>8</v>
      </c>
      <c r="AE114" s="2929" t="s">
        <v>2704</v>
      </c>
      <c r="AF114" s="2929"/>
      <c r="AG114" s="2929"/>
      <c r="AH114" s="2930"/>
      <c r="AI114" s="2931" t="s">
        <v>8</v>
      </c>
      <c r="AJ114" s="2929" t="s">
        <v>2704</v>
      </c>
      <c r="AK114" s="2929"/>
      <c r="AL114" s="2929"/>
      <c r="AM114" s="2930"/>
      <c r="AN114" s="2931" t="s">
        <v>8</v>
      </c>
      <c r="AO114" s="2929" t="s">
        <v>2704</v>
      </c>
      <c r="AP114" s="2929"/>
      <c r="AQ114" s="2929"/>
      <c r="AR114" s="2930"/>
      <c r="AS114" s="2931" t="s">
        <v>8</v>
      </c>
      <c r="AT114" s="2929" t="s">
        <v>2704</v>
      </c>
      <c r="AU114" s="2929"/>
      <c r="AV114" s="2929"/>
      <c r="AW114" s="2930"/>
      <c r="AX114" s="2931" t="s">
        <v>8</v>
      </c>
      <c r="AY114" s="2842"/>
      <c r="AZ114" s="2842"/>
      <c r="BA114" s="2842"/>
      <c r="BB114" s="2842"/>
      <c r="BC114" s="2842"/>
      <c r="BD114" s="2842"/>
      <c r="BE114" s="2842"/>
      <c r="BF114" s="2842"/>
      <c r="BG114" s="2842"/>
      <c r="BH114" s="2842"/>
      <c r="BI114" s="2842"/>
      <c r="BJ114" s="2842"/>
      <c r="BK114" s="2842"/>
      <c r="BL114" s="2842"/>
      <c r="BM114" s="2842"/>
      <c r="BN114" s="2842"/>
      <c r="BO114" s="2842"/>
      <c r="BP114" s="2842"/>
      <c r="BQ114" s="2842"/>
      <c r="BR114" s="2842"/>
      <c r="BS114" s="2842"/>
      <c r="BT114" s="2842"/>
      <c r="BU114" s="2842"/>
      <c r="BV114" s="2842"/>
      <c r="BW114" s="2842"/>
      <c r="BX114" s="2842"/>
      <c r="BY114" s="2842"/>
      <c r="BZ114" s="2842"/>
      <c r="CA114" s="2842"/>
      <c r="CB114" s="2842"/>
      <c r="CC114" s="2842"/>
      <c r="CD114" s="2842"/>
      <c r="CE114" s="2842"/>
      <c r="CF114" s="2842"/>
      <c r="CG114" s="2842"/>
      <c r="CH114" s="2842"/>
      <c r="CI114" s="2842"/>
      <c r="CJ114" s="2842"/>
      <c r="CK114" s="2842"/>
      <c r="CL114" s="2842"/>
      <c r="CM114" s="2842"/>
      <c r="CN114" s="2842"/>
      <c r="CO114" s="2842"/>
      <c r="CP114" s="2842"/>
      <c r="CQ114" s="2842"/>
      <c r="CR114" s="2842"/>
      <c r="CS114" s="2842"/>
      <c r="CT114" s="2842"/>
    </row>
    <row r="115" spans="2:98" ht="17.25" customHeight="1">
      <c r="B115" s="2911"/>
      <c r="C115" s="2912"/>
      <c r="D115" s="2912"/>
      <c r="E115" s="2913"/>
      <c r="F115" s="2893" t="s">
        <v>2216</v>
      </c>
      <c r="G115" s="2897" t="s">
        <v>2217</v>
      </c>
      <c r="H115" s="2896" t="s">
        <v>2218</v>
      </c>
      <c r="I115" s="2932" t="s">
        <v>2219</v>
      </c>
      <c r="J115" s="2933"/>
      <c r="K115" s="2893" t="s">
        <v>2216</v>
      </c>
      <c r="L115" s="2897" t="s">
        <v>2217</v>
      </c>
      <c r="M115" s="2896" t="s">
        <v>2218</v>
      </c>
      <c r="N115" s="2932" t="s">
        <v>2219</v>
      </c>
      <c r="O115" s="2933"/>
      <c r="P115" s="2893" t="s">
        <v>2216</v>
      </c>
      <c r="Q115" s="2897" t="s">
        <v>2217</v>
      </c>
      <c r="R115" s="2896" t="s">
        <v>2218</v>
      </c>
      <c r="S115" s="2932" t="s">
        <v>2219</v>
      </c>
      <c r="T115" s="2933"/>
      <c r="U115" s="2893" t="s">
        <v>2216</v>
      </c>
      <c r="V115" s="2897" t="s">
        <v>2217</v>
      </c>
      <c r="W115" s="2896" t="s">
        <v>2218</v>
      </c>
      <c r="X115" s="2932" t="s">
        <v>2219</v>
      </c>
      <c r="Y115" s="2933"/>
      <c r="Z115" s="2893" t="s">
        <v>2216</v>
      </c>
      <c r="AA115" s="2897" t="s">
        <v>2217</v>
      </c>
      <c r="AB115" s="2896" t="s">
        <v>2218</v>
      </c>
      <c r="AC115" s="2932" t="s">
        <v>2219</v>
      </c>
      <c r="AD115" s="2933"/>
      <c r="AE115" s="2893" t="s">
        <v>2216</v>
      </c>
      <c r="AF115" s="2897" t="s">
        <v>2217</v>
      </c>
      <c r="AG115" s="2896" t="s">
        <v>2218</v>
      </c>
      <c r="AH115" s="2932" t="s">
        <v>2219</v>
      </c>
      <c r="AI115" s="2933"/>
      <c r="AJ115" s="2893" t="s">
        <v>2216</v>
      </c>
      <c r="AK115" s="2897" t="s">
        <v>2217</v>
      </c>
      <c r="AL115" s="2896" t="s">
        <v>2218</v>
      </c>
      <c r="AM115" s="2932" t="s">
        <v>2219</v>
      </c>
      <c r="AN115" s="2933"/>
      <c r="AO115" s="2893" t="s">
        <v>2216</v>
      </c>
      <c r="AP115" s="2897" t="s">
        <v>2217</v>
      </c>
      <c r="AQ115" s="2896" t="s">
        <v>2218</v>
      </c>
      <c r="AR115" s="2932" t="s">
        <v>2219</v>
      </c>
      <c r="AS115" s="2933"/>
      <c r="AT115" s="2893" t="s">
        <v>2216</v>
      </c>
      <c r="AU115" s="2897" t="s">
        <v>2217</v>
      </c>
      <c r="AV115" s="2896" t="s">
        <v>2218</v>
      </c>
      <c r="AW115" s="2932" t="s">
        <v>2219</v>
      </c>
      <c r="AX115" s="2933"/>
      <c r="AY115" s="2842"/>
      <c r="AZ115" s="2842"/>
      <c r="BA115" s="2842"/>
      <c r="BB115" s="2842"/>
      <c r="BC115" s="2842"/>
      <c r="BD115" s="2842"/>
      <c r="BE115" s="2842"/>
      <c r="BF115" s="2842"/>
      <c r="BG115" s="2842"/>
      <c r="BH115" s="2842"/>
      <c r="BI115" s="2842"/>
      <c r="BJ115" s="2842"/>
      <c r="BK115" s="2842"/>
      <c r="BL115" s="2842"/>
      <c r="BM115" s="2842"/>
      <c r="BN115" s="2842"/>
      <c r="BO115" s="2842"/>
      <c r="BP115" s="2842"/>
      <c r="BQ115" s="2842"/>
      <c r="BR115" s="2842"/>
      <c r="BS115" s="2842"/>
      <c r="BT115" s="2842"/>
      <c r="BU115" s="2842"/>
      <c r="BV115" s="2842"/>
      <c r="BW115" s="2842"/>
      <c r="BX115" s="2842"/>
      <c r="BY115" s="2842"/>
      <c r="BZ115" s="2842"/>
      <c r="CA115" s="2842"/>
      <c r="CB115" s="2842"/>
      <c r="CC115" s="2842"/>
      <c r="CD115" s="2842"/>
      <c r="CE115" s="2842"/>
      <c r="CF115" s="2842"/>
      <c r="CG115" s="2842"/>
      <c r="CH115" s="2842"/>
      <c r="CI115" s="2842"/>
      <c r="CJ115" s="2842"/>
      <c r="CK115" s="2842"/>
      <c r="CL115" s="2842"/>
      <c r="CM115" s="2842"/>
      <c r="CN115" s="2842"/>
      <c r="CO115" s="2842"/>
      <c r="CP115" s="2842"/>
      <c r="CQ115" s="2842"/>
      <c r="CR115" s="2842"/>
      <c r="CS115" s="2842"/>
      <c r="CT115" s="2842"/>
    </row>
    <row r="116" spans="2:98" ht="17.25" customHeight="1">
      <c r="B116" s="2914" t="s">
        <v>2689</v>
      </c>
      <c r="C116" s="2915"/>
      <c r="D116" s="2915"/>
      <c r="E116" s="2891"/>
      <c r="F116" s="1100"/>
      <c r="G116" s="2916"/>
      <c r="H116" s="2916"/>
      <c r="I116" s="2916"/>
      <c r="J116" s="2891"/>
      <c r="K116" s="1100"/>
      <c r="L116" s="2916"/>
      <c r="M116" s="2916"/>
      <c r="N116" s="2916"/>
      <c r="O116" s="2891"/>
      <c r="P116" s="1100"/>
      <c r="Q116" s="2916"/>
      <c r="R116" s="2916"/>
      <c r="S116" s="2916"/>
      <c r="T116" s="2891"/>
      <c r="U116" s="1100"/>
      <c r="V116" s="2916"/>
      <c r="W116" s="2916"/>
      <c r="X116" s="2916"/>
      <c r="Y116" s="2891"/>
      <c r="Z116" s="1100"/>
      <c r="AA116" s="2916"/>
      <c r="AB116" s="2916"/>
      <c r="AC116" s="2916"/>
      <c r="AD116" s="2891"/>
      <c r="AE116" s="1100"/>
      <c r="AF116" s="2916"/>
      <c r="AG116" s="2916"/>
      <c r="AH116" s="2916"/>
      <c r="AI116" s="2891"/>
      <c r="AJ116" s="1100"/>
      <c r="AK116" s="2916"/>
      <c r="AL116" s="2916"/>
      <c r="AM116" s="2916"/>
      <c r="AN116" s="2891"/>
      <c r="AO116" s="1100"/>
      <c r="AP116" s="2916"/>
      <c r="AQ116" s="2916"/>
      <c r="AR116" s="2916"/>
      <c r="AS116" s="2891"/>
      <c r="AT116" s="1100"/>
      <c r="AU116" s="2916"/>
      <c r="AV116" s="2916"/>
      <c r="AW116" s="2916"/>
      <c r="AX116" s="2891"/>
      <c r="AY116" s="2842"/>
      <c r="AZ116" s="2842"/>
      <c r="BA116" s="2842"/>
      <c r="BB116" s="2842"/>
      <c r="BC116" s="2842"/>
      <c r="BD116" s="2842"/>
      <c r="BE116" s="2842"/>
      <c r="BF116" s="2842"/>
      <c r="BG116" s="2842"/>
      <c r="BH116" s="2842"/>
      <c r="BI116" s="2842"/>
      <c r="BJ116" s="2842"/>
      <c r="BK116" s="2842"/>
      <c r="BL116" s="2842"/>
      <c r="BM116" s="2842"/>
      <c r="BN116" s="2842"/>
      <c r="BO116" s="2842"/>
      <c r="BP116" s="2842"/>
      <c r="BQ116" s="2842"/>
      <c r="BR116" s="2842"/>
      <c r="BS116" s="2842"/>
      <c r="BT116" s="2842"/>
      <c r="BU116" s="2842"/>
      <c r="BV116" s="2842"/>
      <c r="BW116" s="2842"/>
      <c r="BX116" s="2842"/>
      <c r="BY116" s="2842"/>
      <c r="BZ116" s="2842"/>
      <c r="CA116" s="2842"/>
      <c r="CB116" s="2842"/>
      <c r="CC116" s="2842"/>
      <c r="CD116" s="2842"/>
      <c r="CE116" s="2842"/>
      <c r="CF116" s="2842"/>
      <c r="CG116" s="2842"/>
      <c r="CH116" s="2842"/>
      <c r="CI116" s="2842"/>
      <c r="CJ116" s="2842"/>
      <c r="CK116" s="2842"/>
      <c r="CL116" s="2842"/>
      <c r="CM116" s="2842"/>
      <c r="CN116" s="2842"/>
      <c r="CO116" s="2842"/>
      <c r="CP116" s="2842"/>
      <c r="CQ116" s="2842"/>
      <c r="CR116" s="2842"/>
      <c r="CS116" s="2842"/>
      <c r="CT116" s="2842"/>
    </row>
    <row r="117" spans="2:98" ht="17.25" customHeight="1">
      <c r="B117" s="2918">
        <v>1</v>
      </c>
      <c r="C117" s="2891" t="s">
        <v>2690</v>
      </c>
      <c r="D117" s="2891"/>
      <c r="E117" s="2891" t="s">
        <v>2691</v>
      </c>
      <c r="F117" s="2919"/>
      <c r="G117" s="2919"/>
      <c r="H117" s="2919"/>
      <c r="I117" s="2934"/>
      <c r="J117" s="2935">
        <f>SUM(F117:I117)</f>
        <v>0</v>
      </c>
      <c r="K117" s="2919"/>
      <c r="L117" s="2919"/>
      <c r="M117" s="2919"/>
      <c r="N117" s="2934"/>
      <c r="O117" s="2935">
        <f>SUM(K117:N117)</f>
        <v>0</v>
      </c>
      <c r="P117" s="2919"/>
      <c r="Q117" s="2919"/>
      <c r="R117" s="2919"/>
      <c r="S117" s="2934"/>
      <c r="T117" s="2935">
        <f>SUM(P117:S117)</f>
        <v>0</v>
      </c>
      <c r="U117" s="2919"/>
      <c r="V117" s="2919"/>
      <c r="W117" s="2919"/>
      <c r="X117" s="2934"/>
      <c r="Y117" s="2935">
        <f>SUM(U117:X117)</f>
        <v>0</v>
      </c>
      <c r="Z117" s="2919"/>
      <c r="AA117" s="2919"/>
      <c r="AB117" s="2919"/>
      <c r="AC117" s="2934"/>
      <c r="AD117" s="2935">
        <f>SUM(Z117:AC117)</f>
        <v>0</v>
      </c>
      <c r="AE117" s="2919"/>
      <c r="AF117" s="2919"/>
      <c r="AG117" s="2919"/>
      <c r="AH117" s="2934"/>
      <c r="AI117" s="2935">
        <f>SUM(AE117:AH117)</f>
        <v>0</v>
      </c>
      <c r="AJ117" s="2919"/>
      <c r="AK117" s="2919"/>
      <c r="AL117" s="2919"/>
      <c r="AM117" s="2934"/>
      <c r="AN117" s="2935">
        <f>SUM(AJ117:AM117)</f>
        <v>0</v>
      </c>
      <c r="AO117" s="2919"/>
      <c r="AP117" s="2919"/>
      <c r="AQ117" s="2919"/>
      <c r="AR117" s="2934"/>
      <c r="AS117" s="2935">
        <f>SUM(AO117:AR117)</f>
        <v>0</v>
      </c>
      <c r="AT117" s="2919"/>
      <c r="AU117" s="2919"/>
      <c r="AV117" s="2919"/>
      <c r="AW117" s="2934"/>
      <c r="AX117" s="2935">
        <f>SUM(AT117:AW117)</f>
        <v>0</v>
      </c>
      <c r="AY117" s="2842"/>
      <c r="AZ117" s="2842"/>
      <c r="BA117" s="2842"/>
      <c r="BB117" s="2842"/>
      <c r="BC117" s="2842"/>
      <c r="BD117" s="2842"/>
      <c r="BE117" s="2842"/>
      <c r="BF117" s="2842"/>
      <c r="BG117" s="2842"/>
      <c r="BH117" s="2842"/>
      <c r="BI117" s="2842"/>
      <c r="BJ117" s="2842"/>
      <c r="BK117" s="2842"/>
      <c r="BL117" s="2842"/>
      <c r="BM117" s="2842"/>
      <c r="BN117" s="2842"/>
      <c r="BO117" s="2842"/>
      <c r="BP117" s="2842"/>
      <c r="BQ117" s="2842"/>
      <c r="BR117" s="2842"/>
      <c r="BS117" s="2842"/>
      <c r="BT117" s="2842"/>
      <c r="BU117" s="2842"/>
      <c r="BV117" s="2842"/>
      <c r="BW117" s="2842"/>
      <c r="BX117" s="2842"/>
      <c r="BY117" s="2842"/>
      <c r="BZ117" s="2842"/>
      <c r="CA117" s="2842"/>
      <c r="CB117" s="2842"/>
      <c r="CC117" s="2842"/>
      <c r="CD117" s="2842"/>
      <c r="CE117" s="2842"/>
      <c r="CF117" s="2842"/>
      <c r="CG117" s="2842"/>
      <c r="CH117" s="2842"/>
      <c r="CI117" s="2842"/>
      <c r="CJ117" s="2842"/>
      <c r="CK117" s="2842"/>
      <c r="CL117" s="2842"/>
      <c r="CM117" s="2842"/>
      <c r="CN117" s="2842"/>
      <c r="CO117" s="2842"/>
      <c r="CP117" s="2842"/>
      <c r="CQ117" s="2842"/>
      <c r="CR117" s="2842"/>
      <c r="CS117" s="2842"/>
      <c r="CT117" s="2842"/>
    </row>
    <row r="118" spans="2:98" ht="17.25" customHeight="1">
      <c r="B118" s="2918">
        <v>2</v>
      </c>
      <c r="C118" s="2891" t="s">
        <v>2692</v>
      </c>
      <c r="D118" s="2891"/>
      <c r="E118" s="2891" t="s">
        <v>2693</v>
      </c>
      <c r="F118" s="2919"/>
      <c r="G118" s="2919"/>
      <c r="H118" s="2919"/>
      <c r="I118" s="2934"/>
      <c r="J118" s="2935">
        <f t="shared" ref="J118:J139" si="3">SUM(F118:I118)</f>
        <v>0</v>
      </c>
      <c r="K118" s="2919"/>
      <c r="L118" s="2919"/>
      <c r="M118" s="2919"/>
      <c r="N118" s="2934"/>
      <c r="O118" s="2935">
        <f t="shared" ref="O118:O123" si="4">SUM(K118:N118)</f>
        <v>0</v>
      </c>
      <c r="P118" s="2919"/>
      <c r="Q118" s="2919"/>
      <c r="R118" s="2919"/>
      <c r="S118" s="2934"/>
      <c r="T118" s="2935">
        <f t="shared" ref="T118:T123" si="5">SUM(P118:S118)</f>
        <v>0</v>
      </c>
      <c r="U118" s="2919"/>
      <c r="V118" s="2919"/>
      <c r="W118" s="2919"/>
      <c r="X118" s="2934"/>
      <c r="Y118" s="2935">
        <f t="shared" ref="Y118:Y123" si="6">SUM(U118:X118)</f>
        <v>0</v>
      </c>
      <c r="Z118" s="2919"/>
      <c r="AA118" s="2919"/>
      <c r="AB118" s="2919"/>
      <c r="AC118" s="2934"/>
      <c r="AD118" s="2935">
        <f t="shared" ref="AD118:AD123" si="7">SUM(Z118:AC118)</f>
        <v>0</v>
      </c>
      <c r="AE118" s="2919"/>
      <c r="AF118" s="2919"/>
      <c r="AG118" s="2919"/>
      <c r="AH118" s="2934"/>
      <c r="AI118" s="2935">
        <f t="shared" ref="AI118:AI123" si="8">SUM(AE118:AH118)</f>
        <v>0</v>
      </c>
      <c r="AJ118" s="2919"/>
      <c r="AK118" s="2919"/>
      <c r="AL118" s="2919"/>
      <c r="AM118" s="2934"/>
      <c r="AN118" s="2935">
        <f t="shared" ref="AN118:AN123" si="9">SUM(AJ118:AM118)</f>
        <v>0</v>
      </c>
      <c r="AO118" s="2919"/>
      <c r="AP118" s="2919"/>
      <c r="AQ118" s="2919"/>
      <c r="AR118" s="2934"/>
      <c r="AS118" s="2935">
        <f t="shared" ref="AS118:AS123" si="10">SUM(AO118:AR118)</f>
        <v>0</v>
      </c>
      <c r="AT118" s="2919"/>
      <c r="AU118" s="2919"/>
      <c r="AV118" s="2919"/>
      <c r="AW118" s="2934"/>
      <c r="AX118" s="2935">
        <f t="shared" ref="AX118:AX123" si="11">SUM(AT118:AW118)</f>
        <v>0</v>
      </c>
      <c r="AY118" s="2842"/>
      <c r="AZ118" s="2842"/>
      <c r="BA118" s="2842"/>
      <c r="BB118" s="2842"/>
      <c r="BC118" s="2842"/>
      <c r="BD118" s="2842"/>
      <c r="BE118" s="2842"/>
      <c r="BF118" s="2842"/>
      <c r="BG118" s="2842"/>
      <c r="BH118" s="2842"/>
      <c r="BI118" s="2842"/>
      <c r="BJ118" s="2842"/>
      <c r="BK118" s="2842"/>
      <c r="BL118" s="2842"/>
      <c r="BM118" s="2842"/>
      <c r="BN118" s="2842"/>
      <c r="BO118" s="2842"/>
      <c r="BP118" s="2842"/>
      <c r="BQ118" s="2842"/>
      <c r="BR118" s="2842"/>
      <c r="BS118" s="2842"/>
      <c r="BT118" s="2842"/>
      <c r="BU118" s="2842"/>
      <c r="BV118" s="2842"/>
      <c r="BW118" s="2842"/>
      <c r="BX118" s="2842"/>
      <c r="BY118" s="2842"/>
      <c r="BZ118" s="2842"/>
      <c r="CA118" s="2842"/>
      <c r="CB118" s="2842"/>
      <c r="CC118" s="2842"/>
      <c r="CD118" s="2842"/>
      <c r="CE118" s="2842"/>
      <c r="CF118" s="2842"/>
      <c r="CG118" s="2842"/>
      <c r="CH118" s="2842"/>
      <c r="CI118" s="2842"/>
      <c r="CJ118" s="2842"/>
      <c r="CK118" s="2842"/>
      <c r="CL118" s="2842"/>
      <c r="CM118" s="2842"/>
      <c r="CN118" s="2842"/>
      <c r="CO118" s="2842"/>
      <c r="CP118" s="2842"/>
      <c r="CQ118" s="2842"/>
      <c r="CR118" s="2842"/>
      <c r="CS118" s="2842"/>
      <c r="CT118" s="2842"/>
    </row>
    <row r="119" spans="2:98" ht="17.25" customHeight="1">
      <c r="B119" s="2918">
        <v>3</v>
      </c>
      <c r="C119" s="2891" t="s">
        <v>1846</v>
      </c>
      <c r="D119" s="2891"/>
      <c r="E119" s="2891" t="s">
        <v>2694</v>
      </c>
      <c r="F119" s="2919"/>
      <c r="G119" s="2919"/>
      <c r="H119" s="2919"/>
      <c r="I119" s="2934"/>
      <c r="J119" s="2935">
        <f t="shared" si="3"/>
        <v>0</v>
      </c>
      <c r="K119" s="2919"/>
      <c r="L119" s="2919"/>
      <c r="M119" s="2919"/>
      <c r="N119" s="2934"/>
      <c r="O119" s="2935">
        <f t="shared" si="4"/>
        <v>0</v>
      </c>
      <c r="P119" s="2919"/>
      <c r="Q119" s="2919"/>
      <c r="R119" s="2919"/>
      <c r="S119" s="2934"/>
      <c r="T119" s="2935">
        <f t="shared" si="5"/>
        <v>0</v>
      </c>
      <c r="U119" s="2919"/>
      <c r="V119" s="2919"/>
      <c r="W119" s="2919"/>
      <c r="X119" s="2934"/>
      <c r="Y119" s="2935">
        <f t="shared" si="6"/>
        <v>0</v>
      </c>
      <c r="Z119" s="2919"/>
      <c r="AA119" s="2919"/>
      <c r="AB119" s="2919"/>
      <c r="AC119" s="2934"/>
      <c r="AD119" s="2935">
        <f t="shared" si="7"/>
        <v>0</v>
      </c>
      <c r="AE119" s="2919"/>
      <c r="AF119" s="2919"/>
      <c r="AG119" s="2919"/>
      <c r="AH119" s="2934"/>
      <c r="AI119" s="2935">
        <f t="shared" si="8"/>
        <v>0</v>
      </c>
      <c r="AJ119" s="2919"/>
      <c r="AK119" s="2919"/>
      <c r="AL119" s="2919"/>
      <c r="AM119" s="2934"/>
      <c r="AN119" s="2935">
        <f t="shared" si="9"/>
        <v>0</v>
      </c>
      <c r="AO119" s="2919"/>
      <c r="AP119" s="2919"/>
      <c r="AQ119" s="2919"/>
      <c r="AR119" s="2934"/>
      <c r="AS119" s="2935">
        <f t="shared" si="10"/>
        <v>0</v>
      </c>
      <c r="AT119" s="2919"/>
      <c r="AU119" s="2919"/>
      <c r="AV119" s="2919"/>
      <c r="AW119" s="2934"/>
      <c r="AX119" s="2935">
        <f t="shared" si="11"/>
        <v>0</v>
      </c>
      <c r="AY119" s="2842"/>
      <c r="AZ119" s="2842"/>
      <c r="BA119" s="2842"/>
      <c r="BB119" s="2842"/>
      <c r="BC119" s="2842"/>
      <c r="BD119" s="2842"/>
      <c r="BE119" s="2842"/>
      <c r="BF119" s="2842"/>
      <c r="BG119" s="2842"/>
      <c r="BH119" s="2842"/>
      <c r="BI119" s="2842"/>
      <c r="BJ119" s="2842"/>
      <c r="BK119" s="2842"/>
      <c r="BL119" s="2842"/>
      <c r="BM119" s="2842"/>
      <c r="BN119" s="2842"/>
      <c r="BO119" s="2842"/>
      <c r="BP119" s="2842"/>
      <c r="BQ119" s="2842"/>
      <c r="BR119" s="2842"/>
      <c r="BS119" s="2842"/>
      <c r="BT119" s="2842"/>
      <c r="BU119" s="2842"/>
      <c r="BV119" s="2842"/>
      <c r="BW119" s="2842"/>
      <c r="BX119" s="2842"/>
      <c r="BY119" s="2842"/>
      <c r="BZ119" s="2842"/>
      <c r="CA119" s="2842"/>
      <c r="CB119" s="2842"/>
      <c r="CC119" s="2842"/>
      <c r="CD119" s="2842"/>
      <c r="CE119" s="2842"/>
      <c r="CF119" s="2842"/>
      <c r="CG119" s="2842"/>
      <c r="CH119" s="2842"/>
      <c r="CI119" s="2842"/>
      <c r="CJ119" s="2842"/>
      <c r="CK119" s="2842"/>
      <c r="CL119" s="2842"/>
      <c r="CM119" s="2842"/>
      <c r="CN119" s="2842"/>
      <c r="CO119" s="2842"/>
      <c r="CP119" s="2842"/>
      <c r="CQ119" s="2842"/>
      <c r="CR119" s="2842"/>
      <c r="CS119" s="2842"/>
      <c r="CT119" s="2842"/>
    </row>
    <row r="120" spans="2:98" ht="17.25" customHeight="1">
      <c r="B120" s="2918">
        <v>4</v>
      </c>
      <c r="C120" s="2891" t="s">
        <v>2695</v>
      </c>
      <c r="D120" s="2891"/>
      <c r="E120" s="2891" t="s">
        <v>2696</v>
      </c>
      <c r="F120" s="2919"/>
      <c r="G120" s="2919"/>
      <c r="H120" s="2919"/>
      <c r="I120" s="2934"/>
      <c r="J120" s="2935">
        <f t="shared" si="3"/>
        <v>0</v>
      </c>
      <c r="K120" s="2919"/>
      <c r="L120" s="2919"/>
      <c r="M120" s="2919"/>
      <c r="N120" s="2934"/>
      <c r="O120" s="2935">
        <f t="shared" si="4"/>
        <v>0</v>
      </c>
      <c r="P120" s="2919"/>
      <c r="Q120" s="2919"/>
      <c r="R120" s="2919"/>
      <c r="S120" s="2934"/>
      <c r="T120" s="2935">
        <f t="shared" si="5"/>
        <v>0</v>
      </c>
      <c r="U120" s="2919"/>
      <c r="V120" s="2919"/>
      <c r="W120" s="2919"/>
      <c r="X120" s="2934"/>
      <c r="Y120" s="2935">
        <f t="shared" si="6"/>
        <v>0</v>
      </c>
      <c r="Z120" s="2919"/>
      <c r="AA120" s="2919"/>
      <c r="AB120" s="2919"/>
      <c r="AC120" s="2934"/>
      <c r="AD120" s="2935">
        <f t="shared" si="7"/>
        <v>0</v>
      </c>
      <c r="AE120" s="2919"/>
      <c r="AF120" s="2919"/>
      <c r="AG120" s="2919"/>
      <c r="AH120" s="2934"/>
      <c r="AI120" s="2935">
        <f t="shared" si="8"/>
        <v>0</v>
      </c>
      <c r="AJ120" s="2919"/>
      <c r="AK120" s="2919"/>
      <c r="AL120" s="2919"/>
      <c r="AM120" s="2934"/>
      <c r="AN120" s="2935">
        <f t="shared" si="9"/>
        <v>0</v>
      </c>
      <c r="AO120" s="2919"/>
      <c r="AP120" s="2919"/>
      <c r="AQ120" s="2919"/>
      <c r="AR120" s="2934"/>
      <c r="AS120" s="2935">
        <f t="shared" si="10"/>
        <v>0</v>
      </c>
      <c r="AT120" s="2919"/>
      <c r="AU120" s="2919"/>
      <c r="AV120" s="2919"/>
      <c r="AW120" s="2934"/>
      <c r="AX120" s="2935">
        <f t="shared" si="11"/>
        <v>0</v>
      </c>
      <c r="AY120" s="2842"/>
      <c r="AZ120" s="2842"/>
      <c r="BA120" s="2842"/>
      <c r="BB120" s="2842"/>
      <c r="BC120" s="2842"/>
      <c r="BD120" s="2842"/>
      <c r="BE120" s="2842"/>
      <c r="BF120" s="2842"/>
      <c r="BG120" s="2842"/>
      <c r="BH120" s="2842"/>
      <c r="BI120" s="2842"/>
      <c r="BJ120" s="2842"/>
      <c r="BK120" s="2842"/>
      <c r="BL120" s="2842"/>
      <c r="BM120" s="2842"/>
      <c r="BN120" s="2842"/>
      <c r="BO120" s="2842"/>
      <c r="BP120" s="2842"/>
      <c r="BQ120" s="2842"/>
      <c r="BR120" s="2842"/>
      <c r="BS120" s="2842"/>
      <c r="BT120" s="2842"/>
      <c r="BU120" s="2842"/>
      <c r="BV120" s="2842"/>
      <c r="BW120" s="2842"/>
      <c r="BX120" s="2842"/>
      <c r="BY120" s="2842"/>
      <c r="BZ120" s="2842"/>
      <c r="CA120" s="2842"/>
      <c r="CB120" s="2842"/>
      <c r="CC120" s="2842"/>
      <c r="CD120" s="2842"/>
      <c r="CE120" s="2842"/>
      <c r="CF120" s="2842"/>
      <c r="CG120" s="2842"/>
      <c r="CH120" s="2842"/>
      <c r="CI120" s="2842"/>
      <c r="CJ120" s="2842"/>
      <c r="CK120" s="2842"/>
      <c r="CL120" s="2842"/>
      <c r="CM120" s="2842"/>
      <c r="CN120" s="2842"/>
      <c r="CO120" s="2842"/>
      <c r="CP120" s="2842"/>
      <c r="CQ120" s="2842"/>
      <c r="CR120" s="2842"/>
      <c r="CS120" s="2842"/>
      <c r="CT120" s="2842"/>
    </row>
    <row r="121" spans="2:98" ht="17.25" customHeight="1">
      <c r="B121" s="2918">
        <v>5</v>
      </c>
      <c r="C121" s="2891" t="s">
        <v>2697</v>
      </c>
      <c r="D121" s="2891"/>
      <c r="E121" s="2891" t="s">
        <v>2696</v>
      </c>
      <c r="F121" s="2919"/>
      <c r="G121" s="2919"/>
      <c r="H121" s="2919"/>
      <c r="I121" s="2934"/>
      <c r="J121" s="2935">
        <f t="shared" si="3"/>
        <v>0</v>
      </c>
      <c r="K121" s="2919"/>
      <c r="L121" s="2919"/>
      <c r="M121" s="2919"/>
      <c r="N121" s="2934"/>
      <c r="O121" s="2935">
        <f t="shared" si="4"/>
        <v>0</v>
      </c>
      <c r="P121" s="2919"/>
      <c r="Q121" s="2919"/>
      <c r="R121" s="2919"/>
      <c r="S121" s="2934"/>
      <c r="T121" s="2935">
        <f t="shared" si="5"/>
        <v>0</v>
      </c>
      <c r="U121" s="2919"/>
      <c r="V121" s="2919"/>
      <c r="W121" s="2919"/>
      <c r="X121" s="2934"/>
      <c r="Y121" s="2935">
        <f t="shared" si="6"/>
        <v>0</v>
      </c>
      <c r="Z121" s="2919"/>
      <c r="AA121" s="2919"/>
      <c r="AB121" s="2919"/>
      <c r="AC121" s="2934"/>
      <c r="AD121" s="2935">
        <f t="shared" si="7"/>
        <v>0</v>
      </c>
      <c r="AE121" s="2919"/>
      <c r="AF121" s="2919"/>
      <c r="AG121" s="2919"/>
      <c r="AH121" s="2934"/>
      <c r="AI121" s="2935">
        <f t="shared" si="8"/>
        <v>0</v>
      </c>
      <c r="AJ121" s="2919"/>
      <c r="AK121" s="2919"/>
      <c r="AL121" s="2919"/>
      <c r="AM121" s="2934"/>
      <c r="AN121" s="2935">
        <f t="shared" si="9"/>
        <v>0</v>
      </c>
      <c r="AO121" s="2919"/>
      <c r="AP121" s="2919"/>
      <c r="AQ121" s="2919"/>
      <c r="AR121" s="2934"/>
      <c r="AS121" s="2935">
        <f t="shared" si="10"/>
        <v>0</v>
      </c>
      <c r="AT121" s="2919"/>
      <c r="AU121" s="2919"/>
      <c r="AV121" s="2919"/>
      <c r="AW121" s="2934"/>
      <c r="AX121" s="2935">
        <f t="shared" si="11"/>
        <v>0</v>
      </c>
      <c r="AY121" s="2842"/>
      <c r="AZ121" s="2842"/>
      <c r="BA121" s="2842"/>
      <c r="BB121" s="2842"/>
      <c r="BC121" s="2842"/>
      <c r="BD121" s="2842"/>
      <c r="BE121" s="2842"/>
      <c r="BF121" s="2842"/>
      <c r="BG121" s="2842"/>
      <c r="BH121" s="2842"/>
      <c r="BI121" s="2842"/>
      <c r="BJ121" s="2842"/>
      <c r="BK121" s="2842"/>
      <c r="BL121" s="2842"/>
      <c r="BM121" s="2842"/>
      <c r="BN121" s="2842"/>
      <c r="BO121" s="2842"/>
      <c r="BP121" s="2842"/>
      <c r="BQ121" s="2842"/>
      <c r="BR121" s="2842"/>
      <c r="BS121" s="2842"/>
      <c r="BT121" s="2842"/>
      <c r="BU121" s="2842"/>
      <c r="BV121" s="2842"/>
      <c r="BW121" s="2842"/>
      <c r="BX121" s="2842"/>
      <c r="BY121" s="2842"/>
      <c r="BZ121" s="2842"/>
      <c r="CA121" s="2842"/>
      <c r="CB121" s="2842"/>
      <c r="CC121" s="2842"/>
      <c r="CD121" s="2842"/>
      <c r="CE121" s="2842"/>
      <c r="CF121" s="2842"/>
      <c r="CG121" s="2842"/>
      <c r="CH121" s="2842"/>
      <c r="CI121" s="2842"/>
      <c r="CJ121" s="2842"/>
      <c r="CK121" s="2842"/>
      <c r="CL121" s="2842"/>
      <c r="CM121" s="2842"/>
      <c r="CN121" s="2842"/>
      <c r="CO121" s="2842"/>
      <c r="CP121" s="2842"/>
      <c r="CQ121" s="2842"/>
      <c r="CR121" s="2842"/>
      <c r="CS121" s="2842"/>
      <c r="CT121" s="2842"/>
    </row>
    <row r="122" spans="2:98" ht="17.25" customHeight="1">
      <c r="B122" s="2918">
        <v>6</v>
      </c>
      <c r="C122" s="2891" t="s">
        <v>2698</v>
      </c>
      <c r="D122" s="2891"/>
      <c r="E122" s="2891" t="s">
        <v>2696</v>
      </c>
      <c r="F122" s="2919"/>
      <c r="G122" s="2919"/>
      <c r="H122" s="2919"/>
      <c r="I122" s="2934"/>
      <c r="J122" s="2935">
        <f t="shared" si="3"/>
        <v>0</v>
      </c>
      <c r="K122" s="2919"/>
      <c r="L122" s="2919"/>
      <c r="M122" s="2919"/>
      <c r="N122" s="2934"/>
      <c r="O122" s="2935">
        <f t="shared" si="4"/>
        <v>0</v>
      </c>
      <c r="P122" s="2919"/>
      <c r="Q122" s="2919"/>
      <c r="R122" s="2919"/>
      <c r="S122" s="2934"/>
      <c r="T122" s="2935">
        <f t="shared" si="5"/>
        <v>0</v>
      </c>
      <c r="U122" s="2919"/>
      <c r="V122" s="2919"/>
      <c r="W122" s="2919"/>
      <c r="X122" s="2934"/>
      <c r="Y122" s="2935">
        <f t="shared" si="6"/>
        <v>0</v>
      </c>
      <c r="Z122" s="2919"/>
      <c r="AA122" s="2919"/>
      <c r="AB122" s="2919"/>
      <c r="AC122" s="2934"/>
      <c r="AD122" s="2935">
        <f t="shared" si="7"/>
        <v>0</v>
      </c>
      <c r="AE122" s="2919"/>
      <c r="AF122" s="2919"/>
      <c r="AG122" s="2919"/>
      <c r="AH122" s="2934"/>
      <c r="AI122" s="2935">
        <f t="shared" si="8"/>
        <v>0</v>
      </c>
      <c r="AJ122" s="2919"/>
      <c r="AK122" s="2919"/>
      <c r="AL122" s="2919"/>
      <c r="AM122" s="2934"/>
      <c r="AN122" s="2935">
        <f t="shared" si="9"/>
        <v>0</v>
      </c>
      <c r="AO122" s="2919"/>
      <c r="AP122" s="2919"/>
      <c r="AQ122" s="2919"/>
      <c r="AR122" s="2934"/>
      <c r="AS122" s="2935">
        <f t="shared" si="10"/>
        <v>0</v>
      </c>
      <c r="AT122" s="2919"/>
      <c r="AU122" s="2919"/>
      <c r="AV122" s="2919"/>
      <c r="AW122" s="2934"/>
      <c r="AX122" s="2935">
        <f t="shared" si="11"/>
        <v>0</v>
      </c>
      <c r="AY122" s="2842"/>
      <c r="AZ122" s="2842"/>
      <c r="BA122" s="2842"/>
      <c r="BB122" s="2842"/>
      <c r="BC122" s="2842"/>
      <c r="BD122" s="2842"/>
      <c r="BE122" s="2842"/>
      <c r="BF122" s="2842"/>
      <c r="BG122" s="2842"/>
      <c r="BH122" s="2842"/>
      <c r="BI122" s="2842"/>
      <c r="BJ122" s="2842"/>
      <c r="BK122" s="2842"/>
      <c r="BL122" s="2842"/>
      <c r="BM122" s="2842"/>
      <c r="BN122" s="2842"/>
      <c r="BO122" s="2842"/>
      <c r="BP122" s="2842"/>
      <c r="BQ122" s="2842"/>
      <c r="BR122" s="2842"/>
      <c r="BS122" s="2842"/>
      <c r="BT122" s="2842"/>
      <c r="BU122" s="2842"/>
      <c r="BV122" s="2842"/>
      <c r="BW122" s="2842"/>
      <c r="BX122" s="2842"/>
      <c r="BY122" s="2842"/>
      <c r="BZ122" s="2842"/>
      <c r="CA122" s="2842"/>
      <c r="CB122" s="2842"/>
      <c r="CC122" s="2842"/>
      <c r="CD122" s="2842"/>
      <c r="CE122" s="2842"/>
      <c r="CF122" s="2842"/>
      <c r="CG122" s="2842"/>
      <c r="CH122" s="2842"/>
      <c r="CI122" s="2842"/>
      <c r="CJ122" s="2842"/>
      <c r="CK122" s="2842"/>
      <c r="CL122" s="2842"/>
      <c r="CM122" s="2842"/>
      <c r="CN122" s="2842"/>
      <c r="CO122" s="2842"/>
      <c r="CP122" s="2842"/>
      <c r="CQ122" s="2842"/>
      <c r="CR122" s="2842"/>
      <c r="CS122" s="2842"/>
      <c r="CT122" s="2842"/>
    </row>
    <row r="123" spans="2:98" ht="17.25" customHeight="1">
      <c r="B123" s="2918">
        <v>7</v>
      </c>
      <c r="C123" s="2917" t="s">
        <v>2699</v>
      </c>
      <c r="D123" s="2891"/>
      <c r="E123" s="2891" t="s">
        <v>1396</v>
      </c>
      <c r="F123" s="2919"/>
      <c r="G123" s="2919"/>
      <c r="H123" s="2919"/>
      <c r="I123" s="2934"/>
      <c r="J123" s="2935">
        <f t="shared" si="3"/>
        <v>0</v>
      </c>
      <c r="K123" s="2919"/>
      <c r="L123" s="2919"/>
      <c r="M123" s="2919"/>
      <c r="N123" s="2934"/>
      <c r="O123" s="2935">
        <f t="shared" si="4"/>
        <v>0</v>
      </c>
      <c r="P123" s="2919"/>
      <c r="Q123" s="2919"/>
      <c r="R123" s="2919"/>
      <c r="S123" s="2934"/>
      <c r="T123" s="2935">
        <f t="shared" si="5"/>
        <v>0</v>
      </c>
      <c r="U123" s="2919"/>
      <c r="V123" s="2919"/>
      <c r="W123" s="2919"/>
      <c r="X123" s="2934"/>
      <c r="Y123" s="2935">
        <f t="shared" si="6"/>
        <v>0</v>
      </c>
      <c r="Z123" s="2919"/>
      <c r="AA123" s="2919"/>
      <c r="AB123" s="2919"/>
      <c r="AC123" s="2934"/>
      <c r="AD123" s="2935">
        <f t="shared" si="7"/>
        <v>0</v>
      </c>
      <c r="AE123" s="2919"/>
      <c r="AF123" s="2919"/>
      <c r="AG123" s="2919"/>
      <c r="AH123" s="2934"/>
      <c r="AI123" s="2935">
        <f t="shared" si="8"/>
        <v>0</v>
      </c>
      <c r="AJ123" s="2919"/>
      <c r="AK123" s="2919"/>
      <c r="AL123" s="2919"/>
      <c r="AM123" s="2934"/>
      <c r="AN123" s="2935">
        <f t="shared" si="9"/>
        <v>0</v>
      </c>
      <c r="AO123" s="2919"/>
      <c r="AP123" s="2919"/>
      <c r="AQ123" s="2919"/>
      <c r="AR123" s="2934"/>
      <c r="AS123" s="2935">
        <f t="shared" si="10"/>
        <v>0</v>
      </c>
      <c r="AT123" s="2919"/>
      <c r="AU123" s="2919"/>
      <c r="AV123" s="2919"/>
      <c r="AW123" s="2934"/>
      <c r="AX123" s="2935">
        <f t="shared" si="11"/>
        <v>0</v>
      </c>
      <c r="AY123" s="2842"/>
      <c r="AZ123" s="2842"/>
      <c r="BA123" s="2842"/>
      <c r="BB123" s="2842"/>
      <c r="BC123" s="2842"/>
      <c r="BD123" s="2842"/>
      <c r="BE123" s="2842"/>
      <c r="BF123" s="2842"/>
      <c r="BG123" s="2842"/>
      <c r="BH123" s="2842"/>
      <c r="BI123" s="2842"/>
      <c r="BJ123" s="2842"/>
      <c r="BK123" s="2842"/>
      <c r="BL123" s="2842"/>
      <c r="BM123" s="2842"/>
      <c r="BN123" s="2842"/>
      <c r="BO123" s="2842"/>
      <c r="BP123" s="2842"/>
      <c r="BQ123" s="2842"/>
      <c r="BR123" s="2842"/>
      <c r="BS123" s="2842"/>
      <c r="BT123" s="2842"/>
      <c r="BU123" s="2842"/>
      <c r="BV123" s="2842"/>
      <c r="BW123" s="2842"/>
      <c r="BX123" s="2842"/>
      <c r="BY123" s="2842"/>
      <c r="BZ123" s="2842"/>
      <c r="CA123" s="2842"/>
      <c r="CB123" s="2842"/>
      <c r="CC123" s="2842"/>
      <c r="CD123" s="2842"/>
      <c r="CE123" s="2842"/>
      <c r="CF123" s="2842"/>
      <c r="CG123" s="2842"/>
      <c r="CH123" s="2842"/>
      <c r="CI123" s="2842"/>
      <c r="CJ123" s="2842"/>
      <c r="CK123" s="2842"/>
      <c r="CL123" s="2842"/>
      <c r="CM123" s="2842"/>
      <c r="CN123" s="2842"/>
      <c r="CO123" s="2842"/>
      <c r="CP123" s="2842"/>
      <c r="CQ123" s="2842"/>
      <c r="CR123" s="2842"/>
      <c r="CS123" s="2842"/>
      <c r="CT123" s="2842"/>
    </row>
    <row r="124" spans="2:98" ht="17.25" customHeight="1">
      <c r="B124" s="2924" t="s">
        <v>2700</v>
      </c>
      <c r="C124" s="2915"/>
      <c r="D124" s="2915"/>
      <c r="E124" s="2891"/>
      <c r="F124" s="2936"/>
      <c r="G124" s="2936"/>
      <c r="H124" s="2936"/>
      <c r="I124" s="2936"/>
      <c r="J124" s="2891"/>
      <c r="K124" s="2936"/>
      <c r="L124" s="2936"/>
      <c r="M124" s="2936"/>
      <c r="N124" s="2936"/>
      <c r="O124" s="2891"/>
      <c r="P124" s="2936"/>
      <c r="Q124" s="2936"/>
      <c r="R124" s="2936"/>
      <c r="S124" s="2936"/>
      <c r="T124" s="2891"/>
      <c r="U124" s="2936"/>
      <c r="V124" s="2936"/>
      <c r="W124" s="2936"/>
      <c r="X124" s="2936"/>
      <c r="Y124" s="2891"/>
      <c r="Z124" s="2936"/>
      <c r="AA124" s="2936"/>
      <c r="AB124" s="2936"/>
      <c r="AC124" s="2936"/>
      <c r="AD124" s="2891"/>
      <c r="AE124" s="2936"/>
      <c r="AF124" s="2936"/>
      <c r="AG124" s="2936"/>
      <c r="AH124" s="2936"/>
      <c r="AI124" s="2891"/>
      <c r="AJ124" s="2936"/>
      <c r="AK124" s="2936"/>
      <c r="AL124" s="2936"/>
      <c r="AM124" s="2936"/>
      <c r="AN124" s="2891"/>
      <c r="AO124" s="2936"/>
      <c r="AP124" s="2936"/>
      <c r="AQ124" s="2936"/>
      <c r="AR124" s="2936"/>
      <c r="AS124" s="2891"/>
      <c r="AT124" s="2936"/>
      <c r="AU124" s="2936"/>
      <c r="AV124" s="2936"/>
      <c r="AW124" s="2936"/>
      <c r="AX124" s="2891"/>
      <c r="AY124" s="2842"/>
      <c r="AZ124" s="2842"/>
      <c r="BA124" s="2842"/>
      <c r="BB124" s="2842"/>
      <c r="BC124" s="2842"/>
      <c r="BD124" s="2842"/>
      <c r="BE124" s="2842"/>
      <c r="BF124" s="2842"/>
      <c r="BG124" s="2842"/>
      <c r="BH124" s="2842"/>
      <c r="BI124" s="2842"/>
      <c r="BJ124" s="2842"/>
      <c r="BK124" s="2842"/>
      <c r="BL124" s="2842"/>
      <c r="BM124" s="2842"/>
      <c r="BN124" s="2842"/>
      <c r="BO124" s="2842"/>
      <c r="BP124" s="2842"/>
      <c r="BQ124" s="2842"/>
      <c r="BR124" s="2842"/>
      <c r="BS124" s="2842"/>
      <c r="BT124" s="2842"/>
      <c r="BU124" s="2842"/>
      <c r="BV124" s="2842"/>
      <c r="BW124" s="2842"/>
      <c r="BX124" s="2842"/>
      <c r="BY124" s="2842"/>
      <c r="BZ124" s="2842"/>
      <c r="CA124" s="2842"/>
      <c r="CB124" s="2842"/>
      <c r="CC124" s="2842"/>
      <c r="CD124" s="2842"/>
      <c r="CE124" s="2842"/>
      <c r="CF124" s="2842"/>
      <c r="CG124" s="2842"/>
      <c r="CH124" s="2842"/>
      <c r="CI124" s="2842"/>
      <c r="CJ124" s="2842"/>
      <c r="CK124" s="2842"/>
      <c r="CL124" s="2842"/>
      <c r="CM124" s="2842"/>
      <c r="CN124" s="2842"/>
      <c r="CO124" s="2842"/>
      <c r="CP124" s="2842"/>
      <c r="CQ124" s="2842"/>
      <c r="CR124" s="2842"/>
      <c r="CS124" s="2842"/>
      <c r="CT124" s="2842"/>
    </row>
    <row r="125" spans="2:98" ht="17.25" customHeight="1">
      <c r="B125" s="2918">
        <v>1</v>
      </c>
      <c r="C125" s="2891" t="s">
        <v>2690</v>
      </c>
      <c r="D125" s="2891"/>
      <c r="E125" s="2891" t="s">
        <v>2691</v>
      </c>
      <c r="F125" s="2919"/>
      <c r="G125" s="2919"/>
      <c r="H125" s="2919"/>
      <c r="I125" s="2934"/>
      <c r="J125" s="2935">
        <f t="shared" si="3"/>
        <v>0</v>
      </c>
      <c r="K125" s="2919"/>
      <c r="L125" s="2919"/>
      <c r="M125" s="2919"/>
      <c r="N125" s="2934"/>
      <c r="O125" s="2935">
        <f t="shared" ref="O125:O131" si="12">SUM(K125:N125)</f>
        <v>0</v>
      </c>
      <c r="P125" s="2919"/>
      <c r="Q125" s="2919"/>
      <c r="R125" s="2919"/>
      <c r="S125" s="2934"/>
      <c r="T125" s="2935">
        <f t="shared" ref="T125:T131" si="13">SUM(P125:S125)</f>
        <v>0</v>
      </c>
      <c r="U125" s="2919"/>
      <c r="V125" s="2919"/>
      <c r="W125" s="2919"/>
      <c r="X125" s="2934"/>
      <c r="Y125" s="2935">
        <f t="shared" ref="Y125:Y131" si="14">SUM(U125:X125)</f>
        <v>0</v>
      </c>
      <c r="Z125" s="2919"/>
      <c r="AA125" s="2919"/>
      <c r="AB125" s="2919"/>
      <c r="AC125" s="2934"/>
      <c r="AD125" s="2935">
        <f t="shared" ref="AD125:AD131" si="15">SUM(Z125:AC125)</f>
        <v>0</v>
      </c>
      <c r="AE125" s="2919"/>
      <c r="AF125" s="2919"/>
      <c r="AG125" s="2919"/>
      <c r="AH125" s="2934"/>
      <c r="AI125" s="2935">
        <f t="shared" ref="AI125:AI131" si="16">SUM(AE125:AH125)</f>
        <v>0</v>
      </c>
      <c r="AJ125" s="2919"/>
      <c r="AK125" s="2919"/>
      <c r="AL125" s="2919"/>
      <c r="AM125" s="2934"/>
      <c r="AN125" s="2935">
        <f t="shared" ref="AN125:AN131" si="17">SUM(AJ125:AM125)</f>
        <v>0</v>
      </c>
      <c r="AO125" s="2919"/>
      <c r="AP125" s="2919"/>
      <c r="AQ125" s="2919"/>
      <c r="AR125" s="2934"/>
      <c r="AS125" s="2935">
        <f t="shared" ref="AS125:AS131" si="18">SUM(AO125:AR125)</f>
        <v>0</v>
      </c>
      <c r="AT125" s="2919"/>
      <c r="AU125" s="2919"/>
      <c r="AV125" s="2919"/>
      <c r="AW125" s="2934"/>
      <c r="AX125" s="2935">
        <f t="shared" ref="AX125:AX131" si="19">SUM(AT125:AW125)</f>
        <v>0</v>
      </c>
      <c r="AY125" s="2842"/>
      <c r="AZ125" s="2842"/>
      <c r="BA125" s="2842"/>
      <c r="BB125" s="2842"/>
      <c r="BC125" s="2842"/>
      <c r="BD125" s="2842"/>
      <c r="BE125" s="2842"/>
      <c r="BF125" s="2842"/>
      <c r="BG125" s="2842"/>
      <c r="BH125" s="2842"/>
      <c r="BI125" s="2842"/>
      <c r="BJ125" s="2842"/>
      <c r="BK125" s="2842"/>
      <c r="BL125" s="2842"/>
      <c r="BM125" s="2842"/>
      <c r="BN125" s="2842"/>
      <c r="BO125" s="2842"/>
      <c r="BP125" s="2842"/>
      <c r="BQ125" s="2842"/>
      <c r="BR125" s="2842"/>
      <c r="BS125" s="2842"/>
      <c r="BT125" s="2842"/>
      <c r="BU125" s="2842"/>
      <c r="BV125" s="2842"/>
      <c r="BW125" s="2842"/>
      <c r="BX125" s="2842"/>
      <c r="BY125" s="2842"/>
      <c r="BZ125" s="2842"/>
      <c r="CA125" s="2842"/>
      <c r="CB125" s="2842"/>
      <c r="CC125" s="2842"/>
      <c r="CD125" s="2842"/>
      <c r="CE125" s="2842"/>
      <c r="CF125" s="2842"/>
      <c r="CG125" s="2842"/>
      <c r="CH125" s="2842"/>
      <c r="CI125" s="2842"/>
      <c r="CJ125" s="2842"/>
      <c r="CK125" s="2842"/>
      <c r="CL125" s="2842"/>
      <c r="CM125" s="2842"/>
      <c r="CN125" s="2842"/>
      <c r="CO125" s="2842"/>
      <c r="CP125" s="2842"/>
      <c r="CQ125" s="2842"/>
      <c r="CR125" s="2842"/>
      <c r="CS125" s="2842"/>
      <c r="CT125" s="2842"/>
    </row>
    <row r="126" spans="2:98" ht="17.25" customHeight="1">
      <c r="B126" s="2918">
        <v>2</v>
      </c>
      <c r="C126" s="2891" t="s">
        <v>2692</v>
      </c>
      <c r="D126" s="2891"/>
      <c r="E126" s="2891" t="s">
        <v>2693</v>
      </c>
      <c r="F126" s="2919"/>
      <c r="G126" s="2919"/>
      <c r="H126" s="2919"/>
      <c r="I126" s="2934"/>
      <c r="J126" s="2935">
        <f t="shared" si="3"/>
        <v>0</v>
      </c>
      <c r="K126" s="2919"/>
      <c r="L126" s="2919"/>
      <c r="M126" s="2919"/>
      <c r="N126" s="2934"/>
      <c r="O126" s="2935">
        <f t="shared" si="12"/>
        <v>0</v>
      </c>
      <c r="P126" s="2919"/>
      <c r="Q126" s="2919"/>
      <c r="R126" s="2919"/>
      <c r="S126" s="2934"/>
      <c r="T126" s="2935">
        <f t="shared" si="13"/>
        <v>0</v>
      </c>
      <c r="U126" s="2919"/>
      <c r="V126" s="2919"/>
      <c r="W126" s="2919"/>
      <c r="X126" s="2934"/>
      <c r="Y126" s="2935">
        <f t="shared" si="14"/>
        <v>0</v>
      </c>
      <c r="Z126" s="2919"/>
      <c r="AA126" s="2919"/>
      <c r="AB126" s="2919"/>
      <c r="AC126" s="2934"/>
      <c r="AD126" s="2935">
        <f t="shared" si="15"/>
        <v>0</v>
      </c>
      <c r="AE126" s="2919"/>
      <c r="AF126" s="2919"/>
      <c r="AG126" s="2919"/>
      <c r="AH126" s="2934"/>
      <c r="AI126" s="2935">
        <f t="shared" si="16"/>
        <v>0</v>
      </c>
      <c r="AJ126" s="2919"/>
      <c r="AK126" s="2919"/>
      <c r="AL126" s="2919"/>
      <c r="AM126" s="2934"/>
      <c r="AN126" s="2935">
        <f t="shared" si="17"/>
        <v>0</v>
      </c>
      <c r="AO126" s="2919"/>
      <c r="AP126" s="2919"/>
      <c r="AQ126" s="2919"/>
      <c r="AR126" s="2934"/>
      <c r="AS126" s="2935">
        <f t="shared" si="18"/>
        <v>0</v>
      </c>
      <c r="AT126" s="2919"/>
      <c r="AU126" s="2919"/>
      <c r="AV126" s="2919"/>
      <c r="AW126" s="2934"/>
      <c r="AX126" s="2935">
        <f t="shared" si="19"/>
        <v>0</v>
      </c>
      <c r="AY126" s="2842"/>
      <c r="AZ126" s="2842"/>
      <c r="BA126" s="2842"/>
      <c r="BB126" s="2842"/>
      <c r="BC126" s="2842"/>
      <c r="BD126" s="2842"/>
      <c r="BE126" s="2842"/>
      <c r="BF126" s="2842"/>
      <c r="BG126" s="2842"/>
      <c r="BH126" s="2842"/>
      <c r="BI126" s="2842"/>
      <c r="BJ126" s="2842"/>
      <c r="BK126" s="2842"/>
      <c r="BL126" s="2842"/>
      <c r="BM126" s="2842"/>
      <c r="BN126" s="2842"/>
      <c r="BO126" s="2842"/>
      <c r="BP126" s="2842"/>
      <c r="BQ126" s="2842"/>
      <c r="BR126" s="2842"/>
      <c r="BS126" s="2842"/>
      <c r="BT126" s="2842"/>
      <c r="BU126" s="2842"/>
      <c r="BV126" s="2842"/>
      <c r="BW126" s="2842"/>
      <c r="BX126" s="2842"/>
      <c r="BY126" s="2842"/>
      <c r="BZ126" s="2842"/>
      <c r="CA126" s="2842"/>
      <c r="CB126" s="2842"/>
      <c r="CC126" s="2842"/>
      <c r="CD126" s="2842"/>
      <c r="CE126" s="2842"/>
      <c r="CF126" s="2842"/>
      <c r="CG126" s="2842"/>
      <c r="CH126" s="2842"/>
      <c r="CI126" s="2842"/>
      <c r="CJ126" s="2842"/>
      <c r="CK126" s="2842"/>
      <c r="CL126" s="2842"/>
      <c r="CM126" s="2842"/>
      <c r="CN126" s="2842"/>
      <c r="CO126" s="2842"/>
      <c r="CP126" s="2842"/>
      <c r="CQ126" s="2842"/>
      <c r="CR126" s="2842"/>
      <c r="CS126" s="2842"/>
      <c r="CT126" s="2842"/>
    </row>
    <row r="127" spans="2:98" ht="17.25" customHeight="1">
      <c r="B127" s="2918">
        <v>3</v>
      </c>
      <c r="C127" s="2891" t="s">
        <v>1846</v>
      </c>
      <c r="D127" s="2891"/>
      <c r="E127" s="2891" t="s">
        <v>2694</v>
      </c>
      <c r="F127" s="2919"/>
      <c r="G127" s="2919"/>
      <c r="H127" s="2919"/>
      <c r="I127" s="2934"/>
      <c r="J127" s="2935">
        <f t="shared" si="3"/>
        <v>0</v>
      </c>
      <c r="K127" s="2919"/>
      <c r="L127" s="2919"/>
      <c r="M127" s="2919"/>
      <c r="N127" s="2934"/>
      <c r="O127" s="2935">
        <f t="shared" si="12"/>
        <v>0</v>
      </c>
      <c r="P127" s="2919"/>
      <c r="Q127" s="2919"/>
      <c r="R127" s="2919"/>
      <c r="S127" s="2934"/>
      <c r="T127" s="2935">
        <f t="shared" si="13"/>
        <v>0</v>
      </c>
      <c r="U127" s="2919"/>
      <c r="V127" s="2919"/>
      <c r="W127" s="2919"/>
      <c r="X127" s="2934"/>
      <c r="Y127" s="2935">
        <f t="shared" si="14"/>
        <v>0</v>
      </c>
      <c r="Z127" s="2919"/>
      <c r="AA127" s="2919"/>
      <c r="AB127" s="2919"/>
      <c r="AC127" s="2934"/>
      <c r="AD127" s="2935">
        <f t="shared" si="15"/>
        <v>0</v>
      </c>
      <c r="AE127" s="2919"/>
      <c r="AF127" s="2919"/>
      <c r="AG127" s="2919"/>
      <c r="AH127" s="2934"/>
      <c r="AI127" s="2935">
        <f t="shared" si="16"/>
        <v>0</v>
      </c>
      <c r="AJ127" s="2919"/>
      <c r="AK127" s="2919"/>
      <c r="AL127" s="2919"/>
      <c r="AM127" s="2934"/>
      <c r="AN127" s="2935">
        <f t="shared" si="17"/>
        <v>0</v>
      </c>
      <c r="AO127" s="2919"/>
      <c r="AP127" s="2919"/>
      <c r="AQ127" s="2919"/>
      <c r="AR127" s="2934"/>
      <c r="AS127" s="2935">
        <f t="shared" si="18"/>
        <v>0</v>
      </c>
      <c r="AT127" s="2919"/>
      <c r="AU127" s="2919"/>
      <c r="AV127" s="2919"/>
      <c r="AW127" s="2934"/>
      <c r="AX127" s="2935">
        <f t="shared" si="19"/>
        <v>0</v>
      </c>
      <c r="AY127" s="2842"/>
      <c r="AZ127" s="2842"/>
      <c r="BA127" s="2842"/>
      <c r="BB127" s="2842"/>
      <c r="BC127" s="2842"/>
      <c r="BD127" s="2842"/>
      <c r="BE127" s="2842"/>
      <c r="BF127" s="2842"/>
      <c r="BG127" s="2842"/>
      <c r="BH127" s="2842"/>
      <c r="BI127" s="2842"/>
      <c r="BJ127" s="2842"/>
      <c r="BK127" s="2842"/>
      <c r="BL127" s="2842"/>
      <c r="BM127" s="2842"/>
      <c r="BN127" s="2842"/>
      <c r="BO127" s="2842"/>
      <c r="BP127" s="2842"/>
      <c r="BQ127" s="2842"/>
      <c r="BR127" s="2842"/>
      <c r="BS127" s="2842"/>
      <c r="BT127" s="2842"/>
      <c r="BU127" s="2842"/>
      <c r="BV127" s="2842"/>
      <c r="BW127" s="2842"/>
      <c r="BX127" s="2842"/>
      <c r="BY127" s="2842"/>
      <c r="BZ127" s="2842"/>
      <c r="CA127" s="2842"/>
      <c r="CB127" s="2842"/>
      <c r="CC127" s="2842"/>
      <c r="CD127" s="2842"/>
      <c r="CE127" s="2842"/>
      <c r="CF127" s="2842"/>
      <c r="CG127" s="2842"/>
      <c r="CH127" s="2842"/>
      <c r="CI127" s="2842"/>
      <c r="CJ127" s="2842"/>
      <c r="CK127" s="2842"/>
      <c r="CL127" s="2842"/>
      <c r="CM127" s="2842"/>
      <c r="CN127" s="2842"/>
      <c r="CO127" s="2842"/>
      <c r="CP127" s="2842"/>
      <c r="CQ127" s="2842"/>
      <c r="CR127" s="2842"/>
      <c r="CS127" s="2842"/>
      <c r="CT127" s="2842"/>
    </row>
    <row r="128" spans="2:98" ht="17.25" customHeight="1">
      <c r="B128" s="2918">
        <v>4</v>
      </c>
      <c r="C128" s="2891" t="s">
        <v>2695</v>
      </c>
      <c r="D128" s="2891"/>
      <c r="E128" s="2891" t="s">
        <v>2696</v>
      </c>
      <c r="F128" s="2919"/>
      <c r="G128" s="2919"/>
      <c r="H128" s="2919"/>
      <c r="I128" s="2934"/>
      <c r="J128" s="2935">
        <f t="shared" si="3"/>
        <v>0</v>
      </c>
      <c r="K128" s="2919"/>
      <c r="L128" s="2919"/>
      <c r="M128" s="2919"/>
      <c r="N128" s="2934"/>
      <c r="O128" s="2935">
        <f t="shared" si="12"/>
        <v>0</v>
      </c>
      <c r="P128" s="2919"/>
      <c r="Q128" s="2919"/>
      <c r="R128" s="2919"/>
      <c r="S128" s="2934"/>
      <c r="T128" s="2935">
        <f t="shared" si="13"/>
        <v>0</v>
      </c>
      <c r="U128" s="2919"/>
      <c r="V128" s="2919"/>
      <c r="W128" s="2919"/>
      <c r="X128" s="2934"/>
      <c r="Y128" s="2935">
        <f t="shared" si="14"/>
        <v>0</v>
      </c>
      <c r="Z128" s="2919"/>
      <c r="AA128" s="2919"/>
      <c r="AB128" s="2919"/>
      <c r="AC128" s="2934"/>
      <c r="AD128" s="2935">
        <f t="shared" si="15"/>
        <v>0</v>
      </c>
      <c r="AE128" s="2919"/>
      <c r="AF128" s="2919"/>
      <c r="AG128" s="2919"/>
      <c r="AH128" s="2934"/>
      <c r="AI128" s="2935">
        <f t="shared" si="16"/>
        <v>0</v>
      </c>
      <c r="AJ128" s="2919"/>
      <c r="AK128" s="2919"/>
      <c r="AL128" s="2919"/>
      <c r="AM128" s="2934"/>
      <c r="AN128" s="2935">
        <f t="shared" si="17"/>
        <v>0</v>
      </c>
      <c r="AO128" s="2919"/>
      <c r="AP128" s="2919"/>
      <c r="AQ128" s="2919"/>
      <c r="AR128" s="2934"/>
      <c r="AS128" s="2935">
        <f t="shared" si="18"/>
        <v>0</v>
      </c>
      <c r="AT128" s="2919"/>
      <c r="AU128" s="2919"/>
      <c r="AV128" s="2919"/>
      <c r="AW128" s="2934"/>
      <c r="AX128" s="2935">
        <f t="shared" si="19"/>
        <v>0</v>
      </c>
      <c r="AY128" s="2842"/>
      <c r="AZ128" s="2842"/>
      <c r="BA128" s="2842"/>
      <c r="BB128" s="2842"/>
      <c r="BC128" s="2842"/>
      <c r="BD128" s="2842"/>
      <c r="BE128" s="2842"/>
      <c r="BF128" s="2842"/>
      <c r="BG128" s="2842"/>
      <c r="BH128" s="2842"/>
      <c r="BI128" s="2842"/>
      <c r="BJ128" s="2842"/>
      <c r="BK128" s="2842"/>
      <c r="BL128" s="2842"/>
      <c r="BM128" s="2842"/>
      <c r="BN128" s="2842"/>
      <c r="BO128" s="2842"/>
      <c r="BP128" s="2842"/>
      <c r="BQ128" s="2842"/>
      <c r="BR128" s="2842"/>
      <c r="BS128" s="2842"/>
      <c r="BT128" s="2842"/>
      <c r="BU128" s="2842"/>
      <c r="BV128" s="2842"/>
      <c r="BW128" s="2842"/>
      <c r="BX128" s="2842"/>
      <c r="BY128" s="2842"/>
      <c r="BZ128" s="2842"/>
      <c r="CA128" s="2842"/>
      <c r="CB128" s="2842"/>
      <c r="CC128" s="2842"/>
      <c r="CD128" s="2842"/>
      <c r="CE128" s="2842"/>
      <c r="CF128" s="2842"/>
      <c r="CG128" s="2842"/>
      <c r="CH128" s="2842"/>
      <c r="CI128" s="2842"/>
      <c r="CJ128" s="2842"/>
      <c r="CK128" s="2842"/>
      <c r="CL128" s="2842"/>
      <c r="CM128" s="2842"/>
      <c r="CN128" s="2842"/>
      <c r="CO128" s="2842"/>
      <c r="CP128" s="2842"/>
      <c r="CQ128" s="2842"/>
      <c r="CR128" s="2842"/>
      <c r="CS128" s="2842"/>
      <c r="CT128" s="2842"/>
    </row>
    <row r="129" spans="1:112" ht="17.25" customHeight="1">
      <c r="B129" s="2918">
        <v>5</v>
      </c>
      <c r="C129" s="2891" t="s">
        <v>2697</v>
      </c>
      <c r="D129" s="2891"/>
      <c r="E129" s="2891" t="s">
        <v>2696</v>
      </c>
      <c r="F129" s="2919"/>
      <c r="G129" s="2919"/>
      <c r="H129" s="2919"/>
      <c r="I129" s="2934"/>
      <c r="J129" s="2935">
        <f t="shared" si="3"/>
        <v>0</v>
      </c>
      <c r="K129" s="2919"/>
      <c r="L129" s="2919"/>
      <c r="M129" s="2919"/>
      <c r="N129" s="2934"/>
      <c r="O129" s="2935">
        <f t="shared" si="12"/>
        <v>0</v>
      </c>
      <c r="P129" s="2919"/>
      <c r="Q129" s="2919"/>
      <c r="R129" s="2919"/>
      <c r="S129" s="2934"/>
      <c r="T129" s="2935">
        <f t="shared" si="13"/>
        <v>0</v>
      </c>
      <c r="U129" s="2919"/>
      <c r="V129" s="2919"/>
      <c r="W129" s="2919"/>
      <c r="X129" s="2934"/>
      <c r="Y129" s="2935">
        <f t="shared" si="14"/>
        <v>0</v>
      </c>
      <c r="Z129" s="2919"/>
      <c r="AA129" s="2919"/>
      <c r="AB129" s="2919"/>
      <c r="AC129" s="2934"/>
      <c r="AD129" s="2935">
        <f t="shared" si="15"/>
        <v>0</v>
      </c>
      <c r="AE129" s="2919"/>
      <c r="AF129" s="2919"/>
      <c r="AG129" s="2919"/>
      <c r="AH129" s="2934"/>
      <c r="AI129" s="2935">
        <f t="shared" si="16"/>
        <v>0</v>
      </c>
      <c r="AJ129" s="2919"/>
      <c r="AK129" s="2919"/>
      <c r="AL129" s="2919"/>
      <c r="AM129" s="2934"/>
      <c r="AN129" s="2935">
        <f t="shared" si="17"/>
        <v>0</v>
      </c>
      <c r="AO129" s="2919"/>
      <c r="AP129" s="2919"/>
      <c r="AQ129" s="2919"/>
      <c r="AR129" s="2934"/>
      <c r="AS129" s="2935">
        <f t="shared" si="18"/>
        <v>0</v>
      </c>
      <c r="AT129" s="2919"/>
      <c r="AU129" s="2919"/>
      <c r="AV129" s="2919"/>
      <c r="AW129" s="2934"/>
      <c r="AX129" s="2935">
        <f t="shared" si="19"/>
        <v>0</v>
      </c>
      <c r="AY129" s="2842"/>
      <c r="AZ129" s="2842"/>
      <c r="BA129" s="2842"/>
      <c r="BB129" s="2842"/>
      <c r="BC129" s="2842"/>
      <c r="BD129" s="2842"/>
      <c r="BE129" s="2842"/>
      <c r="BF129" s="2842"/>
      <c r="BG129" s="2842"/>
      <c r="BH129" s="2842"/>
      <c r="BI129" s="2842"/>
      <c r="BJ129" s="2842"/>
      <c r="BK129" s="2842"/>
      <c r="BL129" s="2842"/>
      <c r="BM129" s="2842"/>
      <c r="BN129" s="2842"/>
      <c r="BO129" s="2842"/>
      <c r="BP129" s="2842"/>
      <c r="BQ129" s="2842"/>
      <c r="BR129" s="2842"/>
      <c r="BS129" s="2842"/>
      <c r="BT129" s="2842"/>
      <c r="BU129" s="2842"/>
      <c r="BV129" s="2842"/>
      <c r="BW129" s="2842"/>
      <c r="BX129" s="2842"/>
      <c r="BY129" s="2842"/>
      <c r="BZ129" s="2842"/>
      <c r="CA129" s="2842"/>
      <c r="CB129" s="2842"/>
      <c r="CC129" s="2842"/>
      <c r="CD129" s="2842"/>
      <c r="CE129" s="2842"/>
      <c r="CF129" s="2842"/>
      <c r="CG129" s="2842"/>
      <c r="CH129" s="2842"/>
      <c r="CI129" s="2842"/>
      <c r="CJ129" s="2842"/>
      <c r="CK129" s="2842"/>
      <c r="CL129" s="2842"/>
      <c r="CM129" s="2842"/>
      <c r="CN129" s="2842"/>
      <c r="CO129" s="2842"/>
      <c r="CP129" s="2842"/>
      <c r="CQ129" s="2842"/>
      <c r="CR129" s="2842"/>
      <c r="CS129" s="2842"/>
      <c r="CT129" s="2842"/>
    </row>
    <row r="130" spans="1:112" ht="17.25" customHeight="1">
      <c r="B130" s="2918">
        <v>6</v>
      </c>
      <c r="C130" s="2891" t="s">
        <v>2698</v>
      </c>
      <c r="D130" s="2891"/>
      <c r="E130" s="2891" t="s">
        <v>2696</v>
      </c>
      <c r="F130" s="2919"/>
      <c r="G130" s="2919"/>
      <c r="H130" s="2919"/>
      <c r="I130" s="2934"/>
      <c r="J130" s="2935">
        <f t="shared" si="3"/>
        <v>0</v>
      </c>
      <c r="K130" s="2919"/>
      <c r="L130" s="2919"/>
      <c r="M130" s="2919"/>
      <c r="N130" s="2934"/>
      <c r="O130" s="2935">
        <f t="shared" si="12"/>
        <v>0</v>
      </c>
      <c r="P130" s="2919"/>
      <c r="Q130" s="2919"/>
      <c r="R130" s="2919"/>
      <c r="S130" s="2934"/>
      <c r="T130" s="2935">
        <f t="shared" si="13"/>
        <v>0</v>
      </c>
      <c r="U130" s="2919"/>
      <c r="V130" s="2919"/>
      <c r="W130" s="2919"/>
      <c r="X130" s="2934"/>
      <c r="Y130" s="2935">
        <f t="shared" si="14"/>
        <v>0</v>
      </c>
      <c r="Z130" s="2919"/>
      <c r="AA130" s="2919"/>
      <c r="AB130" s="2919"/>
      <c r="AC130" s="2934"/>
      <c r="AD130" s="2935">
        <f t="shared" si="15"/>
        <v>0</v>
      </c>
      <c r="AE130" s="2919"/>
      <c r="AF130" s="2919"/>
      <c r="AG130" s="2919"/>
      <c r="AH130" s="2934"/>
      <c r="AI130" s="2935">
        <f t="shared" si="16"/>
        <v>0</v>
      </c>
      <c r="AJ130" s="2919"/>
      <c r="AK130" s="2919"/>
      <c r="AL130" s="2919"/>
      <c r="AM130" s="2934"/>
      <c r="AN130" s="2935">
        <f t="shared" si="17"/>
        <v>0</v>
      </c>
      <c r="AO130" s="2919"/>
      <c r="AP130" s="2919"/>
      <c r="AQ130" s="2919"/>
      <c r="AR130" s="2934"/>
      <c r="AS130" s="2935">
        <f t="shared" si="18"/>
        <v>0</v>
      </c>
      <c r="AT130" s="2919"/>
      <c r="AU130" s="2919"/>
      <c r="AV130" s="2919"/>
      <c r="AW130" s="2934"/>
      <c r="AX130" s="2935">
        <f t="shared" si="19"/>
        <v>0</v>
      </c>
      <c r="AY130" s="2842"/>
      <c r="AZ130" s="2842"/>
      <c r="BA130" s="2842"/>
      <c r="BB130" s="2842"/>
      <c r="BC130" s="2842"/>
      <c r="BD130" s="2842"/>
      <c r="BE130" s="2842"/>
      <c r="BF130" s="2842"/>
      <c r="BG130" s="2842"/>
      <c r="BH130" s="2842"/>
      <c r="BI130" s="2842"/>
      <c r="BJ130" s="2842"/>
      <c r="BK130" s="2842"/>
      <c r="BL130" s="2842"/>
      <c r="BM130" s="2842"/>
      <c r="BN130" s="2842"/>
      <c r="BO130" s="2842"/>
      <c r="BP130" s="2842"/>
      <c r="BQ130" s="2842"/>
      <c r="BR130" s="2842"/>
      <c r="BS130" s="2842"/>
      <c r="BT130" s="2842"/>
      <c r="BU130" s="2842"/>
      <c r="BV130" s="2842"/>
      <c r="BW130" s="2842"/>
      <c r="BX130" s="2842"/>
      <c r="BY130" s="2842"/>
      <c r="BZ130" s="2842"/>
      <c r="CA130" s="2842"/>
      <c r="CB130" s="2842"/>
      <c r="CC130" s="2842"/>
      <c r="CD130" s="2842"/>
      <c r="CE130" s="2842"/>
      <c r="CF130" s="2842"/>
      <c r="CG130" s="2842"/>
      <c r="CH130" s="2842"/>
      <c r="CI130" s="2842"/>
      <c r="CJ130" s="2842"/>
      <c r="CK130" s="2842"/>
      <c r="CL130" s="2842"/>
      <c r="CM130" s="2842"/>
      <c r="CN130" s="2842"/>
      <c r="CO130" s="2842"/>
      <c r="CP130" s="2842"/>
      <c r="CQ130" s="2842"/>
      <c r="CR130" s="2842"/>
      <c r="CS130" s="2842"/>
      <c r="CT130" s="2842"/>
    </row>
    <row r="131" spans="1:112" ht="17.25" customHeight="1">
      <c r="B131" s="2918">
        <v>7</v>
      </c>
      <c r="C131" s="2917" t="s">
        <v>2699</v>
      </c>
      <c r="D131" s="2891"/>
      <c r="E131" s="2891" t="s">
        <v>1396</v>
      </c>
      <c r="F131" s="2919"/>
      <c r="G131" s="2919"/>
      <c r="H131" s="2919"/>
      <c r="I131" s="2934"/>
      <c r="J131" s="2935">
        <f t="shared" si="3"/>
        <v>0</v>
      </c>
      <c r="K131" s="2919"/>
      <c r="L131" s="2919"/>
      <c r="M131" s="2919"/>
      <c r="N131" s="2934"/>
      <c r="O131" s="2935">
        <f t="shared" si="12"/>
        <v>0</v>
      </c>
      <c r="P131" s="2919"/>
      <c r="Q131" s="2919"/>
      <c r="R131" s="2919"/>
      <c r="S131" s="2934"/>
      <c r="T131" s="2935">
        <f t="shared" si="13"/>
        <v>0</v>
      </c>
      <c r="U131" s="2919"/>
      <c r="V131" s="2919"/>
      <c r="W131" s="2919"/>
      <c r="X131" s="2934"/>
      <c r="Y131" s="2935">
        <f t="shared" si="14"/>
        <v>0</v>
      </c>
      <c r="Z131" s="2919"/>
      <c r="AA131" s="2919"/>
      <c r="AB131" s="2919"/>
      <c r="AC131" s="2934"/>
      <c r="AD131" s="2935">
        <f t="shared" si="15"/>
        <v>0</v>
      </c>
      <c r="AE131" s="2919"/>
      <c r="AF131" s="2919"/>
      <c r="AG131" s="2919"/>
      <c r="AH131" s="2934"/>
      <c r="AI131" s="2935">
        <f t="shared" si="16"/>
        <v>0</v>
      </c>
      <c r="AJ131" s="2919"/>
      <c r="AK131" s="2919"/>
      <c r="AL131" s="2919"/>
      <c r="AM131" s="2934"/>
      <c r="AN131" s="2935">
        <f t="shared" si="17"/>
        <v>0</v>
      </c>
      <c r="AO131" s="2919"/>
      <c r="AP131" s="2919"/>
      <c r="AQ131" s="2919"/>
      <c r="AR131" s="2934"/>
      <c r="AS131" s="2935">
        <f t="shared" si="18"/>
        <v>0</v>
      </c>
      <c r="AT131" s="2919"/>
      <c r="AU131" s="2919"/>
      <c r="AV131" s="2919"/>
      <c r="AW131" s="2934"/>
      <c r="AX131" s="2935">
        <f t="shared" si="19"/>
        <v>0</v>
      </c>
      <c r="AY131" s="2842"/>
      <c r="AZ131" s="2842"/>
      <c r="BA131" s="2842"/>
      <c r="BB131" s="2842"/>
      <c r="BC131" s="2842"/>
      <c r="BD131" s="2842"/>
      <c r="BE131" s="2842"/>
      <c r="BF131" s="2842"/>
      <c r="BG131" s="2842"/>
      <c r="BH131" s="2842"/>
      <c r="BI131" s="2842"/>
      <c r="BJ131" s="2842"/>
      <c r="BK131" s="2842"/>
      <c r="BL131" s="2842"/>
      <c r="BM131" s="2842"/>
      <c r="BN131" s="2842"/>
      <c r="BO131" s="2842"/>
      <c r="BP131" s="2842"/>
      <c r="BQ131" s="2842"/>
      <c r="BR131" s="2842"/>
      <c r="BS131" s="2842"/>
      <c r="BT131" s="2842"/>
      <c r="BU131" s="2842"/>
      <c r="BV131" s="2842"/>
      <c r="BW131" s="2842"/>
      <c r="BX131" s="2842"/>
      <c r="BY131" s="2842"/>
      <c r="BZ131" s="2842"/>
      <c r="CA131" s="2842"/>
      <c r="CB131" s="2842"/>
      <c r="CC131" s="2842"/>
      <c r="CD131" s="2842"/>
      <c r="CE131" s="2842"/>
      <c r="CF131" s="2842"/>
      <c r="CG131" s="2842"/>
      <c r="CH131" s="2842"/>
      <c r="CI131" s="2842"/>
      <c r="CJ131" s="2842"/>
      <c r="CK131" s="2842"/>
      <c r="CL131" s="2842"/>
      <c r="CM131" s="2842"/>
      <c r="CN131" s="2842"/>
      <c r="CO131" s="2842"/>
      <c r="CP131" s="2842"/>
      <c r="CQ131" s="2842"/>
      <c r="CR131" s="2842"/>
      <c r="CS131" s="2842"/>
      <c r="CT131" s="2842"/>
    </row>
    <row r="132" spans="1:112" ht="17.25" customHeight="1">
      <c r="B132" s="2924" t="s">
        <v>2701</v>
      </c>
      <c r="C132" s="2915"/>
      <c r="D132" s="2915"/>
      <c r="E132" s="2891"/>
      <c r="F132" s="2936"/>
      <c r="G132" s="2936"/>
      <c r="H132" s="2936"/>
      <c r="I132" s="2936"/>
      <c r="J132" s="2891"/>
      <c r="K132" s="2936"/>
      <c r="L132" s="2936"/>
      <c r="M132" s="2936"/>
      <c r="N132" s="2936"/>
      <c r="O132" s="2891"/>
      <c r="P132" s="2936"/>
      <c r="Q132" s="2936"/>
      <c r="R132" s="2936"/>
      <c r="S132" s="2936"/>
      <c r="T132" s="2891"/>
      <c r="U132" s="2936"/>
      <c r="V132" s="2936"/>
      <c r="W132" s="2936"/>
      <c r="X132" s="2936"/>
      <c r="Y132" s="2891"/>
      <c r="Z132" s="2936"/>
      <c r="AA132" s="2936"/>
      <c r="AB132" s="2936"/>
      <c r="AC132" s="2936"/>
      <c r="AD132" s="2891"/>
      <c r="AE132" s="2936"/>
      <c r="AF132" s="2936"/>
      <c r="AG132" s="2936"/>
      <c r="AH132" s="2936"/>
      <c r="AI132" s="2891"/>
      <c r="AJ132" s="2936"/>
      <c r="AK132" s="2936"/>
      <c r="AL132" s="2936"/>
      <c r="AM132" s="2936"/>
      <c r="AN132" s="2891"/>
      <c r="AO132" s="2936"/>
      <c r="AP132" s="2936"/>
      <c r="AQ132" s="2936"/>
      <c r="AR132" s="2936"/>
      <c r="AS132" s="2891"/>
      <c r="AT132" s="2936"/>
      <c r="AU132" s="2936"/>
      <c r="AV132" s="2936"/>
      <c r="AW132" s="2936"/>
      <c r="AX132" s="2891"/>
      <c r="AY132" s="2842"/>
      <c r="AZ132" s="2842"/>
      <c r="BA132" s="2842"/>
      <c r="BB132" s="2842"/>
      <c r="BC132" s="2842"/>
      <c r="BD132" s="2842"/>
      <c r="BE132" s="2842"/>
      <c r="BF132" s="2842"/>
      <c r="BG132" s="2842"/>
      <c r="BH132" s="2842"/>
      <c r="BI132" s="2842"/>
      <c r="BJ132" s="2842"/>
      <c r="BK132" s="2842"/>
      <c r="BL132" s="2842"/>
      <c r="BM132" s="2842"/>
      <c r="BN132" s="2842"/>
      <c r="BO132" s="2842"/>
      <c r="BP132" s="2842"/>
      <c r="BQ132" s="2842"/>
      <c r="BR132" s="2842"/>
      <c r="BS132" s="2842"/>
      <c r="BT132" s="2842"/>
      <c r="BU132" s="2842"/>
      <c r="BV132" s="2842"/>
      <c r="BW132" s="2842"/>
      <c r="BX132" s="2842"/>
      <c r="BY132" s="2842"/>
      <c r="BZ132" s="2842"/>
      <c r="CA132" s="2842"/>
      <c r="CB132" s="2842"/>
      <c r="CC132" s="2842"/>
      <c r="CD132" s="2842"/>
      <c r="CE132" s="2842"/>
      <c r="CF132" s="2842"/>
      <c r="CG132" s="2842"/>
      <c r="CH132" s="2842"/>
      <c r="CI132" s="2842"/>
      <c r="CJ132" s="2842"/>
      <c r="CK132" s="2842"/>
      <c r="CL132" s="2842"/>
      <c r="CM132" s="2842"/>
      <c r="CN132" s="2842"/>
      <c r="CO132" s="2842"/>
      <c r="CP132" s="2842"/>
      <c r="CQ132" s="2842"/>
      <c r="CR132" s="2842"/>
      <c r="CS132" s="2842"/>
      <c r="CT132" s="2842"/>
    </row>
    <row r="133" spans="1:112" ht="17.25" customHeight="1">
      <c r="B133" s="2918">
        <v>1</v>
      </c>
      <c r="C133" s="2891" t="s">
        <v>2690</v>
      </c>
      <c r="D133" s="2891"/>
      <c r="E133" s="2891" t="s">
        <v>2691</v>
      </c>
      <c r="F133" s="2919"/>
      <c r="G133" s="2919"/>
      <c r="H133" s="2919"/>
      <c r="I133" s="2934"/>
      <c r="J133" s="2935">
        <f t="shared" si="3"/>
        <v>0</v>
      </c>
      <c r="K133" s="2919"/>
      <c r="L133" s="2919"/>
      <c r="M133" s="2919"/>
      <c r="N133" s="2934"/>
      <c r="O133" s="2935">
        <f t="shared" ref="O133:O139" si="20">SUM(K133:N133)</f>
        <v>0</v>
      </c>
      <c r="P133" s="2919"/>
      <c r="Q133" s="2919"/>
      <c r="R133" s="2919"/>
      <c r="S133" s="2934"/>
      <c r="T133" s="2935">
        <f t="shared" ref="T133:T139" si="21">SUM(P133:S133)</f>
        <v>0</v>
      </c>
      <c r="U133" s="2919"/>
      <c r="V133" s="2919"/>
      <c r="W133" s="2919"/>
      <c r="X133" s="2934"/>
      <c r="Y133" s="2935">
        <f t="shared" ref="Y133:Y139" si="22">SUM(U133:X133)</f>
        <v>0</v>
      </c>
      <c r="Z133" s="2919"/>
      <c r="AA133" s="2919"/>
      <c r="AB133" s="2919"/>
      <c r="AC133" s="2934"/>
      <c r="AD133" s="2935">
        <f t="shared" ref="AD133:AD139" si="23">SUM(Z133:AC133)</f>
        <v>0</v>
      </c>
      <c r="AE133" s="2919"/>
      <c r="AF133" s="2919"/>
      <c r="AG133" s="2919"/>
      <c r="AH133" s="2934"/>
      <c r="AI133" s="2935">
        <f t="shared" ref="AI133:AI139" si="24">SUM(AE133:AH133)</f>
        <v>0</v>
      </c>
      <c r="AJ133" s="2919"/>
      <c r="AK133" s="2919"/>
      <c r="AL133" s="2919"/>
      <c r="AM133" s="2934"/>
      <c r="AN133" s="2935">
        <f t="shared" ref="AN133:AN139" si="25">SUM(AJ133:AM133)</f>
        <v>0</v>
      </c>
      <c r="AO133" s="2919"/>
      <c r="AP133" s="2919"/>
      <c r="AQ133" s="2919"/>
      <c r="AR133" s="2934"/>
      <c r="AS133" s="2935">
        <f t="shared" ref="AS133:AS139" si="26">SUM(AO133:AR133)</f>
        <v>0</v>
      </c>
      <c r="AT133" s="2919"/>
      <c r="AU133" s="2919"/>
      <c r="AV133" s="2919"/>
      <c r="AW133" s="2934"/>
      <c r="AX133" s="2935">
        <f t="shared" ref="AX133:AX139" si="27">SUM(AT133:AW133)</f>
        <v>0</v>
      </c>
      <c r="AY133" s="2842"/>
      <c r="AZ133" s="2842"/>
      <c r="BA133" s="2842"/>
      <c r="BB133" s="2842"/>
      <c r="BC133" s="2842"/>
      <c r="BD133" s="2842"/>
      <c r="BE133" s="2842"/>
      <c r="BF133" s="2842"/>
      <c r="BG133" s="2842"/>
      <c r="BH133" s="2842"/>
      <c r="BI133" s="2842"/>
      <c r="BJ133" s="2842"/>
      <c r="BK133" s="2842"/>
      <c r="BL133" s="2842"/>
      <c r="BM133" s="2842"/>
      <c r="BN133" s="2842"/>
      <c r="BO133" s="2842"/>
      <c r="BP133" s="2842"/>
      <c r="BQ133" s="2842"/>
      <c r="BR133" s="2842"/>
      <c r="BS133" s="2842"/>
      <c r="BT133" s="2842"/>
      <c r="BU133" s="2842"/>
      <c r="BV133" s="2842"/>
      <c r="BW133" s="2842"/>
      <c r="BX133" s="2842"/>
      <c r="BY133" s="2842"/>
      <c r="BZ133" s="2842"/>
      <c r="CA133" s="2842"/>
      <c r="CB133" s="2842"/>
      <c r="CC133" s="2842"/>
      <c r="CD133" s="2842"/>
      <c r="CE133" s="2842"/>
      <c r="CF133" s="2842"/>
      <c r="CG133" s="2842"/>
      <c r="CH133" s="2842"/>
      <c r="CI133" s="2842"/>
      <c r="CJ133" s="2842"/>
      <c r="CK133" s="2842"/>
      <c r="CL133" s="2842"/>
      <c r="CM133" s="2842"/>
      <c r="CN133" s="2842"/>
      <c r="CO133" s="2842"/>
      <c r="CP133" s="2842"/>
      <c r="CQ133" s="2842"/>
      <c r="CR133" s="2842"/>
      <c r="CS133" s="2842"/>
      <c r="CT133" s="2842"/>
    </row>
    <row r="134" spans="1:112" ht="17.25" customHeight="1">
      <c r="B134" s="2918">
        <v>2</v>
      </c>
      <c r="C134" s="2891" t="s">
        <v>2692</v>
      </c>
      <c r="D134" s="2891"/>
      <c r="E134" s="2891" t="s">
        <v>2693</v>
      </c>
      <c r="F134" s="2919"/>
      <c r="G134" s="2919"/>
      <c r="H134" s="2919"/>
      <c r="I134" s="2934"/>
      <c r="J134" s="2935">
        <f t="shared" si="3"/>
        <v>0</v>
      </c>
      <c r="K134" s="2919"/>
      <c r="L134" s="2919"/>
      <c r="M134" s="2919"/>
      <c r="N134" s="2934"/>
      <c r="O134" s="2935">
        <f t="shared" si="20"/>
        <v>0</v>
      </c>
      <c r="P134" s="2919"/>
      <c r="Q134" s="2919"/>
      <c r="R134" s="2919"/>
      <c r="S134" s="2934"/>
      <c r="T134" s="2935">
        <f t="shared" si="21"/>
        <v>0</v>
      </c>
      <c r="U134" s="2919"/>
      <c r="V134" s="2919"/>
      <c r="W134" s="2919"/>
      <c r="X134" s="2934"/>
      <c r="Y134" s="2935">
        <f t="shared" si="22"/>
        <v>0</v>
      </c>
      <c r="Z134" s="2919"/>
      <c r="AA134" s="2919"/>
      <c r="AB134" s="2919"/>
      <c r="AC134" s="2934"/>
      <c r="AD134" s="2935">
        <f t="shared" si="23"/>
        <v>0</v>
      </c>
      <c r="AE134" s="2919"/>
      <c r="AF134" s="2919"/>
      <c r="AG134" s="2919"/>
      <c r="AH134" s="2934"/>
      <c r="AI134" s="2935">
        <f t="shared" si="24"/>
        <v>0</v>
      </c>
      <c r="AJ134" s="2919"/>
      <c r="AK134" s="2919"/>
      <c r="AL134" s="2919"/>
      <c r="AM134" s="2934"/>
      <c r="AN134" s="2935">
        <f t="shared" si="25"/>
        <v>0</v>
      </c>
      <c r="AO134" s="2919"/>
      <c r="AP134" s="2919"/>
      <c r="AQ134" s="2919"/>
      <c r="AR134" s="2934"/>
      <c r="AS134" s="2935">
        <f t="shared" si="26"/>
        <v>0</v>
      </c>
      <c r="AT134" s="2919"/>
      <c r="AU134" s="2919"/>
      <c r="AV134" s="2919"/>
      <c r="AW134" s="2934"/>
      <c r="AX134" s="2935">
        <f t="shared" si="27"/>
        <v>0</v>
      </c>
      <c r="AY134" s="2842"/>
      <c r="AZ134" s="2842"/>
      <c r="BA134" s="2842"/>
      <c r="BB134" s="2842"/>
      <c r="BC134" s="2842"/>
      <c r="BD134" s="2842"/>
      <c r="BE134" s="2842"/>
      <c r="BF134" s="2842"/>
      <c r="BG134" s="2842"/>
      <c r="BH134" s="2842"/>
      <c r="BI134" s="2842"/>
      <c r="BJ134" s="2842"/>
      <c r="BK134" s="2842"/>
      <c r="BL134" s="2842"/>
      <c r="BM134" s="2842"/>
      <c r="BN134" s="2842"/>
      <c r="BO134" s="2842"/>
      <c r="BP134" s="2842"/>
      <c r="BQ134" s="2842"/>
      <c r="BR134" s="2842"/>
      <c r="BS134" s="2842"/>
      <c r="BT134" s="2842"/>
      <c r="BU134" s="2842"/>
      <c r="BV134" s="2842"/>
      <c r="BW134" s="2842"/>
      <c r="BX134" s="2842"/>
      <c r="BY134" s="2842"/>
      <c r="BZ134" s="2842"/>
      <c r="CA134" s="2842"/>
      <c r="CB134" s="2842"/>
      <c r="CC134" s="2842"/>
      <c r="CD134" s="2842"/>
      <c r="CE134" s="2842"/>
      <c r="CF134" s="2842"/>
      <c r="CG134" s="2842"/>
      <c r="CH134" s="2842"/>
      <c r="CI134" s="2842"/>
      <c r="CJ134" s="2842"/>
      <c r="CK134" s="2842"/>
      <c r="CL134" s="2842"/>
      <c r="CM134" s="2842"/>
      <c r="CN134" s="2842"/>
      <c r="CO134" s="2842"/>
      <c r="CP134" s="2842"/>
      <c r="CQ134" s="2842"/>
      <c r="CR134" s="2842"/>
      <c r="CS134" s="2842"/>
      <c r="CT134" s="2842"/>
    </row>
    <row r="135" spans="1:112" ht="17.25" customHeight="1">
      <c r="B135" s="2918">
        <v>3</v>
      </c>
      <c r="C135" s="2891" t="s">
        <v>1846</v>
      </c>
      <c r="D135" s="2891"/>
      <c r="E135" s="2891" t="s">
        <v>2694</v>
      </c>
      <c r="F135" s="2919"/>
      <c r="G135" s="2919"/>
      <c r="H135" s="2919"/>
      <c r="I135" s="2934"/>
      <c r="J135" s="2935">
        <f t="shared" si="3"/>
        <v>0</v>
      </c>
      <c r="K135" s="2919"/>
      <c r="L135" s="2919"/>
      <c r="M135" s="2919"/>
      <c r="N135" s="2934"/>
      <c r="O135" s="2935">
        <f t="shared" si="20"/>
        <v>0</v>
      </c>
      <c r="P135" s="2919"/>
      <c r="Q135" s="2919"/>
      <c r="R135" s="2919"/>
      <c r="S135" s="2934"/>
      <c r="T135" s="2935">
        <f t="shared" si="21"/>
        <v>0</v>
      </c>
      <c r="U135" s="2919"/>
      <c r="V135" s="2919"/>
      <c r="W135" s="2919"/>
      <c r="X135" s="2934"/>
      <c r="Y135" s="2935">
        <f t="shared" si="22"/>
        <v>0</v>
      </c>
      <c r="Z135" s="2919"/>
      <c r="AA135" s="2919"/>
      <c r="AB135" s="2919"/>
      <c r="AC135" s="2934"/>
      <c r="AD135" s="2935">
        <f t="shared" si="23"/>
        <v>0</v>
      </c>
      <c r="AE135" s="2919"/>
      <c r="AF135" s="2919"/>
      <c r="AG135" s="2919"/>
      <c r="AH135" s="2934"/>
      <c r="AI135" s="2935">
        <f t="shared" si="24"/>
        <v>0</v>
      </c>
      <c r="AJ135" s="2919"/>
      <c r="AK135" s="2919"/>
      <c r="AL135" s="2919"/>
      <c r="AM135" s="2934"/>
      <c r="AN135" s="2935">
        <f t="shared" si="25"/>
        <v>0</v>
      </c>
      <c r="AO135" s="2919"/>
      <c r="AP135" s="2919"/>
      <c r="AQ135" s="2919"/>
      <c r="AR135" s="2934"/>
      <c r="AS135" s="2935">
        <f t="shared" si="26"/>
        <v>0</v>
      </c>
      <c r="AT135" s="2919"/>
      <c r="AU135" s="2919"/>
      <c r="AV135" s="2919"/>
      <c r="AW135" s="2934"/>
      <c r="AX135" s="2935">
        <f t="shared" si="27"/>
        <v>0</v>
      </c>
      <c r="AY135" s="2842"/>
      <c r="AZ135" s="2842"/>
      <c r="BA135" s="2842"/>
      <c r="BB135" s="2842"/>
      <c r="BC135" s="2842"/>
      <c r="BD135" s="2842"/>
      <c r="BE135" s="2842"/>
      <c r="BF135" s="2842"/>
      <c r="BG135" s="2842"/>
      <c r="BH135" s="2842"/>
      <c r="BI135" s="2842"/>
      <c r="BJ135" s="2842"/>
      <c r="BK135" s="2842"/>
      <c r="BL135" s="2842"/>
      <c r="BM135" s="2842"/>
      <c r="BN135" s="2842"/>
      <c r="BO135" s="2842"/>
      <c r="BP135" s="2842"/>
      <c r="BQ135" s="2842"/>
      <c r="BR135" s="2842"/>
      <c r="BS135" s="2842"/>
      <c r="BT135" s="2842"/>
      <c r="BU135" s="2842"/>
      <c r="BV135" s="2842"/>
      <c r="BW135" s="2842"/>
      <c r="BX135" s="2842"/>
      <c r="BY135" s="2842"/>
      <c r="BZ135" s="2842"/>
      <c r="CA135" s="2842"/>
      <c r="CB135" s="2842"/>
      <c r="CC135" s="2842"/>
      <c r="CD135" s="2842"/>
      <c r="CE135" s="2842"/>
      <c r="CF135" s="2842"/>
      <c r="CG135" s="2842"/>
      <c r="CH135" s="2842"/>
      <c r="CI135" s="2842"/>
      <c r="CJ135" s="2842"/>
      <c r="CK135" s="2842"/>
      <c r="CL135" s="2842"/>
      <c r="CM135" s="2842"/>
      <c r="CN135" s="2842"/>
      <c r="CO135" s="2842"/>
      <c r="CP135" s="2842"/>
      <c r="CQ135" s="2842"/>
      <c r="CR135" s="2842"/>
      <c r="CS135" s="2842"/>
      <c r="CT135" s="2842"/>
    </row>
    <row r="136" spans="1:112" ht="17.25" customHeight="1">
      <c r="B136" s="2918">
        <v>4</v>
      </c>
      <c r="C136" s="2891" t="s">
        <v>2695</v>
      </c>
      <c r="D136" s="2891"/>
      <c r="E136" s="2891" t="s">
        <v>2696</v>
      </c>
      <c r="F136" s="2919"/>
      <c r="G136" s="2919"/>
      <c r="H136" s="2919"/>
      <c r="I136" s="2934"/>
      <c r="J136" s="2935">
        <f t="shared" si="3"/>
        <v>0</v>
      </c>
      <c r="K136" s="2919"/>
      <c r="L136" s="2919"/>
      <c r="M136" s="2919"/>
      <c r="N136" s="2934"/>
      <c r="O136" s="2935">
        <f t="shared" si="20"/>
        <v>0</v>
      </c>
      <c r="P136" s="2919"/>
      <c r="Q136" s="2919"/>
      <c r="R136" s="2919"/>
      <c r="S136" s="2934"/>
      <c r="T136" s="2935">
        <f t="shared" si="21"/>
        <v>0</v>
      </c>
      <c r="U136" s="2919"/>
      <c r="V136" s="2919"/>
      <c r="W136" s="2919"/>
      <c r="X136" s="2934"/>
      <c r="Y136" s="2935">
        <f t="shared" si="22"/>
        <v>0</v>
      </c>
      <c r="Z136" s="2919"/>
      <c r="AA136" s="2919"/>
      <c r="AB136" s="2919"/>
      <c r="AC136" s="2934"/>
      <c r="AD136" s="2935">
        <f t="shared" si="23"/>
        <v>0</v>
      </c>
      <c r="AE136" s="2919"/>
      <c r="AF136" s="2919"/>
      <c r="AG136" s="2919"/>
      <c r="AH136" s="2934"/>
      <c r="AI136" s="2935">
        <f t="shared" si="24"/>
        <v>0</v>
      </c>
      <c r="AJ136" s="2919"/>
      <c r="AK136" s="2919"/>
      <c r="AL136" s="2919"/>
      <c r="AM136" s="2934"/>
      <c r="AN136" s="2935">
        <f t="shared" si="25"/>
        <v>0</v>
      </c>
      <c r="AO136" s="2919"/>
      <c r="AP136" s="2919"/>
      <c r="AQ136" s="2919"/>
      <c r="AR136" s="2934"/>
      <c r="AS136" s="2935">
        <f t="shared" si="26"/>
        <v>0</v>
      </c>
      <c r="AT136" s="2919"/>
      <c r="AU136" s="2919"/>
      <c r="AV136" s="2919"/>
      <c r="AW136" s="2934"/>
      <c r="AX136" s="2935">
        <f t="shared" si="27"/>
        <v>0</v>
      </c>
      <c r="AY136" s="2842"/>
      <c r="AZ136" s="2842"/>
      <c r="BA136" s="2842"/>
      <c r="BB136" s="2842"/>
      <c r="BC136" s="2842"/>
      <c r="BD136" s="2842"/>
      <c r="BE136" s="2842"/>
      <c r="BF136" s="2842"/>
      <c r="BG136" s="2842"/>
      <c r="BH136" s="2842"/>
      <c r="BI136" s="2842"/>
      <c r="BJ136" s="2842"/>
      <c r="BK136" s="2842"/>
      <c r="BL136" s="2842"/>
      <c r="BM136" s="2842"/>
      <c r="BN136" s="2842"/>
      <c r="BO136" s="2842"/>
      <c r="BP136" s="2842"/>
      <c r="BQ136" s="2842"/>
      <c r="BR136" s="2842"/>
      <c r="BS136" s="2842"/>
      <c r="BT136" s="2842"/>
      <c r="BU136" s="2842"/>
      <c r="BV136" s="2842"/>
      <c r="BW136" s="2842"/>
      <c r="BX136" s="2842"/>
      <c r="BY136" s="2842"/>
      <c r="BZ136" s="2842"/>
      <c r="CA136" s="2842"/>
      <c r="CB136" s="2842"/>
      <c r="CC136" s="2842"/>
      <c r="CD136" s="2842"/>
      <c r="CE136" s="2842"/>
      <c r="CF136" s="2842"/>
      <c r="CG136" s="2842"/>
      <c r="CH136" s="2842"/>
      <c r="CI136" s="2842"/>
      <c r="CJ136" s="2842"/>
      <c r="CK136" s="2842"/>
      <c r="CL136" s="2842"/>
      <c r="CM136" s="2842"/>
      <c r="CN136" s="2842"/>
      <c r="CO136" s="2842"/>
      <c r="CP136" s="2842"/>
      <c r="CQ136" s="2842"/>
      <c r="CR136" s="2842"/>
      <c r="CS136" s="2842"/>
      <c r="CT136" s="2842"/>
    </row>
    <row r="137" spans="1:112" ht="17.25" customHeight="1">
      <c r="B137" s="2918">
        <v>5</v>
      </c>
      <c r="C137" s="2891" t="s">
        <v>2697</v>
      </c>
      <c r="D137" s="2891"/>
      <c r="E137" s="2891" t="s">
        <v>2696</v>
      </c>
      <c r="F137" s="2919"/>
      <c r="G137" s="2919"/>
      <c r="H137" s="2919"/>
      <c r="I137" s="2934"/>
      <c r="J137" s="2935">
        <f t="shared" si="3"/>
        <v>0</v>
      </c>
      <c r="K137" s="2919"/>
      <c r="L137" s="2919"/>
      <c r="M137" s="2919"/>
      <c r="N137" s="2934"/>
      <c r="O137" s="2935">
        <f t="shared" si="20"/>
        <v>0</v>
      </c>
      <c r="P137" s="2919"/>
      <c r="Q137" s="2919"/>
      <c r="R137" s="2919"/>
      <c r="S137" s="2934"/>
      <c r="T137" s="2935">
        <f t="shared" si="21"/>
        <v>0</v>
      </c>
      <c r="U137" s="2919"/>
      <c r="V137" s="2919"/>
      <c r="W137" s="2919"/>
      <c r="X137" s="2934"/>
      <c r="Y137" s="2935">
        <f t="shared" si="22"/>
        <v>0</v>
      </c>
      <c r="Z137" s="2919"/>
      <c r="AA137" s="2919"/>
      <c r="AB137" s="2919"/>
      <c r="AC137" s="2934"/>
      <c r="AD137" s="2935">
        <f t="shared" si="23"/>
        <v>0</v>
      </c>
      <c r="AE137" s="2919"/>
      <c r="AF137" s="2919"/>
      <c r="AG137" s="2919"/>
      <c r="AH137" s="2934"/>
      <c r="AI137" s="2935">
        <f t="shared" si="24"/>
        <v>0</v>
      </c>
      <c r="AJ137" s="2919"/>
      <c r="AK137" s="2919"/>
      <c r="AL137" s="2919"/>
      <c r="AM137" s="2934"/>
      <c r="AN137" s="2935">
        <f t="shared" si="25"/>
        <v>0</v>
      </c>
      <c r="AO137" s="2919"/>
      <c r="AP137" s="2919"/>
      <c r="AQ137" s="2919"/>
      <c r="AR137" s="2934"/>
      <c r="AS137" s="2935">
        <f t="shared" si="26"/>
        <v>0</v>
      </c>
      <c r="AT137" s="2919"/>
      <c r="AU137" s="2919"/>
      <c r="AV137" s="2919"/>
      <c r="AW137" s="2934"/>
      <c r="AX137" s="2935">
        <f t="shared" si="27"/>
        <v>0</v>
      </c>
      <c r="AY137" s="2842"/>
      <c r="AZ137" s="2842"/>
      <c r="BA137" s="2842"/>
      <c r="BB137" s="2842"/>
      <c r="BC137" s="2842"/>
      <c r="BD137" s="2842"/>
      <c r="BE137" s="2842"/>
      <c r="BF137" s="2842"/>
      <c r="BG137" s="2842"/>
      <c r="BH137" s="2842"/>
      <c r="BI137" s="2842"/>
      <c r="BJ137" s="2842"/>
      <c r="BK137" s="2842"/>
      <c r="BL137" s="2842"/>
      <c r="BM137" s="2842"/>
      <c r="BN137" s="2842"/>
      <c r="BO137" s="2842"/>
      <c r="BP137" s="2842"/>
      <c r="BQ137" s="2842"/>
      <c r="BR137" s="2842"/>
      <c r="BS137" s="2842"/>
      <c r="BT137" s="2842"/>
      <c r="BU137" s="2842"/>
      <c r="BV137" s="2842"/>
      <c r="BW137" s="2842"/>
      <c r="BX137" s="2842"/>
      <c r="BY137" s="2842"/>
      <c r="BZ137" s="2842"/>
      <c r="CA137" s="2842"/>
      <c r="CB137" s="2842"/>
      <c r="CC137" s="2842"/>
      <c r="CD137" s="2842"/>
      <c r="CE137" s="2842"/>
      <c r="CF137" s="2842"/>
      <c r="CG137" s="2842"/>
      <c r="CH137" s="2842"/>
      <c r="CI137" s="2842"/>
      <c r="CJ137" s="2842"/>
      <c r="CK137" s="2842"/>
      <c r="CL137" s="2842"/>
      <c r="CM137" s="2842"/>
      <c r="CN137" s="2842"/>
      <c r="CO137" s="2842"/>
      <c r="CP137" s="2842"/>
      <c r="CQ137" s="2842"/>
      <c r="CR137" s="2842"/>
      <c r="CS137" s="2842"/>
      <c r="CT137" s="2842"/>
    </row>
    <row r="138" spans="1:112" ht="17.25" customHeight="1">
      <c r="B138" s="2918">
        <v>6</v>
      </c>
      <c r="C138" s="2891" t="s">
        <v>2698</v>
      </c>
      <c r="D138" s="2891"/>
      <c r="E138" s="2891" t="s">
        <v>2696</v>
      </c>
      <c r="F138" s="2919"/>
      <c r="G138" s="2919"/>
      <c r="H138" s="2919"/>
      <c r="I138" s="2934"/>
      <c r="J138" s="2935">
        <f t="shared" si="3"/>
        <v>0</v>
      </c>
      <c r="K138" s="2919"/>
      <c r="L138" s="2919"/>
      <c r="M138" s="2919"/>
      <c r="N138" s="2934"/>
      <c r="O138" s="2935">
        <f t="shared" si="20"/>
        <v>0</v>
      </c>
      <c r="P138" s="2919"/>
      <c r="Q138" s="2919"/>
      <c r="R138" s="2919"/>
      <c r="S138" s="2934"/>
      <c r="T138" s="2935">
        <f t="shared" si="21"/>
        <v>0</v>
      </c>
      <c r="U138" s="2919"/>
      <c r="V138" s="2919"/>
      <c r="W138" s="2919"/>
      <c r="X138" s="2934"/>
      <c r="Y138" s="2935">
        <f t="shared" si="22"/>
        <v>0</v>
      </c>
      <c r="Z138" s="2919"/>
      <c r="AA138" s="2919"/>
      <c r="AB138" s="2919"/>
      <c r="AC138" s="2934"/>
      <c r="AD138" s="2935">
        <f t="shared" si="23"/>
        <v>0</v>
      </c>
      <c r="AE138" s="2919"/>
      <c r="AF138" s="2919"/>
      <c r="AG138" s="2919"/>
      <c r="AH138" s="2934"/>
      <c r="AI138" s="2935">
        <f t="shared" si="24"/>
        <v>0</v>
      </c>
      <c r="AJ138" s="2919"/>
      <c r="AK138" s="2919"/>
      <c r="AL138" s="2919"/>
      <c r="AM138" s="2934"/>
      <c r="AN138" s="2935">
        <f t="shared" si="25"/>
        <v>0</v>
      </c>
      <c r="AO138" s="2919"/>
      <c r="AP138" s="2919"/>
      <c r="AQ138" s="2919"/>
      <c r="AR138" s="2934"/>
      <c r="AS138" s="2935">
        <f t="shared" si="26"/>
        <v>0</v>
      </c>
      <c r="AT138" s="2919"/>
      <c r="AU138" s="2919"/>
      <c r="AV138" s="2919"/>
      <c r="AW138" s="2934"/>
      <c r="AX138" s="2935">
        <f t="shared" si="27"/>
        <v>0</v>
      </c>
      <c r="AY138" s="2842"/>
      <c r="AZ138" s="2842"/>
      <c r="BA138" s="2842"/>
      <c r="BB138" s="2842"/>
      <c r="BC138" s="2842"/>
      <c r="BD138" s="2842"/>
      <c r="BE138" s="2842"/>
      <c r="BF138" s="2842"/>
      <c r="BG138" s="2842"/>
      <c r="BH138" s="2842"/>
      <c r="BI138" s="2842"/>
      <c r="BJ138" s="2842"/>
      <c r="BK138" s="2842"/>
      <c r="BL138" s="2842"/>
      <c r="BM138" s="2842"/>
      <c r="BN138" s="2842"/>
      <c r="BO138" s="2842"/>
      <c r="BP138" s="2842"/>
      <c r="BQ138" s="2842"/>
      <c r="BR138" s="2842"/>
      <c r="BS138" s="2842"/>
      <c r="BT138" s="2842"/>
      <c r="BU138" s="2842"/>
      <c r="BV138" s="2842"/>
      <c r="BW138" s="2842"/>
      <c r="BX138" s="2842"/>
      <c r="BY138" s="2842"/>
      <c r="BZ138" s="2842"/>
      <c r="CA138" s="2842"/>
      <c r="CB138" s="2842"/>
      <c r="CC138" s="2842"/>
      <c r="CD138" s="2842"/>
      <c r="CE138" s="2842"/>
      <c r="CF138" s="2842"/>
      <c r="CG138" s="2842"/>
      <c r="CH138" s="2842"/>
      <c r="CI138" s="2842"/>
      <c r="CJ138" s="2842"/>
      <c r="CK138" s="2842"/>
      <c r="CL138" s="2842"/>
      <c r="CM138" s="2842"/>
      <c r="CN138" s="2842"/>
      <c r="CO138" s="2842"/>
      <c r="CP138" s="2842"/>
      <c r="CQ138" s="2842"/>
      <c r="CR138" s="2842"/>
      <c r="CS138" s="2842"/>
      <c r="CT138" s="2842"/>
    </row>
    <row r="139" spans="1:112" ht="17.25" customHeight="1">
      <c r="B139" s="2918">
        <v>7</v>
      </c>
      <c r="C139" s="2917" t="s">
        <v>2699</v>
      </c>
      <c r="D139" s="2891"/>
      <c r="E139" s="2891" t="s">
        <v>1396</v>
      </c>
      <c r="F139" s="2919"/>
      <c r="G139" s="2919"/>
      <c r="H139" s="2919"/>
      <c r="I139" s="2934"/>
      <c r="J139" s="2935">
        <f t="shared" si="3"/>
        <v>0</v>
      </c>
      <c r="K139" s="2919"/>
      <c r="L139" s="2919"/>
      <c r="M139" s="2919"/>
      <c r="N139" s="2934"/>
      <c r="O139" s="2935">
        <f t="shared" si="20"/>
        <v>0</v>
      </c>
      <c r="P139" s="2919"/>
      <c r="Q139" s="2919"/>
      <c r="R139" s="2919"/>
      <c r="S139" s="2934"/>
      <c r="T139" s="2935">
        <f t="shared" si="21"/>
        <v>0</v>
      </c>
      <c r="U139" s="2919"/>
      <c r="V139" s="2919"/>
      <c r="W139" s="2919"/>
      <c r="X139" s="2934"/>
      <c r="Y139" s="2935">
        <f t="shared" si="22"/>
        <v>0</v>
      </c>
      <c r="Z139" s="2919"/>
      <c r="AA139" s="2919"/>
      <c r="AB139" s="2919"/>
      <c r="AC139" s="2934"/>
      <c r="AD139" s="2935">
        <f t="shared" si="23"/>
        <v>0</v>
      </c>
      <c r="AE139" s="2919"/>
      <c r="AF139" s="2919"/>
      <c r="AG139" s="2919"/>
      <c r="AH139" s="2934"/>
      <c r="AI139" s="2935">
        <f t="shared" si="24"/>
        <v>0</v>
      </c>
      <c r="AJ139" s="2919"/>
      <c r="AK139" s="2919"/>
      <c r="AL139" s="2919"/>
      <c r="AM139" s="2934"/>
      <c r="AN139" s="2935">
        <f t="shared" si="25"/>
        <v>0</v>
      </c>
      <c r="AO139" s="2919"/>
      <c r="AP139" s="2919"/>
      <c r="AQ139" s="2919"/>
      <c r="AR139" s="2934"/>
      <c r="AS139" s="2935">
        <f t="shared" si="26"/>
        <v>0</v>
      </c>
      <c r="AT139" s="2919"/>
      <c r="AU139" s="2919"/>
      <c r="AV139" s="2919"/>
      <c r="AW139" s="2934"/>
      <c r="AX139" s="2935">
        <f t="shared" si="27"/>
        <v>0</v>
      </c>
      <c r="AY139" s="2842"/>
      <c r="AZ139" s="2842"/>
      <c r="BA139" s="2842"/>
      <c r="BB139" s="2842"/>
      <c r="BC139" s="2842"/>
      <c r="BD139" s="2842"/>
      <c r="BE139" s="2842"/>
      <c r="BF139" s="2842"/>
      <c r="BG139" s="2842"/>
      <c r="BH139" s="2842"/>
      <c r="BI139" s="2842"/>
      <c r="BJ139" s="2842"/>
      <c r="BK139" s="2842"/>
      <c r="BL139" s="2842"/>
      <c r="BM139" s="2842"/>
      <c r="BN139" s="2842"/>
      <c r="BO139" s="2842"/>
      <c r="BP139" s="2842"/>
      <c r="BQ139" s="2842"/>
      <c r="BR139" s="2842"/>
      <c r="BS139" s="2842"/>
      <c r="BT139" s="2842"/>
      <c r="BU139" s="2842"/>
      <c r="BV139" s="2842"/>
      <c r="BW139" s="2842"/>
      <c r="BX139" s="2842"/>
      <c r="BY139" s="2842"/>
      <c r="BZ139" s="2842"/>
      <c r="CA139" s="2842"/>
      <c r="CB139" s="2842"/>
      <c r="CC139" s="2842"/>
      <c r="CD139" s="2842"/>
      <c r="CE139" s="2842"/>
      <c r="CF139" s="2842"/>
      <c r="CG139" s="2842"/>
      <c r="CH139" s="2842"/>
      <c r="CI139" s="2842"/>
      <c r="CJ139" s="2842"/>
      <c r="CK139" s="2842"/>
      <c r="CL139" s="2842"/>
      <c r="CM139" s="2842"/>
      <c r="CN139" s="2842"/>
      <c r="CO139" s="2842"/>
      <c r="CP139" s="2842"/>
      <c r="CQ139" s="2842"/>
      <c r="CR139" s="2842"/>
      <c r="CS139" s="2842"/>
      <c r="CT139" s="2842"/>
    </row>
    <row r="140" spans="1:112">
      <c r="L140" s="2842"/>
      <c r="M140" s="2842"/>
      <c r="N140" s="2842"/>
      <c r="O140" s="2842"/>
      <c r="P140" s="2842"/>
      <c r="Q140" s="2842"/>
      <c r="R140" s="2842"/>
      <c r="S140" s="2842"/>
      <c r="T140" s="2842"/>
      <c r="U140" s="2842"/>
      <c r="V140" s="2842"/>
      <c r="W140" s="2842"/>
      <c r="X140" s="2842"/>
      <c r="Y140" s="2842"/>
      <c r="Z140" s="2842"/>
      <c r="AA140" s="2842"/>
      <c r="AB140" s="2842"/>
      <c r="AC140" s="2842"/>
      <c r="AD140" s="2842"/>
      <c r="AE140" s="2842"/>
      <c r="AF140" s="2842"/>
      <c r="AG140" s="2842"/>
      <c r="AH140" s="2842"/>
      <c r="AI140" s="2842"/>
      <c r="AJ140" s="2842"/>
      <c r="AK140" s="2842"/>
      <c r="AL140" s="2842"/>
      <c r="AM140" s="2842"/>
      <c r="AN140" s="2842"/>
      <c r="AO140" s="2842"/>
      <c r="AP140" s="2842"/>
      <c r="AQ140" s="2842"/>
      <c r="AR140" s="2842"/>
      <c r="AS140" s="2842"/>
      <c r="AT140" s="2842"/>
      <c r="AU140" s="2842"/>
      <c r="AV140" s="2842"/>
      <c r="AW140" s="2842"/>
      <c r="AX140" s="2842"/>
      <c r="AY140" s="2842"/>
      <c r="AZ140" s="2842"/>
      <c r="BA140" s="2842"/>
      <c r="BB140" s="2842"/>
      <c r="BC140" s="2842"/>
      <c r="BD140" s="2842"/>
      <c r="BE140" s="2842"/>
      <c r="BF140" s="2842"/>
      <c r="BG140" s="2842"/>
      <c r="BH140" s="2842"/>
      <c r="BI140" s="2842"/>
      <c r="BJ140" s="2842"/>
      <c r="BK140" s="2842"/>
      <c r="BL140" s="2842"/>
      <c r="BM140" s="2842"/>
      <c r="BN140" s="2842"/>
      <c r="BO140" s="2842"/>
      <c r="BP140" s="2842"/>
      <c r="BQ140" s="2842"/>
      <c r="BR140" s="2842"/>
      <c r="BS140" s="2842"/>
      <c r="BT140" s="2842"/>
      <c r="BU140" s="2842"/>
      <c r="BV140" s="2842"/>
      <c r="BW140" s="2842"/>
      <c r="BX140" s="2842"/>
      <c r="BY140" s="2842"/>
      <c r="BZ140" s="2842"/>
      <c r="CA140" s="2842"/>
      <c r="CB140" s="2842"/>
      <c r="CC140" s="2842"/>
      <c r="CD140" s="2842"/>
      <c r="CE140" s="2842"/>
      <c r="CF140" s="2842"/>
      <c r="CG140" s="2842"/>
      <c r="CH140" s="2842"/>
      <c r="CI140" s="2842"/>
      <c r="CJ140" s="2842"/>
      <c r="CK140" s="2842"/>
      <c r="CL140" s="2842"/>
      <c r="CM140" s="2842"/>
      <c r="CN140" s="2842"/>
      <c r="CO140" s="2842"/>
      <c r="CP140" s="2842"/>
      <c r="CQ140" s="2842"/>
      <c r="CR140" s="2842"/>
      <c r="CS140" s="2842"/>
      <c r="CT140" s="2842"/>
      <c r="CU140" s="2842"/>
    </row>
    <row r="141" spans="1:112">
      <c r="U141" s="2842"/>
      <c r="V141" s="2842"/>
      <c r="W141" s="2842"/>
      <c r="X141" s="2842"/>
      <c r="Y141" s="2842"/>
      <c r="Z141" s="2842"/>
      <c r="AA141" s="2842"/>
      <c r="AB141" s="2842"/>
      <c r="AC141" s="2842"/>
      <c r="AD141" s="2842"/>
      <c r="AE141" s="2842"/>
      <c r="AF141" s="2842"/>
      <c r="AG141" s="2842"/>
      <c r="AH141" s="2842"/>
      <c r="AI141" s="2842"/>
      <c r="AJ141" s="2842"/>
      <c r="AK141" s="2842"/>
      <c r="AL141" s="2842"/>
      <c r="AM141" s="2842"/>
      <c r="AN141" s="2842"/>
      <c r="AO141" s="2842"/>
      <c r="AP141" s="2842"/>
      <c r="AQ141" s="2842"/>
      <c r="AR141" s="2842"/>
      <c r="AS141" s="2842"/>
      <c r="AT141" s="2842"/>
      <c r="AU141" s="2842"/>
      <c r="AV141" s="2842"/>
      <c r="AW141" s="2842"/>
      <c r="AX141" s="2842"/>
      <c r="AY141" s="2842"/>
      <c r="AZ141" s="2842"/>
      <c r="BA141" s="2842"/>
      <c r="BB141" s="2842"/>
      <c r="BC141" s="2842"/>
      <c r="BD141" s="2842"/>
      <c r="BE141" s="2842"/>
      <c r="BF141" s="2842"/>
      <c r="BG141" s="2842"/>
      <c r="BH141" s="2842"/>
      <c r="BI141" s="2842"/>
      <c r="BJ141" s="2842"/>
      <c r="BK141" s="2842"/>
      <c r="BL141" s="2842"/>
      <c r="BM141" s="2842"/>
      <c r="BN141" s="2842"/>
      <c r="BO141" s="2842"/>
      <c r="BP141" s="2842"/>
      <c r="BQ141" s="2842"/>
      <c r="BR141" s="2842"/>
      <c r="BS141" s="2842"/>
      <c r="BT141" s="2842"/>
      <c r="BU141" s="2842"/>
      <c r="BV141" s="2842"/>
      <c r="BW141" s="2842"/>
      <c r="BX141" s="2842"/>
      <c r="BY141" s="2842"/>
      <c r="BZ141" s="2842"/>
      <c r="CA141" s="2842"/>
      <c r="CB141" s="2842"/>
      <c r="CC141" s="2842"/>
      <c r="CD141" s="2842"/>
      <c r="CE141" s="2842"/>
      <c r="CF141" s="2842"/>
      <c r="CG141" s="2842"/>
      <c r="CH141" s="2842"/>
      <c r="CI141" s="2842"/>
      <c r="CJ141" s="2842"/>
      <c r="CK141" s="2842"/>
      <c r="CL141" s="2842"/>
      <c r="CM141" s="2842"/>
      <c r="CN141" s="2842"/>
      <c r="CO141" s="2842"/>
      <c r="CP141" s="2842"/>
      <c r="CQ141" s="2842"/>
      <c r="CR141" s="2842"/>
      <c r="CS141" s="2842"/>
      <c r="CT141" s="2842"/>
      <c r="CU141" s="2842"/>
    </row>
    <row r="142" spans="1:112" s="2843" customFormat="1" ht="12.75">
      <c r="A142" s="2881"/>
      <c r="B142" s="2903" t="s">
        <v>2705</v>
      </c>
      <c r="D142" s="2882"/>
      <c r="E142" s="2883"/>
      <c r="F142" s="2884"/>
      <c r="G142" s="2884"/>
      <c r="H142" s="2884"/>
      <c r="I142" s="2884"/>
      <c r="J142" s="2884"/>
      <c r="K142" s="2842"/>
      <c r="L142" s="2842"/>
      <c r="M142" s="2842"/>
      <c r="N142" s="2842"/>
      <c r="O142" s="2883"/>
      <c r="P142" s="2884"/>
      <c r="Q142" s="2884"/>
      <c r="R142" s="2884"/>
      <c r="S142" s="2884"/>
      <c r="T142" s="2884"/>
      <c r="U142" s="2842"/>
      <c r="V142" s="2904"/>
      <c r="W142" s="2882"/>
      <c r="X142" s="2876"/>
      <c r="Y142" s="2876"/>
      <c r="AA142" s="2884"/>
      <c r="AB142" s="2842"/>
      <c r="AC142" s="2842"/>
      <c r="AD142" s="2842"/>
      <c r="AE142" s="2842"/>
      <c r="AF142" s="2842"/>
      <c r="AG142" s="2842"/>
      <c r="AH142" s="2842"/>
      <c r="AI142" s="2842"/>
      <c r="AJ142" s="2842"/>
      <c r="AK142" s="2842"/>
      <c r="AL142" s="2842"/>
      <c r="AM142" s="2842"/>
      <c r="AN142" s="2842"/>
      <c r="AO142" s="2842"/>
      <c r="AP142" s="2884"/>
      <c r="AQ142" s="2884"/>
      <c r="AR142" s="2842"/>
      <c r="AS142" s="2842"/>
      <c r="AT142" s="2842"/>
      <c r="AU142" s="2842"/>
      <c r="AV142" s="2842"/>
      <c r="AW142" s="2842"/>
      <c r="AX142" s="2842"/>
      <c r="AY142" s="2842"/>
      <c r="AZ142" s="2842"/>
      <c r="BA142" s="2842"/>
      <c r="BB142" s="2842"/>
      <c r="BC142" s="2842"/>
      <c r="BD142" s="2842"/>
      <c r="BE142" s="2842"/>
      <c r="BF142" s="2842"/>
      <c r="BG142" s="2842"/>
      <c r="BH142" s="2882"/>
      <c r="BI142" s="2876"/>
      <c r="BJ142" s="2876"/>
      <c r="BL142" s="2884"/>
      <c r="BM142" s="2842"/>
      <c r="BN142" s="2842"/>
      <c r="BO142" s="2842"/>
      <c r="BP142" s="2842"/>
      <c r="BQ142" s="2842"/>
      <c r="BR142" s="2842"/>
      <c r="BS142" s="2842"/>
      <c r="BT142" s="2842"/>
      <c r="BU142" s="2842"/>
      <c r="BV142" s="2842"/>
      <c r="BW142" s="2842"/>
      <c r="BX142" s="2842"/>
      <c r="BY142" s="2842"/>
      <c r="BZ142" s="2842"/>
      <c r="CA142" s="2884"/>
      <c r="CB142" s="2884"/>
      <c r="CC142" s="2842"/>
      <c r="CD142" s="2842"/>
      <c r="CE142" s="2842"/>
      <c r="CF142" s="2842"/>
      <c r="CG142" s="2842"/>
      <c r="CH142" s="2842"/>
      <c r="CI142" s="2842"/>
      <c r="CJ142" s="2842"/>
      <c r="CK142" s="2842"/>
      <c r="CL142" s="2842"/>
      <c r="CM142" s="2842"/>
      <c r="CN142" s="2842"/>
      <c r="CO142" s="2842"/>
      <c r="CP142" s="2842"/>
      <c r="CQ142" s="2842"/>
      <c r="CR142" s="2842"/>
      <c r="CS142" s="2885"/>
      <c r="CT142" s="2885"/>
      <c r="CU142" s="2885"/>
      <c r="CV142" s="2885"/>
      <c r="CY142" s="2879"/>
      <c r="CZ142" s="2879"/>
      <c r="DA142" s="2879"/>
      <c r="DB142" s="2879"/>
      <c r="DC142" s="2879"/>
      <c r="DD142" s="2879"/>
      <c r="DE142" s="2879"/>
      <c r="DF142" s="2879"/>
      <c r="DG142" s="2879"/>
      <c r="DH142" s="2879"/>
    </row>
    <row r="143" spans="1:112" s="2843" customFormat="1" ht="12.75">
      <c r="A143" s="2881"/>
      <c r="B143" s="2905" t="s">
        <v>2687</v>
      </c>
      <c r="D143" s="2882"/>
      <c r="E143" s="2883"/>
      <c r="F143" s="2884"/>
      <c r="G143" s="2884"/>
      <c r="H143" s="2884"/>
      <c r="I143" s="2884"/>
      <c r="J143" s="2884"/>
      <c r="K143" s="2842"/>
      <c r="L143" s="2204"/>
      <c r="M143" s="2204"/>
      <c r="N143" s="2204"/>
      <c r="O143" s="2204"/>
      <c r="P143" s="2204"/>
      <c r="Q143" s="2204"/>
      <c r="R143" s="2204"/>
      <c r="S143" s="2884"/>
      <c r="T143" s="2884"/>
      <c r="U143" s="2842"/>
      <c r="V143" s="2904"/>
      <c r="W143" s="2842"/>
      <c r="X143" s="2876"/>
      <c r="Y143" s="2876"/>
      <c r="Z143" s="2884"/>
      <c r="AA143" s="2884"/>
      <c r="AB143" s="2842"/>
      <c r="AC143" s="2842"/>
      <c r="AD143" s="2842"/>
      <c r="AE143" s="2842"/>
      <c r="AF143" s="2842"/>
      <c r="AG143" s="2842"/>
      <c r="AH143" s="2842"/>
      <c r="AI143" s="2842"/>
      <c r="AJ143" s="2842"/>
      <c r="AK143" s="2842"/>
      <c r="AL143" s="2842"/>
      <c r="AM143" s="2842"/>
      <c r="AN143" s="2842"/>
      <c r="AO143" s="2842"/>
      <c r="AP143" s="2884"/>
      <c r="AQ143" s="2884"/>
      <c r="AR143" s="2842"/>
      <c r="AS143" s="2842"/>
      <c r="AT143" s="2842"/>
      <c r="AU143" s="2842"/>
      <c r="AV143" s="2842"/>
      <c r="AW143" s="2842"/>
      <c r="AX143" s="2842"/>
      <c r="AY143" s="2842"/>
      <c r="AZ143" s="2842"/>
      <c r="BA143" s="2842"/>
      <c r="BB143" s="2842"/>
      <c r="BC143" s="2842"/>
      <c r="BD143" s="2842"/>
      <c r="BE143" s="2842"/>
      <c r="BF143" s="2842"/>
      <c r="BG143" s="2842"/>
      <c r="BH143" s="2842"/>
      <c r="BI143" s="2876"/>
      <c r="BJ143" s="2876"/>
      <c r="BK143" s="2884"/>
      <c r="BL143" s="2884"/>
      <c r="BM143" s="2842"/>
      <c r="BN143" s="2842"/>
      <c r="BO143" s="2842"/>
      <c r="BP143" s="2842"/>
      <c r="BQ143" s="2842"/>
      <c r="BR143" s="2842"/>
      <c r="BS143" s="2842"/>
      <c r="BT143" s="2842"/>
      <c r="BU143" s="2842"/>
      <c r="BV143" s="2842"/>
      <c r="BW143" s="2842"/>
      <c r="BX143" s="2842"/>
      <c r="BY143" s="2842"/>
      <c r="BZ143" s="2842"/>
      <c r="CA143" s="2884"/>
      <c r="CB143" s="2884"/>
      <c r="CC143" s="2842"/>
      <c r="CD143" s="2842"/>
      <c r="CE143" s="2842"/>
      <c r="CF143" s="2842"/>
      <c r="CG143" s="2842"/>
      <c r="CH143" s="2842"/>
      <c r="CI143" s="2842"/>
      <c r="CJ143" s="2842"/>
      <c r="CK143" s="2842"/>
      <c r="CL143" s="2842"/>
      <c r="CM143" s="2842"/>
      <c r="CN143" s="2842"/>
      <c r="CO143" s="2842"/>
      <c r="CP143" s="2842"/>
      <c r="CQ143" s="2842"/>
      <c r="CR143" s="2842"/>
      <c r="CS143" s="2885"/>
      <c r="CT143" s="2885"/>
      <c r="CU143" s="2885"/>
      <c r="CV143" s="2885"/>
      <c r="CY143" s="2879"/>
      <c r="CZ143" s="2879"/>
      <c r="DA143" s="2879"/>
      <c r="DB143" s="2879"/>
      <c r="DC143" s="2879"/>
      <c r="DD143" s="2879"/>
      <c r="DE143" s="2879"/>
      <c r="DF143" s="2879"/>
      <c r="DG143" s="2879"/>
      <c r="DH143" s="2879"/>
    </row>
    <row r="144" spans="1:112" ht="27" customHeight="1">
      <c r="B144" s="3762" t="s">
        <v>2688</v>
      </c>
      <c r="C144" s="3763"/>
      <c r="D144" s="2907" t="s">
        <v>2664</v>
      </c>
      <c r="E144" s="2907" t="s">
        <v>244</v>
      </c>
      <c r="F144" s="3764">
        <v>41364</v>
      </c>
      <c r="G144" s="3765"/>
      <c r="H144" s="3765"/>
      <c r="I144" s="3765"/>
      <c r="J144" s="3766"/>
      <c r="K144" s="3764">
        <v>41729</v>
      </c>
      <c r="L144" s="3765"/>
      <c r="M144" s="3765"/>
      <c r="N144" s="3765"/>
      <c r="O144" s="3766"/>
      <c r="P144" s="3764">
        <v>42094</v>
      </c>
      <c r="Q144" s="3765"/>
      <c r="R144" s="3765"/>
      <c r="S144" s="3765"/>
      <c r="T144" s="3766"/>
      <c r="U144" s="3764">
        <v>42460</v>
      </c>
      <c r="V144" s="3765"/>
      <c r="W144" s="3765"/>
      <c r="X144" s="3765"/>
      <c r="Y144" s="3766"/>
      <c r="Z144" s="3764">
        <v>42825</v>
      </c>
      <c r="AA144" s="3765"/>
      <c r="AB144" s="3765"/>
      <c r="AC144" s="3765"/>
      <c r="AD144" s="3766"/>
      <c r="AE144" s="3764">
        <v>43190</v>
      </c>
      <c r="AF144" s="3765"/>
      <c r="AG144" s="3765"/>
      <c r="AH144" s="3765"/>
      <c r="AI144" s="3766"/>
      <c r="AJ144" s="3764">
        <v>43555</v>
      </c>
      <c r="AK144" s="3765"/>
      <c r="AL144" s="3765"/>
      <c r="AM144" s="3765"/>
      <c r="AN144" s="3766"/>
      <c r="AO144" s="3764">
        <v>43921</v>
      </c>
      <c r="AP144" s="3765"/>
      <c r="AQ144" s="3765"/>
      <c r="AR144" s="3765"/>
      <c r="AS144" s="3766"/>
      <c r="AT144" s="3764">
        <v>44286</v>
      </c>
      <c r="AU144" s="3765"/>
      <c r="AV144" s="3765"/>
      <c r="AW144" s="3765"/>
      <c r="AX144" s="3766"/>
      <c r="AY144" s="2842"/>
      <c r="AZ144" s="2842"/>
      <c r="BA144" s="2842"/>
      <c r="BB144" s="2842"/>
      <c r="BC144" s="2842"/>
      <c r="BD144" s="2842"/>
      <c r="BE144" s="2842"/>
      <c r="BF144" s="2842"/>
      <c r="BG144" s="2842"/>
      <c r="BH144" s="2842"/>
      <c r="BI144" s="2842"/>
      <c r="BJ144" s="2842"/>
      <c r="BK144" s="2842"/>
      <c r="BL144" s="2842"/>
      <c r="BM144" s="2842"/>
      <c r="BN144" s="2842"/>
      <c r="BO144" s="2842"/>
      <c r="BP144" s="2842"/>
      <c r="BQ144" s="2842"/>
      <c r="BR144" s="2842"/>
      <c r="BS144" s="2842"/>
      <c r="BT144" s="2842"/>
      <c r="BU144" s="2842"/>
      <c r="BV144" s="2842"/>
      <c r="BW144" s="2842"/>
      <c r="BX144" s="2842"/>
      <c r="BY144" s="2842"/>
      <c r="BZ144" s="2842"/>
      <c r="CA144" s="2842"/>
      <c r="CB144" s="2842"/>
      <c r="CC144" s="2842"/>
      <c r="CD144" s="2842"/>
      <c r="CE144" s="2842"/>
      <c r="CF144" s="2842"/>
      <c r="CG144" s="2842"/>
      <c r="CH144" s="2842"/>
      <c r="CI144" s="2842"/>
      <c r="CJ144" s="2842"/>
      <c r="CK144" s="2842"/>
      <c r="CL144" s="2842"/>
      <c r="CM144" s="2842"/>
      <c r="CN144" s="2842"/>
      <c r="CO144" s="2842"/>
      <c r="CP144" s="2842"/>
      <c r="CQ144" s="2842"/>
      <c r="CR144" s="2842"/>
      <c r="CS144" s="2842"/>
    </row>
    <row r="145" spans="2:97" ht="24.75" customHeight="1">
      <c r="B145" s="2908"/>
      <c r="C145" s="2909"/>
      <c r="D145" s="2909"/>
      <c r="E145" s="2910"/>
      <c r="F145" s="3767" t="s">
        <v>2663</v>
      </c>
      <c r="G145" s="3768"/>
      <c r="H145" s="3768"/>
      <c r="I145" s="3768"/>
      <c r="J145" s="3769"/>
      <c r="K145" s="3767" t="s">
        <v>2663</v>
      </c>
      <c r="L145" s="3768"/>
      <c r="M145" s="3768"/>
      <c r="N145" s="3768"/>
      <c r="O145" s="3769"/>
      <c r="P145" s="3767" t="s">
        <v>2663</v>
      </c>
      <c r="Q145" s="3768"/>
      <c r="R145" s="3768"/>
      <c r="S145" s="3768"/>
      <c r="T145" s="3769"/>
      <c r="U145" s="3767" t="s">
        <v>2663</v>
      </c>
      <c r="V145" s="3768"/>
      <c r="W145" s="3768"/>
      <c r="X145" s="3768"/>
      <c r="Y145" s="3769"/>
      <c r="Z145" s="3767" t="s">
        <v>2663</v>
      </c>
      <c r="AA145" s="3768"/>
      <c r="AB145" s="3768"/>
      <c r="AC145" s="3768"/>
      <c r="AD145" s="3769"/>
      <c r="AE145" s="3767" t="s">
        <v>2663</v>
      </c>
      <c r="AF145" s="3768"/>
      <c r="AG145" s="3768"/>
      <c r="AH145" s="3768"/>
      <c r="AI145" s="3769"/>
      <c r="AJ145" s="3767" t="s">
        <v>2663</v>
      </c>
      <c r="AK145" s="3768"/>
      <c r="AL145" s="3768"/>
      <c r="AM145" s="3768"/>
      <c r="AN145" s="3769"/>
      <c r="AO145" s="3767" t="s">
        <v>2663</v>
      </c>
      <c r="AP145" s="3768"/>
      <c r="AQ145" s="3768"/>
      <c r="AR145" s="3768"/>
      <c r="AS145" s="3769"/>
      <c r="AT145" s="3767" t="s">
        <v>2663</v>
      </c>
      <c r="AU145" s="3768"/>
      <c r="AV145" s="3768"/>
      <c r="AW145" s="3768"/>
      <c r="AX145" s="3769"/>
      <c r="AY145" s="2842"/>
      <c r="AZ145" s="2842"/>
      <c r="BA145" s="2842"/>
      <c r="BB145" s="2842"/>
      <c r="BC145" s="2842"/>
      <c r="BD145" s="2842"/>
      <c r="BE145" s="2842"/>
      <c r="BF145" s="2842"/>
      <c r="BG145" s="2842"/>
      <c r="BH145" s="2842"/>
      <c r="BI145" s="2842"/>
      <c r="BJ145" s="2842"/>
      <c r="BK145" s="2842"/>
      <c r="BL145" s="2842"/>
      <c r="BM145" s="2842"/>
      <c r="BN145" s="2842"/>
      <c r="BO145" s="2842"/>
      <c r="BP145" s="2842"/>
      <c r="BQ145" s="2842"/>
      <c r="BR145" s="2842"/>
      <c r="BS145" s="2842"/>
      <c r="BT145" s="2842"/>
      <c r="BU145" s="2842"/>
      <c r="BV145" s="2842"/>
      <c r="BW145" s="2842"/>
      <c r="BX145" s="2842"/>
      <c r="BY145" s="2842"/>
      <c r="BZ145" s="2842"/>
      <c r="CA145" s="2842"/>
      <c r="CB145" s="2842"/>
      <c r="CC145" s="2842"/>
      <c r="CD145" s="2842"/>
      <c r="CE145" s="2842"/>
      <c r="CF145" s="2842"/>
      <c r="CG145" s="2842"/>
      <c r="CH145" s="2842"/>
      <c r="CI145" s="2842"/>
      <c r="CJ145" s="2842"/>
      <c r="CK145" s="2842"/>
      <c r="CL145" s="2842"/>
      <c r="CM145" s="2842"/>
      <c r="CN145" s="2842"/>
      <c r="CO145" s="2842"/>
      <c r="CP145" s="2842"/>
      <c r="CQ145" s="2842"/>
      <c r="CR145" s="2842"/>
      <c r="CS145" s="2842"/>
    </row>
    <row r="146" spans="2:97" ht="15.75" customHeight="1">
      <c r="B146" s="2911"/>
      <c r="C146" s="2912"/>
      <c r="D146" s="2912"/>
      <c r="E146" s="2913"/>
      <c r="F146" s="2890" t="s">
        <v>1813</v>
      </c>
      <c r="G146" s="2896" t="s">
        <v>1814</v>
      </c>
      <c r="H146" s="2896" t="s">
        <v>1815</v>
      </c>
      <c r="I146" s="2897" t="s">
        <v>1816</v>
      </c>
      <c r="J146" s="2893" t="s">
        <v>2672</v>
      </c>
      <c r="K146" s="2890" t="s">
        <v>1813</v>
      </c>
      <c r="L146" s="2896" t="s">
        <v>1814</v>
      </c>
      <c r="M146" s="2896" t="s">
        <v>1815</v>
      </c>
      <c r="N146" s="2897" t="s">
        <v>1816</v>
      </c>
      <c r="O146" s="2893" t="s">
        <v>2672</v>
      </c>
      <c r="P146" s="2890" t="s">
        <v>1813</v>
      </c>
      <c r="Q146" s="2896" t="s">
        <v>1814</v>
      </c>
      <c r="R146" s="2896" t="s">
        <v>1815</v>
      </c>
      <c r="S146" s="2897" t="s">
        <v>1816</v>
      </c>
      <c r="T146" s="2893" t="s">
        <v>2672</v>
      </c>
      <c r="U146" s="2890" t="s">
        <v>1813</v>
      </c>
      <c r="V146" s="2896" t="s">
        <v>1814</v>
      </c>
      <c r="W146" s="2896" t="s">
        <v>1815</v>
      </c>
      <c r="X146" s="2897" t="s">
        <v>1816</v>
      </c>
      <c r="Y146" s="2893" t="s">
        <v>2672</v>
      </c>
      <c r="Z146" s="2890" t="s">
        <v>1813</v>
      </c>
      <c r="AA146" s="2896" t="s">
        <v>1814</v>
      </c>
      <c r="AB146" s="2896" t="s">
        <v>1815</v>
      </c>
      <c r="AC146" s="2897" t="s">
        <v>1816</v>
      </c>
      <c r="AD146" s="2893" t="s">
        <v>2672</v>
      </c>
      <c r="AE146" s="2890" t="s">
        <v>1813</v>
      </c>
      <c r="AF146" s="2896" t="s">
        <v>1814</v>
      </c>
      <c r="AG146" s="2896" t="s">
        <v>1815</v>
      </c>
      <c r="AH146" s="2897" t="s">
        <v>1816</v>
      </c>
      <c r="AI146" s="2893" t="s">
        <v>2672</v>
      </c>
      <c r="AJ146" s="2890" t="s">
        <v>1813</v>
      </c>
      <c r="AK146" s="2896" t="s">
        <v>1814</v>
      </c>
      <c r="AL146" s="2896" t="s">
        <v>1815</v>
      </c>
      <c r="AM146" s="2897" t="s">
        <v>1816</v>
      </c>
      <c r="AN146" s="2893" t="s">
        <v>2672</v>
      </c>
      <c r="AO146" s="2890" t="s">
        <v>1813</v>
      </c>
      <c r="AP146" s="2896" t="s">
        <v>1814</v>
      </c>
      <c r="AQ146" s="2896" t="s">
        <v>1815</v>
      </c>
      <c r="AR146" s="2897" t="s">
        <v>1816</v>
      </c>
      <c r="AS146" s="2893" t="s">
        <v>2672</v>
      </c>
      <c r="AT146" s="2890" t="s">
        <v>1813</v>
      </c>
      <c r="AU146" s="2896" t="s">
        <v>1814</v>
      </c>
      <c r="AV146" s="2896" t="s">
        <v>1815</v>
      </c>
      <c r="AW146" s="2897" t="s">
        <v>1816</v>
      </c>
      <c r="AX146" s="2893" t="s">
        <v>2672</v>
      </c>
      <c r="AY146" s="2842"/>
      <c r="AZ146" s="2842"/>
      <c r="BA146" s="2842"/>
      <c r="BB146" s="2842"/>
      <c r="BC146" s="2842"/>
      <c r="BD146" s="2842"/>
      <c r="BE146" s="2842"/>
      <c r="BF146" s="2842"/>
      <c r="BG146" s="2842"/>
      <c r="BH146" s="2842"/>
      <c r="BI146" s="2842"/>
      <c r="BJ146" s="2842"/>
      <c r="BK146" s="2842"/>
      <c r="BL146" s="2842"/>
      <c r="BM146" s="2842"/>
      <c r="BN146" s="2842"/>
      <c r="BO146" s="2842"/>
      <c r="BP146" s="2842"/>
      <c r="BQ146" s="2842"/>
      <c r="BR146" s="2842"/>
      <c r="BS146" s="2842"/>
      <c r="BT146" s="2842"/>
      <c r="BU146" s="2842"/>
      <c r="BV146" s="2842"/>
      <c r="BW146" s="2842"/>
      <c r="BX146" s="2842"/>
      <c r="BY146" s="2842"/>
      <c r="BZ146" s="2842"/>
      <c r="CA146" s="2842"/>
      <c r="CB146" s="2842"/>
      <c r="CC146" s="2842"/>
      <c r="CD146" s="2842"/>
      <c r="CE146" s="2842"/>
      <c r="CF146" s="2842"/>
      <c r="CG146" s="2842"/>
      <c r="CH146" s="2842"/>
      <c r="CI146" s="2842"/>
      <c r="CJ146" s="2842"/>
      <c r="CK146" s="2842"/>
      <c r="CL146" s="2842"/>
      <c r="CM146" s="2842"/>
      <c r="CN146" s="2842"/>
      <c r="CO146" s="2842"/>
      <c r="CP146" s="2842"/>
      <c r="CQ146" s="2842"/>
      <c r="CR146" s="2842"/>
      <c r="CS146" s="2842"/>
    </row>
    <row r="147" spans="2:97" ht="12.75">
      <c r="B147" s="2914" t="s">
        <v>2689</v>
      </c>
      <c r="C147" s="2915"/>
      <c r="D147" s="2915"/>
      <c r="E147" s="2891"/>
      <c r="F147" s="1100"/>
      <c r="G147" s="2916"/>
      <c r="H147" s="2916"/>
      <c r="I147" s="2916"/>
      <c r="J147" s="2917"/>
      <c r="K147" s="1100"/>
      <c r="L147" s="2916"/>
      <c r="M147" s="2916"/>
      <c r="N147" s="2916"/>
      <c r="O147" s="2917"/>
      <c r="P147" s="1100"/>
      <c r="Q147" s="2916"/>
      <c r="R147" s="2916"/>
      <c r="S147" s="2916"/>
      <c r="T147" s="2917"/>
      <c r="U147" s="1100"/>
      <c r="V147" s="2916"/>
      <c r="W147" s="2916"/>
      <c r="X147" s="2916"/>
      <c r="Y147" s="2917"/>
      <c r="Z147" s="1100"/>
      <c r="AA147" s="2916"/>
      <c r="AB147" s="2916"/>
      <c r="AC147" s="2916"/>
      <c r="AD147" s="2917"/>
      <c r="AE147" s="1100"/>
      <c r="AF147" s="2916"/>
      <c r="AG147" s="2916"/>
      <c r="AH147" s="2916"/>
      <c r="AI147" s="2917"/>
      <c r="AJ147" s="1100"/>
      <c r="AK147" s="2916"/>
      <c r="AL147" s="2916"/>
      <c r="AM147" s="2916"/>
      <c r="AN147" s="2917"/>
      <c r="AO147" s="1100"/>
      <c r="AP147" s="2916"/>
      <c r="AQ147" s="2916"/>
      <c r="AR147" s="2916"/>
      <c r="AS147" s="2917"/>
      <c r="AT147" s="1100"/>
      <c r="AU147" s="2916"/>
      <c r="AV147" s="2916"/>
      <c r="AW147" s="2916"/>
      <c r="AX147" s="2917"/>
      <c r="AY147" s="2842"/>
      <c r="AZ147" s="2842"/>
      <c r="BA147" s="2842"/>
      <c r="BB147" s="2842"/>
      <c r="BC147" s="2842"/>
      <c r="BD147" s="2842"/>
      <c r="BE147" s="2842"/>
      <c r="BF147" s="2842"/>
      <c r="BG147" s="2204"/>
      <c r="BH147" s="2204"/>
      <c r="BI147" s="2204"/>
      <c r="BJ147" s="2204"/>
      <c r="BK147" s="2204"/>
      <c r="BL147" s="2204"/>
      <c r="BM147" s="2204"/>
      <c r="BN147" s="2204"/>
      <c r="BO147" s="2204"/>
      <c r="BP147" s="2204"/>
      <c r="BQ147" s="2204"/>
      <c r="BR147" s="2204"/>
      <c r="BS147" s="2204"/>
      <c r="BT147" s="2204"/>
      <c r="BU147" s="2204"/>
      <c r="BV147" s="2204"/>
      <c r="BW147" s="2204"/>
      <c r="BX147" s="2204"/>
      <c r="BY147" s="2204"/>
      <c r="BZ147" s="2204"/>
      <c r="CA147" s="2204"/>
      <c r="CB147" s="2204"/>
      <c r="CC147" s="2204"/>
      <c r="CD147" s="2204"/>
      <c r="CE147" s="2204"/>
      <c r="CF147" s="2204"/>
      <c r="CG147" s="2204"/>
      <c r="CH147" s="2204"/>
      <c r="CI147" s="2204"/>
      <c r="CJ147" s="2204"/>
      <c r="CK147" s="2204"/>
      <c r="CL147" s="2204"/>
      <c r="CM147" s="2204"/>
      <c r="CN147" s="2204"/>
      <c r="CO147" s="2204"/>
      <c r="CP147" s="2204"/>
      <c r="CQ147" s="2204"/>
      <c r="CR147" s="2204"/>
      <c r="CS147" s="2204"/>
    </row>
    <row r="148" spans="2:97" ht="12.75" customHeight="1">
      <c r="B148" s="2918">
        <v>1</v>
      </c>
      <c r="C148" s="2891" t="s">
        <v>2690</v>
      </c>
      <c r="D148" s="2891" t="s">
        <v>2683</v>
      </c>
      <c r="E148" s="2891" t="s">
        <v>2691</v>
      </c>
      <c r="F148" s="2919"/>
      <c r="G148" s="2919"/>
      <c r="H148" s="2919"/>
      <c r="I148" s="2919"/>
      <c r="J148" s="2919"/>
      <c r="K148" s="2919"/>
      <c r="L148" s="2919"/>
      <c r="M148" s="2919"/>
      <c r="N148" s="2919"/>
      <c r="O148" s="2919"/>
      <c r="P148" s="2919"/>
      <c r="Q148" s="2919"/>
      <c r="R148" s="2919"/>
      <c r="S148" s="2919"/>
      <c r="T148" s="2919"/>
      <c r="U148" s="2919"/>
      <c r="V148" s="2919"/>
      <c r="W148" s="2919"/>
      <c r="X148" s="2919"/>
      <c r="Y148" s="2919"/>
      <c r="Z148" s="2919"/>
      <c r="AA148" s="2919"/>
      <c r="AB148" s="2919"/>
      <c r="AC148" s="2919"/>
      <c r="AD148" s="2919"/>
      <c r="AE148" s="2919"/>
      <c r="AF148" s="2919"/>
      <c r="AG148" s="2919"/>
      <c r="AH148" s="2919"/>
      <c r="AI148" s="2919"/>
      <c r="AJ148" s="2919"/>
      <c r="AK148" s="2919"/>
      <c r="AL148" s="2919"/>
      <c r="AM148" s="2919"/>
      <c r="AN148" s="2919"/>
      <c r="AO148" s="2919"/>
      <c r="AP148" s="2919"/>
      <c r="AQ148" s="2919"/>
      <c r="AR148" s="2919"/>
      <c r="AS148" s="2919"/>
      <c r="AT148" s="2919"/>
      <c r="AU148" s="2919"/>
      <c r="AV148" s="2919"/>
      <c r="AW148" s="2919"/>
      <c r="AX148" s="2919"/>
      <c r="AY148" s="2204"/>
      <c r="AZ148" s="2204"/>
      <c r="BA148" s="2204"/>
      <c r="BB148" s="2204"/>
      <c r="BC148" s="2204"/>
      <c r="BD148" s="2204"/>
      <c r="BE148" s="2204"/>
      <c r="BF148" s="2204"/>
      <c r="BG148" s="2842"/>
      <c r="BH148" s="2842"/>
      <c r="BI148" s="2842"/>
      <c r="BJ148" s="2842"/>
      <c r="BK148" s="2842"/>
      <c r="BL148" s="2842"/>
      <c r="BM148" s="2842"/>
      <c r="BN148" s="2842"/>
      <c r="BO148" s="2842"/>
      <c r="BP148" s="2842"/>
      <c r="BQ148" s="2842"/>
      <c r="BR148" s="2842"/>
      <c r="BS148" s="2842"/>
      <c r="BT148" s="2842"/>
      <c r="BU148" s="2842"/>
      <c r="BV148" s="2842"/>
      <c r="BW148" s="2842"/>
      <c r="BX148" s="2842"/>
      <c r="BY148" s="2842"/>
      <c r="BZ148" s="2842"/>
      <c r="CA148" s="2842"/>
      <c r="CB148" s="2842"/>
      <c r="CC148" s="2842"/>
      <c r="CD148" s="2842"/>
      <c r="CE148" s="2842"/>
      <c r="CF148" s="2842"/>
      <c r="CG148" s="2842"/>
      <c r="CH148" s="2842"/>
      <c r="CI148" s="2842"/>
      <c r="CJ148" s="2842"/>
      <c r="CK148" s="2842"/>
      <c r="CL148" s="2842"/>
      <c r="CM148" s="2842"/>
      <c r="CN148" s="2842"/>
      <c r="CO148" s="2842"/>
      <c r="CP148" s="2842"/>
      <c r="CQ148" s="2842"/>
      <c r="CR148" s="2842"/>
      <c r="CS148" s="2842"/>
    </row>
    <row r="149" spans="2:97" ht="12.75" customHeight="1">
      <c r="B149" s="2918"/>
      <c r="C149" s="2891"/>
      <c r="D149" s="2891" t="s">
        <v>2679</v>
      </c>
      <c r="E149" s="2891" t="s">
        <v>2691</v>
      </c>
      <c r="F149" s="2919"/>
      <c r="G149" s="2919"/>
      <c r="H149" s="2919"/>
      <c r="I149" s="2919"/>
      <c r="J149" s="2919"/>
      <c r="K149" s="2919"/>
      <c r="L149" s="2919"/>
      <c r="M149" s="2919"/>
      <c r="N149" s="2919"/>
      <c r="O149" s="2919"/>
      <c r="P149" s="2919"/>
      <c r="Q149" s="2919"/>
      <c r="R149" s="2919"/>
      <c r="S149" s="2919"/>
      <c r="T149" s="2919"/>
      <c r="U149" s="2919"/>
      <c r="V149" s="2919"/>
      <c r="W149" s="2919"/>
      <c r="X149" s="2919"/>
      <c r="Y149" s="2919"/>
      <c r="Z149" s="2919"/>
      <c r="AA149" s="2919"/>
      <c r="AB149" s="2919"/>
      <c r="AC149" s="2919"/>
      <c r="AD149" s="2919"/>
      <c r="AE149" s="2919"/>
      <c r="AF149" s="2919"/>
      <c r="AG149" s="2919"/>
      <c r="AH149" s="2919"/>
      <c r="AI149" s="2919"/>
      <c r="AJ149" s="2919"/>
      <c r="AK149" s="2919"/>
      <c r="AL149" s="2919"/>
      <c r="AM149" s="2919"/>
      <c r="AN149" s="2919"/>
      <c r="AO149" s="2919"/>
      <c r="AP149" s="2919"/>
      <c r="AQ149" s="2919"/>
      <c r="AR149" s="2919"/>
      <c r="AS149" s="2919"/>
      <c r="AT149" s="2919"/>
      <c r="AU149" s="2919"/>
      <c r="AV149" s="2919"/>
      <c r="AW149" s="2919"/>
      <c r="AX149" s="2919"/>
      <c r="AY149" s="2842"/>
      <c r="AZ149" s="2842"/>
      <c r="BA149" s="2842"/>
      <c r="BB149" s="2842"/>
      <c r="BC149" s="2842"/>
      <c r="BD149" s="2842"/>
      <c r="BE149" s="2842"/>
      <c r="BF149" s="2842"/>
      <c r="BG149" s="2842"/>
      <c r="BH149" s="2842"/>
      <c r="BI149" s="2842"/>
      <c r="BJ149" s="2842"/>
      <c r="BK149" s="2842"/>
      <c r="BL149" s="2842"/>
      <c r="BM149" s="2842"/>
      <c r="BN149" s="2842"/>
      <c r="BO149" s="2842"/>
      <c r="BP149" s="2842"/>
      <c r="BQ149" s="2842"/>
      <c r="BR149" s="2842"/>
      <c r="BS149" s="2842"/>
      <c r="BT149" s="2842"/>
      <c r="BU149" s="2842"/>
      <c r="BV149" s="2842"/>
      <c r="BW149" s="2842"/>
      <c r="BX149" s="2842"/>
      <c r="BY149" s="2842"/>
      <c r="BZ149" s="2842"/>
      <c r="CA149" s="2842"/>
      <c r="CB149" s="2842"/>
      <c r="CC149" s="2842"/>
      <c r="CD149" s="2842"/>
      <c r="CE149" s="2842"/>
      <c r="CF149" s="2842"/>
      <c r="CG149" s="2842"/>
      <c r="CH149" s="2842"/>
      <c r="CI149" s="2842"/>
      <c r="CJ149" s="2842"/>
      <c r="CK149" s="2842"/>
      <c r="CL149" s="2842"/>
      <c r="CM149" s="2842"/>
      <c r="CN149" s="2842"/>
      <c r="CO149" s="2842"/>
      <c r="CP149" s="2842"/>
      <c r="CQ149" s="2842"/>
      <c r="CR149" s="2842"/>
      <c r="CS149" s="2842"/>
    </row>
    <row r="150" spans="2:97" ht="12.75" customHeight="1">
      <c r="B150" s="2920"/>
      <c r="C150" s="2891"/>
      <c r="D150" s="2891" t="s">
        <v>2675</v>
      </c>
      <c r="E150" s="2891" t="s">
        <v>2691</v>
      </c>
      <c r="F150" s="2919"/>
      <c r="G150" s="2919"/>
      <c r="H150" s="2919"/>
      <c r="I150" s="2919"/>
      <c r="J150" s="2919"/>
      <c r="K150" s="2919"/>
      <c r="L150" s="2919"/>
      <c r="M150" s="2919"/>
      <c r="N150" s="2919"/>
      <c r="O150" s="2919"/>
      <c r="P150" s="2919"/>
      <c r="Q150" s="2919"/>
      <c r="R150" s="2919"/>
      <c r="S150" s="2919"/>
      <c r="T150" s="2919"/>
      <c r="U150" s="2919"/>
      <c r="V150" s="2919"/>
      <c r="W150" s="2919"/>
      <c r="X150" s="2919"/>
      <c r="Y150" s="2919"/>
      <c r="Z150" s="2919"/>
      <c r="AA150" s="2919"/>
      <c r="AB150" s="2919"/>
      <c r="AC150" s="2919"/>
      <c r="AD150" s="2919"/>
      <c r="AE150" s="2919"/>
      <c r="AF150" s="2919"/>
      <c r="AG150" s="2919"/>
      <c r="AH150" s="2919"/>
      <c r="AI150" s="2919"/>
      <c r="AJ150" s="2919"/>
      <c r="AK150" s="2919"/>
      <c r="AL150" s="2919"/>
      <c r="AM150" s="2919"/>
      <c r="AN150" s="2919"/>
      <c r="AO150" s="2919"/>
      <c r="AP150" s="2919"/>
      <c r="AQ150" s="2919"/>
      <c r="AR150" s="2919"/>
      <c r="AS150" s="2919"/>
      <c r="AT150" s="2919"/>
      <c r="AU150" s="2919"/>
      <c r="AV150" s="2919"/>
      <c r="AW150" s="2919"/>
      <c r="AX150" s="2919"/>
      <c r="AY150" s="2842"/>
      <c r="AZ150" s="2842"/>
      <c r="BA150" s="2842"/>
      <c r="BB150" s="2842"/>
      <c r="BC150" s="2842"/>
      <c r="BD150" s="2842"/>
      <c r="BE150" s="2842"/>
      <c r="BF150" s="2842"/>
      <c r="BG150" s="2842"/>
      <c r="BH150" s="2842"/>
      <c r="BI150" s="2842"/>
      <c r="BJ150" s="2842"/>
      <c r="BK150" s="2842"/>
      <c r="BL150" s="2842"/>
      <c r="BM150" s="2842"/>
      <c r="BN150" s="2842"/>
      <c r="BO150" s="2842"/>
      <c r="BP150" s="2842"/>
      <c r="BQ150" s="2842"/>
      <c r="BR150" s="2842"/>
      <c r="BS150" s="2842"/>
      <c r="BT150" s="2842"/>
      <c r="BU150" s="2842"/>
      <c r="BV150" s="2842"/>
      <c r="BW150" s="2842"/>
      <c r="BX150" s="2842"/>
      <c r="BY150" s="2842"/>
      <c r="BZ150" s="2842"/>
      <c r="CA150" s="2842"/>
      <c r="CB150" s="2842"/>
      <c r="CC150" s="2842"/>
      <c r="CD150" s="2842"/>
      <c r="CE150" s="2842"/>
      <c r="CF150" s="2842"/>
      <c r="CG150" s="2842"/>
      <c r="CH150" s="2842"/>
      <c r="CI150" s="2842"/>
      <c r="CJ150" s="2842"/>
      <c r="CK150" s="2842"/>
      <c r="CL150" s="2842"/>
      <c r="CM150" s="2842"/>
      <c r="CN150" s="2842"/>
      <c r="CO150" s="2842"/>
      <c r="CP150" s="2842"/>
      <c r="CQ150" s="2842"/>
      <c r="CR150" s="2842"/>
      <c r="CS150" s="2842"/>
    </row>
    <row r="151" spans="2:97" ht="12.75" customHeight="1">
      <c r="B151" s="2920"/>
      <c r="C151" s="2891"/>
      <c r="D151" s="2891" t="s">
        <v>2669</v>
      </c>
      <c r="E151" s="2891" t="s">
        <v>2691</v>
      </c>
      <c r="F151" s="2919"/>
      <c r="G151" s="2919"/>
      <c r="H151" s="2919"/>
      <c r="I151" s="2919"/>
      <c r="J151" s="2919"/>
      <c r="K151" s="2919"/>
      <c r="L151" s="2919"/>
      <c r="M151" s="2919"/>
      <c r="N151" s="2919"/>
      <c r="O151" s="2919"/>
      <c r="P151" s="2919"/>
      <c r="Q151" s="2919"/>
      <c r="R151" s="2919"/>
      <c r="S151" s="2919"/>
      <c r="T151" s="2919"/>
      <c r="U151" s="2919"/>
      <c r="V151" s="2919"/>
      <c r="W151" s="2919"/>
      <c r="X151" s="2919"/>
      <c r="Y151" s="2919"/>
      <c r="Z151" s="2919"/>
      <c r="AA151" s="2919"/>
      <c r="AB151" s="2919"/>
      <c r="AC151" s="2919"/>
      <c r="AD151" s="2919"/>
      <c r="AE151" s="2919"/>
      <c r="AF151" s="2919"/>
      <c r="AG151" s="2919"/>
      <c r="AH151" s="2919"/>
      <c r="AI151" s="2919"/>
      <c r="AJ151" s="2919"/>
      <c r="AK151" s="2919"/>
      <c r="AL151" s="2919"/>
      <c r="AM151" s="2919"/>
      <c r="AN151" s="2919"/>
      <c r="AO151" s="2919"/>
      <c r="AP151" s="2919"/>
      <c r="AQ151" s="2919"/>
      <c r="AR151" s="2919"/>
      <c r="AS151" s="2919"/>
      <c r="AT151" s="2919"/>
      <c r="AU151" s="2919"/>
      <c r="AV151" s="2919"/>
      <c r="AW151" s="2919"/>
      <c r="AX151" s="2919"/>
      <c r="AY151" s="2842"/>
      <c r="AZ151" s="2842"/>
      <c r="BA151" s="2842"/>
      <c r="BB151" s="2842"/>
      <c r="BC151" s="2842"/>
      <c r="BD151" s="2842"/>
      <c r="BE151" s="2842"/>
      <c r="BF151" s="2842"/>
      <c r="BG151" s="2842"/>
      <c r="BH151" s="2842"/>
      <c r="BI151" s="2842"/>
      <c r="BJ151" s="2842"/>
      <c r="BK151" s="2842"/>
      <c r="BL151" s="2842"/>
      <c r="BM151" s="2842"/>
      <c r="BN151" s="2842"/>
      <c r="BO151" s="2842"/>
      <c r="BP151" s="2842"/>
      <c r="BQ151" s="2842"/>
      <c r="BR151" s="2842"/>
      <c r="BS151" s="2842"/>
      <c r="BT151" s="2842"/>
      <c r="BU151" s="2842"/>
      <c r="BV151" s="2842"/>
      <c r="BW151" s="2842"/>
      <c r="BX151" s="2842"/>
      <c r="BY151" s="2842"/>
      <c r="BZ151" s="2842"/>
      <c r="CA151" s="2842"/>
      <c r="CB151" s="2842"/>
      <c r="CC151" s="2842"/>
      <c r="CD151" s="2842"/>
      <c r="CE151" s="2842"/>
      <c r="CF151" s="2842"/>
      <c r="CG151" s="2842"/>
      <c r="CH151" s="2842"/>
      <c r="CI151" s="2842"/>
      <c r="CJ151" s="2842"/>
      <c r="CK151" s="2842"/>
      <c r="CL151" s="2842"/>
      <c r="CM151" s="2842"/>
      <c r="CN151" s="2842"/>
      <c r="CO151" s="2842"/>
      <c r="CP151" s="2842"/>
      <c r="CQ151" s="2842"/>
      <c r="CR151" s="2842"/>
      <c r="CS151" s="2842"/>
    </row>
    <row r="152" spans="2:97" ht="12.75" customHeight="1">
      <c r="B152" s="2920">
        <v>2</v>
      </c>
      <c r="C152" s="2891" t="s">
        <v>2692</v>
      </c>
      <c r="D152" s="2891" t="str">
        <f>D148</f>
        <v>Low</v>
      </c>
      <c r="E152" s="2891" t="s">
        <v>2693</v>
      </c>
      <c r="F152" s="2919"/>
      <c r="G152" s="2919"/>
      <c r="H152" s="2919"/>
      <c r="I152" s="2919"/>
      <c r="J152" s="2919"/>
      <c r="K152" s="2919"/>
      <c r="L152" s="2919"/>
      <c r="M152" s="2919"/>
      <c r="N152" s="2919"/>
      <c r="O152" s="2919"/>
      <c r="P152" s="2919"/>
      <c r="Q152" s="2919"/>
      <c r="R152" s="2919"/>
      <c r="S152" s="2919"/>
      <c r="T152" s="2919"/>
      <c r="U152" s="2919"/>
      <c r="V152" s="2919"/>
      <c r="W152" s="2919"/>
      <c r="X152" s="2919"/>
      <c r="Y152" s="2919"/>
      <c r="Z152" s="2919"/>
      <c r="AA152" s="2919"/>
      <c r="AB152" s="2919"/>
      <c r="AC152" s="2919"/>
      <c r="AD152" s="2919"/>
      <c r="AE152" s="2919"/>
      <c r="AF152" s="2919"/>
      <c r="AG152" s="2919"/>
      <c r="AH152" s="2919"/>
      <c r="AI152" s="2919"/>
      <c r="AJ152" s="2919"/>
      <c r="AK152" s="2919"/>
      <c r="AL152" s="2919"/>
      <c r="AM152" s="2919"/>
      <c r="AN152" s="2919"/>
      <c r="AO152" s="2919"/>
      <c r="AP152" s="2919"/>
      <c r="AQ152" s="2919"/>
      <c r="AR152" s="2919"/>
      <c r="AS152" s="2919"/>
      <c r="AT152" s="2919"/>
      <c r="AU152" s="2919"/>
      <c r="AV152" s="2919"/>
      <c r="AW152" s="2919"/>
      <c r="AX152" s="2919"/>
      <c r="AY152" s="2842"/>
      <c r="AZ152" s="2842"/>
      <c r="BA152" s="2842"/>
      <c r="BB152" s="2842"/>
      <c r="BC152" s="2842"/>
      <c r="BD152" s="2842"/>
      <c r="BE152" s="2842"/>
      <c r="BF152" s="2842"/>
      <c r="BG152" s="2842"/>
      <c r="BH152" s="2842"/>
      <c r="BI152" s="2842"/>
      <c r="BJ152" s="2842"/>
      <c r="BK152" s="2842"/>
      <c r="BL152" s="2842"/>
      <c r="BM152" s="2842"/>
      <c r="BN152" s="2842"/>
      <c r="BO152" s="2842"/>
      <c r="BP152" s="2842"/>
      <c r="BQ152" s="2842"/>
      <c r="BR152" s="2842"/>
      <c r="BS152" s="2842"/>
      <c r="BT152" s="2842"/>
      <c r="BU152" s="2842"/>
      <c r="BV152" s="2842"/>
      <c r="BW152" s="2842"/>
      <c r="BX152" s="2842"/>
      <c r="BY152" s="2842"/>
      <c r="BZ152" s="2842"/>
      <c r="CA152" s="2842"/>
      <c r="CB152" s="2842"/>
      <c r="CC152" s="2842"/>
      <c r="CD152" s="2842"/>
      <c r="CE152" s="2842"/>
      <c r="CF152" s="2842"/>
      <c r="CG152" s="2842"/>
      <c r="CH152" s="2842"/>
      <c r="CI152" s="2842"/>
      <c r="CJ152" s="2842"/>
      <c r="CK152" s="2842"/>
      <c r="CL152" s="2842"/>
      <c r="CM152" s="2842"/>
      <c r="CN152" s="2842"/>
      <c r="CO152" s="2842"/>
      <c r="CP152" s="2842"/>
      <c r="CQ152" s="2842"/>
      <c r="CR152" s="2842"/>
      <c r="CS152" s="2842"/>
    </row>
    <row r="153" spans="2:97" ht="12.75" customHeight="1">
      <c r="B153" s="2920"/>
      <c r="C153" s="2891"/>
      <c r="D153" s="2891" t="str">
        <f t="shared" ref="D153:D175" si="28">D149</f>
        <v>Medium</v>
      </c>
      <c r="E153" s="2891" t="s">
        <v>2693</v>
      </c>
      <c r="F153" s="2919"/>
      <c r="G153" s="2919"/>
      <c r="H153" s="2919"/>
      <c r="I153" s="2919"/>
      <c r="J153" s="2919"/>
      <c r="K153" s="2919"/>
      <c r="L153" s="2919"/>
      <c r="M153" s="2919"/>
      <c r="N153" s="2919"/>
      <c r="O153" s="2919"/>
      <c r="P153" s="2919"/>
      <c r="Q153" s="2919"/>
      <c r="R153" s="2919"/>
      <c r="S153" s="2919"/>
      <c r="T153" s="2919"/>
      <c r="U153" s="2919"/>
      <c r="V153" s="2919"/>
      <c r="W153" s="2919"/>
      <c r="X153" s="2919"/>
      <c r="Y153" s="2919"/>
      <c r="Z153" s="2919"/>
      <c r="AA153" s="2919"/>
      <c r="AB153" s="2919"/>
      <c r="AC153" s="2919"/>
      <c r="AD153" s="2919"/>
      <c r="AE153" s="2919"/>
      <c r="AF153" s="2919"/>
      <c r="AG153" s="2919"/>
      <c r="AH153" s="2919"/>
      <c r="AI153" s="2919"/>
      <c r="AJ153" s="2919"/>
      <c r="AK153" s="2919"/>
      <c r="AL153" s="2919"/>
      <c r="AM153" s="2919"/>
      <c r="AN153" s="2919"/>
      <c r="AO153" s="2919"/>
      <c r="AP153" s="2919"/>
      <c r="AQ153" s="2919"/>
      <c r="AR153" s="2919"/>
      <c r="AS153" s="2919"/>
      <c r="AT153" s="2919"/>
      <c r="AU153" s="2919"/>
      <c r="AV153" s="2919"/>
      <c r="AW153" s="2919"/>
      <c r="AX153" s="2919"/>
      <c r="AY153" s="2842"/>
      <c r="AZ153" s="2842"/>
      <c r="BA153" s="2842"/>
      <c r="BB153" s="2842"/>
      <c r="BC153" s="2842"/>
      <c r="BD153" s="2842"/>
      <c r="BE153" s="2842"/>
      <c r="BF153" s="2842"/>
      <c r="BG153" s="2842"/>
      <c r="BH153" s="2842"/>
      <c r="BI153" s="2842"/>
      <c r="BJ153" s="2842"/>
      <c r="BK153" s="2842"/>
      <c r="BL153" s="2842"/>
      <c r="BM153" s="2842"/>
      <c r="BN153" s="2842"/>
      <c r="BO153" s="2842"/>
      <c r="BP153" s="2842"/>
      <c r="BQ153" s="2842"/>
      <c r="BR153" s="2842"/>
      <c r="BS153" s="2842"/>
      <c r="BT153" s="2842"/>
      <c r="BU153" s="2842"/>
      <c r="BV153" s="2842"/>
      <c r="BW153" s="2842"/>
      <c r="BX153" s="2842"/>
      <c r="BY153" s="2842"/>
      <c r="BZ153" s="2842"/>
      <c r="CA153" s="2842"/>
      <c r="CB153" s="2842"/>
      <c r="CC153" s="2842"/>
      <c r="CD153" s="2842"/>
      <c r="CE153" s="2842"/>
      <c r="CF153" s="2842"/>
      <c r="CG153" s="2842"/>
      <c r="CH153" s="2842"/>
      <c r="CI153" s="2842"/>
      <c r="CJ153" s="2842"/>
      <c r="CK153" s="2842"/>
      <c r="CL153" s="2842"/>
      <c r="CM153" s="2842"/>
      <c r="CN153" s="2842"/>
      <c r="CO153" s="2842"/>
      <c r="CP153" s="2842"/>
      <c r="CQ153" s="2842"/>
      <c r="CR153" s="2842"/>
      <c r="CS153" s="2842"/>
    </row>
    <row r="154" spans="2:97" ht="12.75" customHeight="1">
      <c r="B154" s="2920"/>
      <c r="C154" s="2891"/>
      <c r="D154" s="2891" t="str">
        <f t="shared" si="28"/>
        <v>High</v>
      </c>
      <c r="E154" s="2891" t="s">
        <v>2693</v>
      </c>
      <c r="F154" s="2919"/>
      <c r="G154" s="2919"/>
      <c r="H154" s="2919"/>
      <c r="I154" s="2919"/>
      <c r="J154" s="2919"/>
      <c r="K154" s="2919"/>
      <c r="L154" s="2919"/>
      <c r="M154" s="2919"/>
      <c r="N154" s="2919"/>
      <c r="O154" s="2919"/>
      <c r="P154" s="2919"/>
      <c r="Q154" s="2919"/>
      <c r="R154" s="2919"/>
      <c r="S154" s="2919"/>
      <c r="T154" s="2919"/>
      <c r="U154" s="2919"/>
      <c r="V154" s="2919"/>
      <c r="W154" s="2919"/>
      <c r="X154" s="2919"/>
      <c r="Y154" s="2919"/>
      <c r="Z154" s="2919"/>
      <c r="AA154" s="2919"/>
      <c r="AB154" s="2919"/>
      <c r="AC154" s="2919"/>
      <c r="AD154" s="2919"/>
      <c r="AE154" s="2919"/>
      <c r="AF154" s="2919"/>
      <c r="AG154" s="2919"/>
      <c r="AH154" s="2919"/>
      <c r="AI154" s="2919"/>
      <c r="AJ154" s="2919"/>
      <c r="AK154" s="2919"/>
      <c r="AL154" s="2919"/>
      <c r="AM154" s="2919"/>
      <c r="AN154" s="2919"/>
      <c r="AO154" s="2919"/>
      <c r="AP154" s="2919"/>
      <c r="AQ154" s="2919"/>
      <c r="AR154" s="2919"/>
      <c r="AS154" s="2919"/>
      <c r="AT154" s="2919"/>
      <c r="AU154" s="2919"/>
      <c r="AV154" s="2919"/>
      <c r="AW154" s="2919"/>
      <c r="AX154" s="2919"/>
      <c r="AY154" s="2842"/>
      <c r="AZ154" s="2842"/>
      <c r="BA154" s="2842"/>
      <c r="BB154" s="2842"/>
      <c r="BC154" s="2842"/>
      <c r="BD154" s="2842"/>
      <c r="BE154" s="2842"/>
      <c r="BF154" s="2842"/>
      <c r="BG154" s="2842"/>
      <c r="BH154" s="2842"/>
      <c r="BI154" s="2842"/>
      <c r="BJ154" s="2842"/>
      <c r="BK154" s="2842"/>
      <c r="BL154" s="2842"/>
      <c r="BM154" s="2842"/>
      <c r="BN154" s="2842"/>
      <c r="BO154" s="2842"/>
      <c r="BP154" s="2842"/>
      <c r="BQ154" s="2842"/>
      <c r="BR154" s="2842"/>
      <c r="BS154" s="2842"/>
      <c r="BT154" s="2842"/>
      <c r="BU154" s="2842"/>
      <c r="BV154" s="2842"/>
      <c r="BW154" s="2842"/>
      <c r="BX154" s="2842"/>
      <c r="BY154" s="2842"/>
      <c r="BZ154" s="2842"/>
      <c r="CA154" s="2842"/>
      <c r="CB154" s="2842"/>
      <c r="CC154" s="2842"/>
      <c r="CD154" s="2842"/>
      <c r="CE154" s="2842"/>
      <c r="CF154" s="2842"/>
      <c r="CG154" s="2842"/>
      <c r="CH154" s="2842"/>
      <c r="CI154" s="2842"/>
      <c r="CJ154" s="2842"/>
      <c r="CK154" s="2842"/>
      <c r="CL154" s="2842"/>
      <c r="CM154" s="2842"/>
      <c r="CN154" s="2842"/>
      <c r="CO154" s="2842"/>
      <c r="CP154" s="2842"/>
      <c r="CQ154" s="2842"/>
      <c r="CR154" s="2842"/>
      <c r="CS154" s="2842"/>
    </row>
    <row r="155" spans="2:97" ht="12.75" customHeight="1">
      <c r="B155" s="2920"/>
      <c r="C155" s="2891"/>
      <c r="D155" s="2891" t="str">
        <f t="shared" si="28"/>
        <v>Very High</v>
      </c>
      <c r="E155" s="2891" t="s">
        <v>2693</v>
      </c>
      <c r="F155" s="2919"/>
      <c r="G155" s="2919"/>
      <c r="H155" s="2919"/>
      <c r="I155" s="2919"/>
      <c r="J155" s="2919"/>
      <c r="K155" s="2919"/>
      <c r="L155" s="2919"/>
      <c r="M155" s="2919"/>
      <c r="N155" s="2919"/>
      <c r="O155" s="2919"/>
      <c r="P155" s="2919"/>
      <c r="Q155" s="2919"/>
      <c r="R155" s="2919"/>
      <c r="S155" s="2919"/>
      <c r="T155" s="2919"/>
      <c r="U155" s="2919"/>
      <c r="V155" s="2919"/>
      <c r="W155" s="2919"/>
      <c r="X155" s="2919"/>
      <c r="Y155" s="2919"/>
      <c r="Z155" s="2919"/>
      <c r="AA155" s="2919"/>
      <c r="AB155" s="2919"/>
      <c r="AC155" s="2919"/>
      <c r="AD155" s="2919"/>
      <c r="AE155" s="2919"/>
      <c r="AF155" s="2919"/>
      <c r="AG155" s="2919"/>
      <c r="AH155" s="2919"/>
      <c r="AI155" s="2919"/>
      <c r="AJ155" s="2919"/>
      <c r="AK155" s="2919"/>
      <c r="AL155" s="2919"/>
      <c r="AM155" s="2919"/>
      <c r="AN155" s="2919"/>
      <c r="AO155" s="2919"/>
      <c r="AP155" s="2919"/>
      <c r="AQ155" s="2919"/>
      <c r="AR155" s="2919"/>
      <c r="AS155" s="2919"/>
      <c r="AT155" s="2919"/>
      <c r="AU155" s="2919"/>
      <c r="AV155" s="2919"/>
      <c r="AW155" s="2919"/>
      <c r="AX155" s="2919"/>
      <c r="AY155" s="2204"/>
      <c r="AZ155" s="2204"/>
      <c r="BA155" s="2204"/>
      <c r="BB155" s="2204"/>
      <c r="BC155" s="2204"/>
      <c r="BD155" s="2204"/>
      <c r="BE155" s="2204"/>
      <c r="BF155" s="2204"/>
      <c r="BG155" s="2842"/>
      <c r="BH155" s="2842"/>
      <c r="BI155" s="2842"/>
      <c r="BJ155" s="2842"/>
      <c r="BK155" s="2842"/>
      <c r="BL155" s="2842"/>
      <c r="BM155" s="2842"/>
      <c r="BN155" s="2842"/>
      <c r="BO155" s="2842"/>
      <c r="BP155" s="2842"/>
      <c r="BQ155" s="2842"/>
      <c r="BR155" s="2842"/>
      <c r="BS155" s="2842"/>
      <c r="BT155" s="2842"/>
      <c r="BU155" s="2842"/>
      <c r="BV155" s="2842"/>
      <c r="BW155" s="2842"/>
      <c r="BX155" s="2842"/>
      <c r="BY155" s="2842"/>
      <c r="BZ155" s="2842"/>
      <c r="CA155" s="2842"/>
      <c r="CB155" s="2842"/>
      <c r="CC155" s="2842"/>
      <c r="CD155" s="2842"/>
      <c r="CE155" s="2842"/>
      <c r="CF155" s="2842"/>
      <c r="CG155" s="2842"/>
      <c r="CH155" s="2842"/>
      <c r="CI155" s="2842"/>
      <c r="CJ155" s="2842"/>
      <c r="CK155" s="2842"/>
      <c r="CL155" s="2842"/>
      <c r="CM155" s="2842"/>
      <c r="CN155" s="2842"/>
      <c r="CO155" s="2842"/>
      <c r="CP155" s="2842"/>
      <c r="CQ155" s="2842"/>
      <c r="CR155" s="2842"/>
      <c r="CS155" s="2842"/>
    </row>
    <row r="156" spans="2:97" ht="12.75" customHeight="1">
      <c r="B156" s="2920">
        <v>3</v>
      </c>
      <c r="C156" s="2891" t="s">
        <v>1846</v>
      </c>
      <c r="D156" s="2891" t="str">
        <f t="shared" si="28"/>
        <v>Low</v>
      </c>
      <c r="E156" s="2891" t="s">
        <v>2694</v>
      </c>
      <c r="F156" s="2919"/>
      <c r="G156" s="2919"/>
      <c r="H156" s="2919"/>
      <c r="I156" s="2919"/>
      <c r="J156" s="2919"/>
      <c r="K156" s="2919"/>
      <c r="L156" s="2919"/>
      <c r="M156" s="2919"/>
      <c r="N156" s="2919"/>
      <c r="O156" s="2919"/>
      <c r="P156" s="2919"/>
      <c r="Q156" s="2919"/>
      <c r="R156" s="2919"/>
      <c r="S156" s="2919"/>
      <c r="T156" s="2919"/>
      <c r="U156" s="2919"/>
      <c r="V156" s="2919"/>
      <c r="W156" s="2919"/>
      <c r="X156" s="2919"/>
      <c r="Y156" s="2919"/>
      <c r="Z156" s="2919"/>
      <c r="AA156" s="2919"/>
      <c r="AB156" s="2919"/>
      <c r="AC156" s="2919"/>
      <c r="AD156" s="2919"/>
      <c r="AE156" s="2919"/>
      <c r="AF156" s="2919"/>
      <c r="AG156" s="2919"/>
      <c r="AH156" s="2919"/>
      <c r="AI156" s="2919"/>
      <c r="AJ156" s="2919"/>
      <c r="AK156" s="2919"/>
      <c r="AL156" s="2919"/>
      <c r="AM156" s="2919"/>
      <c r="AN156" s="2919"/>
      <c r="AO156" s="2919"/>
      <c r="AP156" s="2919"/>
      <c r="AQ156" s="2919"/>
      <c r="AR156" s="2919"/>
      <c r="AS156" s="2919"/>
      <c r="AT156" s="2919"/>
      <c r="AU156" s="2919"/>
      <c r="AV156" s="2919"/>
      <c r="AW156" s="2919"/>
      <c r="AX156" s="2919"/>
      <c r="AY156" s="2842"/>
      <c r="AZ156" s="2842"/>
      <c r="BA156" s="2842"/>
      <c r="BB156" s="2842"/>
      <c r="BC156" s="2842"/>
      <c r="BD156" s="2842"/>
      <c r="BE156" s="2842"/>
      <c r="BF156" s="2842"/>
      <c r="BG156" s="2842"/>
      <c r="BH156" s="2842"/>
      <c r="BI156" s="2842"/>
      <c r="BJ156" s="2842"/>
      <c r="BK156" s="2842"/>
      <c r="BL156" s="2842"/>
      <c r="BM156" s="2842"/>
      <c r="BN156" s="2842"/>
      <c r="BO156" s="2842"/>
      <c r="BP156" s="2842"/>
      <c r="BQ156" s="2842"/>
      <c r="BR156" s="2842"/>
      <c r="BS156" s="2842"/>
      <c r="BT156" s="2842"/>
      <c r="BU156" s="2842"/>
      <c r="BV156" s="2842"/>
      <c r="BW156" s="2842"/>
      <c r="BX156" s="2842"/>
      <c r="BY156" s="2842"/>
      <c r="BZ156" s="2842"/>
      <c r="CA156" s="2842"/>
      <c r="CB156" s="2842"/>
      <c r="CC156" s="2842"/>
      <c r="CD156" s="2842"/>
      <c r="CE156" s="2842"/>
      <c r="CF156" s="2842"/>
      <c r="CG156" s="2842"/>
      <c r="CH156" s="2842"/>
      <c r="CI156" s="2842"/>
      <c r="CJ156" s="2842"/>
      <c r="CK156" s="2842"/>
      <c r="CL156" s="2842"/>
      <c r="CM156" s="2842"/>
      <c r="CN156" s="2842"/>
      <c r="CO156" s="2842"/>
      <c r="CP156" s="2842"/>
      <c r="CQ156" s="2842"/>
      <c r="CR156" s="2842"/>
      <c r="CS156" s="2842"/>
    </row>
    <row r="157" spans="2:97" ht="12.75" customHeight="1">
      <c r="B157" s="2920"/>
      <c r="C157" s="2891"/>
      <c r="D157" s="2891" t="str">
        <f t="shared" si="28"/>
        <v>Medium</v>
      </c>
      <c r="E157" s="2891" t="s">
        <v>2694</v>
      </c>
      <c r="F157" s="2919"/>
      <c r="G157" s="2919"/>
      <c r="H157" s="2919"/>
      <c r="I157" s="2919"/>
      <c r="J157" s="2919"/>
      <c r="K157" s="2919"/>
      <c r="L157" s="2919"/>
      <c r="M157" s="2919"/>
      <c r="N157" s="2919"/>
      <c r="O157" s="2919"/>
      <c r="P157" s="2919"/>
      <c r="Q157" s="2919"/>
      <c r="R157" s="2919"/>
      <c r="S157" s="2919"/>
      <c r="T157" s="2919"/>
      <c r="U157" s="2919"/>
      <c r="V157" s="2919"/>
      <c r="W157" s="2919"/>
      <c r="X157" s="2919"/>
      <c r="Y157" s="2919"/>
      <c r="Z157" s="2919"/>
      <c r="AA157" s="2919"/>
      <c r="AB157" s="2919"/>
      <c r="AC157" s="2919"/>
      <c r="AD157" s="2919"/>
      <c r="AE157" s="2919"/>
      <c r="AF157" s="2919"/>
      <c r="AG157" s="2919"/>
      <c r="AH157" s="2919"/>
      <c r="AI157" s="2919"/>
      <c r="AJ157" s="2919"/>
      <c r="AK157" s="2919"/>
      <c r="AL157" s="2919"/>
      <c r="AM157" s="2919"/>
      <c r="AN157" s="2919"/>
      <c r="AO157" s="2919"/>
      <c r="AP157" s="2919"/>
      <c r="AQ157" s="2919"/>
      <c r="AR157" s="2919"/>
      <c r="AS157" s="2919"/>
      <c r="AT157" s="2919"/>
      <c r="AU157" s="2919"/>
      <c r="AV157" s="2919"/>
      <c r="AW157" s="2919"/>
      <c r="AX157" s="2919"/>
      <c r="AY157" s="2842"/>
      <c r="AZ157" s="2842"/>
      <c r="BA157" s="2842"/>
      <c r="BB157" s="2842"/>
      <c r="BC157" s="2842"/>
      <c r="BD157" s="2842"/>
      <c r="BE157" s="2842"/>
      <c r="BF157" s="2842"/>
      <c r="BG157" s="2842"/>
      <c r="BH157" s="2842"/>
      <c r="BI157" s="2842"/>
      <c r="BJ157" s="2842"/>
      <c r="BK157" s="2842"/>
      <c r="BL157" s="2842"/>
      <c r="BM157" s="2842"/>
      <c r="BN157" s="2842"/>
      <c r="BO157" s="2842"/>
      <c r="BP157" s="2842"/>
      <c r="BQ157" s="2842"/>
      <c r="BR157" s="2842"/>
      <c r="BS157" s="2842"/>
      <c r="BT157" s="2842"/>
      <c r="BU157" s="2842"/>
      <c r="BV157" s="2842"/>
      <c r="BW157" s="2842"/>
      <c r="BX157" s="2842"/>
      <c r="BY157" s="2842"/>
      <c r="BZ157" s="2842"/>
      <c r="CA157" s="2842"/>
      <c r="CB157" s="2842"/>
      <c r="CC157" s="2842"/>
      <c r="CD157" s="2842"/>
      <c r="CE157" s="2842"/>
      <c r="CF157" s="2842"/>
      <c r="CG157" s="2842"/>
      <c r="CH157" s="2842"/>
      <c r="CI157" s="2842"/>
      <c r="CJ157" s="2842"/>
      <c r="CK157" s="2842"/>
      <c r="CL157" s="2842"/>
      <c r="CM157" s="2842"/>
      <c r="CN157" s="2842"/>
      <c r="CO157" s="2842"/>
      <c r="CP157" s="2842"/>
      <c r="CQ157" s="2842"/>
      <c r="CR157" s="2842"/>
      <c r="CS157" s="2842"/>
    </row>
    <row r="158" spans="2:97" ht="12.75" customHeight="1">
      <c r="B158" s="2920"/>
      <c r="C158" s="2891"/>
      <c r="D158" s="2891" t="str">
        <f t="shared" si="28"/>
        <v>High</v>
      </c>
      <c r="E158" s="2891" t="s">
        <v>2694</v>
      </c>
      <c r="F158" s="2919"/>
      <c r="G158" s="2919"/>
      <c r="H158" s="2919"/>
      <c r="I158" s="2919"/>
      <c r="J158" s="2919"/>
      <c r="K158" s="2919"/>
      <c r="L158" s="2919"/>
      <c r="M158" s="2919"/>
      <c r="N158" s="2919"/>
      <c r="O158" s="2919"/>
      <c r="P158" s="2919"/>
      <c r="Q158" s="2919"/>
      <c r="R158" s="2919"/>
      <c r="S158" s="2919"/>
      <c r="T158" s="2919"/>
      <c r="U158" s="2919"/>
      <c r="V158" s="2919"/>
      <c r="W158" s="2919"/>
      <c r="X158" s="2919"/>
      <c r="Y158" s="2919"/>
      <c r="Z158" s="2919"/>
      <c r="AA158" s="2919"/>
      <c r="AB158" s="2919"/>
      <c r="AC158" s="2919"/>
      <c r="AD158" s="2919"/>
      <c r="AE158" s="2919"/>
      <c r="AF158" s="2919"/>
      <c r="AG158" s="2919"/>
      <c r="AH158" s="2919"/>
      <c r="AI158" s="2919"/>
      <c r="AJ158" s="2919"/>
      <c r="AK158" s="2919"/>
      <c r="AL158" s="2919"/>
      <c r="AM158" s="2919"/>
      <c r="AN158" s="2919"/>
      <c r="AO158" s="2919"/>
      <c r="AP158" s="2919"/>
      <c r="AQ158" s="2919"/>
      <c r="AR158" s="2919"/>
      <c r="AS158" s="2919"/>
      <c r="AT158" s="2919"/>
      <c r="AU158" s="2919"/>
      <c r="AV158" s="2919"/>
      <c r="AW158" s="2919"/>
      <c r="AX158" s="2919"/>
      <c r="AY158" s="2842"/>
      <c r="AZ158" s="2842"/>
      <c r="BA158" s="2842"/>
      <c r="BB158" s="2842"/>
      <c r="BC158" s="2842"/>
      <c r="BD158" s="2842"/>
      <c r="BE158" s="2842"/>
      <c r="BF158" s="2842"/>
      <c r="BG158" s="2842"/>
      <c r="BH158" s="2842"/>
      <c r="BI158" s="2842"/>
      <c r="BJ158" s="2842"/>
      <c r="BK158" s="2842"/>
      <c r="BL158" s="2842"/>
      <c r="BM158" s="2842"/>
      <c r="BN158" s="2842"/>
      <c r="BO158" s="2842"/>
      <c r="BP158" s="2842"/>
      <c r="BQ158" s="2842"/>
      <c r="BR158" s="2842"/>
      <c r="BS158" s="2842"/>
      <c r="BT158" s="2842"/>
      <c r="BU158" s="2842"/>
      <c r="BV158" s="2842"/>
      <c r="BW158" s="2842"/>
      <c r="BX158" s="2842"/>
      <c r="BY158" s="2842"/>
      <c r="BZ158" s="2842"/>
      <c r="CA158" s="2842"/>
      <c r="CB158" s="2842"/>
      <c r="CC158" s="2842"/>
      <c r="CD158" s="2842"/>
      <c r="CE158" s="2842"/>
      <c r="CF158" s="2842"/>
      <c r="CG158" s="2842"/>
      <c r="CH158" s="2842"/>
      <c r="CI158" s="2842"/>
      <c r="CJ158" s="2842"/>
      <c r="CK158" s="2842"/>
      <c r="CL158" s="2842"/>
      <c r="CM158" s="2842"/>
      <c r="CN158" s="2842"/>
      <c r="CO158" s="2842"/>
      <c r="CP158" s="2842"/>
      <c r="CQ158" s="2842"/>
      <c r="CR158" s="2842"/>
      <c r="CS158" s="2842"/>
    </row>
    <row r="159" spans="2:97" ht="12.75" customHeight="1">
      <c r="B159" s="2920"/>
      <c r="C159" s="2891"/>
      <c r="D159" s="2891" t="str">
        <f t="shared" si="28"/>
        <v>Very High</v>
      </c>
      <c r="E159" s="2891" t="s">
        <v>2694</v>
      </c>
      <c r="F159" s="2919"/>
      <c r="G159" s="2919"/>
      <c r="H159" s="2919"/>
      <c r="I159" s="2919"/>
      <c r="J159" s="2919"/>
      <c r="K159" s="2919"/>
      <c r="L159" s="2919"/>
      <c r="M159" s="2919"/>
      <c r="N159" s="2919"/>
      <c r="O159" s="2919"/>
      <c r="P159" s="2919"/>
      <c r="Q159" s="2919"/>
      <c r="R159" s="2919"/>
      <c r="S159" s="2919"/>
      <c r="T159" s="2919"/>
      <c r="U159" s="2919"/>
      <c r="V159" s="2919"/>
      <c r="W159" s="2919"/>
      <c r="X159" s="2919"/>
      <c r="Y159" s="2919"/>
      <c r="Z159" s="2919"/>
      <c r="AA159" s="2919"/>
      <c r="AB159" s="2919"/>
      <c r="AC159" s="2919"/>
      <c r="AD159" s="2919"/>
      <c r="AE159" s="2919"/>
      <c r="AF159" s="2919"/>
      <c r="AG159" s="2919"/>
      <c r="AH159" s="2919"/>
      <c r="AI159" s="2919"/>
      <c r="AJ159" s="2919"/>
      <c r="AK159" s="2919"/>
      <c r="AL159" s="2919"/>
      <c r="AM159" s="2919"/>
      <c r="AN159" s="2919"/>
      <c r="AO159" s="2919"/>
      <c r="AP159" s="2919"/>
      <c r="AQ159" s="2919"/>
      <c r="AR159" s="2919"/>
      <c r="AS159" s="2919"/>
      <c r="AT159" s="2919"/>
      <c r="AU159" s="2919"/>
      <c r="AV159" s="2919"/>
      <c r="AW159" s="2919"/>
      <c r="AX159" s="2919"/>
      <c r="AY159" s="2842"/>
      <c r="AZ159" s="2842"/>
      <c r="BA159" s="2842"/>
      <c r="BB159" s="2842"/>
      <c r="BC159" s="2842"/>
      <c r="BD159" s="2842"/>
      <c r="BE159" s="2842"/>
      <c r="BF159" s="2842"/>
      <c r="BG159" s="2204"/>
      <c r="BH159" s="2204"/>
      <c r="BI159" s="2204"/>
      <c r="BJ159" s="2204"/>
      <c r="BK159" s="2204"/>
      <c r="BL159" s="2204"/>
      <c r="BM159" s="2204"/>
      <c r="BN159" s="2204"/>
      <c r="BO159" s="2204"/>
      <c r="BP159" s="2204"/>
      <c r="BQ159" s="2204"/>
      <c r="BR159" s="2204"/>
      <c r="BS159" s="2204"/>
      <c r="BT159" s="2204"/>
      <c r="BU159" s="2204"/>
      <c r="BV159" s="2204"/>
      <c r="BW159" s="2204"/>
      <c r="BX159" s="2204"/>
      <c r="BY159" s="2204"/>
      <c r="BZ159" s="2204"/>
      <c r="CA159" s="2204"/>
      <c r="CB159" s="2204"/>
      <c r="CC159" s="2204"/>
      <c r="CD159" s="2204"/>
      <c r="CE159" s="2204"/>
      <c r="CF159" s="2204"/>
      <c r="CG159" s="2204"/>
      <c r="CH159" s="2204"/>
      <c r="CI159" s="2204"/>
      <c r="CJ159" s="2204"/>
      <c r="CK159" s="2204"/>
      <c r="CL159" s="2204"/>
      <c r="CM159" s="2204"/>
      <c r="CN159" s="2204"/>
      <c r="CO159" s="2204"/>
      <c r="CP159" s="2204"/>
      <c r="CQ159" s="2204"/>
      <c r="CR159" s="2204"/>
      <c r="CS159" s="2204"/>
    </row>
    <row r="160" spans="2:97" ht="12.75" customHeight="1">
      <c r="B160" s="2920">
        <v>4</v>
      </c>
      <c r="C160" s="2891" t="s">
        <v>2695</v>
      </c>
      <c r="D160" s="2891" t="str">
        <f t="shared" si="28"/>
        <v>Low</v>
      </c>
      <c r="E160" s="2891" t="s">
        <v>2696</v>
      </c>
      <c r="F160" s="2919"/>
      <c r="G160" s="2919"/>
      <c r="H160" s="2919"/>
      <c r="I160" s="2919"/>
      <c r="J160" s="2919"/>
      <c r="K160" s="2919"/>
      <c r="L160" s="2919"/>
      <c r="M160" s="2919"/>
      <c r="N160" s="2919"/>
      <c r="O160" s="2919"/>
      <c r="P160" s="2919"/>
      <c r="Q160" s="2919"/>
      <c r="R160" s="2919"/>
      <c r="S160" s="2919"/>
      <c r="T160" s="2919"/>
      <c r="U160" s="2919"/>
      <c r="V160" s="2919"/>
      <c r="W160" s="2919"/>
      <c r="X160" s="2919"/>
      <c r="Y160" s="2919"/>
      <c r="Z160" s="2919"/>
      <c r="AA160" s="2919"/>
      <c r="AB160" s="2919"/>
      <c r="AC160" s="2919"/>
      <c r="AD160" s="2919"/>
      <c r="AE160" s="2919"/>
      <c r="AF160" s="2919"/>
      <c r="AG160" s="2919"/>
      <c r="AH160" s="2919"/>
      <c r="AI160" s="2919"/>
      <c r="AJ160" s="2919"/>
      <c r="AK160" s="2919"/>
      <c r="AL160" s="2919"/>
      <c r="AM160" s="2919"/>
      <c r="AN160" s="2919"/>
      <c r="AO160" s="2919"/>
      <c r="AP160" s="2919"/>
      <c r="AQ160" s="2919"/>
      <c r="AR160" s="2919"/>
      <c r="AS160" s="2919"/>
      <c r="AT160" s="2919"/>
      <c r="AU160" s="2919"/>
      <c r="AV160" s="2919"/>
      <c r="AW160" s="2919"/>
      <c r="AX160" s="2919"/>
      <c r="AY160" s="2842"/>
      <c r="AZ160" s="2842"/>
      <c r="BA160" s="2842"/>
      <c r="BB160" s="2842"/>
      <c r="BC160" s="2842"/>
      <c r="BD160" s="2842"/>
      <c r="BE160" s="2842"/>
      <c r="BF160" s="2842"/>
      <c r="BG160" s="2842"/>
      <c r="BH160" s="2842"/>
      <c r="BI160" s="2842"/>
      <c r="BJ160" s="2842"/>
      <c r="BK160" s="2842"/>
      <c r="BL160" s="2842"/>
      <c r="BM160" s="2842"/>
      <c r="BN160" s="2842"/>
      <c r="BO160" s="2842"/>
      <c r="BP160" s="2842"/>
      <c r="BQ160" s="2842"/>
      <c r="BR160" s="2842"/>
      <c r="BS160" s="2842"/>
      <c r="BT160" s="2842"/>
      <c r="BU160" s="2842"/>
      <c r="BV160" s="2842"/>
      <c r="BW160" s="2842"/>
      <c r="BX160" s="2842"/>
      <c r="BY160" s="2842"/>
      <c r="BZ160" s="2842"/>
      <c r="CA160" s="2842"/>
      <c r="CB160" s="2842"/>
      <c r="CC160" s="2842"/>
      <c r="CD160" s="2842"/>
      <c r="CE160" s="2842"/>
      <c r="CF160" s="2842"/>
      <c r="CG160" s="2842"/>
      <c r="CH160" s="2842"/>
      <c r="CI160" s="2842"/>
      <c r="CJ160" s="2842"/>
      <c r="CK160" s="2842"/>
      <c r="CL160" s="2842"/>
      <c r="CM160" s="2842"/>
      <c r="CN160" s="2842"/>
      <c r="CO160" s="2842"/>
      <c r="CP160" s="2842"/>
      <c r="CQ160" s="2842"/>
      <c r="CR160" s="2842"/>
      <c r="CS160" s="2842"/>
    </row>
    <row r="161" spans="2:97" ht="12.75" customHeight="1">
      <c r="B161" s="2920"/>
      <c r="C161" s="2891"/>
      <c r="D161" s="2891" t="str">
        <f t="shared" si="28"/>
        <v>Medium</v>
      </c>
      <c r="E161" s="2891" t="s">
        <v>2696</v>
      </c>
      <c r="F161" s="2919"/>
      <c r="G161" s="2919"/>
      <c r="H161" s="2919"/>
      <c r="I161" s="2919"/>
      <c r="J161" s="2919"/>
      <c r="K161" s="2919"/>
      <c r="L161" s="2919"/>
      <c r="M161" s="2919"/>
      <c r="N161" s="2919"/>
      <c r="O161" s="2919"/>
      <c r="P161" s="2919"/>
      <c r="Q161" s="2919"/>
      <c r="R161" s="2919"/>
      <c r="S161" s="2919"/>
      <c r="T161" s="2919"/>
      <c r="U161" s="2919"/>
      <c r="V161" s="2919"/>
      <c r="W161" s="2919"/>
      <c r="X161" s="2919"/>
      <c r="Y161" s="2919"/>
      <c r="Z161" s="2919"/>
      <c r="AA161" s="2919"/>
      <c r="AB161" s="2919"/>
      <c r="AC161" s="2919"/>
      <c r="AD161" s="2919"/>
      <c r="AE161" s="2919"/>
      <c r="AF161" s="2919"/>
      <c r="AG161" s="2919"/>
      <c r="AH161" s="2919"/>
      <c r="AI161" s="2919"/>
      <c r="AJ161" s="2919"/>
      <c r="AK161" s="2919"/>
      <c r="AL161" s="2919"/>
      <c r="AM161" s="2919"/>
      <c r="AN161" s="2919"/>
      <c r="AO161" s="2919"/>
      <c r="AP161" s="2919"/>
      <c r="AQ161" s="2919"/>
      <c r="AR161" s="2919"/>
      <c r="AS161" s="2919"/>
      <c r="AT161" s="2919"/>
      <c r="AU161" s="2919"/>
      <c r="AV161" s="2919"/>
      <c r="AW161" s="2919"/>
      <c r="AX161" s="2919"/>
      <c r="AY161" s="2842"/>
      <c r="AZ161" s="2842"/>
      <c r="BA161" s="2842"/>
      <c r="BB161" s="2842"/>
      <c r="BC161" s="2842"/>
      <c r="BD161" s="2842"/>
      <c r="BE161" s="2842"/>
      <c r="BF161" s="2842"/>
      <c r="BG161" s="2842"/>
      <c r="BH161" s="2842"/>
      <c r="BI161" s="2842"/>
      <c r="BJ161" s="2842"/>
      <c r="BK161" s="2842"/>
      <c r="BL161" s="2842"/>
      <c r="BM161" s="2842"/>
      <c r="BN161" s="2842"/>
      <c r="BO161" s="2842"/>
      <c r="BP161" s="2842"/>
      <c r="BQ161" s="2842"/>
      <c r="BR161" s="2842"/>
      <c r="BS161" s="2842"/>
      <c r="BT161" s="2842"/>
      <c r="BU161" s="2842"/>
      <c r="BV161" s="2842"/>
      <c r="BW161" s="2842"/>
      <c r="BX161" s="2842"/>
      <c r="BY161" s="2842"/>
      <c r="BZ161" s="2842"/>
      <c r="CA161" s="2842"/>
      <c r="CB161" s="2842"/>
      <c r="CC161" s="2842"/>
      <c r="CD161" s="2842"/>
      <c r="CE161" s="2842"/>
      <c r="CF161" s="2842"/>
      <c r="CG161" s="2842"/>
      <c r="CH161" s="2842"/>
      <c r="CI161" s="2842"/>
      <c r="CJ161" s="2842"/>
      <c r="CK161" s="2842"/>
      <c r="CL161" s="2842"/>
      <c r="CM161" s="2842"/>
      <c r="CN161" s="2842"/>
      <c r="CO161" s="2842"/>
      <c r="CP161" s="2842"/>
      <c r="CQ161" s="2842"/>
      <c r="CR161" s="2842"/>
      <c r="CS161" s="2842"/>
    </row>
    <row r="162" spans="2:97" ht="12.75" customHeight="1">
      <c r="B162" s="2920"/>
      <c r="C162" s="2891"/>
      <c r="D162" s="2891" t="str">
        <f t="shared" si="28"/>
        <v>High</v>
      </c>
      <c r="E162" s="2891" t="s">
        <v>2696</v>
      </c>
      <c r="F162" s="2919"/>
      <c r="G162" s="2919"/>
      <c r="H162" s="2919"/>
      <c r="I162" s="2919"/>
      <c r="J162" s="2919"/>
      <c r="K162" s="2919"/>
      <c r="L162" s="2919"/>
      <c r="M162" s="2919"/>
      <c r="N162" s="2919"/>
      <c r="O162" s="2919"/>
      <c r="P162" s="2919"/>
      <c r="Q162" s="2919"/>
      <c r="R162" s="2919"/>
      <c r="S162" s="2919"/>
      <c r="T162" s="2919"/>
      <c r="U162" s="2919"/>
      <c r="V162" s="2919"/>
      <c r="W162" s="2919"/>
      <c r="X162" s="2919"/>
      <c r="Y162" s="2919"/>
      <c r="Z162" s="2919"/>
      <c r="AA162" s="2919"/>
      <c r="AB162" s="2919"/>
      <c r="AC162" s="2919"/>
      <c r="AD162" s="2919"/>
      <c r="AE162" s="2919"/>
      <c r="AF162" s="2919"/>
      <c r="AG162" s="2919"/>
      <c r="AH162" s="2919"/>
      <c r="AI162" s="2919"/>
      <c r="AJ162" s="2919"/>
      <c r="AK162" s="2919"/>
      <c r="AL162" s="2919"/>
      <c r="AM162" s="2919"/>
      <c r="AN162" s="2919"/>
      <c r="AO162" s="2919"/>
      <c r="AP162" s="2919"/>
      <c r="AQ162" s="2919"/>
      <c r="AR162" s="2919"/>
      <c r="AS162" s="2919"/>
      <c r="AT162" s="2919"/>
      <c r="AU162" s="2919"/>
      <c r="AV162" s="2919"/>
      <c r="AW162" s="2919"/>
      <c r="AX162" s="2919"/>
      <c r="AY162" s="2842"/>
      <c r="AZ162" s="2842"/>
      <c r="BA162" s="2842"/>
      <c r="BB162" s="2842"/>
      <c r="BC162" s="2842"/>
      <c r="BD162" s="2842"/>
      <c r="BE162" s="2842"/>
      <c r="BF162" s="2842"/>
      <c r="BG162" s="2842"/>
      <c r="BH162" s="2842"/>
      <c r="BI162" s="2842"/>
      <c r="BJ162" s="2842"/>
      <c r="BK162" s="2842"/>
      <c r="BL162" s="2842"/>
      <c r="BM162" s="2842"/>
      <c r="BN162" s="2842"/>
      <c r="BO162" s="2842"/>
      <c r="BP162" s="2842"/>
      <c r="BQ162" s="2842"/>
      <c r="BR162" s="2842"/>
      <c r="BS162" s="2842"/>
      <c r="BT162" s="2842"/>
      <c r="BU162" s="2842"/>
      <c r="BV162" s="2842"/>
      <c r="BW162" s="2842"/>
      <c r="BX162" s="2842"/>
      <c r="BY162" s="2842"/>
      <c r="BZ162" s="2842"/>
      <c r="CA162" s="2842"/>
      <c r="CB162" s="2842"/>
      <c r="CC162" s="2842"/>
      <c r="CD162" s="2842"/>
      <c r="CE162" s="2842"/>
      <c r="CF162" s="2842"/>
      <c r="CG162" s="2842"/>
      <c r="CH162" s="2842"/>
      <c r="CI162" s="2842"/>
      <c r="CJ162" s="2842"/>
      <c r="CK162" s="2842"/>
      <c r="CL162" s="2842"/>
      <c r="CM162" s="2842"/>
      <c r="CN162" s="2842"/>
      <c r="CO162" s="2842"/>
      <c r="CP162" s="2842"/>
      <c r="CQ162" s="2842"/>
      <c r="CR162" s="2842"/>
      <c r="CS162" s="2842"/>
    </row>
    <row r="163" spans="2:97" ht="12.75" customHeight="1">
      <c r="B163" s="2920"/>
      <c r="C163" s="2891"/>
      <c r="D163" s="2891" t="str">
        <f t="shared" si="28"/>
        <v>Very High</v>
      </c>
      <c r="E163" s="2891" t="s">
        <v>2696</v>
      </c>
      <c r="F163" s="2919"/>
      <c r="G163" s="2919"/>
      <c r="H163" s="2919"/>
      <c r="I163" s="2919"/>
      <c r="J163" s="2919"/>
      <c r="K163" s="2919"/>
      <c r="L163" s="2919"/>
      <c r="M163" s="2919"/>
      <c r="N163" s="2919"/>
      <c r="O163" s="2919"/>
      <c r="P163" s="2919"/>
      <c r="Q163" s="2919"/>
      <c r="R163" s="2919"/>
      <c r="S163" s="2919"/>
      <c r="T163" s="2919"/>
      <c r="U163" s="2919"/>
      <c r="V163" s="2919"/>
      <c r="W163" s="2919"/>
      <c r="X163" s="2919"/>
      <c r="Y163" s="2919"/>
      <c r="Z163" s="2919"/>
      <c r="AA163" s="2919"/>
      <c r="AB163" s="2919"/>
      <c r="AC163" s="2919"/>
      <c r="AD163" s="2919"/>
      <c r="AE163" s="2919"/>
      <c r="AF163" s="2919"/>
      <c r="AG163" s="2919"/>
      <c r="AH163" s="2919"/>
      <c r="AI163" s="2919"/>
      <c r="AJ163" s="2919"/>
      <c r="AK163" s="2919"/>
      <c r="AL163" s="2919"/>
      <c r="AM163" s="2919"/>
      <c r="AN163" s="2919"/>
      <c r="AO163" s="2919"/>
      <c r="AP163" s="2919"/>
      <c r="AQ163" s="2919"/>
      <c r="AR163" s="2919"/>
      <c r="AS163" s="2919"/>
      <c r="AT163" s="2919"/>
      <c r="AU163" s="2919"/>
      <c r="AV163" s="2919"/>
      <c r="AW163" s="2919"/>
      <c r="AX163" s="2919"/>
      <c r="AY163" s="2842"/>
      <c r="AZ163" s="2842"/>
      <c r="BA163" s="2842"/>
      <c r="BB163" s="2842"/>
      <c r="BC163" s="2842"/>
      <c r="BD163" s="2842"/>
      <c r="BE163" s="2842"/>
      <c r="BF163" s="2842"/>
      <c r="BG163" s="2842"/>
      <c r="BH163" s="2842"/>
      <c r="BI163" s="2842"/>
      <c r="BJ163" s="2842"/>
      <c r="BK163" s="2842"/>
      <c r="BL163" s="2842"/>
      <c r="BM163" s="2842"/>
      <c r="BN163" s="2842"/>
      <c r="BO163" s="2842"/>
      <c r="BP163" s="2842"/>
      <c r="BQ163" s="2842"/>
      <c r="BR163" s="2842"/>
      <c r="BS163" s="2842"/>
      <c r="BT163" s="2842"/>
      <c r="BU163" s="2842"/>
      <c r="BV163" s="2842"/>
      <c r="BW163" s="2842"/>
      <c r="BX163" s="2842"/>
      <c r="BY163" s="2842"/>
      <c r="BZ163" s="2842"/>
      <c r="CA163" s="2842"/>
      <c r="CB163" s="2842"/>
      <c r="CC163" s="2842"/>
      <c r="CD163" s="2842"/>
      <c r="CE163" s="2842"/>
      <c r="CF163" s="2842"/>
      <c r="CG163" s="2842"/>
      <c r="CH163" s="2842"/>
      <c r="CI163" s="2842"/>
      <c r="CJ163" s="2842"/>
      <c r="CK163" s="2842"/>
      <c r="CL163" s="2842"/>
      <c r="CM163" s="2842"/>
      <c r="CN163" s="2842"/>
      <c r="CO163" s="2842"/>
      <c r="CP163" s="2842"/>
      <c r="CQ163" s="2842"/>
      <c r="CR163" s="2842"/>
      <c r="CS163" s="2842"/>
    </row>
    <row r="164" spans="2:97" ht="12.75" customHeight="1">
      <c r="B164" s="2920">
        <v>5</v>
      </c>
      <c r="C164" s="2891" t="s">
        <v>2697</v>
      </c>
      <c r="D164" s="2891" t="str">
        <f t="shared" si="28"/>
        <v>Low</v>
      </c>
      <c r="E164" s="2891" t="s">
        <v>2696</v>
      </c>
      <c r="F164" s="2919"/>
      <c r="G164" s="2919"/>
      <c r="H164" s="2919"/>
      <c r="I164" s="2919"/>
      <c r="J164" s="2919"/>
      <c r="K164" s="2919"/>
      <c r="L164" s="2919"/>
      <c r="M164" s="2919"/>
      <c r="N164" s="2919"/>
      <c r="O164" s="2919"/>
      <c r="P164" s="2919"/>
      <c r="Q164" s="2919"/>
      <c r="R164" s="2919"/>
      <c r="S164" s="2919"/>
      <c r="T164" s="2919"/>
      <c r="U164" s="2919"/>
      <c r="V164" s="2919"/>
      <c r="W164" s="2919"/>
      <c r="X164" s="2919"/>
      <c r="Y164" s="2919"/>
      <c r="Z164" s="2919"/>
      <c r="AA164" s="2919"/>
      <c r="AB164" s="2919"/>
      <c r="AC164" s="2919"/>
      <c r="AD164" s="2919"/>
      <c r="AE164" s="2919"/>
      <c r="AF164" s="2919"/>
      <c r="AG164" s="2919"/>
      <c r="AH164" s="2919"/>
      <c r="AI164" s="2919"/>
      <c r="AJ164" s="2919"/>
      <c r="AK164" s="2919"/>
      <c r="AL164" s="2919"/>
      <c r="AM164" s="2919"/>
      <c r="AN164" s="2919"/>
      <c r="AO164" s="2919"/>
      <c r="AP164" s="2919"/>
      <c r="AQ164" s="2919"/>
      <c r="AR164" s="2919"/>
      <c r="AS164" s="2919"/>
      <c r="AT164" s="2919"/>
      <c r="AU164" s="2919"/>
      <c r="AV164" s="2919"/>
      <c r="AW164" s="2919"/>
      <c r="AX164" s="2919"/>
      <c r="AY164" s="2842"/>
      <c r="AZ164" s="2842"/>
      <c r="BA164" s="2842"/>
      <c r="BB164" s="2842"/>
      <c r="BC164" s="2842"/>
      <c r="BD164" s="2842"/>
      <c r="BE164" s="2842"/>
      <c r="BF164" s="2842"/>
      <c r="BG164" s="2842"/>
      <c r="BH164" s="2842"/>
      <c r="BI164" s="2842"/>
      <c r="BJ164" s="2842"/>
      <c r="BK164" s="2842"/>
      <c r="BL164" s="2842"/>
      <c r="BM164" s="2842"/>
      <c r="BN164" s="2842"/>
      <c r="BO164" s="2842"/>
      <c r="BP164" s="2842"/>
      <c r="BQ164" s="2842"/>
      <c r="BR164" s="2842"/>
      <c r="BS164" s="2842"/>
      <c r="BT164" s="2842"/>
      <c r="BU164" s="2842"/>
      <c r="BV164" s="2842"/>
      <c r="BW164" s="2842"/>
      <c r="BX164" s="2842"/>
      <c r="BY164" s="2842"/>
      <c r="BZ164" s="2842"/>
      <c r="CA164" s="2842"/>
      <c r="CB164" s="2842"/>
      <c r="CC164" s="2842"/>
      <c r="CD164" s="2842"/>
      <c r="CE164" s="2842"/>
      <c r="CF164" s="2842"/>
      <c r="CG164" s="2842"/>
      <c r="CH164" s="2842"/>
      <c r="CI164" s="2842"/>
      <c r="CJ164" s="2842"/>
      <c r="CK164" s="2842"/>
      <c r="CL164" s="2842"/>
      <c r="CM164" s="2842"/>
      <c r="CN164" s="2842"/>
      <c r="CO164" s="2842"/>
      <c r="CP164" s="2842"/>
      <c r="CQ164" s="2842"/>
      <c r="CR164" s="2842"/>
      <c r="CS164" s="2842"/>
    </row>
    <row r="165" spans="2:97" ht="12.75" customHeight="1">
      <c r="B165" s="2920"/>
      <c r="C165" s="2891"/>
      <c r="D165" s="2891" t="str">
        <f t="shared" si="28"/>
        <v>Medium</v>
      </c>
      <c r="E165" s="2891" t="s">
        <v>2696</v>
      </c>
      <c r="F165" s="2919"/>
      <c r="G165" s="2919"/>
      <c r="H165" s="2919"/>
      <c r="I165" s="2919"/>
      <c r="J165" s="2919"/>
      <c r="K165" s="2919"/>
      <c r="L165" s="2919"/>
      <c r="M165" s="2919"/>
      <c r="N165" s="2919"/>
      <c r="O165" s="2919"/>
      <c r="P165" s="2919"/>
      <c r="Q165" s="2919"/>
      <c r="R165" s="2919"/>
      <c r="S165" s="2919"/>
      <c r="T165" s="2919"/>
      <c r="U165" s="2919"/>
      <c r="V165" s="2919"/>
      <c r="W165" s="2919"/>
      <c r="X165" s="2919"/>
      <c r="Y165" s="2919"/>
      <c r="Z165" s="2919"/>
      <c r="AA165" s="2919"/>
      <c r="AB165" s="2919"/>
      <c r="AC165" s="2919"/>
      <c r="AD165" s="2919"/>
      <c r="AE165" s="2919"/>
      <c r="AF165" s="2919"/>
      <c r="AG165" s="2919"/>
      <c r="AH165" s="2919"/>
      <c r="AI165" s="2919"/>
      <c r="AJ165" s="2919"/>
      <c r="AK165" s="2919"/>
      <c r="AL165" s="2919"/>
      <c r="AM165" s="2919"/>
      <c r="AN165" s="2919"/>
      <c r="AO165" s="2919"/>
      <c r="AP165" s="2919"/>
      <c r="AQ165" s="2919"/>
      <c r="AR165" s="2919"/>
      <c r="AS165" s="2919"/>
      <c r="AT165" s="2919"/>
      <c r="AU165" s="2919"/>
      <c r="AV165" s="2919"/>
      <c r="AW165" s="2919"/>
      <c r="AX165" s="2919"/>
      <c r="AY165" s="2842"/>
      <c r="AZ165" s="2842"/>
      <c r="BA165" s="2842"/>
      <c r="BB165" s="2842"/>
      <c r="BC165" s="2842"/>
      <c r="BD165" s="2842"/>
      <c r="BE165" s="2842"/>
      <c r="BF165" s="2842"/>
      <c r="BG165" s="2842"/>
      <c r="BH165" s="2842"/>
      <c r="BI165" s="2842"/>
      <c r="BJ165" s="2842"/>
      <c r="BK165" s="2842"/>
      <c r="BL165" s="2842"/>
      <c r="BM165" s="2842"/>
      <c r="BN165" s="2842"/>
      <c r="BO165" s="2842"/>
      <c r="BP165" s="2842"/>
      <c r="BQ165" s="2842"/>
      <c r="BR165" s="2842"/>
      <c r="BS165" s="2842"/>
      <c r="BT165" s="2842"/>
      <c r="BU165" s="2842"/>
      <c r="BV165" s="2842"/>
      <c r="BW165" s="2842"/>
      <c r="BX165" s="2842"/>
      <c r="BY165" s="2842"/>
      <c r="BZ165" s="2842"/>
      <c r="CA165" s="2842"/>
      <c r="CB165" s="2842"/>
      <c r="CC165" s="2842"/>
      <c r="CD165" s="2842"/>
      <c r="CE165" s="2842"/>
      <c r="CF165" s="2842"/>
      <c r="CG165" s="2842"/>
      <c r="CH165" s="2842"/>
      <c r="CI165" s="2842"/>
      <c r="CJ165" s="2842"/>
      <c r="CK165" s="2842"/>
      <c r="CL165" s="2842"/>
      <c r="CM165" s="2842"/>
      <c r="CN165" s="2842"/>
      <c r="CO165" s="2842"/>
      <c r="CP165" s="2842"/>
      <c r="CQ165" s="2842"/>
      <c r="CR165" s="2842"/>
      <c r="CS165" s="2842"/>
    </row>
    <row r="166" spans="2:97" ht="12.75" customHeight="1">
      <c r="B166" s="2920"/>
      <c r="C166" s="2891"/>
      <c r="D166" s="2891" t="str">
        <f t="shared" si="28"/>
        <v>High</v>
      </c>
      <c r="E166" s="2891" t="s">
        <v>2696</v>
      </c>
      <c r="F166" s="2919"/>
      <c r="G166" s="2919"/>
      <c r="H166" s="2919"/>
      <c r="I166" s="2919"/>
      <c r="J166" s="2919"/>
      <c r="K166" s="2919"/>
      <c r="L166" s="2919"/>
      <c r="M166" s="2919"/>
      <c r="N166" s="2919"/>
      <c r="O166" s="2919"/>
      <c r="P166" s="2919"/>
      <c r="Q166" s="2919"/>
      <c r="R166" s="2919"/>
      <c r="S166" s="2919"/>
      <c r="T166" s="2919"/>
      <c r="U166" s="2919"/>
      <c r="V166" s="2919"/>
      <c r="W166" s="2919"/>
      <c r="X166" s="2919"/>
      <c r="Y166" s="2919"/>
      <c r="Z166" s="2919"/>
      <c r="AA166" s="2919"/>
      <c r="AB166" s="2919"/>
      <c r="AC166" s="2919"/>
      <c r="AD166" s="2919"/>
      <c r="AE166" s="2919"/>
      <c r="AF166" s="2919"/>
      <c r="AG166" s="2919"/>
      <c r="AH166" s="2919"/>
      <c r="AI166" s="2919"/>
      <c r="AJ166" s="2919"/>
      <c r="AK166" s="2919"/>
      <c r="AL166" s="2919"/>
      <c r="AM166" s="2919"/>
      <c r="AN166" s="2919"/>
      <c r="AO166" s="2919"/>
      <c r="AP166" s="2919"/>
      <c r="AQ166" s="2919"/>
      <c r="AR166" s="2919"/>
      <c r="AS166" s="2919"/>
      <c r="AT166" s="2919"/>
      <c r="AU166" s="2919"/>
      <c r="AV166" s="2919"/>
      <c r="AW166" s="2919"/>
      <c r="AX166" s="2919"/>
      <c r="AY166" s="2842"/>
      <c r="AZ166" s="2842"/>
      <c r="BA166" s="2842"/>
      <c r="BB166" s="2842"/>
      <c r="BC166" s="2842"/>
      <c r="BD166" s="2842"/>
      <c r="BE166" s="2842"/>
      <c r="BF166" s="2842"/>
      <c r="BG166" s="2842"/>
      <c r="BH166" s="2842"/>
      <c r="BI166" s="2842"/>
      <c r="BJ166" s="2842"/>
      <c r="BK166" s="2842"/>
      <c r="BL166" s="2842"/>
      <c r="BM166" s="2842"/>
      <c r="BN166" s="2842"/>
      <c r="BO166" s="2842"/>
      <c r="BP166" s="2842"/>
      <c r="BQ166" s="2842"/>
      <c r="BR166" s="2842"/>
      <c r="BS166" s="2842"/>
      <c r="BT166" s="2842"/>
      <c r="BU166" s="2842"/>
      <c r="BV166" s="2842"/>
      <c r="BW166" s="2842"/>
      <c r="BX166" s="2842"/>
      <c r="BY166" s="2842"/>
      <c r="BZ166" s="2842"/>
      <c r="CA166" s="2842"/>
      <c r="CB166" s="2842"/>
      <c r="CC166" s="2842"/>
      <c r="CD166" s="2842"/>
      <c r="CE166" s="2842"/>
      <c r="CF166" s="2842"/>
      <c r="CG166" s="2842"/>
      <c r="CH166" s="2842"/>
      <c r="CI166" s="2842"/>
      <c r="CJ166" s="2842"/>
      <c r="CK166" s="2842"/>
      <c r="CL166" s="2842"/>
      <c r="CM166" s="2842"/>
      <c r="CN166" s="2842"/>
      <c r="CO166" s="2842"/>
      <c r="CP166" s="2842"/>
      <c r="CQ166" s="2842"/>
      <c r="CR166" s="2842"/>
      <c r="CS166" s="2842"/>
    </row>
    <row r="167" spans="2:97" ht="12.75" customHeight="1">
      <c r="B167" s="2920"/>
      <c r="C167" s="2891"/>
      <c r="D167" s="2891" t="str">
        <f t="shared" si="28"/>
        <v>Very High</v>
      </c>
      <c r="E167" s="2891" t="s">
        <v>2696</v>
      </c>
      <c r="F167" s="2919"/>
      <c r="G167" s="2919"/>
      <c r="H167" s="2919"/>
      <c r="I167" s="2919"/>
      <c r="J167" s="2919"/>
      <c r="K167" s="2919"/>
      <c r="L167" s="2919"/>
      <c r="M167" s="2919"/>
      <c r="N167" s="2919"/>
      <c r="O167" s="2919"/>
      <c r="P167" s="2919"/>
      <c r="Q167" s="2919"/>
      <c r="R167" s="2919"/>
      <c r="S167" s="2919"/>
      <c r="T167" s="2919"/>
      <c r="U167" s="2919"/>
      <c r="V167" s="2919"/>
      <c r="W167" s="2919"/>
      <c r="X167" s="2919"/>
      <c r="Y167" s="2919"/>
      <c r="Z167" s="2919"/>
      <c r="AA167" s="2919"/>
      <c r="AB167" s="2919"/>
      <c r="AC167" s="2919"/>
      <c r="AD167" s="2919"/>
      <c r="AE167" s="2919"/>
      <c r="AF167" s="2919"/>
      <c r="AG167" s="2919"/>
      <c r="AH167" s="2919"/>
      <c r="AI167" s="2919"/>
      <c r="AJ167" s="2919"/>
      <c r="AK167" s="2919"/>
      <c r="AL167" s="2919"/>
      <c r="AM167" s="2919"/>
      <c r="AN167" s="2919"/>
      <c r="AO167" s="2919"/>
      <c r="AP167" s="2919"/>
      <c r="AQ167" s="2919"/>
      <c r="AR167" s="2919"/>
      <c r="AS167" s="2919"/>
      <c r="AT167" s="2919"/>
      <c r="AU167" s="2919"/>
      <c r="AV167" s="2919"/>
      <c r="AW167" s="2919"/>
      <c r="AX167" s="2919"/>
      <c r="AY167" s="2204"/>
      <c r="AZ167" s="2204"/>
      <c r="BA167" s="2204"/>
      <c r="BB167" s="2204"/>
      <c r="BC167" s="2204"/>
      <c r="BD167" s="2204"/>
      <c r="BE167" s="2204"/>
      <c r="BF167" s="2204"/>
      <c r="BG167" s="2842"/>
      <c r="BH167" s="2842"/>
      <c r="BI167" s="2842"/>
      <c r="BJ167" s="2842"/>
      <c r="BK167" s="2842"/>
      <c r="BL167" s="2842"/>
      <c r="BM167" s="2842"/>
      <c r="BN167" s="2842"/>
      <c r="BO167" s="2842"/>
      <c r="BP167" s="2842"/>
      <c r="BQ167" s="2842"/>
      <c r="BR167" s="2842"/>
      <c r="BS167" s="2842"/>
      <c r="BT167" s="2842"/>
      <c r="BU167" s="2842"/>
      <c r="BV167" s="2842"/>
      <c r="BW167" s="2842"/>
      <c r="BX167" s="2842"/>
      <c r="BY167" s="2842"/>
      <c r="BZ167" s="2842"/>
      <c r="CA167" s="2842"/>
      <c r="CB167" s="2842"/>
      <c r="CC167" s="2842"/>
      <c r="CD167" s="2842"/>
      <c r="CE167" s="2842"/>
      <c r="CF167" s="2842"/>
      <c r="CG167" s="2842"/>
      <c r="CH167" s="2842"/>
      <c r="CI167" s="2842"/>
      <c r="CJ167" s="2842"/>
      <c r="CK167" s="2842"/>
      <c r="CL167" s="2842"/>
      <c r="CM167" s="2842"/>
      <c r="CN167" s="2842"/>
      <c r="CO167" s="2842"/>
      <c r="CP167" s="2842"/>
      <c r="CQ167" s="2842"/>
      <c r="CR167" s="2842"/>
      <c r="CS167" s="2842"/>
    </row>
    <row r="168" spans="2:97" ht="12.75" customHeight="1">
      <c r="B168" s="2920">
        <v>6</v>
      </c>
      <c r="C168" s="2891" t="s">
        <v>2698</v>
      </c>
      <c r="D168" s="2891" t="str">
        <f t="shared" si="28"/>
        <v>Low</v>
      </c>
      <c r="E168" s="2891" t="s">
        <v>2696</v>
      </c>
      <c r="F168" s="2919"/>
      <c r="G168" s="2919"/>
      <c r="H168" s="2919"/>
      <c r="I168" s="2919"/>
      <c r="J168" s="2919"/>
      <c r="K168" s="2919"/>
      <c r="L168" s="2919"/>
      <c r="M168" s="2919"/>
      <c r="N168" s="2919"/>
      <c r="O168" s="2919"/>
      <c r="P168" s="2919"/>
      <c r="Q168" s="2919"/>
      <c r="R168" s="2919"/>
      <c r="S168" s="2919"/>
      <c r="T168" s="2919"/>
      <c r="U168" s="2919"/>
      <c r="V168" s="2919"/>
      <c r="W168" s="2919"/>
      <c r="X168" s="2919"/>
      <c r="Y168" s="2919"/>
      <c r="Z168" s="2919"/>
      <c r="AA168" s="2919"/>
      <c r="AB168" s="2919"/>
      <c r="AC168" s="2919"/>
      <c r="AD168" s="2919"/>
      <c r="AE168" s="2919"/>
      <c r="AF168" s="2919"/>
      <c r="AG168" s="2919"/>
      <c r="AH168" s="2919"/>
      <c r="AI168" s="2919"/>
      <c r="AJ168" s="2919"/>
      <c r="AK168" s="2919"/>
      <c r="AL168" s="2919"/>
      <c r="AM168" s="2919"/>
      <c r="AN168" s="2919"/>
      <c r="AO168" s="2919"/>
      <c r="AP168" s="2919"/>
      <c r="AQ168" s="2919"/>
      <c r="AR168" s="2919"/>
      <c r="AS168" s="2919"/>
      <c r="AT168" s="2919"/>
      <c r="AU168" s="2919"/>
      <c r="AV168" s="2919"/>
      <c r="AW168" s="2919"/>
      <c r="AX168" s="2919"/>
      <c r="AY168" s="2842"/>
      <c r="AZ168" s="2842"/>
      <c r="BA168" s="2842"/>
      <c r="BB168" s="2842"/>
      <c r="BC168" s="2842"/>
      <c r="BD168" s="2842"/>
      <c r="BE168" s="2842"/>
      <c r="BF168" s="2842"/>
      <c r="BG168" s="2842"/>
      <c r="BH168" s="2842"/>
      <c r="BI168" s="2842"/>
      <c r="BJ168" s="2842"/>
      <c r="BK168" s="2842"/>
      <c r="BL168" s="2842"/>
      <c r="BM168" s="2842"/>
      <c r="BN168" s="2842"/>
      <c r="BO168" s="2842"/>
      <c r="BP168" s="2842"/>
      <c r="BQ168" s="2842"/>
      <c r="BR168" s="2842"/>
      <c r="BS168" s="2842"/>
      <c r="BT168" s="2842"/>
      <c r="BU168" s="2842"/>
      <c r="BV168" s="2842"/>
      <c r="BW168" s="2842"/>
      <c r="BX168" s="2842"/>
      <c r="BY168" s="2842"/>
      <c r="BZ168" s="2842"/>
      <c r="CA168" s="2842"/>
      <c r="CB168" s="2842"/>
      <c r="CC168" s="2842"/>
      <c r="CD168" s="2842"/>
      <c r="CE168" s="2842"/>
      <c r="CF168" s="2842"/>
      <c r="CG168" s="2842"/>
      <c r="CH168" s="2842"/>
      <c r="CI168" s="2842"/>
      <c r="CJ168" s="2842"/>
      <c r="CK168" s="2842"/>
      <c r="CL168" s="2842"/>
      <c r="CM168" s="2842"/>
      <c r="CN168" s="2842"/>
      <c r="CO168" s="2842"/>
      <c r="CP168" s="2842"/>
      <c r="CQ168" s="2842"/>
      <c r="CR168" s="2842"/>
      <c r="CS168" s="2842"/>
    </row>
    <row r="169" spans="2:97" ht="12.75" customHeight="1">
      <c r="B169" s="2920"/>
      <c r="C169" s="2917"/>
      <c r="D169" s="2891" t="str">
        <f t="shared" si="28"/>
        <v>Medium</v>
      </c>
      <c r="E169" s="2891" t="s">
        <v>2696</v>
      </c>
      <c r="F169" s="2919"/>
      <c r="G169" s="2919"/>
      <c r="H169" s="2919"/>
      <c r="I169" s="2919"/>
      <c r="J169" s="2919"/>
      <c r="K169" s="2919"/>
      <c r="L169" s="2919"/>
      <c r="M169" s="2919"/>
      <c r="N169" s="2919"/>
      <c r="O169" s="2919"/>
      <c r="P169" s="2919"/>
      <c r="Q169" s="2919"/>
      <c r="R169" s="2919"/>
      <c r="S169" s="2919"/>
      <c r="T169" s="2919"/>
      <c r="U169" s="2919"/>
      <c r="V169" s="2919"/>
      <c r="W169" s="2919"/>
      <c r="X169" s="2919"/>
      <c r="Y169" s="2919"/>
      <c r="Z169" s="2919"/>
      <c r="AA169" s="2919"/>
      <c r="AB169" s="2919"/>
      <c r="AC169" s="2919"/>
      <c r="AD169" s="2919"/>
      <c r="AE169" s="2919"/>
      <c r="AF169" s="2919"/>
      <c r="AG169" s="2919"/>
      <c r="AH169" s="2919"/>
      <c r="AI169" s="2919"/>
      <c r="AJ169" s="2919"/>
      <c r="AK169" s="2919"/>
      <c r="AL169" s="2919"/>
      <c r="AM169" s="2919"/>
      <c r="AN169" s="2919"/>
      <c r="AO169" s="2919"/>
      <c r="AP169" s="2919"/>
      <c r="AQ169" s="2919"/>
      <c r="AR169" s="2919"/>
      <c r="AS169" s="2919"/>
      <c r="AT169" s="2919"/>
      <c r="AU169" s="2919"/>
      <c r="AV169" s="2919"/>
      <c r="AW169" s="2919"/>
      <c r="AX169" s="2919"/>
      <c r="AY169" s="2842"/>
      <c r="AZ169" s="2842"/>
      <c r="BA169" s="2842"/>
      <c r="BB169" s="2842"/>
      <c r="BC169" s="2842"/>
      <c r="BD169" s="2842"/>
      <c r="BE169" s="2842"/>
      <c r="BF169" s="2842"/>
      <c r="BG169" s="2842"/>
      <c r="BH169" s="2842"/>
      <c r="BI169" s="2842"/>
      <c r="BJ169" s="2842"/>
      <c r="BK169" s="2842"/>
      <c r="BL169" s="2842"/>
      <c r="BM169" s="2842"/>
      <c r="BN169" s="2842"/>
      <c r="BO169" s="2842"/>
      <c r="BP169" s="2842"/>
      <c r="BQ169" s="2842"/>
      <c r="BR169" s="2842"/>
      <c r="BS169" s="2842"/>
      <c r="BT169" s="2842"/>
      <c r="BU169" s="2842"/>
      <c r="BV169" s="2842"/>
      <c r="BW169" s="2842"/>
      <c r="BX169" s="2842"/>
      <c r="BY169" s="2842"/>
      <c r="BZ169" s="2842"/>
      <c r="CA169" s="2842"/>
      <c r="CB169" s="2842"/>
      <c r="CC169" s="2842"/>
      <c r="CD169" s="2842"/>
      <c r="CE169" s="2842"/>
      <c r="CF169" s="2842"/>
      <c r="CG169" s="2842"/>
      <c r="CH169" s="2842"/>
      <c r="CI169" s="2842"/>
      <c r="CJ169" s="2842"/>
      <c r="CK169" s="2842"/>
      <c r="CL169" s="2842"/>
      <c r="CM169" s="2842"/>
      <c r="CN169" s="2842"/>
      <c r="CO169" s="2842"/>
      <c r="CP169" s="2842"/>
      <c r="CQ169" s="2842"/>
      <c r="CR169" s="2842"/>
      <c r="CS169" s="2842"/>
    </row>
    <row r="170" spans="2:97" ht="12.75" customHeight="1">
      <c r="B170" s="2920"/>
      <c r="C170" s="2917"/>
      <c r="D170" s="2891" t="str">
        <f t="shared" si="28"/>
        <v>High</v>
      </c>
      <c r="E170" s="2891" t="s">
        <v>2696</v>
      </c>
      <c r="F170" s="2919"/>
      <c r="G170" s="2919"/>
      <c r="H170" s="2919"/>
      <c r="I170" s="2919"/>
      <c r="J170" s="2919"/>
      <c r="K170" s="2919"/>
      <c r="L170" s="2919"/>
      <c r="M170" s="2919"/>
      <c r="N170" s="2919"/>
      <c r="O170" s="2919"/>
      <c r="P170" s="2919"/>
      <c r="Q170" s="2919"/>
      <c r="R170" s="2919"/>
      <c r="S170" s="2919"/>
      <c r="T170" s="2919"/>
      <c r="U170" s="2919"/>
      <c r="V170" s="2919"/>
      <c r="W170" s="2919"/>
      <c r="X170" s="2919"/>
      <c r="Y170" s="2919"/>
      <c r="Z170" s="2919"/>
      <c r="AA170" s="2919"/>
      <c r="AB170" s="2919"/>
      <c r="AC170" s="2919"/>
      <c r="AD170" s="2919"/>
      <c r="AE170" s="2919"/>
      <c r="AF170" s="2919"/>
      <c r="AG170" s="2919"/>
      <c r="AH170" s="2919"/>
      <c r="AI170" s="2919"/>
      <c r="AJ170" s="2919"/>
      <c r="AK170" s="2919"/>
      <c r="AL170" s="2919"/>
      <c r="AM170" s="2919"/>
      <c r="AN170" s="2919"/>
      <c r="AO170" s="2919"/>
      <c r="AP170" s="2919"/>
      <c r="AQ170" s="2919"/>
      <c r="AR170" s="2919"/>
      <c r="AS170" s="2919"/>
      <c r="AT170" s="2919"/>
      <c r="AU170" s="2919"/>
      <c r="AV170" s="2919"/>
      <c r="AW170" s="2919"/>
      <c r="AX170" s="2919"/>
      <c r="AY170" s="2842"/>
      <c r="AZ170" s="2842"/>
      <c r="BA170" s="2842"/>
      <c r="BB170" s="2842"/>
      <c r="BC170" s="2842"/>
      <c r="BD170" s="2842"/>
      <c r="BE170" s="2842"/>
      <c r="BF170" s="2842"/>
      <c r="BG170" s="2204"/>
      <c r="BH170" s="2204"/>
      <c r="BI170" s="2204"/>
      <c r="BJ170" s="2204"/>
      <c r="BK170" s="2204"/>
      <c r="BL170" s="2204"/>
      <c r="BM170" s="2204"/>
      <c r="BN170" s="2204"/>
      <c r="BO170" s="2204"/>
      <c r="BP170" s="2204"/>
      <c r="BQ170" s="2204"/>
      <c r="BR170" s="2204"/>
      <c r="BS170" s="2204"/>
      <c r="BT170" s="2204"/>
      <c r="BU170" s="2204"/>
      <c r="BV170" s="2204"/>
      <c r="BW170" s="2204"/>
      <c r="BX170" s="2204"/>
      <c r="BY170" s="2204"/>
      <c r="BZ170" s="2204"/>
      <c r="CA170" s="2204"/>
      <c r="CB170" s="2204"/>
      <c r="CC170" s="2204"/>
      <c r="CD170" s="2204"/>
      <c r="CE170" s="2204"/>
      <c r="CF170" s="2204"/>
      <c r="CG170" s="2204"/>
      <c r="CH170" s="2204"/>
      <c r="CI170" s="2204"/>
      <c r="CJ170" s="2204"/>
      <c r="CK170" s="2204"/>
      <c r="CL170" s="2204"/>
      <c r="CM170" s="2204"/>
      <c r="CN170" s="2204"/>
      <c r="CO170" s="2204"/>
      <c r="CP170" s="2204"/>
      <c r="CQ170" s="2204"/>
      <c r="CR170" s="2204"/>
      <c r="CS170" s="2204"/>
    </row>
    <row r="171" spans="2:97" ht="12.75" customHeight="1">
      <c r="B171" s="2920"/>
      <c r="C171" s="2917"/>
      <c r="D171" s="2891" t="str">
        <f t="shared" si="28"/>
        <v>Very High</v>
      </c>
      <c r="E171" s="2891" t="s">
        <v>2696</v>
      </c>
      <c r="F171" s="2919"/>
      <c r="G171" s="2919"/>
      <c r="H171" s="2919"/>
      <c r="I171" s="2919"/>
      <c r="J171" s="2919"/>
      <c r="K171" s="2919"/>
      <c r="L171" s="2919"/>
      <c r="M171" s="2919"/>
      <c r="N171" s="2919"/>
      <c r="O171" s="2919"/>
      <c r="P171" s="2919"/>
      <c r="Q171" s="2919"/>
      <c r="R171" s="2919"/>
      <c r="S171" s="2919"/>
      <c r="T171" s="2919"/>
      <c r="U171" s="2919"/>
      <c r="V171" s="2919"/>
      <c r="W171" s="2919"/>
      <c r="X171" s="2919"/>
      <c r="Y171" s="2919"/>
      <c r="Z171" s="2919"/>
      <c r="AA171" s="2919"/>
      <c r="AB171" s="2919"/>
      <c r="AC171" s="2919"/>
      <c r="AD171" s="2919"/>
      <c r="AE171" s="2919"/>
      <c r="AF171" s="2919"/>
      <c r="AG171" s="2919"/>
      <c r="AH171" s="2919"/>
      <c r="AI171" s="2919"/>
      <c r="AJ171" s="2919"/>
      <c r="AK171" s="2919"/>
      <c r="AL171" s="2919"/>
      <c r="AM171" s="2919"/>
      <c r="AN171" s="2919"/>
      <c r="AO171" s="2919"/>
      <c r="AP171" s="2919"/>
      <c r="AQ171" s="2919"/>
      <c r="AR171" s="2919"/>
      <c r="AS171" s="2919"/>
      <c r="AT171" s="2919"/>
      <c r="AU171" s="2919"/>
      <c r="AV171" s="2919"/>
      <c r="AW171" s="2919"/>
      <c r="AX171" s="2919"/>
      <c r="AY171" s="2842"/>
      <c r="AZ171" s="2842"/>
      <c r="BA171" s="2842"/>
      <c r="BB171" s="2842"/>
      <c r="BC171" s="2842"/>
      <c r="BD171" s="2842"/>
      <c r="BE171" s="2842"/>
      <c r="BF171" s="2842"/>
      <c r="BG171" s="2842"/>
      <c r="BH171" s="2842"/>
      <c r="BI171" s="2842"/>
      <c r="BJ171" s="2842"/>
      <c r="BK171" s="2842"/>
      <c r="BL171" s="2842"/>
      <c r="BM171" s="2842"/>
      <c r="BN171" s="2842"/>
      <c r="BO171" s="2842"/>
      <c r="BP171" s="2842"/>
      <c r="BQ171" s="2842"/>
      <c r="BR171" s="2842"/>
      <c r="BS171" s="2842"/>
      <c r="BT171" s="2842"/>
      <c r="BU171" s="2842"/>
      <c r="BV171" s="2842"/>
      <c r="BW171" s="2842"/>
      <c r="BX171" s="2842"/>
      <c r="BY171" s="2842"/>
      <c r="BZ171" s="2842"/>
      <c r="CA171" s="2842"/>
      <c r="CB171" s="2842"/>
      <c r="CC171" s="2842"/>
      <c r="CD171" s="2842"/>
      <c r="CE171" s="2842"/>
      <c r="CF171" s="2842"/>
      <c r="CG171" s="2842"/>
      <c r="CH171" s="2842"/>
      <c r="CI171" s="2842"/>
      <c r="CJ171" s="2842"/>
      <c r="CK171" s="2842"/>
      <c r="CL171" s="2842"/>
      <c r="CM171" s="2842"/>
      <c r="CN171" s="2842"/>
      <c r="CO171" s="2842"/>
      <c r="CP171" s="2842"/>
      <c r="CQ171" s="2842"/>
      <c r="CR171" s="2842"/>
      <c r="CS171" s="2842"/>
    </row>
    <row r="172" spans="2:97" ht="12.75" customHeight="1">
      <c r="B172" s="2920">
        <v>7</v>
      </c>
      <c r="C172" s="2917" t="s">
        <v>2699</v>
      </c>
      <c r="D172" s="2891" t="str">
        <f t="shared" si="28"/>
        <v>Low</v>
      </c>
      <c r="E172" s="2891" t="s">
        <v>1396</v>
      </c>
      <c r="F172" s="2919"/>
      <c r="G172" s="2919"/>
      <c r="H172" s="2919"/>
      <c r="I172" s="2919"/>
      <c r="J172" s="2919"/>
      <c r="K172" s="2919"/>
      <c r="L172" s="2919"/>
      <c r="M172" s="2919"/>
      <c r="N172" s="2919"/>
      <c r="O172" s="2919"/>
      <c r="P172" s="2919"/>
      <c r="Q172" s="2919"/>
      <c r="R172" s="2919"/>
      <c r="S172" s="2919"/>
      <c r="T172" s="2919"/>
      <c r="U172" s="2919"/>
      <c r="V172" s="2919"/>
      <c r="W172" s="2919"/>
      <c r="X172" s="2919"/>
      <c r="Y172" s="2919"/>
      <c r="Z172" s="2919"/>
      <c r="AA172" s="2919"/>
      <c r="AB172" s="2919"/>
      <c r="AC172" s="2919"/>
      <c r="AD172" s="2919"/>
      <c r="AE172" s="2919"/>
      <c r="AF172" s="2919"/>
      <c r="AG172" s="2919"/>
      <c r="AH172" s="2919"/>
      <c r="AI172" s="2919"/>
      <c r="AJ172" s="2919"/>
      <c r="AK172" s="2919"/>
      <c r="AL172" s="2919"/>
      <c r="AM172" s="2919"/>
      <c r="AN172" s="2919"/>
      <c r="AO172" s="2919"/>
      <c r="AP172" s="2919"/>
      <c r="AQ172" s="2919"/>
      <c r="AR172" s="2919"/>
      <c r="AS172" s="2919"/>
      <c r="AT172" s="2919"/>
      <c r="AU172" s="2919"/>
      <c r="AV172" s="2919"/>
      <c r="AW172" s="2919"/>
      <c r="AX172" s="2919"/>
      <c r="AY172" s="2842"/>
      <c r="AZ172" s="2842"/>
      <c r="BA172" s="2842"/>
      <c r="BB172" s="2842"/>
      <c r="BC172" s="2842"/>
      <c r="BD172" s="2842"/>
      <c r="BE172" s="2842"/>
      <c r="BF172" s="2842"/>
      <c r="BG172" s="2842"/>
      <c r="BH172" s="2842"/>
      <c r="BI172" s="2842"/>
      <c r="BJ172" s="2842"/>
      <c r="BK172" s="2842"/>
      <c r="BL172" s="2842"/>
      <c r="BM172" s="2842"/>
      <c r="BN172" s="2842"/>
      <c r="BO172" s="2842"/>
      <c r="BP172" s="2842"/>
      <c r="BQ172" s="2842"/>
      <c r="BR172" s="2842"/>
      <c r="BS172" s="2842"/>
      <c r="BT172" s="2842"/>
      <c r="BU172" s="2842"/>
      <c r="BV172" s="2842"/>
      <c r="BW172" s="2842"/>
      <c r="BX172" s="2842"/>
      <c r="BY172" s="2842"/>
      <c r="BZ172" s="2842"/>
      <c r="CA172" s="2842"/>
      <c r="CB172" s="2842"/>
      <c r="CC172" s="2842"/>
      <c r="CD172" s="2842"/>
      <c r="CE172" s="2842"/>
      <c r="CF172" s="2842"/>
      <c r="CG172" s="2842"/>
      <c r="CH172" s="2842"/>
      <c r="CI172" s="2842"/>
      <c r="CJ172" s="2842"/>
      <c r="CK172" s="2842"/>
      <c r="CL172" s="2842"/>
      <c r="CM172" s="2842"/>
      <c r="CN172" s="2842"/>
      <c r="CO172" s="2842"/>
      <c r="CP172" s="2842"/>
      <c r="CQ172" s="2842"/>
      <c r="CR172" s="2842"/>
      <c r="CS172" s="2842"/>
    </row>
    <row r="173" spans="2:97" ht="12.75" customHeight="1">
      <c r="B173" s="2920"/>
      <c r="C173" s="2891"/>
      <c r="D173" s="2891" t="str">
        <f t="shared" si="28"/>
        <v>Medium</v>
      </c>
      <c r="E173" s="2891" t="s">
        <v>1396</v>
      </c>
      <c r="F173" s="2919"/>
      <c r="G173" s="2919"/>
      <c r="H173" s="2919"/>
      <c r="I173" s="2919"/>
      <c r="J173" s="2919"/>
      <c r="K173" s="2919"/>
      <c r="L173" s="2919"/>
      <c r="M173" s="2919"/>
      <c r="N173" s="2919"/>
      <c r="O173" s="2919"/>
      <c r="P173" s="2919"/>
      <c r="Q173" s="2919"/>
      <c r="R173" s="2919"/>
      <c r="S173" s="2919"/>
      <c r="T173" s="2919"/>
      <c r="U173" s="2919"/>
      <c r="V173" s="2919"/>
      <c r="W173" s="2919"/>
      <c r="X173" s="2919"/>
      <c r="Y173" s="2919"/>
      <c r="Z173" s="2919"/>
      <c r="AA173" s="2919"/>
      <c r="AB173" s="2919"/>
      <c r="AC173" s="2919"/>
      <c r="AD173" s="2919"/>
      <c r="AE173" s="2919"/>
      <c r="AF173" s="2919"/>
      <c r="AG173" s="2919"/>
      <c r="AH173" s="2919"/>
      <c r="AI173" s="2919"/>
      <c r="AJ173" s="2919"/>
      <c r="AK173" s="2919"/>
      <c r="AL173" s="2919"/>
      <c r="AM173" s="2919"/>
      <c r="AN173" s="2919"/>
      <c r="AO173" s="2919"/>
      <c r="AP173" s="2919"/>
      <c r="AQ173" s="2919"/>
      <c r="AR173" s="2919"/>
      <c r="AS173" s="2919"/>
      <c r="AT173" s="2919"/>
      <c r="AU173" s="2919"/>
      <c r="AV173" s="2919"/>
      <c r="AW173" s="2919"/>
      <c r="AX173" s="2919"/>
      <c r="AY173" s="2842"/>
      <c r="AZ173" s="2842"/>
      <c r="BA173" s="2842"/>
      <c r="BB173" s="2842"/>
      <c r="BC173" s="2842"/>
      <c r="BD173" s="2842"/>
      <c r="BE173" s="2842"/>
      <c r="BF173" s="2842"/>
      <c r="BG173" s="2842"/>
      <c r="BH173" s="2842"/>
      <c r="BI173" s="2842"/>
      <c r="BJ173" s="2842"/>
      <c r="BK173" s="2842"/>
      <c r="BL173" s="2842"/>
      <c r="BM173" s="2842"/>
      <c r="BN173" s="2842"/>
      <c r="BO173" s="2842"/>
      <c r="BP173" s="2842"/>
      <c r="BQ173" s="2842"/>
      <c r="BR173" s="2842"/>
      <c r="BS173" s="2842"/>
      <c r="BT173" s="2842"/>
      <c r="BU173" s="2842"/>
      <c r="BV173" s="2842"/>
      <c r="BW173" s="2842"/>
      <c r="BX173" s="2842"/>
      <c r="BY173" s="2842"/>
      <c r="BZ173" s="2842"/>
      <c r="CA173" s="2842"/>
      <c r="CB173" s="2842"/>
      <c r="CC173" s="2842"/>
      <c r="CD173" s="2842"/>
      <c r="CE173" s="2842"/>
      <c r="CF173" s="2842"/>
      <c r="CG173" s="2842"/>
      <c r="CH173" s="2842"/>
      <c r="CI173" s="2842"/>
      <c r="CJ173" s="2842"/>
      <c r="CK173" s="2842"/>
      <c r="CL173" s="2842"/>
      <c r="CM173" s="2842"/>
      <c r="CN173" s="2842"/>
      <c r="CO173" s="2842"/>
      <c r="CP173" s="2842"/>
      <c r="CQ173" s="2842"/>
      <c r="CR173" s="2842"/>
      <c r="CS173" s="2842"/>
    </row>
    <row r="174" spans="2:97" ht="12.75" customHeight="1">
      <c r="B174" s="2920"/>
      <c r="C174" s="2891"/>
      <c r="D174" s="2891" t="str">
        <f t="shared" si="28"/>
        <v>High</v>
      </c>
      <c r="E174" s="2891" t="s">
        <v>1396</v>
      </c>
      <c r="F174" s="2919"/>
      <c r="G174" s="2919"/>
      <c r="H174" s="2919"/>
      <c r="I174" s="2919"/>
      <c r="J174" s="2919"/>
      <c r="K174" s="2919"/>
      <c r="L174" s="2919"/>
      <c r="M174" s="2919"/>
      <c r="N174" s="2919"/>
      <c r="O174" s="2919"/>
      <c r="P174" s="2919"/>
      <c r="Q174" s="2919"/>
      <c r="R174" s="2919"/>
      <c r="S174" s="2919"/>
      <c r="T174" s="2919"/>
      <c r="U174" s="2919"/>
      <c r="V174" s="2919"/>
      <c r="W174" s="2919"/>
      <c r="X174" s="2919"/>
      <c r="Y174" s="2919"/>
      <c r="Z174" s="2919"/>
      <c r="AA174" s="2919"/>
      <c r="AB174" s="2919"/>
      <c r="AC174" s="2919"/>
      <c r="AD174" s="2919"/>
      <c r="AE174" s="2919"/>
      <c r="AF174" s="2919"/>
      <c r="AG174" s="2919"/>
      <c r="AH174" s="2919"/>
      <c r="AI174" s="2919"/>
      <c r="AJ174" s="2919"/>
      <c r="AK174" s="2919"/>
      <c r="AL174" s="2919"/>
      <c r="AM174" s="2919"/>
      <c r="AN174" s="2919"/>
      <c r="AO174" s="2919"/>
      <c r="AP174" s="2919"/>
      <c r="AQ174" s="2919"/>
      <c r="AR174" s="2919"/>
      <c r="AS174" s="2919"/>
      <c r="AT174" s="2919"/>
      <c r="AU174" s="2919"/>
      <c r="AV174" s="2919"/>
      <c r="AW174" s="2919"/>
      <c r="AX174" s="2919"/>
      <c r="AY174" s="2842"/>
      <c r="AZ174" s="2842"/>
      <c r="BA174" s="2842"/>
      <c r="BB174" s="2842"/>
      <c r="BC174" s="2842"/>
      <c r="BD174" s="2842"/>
      <c r="BE174" s="2842"/>
      <c r="BF174" s="2842"/>
      <c r="BG174" s="2842"/>
      <c r="BH174" s="2842"/>
      <c r="BI174" s="2842"/>
      <c r="BJ174" s="2842"/>
      <c r="BK174" s="2842"/>
      <c r="BL174" s="2842"/>
      <c r="BM174" s="2842"/>
      <c r="BN174" s="2842"/>
      <c r="BO174" s="2842"/>
      <c r="BP174" s="2842"/>
      <c r="BQ174" s="2842"/>
      <c r="BR174" s="2842"/>
      <c r="BS174" s="2842"/>
      <c r="BT174" s="2842"/>
      <c r="BU174" s="2842"/>
      <c r="BV174" s="2842"/>
      <c r="BW174" s="2842"/>
      <c r="BX174" s="2842"/>
      <c r="BY174" s="2842"/>
      <c r="BZ174" s="2842"/>
      <c r="CA174" s="2842"/>
      <c r="CB174" s="2842"/>
      <c r="CC174" s="2842"/>
      <c r="CD174" s="2842"/>
      <c r="CE174" s="2842"/>
      <c r="CF174" s="2842"/>
      <c r="CG174" s="2842"/>
      <c r="CH174" s="2842"/>
      <c r="CI174" s="2842"/>
      <c r="CJ174" s="2842"/>
      <c r="CK174" s="2842"/>
      <c r="CL174" s="2842"/>
      <c r="CM174" s="2842"/>
      <c r="CN174" s="2842"/>
      <c r="CO174" s="2842"/>
      <c r="CP174" s="2842"/>
      <c r="CQ174" s="2842"/>
      <c r="CR174" s="2842"/>
      <c r="CS174" s="2842"/>
    </row>
    <row r="175" spans="2:97" ht="12.75" customHeight="1">
      <c r="B175" s="2920"/>
      <c r="C175" s="2891"/>
      <c r="D175" s="2891" t="str">
        <f t="shared" si="28"/>
        <v>Very High</v>
      </c>
      <c r="E175" s="2891" t="s">
        <v>1396</v>
      </c>
      <c r="F175" s="2919"/>
      <c r="G175" s="2919"/>
      <c r="H175" s="2919"/>
      <c r="I175" s="2919"/>
      <c r="J175" s="2919"/>
      <c r="K175" s="2919"/>
      <c r="L175" s="2919"/>
      <c r="M175" s="2919"/>
      <c r="N175" s="2919"/>
      <c r="O175" s="2919"/>
      <c r="P175" s="2919"/>
      <c r="Q175" s="2919"/>
      <c r="R175" s="2919"/>
      <c r="S175" s="2919"/>
      <c r="T175" s="2919"/>
      <c r="U175" s="2919"/>
      <c r="V175" s="2919"/>
      <c r="W175" s="2919"/>
      <c r="X175" s="2919"/>
      <c r="Y175" s="2919"/>
      <c r="Z175" s="2919"/>
      <c r="AA175" s="2919"/>
      <c r="AB175" s="2919"/>
      <c r="AC175" s="2919"/>
      <c r="AD175" s="2919"/>
      <c r="AE175" s="2919"/>
      <c r="AF175" s="2919"/>
      <c r="AG175" s="2919"/>
      <c r="AH175" s="2919"/>
      <c r="AI175" s="2919"/>
      <c r="AJ175" s="2919"/>
      <c r="AK175" s="2919"/>
      <c r="AL175" s="2919"/>
      <c r="AM175" s="2919"/>
      <c r="AN175" s="2919"/>
      <c r="AO175" s="2919"/>
      <c r="AP175" s="2919"/>
      <c r="AQ175" s="2919"/>
      <c r="AR175" s="2919"/>
      <c r="AS175" s="2919"/>
      <c r="AT175" s="2919"/>
      <c r="AU175" s="2919"/>
      <c r="AV175" s="2919"/>
      <c r="AW175" s="2919"/>
      <c r="AX175" s="2919"/>
      <c r="AY175" s="2842"/>
      <c r="AZ175" s="2842"/>
      <c r="BA175" s="2842"/>
      <c r="BB175" s="2842"/>
      <c r="BC175" s="2842"/>
      <c r="BD175" s="2842"/>
      <c r="BE175" s="2842"/>
      <c r="BF175" s="2842"/>
      <c r="BG175" s="2842"/>
      <c r="BH175" s="2842"/>
      <c r="BI175" s="2842"/>
      <c r="BJ175" s="2842"/>
      <c r="BK175" s="2842"/>
      <c r="BL175" s="2842"/>
      <c r="BM175" s="2842"/>
      <c r="BN175" s="2842"/>
      <c r="BO175" s="2842"/>
      <c r="BP175" s="2842"/>
      <c r="BQ175" s="2842"/>
      <c r="BR175" s="2842"/>
      <c r="BS175" s="2842"/>
      <c r="BT175" s="2842"/>
      <c r="BU175" s="2842"/>
      <c r="BV175" s="2842"/>
      <c r="BW175" s="2842"/>
      <c r="BX175" s="2842"/>
      <c r="BY175" s="2842"/>
      <c r="BZ175" s="2842"/>
      <c r="CA175" s="2842"/>
      <c r="CB175" s="2842"/>
      <c r="CC175" s="2842"/>
      <c r="CD175" s="2842"/>
      <c r="CE175" s="2842"/>
      <c r="CF175" s="2842"/>
      <c r="CG175" s="2842"/>
      <c r="CH175" s="2842"/>
      <c r="CI175" s="2842"/>
      <c r="CJ175" s="2842"/>
      <c r="CK175" s="2842"/>
      <c r="CL175" s="2842"/>
      <c r="CM175" s="2842"/>
      <c r="CN175" s="2842"/>
      <c r="CO175" s="2842"/>
      <c r="CP175" s="2842"/>
      <c r="CQ175" s="2842"/>
      <c r="CR175" s="2842"/>
      <c r="CS175" s="2842"/>
    </row>
    <row r="176" spans="2:97" ht="12.75">
      <c r="B176" s="2921" t="s">
        <v>2700</v>
      </c>
      <c r="C176" s="2915"/>
      <c r="D176" s="2915"/>
      <c r="E176" s="2891"/>
      <c r="F176" s="1111"/>
      <c r="G176" s="2922"/>
      <c r="H176" s="2922"/>
      <c r="I176" s="2922"/>
      <c r="J176" s="2923"/>
      <c r="K176" s="1111"/>
      <c r="L176" s="2922"/>
      <c r="M176" s="2922"/>
      <c r="N176" s="2922"/>
      <c r="O176" s="2923"/>
      <c r="P176" s="1111"/>
      <c r="Q176" s="2922"/>
      <c r="R176" s="2922"/>
      <c r="S176" s="2922"/>
      <c r="T176" s="2923"/>
      <c r="U176" s="1111"/>
      <c r="V176" s="2922"/>
      <c r="W176" s="2922"/>
      <c r="X176" s="2922"/>
      <c r="Y176" s="2923"/>
      <c r="Z176" s="1111"/>
      <c r="AA176" s="2922"/>
      <c r="AB176" s="2922"/>
      <c r="AC176" s="2922"/>
      <c r="AD176" s="2923"/>
      <c r="AE176" s="1111"/>
      <c r="AF176" s="2922"/>
      <c r="AG176" s="2922"/>
      <c r="AH176" s="2922"/>
      <c r="AI176" s="2923"/>
      <c r="AJ176" s="1111"/>
      <c r="AK176" s="2922"/>
      <c r="AL176" s="2922"/>
      <c r="AM176" s="2922"/>
      <c r="AN176" s="2923"/>
      <c r="AO176" s="1111"/>
      <c r="AP176" s="2922"/>
      <c r="AQ176" s="2922"/>
      <c r="AR176" s="2922"/>
      <c r="AS176" s="2923"/>
      <c r="AT176" s="1111"/>
      <c r="AU176" s="2922"/>
      <c r="AV176" s="2922"/>
      <c r="AW176" s="2922"/>
      <c r="AX176" s="2923"/>
      <c r="AY176" s="2842"/>
      <c r="AZ176" s="2842"/>
      <c r="BA176" s="2842"/>
      <c r="BB176" s="2842"/>
      <c r="BC176" s="2842"/>
      <c r="BD176" s="2842"/>
      <c r="BE176" s="2842"/>
      <c r="BF176" s="2842"/>
      <c r="BG176" s="2842"/>
      <c r="BH176" s="2842"/>
      <c r="BI176" s="2842"/>
      <c r="BJ176" s="2842"/>
      <c r="BK176" s="2842"/>
      <c r="BL176" s="2842"/>
      <c r="BM176" s="2842"/>
      <c r="BN176" s="2842"/>
      <c r="BO176" s="2842"/>
      <c r="BP176" s="2842"/>
      <c r="BQ176" s="2842"/>
      <c r="BR176" s="2842"/>
      <c r="BS176" s="2842"/>
      <c r="BT176" s="2842"/>
      <c r="BU176" s="2842"/>
      <c r="BV176" s="2842"/>
      <c r="BW176" s="2842"/>
      <c r="BX176" s="2842"/>
      <c r="BY176" s="2842"/>
      <c r="BZ176" s="2842"/>
      <c r="CA176" s="2842"/>
      <c r="CB176" s="2842"/>
      <c r="CC176" s="2842"/>
      <c r="CD176" s="2842"/>
      <c r="CE176" s="2842"/>
      <c r="CF176" s="2842"/>
      <c r="CG176" s="2842"/>
      <c r="CH176" s="2842"/>
      <c r="CI176" s="2842"/>
      <c r="CJ176" s="2842"/>
      <c r="CK176" s="2842"/>
      <c r="CL176" s="2842"/>
      <c r="CM176" s="2842"/>
      <c r="CN176" s="2842"/>
      <c r="CO176" s="2842"/>
      <c r="CP176" s="2842"/>
      <c r="CQ176" s="2842"/>
      <c r="CR176" s="2842"/>
      <c r="CS176" s="2842"/>
    </row>
    <row r="177" spans="2:99" ht="12.75" customHeight="1">
      <c r="B177" s="2918">
        <v>1</v>
      </c>
      <c r="C177" s="2891" t="s">
        <v>2690</v>
      </c>
      <c r="D177" s="2891" t="str">
        <f>D148</f>
        <v>Low</v>
      </c>
      <c r="E177" s="2891" t="s">
        <v>2691</v>
      </c>
      <c r="F177" s="2919"/>
      <c r="G177" s="2919"/>
      <c r="H177" s="2919"/>
      <c r="I177" s="2919"/>
      <c r="J177" s="2919"/>
      <c r="K177" s="2919"/>
      <c r="L177" s="2919"/>
      <c r="M177" s="2919"/>
      <c r="N177" s="2919"/>
      <c r="O177" s="2919"/>
      <c r="P177" s="2919"/>
      <c r="Q177" s="2919"/>
      <c r="R177" s="2919"/>
      <c r="S177" s="2919"/>
      <c r="T177" s="2919"/>
      <c r="U177" s="2919"/>
      <c r="V177" s="2919"/>
      <c r="W177" s="2919"/>
      <c r="X177" s="2919"/>
      <c r="Y177" s="2919"/>
      <c r="Z177" s="2919"/>
      <c r="AA177" s="2919"/>
      <c r="AB177" s="2919"/>
      <c r="AC177" s="2919"/>
      <c r="AD177" s="2919"/>
      <c r="AE177" s="2919"/>
      <c r="AF177" s="2919"/>
      <c r="AG177" s="2919"/>
      <c r="AH177" s="2919"/>
      <c r="AI177" s="2919"/>
      <c r="AJ177" s="2919"/>
      <c r="AK177" s="2919"/>
      <c r="AL177" s="2919"/>
      <c r="AM177" s="2919"/>
      <c r="AN177" s="2919"/>
      <c r="AO177" s="2919"/>
      <c r="AP177" s="2919"/>
      <c r="AQ177" s="2919"/>
      <c r="AR177" s="2919"/>
      <c r="AS177" s="2919"/>
      <c r="AT177" s="2919"/>
      <c r="AU177" s="2919"/>
      <c r="AV177" s="2919"/>
      <c r="AW177" s="2919"/>
      <c r="AX177" s="2919"/>
      <c r="AY177" s="2842"/>
      <c r="AZ177" s="2842"/>
      <c r="BA177" s="2842"/>
      <c r="BB177" s="2842"/>
      <c r="BC177" s="2842"/>
      <c r="BD177" s="2842"/>
      <c r="BE177" s="2842"/>
      <c r="BF177" s="2842"/>
      <c r="BG177" s="2842"/>
      <c r="BH177" s="2842"/>
      <c r="BI177" s="2842"/>
      <c r="BJ177" s="2842"/>
      <c r="BK177" s="2842"/>
      <c r="BL177" s="2842"/>
      <c r="BM177" s="2842"/>
      <c r="BN177" s="2842"/>
      <c r="BO177" s="2842"/>
      <c r="BP177" s="2842"/>
      <c r="BQ177" s="2842"/>
      <c r="BR177" s="2842"/>
      <c r="BS177" s="2842"/>
      <c r="BT177" s="2842"/>
      <c r="BU177" s="2842"/>
      <c r="BV177" s="2842"/>
      <c r="BW177" s="2842"/>
      <c r="BX177" s="2842"/>
      <c r="BY177" s="2842"/>
      <c r="BZ177" s="2842"/>
      <c r="CA177" s="2842"/>
      <c r="CB177" s="2842"/>
      <c r="CC177" s="2842"/>
      <c r="CD177" s="2842"/>
      <c r="CE177" s="2842"/>
      <c r="CF177" s="2842"/>
      <c r="CG177" s="2842"/>
      <c r="CH177" s="2842"/>
      <c r="CI177" s="2842"/>
      <c r="CJ177" s="2842"/>
      <c r="CK177" s="2842"/>
      <c r="CL177" s="2842"/>
      <c r="CM177" s="2842"/>
      <c r="CN177" s="2842"/>
      <c r="CO177" s="2842"/>
      <c r="CP177" s="2842"/>
      <c r="CQ177" s="2842"/>
      <c r="CR177" s="2842"/>
      <c r="CS177" s="2842"/>
      <c r="CT177" s="2842"/>
      <c r="CU177" s="2842"/>
    </row>
    <row r="178" spans="2:99" ht="12.75" customHeight="1">
      <c r="B178" s="2918"/>
      <c r="C178" s="2891"/>
      <c r="D178" s="2891" t="str">
        <f t="shared" ref="D178:D204" si="29">D149</f>
        <v>Medium</v>
      </c>
      <c r="E178" s="2891" t="s">
        <v>2691</v>
      </c>
      <c r="F178" s="2919"/>
      <c r="G178" s="2919"/>
      <c r="H178" s="2919"/>
      <c r="I178" s="2919"/>
      <c r="J178" s="2919"/>
      <c r="K178" s="2919"/>
      <c r="L178" s="2919"/>
      <c r="M178" s="2919"/>
      <c r="N178" s="2919"/>
      <c r="O178" s="2919"/>
      <c r="P178" s="2919"/>
      <c r="Q178" s="2919"/>
      <c r="R178" s="2919"/>
      <c r="S178" s="2919"/>
      <c r="T178" s="2919"/>
      <c r="U178" s="2919"/>
      <c r="V178" s="2919"/>
      <c r="W178" s="2919"/>
      <c r="X178" s="2919"/>
      <c r="Y178" s="2919"/>
      <c r="Z178" s="2919"/>
      <c r="AA178" s="2919"/>
      <c r="AB178" s="2919"/>
      <c r="AC178" s="2919"/>
      <c r="AD178" s="2919"/>
      <c r="AE178" s="2919"/>
      <c r="AF178" s="2919"/>
      <c r="AG178" s="2919"/>
      <c r="AH178" s="2919"/>
      <c r="AI178" s="2919"/>
      <c r="AJ178" s="2919"/>
      <c r="AK178" s="2919"/>
      <c r="AL178" s="2919"/>
      <c r="AM178" s="2919"/>
      <c r="AN178" s="2919"/>
      <c r="AO178" s="2919"/>
      <c r="AP178" s="2919"/>
      <c r="AQ178" s="2919"/>
      <c r="AR178" s="2919"/>
      <c r="AS178" s="2919"/>
      <c r="AT178" s="2919"/>
      <c r="AU178" s="2919"/>
      <c r="AV178" s="2919"/>
      <c r="AW178" s="2919"/>
      <c r="AX178" s="2919"/>
      <c r="AY178" s="2842"/>
      <c r="AZ178" s="2842"/>
      <c r="BA178" s="2842"/>
      <c r="BB178" s="2842"/>
      <c r="BC178" s="2842"/>
      <c r="BD178" s="2842"/>
      <c r="BE178" s="2842"/>
      <c r="BF178" s="2842"/>
      <c r="BG178" s="2842"/>
      <c r="BH178" s="2842"/>
      <c r="BI178" s="2842"/>
      <c r="BJ178" s="2842"/>
      <c r="BK178" s="2842"/>
      <c r="BL178" s="2842"/>
      <c r="BM178" s="2842"/>
      <c r="BN178" s="2842"/>
      <c r="BO178" s="2842"/>
      <c r="BP178" s="2842"/>
      <c r="BQ178" s="2842"/>
      <c r="BR178" s="2842"/>
      <c r="BS178" s="2842"/>
      <c r="BT178" s="2842"/>
      <c r="BU178" s="2842"/>
      <c r="BV178" s="2842"/>
      <c r="BW178" s="2842"/>
      <c r="BX178" s="2842"/>
      <c r="BY178" s="2842"/>
      <c r="BZ178" s="2842"/>
      <c r="CA178" s="2842"/>
      <c r="CB178" s="2842"/>
      <c r="CC178" s="2842"/>
      <c r="CD178" s="2842"/>
      <c r="CE178" s="2842"/>
      <c r="CF178" s="2842"/>
      <c r="CG178" s="2842"/>
      <c r="CH178" s="2842"/>
      <c r="CI178" s="2842"/>
      <c r="CJ178" s="2842"/>
      <c r="CK178" s="2842"/>
      <c r="CL178" s="2842"/>
      <c r="CM178" s="2842"/>
      <c r="CN178" s="2842"/>
      <c r="CO178" s="2842"/>
      <c r="CP178" s="2842"/>
      <c r="CQ178" s="2842"/>
      <c r="CR178" s="2842"/>
      <c r="CS178" s="2842"/>
      <c r="CT178" s="2842"/>
      <c r="CU178" s="2842"/>
    </row>
    <row r="179" spans="2:99" ht="12.75" customHeight="1">
      <c r="B179" s="2918"/>
      <c r="C179" s="2891"/>
      <c r="D179" s="2891" t="str">
        <f t="shared" si="29"/>
        <v>High</v>
      </c>
      <c r="E179" s="2891" t="s">
        <v>2691</v>
      </c>
      <c r="F179" s="2919"/>
      <c r="G179" s="2919"/>
      <c r="H179" s="2919"/>
      <c r="I179" s="2919"/>
      <c r="J179" s="2919"/>
      <c r="K179" s="2919"/>
      <c r="L179" s="2919"/>
      <c r="M179" s="2919"/>
      <c r="N179" s="2919"/>
      <c r="O179" s="2919"/>
      <c r="P179" s="2919"/>
      <c r="Q179" s="2919"/>
      <c r="R179" s="2919"/>
      <c r="S179" s="2919"/>
      <c r="T179" s="2919"/>
      <c r="U179" s="2919"/>
      <c r="V179" s="2919"/>
      <c r="W179" s="2919"/>
      <c r="X179" s="2919"/>
      <c r="Y179" s="2919"/>
      <c r="Z179" s="2919"/>
      <c r="AA179" s="2919"/>
      <c r="AB179" s="2919"/>
      <c r="AC179" s="2919"/>
      <c r="AD179" s="2919"/>
      <c r="AE179" s="2919"/>
      <c r="AF179" s="2919"/>
      <c r="AG179" s="2919"/>
      <c r="AH179" s="2919"/>
      <c r="AI179" s="2919"/>
      <c r="AJ179" s="2919"/>
      <c r="AK179" s="2919"/>
      <c r="AL179" s="2919"/>
      <c r="AM179" s="2919"/>
      <c r="AN179" s="2919"/>
      <c r="AO179" s="2919"/>
      <c r="AP179" s="2919"/>
      <c r="AQ179" s="2919"/>
      <c r="AR179" s="2919"/>
      <c r="AS179" s="2919"/>
      <c r="AT179" s="2919"/>
      <c r="AU179" s="2919"/>
      <c r="AV179" s="2919"/>
      <c r="AW179" s="2919"/>
      <c r="AX179" s="2919"/>
      <c r="AY179" s="2842"/>
      <c r="AZ179" s="2842"/>
      <c r="BA179" s="2842"/>
      <c r="BB179" s="2842"/>
      <c r="BC179" s="2842"/>
      <c r="BD179" s="2842"/>
      <c r="BE179" s="2842"/>
      <c r="BF179" s="2842"/>
      <c r="BG179" s="2842"/>
      <c r="BH179" s="2842"/>
      <c r="BI179" s="2842"/>
      <c r="BJ179" s="2842"/>
      <c r="BK179" s="2842"/>
      <c r="BL179" s="2842"/>
      <c r="BM179" s="2842"/>
      <c r="BN179" s="2842"/>
      <c r="BO179" s="2842"/>
      <c r="BP179" s="2842"/>
      <c r="BQ179" s="2842"/>
      <c r="BR179" s="2842"/>
      <c r="BS179" s="2842"/>
      <c r="BT179" s="2842"/>
      <c r="BU179" s="2842"/>
      <c r="BV179" s="2842"/>
      <c r="BW179" s="2842"/>
      <c r="BX179" s="2842"/>
      <c r="BY179" s="2842"/>
      <c r="BZ179" s="2842"/>
      <c r="CA179" s="2842"/>
      <c r="CB179" s="2842"/>
      <c r="CC179" s="2842"/>
      <c r="CD179" s="2842"/>
      <c r="CE179" s="2842"/>
      <c r="CF179" s="2842"/>
      <c r="CG179" s="2842"/>
      <c r="CH179" s="2842"/>
      <c r="CI179" s="2842"/>
      <c r="CJ179" s="2842"/>
      <c r="CK179" s="2842"/>
      <c r="CL179" s="2842"/>
      <c r="CM179" s="2842"/>
      <c r="CN179" s="2842"/>
      <c r="CO179" s="2842"/>
      <c r="CP179" s="2842"/>
      <c r="CQ179" s="2842"/>
      <c r="CR179" s="2842"/>
      <c r="CS179" s="2842"/>
      <c r="CT179" s="2842"/>
      <c r="CU179" s="2842"/>
    </row>
    <row r="180" spans="2:99" ht="12.75" customHeight="1">
      <c r="B180" s="2918"/>
      <c r="C180" s="2891"/>
      <c r="D180" s="2891" t="str">
        <f t="shared" si="29"/>
        <v>Very High</v>
      </c>
      <c r="E180" s="2891" t="s">
        <v>2691</v>
      </c>
      <c r="F180" s="2919"/>
      <c r="G180" s="2919"/>
      <c r="H180" s="2919"/>
      <c r="I180" s="2919"/>
      <c r="J180" s="2919"/>
      <c r="K180" s="2919"/>
      <c r="L180" s="2919"/>
      <c r="M180" s="2919"/>
      <c r="N180" s="2919"/>
      <c r="O180" s="2919"/>
      <c r="P180" s="2919"/>
      <c r="Q180" s="2919"/>
      <c r="R180" s="2919"/>
      <c r="S180" s="2919"/>
      <c r="T180" s="2919"/>
      <c r="U180" s="2919"/>
      <c r="V180" s="2919"/>
      <c r="W180" s="2919"/>
      <c r="X180" s="2919"/>
      <c r="Y180" s="2919"/>
      <c r="Z180" s="2919"/>
      <c r="AA180" s="2919"/>
      <c r="AB180" s="2919"/>
      <c r="AC180" s="2919"/>
      <c r="AD180" s="2919"/>
      <c r="AE180" s="2919"/>
      <c r="AF180" s="2919"/>
      <c r="AG180" s="2919"/>
      <c r="AH180" s="2919"/>
      <c r="AI180" s="2919"/>
      <c r="AJ180" s="2919"/>
      <c r="AK180" s="2919"/>
      <c r="AL180" s="2919"/>
      <c r="AM180" s="2919"/>
      <c r="AN180" s="2919"/>
      <c r="AO180" s="2919"/>
      <c r="AP180" s="2919"/>
      <c r="AQ180" s="2919"/>
      <c r="AR180" s="2919"/>
      <c r="AS180" s="2919"/>
      <c r="AT180" s="2919"/>
      <c r="AU180" s="2919"/>
      <c r="AV180" s="2919"/>
      <c r="AW180" s="2919"/>
      <c r="AX180" s="2919"/>
      <c r="AY180" s="2842"/>
      <c r="AZ180" s="2842"/>
      <c r="BA180" s="2842"/>
      <c r="BB180" s="2842"/>
      <c r="BC180" s="2842"/>
      <c r="BD180" s="2842"/>
      <c r="BE180" s="2842"/>
      <c r="BF180" s="2842"/>
      <c r="BG180" s="2842"/>
      <c r="BH180" s="2842"/>
      <c r="BI180" s="2842"/>
      <c r="BJ180" s="2842"/>
      <c r="BK180" s="2842"/>
      <c r="BL180" s="2842"/>
      <c r="BM180" s="2842"/>
      <c r="BN180" s="2842"/>
      <c r="BO180" s="2842"/>
      <c r="BP180" s="2842"/>
      <c r="BQ180" s="2842"/>
      <c r="BR180" s="2842"/>
      <c r="BS180" s="2842"/>
      <c r="BT180" s="2842"/>
      <c r="BU180" s="2842"/>
      <c r="BV180" s="2842"/>
      <c r="BW180" s="2842"/>
      <c r="BX180" s="2842"/>
      <c r="BY180" s="2842"/>
      <c r="BZ180" s="2842"/>
      <c r="CA180" s="2842"/>
      <c r="CB180" s="2842"/>
      <c r="CC180" s="2842"/>
      <c r="CD180" s="2842"/>
      <c r="CE180" s="2842"/>
      <c r="CF180" s="2842"/>
      <c r="CG180" s="2842"/>
      <c r="CH180" s="2842"/>
      <c r="CI180" s="2842"/>
      <c r="CJ180" s="2842"/>
      <c r="CK180" s="2842"/>
      <c r="CL180" s="2842"/>
      <c r="CM180" s="2842"/>
      <c r="CN180" s="2842"/>
      <c r="CO180" s="2842"/>
      <c r="CP180" s="2842"/>
      <c r="CQ180" s="2842"/>
      <c r="CR180" s="2842"/>
      <c r="CS180" s="2842"/>
      <c r="CT180" s="2842"/>
      <c r="CU180" s="2842"/>
    </row>
    <row r="181" spans="2:99" ht="12.75" customHeight="1">
      <c r="B181" s="2918">
        <v>2</v>
      </c>
      <c r="C181" s="2891" t="s">
        <v>2692</v>
      </c>
      <c r="D181" s="2891" t="str">
        <f t="shared" si="29"/>
        <v>Low</v>
      </c>
      <c r="E181" s="2891" t="s">
        <v>2693</v>
      </c>
      <c r="F181" s="2919"/>
      <c r="G181" s="2919"/>
      <c r="H181" s="2919"/>
      <c r="I181" s="2919"/>
      <c r="J181" s="2919"/>
      <c r="K181" s="2919"/>
      <c r="L181" s="2919"/>
      <c r="M181" s="2919"/>
      <c r="N181" s="2919"/>
      <c r="O181" s="2919"/>
      <c r="P181" s="2919"/>
      <c r="Q181" s="2919"/>
      <c r="R181" s="2919"/>
      <c r="S181" s="2919"/>
      <c r="T181" s="2919"/>
      <c r="U181" s="2919"/>
      <c r="V181" s="2919"/>
      <c r="W181" s="2919"/>
      <c r="X181" s="2919"/>
      <c r="Y181" s="2919"/>
      <c r="Z181" s="2919"/>
      <c r="AA181" s="2919"/>
      <c r="AB181" s="2919"/>
      <c r="AC181" s="2919"/>
      <c r="AD181" s="2919"/>
      <c r="AE181" s="2919"/>
      <c r="AF181" s="2919"/>
      <c r="AG181" s="2919"/>
      <c r="AH181" s="2919"/>
      <c r="AI181" s="2919"/>
      <c r="AJ181" s="2919"/>
      <c r="AK181" s="2919"/>
      <c r="AL181" s="2919"/>
      <c r="AM181" s="2919"/>
      <c r="AN181" s="2919"/>
      <c r="AO181" s="2919"/>
      <c r="AP181" s="2919"/>
      <c r="AQ181" s="2919"/>
      <c r="AR181" s="2919"/>
      <c r="AS181" s="2919"/>
      <c r="AT181" s="2919"/>
      <c r="AU181" s="2919"/>
      <c r="AV181" s="2919"/>
      <c r="AW181" s="2919"/>
      <c r="AX181" s="2919"/>
      <c r="AY181" s="2842"/>
      <c r="AZ181" s="2842"/>
      <c r="BA181" s="2842"/>
      <c r="BB181" s="2842"/>
      <c r="BC181" s="2842"/>
      <c r="BD181" s="2842"/>
      <c r="BE181" s="2842"/>
      <c r="BF181" s="2842"/>
      <c r="BG181" s="2842"/>
      <c r="BH181" s="2842"/>
      <c r="BI181" s="2842"/>
      <c r="BJ181" s="2842"/>
      <c r="BK181" s="2842"/>
      <c r="BL181" s="2842"/>
      <c r="BM181" s="2842"/>
      <c r="BN181" s="2842"/>
      <c r="BO181" s="2842"/>
      <c r="BP181" s="2842"/>
      <c r="BQ181" s="2842"/>
      <c r="BR181" s="2842"/>
      <c r="BS181" s="2842"/>
      <c r="BT181" s="2842"/>
      <c r="BU181" s="2842"/>
      <c r="BV181" s="2842"/>
      <c r="BW181" s="2842"/>
      <c r="BX181" s="2842"/>
      <c r="BY181" s="2842"/>
      <c r="BZ181" s="2842"/>
      <c r="CA181" s="2842"/>
      <c r="CB181" s="2842"/>
      <c r="CC181" s="2842"/>
      <c r="CD181" s="2842"/>
      <c r="CE181" s="2842"/>
      <c r="CF181" s="2842"/>
      <c r="CG181" s="2842"/>
      <c r="CH181" s="2842"/>
      <c r="CI181" s="2842"/>
      <c r="CJ181" s="2842"/>
      <c r="CK181" s="2842"/>
      <c r="CL181" s="2842"/>
      <c r="CM181" s="2842"/>
      <c r="CN181" s="2842"/>
      <c r="CO181" s="2842"/>
      <c r="CP181" s="2842"/>
      <c r="CQ181" s="2842"/>
      <c r="CR181" s="2842"/>
      <c r="CS181" s="2842"/>
      <c r="CT181" s="2842"/>
      <c r="CU181" s="2842"/>
    </row>
    <row r="182" spans="2:99" ht="12.75" customHeight="1">
      <c r="B182" s="2918"/>
      <c r="C182" s="2891"/>
      <c r="D182" s="2891" t="str">
        <f t="shared" si="29"/>
        <v>Medium</v>
      </c>
      <c r="E182" s="2891" t="s">
        <v>2693</v>
      </c>
      <c r="F182" s="2919"/>
      <c r="G182" s="2919"/>
      <c r="H182" s="2919"/>
      <c r="I182" s="2919"/>
      <c r="J182" s="2919"/>
      <c r="K182" s="2919"/>
      <c r="L182" s="2919"/>
      <c r="M182" s="2919"/>
      <c r="N182" s="2919"/>
      <c r="O182" s="2919"/>
      <c r="P182" s="2919"/>
      <c r="Q182" s="2919"/>
      <c r="R182" s="2919"/>
      <c r="S182" s="2919"/>
      <c r="T182" s="2919"/>
      <c r="U182" s="2919"/>
      <c r="V182" s="2919"/>
      <c r="W182" s="2919"/>
      <c r="X182" s="2919"/>
      <c r="Y182" s="2919"/>
      <c r="Z182" s="2919"/>
      <c r="AA182" s="2919"/>
      <c r="AB182" s="2919"/>
      <c r="AC182" s="2919"/>
      <c r="AD182" s="2919"/>
      <c r="AE182" s="2919"/>
      <c r="AF182" s="2919"/>
      <c r="AG182" s="2919"/>
      <c r="AH182" s="2919"/>
      <c r="AI182" s="2919"/>
      <c r="AJ182" s="2919"/>
      <c r="AK182" s="2919"/>
      <c r="AL182" s="2919"/>
      <c r="AM182" s="2919"/>
      <c r="AN182" s="2919"/>
      <c r="AO182" s="2919"/>
      <c r="AP182" s="2919"/>
      <c r="AQ182" s="2919"/>
      <c r="AR182" s="2919"/>
      <c r="AS182" s="2919"/>
      <c r="AT182" s="2919"/>
      <c r="AU182" s="2919"/>
      <c r="AV182" s="2919"/>
      <c r="AW182" s="2919"/>
      <c r="AX182" s="2919"/>
      <c r="AY182" s="2842"/>
      <c r="AZ182" s="2842"/>
      <c r="BA182" s="2842"/>
      <c r="BB182" s="2842"/>
      <c r="BC182" s="2842"/>
      <c r="BD182" s="2842"/>
      <c r="BE182" s="2842"/>
      <c r="BF182" s="2842"/>
      <c r="BG182" s="2842"/>
      <c r="BH182" s="2842"/>
      <c r="BI182" s="2842"/>
      <c r="BJ182" s="2842"/>
      <c r="BK182" s="2842"/>
      <c r="BL182" s="2842"/>
      <c r="BM182" s="2842"/>
      <c r="BN182" s="2842"/>
      <c r="BO182" s="2842"/>
      <c r="BP182" s="2842"/>
      <c r="BQ182" s="2842"/>
      <c r="BR182" s="2842"/>
      <c r="BS182" s="2842"/>
      <c r="BT182" s="2842"/>
      <c r="BU182" s="2842"/>
      <c r="BV182" s="2842"/>
      <c r="BW182" s="2842"/>
      <c r="BX182" s="2842"/>
      <c r="BY182" s="2842"/>
      <c r="BZ182" s="2842"/>
      <c r="CA182" s="2842"/>
      <c r="CB182" s="2842"/>
      <c r="CC182" s="2842"/>
      <c r="CD182" s="2842"/>
      <c r="CE182" s="2842"/>
      <c r="CF182" s="2842"/>
      <c r="CG182" s="2842"/>
      <c r="CH182" s="2842"/>
      <c r="CI182" s="2842"/>
      <c r="CJ182" s="2842"/>
      <c r="CK182" s="2842"/>
      <c r="CL182" s="2842"/>
      <c r="CM182" s="2842"/>
      <c r="CN182" s="2842"/>
      <c r="CO182" s="2842"/>
      <c r="CP182" s="2842"/>
      <c r="CQ182" s="2842"/>
      <c r="CR182" s="2842"/>
      <c r="CS182" s="2842"/>
      <c r="CT182" s="2842"/>
      <c r="CU182" s="2842"/>
    </row>
    <row r="183" spans="2:99" ht="12.75" customHeight="1">
      <c r="B183" s="2918"/>
      <c r="C183" s="2891"/>
      <c r="D183" s="2891" t="str">
        <f t="shared" si="29"/>
        <v>High</v>
      </c>
      <c r="E183" s="2891" t="s">
        <v>2693</v>
      </c>
      <c r="F183" s="2919"/>
      <c r="G183" s="2919"/>
      <c r="H183" s="2919"/>
      <c r="I183" s="2919"/>
      <c r="J183" s="2919"/>
      <c r="K183" s="2919"/>
      <c r="L183" s="2919"/>
      <c r="M183" s="2919"/>
      <c r="N183" s="2919"/>
      <c r="O183" s="2919"/>
      <c r="P183" s="2919"/>
      <c r="Q183" s="2919"/>
      <c r="R183" s="2919"/>
      <c r="S183" s="2919"/>
      <c r="T183" s="2919"/>
      <c r="U183" s="2919"/>
      <c r="V183" s="2919"/>
      <c r="W183" s="2919"/>
      <c r="X183" s="2919"/>
      <c r="Y183" s="2919"/>
      <c r="Z183" s="2919"/>
      <c r="AA183" s="2919"/>
      <c r="AB183" s="2919"/>
      <c r="AC183" s="2919"/>
      <c r="AD183" s="2919"/>
      <c r="AE183" s="2919"/>
      <c r="AF183" s="2919"/>
      <c r="AG183" s="2919"/>
      <c r="AH183" s="2919"/>
      <c r="AI183" s="2919"/>
      <c r="AJ183" s="2919"/>
      <c r="AK183" s="2919"/>
      <c r="AL183" s="2919"/>
      <c r="AM183" s="2919"/>
      <c r="AN183" s="2919"/>
      <c r="AO183" s="2919"/>
      <c r="AP183" s="2919"/>
      <c r="AQ183" s="2919"/>
      <c r="AR183" s="2919"/>
      <c r="AS183" s="2919"/>
      <c r="AT183" s="2919"/>
      <c r="AU183" s="2919"/>
      <c r="AV183" s="2919"/>
      <c r="AW183" s="2919"/>
      <c r="AX183" s="2919"/>
      <c r="AY183" s="2842"/>
      <c r="AZ183" s="2842"/>
      <c r="BA183" s="2842"/>
      <c r="BB183" s="2842"/>
      <c r="BC183" s="2842"/>
      <c r="BD183" s="2842"/>
      <c r="BE183" s="2842"/>
      <c r="BF183" s="2842"/>
      <c r="BG183" s="2842"/>
      <c r="BH183" s="2842"/>
      <c r="BI183" s="2842"/>
      <c r="BJ183" s="2842"/>
      <c r="BK183" s="2842"/>
      <c r="BL183" s="2842"/>
      <c r="BM183" s="2842"/>
      <c r="BN183" s="2842"/>
      <c r="BO183" s="2842"/>
      <c r="BP183" s="2842"/>
      <c r="BQ183" s="2842"/>
      <c r="BR183" s="2842"/>
      <c r="BS183" s="2842"/>
      <c r="BT183" s="2842"/>
      <c r="BU183" s="2842"/>
      <c r="BV183" s="2842"/>
      <c r="BW183" s="2842"/>
      <c r="BX183" s="2842"/>
      <c r="BY183" s="2842"/>
      <c r="BZ183" s="2842"/>
      <c r="CA183" s="2842"/>
      <c r="CB183" s="2842"/>
      <c r="CC183" s="2842"/>
      <c r="CD183" s="2842"/>
      <c r="CE183" s="2842"/>
      <c r="CF183" s="2842"/>
      <c r="CG183" s="2842"/>
      <c r="CH183" s="2842"/>
      <c r="CI183" s="2842"/>
      <c r="CJ183" s="2842"/>
      <c r="CK183" s="2842"/>
      <c r="CL183" s="2842"/>
      <c r="CM183" s="2842"/>
      <c r="CN183" s="2842"/>
      <c r="CO183" s="2842"/>
      <c r="CP183" s="2842"/>
      <c r="CQ183" s="2842"/>
      <c r="CR183" s="2842"/>
      <c r="CS183" s="2842"/>
      <c r="CT183" s="2842"/>
      <c r="CU183" s="2842"/>
    </row>
    <row r="184" spans="2:99" ht="12.75" customHeight="1">
      <c r="B184" s="2918"/>
      <c r="C184" s="2891"/>
      <c r="D184" s="2891" t="str">
        <f t="shared" si="29"/>
        <v>Very High</v>
      </c>
      <c r="E184" s="2891" t="s">
        <v>2693</v>
      </c>
      <c r="F184" s="2919"/>
      <c r="G184" s="2919"/>
      <c r="H184" s="2919"/>
      <c r="I184" s="2919"/>
      <c r="J184" s="2919"/>
      <c r="K184" s="2919"/>
      <c r="L184" s="2919"/>
      <c r="M184" s="2919"/>
      <c r="N184" s="2919"/>
      <c r="O184" s="2919"/>
      <c r="P184" s="2919"/>
      <c r="Q184" s="2919"/>
      <c r="R184" s="2919"/>
      <c r="S184" s="2919"/>
      <c r="T184" s="2919"/>
      <c r="U184" s="2919"/>
      <c r="V184" s="2919"/>
      <c r="W184" s="2919"/>
      <c r="X184" s="2919"/>
      <c r="Y184" s="2919"/>
      <c r="Z184" s="2919"/>
      <c r="AA184" s="2919"/>
      <c r="AB184" s="2919"/>
      <c r="AC184" s="2919"/>
      <c r="AD184" s="2919"/>
      <c r="AE184" s="2919"/>
      <c r="AF184" s="2919"/>
      <c r="AG184" s="2919"/>
      <c r="AH184" s="2919"/>
      <c r="AI184" s="2919"/>
      <c r="AJ184" s="2919"/>
      <c r="AK184" s="2919"/>
      <c r="AL184" s="2919"/>
      <c r="AM184" s="2919"/>
      <c r="AN184" s="2919"/>
      <c r="AO184" s="2919"/>
      <c r="AP184" s="2919"/>
      <c r="AQ184" s="2919"/>
      <c r="AR184" s="2919"/>
      <c r="AS184" s="2919"/>
      <c r="AT184" s="2919"/>
      <c r="AU184" s="2919"/>
      <c r="AV184" s="2919"/>
      <c r="AW184" s="2919"/>
      <c r="AX184" s="2919"/>
      <c r="AY184" s="2842"/>
      <c r="AZ184" s="2842"/>
      <c r="BA184" s="2842"/>
      <c r="BB184" s="2842"/>
      <c r="BC184" s="2842"/>
      <c r="BD184" s="2842"/>
      <c r="BE184" s="2842"/>
      <c r="BF184" s="2842"/>
      <c r="BG184" s="2842"/>
      <c r="BH184" s="2842"/>
      <c r="BI184" s="2842"/>
      <c r="BJ184" s="2842"/>
      <c r="BK184" s="2842"/>
      <c r="BL184" s="2842"/>
      <c r="BM184" s="2842"/>
      <c r="BN184" s="2842"/>
      <c r="BO184" s="2842"/>
      <c r="BP184" s="2842"/>
      <c r="BQ184" s="2842"/>
      <c r="BR184" s="2842"/>
      <c r="BS184" s="2842"/>
      <c r="BT184" s="2842"/>
      <c r="BU184" s="2842"/>
      <c r="BV184" s="2842"/>
      <c r="BW184" s="2842"/>
      <c r="BX184" s="2842"/>
      <c r="BY184" s="2842"/>
      <c r="BZ184" s="2842"/>
      <c r="CA184" s="2842"/>
      <c r="CB184" s="2842"/>
      <c r="CC184" s="2842"/>
      <c r="CD184" s="2842"/>
      <c r="CE184" s="2842"/>
      <c r="CF184" s="2842"/>
      <c r="CG184" s="2842"/>
      <c r="CH184" s="2842"/>
      <c r="CI184" s="2842"/>
      <c r="CJ184" s="2842"/>
      <c r="CK184" s="2842"/>
      <c r="CL184" s="2842"/>
      <c r="CM184" s="2842"/>
      <c r="CN184" s="2842"/>
      <c r="CO184" s="2842"/>
      <c r="CP184" s="2842"/>
      <c r="CQ184" s="2842"/>
      <c r="CR184" s="2842"/>
      <c r="CS184" s="2842"/>
      <c r="CT184" s="2842"/>
      <c r="CU184" s="2842"/>
    </row>
    <row r="185" spans="2:99" ht="12.75" customHeight="1">
      <c r="B185" s="2918">
        <v>3</v>
      </c>
      <c r="C185" s="2891" t="s">
        <v>1846</v>
      </c>
      <c r="D185" s="2891" t="str">
        <f t="shared" si="29"/>
        <v>Low</v>
      </c>
      <c r="E185" s="2891" t="s">
        <v>2694</v>
      </c>
      <c r="F185" s="2919"/>
      <c r="G185" s="2919"/>
      <c r="H185" s="2919"/>
      <c r="I185" s="2919"/>
      <c r="J185" s="2919"/>
      <c r="K185" s="2919"/>
      <c r="L185" s="2919"/>
      <c r="M185" s="2919"/>
      <c r="N185" s="2919"/>
      <c r="O185" s="2919"/>
      <c r="P185" s="2919"/>
      <c r="Q185" s="2919"/>
      <c r="R185" s="2919"/>
      <c r="S185" s="2919"/>
      <c r="T185" s="2919"/>
      <c r="U185" s="2919"/>
      <c r="V185" s="2919"/>
      <c r="W185" s="2919"/>
      <c r="X185" s="2919"/>
      <c r="Y185" s="2919"/>
      <c r="Z185" s="2919"/>
      <c r="AA185" s="2919"/>
      <c r="AB185" s="2919"/>
      <c r="AC185" s="2919"/>
      <c r="AD185" s="2919"/>
      <c r="AE185" s="2919"/>
      <c r="AF185" s="2919"/>
      <c r="AG185" s="2919"/>
      <c r="AH185" s="2919"/>
      <c r="AI185" s="2919"/>
      <c r="AJ185" s="2919"/>
      <c r="AK185" s="2919"/>
      <c r="AL185" s="2919"/>
      <c r="AM185" s="2919"/>
      <c r="AN185" s="2919"/>
      <c r="AO185" s="2919"/>
      <c r="AP185" s="2919"/>
      <c r="AQ185" s="2919"/>
      <c r="AR185" s="2919"/>
      <c r="AS185" s="2919"/>
      <c r="AT185" s="2919"/>
      <c r="AU185" s="2919"/>
      <c r="AV185" s="2919"/>
      <c r="AW185" s="2919"/>
      <c r="AX185" s="2919"/>
      <c r="AY185" s="2842"/>
      <c r="AZ185" s="2842"/>
      <c r="BA185" s="2842"/>
      <c r="BB185" s="2842"/>
      <c r="BC185" s="2842"/>
      <c r="BD185" s="2842"/>
      <c r="BE185" s="2842"/>
      <c r="BF185" s="2842"/>
      <c r="BG185" s="2842"/>
      <c r="BH185" s="2842"/>
      <c r="BI185" s="2842"/>
      <c r="BJ185" s="2842"/>
      <c r="BK185" s="2842"/>
      <c r="BL185" s="2842"/>
      <c r="BM185" s="2842"/>
      <c r="BN185" s="2842"/>
      <c r="BO185" s="2842"/>
      <c r="BP185" s="2842"/>
      <c r="BQ185" s="2842"/>
      <c r="BR185" s="2842"/>
      <c r="BS185" s="2842"/>
      <c r="BT185" s="2842"/>
      <c r="BU185" s="2842"/>
      <c r="BV185" s="2842"/>
      <c r="BW185" s="2842"/>
      <c r="BX185" s="2842"/>
      <c r="BY185" s="2842"/>
      <c r="BZ185" s="2842"/>
      <c r="CA185" s="2842"/>
      <c r="CB185" s="2842"/>
      <c r="CC185" s="2842"/>
      <c r="CD185" s="2842"/>
      <c r="CE185" s="2842"/>
      <c r="CF185" s="2842"/>
      <c r="CG185" s="2842"/>
      <c r="CH185" s="2842"/>
      <c r="CI185" s="2842"/>
      <c r="CJ185" s="2842"/>
      <c r="CK185" s="2842"/>
      <c r="CL185" s="2842"/>
      <c r="CM185" s="2842"/>
      <c r="CN185" s="2842"/>
      <c r="CO185" s="2842"/>
      <c r="CP185" s="2842"/>
      <c r="CQ185" s="2842"/>
      <c r="CR185" s="2842"/>
      <c r="CS185" s="2842"/>
      <c r="CT185" s="2842"/>
      <c r="CU185" s="2842"/>
    </row>
    <row r="186" spans="2:99" ht="12.75" customHeight="1">
      <c r="B186" s="2918"/>
      <c r="C186" s="2891"/>
      <c r="D186" s="2891" t="str">
        <f t="shared" si="29"/>
        <v>Medium</v>
      </c>
      <c r="E186" s="2891" t="s">
        <v>2694</v>
      </c>
      <c r="F186" s="2919"/>
      <c r="G186" s="2919"/>
      <c r="H186" s="2919"/>
      <c r="I186" s="2919"/>
      <c r="J186" s="2919"/>
      <c r="K186" s="2919"/>
      <c r="L186" s="2919"/>
      <c r="M186" s="2919"/>
      <c r="N186" s="2919"/>
      <c r="O186" s="2919"/>
      <c r="P186" s="2919"/>
      <c r="Q186" s="2919"/>
      <c r="R186" s="2919"/>
      <c r="S186" s="2919"/>
      <c r="T186" s="2919"/>
      <c r="U186" s="2919"/>
      <c r="V186" s="2919"/>
      <c r="W186" s="2919"/>
      <c r="X186" s="2919"/>
      <c r="Y186" s="2919"/>
      <c r="Z186" s="2919"/>
      <c r="AA186" s="2919"/>
      <c r="AB186" s="2919"/>
      <c r="AC186" s="2919"/>
      <c r="AD186" s="2919"/>
      <c r="AE186" s="2919"/>
      <c r="AF186" s="2919"/>
      <c r="AG186" s="2919"/>
      <c r="AH186" s="2919"/>
      <c r="AI186" s="2919"/>
      <c r="AJ186" s="2919"/>
      <c r="AK186" s="2919"/>
      <c r="AL186" s="2919"/>
      <c r="AM186" s="2919"/>
      <c r="AN186" s="2919"/>
      <c r="AO186" s="2919"/>
      <c r="AP186" s="2919"/>
      <c r="AQ186" s="2919"/>
      <c r="AR186" s="2919"/>
      <c r="AS186" s="2919"/>
      <c r="AT186" s="2919"/>
      <c r="AU186" s="2919"/>
      <c r="AV186" s="2919"/>
      <c r="AW186" s="2919"/>
      <c r="AX186" s="2919"/>
      <c r="AY186" s="2842"/>
      <c r="AZ186" s="2842"/>
      <c r="BA186" s="2842"/>
      <c r="BB186" s="2842"/>
      <c r="BC186" s="2842"/>
      <c r="BD186" s="2842"/>
      <c r="BE186" s="2842"/>
      <c r="BF186" s="2842"/>
      <c r="BG186" s="2842"/>
      <c r="BH186" s="2842"/>
      <c r="BI186" s="2842"/>
      <c r="BJ186" s="2842"/>
      <c r="BK186" s="2842"/>
      <c r="BL186" s="2842"/>
      <c r="BM186" s="2842"/>
      <c r="BN186" s="2842"/>
      <c r="BO186" s="2842"/>
      <c r="BP186" s="2842"/>
      <c r="BQ186" s="2842"/>
      <c r="BR186" s="2842"/>
      <c r="BS186" s="2842"/>
      <c r="BT186" s="2842"/>
      <c r="BU186" s="2842"/>
      <c r="BV186" s="2842"/>
      <c r="BW186" s="2842"/>
      <c r="BX186" s="2842"/>
      <c r="BY186" s="2842"/>
      <c r="BZ186" s="2842"/>
      <c r="CA186" s="2842"/>
      <c r="CB186" s="2842"/>
      <c r="CC186" s="2842"/>
      <c r="CD186" s="2842"/>
      <c r="CE186" s="2842"/>
      <c r="CF186" s="2842"/>
      <c r="CG186" s="2842"/>
      <c r="CH186" s="2842"/>
      <c r="CI186" s="2842"/>
      <c r="CJ186" s="2842"/>
      <c r="CK186" s="2842"/>
      <c r="CL186" s="2842"/>
      <c r="CM186" s="2842"/>
      <c r="CN186" s="2842"/>
      <c r="CO186" s="2842"/>
      <c r="CP186" s="2842"/>
      <c r="CQ186" s="2842"/>
      <c r="CR186" s="2842"/>
      <c r="CS186" s="2842"/>
      <c r="CT186" s="2842"/>
      <c r="CU186" s="2842"/>
    </row>
    <row r="187" spans="2:99" ht="12.75" customHeight="1">
      <c r="B187" s="2918"/>
      <c r="C187" s="2891"/>
      <c r="D187" s="2891" t="str">
        <f t="shared" si="29"/>
        <v>High</v>
      </c>
      <c r="E187" s="2891" t="s">
        <v>2694</v>
      </c>
      <c r="F187" s="2919"/>
      <c r="G187" s="2919"/>
      <c r="H187" s="2919"/>
      <c r="I187" s="2919"/>
      <c r="J187" s="2919"/>
      <c r="K187" s="2919"/>
      <c r="L187" s="2919"/>
      <c r="M187" s="2919"/>
      <c r="N187" s="2919"/>
      <c r="O187" s="2919"/>
      <c r="P187" s="2919"/>
      <c r="Q187" s="2919"/>
      <c r="R187" s="2919"/>
      <c r="S187" s="2919"/>
      <c r="T187" s="2919"/>
      <c r="U187" s="2919"/>
      <c r="V187" s="2919"/>
      <c r="W187" s="2919"/>
      <c r="X187" s="2919"/>
      <c r="Y187" s="2919"/>
      <c r="Z187" s="2919"/>
      <c r="AA187" s="2919"/>
      <c r="AB187" s="2919"/>
      <c r="AC187" s="2919"/>
      <c r="AD187" s="2919"/>
      <c r="AE187" s="2919"/>
      <c r="AF187" s="2919"/>
      <c r="AG187" s="2919"/>
      <c r="AH187" s="2919"/>
      <c r="AI187" s="2919"/>
      <c r="AJ187" s="2919"/>
      <c r="AK187" s="2919"/>
      <c r="AL187" s="2919"/>
      <c r="AM187" s="2919"/>
      <c r="AN187" s="2919"/>
      <c r="AO187" s="2919"/>
      <c r="AP187" s="2919"/>
      <c r="AQ187" s="2919"/>
      <c r="AR187" s="2919"/>
      <c r="AS187" s="2919"/>
      <c r="AT187" s="2919"/>
      <c r="AU187" s="2919"/>
      <c r="AV187" s="2919"/>
      <c r="AW187" s="2919"/>
      <c r="AX187" s="2919"/>
      <c r="AY187" s="2842"/>
      <c r="AZ187" s="2842"/>
      <c r="BA187" s="2842"/>
      <c r="BB187" s="2842"/>
      <c r="BC187" s="2842"/>
      <c r="BD187" s="2842"/>
      <c r="BE187" s="2842"/>
      <c r="BF187" s="2842"/>
      <c r="BG187" s="2842"/>
      <c r="BH187" s="2842"/>
      <c r="BI187" s="2842"/>
      <c r="BJ187" s="2842"/>
      <c r="BK187" s="2842"/>
      <c r="BL187" s="2842"/>
      <c r="BM187" s="2842"/>
      <c r="BN187" s="2842"/>
      <c r="BO187" s="2842"/>
      <c r="BP187" s="2842"/>
      <c r="BQ187" s="2842"/>
      <c r="BR187" s="2842"/>
      <c r="BS187" s="2842"/>
      <c r="BT187" s="2842"/>
      <c r="BU187" s="2842"/>
      <c r="BV187" s="2842"/>
      <c r="BW187" s="2842"/>
      <c r="BX187" s="2842"/>
      <c r="BY187" s="2842"/>
      <c r="BZ187" s="2842"/>
      <c r="CA187" s="2842"/>
      <c r="CB187" s="2842"/>
      <c r="CC187" s="2842"/>
      <c r="CD187" s="2842"/>
      <c r="CE187" s="2842"/>
      <c r="CF187" s="2842"/>
      <c r="CG187" s="2842"/>
      <c r="CH187" s="2842"/>
      <c r="CI187" s="2842"/>
      <c r="CJ187" s="2842"/>
      <c r="CK187" s="2842"/>
      <c r="CL187" s="2842"/>
      <c r="CM187" s="2842"/>
      <c r="CN187" s="2842"/>
      <c r="CO187" s="2842"/>
      <c r="CP187" s="2842"/>
      <c r="CQ187" s="2842"/>
      <c r="CR187" s="2842"/>
      <c r="CS187" s="2842"/>
      <c r="CT187" s="2842"/>
      <c r="CU187" s="2842"/>
    </row>
    <row r="188" spans="2:99" ht="12.75" customHeight="1">
      <c r="B188" s="2918"/>
      <c r="C188" s="2891"/>
      <c r="D188" s="2891" t="str">
        <f t="shared" si="29"/>
        <v>Very High</v>
      </c>
      <c r="E188" s="2891" t="s">
        <v>2694</v>
      </c>
      <c r="F188" s="2919"/>
      <c r="G188" s="2919"/>
      <c r="H188" s="2919"/>
      <c r="I188" s="2919"/>
      <c r="J188" s="2919"/>
      <c r="K188" s="2919"/>
      <c r="L188" s="2919"/>
      <c r="M188" s="2919"/>
      <c r="N188" s="2919"/>
      <c r="O188" s="2919"/>
      <c r="P188" s="2919"/>
      <c r="Q188" s="2919"/>
      <c r="R188" s="2919"/>
      <c r="S188" s="2919"/>
      <c r="T188" s="2919"/>
      <c r="U188" s="2919"/>
      <c r="V188" s="2919"/>
      <c r="W188" s="2919"/>
      <c r="X188" s="2919"/>
      <c r="Y188" s="2919"/>
      <c r="Z188" s="2919"/>
      <c r="AA188" s="2919"/>
      <c r="AB188" s="2919"/>
      <c r="AC188" s="2919"/>
      <c r="AD188" s="2919"/>
      <c r="AE188" s="2919"/>
      <c r="AF188" s="2919"/>
      <c r="AG188" s="2919"/>
      <c r="AH188" s="2919"/>
      <c r="AI188" s="2919"/>
      <c r="AJ188" s="2919"/>
      <c r="AK188" s="2919"/>
      <c r="AL188" s="2919"/>
      <c r="AM188" s="2919"/>
      <c r="AN188" s="2919"/>
      <c r="AO188" s="2919"/>
      <c r="AP188" s="2919"/>
      <c r="AQ188" s="2919"/>
      <c r="AR188" s="2919"/>
      <c r="AS188" s="2919"/>
      <c r="AT188" s="2919"/>
      <c r="AU188" s="2919"/>
      <c r="AV188" s="2919"/>
      <c r="AW188" s="2919"/>
      <c r="AX188" s="2919"/>
      <c r="AY188" s="2842"/>
      <c r="AZ188" s="2842"/>
      <c r="BA188" s="2842"/>
      <c r="BB188" s="2842"/>
      <c r="BC188" s="2842"/>
      <c r="BD188" s="2842"/>
      <c r="BE188" s="2842"/>
      <c r="BF188" s="2842"/>
      <c r="BG188" s="2842"/>
      <c r="BH188" s="2842"/>
      <c r="BI188" s="2842"/>
      <c r="BJ188" s="2842"/>
      <c r="BK188" s="2842"/>
      <c r="BL188" s="2842"/>
      <c r="BM188" s="2842"/>
      <c r="BN188" s="2842"/>
      <c r="BO188" s="2842"/>
      <c r="BP188" s="2842"/>
      <c r="BQ188" s="2842"/>
      <c r="BR188" s="2842"/>
      <c r="BS188" s="2842"/>
      <c r="BT188" s="2842"/>
      <c r="BU188" s="2842"/>
      <c r="BV188" s="2842"/>
      <c r="BW188" s="2842"/>
      <c r="BX188" s="2842"/>
      <c r="BY188" s="2842"/>
      <c r="BZ188" s="2842"/>
      <c r="CA188" s="2842"/>
      <c r="CB188" s="2842"/>
      <c r="CC188" s="2842"/>
      <c r="CD188" s="2842"/>
      <c r="CE188" s="2842"/>
      <c r="CF188" s="2842"/>
      <c r="CG188" s="2842"/>
      <c r="CH188" s="2842"/>
      <c r="CI188" s="2842"/>
      <c r="CJ188" s="2842"/>
      <c r="CK188" s="2842"/>
      <c r="CL188" s="2842"/>
      <c r="CM188" s="2842"/>
      <c r="CN188" s="2842"/>
      <c r="CO188" s="2842"/>
      <c r="CP188" s="2842"/>
      <c r="CQ188" s="2842"/>
      <c r="CR188" s="2842"/>
      <c r="CS188" s="2842"/>
      <c r="CT188" s="2842"/>
      <c r="CU188" s="2842"/>
    </row>
    <row r="189" spans="2:99" ht="12.75" customHeight="1">
      <c r="B189" s="2918">
        <v>4</v>
      </c>
      <c r="C189" s="2891" t="s">
        <v>2695</v>
      </c>
      <c r="D189" s="2891" t="str">
        <f t="shared" si="29"/>
        <v>Low</v>
      </c>
      <c r="E189" s="2891" t="s">
        <v>2696</v>
      </c>
      <c r="F189" s="2919"/>
      <c r="G189" s="2919"/>
      <c r="H189" s="2919"/>
      <c r="I189" s="2919"/>
      <c r="J189" s="2919"/>
      <c r="K189" s="2919"/>
      <c r="L189" s="2919"/>
      <c r="M189" s="2919"/>
      <c r="N189" s="2919"/>
      <c r="O189" s="2919"/>
      <c r="P189" s="2919"/>
      <c r="Q189" s="2919"/>
      <c r="R189" s="2919"/>
      <c r="S189" s="2919"/>
      <c r="T189" s="2919"/>
      <c r="U189" s="2919"/>
      <c r="V189" s="2919"/>
      <c r="W189" s="2919"/>
      <c r="X189" s="2919"/>
      <c r="Y189" s="2919"/>
      <c r="Z189" s="2919"/>
      <c r="AA189" s="2919"/>
      <c r="AB189" s="2919"/>
      <c r="AC189" s="2919"/>
      <c r="AD189" s="2919"/>
      <c r="AE189" s="2919"/>
      <c r="AF189" s="2919"/>
      <c r="AG189" s="2919"/>
      <c r="AH189" s="2919"/>
      <c r="AI189" s="2919"/>
      <c r="AJ189" s="2919"/>
      <c r="AK189" s="2919"/>
      <c r="AL189" s="2919"/>
      <c r="AM189" s="2919"/>
      <c r="AN189" s="2919"/>
      <c r="AO189" s="2919"/>
      <c r="AP189" s="2919"/>
      <c r="AQ189" s="2919"/>
      <c r="AR189" s="2919"/>
      <c r="AS189" s="2919"/>
      <c r="AT189" s="2919"/>
      <c r="AU189" s="2919"/>
      <c r="AV189" s="2919"/>
      <c r="AW189" s="2919"/>
      <c r="AX189" s="2919"/>
      <c r="AY189" s="2842"/>
      <c r="AZ189" s="2842"/>
      <c r="BA189" s="2842"/>
      <c r="BB189" s="2842"/>
      <c r="BC189" s="2842"/>
      <c r="BD189" s="2842"/>
      <c r="BE189" s="2842"/>
      <c r="BF189" s="2842"/>
      <c r="BG189" s="2842"/>
      <c r="BH189" s="2842"/>
      <c r="BI189" s="2842"/>
      <c r="BJ189" s="2842"/>
      <c r="BK189" s="2842"/>
      <c r="BL189" s="2842"/>
      <c r="BM189" s="2842"/>
      <c r="BN189" s="2842"/>
      <c r="BO189" s="2842"/>
      <c r="BP189" s="2842"/>
      <c r="BQ189" s="2842"/>
      <c r="BR189" s="2842"/>
      <c r="BS189" s="2842"/>
      <c r="BT189" s="2842"/>
      <c r="BU189" s="2842"/>
      <c r="BV189" s="2842"/>
      <c r="BW189" s="2842"/>
      <c r="BX189" s="2842"/>
      <c r="BY189" s="2842"/>
      <c r="BZ189" s="2842"/>
      <c r="CA189" s="2842"/>
      <c r="CB189" s="2842"/>
      <c r="CC189" s="2842"/>
      <c r="CD189" s="2842"/>
      <c r="CE189" s="2842"/>
      <c r="CF189" s="2842"/>
      <c r="CG189" s="2842"/>
      <c r="CH189" s="2842"/>
      <c r="CI189" s="2842"/>
      <c r="CJ189" s="2842"/>
      <c r="CK189" s="2842"/>
      <c r="CL189" s="2842"/>
      <c r="CM189" s="2842"/>
      <c r="CN189" s="2842"/>
      <c r="CO189" s="2842"/>
      <c r="CP189" s="2842"/>
      <c r="CQ189" s="2842"/>
      <c r="CR189" s="2842"/>
      <c r="CS189" s="2842"/>
      <c r="CT189" s="2842"/>
      <c r="CU189" s="2842"/>
    </row>
    <row r="190" spans="2:99" ht="12.75" customHeight="1">
      <c r="B190" s="2918"/>
      <c r="C190" s="2891"/>
      <c r="D190" s="2891" t="str">
        <f t="shared" si="29"/>
        <v>Medium</v>
      </c>
      <c r="E190" s="2891" t="s">
        <v>2696</v>
      </c>
      <c r="F190" s="2919"/>
      <c r="G190" s="2919"/>
      <c r="H190" s="2919"/>
      <c r="I190" s="2919"/>
      <c r="J190" s="2919"/>
      <c r="K190" s="2919"/>
      <c r="L190" s="2919"/>
      <c r="M190" s="2919"/>
      <c r="N190" s="2919"/>
      <c r="O190" s="2919"/>
      <c r="P190" s="2919"/>
      <c r="Q190" s="2919"/>
      <c r="R190" s="2919"/>
      <c r="S190" s="2919"/>
      <c r="T190" s="2919"/>
      <c r="U190" s="2919"/>
      <c r="V190" s="2919"/>
      <c r="W190" s="2919"/>
      <c r="X190" s="2919"/>
      <c r="Y190" s="2919"/>
      <c r="Z190" s="2919"/>
      <c r="AA190" s="2919"/>
      <c r="AB190" s="2919"/>
      <c r="AC190" s="2919"/>
      <c r="AD190" s="2919"/>
      <c r="AE190" s="2919"/>
      <c r="AF190" s="2919"/>
      <c r="AG190" s="2919"/>
      <c r="AH190" s="2919"/>
      <c r="AI190" s="2919"/>
      <c r="AJ190" s="2919"/>
      <c r="AK190" s="2919"/>
      <c r="AL190" s="2919"/>
      <c r="AM190" s="2919"/>
      <c r="AN190" s="2919"/>
      <c r="AO190" s="2919"/>
      <c r="AP190" s="2919"/>
      <c r="AQ190" s="2919"/>
      <c r="AR190" s="2919"/>
      <c r="AS190" s="2919"/>
      <c r="AT190" s="2919"/>
      <c r="AU190" s="2919"/>
      <c r="AV190" s="2919"/>
      <c r="AW190" s="2919"/>
      <c r="AX190" s="2919"/>
      <c r="AY190" s="2842"/>
      <c r="AZ190" s="2842"/>
      <c r="BA190" s="2842"/>
      <c r="BB190" s="2842"/>
      <c r="BC190" s="2842"/>
      <c r="BD190" s="2842"/>
      <c r="BE190" s="2842"/>
      <c r="BF190" s="2842"/>
      <c r="BG190" s="2842"/>
      <c r="BH190" s="2842"/>
      <c r="BI190" s="2842"/>
      <c r="BJ190" s="2842"/>
      <c r="BK190" s="2842"/>
      <c r="BL190" s="2842"/>
      <c r="BM190" s="2842"/>
      <c r="BN190" s="2842"/>
      <c r="BO190" s="2842"/>
      <c r="BP190" s="2842"/>
      <c r="BQ190" s="2842"/>
      <c r="BR190" s="2842"/>
      <c r="BS190" s="2842"/>
      <c r="BT190" s="2842"/>
      <c r="BU190" s="2842"/>
      <c r="BV190" s="2842"/>
      <c r="BW190" s="2842"/>
      <c r="BX190" s="2842"/>
      <c r="BY190" s="2842"/>
      <c r="BZ190" s="2842"/>
      <c r="CA190" s="2842"/>
      <c r="CB190" s="2842"/>
      <c r="CC190" s="2842"/>
      <c r="CD190" s="2842"/>
      <c r="CE190" s="2842"/>
      <c r="CF190" s="2842"/>
      <c r="CG190" s="2842"/>
      <c r="CH190" s="2842"/>
      <c r="CI190" s="2842"/>
      <c r="CJ190" s="2842"/>
      <c r="CK190" s="2842"/>
      <c r="CL190" s="2842"/>
      <c r="CM190" s="2842"/>
      <c r="CN190" s="2842"/>
      <c r="CO190" s="2842"/>
      <c r="CP190" s="2842"/>
      <c r="CQ190" s="2842"/>
      <c r="CR190" s="2842"/>
      <c r="CS190" s="2842"/>
      <c r="CT190" s="2842"/>
      <c r="CU190" s="2842"/>
    </row>
    <row r="191" spans="2:99" ht="12.75" customHeight="1">
      <c r="B191" s="2918"/>
      <c r="C191" s="2891"/>
      <c r="D191" s="2891" t="str">
        <f t="shared" si="29"/>
        <v>High</v>
      </c>
      <c r="E191" s="2891" t="s">
        <v>2696</v>
      </c>
      <c r="F191" s="2919"/>
      <c r="G191" s="2919"/>
      <c r="H191" s="2919"/>
      <c r="I191" s="2919"/>
      <c r="J191" s="2919"/>
      <c r="K191" s="2919"/>
      <c r="L191" s="2919"/>
      <c r="M191" s="2919"/>
      <c r="N191" s="2919"/>
      <c r="O191" s="2919"/>
      <c r="P191" s="2919"/>
      <c r="Q191" s="2919"/>
      <c r="R191" s="2919"/>
      <c r="S191" s="2919"/>
      <c r="T191" s="2919"/>
      <c r="U191" s="2919"/>
      <c r="V191" s="2919"/>
      <c r="W191" s="2919"/>
      <c r="X191" s="2919"/>
      <c r="Y191" s="2919"/>
      <c r="Z191" s="2919"/>
      <c r="AA191" s="2919"/>
      <c r="AB191" s="2919"/>
      <c r="AC191" s="2919"/>
      <c r="AD191" s="2919"/>
      <c r="AE191" s="2919"/>
      <c r="AF191" s="2919"/>
      <c r="AG191" s="2919"/>
      <c r="AH191" s="2919"/>
      <c r="AI191" s="2919"/>
      <c r="AJ191" s="2919"/>
      <c r="AK191" s="2919"/>
      <c r="AL191" s="2919"/>
      <c r="AM191" s="2919"/>
      <c r="AN191" s="2919"/>
      <c r="AO191" s="2919"/>
      <c r="AP191" s="2919"/>
      <c r="AQ191" s="2919"/>
      <c r="AR191" s="2919"/>
      <c r="AS191" s="2919"/>
      <c r="AT191" s="2919"/>
      <c r="AU191" s="2919"/>
      <c r="AV191" s="2919"/>
      <c r="AW191" s="2919"/>
      <c r="AX191" s="2919"/>
      <c r="AY191" s="2842"/>
      <c r="AZ191" s="2842"/>
      <c r="BA191" s="2842"/>
      <c r="BB191" s="2842"/>
      <c r="BC191" s="2842"/>
      <c r="BD191" s="2842"/>
      <c r="BE191" s="2842"/>
      <c r="BF191" s="2842"/>
      <c r="BG191" s="2842"/>
      <c r="BH191" s="2842"/>
      <c r="BI191" s="2842"/>
      <c r="BJ191" s="2842"/>
      <c r="BK191" s="2842"/>
      <c r="BL191" s="2842"/>
      <c r="BM191" s="2842"/>
      <c r="BN191" s="2842"/>
      <c r="BO191" s="2842"/>
      <c r="BP191" s="2842"/>
      <c r="BQ191" s="2842"/>
      <c r="BR191" s="2842"/>
      <c r="BS191" s="2842"/>
      <c r="BT191" s="2842"/>
      <c r="BU191" s="2842"/>
      <c r="BV191" s="2842"/>
      <c r="BW191" s="2842"/>
      <c r="BX191" s="2842"/>
      <c r="BY191" s="2842"/>
      <c r="BZ191" s="2842"/>
      <c r="CA191" s="2842"/>
      <c r="CB191" s="2842"/>
      <c r="CC191" s="2842"/>
      <c r="CD191" s="2842"/>
      <c r="CE191" s="2842"/>
      <c r="CF191" s="2842"/>
      <c r="CG191" s="2842"/>
      <c r="CH191" s="2842"/>
      <c r="CI191" s="2842"/>
      <c r="CJ191" s="2842"/>
      <c r="CK191" s="2842"/>
      <c r="CL191" s="2842"/>
      <c r="CM191" s="2842"/>
      <c r="CN191" s="2842"/>
      <c r="CO191" s="2842"/>
      <c r="CP191" s="2842"/>
      <c r="CQ191" s="2842"/>
      <c r="CR191" s="2842"/>
      <c r="CS191" s="2842"/>
      <c r="CT191" s="2842"/>
      <c r="CU191" s="2842"/>
    </row>
    <row r="192" spans="2:99" ht="12.75" customHeight="1">
      <c r="B192" s="2918"/>
      <c r="C192" s="2891"/>
      <c r="D192" s="2891" t="str">
        <f t="shared" si="29"/>
        <v>Very High</v>
      </c>
      <c r="E192" s="2891" t="s">
        <v>2696</v>
      </c>
      <c r="F192" s="2919"/>
      <c r="G192" s="2919"/>
      <c r="H192" s="2919"/>
      <c r="I192" s="2919"/>
      <c r="J192" s="2919"/>
      <c r="K192" s="2919"/>
      <c r="L192" s="2919"/>
      <c r="M192" s="2919"/>
      <c r="N192" s="2919"/>
      <c r="O192" s="2919"/>
      <c r="P192" s="2919"/>
      <c r="Q192" s="2919"/>
      <c r="R192" s="2919"/>
      <c r="S192" s="2919"/>
      <c r="T192" s="2919"/>
      <c r="U192" s="2919"/>
      <c r="V192" s="2919"/>
      <c r="W192" s="2919"/>
      <c r="X192" s="2919"/>
      <c r="Y192" s="2919"/>
      <c r="Z192" s="2919"/>
      <c r="AA192" s="2919"/>
      <c r="AB192" s="2919"/>
      <c r="AC192" s="2919"/>
      <c r="AD192" s="2919"/>
      <c r="AE192" s="2919"/>
      <c r="AF192" s="2919"/>
      <c r="AG192" s="2919"/>
      <c r="AH192" s="2919"/>
      <c r="AI192" s="2919"/>
      <c r="AJ192" s="2919"/>
      <c r="AK192" s="2919"/>
      <c r="AL192" s="2919"/>
      <c r="AM192" s="2919"/>
      <c r="AN192" s="2919"/>
      <c r="AO192" s="2919"/>
      <c r="AP192" s="2919"/>
      <c r="AQ192" s="2919"/>
      <c r="AR192" s="2919"/>
      <c r="AS192" s="2919"/>
      <c r="AT192" s="2919"/>
      <c r="AU192" s="2919"/>
      <c r="AV192" s="2919"/>
      <c r="AW192" s="2919"/>
      <c r="AX192" s="2919"/>
      <c r="AY192" s="2842"/>
      <c r="AZ192" s="2842"/>
      <c r="BA192" s="2842"/>
      <c r="BB192" s="2842"/>
      <c r="BC192" s="2842"/>
      <c r="BD192" s="2842"/>
      <c r="BE192" s="2842"/>
      <c r="BF192" s="2842"/>
      <c r="BG192" s="2842"/>
      <c r="BH192" s="2842"/>
      <c r="BI192" s="2842"/>
      <c r="BJ192" s="2842"/>
      <c r="BK192" s="2842"/>
      <c r="BL192" s="2842"/>
      <c r="BM192" s="2842"/>
      <c r="BN192" s="2842"/>
      <c r="BO192" s="2842"/>
      <c r="BP192" s="2842"/>
      <c r="BQ192" s="2842"/>
      <c r="BR192" s="2842"/>
      <c r="BS192" s="2842"/>
      <c r="BT192" s="2842"/>
      <c r="BU192" s="2842"/>
      <c r="BV192" s="2842"/>
      <c r="BW192" s="2842"/>
      <c r="BX192" s="2842"/>
      <c r="BY192" s="2842"/>
      <c r="BZ192" s="2842"/>
      <c r="CA192" s="2842"/>
      <c r="CB192" s="2842"/>
      <c r="CC192" s="2842"/>
      <c r="CD192" s="2842"/>
      <c r="CE192" s="2842"/>
      <c r="CF192" s="2842"/>
      <c r="CG192" s="2842"/>
      <c r="CH192" s="2842"/>
      <c r="CI192" s="2842"/>
      <c r="CJ192" s="2842"/>
      <c r="CK192" s="2842"/>
      <c r="CL192" s="2842"/>
      <c r="CM192" s="2842"/>
      <c r="CN192" s="2842"/>
      <c r="CO192" s="2842"/>
      <c r="CP192" s="2842"/>
      <c r="CQ192" s="2842"/>
      <c r="CR192" s="2842"/>
      <c r="CS192" s="2842"/>
      <c r="CT192" s="2842"/>
      <c r="CU192" s="2842"/>
    </row>
    <row r="193" spans="2:99" ht="12.75" customHeight="1">
      <c r="B193" s="2918">
        <v>5</v>
      </c>
      <c r="C193" s="2891" t="s">
        <v>2697</v>
      </c>
      <c r="D193" s="2891" t="str">
        <f t="shared" si="29"/>
        <v>Low</v>
      </c>
      <c r="E193" s="2891" t="s">
        <v>2696</v>
      </c>
      <c r="F193" s="2919"/>
      <c r="G193" s="2919"/>
      <c r="H193" s="2919"/>
      <c r="I193" s="2919"/>
      <c r="J193" s="2919"/>
      <c r="K193" s="2919"/>
      <c r="L193" s="2919"/>
      <c r="M193" s="2919"/>
      <c r="N193" s="2919"/>
      <c r="O193" s="2919"/>
      <c r="P193" s="2919"/>
      <c r="Q193" s="2919"/>
      <c r="R193" s="2919"/>
      <c r="S193" s="2919"/>
      <c r="T193" s="2919"/>
      <c r="U193" s="2919"/>
      <c r="V193" s="2919"/>
      <c r="W193" s="2919"/>
      <c r="X193" s="2919"/>
      <c r="Y193" s="2919"/>
      <c r="Z193" s="2919"/>
      <c r="AA193" s="2919"/>
      <c r="AB193" s="2919"/>
      <c r="AC193" s="2919"/>
      <c r="AD193" s="2919"/>
      <c r="AE193" s="2919"/>
      <c r="AF193" s="2919"/>
      <c r="AG193" s="2919"/>
      <c r="AH193" s="2919"/>
      <c r="AI193" s="2919"/>
      <c r="AJ193" s="2919"/>
      <c r="AK193" s="2919"/>
      <c r="AL193" s="2919"/>
      <c r="AM193" s="2919"/>
      <c r="AN193" s="2919"/>
      <c r="AO193" s="2919"/>
      <c r="AP193" s="2919"/>
      <c r="AQ193" s="2919"/>
      <c r="AR193" s="2919"/>
      <c r="AS193" s="2919"/>
      <c r="AT193" s="2919"/>
      <c r="AU193" s="2919"/>
      <c r="AV193" s="2919"/>
      <c r="AW193" s="2919"/>
      <c r="AX193" s="2919"/>
      <c r="AY193" s="2842"/>
      <c r="AZ193" s="2842"/>
      <c r="BA193" s="2842"/>
      <c r="BB193" s="2842"/>
      <c r="BC193" s="2842"/>
      <c r="BD193" s="2842"/>
      <c r="BE193" s="2842"/>
      <c r="BF193" s="2842"/>
      <c r="BG193" s="2842"/>
      <c r="BH193" s="2842"/>
      <c r="BI193" s="2842"/>
      <c r="BJ193" s="2842"/>
      <c r="BK193" s="2842"/>
      <c r="BL193" s="2842"/>
      <c r="BM193" s="2842"/>
      <c r="BN193" s="2842"/>
      <c r="BO193" s="2842"/>
      <c r="BP193" s="2842"/>
      <c r="BQ193" s="2842"/>
      <c r="BR193" s="2842"/>
      <c r="BS193" s="2842"/>
      <c r="BT193" s="2842"/>
      <c r="BU193" s="2842"/>
      <c r="BV193" s="2842"/>
      <c r="BW193" s="2842"/>
      <c r="BX193" s="2842"/>
      <c r="BY193" s="2842"/>
      <c r="BZ193" s="2842"/>
      <c r="CA193" s="2842"/>
      <c r="CB193" s="2842"/>
      <c r="CC193" s="2842"/>
      <c r="CD193" s="2842"/>
      <c r="CE193" s="2842"/>
      <c r="CF193" s="2842"/>
      <c r="CG193" s="2842"/>
      <c r="CH193" s="2842"/>
      <c r="CI193" s="2842"/>
      <c r="CJ193" s="2842"/>
      <c r="CK193" s="2842"/>
      <c r="CL193" s="2842"/>
      <c r="CM193" s="2842"/>
      <c r="CN193" s="2842"/>
      <c r="CO193" s="2842"/>
      <c r="CP193" s="2842"/>
      <c r="CQ193" s="2842"/>
      <c r="CR193" s="2842"/>
      <c r="CS193" s="2842"/>
      <c r="CT193" s="2842"/>
      <c r="CU193" s="2842"/>
    </row>
    <row r="194" spans="2:99" ht="12.75" customHeight="1">
      <c r="B194" s="2918"/>
      <c r="C194" s="2891"/>
      <c r="D194" s="2891" t="str">
        <f t="shared" si="29"/>
        <v>Medium</v>
      </c>
      <c r="E194" s="2891" t="s">
        <v>2696</v>
      </c>
      <c r="F194" s="2919"/>
      <c r="G194" s="2919"/>
      <c r="H194" s="2919"/>
      <c r="I194" s="2919"/>
      <c r="J194" s="2919"/>
      <c r="K194" s="2919"/>
      <c r="L194" s="2919"/>
      <c r="M194" s="2919"/>
      <c r="N194" s="2919"/>
      <c r="O194" s="2919"/>
      <c r="P194" s="2919"/>
      <c r="Q194" s="2919"/>
      <c r="R194" s="2919"/>
      <c r="S194" s="2919"/>
      <c r="T194" s="2919"/>
      <c r="U194" s="2919"/>
      <c r="V194" s="2919"/>
      <c r="W194" s="2919"/>
      <c r="X194" s="2919"/>
      <c r="Y194" s="2919"/>
      <c r="Z194" s="2919"/>
      <c r="AA194" s="2919"/>
      <c r="AB194" s="2919"/>
      <c r="AC194" s="2919"/>
      <c r="AD194" s="2919"/>
      <c r="AE194" s="2919"/>
      <c r="AF194" s="2919"/>
      <c r="AG194" s="2919"/>
      <c r="AH194" s="2919"/>
      <c r="AI194" s="2919"/>
      <c r="AJ194" s="2919"/>
      <c r="AK194" s="2919"/>
      <c r="AL194" s="2919"/>
      <c r="AM194" s="2919"/>
      <c r="AN194" s="2919"/>
      <c r="AO194" s="2919"/>
      <c r="AP194" s="2919"/>
      <c r="AQ194" s="2919"/>
      <c r="AR194" s="2919"/>
      <c r="AS194" s="2919"/>
      <c r="AT194" s="2919"/>
      <c r="AU194" s="2919"/>
      <c r="AV194" s="2919"/>
      <c r="AW194" s="2919"/>
      <c r="AX194" s="2919"/>
      <c r="AY194" s="2842"/>
      <c r="AZ194" s="2842"/>
      <c r="BA194" s="2842"/>
      <c r="BB194" s="2842"/>
      <c r="BC194" s="2842"/>
      <c r="BD194" s="2842"/>
      <c r="BE194" s="2842"/>
      <c r="BF194" s="2842"/>
      <c r="BG194" s="2842"/>
      <c r="BH194" s="2842"/>
      <c r="BI194" s="2842"/>
      <c r="BJ194" s="2842"/>
      <c r="BK194" s="2842"/>
      <c r="BL194" s="2842"/>
      <c r="BM194" s="2842"/>
      <c r="BN194" s="2842"/>
      <c r="BO194" s="2842"/>
      <c r="BP194" s="2842"/>
      <c r="BQ194" s="2842"/>
      <c r="BR194" s="2842"/>
      <c r="BS194" s="2842"/>
      <c r="BT194" s="2842"/>
      <c r="BU194" s="2842"/>
      <c r="BV194" s="2842"/>
      <c r="BW194" s="2842"/>
      <c r="BX194" s="2842"/>
      <c r="BY194" s="2842"/>
      <c r="BZ194" s="2842"/>
      <c r="CA194" s="2842"/>
      <c r="CB194" s="2842"/>
      <c r="CC194" s="2842"/>
      <c r="CD194" s="2842"/>
      <c r="CE194" s="2842"/>
      <c r="CF194" s="2842"/>
      <c r="CG194" s="2842"/>
      <c r="CH194" s="2842"/>
      <c r="CI194" s="2842"/>
      <c r="CJ194" s="2842"/>
      <c r="CK194" s="2842"/>
      <c r="CL194" s="2842"/>
      <c r="CM194" s="2842"/>
      <c r="CN194" s="2842"/>
      <c r="CO194" s="2842"/>
      <c r="CP194" s="2842"/>
      <c r="CQ194" s="2842"/>
      <c r="CR194" s="2842"/>
      <c r="CS194" s="2842"/>
      <c r="CT194" s="2842"/>
      <c r="CU194" s="2842"/>
    </row>
    <row r="195" spans="2:99" ht="12.75" customHeight="1">
      <c r="B195" s="2918"/>
      <c r="C195" s="2891"/>
      <c r="D195" s="2891" t="str">
        <f t="shared" si="29"/>
        <v>High</v>
      </c>
      <c r="E195" s="2891" t="s">
        <v>2696</v>
      </c>
      <c r="F195" s="2919"/>
      <c r="G195" s="2919"/>
      <c r="H195" s="2919"/>
      <c r="I195" s="2919"/>
      <c r="J195" s="2919"/>
      <c r="K195" s="2919"/>
      <c r="L195" s="2919"/>
      <c r="M195" s="2919"/>
      <c r="N195" s="2919"/>
      <c r="O195" s="2919"/>
      <c r="P195" s="2919"/>
      <c r="Q195" s="2919"/>
      <c r="R195" s="2919"/>
      <c r="S195" s="2919"/>
      <c r="T195" s="2919"/>
      <c r="U195" s="2919"/>
      <c r="V195" s="2919"/>
      <c r="W195" s="2919"/>
      <c r="X195" s="2919"/>
      <c r="Y195" s="2919"/>
      <c r="Z195" s="2919"/>
      <c r="AA195" s="2919"/>
      <c r="AB195" s="2919"/>
      <c r="AC195" s="2919"/>
      <c r="AD195" s="2919"/>
      <c r="AE195" s="2919"/>
      <c r="AF195" s="2919"/>
      <c r="AG195" s="2919"/>
      <c r="AH195" s="2919"/>
      <c r="AI195" s="2919"/>
      <c r="AJ195" s="2919"/>
      <c r="AK195" s="2919"/>
      <c r="AL195" s="2919"/>
      <c r="AM195" s="2919"/>
      <c r="AN195" s="2919"/>
      <c r="AO195" s="2919"/>
      <c r="AP195" s="2919"/>
      <c r="AQ195" s="2919"/>
      <c r="AR195" s="2919"/>
      <c r="AS195" s="2919"/>
      <c r="AT195" s="2919"/>
      <c r="AU195" s="2919"/>
      <c r="AV195" s="2919"/>
      <c r="AW195" s="2919"/>
      <c r="AX195" s="2919"/>
      <c r="AY195" s="2842"/>
      <c r="AZ195" s="2842"/>
      <c r="BA195" s="2842"/>
      <c r="BB195" s="2842"/>
      <c r="BC195" s="2842"/>
      <c r="BD195" s="2842"/>
      <c r="BE195" s="2842"/>
      <c r="BF195" s="2842"/>
      <c r="BG195" s="2842"/>
      <c r="BH195" s="2842"/>
      <c r="BI195" s="2842"/>
      <c r="BJ195" s="2842"/>
      <c r="BK195" s="2842"/>
      <c r="BL195" s="2842"/>
      <c r="BM195" s="2842"/>
      <c r="BN195" s="2842"/>
      <c r="BO195" s="2842"/>
      <c r="BP195" s="2842"/>
      <c r="BQ195" s="2842"/>
      <c r="BR195" s="2842"/>
      <c r="BS195" s="2842"/>
      <c r="BT195" s="2842"/>
      <c r="BU195" s="2842"/>
      <c r="BV195" s="2842"/>
      <c r="BW195" s="2842"/>
      <c r="BX195" s="2842"/>
      <c r="BY195" s="2842"/>
      <c r="BZ195" s="2842"/>
      <c r="CA195" s="2842"/>
      <c r="CB195" s="2842"/>
      <c r="CC195" s="2842"/>
      <c r="CD195" s="2842"/>
      <c r="CE195" s="2842"/>
      <c r="CF195" s="2842"/>
      <c r="CG195" s="2842"/>
      <c r="CH195" s="2842"/>
      <c r="CI195" s="2842"/>
      <c r="CJ195" s="2842"/>
      <c r="CK195" s="2842"/>
      <c r="CL195" s="2842"/>
      <c r="CM195" s="2842"/>
      <c r="CN195" s="2842"/>
      <c r="CO195" s="2842"/>
      <c r="CP195" s="2842"/>
      <c r="CQ195" s="2842"/>
      <c r="CR195" s="2842"/>
      <c r="CS195" s="2842"/>
      <c r="CT195" s="2842"/>
      <c r="CU195" s="2842"/>
    </row>
    <row r="196" spans="2:99" ht="12.75" customHeight="1">
      <c r="B196" s="2918"/>
      <c r="C196" s="2891"/>
      <c r="D196" s="2891" t="str">
        <f t="shared" si="29"/>
        <v>Very High</v>
      </c>
      <c r="E196" s="2891" t="s">
        <v>2696</v>
      </c>
      <c r="F196" s="2919"/>
      <c r="G196" s="2919"/>
      <c r="H196" s="2919"/>
      <c r="I196" s="2919"/>
      <c r="J196" s="2919"/>
      <c r="K196" s="2919"/>
      <c r="L196" s="2919"/>
      <c r="M196" s="2919"/>
      <c r="N196" s="2919"/>
      <c r="O196" s="2919"/>
      <c r="P196" s="2919"/>
      <c r="Q196" s="2919"/>
      <c r="R196" s="2919"/>
      <c r="S196" s="2919"/>
      <c r="T196" s="2919"/>
      <c r="U196" s="2919"/>
      <c r="V196" s="2919"/>
      <c r="W196" s="2919"/>
      <c r="X196" s="2919"/>
      <c r="Y196" s="2919"/>
      <c r="Z196" s="2919"/>
      <c r="AA196" s="2919"/>
      <c r="AB196" s="2919"/>
      <c r="AC196" s="2919"/>
      <c r="AD196" s="2919"/>
      <c r="AE196" s="2919"/>
      <c r="AF196" s="2919"/>
      <c r="AG196" s="2919"/>
      <c r="AH196" s="2919"/>
      <c r="AI196" s="2919"/>
      <c r="AJ196" s="2919"/>
      <c r="AK196" s="2919"/>
      <c r="AL196" s="2919"/>
      <c r="AM196" s="2919"/>
      <c r="AN196" s="2919"/>
      <c r="AO196" s="2919"/>
      <c r="AP196" s="2919"/>
      <c r="AQ196" s="2919"/>
      <c r="AR196" s="2919"/>
      <c r="AS196" s="2919"/>
      <c r="AT196" s="2919"/>
      <c r="AU196" s="2919"/>
      <c r="AV196" s="2919"/>
      <c r="AW196" s="2919"/>
      <c r="AX196" s="2919"/>
      <c r="AY196" s="2842"/>
      <c r="AZ196" s="2842"/>
      <c r="BA196" s="2842"/>
      <c r="BB196" s="2842"/>
      <c r="BC196" s="2842"/>
      <c r="BD196" s="2842"/>
      <c r="BE196" s="2842"/>
      <c r="BF196" s="2842"/>
      <c r="BG196" s="2842"/>
      <c r="BH196" s="2842"/>
      <c r="BI196" s="2842"/>
      <c r="BJ196" s="2842"/>
      <c r="BK196" s="2842"/>
      <c r="BL196" s="2842"/>
      <c r="BM196" s="2842"/>
      <c r="BN196" s="2842"/>
      <c r="BO196" s="2842"/>
      <c r="BP196" s="2842"/>
      <c r="BQ196" s="2842"/>
      <c r="BR196" s="2842"/>
      <c r="BS196" s="2842"/>
      <c r="BT196" s="2842"/>
      <c r="BU196" s="2842"/>
      <c r="BV196" s="2842"/>
      <c r="BW196" s="2842"/>
      <c r="BX196" s="2842"/>
      <c r="BY196" s="2842"/>
      <c r="BZ196" s="2842"/>
      <c r="CA196" s="2842"/>
      <c r="CB196" s="2842"/>
      <c r="CC196" s="2842"/>
      <c r="CD196" s="2842"/>
      <c r="CE196" s="2842"/>
      <c r="CF196" s="2842"/>
      <c r="CG196" s="2842"/>
      <c r="CH196" s="2842"/>
      <c r="CI196" s="2842"/>
      <c r="CJ196" s="2842"/>
      <c r="CK196" s="2842"/>
      <c r="CL196" s="2842"/>
      <c r="CM196" s="2842"/>
      <c r="CN196" s="2842"/>
      <c r="CO196" s="2842"/>
      <c r="CP196" s="2842"/>
      <c r="CQ196" s="2842"/>
      <c r="CR196" s="2842"/>
      <c r="CS196" s="2842"/>
      <c r="CT196" s="2842"/>
      <c r="CU196" s="2842"/>
    </row>
    <row r="197" spans="2:99" ht="12.75" customHeight="1">
      <c r="B197" s="2918">
        <v>6</v>
      </c>
      <c r="C197" s="2891" t="s">
        <v>2698</v>
      </c>
      <c r="D197" s="2891" t="str">
        <f t="shared" si="29"/>
        <v>Low</v>
      </c>
      <c r="E197" s="2891" t="s">
        <v>2696</v>
      </c>
      <c r="F197" s="2919"/>
      <c r="G197" s="2919"/>
      <c r="H197" s="2919"/>
      <c r="I197" s="2919"/>
      <c r="J197" s="2919"/>
      <c r="K197" s="2919"/>
      <c r="L197" s="2919"/>
      <c r="M197" s="2919"/>
      <c r="N197" s="2919"/>
      <c r="O197" s="2919"/>
      <c r="P197" s="2919"/>
      <c r="Q197" s="2919"/>
      <c r="R197" s="2919"/>
      <c r="S197" s="2919"/>
      <c r="T197" s="2919"/>
      <c r="U197" s="2919"/>
      <c r="V197" s="2919"/>
      <c r="W197" s="2919"/>
      <c r="X197" s="2919"/>
      <c r="Y197" s="2919"/>
      <c r="Z197" s="2919"/>
      <c r="AA197" s="2919"/>
      <c r="AB197" s="2919"/>
      <c r="AC197" s="2919"/>
      <c r="AD197" s="2919"/>
      <c r="AE197" s="2919"/>
      <c r="AF197" s="2919"/>
      <c r="AG197" s="2919"/>
      <c r="AH197" s="2919"/>
      <c r="AI197" s="2919"/>
      <c r="AJ197" s="2919"/>
      <c r="AK197" s="2919"/>
      <c r="AL197" s="2919"/>
      <c r="AM197" s="2919"/>
      <c r="AN197" s="2919"/>
      <c r="AO197" s="2919"/>
      <c r="AP197" s="2919"/>
      <c r="AQ197" s="2919"/>
      <c r="AR197" s="2919"/>
      <c r="AS197" s="2919"/>
      <c r="AT197" s="2919"/>
      <c r="AU197" s="2919"/>
      <c r="AV197" s="2919"/>
      <c r="AW197" s="2919"/>
      <c r="AX197" s="2919"/>
      <c r="AY197" s="2842"/>
      <c r="AZ197" s="2842"/>
      <c r="BA197" s="2842"/>
      <c r="BB197" s="2842"/>
      <c r="BC197" s="2842"/>
      <c r="BD197" s="2842"/>
      <c r="BE197" s="2842"/>
      <c r="BF197" s="2842"/>
      <c r="BG197" s="2842"/>
      <c r="BH197" s="2842"/>
      <c r="BI197" s="2842"/>
      <c r="BJ197" s="2842"/>
      <c r="BK197" s="2842"/>
      <c r="BL197" s="2842"/>
      <c r="BM197" s="2842"/>
      <c r="BN197" s="2842"/>
      <c r="BO197" s="2842"/>
      <c r="BP197" s="2842"/>
      <c r="BQ197" s="2842"/>
      <c r="BR197" s="2842"/>
      <c r="BS197" s="2842"/>
      <c r="BT197" s="2842"/>
      <c r="BU197" s="2842"/>
      <c r="BV197" s="2842"/>
      <c r="BW197" s="2842"/>
      <c r="BX197" s="2842"/>
      <c r="BY197" s="2842"/>
      <c r="BZ197" s="2842"/>
      <c r="CA197" s="2842"/>
      <c r="CB197" s="2842"/>
      <c r="CC197" s="2842"/>
      <c r="CD197" s="2842"/>
      <c r="CE197" s="2842"/>
      <c r="CF197" s="2842"/>
      <c r="CG197" s="2842"/>
      <c r="CH197" s="2842"/>
      <c r="CI197" s="2842"/>
      <c r="CJ197" s="2842"/>
      <c r="CK197" s="2842"/>
      <c r="CL197" s="2842"/>
      <c r="CM197" s="2842"/>
      <c r="CN197" s="2842"/>
      <c r="CO197" s="2842"/>
      <c r="CP197" s="2842"/>
      <c r="CQ197" s="2842"/>
      <c r="CR197" s="2842"/>
      <c r="CS197" s="2842"/>
      <c r="CT197" s="2842"/>
      <c r="CU197" s="2842"/>
    </row>
    <row r="198" spans="2:99" ht="12.75" customHeight="1">
      <c r="B198" s="2918"/>
      <c r="C198" s="2917"/>
      <c r="D198" s="2891" t="str">
        <f t="shared" si="29"/>
        <v>Medium</v>
      </c>
      <c r="E198" s="2891" t="s">
        <v>2696</v>
      </c>
      <c r="F198" s="2919"/>
      <c r="G198" s="2919"/>
      <c r="H198" s="2919"/>
      <c r="I198" s="2919"/>
      <c r="J198" s="2919"/>
      <c r="K198" s="2919"/>
      <c r="L198" s="2919"/>
      <c r="M198" s="2919"/>
      <c r="N198" s="2919"/>
      <c r="O198" s="2919"/>
      <c r="P198" s="2919"/>
      <c r="Q198" s="2919"/>
      <c r="R198" s="2919"/>
      <c r="S198" s="2919"/>
      <c r="T198" s="2919"/>
      <c r="U198" s="2919"/>
      <c r="V198" s="2919"/>
      <c r="W198" s="2919"/>
      <c r="X198" s="2919"/>
      <c r="Y198" s="2919"/>
      <c r="Z198" s="2919"/>
      <c r="AA198" s="2919"/>
      <c r="AB198" s="2919"/>
      <c r="AC198" s="2919"/>
      <c r="AD198" s="2919"/>
      <c r="AE198" s="2919"/>
      <c r="AF198" s="2919"/>
      <c r="AG198" s="2919"/>
      <c r="AH198" s="2919"/>
      <c r="AI198" s="2919"/>
      <c r="AJ198" s="2919"/>
      <c r="AK198" s="2919"/>
      <c r="AL198" s="2919"/>
      <c r="AM198" s="2919"/>
      <c r="AN198" s="2919"/>
      <c r="AO198" s="2919"/>
      <c r="AP198" s="2919"/>
      <c r="AQ198" s="2919"/>
      <c r="AR198" s="2919"/>
      <c r="AS198" s="2919"/>
      <c r="AT198" s="2919"/>
      <c r="AU198" s="2919"/>
      <c r="AV198" s="2919"/>
      <c r="AW198" s="2919"/>
      <c r="AX198" s="2919"/>
      <c r="AY198" s="2842"/>
      <c r="AZ198" s="2842"/>
      <c r="BA198" s="2842"/>
      <c r="BB198" s="2842"/>
      <c r="BC198" s="2842"/>
      <c r="BD198" s="2842"/>
      <c r="BE198" s="2842"/>
      <c r="BF198" s="2842"/>
      <c r="BG198" s="2842"/>
      <c r="BH198" s="2842"/>
      <c r="BI198" s="2842"/>
      <c r="BJ198" s="2842"/>
      <c r="BK198" s="2842"/>
      <c r="BL198" s="2842"/>
      <c r="BM198" s="2842"/>
      <c r="BN198" s="2842"/>
      <c r="BO198" s="2842"/>
      <c r="BP198" s="2842"/>
      <c r="BQ198" s="2842"/>
      <c r="BR198" s="2842"/>
      <c r="BS198" s="2842"/>
      <c r="BT198" s="2842"/>
      <c r="BU198" s="2842"/>
      <c r="BV198" s="2842"/>
      <c r="BW198" s="2842"/>
      <c r="BX198" s="2842"/>
      <c r="BY198" s="2842"/>
      <c r="BZ198" s="2842"/>
      <c r="CA198" s="2842"/>
      <c r="CB198" s="2842"/>
      <c r="CC198" s="2842"/>
      <c r="CD198" s="2842"/>
      <c r="CE198" s="2842"/>
      <c r="CF198" s="2842"/>
      <c r="CG198" s="2842"/>
      <c r="CH198" s="2842"/>
      <c r="CI198" s="2842"/>
      <c r="CJ198" s="2842"/>
      <c r="CK198" s="2842"/>
      <c r="CL198" s="2842"/>
      <c r="CM198" s="2842"/>
      <c r="CN198" s="2842"/>
      <c r="CO198" s="2842"/>
      <c r="CP198" s="2842"/>
      <c r="CQ198" s="2842"/>
      <c r="CR198" s="2842"/>
      <c r="CS198" s="2842"/>
      <c r="CT198" s="2842"/>
      <c r="CU198" s="2842"/>
    </row>
    <row r="199" spans="2:99" ht="12.75" customHeight="1">
      <c r="B199" s="2918"/>
      <c r="C199" s="2917"/>
      <c r="D199" s="2891" t="str">
        <f t="shared" si="29"/>
        <v>High</v>
      </c>
      <c r="E199" s="2891" t="s">
        <v>2696</v>
      </c>
      <c r="F199" s="2919"/>
      <c r="G199" s="2919"/>
      <c r="H199" s="2919"/>
      <c r="I199" s="2919"/>
      <c r="J199" s="2919"/>
      <c r="K199" s="2919"/>
      <c r="L199" s="2919"/>
      <c r="M199" s="2919"/>
      <c r="N199" s="2919"/>
      <c r="O199" s="2919"/>
      <c r="P199" s="2919"/>
      <c r="Q199" s="2919"/>
      <c r="R199" s="2919"/>
      <c r="S199" s="2919"/>
      <c r="T199" s="2919"/>
      <c r="U199" s="2919"/>
      <c r="V199" s="2919"/>
      <c r="W199" s="2919"/>
      <c r="X199" s="2919"/>
      <c r="Y199" s="2919"/>
      <c r="Z199" s="2919"/>
      <c r="AA199" s="2919"/>
      <c r="AB199" s="2919"/>
      <c r="AC199" s="2919"/>
      <c r="AD199" s="2919"/>
      <c r="AE199" s="2919"/>
      <c r="AF199" s="2919"/>
      <c r="AG199" s="2919"/>
      <c r="AH199" s="2919"/>
      <c r="AI199" s="2919"/>
      <c r="AJ199" s="2919"/>
      <c r="AK199" s="2919"/>
      <c r="AL199" s="2919"/>
      <c r="AM199" s="2919"/>
      <c r="AN199" s="2919"/>
      <c r="AO199" s="2919"/>
      <c r="AP199" s="2919"/>
      <c r="AQ199" s="2919"/>
      <c r="AR199" s="2919"/>
      <c r="AS199" s="2919"/>
      <c r="AT199" s="2919"/>
      <c r="AU199" s="2919"/>
      <c r="AV199" s="2919"/>
      <c r="AW199" s="2919"/>
      <c r="AX199" s="2919"/>
      <c r="AY199" s="2842"/>
      <c r="AZ199" s="2842"/>
      <c r="BA199" s="2842"/>
      <c r="BB199" s="2842"/>
      <c r="BC199" s="2842"/>
      <c r="BD199" s="2842"/>
      <c r="BE199" s="2842"/>
      <c r="BF199" s="2842"/>
      <c r="BG199" s="2842"/>
      <c r="BH199" s="2842"/>
      <c r="BI199" s="2842"/>
      <c r="BJ199" s="2842"/>
      <c r="BK199" s="2842"/>
      <c r="BL199" s="2842"/>
      <c r="BM199" s="2842"/>
      <c r="BN199" s="2842"/>
      <c r="BO199" s="2842"/>
      <c r="BP199" s="2842"/>
      <c r="BQ199" s="2842"/>
      <c r="BR199" s="2842"/>
      <c r="BS199" s="2842"/>
      <c r="BT199" s="2842"/>
      <c r="BU199" s="2842"/>
      <c r="BV199" s="2842"/>
      <c r="BW199" s="2842"/>
      <c r="BX199" s="2842"/>
      <c r="BY199" s="2842"/>
      <c r="BZ199" s="2842"/>
      <c r="CA199" s="2842"/>
      <c r="CB199" s="2842"/>
      <c r="CC199" s="2842"/>
      <c r="CD199" s="2842"/>
      <c r="CE199" s="2842"/>
      <c r="CF199" s="2842"/>
      <c r="CG199" s="2842"/>
      <c r="CH199" s="2842"/>
      <c r="CI199" s="2842"/>
      <c r="CJ199" s="2842"/>
      <c r="CK199" s="2842"/>
      <c r="CL199" s="2842"/>
      <c r="CM199" s="2842"/>
      <c r="CN199" s="2842"/>
      <c r="CO199" s="2842"/>
      <c r="CP199" s="2842"/>
      <c r="CQ199" s="2842"/>
      <c r="CR199" s="2842"/>
      <c r="CS199" s="2842"/>
      <c r="CT199" s="2842"/>
      <c r="CU199" s="2842"/>
    </row>
    <row r="200" spans="2:99" ht="12.75" customHeight="1">
      <c r="B200" s="2918"/>
      <c r="C200" s="2917"/>
      <c r="D200" s="2891" t="str">
        <f t="shared" si="29"/>
        <v>Very High</v>
      </c>
      <c r="E200" s="2891" t="s">
        <v>2696</v>
      </c>
      <c r="F200" s="2919"/>
      <c r="G200" s="2919"/>
      <c r="H200" s="2919"/>
      <c r="I200" s="2919"/>
      <c r="J200" s="2919"/>
      <c r="K200" s="2919"/>
      <c r="L200" s="2919"/>
      <c r="M200" s="2919"/>
      <c r="N200" s="2919"/>
      <c r="O200" s="2919"/>
      <c r="P200" s="2919"/>
      <c r="Q200" s="2919"/>
      <c r="R200" s="2919"/>
      <c r="S200" s="2919"/>
      <c r="T200" s="2919"/>
      <c r="U200" s="2919"/>
      <c r="V200" s="2919"/>
      <c r="W200" s="2919"/>
      <c r="X200" s="2919"/>
      <c r="Y200" s="2919"/>
      <c r="Z200" s="2919"/>
      <c r="AA200" s="2919"/>
      <c r="AB200" s="2919"/>
      <c r="AC200" s="2919"/>
      <c r="AD200" s="2919"/>
      <c r="AE200" s="2919"/>
      <c r="AF200" s="2919"/>
      <c r="AG200" s="2919"/>
      <c r="AH200" s="2919"/>
      <c r="AI200" s="2919"/>
      <c r="AJ200" s="2919"/>
      <c r="AK200" s="2919"/>
      <c r="AL200" s="2919"/>
      <c r="AM200" s="2919"/>
      <c r="AN200" s="2919"/>
      <c r="AO200" s="2919"/>
      <c r="AP200" s="2919"/>
      <c r="AQ200" s="2919"/>
      <c r="AR200" s="2919"/>
      <c r="AS200" s="2919"/>
      <c r="AT200" s="2919"/>
      <c r="AU200" s="2919"/>
      <c r="AV200" s="2919"/>
      <c r="AW200" s="2919"/>
      <c r="AX200" s="2919"/>
      <c r="AY200" s="2842"/>
      <c r="AZ200" s="2842"/>
      <c r="BA200" s="2842"/>
      <c r="BB200" s="2842"/>
      <c r="BC200" s="2842"/>
      <c r="BD200" s="2842"/>
      <c r="BE200" s="2842"/>
      <c r="BF200" s="2842"/>
      <c r="BG200" s="2842"/>
      <c r="BH200" s="2842"/>
      <c r="BI200" s="2842"/>
      <c r="BJ200" s="2842"/>
      <c r="BK200" s="2842"/>
      <c r="BL200" s="2842"/>
      <c r="BM200" s="2842"/>
      <c r="BN200" s="2842"/>
      <c r="BO200" s="2842"/>
      <c r="BP200" s="2842"/>
      <c r="BQ200" s="2842"/>
      <c r="BR200" s="2842"/>
      <c r="BS200" s="2842"/>
      <c r="BT200" s="2842"/>
      <c r="BU200" s="2842"/>
      <c r="BV200" s="2842"/>
      <c r="BW200" s="2842"/>
      <c r="BX200" s="2842"/>
      <c r="BY200" s="2842"/>
      <c r="BZ200" s="2842"/>
      <c r="CA200" s="2842"/>
      <c r="CB200" s="2842"/>
      <c r="CC200" s="2842"/>
      <c r="CD200" s="2842"/>
      <c r="CE200" s="2842"/>
      <c r="CF200" s="2842"/>
      <c r="CG200" s="2842"/>
      <c r="CH200" s="2842"/>
      <c r="CI200" s="2842"/>
      <c r="CJ200" s="2842"/>
      <c r="CK200" s="2842"/>
      <c r="CL200" s="2842"/>
      <c r="CM200" s="2842"/>
      <c r="CN200" s="2842"/>
      <c r="CO200" s="2842"/>
      <c r="CP200" s="2842"/>
      <c r="CQ200" s="2842"/>
      <c r="CR200" s="2842"/>
      <c r="CS200" s="2842"/>
      <c r="CT200" s="2842"/>
      <c r="CU200" s="2842"/>
    </row>
    <row r="201" spans="2:99" ht="12.75" customHeight="1">
      <c r="B201" s="2918">
        <v>7</v>
      </c>
      <c r="C201" s="2917" t="s">
        <v>2699</v>
      </c>
      <c r="D201" s="2891" t="str">
        <f t="shared" si="29"/>
        <v>Low</v>
      </c>
      <c r="E201" s="2891" t="s">
        <v>1396</v>
      </c>
      <c r="F201" s="2919"/>
      <c r="G201" s="2919"/>
      <c r="H201" s="2919"/>
      <c r="I201" s="2919"/>
      <c r="J201" s="2919"/>
      <c r="K201" s="2919"/>
      <c r="L201" s="2919"/>
      <c r="M201" s="2919"/>
      <c r="N201" s="2919"/>
      <c r="O201" s="2919"/>
      <c r="P201" s="2919"/>
      <c r="Q201" s="2919"/>
      <c r="R201" s="2919"/>
      <c r="S201" s="2919"/>
      <c r="T201" s="2919"/>
      <c r="U201" s="2919"/>
      <c r="V201" s="2919"/>
      <c r="W201" s="2919"/>
      <c r="X201" s="2919"/>
      <c r="Y201" s="2919"/>
      <c r="Z201" s="2919"/>
      <c r="AA201" s="2919"/>
      <c r="AB201" s="2919"/>
      <c r="AC201" s="2919"/>
      <c r="AD201" s="2919"/>
      <c r="AE201" s="2919"/>
      <c r="AF201" s="2919"/>
      <c r="AG201" s="2919"/>
      <c r="AH201" s="2919"/>
      <c r="AI201" s="2919"/>
      <c r="AJ201" s="2919"/>
      <c r="AK201" s="2919"/>
      <c r="AL201" s="2919"/>
      <c r="AM201" s="2919"/>
      <c r="AN201" s="2919"/>
      <c r="AO201" s="2919"/>
      <c r="AP201" s="2919"/>
      <c r="AQ201" s="2919"/>
      <c r="AR201" s="2919"/>
      <c r="AS201" s="2919"/>
      <c r="AT201" s="2919"/>
      <c r="AU201" s="2919"/>
      <c r="AV201" s="2919"/>
      <c r="AW201" s="2919"/>
      <c r="AX201" s="2919"/>
      <c r="AY201" s="2842"/>
      <c r="AZ201" s="2842"/>
      <c r="BA201" s="2842"/>
      <c r="BB201" s="2842"/>
      <c r="BC201" s="2842"/>
      <c r="BD201" s="2842"/>
      <c r="BE201" s="2842"/>
      <c r="BF201" s="2842"/>
      <c r="BG201" s="2842"/>
      <c r="BH201" s="2842"/>
      <c r="BI201" s="2842"/>
      <c r="BJ201" s="2842"/>
      <c r="BK201" s="2842"/>
      <c r="BL201" s="2842"/>
      <c r="BM201" s="2842"/>
      <c r="BN201" s="2842"/>
      <c r="BO201" s="2842"/>
      <c r="BP201" s="2842"/>
      <c r="BQ201" s="2842"/>
      <c r="BR201" s="2842"/>
      <c r="BS201" s="2842"/>
      <c r="BT201" s="2842"/>
      <c r="BU201" s="2842"/>
      <c r="BV201" s="2842"/>
      <c r="BW201" s="2842"/>
      <c r="BX201" s="2842"/>
      <c r="BY201" s="2842"/>
      <c r="BZ201" s="2842"/>
      <c r="CA201" s="2842"/>
      <c r="CB201" s="2842"/>
      <c r="CC201" s="2842"/>
      <c r="CD201" s="2842"/>
      <c r="CE201" s="2842"/>
      <c r="CF201" s="2842"/>
      <c r="CG201" s="2842"/>
      <c r="CH201" s="2842"/>
      <c r="CI201" s="2842"/>
      <c r="CJ201" s="2842"/>
      <c r="CK201" s="2842"/>
      <c r="CL201" s="2842"/>
      <c r="CM201" s="2842"/>
      <c r="CN201" s="2842"/>
      <c r="CO201" s="2842"/>
      <c r="CP201" s="2842"/>
      <c r="CQ201" s="2842"/>
      <c r="CR201" s="2842"/>
      <c r="CS201" s="2842"/>
      <c r="CT201" s="2842"/>
      <c r="CU201" s="2842"/>
    </row>
    <row r="202" spans="2:99" ht="12.75" customHeight="1">
      <c r="B202" s="2918"/>
      <c r="C202" s="2891"/>
      <c r="D202" s="2891" t="str">
        <f t="shared" si="29"/>
        <v>Medium</v>
      </c>
      <c r="E202" s="2891" t="s">
        <v>1396</v>
      </c>
      <c r="F202" s="2919"/>
      <c r="G202" s="2919"/>
      <c r="H202" s="2919"/>
      <c r="I202" s="2919"/>
      <c r="J202" s="2919"/>
      <c r="K202" s="2919"/>
      <c r="L202" s="2919"/>
      <c r="M202" s="2919"/>
      <c r="N202" s="2919"/>
      <c r="O202" s="2919"/>
      <c r="P202" s="2919"/>
      <c r="Q202" s="2919"/>
      <c r="R202" s="2919"/>
      <c r="S202" s="2919"/>
      <c r="T202" s="2919"/>
      <c r="U202" s="2919"/>
      <c r="V202" s="2919"/>
      <c r="W202" s="2919"/>
      <c r="X202" s="2919"/>
      <c r="Y202" s="2919"/>
      <c r="Z202" s="2919"/>
      <c r="AA202" s="2919"/>
      <c r="AB202" s="2919"/>
      <c r="AC202" s="2919"/>
      <c r="AD202" s="2919"/>
      <c r="AE202" s="2919"/>
      <c r="AF202" s="2919"/>
      <c r="AG202" s="2919"/>
      <c r="AH202" s="2919"/>
      <c r="AI202" s="2919"/>
      <c r="AJ202" s="2919"/>
      <c r="AK202" s="2919"/>
      <c r="AL202" s="2919"/>
      <c r="AM202" s="2919"/>
      <c r="AN202" s="2919"/>
      <c r="AO202" s="2919"/>
      <c r="AP202" s="2919"/>
      <c r="AQ202" s="2919"/>
      <c r="AR202" s="2919"/>
      <c r="AS202" s="2919"/>
      <c r="AT202" s="2919"/>
      <c r="AU202" s="2919"/>
      <c r="AV202" s="2919"/>
      <c r="AW202" s="2919"/>
      <c r="AX202" s="2919"/>
      <c r="AY202" s="2842"/>
      <c r="AZ202" s="2842"/>
      <c r="BA202" s="2842"/>
      <c r="BB202" s="2842"/>
      <c r="BC202" s="2842"/>
      <c r="BD202" s="2842"/>
      <c r="BE202" s="2842"/>
      <c r="BF202" s="2842"/>
      <c r="BG202" s="2842"/>
      <c r="BH202" s="2842"/>
      <c r="BI202" s="2842"/>
      <c r="BJ202" s="2842"/>
      <c r="BK202" s="2842"/>
      <c r="BL202" s="2842"/>
      <c r="BM202" s="2842"/>
      <c r="BN202" s="2842"/>
      <c r="BO202" s="2842"/>
      <c r="BP202" s="2842"/>
      <c r="BQ202" s="2842"/>
      <c r="BR202" s="2842"/>
      <c r="BS202" s="2842"/>
      <c r="BT202" s="2842"/>
      <c r="BU202" s="2842"/>
      <c r="BV202" s="2842"/>
      <c r="BW202" s="2842"/>
      <c r="BX202" s="2842"/>
      <c r="BY202" s="2842"/>
      <c r="BZ202" s="2842"/>
      <c r="CA202" s="2842"/>
      <c r="CB202" s="2842"/>
      <c r="CC202" s="2842"/>
      <c r="CD202" s="2842"/>
      <c r="CE202" s="2842"/>
      <c r="CF202" s="2842"/>
      <c r="CG202" s="2842"/>
      <c r="CH202" s="2842"/>
      <c r="CI202" s="2842"/>
      <c r="CJ202" s="2842"/>
      <c r="CK202" s="2842"/>
      <c r="CL202" s="2842"/>
      <c r="CM202" s="2842"/>
      <c r="CN202" s="2842"/>
      <c r="CO202" s="2842"/>
      <c r="CP202" s="2842"/>
      <c r="CQ202" s="2842"/>
      <c r="CR202" s="2842"/>
      <c r="CS202" s="2842"/>
      <c r="CT202" s="2842"/>
      <c r="CU202" s="2842"/>
    </row>
    <row r="203" spans="2:99" ht="12.75" customHeight="1">
      <c r="B203" s="2918"/>
      <c r="C203" s="2891"/>
      <c r="D203" s="2891" t="str">
        <f t="shared" si="29"/>
        <v>High</v>
      </c>
      <c r="E203" s="2891" t="s">
        <v>1396</v>
      </c>
      <c r="F203" s="2919"/>
      <c r="G203" s="2919"/>
      <c r="H203" s="2919"/>
      <c r="I203" s="2919"/>
      <c r="J203" s="2919"/>
      <c r="K203" s="2919"/>
      <c r="L203" s="2919"/>
      <c r="M203" s="2919"/>
      <c r="N203" s="2919"/>
      <c r="O203" s="2919"/>
      <c r="P203" s="2919"/>
      <c r="Q203" s="2919"/>
      <c r="R203" s="2919"/>
      <c r="S203" s="2919"/>
      <c r="T203" s="2919"/>
      <c r="U203" s="2919"/>
      <c r="V203" s="2919"/>
      <c r="W203" s="2919"/>
      <c r="X203" s="2919"/>
      <c r="Y203" s="2919"/>
      <c r="Z203" s="2919"/>
      <c r="AA203" s="2919"/>
      <c r="AB203" s="2919"/>
      <c r="AC203" s="2919"/>
      <c r="AD203" s="2919"/>
      <c r="AE203" s="2919"/>
      <c r="AF203" s="2919"/>
      <c r="AG203" s="2919"/>
      <c r="AH203" s="2919"/>
      <c r="AI203" s="2919"/>
      <c r="AJ203" s="2919"/>
      <c r="AK203" s="2919"/>
      <c r="AL203" s="2919"/>
      <c r="AM203" s="2919"/>
      <c r="AN203" s="2919"/>
      <c r="AO203" s="2919"/>
      <c r="AP203" s="2919"/>
      <c r="AQ203" s="2919"/>
      <c r="AR203" s="2919"/>
      <c r="AS203" s="2919"/>
      <c r="AT203" s="2919"/>
      <c r="AU203" s="2919"/>
      <c r="AV203" s="2919"/>
      <c r="AW203" s="2919"/>
      <c r="AX203" s="2919"/>
      <c r="AY203" s="2842"/>
      <c r="AZ203" s="2842"/>
      <c r="BA203" s="2842"/>
      <c r="BB203" s="2842"/>
      <c r="BC203" s="2842"/>
      <c r="BD203" s="2842"/>
      <c r="BE203" s="2842"/>
      <c r="BF203" s="2842"/>
      <c r="BG203" s="2842"/>
      <c r="BH203" s="2842"/>
      <c r="BI203" s="2842"/>
      <c r="BJ203" s="2842"/>
      <c r="BK203" s="2842"/>
      <c r="BL203" s="2842"/>
      <c r="BM203" s="2842"/>
      <c r="BN203" s="2842"/>
      <c r="BO203" s="2842"/>
      <c r="BP203" s="2842"/>
      <c r="BQ203" s="2842"/>
      <c r="BR203" s="2842"/>
      <c r="BS203" s="2842"/>
      <c r="BT203" s="2842"/>
      <c r="BU203" s="2842"/>
      <c r="BV203" s="2842"/>
      <c r="BW203" s="2842"/>
      <c r="BX203" s="2842"/>
      <c r="BY203" s="2842"/>
      <c r="BZ203" s="2842"/>
      <c r="CA203" s="2842"/>
      <c r="CB203" s="2842"/>
      <c r="CC203" s="2842"/>
      <c r="CD203" s="2842"/>
      <c r="CE203" s="2842"/>
      <c r="CF203" s="2842"/>
      <c r="CG203" s="2842"/>
      <c r="CH203" s="2842"/>
      <c r="CI203" s="2842"/>
      <c r="CJ203" s="2842"/>
      <c r="CK203" s="2842"/>
      <c r="CL203" s="2842"/>
      <c r="CM203" s="2842"/>
      <c r="CN203" s="2842"/>
      <c r="CO203" s="2842"/>
      <c r="CP203" s="2842"/>
      <c r="CQ203" s="2842"/>
      <c r="CR203" s="2842"/>
      <c r="CS203" s="2842"/>
      <c r="CT203" s="2842"/>
      <c r="CU203" s="2842"/>
    </row>
    <row r="204" spans="2:99" ht="12.75" customHeight="1">
      <c r="B204" s="2918"/>
      <c r="C204" s="2891"/>
      <c r="D204" s="2891" t="str">
        <f t="shared" si="29"/>
        <v>Very High</v>
      </c>
      <c r="E204" s="2891" t="s">
        <v>1396</v>
      </c>
      <c r="F204" s="2919"/>
      <c r="G204" s="2919"/>
      <c r="H204" s="2919"/>
      <c r="I204" s="2919"/>
      <c r="J204" s="2919"/>
      <c r="K204" s="2919"/>
      <c r="L204" s="2919"/>
      <c r="M204" s="2919"/>
      <c r="N204" s="2919"/>
      <c r="O204" s="2919"/>
      <c r="P204" s="2919"/>
      <c r="Q204" s="2919"/>
      <c r="R204" s="2919"/>
      <c r="S204" s="2919"/>
      <c r="T204" s="2919"/>
      <c r="U204" s="2919"/>
      <c r="V204" s="2919"/>
      <c r="W204" s="2919"/>
      <c r="X204" s="2919"/>
      <c r="Y204" s="2919"/>
      <c r="Z204" s="2919"/>
      <c r="AA204" s="2919"/>
      <c r="AB204" s="2919"/>
      <c r="AC204" s="2919"/>
      <c r="AD204" s="2919"/>
      <c r="AE204" s="2919"/>
      <c r="AF204" s="2919"/>
      <c r="AG204" s="2919"/>
      <c r="AH204" s="2919"/>
      <c r="AI204" s="2919"/>
      <c r="AJ204" s="2919"/>
      <c r="AK204" s="2919"/>
      <c r="AL204" s="2919"/>
      <c r="AM204" s="2919"/>
      <c r="AN204" s="2919"/>
      <c r="AO204" s="2919"/>
      <c r="AP204" s="2919"/>
      <c r="AQ204" s="2919"/>
      <c r="AR204" s="2919"/>
      <c r="AS204" s="2919"/>
      <c r="AT204" s="2919"/>
      <c r="AU204" s="2919"/>
      <c r="AV204" s="2919"/>
      <c r="AW204" s="2919"/>
      <c r="AX204" s="2919"/>
      <c r="AY204" s="2842"/>
      <c r="AZ204" s="2842"/>
      <c r="BA204" s="2842"/>
      <c r="BB204" s="2842"/>
      <c r="BC204" s="2842"/>
      <c r="BD204" s="2842"/>
      <c r="BE204" s="2842"/>
      <c r="BF204" s="2842"/>
      <c r="BG204" s="2842"/>
      <c r="BH204" s="2842"/>
      <c r="BI204" s="2842"/>
      <c r="BJ204" s="2842"/>
      <c r="BK204" s="2842"/>
      <c r="BL204" s="2842"/>
      <c r="BM204" s="2842"/>
      <c r="BN204" s="2842"/>
      <c r="BO204" s="2842"/>
      <c r="BP204" s="2842"/>
      <c r="BQ204" s="2842"/>
      <c r="BR204" s="2842"/>
      <c r="BS204" s="2842"/>
      <c r="BT204" s="2842"/>
      <c r="BU204" s="2842"/>
      <c r="BV204" s="2842"/>
      <c r="BW204" s="2842"/>
      <c r="BX204" s="2842"/>
      <c r="BY204" s="2842"/>
      <c r="BZ204" s="2842"/>
      <c r="CA204" s="2842"/>
      <c r="CB204" s="2842"/>
      <c r="CC204" s="2842"/>
      <c r="CD204" s="2842"/>
      <c r="CE204" s="2842"/>
      <c r="CF204" s="2842"/>
      <c r="CG204" s="2842"/>
      <c r="CH204" s="2842"/>
      <c r="CI204" s="2842"/>
      <c r="CJ204" s="2842"/>
      <c r="CK204" s="2842"/>
      <c r="CL204" s="2842"/>
      <c r="CM204" s="2842"/>
      <c r="CN204" s="2842"/>
      <c r="CO204" s="2842"/>
      <c r="CP204" s="2842"/>
      <c r="CQ204" s="2842"/>
      <c r="CR204" s="2842"/>
      <c r="CS204" s="2842"/>
      <c r="CT204" s="2842"/>
      <c r="CU204" s="2842"/>
    </row>
    <row r="205" spans="2:99" ht="12.75">
      <c r="B205" s="2924" t="s">
        <v>2701</v>
      </c>
      <c r="C205" s="2915"/>
      <c r="D205" s="2915"/>
      <c r="E205" s="2891"/>
      <c r="F205" s="1111"/>
      <c r="G205" s="2922"/>
      <c r="H205" s="2922"/>
      <c r="I205" s="2922"/>
      <c r="J205" s="2923"/>
      <c r="K205" s="1111"/>
      <c r="L205" s="2922"/>
      <c r="M205" s="2922"/>
      <c r="N205" s="2922"/>
      <c r="O205" s="2923"/>
      <c r="P205" s="1111"/>
      <c r="Q205" s="2922"/>
      <c r="R205" s="2922"/>
      <c r="S205" s="2922"/>
      <c r="T205" s="2923"/>
      <c r="U205" s="1111"/>
      <c r="V205" s="2922"/>
      <c r="W205" s="2922"/>
      <c r="X205" s="2922"/>
      <c r="Y205" s="2923"/>
      <c r="Z205" s="1111"/>
      <c r="AA205" s="2922"/>
      <c r="AB205" s="2922"/>
      <c r="AC205" s="2922"/>
      <c r="AD205" s="2923"/>
      <c r="AE205" s="1111"/>
      <c r="AF205" s="2922"/>
      <c r="AG205" s="2922"/>
      <c r="AH205" s="2922"/>
      <c r="AI205" s="2923"/>
      <c r="AJ205" s="1111"/>
      <c r="AK205" s="2922"/>
      <c r="AL205" s="2922"/>
      <c r="AM205" s="2922"/>
      <c r="AN205" s="2923"/>
      <c r="AO205" s="1111"/>
      <c r="AP205" s="2922"/>
      <c r="AQ205" s="2922"/>
      <c r="AR205" s="2922"/>
      <c r="AS205" s="2923"/>
      <c r="AT205" s="1111"/>
      <c r="AU205" s="2922"/>
      <c r="AV205" s="2922"/>
      <c r="AW205" s="2922"/>
      <c r="AX205" s="2923"/>
      <c r="AY205" s="2842"/>
      <c r="AZ205" s="2842"/>
      <c r="BA205" s="2842"/>
      <c r="BB205" s="2842"/>
      <c r="BC205" s="2842"/>
      <c r="BD205" s="2842"/>
      <c r="BE205" s="2842"/>
      <c r="BF205" s="2842"/>
      <c r="BG205" s="2842"/>
      <c r="BH205" s="2842"/>
      <c r="BI205" s="2842"/>
      <c r="BJ205" s="2842"/>
      <c r="BK205" s="2842"/>
      <c r="BL205" s="2842"/>
      <c r="BM205" s="2842"/>
      <c r="BN205" s="2842"/>
      <c r="BO205" s="2842"/>
      <c r="BP205" s="2842"/>
      <c r="BQ205" s="2842"/>
      <c r="BR205" s="2842"/>
      <c r="BS205" s="2842"/>
      <c r="BT205" s="2842"/>
      <c r="BU205" s="2842"/>
      <c r="BV205" s="2842"/>
      <c r="BW205" s="2842"/>
      <c r="BX205" s="2842"/>
      <c r="BY205" s="2842"/>
      <c r="BZ205" s="2842"/>
      <c r="CA205" s="2842"/>
      <c r="CB205" s="2842"/>
      <c r="CC205" s="2842"/>
      <c r="CD205" s="2842"/>
      <c r="CE205" s="2842"/>
      <c r="CF205" s="2842"/>
      <c r="CG205" s="2842"/>
      <c r="CH205" s="2842"/>
      <c r="CI205" s="2842"/>
      <c r="CJ205" s="2842"/>
      <c r="CK205" s="2842"/>
      <c r="CL205" s="2842"/>
      <c r="CM205" s="2842"/>
      <c r="CN205" s="2842"/>
      <c r="CO205" s="2842"/>
      <c r="CP205" s="2842"/>
      <c r="CQ205" s="2842"/>
      <c r="CR205" s="2842"/>
      <c r="CS205" s="2842"/>
      <c r="CT205" s="2842"/>
      <c r="CU205" s="2842"/>
    </row>
    <row r="206" spans="2:99" ht="12.75" customHeight="1">
      <c r="B206" s="2918">
        <v>1</v>
      </c>
      <c r="C206" s="2891" t="s">
        <v>2690</v>
      </c>
      <c r="D206" s="2891" t="str">
        <f>D148</f>
        <v>Low</v>
      </c>
      <c r="E206" s="2891" t="s">
        <v>2691</v>
      </c>
      <c r="F206" s="2919"/>
      <c r="G206" s="2919"/>
      <c r="H206" s="2919"/>
      <c r="I206" s="2919"/>
      <c r="J206" s="2919"/>
      <c r="K206" s="2919"/>
      <c r="L206" s="2919"/>
      <c r="M206" s="2919"/>
      <c r="N206" s="2919"/>
      <c r="O206" s="2919"/>
      <c r="P206" s="2919"/>
      <c r="Q206" s="2919"/>
      <c r="R206" s="2919"/>
      <c r="S206" s="2919"/>
      <c r="T206" s="2919"/>
      <c r="U206" s="2919"/>
      <c r="V206" s="2919"/>
      <c r="W206" s="2919"/>
      <c r="X206" s="2919"/>
      <c r="Y206" s="2919"/>
      <c r="Z206" s="2919"/>
      <c r="AA206" s="2919"/>
      <c r="AB206" s="2919"/>
      <c r="AC206" s="2919"/>
      <c r="AD206" s="2919"/>
      <c r="AE206" s="2919"/>
      <c r="AF206" s="2919"/>
      <c r="AG206" s="2919"/>
      <c r="AH206" s="2919"/>
      <c r="AI206" s="2919"/>
      <c r="AJ206" s="2919"/>
      <c r="AK206" s="2919"/>
      <c r="AL206" s="2919"/>
      <c r="AM206" s="2919"/>
      <c r="AN206" s="2919"/>
      <c r="AO206" s="2919"/>
      <c r="AP206" s="2919"/>
      <c r="AQ206" s="2919"/>
      <c r="AR206" s="2919"/>
      <c r="AS206" s="2919"/>
      <c r="AT206" s="2919"/>
      <c r="AU206" s="2919"/>
      <c r="AV206" s="2919"/>
      <c r="AW206" s="2919"/>
      <c r="AX206" s="2919"/>
      <c r="AY206" s="2842"/>
      <c r="AZ206" s="2842"/>
      <c r="BA206" s="2842"/>
      <c r="BB206" s="2842"/>
      <c r="BC206" s="2842"/>
      <c r="BD206" s="2842"/>
      <c r="BE206" s="2842"/>
      <c r="BF206" s="2842"/>
      <c r="BG206" s="2842"/>
      <c r="BH206" s="2842"/>
      <c r="BI206" s="2842"/>
      <c r="BJ206" s="2842"/>
      <c r="BK206" s="2842"/>
      <c r="BL206" s="2842"/>
      <c r="BM206" s="2842"/>
      <c r="BN206" s="2842"/>
      <c r="BO206" s="2842"/>
      <c r="BP206" s="2842"/>
      <c r="BQ206" s="2842"/>
      <c r="BR206" s="2842"/>
      <c r="BS206" s="2842"/>
      <c r="BT206" s="2842"/>
      <c r="BU206" s="2842"/>
      <c r="BV206" s="2842"/>
      <c r="BW206" s="2842"/>
      <c r="BX206" s="2842"/>
      <c r="BY206" s="2842"/>
      <c r="BZ206" s="2842"/>
      <c r="CA206" s="2842"/>
      <c r="CB206" s="2842"/>
      <c r="CC206" s="2842"/>
      <c r="CD206" s="2842"/>
      <c r="CE206" s="2842"/>
      <c r="CF206" s="2842"/>
      <c r="CG206" s="2842"/>
      <c r="CH206" s="2842"/>
      <c r="CI206" s="2842"/>
      <c r="CJ206" s="2842"/>
      <c r="CK206" s="2842"/>
      <c r="CL206" s="2842"/>
      <c r="CM206" s="2842"/>
      <c r="CN206" s="2842"/>
      <c r="CO206" s="2842"/>
      <c r="CP206" s="2842"/>
      <c r="CQ206" s="2842"/>
      <c r="CR206" s="2842"/>
      <c r="CS206" s="2842"/>
      <c r="CT206" s="2842"/>
      <c r="CU206" s="2842"/>
    </row>
    <row r="207" spans="2:99" ht="12.75" customHeight="1">
      <c r="B207" s="2918"/>
      <c r="C207" s="2891"/>
      <c r="D207" s="2891" t="str">
        <f t="shared" ref="D207:D233" si="30">D149</f>
        <v>Medium</v>
      </c>
      <c r="E207" s="2891" t="s">
        <v>2691</v>
      </c>
      <c r="F207" s="2919"/>
      <c r="G207" s="2919"/>
      <c r="H207" s="2919"/>
      <c r="I207" s="2919"/>
      <c r="J207" s="2919"/>
      <c r="K207" s="2919"/>
      <c r="L207" s="2919"/>
      <c r="M207" s="2919"/>
      <c r="N207" s="2919"/>
      <c r="O207" s="2919"/>
      <c r="P207" s="2919"/>
      <c r="Q207" s="2919"/>
      <c r="R207" s="2919"/>
      <c r="S207" s="2919"/>
      <c r="T207" s="2919"/>
      <c r="U207" s="2919"/>
      <c r="V207" s="2919"/>
      <c r="W207" s="2919"/>
      <c r="X207" s="2919"/>
      <c r="Y207" s="2919"/>
      <c r="Z207" s="2919"/>
      <c r="AA207" s="2919"/>
      <c r="AB207" s="2919"/>
      <c r="AC207" s="2919"/>
      <c r="AD207" s="2919"/>
      <c r="AE207" s="2919"/>
      <c r="AF207" s="2919"/>
      <c r="AG207" s="2919"/>
      <c r="AH207" s="2919"/>
      <c r="AI207" s="2919"/>
      <c r="AJ207" s="2919"/>
      <c r="AK207" s="2919"/>
      <c r="AL207" s="2919"/>
      <c r="AM207" s="2919"/>
      <c r="AN207" s="2919"/>
      <c r="AO207" s="2919"/>
      <c r="AP207" s="2919"/>
      <c r="AQ207" s="2919"/>
      <c r="AR207" s="2919"/>
      <c r="AS207" s="2919"/>
      <c r="AT207" s="2919"/>
      <c r="AU207" s="2919"/>
      <c r="AV207" s="2919"/>
      <c r="AW207" s="2919"/>
      <c r="AX207" s="2919"/>
      <c r="AY207" s="2842"/>
      <c r="AZ207" s="2842"/>
      <c r="BA207" s="2842"/>
      <c r="BB207" s="2842"/>
      <c r="BC207" s="2842"/>
      <c r="BD207" s="2842"/>
      <c r="BE207" s="2842"/>
      <c r="BF207" s="2842"/>
      <c r="BG207" s="2842"/>
      <c r="BH207" s="2842"/>
      <c r="BI207" s="2842"/>
      <c r="BJ207" s="2842"/>
      <c r="BK207" s="2842"/>
      <c r="BL207" s="2842"/>
      <c r="BM207" s="2842"/>
      <c r="BN207" s="2842"/>
      <c r="BO207" s="2842"/>
      <c r="BP207" s="2842"/>
      <c r="BQ207" s="2842"/>
      <c r="BR207" s="2842"/>
      <c r="BS207" s="2842"/>
      <c r="BT207" s="2842"/>
      <c r="BU207" s="2842"/>
      <c r="BV207" s="2842"/>
      <c r="BW207" s="2842"/>
      <c r="BX207" s="2842"/>
      <c r="BY207" s="2842"/>
      <c r="BZ207" s="2842"/>
      <c r="CA207" s="2842"/>
      <c r="CB207" s="2842"/>
      <c r="CC207" s="2842"/>
      <c r="CD207" s="2842"/>
      <c r="CE207" s="2842"/>
      <c r="CF207" s="2842"/>
      <c r="CG207" s="2842"/>
      <c r="CH207" s="2842"/>
      <c r="CI207" s="2842"/>
      <c r="CJ207" s="2842"/>
      <c r="CK207" s="2842"/>
      <c r="CL207" s="2842"/>
      <c r="CM207" s="2842"/>
      <c r="CN207" s="2842"/>
      <c r="CO207" s="2842"/>
      <c r="CP207" s="2842"/>
      <c r="CQ207" s="2842"/>
      <c r="CR207" s="2842"/>
      <c r="CS207" s="2842"/>
      <c r="CT207" s="2842"/>
      <c r="CU207" s="2842"/>
    </row>
    <row r="208" spans="2:99" ht="12.75" customHeight="1">
      <c r="B208" s="2918"/>
      <c r="C208" s="2891"/>
      <c r="D208" s="2891" t="str">
        <f t="shared" si="30"/>
        <v>High</v>
      </c>
      <c r="E208" s="2891" t="s">
        <v>2691</v>
      </c>
      <c r="F208" s="2919"/>
      <c r="G208" s="2919"/>
      <c r="H208" s="2919"/>
      <c r="I208" s="2919"/>
      <c r="J208" s="2919"/>
      <c r="K208" s="2919"/>
      <c r="L208" s="2919"/>
      <c r="M208" s="2919"/>
      <c r="N208" s="2919"/>
      <c r="O208" s="2919"/>
      <c r="P208" s="2919"/>
      <c r="Q208" s="2919"/>
      <c r="R208" s="2919"/>
      <c r="S208" s="2919"/>
      <c r="T208" s="2919"/>
      <c r="U208" s="2919"/>
      <c r="V208" s="2919"/>
      <c r="W208" s="2919"/>
      <c r="X208" s="2919"/>
      <c r="Y208" s="2919"/>
      <c r="Z208" s="2919"/>
      <c r="AA208" s="2919"/>
      <c r="AB208" s="2919"/>
      <c r="AC208" s="2919"/>
      <c r="AD208" s="2919"/>
      <c r="AE208" s="2919"/>
      <c r="AF208" s="2919"/>
      <c r="AG208" s="2919"/>
      <c r="AH208" s="2919"/>
      <c r="AI208" s="2919"/>
      <c r="AJ208" s="2919"/>
      <c r="AK208" s="2919"/>
      <c r="AL208" s="2919"/>
      <c r="AM208" s="2919"/>
      <c r="AN208" s="2919"/>
      <c r="AO208" s="2919"/>
      <c r="AP208" s="2919"/>
      <c r="AQ208" s="2919"/>
      <c r="AR208" s="2919"/>
      <c r="AS208" s="2919"/>
      <c r="AT208" s="2919"/>
      <c r="AU208" s="2919"/>
      <c r="AV208" s="2919"/>
      <c r="AW208" s="2919"/>
      <c r="AX208" s="2919"/>
      <c r="AY208" s="2842"/>
      <c r="AZ208" s="2842"/>
      <c r="BA208" s="2842"/>
      <c r="BB208" s="2842"/>
      <c r="BC208" s="2842"/>
      <c r="BD208" s="2842"/>
      <c r="BE208" s="2842"/>
      <c r="BF208" s="2842"/>
      <c r="BG208" s="2842"/>
      <c r="BH208" s="2842"/>
      <c r="BI208" s="2842"/>
      <c r="BJ208" s="2842"/>
      <c r="BK208" s="2842"/>
      <c r="BL208" s="2842"/>
      <c r="BM208" s="2842"/>
      <c r="BN208" s="2842"/>
      <c r="BO208" s="2842"/>
      <c r="BP208" s="2842"/>
      <c r="BQ208" s="2842"/>
      <c r="BR208" s="2842"/>
      <c r="BS208" s="2842"/>
      <c r="BT208" s="2842"/>
      <c r="BU208" s="2842"/>
      <c r="BV208" s="2842"/>
      <c r="BW208" s="2842"/>
      <c r="BX208" s="2842"/>
      <c r="BY208" s="2842"/>
      <c r="BZ208" s="2842"/>
      <c r="CA208" s="2842"/>
      <c r="CB208" s="2842"/>
      <c r="CC208" s="2842"/>
      <c r="CD208" s="2842"/>
      <c r="CE208" s="2842"/>
      <c r="CF208" s="2842"/>
      <c r="CG208" s="2842"/>
      <c r="CH208" s="2842"/>
      <c r="CI208" s="2842"/>
      <c r="CJ208" s="2842"/>
      <c r="CK208" s="2842"/>
      <c r="CL208" s="2842"/>
      <c r="CM208" s="2842"/>
      <c r="CN208" s="2842"/>
      <c r="CO208" s="2842"/>
      <c r="CP208" s="2842"/>
      <c r="CQ208" s="2842"/>
      <c r="CR208" s="2842"/>
      <c r="CS208" s="2842"/>
      <c r="CT208" s="2842"/>
      <c r="CU208" s="2842"/>
    </row>
    <row r="209" spans="2:99" ht="12.75" customHeight="1">
      <c r="B209" s="2918"/>
      <c r="C209" s="2891"/>
      <c r="D209" s="2891" t="str">
        <f t="shared" si="30"/>
        <v>Very High</v>
      </c>
      <c r="E209" s="2891" t="s">
        <v>2691</v>
      </c>
      <c r="F209" s="2919"/>
      <c r="G209" s="2919"/>
      <c r="H209" s="2919"/>
      <c r="I209" s="2919"/>
      <c r="J209" s="2919"/>
      <c r="K209" s="2919"/>
      <c r="L209" s="2919"/>
      <c r="M209" s="2919"/>
      <c r="N209" s="2919"/>
      <c r="O209" s="2919"/>
      <c r="P209" s="2919"/>
      <c r="Q209" s="2919"/>
      <c r="R209" s="2919"/>
      <c r="S209" s="2919"/>
      <c r="T209" s="2919"/>
      <c r="U209" s="2919"/>
      <c r="V209" s="2919"/>
      <c r="W209" s="2919"/>
      <c r="X209" s="2919"/>
      <c r="Y209" s="2919"/>
      <c r="Z209" s="2919"/>
      <c r="AA209" s="2919"/>
      <c r="AB209" s="2919"/>
      <c r="AC209" s="2919"/>
      <c r="AD209" s="2919"/>
      <c r="AE209" s="2919"/>
      <c r="AF209" s="2919"/>
      <c r="AG209" s="2919"/>
      <c r="AH209" s="2919"/>
      <c r="AI209" s="2919"/>
      <c r="AJ209" s="2919"/>
      <c r="AK209" s="2919"/>
      <c r="AL209" s="2919"/>
      <c r="AM209" s="2919"/>
      <c r="AN209" s="2919"/>
      <c r="AO209" s="2919"/>
      <c r="AP209" s="2919"/>
      <c r="AQ209" s="2919"/>
      <c r="AR209" s="2919"/>
      <c r="AS209" s="2919"/>
      <c r="AT209" s="2919"/>
      <c r="AU209" s="2919"/>
      <c r="AV209" s="2919"/>
      <c r="AW209" s="2919"/>
      <c r="AX209" s="2919"/>
      <c r="AY209" s="2842"/>
      <c r="AZ209" s="2842"/>
      <c r="BA209" s="2842"/>
      <c r="BB209" s="2842"/>
      <c r="BC209" s="2842"/>
      <c r="BD209" s="2842"/>
      <c r="BE209" s="2842"/>
      <c r="BF209" s="2842"/>
      <c r="BG209" s="2842"/>
      <c r="BH209" s="2842"/>
      <c r="BI209" s="2842"/>
      <c r="BJ209" s="2842"/>
      <c r="BK209" s="2842"/>
      <c r="BL209" s="2842"/>
      <c r="BM209" s="2842"/>
      <c r="BN209" s="2842"/>
      <c r="BO209" s="2842"/>
      <c r="BP209" s="2842"/>
      <c r="BQ209" s="2842"/>
      <c r="BR209" s="2842"/>
      <c r="BS209" s="2842"/>
      <c r="BT209" s="2842"/>
      <c r="BU209" s="2842"/>
      <c r="BV209" s="2842"/>
      <c r="BW209" s="2842"/>
      <c r="BX209" s="2842"/>
      <c r="BY209" s="2842"/>
      <c r="BZ209" s="2842"/>
      <c r="CA209" s="2842"/>
      <c r="CB209" s="2842"/>
      <c r="CC209" s="2842"/>
      <c r="CD209" s="2842"/>
      <c r="CE209" s="2842"/>
      <c r="CF209" s="2842"/>
      <c r="CG209" s="2842"/>
      <c r="CH209" s="2842"/>
      <c r="CI209" s="2842"/>
      <c r="CJ209" s="2842"/>
      <c r="CK209" s="2842"/>
      <c r="CL209" s="2842"/>
      <c r="CM209" s="2842"/>
      <c r="CN209" s="2842"/>
      <c r="CO209" s="2842"/>
      <c r="CP209" s="2842"/>
      <c r="CQ209" s="2842"/>
      <c r="CR209" s="2842"/>
      <c r="CS209" s="2842"/>
      <c r="CT209" s="2842"/>
      <c r="CU209" s="2842"/>
    </row>
    <row r="210" spans="2:99" ht="12.75" customHeight="1">
      <c r="B210" s="2918">
        <v>2</v>
      </c>
      <c r="C210" s="2891" t="s">
        <v>2692</v>
      </c>
      <c r="D210" s="2891" t="str">
        <f t="shared" si="30"/>
        <v>Low</v>
      </c>
      <c r="E210" s="2891" t="s">
        <v>2693</v>
      </c>
      <c r="F210" s="2919"/>
      <c r="G210" s="2919"/>
      <c r="H210" s="2919"/>
      <c r="I210" s="2919"/>
      <c r="J210" s="2919"/>
      <c r="K210" s="2919"/>
      <c r="L210" s="2919"/>
      <c r="M210" s="2919"/>
      <c r="N210" s="2919"/>
      <c r="O210" s="2919"/>
      <c r="P210" s="2919"/>
      <c r="Q210" s="2919"/>
      <c r="R210" s="2919"/>
      <c r="S210" s="2919"/>
      <c r="T210" s="2919"/>
      <c r="U210" s="2919"/>
      <c r="V210" s="2919"/>
      <c r="W210" s="2919"/>
      <c r="X210" s="2919"/>
      <c r="Y210" s="2919"/>
      <c r="Z210" s="2919"/>
      <c r="AA210" s="2919"/>
      <c r="AB210" s="2919"/>
      <c r="AC210" s="2919"/>
      <c r="AD210" s="2919"/>
      <c r="AE210" s="2919"/>
      <c r="AF210" s="2919"/>
      <c r="AG210" s="2919"/>
      <c r="AH210" s="2919"/>
      <c r="AI210" s="2919"/>
      <c r="AJ210" s="2919"/>
      <c r="AK210" s="2919"/>
      <c r="AL210" s="2919"/>
      <c r="AM210" s="2919"/>
      <c r="AN210" s="2919"/>
      <c r="AO210" s="2919"/>
      <c r="AP210" s="2919"/>
      <c r="AQ210" s="2919"/>
      <c r="AR210" s="2919"/>
      <c r="AS210" s="2919"/>
      <c r="AT210" s="2919"/>
      <c r="AU210" s="2919"/>
      <c r="AV210" s="2919"/>
      <c r="AW210" s="2919"/>
      <c r="AX210" s="2919"/>
      <c r="AY210" s="2842"/>
      <c r="AZ210" s="2842"/>
      <c r="BA210" s="2842"/>
      <c r="BB210" s="2842"/>
      <c r="BC210" s="2842"/>
      <c r="BD210" s="2842"/>
      <c r="BE210" s="2842"/>
      <c r="BF210" s="2842"/>
      <c r="BG210" s="2842"/>
      <c r="BH210" s="2842"/>
      <c r="BI210" s="2842"/>
      <c r="BJ210" s="2842"/>
      <c r="BK210" s="2842"/>
      <c r="BL210" s="2842"/>
      <c r="BM210" s="2842"/>
      <c r="BN210" s="2842"/>
      <c r="BO210" s="2842"/>
      <c r="BP210" s="2842"/>
      <c r="BQ210" s="2842"/>
      <c r="BR210" s="2842"/>
      <c r="BS210" s="2842"/>
      <c r="BT210" s="2842"/>
      <c r="BU210" s="2842"/>
      <c r="BV210" s="2842"/>
      <c r="BW210" s="2842"/>
      <c r="BX210" s="2842"/>
      <c r="BY210" s="2842"/>
      <c r="BZ210" s="2842"/>
      <c r="CA210" s="2842"/>
      <c r="CB210" s="2842"/>
      <c r="CC210" s="2842"/>
      <c r="CD210" s="2842"/>
      <c r="CE210" s="2842"/>
      <c r="CF210" s="2842"/>
      <c r="CG210" s="2842"/>
      <c r="CH210" s="2842"/>
      <c r="CI210" s="2842"/>
      <c r="CJ210" s="2842"/>
      <c r="CK210" s="2842"/>
      <c r="CL210" s="2842"/>
      <c r="CM210" s="2842"/>
      <c r="CN210" s="2842"/>
      <c r="CO210" s="2842"/>
      <c r="CP210" s="2842"/>
      <c r="CQ210" s="2842"/>
      <c r="CR210" s="2842"/>
      <c r="CS210" s="2842"/>
      <c r="CT210" s="2842"/>
      <c r="CU210" s="2842"/>
    </row>
    <row r="211" spans="2:99" ht="12.75" customHeight="1">
      <c r="B211" s="2918"/>
      <c r="C211" s="2891"/>
      <c r="D211" s="2891" t="str">
        <f t="shared" si="30"/>
        <v>Medium</v>
      </c>
      <c r="E211" s="2891" t="s">
        <v>2693</v>
      </c>
      <c r="F211" s="2919"/>
      <c r="G211" s="2919"/>
      <c r="H211" s="2919"/>
      <c r="I211" s="2919"/>
      <c r="J211" s="2919"/>
      <c r="K211" s="2919"/>
      <c r="L211" s="2919"/>
      <c r="M211" s="2919"/>
      <c r="N211" s="2919"/>
      <c r="O211" s="2919"/>
      <c r="P211" s="2919"/>
      <c r="Q211" s="2919"/>
      <c r="R211" s="2919"/>
      <c r="S211" s="2919"/>
      <c r="T211" s="2919"/>
      <c r="U211" s="2919"/>
      <c r="V211" s="2919"/>
      <c r="W211" s="2919"/>
      <c r="X211" s="2919"/>
      <c r="Y211" s="2919"/>
      <c r="Z211" s="2919"/>
      <c r="AA211" s="2919"/>
      <c r="AB211" s="2919"/>
      <c r="AC211" s="2919"/>
      <c r="AD211" s="2919"/>
      <c r="AE211" s="2919"/>
      <c r="AF211" s="2919"/>
      <c r="AG211" s="2919"/>
      <c r="AH211" s="2919"/>
      <c r="AI211" s="2919"/>
      <c r="AJ211" s="2919"/>
      <c r="AK211" s="2919"/>
      <c r="AL211" s="2919"/>
      <c r="AM211" s="2919"/>
      <c r="AN211" s="2919"/>
      <c r="AO211" s="2919"/>
      <c r="AP211" s="2919"/>
      <c r="AQ211" s="2919"/>
      <c r="AR211" s="2919"/>
      <c r="AS211" s="2919"/>
      <c r="AT211" s="2919"/>
      <c r="AU211" s="2919"/>
      <c r="AV211" s="2919"/>
      <c r="AW211" s="2919"/>
      <c r="AX211" s="2919"/>
      <c r="AY211" s="2842"/>
      <c r="AZ211" s="2842"/>
      <c r="BA211" s="2842"/>
      <c r="BB211" s="2842"/>
      <c r="BC211" s="2842"/>
      <c r="BD211" s="2842"/>
      <c r="BE211" s="2842"/>
      <c r="BF211" s="2842"/>
      <c r="BG211" s="2842"/>
      <c r="BH211" s="2842"/>
      <c r="BI211" s="2842"/>
      <c r="BJ211" s="2842"/>
      <c r="BK211" s="2842"/>
      <c r="BL211" s="2842"/>
      <c r="BM211" s="2842"/>
      <c r="BN211" s="2842"/>
      <c r="BO211" s="2842"/>
      <c r="BP211" s="2842"/>
      <c r="BQ211" s="2842"/>
      <c r="BR211" s="2842"/>
      <c r="BS211" s="2842"/>
      <c r="BT211" s="2842"/>
      <c r="BU211" s="2842"/>
      <c r="BV211" s="2842"/>
      <c r="BW211" s="2842"/>
      <c r="BX211" s="2842"/>
      <c r="BY211" s="2842"/>
      <c r="BZ211" s="2842"/>
      <c r="CA211" s="2842"/>
      <c r="CB211" s="2842"/>
      <c r="CC211" s="2842"/>
      <c r="CD211" s="2842"/>
      <c r="CE211" s="2842"/>
      <c r="CF211" s="2842"/>
      <c r="CG211" s="2842"/>
      <c r="CH211" s="2842"/>
      <c r="CI211" s="2842"/>
      <c r="CJ211" s="2842"/>
      <c r="CK211" s="2842"/>
      <c r="CL211" s="2842"/>
      <c r="CM211" s="2842"/>
      <c r="CN211" s="2842"/>
      <c r="CO211" s="2842"/>
      <c r="CP211" s="2842"/>
      <c r="CQ211" s="2842"/>
      <c r="CR211" s="2842"/>
      <c r="CS211" s="2842"/>
      <c r="CT211" s="2842"/>
      <c r="CU211" s="2842"/>
    </row>
    <row r="212" spans="2:99" ht="12.75" customHeight="1">
      <c r="B212" s="2918"/>
      <c r="C212" s="2891"/>
      <c r="D212" s="2891" t="str">
        <f t="shared" si="30"/>
        <v>High</v>
      </c>
      <c r="E212" s="2891" t="s">
        <v>2693</v>
      </c>
      <c r="F212" s="2919"/>
      <c r="G212" s="2919"/>
      <c r="H212" s="2919"/>
      <c r="I212" s="2919"/>
      <c r="J212" s="2919"/>
      <c r="K212" s="2919"/>
      <c r="L212" s="2919"/>
      <c r="M212" s="2919"/>
      <c r="N212" s="2919"/>
      <c r="O212" s="2919"/>
      <c r="P212" s="2919"/>
      <c r="Q212" s="2919"/>
      <c r="R212" s="2919"/>
      <c r="S212" s="2919"/>
      <c r="T212" s="2919"/>
      <c r="U212" s="2919"/>
      <c r="V212" s="2919"/>
      <c r="W212" s="2919"/>
      <c r="X212" s="2919"/>
      <c r="Y212" s="2919"/>
      <c r="Z212" s="2919"/>
      <c r="AA212" s="2919"/>
      <c r="AB212" s="2919"/>
      <c r="AC212" s="2919"/>
      <c r="AD212" s="2919"/>
      <c r="AE212" s="2919"/>
      <c r="AF212" s="2919"/>
      <c r="AG212" s="2919"/>
      <c r="AH212" s="2919"/>
      <c r="AI212" s="2919"/>
      <c r="AJ212" s="2919"/>
      <c r="AK212" s="2919"/>
      <c r="AL212" s="2919"/>
      <c r="AM212" s="2919"/>
      <c r="AN212" s="2919"/>
      <c r="AO212" s="2919"/>
      <c r="AP212" s="2919"/>
      <c r="AQ212" s="2919"/>
      <c r="AR212" s="2919"/>
      <c r="AS212" s="2919"/>
      <c r="AT212" s="2919"/>
      <c r="AU212" s="2919"/>
      <c r="AV212" s="2919"/>
      <c r="AW212" s="2919"/>
      <c r="AX212" s="2919"/>
      <c r="AY212" s="2842"/>
      <c r="AZ212" s="2842"/>
      <c r="BA212" s="2842"/>
      <c r="BB212" s="2842"/>
      <c r="BC212" s="2842"/>
      <c r="BD212" s="2842"/>
      <c r="BE212" s="2842"/>
      <c r="BF212" s="2842"/>
      <c r="BG212" s="2842"/>
      <c r="BH212" s="2842"/>
      <c r="BI212" s="2842"/>
      <c r="BJ212" s="2842"/>
      <c r="BK212" s="2842"/>
      <c r="BL212" s="2842"/>
      <c r="BM212" s="2842"/>
      <c r="BN212" s="2842"/>
      <c r="BO212" s="2842"/>
      <c r="BP212" s="2842"/>
      <c r="BQ212" s="2842"/>
      <c r="BR212" s="2842"/>
      <c r="BS212" s="2842"/>
      <c r="BT212" s="2842"/>
      <c r="BU212" s="2842"/>
      <c r="BV212" s="2842"/>
      <c r="BW212" s="2842"/>
      <c r="BX212" s="2842"/>
      <c r="BY212" s="2842"/>
      <c r="BZ212" s="2842"/>
      <c r="CA212" s="2842"/>
      <c r="CB212" s="2842"/>
      <c r="CC212" s="2842"/>
      <c r="CD212" s="2842"/>
      <c r="CE212" s="2842"/>
      <c r="CF212" s="2842"/>
      <c r="CG212" s="2842"/>
      <c r="CH212" s="2842"/>
      <c r="CI212" s="2842"/>
      <c r="CJ212" s="2842"/>
      <c r="CK212" s="2842"/>
      <c r="CL212" s="2842"/>
      <c r="CM212" s="2842"/>
      <c r="CN212" s="2842"/>
      <c r="CO212" s="2842"/>
      <c r="CP212" s="2842"/>
      <c r="CQ212" s="2842"/>
      <c r="CR212" s="2842"/>
      <c r="CS212" s="2842"/>
      <c r="CT212" s="2842"/>
      <c r="CU212" s="2842"/>
    </row>
    <row r="213" spans="2:99" ht="12.75" customHeight="1">
      <c r="B213" s="2918"/>
      <c r="C213" s="2891"/>
      <c r="D213" s="2891" t="str">
        <f t="shared" si="30"/>
        <v>Very High</v>
      </c>
      <c r="E213" s="2891" t="s">
        <v>2693</v>
      </c>
      <c r="F213" s="2919"/>
      <c r="G213" s="2919"/>
      <c r="H213" s="2919"/>
      <c r="I213" s="2919"/>
      <c r="J213" s="2919"/>
      <c r="K213" s="2919"/>
      <c r="L213" s="2919"/>
      <c r="M213" s="2919"/>
      <c r="N213" s="2919"/>
      <c r="O213" s="2919"/>
      <c r="P213" s="2919"/>
      <c r="Q213" s="2919"/>
      <c r="R213" s="2919"/>
      <c r="S213" s="2919"/>
      <c r="T213" s="2919"/>
      <c r="U213" s="2919"/>
      <c r="V213" s="2919"/>
      <c r="W213" s="2919"/>
      <c r="X213" s="2919"/>
      <c r="Y213" s="2919"/>
      <c r="Z213" s="2919"/>
      <c r="AA213" s="2919"/>
      <c r="AB213" s="2919"/>
      <c r="AC213" s="2919"/>
      <c r="AD213" s="2919"/>
      <c r="AE213" s="2919"/>
      <c r="AF213" s="2919"/>
      <c r="AG213" s="2919"/>
      <c r="AH213" s="2919"/>
      <c r="AI213" s="2919"/>
      <c r="AJ213" s="2919"/>
      <c r="AK213" s="2919"/>
      <c r="AL213" s="2919"/>
      <c r="AM213" s="2919"/>
      <c r="AN213" s="2919"/>
      <c r="AO213" s="2919"/>
      <c r="AP213" s="2919"/>
      <c r="AQ213" s="2919"/>
      <c r="AR213" s="2919"/>
      <c r="AS213" s="2919"/>
      <c r="AT213" s="2919"/>
      <c r="AU213" s="2919"/>
      <c r="AV213" s="2919"/>
      <c r="AW213" s="2919"/>
      <c r="AX213" s="2919"/>
      <c r="AY213" s="2842"/>
      <c r="AZ213" s="2842"/>
      <c r="BA213" s="2842"/>
      <c r="BB213" s="2842"/>
      <c r="BC213" s="2842"/>
      <c r="BD213" s="2842"/>
      <c r="BE213" s="2842"/>
      <c r="BF213" s="2842"/>
      <c r="BG213" s="2842"/>
      <c r="BH213" s="2842"/>
      <c r="BI213" s="2842"/>
      <c r="BJ213" s="2842"/>
      <c r="BK213" s="2842"/>
      <c r="BL213" s="2842"/>
      <c r="BM213" s="2842"/>
      <c r="BN213" s="2842"/>
      <c r="BO213" s="2842"/>
      <c r="BP213" s="2842"/>
      <c r="BQ213" s="2842"/>
      <c r="BR213" s="2842"/>
      <c r="BS213" s="2842"/>
      <c r="BT213" s="2842"/>
      <c r="BU213" s="2842"/>
      <c r="BV213" s="2842"/>
      <c r="BW213" s="2842"/>
      <c r="BX213" s="2842"/>
      <c r="BY213" s="2842"/>
      <c r="BZ213" s="2842"/>
      <c r="CA213" s="2842"/>
      <c r="CB213" s="2842"/>
      <c r="CC213" s="2842"/>
      <c r="CD213" s="2842"/>
      <c r="CE213" s="2842"/>
      <c r="CF213" s="2842"/>
      <c r="CG213" s="2842"/>
      <c r="CH213" s="2842"/>
      <c r="CI213" s="2842"/>
      <c r="CJ213" s="2842"/>
      <c r="CK213" s="2842"/>
      <c r="CL213" s="2842"/>
      <c r="CM213" s="2842"/>
      <c r="CN213" s="2842"/>
      <c r="CO213" s="2842"/>
      <c r="CP213" s="2842"/>
      <c r="CQ213" s="2842"/>
      <c r="CR213" s="2842"/>
      <c r="CS213" s="2842"/>
      <c r="CT213" s="2842"/>
      <c r="CU213" s="2842"/>
    </row>
    <row r="214" spans="2:99" ht="12.75" customHeight="1">
      <c r="B214" s="2918">
        <v>3</v>
      </c>
      <c r="C214" s="2891" t="s">
        <v>1846</v>
      </c>
      <c r="D214" s="2891" t="str">
        <f t="shared" si="30"/>
        <v>Low</v>
      </c>
      <c r="E214" s="2891" t="s">
        <v>2694</v>
      </c>
      <c r="F214" s="2919"/>
      <c r="G214" s="2919"/>
      <c r="H214" s="2919"/>
      <c r="I214" s="2919"/>
      <c r="J214" s="2919"/>
      <c r="K214" s="2919"/>
      <c r="L214" s="2919"/>
      <c r="M214" s="2919"/>
      <c r="N214" s="2919"/>
      <c r="O214" s="2919"/>
      <c r="P214" s="2919"/>
      <c r="Q214" s="2919"/>
      <c r="R214" s="2919"/>
      <c r="S214" s="2919"/>
      <c r="T214" s="2919"/>
      <c r="U214" s="2919"/>
      <c r="V214" s="2919"/>
      <c r="W214" s="2919"/>
      <c r="X214" s="2919"/>
      <c r="Y214" s="2919"/>
      <c r="Z214" s="2919"/>
      <c r="AA214" s="2919"/>
      <c r="AB214" s="2919"/>
      <c r="AC214" s="2919"/>
      <c r="AD214" s="2919"/>
      <c r="AE214" s="2919"/>
      <c r="AF214" s="2919"/>
      <c r="AG214" s="2919"/>
      <c r="AH214" s="2919"/>
      <c r="AI214" s="2919"/>
      <c r="AJ214" s="2919"/>
      <c r="AK214" s="2919"/>
      <c r="AL214" s="2919"/>
      <c r="AM214" s="2919"/>
      <c r="AN214" s="2919"/>
      <c r="AO214" s="2919"/>
      <c r="AP214" s="2919"/>
      <c r="AQ214" s="2919"/>
      <c r="AR214" s="2919"/>
      <c r="AS214" s="2919"/>
      <c r="AT214" s="2919"/>
      <c r="AU214" s="2919"/>
      <c r="AV214" s="2919"/>
      <c r="AW214" s="2919"/>
      <c r="AX214" s="2919"/>
      <c r="AY214" s="2842"/>
      <c r="AZ214" s="2842"/>
      <c r="BA214" s="2842"/>
      <c r="BB214" s="2842"/>
      <c r="BC214" s="2842"/>
      <c r="BD214" s="2842"/>
      <c r="BE214" s="2842"/>
      <c r="BF214" s="2842"/>
      <c r="BG214" s="2842"/>
      <c r="BH214" s="2842"/>
      <c r="BI214" s="2842"/>
      <c r="BJ214" s="2842"/>
      <c r="BK214" s="2842"/>
      <c r="BL214" s="2842"/>
      <c r="BM214" s="2842"/>
      <c r="BN214" s="2842"/>
      <c r="BO214" s="2842"/>
      <c r="BP214" s="2842"/>
      <c r="BQ214" s="2842"/>
      <c r="BR214" s="2842"/>
      <c r="BS214" s="2842"/>
      <c r="BT214" s="2842"/>
      <c r="BU214" s="2842"/>
      <c r="BV214" s="2842"/>
      <c r="BW214" s="2842"/>
      <c r="BX214" s="2842"/>
      <c r="BY214" s="2842"/>
      <c r="BZ214" s="2842"/>
      <c r="CA214" s="2842"/>
      <c r="CB214" s="2842"/>
      <c r="CC214" s="2842"/>
      <c r="CD214" s="2842"/>
      <c r="CE214" s="2842"/>
      <c r="CF214" s="2842"/>
      <c r="CG214" s="2842"/>
      <c r="CH214" s="2842"/>
      <c r="CI214" s="2842"/>
      <c r="CJ214" s="2842"/>
      <c r="CK214" s="2842"/>
      <c r="CL214" s="2842"/>
      <c r="CM214" s="2842"/>
      <c r="CN214" s="2842"/>
      <c r="CO214" s="2842"/>
      <c r="CP214" s="2842"/>
      <c r="CQ214" s="2842"/>
      <c r="CR214" s="2842"/>
      <c r="CS214" s="2842"/>
      <c r="CT214" s="2842"/>
      <c r="CU214" s="2842"/>
    </row>
    <row r="215" spans="2:99" ht="12.75" customHeight="1">
      <c r="B215" s="2918"/>
      <c r="C215" s="2891"/>
      <c r="D215" s="2891" t="str">
        <f t="shared" si="30"/>
        <v>Medium</v>
      </c>
      <c r="E215" s="2891" t="s">
        <v>2694</v>
      </c>
      <c r="F215" s="2919"/>
      <c r="G215" s="2919"/>
      <c r="H215" s="2919"/>
      <c r="I215" s="2919"/>
      <c r="J215" s="2919"/>
      <c r="K215" s="2919"/>
      <c r="L215" s="2919"/>
      <c r="M215" s="2919"/>
      <c r="N215" s="2919"/>
      <c r="O215" s="2919"/>
      <c r="P215" s="2919"/>
      <c r="Q215" s="2919"/>
      <c r="R215" s="2919"/>
      <c r="S215" s="2919"/>
      <c r="T215" s="2919"/>
      <c r="U215" s="2919"/>
      <c r="V215" s="2919"/>
      <c r="W215" s="2919"/>
      <c r="X215" s="2919"/>
      <c r="Y215" s="2919"/>
      <c r="Z215" s="2919"/>
      <c r="AA215" s="2919"/>
      <c r="AB215" s="2919"/>
      <c r="AC215" s="2919"/>
      <c r="AD215" s="2919"/>
      <c r="AE215" s="2919"/>
      <c r="AF215" s="2919"/>
      <c r="AG215" s="2919"/>
      <c r="AH215" s="2919"/>
      <c r="AI215" s="2919"/>
      <c r="AJ215" s="2919"/>
      <c r="AK215" s="2919"/>
      <c r="AL215" s="2919"/>
      <c r="AM215" s="2919"/>
      <c r="AN215" s="2919"/>
      <c r="AO215" s="2919"/>
      <c r="AP215" s="2919"/>
      <c r="AQ215" s="2919"/>
      <c r="AR215" s="2919"/>
      <c r="AS215" s="2919"/>
      <c r="AT215" s="2919"/>
      <c r="AU215" s="2919"/>
      <c r="AV215" s="2919"/>
      <c r="AW215" s="2919"/>
      <c r="AX215" s="2919"/>
      <c r="AY215" s="2842"/>
      <c r="AZ215" s="2842"/>
      <c r="BA215" s="2842"/>
      <c r="BB215" s="2842"/>
      <c r="BC215" s="2842"/>
      <c r="BD215" s="2842"/>
      <c r="BE215" s="2842"/>
      <c r="BF215" s="2842"/>
      <c r="BG215" s="2842"/>
      <c r="BH215" s="2842"/>
      <c r="BI215" s="2842"/>
      <c r="BJ215" s="2842"/>
      <c r="BK215" s="2842"/>
      <c r="BL215" s="2842"/>
      <c r="BM215" s="2842"/>
      <c r="BN215" s="2842"/>
      <c r="BO215" s="2842"/>
      <c r="BP215" s="2842"/>
      <c r="BQ215" s="2842"/>
      <c r="BR215" s="2842"/>
      <c r="BS215" s="2842"/>
      <c r="BT215" s="2842"/>
      <c r="BU215" s="2842"/>
      <c r="BV215" s="2842"/>
      <c r="BW215" s="2842"/>
      <c r="BX215" s="2842"/>
      <c r="BY215" s="2842"/>
      <c r="BZ215" s="2842"/>
      <c r="CA215" s="2842"/>
      <c r="CB215" s="2842"/>
      <c r="CC215" s="2842"/>
      <c r="CD215" s="2842"/>
      <c r="CE215" s="2842"/>
      <c r="CF215" s="2842"/>
      <c r="CG215" s="2842"/>
      <c r="CH215" s="2842"/>
      <c r="CI215" s="2842"/>
      <c r="CJ215" s="2842"/>
      <c r="CK215" s="2842"/>
      <c r="CL215" s="2842"/>
      <c r="CM215" s="2842"/>
      <c r="CN215" s="2842"/>
      <c r="CO215" s="2842"/>
      <c r="CP215" s="2842"/>
      <c r="CQ215" s="2842"/>
      <c r="CR215" s="2842"/>
      <c r="CS215" s="2842"/>
      <c r="CT215" s="2842"/>
      <c r="CU215" s="2842"/>
    </row>
    <row r="216" spans="2:99" ht="12.75" customHeight="1">
      <c r="B216" s="2918"/>
      <c r="C216" s="2891"/>
      <c r="D216" s="2891" t="str">
        <f t="shared" si="30"/>
        <v>High</v>
      </c>
      <c r="E216" s="2891" t="s">
        <v>2694</v>
      </c>
      <c r="F216" s="2919"/>
      <c r="G216" s="2919"/>
      <c r="H216" s="2919"/>
      <c r="I216" s="2919"/>
      <c r="J216" s="2919"/>
      <c r="K216" s="2919"/>
      <c r="L216" s="2919"/>
      <c r="M216" s="2919"/>
      <c r="N216" s="2919"/>
      <c r="O216" s="2919"/>
      <c r="P216" s="2919"/>
      <c r="Q216" s="2919"/>
      <c r="R216" s="2919"/>
      <c r="S216" s="2919"/>
      <c r="T216" s="2919"/>
      <c r="U216" s="2919"/>
      <c r="V216" s="2919"/>
      <c r="W216" s="2919"/>
      <c r="X216" s="2919"/>
      <c r="Y216" s="2919"/>
      <c r="Z216" s="2919"/>
      <c r="AA216" s="2919"/>
      <c r="AB216" s="2919"/>
      <c r="AC216" s="2919"/>
      <c r="AD216" s="2919"/>
      <c r="AE216" s="2919"/>
      <c r="AF216" s="2919"/>
      <c r="AG216" s="2919"/>
      <c r="AH216" s="2919"/>
      <c r="AI216" s="2919"/>
      <c r="AJ216" s="2919"/>
      <c r="AK216" s="2919"/>
      <c r="AL216" s="2919"/>
      <c r="AM216" s="2919"/>
      <c r="AN216" s="2919"/>
      <c r="AO216" s="2919"/>
      <c r="AP216" s="2919"/>
      <c r="AQ216" s="2919"/>
      <c r="AR216" s="2919"/>
      <c r="AS216" s="2919"/>
      <c r="AT216" s="2919"/>
      <c r="AU216" s="2919"/>
      <c r="AV216" s="2919"/>
      <c r="AW216" s="2919"/>
      <c r="AX216" s="2919"/>
      <c r="AY216" s="2842"/>
      <c r="AZ216" s="2842"/>
      <c r="BA216" s="2842"/>
      <c r="BB216" s="2842"/>
      <c r="BC216" s="2842"/>
      <c r="BD216" s="2842"/>
      <c r="BE216" s="2842"/>
      <c r="BF216" s="2842"/>
      <c r="BG216" s="2842"/>
      <c r="BH216" s="2842"/>
      <c r="BI216" s="2842"/>
      <c r="BJ216" s="2842"/>
      <c r="BK216" s="2842"/>
      <c r="BL216" s="2842"/>
      <c r="BM216" s="2842"/>
      <c r="BN216" s="2842"/>
      <c r="BO216" s="2842"/>
      <c r="BP216" s="2842"/>
      <c r="BQ216" s="2842"/>
      <c r="BR216" s="2842"/>
      <c r="BS216" s="2842"/>
      <c r="BT216" s="2842"/>
      <c r="BU216" s="2842"/>
      <c r="BV216" s="2842"/>
      <c r="BW216" s="2842"/>
      <c r="BX216" s="2842"/>
      <c r="BY216" s="2842"/>
      <c r="BZ216" s="2842"/>
      <c r="CA216" s="2842"/>
      <c r="CB216" s="2842"/>
      <c r="CC216" s="2842"/>
      <c r="CD216" s="2842"/>
      <c r="CE216" s="2842"/>
      <c r="CF216" s="2842"/>
      <c r="CG216" s="2842"/>
      <c r="CH216" s="2842"/>
      <c r="CI216" s="2842"/>
      <c r="CJ216" s="2842"/>
      <c r="CK216" s="2842"/>
      <c r="CL216" s="2842"/>
      <c r="CM216" s="2842"/>
      <c r="CN216" s="2842"/>
      <c r="CO216" s="2842"/>
      <c r="CP216" s="2842"/>
      <c r="CQ216" s="2842"/>
      <c r="CR216" s="2842"/>
      <c r="CS216" s="2842"/>
      <c r="CT216" s="2842"/>
      <c r="CU216" s="2842"/>
    </row>
    <row r="217" spans="2:99" ht="12.75" customHeight="1">
      <c r="B217" s="2918"/>
      <c r="C217" s="2891"/>
      <c r="D217" s="2891" t="str">
        <f t="shared" si="30"/>
        <v>Very High</v>
      </c>
      <c r="E217" s="2891" t="s">
        <v>2694</v>
      </c>
      <c r="F217" s="2919"/>
      <c r="G217" s="2919"/>
      <c r="H217" s="2919"/>
      <c r="I217" s="2919"/>
      <c r="J217" s="2919"/>
      <c r="K217" s="2919"/>
      <c r="L217" s="2919"/>
      <c r="M217" s="2919"/>
      <c r="N217" s="2919"/>
      <c r="O217" s="2919"/>
      <c r="P217" s="2919"/>
      <c r="Q217" s="2919"/>
      <c r="R217" s="2919"/>
      <c r="S217" s="2919"/>
      <c r="T217" s="2919"/>
      <c r="U217" s="2919"/>
      <c r="V217" s="2919"/>
      <c r="W217" s="2919"/>
      <c r="X217" s="2919"/>
      <c r="Y217" s="2919"/>
      <c r="Z217" s="2919"/>
      <c r="AA217" s="2919"/>
      <c r="AB217" s="2919"/>
      <c r="AC217" s="2919"/>
      <c r="AD217" s="2919"/>
      <c r="AE217" s="2919"/>
      <c r="AF217" s="2919"/>
      <c r="AG217" s="2919"/>
      <c r="AH217" s="2919"/>
      <c r="AI217" s="2919"/>
      <c r="AJ217" s="2919"/>
      <c r="AK217" s="2919"/>
      <c r="AL217" s="2919"/>
      <c r="AM217" s="2919"/>
      <c r="AN217" s="2919"/>
      <c r="AO217" s="2919"/>
      <c r="AP217" s="2919"/>
      <c r="AQ217" s="2919"/>
      <c r="AR217" s="2919"/>
      <c r="AS217" s="2919"/>
      <c r="AT217" s="2919"/>
      <c r="AU217" s="2919"/>
      <c r="AV217" s="2919"/>
      <c r="AW217" s="2919"/>
      <c r="AX217" s="2919"/>
      <c r="AY217" s="2842"/>
      <c r="AZ217" s="2842"/>
      <c r="BA217" s="2842"/>
      <c r="BB217" s="2842"/>
      <c r="BC217" s="2842"/>
      <c r="BD217" s="2842"/>
      <c r="BE217" s="2842"/>
      <c r="BF217" s="2842"/>
      <c r="BG217" s="2842"/>
      <c r="BH217" s="2842"/>
      <c r="BI217" s="2842"/>
      <c r="BJ217" s="2842"/>
      <c r="BK217" s="2842"/>
      <c r="BL217" s="2842"/>
      <c r="BM217" s="2842"/>
      <c r="BN217" s="2842"/>
      <c r="BO217" s="2842"/>
      <c r="BP217" s="2842"/>
      <c r="BQ217" s="2842"/>
      <c r="BR217" s="2842"/>
      <c r="BS217" s="2842"/>
      <c r="BT217" s="2842"/>
      <c r="BU217" s="2842"/>
      <c r="BV217" s="2842"/>
      <c r="BW217" s="2842"/>
      <c r="BX217" s="2842"/>
      <c r="BY217" s="2842"/>
      <c r="BZ217" s="2842"/>
      <c r="CA217" s="2842"/>
      <c r="CB217" s="2842"/>
      <c r="CC217" s="2842"/>
      <c r="CD217" s="2842"/>
      <c r="CE217" s="2842"/>
      <c r="CF217" s="2842"/>
      <c r="CG217" s="2842"/>
      <c r="CH217" s="2842"/>
      <c r="CI217" s="2842"/>
      <c r="CJ217" s="2842"/>
      <c r="CK217" s="2842"/>
      <c r="CL217" s="2842"/>
      <c r="CM217" s="2842"/>
      <c r="CN217" s="2842"/>
      <c r="CO217" s="2842"/>
      <c r="CP217" s="2842"/>
      <c r="CQ217" s="2842"/>
      <c r="CR217" s="2842"/>
      <c r="CS217" s="2842"/>
      <c r="CT217" s="2842"/>
      <c r="CU217" s="2842"/>
    </row>
    <row r="218" spans="2:99" ht="12.75" customHeight="1">
      <c r="B218" s="2918">
        <v>4</v>
      </c>
      <c r="C218" s="2891" t="s">
        <v>2695</v>
      </c>
      <c r="D218" s="2891" t="str">
        <f t="shared" si="30"/>
        <v>Low</v>
      </c>
      <c r="E218" s="2891" t="s">
        <v>2696</v>
      </c>
      <c r="F218" s="2919"/>
      <c r="G218" s="2919"/>
      <c r="H218" s="2919"/>
      <c r="I218" s="2919"/>
      <c r="J218" s="2919"/>
      <c r="K218" s="2919"/>
      <c r="L218" s="2919"/>
      <c r="M218" s="2919"/>
      <c r="N218" s="2919"/>
      <c r="O218" s="2919"/>
      <c r="P218" s="2919"/>
      <c r="Q218" s="2919"/>
      <c r="R218" s="2919"/>
      <c r="S218" s="2919"/>
      <c r="T218" s="2919"/>
      <c r="U218" s="2919"/>
      <c r="V218" s="2919"/>
      <c r="W218" s="2919"/>
      <c r="X218" s="2919"/>
      <c r="Y218" s="2919"/>
      <c r="Z218" s="2919"/>
      <c r="AA218" s="2919"/>
      <c r="AB218" s="2919"/>
      <c r="AC218" s="2919"/>
      <c r="AD218" s="2919"/>
      <c r="AE218" s="2919"/>
      <c r="AF218" s="2919"/>
      <c r="AG218" s="2919"/>
      <c r="AH218" s="2919"/>
      <c r="AI218" s="2919"/>
      <c r="AJ218" s="2919"/>
      <c r="AK218" s="2919"/>
      <c r="AL218" s="2919"/>
      <c r="AM218" s="2919"/>
      <c r="AN218" s="2919"/>
      <c r="AO218" s="2919"/>
      <c r="AP218" s="2919"/>
      <c r="AQ218" s="2919"/>
      <c r="AR218" s="2919"/>
      <c r="AS218" s="2919"/>
      <c r="AT218" s="2919"/>
      <c r="AU218" s="2919"/>
      <c r="AV218" s="2919"/>
      <c r="AW218" s="2919"/>
      <c r="AX218" s="2919"/>
      <c r="AY218" s="2842"/>
      <c r="AZ218" s="2842"/>
      <c r="BA218" s="2842"/>
      <c r="BB218" s="2842"/>
      <c r="BC218" s="2842"/>
      <c r="BD218" s="2842"/>
      <c r="BE218" s="2842"/>
      <c r="BF218" s="2842"/>
      <c r="BG218" s="2842"/>
      <c r="BH218" s="2842"/>
      <c r="BI218" s="2842"/>
      <c r="BJ218" s="2842"/>
      <c r="BK218" s="2842"/>
      <c r="BL218" s="2842"/>
      <c r="BM218" s="2842"/>
      <c r="BN218" s="2842"/>
      <c r="BO218" s="2842"/>
      <c r="BP218" s="2842"/>
      <c r="BQ218" s="2842"/>
      <c r="BR218" s="2842"/>
      <c r="BS218" s="2842"/>
      <c r="BT218" s="2842"/>
      <c r="BU218" s="2842"/>
      <c r="BV218" s="2842"/>
      <c r="BW218" s="2842"/>
      <c r="BX218" s="2842"/>
      <c r="BY218" s="2842"/>
      <c r="BZ218" s="2842"/>
      <c r="CA218" s="2842"/>
      <c r="CB218" s="2842"/>
      <c r="CC218" s="2842"/>
      <c r="CD218" s="2842"/>
      <c r="CE218" s="2842"/>
      <c r="CF218" s="2842"/>
      <c r="CG218" s="2842"/>
      <c r="CH218" s="2842"/>
      <c r="CI218" s="2842"/>
      <c r="CJ218" s="2842"/>
      <c r="CK218" s="2842"/>
      <c r="CL218" s="2842"/>
      <c r="CM218" s="2842"/>
      <c r="CN218" s="2842"/>
      <c r="CO218" s="2842"/>
      <c r="CP218" s="2842"/>
      <c r="CQ218" s="2842"/>
      <c r="CR218" s="2842"/>
      <c r="CS218" s="2842"/>
      <c r="CT218" s="2842"/>
      <c r="CU218" s="2842"/>
    </row>
    <row r="219" spans="2:99" ht="12.75" customHeight="1">
      <c r="B219" s="2918"/>
      <c r="C219" s="2891"/>
      <c r="D219" s="2891" t="str">
        <f t="shared" si="30"/>
        <v>Medium</v>
      </c>
      <c r="E219" s="2891" t="s">
        <v>2696</v>
      </c>
      <c r="F219" s="2919"/>
      <c r="G219" s="2919"/>
      <c r="H219" s="2919"/>
      <c r="I219" s="2919"/>
      <c r="J219" s="2919"/>
      <c r="K219" s="2919"/>
      <c r="L219" s="2919"/>
      <c r="M219" s="2919"/>
      <c r="N219" s="2919"/>
      <c r="O219" s="2919"/>
      <c r="P219" s="2919"/>
      <c r="Q219" s="2919"/>
      <c r="R219" s="2919"/>
      <c r="S219" s="2919"/>
      <c r="T219" s="2919"/>
      <c r="U219" s="2919"/>
      <c r="V219" s="2919"/>
      <c r="W219" s="2919"/>
      <c r="X219" s="2919"/>
      <c r="Y219" s="2919"/>
      <c r="Z219" s="2919"/>
      <c r="AA219" s="2919"/>
      <c r="AB219" s="2919"/>
      <c r="AC219" s="2919"/>
      <c r="AD219" s="2919"/>
      <c r="AE219" s="2919"/>
      <c r="AF219" s="2919"/>
      <c r="AG219" s="2919"/>
      <c r="AH219" s="2919"/>
      <c r="AI219" s="2919"/>
      <c r="AJ219" s="2919"/>
      <c r="AK219" s="2919"/>
      <c r="AL219" s="2919"/>
      <c r="AM219" s="2919"/>
      <c r="AN219" s="2919"/>
      <c r="AO219" s="2919"/>
      <c r="AP219" s="2919"/>
      <c r="AQ219" s="2919"/>
      <c r="AR219" s="2919"/>
      <c r="AS219" s="2919"/>
      <c r="AT219" s="2919"/>
      <c r="AU219" s="2919"/>
      <c r="AV219" s="2919"/>
      <c r="AW219" s="2919"/>
      <c r="AX219" s="2919"/>
      <c r="AY219" s="2842"/>
      <c r="AZ219" s="2842"/>
      <c r="BA219" s="2842"/>
      <c r="BB219" s="2842"/>
      <c r="BC219" s="2842"/>
      <c r="BD219" s="2842"/>
      <c r="BE219" s="2842"/>
      <c r="BF219" s="2842"/>
      <c r="BG219" s="2842"/>
      <c r="BH219" s="2842"/>
      <c r="BI219" s="2842"/>
      <c r="BJ219" s="2842"/>
      <c r="BK219" s="2842"/>
      <c r="BL219" s="2842"/>
      <c r="BM219" s="2842"/>
      <c r="BN219" s="2842"/>
      <c r="BO219" s="2842"/>
      <c r="BP219" s="2842"/>
      <c r="BQ219" s="2842"/>
      <c r="BR219" s="2842"/>
      <c r="BS219" s="2842"/>
      <c r="BT219" s="2842"/>
      <c r="BU219" s="2842"/>
      <c r="BV219" s="2842"/>
      <c r="BW219" s="2842"/>
      <c r="BX219" s="2842"/>
      <c r="BY219" s="2842"/>
      <c r="BZ219" s="2842"/>
      <c r="CA219" s="2842"/>
      <c r="CB219" s="2842"/>
      <c r="CC219" s="2842"/>
      <c r="CD219" s="2842"/>
      <c r="CE219" s="2842"/>
      <c r="CF219" s="2842"/>
      <c r="CG219" s="2842"/>
      <c r="CH219" s="2842"/>
      <c r="CI219" s="2842"/>
      <c r="CJ219" s="2842"/>
      <c r="CK219" s="2842"/>
      <c r="CL219" s="2842"/>
      <c r="CM219" s="2842"/>
      <c r="CN219" s="2842"/>
      <c r="CO219" s="2842"/>
      <c r="CP219" s="2842"/>
      <c r="CQ219" s="2842"/>
      <c r="CR219" s="2842"/>
      <c r="CS219" s="2842"/>
      <c r="CT219" s="2842"/>
      <c r="CU219" s="2842"/>
    </row>
    <row r="220" spans="2:99" ht="12.75" customHeight="1">
      <c r="B220" s="2918"/>
      <c r="C220" s="2891"/>
      <c r="D220" s="2891" t="str">
        <f t="shared" si="30"/>
        <v>High</v>
      </c>
      <c r="E220" s="2891" t="s">
        <v>2696</v>
      </c>
      <c r="F220" s="2919"/>
      <c r="G220" s="2919"/>
      <c r="H220" s="2919"/>
      <c r="I220" s="2919"/>
      <c r="J220" s="2919"/>
      <c r="K220" s="2919"/>
      <c r="L220" s="2919"/>
      <c r="M220" s="2919"/>
      <c r="N220" s="2919"/>
      <c r="O220" s="2919"/>
      <c r="P220" s="2919"/>
      <c r="Q220" s="2919"/>
      <c r="R220" s="2919"/>
      <c r="S220" s="2919"/>
      <c r="T220" s="2919"/>
      <c r="U220" s="2919"/>
      <c r="V220" s="2919"/>
      <c r="W220" s="2919"/>
      <c r="X220" s="2919"/>
      <c r="Y220" s="2919"/>
      <c r="Z220" s="2919"/>
      <c r="AA220" s="2919"/>
      <c r="AB220" s="2919"/>
      <c r="AC220" s="2919"/>
      <c r="AD220" s="2919"/>
      <c r="AE220" s="2919"/>
      <c r="AF220" s="2919"/>
      <c r="AG220" s="2919"/>
      <c r="AH220" s="2919"/>
      <c r="AI220" s="2919"/>
      <c r="AJ220" s="2919"/>
      <c r="AK220" s="2919"/>
      <c r="AL220" s="2919"/>
      <c r="AM220" s="2919"/>
      <c r="AN220" s="2919"/>
      <c r="AO220" s="2919"/>
      <c r="AP220" s="2919"/>
      <c r="AQ220" s="2919"/>
      <c r="AR220" s="2919"/>
      <c r="AS220" s="2919"/>
      <c r="AT220" s="2919"/>
      <c r="AU220" s="2919"/>
      <c r="AV220" s="2919"/>
      <c r="AW220" s="2919"/>
      <c r="AX220" s="2919"/>
      <c r="AY220" s="2842"/>
      <c r="AZ220" s="2842"/>
      <c r="BA220" s="2842"/>
      <c r="BB220" s="2842"/>
      <c r="BC220" s="2842"/>
      <c r="BD220" s="2842"/>
      <c r="BE220" s="2842"/>
      <c r="BF220" s="2842"/>
      <c r="BG220" s="2842"/>
      <c r="BH220" s="2842"/>
      <c r="BI220" s="2842"/>
      <c r="BJ220" s="2842"/>
      <c r="BK220" s="2842"/>
      <c r="BL220" s="2842"/>
      <c r="BM220" s="2842"/>
      <c r="BN220" s="2842"/>
      <c r="BO220" s="2842"/>
      <c r="BP220" s="2842"/>
      <c r="BQ220" s="2842"/>
      <c r="BR220" s="2842"/>
      <c r="BS220" s="2842"/>
      <c r="BT220" s="2842"/>
      <c r="BU220" s="2842"/>
      <c r="BV220" s="2842"/>
      <c r="BW220" s="2842"/>
      <c r="BX220" s="2842"/>
      <c r="BY220" s="2842"/>
      <c r="BZ220" s="2842"/>
      <c r="CA220" s="2842"/>
      <c r="CB220" s="2842"/>
      <c r="CC220" s="2842"/>
      <c r="CD220" s="2842"/>
      <c r="CE220" s="2842"/>
      <c r="CF220" s="2842"/>
      <c r="CG220" s="2842"/>
      <c r="CH220" s="2842"/>
      <c r="CI220" s="2842"/>
      <c r="CJ220" s="2842"/>
      <c r="CK220" s="2842"/>
      <c r="CL220" s="2842"/>
      <c r="CM220" s="2842"/>
      <c r="CN220" s="2842"/>
      <c r="CO220" s="2842"/>
      <c r="CP220" s="2842"/>
      <c r="CQ220" s="2842"/>
      <c r="CR220" s="2842"/>
      <c r="CS220" s="2842"/>
      <c r="CT220" s="2842"/>
      <c r="CU220" s="2842"/>
    </row>
    <row r="221" spans="2:99" ht="12.75" customHeight="1">
      <c r="B221" s="2918"/>
      <c r="C221" s="2891"/>
      <c r="D221" s="2891" t="str">
        <f t="shared" si="30"/>
        <v>Very High</v>
      </c>
      <c r="E221" s="2891" t="s">
        <v>2696</v>
      </c>
      <c r="F221" s="2919"/>
      <c r="G221" s="2919"/>
      <c r="H221" s="2919"/>
      <c r="I221" s="2919"/>
      <c r="J221" s="2919"/>
      <c r="K221" s="2919"/>
      <c r="L221" s="2919"/>
      <c r="M221" s="2919"/>
      <c r="N221" s="2919"/>
      <c r="O221" s="2919"/>
      <c r="P221" s="2919"/>
      <c r="Q221" s="2919"/>
      <c r="R221" s="2919"/>
      <c r="S221" s="2919"/>
      <c r="T221" s="2919"/>
      <c r="U221" s="2919"/>
      <c r="V221" s="2919"/>
      <c r="W221" s="2919"/>
      <c r="X221" s="2919"/>
      <c r="Y221" s="2919"/>
      <c r="Z221" s="2919"/>
      <c r="AA221" s="2919"/>
      <c r="AB221" s="2919"/>
      <c r="AC221" s="2919"/>
      <c r="AD221" s="2919"/>
      <c r="AE221" s="2919"/>
      <c r="AF221" s="2919"/>
      <c r="AG221" s="2919"/>
      <c r="AH221" s="2919"/>
      <c r="AI221" s="2919"/>
      <c r="AJ221" s="2919"/>
      <c r="AK221" s="2919"/>
      <c r="AL221" s="2919"/>
      <c r="AM221" s="2919"/>
      <c r="AN221" s="2919"/>
      <c r="AO221" s="2919"/>
      <c r="AP221" s="2919"/>
      <c r="AQ221" s="2919"/>
      <c r="AR221" s="2919"/>
      <c r="AS221" s="2919"/>
      <c r="AT221" s="2919"/>
      <c r="AU221" s="2919"/>
      <c r="AV221" s="2919"/>
      <c r="AW221" s="2919"/>
      <c r="AX221" s="2919"/>
      <c r="AY221" s="2842"/>
      <c r="AZ221" s="2842"/>
      <c r="BA221" s="2842"/>
      <c r="BB221" s="2842"/>
      <c r="BC221" s="2842"/>
      <c r="BD221" s="2842"/>
      <c r="BE221" s="2842"/>
      <c r="BF221" s="2842"/>
      <c r="BG221" s="2842"/>
      <c r="BH221" s="2842"/>
      <c r="BI221" s="2842"/>
      <c r="BJ221" s="2842"/>
      <c r="BK221" s="2842"/>
      <c r="BL221" s="2842"/>
      <c r="BM221" s="2842"/>
      <c r="BN221" s="2842"/>
      <c r="BO221" s="2842"/>
      <c r="BP221" s="2842"/>
      <c r="BQ221" s="2842"/>
      <c r="BR221" s="2842"/>
      <c r="BS221" s="2842"/>
      <c r="BT221" s="2842"/>
      <c r="BU221" s="2842"/>
      <c r="BV221" s="2842"/>
      <c r="BW221" s="2842"/>
      <c r="BX221" s="2842"/>
      <c r="BY221" s="2842"/>
      <c r="BZ221" s="2842"/>
      <c r="CA221" s="2842"/>
      <c r="CB221" s="2842"/>
      <c r="CC221" s="2842"/>
      <c r="CD221" s="2842"/>
      <c r="CE221" s="2842"/>
      <c r="CF221" s="2842"/>
      <c r="CG221" s="2842"/>
      <c r="CH221" s="2842"/>
      <c r="CI221" s="2842"/>
      <c r="CJ221" s="2842"/>
      <c r="CK221" s="2842"/>
      <c r="CL221" s="2842"/>
      <c r="CM221" s="2842"/>
      <c r="CN221" s="2842"/>
      <c r="CO221" s="2842"/>
      <c r="CP221" s="2842"/>
      <c r="CQ221" s="2842"/>
      <c r="CR221" s="2842"/>
      <c r="CS221" s="2842"/>
      <c r="CT221" s="2842"/>
      <c r="CU221" s="2842"/>
    </row>
    <row r="222" spans="2:99" ht="12.75" customHeight="1">
      <c r="B222" s="2918">
        <v>5</v>
      </c>
      <c r="C222" s="2891" t="s">
        <v>2697</v>
      </c>
      <c r="D222" s="2891" t="str">
        <f t="shared" si="30"/>
        <v>Low</v>
      </c>
      <c r="E222" s="2891" t="s">
        <v>2696</v>
      </c>
      <c r="F222" s="2919"/>
      <c r="G222" s="2919"/>
      <c r="H222" s="2919"/>
      <c r="I222" s="2919"/>
      <c r="J222" s="2919"/>
      <c r="K222" s="2919"/>
      <c r="L222" s="2919"/>
      <c r="M222" s="2919"/>
      <c r="N222" s="2919"/>
      <c r="O222" s="2919"/>
      <c r="P222" s="2919"/>
      <c r="Q222" s="2919"/>
      <c r="R222" s="2919"/>
      <c r="S222" s="2919"/>
      <c r="T222" s="2919"/>
      <c r="U222" s="2919"/>
      <c r="V222" s="2919"/>
      <c r="W222" s="2919"/>
      <c r="X222" s="2919"/>
      <c r="Y222" s="2919"/>
      <c r="Z222" s="2919"/>
      <c r="AA222" s="2919"/>
      <c r="AB222" s="2919"/>
      <c r="AC222" s="2919"/>
      <c r="AD222" s="2919"/>
      <c r="AE222" s="2919"/>
      <c r="AF222" s="2919"/>
      <c r="AG222" s="2919"/>
      <c r="AH222" s="2919"/>
      <c r="AI222" s="2919"/>
      <c r="AJ222" s="2919"/>
      <c r="AK222" s="2919"/>
      <c r="AL222" s="2919"/>
      <c r="AM222" s="2919"/>
      <c r="AN222" s="2919"/>
      <c r="AO222" s="2919"/>
      <c r="AP222" s="2919"/>
      <c r="AQ222" s="2919"/>
      <c r="AR222" s="2919"/>
      <c r="AS222" s="2919"/>
      <c r="AT222" s="2919"/>
      <c r="AU222" s="2919"/>
      <c r="AV222" s="2919"/>
      <c r="AW222" s="2919"/>
      <c r="AX222" s="2919"/>
      <c r="AY222" s="2842"/>
      <c r="AZ222" s="2842"/>
      <c r="BA222" s="2842"/>
      <c r="BB222" s="2842"/>
      <c r="BC222" s="2842"/>
      <c r="BD222" s="2842"/>
      <c r="BE222" s="2842"/>
      <c r="BF222" s="2842"/>
      <c r="BG222" s="2842"/>
      <c r="BH222" s="2842"/>
      <c r="BI222" s="2842"/>
      <c r="BJ222" s="2842"/>
      <c r="BK222" s="2842"/>
      <c r="BL222" s="2842"/>
      <c r="BM222" s="2842"/>
      <c r="BN222" s="2842"/>
      <c r="BO222" s="2842"/>
      <c r="BP222" s="2842"/>
      <c r="BQ222" s="2842"/>
      <c r="BR222" s="2842"/>
      <c r="BS222" s="2842"/>
      <c r="BT222" s="2842"/>
      <c r="BU222" s="2842"/>
      <c r="BV222" s="2842"/>
      <c r="BW222" s="2842"/>
      <c r="BX222" s="2842"/>
      <c r="BY222" s="2842"/>
      <c r="BZ222" s="2842"/>
      <c r="CA222" s="2842"/>
      <c r="CB222" s="2842"/>
      <c r="CC222" s="2842"/>
      <c r="CD222" s="2842"/>
      <c r="CE222" s="2842"/>
      <c r="CF222" s="2842"/>
      <c r="CG222" s="2842"/>
      <c r="CH222" s="2842"/>
      <c r="CI222" s="2842"/>
      <c r="CJ222" s="2842"/>
      <c r="CK222" s="2842"/>
      <c r="CL222" s="2842"/>
      <c r="CM222" s="2842"/>
      <c r="CN222" s="2842"/>
      <c r="CO222" s="2842"/>
      <c r="CP222" s="2842"/>
      <c r="CQ222" s="2842"/>
      <c r="CR222" s="2842"/>
      <c r="CS222" s="2842"/>
      <c r="CT222" s="2842"/>
      <c r="CU222" s="2842"/>
    </row>
    <row r="223" spans="2:99" ht="12.75" customHeight="1">
      <c r="B223" s="2918"/>
      <c r="C223" s="2891"/>
      <c r="D223" s="2891" t="str">
        <f t="shared" si="30"/>
        <v>Medium</v>
      </c>
      <c r="E223" s="2891" t="s">
        <v>2696</v>
      </c>
      <c r="F223" s="2919"/>
      <c r="G223" s="2919"/>
      <c r="H223" s="2919"/>
      <c r="I223" s="2919"/>
      <c r="J223" s="2919"/>
      <c r="K223" s="2919"/>
      <c r="L223" s="2919"/>
      <c r="M223" s="2919"/>
      <c r="N223" s="2919"/>
      <c r="O223" s="2919"/>
      <c r="P223" s="2919"/>
      <c r="Q223" s="2919"/>
      <c r="R223" s="2919"/>
      <c r="S223" s="2919"/>
      <c r="T223" s="2919"/>
      <c r="U223" s="2919"/>
      <c r="V223" s="2919"/>
      <c r="W223" s="2919"/>
      <c r="X223" s="2919"/>
      <c r="Y223" s="2919"/>
      <c r="Z223" s="2919"/>
      <c r="AA223" s="2919"/>
      <c r="AB223" s="2919"/>
      <c r="AC223" s="2919"/>
      <c r="AD223" s="2919"/>
      <c r="AE223" s="2919"/>
      <c r="AF223" s="2919"/>
      <c r="AG223" s="2919"/>
      <c r="AH223" s="2919"/>
      <c r="AI223" s="2919"/>
      <c r="AJ223" s="2919"/>
      <c r="AK223" s="2919"/>
      <c r="AL223" s="2919"/>
      <c r="AM223" s="2919"/>
      <c r="AN223" s="2919"/>
      <c r="AO223" s="2919"/>
      <c r="AP223" s="2919"/>
      <c r="AQ223" s="2919"/>
      <c r="AR223" s="2919"/>
      <c r="AS223" s="2919"/>
      <c r="AT223" s="2919"/>
      <c r="AU223" s="2919"/>
      <c r="AV223" s="2919"/>
      <c r="AW223" s="2919"/>
      <c r="AX223" s="2919"/>
      <c r="AY223" s="2842"/>
      <c r="AZ223" s="2842"/>
      <c r="BA223" s="2842"/>
      <c r="BB223" s="2842"/>
      <c r="BC223" s="2842"/>
      <c r="BD223" s="2842"/>
      <c r="BE223" s="2842"/>
      <c r="BF223" s="2842"/>
      <c r="BG223" s="2842"/>
      <c r="BH223" s="2842"/>
      <c r="BI223" s="2842"/>
      <c r="BJ223" s="2842"/>
      <c r="BK223" s="2842"/>
      <c r="BL223" s="2842"/>
      <c r="BM223" s="2842"/>
      <c r="BN223" s="2842"/>
      <c r="BO223" s="2842"/>
      <c r="BP223" s="2842"/>
      <c r="BQ223" s="2842"/>
      <c r="BR223" s="2842"/>
      <c r="BS223" s="2842"/>
      <c r="BT223" s="2842"/>
      <c r="BU223" s="2842"/>
      <c r="BV223" s="2842"/>
      <c r="BW223" s="2842"/>
      <c r="BX223" s="2842"/>
      <c r="BY223" s="2842"/>
      <c r="BZ223" s="2842"/>
      <c r="CA223" s="2842"/>
      <c r="CB223" s="2842"/>
      <c r="CC223" s="2842"/>
      <c r="CD223" s="2842"/>
      <c r="CE223" s="2842"/>
      <c r="CF223" s="2842"/>
      <c r="CG223" s="2842"/>
      <c r="CH223" s="2842"/>
      <c r="CI223" s="2842"/>
      <c r="CJ223" s="2842"/>
      <c r="CK223" s="2842"/>
      <c r="CL223" s="2842"/>
      <c r="CM223" s="2842"/>
      <c r="CN223" s="2842"/>
      <c r="CO223" s="2842"/>
      <c r="CP223" s="2842"/>
      <c r="CQ223" s="2842"/>
      <c r="CR223" s="2842"/>
      <c r="CS223" s="2842"/>
      <c r="CT223" s="2842"/>
      <c r="CU223" s="2842"/>
    </row>
    <row r="224" spans="2:99" ht="12.75" customHeight="1">
      <c r="B224" s="2918"/>
      <c r="C224" s="2891"/>
      <c r="D224" s="2891" t="str">
        <f t="shared" si="30"/>
        <v>High</v>
      </c>
      <c r="E224" s="2891" t="s">
        <v>2696</v>
      </c>
      <c r="F224" s="2919"/>
      <c r="G224" s="2919"/>
      <c r="H224" s="2919"/>
      <c r="I224" s="2919"/>
      <c r="J224" s="2919"/>
      <c r="K224" s="2919"/>
      <c r="L224" s="2919"/>
      <c r="M224" s="2919"/>
      <c r="N224" s="2919"/>
      <c r="O224" s="2919"/>
      <c r="P224" s="2919"/>
      <c r="Q224" s="2919"/>
      <c r="R224" s="2919"/>
      <c r="S224" s="2919"/>
      <c r="T224" s="2919"/>
      <c r="U224" s="2919"/>
      <c r="V224" s="2919"/>
      <c r="W224" s="2919"/>
      <c r="X224" s="2919"/>
      <c r="Y224" s="2919"/>
      <c r="Z224" s="2919"/>
      <c r="AA224" s="2919"/>
      <c r="AB224" s="2919"/>
      <c r="AC224" s="2919"/>
      <c r="AD224" s="2919"/>
      <c r="AE224" s="2919"/>
      <c r="AF224" s="2919"/>
      <c r="AG224" s="2919"/>
      <c r="AH224" s="2919"/>
      <c r="AI224" s="2919"/>
      <c r="AJ224" s="2919"/>
      <c r="AK224" s="2919"/>
      <c r="AL224" s="2919"/>
      <c r="AM224" s="2919"/>
      <c r="AN224" s="2919"/>
      <c r="AO224" s="2919"/>
      <c r="AP224" s="2919"/>
      <c r="AQ224" s="2919"/>
      <c r="AR224" s="2919"/>
      <c r="AS224" s="2919"/>
      <c r="AT224" s="2919"/>
      <c r="AU224" s="2919"/>
      <c r="AV224" s="2919"/>
      <c r="AW224" s="2919"/>
      <c r="AX224" s="2919"/>
      <c r="AY224" s="2842"/>
      <c r="AZ224" s="2842"/>
      <c r="BA224" s="2842"/>
      <c r="BB224" s="2842"/>
      <c r="BC224" s="2842"/>
      <c r="BD224" s="2842"/>
      <c r="BE224" s="2842"/>
      <c r="BF224" s="2842"/>
      <c r="BG224" s="2842"/>
      <c r="BH224" s="2842"/>
      <c r="BI224" s="2842"/>
      <c r="BJ224" s="2842"/>
      <c r="BK224" s="2842"/>
      <c r="BL224" s="2842"/>
      <c r="BM224" s="2842"/>
      <c r="BN224" s="2842"/>
      <c r="BO224" s="2842"/>
      <c r="BP224" s="2842"/>
      <c r="BQ224" s="2842"/>
      <c r="BR224" s="2842"/>
      <c r="BS224" s="2842"/>
      <c r="BT224" s="2842"/>
      <c r="BU224" s="2842"/>
      <c r="BV224" s="2842"/>
      <c r="BW224" s="2842"/>
      <c r="BX224" s="2842"/>
      <c r="BY224" s="2842"/>
      <c r="BZ224" s="2842"/>
      <c r="CA224" s="2842"/>
      <c r="CB224" s="2842"/>
      <c r="CC224" s="2842"/>
      <c r="CD224" s="2842"/>
      <c r="CE224" s="2842"/>
      <c r="CF224" s="2842"/>
      <c r="CG224" s="2842"/>
      <c r="CH224" s="2842"/>
      <c r="CI224" s="2842"/>
      <c r="CJ224" s="2842"/>
      <c r="CK224" s="2842"/>
      <c r="CL224" s="2842"/>
      <c r="CM224" s="2842"/>
      <c r="CN224" s="2842"/>
      <c r="CO224" s="2842"/>
      <c r="CP224" s="2842"/>
      <c r="CQ224" s="2842"/>
      <c r="CR224" s="2842"/>
      <c r="CS224" s="2842"/>
      <c r="CT224" s="2842"/>
      <c r="CU224" s="2842"/>
    </row>
    <row r="225" spans="2:99" ht="12.75" customHeight="1">
      <c r="B225" s="2918"/>
      <c r="C225" s="2891"/>
      <c r="D225" s="2891" t="str">
        <f t="shared" si="30"/>
        <v>Very High</v>
      </c>
      <c r="E225" s="2891" t="s">
        <v>2696</v>
      </c>
      <c r="F225" s="2919"/>
      <c r="G225" s="2919"/>
      <c r="H225" s="2919"/>
      <c r="I225" s="2919"/>
      <c r="J225" s="2919"/>
      <c r="K225" s="2919"/>
      <c r="L225" s="2919"/>
      <c r="M225" s="2919"/>
      <c r="N225" s="2919"/>
      <c r="O225" s="2919"/>
      <c r="P225" s="2919"/>
      <c r="Q225" s="2919"/>
      <c r="R225" s="2919"/>
      <c r="S225" s="2919"/>
      <c r="T225" s="2919"/>
      <c r="U225" s="2919"/>
      <c r="V225" s="2919"/>
      <c r="W225" s="2919"/>
      <c r="X225" s="2919"/>
      <c r="Y225" s="2919"/>
      <c r="Z225" s="2919"/>
      <c r="AA225" s="2919"/>
      <c r="AB225" s="2919"/>
      <c r="AC225" s="2919"/>
      <c r="AD225" s="2919"/>
      <c r="AE225" s="2919"/>
      <c r="AF225" s="2919"/>
      <c r="AG225" s="2919"/>
      <c r="AH225" s="2919"/>
      <c r="AI225" s="2919"/>
      <c r="AJ225" s="2919"/>
      <c r="AK225" s="2919"/>
      <c r="AL225" s="2919"/>
      <c r="AM225" s="2919"/>
      <c r="AN225" s="2919"/>
      <c r="AO225" s="2919"/>
      <c r="AP225" s="2919"/>
      <c r="AQ225" s="2919"/>
      <c r="AR225" s="2919"/>
      <c r="AS225" s="2919"/>
      <c r="AT225" s="2919"/>
      <c r="AU225" s="2919"/>
      <c r="AV225" s="2919"/>
      <c r="AW225" s="2919"/>
      <c r="AX225" s="2919"/>
      <c r="AY225" s="2842"/>
      <c r="AZ225" s="2842"/>
      <c r="BA225" s="2842"/>
      <c r="BB225" s="2842"/>
      <c r="BC225" s="2842"/>
      <c r="BD225" s="2842"/>
      <c r="BE225" s="2842"/>
      <c r="BF225" s="2842"/>
      <c r="BG225" s="2842"/>
      <c r="BH225" s="2842"/>
      <c r="BI225" s="2842"/>
      <c r="BJ225" s="2842"/>
      <c r="BK225" s="2842"/>
      <c r="BL225" s="2842"/>
      <c r="BM225" s="2842"/>
      <c r="BN225" s="2842"/>
      <c r="BO225" s="2842"/>
      <c r="BP225" s="2842"/>
      <c r="BQ225" s="2842"/>
      <c r="BR225" s="2842"/>
      <c r="BS225" s="2842"/>
      <c r="BT225" s="2842"/>
      <c r="BU225" s="2842"/>
      <c r="BV225" s="2842"/>
      <c r="BW225" s="2842"/>
      <c r="BX225" s="2842"/>
      <c r="BY225" s="2842"/>
      <c r="BZ225" s="2842"/>
      <c r="CA225" s="2842"/>
      <c r="CB225" s="2842"/>
      <c r="CC225" s="2842"/>
      <c r="CD225" s="2842"/>
      <c r="CE225" s="2842"/>
      <c r="CF225" s="2842"/>
      <c r="CG225" s="2842"/>
      <c r="CH225" s="2842"/>
      <c r="CI225" s="2842"/>
      <c r="CJ225" s="2842"/>
      <c r="CK225" s="2842"/>
      <c r="CL225" s="2842"/>
      <c r="CM225" s="2842"/>
      <c r="CN225" s="2842"/>
      <c r="CO225" s="2842"/>
      <c r="CP225" s="2842"/>
      <c r="CQ225" s="2842"/>
      <c r="CR225" s="2842"/>
      <c r="CS225" s="2842"/>
      <c r="CT225" s="2842"/>
      <c r="CU225" s="2842"/>
    </row>
    <row r="226" spans="2:99" ht="12.75" customHeight="1">
      <c r="B226" s="2918">
        <v>6</v>
      </c>
      <c r="C226" s="2891" t="s">
        <v>2698</v>
      </c>
      <c r="D226" s="2891" t="str">
        <f t="shared" si="30"/>
        <v>Low</v>
      </c>
      <c r="E226" s="2891" t="s">
        <v>2696</v>
      </c>
      <c r="F226" s="2919"/>
      <c r="G226" s="2919"/>
      <c r="H226" s="2919"/>
      <c r="I226" s="2919"/>
      <c r="J226" s="2919"/>
      <c r="K226" s="2919"/>
      <c r="L226" s="2919"/>
      <c r="M226" s="2919"/>
      <c r="N226" s="2919"/>
      <c r="O226" s="2919"/>
      <c r="P226" s="2919"/>
      <c r="Q226" s="2919"/>
      <c r="R226" s="2919"/>
      <c r="S226" s="2919"/>
      <c r="T226" s="2919"/>
      <c r="U226" s="2919"/>
      <c r="V226" s="2919"/>
      <c r="W226" s="2919"/>
      <c r="X226" s="2919"/>
      <c r="Y226" s="2919"/>
      <c r="Z226" s="2919"/>
      <c r="AA226" s="2919"/>
      <c r="AB226" s="2919"/>
      <c r="AC226" s="2919"/>
      <c r="AD226" s="2919"/>
      <c r="AE226" s="2919"/>
      <c r="AF226" s="2919"/>
      <c r="AG226" s="2919"/>
      <c r="AH226" s="2919"/>
      <c r="AI226" s="2919"/>
      <c r="AJ226" s="2919"/>
      <c r="AK226" s="2919"/>
      <c r="AL226" s="2919"/>
      <c r="AM226" s="2919"/>
      <c r="AN226" s="2919"/>
      <c r="AO226" s="2919"/>
      <c r="AP226" s="2919"/>
      <c r="AQ226" s="2919"/>
      <c r="AR226" s="2919"/>
      <c r="AS226" s="2919"/>
      <c r="AT226" s="2919"/>
      <c r="AU226" s="2919"/>
      <c r="AV226" s="2919"/>
      <c r="AW226" s="2919"/>
      <c r="AX226" s="2919"/>
      <c r="AY226" s="2842"/>
      <c r="AZ226" s="2842"/>
      <c r="BA226" s="2842"/>
      <c r="BB226" s="2842"/>
      <c r="BC226" s="2842"/>
      <c r="BD226" s="2842"/>
      <c r="BE226" s="2842"/>
      <c r="BF226" s="2842"/>
      <c r="BG226" s="2842"/>
      <c r="BH226" s="2842"/>
      <c r="BI226" s="2842"/>
      <c r="BJ226" s="2842"/>
      <c r="BK226" s="2842"/>
      <c r="BL226" s="2842"/>
      <c r="BM226" s="2842"/>
      <c r="BN226" s="2842"/>
      <c r="BO226" s="2842"/>
      <c r="BP226" s="2842"/>
      <c r="BQ226" s="2842"/>
      <c r="BR226" s="2842"/>
      <c r="BS226" s="2842"/>
      <c r="BT226" s="2842"/>
      <c r="BU226" s="2842"/>
      <c r="BV226" s="2842"/>
      <c r="BW226" s="2842"/>
      <c r="BX226" s="2842"/>
      <c r="BY226" s="2842"/>
      <c r="BZ226" s="2842"/>
      <c r="CA226" s="2842"/>
      <c r="CB226" s="2842"/>
      <c r="CC226" s="2842"/>
      <c r="CD226" s="2842"/>
      <c r="CE226" s="2842"/>
      <c r="CF226" s="2842"/>
      <c r="CG226" s="2842"/>
      <c r="CH226" s="2842"/>
      <c r="CI226" s="2842"/>
      <c r="CJ226" s="2842"/>
      <c r="CK226" s="2842"/>
      <c r="CL226" s="2842"/>
      <c r="CM226" s="2842"/>
      <c r="CN226" s="2842"/>
      <c r="CO226" s="2842"/>
      <c r="CP226" s="2842"/>
      <c r="CQ226" s="2842"/>
      <c r="CR226" s="2842"/>
      <c r="CS226" s="2842"/>
      <c r="CT226" s="2842"/>
      <c r="CU226" s="2842"/>
    </row>
    <row r="227" spans="2:99" ht="12.75" customHeight="1">
      <c r="B227" s="2918"/>
      <c r="C227" s="2917"/>
      <c r="D227" s="2891" t="str">
        <f t="shared" si="30"/>
        <v>Medium</v>
      </c>
      <c r="E227" s="2891" t="s">
        <v>2696</v>
      </c>
      <c r="F227" s="2919"/>
      <c r="G227" s="2919"/>
      <c r="H227" s="2919"/>
      <c r="I227" s="2919"/>
      <c r="J227" s="2919"/>
      <c r="K227" s="2919"/>
      <c r="L227" s="2919"/>
      <c r="M227" s="2919"/>
      <c r="N227" s="2919"/>
      <c r="O227" s="2919"/>
      <c r="P227" s="2919"/>
      <c r="Q227" s="2919"/>
      <c r="R227" s="2919"/>
      <c r="S227" s="2919"/>
      <c r="T227" s="2919"/>
      <c r="U227" s="2919"/>
      <c r="V227" s="2919"/>
      <c r="W227" s="2919"/>
      <c r="X227" s="2919"/>
      <c r="Y227" s="2919"/>
      <c r="Z227" s="2919"/>
      <c r="AA227" s="2919"/>
      <c r="AB227" s="2919"/>
      <c r="AC227" s="2919"/>
      <c r="AD227" s="2919"/>
      <c r="AE227" s="2919"/>
      <c r="AF227" s="2919"/>
      <c r="AG227" s="2919"/>
      <c r="AH227" s="2919"/>
      <c r="AI227" s="2919"/>
      <c r="AJ227" s="2919"/>
      <c r="AK227" s="2919"/>
      <c r="AL227" s="2919"/>
      <c r="AM227" s="2919"/>
      <c r="AN227" s="2919"/>
      <c r="AO227" s="2919"/>
      <c r="AP227" s="2919"/>
      <c r="AQ227" s="2919"/>
      <c r="AR227" s="2919"/>
      <c r="AS227" s="2919"/>
      <c r="AT227" s="2919"/>
      <c r="AU227" s="2919"/>
      <c r="AV227" s="2919"/>
      <c r="AW227" s="2919"/>
      <c r="AX227" s="2919"/>
      <c r="AY227" s="2842"/>
      <c r="AZ227" s="2842"/>
      <c r="BA227" s="2842"/>
      <c r="BB227" s="2842"/>
      <c r="BC227" s="2842"/>
      <c r="BD227" s="2842"/>
      <c r="BE227" s="2842"/>
      <c r="BF227" s="2842"/>
      <c r="BG227" s="2842"/>
      <c r="BH227" s="2842"/>
      <c r="BI227" s="2842"/>
      <c r="BJ227" s="2842"/>
      <c r="BK227" s="2842"/>
      <c r="BL227" s="2842"/>
      <c r="BM227" s="2842"/>
      <c r="BN227" s="2842"/>
      <c r="BO227" s="2842"/>
      <c r="BP227" s="2842"/>
      <c r="BQ227" s="2842"/>
      <c r="BR227" s="2842"/>
      <c r="BS227" s="2842"/>
      <c r="BT227" s="2842"/>
      <c r="BU227" s="2842"/>
      <c r="BV227" s="2842"/>
      <c r="BW227" s="2842"/>
      <c r="BX227" s="2842"/>
      <c r="BY227" s="2842"/>
      <c r="BZ227" s="2842"/>
      <c r="CA227" s="2842"/>
      <c r="CB227" s="2842"/>
      <c r="CC227" s="2842"/>
      <c r="CD227" s="2842"/>
      <c r="CE227" s="2842"/>
      <c r="CF227" s="2842"/>
      <c r="CG227" s="2842"/>
      <c r="CH227" s="2842"/>
      <c r="CI227" s="2842"/>
      <c r="CJ227" s="2842"/>
      <c r="CK227" s="2842"/>
      <c r="CL227" s="2842"/>
      <c r="CM227" s="2842"/>
      <c r="CN227" s="2842"/>
      <c r="CO227" s="2842"/>
      <c r="CP227" s="2842"/>
      <c r="CQ227" s="2842"/>
      <c r="CR227" s="2842"/>
      <c r="CS227" s="2842"/>
      <c r="CT227" s="2842"/>
      <c r="CU227" s="2842"/>
    </row>
    <row r="228" spans="2:99" ht="12.75" customHeight="1">
      <c r="B228" s="2918"/>
      <c r="C228" s="2917"/>
      <c r="D228" s="2891" t="str">
        <f t="shared" si="30"/>
        <v>High</v>
      </c>
      <c r="E228" s="2891" t="s">
        <v>2696</v>
      </c>
      <c r="F228" s="2919"/>
      <c r="G228" s="2919"/>
      <c r="H228" s="2919"/>
      <c r="I228" s="2919"/>
      <c r="J228" s="2919"/>
      <c r="K228" s="2919"/>
      <c r="L228" s="2919"/>
      <c r="M228" s="2919"/>
      <c r="N228" s="2919"/>
      <c r="O228" s="2919"/>
      <c r="P228" s="2919"/>
      <c r="Q228" s="2919"/>
      <c r="R228" s="2919"/>
      <c r="S228" s="2919"/>
      <c r="T228" s="2919"/>
      <c r="U228" s="2919"/>
      <c r="V228" s="2919"/>
      <c r="W228" s="2919"/>
      <c r="X228" s="2919"/>
      <c r="Y228" s="2919"/>
      <c r="Z228" s="2919"/>
      <c r="AA228" s="2919"/>
      <c r="AB228" s="2919"/>
      <c r="AC228" s="2919"/>
      <c r="AD228" s="2919"/>
      <c r="AE228" s="2919"/>
      <c r="AF228" s="2919"/>
      <c r="AG228" s="2919"/>
      <c r="AH228" s="2919"/>
      <c r="AI228" s="2919"/>
      <c r="AJ228" s="2919"/>
      <c r="AK228" s="2919"/>
      <c r="AL228" s="2919"/>
      <c r="AM228" s="2919"/>
      <c r="AN228" s="2919"/>
      <c r="AO228" s="2919"/>
      <c r="AP228" s="2919"/>
      <c r="AQ228" s="2919"/>
      <c r="AR228" s="2919"/>
      <c r="AS228" s="2919"/>
      <c r="AT228" s="2919"/>
      <c r="AU228" s="2919"/>
      <c r="AV228" s="2919"/>
      <c r="AW228" s="2919"/>
      <c r="AX228" s="2919"/>
      <c r="AY228" s="2842"/>
      <c r="AZ228" s="2842"/>
      <c r="BA228" s="2842"/>
      <c r="BB228" s="2842"/>
      <c r="BC228" s="2842"/>
      <c r="BD228" s="2842"/>
      <c r="BE228" s="2842"/>
      <c r="BF228" s="2842"/>
      <c r="BG228" s="2842"/>
      <c r="BH228" s="2842"/>
      <c r="BI228" s="2842"/>
      <c r="BJ228" s="2842"/>
      <c r="BK228" s="2842"/>
      <c r="BL228" s="2842"/>
      <c r="BM228" s="2842"/>
      <c r="BN228" s="2842"/>
      <c r="BO228" s="2842"/>
      <c r="BP228" s="2842"/>
      <c r="BQ228" s="2842"/>
      <c r="BR228" s="2842"/>
      <c r="BS228" s="2842"/>
      <c r="BT228" s="2842"/>
      <c r="BU228" s="2842"/>
      <c r="BV228" s="2842"/>
      <c r="BW228" s="2842"/>
      <c r="BX228" s="2842"/>
      <c r="BY228" s="2842"/>
      <c r="BZ228" s="2842"/>
      <c r="CA228" s="2842"/>
      <c r="CB228" s="2842"/>
      <c r="CC228" s="2842"/>
      <c r="CD228" s="2842"/>
      <c r="CE228" s="2842"/>
      <c r="CF228" s="2842"/>
      <c r="CG228" s="2842"/>
      <c r="CH228" s="2842"/>
      <c r="CI228" s="2842"/>
      <c r="CJ228" s="2842"/>
      <c r="CK228" s="2842"/>
      <c r="CL228" s="2842"/>
      <c r="CM228" s="2842"/>
      <c r="CN228" s="2842"/>
      <c r="CO228" s="2842"/>
      <c r="CP228" s="2842"/>
      <c r="CQ228" s="2842"/>
      <c r="CR228" s="2842"/>
      <c r="CS228" s="2842"/>
      <c r="CT228" s="2842"/>
      <c r="CU228" s="2842"/>
    </row>
    <row r="229" spans="2:99" ht="12.75" customHeight="1">
      <c r="B229" s="2918"/>
      <c r="C229" s="2917"/>
      <c r="D229" s="2891" t="str">
        <f t="shared" si="30"/>
        <v>Very High</v>
      </c>
      <c r="E229" s="2891" t="s">
        <v>2696</v>
      </c>
      <c r="F229" s="2919"/>
      <c r="G229" s="2919"/>
      <c r="H229" s="2919"/>
      <c r="I229" s="2919"/>
      <c r="J229" s="2919"/>
      <c r="K229" s="2919"/>
      <c r="L229" s="2919"/>
      <c r="M229" s="2919"/>
      <c r="N229" s="2919"/>
      <c r="O229" s="2919"/>
      <c r="P229" s="2919"/>
      <c r="Q229" s="2919"/>
      <c r="R229" s="2919"/>
      <c r="S229" s="2919"/>
      <c r="T229" s="2919"/>
      <c r="U229" s="2919"/>
      <c r="V229" s="2919"/>
      <c r="W229" s="2919"/>
      <c r="X229" s="2919"/>
      <c r="Y229" s="2919"/>
      <c r="Z229" s="2919"/>
      <c r="AA229" s="2919"/>
      <c r="AB229" s="2919"/>
      <c r="AC229" s="2919"/>
      <c r="AD229" s="2919"/>
      <c r="AE229" s="2919"/>
      <c r="AF229" s="2919"/>
      <c r="AG229" s="2919"/>
      <c r="AH229" s="2919"/>
      <c r="AI229" s="2919"/>
      <c r="AJ229" s="2919"/>
      <c r="AK229" s="2919"/>
      <c r="AL229" s="2919"/>
      <c r="AM229" s="2919"/>
      <c r="AN229" s="2919"/>
      <c r="AO229" s="2919"/>
      <c r="AP229" s="2919"/>
      <c r="AQ229" s="2919"/>
      <c r="AR229" s="2919"/>
      <c r="AS229" s="2919"/>
      <c r="AT229" s="2919"/>
      <c r="AU229" s="2919"/>
      <c r="AV229" s="2919"/>
      <c r="AW229" s="2919"/>
      <c r="AX229" s="2919"/>
      <c r="AY229" s="2842"/>
      <c r="AZ229" s="2842"/>
      <c r="BA229" s="2842"/>
      <c r="BB229" s="2842"/>
      <c r="BC229" s="2842"/>
      <c r="BD229" s="2842"/>
      <c r="BE229" s="2842"/>
      <c r="BF229" s="2842"/>
      <c r="BG229" s="2842"/>
      <c r="BH229" s="2842"/>
      <c r="BI229" s="2842"/>
      <c r="BJ229" s="2842"/>
      <c r="BK229" s="2842"/>
      <c r="BL229" s="2842"/>
      <c r="BM229" s="2842"/>
      <c r="BN229" s="2842"/>
      <c r="BO229" s="2842"/>
      <c r="BP229" s="2842"/>
      <c r="BQ229" s="2842"/>
      <c r="BR229" s="2842"/>
      <c r="BS229" s="2842"/>
      <c r="BT229" s="2842"/>
      <c r="BU229" s="2842"/>
      <c r="BV229" s="2842"/>
      <c r="BW229" s="2842"/>
      <c r="BX229" s="2842"/>
      <c r="BY229" s="2842"/>
      <c r="BZ229" s="2842"/>
      <c r="CA229" s="2842"/>
      <c r="CB229" s="2842"/>
      <c r="CC229" s="2842"/>
      <c r="CD229" s="2842"/>
      <c r="CE229" s="2842"/>
      <c r="CF229" s="2842"/>
      <c r="CG229" s="2842"/>
      <c r="CH229" s="2842"/>
      <c r="CI229" s="2842"/>
      <c r="CJ229" s="2842"/>
      <c r="CK229" s="2842"/>
      <c r="CL229" s="2842"/>
      <c r="CM229" s="2842"/>
      <c r="CN229" s="2842"/>
      <c r="CO229" s="2842"/>
      <c r="CP229" s="2842"/>
      <c r="CQ229" s="2842"/>
      <c r="CR229" s="2842"/>
      <c r="CS229" s="2842"/>
      <c r="CT229" s="2842"/>
      <c r="CU229" s="2842"/>
    </row>
    <row r="230" spans="2:99" ht="12.75" customHeight="1">
      <c r="B230" s="2918">
        <v>7</v>
      </c>
      <c r="C230" s="2917" t="s">
        <v>2699</v>
      </c>
      <c r="D230" s="2891" t="str">
        <f t="shared" si="30"/>
        <v>Low</v>
      </c>
      <c r="E230" s="2891" t="s">
        <v>1396</v>
      </c>
      <c r="F230" s="2919"/>
      <c r="G230" s="2919"/>
      <c r="H230" s="2919"/>
      <c r="I230" s="2919"/>
      <c r="J230" s="2919"/>
      <c r="K230" s="2919"/>
      <c r="L230" s="2919"/>
      <c r="M230" s="2919"/>
      <c r="N230" s="2919"/>
      <c r="O230" s="2919"/>
      <c r="P230" s="2919"/>
      <c r="Q230" s="2919"/>
      <c r="R230" s="2919"/>
      <c r="S230" s="2919"/>
      <c r="T230" s="2919"/>
      <c r="U230" s="2919"/>
      <c r="V230" s="2919"/>
      <c r="W230" s="2919"/>
      <c r="X230" s="2919"/>
      <c r="Y230" s="2919"/>
      <c r="Z230" s="2919"/>
      <c r="AA230" s="2919"/>
      <c r="AB230" s="2919"/>
      <c r="AC230" s="2919"/>
      <c r="AD230" s="2919"/>
      <c r="AE230" s="2919"/>
      <c r="AF230" s="2919"/>
      <c r="AG230" s="2919"/>
      <c r="AH230" s="2919"/>
      <c r="AI230" s="2919"/>
      <c r="AJ230" s="2919"/>
      <c r="AK230" s="2919"/>
      <c r="AL230" s="2919"/>
      <c r="AM230" s="2919"/>
      <c r="AN230" s="2919"/>
      <c r="AO230" s="2919"/>
      <c r="AP230" s="2919"/>
      <c r="AQ230" s="2919"/>
      <c r="AR230" s="2919"/>
      <c r="AS230" s="2919"/>
      <c r="AT230" s="2919"/>
      <c r="AU230" s="2919"/>
      <c r="AV230" s="2919"/>
      <c r="AW230" s="2919"/>
      <c r="AX230" s="2919"/>
      <c r="AY230" s="2842"/>
      <c r="AZ230" s="2842"/>
      <c r="BA230" s="2842"/>
      <c r="BB230" s="2842"/>
      <c r="BC230" s="2842"/>
      <c r="BD230" s="2842"/>
      <c r="BE230" s="2842"/>
      <c r="BF230" s="2842"/>
      <c r="BG230" s="2842"/>
      <c r="BH230" s="2842"/>
      <c r="BI230" s="2842"/>
      <c r="BJ230" s="2842"/>
      <c r="BK230" s="2842"/>
      <c r="BL230" s="2842"/>
      <c r="BM230" s="2842"/>
      <c r="BN230" s="2842"/>
      <c r="BO230" s="2842"/>
      <c r="BP230" s="2842"/>
      <c r="BQ230" s="2842"/>
      <c r="BR230" s="2842"/>
      <c r="BS230" s="2842"/>
      <c r="BT230" s="2842"/>
      <c r="BU230" s="2842"/>
      <c r="BV230" s="2842"/>
      <c r="BW230" s="2842"/>
      <c r="BX230" s="2842"/>
      <c r="BY230" s="2842"/>
      <c r="BZ230" s="2842"/>
      <c r="CA230" s="2842"/>
      <c r="CB230" s="2842"/>
      <c r="CC230" s="2842"/>
      <c r="CD230" s="2842"/>
      <c r="CE230" s="2842"/>
      <c r="CF230" s="2842"/>
      <c r="CG230" s="2842"/>
      <c r="CH230" s="2842"/>
      <c r="CI230" s="2842"/>
      <c r="CJ230" s="2842"/>
      <c r="CK230" s="2842"/>
      <c r="CL230" s="2842"/>
      <c r="CM230" s="2842"/>
      <c r="CN230" s="2842"/>
      <c r="CO230" s="2842"/>
      <c r="CP230" s="2842"/>
      <c r="CQ230" s="2842"/>
      <c r="CR230" s="2842"/>
      <c r="CS230" s="2842"/>
      <c r="CT230" s="2842"/>
      <c r="CU230" s="2842"/>
    </row>
    <row r="231" spans="2:99" ht="12.75" customHeight="1">
      <c r="B231" s="2918"/>
      <c r="C231" s="2891"/>
      <c r="D231" s="2891" t="str">
        <f t="shared" si="30"/>
        <v>Medium</v>
      </c>
      <c r="E231" s="2891" t="s">
        <v>1396</v>
      </c>
      <c r="F231" s="2919"/>
      <c r="G231" s="2919"/>
      <c r="H231" s="2919"/>
      <c r="I231" s="2919"/>
      <c r="J231" s="2919"/>
      <c r="K231" s="2919"/>
      <c r="L231" s="2919"/>
      <c r="M231" s="2919"/>
      <c r="N231" s="2919"/>
      <c r="O231" s="2919"/>
      <c r="P231" s="2919"/>
      <c r="Q231" s="2919"/>
      <c r="R231" s="2919"/>
      <c r="S231" s="2919"/>
      <c r="T231" s="2919"/>
      <c r="U231" s="2919"/>
      <c r="V231" s="2919"/>
      <c r="W231" s="2919"/>
      <c r="X231" s="2919"/>
      <c r="Y231" s="2919"/>
      <c r="Z231" s="2919"/>
      <c r="AA231" s="2919"/>
      <c r="AB231" s="2919"/>
      <c r="AC231" s="2919"/>
      <c r="AD231" s="2919"/>
      <c r="AE231" s="2919"/>
      <c r="AF231" s="2919"/>
      <c r="AG231" s="2919"/>
      <c r="AH231" s="2919"/>
      <c r="AI231" s="2919"/>
      <c r="AJ231" s="2919"/>
      <c r="AK231" s="2919"/>
      <c r="AL231" s="2919"/>
      <c r="AM231" s="2919"/>
      <c r="AN231" s="2919"/>
      <c r="AO231" s="2919"/>
      <c r="AP231" s="2919"/>
      <c r="AQ231" s="2919"/>
      <c r="AR231" s="2919"/>
      <c r="AS231" s="2919"/>
      <c r="AT231" s="2919"/>
      <c r="AU231" s="2919"/>
      <c r="AV231" s="2919"/>
      <c r="AW231" s="2919"/>
      <c r="AX231" s="2919"/>
      <c r="AY231" s="2842"/>
      <c r="AZ231" s="2842"/>
      <c r="BA231" s="2842"/>
      <c r="BB231" s="2842"/>
      <c r="BC231" s="2842"/>
      <c r="BD231" s="2842"/>
      <c r="BE231" s="2842"/>
      <c r="BF231" s="2842"/>
      <c r="BG231" s="2842"/>
      <c r="BH231" s="2842"/>
      <c r="BI231" s="2842"/>
      <c r="BJ231" s="2842"/>
      <c r="BK231" s="2842"/>
      <c r="BL231" s="2842"/>
      <c r="BM231" s="2842"/>
      <c r="BN231" s="2842"/>
      <c r="BO231" s="2842"/>
      <c r="BP231" s="2842"/>
      <c r="BQ231" s="2842"/>
      <c r="BR231" s="2842"/>
      <c r="BS231" s="2842"/>
      <c r="BT231" s="2842"/>
      <c r="BU231" s="2842"/>
      <c r="BV231" s="2842"/>
      <c r="BW231" s="2842"/>
      <c r="BX231" s="2842"/>
      <c r="BY231" s="2842"/>
      <c r="BZ231" s="2842"/>
      <c r="CA231" s="2842"/>
      <c r="CB231" s="2842"/>
      <c r="CC231" s="2842"/>
      <c r="CD231" s="2842"/>
      <c r="CE231" s="2842"/>
      <c r="CF231" s="2842"/>
      <c r="CG231" s="2842"/>
      <c r="CH231" s="2842"/>
      <c r="CI231" s="2842"/>
      <c r="CJ231" s="2842"/>
      <c r="CK231" s="2842"/>
      <c r="CL231" s="2842"/>
      <c r="CM231" s="2842"/>
      <c r="CN231" s="2842"/>
      <c r="CO231" s="2842"/>
      <c r="CP231" s="2842"/>
      <c r="CQ231" s="2842"/>
      <c r="CR231" s="2842"/>
      <c r="CS231" s="2842"/>
      <c r="CT231" s="2842"/>
      <c r="CU231" s="2842"/>
    </row>
    <row r="232" spans="2:99" ht="12.75" customHeight="1">
      <c r="B232" s="2918"/>
      <c r="C232" s="2891"/>
      <c r="D232" s="2891" t="str">
        <f t="shared" si="30"/>
        <v>High</v>
      </c>
      <c r="E232" s="2891" t="s">
        <v>1396</v>
      </c>
      <c r="F232" s="2919"/>
      <c r="G232" s="2919"/>
      <c r="H232" s="2919"/>
      <c r="I232" s="2919"/>
      <c r="J232" s="2919"/>
      <c r="K232" s="2919"/>
      <c r="L232" s="2919"/>
      <c r="M232" s="2919"/>
      <c r="N232" s="2919"/>
      <c r="O232" s="2919"/>
      <c r="P232" s="2919"/>
      <c r="Q232" s="2919"/>
      <c r="R232" s="2919"/>
      <c r="S232" s="2919"/>
      <c r="T232" s="2919"/>
      <c r="U232" s="2919"/>
      <c r="V232" s="2919"/>
      <c r="W232" s="2919"/>
      <c r="X232" s="2919"/>
      <c r="Y232" s="2919"/>
      <c r="Z232" s="2919"/>
      <c r="AA232" s="2919"/>
      <c r="AB232" s="2919"/>
      <c r="AC232" s="2919"/>
      <c r="AD232" s="2919"/>
      <c r="AE232" s="2919"/>
      <c r="AF232" s="2919"/>
      <c r="AG232" s="2919"/>
      <c r="AH232" s="2919"/>
      <c r="AI232" s="2919"/>
      <c r="AJ232" s="2919"/>
      <c r="AK232" s="2919"/>
      <c r="AL232" s="2919"/>
      <c r="AM232" s="2919"/>
      <c r="AN232" s="2919"/>
      <c r="AO232" s="2919"/>
      <c r="AP232" s="2919"/>
      <c r="AQ232" s="2919"/>
      <c r="AR232" s="2919"/>
      <c r="AS232" s="2919"/>
      <c r="AT232" s="2919"/>
      <c r="AU232" s="2919"/>
      <c r="AV232" s="2919"/>
      <c r="AW232" s="2919"/>
      <c r="AX232" s="2919"/>
      <c r="AY232" s="2842"/>
      <c r="AZ232" s="2842"/>
      <c r="BA232" s="2842"/>
      <c r="BB232" s="2842"/>
      <c r="BC232" s="2842"/>
      <c r="BD232" s="2842"/>
      <c r="BE232" s="2842"/>
      <c r="BF232" s="2842"/>
      <c r="BG232" s="2842"/>
      <c r="BH232" s="2842"/>
      <c r="BI232" s="2842"/>
      <c r="BJ232" s="2842"/>
      <c r="BK232" s="2842"/>
      <c r="BL232" s="2842"/>
      <c r="BM232" s="2842"/>
      <c r="BN232" s="2842"/>
      <c r="BO232" s="2842"/>
      <c r="BP232" s="2842"/>
      <c r="BQ232" s="2842"/>
      <c r="BR232" s="2842"/>
      <c r="BS232" s="2842"/>
      <c r="BT232" s="2842"/>
      <c r="BU232" s="2842"/>
      <c r="BV232" s="2842"/>
      <c r="BW232" s="2842"/>
      <c r="BX232" s="2842"/>
      <c r="BY232" s="2842"/>
      <c r="BZ232" s="2842"/>
      <c r="CA232" s="2842"/>
      <c r="CB232" s="2842"/>
      <c r="CC232" s="2842"/>
      <c r="CD232" s="2842"/>
      <c r="CE232" s="2842"/>
      <c r="CF232" s="2842"/>
      <c r="CG232" s="2842"/>
      <c r="CH232" s="2842"/>
      <c r="CI232" s="2842"/>
      <c r="CJ232" s="2842"/>
      <c r="CK232" s="2842"/>
      <c r="CL232" s="2842"/>
      <c r="CM232" s="2842"/>
      <c r="CN232" s="2842"/>
      <c r="CO232" s="2842"/>
      <c r="CP232" s="2842"/>
      <c r="CQ232" s="2842"/>
      <c r="CR232" s="2842"/>
      <c r="CS232" s="2842"/>
      <c r="CT232" s="2842"/>
      <c r="CU232" s="2842"/>
    </row>
    <row r="233" spans="2:99" ht="12.75" customHeight="1">
      <c r="B233" s="2918"/>
      <c r="C233" s="2891"/>
      <c r="D233" s="2891" t="str">
        <f t="shared" si="30"/>
        <v>Very High</v>
      </c>
      <c r="E233" s="2891" t="s">
        <v>1396</v>
      </c>
      <c r="F233" s="2919"/>
      <c r="G233" s="2919"/>
      <c r="H233" s="2919"/>
      <c r="I233" s="2919"/>
      <c r="J233" s="2919"/>
      <c r="K233" s="2919"/>
      <c r="L233" s="2919"/>
      <c r="M233" s="2919"/>
      <c r="N233" s="2919"/>
      <c r="O233" s="2919"/>
      <c r="P233" s="2919"/>
      <c r="Q233" s="2919"/>
      <c r="R233" s="2919"/>
      <c r="S233" s="2919"/>
      <c r="T233" s="2919"/>
      <c r="U233" s="2919"/>
      <c r="V233" s="2919"/>
      <c r="W233" s="2919"/>
      <c r="X233" s="2919"/>
      <c r="Y233" s="2919"/>
      <c r="Z233" s="2919"/>
      <c r="AA233" s="2919"/>
      <c r="AB233" s="2919"/>
      <c r="AC233" s="2919"/>
      <c r="AD233" s="2919"/>
      <c r="AE233" s="2919"/>
      <c r="AF233" s="2919"/>
      <c r="AG233" s="2919"/>
      <c r="AH233" s="2919"/>
      <c r="AI233" s="2919"/>
      <c r="AJ233" s="2919"/>
      <c r="AK233" s="2919"/>
      <c r="AL233" s="2919"/>
      <c r="AM233" s="2919"/>
      <c r="AN233" s="2919"/>
      <c r="AO233" s="2919"/>
      <c r="AP233" s="2919"/>
      <c r="AQ233" s="2919"/>
      <c r="AR233" s="2919"/>
      <c r="AS233" s="2919"/>
      <c r="AT233" s="2919"/>
      <c r="AU233" s="2919"/>
      <c r="AV233" s="2919"/>
      <c r="AW233" s="2919"/>
      <c r="AX233" s="2919"/>
      <c r="AY233" s="2842"/>
      <c r="AZ233" s="2842"/>
      <c r="BA233" s="2842"/>
      <c r="BB233" s="2842"/>
      <c r="BC233" s="2842"/>
      <c r="BD233" s="2842"/>
      <c r="BE233" s="2842"/>
      <c r="BF233" s="2842"/>
      <c r="BG233" s="2842"/>
      <c r="BH233" s="2842"/>
      <c r="BI233" s="2842"/>
      <c r="BJ233" s="2842"/>
      <c r="BK233" s="2842"/>
      <c r="BL233" s="2842"/>
      <c r="BM233" s="2842"/>
      <c r="BN233" s="2842"/>
      <c r="BO233" s="2842"/>
      <c r="BP233" s="2842"/>
      <c r="BQ233" s="2842"/>
      <c r="BR233" s="2842"/>
      <c r="BS233" s="2842"/>
      <c r="BT233" s="2842"/>
      <c r="BU233" s="2842"/>
      <c r="BV233" s="2842"/>
      <c r="BW233" s="2842"/>
      <c r="BX233" s="2842"/>
      <c r="BY233" s="2842"/>
      <c r="BZ233" s="2842"/>
      <c r="CA233" s="2842"/>
      <c r="CB233" s="2842"/>
      <c r="CC233" s="2842"/>
      <c r="CD233" s="2842"/>
      <c r="CE233" s="2842"/>
      <c r="CF233" s="2842"/>
      <c r="CG233" s="2842"/>
      <c r="CH233" s="2842"/>
      <c r="CI233" s="2842"/>
      <c r="CJ233" s="2842"/>
      <c r="CK233" s="2842"/>
      <c r="CL233" s="2842"/>
      <c r="CM233" s="2842"/>
      <c r="CN233" s="2842"/>
      <c r="CO233" s="2842"/>
      <c r="CP233" s="2842"/>
      <c r="CQ233" s="2842"/>
      <c r="CR233" s="2842"/>
      <c r="CS233" s="2842"/>
      <c r="CT233" s="2842"/>
      <c r="CU233" s="2842"/>
    </row>
    <row r="234" spans="2:99">
      <c r="AY234" s="2842"/>
      <c r="AZ234" s="2842"/>
      <c r="BA234" s="2842"/>
      <c r="BB234" s="2842"/>
      <c r="BC234" s="2842"/>
      <c r="BD234" s="2842"/>
      <c r="BE234" s="2842"/>
      <c r="BF234" s="2842"/>
      <c r="BG234" s="2842"/>
      <c r="BH234" s="2842"/>
      <c r="BI234" s="2842"/>
      <c r="BJ234" s="2842"/>
      <c r="BK234" s="2842"/>
      <c r="BL234" s="2842"/>
      <c r="BM234" s="2842"/>
      <c r="BN234" s="2842"/>
      <c r="BO234" s="2842"/>
      <c r="BP234" s="2842"/>
      <c r="BQ234" s="2842"/>
      <c r="BR234" s="2842"/>
      <c r="BS234" s="2842"/>
      <c r="BT234" s="2842"/>
      <c r="BU234" s="2842"/>
      <c r="BV234" s="2842"/>
      <c r="BW234" s="2842"/>
      <c r="BX234" s="2842"/>
      <c r="BY234" s="2842"/>
      <c r="BZ234" s="2842"/>
      <c r="CA234" s="2842"/>
      <c r="CB234" s="2842"/>
      <c r="CC234" s="2842"/>
      <c r="CD234" s="2842"/>
      <c r="CE234" s="2842"/>
      <c r="CF234" s="2842"/>
      <c r="CG234" s="2842"/>
      <c r="CH234" s="2842"/>
      <c r="CI234" s="2842"/>
      <c r="CJ234" s="2842"/>
      <c r="CK234" s="2842"/>
      <c r="CL234" s="2842"/>
      <c r="CM234" s="2842"/>
      <c r="CN234" s="2842"/>
      <c r="CO234" s="2842"/>
      <c r="CP234" s="2842"/>
      <c r="CQ234" s="2842"/>
      <c r="CR234" s="2842"/>
      <c r="CS234" s="2842"/>
      <c r="CT234" s="2842"/>
      <c r="CU234" s="2842"/>
    </row>
    <row r="235" spans="2:99">
      <c r="B235" s="2925" t="s">
        <v>2702</v>
      </c>
      <c r="AY235" s="2842"/>
      <c r="AZ235" s="2842"/>
      <c r="BA235" s="2842"/>
      <c r="BB235" s="2842"/>
      <c r="BC235" s="2842"/>
      <c r="BD235" s="2842"/>
      <c r="BE235" s="2842"/>
      <c r="BF235" s="2842"/>
      <c r="BG235" s="2842"/>
      <c r="BH235" s="2842"/>
      <c r="BI235" s="2842"/>
      <c r="BJ235" s="2842"/>
      <c r="BK235" s="2842"/>
      <c r="BL235" s="2842"/>
      <c r="BM235" s="2842"/>
      <c r="BN235" s="2842"/>
      <c r="BO235" s="2842"/>
      <c r="BP235" s="2842"/>
      <c r="BQ235" s="2842"/>
      <c r="BR235" s="2842"/>
      <c r="BS235" s="2842"/>
      <c r="BT235" s="2842"/>
      <c r="BU235" s="2842"/>
      <c r="BV235" s="2842"/>
      <c r="BW235" s="2842"/>
      <c r="BX235" s="2842"/>
      <c r="BY235" s="2842"/>
      <c r="BZ235" s="2842"/>
      <c r="CA235" s="2842"/>
      <c r="CB235" s="2842"/>
      <c r="CC235" s="2842"/>
      <c r="CD235" s="2842"/>
      <c r="CE235" s="2842"/>
      <c r="CF235" s="2842"/>
      <c r="CG235" s="2842"/>
      <c r="CH235" s="2842"/>
      <c r="CI235" s="2842"/>
      <c r="CJ235" s="2842"/>
      <c r="CK235" s="2842"/>
      <c r="CL235" s="2842"/>
      <c r="CM235" s="2842"/>
      <c r="CN235" s="2842"/>
      <c r="CO235" s="2842"/>
      <c r="CP235" s="2842"/>
      <c r="CQ235" s="2842"/>
      <c r="CR235" s="2842"/>
      <c r="CS235" s="2842"/>
      <c r="CT235" s="2842"/>
      <c r="CU235" s="2842"/>
    </row>
    <row r="236" spans="2:99" ht="21" customHeight="1">
      <c r="AY236" s="2842"/>
      <c r="AZ236" s="2842"/>
      <c r="BA236" s="2842"/>
      <c r="BB236" s="2842"/>
      <c r="BC236" s="2842"/>
      <c r="BD236" s="2842"/>
      <c r="BE236" s="2842"/>
      <c r="BF236" s="2842"/>
      <c r="BG236" s="2842"/>
      <c r="BH236" s="2842"/>
      <c r="BI236" s="2842"/>
      <c r="BJ236" s="2842"/>
      <c r="BK236" s="2842"/>
      <c r="BL236" s="2842"/>
      <c r="BM236" s="2842"/>
      <c r="BN236" s="2842"/>
      <c r="BO236" s="2842"/>
      <c r="BP236" s="2842"/>
      <c r="BQ236" s="2842"/>
      <c r="BR236" s="2842"/>
      <c r="BS236" s="2842"/>
      <c r="BT236" s="2842"/>
      <c r="BU236" s="2842"/>
      <c r="BV236" s="2842"/>
      <c r="BW236" s="2842"/>
      <c r="BX236" s="2842"/>
      <c r="BY236" s="2842"/>
      <c r="BZ236" s="2842"/>
      <c r="CA236" s="2842"/>
      <c r="CB236" s="2842"/>
      <c r="CC236" s="2842"/>
      <c r="CD236" s="2842"/>
      <c r="CE236" s="2842"/>
      <c r="CF236" s="2842"/>
      <c r="CG236" s="2842"/>
      <c r="CH236" s="2842"/>
      <c r="CI236" s="2842"/>
      <c r="CJ236" s="2842"/>
      <c r="CK236" s="2842"/>
      <c r="CL236" s="2842"/>
      <c r="CM236" s="2842"/>
      <c r="CN236" s="2842"/>
      <c r="CO236" s="2842"/>
      <c r="CP236" s="2842"/>
      <c r="CQ236" s="2842"/>
      <c r="CR236" s="2842"/>
      <c r="CS236" s="2842"/>
      <c r="CT236" s="2842"/>
      <c r="CU236" s="2842"/>
    </row>
    <row r="237" spans="2:99" ht="17.25" customHeight="1">
      <c r="B237" s="2926" t="s">
        <v>2703</v>
      </c>
      <c r="C237" s="2927"/>
      <c r="D237" s="2928"/>
      <c r="E237" s="2928" t="s">
        <v>244</v>
      </c>
      <c r="F237" s="3770">
        <v>41364</v>
      </c>
      <c r="G237" s="3771"/>
      <c r="H237" s="3771"/>
      <c r="I237" s="3771"/>
      <c r="J237" s="3772"/>
      <c r="K237" s="3770">
        <v>41729</v>
      </c>
      <c r="L237" s="3771"/>
      <c r="M237" s="3771"/>
      <c r="N237" s="3771"/>
      <c r="O237" s="3772"/>
      <c r="P237" s="3770">
        <v>42094</v>
      </c>
      <c r="Q237" s="3771"/>
      <c r="R237" s="3771"/>
      <c r="S237" s="3771"/>
      <c r="T237" s="3772"/>
      <c r="U237" s="3770">
        <v>42460</v>
      </c>
      <c r="V237" s="3771"/>
      <c r="W237" s="3771"/>
      <c r="X237" s="3771"/>
      <c r="Y237" s="3772"/>
      <c r="Z237" s="3770">
        <v>42825</v>
      </c>
      <c r="AA237" s="3771"/>
      <c r="AB237" s="3771"/>
      <c r="AC237" s="3771"/>
      <c r="AD237" s="3772"/>
      <c r="AE237" s="3770">
        <v>43190</v>
      </c>
      <c r="AF237" s="3771"/>
      <c r="AG237" s="3771"/>
      <c r="AH237" s="3771"/>
      <c r="AI237" s="3772"/>
      <c r="AJ237" s="3770">
        <v>43555</v>
      </c>
      <c r="AK237" s="3771"/>
      <c r="AL237" s="3771"/>
      <c r="AM237" s="3771"/>
      <c r="AN237" s="3772"/>
      <c r="AO237" s="3770">
        <v>43921</v>
      </c>
      <c r="AP237" s="3771"/>
      <c r="AQ237" s="3771"/>
      <c r="AR237" s="3771"/>
      <c r="AS237" s="3772"/>
      <c r="AT237" s="3770">
        <v>44286</v>
      </c>
      <c r="AU237" s="3771"/>
      <c r="AV237" s="3771"/>
      <c r="AW237" s="3771"/>
      <c r="AX237" s="3772"/>
      <c r="AY237" s="2842"/>
      <c r="AZ237" s="2842"/>
      <c r="BA237" s="2842"/>
      <c r="BB237" s="2842"/>
      <c r="BC237" s="2842"/>
      <c r="BD237" s="2842"/>
      <c r="BE237" s="2842"/>
      <c r="BF237" s="2842"/>
      <c r="BG237" s="2842"/>
      <c r="BH237" s="2842"/>
      <c r="BI237" s="2842"/>
      <c r="BJ237" s="2842"/>
      <c r="BK237" s="2842"/>
      <c r="BL237" s="2842"/>
      <c r="BM237" s="2842"/>
      <c r="BN237" s="2842"/>
      <c r="BO237" s="2842"/>
      <c r="BP237" s="2842"/>
      <c r="BQ237" s="2842"/>
      <c r="BR237" s="2842"/>
      <c r="BS237" s="2842"/>
      <c r="BT237" s="2842"/>
      <c r="BU237" s="2842"/>
      <c r="BV237" s="2842"/>
      <c r="BW237" s="2842"/>
      <c r="BX237" s="2842"/>
      <c r="BY237" s="2842"/>
      <c r="BZ237" s="2842"/>
      <c r="CA237" s="2842"/>
      <c r="CB237" s="2842"/>
      <c r="CC237" s="2842"/>
      <c r="CD237" s="2842"/>
      <c r="CE237" s="2842"/>
      <c r="CF237" s="2842"/>
      <c r="CG237" s="2842"/>
      <c r="CH237" s="2842"/>
      <c r="CI237" s="2842"/>
      <c r="CJ237" s="2842"/>
      <c r="CK237" s="2842"/>
      <c r="CL237" s="2842"/>
      <c r="CM237" s="2842"/>
      <c r="CN237" s="2842"/>
      <c r="CO237" s="2842"/>
      <c r="CP237" s="2842"/>
      <c r="CQ237" s="2842"/>
      <c r="CR237" s="2842"/>
      <c r="CS237" s="2842"/>
      <c r="CT237" s="2842"/>
    </row>
    <row r="238" spans="2:99" ht="17.25" customHeight="1">
      <c r="B238" s="2908"/>
      <c r="C238" s="2909"/>
      <c r="D238" s="2909"/>
      <c r="E238" s="2910"/>
      <c r="F238" s="2929" t="s">
        <v>2704</v>
      </c>
      <c r="G238" s="2929"/>
      <c r="H238" s="2929"/>
      <c r="I238" s="2930"/>
      <c r="J238" s="2931" t="s">
        <v>8</v>
      </c>
      <c r="K238" s="2929" t="s">
        <v>2704</v>
      </c>
      <c r="L238" s="2929"/>
      <c r="M238" s="2929"/>
      <c r="N238" s="2930"/>
      <c r="O238" s="2931" t="s">
        <v>8</v>
      </c>
      <c r="P238" s="2929" t="s">
        <v>2704</v>
      </c>
      <c r="Q238" s="2929"/>
      <c r="R238" s="2929"/>
      <c r="S238" s="2930"/>
      <c r="T238" s="2931" t="s">
        <v>8</v>
      </c>
      <c r="U238" s="2929" t="s">
        <v>2704</v>
      </c>
      <c r="V238" s="2929"/>
      <c r="W238" s="2929"/>
      <c r="X238" s="2930"/>
      <c r="Y238" s="2931" t="s">
        <v>8</v>
      </c>
      <c r="Z238" s="2929" t="s">
        <v>2704</v>
      </c>
      <c r="AA238" s="2929"/>
      <c r="AB238" s="2929"/>
      <c r="AC238" s="2930"/>
      <c r="AD238" s="2931" t="s">
        <v>8</v>
      </c>
      <c r="AE238" s="2929" t="s">
        <v>2704</v>
      </c>
      <c r="AF238" s="2929"/>
      <c r="AG238" s="2929"/>
      <c r="AH238" s="2930"/>
      <c r="AI238" s="2931" t="s">
        <v>8</v>
      </c>
      <c r="AJ238" s="2929" t="s">
        <v>2704</v>
      </c>
      <c r="AK238" s="2929"/>
      <c r="AL238" s="2929"/>
      <c r="AM238" s="2930"/>
      <c r="AN238" s="2931" t="s">
        <v>8</v>
      </c>
      <c r="AO238" s="2929" t="s">
        <v>2704</v>
      </c>
      <c r="AP238" s="2929"/>
      <c r="AQ238" s="2929"/>
      <c r="AR238" s="2930"/>
      <c r="AS238" s="2931" t="s">
        <v>8</v>
      </c>
      <c r="AT238" s="2929" t="s">
        <v>2704</v>
      </c>
      <c r="AU238" s="2929"/>
      <c r="AV238" s="2929"/>
      <c r="AW238" s="2930"/>
      <c r="AX238" s="2931" t="s">
        <v>8</v>
      </c>
      <c r="AY238" s="2842"/>
      <c r="AZ238" s="2842"/>
      <c r="BA238" s="2842"/>
      <c r="BB238" s="2842"/>
      <c r="BC238" s="2842"/>
      <c r="BD238" s="2842"/>
      <c r="BE238" s="2842"/>
      <c r="BF238" s="2842"/>
      <c r="BG238" s="2842"/>
      <c r="BH238" s="2842"/>
      <c r="BI238" s="2842"/>
      <c r="BJ238" s="2842"/>
      <c r="BK238" s="2842"/>
      <c r="BL238" s="2842"/>
      <c r="BM238" s="2842"/>
      <c r="BN238" s="2842"/>
      <c r="BO238" s="2842"/>
      <c r="BP238" s="2842"/>
      <c r="BQ238" s="2842"/>
      <c r="BR238" s="2842"/>
      <c r="BS238" s="2842"/>
      <c r="BT238" s="2842"/>
      <c r="BU238" s="2842"/>
      <c r="BV238" s="2842"/>
      <c r="BW238" s="2842"/>
      <c r="BX238" s="2842"/>
      <c r="BY238" s="2842"/>
      <c r="BZ238" s="2842"/>
      <c r="CA238" s="2842"/>
      <c r="CB238" s="2842"/>
      <c r="CC238" s="2842"/>
      <c r="CD238" s="2842"/>
      <c r="CE238" s="2842"/>
      <c r="CF238" s="2842"/>
      <c r="CG238" s="2842"/>
      <c r="CH238" s="2842"/>
      <c r="CI238" s="2842"/>
      <c r="CJ238" s="2842"/>
      <c r="CK238" s="2842"/>
      <c r="CL238" s="2842"/>
      <c r="CM238" s="2842"/>
      <c r="CN238" s="2842"/>
      <c r="CO238" s="2842"/>
      <c r="CP238" s="2842"/>
      <c r="CQ238" s="2842"/>
      <c r="CR238" s="2842"/>
      <c r="CS238" s="2842"/>
      <c r="CT238" s="2842"/>
    </row>
    <row r="239" spans="2:99" ht="17.25" customHeight="1">
      <c r="B239" s="2911"/>
      <c r="C239" s="2912"/>
      <c r="D239" s="2912"/>
      <c r="E239" s="2913"/>
      <c r="F239" s="2893" t="s">
        <v>2216</v>
      </c>
      <c r="G239" s="2897" t="s">
        <v>2217</v>
      </c>
      <c r="H239" s="2896" t="s">
        <v>2218</v>
      </c>
      <c r="I239" s="2932" t="s">
        <v>2219</v>
      </c>
      <c r="J239" s="2933"/>
      <c r="K239" s="2893" t="s">
        <v>2216</v>
      </c>
      <c r="L239" s="2897" t="s">
        <v>2217</v>
      </c>
      <c r="M239" s="2896" t="s">
        <v>2218</v>
      </c>
      <c r="N239" s="2932" t="s">
        <v>2219</v>
      </c>
      <c r="O239" s="2933"/>
      <c r="P239" s="2893" t="s">
        <v>2216</v>
      </c>
      <c r="Q239" s="2897" t="s">
        <v>2217</v>
      </c>
      <c r="R239" s="2896" t="s">
        <v>2218</v>
      </c>
      <c r="S239" s="2932" t="s">
        <v>2219</v>
      </c>
      <c r="T239" s="2933"/>
      <c r="U239" s="2893" t="s">
        <v>2216</v>
      </c>
      <c r="V239" s="2897" t="s">
        <v>2217</v>
      </c>
      <c r="W239" s="2896" t="s">
        <v>2218</v>
      </c>
      <c r="X239" s="2932" t="s">
        <v>2219</v>
      </c>
      <c r="Y239" s="2933"/>
      <c r="Z239" s="2893" t="s">
        <v>2216</v>
      </c>
      <c r="AA239" s="2897" t="s">
        <v>2217</v>
      </c>
      <c r="AB239" s="2896" t="s">
        <v>2218</v>
      </c>
      <c r="AC239" s="2932" t="s">
        <v>2219</v>
      </c>
      <c r="AD239" s="2933"/>
      <c r="AE239" s="2893" t="s">
        <v>2216</v>
      </c>
      <c r="AF239" s="2897" t="s">
        <v>2217</v>
      </c>
      <c r="AG239" s="2896" t="s">
        <v>2218</v>
      </c>
      <c r="AH239" s="2932" t="s">
        <v>2219</v>
      </c>
      <c r="AI239" s="2933"/>
      <c r="AJ239" s="2893" t="s">
        <v>2216</v>
      </c>
      <c r="AK239" s="2897" t="s">
        <v>2217</v>
      </c>
      <c r="AL239" s="2896" t="s">
        <v>2218</v>
      </c>
      <c r="AM239" s="2932" t="s">
        <v>2219</v>
      </c>
      <c r="AN239" s="2933"/>
      <c r="AO239" s="2893" t="s">
        <v>2216</v>
      </c>
      <c r="AP239" s="2897" t="s">
        <v>2217</v>
      </c>
      <c r="AQ239" s="2896" t="s">
        <v>2218</v>
      </c>
      <c r="AR239" s="2932" t="s">
        <v>2219</v>
      </c>
      <c r="AS239" s="2933"/>
      <c r="AT239" s="2893" t="s">
        <v>2216</v>
      </c>
      <c r="AU239" s="2897" t="s">
        <v>2217</v>
      </c>
      <c r="AV239" s="2896" t="s">
        <v>2218</v>
      </c>
      <c r="AW239" s="2932" t="s">
        <v>2219</v>
      </c>
      <c r="AX239" s="2933"/>
      <c r="AY239" s="2842"/>
      <c r="AZ239" s="2842"/>
      <c r="BA239" s="2842"/>
      <c r="BB239" s="2842"/>
      <c r="BC239" s="2842"/>
      <c r="BD239" s="2842"/>
      <c r="BE239" s="2842"/>
      <c r="BF239" s="2842"/>
      <c r="BG239" s="2842"/>
      <c r="BH239" s="2842"/>
      <c r="BI239" s="2842"/>
      <c r="BJ239" s="2842"/>
      <c r="BK239" s="2842"/>
      <c r="BL239" s="2842"/>
      <c r="BM239" s="2842"/>
      <c r="BN239" s="2842"/>
      <c r="BO239" s="2842"/>
      <c r="BP239" s="2842"/>
      <c r="BQ239" s="2842"/>
      <c r="BR239" s="2842"/>
      <c r="BS239" s="2842"/>
      <c r="BT239" s="2842"/>
      <c r="BU239" s="2842"/>
      <c r="BV239" s="2842"/>
      <c r="BW239" s="2842"/>
      <c r="BX239" s="2842"/>
      <c r="BY239" s="2842"/>
      <c r="BZ239" s="2842"/>
      <c r="CA239" s="2842"/>
      <c r="CB239" s="2842"/>
      <c r="CC239" s="2842"/>
      <c r="CD239" s="2842"/>
      <c r="CE239" s="2842"/>
      <c r="CF239" s="2842"/>
      <c r="CG239" s="2842"/>
      <c r="CH239" s="2842"/>
      <c r="CI239" s="2842"/>
      <c r="CJ239" s="2842"/>
      <c r="CK239" s="2842"/>
      <c r="CL239" s="2842"/>
      <c r="CM239" s="2842"/>
      <c r="CN239" s="2842"/>
      <c r="CO239" s="2842"/>
      <c r="CP239" s="2842"/>
      <c r="CQ239" s="2842"/>
      <c r="CR239" s="2842"/>
      <c r="CS239" s="2842"/>
      <c r="CT239" s="2842"/>
    </row>
    <row r="240" spans="2:99" ht="17.25" customHeight="1">
      <c r="B240" s="2914" t="s">
        <v>2689</v>
      </c>
      <c r="C240" s="2915"/>
      <c r="D240" s="2915"/>
      <c r="E240" s="2891"/>
      <c r="F240" s="1100"/>
      <c r="G240" s="2916"/>
      <c r="H240" s="2916"/>
      <c r="I240" s="2916"/>
      <c r="J240" s="2891"/>
      <c r="K240" s="1100"/>
      <c r="L240" s="2916"/>
      <c r="M240" s="2916"/>
      <c r="N240" s="2916"/>
      <c r="O240" s="2891"/>
      <c r="P240" s="1100"/>
      <c r="Q240" s="2916"/>
      <c r="R240" s="2916"/>
      <c r="S240" s="2916"/>
      <c r="T240" s="2891"/>
      <c r="U240" s="1100"/>
      <c r="V240" s="2916"/>
      <c r="W240" s="2916"/>
      <c r="X240" s="2916"/>
      <c r="Y240" s="2891"/>
      <c r="Z240" s="1100"/>
      <c r="AA240" s="2916"/>
      <c r="AB240" s="2916"/>
      <c r="AC240" s="2916"/>
      <c r="AD240" s="2891"/>
      <c r="AE240" s="1100"/>
      <c r="AF240" s="2916"/>
      <c r="AG240" s="2916"/>
      <c r="AH240" s="2916"/>
      <c r="AI240" s="2891"/>
      <c r="AJ240" s="1100"/>
      <c r="AK240" s="2916"/>
      <c r="AL240" s="2916"/>
      <c r="AM240" s="2916"/>
      <c r="AN240" s="2891"/>
      <c r="AO240" s="1100"/>
      <c r="AP240" s="2916"/>
      <c r="AQ240" s="2916"/>
      <c r="AR240" s="2916"/>
      <c r="AS240" s="2891"/>
      <c r="AT240" s="1100"/>
      <c r="AU240" s="2916"/>
      <c r="AV240" s="2916"/>
      <c r="AW240" s="2916"/>
      <c r="AX240" s="2891"/>
      <c r="AY240" s="2842"/>
      <c r="AZ240" s="2842"/>
      <c r="BA240" s="2842"/>
      <c r="BB240" s="2842"/>
      <c r="BC240" s="2842"/>
      <c r="BD240" s="2842"/>
      <c r="BE240" s="2842"/>
      <c r="BF240" s="2842"/>
      <c r="BG240" s="2842"/>
      <c r="BH240" s="2842"/>
      <c r="BI240" s="2842"/>
      <c r="BJ240" s="2842"/>
      <c r="BK240" s="2842"/>
      <c r="BL240" s="2842"/>
      <c r="BM240" s="2842"/>
      <c r="BN240" s="2842"/>
      <c r="BO240" s="2842"/>
      <c r="BP240" s="2842"/>
      <c r="BQ240" s="2842"/>
      <c r="BR240" s="2842"/>
      <c r="BS240" s="2842"/>
      <c r="BT240" s="2842"/>
      <c r="BU240" s="2842"/>
      <c r="BV240" s="2842"/>
      <c r="BW240" s="2842"/>
      <c r="BX240" s="2842"/>
      <c r="BY240" s="2842"/>
      <c r="BZ240" s="2842"/>
      <c r="CA240" s="2842"/>
      <c r="CB240" s="2842"/>
      <c r="CC240" s="2842"/>
      <c r="CD240" s="2842"/>
      <c r="CE240" s="2842"/>
      <c r="CF240" s="2842"/>
      <c r="CG240" s="2842"/>
      <c r="CH240" s="2842"/>
      <c r="CI240" s="2842"/>
      <c r="CJ240" s="2842"/>
      <c r="CK240" s="2842"/>
      <c r="CL240" s="2842"/>
      <c r="CM240" s="2842"/>
      <c r="CN240" s="2842"/>
      <c r="CO240" s="2842"/>
      <c r="CP240" s="2842"/>
      <c r="CQ240" s="2842"/>
      <c r="CR240" s="2842"/>
      <c r="CS240" s="2842"/>
      <c r="CT240" s="2842"/>
    </row>
    <row r="241" spans="2:98" ht="17.25" customHeight="1">
      <c r="B241" s="2918">
        <v>1</v>
      </c>
      <c r="C241" s="2891" t="s">
        <v>2690</v>
      </c>
      <c r="D241" s="2891"/>
      <c r="E241" s="2891" t="s">
        <v>2691</v>
      </c>
      <c r="F241" s="2919"/>
      <c r="G241" s="2919"/>
      <c r="H241" s="2919"/>
      <c r="I241" s="2934"/>
      <c r="J241" s="2935">
        <f>SUM(F241:I241)</f>
        <v>0</v>
      </c>
      <c r="K241" s="2919"/>
      <c r="L241" s="2919"/>
      <c r="M241" s="2919"/>
      <c r="N241" s="2934"/>
      <c r="O241" s="2935">
        <f>SUM(K241:N241)</f>
        <v>0</v>
      </c>
      <c r="P241" s="2919"/>
      <c r="Q241" s="2919"/>
      <c r="R241" s="2919"/>
      <c r="S241" s="2934"/>
      <c r="T241" s="2935">
        <f>SUM(P241:S241)</f>
        <v>0</v>
      </c>
      <c r="U241" s="2919"/>
      <c r="V241" s="2919"/>
      <c r="W241" s="2919"/>
      <c r="X241" s="2934"/>
      <c r="Y241" s="2935">
        <f>SUM(U241:X241)</f>
        <v>0</v>
      </c>
      <c r="Z241" s="2919"/>
      <c r="AA241" s="2919"/>
      <c r="AB241" s="2919"/>
      <c r="AC241" s="2934"/>
      <c r="AD241" s="2935">
        <f>SUM(Z241:AC241)</f>
        <v>0</v>
      </c>
      <c r="AE241" s="2919"/>
      <c r="AF241" s="2919"/>
      <c r="AG241" s="2919"/>
      <c r="AH241" s="2934"/>
      <c r="AI241" s="2935">
        <f>SUM(AE241:AH241)</f>
        <v>0</v>
      </c>
      <c r="AJ241" s="2919"/>
      <c r="AK241" s="2919"/>
      <c r="AL241" s="2919"/>
      <c r="AM241" s="2934"/>
      <c r="AN241" s="2935">
        <f>SUM(AJ241:AM241)</f>
        <v>0</v>
      </c>
      <c r="AO241" s="2919"/>
      <c r="AP241" s="2919"/>
      <c r="AQ241" s="2919"/>
      <c r="AR241" s="2934"/>
      <c r="AS241" s="2935">
        <f>SUM(AO241:AR241)</f>
        <v>0</v>
      </c>
      <c r="AT241" s="2919"/>
      <c r="AU241" s="2919"/>
      <c r="AV241" s="2919"/>
      <c r="AW241" s="2934"/>
      <c r="AX241" s="2935">
        <f>SUM(AT241:AW241)</f>
        <v>0</v>
      </c>
      <c r="AY241" s="2842"/>
      <c r="AZ241" s="2842"/>
      <c r="BA241" s="2842"/>
      <c r="BB241" s="2842"/>
      <c r="BC241" s="2842"/>
      <c r="BD241" s="2842"/>
      <c r="BE241" s="2842"/>
      <c r="BF241" s="2842"/>
      <c r="BG241" s="2842"/>
      <c r="BH241" s="2842"/>
      <c r="BI241" s="2842"/>
      <c r="BJ241" s="2842"/>
      <c r="BK241" s="2842"/>
      <c r="BL241" s="2842"/>
      <c r="BM241" s="2842"/>
      <c r="BN241" s="2842"/>
      <c r="BO241" s="2842"/>
      <c r="BP241" s="2842"/>
      <c r="BQ241" s="2842"/>
      <c r="BR241" s="2842"/>
      <c r="BS241" s="2842"/>
      <c r="BT241" s="2842"/>
      <c r="BU241" s="2842"/>
      <c r="BV241" s="2842"/>
      <c r="BW241" s="2842"/>
      <c r="BX241" s="2842"/>
      <c r="BY241" s="2842"/>
      <c r="BZ241" s="2842"/>
      <c r="CA241" s="2842"/>
      <c r="CB241" s="2842"/>
      <c r="CC241" s="2842"/>
      <c r="CD241" s="2842"/>
      <c r="CE241" s="2842"/>
      <c r="CF241" s="2842"/>
      <c r="CG241" s="2842"/>
      <c r="CH241" s="2842"/>
      <c r="CI241" s="2842"/>
      <c r="CJ241" s="2842"/>
      <c r="CK241" s="2842"/>
      <c r="CL241" s="2842"/>
      <c r="CM241" s="2842"/>
      <c r="CN241" s="2842"/>
      <c r="CO241" s="2842"/>
      <c r="CP241" s="2842"/>
      <c r="CQ241" s="2842"/>
      <c r="CR241" s="2842"/>
      <c r="CS241" s="2842"/>
      <c r="CT241" s="2842"/>
    </row>
    <row r="242" spans="2:98" ht="17.25" customHeight="1">
      <c r="B242" s="2918">
        <v>2</v>
      </c>
      <c r="C242" s="2891" t="s">
        <v>2692</v>
      </c>
      <c r="D242" s="2891"/>
      <c r="E242" s="2891" t="s">
        <v>2693</v>
      </c>
      <c r="F242" s="2919"/>
      <c r="G242" s="2919"/>
      <c r="H242" s="2919"/>
      <c r="I242" s="2934"/>
      <c r="J242" s="2935">
        <f t="shared" ref="J242:J247" si="31">SUM(F242:I242)</f>
        <v>0</v>
      </c>
      <c r="K242" s="2919"/>
      <c r="L242" s="2919"/>
      <c r="M242" s="2919"/>
      <c r="N242" s="2934"/>
      <c r="O242" s="2935">
        <f t="shared" ref="O242:O247" si="32">SUM(K242:N242)</f>
        <v>0</v>
      </c>
      <c r="P242" s="2919"/>
      <c r="Q242" s="2919"/>
      <c r="R242" s="2919"/>
      <c r="S242" s="2934"/>
      <c r="T242" s="2935">
        <f t="shared" ref="T242:T247" si="33">SUM(P242:S242)</f>
        <v>0</v>
      </c>
      <c r="U242" s="2919"/>
      <c r="V242" s="2919"/>
      <c r="W242" s="2919"/>
      <c r="X242" s="2934"/>
      <c r="Y242" s="2935">
        <f t="shared" ref="Y242:Y247" si="34">SUM(U242:X242)</f>
        <v>0</v>
      </c>
      <c r="Z242" s="2919"/>
      <c r="AA242" s="2919"/>
      <c r="AB242" s="2919"/>
      <c r="AC242" s="2934"/>
      <c r="AD242" s="2935">
        <f t="shared" ref="AD242:AD247" si="35">SUM(Z242:AC242)</f>
        <v>0</v>
      </c>
      <c r="AE242" s="2919"/>
      <c r="AF242" s="2919"/>
      <c r="AG242" s="2919"/>
      <c r="AH242" s="2934"/>
      <c r="AI242" s="2935">
        <f t="shared" ref="AI242:AI247" si="36">SUM(AE242:AH242)</f>
        <v>0</v>
      </c>
      <c r="AJ242" s="2919"/>
      <c r="AK242" s="2919"/>
      <c r="AL242" s="2919"/>
      <c r="AM242" s="2934"/>
      <c r="AN242" s="2935">
        <f t="shared" ref="AN242:AN247" si="37">SUM(AJ242:AM242)</f>
        <v>0</v>
      </c>
      <c r="AO242" s="2919"/>
      <c r="AP242" s="2919"/>
      <c r="AQ242" s="2919"/>
      <c r="AR242" s="2934"/>
      <c r="AS242" s="2935">
        <f t="shared" ref="AS242:AS247" si="38">SUM(AO242:AR242)</f>
        <v>0</v>
      </c>
      <c r="AT242" s="2919"/>
      <c r="AU242" s="2919"/>
      <c r="AV242" s="2919"/>
      <c r="AW242" s="2934"/>
      <c r="AX242" s="2935">
        <f t="shared" ref="AX242:AX247" si="39">SUM(AT242:AW242)</f>
        <v>0</v>
      </c>
      <c r="AY242" s="2842"/>
      <c r="AZ242" s="2842"/>
      <c r="BA242" s="2842"/>
      <c r="BB242" s="2842"/>
      <c r="BC242" s="2842"/>
      <c r="BD242" s="2842"/>
      <c r="BE242" s="2842"/>
      <c r="BF242" s="2842"/>
      <c r="BG242" s="2842"/>
      <c r="BH242" s="2842"/>
      <c r="BI242" s="2842"/>
      <c r="BJ242" s="2842"/>
      <c r="BK242" s="2842"/>
      <c r="BL242" s="2842"/>
      <c r="BM242" s="2842"/>
      <c r="BN242" s="2842"/>
      <c r="BO242" s="2842"/>
      <c r="BP242" s="2842"/>
      <c r="BQ242" s="2842"/>
      <c r="BR242" s="2842"/>
      <c r="BS242" s="2842"/>
      <c r="BT242" s="2842"/>
      <c r="BU242" s="2842"/>
      <c r="BV242" s="2842"/>
      <c r="BW242" s="2842"/>
      <c r="BX242" s="2842"/>
      <c r="BY242" s="2842"/>
      <c r="BZ242" s="2842"/>
      <c r="CA242" s="2842"/>
      <c r="CB242" s="2842"/>
      <c r="CC242" s="2842"/>
      <c r="CD242" s="2842"/>
      <c r="CE242" s="2842"/>
      <c r="CF242" s="2842"/>
      <c r="CG242" s="2842"/>
      <c r="CH242" s="2842"/>
      <c r="CI242" s="2842"/>
      <c r="CJ242" s="2842"/>
      <c r="CK242" s="2842"/>
      <c r="CL242" s="2842"/>
      <c r="CM242" s="2842"/>
      <c r="CN242" s="2842"/>
      <c r="CO242" s="2842"/>
      <c r="CP242" s="2842"/>
      <c r="CQ242" s="2842"/>
      <c r="CR242" s="2842"/>
      <c r="CS242" s="2842"/>
      <c r="CT242" s="2842"/>
    </row>
    <row r="243" spans="2:98" ht="17.25" customHeight="1">
      <c r="B243" s="2918">
        <v>3</v>
      </c>
      <c r="C243" s="2891" t="s">
        <v>1846</v>
      </c>
      <c r="D243" s="2891"/>
      <c r="E243" s="2891" t="s">
        <v>2694</v>
      </c>
      <c r="F243" s="2919"/>
      <c r="G243" s="2919"/>
      <c r="H243" s="2919"/>
      <c r="I243" s="2934"/>
      <c r="J243" s="2935">
        <f t="shared" si="31"/>
        <v>0</v>
      </c>
      <c r="K243" s="2919"/>
      <c r="L243" s="2919"/>
      <c r="M243" s="2919"/>
      <c r="N243" s="2934"/>
      <c r="O243" s="2935">
        <f t="shared" si="32"/>
        <v>0</v>
      </c>
      <c r="P243" s="2919"/>
      <c r="Q243" s="2919"/>
      <c r="R243" s="2919"/>
      <c r="S243" s="2934"/>
      <c r="T243" s="2935">
        <f t="shared" si="33"/>
        <v>0</v>
      </c>
      <c r="U243" s="2919"/>
      <c r="V243" s="2919"/>
      <c r="W243" s="2919"/>
      <c r="X243" s="2934"/>
      <c r="Y243" s="2935">
        <f t="shared" si="34"/>
        <v>0</v>
      </c>
      <c r="Z243" s="2919"/>
      <c r="AA243" s="2919"/>
      <c r="AB243" s="2919"/>
      <c r="AC243" s="2934"/>
      <c r="AD243" s="2935">
        <f t="shared" si="35"/>
        <v>0</v>
      </c>
      <c r="AE243" s="2919"/>
      <c r="AF243" s="2919"/>
      <c r="AG243" s="2919"/>
      <c r="AH243" s="2934"/>
      <c r="AI243" s="2935">
        <f t="shared" si="36"/>
        <v>0</v>
      </c>
      <c r="AJ243" s="2919"/>
      <c r="AK243" s="2919"/>
      <c r="AL243" s="2919"/>
      <c r="AM243" s="2934"/>
      <c r="AN243" s="2935">
        <f t="shared" si="37"/>
        <v>0</v>
      </c>
      <c r="AO243" s="2919"/>
      <c r="AP243" s="2919"/>
      <c r="AQ243" s="2919"/>
      <c r="AR243" s="2934"/>
      <c r="AS243" s="2935">
        <f t="shared" si="38"/>
        <v>0</v>
      </c>
      <c r="AT243" s="2919"/>
      <c r="AU243" s="2919"/>
      <c r="AV243" s="2919"/>
      <c r="AW243" s="2934"/>
      <c r="AX243" s="2935">
        <f t="shared" si="39"/>
        <v>0</v>
      </c>
      <c r="AY243" s="2842"/>
      <c r="AZ243" s="2842"/>
      <c r="BA243" s="2842"/>
      <c r="BB243" s="2842"/>
      <c r="BC243" s="2842"/>
      <c r="BD243" s="2842"/>
      <c r="BE243" s="2842"/>
      <c r="BF243" s="2842"/>
      <c r="BG243" s="2842"/>
      <c r="BH243" s="2842"/>
      <c r="BI243" s="2842"/>
      <c r="BJ243" s="2842"/>
      <c r="BK243" s="2842"/>
      <c r="BL243" s="2842"/>
      <c r="BM243" s="2842"/>
      <c r="BN243" s="2842"/>
      <c r="BO243" s="2842"/>
      <c r="BP243" s="2842"/>
      <c r="BQ243" s="2842"/>
      <c r="BR243" s="2842"/>
      <c r="BS243" s="2842"/>
      <c r="BT243" s="2842"/>
      <c r="BU243" s="2842"/>
      <c r="BV243" s="2842"/>
      <c r="BW243" s="2842"/>
      <c r="BX243" s="2842"/>
      <c r="BY243" s="2842"/>
      <c r="BZ243" s="2842"/>
      <c r="CA243" s="2842"/>
      <c r="CB243" s="2842"/>
      <c r="CC243" s="2842"/>
      <c r="CD243" s="2842"/>
      <c r="CE243" s="2842"/>
      <c r="CF243" s="2842"/>
      <c r="CG243" s="2842"/>
      <c r="CH243" s="2842"/>
      <c r="CI243" s="2842"/>
      <c r="CJ243" s="2842"/>
      <c r="CK243" s="2842"/>
      <c r="CL243" s="2842"/>
      <c r="CM243" s="2842"/>
      <c r="CN243" s="2842"/>
      <c r="CO243" s="2842"/>
      <c r="CP243" s="2842"/>
      <c r="CQ243" s="2842"/>
      <c r="CR243" s="2842"/>
      <c r="CS243" s="2842"/>
      <c r="CT243" s="2842"/>
    </row>
    <row r="244" spans="2:98" ht="17.25" customHeight="1">
      <c r="B244" s="2918">
        <v>4</v>
      </c>
      <c r="C244" s="2891" t="s">
        <v>2695</v>
      </c>
      <c r="D244" s="2891"/>
      <c r="E244" s="2891" t="s">
        <v>2696</v>
      </c>
      <c r="F244" s="2919"/>
      <c r="G244" s="2919"/>
      <c r="H244" s="2919"/>
      <c r="I244" s="2934"/>
      <c r="J244" s="2935">
        <f t="shared" si="31"/>
        <v>0</v>
      </c>
      <c r="K244" s="2919"/>
      <c r="L244" s="2919"/>
      <c r="M244" s="2919"/>
      <c r="N244" s="2934"/>
      <c r="O244" s="2935">
        <f t="shared" si="32"/>
        <v>0</v>
      </c>
      <c r="P244" s="2919"/>
      <c r="Q244" s="2919"/>
      <c r="R244" s="2919"/>
      <c r="S244" s="2934"/>
      <c r="T244" s="2935">
        <f t="shared" si="33"/>
        <v>0</v>
      </c>
      <c r="U244" s="2919"/>
      <c r="V244" s="2919"/>
      <c r="W244" s="2919"/>
      <c r="X244" s="2934"/>
      <c r="Y244" s="2935">
        <f t="shared" si="34"/>
        <v>0</v>
      </c>
      <c r="Z244" s="2919"/>
      <c r="AA244" s="2919"/>
      <c r="AB244" s="2919"/>
      <c r="AC244" s="2934"/>
      <c r="AD244" s="2935">
        <f t="shared" si="35"/>
        <v>0</v>
      </c>
      <c r="AE244" s="2919"/>
      <c r="AF244" s="2919"/>
      <c r="AG244" s="2919"/>
      <c r="AH244" s="2934"/>
      <c r="AI244" s="2935">
        <f t="shared" si="36"/>
        <v>0</v>
      </c>
      <c r="AJ244" s="2919"/>
      <c r="AK244" s="2919"/>
      <c r="AL244" s="2919"/>
      <c r="AM244" s="2934"/>
      <c r="AN244" s="2935">
        <f t="shared" si="37"/>
        <v>0</v>
      </c>
      <c r="AO244" s="2919"/>
      <c r="AP244" s="2919"/>
      <c r="AQ244" s="2919"/>
      <c r="AR244" s="2934"/>
      <c r="AS244" s="2935">
        <f t="shared" si="38"/>
        <v>0</v>
      </c>
      <c r="AT244" s="2919"/>
      <c r="AU244" s="2919"/>
      <c r="AV244" s="2919"/>
      <c r="AW244" s="2934"/>
      <c r="AX244" s="2935">
        <f t="shared" si="39"/>
        <v>0</v>
      </c>
      <c r="AY244" s="2842"/>
      <c r="AZ244" s="2842"/>
      <c r="BA244" s="2842"/>
      <c r="BB244" s="2842"/>
      <c r="BC244" s="2842"/>
      <c r="BD244" s="2842"/>
      <c r="BE244" s="2842"/>
      <c r="BF244" s="2842"/>
      <c r="BG244" s="2842"/>
      <c r="BH244" s="2842"/>
      <c r="BI244" s="2842"/>
      <c r="BJ244" s="2842"/>
      <c r="BK244" s="2842"/>
      <c r="BL244" s="2842"/>
      <c r="BM244" s="2842"/>
      <c r="BN244" s="2842"/>
      <c r="BO244" s="2842"/>
      <c r="BP244" s="2842"/>
      <c r="BQ244" s="2842"/>
      <c r="BR244" s="2842"/>
      <c r="BS244" s="2842"/>
      <c r="BT244" s="2842"/>
      <c r="BU244" s="2842"/>
      <c r="BV244" s="2842"/>
      <c r="BW244" s="2842"/>
      <c r="BX244" s="2842"/>
      <c r="BY244" s="2842"/>
      <c r="BZ244" s="2842"/>
      <c r="CA244" s="2842"/>
      <c r="CB244" s="2842"/>
      <c r="CC244" s="2842"/>
      <c r="CD244" s="2842"/>
      <c r="CE244" s="2842"/>
      <c r="CF244" s="2842"/>
      <c r="CG244" s="2842"/>
      <c r="CH244" s="2842"/>
      <c r="CI244" s="2842"/>
      <c r="CJ244" s="2842"/>
      <c r="CK244" s="2842"/>
      <c r="CL244" s="2842"/>
      <c r="CM244" s="2842"/>
      <c r="CN244" s="2842"/>
      <c r="CO244" s="2842"/>
      <c r="CP244" s="2842"/>
      <c r="CQ244" s="2842"/>
      <c r="CR244" s="2842"/>
      <c r="CS244" s="2842"/>
      <c r="CT244" s="2842"/>
    </row>
    <row r="245" spans="2:98" ht="17.25" customHeight="1">
      <c r="B245" s="2918">
        <v>5</v>
      </c>
      <c r="C245" s="2891" t="s">
        <v>2697</v>
      </c>
      <c r="D245" s="2891"/>
      <c r="E245" s="2891" t="s">
        <v>2696</v>
      </c>
      <c r="F245" s="2919"/>
      <c r="G245" s="2919"/>
      <c r="H245" s="2919"/>
      <c r="I245" s="2934"/>
      <c r="J245" s="2935">
        <f t="shared" si="31"/>
        <v>0</v>
      </c>
      <c r="K245" s="2919"/>
      <c r="L245" s="2919"/>
      <c r="M245" s="2919"/>
      <c r="N245" s="2934"/>
      <c r="O245" s="2935">
        <f t="shared" si="32"/>
        <v>0</v>
      </c>
      <c r="P245" s="2919"/>
      <c r="Q245" s="2919"/>
      <c r="R245" s="2919"/>
      <c r="S245" s="2934"/>
      <c r="T245" s="2935">
        <f t="shared" si="33"/>
        <v>0</v>
      </c>
      <c r="U245" s="2919"/>
      <c r="V245" s="2919"/>
      <c r="W245" s="2919"/>
      <c r="X245" s="2934"/>
      <c r="Y245" s="2935">
        <f t="shared" si="34"/>
        <v>0</v>
      </c>
      <c r="Z245" s="2919"/>
      <c r="AA245" s="2919"/>
      <c r="AB245" s="2919"/>
      <c r="AC245" s="2934"/>
      <c r="AD245" s="2935">
        <f t="shared" si="35"/>
        <v>0</v>
      </c>
      <c r="AE245" s="2919"/>
      <c r="AF245" s="2919"/>
      <c r="AG245" s="2919"/>
      <c r="AH245" s="2934"/>
      <c r="AI245" s="2935">
        <f t="shared" si="36"/>
        <v>0</v>
      </c>
      <c r="AJ245" s="2919"/>
      <c r="AK245" s="2919"/>
      <c r="AL245" s="2919"/>
      <c r="AM245" s="2934"/>
      <c r="AN245" s="2935">
        <f t="shared" si="37"/>
        <v>0</v>
      </c>
      <c r="AO245" s="2919"/>
      <c r="AP245" s="2919"/>
      <c r="AQ245" s="2919"/>
      <c r="AR245" s="2934"/>
      <c r="AS245" s="2935">
        <f t="shared" si="38"/>
        <v>0</v>
      </c>
      <c r="AT245" s="2919"/>
      <c r="AU245" s="2919"/>
      <c r="AV245" s="2919"/>
      <c r="AW245" s="2934"/>
      <c r="AX245" s="2935">
        <f t="shared" si="39"/>
        <v>0</v>
      </c>
      <c r="AY245" s="2842"/>
      <c r="AZ245" s="2842"/>
      <c r="BA245" s="2842"/>
      <c r="BB245" s="2842"/>
      <c r="BC245" s="2842"/>
      <c r="BD245" s="2842"/>
      <c r="BE245" s="2842"/>
      <c r="BF245" s="2842"/>
      <c r="BG245" s="2842"/>
      <c r="BH245" s="2842"/>
      <c r="BI245" s="2842"/>
      <c r="BJ245" s="2842"/>
      <c r="BK245" s="2842"/>
      <c r="BL245" s="2842"/>
      <c r="BM245" s="2842"/>
      <c r="BN245" s="2842"/>
      <c r="BO245" s="2842"/>
      <c r="BP245" s="2842"/>
      <c r="BQ245" s="2842"/>
      <c r="BR245" s="2842"/>
      <c r="BS245" s="2842"/>
      <c r="BT245" s="2842"/>
      <c r="BU245" s="2842"/>
      <c r="BV245" s="2842"/>
      <c r="BW245" s="2842"/>
      <c r="BX245" s="2842"/>
      <c r="BY245" s="2842"/>
      <c r="BZ245" s="2842"/>
      <c r="CA245" s="2842"/>
      <c r="CB245" s="2842"/>
      <c r="CC245" s="2842"/>
      <c r="CD245" s="2842"/>
      <c r="CE245" s="2842"/>
      <c r="CF245" s="2842"/>
      <c r="CG245" s="2842"/>
      <c r="CH245" s="2842"/>
      <c r="CI245" s="2842"/>
      <c r="CJ245" s="2842"/>
      <c r="CK245" s="2842"/>
      <c r="CL245" s="2842"/>
      <c r="CM245" s="2842"/>
      <c r="CN245" s="2842"/>
      <c r="CO245" s="2842"/>
      <c r="CP245" s="2842"/>
      <c r="CQ245" s="2842"/>
      <c r="CR245" s="2842"/>
      <c r="CS245" s="2842"/>
      <c r="CT245" s="2842"/>
    </row>
    <row r="246" spans="2:98" ht="17.25" customHeight="1">
      <c r="B246" s="2918">
        <v>6</v>
      </c>
      <c r="C246" s="2891" t="s">
        <v>2698</v>
      </c>
      <c r="D246" s="2891"/>
      <c r="E246" s="2891" t="s">
        <v>2696</v>
      </c>
      <c r="F246" s="2919"/>
      <c r="G246" s="2919"/>
      <c r="H246" s="2919"/>
      <c r="I246" s="2934"/>
      <c r="J246" s="2935">
        <f t="shared" si="31"/>
        <v>0</v>
      </c>
      <c r="K246" s="2919"/>
      <c r="L246" s="2919"/>
      <c r="M246" s="2919"/>
      <c r="N246" s="2934"/>
      <c r="O246" s="2935">
        <f t="shared" si="32"/>
        <v>0</v>
      </c>
      <c r="P246" s="2919"/>
      <c r="Q246" s="2919"/>
      <c r="R246" s="2919"/>
      <c r="S246" s="2934"/>
      <c r="T246" s="2935">
        <f t="shared" si="33"/>
        <v>0</v>
      </c>
      <c r="U246" s="2919"/>
      <c r="V246" s="2919"/>
      <c r="W246" s="2919"/>
      <c r="X246" s="2934"/>
      <c r="Y246" s="2935">
        <f t="shared" si="34"/>
        <v>0</v>
      </c>
      <c r="Z246" s="2919"/>
      <c r="AA246" s="2919"/>
      <c r="AB246" s="2919"/>
      <c r="AC246" s="2934"/>
      <c r="AD246" s="2935">
        <f t="shared" si="35"/>
        <v>0</v>
      </c>
      <c r="AE246" s="2919"/>
      <c r="AF246" s="2919"/>
      <c r="AG246" s="2919"/>
      <c r="AH246" s="2934"/>
      <c r="AI246" s="2935">
        <f t="shared" si="36"/>
        <v>0</v>
      </c>
      <c r="AJ246" s="2919"/>
      <c r="AK246" s="2919"/>
      <c r="AL246" s="2919"/>
      <c r="AM246" s="2934"/>
      <c r="AN246" s="2935">
        <f t="shared" si="37"/>
        <v>0</v>
      </c>
      <c r="AO246" s="2919"/>
      <c r="AP246" s="2919"/>
      <c r="AQ246" s="2919"/>
      <c r="AR246" s="2934"/>
      <c r="AS246" s="2935">
        <f t="shared" si="38"/>
        <v>0</v>
      </c>
      <c r="AT246" s="2919"/>
      <c r="AU246" s="2919"/>
      <c r="AV246" s="2919"/>
      <c r="AW246" s="2934"/>
      <c r="AX246" s="2935">
        <f t="shared" si="39"/>
        <v>0</v>
      </c>
      <c r="AY246" s="2842"/>
      <c r="AZ246" s="2842"/>
      <c r="BA246" s="2842"/>
      <c r="BB246" s="2842"/>
      <c r="BC246" s="2842"/>
      <c r="BD246" s="2842"/>
      <c r="BE246" s="2842"/>
      <c r="BF246" s="2842"/>
      <c r="BG246" s="2842"/>
      <c r="BH246" s="2842"/>
      <c r="BI246" s="2842"/>
      <c r="BJ246" s="2842"/>
      <c r="BK246" s="2842"/>
      <c r="BL246" s="2842"/>
      <c r="BM246" s="2842"/>
      <c r="BN246" s="2842"/>
      <c r="BO246" s="2842"/>
      <c r="BP246" s="2842"/>
      <c r="BQ246" s="2842"/>
      <c r="BR246" s="2842"/>
      <c r="BS246" s="2842"/>
      <c r="BT246" s="2842"/>
      <c r="BU246" s="2842"/>
      <c r="BV246" s="2842"/>
      <c r="BW246" s="2842"/>
      <c r="BX246" s="2842"/>
      <c r="BY246" s="2842"/>
      <c r="BZ246" s="2842"/>
      <c r="CA246" s="2842"/>
      <c r="CB246" s="2842"/>
      <c r="CC246" s="2842"/>
      <c r="CD246" s="2842"/>
      <c r="CE246" s="2842"/>
      <c r="CF246" s="2842"/>
      <c r="CG246" s="2842"/>
      <c r="CH246" s="2842"/>
      <c r="CI246" s="2842"/>
      <c r="CJ246" s="2842"/>
      <c r="CK246" s="2842"/>
      <c r="CL246" s="2842"/>
      <c r="CM246" s="2842"/>
      <c r="CN246" s="2842"/>
      <c r="CO246" s="2842"/>
      <c r="CP246" s="2842"/>
      <c r="CQ246" s="2842"/>
      <c r="CR246" s="2842"/>
      <c r="CS246" s="2842"/>
      <c r="CT246" s="2842"/>
    </row>
    <row r="247" spans="2:98" ht="17.25" customHeight="1">
      <c r="B247" s="2918">
        <v>7</v>
      </c>
      <c r="C247" s="2917" t="s">
        <v>2699</v>
      </c>
      <c r="D247" s="2891"/>
      <c r="E247" s="2891" t="s">
        <v>1396</v>
      </c>
      <c r="F247" s="2919"/>
      <c r="G247" s="2919"/>
      <c r="H247" s="2919"/>
      <c r="I247" s="2934"/>
      <c r="J247" s="2935">
        <f t="shared" si="31"/>
        <v>0</v>
      </c>
      <c r="K247" s="2919"/>
      <c r="L247" s="2919"/>
      <c r="M247" s="2919"/>
      <c r="N247" s="2934"/>
      <c r="O247" s="2935">
        <f t="shared" si="32"/>
        <v>0</v>
      </c>
      <c r="P247" s="2919"/>
      <c r="Q247" s="2919"/>
      <c r="R247" s="2919"/>
      <c r="S247" s="2934"/>
      <c r="T247" s="2935">
        <f t="shared" si="33"/>
        <v>0</v>
      </c>
      <c r="U247" s="2919"/>
      <c r="V247" s="2919"/>
      <c r="W247" s="2919"/>
      <c r="X247" s="2934"/>
      <c r="Y247" s="2935">
        <f t="shared" si="34"/>
        <v>0</v>
      </c>
      <c r="Z247" s="2919"/>
      <c r="AA247" s="2919"/>
      <c r="AB247" s="2919"/>
      <c r="AC247" s="2934"/>
      <c r="AD247" s="2935">
        <f t="shared" si="35"/>
        <v>0</v>
      </c>
      <c r="AE247" s="2919"/>
      <c r="AF247" s="2919"/>
      <c r="AG247" s="2919"/>
      <c r="AH247" s="2934"/>
      <c r="AI247" s="2935">
        <f t="shared" si="36"/>
        <v>0</v>
      </c>
      <c r="AJ247" s="2919"/>
      <c r="AK247" s="2919"/>
      <c r="AL247" s="2919"/>
      <c r="AM247" s="2934"/>
      <c r="AN247" s="2935">
        <f t="shared" si="37"/>
        <v>0</v>
      </c>
      <c r="AO247" s="2919"/>
      <c r="AP247" s="2919"/>
      <c r="AQ247" s="2919"/>
      <c r="AR247" s="2934"/>
      <c r="AS247" s="2935">
        <f t="shared" si="38"/>
        <v>0</v>
      </c>
      <c r="AT247" s="2919"/>
      <c r="AU247" s="2919"/>
      <c r="AV247" s="2919"/>
      <c r="AW247" s="2934"/>
      <c r="AX247" s="2935">
        <f t="shared" si="39"/>
        <v>0</v>
      </c>
      <c r="AY247" s="2842"/>
      <c r="AZ247" s="2842"/>
      <c r="BA247" s="2842"/>
      <c r="BB247" s="2842"/>
      <c r="BC247" s="2842"/>
      <c r="BD247" s="2842"/>
      <c r="BE247" s="2842"/>
      <c r="BF247" s="2842"/>
      <c r="BG247" s="2842"/>
      <c r="BH247" s="2842"/>
      <c r="BI247" s="2842"/>
      <c r="BJ247" s="2842"/>
      <c r="BK247" s="2842"/>
      <c r="BL247" s="2842"/>
      <c r="BM247" s="2842"/>
      <c r="BN247" s="2842"/>
      <c r="BO247" s="2842"/>
      <c r="BP247" s="2842"/>
      <c r="BQ247" s="2842"/>
      <c r="BR247" s="2842"/>
      <c r="BS247" s="2842"/>
      <c r="BT247" s="2842"/>
      <c r="BU247" s="2842"/>
      <c r="BV247" s="2842"/>
      <c r="BW247" s="2842"/>
      <c r="BX247" s="2842"/>
      <c r="BY247" s="2842"/>
      <c r="BZ247" s="2842"/>
      <c r="CA247" s="2842"/>
      <c r="CB247" s="2842"/>
      <c r="CC247" s="2842"/>
      <c r="CD247" s="2842"/>
      <c r="CE247" s="2842"/>
      <c r="CF247" s="2842"/>
      <c r="CG247" s="2842"/>
      <c r="CH247" s="2842"/>
      <c r="CI247" s="2842"/>
      <c r="CJ247" s="2842"/>
      <c r="CK247" s="2842"/>
      <c r="CL247" s="2842"/>
      <c r="CM247" s="2842"/>
      <c r="CN247" s="2842"/>
      <c r="CO247" s="2842"/>
      <c r="CP247" s="2842"/>
      <c r="CQ247" s="2842"/>
      <c r="CR247" s="2842"/>
      <c r="CS247" s="2842"/>
      <c r="CT247" s="2842"/>
    </row>
    <row r="248" spans="2:98" ht="17.25" customHeight="1">
      <c r="B248" s="2924" t="s">
        <v>2700</v>
      </c>
      <c r="C248" s="2915"/>
      <c r="D248" s="2915"/>
      <c r="E248" s="2891"/>
      <c r="F248" s="2936"/>
      <c r="G248" s="2936"/>
      <c r="H248" s="2936"/>
      <c r="I248" s="2936"/>
      <c r="J248" s="2891"/>
      <c r="K248" s="2936"/>
      <c r="L248" s="2936"/>
      <c r="M248" s="2936"/>
      <c r="N248" s="2936"/>
      <c r="O248" s="2891"/>
      <c r="P248" s="2936"/>
      <c r="Q248" s="2936"/>
      <c r="R248" s="2936"/>
      <c r="S248" s="2936"/>
      <c r="T248" s="2891"/>
      <c r="U248" s="2936"/>
      <c r="V248" s="2936"/>
      <c r="W248" s="2936"/>
      <c r="X248" s="2936"/>
      <c r="Y248" s="2891"/>
      <c r="Z248" s="2936"/>
      <c r="AA248" s="2936"/>
      <c r="AB248" s="2936"/>
      <c r="AC248" s="2936"/>
      <c r="AD248" s="2891"/>
      <c r="AE248" s="2936"/>
      <c r="AF248" s="2936"/>
      <c r="AG248" s="2936"/>
      <c r="AH248" s="2936"/>
      <c r="AI248" s="2891"/>
      <c r="AJ248" s="2936"/>
      <c r="AK248" s="2936"/>
      <c r="AL248" s="2936"/>
      <c r="AM248" s="2936"/>
      <c r="AN248" s="2891"/>
      <c r="AO248" s="2936"/>
      <c r="AP248" s="2936"/>
      <c r="AQ248" s="2936"/>
      <c r="AR248" s="2936"/>
      <c r="AS248" s="2891"/>
      <c r="AT248" s="2936"/>
      <c r="AU248" s="2936"/>
      <c r="AV248" s="2936"/>
      <c r="AW248" s="2936"/>
      <c r="AX248" s="2891"/>
      <c r="AY248" s="2842"/>
      <c r="AZ248" s="2842"/>
      <c r="BA248" s="2842"/>
      <c r="BB248" s="2842"/>
      <c r="BC248" s="2842"/>
      <c r="BD248" s="2842"/>
      <c r="BE248" s="2842"/>
      <c r="BF248" s="2842"/>
      <c r="BG248" s="2842"/>
      <c r="BH248" s="2842"/>
      <c r="BI248" s="2842"/>
      <c r="BJ248" s="2842"/>
      <c r="BK248" s="2842"/>
      <c r="BL248" s="2842"/>
      <c r="BM248" s="2842"/>
      <c r="BN248" s="2842"/>
      <c r="BO248" s="2842"/>
      <c r="BP248" s="2842"/>
      <c r="BQ248" s="2842"/>
      <c r="BR248" s="2842"/>
      <c r="BS248" s="2842"/>
      <c r="BT248" s="2842"/>
      <c r="BU248" s="2842"/>
      <c r="BV248" s="2842"/>
      <c r="BW248" s="2842"/>
      <c r="BX248" s="2842"/>
      <c r="BY248" s="2842"/>
      <c r="BZ248" s="2842"/>
      <c r="CA248" s="2842"/>
      <c r="CB248" s="2842"/>
      <c r="CC248" s="2842"/>
      <c r="CD248" s="2842"/>
      <c r="CE248" s="2842"/>
      <c r="CF248" s="2842"/>
      <c r="CG248" s="2842"/>
      <c r="CH248" s="2842"/>
      <c r="CI248" s="2842"/>
      <c r="CJ248" s="2842"/>
      <c r="CK248" s="2842"/>
      <c r="CL248" s="2842"/>
      <c r="CM248" s="2842"/>
      <c r="CN248" s="2842"/>
      <c r="CO248" s="2842"/>
      <c r="CP248" s="2842"/>
      <c r="CQ248" s="2842"/>
      <c r="CR248" s="2842"/>
      <c r="CS248" s="2842"/>
      <c r="CT248" s="2842"/>
    </row>
    <row r="249" spans="2:98" ht="17.25" customHeight="1">
      <c r="B249" s="2918">
        <v>1</v>
      </c>
      <c r="C249" s="2891" t="s">
        <v>2690</v>
      </c>
      <c r="D249" s="2891"/>
      <c r="E249" s="2891" t="s">
        <v>2691</v>
      </c>
      <c r="F249" s="2919"/>
      <c r="G249" s="2919"/>
      <c r="H249" s="2919"/>
      <c r="I249" s="2934"/>
      <c r="J249" s="2935">
        <f t="shared" ref="J249:J255" si="40">SUM(F249:I249)</f>
        <v>0</v>
      </c>
      <c r="K249" s="2919"/>
      <c r="L249" s="2919"/>
      <c r="M249" s="2919"/>
      <c r="N249" s="2934"/>
      <c r="O249" s="2935">
        <f t="shared" ref="O249:O255" si="41">SUM(K249:N249)</f>
        <v>0</v>
      </c>
      <c r="P249" s="2919"/>
      <c r="Q249" s="2919"/>
      <c r="R249" s="2919"/>
      <c r="S249" s="2934"/>
      <c r="T249" s="2935">
        <f t="shared" ref="T249:T255" si="42">SUM(P249:S249)</f>
        <v>0</v>
      </c>
      <c r="U249" s="2919"/>
      <c r="V249" s="2919"/>
      <c r="W249" s="2919"/>
      <c r="X249" s="2934"/>
      <c r="Y249" s="2935">
        <f t="shared" ref="Y249:Y255" si="43">SUM(U249:X249)</f>
        <v>0</v>
      </c>
      <c r="Z249" s="2919"/>
      <c r="AA249" s="2919"/>
      <c r="AB249" s="2919"/>
      <c r="AC249" s="2934"/>
      <c r="AD249" s="2935">
        <f t="shared" ref="AD249:AD255" si="44">SUM(Z249:AC249)</f>
        <v>0</v>
      </c>
      <c r="AE249" s="2919"/>
      <c r="AF249" s="2919"/>
      <c r="AG249" s="2919"/>
      <c r="AH249" s="2934"/>
      <c r="AI249" s="2935">
        <f t="shared" ref="AI249:AI255" si="45">SUM(AE249:AH249)</f>
        <v>0</v>
      </c>
      <c r="AJ249" s="2919"/>
      <c r="AK249" s="2919"/>
      <c r="AL249" s="2919"/>
      <c r="AM249" s="2934"/>
      <c r="AN249" s="2935">
        <f t="shared" ref="AN249:AN255" si="46">SUM(AJ249:AM249)</f>
        <v>0</v>
      </c>
      <c r="AO249" s="2919"/>
      <c r="AP249" s="2919"/>
      <c r="AQ249" s="2919"/>
      <c r="AR249" s="2934"/>
      <c r="AS249" s="2935">
        <f t="shared" ref="AS249:AS255" si="47">SUM(AO249:AR249)</f>
        <v>0</v>
      </c>
      <c r="AT249" s="2919"/>
      <c r="AU249" s="2919"/>
      <c r="AV249" s="2919"/>
      <c r="AW249" s="2934"/>
      <c r="AX249" s="2935">
        <f t="shared" ref="AX249:AX255" si="48">SUM(AT249:AW249)</f>
        <v>0</v>
      </c>
      <c r="AY249" s="2842"/>
      <c r="AZ249" s="2842"/>
      <c r="BA249" s="2842"/>
      <c r="BB249" s="2842"/>
      <c r="BC249" s="2842"/>
      <c r="BD249" s="2842"/>
      <c r="BE249" s="2842"/>
      <c r="BF249" s="2842"/>
      <c r="BG249" s="2842"/>
      <c r="BH249" s="2842"/>
      <c r="BI249" s="2842"/>
      <c r="BJ249" s="2842"/>
      <c r="BK249" s="2842"/>
      <c r="BL249" s="2842"/>
      <c r="BM249" s="2842"/>
      <c r="BN249" s="2842"/>
      <c r="BO249" s="2842"/>
      <c r="BP249" s="2842"/>
      <c r="BQ249" s="2842"/>
      <c r="BR249" s="2842"/>
      <c r="BS249" s="2842"/>
      <c r="BT249" s="2842"/>
      <c r="BU249" s="2842"/>
      <c r="BV249" s="2842"/>
      <c r="BW249" s="2842"/>
      <c r="BX249" s="2842"/>
      <c r="BY249" s="2842"/>
      <c r="BZ249" s="2842"/>
      <c r="CA249" s="2842"/>
      <c r="CB249" s="2842"/>
      <c r="CC249" s="2842"/>
      <c r="CD249" s="2842"/>
      <c r="CE249" s="2842"/>
      <c r="CF249" s="2842"/>
      <c r="CG249" s="2842"/>
      <c r="CH249" s="2842"/>
      <c r="CI249" s="2842"/>
      <c r="CJ249" s="2842"/>
      <c r="CK249" s="2842"/>
      <c r="CL249" s="2842"/>
      <c r="CM249" s="2842"/>
      <c r="CN249" s="2842"/>
      <c r="CO249" s="2842"/>
      <c r="CP249" s="2842"/>
      <c r="CQ249" s="2842"/>
      <c r="CR249" s="2842"/>
      <c r="CS249" s="2842"/>
      <c r="CT249" s="2842"/>
    </row>
    <row r="250" spans="2:98" ht="17.25" customHeight="1">
      <c r="B250" s="2918">
        <v>2</v>
      </c>
      <c r="C250" s="2891" t="s">
        <v>2692</v>
      </c>
      <c r="D250" s="2891"/>
      <c r="E250" s="2891" t="s">
        <v>2693</v>
      </c>
      <c r="F250" s="2919"/>
      <c r="G250" s="2919"/>
      <c r="H250" s="2919"/>
      <c r="I250" s="2934"/>
      <c r="J250" s="2935">
        <f t="shared" si="40"/>
        <v>0</v>
      </c>
      <c r="K250" s="2919"/>
      <c r="L250" s="2919"/>
      <c r="M250" s="2919"/>
      <c r="N250" s="2934"/>
      <c r="O250" s="2935">
        <f t="shared" si="41"/>
        <v>0</v>
      </c>
      <c r="P250" s="2919"/>
      <c r="Q250" s="2919"/>
      <c r="R250" s="2919"/>
      <c r="S250" s="2934"/>
      <c r="T250" s="2935">
        <f t="shared" si="42"/>
        <v>0</v>
      </c>
      <c r="U250" s="2919"/>
      <c r="V250" s="2919"/>
      <c r="W250" s="2919"/>
      <c r="X250" s="2934"/>
      <c r="Y250" s="2935">
        <f t="shared" si="43"/>
        <v>0</v>
      </c>
      <c r="Z250" s="2919"/>
      <c r="AA250" s="2919"/>
      <c r="AB250" s="2919"/>
      <c r="AC250" s="2934"/>
      <c r="AD250" s="2935">
        <f t="shared" si="44"/>
        <v>0</v>
      </c>
      <c r="AE250" s="2919"/>
      <c r="AF250" s="2919"/>
      <c r="AG250" s="2919"/>
      <c r="AH250" s="2934"/>
      <c r="AI250" s="2935">
        <f t="shared" si="45"/>
        <v>0</v>
      </c>
      <c r="AJ250" s="2919"/>
      <c r="AK250" s="2919"/>
      <c r="AL250" s="2919"/>
      <c r="AM250" s="2934"/>
      <c r="AN250" s="2935">
        <f t="shared" si="46"/>
        <v>0</v>
      </c>
      <c r="AO250" s="2919"/>
      <c r="AP250" s="2919"/>
      <c r="AQ250" s="2919"/>
      <c r="AR250" s="2934"/>
      <c r="AS250" s="2935">
        <f t="shared" si="47"/>
        <v>0</v>
      </c>
      <c r="AT250" s="2919"/>
      <c r="AU250" s="2919"/>
      <c r="AV250" s="2919"/>
      <c r="AW250" s="2934"/>
      <c r="AX250" s="2935">
        <f t="shared" si="48"/>
        <v>0</v>
      </c>
      <c r="AY250" s="2842"/>
      <c r="AZ250" s="2842"/>
      <c r="BA250" s="2842"/>
      <c r="BB250" s="2842"/>
      <c r="BC250" s="2842"/>
      <c r="BD250" s="2842"/>
      <c r="BE250" s="2842"/>
      <c r="BF250" s="2842"/>
      <c r="BG250" s="2842"/>
      <c r="BH250" s="2842"/>
      <c r="BI250" s="2842"/>
      <c r="BJ250" s="2842"/>
      <c r="BK250" s="2842"/>
      <c r="BL250" s="2842"/>
      <c r="BM250" s="2842"/>
      <c r="BN250" s="2842"/>
      <c r="BO250" s="2842"/>
      <c r="BP250" s="2842"/>
      <c r="BQ250" s="2842"/>
      <c r="BR250" s="2842"/>
      <c r="BS250" s="2842"/>
      <c r="BT250" s="2842"/>
      <c r="BU250" s="2842"/>
      <c r="BV250" s="2842"/>
      <c r="BW250" s="2842"/>
      <c r="BX250" s="2842"/>
      <c r="BY250" s="2842"/>
      <c r="BZ250" s="2842"/>
      <c r="CA250" s="2842"/>
      <c r="CB250" s="2842"/>
      <c r="CC250" s="2842"/>
      <c r="CD250" s="2842"/>
      <c r="CE250" s="2842"/>
      <c r="CF250" s="2842"/>
      <c r="CG250" s="2842"/>
      <c r="CH250" s="2842"/>
      <c r="CI250" s="2842"/>
      <c r="CJ250" s="2842"/>
      <c r="CK250" s="2842"/>
      <c r="CL250" s="2842"/>
      <c r="CM250" s="2842"/>
      <c r="CN250" s="2842"/>
      <c r="CO250" s="2842"/>
      <c r="CP250" s="2842"/>
      <c r="CQ250" s="2842"/>
      <c r="CR250" s="2842"/>
      <c r="CS250" s="2842"/>
      <c r="CT250" s="2842"/>
    </row>
    <row r="251" spans="2:98" ht="17.25" customHeight="1">
      <c r="B251" s="2918">
        <v>3</v>
      </c>
      <c r="C251" s="2891" t="s">
        <v>1846</v>
      </c>
      <c r="D251" s="2891"/>
      <c r="E251" s="2891" t="s">
        <v>2694</v>
      </c>
      <c r="F251" s="2919"/>
      <c r="G251" s="2919"/>
      <c r="H251" s="2919"/>
      <c r="I251" s="2934"/>
      <c r="J251" s="2935">
        <f t="shared" si="40"/>
        <v>0</v>
      </c>
      <c r="K251" s="2919"/>
      <c r="L251" s="2919"/>
      <c r="M251" s="2919"/>
      <c r="N251" s="2934"/>
      <c r="O251" s="2935">
        <f t="shared" si="41"/>
        <v>0</v>
      </c>
      <c r="P251" s="2919"/>
      <c r="Q251" s="2919"/>
      <c r="R251" s="2919"/>
      <c r="S251" s="2934"/>
      <c r="T251" s="2935">
        <f t="shared" si="42"/>
        <v>0</v>
      </c>
      <c r="U251" s="2919"/>
      <c r="V251" s="2919"/>
      <c r="W251" s="2919"/>
      <c r="X251" s="2934"/>
      <c r="Y251" s="2935">
        <f t="shared" si="43"/>
        <v>0</v>
      </c>
      <c r="Z251" s="2919"/>
      <c r="AA251" s="2919"/>
      <c r="AB251" s="2919"/>
      <c r="AC251" s="2934"/>
      <c r="AD251" s="2935">
        <f t="shared" si="44"/>
        <v>0</v>
      </c>
      <c r="AE251" s="2919"/>
      <c r="AF251" s="2919"/>
      <c r="AG251" s="2919"/>
      <c r="AH251" s="2934"/>
      <c r="AI251" s="2935">
        <f t="shared" si="45"/>
        <v>0</v>
      </c>
      <c r="AJ251" s="2919"/>
      <c r="AK251" s="2919"/>
      <c r="AL251" s="2919"/>
      <c r="AM251" s="2934"/>
      <c r="AN251" s="2935">
        <f t="shared" si="46"/>
        <v>0</v>
      </c>
      <c r="AO251" s="2919"/>
      <c r="AP251" s="2919"/>
      <c r="AQ251" s="2919"/>
      <c r="AR251" s="2934"/>
      <c r="AS251" s="2935">
        <f t="shared" si="47"/>
        <v>0</v>
      </c>
      <c r="AT251" s="2919"/>
      <c r="AU251" s="2919"/>
      <c r="AV251" s="2919"/>
      <c r="AW251" s="2934"/>
      <c r="AX251" s="2935">
        <f t="shared" si="48"/>
        <v>0</v>
      </c>
      <c r="AY251" s="2842"/>
      <c r="AZ251" s="2842"/>
      <c r="BA251" s="2842"/>
      <c r="BB251" s="2842"/>
      <c r="BC251" s="2842"/>
      <c r="BD251" s="2842"/>
      <c r="BE251" s="2842"/>
      <c r="BF251" s="2842"/>
      <c r="BG251" s="2842"/>
      <c r="BH251" s="2842"/>
      <c r="BI251" s="2842"/>
      <c r="BJ251" s="2842"/>
      <c r="BK251" s="2842"/>
      <c r="BL251" s="2842"/>
      <c r="BM251" s="2842"/>
      <c r="BN251" s="2842"/>
      <c r="BO251" s="2842"/>
      <c r="BP251" s="2842"/>
      <c r="BQ251" s="2842"/>
      <c r="BR251" s="2842"/>
      <c r="BS251" s="2842"/>
      <c r="BT251" s="2842"/>
      <c r="BU251" s="2842"/>
      <c r="BV251" s="2842"/>
      <c r="BW251" s="2842"/>
      <c r="BX251" s="2842"/>
      <c r="BY251" s="2842"/>
      <c r="BZ251" s="2842"/>
      <c r="CA251" s="2842"/>
      <c r="CB251" s="2842"/>
      <c r="CC251" s="2842"/>
      <c r="CD251" s="2842"/>
      <c r="CE251" s="2842"/>
      <c r="CF251" s="2842"/>
      <c r="CG251" s="2842"/>
      <c r="CH251" s="2842"/>
      <c r="CI251" s="2842"/>
      <c r="CJ251" s="2842"/>
      <c r="CK251" s="2842"/>
      <c r="CL251" s="2842"/>
      <c r="CM251" s="2842"/>
      <c r="CN251" s="2842"/>
      <c r="CO251" s="2842"/>
      <c r="CP251" s="2842"/>
      <c r="CQ251" s="2842"/>
      <c r="CR251" s="2842"/>
      <c r="CS251" s="2842"/>
      <c r="CT251" s="2842"/>
    </row>
    <row r="252" spans="2:98" ht="17.25" customHeight="1">
      <c r="B252" s="2918">
        <v>4</v>
      </c>
      <c r="C252" s="2891" t="s">
        <v>2695</v>
      </c>
      <c r="D252" s="2891"/>
      <c r="E252" s="2891" t="s">
        <v>2696</v>
      </c>
      <c r="F252" s="2919"/>
      <c r="G252" s="2919"/>
      <c r="H252" s="2919"/>
      <c r="I252" s="2934"/>
      <c r="J252" s="2935">
        <f t="shared" si="40"/>
        <v>0</v>
      </c>
      <c r="K252" s="2919"/>
      <c r="L252" s="2919"/>
      <c r="M252" s="2919"/>
      <c r="N252" s="2934"/>
      <c r="O252" s="2935">
        <f t="shared" si="41"/>
        <v>0</v>
      </c>
      <c r="P252" s="2919"/>
      <c r="Q252" s="2919"/>
      <c r="R252" s="2919"/>
      <c r="S252" s="2934"/>
      <c r="T252" s="2935">
        <f t="shared" si="42"/>
        <v>0</v>
      </c>
      <c r="U252" s="2919"/>
      <c r="V252" s="2919"/>
      <c r="W252" s="2919"/>
      <c r="X252" s="2934"/>
      <c r="Y252" s="2935">
        <f t="shared" si="43"/>
        <v>0</v>
      </c>
      <c r="Z252" s="2919"/>
      <c r="AA252" s="2919"/>
      <c r="AB252" s="2919"/>
      <c r="AC252" s="2934"/>
      <c r="AD252" s="2935">
        <f t="shared" si="44"/>
        <v>0</v>
      </c>
      <c r="AE252" s="2919"/>
      <c r="AF252" s="2919"/>
      <c r="AG252" s="2919"/>
      <c r="AH252" s="2934"/>
      <c r="AI252" s="2935">
        <f t="shared" si="45"/>
        <v>0</v>
      </c>
      <c r="AJ252" s="2919"/>
      <c r="AK252" s="2919"/>
      <c r="AL252" s="2919"/>
      <c r="AM252" s="2934"/>
      <c r="AN252" s="2935">
        <f t="shared" si="46"/>
        <v>0</v>
      </c>
      <c r="AO252" s="2919"/>
      <c r="AP252" s="2919"/>
      <c r="AQ252" s="2919"/>
      <c r="AR252" s="2934"/>
      <c r="AS252" s="2935">
        <f t="shared" si="47"/>
        <v>0</v>
      </c>
      <c r="AT252" s="2919"/>
      <c r="AU252" s="2919"/>
      <c r="AV252" s="2919"/>
      <c r="AW252" s="2934"/>
      <c r="AX252" s="2935">
        <f t="shared" si="48"/>
        <v>0</v>
      </c>
      <c r="AY252" s="2842"/>
      <c r="AZ252" s="2842"/>
      <c r="BA252" s="2842"/>
      <c r="BB252" s="2842"/>
      <c r="BC252" s="2842"/>
      <c r="BD252" s="2842"/>
      <c r="BE252" s="2842"/>
      <c r="BF252" s="2842"/>
      <c r="BG252" s="2842"/>
      <c r="BH252" s="2842"/>
      <c r="BI252" s="2842"/>
      <c r="BJ252" s="2842"/>
      <c r="BK252" s="2842"/>
      <c r="BL252" s="2842"/>
      <c r="BM252" s="2842"/>
      <c r="BN252" s="2842"/>
      <c r="BO252" s="2842"/>
      <c r="BP252" s="2842"/>
      <c r="BQ252" s="2842"/>
      <c r="BR252" s="2842"/>
      <c r="BS252" s="2842"/>
      <c r="BT252" s="2842"/>
      <c r="BU252" s="2842"/>
      <c r="BV252" s="2842"/>
      <c r="BW252" s="2842"/>
      <c r="BX252" s="2842"/>
      <c r="BY252" s="2842"/>
      <c r="BZ252" s="2842"/>
      <c r="CA252" s="2842"/>
      <c r="CB252" s="2842"/>
      <c r="CC252" s="2842"/>
      <c r="CD252" s="2842"/>
      <c r="CE252" s="2842"/>
      <c r="CF252" s="2842"/>
      <c r="CG252" s="2842"/>
      <c r="CH252" s="2842"/>
      <c r="CI252" s="2842"/>
      <c r="CJ252" s="2842"/>
      <c r="CK252" s="2842"/>
      <c r="CL252" s="2842"/>
      <c r="CM252" s="2842"/>
      <c r="CN252" s="2842"/>
      <c r="CO252" s="2842"/>
      <c r="CP252" s="2842"/>
      <c r="CQ252" s="2842"/>
      <c r="CR252" s="2842"/>
      <c r="CS252" s="2842"/>
      <c r="CT252" s="2842"/>
    </row>
    <row r="253" spans="2:98" ht="17.25" customHeight="1">
      <c r="B253" s="2918">
        <v>5</v>
      </c>
      <c r="C253" s="2891" t="s">
        <v>2697</v>
      </c>
      <c r="D253" s="2891"/>
      <c r="E253" s="2891" t="s">
        <v>2696</v>
      </c>
      <c r="F253" s="2919"/>
      <c r="G253" s="2919"/>
      <c r="H253" s="2919"/>
      <c r="I253" s="2934"/>
      <c r="J253" s="2935">
        <f t="shared" si="40"/>
        <v>0</v>
      </c>
      <c r="K253" s="2919"/>
      <c r="L253" s="2919"/>
      <c r="M253" s="2919"/>
      <c r="N253" s="2934"/>
      <c r="O253" s="2935">
        <f t="shared" si="41"/>
        <v>0</v>
      </c>
      <c r="P253" s="2919"/>
      <c r="Q253" s="2919"/>
      <c r="R253" s="2919"/>
      <c r="S253" s="2934"/>
      <c r="T253" s="2935">
        <f t="shared" si="42"/>
        <v>0</v>
      </c>
      <c r="U253" s="2919"/>
      <c r="V253" s="2919"/>
      <c r="W253" s="2919"/>
      <c r="X253" s="2934"/>
      <c r="Y253" s="2935">
        <f t="shared" si="43"/>
        <v>0</v>
      </c>
      <c r="Z253" s="2919"/>
      <c r="AA253" s="2919"/>
      <c r="AB253" s="2919"/>
      <c r="AC253" s="2934"/>
      <c r="AD253" s="2935">
        <f t="shared" si="44"/>
        <v>0</v>
      </c>
      <c r="AE253" s="2919"/>
      <c r="AF253" s="2919"/>
      <c r="AG253" s="2919"/>
      <c r="AH253" s="2934"/>
      <c r="AI253" s="2935">
        <f t="shared" si="45"/>
        <v>0</v>
      </c>
      <c r="AJ253" s="2919"/>
      <c r="AK253" s="2919"/>
      <c r="AL253" s="2919"/>
      <c r="AM253" s="2934"/>
      <c r="AN253" s="2935">
        <f t="shared" si="46"/>
        <v>0</v>
      </c>
      <c r="AO253" s="2919"/>
      <c r="AP253" s="2919"/>
      <c r="AQ253" s="2919"/>
      <c r="AR253" s="2934"/>
      <c r="AS253" s="2935">
        <f t="shared" si="47"/>
        <v>0</v>
      </c>
      <c r="AT253" s="2919"/>
      <c r="AU253" s="2919"/>
      <c r="AV253" s="2919"/>
      <c r="AW253" s="2934"/>
      <c r="AX253" s="2935">
        <f t="shared" si="48"/>
        <v>0</v>
      </c>
      <c r="AY253" s="2842"/>
      <c r="AZ253" s="2842"/>
      <c r="BA253" s="2842"/>
      <c r="BB253" s="2842"/>
      <c r="BC253" s="2842"/>
      <c r="BD253" s="2842"/>
      <c r="BE253" s="2842"/>
      <c r="BF253" s="2842"/>
      <c r="BG253" s="2842"/>
      <c r="BH253" s="2842"/>
      <c r="BI253" s="2842"/>
      <c r="BJ253" s="2842"/>
      <c r="BK253" s="2842"/>
      <c r="BL253" s="2842"/>
      <c r="BM253" s="2842"/>
      <c r="BN253" s="2842"/>
      <c r="BO253" s="2842"/>
      <c r="BP253" s="2842"/>
      <c r="BQ253" s="2842"/>
      <c r="BR253" s="2842"/>
      <c r="BS253" s="2842"/>
      <c r="BT253" s="2842"/>
      <c r="BU253" s="2842"/>
      <c r="BV253" s="2842"/>
      <c r="BW253" s="2842"/>
      <c r="BX253" s="2842"/>
      <c r="BY253" s="2842"/>
      <c r="BZ253" s="2842"/>
      <c r="CA253" s="2842"/>
      <c r="CB253" s="2842"/>
      <c r="CC253" s="2842"/>
      <c r="CD253" s="2842"/>
      <c r="CE253" s="2842"/>
      <c r="CF253" s="2842"/>
      <c r="CG253" s="2842"/>
      <c r="CH253" s="2842"/>
      <c r="CI253" s="2842"/>
      <c r="CJ253" s="2842"/>
      <c r="CK253" s="2842"/>
      <c r="CL253" s="2842"/>
      <c r="CM253" s="2842"/>
      <c r="CN253" s="2842"/>
      <c r="CO253" s="2842"/>
      <c r="CP253" s="2842"/>
      <c r="CQ253" s="2842"/>
      <c r="CR253" s="2842"/>
      <c r="CS253" s="2842"/>
      <c r="CT253" s="2842"/>
    </row>
    <row r="254" spans="2:98" ht="17.25" customHeight="1">
      <c r="B254" s="2918">
        <v>6</v>
      </c>
      <c r="C254" s="2891" t="s">
        <v>2698</v>
      </c>
      <c r="D254" s="2891"/>
      <c r="E254" s="2891" t="s">
        <v>2696</v>
      </c>
      <c r="F254" s="2919"/>
      <c r="G254" s="2919"/>
      <c r="H254" s="2919"/>
      <c r="I254" s="2934"/>
      <c r="J254" s="2935">
        <f t="shared" si="40"/>
        <v>0</v>
      </c>
      <c r="K254" s="2919"/>
      <c r="L254" s="2919"/>
      <c r="M254" s="2919"/>
      <c r="N254" s="2934"/>
      <c r="O254" s="2935">
        <f t="shared" si="41"/>
        <v>0</v>
      </c>
      <c r="P254" s="2919"/>
      <c r="Q254" s="2919"/>
      <c r="R254" s="2919"/>
      <c r="S254" s="2934"/>
      <c r="T254" s="2935">
        <f t="shared" si="42"/>
        <v>0</v>
      </c>
      <c r="U254" s="2919"/>
      <c r="V254" s="2919"/>
      <c r="W254" s="2919"/>
      <c r="X254" s="2934"/>
      <c r="Y254" s="2935">
        <f t="shared" si="43"/>
        <v>0</v>
      </c>
      <c r="Z254" s="2919"/>
      <c r="AA254" s="2919"/>
      <c r="AB254" s="2919"/>
      <c r="AC254" s="2934"/>
      <c r="AD254" s="2935">
        <f t="shared" si="44"/>
        <v>0</v>
      </c>
      <c r="AE254" s="2919"/>
      <c r="AF254" s="2919"/>
      <c r="AG254" s="2919"/>
      <c r="AH254" s="2934"/>
      <c r="AI254" s="2935">
        <f t="shared" si="45"/>
        <v>0</v>
      </c>
      <c r="AJ254" s="2919"/>
      <c r="AK254" s="2919"/>
      <c r="AL254" s="2919"/>
      <c r="AM254" s="2934"/>
      <c r="AN254" s="2935">
        <f t="shared" si="46"/>
        <v>0</v>
      </c>
      <c r="AO254" s="2919"/>
      <c r="AP254" s="2919"/>
      <c r="AQ254" s="2919"/>
      <c r="AR254" s="2934"/>
      <c r="AS254" s="2935">
        <f t="shared" si="47"/>
        <v>0</v>
      </c>
      <c r="AT254" s="2919"/>
      <c r="AU254" s="2919"/>
      <c r="AV254" s="2919"/>
      <c r="AW254" s="2934"/>
      <c r="AX254" s="2935">
        <f t="shared" si="48"/>
        <v>0</v>
      </c>
      <c r="AY254" s="2842"/>
      <c r="AZ254" s="2842"/>
      <c r="BA254" s="2842"/>
      <c r="BB254" s="2842"/>
      <c r="BC254" s="2842"/>
      <c r="BD254" s="2842"/>
      <c r="BE254" s="2842"/>
      <c r="BF254" s="2842"/>
      <c r="BG254" s="2842"/>
      <c r="BH254" s="2842"/>
      <c r="BI254" s="2842"/>
      <c r="BJ254" s="2842"/>
      <c r="BK254" s="2842"/>
      <c r="BL254" s="2842"/>
      <c r="BM254" s="2842"/>
      <c r="BN254" s="2842"/>
      <c r="BO254" s="2842"/>
      <c r="BP254" s="2842"/>
      <c r="BQ254" s="2842"/>
      <c r="BR254" s="2842"/>
      <c r="BS254" s="2842"/>
      <c r="BT254" s="2842"/>
      <c r="BU254" s="2842"/>
      <c r="BV254" s="2842"/>
      <c r="BW254" s="2842"/>
      <c r="BX254" s="2842"/>
      <c r="BY254" s="2842"/>
      <c r="BZ254" s="2842"/>
      <c r="CA254" s="2842"/>
      <c r="CB254" s="2842"/>
      <c r="CC254" s="2842"/>
      <c r="CD254" s="2842"/>
      <c r="CE254" s="2842"/>
      <c r="CF254" s="2842"/>
      <c r="CG254" s="2842"/>
      <c r="CH254" s="2842"/>
      <c r="CI254" s="2842"/>
      <c r="CJ254" s="2842"/>
      <c r="CK254" s="2842"/>
      <c r="CL254" s="2842"/>
      <c r="CM254" s="2842"/>
      <c r="CN254" s="2842"/>
      <c r="CO254" s="2842"/>
      <c r="CP254" s="2842"/>
      <c r="CQ254" s="2842"/>
      <c r="CR254" s="2842"/>
      <c r="CS254" s="2842"/>
      <c r="CT254" s="2842"/>
    </row>
    <row r="255" spans="2:98" ht="17.25" customHeight="1">
      <c r="B255" s="2918">
        <v>7</v>
      </c>
      <c r="C255" s="2917" t="s">
        <v>2699</v>
      </c>
      <c r="D255" s="2891"/>
      <c r="E255" s="2891" t="s">
        <v>1396</v>
      </c>
      <c r="F255" s="2919"/>
      <c r="G255" s="2919"/>
      <c r="H255" s="2919"/>
      <c r="I255" s="2934"/>
      <c r="J255" s="2935">
        <f t="shared" si="40"/>
        <v>0</v>
      </c>
      <c r="K255" s="2919"/>
      <c r="L255" s="2919"/>
      <c r="M255" s="2919"/>
      <c r="N255" s="2934"/>
      <c r="O255" s="2935">
        <f t="shared" si="41"/>
        <v>0</v>
      </c>
      <c r="P255" s="2919"/>
      <c r="Q255" s="2919"/>
      <c r="R255" s="2919"/>
      <c r="S255" s="2934"/>
      <c r="T255" s="2935">
        <f t="shared" si="42"/>
        <v>0</v>
      </c>
      <c r="U255" s="2919"/>
      <c r="V255" s="2919"/>
      <c r="W255" s="2919"/>
      <c r="X255" s="2934"/>
      <c r="Y255" s="2935">
        <f t="shared" si="43"/>
        <v>0</v>
      </c>
      <c r="Z255" s="2919"/>
      <c r="AA255" s="2919"/>
      <c r="AB255" s="2919"/>
      <c r="AC255" s="2934"/>
      <c r="AD255" s="2935">
        <f t="shared" si="44"/>
        <v>0</v>
      </c>
      <c r="AE255" s="2919"/>
      <c r="AF255" s="2919"/>
      <c r="AG255" s="2919"/>
      <c r="AH255" s="2934"/>
      <c r="AI255" s="2935">
        <f t="shared" si="45"/>
        <v>0</v>
      </c>
      <c r="AJ255" s="2919"/>
      <c r="AK255" s="2919"/>
      <c r="AL255" s="2919"/>
      <c r="AM255" s="2934"/>
      <c r="AN255" s="2935">
        <f t="shared" si="46"/>
        <v>0</v>
      </c>
      <c r="AO255" s="2919"/>
      <c r="AP255" s="2919"/>
      <c r="AQ255" s="2919"/>
      <c r="AR255" s="2934"/>
      <c r="AS255" s="2935">
        <f t="shared" si="47"/>
        <v>0</v>
      </c>
      <c r="AT255" s="2919"/>
      <c r="AU255" s="2919"/>
      <c r="AV255" s="2919"/>
      <c r="AW255" s="2934"/>
      <c r="AX255" s="2935">
        <f t="shared" si="48"/>
        <v>0</v>
      </c>
      <c r="AY255" s="2842"/>
      <c r="AZ255" s="2842"/>
      <c r="BA255" s="2842"/>
      <c r="BB255" s="2842"/>
      <c r="BC255" s="2842"/>
      <c r="BD255" s="2842"/>
      <c r="BE255" s="2842"/>
      <c r="BF255" s="2842"/>
      <c r="BG255" s="2842"/>
      <c r="BH255" s="2842"/>
      <c r="BI255" s="2842"/>
      <c r="BJ255" s="2842"/>
      <c r="BK255" s="2842"/>
      <c r="BL255" s="2842"/>
      <c r="BM255" s="2842"/>
      <c r="BN255" s="2842"/>
      <c r="BO255" s="2842"/>
      <c r="BP255" s="2842"/>
      <c r="BQ255" s="2842"/>
      <c r="BR255" s="2842"/>
      <c r="BS255" s="2842"/>
      <c r="BT255" s="2842"/>
      <c r="BU255" s="2842"/>
      <c r="BV255" s="2842"/>
      <c r="BW255" s="2842"/>
      <c r="BX255" s="2842"/>
      <c r="BY255" s="2842"/>
      <c r="BZ255" s="2842"/>
      <c r="CA255" s="2842"/>
      <c r="CB255" s="2842"/>
      <c r="CC255" s="2842"/>
      <c r="CD255" s="2842"/>
      <c r="CE255" s="2842"/>
      <c r="CF255" s="2842"/>
      <c r="CG255" s="2842"/>
      <c r="CH255" s="2842"/>
      <c r="CI255" s="2842"/>
      <c r="CJ255" s="2842"/>
      <c r="CK255" s="2842"/>
      <c r="CL255" s="2842"/>
      <c r="CM255" s="2842"/>
      <c r="CN255" s="2842"/>
      <c r="CO255" s="2842"/>
      <c r="CP255" s="2842"/>
      <c r="CQ255" s="2842"/>
      <c r="CR255" s="2842"/>
      <c r="CS255" s="2842"/>
      <c r="CT255" s="2842"/>
    </row>
    <row r="256" spans="2:98" ht="17.25" customHeight="1">
      <c r="B256" s="2924" t="s">
        <v>2701</v>
      </c>
      <c r="C256" s="2915"/>
      <c r="D256" s="2915"/>
      <c r="E256" s="2891"/>
      <c r="F256" s="2936"/>
      <c r="G256" s="2936"/>
      <c r="H256" s="2936"/>
      <c r="I256" s="2936"/>
      <c r="J256" s="2891"/>
      <c r="K256" s="2936"/>
      <c r="L256" s="2936"/>
      <c r="M256" s="2936"/>
      <c r="N256" s="2936"/>
      <c r="O256" s="2891"/>
      <c r="P256" s="2936"/>
      <c r="Q256" s="2936"/>
      <c r="R256" s="2936"/>
      <c r="S256" s="2936"/>
      <c r="T256" s="2891"/>
      <c r="U256" s="2936"/>
      <c r="V256" s="2936"/>
      <c r="W256" s="2936"/>
      <c r="X256" s="2936"/>
      <c r="Y256" s="2891"/>
      <c r="Z256" s="2936"/>
      <c r="AA256" s="2936"/>
      <c r="AB256" s="2936"/>
      <c r="AC256" s="2936"/>
      <c r="AD256" s="2891"/>
      <c r="AE256" s="2936"/>
      <c r="AF256" s="2936"/>
      <c r="AG256" s="2936"/>
      <c r="AH256" s="2936"/>
      <c r="AI256" s="2891"/>
      <c r="AJ256" s="2936"/>
      <c r="AK256" s="2936"/>
      <c r="AL256" s="2936"/>
      <c r="AM256" s="2936"/>
      <c r="AN256" s="2891"/>
      <c r="AO256" s="2936"/>
      <c r="AP256" s="2936"/>
      <c r="AQ256" s="2936"/>
      <c r="AR256" s="2936"/>
      <c r="AS256" s="2891"/>
      <c r="AT256" s="2936"/>
      <c r="AU256" s="2936"/>
      <c r="AV256" s="2936"/>
      <c r="AW256" s="2936"/>
      <c r="AX256" s="2891"/>
      <c r="AY256" s="2842"/>
      <c r="AZ256" s="2842"/>
      <c r="BA256" s="2842"/>
      <c r="BB256" s="2842"/>
      <c r="BC256" s="2842"/>
      <c r="BD256" s="2842"/>
      <c r="BE256" s="2842"/>
      <c r="BF256" s="2842"/>
      <c r="BG256" s="2842"/>
      <c r="BH256" s="2842"/>
      <c r="BI256" s="2842"/>
      <c r="BJ256" s="2842"/>
      <c r="BK256" s="2842"/>
      <c r="BL256" s="2842"/>
      <c r="BM256" s="2842"/>
      <c r="BN256" s="2842"/>
      <c r="BO256" s="2842"/>
      <c r="BP256" s="2842"/>
      <c r="BQ256" s="2842"/>
      <c r="BR256" s="2842"/>
      <c r="BS256" s="2842"/>
      <c r="BT256" s="2842"/>
      <c r="BU256" s="2842"/>
      <c r="BV256" s="2842"/>
      <c r="BW256" s="2842"/>
      <c r="BX256" s="2842"/>
      <c r="BY256" s="2842"/>
      <c r="BZ256" s="2842"/>
      <c r="CA256" s="2842"/>
      <c r="CB256" s="2842"/>
      <c r="CC256" s="2842"/>
      <c r="CD256" s="2842"/>
      <c r="CE256" s="2842"/>
      <c r="CF256" s="2842"/>
      <c r="CG256" s="2842"/>
      <c r="CH256" s="2842"/>
      <c r="CI256" s="2842"/>
      <c r="CJ256" s="2842"/>
      <c r="CK256" s="2842"/>
      <c r="CL256" s="2842"/>
      <c r="CM256" s="2842"/>
      <c r="CN256" s="2842"/>
      <c r="CO256" s="2842"/>
      <c r="CP256" s="2842"/>
      <c r="CQ256" s="2842"/>
      <c r="CR256" s="2842"/>
      <c r="CS256" s="2842"/>
      <c r="CT256" s="2842"/>
    </row>
    <row r="257" spans="2:98" ht="17.25" customHeight="1">
      <c r="B257" s="2918">
        <v>1</v>
      </c>
      <c r="C257" s="2891" t="s">
        <v>2690</v>
      </c>
      <c r="D257" s="2891"/>
      <c r="E257" s="2891" t="s">
        <v>2691</v>
      </c>
      <c r="F257" s="2919"/>
      <c r="G257" s="2919"/>
      <c r="H257" s="2919"/>
      <c r="I257" s="2934"/>
      <c r="J257" s="2935">
        <f t="shared" ref="J257:J263" si="49">SUM(F257:I257)</f>
        <v>0</v>
      </c>
      <c r="K257" s="2919"/>
      <c r="L257" s="2919"/>
      <c r="M257" s="2919"/>
      <c r="N257" s="2934"/>
      <c r="O257" s="2935">
        <f t="shared" ref="O257:O263" si="50">SUM(K257:N257)</f>
        <v>0</v>
      </c>
      <c r="P257" s="2919"/>
      <c r="Q257" s="2919"/>
      <c r="R257" s="2919"/>
      <c r="S257" s="2934"/>
      <c r="T257" s="2935">
        <f t="shared" ref="T257:T263" si="51">SUM(P257:S257)</f>
        <v>0</v>
      </c>
      <c r="U257" s="2919"/>
      <c r="V257" s="2919"/>
      <c r="W257" s="2919"/>
      <c r="X257" s="2934"/>
      <c r="Y257" s="2935">
        <f t="shared" ref="Y257:Y263" si="52">SUM(U257:X257)</f>
        <v>0</v>
      </c>
      <c r="Z257" s="2919"/>
      <c r="AA257" s="2919"/>
      <c r="AB257" s="2919"/>
      <c r="AC257" s="2934"/>
      <c r="AD257" s="2935">
        <f t="shared" ref="AD257:AD263" si="53">SUM(Z257:AC257)</f>
        <v>0</v>
      </c>
      <c r="AE257" s="2919"/>
      <c r="AF257" s="2919"/>
      <c r="AG257" s="2919"/>
      <c r="AH257" s="2934"/>
      <c r="AI257" s="2935">
        <f t="shared" ref="AI257:AI263" si="54">SUM(AE257:AH257)</f>
        <v>0</v>
      </c>
      <c r="AJ257" s="2919"/>
      <c r="AK257" s="2919"/>
      <c r="AL257" s="2919"/>
      <c r="AM257" s="2934"/>
      <c r="AN257" s="2935">
        <f t="shared" ref="AN257:AN263" si="55">SUM(AJ257:AM257)</f>
        <v>0</v>
      </c>
      <c r="AO257" s="2919"/>
      <c r="AP257" s="2919"/>
      <c r="AQ257" s="2919"/>
      <c r="AR257" s="2934"/>
      <c r="AS257" s="2935">
        <f t="shared" ref="AS257:AS263" si="56">SUM(AO257:AR257)</f>
        <v>0</v>
      </c>
      <c r="AT257" s="2919"/>
      <c r="AU257" s="2919"/>
      <c r="AV257" s="2919"/>
      <c r="AW257" s="2934"/>
      <c r="AX257" s="2935">
        <f t="shared" ref="AX257:AX263" si="57">SUM(AT257:AW257)</f>
        <v>0</v>
      </c>
      <c r="AY257" s="2842"/>
      <c r="AZ257" s="2842"/>
      <c r="BA257" s="2842"/>
      <c r="BB257" s="2842"/>
      <c r="BC257" s="2842"/>
      <c r="BD257" s="2842"/>
      <c r="BE257" s="2842"/>
      <c r="BF257" s="2842"/>
      <c r="BG257" s="2842"/>
      <c r="BH257" s="2842"/>
      <c r="BI257" s="2842"/>
      <c r="BJ257" s="2842"/>
      <c r="BK257" s="2842"/>
      <c r="BL257" s="2842"/>
      <c r="BM257" s="2842"/>
      <c r="BN257" s="2842"/>
      <c r="BO257" s="2842"/>
      <c r="BP257" s="2842"/>
      <c r="BQ257" s="2842"/>
      <c r="BR257" s="2842"/>
      <c r="BS257" s="2842"/>
      <c r="BT257" s="2842"/>
      <c r="BU257" s="2842"/>
      <c r="BV257" s="2842"/>
      <c r="BW257" s="2842"/>
      <c r="BX257" s="2842"/>
      <c r="BY257" s="2842"/>
      <c r="BZ257" s="2842"/>
      <c r="CA257" s="2842"/>
      <c r="CB257" s="2842"/>
      <c r="CC257" s="2842"/>
      <c r="CD257" s="2842"/>
      <c r="CE257" s="2842"/>
      <c r="CF257" s="2842"/>
      <c r="CG257" s="2842"/>
      <c r="CH257" s="2842"/>
      <c r="CI257" s="2842"/>
      <c r="CJ257" s="2842"/>
      <c r="CK257" s="2842"/>
      <c r="CL257" s="2842"/>
      <c r="CM257" s="2842"/>
      <c r="CN257" s="2842"/>
      <c r="CO257" s="2842"/>
      <c r="CP257" s="2842"/>
      <c r="CQ257" s="2842"/>
      <c r="CR257" s="2842"/>
      <c r="CS257" s="2842"/>
      <c r="CT257" s="2842"/>
    </row>
    <row r="258" spans="2:98" ht="17.25" customHeight="1">
      <c r="B258" s="2918">
        <v>2</v>
      </c>
      <c r="C258" s="2891" t="s">
        <v>2692</v>
      </c>
      <c r="D258" s="2891"/>
      <c r="E258" s="2891" t="s">
        <v>2693</v>
      </c>
      <c r="F258" s="2919"/>
      <c r="G258" s="2919"/>
      <c r="H258" s="2919"/>
      <c r="I258" s="2934"/>
      <c r="J258" s="2935">
        <f t="shared" si="49"/>
        <v>0</v>
      </c>
      <c r="K258" s="2919"/>
      <c r="L258" s="2919"/>
      <c r="M258" s="2919"/>
      <c r="N258" s="2934"/>
      <c r="O258" s="2935">
        <f t="shared" si="50"/>
        <v>0</v>
      </c>
      <c r="P258" s="2919"/>
      <c r="Q258" s="2919"/>
      <c r="R258" s="2919"/>
      <c r="S258" s="2934"/>
      <c r="T258" s="2935">
        <f t="shared" si="51"/>
        <v>0</v>
      </c>
      <c r="U258" s="2919"/>
      <c r="V258" s="2919"/>
      <c r="W258" s="2919"/>
      <c r="X258" s="2934"/>
      <c r="Y258" s="2935">
        <f t="shared" si="52"/>
        <v>0</v>
      </c>
      <c r="Z258" s="2919"/>
      <c r="AA258" s="2919"/>
      <c r="AB258" s="2919"/>
      <c r="AC258" s="2934"/>
      <c r="AD258" s="2935">
        <f t="shared" si="53"/>
        <v>0</v>
      </c>
      <c r="AE258" s="2919"/>
      <c r="AF258" s="2919"/>
      <c r="AG258" s="2919"/>
      <c r="AH258" s="2934"/>
      <c r="AI258" s="2935">
        <f t="shared" si="54"/>
        <v>0</v>
      </c>
      <c r="AJ258" s="2919"/>
      <c r="AK258" s="2919"/>
      <c r="AL258" s="2919"/>
      <c r="AM258" s="2934"/>
      <c r="AN258" s="2935">
        <f t="shared" si="55"/>
        <v>0</v>
      </c>
      <c r="AO258" s="2919"/>
      <c r="AP258" s="2919"/>
      <c r="AQ258" s="2919"/>
      <c r="AR258" s="2934"/>
      <c r="AS258" s="2935">
        <f t="shared" si="56"/>
        <v>0</v>
      </c>
      <c r="AT258" s="2919"/>
      <c r="AU258" s="2919"/>
      <c r="AV258" s="2919"/>
      <c r="AW258" s="2934"/>
      <c r="AX258" s="2935">
        <f t="shared" si="57"/>
        <v>0</v>
      </c>
      <c r="AY258" s="2842"/>
      <c r="AZ258" s="2842"/>
      <c r="BA258" s="2842"/>
      <c r="BB258" s="2842"/>
      <c r="BC258" s="2842"/>
      <c r="BD258" s="2842"/>
      <c r="BE258" s="2842"/>
      <c r="BF258" s="2842"/>
      <c r="BG258" s="2842"/>
      <c r="BH258" s="2842"/>
      <c r="BI258" s="2842"/>
      <c r="BJ258" s="2842"/>
      <c r="BK258" s="2842"/>
      <c r="BL258" s="2842"/>
      <c r="BM258" s="2842"/>
      <c r="BN258" s="2842"/>
      <c r="BO258" s="2842"/>
      <c r="BP258" s="2842"/>
      <c r="BQ258" s="2842"/>
      <c r="BR258" s="2842"/>
      <c r="BS258" s="2842"/>
      <c r="BT258" s="2842"/>
      <c r="BU258" s="2842"/>
      <c r="BV258" s="2842"/>
      <c r="BW258" s="2842"/>
      <c r="BX258" s="2842"/>
      <c r="BY258" s="2842"/>
      <c r="BZ258" s="2842"/>
      <c r="CA258" s="2842"/>
      <c r="CB258" s="2842"/>
      <c r="CC258" s="2842"/>
      <c r="CD258" s="2842"/>
      <c r="CE258" s="2842"/>
      <c r="CF258" s="2842"/>
      <c r="CG258" s="2842"/>
      <c r="CH258" s="2842"/>
      <c r="CI258" s="2842"/>
      <c r="CJ258" s="2842"/>
      <c r="CK258" s="2842"/>
      <c r="CL258" s="2842"/>
      <c r="CM258" s="2842"/>
      <c r="CN258" s="2842"/>
      <c r="CO258" s="2842"/>
      <c r="CP258" s="2842"/>
      <c r="CQ258" s="2842"/>
      <c r="CR258" s="2842"/>
      <c r="CS258" s="2842"/>
      <c r="CT258" s="2842"/>
    </row>
    <row r="259" spans="2:98" ht="17.25" customHeight="1">
      <c r="B259" s="2918">
        <v>3</v>
      </c>
      <c r="C259" s="2891" t="s">
        <v>1846</v>
      </c>
      <c r="D259" s="2891"/>
      <c r="E259" s="2891" t="s">
        <v>2694</v>
      </c>
      <c r="F259" s="2919"/>
      <c r="G259" s="2919"/>
      <c r="H259" s="2919"/>
      <c r="I259" s="2934"/>
      <c r="J259" s="2935">
        <f t="shared" si="49"/>
        <v>0</v>
      </c>
      <c r="K259" s="2919"/>
      <c r="L259" s="2919"/>
      <c r="M259" s="2919"/>
      <c r="N259" s="2934"/>
      <c r="O259" s="2935">
        <f t="shared" si="50"/>
        <v>0</v>
      </c>
      <c r="P259" s="2919"/>
      <c r="Q259" s="2919"/>
      <c r="R259" s="2919"/>
      <c r="S259" s="2934"/>
      <c r="T259" s="2935">
        <f t="shared" si="51"/>
        <v>0</v>
      </c>
      <c r="U259" s="2919"/>
      <c r="V259" s="2919"/>
      <c r="W259" s="2919"/>
      <c r="X259" s="2934"/>
      <c r="Y259" s="2935">
        <f t="shared" si="52"/>
        <v>0</v>
      </c>
      <c r="Z259" s="2919"/>
      <c r="AA259" s="2919"/>
      <c r="AB259" s="2919"/>
      <c r="AC259" s="2934"/>
      <c r="AD259" s="2935">
        <f t="shared" si="53"/>
        <v>0</v>
      </c>
      <c r="AE259" s="2919"/>
      <c r="AF259" s="2919"/>
      <c r="AG259" s="2919"/>
      <c r="AH259" s="2934"/>
      <c r="AI259" s="2935">
        <f t="shared" si="54"/>
        <v>0</v>
      </c>
      <c r="AJ259" s="2919"/>
      <c r="AK259" s="2919"/>
      <c r="AL259" s="2919"/>
      <c r="AM259" s="2934"/>
      <c r="AN259" s="2935">
        <f t="shared" si="55"/>
        <v>0</v>
      </c>
      <c r="AO259" s="2919"/>
      <c r="AP259" s="2919"/>
      <c r="AQ259" s="2919"/>
      <c r="AR259" s="2934"/>
      <c r="AS259" s="2935">
        <f t="shared" si="56"/>
        <v>0</v>
      </c>
      <c r="AT259" s="2919"/>
      <c r="AU259" s="2919"/>
      <c r="AV259" s="2919"/>
      <c r="AW259" s="2934"/>
      <c r="AX259" s="2935">
        <f t="shared" si="57"/>
        <v>0</v>
      </c>
      <c r="AY259" s="2842"/>
      <c r="AZ259" s="2842"/>
      <c r="BA259" s="2842"/>
      <c r="BB259" s="2842"/>
      <c r="BC259" s="2842"/>
      <c r="BD259" s="2842"/>
      <c r="BE259" s="2842"/>
      <c r="BF259" s="2842"/>
      <c r="BG259" s="2842"/>
      <c r="BH259" s="2842"/>
      <c r="BI259" s="2842"/>
      <c r="BJ259" s="2842"/>
      <c r="BK259" s="2842"/>
      <c r="BL259" s="2842"/>
      <c r="BM259" s="2842"/>
      <c r="BN259" s="2842"/>
      <c r="BO259" s="2842"/>
      <c r="BP259" s="2842"/>
      <c r="BQ259" s="2842"/>
      <c r="BR259" s="2842"/>
      <c r="BS259" s="2842"/>
      <c r="BT259" s="2842"/>
      <c r="BU259" s="2842"/>
      <c r="BV259" s="2842"/>
      <c r="BW259" s="2842"/>
      <c r="BX259" s="2842"/>
      <c r="BY259" s="2842"/>
      <c r="BZ259" s="2842"/>
      <c r="CA259" s="2842"/>
      <c r="CB259" s="2842"/>
      <c r="CC259" s="2842"/>
      <c r="CD259" s="2842"/>
      <c r="CE259" s="2842"/>
      <c r="CF259" s="2842"/>
      <c r="CG259" s="2842"/>
      <c r="CH259" s="2842"/>
      <c r="CI259" s="2842"/>
      <c r="CJ259" s="2842"/>
      <c r="CK259" s="2842"/>
      <c r="CL259" s="2842"/>
      <c r="CM259" s="2842"/>
      <c r="CN259" s="2842"/>
      <c r="CO259" s="2842"/>
      <c r="CP259" s="2842"/>
      <c r="CQ259" s="2842"/>
      <c r="CR259" s="2842"/>
      <c r="CS259" s="2842"/>
      <c r="CT259" s="2842"/>
    </row>
    <row r="260" spans="2:98" ht="17.25" customHeight="1">
      <c r="B260" s="2918">
        <v>4</v>
      </c>
      <c r="C260" s="2891" t="s">
        <v>2695</v>
      </c>
      <c r="D260" s="2891"/>
      <c r="E260" s="2891" t="s">
        <v>2696</v>
      </c>
      <c r="F260" s="2919"/>
      <c r="G260" s="2919"/>
      <c r="H260" s="2919"/>
      <c r="I260" s="2934"/>
      <c r="J260" s="2935">
        <f t="shared" si="49"/>
        <v>0</v>
      </c>
      <c r="K260" s="2919"/>
      <c r="L260" s="2919"/>
      <c r="M260" s="2919"/>
      <c r="N260" s="2934"/>
      <c r="O260" s="2935">
        <f t="shared" si="50"/>
        <v>0</v>
      </c>
      <c r="P260" s="2919"/>
      <c r="Q260" s="2919"/>
      <c r="R260" s="2919"/>
      <c r="S260" s="2934"/>
      <c r="T260" s="2935">
        <f t="shared" si="51"/>
        <v>0</v>
      </c>
      <c r="U260" s="2919"/>
      <c r="V260" s="2919"/>
      <c r="W260" s="2919"/>
      <c r="X260" s="2934"/>
      <c r="Y260" s="2935">
        <f t="shared" si="52"/>
        <v>0</v>
      </c>
      <c r="Z260" s="2919"/>
      <c r="AA260" s="2919"/>
      <c r="AB260" s="2919"/>
      <c r="AC260" s="2934"/>
      <c r="AD260" s="2935">
        <f t="shared" si="53"/>
        <v>0</v>
      </c>
      <c r="AE260" s="2919"/>
      <c r="AF260" s="2919"/>
      <c r="AG260" s="2919"/>
      <c r="AH260" s="2934"/>
      <c r="AI260" s="2935">
        <f t="shared" si="54"/>
        <v>0</v>
      </c>
      <c r="AJ260" s="2919"/>
      <c r="AK260" s="2919"/>
      <c r="AL260" s="2919"/>
      <c r="AM260" s="2934"/>
      <c r="AN260" s="2935">
        <f t="shared" si="55"/>
        <v>0</v>
      </c>
      <c r="AO260" s="2919"/>
      <c r="AP260" s="2919"/>
      <c r="AQ260" s="2919"/>
      <c r="AR260" s="2934"/>
      <c r="AS260" s="2935">
        <f t="shared" si="56"/>
        <v>0</v>
      </c>
      <c r="AT260" s="2919"/>
      <c r="AU260" s="2919"/>
      <c r="AV260" s="2919"/>
      <c r="AW260" s="2934"/>
      <c r="AX260" s="2935">
        <f t="shared" si="57"/>
        <v>0</v>
      </c>
      <c r="AY260" s="2842"/>
      <c r="AZ260" s="2842"/>
      <c r="BA260" s="2842"/>
      <c r="BB260" s="2842"/>
      <c r="BC260" s="2842"/>
      <c r="BD260" s="2842"/>
      <c r="BE260" s="2842"/>
      <c r="BF260" s="2842"/>
      <c r="BG260" s="2842"/>
      <c r="BH260" s="2842"/>
      <c r="BI260" s="2842"/>
      <c r="BJ260" s="2842"/>
      <c r="BK260" s="2842"/>
      <c r="BL260" s="2842"/>
      <c r="BM260" s="2842"/>
      <c r="BN260" s="2842"/>
      <c r="BO260" s="2842"/>
      <c r="BP260" s="2842"/>
      <c r="BQ260" s="2842"/>
      <c r="BR260" s="2842"/>
      <c r="BS260" s="2842"/>
      <c r="BT260" s="2842"/>
      <c r="BU260" s="2842"/>
      <c r="BV260" s="2842"/>
      <c r="BW260" s="2842"/>
      <c r="BX260" s="2842"/>
      <c r="BY260" s="2842"/>
      <c r="BZ260" s="2842"/>
      <c r="CA260" s="2842"/>
      <c r="CB260" s="2842"/>
      <c r="CC260" s="2842"/>
      <c r="CD260" s="2842"/>
      <c r="CE260" s="2842"/>
      <c r="CF260" s="2842"/>
      <c r="CG260" s="2842"/>
      <c r="CH260" s="2842"/>
      <c r="CI260" s="2842"/>
      <c r="CJ260" s="2842"/>
      <c r="CK260" s="2842"/>
      <c r="CL260" s="2842"/>
      <c r="CM260" s="2842"/>
      <c r="CN260" s="2842"/>
      <c r="CO260" s="2842"/>
      <c r="CP260" s="2842"/>
      <c r="CQ260" s="2842"/>
      <c r="CR260" s="2842"/>
      <c r="CS260" s="2842"/>
      <c r="CT260" s="2842"/>
    </row>
    <row r="261" spans="2:98" ht="17.25" customHeight="1">
      <c r="B261" s="2918">
        <v>5</v>
      </c>
      <c r="C261" s="2891" t="s">
        <v>2697</v>
      </c>
      <c r="D261" s="2891"/>
      <c r="E261" s="2891" t="s">
        <v>2696</v>
      </c>
      <c r="F261" s="2919"/>
      <c r="G261" s="2919"/>
      <c r="H261" s="2919"/>
      <c r="I261" s="2934"/>
      <c r="J261" s="2935">
        <f t="shared" si="49"/>
        <v>0</v>
      </c>
      <c r="K261" s="2919"/>
      <c r="L261" s="2919"/>
      <c r="M261" s="2919"/>
      <c r="N261" s="2934"/>
      <c r="O261" s="2935">
        <f t="shared" si="50"/>
        <v>0</v>
      </c>
      <c r="P261" s="2919"/>
      <c r="Q261" s="2919"/>
      <c r="R261" s="2919"/>
      <c r="S261" s="2934"/>
      <c r="T261" s="2935">
        <f t="shared" si="51"/>
        <v>0</v>
      </c>
      <c r="U261" s="2919"/>
      <c r="V261" s="2919"/>
      <c r="W261" s="2919"/>
      <c r="X261" s="2934"/>
      <c r="Y261" s="2935">
        <f t="shared" si="52"/>
        <v>0</v>
      </c>
      <c r="Z261" s="2919"/>
      <c r="AA261" s="2919"/>
      <c r="AB261" s="2919"/>
      <c r="AC261" s="2934"/>
      <c r="AD261" s="2935">
        <f t="shared" si="53"/>
        <v>0</v>
      </c>
      <c r="AE261" s="2919"/>
      <c r="AF261" s="2919"/>
      <c r="AG261" s="2919"/>
      <c r="AH261" s="2934"/>
      <c r="AI261" s="2935">
        <f t="shared" si="54"/>
        <v>0</v>
      </c>
      <c r="AJ261" s="2919"/>
      <c r="AK261" s="2919"/>
      <c r="AL261" s="2919"/>
      <c r="AM261" s="2934"/>
      <c r="AN261" s="2935">
        <f t="shared" si="55"/>
        <v>0</v>
      </c>
      <c r="AO261" s="2919"/>
      <c r="AP261" s="2919"/>
      <c r="AQ261" s="2919"/>
      <c r="AR261" s="2934"/>
      <c r="AS261" s="2935">
        <f t="shared" si="56"/>
        <v>0</v>
      </c>
      <c r="AT261" s="2919"/>
      <c r="AU261" s="2919"/>
      <c r="AV261" s="2919"/>
      <c r="AW261" s="2934"/>
      <c r="AX261" s="2935">
        <f t="shared" si="57"/>
        <v>0</v>
      </c>
      <c r="AY261" s="2842"/>
      <c r="AZ261" s="2842"/>
      <c r="BA261" s="2842"/>
      <c r="BB261" s="2842"/>
      <c r="BC261" s="2842"/>
      <c r="BD261" s="2842"/>
      <c r="BE261" s="2842"/>
      <c r="BF261" s="2842"/>
      <c r="BG261" s="2842"/>
      <c r="BH261" s="2842"/>
      <c r="BI261" s="2842"/>
      <c r="BJ261" s="2842"/>
      <c r="BK261" s="2842"/>
      <c r="BL261" s="2842"/>
      <c r="BM261" s="2842"/>
      <c r="BN261" s="2842"/>
      <c r="BO261" s="2842"/>
      <c r="BP261" s="2842"/>
      <c r="BQ261" s="2842"/>
      <c r="BR261" s="2842"/>
      <c r="BS261" s="2842"/>
      <c r="BT261" s="2842"/>
      <c r="BU261" s="2842"/>
      <c r="BV261" s="2842"/>
      <c r="BW261" s="2842"/>
      <c r="BX261" s="2842"/>
      <c r="BY261" s="2842"/>
      <c r="BZ261" s="2842"/>
      <c r="CA261" s="2842"/>
      <c r="CB261" s="2842"/>
      <c r="CC261" s="2842"/>
      <c r="CD261" s="2842"/>
      <c r="CE261" s="2842"/>
      <c r="CF261" s="2842"/>
      <c r="CG261" s="2842"/>
      <c r="CH261" s="2842"/>
      <c r="CI261" s="2842"/>
      <c r="CJ261" s="2842"/>
      <c r="CK261" s="2842"/>
      <c r="CL261" s="2842"/>
      <c r="CM261" s="2842"/>
      <c r="CN261" s="2842"/>
      <c r="CO261" s="2842"/>
      <c r="CP261" s="2842"/>
      <c r="CQ261" s="2842"/>
      <c r="CR261" s="2842"/>
      <c r="CS261" s="2842"/>
      <c r="CT261" s="2842"/>
    </row>
    <row r="262" spans="2:98" ht="17.25" customHeight="1">
      <c r="B262" s="2918">
        <v>6</v>
      </c>
      <c r="C262" s="2891" t="s">
        <v>2698</v>
      </c>
      <c r="D262" s="2891"/>
      <c r="E262" s="2891" t="s">
        <v>2696</v>
      </c>
      <c r="F262" s="2919"/>
      <c r="G262" s="2919"/>
      <c r="H262" s="2919"/>
      <c r="I262" s="2934"/>
      <c r="J262" s="2935">
        <f t="shared" si="49"/>
        <v>0</v>
      </c>
      <c r="K262" s="2919"/>
      <c r="L262" s="2919"/>
      <c r="M262" s="2919"/>
      <c r="N262" s="2934"/>
      <c r="O262" s="2935">
        <f t="shared" si="50"/>
        <v>0</v>
      </c>
      <c r="P262" s="2919"/>
      <c r="Q262" s="2919"/>
      <c r="R262" s="2919"/>
      <c r="S262" s="2934"/>
      <c r="T262" s="2935">
        <f t="shared" si="51"/>
        <v>0</v>
      </c>
      <c r="U262" s="2919"/>
      <c r="V262" s="2919"/>
      <c r="W262" s="2919"/>
      <c r="X262" s="2934"/>
      <c r="Y262" s="2935">
        <f t="shared" si="52"/>
        <v>0</v>
      </c>
      <c r="Z262" s="2919"/>
      <c r="AA262" s="2919"/>
      <c r="AB262" s="2919"/>
      <c r="AC262" s="2934"/>
      <c r="AD262" s="2935">
        <f t="shared" si="53"/>
        <v>0</v>
      </c>
      <c r="AE262" s="2919"/>
      <c r="AF262" s="2919"/>
      <c r="AG262" s="2919"/>
      <c r="AH262" s="2934"/>
      <c r="AI262" s="2935">
        <f t="shared" si="54"/>
        <v>0</v>
      </c>
      <c r="AJ262" s="2919"/>
      <c r="AK262" s="2919"/>
      <c r="AL262" s="2919"/>
      <c r="AM262" s="2934"/>
      <c r="AN262" s="2935">
        <f t="shared" si="55"/>
        <v>0</v>
      </c>
      <c r="AO262" s="2919"/>
      <c r="AP262" s="2919"/>
      <c r="AQ262" s="2919"/>
      <c r="AR262" s="2934"/>
      <c r="AS262" s="2935">
        <f t="shared" si="56"/>
        <v>0</v>
      </c>
      <c r="AT262" s="2919"/>
      <c r="AU262" s="2919"/>
      <c r="AV262" s="2919"/>
      <c r="AW262" s="2934"/>
      <c r="AX262" s="2935">
        <f t="shared" si="57"/>
        <v>0</v>
      </c>
      <c r="AY262" s="2842"/>
      <c r="AZ262" s="2842"/>
      <c r="BA262" s="2842"/>
      <c r="BB262" s="2842"/>
      <c r="BC262" s="2842"/>
      <c r="BD262" s="2842"/>
      <c r="BE262" s="2842"/>
      <c r="BF262" s="2842"/>
      <c r="BG262" s="2842"/>
      <c r="BH262" s="2842"/>
      <c r="BI262" s="2842"/>
      <c r="BJ262" s="2842"/>
      <c r="BK262" s="2842"/>
      <c r="BL262" s="2842"/>
      <c r="BM262" s="2842"/>
      <c r="BN262" s="2842"/>
      <c r="BO262" s="2842"/>
      <c r="BP262" s="2842"/>
      <c r="BQ262" s="2842"/>
      <c r="BR262" s="2842"/>
      <c r="BS262" s="2842"/>
      <c r="BT262" s="2842"/>
      <c r="BU262" s="2842"/>
      <c r="BV262" s="2842"/>
      <c r="BW262" s="2842"/>
      <c r="BX262" s="2842"/>
      <c r="BY262" s="2842"/>
      <c r="BZ262" s="2842"/>
      <c r="CA262" s="2842"/>
      <c r="CB262" s="2842"/>
      <c r="CC262" s="2842"/>
      <c r="CD262" s="2842"/>
      <c r="CE262" s="2842"/>
      <c r="CF262" s="2842"/>
      <c r="CG262" s="2842"/>
      <c r="CH262" s="2842"/>
      <c r="CI262" s="2842"/>
      <c r="CJ262" s="2842"/>
      <c r="CK262" s="2842"/>
      <c r="CL262" s="2842"/>
      <c r="CM262" s="2842"/>
      <c r="CN262" s="2842"/>
      <c r="CO262" s="2842"/>
      <c r="CP262" s="2842"/>
      <c r="CQ262" s="2842"/>
      <c r="CR262" s="2842"/>
      <c r="CS262" s="2842"/>
      <c r="CT262" s="2842"/>
    </row>
    <row r="263" spans="2:98" ht="17.25" customHeight="1">
      <c r="B263" s="2918">
        <v>7</v>
      </c>
      <c r="C263" s="2917" t="s">
        <v>2699</v>
      </c>
      <c r="D263" s="2891"/>
      <c r="E263" s="2891" t="s">
        <v>1396</v>
      </c>
      <c r="F263" s="2919"/>
      <c r="G263" s="2919"/>
      <c r="H263" s="2919"/>
      <c r="I263" s="2934"/>
      <c r="J263" s="2935">
        <f t="shared" si="49"/>
        <v>0</v>
      </c>
      <c r="K263" s="2919"/>
      <c r="L263" s="2919"/>
      <c r="M263" s="2919"/>
      <c r="N263" s="2934"/>
      <c r="O263" s="2935">
        <f t="shared" si="50"/>
        <v>0</v>
      </c>
      <c r="P263" s="2919"/>
      <c r="Q263" s="2919"/>
      <c r="R263" s="2919"/>
      <c r="S263" s="2934"/>
      <c r="T263" s="2935">
        <f t="shared" si="51"/>
        <v>0</v>
      </c>
      <c r="U263" s="2919"/>
      <c r="V263" s="2919"/>
      <c r="W263" s="2919"/>
      <c r="X263" s="2934"/>
      <c r="Y263" s="2935">
        <f t="shared" si="52"/>
        <v>0</v>
      </c>
      <c r="Z263" s="2919"/>
      <c r="AA263" s="2919"/>
      <c r="AB263" s="2919"/>
      <c r="AC263" s="2934"/>
      <c r="AD263" s="2935">
        <f t="shared" si="53"/>
        <v>0</v>
      </c>
      <c r="AE263" s="2919"/>
      <c r="AF263" s="2919"/>
      <c r="AG263" s="2919"/>
      <c r="AH263" s="2934"/>
      <c r="AI263" s="2935">
        <f t="shared" si="54"/>
        <v>0</v>
      </c>
      <c r="AJ263" s="2919"/>
      <c r="AK263" s="2919"/>
      <c r="AL263" s="2919"/>
      <c r="AM263" s="2934"/>
      <c r="AN263" s="2935">
        <f t="shared" si="55"/>
        <v>0</v>
      </c>
      <c r="AO263" s="2919"/>
      <c r="AP263" s="2919"/>
      <c r="AQ263" s="2919"/>
      <c r="AR263" s="2934"/>
      <c r="AS263" s="2935">
        <f t="shared" si="56"/>
        <v>0</v>
      </c>
      <c r="AT263" s="2919"/>
      <c r="AU263" s="2919"/>
      <c r="AV263" s="2919"/>
      <c r="AW263" s="2934"/>
      <c r="AX263" s="2935">
        <f t="shared" si="57"/>
        <v>0</v>
      </c>
      <c r="AY263" s="2842"/>
      <c r="AZ263" s="2842"/>
      <c r="BA263" s="2842"/>
      <c r="BB263" s="2842"/>
      <c r="BC263" s="2842"/>
      <c r="BD263" s="2842"/>
      <c r="BE263" s="2842"/>
      <c r="BF263" s="2842"/>
      <c r="BG263" s="2842"/>
      <c r="BH263" s="2842"/>
      <c r="BI263" s="2842"/>
      <c r="BJ263" s="2842"/>
      <c r="BK263" s="2842"/>
      <c r="BL263" s="2842"/>
      <c r="BM263" s="2842"/>
      <c r="BN263" s="2842"/>
      <c r="BO263" s="2842"/>
      <c r="BP263" s="2842"/>
      <c r="BQ263" s="2842"/>
      <c r="BR263" s="2842"/>
      <c r="BS263" s="2842"/>
      <c r="BT263" s="2842"/>
      <c r="BU263" s="2842"/>
      <c r="BV263" s="2842"/>
      <c r="BW263" s="2842"/>
      <c r="BX263" s="2842"/>
      <c r="BY263" s="2842"/>
      <c r="BZ263" s="2842"/>
      <c r="CA263" s="2842"/>
      <c r="CB263" s="2842"/>
      <c r="CC263" s="2842"/>
      <c r="CD263" s="2842"/>
      <c r="CE263" s="2842"/>
      <c r="CF263" s="2842"/>
      <c r="CG263" s="2842"/>
      <c r="CH263" s="2842"/>
      <c r="CI263" s="2842"/>
      <c r="CJ263" s="2842"/>
      <c r="CK263" s="2842"/>
      <c r="CL263" s="2842"/>
      <c r="CM263" s="2842"/>
      <c r="CN263" s="2842"/>
      <c r="CO263" s="2842"/>
      <c r="CP263" s="2842"/>
      <c r="CQ263" s="2842"/>
      <c r="CR263" s="2842"/>
      <c r="CS263" s="2842"/>
      <c r="CT263" s="2842"/>
    </row>
  </sheetData>
  <mergeCells count="56">
    <mergeCell ref="AT145:AX145"/>
    <mergeCell ref="F237:J237"/>
    <mergeCell ref="K237:O237"/>
    <mergeCell ref="P237:T237"/>
    <mergeCell ref="U237:Y237"/>
    <mergeCell ref="Z237:AD237"/>
    <mergeCell ref="AE237:AI237"/>
    <mergeCell ref="AJ237:AN237"/>
    <mergeCell ref="AO237:AS237"/>
    <mergeCell ref="AT237:AX237"/>
    <mergeCell ref="F145:J145"/>
    <mergeCell ref="K145:O145"/>
    <mergeCell ref="P145:T145"/>
    <mergeCell ref="U145:Y145"/>
    <mergeCell ref="Z145:AD145"/>
    <mergeCell ref="AE113:AI113"/>
    <mergeCell ref="AJ113:AN113"/>
    <mergeCell ref="AO113:AS113"/>
    <mergeCell ref="AE145:AI145"/>
    <mergeCell ref="AJ145:AN145"/>
    <mergeCell ref="AO145:AS145"/>
    <mergeCell ref="AT113:AX113"/>
    <mergeCell ref="B144:C144"/>
    <mergeCell ref="F144:J144"/>
    <mergeCell ref="K144:O144"/>
    <mergeCell ref="P144:T144"/>
    <mergeCell ref="U144:Y144"/>
    <mergeCell ref="Z144:AD144"/>
    <mergeCell ref="AE144:AI144"/>
    <mergeCell ref="AJ144:AN144"/>
    <mergeCell ref="AO144:AS144"/>
    <mergeCell ref="AT144:AX144"/>
    <mergeCell ref="F113:J113"/>
    <mergeCell ref="K113:O113"/>
    <mergeCell ref="P113:T113"/>
    <mergeCell ref="U113:Y113"/>
    <mergeCell ref="Z113:AD113"/>
    <mergeCell ref="AE20:AI20"/>
    <mergeCell ref="AJ20:AN20"/>
    <mergeCell ref="AO20:AS20"/>
    <mergeCell ref="AT20:AX20"/>
    <mergeCell ref="F21:J21"/>
    <mergeCell ref="K21:O21"/>
    <mergeCell ref="P21:T21"/>
    <mergeCell ref="U21:Y21"/>
    <mergeCell ref="Z21:AD21"/>
    <mergeCell ref="AE21:AI21"/>
    <mergeCell ref="Z20:AD20"/>
    <mergeCell ref="AJ21:AN21"/>
    <mergeCell ref="AO21:AS21"/>
    <mergeCell ref="AT21:AX21"/>
    <mergeCell ref="B20:C20"/>
    <mergeCell ref="F20:J20"/>
    <mergeCell ref="K20:O20"/>
    <mergeCell ref="P20:T20"/>
    <mergeCell ref="U20:Y20"/>
  </mergeCells>
  <conditionalFormatting sqref="L12:P15">
    <cfRule type="cellIs" dxfId="37" priority="1" operator="equal">
      <formula>"RP4"</formula>
    </cfRule>
    <cfRule type="cellIs" dxfId="36" priority="2" operator="equal">
      <formula>"RP3"</formula>
    </cfRule>
    <cfRule type="cellIs" dxfId="35" priority="3" operator="equal">
      <formula>"RP2"</formula>
    </cfRule>
    <cfRule type="cellIs" dxfId="34" priority="4" operator="equal">
      <formula>"RP1"</formula>
    </cfRule>
  </conditionalFormatting>
  <hyperlinks>
    <hyperlink ref="A3" location="Index!A1" display="Index"/>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sheetPr>
    <tabColor theme="2" tint="-0.249977111117893"/>
    <pageSetUpPr fitToPage="1"/>
  </sheetPr>
  <dimension ref="A1:BI204"/>
  <sheetViews>
    <sheetView topLeftCell="E2" zoomScale="80" zoomScaleNormal="80" workbookViewId="0">
      <selection activeCell="E140" sqref="E140"/>
    </sheetView>
  </sheetViews>
  <sheetFormatPr defaultRowHeight="10.5"/>
  <cols>
    <col min="1" max="1" width="10.625" style="2971" customWidth="1"/>
    <col min="2" max="2" width="7.75" style="2971" customWidth="1"/>
    <col min="3" max="3" width="15.125" style="2971" bestFit="1" customWidth="1"/>
    <col min="4" max="4" width="9.625" style="2971" bestFit="1" customWidth="1"/>
    <col min="5" max="5" width="10.125" style="2971" bestFit="1" customWidth="1"/>
    <col min="6" max="12" width="7.875" style="2971" customWidth="1"/>
    <col min="13" max="13" width="7.875" style="2974" customWidth="1"/>
    <col min="14" max="59" width="7.875" style="2971" customWidth="1"/>
    <col min="60" max="16384" width="9" style="2971"/>
  </cols>
  <sheetData>
    <row r="1" spans="1:61" s="2939" customFormat="1" ht="24.75">
      <c r="A1" s="2158" t="s">
        <v>155</v>
      </c>
      <c r="B1" s="2158"/>
      <c r="C1" s="2158"/>
      <c r="D1" s="2158"/>
      <c r="E1" s="2158"/>
      <c r="F1" s="2158"/>
      <c r="G1" s="2158"/>
      <c r="H1" s="2158"/>
      <c r="I1" s="2158"/>
      <c r="J1" s="2158"/>
      <c r="K1" s="2158"/>
      <c r="L1" s="2937"/>
      <c r="M1" s="2938"/>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7"/>
      <c r="BF1" s="2937"/>
      <c r="BG1" s="2937"/>
      <c r="BH1" s="2937"/>
      <c r="BI1" s="2937"/>
    </row>
    <row r="2" spans="1:61" s="2939" customFormat="1" ht="24.75">
      <c r="A2" s="2159" t="s">
        <v>2659</v>
      </c>
      <c r="B2" s="2159"/>
      <c r="C2" s="2159"/>
      <c r="D2" s="2159"/>
      <c r="E2" s="2159"/>
      <c r="F2" s="2159"/>
      <c r="G2" s="2159"/>
      <c r="H2" s="2159"/>
      <c r="I2" s="2159"/>
      <c r="J2" s="2159"/>
      <c r="K2" s="2159"/>
      <c r="L2" s="2937"/>
      <c r="M2" s="2938"/>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row>
    <row r="3" spans="1:61" s="2939" customFormat="1" ht="25.5" thickBot="1">
      <c r="A3" s="2161" t="s">
        <v>2706</v>
      </c>
      <c r="B3" s="2161"/>
      <c r="C3" s="2161"/>
      <c r="D3" s="2161"/>
      <c r="E3" s="2161"/>
      <c r="F3" s="2161"/>
      <c r="G3" s="2161"/>
      <c r="H3" s="2161"/>
      <c r="I3" s="2161"/>
      <c r="J3" s="2161"/>
      <c r="K3" s="2161"/>
      <c r="L3" s="2937"/>
      <c r="M3" s="2938"/>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row>
    <row r="4" spans="1:61" s="2194" customFormat="1">
      <c r="M4" s="2940"/>
    </row>
    <row r="5" spans="1:61" s="2942" customFormat="1" ht="18">
      <c r="A5" s="2941" t="s">
        <v>2707</v>
      </c>
      <c r="B5" s="2941" t="s">
        <v>2706</v>
      </c>
      <c r="M5" s="2943"/>
    </row>
    <row r="6" spans="1:61" s="2194" customFormat="1">
      <c r="A6" s="2944"/>
      <c r="B6" s="2905"/>
      <c r="D6" s="2905"/>
      <c r="E6" s="2945"/>
      <c r="F6" s="2946"/>
      <c r="G6" s="2946"/>
      <c r="H6" s="2946"/>
      <c r="I6" s="2946"/>
      <c r="J6" s="2946"/>
      <c r="K6" s="2947"/>
      <c r="M6" s="2940"/>
    </row>
    <row r="7" spans="1:61" s="2194" customFormat="1" ht="12.75">
      <c r="A7" s="2944"/>
      <c r="B7" s="2903" t="s">
        <v>2662</v>
      </c>
      <c r="C7" s="2948"/>
      <c r="D7" s="2905"/>
      <c r="E7" s="2945"/>
      <c r="F7" s="2946"/>
      <c r="G7" s="2946"/>
      <c r="H7" s="2946"/>
      <c r="I7" s="2946"/>
      <c r="J7" s="2946"/>
      <c r="K7" s="2947"/>
      <c r="M7" s="2940"/>
    </row>
    <row r="8" spans="1:61" s="2194" customFormat="1">
      <c r="A8" s="2944"/>
      <c r="B8" s="2905"/>
      <c r="D8" s="2905"/>
      <c r="E8" s="2945"/>
      <c r="F8" s="2946"/>
      <c r="G8" s="2946"/>
      <c r="H8" s="2946"/>
      <c r="I8" s="2946"/>
      <c r="J8" s="2946"/>
      <c r="K8" s="2947"/>
      <c r="M8" s="2940"/>
    </row>
    <row r="9" spans="1:61" s="2194" customFormat="1" ht="19.5">
      <c r="A9" s="2944"/>
      <c r="B9" s="2949" t="s">
        <v>2663</v>
      </c>
      <c r="C9" s="2950"/>
      <c r="D9" s="2951"/>
      <c r="E9" s="2952" t="s">
        <v>2664</v>
      </c>
      <c r="F9" s="2953"/>
      <c r="G9" s="2953"/>
      <c r="H9" s="2954" t="s">
        <v>2665</v>
      </c>
      <c r="I9" s="2954"/>
      <c r="J9" s="1768"/>
      <c r="K9" s="2955" t="s">
        <v>2666</v>
      </c>
      <c r="L9" s="2951"/>
      <c r="M9" s="2951"/>
      <c r="N9" s="2951"/>
      <c r="O9" s="2951"/>
      <c r="P9" s="2956"/>
      <c r="S9" s="2842"/>
    </row>
    <row r="10" spans="1:61" s="2194" customFormat="1">
      <c r="A10" s="2944"/>
      <c r="B10" s="2905"/>
      <c r="D10" s="2905"/>
      <c r="E10" s="2884"/>
      <c r="F10" s="2884"/>
      <c r="G10" s="2884"/>
      <c r="H10" s="2884"/>
      <c r="I10" s="2882"/>
      <c r="K10" s="2957"/>
      <c r="L10" s="2947"/>
      <c r="M10" s="2947"/>
      <c r="N10" s="2947"/>
      <c r="O10" s="2947"/>
      <c r="P10" s="2947"/>
      <c r="S10" s="2842"/>
    </row>
    <row r="11" spans="1:61" s="2194" customFormat="1" ht="34.5" customHeight="1">
      <c r="A11" s="2944"/>
      <c r="B11" s="2958" t="s">
        <v>1813</v>
      </c>
      <c r="C11" s="2959" t="s">
        <v>2667</v>
      </c>
      <c r="D11" s="2905"/>
      <c r="E11" s="2892" t="s">
        <v>2668</v>
      </c>
      <c r="F11" s="2891" t="s">
        <v>2669</v>
      </c>
      <c r="G11" s="2843"/>
      <c r="H11" s="2893" t="s">
        <v>2216</v>
      </c>
      <c r="I11" s="2891" t="s">
        <v>2670</v>
      </c>
      <c r="K11" s="2960" t="s">
        <v>2671</v>
      </c>
      <c r="L11" s="2958" t="s">
        <v>1813</v>
      </c>
      <c r="M11" s="2961" t="s">
        <v>1814</v>
      </c>
      <c r="N11" s="2961" t="s">
        <v>1815</v>
      </c>
      <c r="O11" s="2962" t="s">
        <v>2708</v>
      </c>
      <c r="P11" s="2963" t="s">
        <v>2709</v>
      </c>
      <c r="Q11" s="2964" t="s">
        <v>2672</v>
      </c>
    </row>
    <row r="12" spans="1:61" s="2194" customFormat="1" ht="34.5" customHeight="1">
      <c r="A12" s="2944"/>
      <c r="B12" s="2961" t="s">
        <v>1814</v>
      </c>
      <c r="C12" s="2959" t="s">
        <v>2673</v>
      </c>
      <c r="D12" s="2905"/>
      <c r="E12" s="2898" t="s">
        <v>2674</v>
      </c>
      <c r="F12" s="2891" t="s">
        <v>2675</v>
      </c>
      <c r="G12" s="2843"/>
      <c r="H12" s="2897" t="s">
        <v>2217</v>
      </c>
      <c r="I12" s="2891" t="s">
        <v>2676</v>
      </c>
      <c r="K12" s="2892" t="s">
        <v>2668</v>
      </c>
      <c r="L12" s="2899" t="s">
        <v>2219</v>
      </c>
      <c r="M12" s="2899" t="s">
        <v>2219</v>
      </c>
      <c r="N12" s="2899" t="s">
        <v>2219</v>
      </c>
      <c r="O12" s="2899" t="s">
        <v>2218</v>
      </c>
      <c r="P12" s="2899" t="s">
        <v>2216</v>
      </c>
      <c r="Q12" s="2899" t="s">
        <v>2216</v>
      </c>
    </row>
    <row r="13" spans="1:61" s="2194" customFormat="1" ht="34.5" customHeight="1">
      <c r="A13" s="2944"/>
      <c r="B13" s="2961" t="s">
        <v>1815</v>
      </c>
      <c r="C13" s="2959" t="s">
        <v>2677</v>
      </c>
      <c r="D13" s="2905"/>
      <c r="E13" s="2900" t="s">
        <v>2678</v>
      </c>
      <c r="F13" s="2891" t="s">
        <v>2679</v>
      </c>
      <c r="G13" s="2843"/>
      <c r="H13" s="2896" t="s">
        <v>2218</v>
      </c>
      <c r="I13" s="2891" t="s">
        <v>2680</v>
      </c>
      <c r="K13" s="2898" t="s">
        <v>2674</v>
      </c>
      <c r="L13" s="2899" t="s">
        <v>2219</v>
      </c>
      <c r="M13" s="2899" t="s">
        <v>2219</v>
      </c>
      <c r="N13" s="2899" t="s">
        <v>2219</v>
      </c>
      <c r="O13" s="2899" t="s">
        <v>2218</v>
      </c>
      <c r="P13" s="2899" t="s">
        <v>2217</v>
      </c>
      <c r="Q13" s="2899" t="s">
        <v>2216</v>
      </c>
    </row>
    <row r="14" spans="1:61" s="2194" customFormat="1" ht="34.5" customHeight="1">
      <c r="A14" s="2944"/>
      <c r="B14" s="2962" t="s">
        <v>1816</v>
      </c>
      <c r="C14" s="2959" t="s">
        <v>2681</v>
      </c>
      <c r="D14" s="2905"/>
      <c r="E14" s="2901" t="s">
        <v>2682</v>
      </c>
      <c r="F14" s="2891" t="s">
        <v>2683</v>
      </c>
      <c r="G14" s="2843"/>
      <c r="H14" s="2890" t="s">
        <v>2219</v>
      </c>
      <c r="I14" s="2891" t="s">
        <v>2684</v>
      </c>
      <c r="K14" s="2900" t="s">
        <v>2678</v>
      </c>
      <c r="L14" s="2899" t="s">
        <v>2219</v>
      </c>
      <c r="M14" s="2899" t="s">
        <v>2219</v>
      </c>
      <c r="N14" s="2899" t="s">
        <v>2219</v>
      </c>
      <c r="O14" s="2899" t="s">
        <v>2218</v>
      </c>
      <c r="P14" s="2899" t="s">
        <v>2218</v>
      </c>
      <c r="Q14" s="2899" t="s">
        <v>2217</v>
      </c>
    </row>
    <row r="15" spans="1:61" s="2194" customFormat="1" ht="34.5" customHeight="1">
      <c r="A15" s="2944"/>
      <c r="B15" s="2964" t="s">
        <v>2672</v>
      </c>
      <c r="C15" s="2959" t="s">
        <v>2685</v>
      </c>
      <c r="D15" s="2905"/>
      <c r="E15" s="2945"/>
      <c r="F15" s="2946"/>
      <c r="G15" s="2946"/>
      <c r="H15" s="2946"/>
      <c r="I15" s="2945"/>
      <c r="K15" s="2901" t="s">
        <v>2682</v>
      </c>
      <c r="L15" s="2899" t="s">
        <v>2219</v>
      </c>
      <c r="M15" s="2899" t="s">
        <v>2219</v>
      </c>
      <c r="N15" s="2899" t="s">
        <v>2219</v>
      </c>
      <c r="O15" s="2899" t="s">
        <v>2219</v>
      </c>
      <c r="P15" s="2899" t="s">
        <v>2218</v>
      </c>
      <c r="Q15" s="2899" t="s">
        <v>2217</v>
      </c>
    </row>
    <row r="16" spans="1:61" s="2194" customFormat="1">
      <c r="A16" s="2944"/>
      <c r="B16" s="2905"/>
      <c r="D16" s="2905"/>
      <c r="E16" s="2945"/>
      <c r="F16" s="2946"/>
      <c r="G16" s="2946"/>
      <c r="H16" s="2946"/>
      <c r="I16" s="2965"/>
      <c r="J16" s="2965"/>
      <c r="K16" s="2965"/>
      <c r="M16" s="2940"/>
    </row>
    <row r="17" spans="1:59" s="2194" customFormat="1">
      <c r="A17" s="2944"/>
      <c r="M17" s="2940"/>
    </row>
    <row r="18" spans="1:59" s="2194" customFormat="1" ht="12.75">
      <c r="A18" s="2944"/>
      <c r="B18" s="2903" t="s">
        <v>2686</v>
      </c>
      <c r="C18" s="2948"/>
      <c r="D18" s="2966"/>
      <c r="E18" s="2967"/>
      <c r="F18" s="2946"/>
      <c r="G18" s="2946"/>
      <c r="H18" s="2946"/>
      <c r="I18" s="2946"/>
      <c r="J18" s="2946"/>
      <c r="M18" s="2968"/>
      <c r="O18" s="2905"/>
      <c r="P18" s="2945"/>
      <c r="Q18" s="2946"/>
      <c r="R18" s="2946"/>
      <c r="S18" s="2946"/>
      <c r="T18" s="2946"/>
      <c r="U18" s="2946"/>
      <c r="V18" s="2946"/>
    </row>
    <row r="19" spans="1:59" s="2194" customFormat="1" ht="12.75">
      <c r="A19" s="2944"/>
      <c r="B19" s="2951" t="s">
        <v>2687</v>
      </c>
      <c r="D19" s="2905"/>
      <c r="E19" s="2945"/>
      <c r="F19" s="2946"/>
      <c r="G19" s="2946"/>
      <c r="H19" s="2946"/>
      <c r="I19" s="2946"/>
      <c r="J19" s="2946"/>
      <c r="M19" s="2968"/>
      <c r="O19" s="2905"/>
      <c r="P19" s="2945"/>
      <c r="Q19" s="2946"/>
      <c r="R19" s="2946"/>
      <c r="S19" s="2946"/>
      <c r="T19" s="2946"/>
      <c r="U19" s="2946"/>
      <c r="V19" s="2946"/>
    </row>
    <row r="20" spans="1:59" s="2906" customFormat="1" ht="27" customHeight="1">
      <c r="B20" s="3762" t="s">
        <v>2688</v>
      </c>
      <c r="C20" s="3763"/>
      <c r="D20" s="2907" t="s">
        <v>2664</v>
      </c>
      <c r="E20" s="2907" t="s">
        <v>244</v>
      </c>
      <c r="F20" s="3773">
        <v>41364</v>
      </c>
      <c r="G20" s="3773"/>
      <c r="H20" s="3773"/>
      <c r="I20" s="3773"/>
      <c r="J20" s="3773"/>
      <c r="K20" s="3773"/>
      <c r="L20" s="3773">
        <v>41729</v>
      </c>
      <c r="M20" s="3773"/>
      <c r="N20" s="3773"/>
      <c r="O20" s="3773"/>
      <c r="P20" s="3773"/>
      <c r="Q20" s="3773"/>
      <c r="R20" s="3773">
        <v>42094</v>
      </c>
      <c r="S20" s="3773"/>
      <c r="T20" s="3773"/>
      <c r="U20" s="3773"/>
      <c r="V20" s="3773"/>
      <c r="W20" s="3773"/>
      <c r="X20" s="3773">
        <v>42460</v>
      </c>
      <c r="Y20" s="3773"/>
      <c r="Z20" s="3773"/>
      <c r="AA20" s="3773"/>
      <c r="AB20" s="3773"/>
      <c r="AC20" s="3773"/>
      <c r="AD20" s="3773">
        <v>42825</v>
      </c>
      <c r="AE20" s="3773"/>
      <c r="AF20" s="3773"/>
      <c r="AG20" s="3773"/>
      <c r="AH20" s="3773"/>
      <c r="AI20" s="3773"/>
      <c r="AJ20" s="3773">
        <v>43190</v>
      </c>
      <c r="AK20" s="3773"/>
      <c r="AL20" s="3773"/>
      <c r="AM20" s="3773"/>
      <c r="AN20" s="3773"/>
      <c r="AO20" s="3773"/>
      <c r="AP20" s="3773">
        <v>43555</v>
      </c>
      <c r="AQ20" s="3773"/>
      <c r="AR20" s="3773"/>
      <c r="AS20" s="3773"/>
      <c r="AT20" s="3773"/>
      <c r="AU20" s="3773"/>
      <c r="AV20" s="3773">
        <v>43921</v>
      </c>
      <c r="AW20" s="3773"/>
      <c r="AX20" s="3773"/>
      <c r="AY20" s="3773"/>
      <c r="AZ20" s="3773"/>
      <c r="BA20" s="3773"/>
      <c r="BB20" s="3773">
        <v>44286</v>
      </c>
      <c r="BC20" s="3773"/>
      <c r="BD20" s="3773"/>
      <c r="BE20" s="3773"/>
      <c r="BF20" s="3773"/>
      <c r="BG20" s="3773"/>
    </row>
    <row r="21" spans="1:59" s="2906" customFormat="1" ht="24.75" customHeight="1">
      <c r="B21" s="2908"/>
      <c r="C21" s="2909"/>
      <c r="D21" s="2909"/>
      <c r="E21" s="2910"/>
      <c r="F21" s="3774" t="s">
        <v>2663</v>
      </c>
      <c r="G21" s="3774"/>
      <c r="H21" s="3774"/>
      <c r="I21" s="3774"/>
      <c r="J21" s="3774"/>
      <c r="K21" s="3774"/>
      <c r="L21" s="3774" t="s">
        <v>2663</v>
      </c>
      <c r="M21" s="3774"/>
      <c r="N21" s="3774"/>
      <c r="O21" s="3774"/>
      <c r="P21" s="3774"/>
      <c r="Q21" s="3774"/>
      <c r="R21" s="3774" t="s">
        <v>2663</v>
      </c>
      <c r="S21" s="3774"/>
      <c r="T21" s="3774"/>
      <c r="U21" s="3774"/>
      <c r="V21" s="3774"/>
      <c r="W21" s="3774"/>
      <c r="X21" s="3774" t="s">
        <v>2663</v>
      </c>
      <c r="Y21" s="3774"/>
      <c r="Z21" s="3774"/>
      <c r="AA21" s="3774"/>
      <c r="AB21" s="3774"/>
      <c r="AC21" s="3774"/>
      <c r="AD21" s="3774" t="s">
        <v>2663</v>
      </c>
      <c r="AE21" s="3774"/>
      <c r="AF21" s="3774"/>
      <c r="AG21" s="3774"/>
      <c r="AH21" s="3774"/>
      <c r="AI21" s="3774"/>
      <c r="AJ21" s="3774" t="s">
        <v>2663</v>
      </c>
      <c r="AK21" s="3774"/>
      <c r="AL21" s="3774"/>
      <c r="AM21" s="3774"/>
      <c r="AN21" s="3774"/>
      <c r="AO21" s="3774"/>
      <c r="AP21" s="3774" t="s">
        <v>2663</v>
      </c>
      <c r="AQ21" s="3774"/>
      <c r="AR21" s="3774"/>
      <c r="AS21" s="3774"/>
      <c r="AT21" s="3774"/>
      <c r="AU21" s="3774"/>
      <c r="AV21" s="3774" t="s">
        <v>2663</v>
      </c>
      <c r="AW21" s="3774"/>
      <c r="AX21" s="3774"/>
      <c r="AY21" s="3774"/>
      <c r="AZ21" s="3774"/>
      <c r="BA21" s="3774"/>
      <c r="BB21" s="3774" t="s">
        <v>2663</v>
      </c>
      <c r="BC21" s="3774"/>
      <c r="BD21" s="3774"/>
      <c r="BE21" s="3774"/>
      <c r="BF21" s="3774"/>
      <c r="BG21" s="3774"/>
    </row>
    <row r="22" spans="1:59" s="2906" customFormat="1" ht="15.75" customHeight="1">
      <c r="B22" s="2911"/>
      <c r="C22" s="2912"/>
      <c r="D22" s="2912"/>
      <c r="E22" s="2913"/>
      <c r="F22" s="2958" t="s">
        <v>1813</v>
      </c>
      <c r="G22" s="2961" t="s">
        <v>1814</v>
      </c>
      <c r="H22" s="2961" t="s">
        <v>1815</v>
      </c>
      <c r="I22" s="2962" t="s">
        <v>2708</v>
      </c>
      <c r="J22" s="2969" t="s">
        <v>2709</v>
      </c>
      <c r="K22" s="2964" t="s">
        <v>2672</v>
      </c>
      <c r="L22" s="2958" t="s">
        <v>1813</v>
      </c>
      <c r="M22" s="2961" t="s">
        <v>1814</v>
      </c>
      <c r="N22" s="2961" t="s">
        <v>1815</v>
      </c>
      <c r="O22" s="2962" t="s">
        <v>2708</v>
      </c>
      <c r="P22" s="2969" t="s">
        <v>2709</v>
      </c>
      <c r="Q22" s="2964" t="s">
        <v>2672</v>
      </c>
      <c r="R22" s="2958" t="s">
        <v>1813</v>
      </c>
      <c r="S22" s="2961" t="s">
        <v>1814</v>
      </c>
      <c r="T22" s="2961" t="s">
        <v>1815</v>
      </c>
      <c r="U22" s="2962" t="s">
        <v>2708</v>
      </c>
      <c r="V22" s="2969" t="s">
        <v>2709</v>
      </c>
      <c r="W22" s="2964" t="s">
        <v>2672</v>
      </c>
      <c r="X22" s="2958" t="s">
        <v>1813</v>
      </c>
      <c r="Y22" s="2961" t="s">
        <v>1814</v>
      </c>
      <c r="Z22" s="2961" t="s">
        <v>1815</v>
      </c>
      <c r="AA22" s="2962" t="s">
        <v>2708</v>
      </c>
      <c r="AB22" s="2969" t="s">
        <v>2709</v>
      </c>
      <c r="AC22" s="2964" t="s">
        <v>2672</v>
      </c>
      <c r="AD22" s="2958" t="s">
        <v>1813</v>
      </c>
      <c r="AE22" s="2961" t="s">
        <v>1814</v>
      </c>
      <c r="AF22" s="2961" t="s">
        <v>1815</v>
      </c>
      <c r="AG22" s="2962" t="s">
        <v>2708</v>
      </c>
      <c r="AH22" s="2969" t="s">
        <v>2709</v>
      </c>
      <c r="AI22" s="2964" t="s">
        <v>2672</v>
      </c>
      <c r="AJ22" s="2958" t="s">
        <v>1813</v>
      </c>
      <c r="AK22" s="2961" t="s">
        <v>1814</v>
      </c>
      <c r="AL22" s="2961" t="s">
        <v>1815</v>
      </c>
      <c r="AM22" s="2962" t="s">
        <v>2708</v>
      </c>
      <c r="AN22" s="2969" t="s">
        <v>2709</v>
      </c>
      <c r="AO22" s="2964" t="s">
        <v>2672</v>
      </c>
      <c r="AP22" s="2958" t="s">
        <v>1813</v>
      </c>
      <c r="AQ22" s="2961" t="s">
        <v>1814</v>
      </c>
      <c r="AR22" s="2961" t="s">
        <v>1815</v>
      </c>
      <c r="AS22" s="2962" t="s">
        <v>2708</v>
      </c>
      <c r="AT22" s="2969" t="s">
        <v>2709</v>
      </c>
      <c r="AU22" s="2964" t="s">
        <v>2672</v>
      </c>
      <c r="AV22" s="2958" t="s">
        <v>1813</v>
      </c>
      <c r="AW22" s="2961" t="s">
        <v>1814</v>
      </c>
      <c r="AX22" s="2961" t="s">
        <v>1815</v>
      </c>
      <c r="AY22" s="2962" t="s">
        <v>2708</v>
      </c>
      <c r="AZ22" s="2969" t="s">
        <v>2709</v>
      </c>
      <c r="BA22" s="2964" t="s">
        <v>2672</v>
      </c>
      <c r="BB22" s="2958" t="s">
        <v>1813</v>
      </c>
      <c r="BC22" s="2961" t="s">
        <v>1814</v>
      </c>
      <c r="BD22" s="2961" t="s">
        <v>1815</v>
      </c>
      <c r="BE22" s="2962" t="s">
        <v>2708</v>
      </c>
      <c r="BF22" s="2969" t="s">
        <v>2709</v>
      </c>
      <c r="BG22" s="2964" t="s">
        <v>2672</v>
      </c>
    </row>
    <row r="23" spans="1:59" s="2906" customFormat="1" ht="12.75">
      <c r="B23" s="2914" t="s">
        <v>2689</v>
      </c>
      <c r="C23" s="2915"/>
      <c r="D23" s="2915"/>
      <c r="E23" s="2891"/>
      <c r="F23" s="2238"/>
      <c r="G23" s="2891"/>
      <c r="H23" s="2891"/>
      <c r="I23" s="2891"/>
      <c r="J23" s="2891"/>
      <c r="K23" s="2891"/>
      <c r="L23" s="2238"/>
      <c r="M23" s="2891"/>
      <c r="N23" s="2891"/>
      <c r="O23" s="2891"/>
      <c r="P23" s="2891"/>
      <c r="Q23" s="2891"/>
      <c r="R23" s="2238"/>
      <c r="S23" s="2891"/>
      <c r="T23" s="2891"/>
      <c r="U23" s="2891"/>
      <c r="V23" s="2891"/>
      <c r="W23" s="2891"/>
      <c r="X23" s="2238"/>
      <c r="Y23" s="2891"/>
      <c r="Z23" s="2891"/>
      <c r="AA23" s="2891"/>
      <c r="AB23" s="2891"/>
      <c r="AC23" s="2891"/>
      <c r="AD23" s="2238"/>
      <c r="AE23" s="2891"/>
      <c r="AF23" s="2891"/>
      <c r="AG23" s="2891"/>
      <c r="AH23" s="2891"/>
      <c r="AI23" s="2891"/>
      <c r="AJ23" s="2238"/>
      <c r="AK23" s="2891"/>
      <c r="AL23" s="2891"/>
      <c r="AM23" s="2891"/>
      <c r="AN23" s="2891"/>
      <c r="AO23" s="2891"/>
      <c r="AP23" s="2238"/>
      <c r="AQ23" s="2891"/>
      <c r="AR23" s="2891"/>
      <c r="AS23" s="2891"/>
      <c r="AT23" s="2891"/>
      <c r="AU23" s="2891"/>
      <c r="AV23" s="2238"/>
      <c r="AW23" s="2891"/>
      <c r="AX23" s="2891"/>
      <c r="AY23" s="2891"/>
      <c r="AZ23" s="2891"/>
      <c r="BA23" s="2891"/>
      <c r="BB23" s="2238"/>
      <c r="BC23" s="2891"/>
      <c r="BD23" s="2891"/>
      <c r="BE23" s="2891"/>
      <c r="BF23" s="2891"/>
      <c r="BG23" s="2891"/>
    </row>
    <row r="24" spans="1:59" s="2906" customFormat="1" ht="12.75" customHeight="1">
      <c r="B24" s="2918">
        <v>1</v>
      </c>
      <c r="C24" s="2891" t="s">
        <v>2690</v>
      </c>
      <c r="D24" s="2891" t="s">
        <v>2683</v>
      </c>
      <c r="E24" s="2891" t="s">
        <v>2691</v>
      </c>
      <c r="F24" s="2919"/>
      <c r="G24" s="2919"/>
      <c r="H24" s="2919"/>
      <c r="I24" s="2919"/>
      <c r="J24" s="2919"/>
      <c r="K24" s="2919"/>
      <c r="L24" s="2919"/>
      <c r="M24" s="2919"/>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c r="AL24" s="2919"/>
      <c r="AM24" s="2919"/>
      <c r="AN24" s="2919"/>
      <c r="AO24" s="2919"/>
      <c r="AP24" s="2919"/>
      <c r="AQ24" s="2919"/>
      <c r="AR24" s="2919"/>
      <c r="AS24" s="2919"/>
      <c r="AT24" s="2919"/>
      <c r="AU24" s="2919"/>
      <c r="AV24" s="2919"/>
      <c r="AW24" s="2919"/>
      <c r="AX24" s="2919"/>
      <c r="AY24" s="2919"/>
      <c r="AZ24" s="2919"/>
      <c r="BA24" s="2919"/>
      <c r="BB24" s="2919"/>
      <c r="BC24" s="2919"/>
      <c r="BD24" s="2919"/>
      <c r="BE24" s="2919"/>
      <c r="BF24" s="2919"/>
      <c r="BG24" s="2919"/>
    </row>
    <row r="25" spans="1:59" s="2906" customFormat="1" ht="12.75" customHeight="1">
      <c r="B25" s="2918"/>
      <c r="C25" s="2891"/>
      <c r="D25" s="2891" t="s">
        <v>2679</v>
      </c>
      <c r="E25" s="2891" t="s">
        <v>2691</v>
      </c>
      <c r="F25" s="2919"/>
      <c r="G25" s="2919"/>
      <c r="H25" s="2919"/>
      <c r="I25" s="2919"/>
      <c r="J25" s="2919"/>
      <c r="K25" s="2919"/>
      <c r="L25" s="291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2919"/>
      <c r="AR25" s="2919"/>
      <c r="AS25" s="2919"/>
      <c r="AT25" s="2919"/>
      <c r="AU25" s="2919"/>
      <c r="AV25" s="2919"/>
      <c r="AW25" s="2919"/>
      <c r="AX25" s="2919"/>
      <c r="AY25" s="2919"/>
      <c r="AZ25" s="2919"/>
      <c r="BA25" s="2919"/>
      <c r="BB25" s="2919"/>
      <c r="BC25" s="2919"/>
      <c r="BD25" s="2919"/>
      <c r="BE25" s="2919"/>
      <c r="BF25" s="2919"/>
      <c r="BG25" s="2919"/>
    </row>
    <row r="26" spans="1:59" s="2906" customFormat="1" ht="12.75" customHeight="1">
      <c r="B26" s="2920"/>
      <c r="C26" s="2891"/>
      <c r="D26" s="2891" t="s">
        <v>2675</v>
      </c>
      <c r="E26" s="2891" t="s">
        <v>2691</v>
      </c>
      <c r="F26" s="2919"/>
      <c r="G26" s="2919"/>
      <c r="H26" s="2919"/>
      <c r="I26" s="2919"/>
      <c r="J26" s="2919"/>
      <c r="K26" s="2919"/>
      <c r="L26" s="2919"/>
      <c r="M26" s="2919"/>
      <c r="N26" s="2919"/>
      <c r="O26" s="2919"/>
      <c r="P26" s="2919"/>
      <c r="Q26" s="2919"/>
      <c r="R26" s="2919"/>
      <c r="S26" s="2919"/>
      <c r="T26" s="2919"/>
      <c r="U26" s="2919"/>
      <c r="V26" s="2919"/>
      <c r="W26" s="2919"/>
      <c r="X26" s="2919"/>
      <c r="Y26" s="2919"/>
      <c r="Z26" s="2919"/>
      <c r="AA26" s="2919"/>
      <c r="AB26" s="2919"/>
      <c r="AC26" s="2919"/>
      <c r="AD26" s="2919"/>
      <c r="AE26" s="2919"/>
      <c r="AF26" s="2919"/>
      <c r="AG26" s="2919"/>
      <c r="AH26" s="2919"/>
      <c r="AI26" s="2919"/>
      <c r="AJ26" s="2919"/>
      <c r="AK26" s="2919"/>
      <c r="AL26" s="2919"/>
      <c r="AM26" s="2919"/>
      <c r="AN26" s="2919"/>
      <c r="AO26" s="2919"/>
      <c r="AP26" s="2919"/>
      <c r="AQ26" s="2919"/>
      <c r="AR26" s="2919"/>
      <c r="AS26" s="2919"/>
      <c r="AT26" s="2919"/>
      <c r="AU26" s="2919"/>
      <c r="AV26" s="2919"/>
      <c r="AW26" s="2919"/>
      <c r="AX26" s="2919"/>
      <c r="AY26" s="2919"/>
      <c r="AZ26" s="2919"/>
      <c r="BA26" s="2919"/>
      <c r="BB26" s="2919"/>
      <c r="BC26" s="2919"/>
      <c r="BD26" s="2919"/>
      <c r="BE26" s="2919"/>
      <c r="BF26" s="2919"/>
      <c r="BG26" s="2919"/>
    </row>
    <row r="27" spans="1:59" s="2906" customFormat="1" ht="12.75" customHeight="1">
      <c r="B27" s="2920"/>
      <c r="C27" s="2891"/>
      <c r="D27" s="2891" t="s">
        <v>2669</v>
      </c>
      <c r="E27" s="2891" t="s">
        <v>2691</v>
      </c>
      <c r="F27" s="2919"/>
      <c r="G27" s="2919"/>
      <c r="H27" s="2919"/>
      <c r="I27" s="2919"/>
      <c r="J27" s="2919"/>
      <c r="K27" s="2919"/>
      <c r="L27" s="2919"/>
      <c r="M27" s="2919"/>
      <c r="N27" s="2919"/>
      <c r="O27" s="2919"/>
      <c r="P27" s="2919"/>
      <c r="Q27" s="2919"/>
      <c r="R27" s="2919"/>
      <c r="S27" s="2919"/>
      <c r="T27" s="2919"/>
      <c r="U27" s="2919"/>
      <c r="V27" s="2919"/>
      <c r="W27" s="2919"/>
      <c r="X27" s="2919"/>
      <c r="Y27" s="2919"/>
      <c r="Z27" s="2919"/>
      <c r="AA27" s="2919"/>
      <c r="AB27" s="2919"/>
      <c r="AC27" s="2919"/>
      <c r="AD27" s="2919"/>
      <c r="AE27" s="2919"/>
      <c r="AF27" s="2919"/>
      <c r="AG27" s="2919"/>
      <c r="AH27" s="2919"/>
      <c r="AI27" s="2919"/>
      <c r="AJ27" s="2919"/>
      <c r="AK27" s="2919"/>
      <c r="AL27" s="2919"/>
      <c r="AM27" s="2919"/>
      <c r="AN27" s="2919"/>
      <c r="AO27" s="2919"/>
      <c r="AP27" s="2919"/>
      <c r="AQ27" s="2919"/>
      <c r="AR27" s="2919"/>
      <c r="AS27" s="2919"/>
      <c r="AT27" s="2919"/>
      <c r="AU27" s="2919"/>
      <c r="AV27" s="2919"/>
      <c r="AW27" s="2919"/>
      <c r="AX27" s="2919"/>
      <c r="AY27" s="2919"/>
      <c r="AZ27" s="2919"/>
      <c r="BA27" s="2919"/>
      <c r="BB27" s="2919"/>
      <c r="BC27" s="2919"/>
      <c r="BD27" s="2919"/>
      <c r="BE27" s="2919"/>
      <c r="BF27" s="2919"/>
      <c r="BG27" s="2919"/>
    </row>
    <row r="28" spans="1:59" s="2906" customFormat="1" ht="12.75" customHeight="1">
      <c r="B28" s="2920">
        <v>2</v>
      </c>
      <c r="C28" s="2891" t="s">
        <v>2692</v>
      </c>
      <c r="D28" s="2891" t="str">
        <f>D24</f>
        <v>Low</v>
      </c>
      <c r="E28" s="2891" t="s">
        <v>2693</v>
      </c>
      <c r="F28" s="2919"/>
      <c r="G28" s="2919"/>
      <c r="H28" s="2919"/>
      <c r="I28" s="2919"/>
      <c r="J28" s="2919"/>
      <c r="K28" s="2919"/>
      <c r="L28" s="2919"/>
      <c r="M28" s="2919"/>
      <c r="N28" s="2919"/>
      <c r="O28" s="2919"/>
      <c r="P28" s="2919"/>
      <c r="Q28" s="2919"/>
      <c r="R28" s="2919"/>
      <c r="S28" s="2919"/>
      <c r="T28" s="2919"/>
      <c r="U28" s="2919"/>
      <c r="V28" s="2919"/>
      <c r="W28" s="2919"/>
      <c r="X28" s="2919"/>
      <c r="Y28" s="2919"/>
      <c r="Z28" s="2919"/>
      <c r="AA28" s="2919"/>
      <c r="AB28" s="2919"/>
      <c r="AC28" s="2919"/>
      <c r="AD28" s="2919"/>
      <c r="AE28" s="2919"/>
      <c r="AF28" s="2919"/>
      <c r="AG28" s="2919"/>
      <c r="AH28" s="2919"/>
      <c r="AI28" s="2919"/>
      <c r="AJ28" s="2919"/>
      <c r="AK28" s="2919"/>
      <c r="AL28" s="2919"/>
      <c r="AM28" s="2919"/>
      <c r="AN28" s="2919"/>
      <c r="AO28" s="2919"/>
      <c r="AP28" s="2919"/>
      <c r="AQ28" s="2919"/>
      <c r="AR28" s="2919"/>
      <c r="AS28" s="2919"/>
      <c r="AT28" s="2919"/>
      <c r="AU28" s="2919"/>
      <c r="AV28" s="2919"/>
      <c r="AW28" s="2919"/>
      <c r="AX28" s="2919"/>
      <c r="AY28" s="2919"/>
      <c r="AZ28" s="2919"/>
      <c r="BA28" s="2919"/>
      <c r="BB28" s="2919"/>
      <c r="BC28" s="2919"/>
      <c r="BD28" s="2919"/>
      <c r="BE28" s="2919"/>
      <c r="BF28" s="2919"/>
      <c r="BG28" s="2919"/>
    </row>
    <row r="29" spans="1:59" s="2906" customFormat="1" ht="12.75" customHeight="1">
      <c r="B29" s="2920"/>
      <c r="C29" s="2891"/>
      <c r="D29" s="2891" t="str">
        <f t="shared" ref="D29:D51" si="0">D25</f>
        <v>Medium</v>
      </c>
      <c r="E29" s="2891" t="s">
        <v>2693</v>
      </c>
      <c r="F29" s="2919"/>
      <c r="G29" s="2919"/>
      <c r="H29" s="2919"/>
      <c r="I29" s="2919"/>
      <c r="J29" s="2919"/>
      <c r="K29" s="2919"/>
      <c r="L29" s="2919"/>
      <c r="M29" s="2919"/>
      <c r="N29" s="2919"/>
      <c r="O29" s="2919"/>
      <c r="P29" s="2919"/>
      <c r="Q29" s="2919"/>
      <c r="R29" s="2919"/>
      <c r="S29" s="2919"/>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2919"/>
      <c r="BB29" s="2919"/>
      <c r="BC29" s="2919"/>
      <c r="BD29" s="2919"/>
      <c r="BE29" s="2919"/>
      <c r="BF29" s="2919"/>
      <c r="BG29" s="2919"/>
    </row>
    <row r="30" spans="1:59" s="2906" customFormat="1" ht="12.75" customHeight="1">
      <c r="B30" s="2920"/>
      <c r="C30" s="2891"/>
      <c r="D30" s="2891" t="str">
        <f t="shared" si="0"/>
        <v>High</v>
      </c>
      <c r="E30" s="2891" t="s">
        <v>2693</v>
      </c>
      <c r="F30" s="2919"/>
      <c r="G30" s="2919"/>
      <c r="H30" s="2919"/>
      <c r="I30" s="2919"/>
      <c r="J30" s="2919"/>
      <c r="K30" s="2919"/>
      <c r="L30" s="2919"/>
      <c r="M30" s="2919"/>
      <c r="N30" s="2919"/>
      <c r="O30" s="2919"/>
      <c r="P30" s="2919"/>
      <c r="Q30" s="2919"/>
      <c r="R30" s="2919"/>
      <c r="S30" s="2919"/>
      <c r="T30" s="2919"/>
      <c r="U30" s="2919"/>
      <c r="V30" s="2919"/>
      <c r="W30" s="2919"/>
      <c r="X30" s="2919"/>
      <c r="Y30" s="2919"/>
      <c r="Z30" s="2919"/>
      <c r="AA30" s="2919"/>
      <c r="AB30" s="2919"/>
      <c r="AC30" s="2919"/>
      <c r="AD30" s="2919"/>
      <c r="AE30" s="2919"/>
      <c r="AF30" s="2919"/>
      <c r="AG30" s="2919"/>
      <c r="AH30" s="2919"/>
      <c r="AI30" s="2919"/>
      <c r="AJ30" s="2919"/>
      <c r="AK30" s="2919"/>
      <c r="AL30" s="2919"/>
      <c r="AM30" s="2919"/>
      <c r="AN30" s="2919"/>
      <c r="AO30" s="2919"/>
      <c r="AP30" s="2919"/>
      <c r="AQ30" s="2919"/>
      <c r="AR30" s="2919"/>
      <c r="AS30" s="2919"/>
      <c r="AT30" s="2919"/>
      <c r="AU30" s="2919"/>
      <c r="AV30" s="2919"/>
      <c r="AW30" s="2919"/>
      <c r="AX30" s="2919"/>
      <c r="AY30" s="2919"/>
      <c r="AZ30" s="2919"/>
      <c r="BA30" s="2919"/>
      <c r="BB30" s="2919"/>
      <c r="BC30" s="2919"/>
      <c r="BD30" s="2919"/>
      <c r="BE30" s="2919"/>
      <c r="BF30" s="2919"/>
      <c r="BG30" s="2919"/>
    </row>
    <row r="31" spans="1:59" s="2906" customFormat="1" ht="12.75" customHeight="1">
      <c r="B31" s="2920"/>
      <c r="C31" s="2891"/>
      <c r="D31" s="2891" t="str">
        <f t="shared" si="0"/>
        <v>Very High</v>
      </c>
      <c r="E31" s="2891" t="s">
        <v>2693</v>
      </c>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19"/>
      <c r="BA31" s="2919"/>
      <c r="BB31" s="2919"/>
      <c r="BC31" s="2919"/>
      <c r="BD31" s="2919"/>
      <c r="BE31" s="2919"/>
      <c r="BF31" s="2919"/>
      <c r="BG31" s="2919"/>
    </row>
    <row r="32" spans="1:59" s="2906" customFormat="1" ht="12.75" customHeight="1">
      <c r="B32" s="2920">
        <v>3</v>
      </c>
      <c r="C32" s="2891" t="s">
        <v>1846</v>
      </c>
      <c r="D32" s="2891" t="str">
        <f t="shared" si="0"/>
        <v>Low</v>
      </c>
      <c r="E32" s="2891" t="s">
        <v>2694</v>
      </c>
      <c r="F32" s="2919"/>
      <c r="G32" s="2919"/>
      <c r="H32" s="2919"/>
      <c r="I32" s="2919"/>
      <c r="J32" s="2919"/>
      <c r="K32" s="2919"/>
      <c r="L32" s="2919"/>
      <c r="M32" s="2919"/>
      <c r="N32" s="2919"/>
      <c r="O32" s="2919"/>
      <c r="P32" s="2919"/>
      <c r="Q32" s="2919"/>
      <c r="R32" s="2919"/>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19"/>
      <c r="BA32" s="2919"/>
      <c r="BB32" s="2919"/>
      <c r="BC32" s="2919"/>
      <c r="BD32" s="2919"/>
      <c r="BE32" s="2919"/>
      <c r="BF32" s="2919"/>
      <c r="BG32" s="2919"/>
    </row>
    <row r="33" spans="2:59" s="2906" customFormat="1" ht="12.75" customHeight="1">
      <c r="B33" s="2920"/>
      <c r="C33" s="2891"/>
      <c r="D33" s="2891" t="str">
        <f t="shared" si="0"/>
        <v>Medium</v>
      </c>
      <c r="E33" s="2891" t="s">
        <v>2694</v>
      </c>
      <c r="F33" s="2919"/>
      <c r="G33" s="2919"/>
      <c r="H33" s="2919"/>
      <c r="I33" s="2919"/>
      <c r="J33" s="2919"/>
      <c r="K33" s="2919"/>
      <c r="L33" s="291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919"/>
      <c r="AZ33" s="2919"/>
      <c r="BA33" s="2919"/>
      <c r="BB33" s="2919"/>
      <c r="BC33" s="2919"/>
      <c r="BD33" s="2919"/>
      <c r="BE33" s="2919"/>
      <c r="BF33" s="2919"/>
      <c r="BG33" s="2919"/>
    </row>
    <row r="34" spans="2:59" s="2906" customFormat="1" ht="12.75" customHeight="1">
      <c r="B34" s="2920"/>
      <c r="C34" s="2891"/>
      <c r="D34" s="2891" t="str">
        <f t="shared" si="0"/>
        <v>High</v>
      </c>
      <c r="E34" s="2891" t="s">
        <v>2694</v>
      </c>
      <c r="F34" s="2919"/>
      <c r="G34" s="2919"/>
      <c r="H34" s="2919"/>
      <c r="I34" s="2919"/>
      <c r="J34" s="2919"/>
      <c r="K34" s="2919"/>
      <c r="L34" s="291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19"/>
      <c r="BA34" s="2919"/>
      <c r="BB34" s="2919"/>
      <c r="BC34" s="2919"/>
      <c r="BD34" s="2919"/>
      <c r="BE34" s="2919"/>
      <c r="BF34" s="2919"/>
      <c r="BG34" s="2919"/>
    </row>
    <row r="35" spans="2:59" s="2906" customFormat="1" ht="12.75" customHeight="1">
      <c r="B35" s="2920"/>
      <c r="C35" s="2891"/>
      <c r="D35" s="2891" t="str">
        <f t="shared" si="0"/>
        <v>Very High</v>
      </c>
      <c r="E35" s="2891" t="s">
        <v>2694</v>
      </c>
      <c r="F35" s="2919"/>
      <c r="G35" s="2919"/>
      <c r="H35" s="2919"/>
      <c r="I35" s="2919"/>
      <c r="J35" s="2919"/>
      <c r="K35" s="2919"/>
      <c r="L35" s="2919"/>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9"/>
      <c r="AN35" s="2919"/>
      <c r="AO35" s="2919"/>
      <c r="AP35" s="2919"/>
      <c r="AQ35" s="2919"/>
      <c r="AR35" s="2919"/>
      <c r="AS35" s="2919"/>
      <c r="AT35" s="2919"/>
      <c r="AU35" s="2919"/>
      <c r="AV35" s="2919"/>
      <c r="AW35" s="2919"/>
      <c r="AX35" s="2919"/>
      <c r="AY35" s="2919"/>
      <c r="AZ35" s="2919"/>
      <c r="BA35" s="2919"/>
      <c r="BB35" s="2919"/>
      <c r="BC35" s="2919"/>
      <c r="BD35" s="2919"/>
      <c r="BE35" s="2919"/>
      <c r="BF35" s="2919"/>
      <c r="BG35" s="2919"/>
    </row>
    <row r="36" spans="2:59" s="2906" customFormat="1" ht="12.75" customHeight="1">
      <c r="B36" s="2920">
        <v>4</v>
      </c>
      <c r="C36" s="2891" t="s">
        <v>2695</v>
      </c>
      <c r="D36" s="2891" t="str">
        <f t="shared" si="0"/>
        <v>Low</v>
      </c>
      <c r="E36" s="2891" t="s">
        <v>2696</v>
      </c>
      <c r="F36" s="2919"/>
      <c r="G36" s="2919"/>
      <c r="H36" s="2919"/>
      <c r="I36" s="2919"/>
      <c r="J36" s="2919"/>
      <c r="K36" s="2919"/>
      <c r="L36" s="2919"/>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19"/>
      <c r="AM36" s="2919"/>
      <c r="AN36" s="2919"/>
      <c r="AO36" s="2919"/>
      <c r="AP36" s="2919"/>
      <c r="AQ36" s="2919"/>
      <c r="AR36" s="2919"/>
      <c r="AS36" s="2919"/>
      <c r="AT36" s="2919"/>
      <c r="AU36" s="2919"/>
      <c r="AV36" s="2919"/>
      <c r="AW36" s="2919"/>
      <c r="AX36" s="2919"/>
      <c r="AY36" s="2919"/>
      <c r="AZ36" s="2919"/>
      <c r="BA36" s="2919"/>
      <c r="BB36" s="2919"/>
      <c r="BC36" s="2919"/>
      <c r="BD36" s="2919"/>
      <c r="BE36" s="2919"/>
      <c r="BF36" s="2919"/>
      <c r="BG36" s="2919"/>
    </row>
    <row r="37" spans="2:59" s="2906" customFormat="1" ht="12.75" customHeight="1">
      <c r="B37" s="2920"/>
      <c r="C37" s="2891"/>
      <c r="D37" s="2891" t="str">
        <f t="shared" si="0"/>
        <v>Medium</v>
      </c>
      <c r="E37" s="2891" t="s">
        <v>2696</v>
      </c>
      <c r="F37" s="2919"/>
      <c r="G37" s="2919"/>
      <c r="H37" s="2919"/>
      <c r="I37" s="2919"/>
      <c r="J37" s="2919"/>
      <c r="K37" s="2919"/>
      <c r="L37" s="2919"/>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9"/>
      <c r="AN37" s="2919"/>
      <c r="AO37" s="2919"/>
      <c r="AP37" s="2919"/>
      <c r="AQ37" s="2919"/>
      <c r="AR37" s="2919"/>
      <c r="AS37" s="2919"/>
      <c r="AT37" s="2919"/>
      <c r="AU37" s="2919"/>
      <c r="AV37" s="2919"/>
      <c r="AW37" s="2919"/>
      <c r="AX37" s="2919"/>
      <c r="AY37" s="2919"/>
      <c r="AZ37" s="2919"/>
      <c r="BA37" s="2919"/>
      <c r="BB37" s="2919"/>
      <c r="BC37" s="2919"/>
      <c r="BD37" s="2919"/>
      <c r="BE37" s="2919"/>
      <c r="BF37" s="2919"/>
      <c r="BG37" s="2919"/>
    </row>
    <row r="38" spans="2:59" s="2906" customFormat="1" ht="12.75" customHeight="1">
      <c r="B38" s="2920"/>
      <c r="C38" s="2891"/>
      <c r="D38" s="2891" t="str">
        <f t="shared" si="0"/>
        <v>High</v>
      </c>
      <c r="E38" s="2891" t="s">
        <v>2696</v>
      </c>
      <c r="F38" s="2919"/>
      <c r="G38" s="2919"/>
      <c r="H38" s="2919"/>
      <c r="I38" s="2919"/>
      <c r="J38" s="2919"/>
      <c r="K38" s="2919"/>
      <c r="L38" s="2919"/>
      <c r="M38" s="2919"/>
      <c r="N38" s="2919"/>
      <c r="O38" s="2919"/>
      <c r="P38" s="2919"/>
      <c r="Q38" s="2919"/>
      <c r="R38" s="2919"/>
      <c r="S38" s="2919"/>
      <c r="T38" s="2919"/>
      <c r="U38" s="2919"/>
      <c r="V38" s="2919"/>
      <c r="W38" s="2919"/>
      <c r="X38" s="2919"/>
      <c r="Y38" s="2919"/>
      <c r="Z38" s="2919"/>
      <c r="AA38" s="2919"/>
      <c r="AB38" s="2919"/>
      <c r="AC38" s="2919"/>
      <c r="AD38" s="2919"/>
      <c r="AE38" s="2919"/>
      <c r="AF38" s="2919"/>
      <c r="AG38" s="2919"/>
      <c r="AH38" s="2919"/>
      <c r="AI38" s="2919"/>
      <c r="AJ38" s="2919"/>
      <c r="AK38" s="2919"/>
      <c r="AL38" s="2919"/>
      <c r="AM38" s="2919"/>
      <c r="AN38" s="2919"/>
      <c r="AO38" s="2919"/>
      <c r="AP38" s="2919"/>
      <c r="AQ38" s="2919"/>
      <c r="AR38" s="2919"/>
      <c r="AS38" s="2919"/>
      <c r="AT38" s="2919"/>
      <c r="AU38" s="2919"/>
      <c r="AV38" s="2919"/>
      <c r="AW38" s="2919"/>
      <c r="AX38" s="2919"/>
      <c r="AY38" s="2919"/>
      <c r="AZ38" s="2919"/>
      <c r="BA38" s="2919"/>
      <c r="BB38" s="2919"/>
      <c r="BC38" s="2919"/>
      <c r="BD38" s="2919"/>
      <c r="BE38" s="2919"/>
      <c r="BF38" s="2919"/>
      <c r="BG38" s="2919"/>
    </row>
    <row r="39" spans="2:59" s="2906" customFormat="1" ht="12.75" customHeight="1">
      <c r="B39" s="2920"/>
      <c r="C39" s="2891"/>
      <c r="D39" s="2891" t="str">
        <f t="shared" si="0"/>
        <v>Very High</v>
      </c>
      <c r="E39" s="2891" t="s">
        <v>2696</v>
      </c>
      <c r="F39" s="2919"/>
      <c r="G39" s="2919"/>
      <c r="H39" s="2919"/>
      <c r="I39" s="2919"/>
      <c r="J39" s="2919"/>
      <c r="K39" s="2919"/>
      <c r="L39" s="2919"/>
      <c r="M39" s="2919"/>
      <c r="N39" s="2919"/>
      <c r="O39" s="2919"/>
      <c r="P39" s="2919"/>
      <c r="Q39" s="2919"/>
      <c r="R39" s="2919"/>
      <c r="S39" s="2919"/>
      <c r="T39" s="2919"/>
      <c r="U39" s="2919"/>
      <c r="V39" s="2919"/>
      <c r="W39" s="2919"/>
      <c r="X39" s="2919"/>
      <c r="Y39" s="2919"/>
      <c r="Z39" s="2919"/>
      <c r="AA39" s="2919"/>
      <c r="AB39" s="2919"/>
      <c r="AC39" s="2919"/>
      <c r="AD39" s="2919"/>
      <c r="AE39" s="2919"/>
      <c r="AF39" s="2919"/>
      <c r="AG39" s="2919"/>
      <c r="AH39" s="2919"/>
      <c r="AI39" s="2919"/>
      <c r="AJ39" s="2919"/>
      <c r="AK39" s="2919"/>
      <c r="AL39" s="2919"/>
      <c r="AM39" s="2919"/>
      <c r="AN39" s="2919"/>
      <c r="AO39" s="2919"/>
      <c r="AP39" s="2919"/>
      <c r="AQ39" s="2919"/>
      <c r="AR39" s="2919"/>
      <c r="AS39" s="2919"/>
      <c r="AT39" s="2919"/>
      <c r="AU39" s="2919"/>
      <c r="AV39" s="2919"/>
      <c r="AW39" s="2919"/>
      <c r="AX39" s="2919"/>
      <c r="AY39" s="2919"/>
      <c r="AZ39" s="2919"/>
      <c r="BA39" s="2919"/>
      <c r="BB39" s="2919"/>
      <c r="BC39" s="2919"/>
      <c r="BD39" s="2919"/>
      <c r="BE39" s="2919"/>
      <c r="BF39" s="2919"/>
      <c r="BG39" s="2919"/>
    </row>
    <row r="40" spans="2:59" s="2906" customFormat="1" ht="12.75" customHeight="1">
      <c r="B40" s="2920">
        <v>5</v>
      </c>
      <c r="C40" s="2891" t="s">
        <v>2697</v>
      </c>
      <c r="D40" s="2891" t="str">
        <f t="shared" si="0"/>
        <v>Low</v>
      </c>
      <c r="E40" s="2891" t="s">
        <v>2696</v>
      </c>
      <c r="F40" s="2919"/>
      <c r="G40" s="2919"/>
      <c r="H40" s="2919"/>
      <c r="I40" s="2919"/>
      <c r="J40" s="2919"/>
      <c r="K40" s="2919"/>
      <c r="L40" s="2919"/>
      <c r="M40" s="2919"/>
      <c r="N40" s="2919"/>
      <c r="O40" s="2919"/>
      <c r="P40" s="2919"/>
      <c r="Q40" s="2919"/>
      <c r="R40" s="2919"/>
      <c r="S40" s="2919"/>
      <c r="T40" s="2919"/>
      <c r="U40" s="2919"/>
      <c r="V40" s="2919"/>
      <c r="W40" s="2919"/>
      <c r="X40" s="2919"/>
      <c r="Y40" s="2919"/>
      <c r="Z40" s="2919"/>
      <c r="AA40" s="2919"/>
      <c r="AB40" s="2919"/>
      <c r="AC40" s="2919"/>
      <c r="AD40" s="2919"/>
      <c r="AE40" s="2919"/>
      <c r="AF40" s="2919"/>
      <c r="AG40" s="2919"/>
      <c r="AH40" s="2919"/>
      <c r="AI40" s="2919"/>
      <c r="AJ40" s="2919"/>
      <c r="AK40" s="2919"/>
      <c r="AL40" s="2919"/>
      <c r="AM40" s="2919"/>
      <c r="AN40" s="2919"/>
      <c r="AO40" s="2919"/>
      <c r="AP40" s="2919"/>
      <c r="AQ40" s="2919"/>
      <c r="AR40" s="2919"/>
      <c r="AS40" s="2919"/>
      <c r="AT40" s="2919"/>
      <c r="AU40" s="2919"/>
      <c r="AV40" s="2919"/>
      <c r="AW40" s="2919"/>
      <c r="AX40" s="2919"/>
      <c r="AY40" s="2919"/>
      <c r="AZ40" s="2919"/>
      <c r="BA40" s="2919"/>
      <c r="BB40" s="2919"/>
      <c r="BC40" s="2919"/>
      <c r="BD40" s="2919"/>
      <c r="BE40" s="2919"/>
      <c r="BF40" s="2919"/>
      <c r="BG40" s="2919"/>
    </row>
    <row r="41" spans="2:59" s="2906" customFormat="1" ht="12.75" customHeight="1">
      <c r="B41" s="2920"/>
      <c r="C41" s="2891"/>
      <c r="D41" s="2891" t="str">
        <f t="shared" si="0"/>
        <v>Medium</v>
      </c>
      <c r="E41" s="2891" t="s">
        <v>2696</v>
      </c>
      <c r="F41" s="2919"/>
      <c r="G41" s="2919"/>
      <c r="H41" s="2919"/>
      <c r="I41" s="2919"/>
      <c r="J41" s="2919"/>
      <c r="K41" s="2919"/>
      <c r="L41" s="2919"/>
      <c r="M41" s="2919"/>
      <c r="N41" s="2919"/>
      <c r="O41" s="2919"/>
      <c r="P41" s="2919"/>
      <c r="Q41" s="2919"/>
      <c r="R41" s="2919"/>
      <c r="S41" s="2919"/>
      <c r="T41" s="2919"/>
      <c r="U41" s="2919"/>
      <c r="V41" s="2919"/>
      <c r="W41" s="2919"/>
      <c r="X41" s="2919"/>
      <c r="Y41" s="2919"/>
      <c r="Z41" s="2919"/>
      <c r="AA41" s="2919"/>
      <c r="AB41" s="2919"/>
      <c r="AC41" s="2919"/>
      <c r="AD41" s="2919"/>
      <c r="AE41" s="2919"/>
      <c r="AF41" s="2919"/>
      <c r="AG41" s="2919"/>
      <c r="AH41" s="2919"/>
      <c r="AI41" s="2919"/>
      <c r="AJ41" s="2919"/>
      <c r="AK41" s="2919"/>
      <c r="AL41" s="2919"/>
      <c r="AM41" s="2919"/>
      <c r="AN41" s="2919"/>
      <c r="AO41" s="2919"/>
      <c r="AP41" s="2919"/>
      <c r="AQ41" s="2919"/>
      <c r="AR41" s="2919"/>
      <c r="AS41" s="2919"/>
      <c r="AT41" s="2919"/>
      <c r="AU41" s="2919"/>
      <c r="AV41" s="2919"/>
      <c r="AW41" s="2919"/>
      <c r="AX41" s="2919"/>
      <c r="AY41" s="2919"/>
      <c r="AZ41" s="2919"/>
      <c r="BA41" s="2919"/>
      <c r="BB41" s="2919"/>
      <c r="BC41" s="2919"/>
      <c r="BD41" s="2919"/>
      <c r="BE41" s="2919"/>
      <c r="BF41" s="2919"/>
      <c r="BG41" s="2919"/>
    </row>
    <row r="42" spans="2:59" s="2906" customFormat="1" ht="12.75" customHeight="1">
      <c r="B42" s="2920"/>
      <c r="C42" s="2891"/>
      <c r="D42" s="2891" t="str">
        <f t="shared" si="0"/>
        <v>High</v>
      </c>
      <c r="E42" s="2891" t="s">
        <v>2696</v>
      </c>
      <c r="F42" s="2919"/>
      <c r="G42" s="2919"/>
      <c r="H42" s="2919"/>
      <c r="I42" s="2919"/>
      <c r="J42" s="2919"/>
      <c r="K42" s="2919"/>
      <c r="L42" s="2919"/>
      <c r="M42" s="2919"/>
      <c r="N42" s="2919"/>
      <c r="O42" s="2919"/>
      <c r="P42" s="2919"/>
      <c r="Q42" s="2919"/>
      <c r="R42" s="2919"/>
      <c r="S42" s="2919"/>
      <c r="T42" s="2919"/>
      <c r="U42" s="2919"/>
      <c r="V42" s="2919"/>
      <c r="W42" s="2919"/>
      <c r="X42" s="2919"/>
      <c r="Y42" s="2919"/>
      <c r="Z42" s="2919"/>
      <c r="AA42" s="2919"/>
      <c r="AB42" s="2919"/>
      <c r="AC42" s="2919"/>
      <c r="AD42" s="2919"/>
      <c r="AE42" s="2919"/>
      <c r="AF42" s="2919"/>
      <c r="AG42" s="2919"/>
      <c r="AH42" s="2919"/>
      <c r="AI42" s="2919"/>
      <c r="AJ42" s="2919"/>
      <c r="AK42" s="2919"/>
      <c r="AL42" s="2919"/>
      <c r="AM42" s="2919"/>
      <c r="AN42" s="2919"/>
      <c r="AO42" s="2919"/>
      <c r="AP42" s="2919"/>
      <c r="AQ42" s="2919"/>
      <c r="AR42" s="2919"/>
      <c r="AS42" s="2919"/>
      <c r="AT42" s="2919"/>
      <c r="AU42" s="2919"/>
      <c r="AV42" s="2919"/>
      <c r="AW42" s="2919"/>
      <c r="AX42" s="2919"/>
      <c r="AY42" s="2919"/>
      <c r="AZ42" s="2919"/>
      <c r="BA42" s="2919"/>
      <c r="BB42" s="2919"/>
      <c r="BC42" s="2919"/>
      <c r="BD42" s="2919"/>
      <c r="BE42" s="2919"/>
      <c r="BF42" s="2919"/>
      <c r="BG42" s="2919"/>
    </row>
    <row r="43" spans="2:59" s="2906" customFormat="1" ht="12.75" customHeight="1">
      <c r="B43" s="2920"/>
      <c r="C43" s="2891"/>
      <c r="D43" s="2891" t="str">
        <f t="shared" si="0"/>
        <v>Very High</v>
      </c>
      <c r="E43" s="2891" t="s">
        <v>2696</v>
      </c>
      <c r="F43" s="2919"/>
      <c r="G43" s="2919"/>
      <c r="H43" s="2919"/>
      <c r="I43" s="2919"/>
      <c r="J43" s="2919"/>
      <c r="K43" s="2919"/>
      <c r="L43" s="2919"/>
      <c r="M43" s="2919"/>
      <c r="N43" s="2919"/>
      <c r="O43" s="2919"/>
      <c r="P43" s="2919"/>
      <c r="Q43" s="2919"/>
      <c r="R43" s="2919"/>
      <c r="S43" s="2919"/>
      <c r="T43" s="2919"/>
      <c r="U43" s="2919"/>
      <c r="V43" s="2919"/>
      <c r="W43" s="2919"/>
      <c r="X43" s="2919"/>
      <c r="Y43" s="2919"/>
      <c r="Z43" s="2919"/>
      <c r="AA43" s="2919"/>
      <c r="AB43" s="2919"/>
      <c r="AC43" s="2919"/>
      <c r="AD43" s="2919"/>
      <c r="AE43" s="2919"/>
      <c r="AF43" s="2919"/>
      <c r="AG43" s="2919"/>
      <c r="AH43" s="2919"/>
      <c r="AI43" s="2919"/>
      <c r="AJ43" s="2919"/>
      <c r="AK43" s="2919"/>
      <c r="AL43" s="2919"/>
      <c r="AM43" s="2919"/>
      <c r="AN43" s="2919"/>
      <c r="AO43" s="2919"/>
      <c r="AP43" s="2919"/>
      <c r="AQ43" s="2919"/>
      <c r="AR43" s="2919"/>
      <c r="AS43" s="2919"/>
      <c r="AT43" s="2919"/>
      <c r="AU43" s="2919"/>
      <c r="AV43" s="2919"/>
      <c r="AW43" s="2919"/>
      <c r="AX43" s="2919"/>
      <c r="AY43" s="2919"/>
      <c r="AZ43" s="2919"/>
      <c r="BA43" s="2919"/>
      <c r="BB43" s="2919"/>
      <c r="BC43" s="2919"/>
      <c r="BD43" s="2919"/>
      <c r="BE43" s="2919"/>
      <c r="BF43" s="2919"/>
      <c r="BG43" s="2919"/>
    </row>
    <row r="44" spans="2:59" s="2906" customFormat="1" ht="12.75" customHeight="1">
      <c r="B44" s="2920">
        <v>6</v>
      </c>
      <c r="C44" s="2891" t="s">
        <v>2698</v>
      </c>
      <c r="D44" s="2891" t="str">
        <f t="shared" si="0"/>
        <v>Low</v>
      </c>
      <c r="E44" s="2891" t="s">
        <v>2696</v>
      </c>
      <c r="F44" s="2919"/>
      <c r="G44" s="2919"/>
      <c r="H44" s="2919"/>
      <c r="I44" s="2919"/>
      <c r="J44" s="2919"/>
      <c r="K44" s="2919"/>
      <c r="L44" s="2919"/>
      <c r="M44" s="2919"/>
      <c r="N44" s="2919"/>
      <c r="O44" s="2919"/>
      <c r="P44" s="2919"/>
      <c r="Q44" s="2919"/>
      <c r="R44" s="2919"/>
      <c r="S44" s="2919"/>
      <c r="T44" s="2919"/>
      <c r="U44" s="2919"/>
      <c r="V44" s="2919"/>
      <c r="W44" s="2919"/>
      <c r="X44" s="2919"/>
      <c r="Y44" s="2919"/>
      <c r="Z44" s="2919"/>
      <c r="AA44" s="2919"/>
      <c r="AB44" s="2919"/>
      <c r="AC44" s="2919"/>
      <c r="AD44" s="2919"/>
      <c r="AE44" s="2919"/>
      <c r="AF44" s="2919"/>
      <c r="AG44" s="2919"/>
      <c r="AH44" s="2919"/>
      <c r="AI44" s="2919"/>
      <c r="AJ44" s="2919"/>
      <c r="AK44" s="2919"/>
      <c r="AL44" s="2919"/>
      <c r="AM44" s="2919"/>
      <c r="AN44" s="2919"/>
      <c r="AO44" s="2919"/>
      <c r="AP44" s="2919"/>
      <c r="AQ44" s="2919"/>
      <c r="AR44" s="2919"/>
      <c r="AS44" s="2919"/>
      <c r="AT44" s="2919"/>
      <c r="AU44" s="2919"/>
      <c r="AV44" s="2919"/>
      <c r="AW44" s="2919"/>
      <c r="AX44" s="2919"/>
      <c r="AY44" s="2919"/>
      <c r="AZ44" s="2919"/>
      <c r="BA44" s="2919"/>
      <c r="BB44" s="2919"/>
      <c r="BC44" s="2919"/>
      <c r="BD44" s="2919"/>
      <c r="BE44" s="2919"/>
      <c r="BF44" s="2919"/>
      <c r="BG44" s="2919"/>
    </row>
    <row r="45" spans="2:59" s="2906" customFormat="1" ht="12.75" customHeight="1">
      <c r="B45" s="2920"/>
      <c r="C45" s="2917"/>
      <c r="D45" s="2891" t="str">
        <f t="shared" si="0"/>
        <v>Medium</v>
      </c>
      <c r="E45" s="2891" t="s">
        <v>2696</v>
      </c>
      <c r="F45" s="2919"/>
      <c r="G45" s="2919"/>
      <c r="H45" s="2919"/>
      <c r="I45" s="2919"/>
      <c r="J45" s="2919"/>
      <c r="K45" s="2919"/>
      <c r="L45" s="2919"/>
      <c r="M45" s="2919"/>
      <c r="N45" s="2919"/>
      <c r="O45" s="2919"/>
      <c r="P45" s="2919"/>
      <c r="Q45" s="2919"/>
      <c r="R45" s="2919"/>
      <c r="S45" s="2919"/>
      <c r="T45" s="2919"/>
      <c r="U45" s="2919"/>
      <c r="V45" s="2919"/>
      <c r="W45" s="2919"/>
      <c r="X45" s="2919"/>
      <c r="Y45" s="2919"/>
      <c r="Z45" s="2919"/>
      <c r="AA45" s="2919"/>
      <c r="AB45" s="2919"/>
      <c r="AC45" s="2919"/>
      <c r="AD45" s="2919"/>
      <c r="AE45" s="2919"/>
      <c r="AF45" s="2919"/>
      <c r="AG45" s="2919"/>
      <c r="AH45" s="2919"/>
      <c r="AI45" s="2919"/>
      <c r="AJ45" s="2919"/>
      <c r="AK45" s="2919"/>
      <c r="AL45" s="2919"/>
      <c r="AM45" s="2919"/>
      <c r="AN45" s="2919"/>
      <c r="AO45" s="2919"/>
      <c r="AP45" s="2919"/>
      <c r="AQ45" s="2919"/>
      <c r="AR45" s="2919"/>
      <c r="AS45" s="2919"/>
      <c r="AT45" s="2919"/>
      <c r="AU45" s="2919"/>
      <c r="AV45" s="2919"/>
      <c r="AW45" s="2919"/>
      <c r="AX45" s="2919"/>
      <c r="AY45" s="2919"/>
      <c r="AZ45" s="2919"/>
      <c r="BA45" s="2919"/>
      <c r="BB45" s="2919"/>
      <c r="BC45" s="2919"/>
      <c r="BD45" s="2919"/>
      <c r="BE45" s="2919"/>
      <c r="BF45" s="2919"/>
      <c r="BG45" s="2919"/>
    </row>
    <row r="46" spans="2:59" s="2906" customFormat="1" ht="12.75" customHeight="1">
      <c r="B46" s="2920"/>
      <c r="C46" s="2917"/>
      <c r="D46" s="2891" t="str">
        <f t="shared" si="0"/>
        <v>High</v>
      </c>
      <c r="E46" s="2891" t="s">
        <v>2696</v>
      </c>
      <c r="F46" s="2919"/>
      <c r="G46" s="2919"/>
      <c r="H46" s="2919"/>
      <c r="I46" s="2919"/>
      <c r="J46" s="2919"/>
      <c r="K46" s="2919"/>
      <c r="L46" s="2919"/>
      <c r="M46" s="2919"/>
      <c r="N46" s="2919"/>
      <c r="O46" s="2919"/>
      <c r="P46" s="2919"/>
      <c r="Q46" s="2919"/>
      <c r="R46" s="2919"/>
      <c r="S46" s="2919"/>
      <c r="T46" s="2919"/>
      <c r="U46" s="2919"/>
      <c r="V46" s="2919"/>
      <c r="W46" s="2919"/>
      <c r="X46" s="2919"/>
      <c r="Y46" s="2919"/>
      <c r="Z46" s="2919"/>
      <c r="AA46" s="2919"/>
      <c r="AB46" s="2919"/>
      <c r="AC46" s="2919"/>
      <c r="AD46" s="2919"/>
      <c r="AE46" s="2919"/>
      <c r="AF46" s="2919"/>
      <c r="AG46" s="2919"/>
      <c r="AH46" s="2919"/>
      <c r="AI46" s="2919"/>
      <c r="AJ46" s="2919"/>
      <c r="AK46" s="2919"/>
      <c r="AL46" s="2919"/>
      <c r="AM46" s="2919"/>
      <c r="AN46" s="2919"/>
      <c r="AO46" s="2919"/>
      <c r="AP46" s="2919"/>
      <c r="AQ46" s="2919"/>
      <c r="AR46" s="2919"/>
      <c r="AS46" s="2919"/>
      <c r="AT46" s="2919"/>
      <c r="AU46" s="2919"/>
      <c r="AV46" s="2919"/>
      <c r="AW46" s="2919"/>
      <c r="AX46" s="2919"/>
      <c r="AY46" s="2919"/>
      <c r="AZ46" s="2919"/>
      <c r="BA46" s="2919"/>
      <c r="BB46" s="2919"/>
      <c r="BC46" s="2919"/>
      <c r="BD46" s="2919"/>
      <c r="BE46" s="2919"/>
      <c r="BF46" s="2919"/>
      <c r="BG46" s="2919"/>
    </row>
    <row r="47" spans="2:59" s="2906" customFormat="1" ht="12.75" customHeight="1">
      <c r="B47" s="2920"/>
      <c r="C47" s="2917"/>
      <c r="D47" s="2891" t="str">
        <f t="shared" si="0"/>
        <v>Very High</v>
      </c>
      <c r="E47" s="2891" t="s">
        <v>2696</v>
      </c>
      <c r="F47" s="2919"/>
      <c r="G47" s="2919"/>
      <c r="H47" s="2919"/>
      <c r="I47" s="2919"/>
      <c r="J47" s="2919"/>
      <c r="K47" s="2919"/>
      <c r="L47" s="2919"/>
      <c r="M47" s="2919"/>
      <c r="N47" s="2919"/>
      <c r="O47" s="2919"/>
      <c r="P47" s="2919"/>
      <c r="Q47" s="2919"/>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9"/>
      <c r="AN47" s="2919"/>
      <c r="AO47" s="2919"/>
      <c r="AP47" s="2919"/>
      <c r="AQ47" s="2919"/>
      <c r="AR47" s="2919"/>
      <c r="AS47" s="2919"/>
      <c r="AT47" s="2919"/>
      <c r="AU47" s="2919"/>
      <c r="AV47" s="2919"/>
      <c r="AW47" s="2919"/>
      <c r="AX47" s="2919"/>
      <c r="AY47" s="2919"/>
      <c r="AZ47" s="2919"/>
      <c r="BA47" s="2919"/>
      <c r="BB47" s="2919"/>
      <c r="BC47" s="2919"/>
      <c r="BD47" s="2919"/>
      <c r="BE47" s="2919"/>
      <c r="BF47" s="2919"/>
      <c r="BG47" s="2919"/>
    </row>
    <row r="48" spans="2:59" s="2906" customFormat="1" ht="12.75" customHeight="1">
      <c r="B48" s="2920">
        <v>7</v>
      </c>
      <c r="C48" s="2917" t="s">
        <v>2699</v>
      </c>
      <c r="D48" s="2891" t="str">
        <f t="shared" si="0"/>
        <v>Low</v>
      </c>
      <c r="E48" s="2891" t="s">
        <v>1396</v>
      </c>
      <c r="F48" s="2919"/>
      <c r="G48" s="2919"/>
      <c r="H48" s="2919"/>
      <c r="I48" s="2919"/>
      <c r="J48" s="2919"/>
      <c r="K48" s="2919"/>
      <c r="L48" s="2919"/>
      <c r="M48" s="2919"/>
      <c r="N48" s="2919"/>
      <c r="O48" s="2919"/>
      <c r="P48" s="2919"/>
      <c r="Q48" s="2919"/>
      <c r="R48" s="2919"/>
      <c r="S48" s="2919"/>
      <c r="T48" s="2919"/>
      <c r="U48" s="2919"/>
      <c r="V48" s="2919"/>
      <c r="W48" s="2919"/>
      <c r="X48" s="2919"/>
      <c r="Y48" s="2919"/>
      <c r="Z48" s="2919"/>
      <c r="AA48" s="2919"/>
      <c r="AB48" s="2919"/>
      <c r="AC48" s="2919"/>
      <c r="AD48" s="2919"/>
      <c r="AE48" s="2919"/>
      <c r="AF48" s="2919"/>
      <c r="AG48" s="2919"/>
      <c r="AH48" s="2919"/>
      <c r="AI48" s="2919"/>
      <c r="AJ48" s="2919"/>
      <c r="AK48" s="2919"/>
      <c r="AL48" s="2919"/>
      <c r="AM48" s="2919"/>
      <c r="AN48" s="2919"/>
      <c r="AO48" s="2919"/>
      <c r="AP48" s="2919"/>
      <c r="AQ48" s="2919"/>
      <c r="AR48" s="2919"/>
      <c r="AS48" s="2919"/>
      <c r="AT48" s="2919"/>
      <c r="AU48" s="2919"/>
      <c r="AV48" s="2919"/>
      <c r="AW48" s="2919"/>
      <c r="AX48" s="2919"/>
      <c r="AY48" s="2919"/>
      <c r="AZ48" s="2919"/>
      <c r="BA48" s="2919"/>
      <c r="BB48" s="2919"/>
      <c r="BC48" s="2919"/>
      <c r="BD48" s="2919"/>
      <c r="BE48" s="2919"/>
      <c r="BF48" s="2919"/>
      <c r="BG48" s="2919"/>
    </row>
    <row r="49" spans="2:60" s="2906" customFormat="1" ht="12.75" customHeight="1">
      <c r="B49" s="2920"/>
      <c r="C49" s="2891"/>
      <c r="D49" s="2891" t="str">
        <f t="shared" si="0"/>
        <v>Medium</v>
      </c>
      <c r="E49" s="2891" t="s">
        <v>1396</v>
      </c>
      <c r="F49" s="2919"/>
      <c r="G49" s="2919"/>
      <c r="H49" s="2919"/>
      <c r="I49" s="2919"/>
      <c r="J49" s="2919"/>
      <c r="K49" s="2919"/>
      <c r="L49" s="2919"/>
      <c r="M49" s="2919"/>
      <c r="N49" s="2919"/>
      <c r="O49" s="2919"/>
      <c r="P49" s="2919"/>
      <c r="Q49" s="2919"/>
      <c r="R49" s="2919"/>
      <c r="S49" s="2919"/>
      <c r="T49" s="2919"/>
      <c r="U49" s="2919"/>
      <c r="V49" s="2919"/>
      <c r="W49" s="2919"/>
      <c r="X49" s="2919"/>
      <c r="Y49" s="2919"/>
      <c r="Z49" s="2919"/>
      <c r="AA49" s="2919"/>
      <c r="AB49" s="2919"/>
      <c r="AC49" s="2919"/>
      <c r="AD49" s="2919"/>
      <c r="AE49" s="2919"/>
      <c r="AF49" s="2919"/>
      <c r="AG49" s="2919"/>
      <c r="AH49" s="2919"/>
      <c r="AI49" s="2919"/>
      <c r="AJ49" s="2919"/>
      <c r="AK49" s="2919"/>
      <c r="AL49" s="2919"/>
      <c r="AM49" s="2919"/>
      <c r="AN49" s="2919"/>
      <c r="AO49" s="2919"/>
      <c r="AP49" s="2919"/>
      <c r="AQ49" s="2919"/>
      <c r="AR49" s="2919"/>
      <c r="AS49" s="2919"/>
      <c r="AT49" s="2919"/>
      <c r="AU49" s="2919"/>
      <c r="AV49" s="2919"/>
      <c r="AW49" s="2919"/>
      <c r="AX49" s="2919"/>
      <c r="AY49" s="2919"/>
      <c r="AZ49" s="2919"/>
      <c r="BA49" s="2919"/>
      <c r="BB49" s="2919"/>
      <c r="BC49" s="2919"/>
      <c r="BD49" s="2919"/>
      <c r="BE49" s="2919"/>
      <c r="BF49" s="2919"/>
      <c r="BG49" s="2919"/>
    </row>
    <row r="50" spans="2:60" s="2906" customFormat="1" ht="12.75" customHeight="1">
      <c r="B50" s="2920"/>
      <c r="C50" s="2891"/>
      <c r="D50" s="2891" t="str">
        <f t="shared" si="0"/>
        <v>High</v>
      </c>
      <c r="E50" s="2891" t="s">
        <v>1396</v>
      </c>
      <c r="F50" s="2919"/>
      <c r="G50" s="2919"/>
      <c r="H50" s="2919"/>
      <c r="I50" s="2919"/>
      <c r="J50" s="2919"/>
      <c r="K50" s="2919"/>
      <c r="L50" s="2919"/>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19"/>
      <c r="AQ50" s="2919"/>
      <c r="AR50" s="2919"/>
      <c r="AS50" s="2919"/>
      <c r="AT50" s="2919"/>
      <c r="AU50" s="2919"/>
      <c r="AV50" s="2919"/>
      <c r="AW50" s="2919"/>
      <c r="AX50" s="2919"/>
      <c r="AY50" s="2919"/>
      <c r="AZ50" s="2919"/>
      <c r="BA50" s="2919"/>
      <c r="BB50" s="2919"/>
      <c r="BC50" s="2919"/>
      <c r="BD50" s="2919"/>
      <c r="BE50" s="2919"/>
      <c r="BF50" s="2919"/>
      <c r="BG50" s="2919"/>
    </row>
    <row r="51" spans="2:60" s="2906" customFormat="1" ht="12.75" customHeight="1">
      <c r="B51" s="2920"/>
      <c r="C51" s="2891"/>
      <c r="D51" s="2891" t="str">
        <f t="shared" si="0"/>
        <v>Very High</v>
      </c>
      <c r="E51" s="2891" t="s">
        <v>1396</v>
      </c>
      <c r="F51" s="2919"/>
      <c r="G51" s="2919"/>
      <c r="H51" s="2919"/>
      <c r="I51" s="2919"/>
      <c r="J51" s="2919"/>
      <c r="K51" s="2919"/>
      <c r="L51" s="2919"/>
      <c r="M51" s="2919"/>
      <c r="N51" s="2919"/>
      <c r="O51" s="2919"/>
      <c r="P51" s="2919"/>
      <c r="Q51" s="2919"/>
      <c r="R51" s="2919"/>
      <c r="S51" s="2919"/>
      <c r="T51" s="2919"/>
      <c r="U51" s="2919"/>
      <c r="V51" s="2919"/>
      <c r="W51" s="2919"/>
      <c r="X51" s="2919"/>
      <c r="Y51" s="2919"/>
      <c r="Z51" s="2919"/>
      <c r="AA51" s="2919"/>
      <c r="AB51" s="2919"/>
      <c r="AC51" s="2919"/>
      <c r="AD51" s="2919"/>
      <c r="AE51" s="2919"/>
      <c r="AF51" s="2919"/>
      <c r="AG51" s="2919"/>
      <c r="AH51" s="2919"/>
      <c r="AI51" s="2919"/>
      <c r="AJ51" s="2919"/>
      <c r="AK51" s="2919"/>
      <c r="AL51" s="2919"/>
      <c r="AM51" s="2919"/>
      <c r="AN51" s="2919"/>
      <c r="AO51" s="2919"/>
      <c r="AP51" s="2919"/>
      <c r="AQ51" s="2919"/>
      <c r="AR51" s="2919"/>
      <c r="AS51" s="2919"/>
      <c r="AT51" s="2919"/>
      <c r="AU51" s="2919"/>
      <c r="AV51" s="2919"/>
      <c r="AW51" s="2919"/>
      <c r="AX51" s="2919"/>
      <c r="AY51" s="2919"/>
      <c r="AZ51" s="2919"/>
      <c r="BA51" s="2919"/>
      <c r="BB51" s="2919"/>
      <c r="BC51" s="2919"/>
      <c r="BD51" s="2919"/>
      <c r="BE51" s="2919"/>
      <c r="BF51" s="2919"/>
      <c r="BG51" s="2919"/>
    </row>
    <row r="52" spans="2:60" s="2906" customFormat="1" ht="12.75">
      <c r="B52" s="2921" t="s">
        <v>2700</v>
      </c>
      <c r="C52" s="2915"/>
      <c r="D52" s="2915"/>
      <c r="E52" s="2891"/>
      <c r="F52" s="1110"/>
      <c r="G52" s="2970"/>
      <c r="H52" s="2970"/>
      <c r="I52" s="2970"/>
      <c r="J52" s="2970"/>
      <c r="K52" s="2970"/>
      <c r="L52" s="1110"/>
      <c r="M52" s="2970"/>
      <c r="N52" s="2970"/>
      <c r="O52" s="2970"/>
      <c r="P52" s="2970"/>
      <c r="Q52" s="2970"/>
      <c r="R52" s="1110"/>
      <c r="S52" s="2970"/>
      <c r="T52" s="2970"/>
      <c r="U52" s="2970"/>
      <c r="V52" s="2970"/>
      <c r="W52" s="2970"/>
      <c r="X52" s="1110"/>
      <c r="Y52" s="2970"/>
      <c r="Z52" s="2970"/>
      <c r="AA52" s="2970"/>
      <c r="AB52" s="2970"/>
      <c r="AC52" s="2970"/>
      <c r="AD52" s="1110"/>
      <c r="AE52" s="2970"/>
      <c r="AF52" s="2970"/>
      <c r="AG52" s="2970"/>
      <c r="AH52" s="2970"/>
      <c r="AI52" s="2970"/>
      <c r="AJ52" s="1110"/>
      <c r="AK52" s="2970"/>
      <c r="AL52" s="2970"/>
      <c r="AM52" s="2970"/>
      <c r="AN52" s="2970"/>
      <c r="AO52" s="2970"/>
      <c r="AP52" s="1110"/>
      <c r="AQ52" s="2970"/>
      <c r="AR52" s="2970"/>
      <c r="AS52" s="2970"/>
      <c r="AT52" s="2970"/>
      <c r="AU52" s="2970"/>
      <c r="AV52" s="1110"/>
      <c r="AW52" s="2970"/>
      <c r="AX52" s="2970"/>
      <c r="AY52" s="2970"/>
      <c r="AZ52" s="2970"/>
      <c r="BA52" s="2970"/>
      <c r="BB52" s="1110"/>
      <c r="BC52" s="2970"/>
      <c r="BD52" s="2970"/>
      <c r="BE52" s="2970"/>
      <c r="BF52" s="2970"/>
      <c r="BG52" s="2970"/>
    </row>
    <row r="53" spans="2:60" s="2906" customFormat="1" ht="12.75" customHeight="1">
      <c r="B53" s="2918">
        <v>1</v>
      </c>
      <c r="C53" s="2891" t="s">
        <v>2690</v>
      </c>
      <c r="D53" s="2891" t="str">
        <f>D24</f>
        <v>Low</v>
      </c>
      <c r="E53" s="2891" t="s">
        <v>2691</v>
      </c>
      <c r="F53" s="2919"/>
      <c r="G53" s="2919"/>
      <c r="H53" s="2919"/>
      <c r="I53" s="2919"/>
      <c r="J53" s="2919"/>
      <c r="K53" s="2919"/>
      <c r="L53" s="2919"/>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919"/>
      <c r="AO53" s="2919"/>
      <c r="AP53" s="2919"/>
      <c r="AQ53" s="2919"/>
      <c r="AR53" s="2919"/>
      <c r="AS53" s="2919"/>
      <c r="AT53" s="2919"/>
      <c r="AU53" s="2919"/>
      <c r="AV53" s="2919"/>
      <c r="AW53" s="2919"/>
      <c r="AX53" s="2919"/>
      <c r="AY53" s="2919"/>
      <c r="AZ53" s="2919"/>
      <c r="BA53" s="2919"/>
      <c r="BB53" s="2919"/>
      <c r="BC53" s="2919"/>
      <c r="BD53" s="2919"/>
      <c r="BE53" s="2919"/>
      <c r="BF53" s="2919"/>
      <c r="BG53" s="2919"/>
      <c r="BH53" s="2842"/>
    </row>
    <row r="54" spans="2:60" s="2906" customFormat="1" ht="12.75" customHeight="1">
      <c r="B54" s="2918"/>
      <c r="C54" s="2891"/>
      <c r="D54" s="2891" t="str">
        <f t="shared" ref="D54:D80" si="1">D25</f>
        <v>Medium</v>
      </c>
      <c r="E54" s="2891" t="s">
        <v>2691</v>
      </c>
      <c r="F54" s="2919"/>
      <c r="G54" s="2919"/>
      <c r="H54" s="2919"/>
      <c r="I54" s="2919"/>
      <c r="J54" s="2919"/>
      <c r="K54" s="2919"/>
      <c r="L54" s="2919"/>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9"/>
      <c r="AN54" s="2919"/>
      <c r="AO54" s="2919"/>
      <c r="AP54" s="2919"/>
      <c r="AQ54" s="2919"/>
      <c r="AR54" s="2919"/>
      <c r="AS54" s="2919"/>
      <c r="AT54" s="2919"/>
      <c r="AU54" s="2919"/>
      <c r="AV54" s="2919"/>
      <c r="AW54" s="2919"/>
      <c r="AX54" s="2919"/>
      <c r="AY54" s="2919"/>
      <c r="AZ54" s="2919"/>
      <c r="BA54" s="2919"/>
      <c r="BB54" s="2919"/>
      <c r="BC54" s="2919"/>
      <c r="BD54" s="2919"/>
      <c r="BE54" s="2919"/>
      <c r="BF54" s="2919"/>
      <c r="BG54" s="2919"/>
      <c r="BH54" s="2842"/>
    </row>
    <row r="55" spans="2:60" s="2906" customFormat="1" ht="12.75" customHeight="1">
      <c r="B55" s="2918"/>
      <c r="C55" s="2891"/>
      <c r="D55" s="2891" t="str">
        <f t="shared" si="1"/>
        <v>High</v>
      </c>
      <c r="E55" s="2891" t="s">
        <v>2691</v>
      </c>
      <c r="F55" s="2919"/>
      <c r="G55" s="2919"/>
      <c r="H55" s="2919"/>
      <c r="I55" s="2919"/>
      <c r="J55" s="2919"/>
      <c r="K55" s="2919"/>
      <c r="L55" s="2919"/>
      <c r="M55" s="2919"/>
      <c r="N55" s="2919"/>
      <c r="O55" s="2919"/>
      <c r="P55" s="2919"/>
      <c r="Q55" s="2919"/>
      <c r="R55" s="2919"/>
      <c r="S55" s="2919"/>
      <c r="T55" s="2919"/>
      <c r="U55" s="2919"/>
      <c r="V55" s="2919"/>
      <c r="W55" s="2919"/>
      <c r="X55" s="2919"/>
      <c r="Y55" s="2919"/>
      <c r="Z55" s="2919"/>
      <c r="AA55" s="2919"/>
      <c r="AB55" s="2919"/>
      <c r="AC55" s="2919"/>
      <c r="AD55" s="2919"/>
      <c r="AE55" s="2919"/>
      <c r="AF55" s="2919"/>
      <c r="AG55" s="2919"/>
      <c r="AH55" s="2919"/>
      <c r="AI55" s="2919"/>
      <c r="AJ55" s="2919"/>
      <c r="AK55" s="2919"/>
      <c r="AL55" s="2919"/>
      <c r="AM55" s="2919"/>
      <c r="AN55" s="2919"/>
      <c r="AO55" s="2919"/>
      <c r="AP55" s="2919"/>
      <c r="AQ55" s="2919"/>
      <c r="AR55" s="2919"/>
      <c r="AS55" s="2919"/>
      <c r="AT55" s="2919"/>
      <c r="AU55" s="2919"/>
      <c r="AV55" s="2919"/>
      <c r="AW55" s="2919"/>
      <c r="AX55" s="2919"/>
      <c r="AY55" s="2919"/>
      <c r="AZ55" s="2919"/>
      <c r="BA55" s="2919"/>
      <c r="BB55" s="2919"/>
      <c r="BC55" s="2919"/>
      <c r="BD55" s="2919"/>
      <c r="BE55" s="2919"/>
      <c r="BF55" s="2919"/>
      <c r="BG55" s="2919"/>
      <c r="BH55" s="2842"/>
    </row>
    <row r="56" spans="2:60" s="2906" customFormat="1" ht="12.75" customHeight="1">
      <c r="B56" s="2918"/>
      <c r="C56" s="2891"/>
      <c r="D56" s="2891" t="str">
        <f t="shared" si="1"/>
        <v>Very High</v>
      </c>
      <c r="E56" s="2891" t="s">
        <v>2691</v>
      </c>
      <c r="F56" s="2919"/>
      <c r="G56" s="2919"/>
      <c r="H56" s="2919"/>
      <c r="I56" s="2919"/>
      <c r="J56" s="2919"/>
      <c r="K56" s="2919"/>
      <c r="L56" s="2919"/>
      <c r="M56" s="2919"/>
      <c r="N56" s="2919"/>
      <c r="O56" s="2919"/>
      <c r="P56" s="2919"/>
      <c r="Q56" s="2919"/>
      <c r="R56" s="2919"/>
      <c r="S56" s="2919"/>
      <c r="T56" s="2919"/>
      <c r="U56" s="2919"/>
      <c r="V56" s="2919"/>
      <c r="W56" s="2919"/>
      <c r="X56" s="2919"/>
      <c r="Y56" s="2919"/>
      <c r="Z56" s="2919"/>
      <c r="AA56" s="2919"/>
      <c r="AB56" s="2919"/>
      <c r="AC56" s="2919"/>
      <c r="AD56" s="2919"/>
      <c r="AE56" s="2919"/>
      <c r="AF56" s="2919"/>
      <c r="AG56" s="2919"/>
      <c r="AH56" s="2919"/>
      <c r="AI56" s="2919"/>
      <c r="AJ56" s="2919"/>
      <c r="AK56" s="2919"/>
      <c r="AL56" s="2919"/>
      <c r="AM56" s="2919"/>
      <c r="AN56" s="2919"/>
      <c r="AO56" s="2919"/>
      <c r="AP56" s="2919"/>
      <c r="AQ56" s="2919"/>
      <c r="AR56" s="2919"/>
      <c r="AS56" s="2919"/>
      <c r="AT56" s="2919"/>
      <c r="AU56" s="2919"/>
      <c r="AV56" s="2919"/>
      <c r="AW56" s="2919"/>
      <c r="AX56" s="2919"/>
      <c r="AY56" s="2919"/>
      <c r="AZ56" s="2919"/>
      <c r="BA56" s="2919"/>
      <c r="BB56" s="2919"/>
      <c r="BC56" s="2919"/>
      <c r="BD56" s="2919"/>
      <c r="BE56" s="2919"/>
      <c r="BF56" s="2919"/>
      <c r="BG56" s="2919"/>
      <c r="BH56" s="2842"/>
    </row>
    <row r="57" spans="2:60" s="2906" customFormat="1" ht="12.75" customHeight="1">
      <c r="B57" s="2918">
        <v>2</v>
      </c>
      <c r="C57" s="2891" t="s">
        <v>2692</v>
      </c>
      <c r="D57" s="2891" t="str">
        <f t="shared" si="1"/>
        <v>Low</v>
      </c>
      <c r="E57" s="2891" t="s">
        <v>2693</v>
      </c>
      <c r="F57" s="2919"/>
      <c r="G57" s="2919"/>
      <c r="H57" s="2919"/>
      <c r="I57" s="2919"/>
      <c r="J57" s="2919"/>
      <c r="K57" s="2919"/>
      <c r="L57" s="2919"/>
      <c r="M57" s="2919"/>
      <c r="N57" s="2919"/>
      <c r="O57" s="2919"/>
      <c r="P57" s="2919"/>
      <c r="Q57" s="2919"/>
      <c r="R57" s="2919"/>
      <c r="S57" s="2919"/>
      <c r="T57" s="2919"/>
      <c r="U57" s="2919"/>
      <c r="V57" s="2919"/>
      <c r="W57" s="2919"/>
      <c r="X57" s="2919"/>
      <c r="Y57" s="2919"/>
      <c r="Z57" s="2919"/>
      <c r="AA57" s="2919"/>
      <c r="AB57" s="2919"/>
      <c r="AC57" s="2919"/>
      <c r="AD57" s="2919"/>
      <c r="AE57" s="2919"/>
      <c r="AF57" s="2919"/>
      <c r="AG57" s="2919"/>
      <c r="AH57" s="2919"/>
      <c r="AI57" s="2919"/>
      <c r="AJ57" s="2919"/>
      <c r="AK57" s="2919"/>
      <c r="AL57" s="2919"/>
      <c r="AM57" s="2919"/>
      <c r="AN57" s="2919"/>
      <c r="AO57" s="2919"/>
      <c r="AP57" s="2919"/>
      <c r="AQ57" s="2919"/>
      <c r="AR57" s="2919"/>
      <c r="AS57" s="2919"/>
      <c r="AT57" s="2919"/>
      <c r="AU57" s="2919"/>
      <c r="AV57" s="2919"/>
      <c r="AW57" s="2919"/>
      <c r="AX57" s="2919"/>
      <c r="AY57" s="2919"/>
      <c r="AZ57" s="2919"/>
      <c r="BA57" s="2919"/>
      <c r="BB57" s="2919"/>
      <c r="BC57" s="2919"/>
      <c r="BD57" s="2919"/>
      <c r="BE57" s="2919"/>
      <c r="BF57" s="2919"/>
      <c r="BG57" s="2919"/>
      <c r="BH57" s="2842"/>
    </row>
    <row r="58" spans="2:60" s="2906" customFormat="1" ht="12.75" customHeight="1">
      <c r="B58" s="2918"/>
      <c r="C58" s="2891"/>
      <c r="D58" s="2891" t="str">
        <f t="shared" si="1"/>
        <v>Medium</v>
      </c>
      <c r="E58" s="2891" t="s">
        <v>2693</v>
      </c>
      <c r="F58" s="2919"/>
      <c r="G58" s="2919"/>
      <c r="H58" s="2919"/>
      <c r="I58" s="2919"/>
      <c r="J58" s="2919"/>
      <c r="K58" s="2919"/>
      <c r="L58" s="2919"/>
      <c r="M58" s="2919"/>
      <c r="N58" s="2919"/>
      <c r="O58" s="2919"/>
      <c r="P58" s="2919"/>
      <c r="Q58" s="2919"/>
      <c r="R58" s="2919"/>
      <c r="S58" s="2919"/>
      <c r="T58" s="2919"/>
      <c r="U58" s="2919"/>
      <c r="V58" s="2919"/>
      <c r="W58" s="2919"/>
      <c r="X58" s="2919"/>
      <c r="Y58" s="2919"/>
      <c r="Z58" s="2919"/>
      <c r="AA58" s="2919"/>
      <c r="AB58" s="2919"/>
      <c r="AC58" s="2919"/>
      <c r="AD58" s="2919"/>
      <c r="AE58" s="2919"/>
      <c r="AF58" s="2919"/>
      <c r="AG58" s="2919"/>
      <c r="AH58" s="2919"/>
      <c r="AI58" s="2919"/>
      <c r="AJ58" s="2919"/>
      <c r="AK58" s="2919"/>
      <c r="AL58" s="2919"/>
      <c r="AM58" s="2919"/>
      <c r="AN58" s="2919"/>
      <c r="AO58" s="2919"/>
      <c r="AP58" s="2919"/>
      <c r="AQ58" s="2919"/>
      <c r="AR58" s="2919"/>
      <c r="AS58" s="2919"/>
      <c r="AT58" s="2919"/>
      <c r="AU58" s="2919"/>
      <c r="AV58" s="2919"/>
      <c r="AW58" s="2919"/>
      <c r="AX58" s="2919"/>
      <c r="AY58" s="2919"/>
      <c r="AZ58" s="2919"/>
      <c r="BA58" s="2919"/>
      <c r="BB58" s="2919"/>
      <c r="BC58" s="2919"/>
      <c r="BD58" s="2919"/>
      <c r="BE58" s="2919"/>
      <c r="BF58" s="2919"/>
      <c r="BG58" s="2919"/>
      <c r="BH58" s="2842"/>
    </row>
    <row r="59" spans="2:60" s="2906" customFormat="1" ht="12.75" customHeight="1">
      <c r="B59" s="2918"/>
      <c r="C59" s="2891"/>
      <c r="D59" s="2891" t="str">
        <f t="shared" si="1"/>
        <v>High</v>
      </c>
      <c r="E59" s="2891" t="s">
        <v>2693</v>
      </c>
      <c r="F59" s="2919"/>
      <c r="G59" s="2919"/>
      <c r="H59" s="2919"/>
      <c r="I59" s="2919"/>
      <c r="J59" s="2919"/>
      <c r="K59" s="2919"/>
      <c r="L59" s="2919"/>
      <c r="M59" s="2919"/>
      <c r="N59" s="2919"/>
      <c r="O59" s="2919"/>
      <c r="P59" s="2919"/>
      <c r="Q59" s="2919"/>
      <c r="R59" s="2919"/>
      <c r="S59" s="2919"/>
      <c r="T59" s="2919"/>
      <c r="U59" s="2919"/>
      <c r="V59" s="2919"/>
      <c r="W59" s="2919"/>
      <c r="X59" s="2919"/>
      <c r="Y59" s="2919"/>
      <c r="Z59" s="2919"/>
      <c r="AA59" s="2919"/>
      <c r="AB59" s="2919"/>
      <c r="AC59" s="2919"/>
      <c r="AD59" s="2919"/>
      <c r="AE59" s="2919"/>
      <c r="AF59" s="2919"/>
      <c r="AG59" s="2919"/>
      <c r="AH59" s="2919"/>
      <c r="AI59" s="2919"/>
      <c r="AJ59" s="2919"/>
      <c r="AK59" s="2919"/>
      <c r="AL59" s="2919"/>
      <c r="AM59" s="2919"/>
      <c r="AN59" s="2919"/>
      <c r="AO59" s="2919"/>
      <c r="AP59" s="2919"/>
      <c r="AQ59" s="2919"/>
      <c r="AR59" s="2919"/>
      <c r="AS59" s="2919"/>
      <c r="AT59" s="2919"/>
      <c r="AU59" s="2919"/>
      <c r="AV59" s="2919"/>
      <c r="AW59" s="2919"/>
      <c r="AX59" s="2919"/>
      <c r="AY59" s="2919"/>
      <c r="AZ59" s="2919"/>
      <c r="BA59" s="2919"/>
      <c r="BB59" s="2919"/>
      <c r="BC59" s="2919"/>
      <c r="BD59" s="2919"/>
      <c r="BE59" s="2919"/>
      <c r="BF59" s="2919"/>
      <c r="BG59" s="2919"/>
      <c r="BH59" s="2842"/>
    </row>
    <row r="60" spans="2:60" s="2906" customFormat="1" ht="12.75" customHeight="1">
      <c r="B60" s="2918"/>
      <c r="C60" s="2891"/>
      <c r="D60" s="2891" t="str">
        <f t="shared" si="1"/>
        <v>Very High</v>
      </c>
      <c r="E60" s="2891" t="s">
        <v>2693</v>
      </c>
      <c r="F60" s="2919"/>
      <c r="G60" s="2919"/>
      <c r="H60" s="2919"/>
      <c r="I60" s="2919"/>
      <c r="J60" s="2919"/>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19"/>
      <c r="AX60" s="2919"/>
      <c r="AY60" s="2919"/>
      <c r="AZ60" s="2919"/>
      <c r="BA60" s="2919"/>
      <c r="BB60" s="2919"/>
      <c r="BC60" s="2919"/>
      <c r="BD60" s="2919"/>
      <c r="BE60" s="2919"/>
      <c r="BF60" s="2919"/>
      <c r="BG60" s="2919"/>
      <c r="BH60" s="2842"/>
    </row>
    <row r="61" spans="2:60" s="2906" customFormat="1" ht="12.75" customHeight="1">
      <c r="B61" s="2918">
        <v>3</v>
      </c>
      <c r="C61" s="2891" t="s">
        <v>1846</v>
      </c>
      <c r="D61" s="2891" t="str">
        <f t="shared" si="1"/>
        <v>Low</v>
      </c>
      <c r="E61" s="2891" t="s">
        <v>2694</v>
      </c>
      <c r="F61" s="2919"/>
      <c r="G61" s="2919"/>
      <c r="H61" s="2919"/>
      <c r="I61" s="2919"/>
      <c r="J61" s="2919"/>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19"/>
      <c r="AX61" s="2919"/>
      <c r="AY61" s="2919"/>
      <c r="AZ61" s="2919"/>
      <c r="BA61" s="2919"/>
      <c r="BB61" s="2919"/>
      <c r="BC61" s="2919"/>
      <c r="BD61" s="2919"/>
      <c r="BE61" s="2919"/>
      <c r="BF61" s="2919"/>
      <c r="BG61" s="2919"/>
      <c r="BH61" s="2842"/>
    </row>
    <row r="62" spans="2:60" s="2906" customFormat="1" ht="12.75" customHeight="1">
      <c r="B62" s="2918"/>
      <c r="C62" s="2891"/>
      <c r="D62" s="2891" t="str">
        <f t="shared" si="1"/>
        <v>Medium</v>
      </c>
      <c r="E62" s="2891" t="s">
        <v>2694</v>
      </c>
      <c r="F62" s="2919"/>
      <c r="G62" s="2919"/>
      <c r="H62" s="2919"/>
      <c r="I62" s="2919"/>
      <c r="J62" s="2919"/>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19"/>
      <c r="AX62" s="2919"/>
      <c r="AY62" s="2919"/>
      <c r="AZ62" s="2919"/>
      <c r="BA62" s="2919"/>
      <c r="BB62" s="2919"/>
      <c r="BC62" s="2919"/>
      <c r="BD62" s="2919"/>
      <c r="BE62" s="2919"/>
      <c r="BF62" s="2919"/>
      <c r="BG62" s="2919"/>
      <c r="BH62" s="2842"/>
    </row>
    <row r="63" spans="2:60" s="2906" customFormat="1" ht="12.75" customHeight="1">
      <c r="B63" s="2918"/>
      <c r="C63" s="2891"/>
      <c r="D63" s="2891" t="str">
        <f t="shared" si="1"/>
        <v>High</v>
      </c>
      <c r="E63" s="2891" t="s">
        <v>2694</v>
      </c>
      <c r="F63" s="2919"/>
      <c r="G63" s="2919"/>
      <c r="H63" s="2919"/>
      <c r="I63" s="2919"/>
      <c r="J63" s="2919"/>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19"/>
      <c r="AX63" s="2919"/>
      <c r="AY63" s="2919"/>
      <c r="AZ63" s="2919"/>
      <c r="BA63" s="2919"/>
      <c r="BB63" s="2919"/>
      <c r="BC63" s="2919"/>
      <c r="BD63" s="2919"/>
      <c r="BE63" s="2919"/>
      <c r="BF63" s="2919"/>
      <c r="BG63" s="2919"/>
      <c r="BH63" s="2842"/>
    </row>
    <row r="64" spans="2:60" s="2906" customFormat="1" ht="12.75" customHeight="1">
      <c r="B64" s="2918"/>
      <c r="C64" s="2891"/>
      <c r="D64" s="2891" t="str">
        <f t="shared" si="1"/>
        <v>Very High</v>
      </c>
      <c r="E64" s="2891" t="s">
        <v>2694</v>
      </c>
      <c r="F64" s="2919"/>
      <c r="G64" s="2919"/>
      <c r="H64" s="2919"/>
      <c r="I64" s="2919"/>
      <c r="J64" s="2919"/>
      <c r="K64" s="2919"/>
      <c r="L64" s="2919"/>
      <c r="M64" s="2919"/>
      <c r="N64" s="2919"/>
      <c r="O64" s="2919"/>
      <c r="P64" s="2919"/>
      <c r="Q64" s="2919"/>
      <c r="R64" s="2919"/>
      <c r="S64" s="2919"/>
      <c r="T64" s="2919"/>
      <c r="U64" s="2919"/>
      <c r="V64" s="2919"/>
      <c r="W64" s="2919"/>
      <c r="X64" s="2919"/>
      <c r="Y64" s="2919"/>
      <c r="Z64" s="2919"/>
      <c r="AA64" s="2919"/>
      <c r="AB64" s="2919"/>
      <c r="AC64" s="2919"/>
      <c r="AD64" s="2919"/>
      <c r="AE64" s="2919"/>
      <c r="AF64" s="2919"/>
      <c r="AG64" s="2919"/>
      <c r="AH64" s="2919"/>
      <c r="AI64" s="2919"/>
      <c r="AJ64" s="2919"/>
      <c r="AK64" s="2919"/>
      <c r="AL64" s="2919"/>
      <c r="AM64" s="2919"/>
      <c r="AN64" s="2919"/>
      <c r="AO64" s="2919"/>
      <c r="AP64" s="2919"/>
      <c r="AQ64" s="2919"/>
      <c r="AR64" s="2919"/>
      <c r="AS64" s="2919"/>
      <c r="AT64" s="2919"/>
      <c r="AU64" s="2919"/>
      <c r="AV64" s="2919"/>
      <c r="AW64" s="2919"/>
      <c r="AX64" s="2919"/>
      <c r="AY64" s="2919"/>
      <c r="AZ64" s="2919"/>
      <c r="BA64" s="2919"/>
      <c r="BB64" s="2919"/>
      <c r="BC64" s="2919"/>
      <c r="BD64" s="2919"/>
      <c r="BE64" s="2919"/>
      <c r="BF64" s="2919"/>
      <c r="BG64" s="2919"/>
      <c r="BH64" s="2842"/>
    </row>
    <row r="65" spans="2:60" s="2906" customFormat="1" ht="12.75" customHeight="1">
      <c r="B65" s="2918">
        <v>4</v>
      </c>
      <c r="C65" s="2891" t="s">
        <v>2695</v>
      </c>
      <c r="D65" s="2891" t="str">
        <f t="shared" si="1"/>
        <v>Low</v>
      </c>
      <c r="E65" s="2891" t="s">
        <v>2696</v>
      </c>
      <c r="F65" s="2919"/>
      <c r="G65" s="2919"/>
      <c r="H65" s="2919"/>
      <c r="I65" s="2919"/>
      <c r="J65" s="2919"/>
      <c r="K65" s="2919"/>
      <c r="L65" s="2919"/>
      <c r="M65" s="2919"/>
      <c r="N65" s="2919"/>
      <c r="O65" s="2919"/>
      <c r="P65" s="2919"/>
      <c r="Q65" s="2919"/>
      <c r="R65" s="2919"/>
      <c r="S65" s="2919"/>
      <c r="T65" s="2919"/>
      <c r="U65" s="2919"/>
      <c r="V65" s="2919"/>
      <c r="W65" s="2919"/>
      <c r="X65" s="2919"/>
      <c r="Y65" s="2919"/>
      <c r="Z65" s="2919"/>
      <c r="AA65" s="2919"/>
      <c r="AB65" s="2919"/>
      <c r="AC65" s="2919"/>
      <c r="AD65" s="2919"/>
      <c r="AE65" s="2919"/>
      <c r="AF65" s="2919"/>
      <c r="AG65" s="2919"/>
      <c r="AH65" s="2919"/>
      <c r="AI65" s="2919"/>
      <c r="AJ65" s="2919"/>
      <c r="AK65" s="2919"/>
      <c r="AL65" s="2919"/>
      <c r="AM65" s="2919"/>
      <c r="AN65" s="2919"/>
      <c r="AO65" s="2919"/>
      <c r="AP65" s="2919"/>
      <c r="AQ65" s="2919"/>
      <c r="AR65" s="2919"/>
      <c r="AS65" s="2919"/>
      <c r="AT65" s="2919"/>
      <c r="AU65" s="2919"/>
      <c r="AV65" s="2919"/>
      <c r="AW65" s="2919"/>
      <c r="AX65" s="2919"/>
      <c r="AY65" s="2919"/>
      <c r="AZ65" s="2919"/>
      <c r="BA65" s="2919"/>
      <c r="BB65" s="2919"/>
      <c r="BC65" s="2919"/>
      <c r="BD65" s="2919"/>
      <c r="BE65" s="2919"/>
      <c r="BF65" s="2919"/>
      <c r="BG65" s="2919"/>
      <c r="BH65" s="2842"/>
    </row>
    <row r="66" spans="2:60" s="2906" customFormat="1" ht="12.75" customHeight="1">
      <c r="B66" s="2918"/>
      <c r="C66" s="2891"/>
      <c r="D66" s="2891" t="str">
        <f t="shared" si="1"/>
        <v>Medium</v>
      </c>
      <c r="E66" s="2891" t="s">
        <v>2696</v>
      </c>
      <c r="F66" s="2919"/>
      <c r="G66" s="2919"/>
      <c r="H66" s="2919"/>
      <c r="I66" s="2919"/>
      <c r="J66" s="2919"/>
      <c r="K66" s="2919"/>
      <c r="L66" s="2919"/>
      <c r="M66" s="2919"/>
      <c r="N66" s="2919"/>
      <c r="O66" s="2919"/>
      <c r="P66" s="2919"/>
      <c r="Q66" s="2919"/>
      <c r="R66" s="2919"/>
      <c r="S66" s="2919"/>
      <c r="T66" s="2919"/>
      <c r="U66" s="2919"/>
      <c r="V66" s="2919"/>
      <c r="W66" s="2919"/>
      <c r="X66" s="2919"/>
      <c r="Y66" s="2919"/>
      <c r="Z66" s="2919"/>
      <c r="AA66" s="2919"/>
      <c r="AB66" s="2919"/>
      <c r="AC66" s="2919"/>
      <c r="AD66" s="2919"/>
      <c r="AE66" s="2919"/>
      <c r="AF66" s="2919"/>
      <c r="AG66" s="2919"/>
      <c r="AH66" s="2919"/>
      <c r="AI66" s="2919"/>
      <c r="AJ66" s="2919"/>
      <c r="AK66" s="2919"/>
      <c r="AL66" s="2919"/>
      <c r="AM66" s="2919"/>
      <c r="AN66" s="2919"/>
      <c r="AO66" s="2919"/>
      <c r="AP66" s="2919"/>
      <c r="AQ66" s="2919"/>
      <c r="AR66" s="2919"/>
      <c r="AS66" s="2919"/>
      <c r="AT66" s="2919"/>
      <c r="AU66" s="2919"/>
      <c r="AV66" s="2919"/>
      <c r="AW66" s="2919"/>
      <c r="AX66" s="2919"/>
      <c r="AY66" s="2919"/>
      <c r="AZ66" s="2919"/>
      <c r="BA66" s="2919"/>
      <c r="BB66" s="2919"/>
      <c r="BC66" s="2919"/>
      <c r="BD66" s="2919"/>
      <c r="BE66" s="2919"/>
      <c r="BF66" s="2919"/>
      <c r="BG66" s="2919"/>
      <c r="BH66" s="2842"/>
    </row>
    <row r="67" spans="2:60" s="2906" customFormat="1" ht="12.75" customHeight="1">
      <c r="B67" s="2918"/>
      <c r="C67" s="2891"/>
      <c r="D67" s="2891" t="str">
        <f t="shared" si="1"/>
        <v>High</v>
      </c>
      <c r="E67" s="2891" t="s">
        <v>2696</v>
      </c>
      <c r="F67" s="2919"/>
      <c r="G67" s="2919"/>
      <c r="H67" s="2919"/>
      <c r="I67" s="2919"/>
      <c r="J67" s="2919"/>
      <c r="K67" s="2919"/>
      <c r="L67" s="2919"/>
      <c r="M67" s="2919"/>
      <c r="N67" s="2919"/>
      <c r="O67" s="2919"/>
      <c r="P67" s="2919"/>
      <c r="Q67" s="2919"/>
      <c r="R67" s="2919"/>
      <c r="S67" s="2919"/>
      <c r="T67" s="2919"/>
      <c r="U67" s="2919"/>
      <c r="V67" s="2919"/>
      <c r="W67" s="2919"/>
      <c r="X67" s="2919"/>
      <c r="Y67" s="2919"/>
      <c r="Z67" s="2919"/>
      <c r="AA67" s="2919"/>
      <c r="AB67" s="2919"/>
      <c r="AC67" s="2919"/>
      <c r="AD67" s="2919"/>
      <c r="AE67" s="2919"/>
      <c r="AF67" s="2919"/>
      <c r="AG67" s="2919"/>
      <c r="AH67" s="2919"/>
      <c r="AI67" s="2919"/>
      <c r="AJ67" s="2919"/>
      <c r="AK67" s="2919"/>
      <c r="AL67" s="2919"/>
      <c r="AM67" s="2919"/>
      <c r="AN67" s="2919"/>
      <c r="AO67" s="2919"/>
      <c r="AP67" s="2919"/>
      <c r="AQ67" s="2919"/>
      <c r="AR67" s="2919"/>
      <c r="AS67" s="2919"/>
      <c r="AT67" s="2919"/>
      <c r="AU67" s="2919"/>
      <c r="AV67" s="2919"/>
      <c r="AW67" s="2919"/>
      <c r="AX67" s="2919"/>
      <c r="AY67" s="2919"/>
      <c r="AZ67" s="2919"/>
      <c r="BA67" s="2919"/>
      <c r="BB67" s="2919"/>
      <c r="BC67" s="2919"/>
      <c r="BD67" s="2919"/>
      <c r="BE67" s="2919"/>
      <c r="BF67" s="2919"/>
      <c r="BG67" s="2919"/>
      <c r="BH67" s="2842"/>
    </row>
    <row r="68" spans="2:60" s="2906" customFormat="1" ht="12.75" customHeight="1">
      <c r="B68" s="2918"/>
      <c r="C68" s="2891"/>
      <c r="D68" s="2891" t="str">
        <f t="shared" si="1"/>
        <v>Very High</v>
      </c>
      <c r="E68" s="2891" t="s">
        <v>2696</v>
      </c>
      <c r="F68" s="2919"/>
      <c r="G68" s="2919"/>
      <c r="H68" s="2919"/>
      <c r="I68" s="2919"/>
      <c r="J68" s="2919"/>
      <c r="K68" s="2919"/>
      <c r="L68" s="2919"/>
      <c r="M68" s="2919"/>
      <c r="N68" s="2919"/>
      <c r="O68" s="2919"/>
      <c r="P68" s="2919"/>
      <c r="Q68" s="2919"/>
      <c r="R68" s="2919"/>
      <c r="S68" s="2919"/>
      <c r="T68" s="2919"/>
      <c r="U68" s="2919"/>
      <c r="V68" s="2919"/>
      <c r="W68" s="2919"/>
      <c r="X68" s="2919"/>
      <c r="Y68" s="2919"/>
      <c r="Z68" s="2919"/>
      <c r="AA68" s="2919"/>
      <c r="AB68" s="2919"/>
      <c r="AC68" s="2919"/>
      <c r="AD68" s="2919"/>
      <c r="AE68" s="2919"/>
      <c r="AF68" s="2919"/>
      <c r="AG68" s="2919"/>
      <c r="AH68" s="2919"/>
      <c r="AI68" s="2919"/>
      <c r="AJ68" s="2919"/>
      <c r="AK68" s="2919"/>
      <c r="AL68" s="2919"/>
      <c r="AM68" s="2919"/>
      <c r="AN68" s="2919"/>
      <c r="AO68" s="2919"/>
      <c r="AP68" s="2919"/>
      <c r="AQ68" s="2919"/>
      <c r="AR68" s="2919"/>
      <c r="AS68" s="2919"/>
      <c r="AT68" s="2919"/>
      <c r="AU68" s="2919"/>
      <c r="AV68" s="2919"/>
      <c r="AW68" s="2919"/>
      <c r="AX68" s="2919"/>
      <c r="AY68" s="2919"/>
      <c r="AZ68" s="2919"/>
      <c r="BA68" s="2919"/>
      <c r="BB68" s="2919"/>
      <c r="BC68" s="2919"/>
      <c r="BD68" s="2919"/>
      <c r="BE68" s="2919"/>
      <c r="BF68" s="2919"/>
      <c r="BG68" s="2919"/>
      <c r="BH68" s="2842"/>
    </row>
    <row r="69" spans="2:60" s="2906" customFormat="1" ht="12.75" customHeight="1">
      <c r="B69" s="2918">
        <v>5</v>
      </c>
      <c r="C69" s="2891" t="s">
        <v>2697</v>
      </c>
      <c r="D69" s="2891" t="str">
        <f t="shared" si="1"/>
        <v>Low</v>
      </c>
      <c r="E69" s="2891" t="s">
        <v>2696</v>
      </c>
      <c r="F69" s="2919"/>
      <c r="G69" s="2919"/>
      <c r="H69" s="2919"/>
      <c r="I69" s="2919"/>
      <c r="J69" s="2919"/>
      <c r="K69" s="2919"/>
      <c r="L69" s="2919"/>
      <c r="M69" s="2919"/>
      <c r="N69" s="2919"/>
      <c r="O69" s="2919"/>
      <c r="P69" s="2919"/>
      <c r="Q69" s="2919"/>
      <c r="R69" s="2919"/>
      <c r="S69" s="2919"/>
      <c r="T69" s="2919"/>
      <c r="U69" s="2919"/>
      <c r="V69" s="2919"/>
      <c r="W69" s="2919"/>
      <c r="X69" s="2919"/>
      <c r="Y69" s="2919"/>
      <c r="Z69" s="2919"/>
      <c r="AA69" s="2919"/>
      <c r="AB69" s="2919"/>
      <c r="AC69" s="2919"/>
      <c r="AD69" s="2919"/>
      <c r="AE69" s="2919"/>
      <c r="AF69" s="2919"/>
      <c r="AG69" s="2919"/>
      <c r="AH69" s="2919"/>
      <c r="AI69" s="2919"/>
      <c r="AJ69" s="2919"/>
      <c r="AK69" s="2919"/>
      <c r="AL69" s="2919"/>
      <c r="AM69" s="2919"/>
      <c r="AN69" s="2919"/>
      <c r="AO69" s="2919"/>
      <c r="AP69" s="2919"/>
      <c r="AQ69" s="2919"/>
      <c r="AR69" s="2919"/>
      <c r="AS69" s="2919"/>
      <c r="AT69" s="2919"/>
      <c r="AU69" s="2919"/>
      <c r="AV69" s="2919"/>
      <c r="AW69" s="2919"/>
      <c r="AX69" s="2919"/>
      <c r="AY69" s="2919"/>
      <c r="AZ69" s="2919"/>
      <c r="BA69" s="2919"/>
      <c r="BB69" s="2919"/>
      <c r="BC69" s="2919"/>
      <c r="BD69" s="2919"/>
      <c r="BE69" s="2919"/>
      <c r="BF69" s="2919"/>
      <c r="BG69" s="2919"/>
      <c r="BH69" s="2842"/>
    </row>
    <row r="70" spans="2:60" s="2906" customFormat="1" ht="12.75" customHeight="1">
      <c r="B70" s="2918"/>
      <c r="C70" s="2891"/>
      <c r="D70" s="2891" t="str">
        <f t="shared" si="1"/>
        <v>Medium</v>
      </c>
      <c r="E70" s="2891" t="s">
        <v>2696</v>
      </c>
      <c r="F70" s="2919"/>
      <c r="G70" s="2919"/>
      <c r="H70" s="2919"/>
      <c r="I70" s="2919"/>
      <c r="J70" s="2919"/>
      <c r="K70" s="2919"/>
      <c r="L70" s="2919"/>
      <c r="M70" s="2919"/>
      <c r="N70" s="2919"/>
      <c r="O70" s="2919"/>
      <c r="P70" s="2919"/>
      <c r="Q70" s="2919"/>
      <c r="R70" s="2919"/>
      <c r="S70" s="2919"/>
      <c r="T70" s="2919"/>
      <c r="U70" s="2919"/>
      <c r="V70" s="2919"/>
      <c r="W70" s="2919"/>
      <c r="X70" s="2919"/>
      <c r="Y70" s="2919"/>
      <c r="Z70" s="2919"/>
      <c r="AA70" s="2919"/>
      <c r="AB70" s="2919"/>
      <c r="AC70" s="2919"/>
      <c r="AD70" s="2919"/>
      <c r="AE70" s="2919"/>
      <c r="AF70" s="2919"/>
      <c r="AG70" s="2919"/>
      <c r="AH70" s="2919"/>
      <c r="AI70" s="2919"/>
      <c r="AJ70" s="2919"/>
      <c r="AK70" s="2919"/>
      <c r="AL70" s="2919"/>
      <c r="AM70" s="2919"/>
      <c r="AN70" s="2919"/>
      <c r="AO70" s="2919"/>
      <c r="AP70" s="2919"/>
      <c r="AQ70" s="2919"/>
      <c r="AR70" s="2919"/>
      <c r="AS70" s="2919"/>
      <c r="AT70" s="2919"/>
      <c r="AU70" s="2919"/>
      <c r="AV70" s="2919"/>
      <c r="AW70" s="2919"/>
      <c r="AX70" s="2919"/>
      <c r="AY70" s="2919"/>
      <c r="AZ70" s="2919"/>
      <c r="BA70" s="2919"/>
      <c r="BB70" s="2919"/>
      <c r="BC70" s="2919"/>
      <c r="BD70" s="2919"/>
      <c r="BE70" s="2919"/>
      <c r="BF70" s="2919"/>
      <c r="BG70" s="2919"/>
      <c r="BH70" s="2842"/>
    </row>
    <row r="71" spans="2:60" s="2906" customFormat="1" ht="12.75" customHeight="1">
      <c r="B71" s="2918"/>
      <c r="C71" s="2891"/>
      <c r="D71" s="2891" t="str">
        <f t="shared" si="1"/>
        <v>High</v>
      </c>
      <c r="E71" s="2891" t="s">
        <v>2696</v>
      </c>
      <c r="F71" s="2919"/>
      <c r="G71" s="2919"/>
      <c r="H71" s="2919"/>
      <c r="I71" s="2919"/>
      <c r="J71" s="2919"/>
      <c r="K71" s="2919"/>
      <c r="L71" s="2919"/>
      <c r="M71" s="2919"/>
      <c r="N71" s="2919"/>
      <c r="O71" s="2919"/>
      <c r="P71" s="2919"/>
      <c r="Q71" s="2919"/>
      <c r="R71" s="2919"/>
      <c r="S71" s="2919"/>
      <c r="T71" s="2919"/>
      <c r="U71" s="2919"/>
      <c r="V71" s="2919"/>
      <c r="W71" s="2919"/>
      <c r="X71" s="2919"/>
      <c r="Y71" s="2919"/>
      <c r="Z71" s="2919"/>
      <c r="AA71" s="2919"/>
      <c r="AB71" s="2919"/>
      <c r="AC71" s="2919"/>
      <c r="AD71" s="2919"/>
      <c r="AE71" s="2919"/>
      <c r="AF71" s="2919"/>
      <c r="AG71" s="2919"/>
      <c r="AH71" s="2919"/>
      <c r="AI71" s="2919"/>
      <c r="AJ71" s="2919"/>
      <c r="AK71" s="2919"/>
      <c r="AL71" s="2919"/>
      <c r="AM71" s="2919"/>
      <c r="AN71" s="2919"/>
      <c r="AO71" s="2919"/>
      <c r="AP71" s="2919"/>
      <c r="AQ71" s="2919"/>
      <c r="AR71" s="2919"/>
      <c r="AS71" s="2919"/>
      <c r="AT71" s="2919"/>
      <c r="AU71" s="2919"/>
      <c r="AV71" s="2919"/>
      <c r="AW71" s="2919"/>
      <c r="AX71" s="2919"/>
      <c r="AY71" s="2919"/>
      <c r="AZ71" s="2919"/>
      <c r="BA71" s="2919"/>
      <c r="BB71" s="2919"/>
      <c r="BC71" s="2919"/>
      <c r="BD71" s="2919"/>
      <c r="BE71" s="2919"/>
      <c r="BF71" s="2919"/>
      <c r="BG71" s="2919"/>
      <c r="BH71" s="2842"/>
    </row>
    <row r="72" spans="2:60" s="2906" customFormat="1" ht="12.75" customHeight="1">
      <c r="B72" s="2918"/>
      <c r="C72" s="2891"/>
      <c r="D72" s="2891" t="str">
        <f t="shared" si="1"/>
        <v>Very High</v>
      </c>
      <c r="E72" s="2891" t="s">
        <v>2696</v>
      </c>
      <c r="F72" s="2919"/>
      <c r="G72" s="2919"/>
      <c r="H72" s="2919"/>
      <c r="I72" s="2919"/>
      <c r="J72" s="2919"/>
      <c r="K72" s="2919"/>
      <c r="L72" s="2919"/>
      <c r="M72" s="2919"/>
      <c r="N72" s="2919"/>
      <c r="O72" s="2919"/>
      <c r="P72" s="2919"/>
      <c r="Q72" s="2919"/>
      <c r="R72" s="2919"/>
      <c r="S72" s="2919"/>
      <c r="T72" s="2919"/>
      <c r="U72" s="2919"/>
      <c r="V72" s="2919"/>
      <c r="W72" s="2919"/>
      <c r="X72" s="2919"/>
      <c r="Y72" s="2919"/>
      <c r="Z72" s="2919"/>
      <c r="AA72" s="2919"/>
      <c r="AB72" s="2919"/>
      <c r="AC72" s="2919"/>
      <c r="AD72" s="2919"/>
      <c r="AE72" s="2919"/>
      <c r="AF72" s="2919"/>
      <c r="AG72" s="2919"/>
      <c r="AH72" s="2919"/>
      <c r="AI72" s="2919"/>
      <c r="AJ72" s="2919"/>
      <c r="AK72" s="2919"/>
      <c r="AL72" s="2919"/>
      <c r="AM72" s="2919"/>
      <c r="AN72" s="2919"/>
      <c r="AO72" s="2919"/>
      <c r="AP72" s="2919"/>
      <c r="AQ72" s="2919"/>
      <c r="AR72" s="2919"/>
      <c r="AS72" s="2919"/>
      <c r="AT72" s="2919"/>
      <c r="AU72" s="2919"/>
      <c r="AV72" s="2919"/>
      <c r="AW72" s="2919"/>
      <c r="AX72" s="2919"/>
      <c r="AY72" s="2919"/>
      <c r="AZ72" s="2919"/>
      <c r="BA72" s="2919"/>
      <c r="BB72" s="2919"/>
      <c r="BC72" s="2919"/>
      <c r="BD72" s="2919"/>
      <c r="BE72" s="2919"/>
      <c r="BF72" s="2919"/>
      <c r="BG72" s="2919"/>
      <c r="BH72" s="2842"/>
    </row>
    <row r="73" spans="2:60" s="2906" customFormat="1" ht="12.75" customHeight="1">
      <c r="B73" s="2918">
        <v>6</v>
      </c>
      <c r="C73" s="2891" t="s">
        <v>2698</v>
      </c>
      <c r="D73" s="2891" t="str">
        <f t="shared" si="1"/>
        <v>Low</v>
      </c>
      <c r="E73" s="2891" t="s">
        <v>2696</v>
      </c>
      <c r="F73" s="2919"/>
      <c r="G73" s="2919"/>
      <c r="H73" s="2919"/>
      <c r="I73" s="2919"/>
      <c r="J73" s="2919"/>
      <c r="K73" s="2919"/>
      <c r="L73" s="2919"/>
      <c r="M73" s="2919"/>
      <c r="N73" s="2919"/>
      <c r="O73" s="2919"/>
      <c r="P73" s="2919"/>
      <c r="Q73" s="2919"/>
      <c r="R73" s="2919"/>
      <c r="S73" s="2919"/>
      <c r="T73" s="2919"/>
      <c r="U73" s="2919"/>
      <c r="V73" s="2919"/>
      <c r="W73" s="2919"/>
      <c r="X73" s="2919"/>
      <c r="Y73" s="2919"/>
      <c r="Z73" s="2919"/>
      <c r="AA73" s="2919"/>
      <c r="AB73" s="2919"/>
      <c r="AC73" s="2919"/>
      <c r="AD73" s="2919"/>
      <c r="AE73" s="2919"/>
      <c r="AF73" s="2919"/>
      <c r="AG73" s="2919"/>
      <c r="AH73" s="2919"/>
      <c r="AI73" s="2919"/>
      <c r="AJ73" s="2919"/>
      <c r="AK73" s="2919"/>
      <c r="AL73" s="2919"/>
      <c r="AM73" s="2919"/>
      <c r="AN73" s="2919"/>
      <c r="AO73" s="2919"/>
      <c r="AP73" s="2919"/>
      <c r="AQ73" s="2919"/>
      <c r="AR73" s="2919"/>
      <c r="AS73" s="2919"/>
      <c r="AT73" s="2919"/>
      <c r="AU73" s="2919"/>
      <c r="AV73" s="2919"/>
      <c r="AW73" s="2919"/>
      <c r="AX73" s="2919"/>
      <c r="AY73" s="2919"/>
      <c r="AZ73" s="2919"/>
      <c r="BA73" s="2919"/>
      <c r="BB73" s="2919"/>
      <c r="BC73" s="2919"/>
      <c r="BD73" s="2919"/>
      <c r="BE73" s="2919"/>
      <c r="BF73" s="2919"/>
      <c r="BG73" s="2919"/>
      <c r="BH73" s="2842"/>
    </row>
    <row r="74" spans="2:60" s="2906" customFormat="1" ht="12.75" customHeight="1">
      <c r="B74" s="2918"/>
      <c r="C74" s="2917"/>
      <c r="D74" s="2891" t="str">
        <f t="shared" si="1"/>
        <v>Medium</v>
      </c>
      <c r="E74" s="2891" t="s">
        <v>2696</v>
      </c>
      <c r="F74" s="2919"/>
      <c r="G74" s="2919"/>
      <c r="H74" s="2919"/>
      <c r="I74" s="2919"/>
      <c r="J74" s="2919"/>
      <c r="K74" s="2919"/>
      <c r="L74" s="2919"/>
      <c r="M74" s="2919"/>
      <c r="N74" s="2919"/>
      <c r="O74" s="2919"/>
      <c r="P74" s="2919"/>
      <c r="Q74" s="2919"/>
      <c r="R74" s="2919"/>
      <c r="S74" s="2919"/>
      <c r="T74" s="2919"/>
      <c r="U74" s="2919"/>
      <c r="V74" s="2919"/>
      <c r="W74" s="2919"/>
      <c r="X74" s="2919"/>
      <c r="Y74" s="2919"/>
      <c r="Z74" s="2919"/>
      <c r="AA74" s="2919"/>
      <c r="AB74" s="2919"/>
      <c r="AC74" s="2919"/>
      <c r="AD74" s="2919"/>
      <c r="AE74" s="2919"/>
      <c r="AF74" s="2919"/>
      <c r="AG74" s="2919"/>
      <c r="AH74" s="2919"/>
      <c r="AI74" s="2919"/>
      <c r="AJ74" s="2919"/>
      <c r="AK74" s="2919"/>
      <c r="AL74" s="2919"/>
      <c r="AM74" s="2919"/>
      <c r="AN74" s="2919"/>
      <c r="AO74" s="2919"/>
      <c r="AP74" s="2919"/>
      <c r="AQ74" s="2919"/>
      <c r="AR74" s="2919"/>
      <c r="AS74" s="2919"/>
      <c r="AT74" s="2919"/>
      <c r="AU74" s="2919"/>
      <c r="AV74" s="2919"/>
      <c r="AW74" s="2919"/>
      <c r="AX74" s="2919"/>
      <c r="AY74" s="2919"/>
      <c r="AZ74" s="2919"/>
      <c r="BA74" s="2919"/>
      <c r="BB74" s="2919"/>
      <c r="BC74" s="2919"/>
      <c r="BD74" s="2919"/>
      <c r="BE74" s="2919"/>
      <c r="BF74" s="2919"/>
      <c r="BG74" s="2919"/>
      <c r="BH74" s="2842"/>
    </row>
    <row r="75" spans="2:60" s="2906" customFormat="1" ht="12.75" customHeight="1">
      <c r="B75" s="2918"/>
      <c r="C75" s="2917"/>
      <c r="D75" s="2891" t="str">
        <f t="shared" si="1"/>
        <v>High</v>
      </c>
      <c r="E75" s="2891" t="s">
        <v>2696</v>
      </c>
      <c r="F75" s="2919"/>
      <c r="G75" s="2919"/>
      <c r="H75" s="2919"/>
      <c r="I75" s="2919"/>
      <c r="J75" s="2919"/>
      <c r="K75" s="2919"/>
      <c r="L75" s="2919"/>
      <c r="M75" s="2919"/>
      <c r="N75" s="2919"/>
      <c r="O75" s="2919"/>
      <c r="P75" s="2919"/>
      <c r="Q75" s="2919"/>
      <c r="R75" s="2919"/>
      <c r="S75" s="2919"/>
      <c r="T75" s="2919"/>
      <c r="U75" s="2919"/>
      <c r="V75" s="2919"/>
      <c r="W75" s="2919"/>
      <c r="X75" s="2919"/>
      <c r="Y75" s="2919"/>
      <c r="Z75" s="2919"/>
      <c r="AA75" s="2919"/>
      <c r="AB75" s="2919"/>
      <c r="AC75" s="2919"/>
      <c r="AD75" s="2919"/>
      <c r="AE75" s="2919"/>
      <c r="AF75" s="2919"/>
      <c r="AG75" s="2919"/>
      <c r="AH75" s="2919"/>
      <c r="AI75" s="2919"/>
      <c r="AJ75" s="2919"/>
      <c r="AK75" s="2919"/>
      <c r="AL75" s="2919"/>
      <c r="AM75" s="2919"/>
      <c r="AN75" s="2919"/>
      <c r="AO75" s="2919"/>
      <c r="AP75" s="2919"/>
      <c r="AQ75" s="2919"/>
      <c r="AR75" s="2919"/>
      <c r="AS75" s="2919"/>
      <c r="AT75" s="2919"/>
      <c r="AU75" s="2919"/>
      <c r="AV75" s="2919"/>
      <c r="AW75" s="2919"/>
      <c r="AX75" s="2919"/>
      <c r="AY75" s="2919"/>
      <c r="AZ75" s="2919"/>
      <c r="BA75" s="2919"/>
      <c r="BB75" s="2919"/>
      <c r="BC75" s="2919"/>
      <c r="BD75" s="2919"/>
      <c r="BE75" s="2919"/>
      <c r="BF75" s="2919"/>
      <c r="BG75" s="2919"/>
      <c r="BH75" s="2842"/>
    </row>
    <row r="76" spans="2:60" s="2906" customFormat="1" ht="12.75" customHeight="1">
      <c r="B76" s="2918"/>
      <c r="C76" s="2917"/>
      <c r="D76" s="2891" t="str">
        <f t="shared" si="1"/>
        <v>Very High</v>
      </c>
      <c r="E76" s="2891" t="s">
        <v>2696</v>
      </c>
      <c r="F76" s="2919"/>
      <c r="G76" s="2919"/>
      <c r="H76" s="2919"/>
      <c r="I76" s="2919"/>
      <c r="J76" s="2919"/>
      <c r="K76" s="2919"/>
      <c r="L76" s="2919"/>
      <c r="M76" s="2919"/>
      <c r="N76" s="2919"/>
      <c r="O76" s="2919"/>
      <c r="P76" s="2919"/>
      <c r="Q76" s="2919"/>
      <c r="R76" s="2919"/>
      <c r="S76" s="2919"/>
      <c r="T76" s="2919"/>
      <c r="U76" s="2919"/>
      <c r="V76" s="2919"/>
      <c r="W76" s="2919"/>
      <c r="X76" s="2919"/>
      <c r="Y76" s="2919"/>
      <c r="Z76" s="2919"/>
      <c r="AA76" s="2919"/>
      <c r="AB76" s="2919"/>
      <c r="AC76" s="2919"/>
      <c r="AD76" s="2919"/>
      <c r="AE76" s="2919"/>
      <c r="AF76" s="2919"/>
      <c r="AG76" s="2919"/>
      <c r="AH76" s="2919"/>
      <c r="AI76" s="2919"/>
      <c r="AJ76" s="2919"/>
      <c r="AK76" s="2919"/>
      <c r="AL76" s="2919"/>
      <c r="AM76" s="2919"/>
      <c r="AN76" s="2919"/>
      <c r="AO76" s="2919"/>
      <c r="AP76" s="2919"/>
      <c r="AQ76" s="2919"/>
      <c r="AR76" s="2919"/>
      <c r="AS76" s="2919"/>
      <c r="AT76" s="2919"/>
      <c r="AU76" s="2919"/>
      <c r="AV76" s="2919"/>
      <c r="AW76" s="2919"/>
      <c r="AX76" s="2919"/>
      <c r="AY76" s="2919"/>
      <c r="AZ76" s="2919"/>
      <c r="BA76" s="2919"/>
      <c r="BB76" s="2919"/>
      <c r="BC76" s="2919"/>
      <c r="BD76" s="2919"/>
      <c r="BE76" s="2919"/>
      <c r="BF76" s="2919"/>
      <c r="BG76" s="2919"/>
      <c r="BH76" s="2842"/>
    </row>
    <row r="77" spans="2:60" s="2906" customFormat="1" ht="12.75" customHeight="1">
      <c r="B77" s="2918">
        <v>7</v>
      </c>
      <c r="C77" s="2917" t="s">
        <v>2699</v>
      </c>
      <c r="D77" s="2891" t="str">
        <f t="shared" si="1"/>
        <v>Low</v>
      </c>
      <c r="E77" s="2891" t="s">
        <v>1396</v>
      </c>
      <c r="F77" s="2919"/>
      <c r="G77" s="2919"/>
      <c r="H77" s="2919"/>
      <c r="I77" s="2919"/>
      <c r="J77" s="2919"/>
      <c r="K77" s="2919"/>
      <c r="L77" s="2919"/>
      <c r="M77" s="2919"/>
      <c r="N77" s="2919"/>
      <c r="O77" s="2919"/>
      <c r="P77" s="2919"/>
      <c r="Q77" s="2919"/>
      <c r="R77" s="2919"/>
      <c r="S77" s="2919"/>
      <c r="T77" s="2919"/>
      <c r="U77" s="2919"/>
      <c r="V77" s="2919"/>
      <c r="W77" s="2919"/>
      <c r="X77" s="2919"/>
      <c r="Y77" s="2919"/>
      <c r="Z77" s="2919"/>
      <c r="AA77" s="2919"/>
      <c r="AB77" s="2919"/>
      <c r="AC77" s="2919"/>
      <c r="AD77" s="2919"/>
      <c r="AE77" s="2919"/>
      <c r="AF77" s="2919"/>
      <c r="AG77" s="2919"/>
      <c r="AH77" s="2919"/>
      <c r="AI77" s="2919"/>
      <c r="AJ77" s="2919"/>
      <c r="AK77" s="2919"/>
      <c r="AL77" s="2919"/>
      <c r="AM77" s="2919"/>
      <c r="AN77" s="2919"/>
      <c r="AO77" s="2919"/>
      <c r="AP77" s="2919"/>
      <c r="AQ77" s="2919"/>
      <c r="AR77" s="2919"/>
      <c r="AS77" s="2919"/>
      <c r="AT77" s="2919"/>
      <c r="AU77" s="2919"/>
      <c r="AV77" s="2919"/>
      <c r="AW77" s="2919"/>
      <c r="AX77" s="2919"/>
      <c r="AY77" s="2919"/>
      <c r="AZ77" s="2919"/>
      <c r="BA77" s="2919"/>
      <c r="BB77" s="2919"/>
      <c r="BC77" s="2919"/>
      <c r="BD77" s="2919"/>
      <c r="BE77" s="2919"/>
      <c r="BF77" s="2919"/>
      <c r="BG77" s="2919"/>
      <c r="BH77" s="2842"/>
    </row>
    <row r="78" spans="2:60" s="2906" customFormat="1" ht="12.75" customHeight="1">
      <c r="B78" s="2918"/>
      <c r="C78" s="2891"/>
      <c r="D78" s="2891" t="str">
        <f t="shared" si="1"/>
        <v>Medium</v>
      </c>
      <c r="E78" s="2891" t="s">
        <v>1396</v>
      </c>
      <c r="F78" s="2919"/>
      <c r="G78" s="2919"/>
      <c r="H78" s="2919"/>
      <c r="I78" s="2919"/>
      <c r="J78" s="2919"/>
      <c r="K78" s="2919"/>
      <c r="L78" s="2919"/>
      <c r="M78" s="2919"/>
      <c r="N78" s="2919"/>
      <c r="O78" s="2919"/>
      <c r="P78" s="2919"/>
      <c r="Q78" s="2919"/>
      <c r="R78" s="2919"/>
      <c r="S78" s="2919"/>
      <c r="T78" s="2919"/>
      <c r="U78" s="2919"/>
      <c r="V78" s="2919"/>
      <c r="W78" s="2919"/>
      <c r="X78" s="2919"/>
      <c r="Y78" s="2919"/>
      <c r="Z78" s="2919"/>
      <c r="AA78" s="2919"/>
      <c r="AB78" s="2919"/>
      <c r="AC78" s="2919"/>
      <c r="AD78" s="2919"/>
      <c r="AE78" s="2919"/>
      <c r="AF78" s="2919"/>
      <c r="AG78" s="2919"/>
      <c r="AH78" s="2919"/>
      <c r="AI78" s="2919"/>
      <c r="AJ78" s="2919"/>
      <c r="AK78" s="2919"/>
      <c r="AL78" s="2919"/>
      <c r="AM78" s="2919"/>
      <c r="AN78" s="2919"/>
      <c r="AO78" s="2919"/>
      <c r="AP78" s="2919"/>
      <c r="AQ78" s="2919"/>
      <c r="AR78" s="2919"/>
      <c r="AS78" s="2919"/>
      <c r="AT78" s="2919"/>
      <c r="AU78" s="2919"/>
      <c r="AV78" s="2919"/>
      <c r="AW78" s="2919"/>
      <c r="AX78" s="2919"/>
      <c r="AY78" s="2919"/>
      <c r="AZ78" s="2919"/>
      <c r="BA78" s="2919"/>
      <c r="BB78" s="2919"/>
      <c r="BC78" s="2919"/>
      <c r="BD78" s="2919"/>
      <c r="BE78" s="2919"/>
      <c r="BF78" s="2919"/>
      <c r="BG78" s="2919"/>
      <c r="BH78" s="2842"/>
    </row>
    <row r="79" spans="2:60" s="2906" customFormat="1" ht="12.75" customHeight="1">
      <c r="B79" s="2918"/>
      <c r="C79" s="2891"/>
      <c r="D79" s="2891" t="str">
        <f t="shared" si="1"/>
        <v>High</v>
      </c>
      <c r="E79" s="2891" t="s">
        <v>1396</v>
      </c>
      <c r="F79" s="2919"/>
      <c r="G79" s="2919"/>
      <c r="H79" s="2919"/>
      <c r="I79" s="2919"/>
      <c r="J79" s="2919"/>
      <c r="K79" s="2919"/>
      <c r="L79" s="2919"/>
      <c r="M79" s="2919"/>
      <c r="N79" s="2919"/>
      <c r="O79" s="2919"/>
      <c r="P79" s="2919"/>
      <c r="Q79" s="2919"/>
      <c r="R79" s="2919"/>
      <c r="S79" s="2919"/>
      <c r="T79" s="2919"/>
      <c r="U79" s="2919"/>
      <c r="V79" s="2919"/>
      <c r="W79" s="2919"/>
      <c r="X79" s="2919"/>
      <c r="Y79" s="2919"/>
      <c r="Z79" s="2919"/>
      <c r="AA79" s="2919"/>
      <c r="AB79" s="2919"/>
      <c r="AC79" s="2919"/>
      <c r="AD79" s="2919"/>
      <c r="AE79" s="2919"/>
      <c r="AF79" s="2919"/>
      <c r="AG79" s="2919"/>
      <c r="AH79" s="2919"/>
      <c r="AI79" s="2919"/>
      <c r="AJ79" s="2919"/>
      <c r="AK79" s="2919"/>
      <c r="AL79" s="2919"/>
      <c r="AM79" s="2919"/>
      <c r="AN79" s="2919"/>
      <c r="AO79" s="2919"/>
      <c r="AP79" s="2919"/>
      <c r="AQ79" s="2919"/>
      <c r="AR79" s="2919"/>
      <c r="AS79" s="2919"/>
      <c r="AT79" s="2919"/>
      <c r="AU79" s="2919"/>
      <c r="AV79" s="2919"/>
      <c r="AW79" s="2919"/>
      <c r="AX79" s="2919"/>
      <c r="AY79" s="2919"/>
      <c r="AZ79" s="2919"/>
      <c r="BA79" s="2919"/>
      <c r="BB79" s="2919"/>
      <c r="BC79" s="2919"/>
      <c r="BD79" s="2919"/>
      <c r="BE79" s="2919"/>
      <c r="BF79" s="2919"/>
      <c r="BG79" s="2919"/>
      <c r="BH79" s="2842"/>
    </row>
    <row r="80" spans="2:60" s="2906" customFormat="1" ht="12.75" customHeight="1">
      <c r="B80" s="2918"/>
      <c r="C80" s="2891"/>
      <c r="D80" s="2891" t="str">
        <f t="shared" si="1"/>
        <v>Very High</v>
      </c>
      <c r="E80" s="2891" t="s">
        <v>1396</v>
      </c>
      <c r="F80" s="2919"/>
      <c r="G80" s="2919"/>
      <c r="H80" s="2919"/>
      <c r="I80" s="2919"/>
      <c r="J80" s="2919"/>
      <c r="K80" s="2919"/>
      <c r="L80" s="2919"/>
      <c r="M80" s="2919"/>
      <c r="N80" s="2919"/>
      <c r="O80" s="2919"/>
      <c r="P80" s="2919"/>
      <c r="Q80" s="2919"/>
      <c r="R80" s="2919"/>
      <c r="S80" s="2919"/>
      <c r="T80" s="2919"/>
      <c r="U80" s="2919"/>
      <c r="V80" s="2919"/>
      <c r="W80" s="2919"/>
      <c r="X80" s="2919"/>
      <c r="Y80" s="2919"/>
      <c r="Z80" s="2919"/>
      <c r="AA80" s="2919"/>
      <c r="AB80" s="2919"/>
      <c r="AC80" s="2919"/>
      <c r="AD80" s="2919"/>
      <c r="AE80" s="2919"/>
      <c r="AF80" s="2919"/>
      <c r="AG80" s="2919"/>
      <c r="AH80" s="2919"/>
      <c r="AI80" s="2919"/>
      <c r="AJ80" s="2919"/>
      <c r="AK80" s="2919"/>
      <c r="AL80" s="2919"/>
      <c r="AM80" s="2919"/>
      <c r="AN80" s="2919"/>
      <c r="AO80" s="2919"/>
      <c r="AP80" s="2919"/>
      <c r="AQ80" s="2919"/>
      <c r="AR80" s="2919"/>
      <c r="AS80" s="2919"/>
      <c r="AT80" s="2919"/>
      <c r="AU80" s="2919"/>
      <c r="AV80" s="2919"/>
      <c r="AW80" s="2919"/>
      <c r="AX80" s="2919"/>
      <c r="AY80" s="2919"/>
      <c r="AZ80" s="2919"/>
      <c r="BA80" s="2919"/>
      <c r="BB80" s="2919"/>
      <c r="BC80" s="2919"/>
      <c r="BD80" s="2919"/>
      <c r="BE80" s="2919"/>
      <c r="BF80" s="2919"/>
      <c r="BG80" s="2919"/>
      <c r="BH80" s="2842"/>
    </row>
    <row r="81" spans="2:60" s="2906" customFormat="1" ht="12.75">
      <c r="B81" s="2924" t="s">
        <v>2701</v>
      </c>
      <c r="C81" s="2915"/>
      <c r="D81" s="2915"/>
      <c r="E81" s="2891"/>
      <c r="F81" s="1110"/>
      <c r="G81" s="2970"/>
      <c r="H81" s="2970"/>
      <c r="I81" s="2970"/>
      <c r="J81" s="2970"/>
      <c r="K81" s="2970"/>
      <c r="L81" s="1110"/>
      <c r="M81" s="2970"/>
      <c r="N81" s="2970"/>
      <c r="O81" s="2970"/>
      <c r="P81" s="2970"/>
      <c r="Q81" s="2970"/>
      <c r="R81" s="1110"/>
      <c r="S81" s="2970"/>
      <c r="T81" s="2970"/>
      <c r="U81" s="2970"/>
      <c r="V81" s="2970"/>
      <c r="W81" s="2970"/>
      <c r="X81" s="1110"/>
      <c r="Y81" s="2970"/>
      <c r="Z81" s="2970"/>
      <c r="AA81" s="2970"/>
      <c r="AB81" s="2970"/>
      <c r="AC81" s="2970"/>
      <c r="AD81" s="1110"/>
      <c r="AE81" s="2970"/>
      <c r="AF81" s="2970"/>
      <c r="AG81" s="2970"/>
      <c r="AH81" s="2970"/>
      <c r="AI81" s="2970"/>
      <c r="AJ81" s="1110"/>
      <c r="AK81" s="2970"/>
      <c r="AL81" s="2970"/>
      <c r="AM81" s="2970"/>
      <c r="AN81" s="2970"/>
      <c r="AO81" s="2970"/>
      <c r="AP81" s="1110"/>
      <c r="AQ81" s="2970"/>
      <c r="AR81" s="2970"/>
      <c r="AS81" s="2970"/>
      <c r="AT81" s="2970"/>
      <c r="AU81" s="2970"/>
      <c r="AV81" s="1110"/>
      <c r="AW81" s="2970"/>
      <c r="AX81" s="2970"/>
      <c r="AY81" s="2970"/>
      <c r="AZ81" s="2970"/>
      <c r="BA81" s="2970"/>
      <c r="BB81" s="1110"/>
      <c r="BC81" s="2970"/>
      <c r="BD81" s="2970"/>
      <c r="BE81" s="2970"/>
      <c r="BF81" s="2970"/>
      <c r="BG81" s="2970"/>
      <c r="BH81" s="2842"/>
    </row>
    <row r="82" spans="2:60" s="2906" customFormat="1" ht="12.75" customHeight="1">
      <c r="B82" s="2918">
        <v>1</v>
      </c>
      <c r="C82" s="2891" t="s">
        <v>2690</v>
      </c>
      <c r="D82" s="2891" t="str">
        <f>D24</f>
        <v>Low</v>
      </c>
      <c r="E82" s="2891" t="s">
        <v>2691</v>
      </c>
      <c r="F82" s="2919"/>
      <c r="G82" s="2919"/>
      <c r="H82" s="2919"/>
      <c r="I82" s="2919"/>
      <c r="J82" s="2919"/>
      <c r="K82" s="2919"/>
      <c r="L82" s="2919"/>
      <c r="M82" s="2919"/>
      <c r="N82" s="2919"/>
      <c r="O82" s="2919"/>
      <c r="P82" s="2919"/>
      <c r="Q82" s="2919"/>
      <c r="R82" s="2919"/>
      <c r="S82" s="2919"/>
      <c r="T82" s="2919"/>
      <c r="U82" s="2919"/>
      <c r="V82" s="2919"/>
      <c r="W82" s="2919"/>
      <c r="X82" s="2919"/>
      <c r="Y82" s="2919"/>
      <c r="Z82" s="2919"/>
      <c r="AA82" s="2919"/>
      <c r="AB82" s="2919"/>
      <c r="AC82" s="2919"/>
      <c r="AD82" s="2919"/>
      <c r="AE82" s="2919"/>
      <c r="AF82" s="2919"/>
      <c r="AG82" s="2919"/>
      <c r="AH82" s="2919"/>
      <c r="AI82" s="2919"/>
      <c r="AJ82" s="2919"/>
      <c r="AK82" s="2919"/>
      <c r="AL82" s="2919"/>
      <c r="AM82" s="2919"/>
      <c r="AN82" s="2919"/>
      <c r="AO82" s="2919"/>
      <c r="AP82" s="2919"/>
      <c r="AQ82" s="2919"/>
      <c r="AR82" s="2919"/>
      <c r="AS82" s="2919"/>
      <c r="AT82" s="2919"/>
      <c r="AU82" s="2919"/>
      <c r="AV82" s="2919"/>
      <c r="AW82" s="2919"/>
      <c r="AX82" s="2919"/>
      <c r="AY82" s="2919"/>
      <c r="AZ82" s="2919"/>
      <c r="BA82" s="2919"/>
      <c r="BB82" s="2919"/>
      <c r="BC82" s="2919"/>
      <c r="BD82" s="2919"/>
      <c r="BE82" s="2919"/>
      <c r="BF82" s="2919"/>
      <c r="BG82" s="2919"/>
      <c r="BH82" s="2842"/>
    </row>
    <row r="83" spans="2:60" s="2906" customFormat="1" ht="12.75" customHeight="1">
      <c r="B83" s="2918"/>
      <c r="C83" s="2891"/>
      <c r="D83" s="2891" t="str">
        <f t="shared" ref="D83:D109" si="2">D25</f>
        <v>Medium</v>
      </c>
      <c r="E83" s="2891" t="s">
        <v>2691</v>
      </c>
      <c r="F83" s="2919"/>
      <c r="G83" s="2919"/>
      <c r="H83" s="2919"/>
      <c r="I83" s="2919"/>
      <c r="J83" s="2919"/>
      <c r="K83" s="2919"/>
      <c r="L83" s="2919"/>
      <c r="M83" s="2919"/>
      <c r="N83" s="2919"/>
      <c r="O83" s="2919"/>
      <c r="P83" s="2919"/>
      <c r="Q83" s="2919"/>
      <c r="R83" s="2919"/>
      <c r="S83" s="2919"/>
      <c r="T83" s="2919"/>
      <c r="U83" s="2919"/>
      <c r="V83" s="2919"/>
      <c r="W83" s="2919"/>
      <c r="X83" s="2919"/>
      <c r="Y83" s="2919"/>
      <c r="Z83" s="2919"/>
      <c r="AA83" s="2919"/>
      <c r="AB83" s="2919"/>
      <c r="AC83" s="2919"/>
      <c r="AD83" s="2919"/>
      <c r="AE83" s="2919"/>
      <c r="AF83" s="2919"/>
      <c r="AG83" s="2919"/>
      <c r="AH83" s="2919"/>
      <c r="AI83" s="2919"/>
      <c r="AJ83" s="2919"/>
      <c r="AK83" s="2919"/>
      <c r="AL83" s="2919"/>
      <c r="AM83" s="2919"/>
      <c r="AN83" s="2919"/>
      <c r="AO83" s="2919"/>
      <c r="AP83" s="2919"/>
      <c r="AQ83" s="2919"/>
      <c r="AR83" s="2919"/>
      <c r="AS83" s="2919"/>
      <c r="AT83" s="2919"/>
      <c r="AU83" s="2919"/>
      <c r="AV83" s="2919"/>
      <c r="AW83" s="2919"/>
      <c r="AX83" s="2919"/>
      <c r="AY83" s="2919"/>
      <c r="AZ83" s="2919"/>
      <c r="BA83" s="2919"/>
      <c r="BB83" s="2919"/>
      <c r="BC83" s="2919"/>
      <c r="BD83" s="2919"/>
      <c r="BE83" s="2919"/>
      <c r="BF83" s="2919"/>
      <c r="BG83" s="2919"/>
      <c r="BH83" s="2842"/>
    </row>
    <row r="84" spans="2:60" s="2906" customFormat="1" ht="12.75" customHeight="1">
      <c r="B84" s="2918"/>
      <c r="C84" s="2891"/>
      <c r="D84" s="2891" t="str">
        <f t="shared" si="2"/>
        <v>High</v>
      </c>
      <c r="E84" s="2891" t="s">
        <v>2691</v>
      </c>
      <c r="F84" s="2919"/>
      <c r="G84" s="2919"/>
      <c r="H84" s="2919"/>
      <c r="I84" s="2919"/>
      <c r="J84" s="2919"/>
      <c r="K84" s="2919"/>
      <c r="L84" s="2919"/>
      <c r="M84" s="2919"/>
      <c r="N84" s="2919"/>
      <c r="O84" s="2919"/>
      <c r="P84" s="2919"/>
      <c r="Q84" s="2919"/>
      <c r="R84" s="2919"/>
      <c r="S84" s="2919"/>
      <c r="T84" s="2919"/>
      <c r="U84" s="2919"/>
      <c r="V84" s="2919"/>
      <c r="W84" s="2919"/>
      <c r="X84" s="2919"/>
      <c r="Y84" s="2919"/>
      <c r="Z84" s="2919"/>
      <c r="AA84" s="2919"/>
      <c r="AB84" s="2919"/>
      <c r="AC84" s="2919"/>
      <c r="AD84" s="2919"/>
      <c r="AE84" s="2919"/>
      <c r="AF84" s="2919"/>
      <c r="AG84" s="2919"/>
      <c r="AH84" s="2919"/>
      <c r="AI84" s="2919"/>
      <c r="AJ84" s="2919"/>
      <c r="AK84" s="2919"/>
      <c r="AL84" s="2919"/>
      <c r="AM84" s="2919"/>
      <c r="AN84" s="2919"/>
      <c r="AO84" s="2919"/>
      <c r="AP84" s="2919"/>
      <c r="AQ84" s="2919"/>
      <c r="AR84" s="2919"/>
      <c r="AS84" s="2919"/>
      <c r="AT84" s="2919"/>
      <c r="AU84" s="2919"/>
      <c r="AV84" s="2919"/>
      <c r="AW84" s="2919"/>
      <c r="AX84" s="2919"/>
      <c r="AY84" s="2919"/>
      <c r="AZ84" s="2919"/>
      <c r="BA84" s="2919"/>
      <c r="BB84" s="2919"/>
      <c r="BC84" s="2919"/>
      <c r="BD84" s="2919"/>
      <c r="BE84" s="2919"/>
      <c r="BF84" s="2919"/>
      <c r="BG84" s="2919"/>
      <c r="BH84" s="2842"/>
    </row>
    <row r="85" spans="2:60" s="2906" customFormat="1" ht="12.75" customHeight="1">
      <c r="B85" s="2918"/>
      <c r="C85" s="2891"/>
      <c r="D85" s="2891" t="str">
        <f t="shared" si="2"/>
        <v>Very High</v>
      </c>
      <c r="E85" s="2891" t="s">
        <v>2691</v>
      </c>
      <c r="F85" s="2919"/>
      <c r="G85" s="2919"/>
      <c r="H85" s="2919"/>
      <c r="I85" s="2919"/>
      <c r="J85" s="2919"/>
      <c r="K85" s="2919"/>
      <c r="L85" s="2919"/>
      <c r="M85" s="2919"/>
      <c r="N85" s="2919"/>
      <c r="O85" s="2919"/>
      <c r="P85" s="2919"/>
      <c r="Q85" s="2919"/>
      <c r="R85" s="2919"/>
      <c r="S85" s="2919"/>
      <c r="T85" s="2919"/>
      <c r="U85" s="2919"/>
      <c r="V85" s="2919"/>
      <c r="W85" s="2919"/>
      <c r="X85" s="2919"/>
      <c r="Y85" s="2919"/>
      <c r="Z85" s="2919"/>
      <c r="AA85" s="2919"/>
      <c r="AB85" s="2919"/>
      <c r="AC85" s="2919"/>
      <c r="AD85" s="2919"/>
      <c r="AE85" s="2919"/>
      <c r="AF85" s="2919"/>
      <c r="AG85" s="2919"/>
      <c r="AH85" s="2919"/>
      <c r="AI85" s="2919"/>
      <c r="AJ85" s="2919"/>
      <c r="AK85" s="2919"/>
      <c r="AL85" s="2919"/>
      <c r="AM85" s="2919"/>
      <c r="AN85" s="2919"/>
      <c r="AO85" s="2919"/>
      <c r="AP85" s="2919"/>
      <c r="AQ85" s="2919"/>
      <c r="AR85" s="2919"/>
      <c r="AS85" s="2919"/>
      <c r="AT85" s="2919"/>
      <c r="AU85" s="2919"/>
      <c r="AV85" s="2919"/>
      <c r="AW85" s="2919"/>
      <c r="AX85" s="2919"/>
      <c r="AY85" s="2919"/>
      <c r="AZ85" s="2919"/>
      <c r="BA85" s="2919"/>
      <c r="BB85" s="2919"/>
      <c r="BC85" s="2919"/>
      <c r="BD85" s="2919"/>
      <c r="BE85" s="2919"/>
      <c r="BF85" s="2919"/>
      <c r="BG85" s="2919"/>
      <c r="BH85" s="2842"/>
    </row>
    <row r="86" spans="2:60" s="2906" customFormat="1" ht="12.75" customHeight="1">
      <c r="B86" s="2918">
        <v>2</v>
      </c>
      <c r="C86" s="2891" t="s">
        <v>2692</v>
      </c>
      <c r="D86" s="2891" t="str">
        <f t="shared" si="2"/>
        <v>Low</v>
      </c>
      <c r="E86" s="2891" t="s">
        <v>2693</v>
      </c>
      <c r="F86" s="2919"/>
      <c r="G86" s="2919"/>
      <c r="H86" s="2919"/>
      <c r="I86" s="2919"/>
      <c r="J86" s="2919"/>
      <c r="K86" s="2919"/>
      <c r="L86" s="2919"/>
      <c r="M86" s="2919"/>
      <c r="N86" s="2919"/>
      <c r="O86" s="2919"/>
      <c r="P86" s="2919"/>
      <c r="Q86" s="2919"/>
      <c r="R86" s="2919"/>
      <c r="S86" s="2919"/>
      <c r="T86" s="2919"/>
      <c r="U86" s="2919"/>
      <c r="V86" s="2919"/>
      <c r="W86" s="2919"/>
      <c r="X86" s="2919"/>
      <c r="Y86" s="2919"/>
      <c r="Z86" s="2919"/>
      <c r="AA86" s="2919"/>
      <c r="AB86" s="2919"/>
      <c r="AC86" s="2919"/>
      <c r="AD86" s="2919"/>
      <c r="AE86" s="2919"/>
      <c r="AF86" s="2919"/>
      <c r="AG86" s="2919"/>
      <c r="AH86" s="2919"/>
      <c r="AI86" s="2919"/>
      <c r="AJ86" s="2919"/>
      <c r="AK86" s="2919"/>
      <c r="AL86" s="2919"/>
      <c r="AM86" s="2919"/>
      <c r="AN86" s="2919"/>
      <c r="AO86" s="2919"/>
      <c r="AP86" s="2919"/>
      <c r="AQ86" s="2919"/>
      <c r="AR86" s="2919"/>
      <c r="AS86" s="2919"/>
      <c r="AT86" s="2919"/>
      <c r="AU86" s="2919"/>
      <c r="AV86" s="2919"/>
      <c r="AW86" s="2919"/>
      <c r="AX86" s="2919"/>
      <c r="AY86" s="2919"/>
      <c r="AZ86" s="2919"/>
      <c r="BA86" s="2919"/>
      <c r="BB86" s="2919"/>
      <c r="BC86" s="2919"/>
      <c r="BD86" s="2919"/>
      <c r="BE86" s="2919"/>
      <c r="BF86" s="2919"/>
      <c r="BG86" s="2919"/>
      <c r="BH86" s="2842"/>
    </row>
    <row r="87" spans="2:60" s="2906" customFormat="1" ht="12.75" customHeight="1">
      <c r="B87" s="2918"/>
      <c r="C87" s="2891"/>
      <c r="D87" s="2891" t="str">
        <f t="shared" si="2"/>
        <v>Medium</v>
      </c>
      <c r="E87" s="2891" t="s">
        <v>2693</v>
      </c>
      <c r="F87" s="2919"/>
      <c r="G87" s="2919"/>
      <c r="H87" s="2919"/>
      <c r="I87" s="2919"/>
      <c r="J87" s="2919"/>
      <c r="K87" s="2919"/>
      <c r="L87" s="2919"/>
      <c r="M87" s="2919"/>
      <c r="N87" s="2919"/>
      <c r="O87" s="2919"/>
      <c r="P87" s="2919"/>
      <c r="Q87" s="2919"/>
      <c r="R87" s="2919"/>
      <c r="S87" s="2919"/>
      <c r="T87" s="2919"/>
      <c r="U87" s="2919"/>
      <c r="V87" s="2919"/>
      <c r="W87" s="2919"/>
      <c r="X87" s="2919"/>
      <c r="Y87" s="2919"/>
      <c r="Z87" s="2919"/>
      <c r="AA87" s="2919"/>
      <c r="AB87" s="2919"/>
      <c r="AC87" s="2919"/>
      <c r="AD87" s="2919"/>
      <c r="AE87" s="2919"/>
      <c r="AF87" s="2919"/>
      <c r="AG87" s="2919"/>
      <c r="AH87" s="2919"/>
      <c r="AI87" s="2919"/>
      <c r="AJ87" s="2919"/>
      <c r="AK87" s="2919"/>
      <c r="AL87" s="2919"/>
      <c r="AM87" s="2919"/>
      <c r="AN87" s="2919"/>
      <c r="AO87" s="2919"/>
      <c r="AP87" s="2919"/>
      <c r="AQ87" s="2919"/>
      <c r="AR87" s="2919"/>
      <c r="AS87" s="2919"/>
      <c r="AT87" s="2919"/>
      <c r="AU87" s="2919"/>
      <c r="AV87" s="2919"/>
      <c r="AW87" s="2919"/>
      <c r="AX87" s="2919"/>
      <c r="AY87" s="2919"/>
      <c r="AZ87" s="2919"/>
      <c r="BA87" s="2919"/>
      <c r="BB87" s="2919"/>
      <c r="BC87" s="2919"/>
      <c r="BD87" s="2919"/>
      <c r="BE87" s="2919"/>
      <c r="BF87" s="2919"/>
      <c r="BG87" s="2919"/>
      <c r="BH87" s="2842"/>
    </row>
    <row r="88" spans="2:60" s="2906" customFormat="1" ht="12.75" customHeight="1">
      <c r="B88" s="2918"/>
      <c r="C88" s="2891"/>
      <c r="D88" s="2891" t="str">
        <f t="shared" si="2"/>
        <v>High</v>
      </c>
      <c r="E88" s="2891" t="s">
        <v>2693</v>
      </c>
      <c r="F88" s="2919"/>
      <c r="G88" s="2919"/>
      <c r="H88" s="2919"/>
      <c r="I88" s="2919"/>
      <c r="J88" s="2919"/>
      <c r="K88" s="2919"/>
      <c r="L88" s="2919"/>
      <c r="M88" s="2919"/>
      <c r="N88" s="2919"/>
      <c r="O88" s="2919"/>
      <c r="P88" s="2919"/>
      <c r="Q88" s="2919"/>
      <c r="R88" s="2919"/>
      <c r="S88" s="2919"/>
      <c r="T88" s="2919"/>
      <c r="U88" s="2919"/>
      <c r="V88" s="2919"/>
      <c r="W88" s="2919"/>
      <c r="X88" s="2919"/>
      <c r="Y88" s="2919"/>
      <c r="Z88" s="2919"/>
      <c r="AA88" s="2919"/>
      <c r="AB88" s="2919"/>
      <c r="AC88" s="2919"/>
      <c r="AD88" s="2919"/>
      <c r="AE88" s="2919"/>
      <c r="AF88" s="2919"/>
      <c r="AG88" s="2919"/>
      <c r="AH88" s="2919"/>
      <c r="AI88" s="2919"/>
      <c r="AJ88" s="2919"/>
      <c r="AK88" s="2919"/>
      <c r="AL88" s="2919"/>
      <c r="AM88" s="2919"/>
      <c r="AN88" s="2919"/>
      <c r="AO88" s="2919"/>
      <c r="AP88" s="2919"/>
      <c r="AQ88" s="2919"/>
      <c r="AR88" s="2919"/>
      <c r="AS88" s="2919"/>
      <c r="AT88" s="2919"/>
      <c r="AU88" s="2919"/>
      <c r="AV88" s="2919"/>
      <c r="AW88" s="2919"/>
      <c r="AX88" s="2919"/>
      <c r="AY88" s="2919"/>
      <c r="AZ88" s="2919"/>
      <c r="BA88" s="2919"/>
      <c r="BB88" s="2919"/>
      <c r="BC88" s="2919"/>
      <c r="BD88" s="2919"/>
      <c r="BE88" s="2919"/>
      <c r="BF88" s="2919"/>
      <c r="BG88" s="2919"/>
      <c r="BH88" s="2842"/>
    </row>
    <row r="89" spans="2:60" s="2906" customFormat="1" ht="12.75" customHeight="1">
      <c r="B89" s="2918"/>
      <c r="C89" s="2891"/>
      <c r="D89" s="2891" t="str">
        <f t="shared" si="2"/>
        <v>Very High</v>
      </c>
      <c r="E89" s="2891" t="s">
        <v>2693</v>
      </c>
      <c r="F89" s="2919"/>
      <c r="G89" s="2919"/>
      <c r="H89" s="2919"/>
      <c r="I89" s="2919"/>
      <c r="J89" s="2919"/>
      <c r="K89" s="2919"/>
      <c r="L89" s="2919"/>
      <c r="M89" s="2919"/>
      <c r="N89" s="2919"/>
      <c r="O89" s="2919"/>
      <c r="P89" s="2919"/>
      <c r="Q89" s="2919"/>
      <c r="R89" s="2919"/>
      <c r="S89" s="2919"/>
      <c r="T89" s="2919"/>
      <c r="U89" s="2919"/>
      <c r="V89" s="2919"/>
      <c r="W89" s="2919"/>
      <c r="X89" s="2919"/>
      <c r="Y89" s="2919"/>
      <c r="Z89" s="2919"/>
      <c r="AA89" s="2919"/>
      <c r="AB89" s="2919"/>
      <c r="AC89" s="2919"/>
      <c r="AD89" s="2919"/>
      <c r="AE89" s="2919"/>
      <c r="AF89" s="2919"/>
      <c r="AG89" s="2919"/>
      <c r="AH89" s="2919"/>
      <c r="AI89" s="2919"/>
      <c r="AJ89" s="2919"/>
      <c r="AK89" s="2919"/>
      <c r="AL89" s="2919"/>
      <c r="AM89" s="2919"/>
      <c r="AN89" s="2919"/>
      <c r="AO89" s="2919"/>
      <c r="AP89" s="2919"/>
      <c r="AQ89" s="2919"/>
      <c r="AR89" s="2919"/>
      <c r="AS89" s="2919"/>
      <c r="AT89" s="2919"/>
      <c r="AU89" s="2919"/>
      <c r="AV89" s="2919"/>
      <c r="AW89" s="2919"/>
      <c r="AX89" s="2919"/>
      <c r="AY89" s="2919"/>
      <c r="AZ89" s="2919"/>
      <c r="BA89" s="2919"/>
      <c r="BB89" s="2919"/>
      <c r="BC89" s="2919"/>
      <c r="BD89" s="2919"/>
      <c r="BE89" s="2919"/>
      <c r="BF89" s="2919"/>
      <c r="BG89" s="2919"/>
      <c r="BH89" s="2842"/>
    </row>
    <row r="90" spans="2:60" s="2906" customFormat="1" ht="12.75" customHeight="1">
      <c r="B90" s="2918">
        <v>3</v>
      </c>
      <c r="C90" s="2891" t="s">
        <v>1846</v>
      </c>
      <c r="D90" s="2891" t="str">
        <f t="shared" si="2"/>
        <v>Low</v>
      </c>
      <c r="E90" s="2891" t="s">
        <v>2694</v>
      </c>
      <c r="F90" s="2919"/>
      <c r="G90" s="2919"/>
      <c r="H90" s="2919"/>
      <c r="I90" s="2919"/>
      <c r="J90" s="2919"/>
      <c r="K90" s="2919"/>
      <c r="L90" s="2919"/>
      <c r="M90" s="2919"/>
      <c r="N90" s="2919"/>
      <c r="O90" s="2919"/>
      <c r="P90" s="2919"/>
      <c r="Q90" s="2919"/>
      <c r="R90" s="2919"/>
      <c r="S90" s="2919"/>
      <c r="T90" s="2919"/>
      <c r="U90" s="2919"/>
      <c r="V90" s="2919"/>
      <c r="W90" s="2919"/>
      <c r="X90" s="2919"/>
      <c r="Y90" s="2919"/>
      <c r="Z90" s="2919"/>
      <c r="AA90" s="2919"/>
      <c r="AB90" s="2919"/>
      <c r="AC90" s="2919"/>
      <c r="AD90" s="2919"/>
      <c r="AE90" s="2919"/>
      <c r="AF90" s="2919"/>
      <c r="AG90" s="2919"/>
      <c r="AH90" s="2919"/>
      <c r="AI90" s="2919"/>
      <c r="AJ90" s="2919"/>
      <c r="AK90" s="2919"/>
      <c r="AL90" s="2919"/>
      <c r="AM90" s="2919"/>
      <c r="AN90" s="2919"/>
      <c r="AO90" s="2919"/>
      <c r="AP90" s="2919"/>
      <c r="AQ90" s="2919"/>
      <c r="AR90" s="2919"/>
      <c r="AS90" s="2919"/>
      <c r="AT90" s="2919"/>
      <c r="AU90" s="2919"/>
      <c r="AV90" s="2919"/>
      <c r="AW90" s="2919"/>
      <c r="AX90" s="2919"/>
      <c r="AY90" s="2919"/>
      <c r="AZ90" s="2919"/>
      <c r="BA90" s="2919"/>
      <c r="BB90" s="2919"/>
      <c r="BC90" s="2919"/>
      <c r="BD90" s="2919"/>
      <c r="BE90" s="2919"/>
      <c r="BF90" s="2919"/>
      <c r="BG90" s="2919"/>
      <c r="BH90" s="2842"/>
    </row>
    <row r="91" spans="2:60" s="2906" customFormat="1" ht="12.75" customHeight="1">
      <c r="B91" s="2918"/>
      <c r="C91" s="2891"/>
      <c r="D91" s="2891" t="str">
        <f t="shared" si="2"/>
        <v>Medium</v>
      </c>
      <c r="E91" s="2891" t="s">
        <v>2694</v>
      </c>
      <c r="F91" s="2919"/>
      <c r="G91" s="2919"/>
      <c r="H91" s="2919"/>
      <c r="I91" s="2919"/>
      <c r="J91" s="2919"/>
      <c r="K91" s="2919"/>
      <c r="L91" s="2919"/>
      <c r="M91" s="2919"/>
      <c r="N91" s="2919"/>
      <c r="O91" s="2919"/>
      <c r="P91" s="2919"/>
      <c r="Q91" s="2919"/>
      <c r="R91" s="2919"/>
      <c r="S91" s="2919"/>
      <c r="T91" s="2919"/>
      <c r="U91" s="2919"/>
      <c r="V91" s="2919"/>
      <c r="W91" s="2919"/>
      <c r="X91" s="2919"/>
      <c r="Y91" s="2919"/>
      <c r="Z91" s="2919"/>
      <c r="AA91" s="2919"/>
      <c r="AB91" s="2919"/>
      <c r="AC91" s="2919"/>
      <c r="AD91" s="2919"/>
      <c r="AE91" s="2919"/>
      <c r="AF91" s="2919"/>
      <c r="AG91" s="2919"/>
      <c r="AH91" s="2919"/>
      <c r="AI91" s="2919"/>
      <c r="AJ91" s="2919"/>
      <c r="AK91" s="2919"/>
      <c r="AL91" s="2919"/>
      <c r="AM91" s="2919"/>
      <c r="AN91" s="2919"/>
      <c r="AO91" s="2919"/>
      <c r="AP91" s="2919"/>
      <c r="AQ91" s="2919"/>
      <c r="AR91" s="2919"/>
      <c r="AS91" s="2919"/>
      <c r="AT91" s="2919"/>
      <c r="AU91" s="2919"/>
      <c r="AV91" s="2919"/>
      <c r="AW91" s="2919"/>
      <c r="AX91" s="2919"/>
      <c r="AY91" s="2919"/>
      <c r="AZ91" s="2919"/>
      <c r="BA91" s="2919"/>
      <c r="BB91" s="2919"/>
      <c r="BC91" s="2919"/>
      <c r="BD91" s="2919"/>
      <c r="BE91" s="2919"/>
      <c r="BF91" s="2919"/>
      <c r="BG91" s="2919"/>
      <c r="BH91" s="2842"/>
    </row>
    <row r="92" spans="2:60" s="2906" customFormat="1" ht="12.75" customHeight="1">
      <c r="B92" s="2918"/>
      <c r="C92" s="2891"/>
      <c r="D92" s="2891" t="str">
        <f t="shared" si="2"/>
        <v>High</v>
      </c>
      <c r="E92" s="2891" t="s">
        <v>2694</v>
      </c>
      <c r="F92" s="2919"/>
      <c r="G92" s="2919"/>
      <c r="H92" s="2919"/>
      <c r="I92" s="2919"/>
      <c r="J92" s="2919"/>
      <c r="K92" s="2919"/>
      <c r="L92" s="2919"/>
      <c r="M92" s="2919"/>
      <c r="N92" s="2919"/>
      <c r="O92" s="2919"/>
      <c r="P92" s="2919"/>
      <c r="Q92" s="2919"/>
      <c r="R92" s="2919"/>
      <c r="S92" s="2919"/>
      <c r="T92" s="2919"/>
      <c r="U92" s="2919"/>
      <c r="V92" s="2919"/>
      <c r="W92" s="2919"/>
      <c r="X92" s="2919"/>
      <c r="Y92" s="2919"/>
      <c r="Z92" s="2919"/>
      <c r="AA92" s="2919"/>
      <c r="AB92" s="2919"/>
      <c r="AC92" s="2919"/>
      <c r="AD92" s="2919"/>
      <c r="AE92" s="2919"/>
      <c r="AF92" s="2919"/>
      <c r="AG92" s="2919"/>
      <c r="AH92" s="2919"/>
      <c r="AI92" s="2919"/>
      <c r="AJ92" s="2919"/>
      <c r="AK92" s="2919"/>
      <c r="AL92" s="2919"/>
      <c r="AM92" s="2919"/>
      <c r="AN92" s="2919"/>
      <c r="AO92" s="2919"/>
      <c r="AP92" s="2919"/>
      <c r="AQ92" s="2919"/>
      <c r="AR92" s="2919"/>
      <c r="AS92" s="2919"/>
      <c r="AT92" s="2919"/>
      <c r="AU92" s="2919"/>
      <c r="AV92" s="2919"/>
      <c r="AW92" s="2919"/>
      <c r="AX92" s="2919"/>
      <c r="AY92" s="2919"/>
      <c r="AZ92" s="2919"/>
      <c r="BA92" s="2919"/>
      <c r="BB92" s="2919"/>
      <c r="BC92" s="2919"/>
      <c r="BD92" s="2919"/>
      <c r="BE92" s="2919"/>
      <c r="BF92" s="2919"/>
      <c r="BG92" s="2919"/>
      <c r="BH92" s="2842"/>
    </row>
    <row r="93" spans="2:60" s="2906" customFormat="1" ht="12.75" customHeight="1">
      <c r="B93" s="2918"/>
      <c r="C93" s="2891"/>
      <c r="D93" s="2891" t="str">
        <f t="shared" si="2"/>
        <v>Very High</v>
      </c>
      <c r="E93" s="2891" t="s">
        <v>2694</v>
      </c>
      <c r="F93" s="2919"/>
      <c r="G93" s="2919"/>
      <c r="H93" s="2919"/>
      <c r="I93" s="2919"/>
      <c r="J93" s="2919"/>
      <c r="K93" s="2919"/>
      <c r="L93" s="2919"/>
      <c r="M93" s="2919"/>
      <c r="N93" s="2919"/>
      <c r="O93" s="2919"/>
      <c r="P93" s="2919"/>
      <c r="Q93" s="2919"/>
      <c r="R93" s="2919"/>
      <c r="S93" s="2919"/>
      <c r="T93" s="2919"/>
      <c r="U93" s="2919"/>
      <c r="V93" s="2919"/>
      <c r="W93" s="2919"/>
      <c r="X93" s="2919"/>
      <c r="Y93" s="2919"/>
      <c r="Z93" s="2919"/>
      <c r="AA93" s="2919"/>
      <c r="AB93" s="2919"/>
      <c r="AC93" s="2919"/>
      <c r="AD93" s="2919"/>
      <c r="AE93" s="2919"/>
      <c r="AF93" s="2919"/>
      <c r="AG93" s="2919"/>
      <c r="AH93" s="2919"/>
      <c r="AI93" s="2919"/>
      <c r="AJ93" s="2919"/>
      <c r="AK93" s="2919"/>
      <c r="AL93" s="2919"/>
      <c r="AM93" s="2919"/>
      <c r="AN93" s="2919"/>
      <c r="AO93" s="2919"/>
      <c r="AP93" s="2919"/>
      <c r="AQ93" s="2919"/>
      <c r="AR93" s="2919"/>
      <c r="AS93" s="2919"/>
      <c r="AT93" s="2919"/>
      <c r="AU93" s="2919"/>
      <c r="AV93" s="2919"/>
      <c r="AW93" s="2919"/>
      <c r="AX93" s="2919"/>
      <c r="AY93" s="2919"/>
      <c r="AZ93" s="2919"/>
      <c r="BA93" s="2919"/>
      <c r="BB93" s="2919"/>
      <c r="BC93" s="2919"/>
      <c r="BD93" s="2919"/>
      <c r="BE93" s="2919"/>
      <c r="BF93" s="2919"/>
      <c r="BG93" s="2919"/>
      <c r="BH93" s="2842"/>
    </row>
    <row r="94" spans="2:60" s="2906" customFormat="1" ht="12.75" customHeight="1">
      <c r="B94" s="2918">
        <v>4</v>
      </c>
      <c r="C94" s="2891" t="s">
        <v>2695</v>
      </c>
      <c r="D94" s="2891" t="str">
        <f t="shared" si="2"/>
        <v>Low</v>
      </c>
      <c r="E94" s="2891" t="s">
        <v>2696</v>
      </c>
      <c r="F94" s="2919"/>
      <c r="G94" s="2919"/>
      <c r="H94" s="2919"/>
      <c r="I94" s="2919"/>
      <c r="J94" s="2919"/>
      <c r="K94" s="2919"/>
      <c r="L94" s="2919"/>
      <c r="M94" s="2919"/>
      <c r="N94" s="2919"/>
      <c r="O94" s="2919"/>
      <c r="P94" s="2919"/>
      <c r="Q94" s="2919"/>
      <c r="R94" s="2919"/>
      <c r="S94" s="2919"/>
      <c r="T94" s="2919"/>
      <c r="U94" s="2919"/>
      <c r="V94" s="2919"/>
      <c r="W94" s="2919"/>
      <c r="X94" s="2919"/>
      <c r="Y94" s="2919"/>
      <c r="Z94" s="2919"/>
      <c r="AA94" s="2919"/>
      <c r="AB94" s="2919"/>
      <c r="AC94" s="2919"/>
      <c r="AD94" s="2919"/>
      <c r="AE94" s="2919"/>
      <c r="AF94" s="2919"/>
      <c r="AG94" s="2919"/>
      <c r="AH94" s="2919"/>
      <c r="AI94" s="2919"/>
      <c r="AJ94" s="2919"/>
      <c r="AK94" s="2919"/>
      <c r="AL94" s="2919"/>
      <c r="AM94" s="2919"/>
      <c r="AN94" s="2919"/>
      <c r="AO94" s="2919"/>
      <c r="AP94" s="2919"/>
      <c r="AQ94" s="2919"/>
      <c r="AR94" s="2919"/>
      <c r="AS94" s="2919"/>
      <c r="AT94" s="2919"/>
      <c r="AU94" s="2919"/>
      <c r="AV94" s="2919"/>
      <c r="AW94" s="2919"/>
      <c r="AX94" s="2919"/>
      <c r="AY94" s="2919"/>
      <c r="AZ94" s="2919"/>
      <c r="BA94" s="2919"/>
      <c r="BB94" s="2919"/>
      <c r="BC94" s="2919"/>
      <c r="BD94" s="2919"/>
      <c r="BE94" s="2919"/>
      <c r="BF94" s="2919"/>
      <c r="BG94" s="2919"/>
      <c r="BH94" s="2842"/>
    </row>
    <row r="95" spans="2:60" s="2906" customFormat="1" ht="12.75" customHeight="1">
      <c r="B95" s="2918"/>
      <c r="C95" s="2891"/>
      <c r="D95" s="2891" t="str">
        <f t="shared" si="2"/>
        <v>Medium</v>
      </c>
      <c r="E95" s="2891" t="s">
        <v>2696</v>
      </c>
      <c r="F95" s="2919"/>
      <c r="G95" s="2919"/>
      <c r="H95" s="2919"/>
      <c r="I95" s="2919"/>
      <c r="J95" s="2919"/>
      <c r="K95" s="2919"/>
      <c r="L95" s="2919"/>
      <c r="M95" s="2919"/>
      <c r="N95" s="2919"/>
      <c r="O95" s="2919"/>
      <c r="P95" s="2919"/>
      <c r="Q95" s="2919"/>
      <c r="R95" s="2919"/>
      <c r="S95" s="2919"/>
      <c r="T95" s="2919"/>
      <c r="U95" s="2919"/>
      <c r="V95" s="2919"/>
      <c r="W95" s="2919"/>
      <c r="X95" s="2919"/>
      <c r="Y95" s="2919"/>
      <c r="Z95" s="2919"/>
      <c r="AA95" s="2919"/>
      <c r="AB95" s="2919"/>
      <c r="AC95" s="2919"/>
      <c r="AD95" s="2919"/>
      <c r="AE95" s="2919"/>
      <c r="AF95" s="2919"/>
      <c r="AG95" s="2919"/>
      <c r="AH95" s="2919"/>
      <c r="AI95" s="2919"/>
      <c r="AJ95" s="2919"/>
      <c r="AK95" s="2919"/>
      <c r="AL95" s="2919"/>
      <c r="AM95" s="2919"/>
      <c r="AN95" s="2919"/>
      <c r="AO95" s="2919"/>
      <c r="AP95" s="2919"/>
      <c r="AQ95" s="2919"/>
      <c r="AR95" s="2919"/>
      <c r="AS95" s="2919"/>
      <c r="AT95" s="2919"/>
      <c r="AU95" s="2919"/>
      <c r="AV95" s="2919"/>
      <c r="AW95" s="2919"/>
      <c r="AX95" s="2919"/>
      <c r="AY95" s="2919"/>
      <c r="AZ95" s="2919"/>
      <c r="BA95" s="2919"/>
      <c r="BB95" s="2919"/>
      <c r="BC95" s="2919"/>
      <c r="BD95" s="2919"/>
      <c r="BE95" s="2919"/>
      <c r="BF95" s="2919"/>
      <c r="BG95" s="2919"/>
      <c r="BH95" s="2842"/>
    </row>
    <row r="96" spans="2:60" s="2906" customFormat="1" ht="12.75" customHeight="1">
      <c r="B96" s="2918"/>
      <c r="C96" s="2891"/>
      <c r="D96" s="2891" t="str">
        <f t="shared" si="2"/>
        <v>High</v>
      </c>
      <c r="E96" s="2891" t="s">
        <v>2696</v>
      </c>
      <c r="F96" s="2919"/>
      <c r="G96" s="2919"/>
      <c r="H96" s="2919"/>
      <c r="I96" s="2919"/>
      <c r="J96" s="2919"/>
      <c r="K96" s="2919"/>
      <c r="L96" s="2919"/>
      <c r="M96" s="2919"/>
      <c r="N96" s="2919"/>
      <c r="O96" s="2919"/>
      <c r="P96" s="2919"/>
      <c r="Q96" s="2919"/>
      <c r="R96" s="2919"/>
      <c r="S96" s="2919"/>
      <c r="T96" s="2919"/>
      <c r="U96" s="2919"/>
      <c r="V96" s="2919"/>
      <c r="W96" s="2919"/>
      <c r="X96" s="2919"/>
      <c r="Y96" s="2919"/>
      <c r="Z96" s="2919"/>
      <c r="AA96" s="2919"/>
      <c r="AB96" s="2919"/>
      <c r="AC96" s="2919"/>
      <c r="AD96" s="2919"/>
      <c r="AE96" s="2919"/>
      <c r="AF96" s="2919"/>
      <c r="AG96" s="2919"/>
      <c r="AH96" s="2919"/>
      <c r="AI96" s="2919"/>
      <c r="AJ96" s="2919"/>
      <c r="AK96" s="2919"/>
      <c r="AL96" s="2919"/>
      <c r="AM96" s="2919"/>
      <c r="AN96" s="2919"/>
      <c r="AO96" s="2919"/>
      <c r="AP96" s="2919"/>
      <c r="AQ96" s="2919"/>
      <c r="AR96" s="2919"/>
      <c r="AS96" s="2919"/>
      <c r="AT96" s="2919"/>
      <c r="AU96" s="2919"/>
      <c r="AV96" s="2919"/>
      <c r="AW96" s="2919"/>
      <c r="AX96" s="2919"/>
      <c r="AY96" s="2919"/>
      <c r="AZ96" s="2919"/>
      <c r="BA96" s="2919"/>
      <c r="BB96" s="2919"/>
      <c r="BC96" s="2919"/>
      <c r="BD96" s="2919"/>
      <c r="BE96" s="2919"/>
      <c r="BF96" s="2919"/>
      <c r="BG96" s="2919"/>
      <c r="BH96" s="2842"/>
    </row>
    <row r="97" spans="1:60" s="2906" customFormat="1" ht="12.75" customHeight="1">
      <c r="B97" s="2918"/>
      <c r="C97" s="2891"/>
      <c r="D97" s="2891" t="str">
        <f t="shared" si="2"/>
        <v>Very High</v>
      </c>
      <c r="E97" s="2891" t="s">
        <v>2696</v>
      </c>
      <c r="F97" s="2919"/>
      <c r="G97" s="2919"/>
      <c r="H97" s="2919"/>
      <c r="I97" s="2919"/>
      <c r="J97" s="2919"/>
      <c r="K97" s="2919"/>
      <c r="L97" s="2919"/>
      <c r="M97" s="2919"/>
      <c r="N97" s="2919"/>
      <c r="O97" s="2919"/>
      <c r="P97" s="2919"/>
      <c r="Q97" s="2919"/>
      <c r="R97" s="2919"/>
      <c r="S97" s="2919"/>
      <c r="T97" s="2919"/>
      <c r="U97" s="2919"/>
      <c r="V97" s="2919"/>
      <c r="W97" s="2919"/>
      <c r="X97" s="2919"/>
      <c r="Y97" s="2919"/>
      <c r="Z97" s="2919"/>
      <c r="AA97" s="2919"/>
      <c r="AB97" s="2919"/>
      <c r="AC97" s="2919"/>
      <c r="AD97" s="2919"/>
      <c r="AE97" s="2919"/>
      <c r="AF97" s="2919"/>
      <c r="AG97" s="2919"/>
      <c r="AH97" s="2919"/>
      <c r="AI97" s="2919"/>
      <c r="AJ97" s="2919"/>
      <c r="AK97" s="2919"/>
      <c r="AL97" s="2919"/>
      <c r="AM97" s="2919"/>
      <c r="AN97" s="2919"/>
      <c r="AO97" s="2919"/>
      <c r="AP97" s="2919"/>
      <c r="AQ97" s="2919"/>
      <c r="AR97" s="2919"/>
      <c r="AS97" s="2919"/>
      <c r="AT97" s="2919"/>
      <c r="AU97" s="2919"/>
      <c r="AV97" s="2919"/>
      <c r="AW97" s="2919"/>
      <c r="AX97" s="2919"/>
      <c r="AY97" s="2919"/>
      <c r="AZ97" s="2919"/>
      <c r="BA97" s="2919"/>
      <c r="BB97" s="2919"/>
      <c r="BC97" s="2919"/>
      <c r="BD97" s="2919"/>
      <c r="BE97" s="2919"/>
      <c r="BF97" s="2919"/>
      <c r="BG97" s="2919"/>
      <c r="BH97" s="2842"/>
    </row>
    <row r="98" spans="1:60" s="2906" customFormat="1" ht="12.75" customHeight="1">
      <c r="B98" s="2918">
        <v>5</v>
      </c>
      <c r="C98" s="2891" t="s">
        <v>2697</v>
      </c>
      <c r="D98" s="2891" t="str">
        <f t="shared" si="2"/>
        <v>Low</v>
      </c>
      <c r="E98" s="2891" t="s">
        <v>2696</v>
      </c>
      <c r="F98" s="2919"/>
      <c r="G98" s="2919"/>
      <c r="H98" s="2919"/>
      <c r="I98" s="2919"/>
      <c r="J98" s="2919"/>
      <c r="K98" s="2919"/>
      <c r="L98" s="2919"/>
      <c r="M98" s="2919"/>
      <c r="N98" s="2919"/>
      <c r="O98" s="2919"/>
      <c r="P98" s="2919"/>
      <c r="Q98" s="2919"/>
      <c r="R98" s="2919"/>
      <c r="S98" s="2919"/>
      <c r="T98" s="2919"/>
      <c r="U98" s="2919"/>
      <c r="V98" s="2919"/>
      <c r="W98" s="2919"/>
      <c r="X98" s="2919"/>
      <c r="Y98" s="2919"/>
      <c r="Z98" s="2919"/>
      <c r="AA98" s="2919"/>
      <c r="AB98" s="2919"/>
      <c r="AC98" s="2919"/>
      <c r="AD98" s="2919"/>
      <c r="AE98" s="2919"/>
      <c r="AF98" s="2919"/>
      <c r="AG98" s="2919"/>
      <c r="AH98" s="2919"/>
      <c r="AI98" s="2919"/>
      <c r="AJ98" s="2919"/>
      <c r="AK98" s="2919"/>
      <c r="AL98" s="2919"/>
      <c r="AM98" s="2919"/>
      <c r="AN98" s="2919"/>
      <c r="AO98" s="2919"/>
      <c r="AP98" s="2919"/>
      <c r="AQ98" s="2919"/>
      <c r="AR98" s="2919"/>
      <c r="AS98" s="2919"/>
      <c r="AT98" s="2919"/>
      <c r="AU98" s="2919"/>
      <c r="AV98" s="2919"/>
      <c r="AW98" s="2919"/>
      <c r="AX98" s="2919"/>
      <c r="AY98" s="2919"/>
      <c r="AZ98" s="2919"/>
      <c r="BA98" s="2919"/>
      <c r="BB98" s="2919"/>
      <c r="BC98" s="2919"/>
      <c r="BD98" s="2919"/>
      <c r="BE98" s="2919"/>
      <c r="BF98" s="2919"/>
      <c r="BG98" s="2919"/>
      <c r="BH98" s="2842"/>
    </row>
    <row r="99" spans="1:60" s="2906" customFormat="1" ht="12.75" customHeight="1">
      <c r="B99" s="2918"/>
      <c r="C99" s="2891"/>
      <c r="D99" s="2891" t="str">
        <f t="shared" si="2"/>
        <v>Medium</v>
      </c>
      <c r="E99" s="2891" t="s">
        <v>2696</v>
      </c>
      <c r="F99" s="2919"/>
      <c r="G99" s="2919"/>
      <c r="H99" s="2919"/>
      <c r="I99" s="2919"/>
      <c r="J99" s="2919"/>
      <c r="K99" s="2919"/>
      <c r="L99" s="2919"/>
      <c r="M99" s="2919"/>
      <c r="N99" s="2919"/>
      <c r="O99" s="2919"/>
      <c r="P99" s="2919"/>
      <c r="Q99" s="2919"/>
      <c r="R99" s="2919"/>
      <c r="S99" s="2919"/>
      <c r="T99" s="2919"/>
      <c r="U99" s="2919"/>
      <c r="V99" s="2919"/>
      <c r="W99" s="2919"/>
      <c r="X99" s="2919"/>
      <c r="Y99" s="2919"/>
      <c r="Z99" s="2919"/>
      <c r="AA99" s="2919"/>
      <c r="AB99" s="2919"/>
      <c r="AC99" s="2919"/>
      <c r="AD99" s="2919"/>
      <c r="AE99" s="2919"/>
      <c r="AF99" s="2919"/>
      <c r="AG99" s="2919"/>
      <c r="AH99" s="2919"/>
      <c r="AI99" s="2919"/>
      <c r="AJ99" s="2919"/>
      <c r="AK99" s="2919"/>
      <c r="AL99" s="2919"/>
      <c r="AM99" s="2919"/>
      <c r="AN99" s="2919"/>
      <c r="AO99" s="2919"/>
      <c r="AP99" s="2919"/>
      <c r="AQ99" s="2919"/>
      <c r="AR99" s="2919"/>
      <c r="AS99" s="2919"/>
      <c r="AT99" s="2919"/>
      <c r="AU99" s="2919"/>
      <c r="AV99" s="2919"/>
      <c r="AW99" s="2919"/>
      <c r="AX99" s="2919"/>
      <c r="AY99" s="2919"/>
      <c r="AZ99" s="2919"/>
      <c r="BA99" s="2919"/>
      <c r="BB99" s="2919"/>
      <c r="BC99" s="2919"/>
      <c r="BD99" s="2919"/>
      <c r="BE99" s="2919"/>
      <c r="BF99" s="2919"/>
      <c r="BG99" s="2919"/>
      <c r="BH99" s="2842"/>
    </row>
    <row r="100" spans="1:60" s="2906" customFormat="1" ht="12.75" customHeight="1">
      <c r="B100" s="2918"/>
      <c r="C100" s="2891"/>
      <c r="D100" s="2891" t="str">
        <f t="shared" si="2"/>
        <v>High</v>
      </c>
      <c r="E100" s="2891" t="s">
        <v>2696</v>
      </c>
      <c r="F100" s="2919"/>
      <c r="G100" s="2919"/>
      <c r="H100" s="2919"/>
      <c r="I100" s="2919"/>
      <c r="J100" s="2919"/>
      <c r="K100" s="2919"/>
      <c r="L100" s="2919"/>
      <c r="M100" s="2919"/>
      <c r="N100" s="2919"/>
      <c r="O100" s="2919"/>
      <c r="P100" s="2919"/>
      <c r="Q100" s="2919"/>
      <c r="R100" s="2919"/>
      <c r="S100" s="2919"/>
      <c r="T100" s="2919"/>
      <c r="U100" s="2919"/>
      <c r="V100" s="2919"/>
      <c r="W100" s="2919"/>
      <c r="X100" s="2919"/>
      <c r="Y100" s="2919"/>
      <c r="Z100" s="2919"/>
      <c r="AA100" s="2919"/>
      <c r="AB100" s="2919"/>
      <c r="AC100" s="2919"/>
      <c r="AD100" s="2919"/>
      <c r="AE100" s="2919"/>
      <c r="AF100" s="2919"/>
      <c r="AG100" s="2919"/>
      <c r="AH100" s="2919"/>
      <c r="AI100" s="2919"/>
      <c r="AJ100" s="2919"/>
      <c r="AK100" s="2919"/>
      <c r="AL100" s="2919"/>
      <c r="AM100" s="2919"/>
      <c r="AN100" s="2919"/>
      <c r="AO100" s="2919"/>
      <c r="AP100" s="2919"/>
      <c r="AQ100" s="2919"/>
      <c r="AR100" s="2919"/>
      <c r="AS100" s="2919"/>
      <c r="AT100" s="2919"/>
      <c r="AU100" s="2919"/>
      <c r="AV100" s="2919"/>
      <c r="AW100" s="2919"/>
      <c r="AX100" s="2919"/>
      <c r="AY100" s="2919"/>
      <c r="AZ100" s="2919"/>
      <c r="BA100" s="2919"/>
      <c r="BB100" s="2919"/>
      <c r="BC100" s="2919"/>
      <c r="BD100" s="2919"/>
      <c r="BE100" s="2919"/>
      <c r="BF100" s="2919"/>
      <c r="BG100" s="2919"/>
      <c r="BH100" s="2842"/>
    </row>
    <row r="101" spans="1:60" s="2906" customFormat="1" ht="12.75" customHeight="1">
      <c r="B101" s="2918"/>
      <c r="C101" s="2891"/>
      <c r="D101" s="2891" t="str">
        <f t="shared" si="2"/>
        <v>Very High</v>
      </c>
      <c r="E101" s="2891" t="s">
        <v>2696</v>
      </c>
      <c r="F101" s="2919"/>
      <c r="G101" s="2919"/>
      <c r="H101" s="2919"/>
      <c r="I101" s="2919"/>
      <c r="J101" s="2919"/>
      <c r="K101" s="2919"/>
      <c r="L101" s="2919"/>
      <c r="M101" s="2919"/>
      <c r="N101" s="2919"/>
      <c r="O101" s="2919"/>
      <c r="P101" s="2919"/>
      <c r="Q101" s="2919"/>
      <c r="R101" s="2919"/>
      <c r="S101" s="2919"/>
      <c r="T101" s="2919"/>
      <c r="U101" s="2919"/>
      <c r="V101" s="2919"/>
      <c r="W101" s="2919"/>
      <c r="X101" s="2919"/>
      <c r="Y101" s="2919"/>
      <c r="Z101" s="2919"/>
      <c r="AA101" s="2919"/>
      <c r="AB101" s="2919"/>
      <c r="AC101" s="2919"/>
      <c r="AD101" s="2919"/>
      <c r="AE101" s="2919"/>
      <c r="AF101" s="2919"/>
      <c r="AG101" s="2919"/>
      <c r="AH101" s="2919"/>
      <c r="AI101" s="2919"/>
      <c r="AJ101" s="2919"/>
      <c r="AK101" s="2919"/>
      <c r="AL101" s="2919"/>
      <c r="AM101" s="2919"/>
      <c r="AN101" s="2919"/>
      <c r="AO101" s="2919"/>
      <c r="AP101" s="2919"/>
      <c r="AQ101" s="2919"/>
      <c r="AR101" s="2919"/>
      <c r="AS101" s="2919"/>
      <c r="AT101" s="2919"/>
      <c r="AU101" s="2919"/>
      <c r="AV101" s="2919"/>
      <c r="AW101" s="2919"/>
      <c r="AX101" s="2919"/>
      <c r="AY101" s="2919"/>
      <c r="AZ101" s="2919"/>
      <c r="BA101" s="2919"/>
      <c r="BB101" s="2919"/>
      <c r="BC101" s="2919"/>
      <c r="BD101" s="2919"/>
      <c r="BE101" s="2919"/>
      <c r="BF101" s="2919"/>
      <c r="BG101" s="2919"/>
      <c r="BH101" s="2842"/>
    </row>
    <row r="102" spans="1:60" s="2906" customFormat="1" ht="12.75" customHeight="1">
      <c r="B102" s="2918">
        <v>6</v>
      </c>
      <c r="C102" s="2891" t="s">
        <v>2698</v>
      </c>
      <c r="D102" s="2891" t="str">
        <f t="shared" si="2"/>
        <v>Low</v>
      </c>
      <c r="E102" s="2891" t="s">
        <v>2696</v>
      </c>
      <c r="F102" s="2919"/>
      <c r="G102" s="2919"/>
      <c r="H102" s="2919"/>
      <c r="I102" s="2919"/>
      <c r="J102" s="2919"/>
      <c r="K102" s="2919"/>
      <c r="L102" s="2919"/>
      <c r="M102" s="2919"/>
      <c r="N102" s="2919"/>
      <c r="O102" s="2919"/>
      <c r="P102" s="2919"/>
      <c r="Q102" s="2919"/>
      <c r="R102" s="2919"/>
      <c r="S102" s="2919"/>
      <c r="T102" s="2919"/>
      <c r="U102" s="2919"/>
      <c r="V102" s="2919"/>
      <c r="W102" s="2919"/>
      <c r="X102" s="2919"/>
      <c r="Y102" s="2919"/>
      <c r="Z102" s="2919"/>
      <c r="AA102" s="2919"/>
      <c r="AB102" s="2919"/>
      <c r="AC102" s="2919"/>
      <c r="AD102" s="2919"/>
      <c r="AE102" s="2919"/>
      <c r="AF102" s="2919"/>
      <c r="AG102" s="2919"/>
      <c r="AH102" s="2919"/>
      <c r="AI102" s="2919"/>
      <c r="AJ102" s="2919"/>
      <c r="AK102" s="2919"/>
      <c r="AL102" s="2919"/>
      <c r="AM102" s="2919"/>
      <c r="AN102" s="2919"/>
      <c r="AO102" s="2919"/>
      <c r="AP102" s="2919"/>
      <c r="AQ102" s="2919"/>
      <c r="AR102" s="2919"/>
      <c r="AS102" s="2919"/>
      <c r="AT102" s="2919"/>
      <c r="AU102" s="2919"/>
      <c r="AV102" s="2919"/>
      <c r="AW102" s="2919"/>
      <c r="AX102" s="2919"/>
      <c r="AY102" s="2919"/>
      <c r="AZ102" s="2919"/>
      <c r="BA102" s="2919"/>
      <c r="BB102" s="2919"/>
      <c r="BC102" s="2919"/>
      <c r="BD102" s="2919"/>
      <c r="BE102" s="2919"/>
      <c r="BF102" s="2919"/>
      <c r="BG102" s="2919"/>
      <c r="BH102" s="2842"/>
    </row>
    <row r="103" spans="1:60" s="2906" customFormat="1" ht="12.75" customHeight="1">
      <c r="B103" s="2918"/>
      <c r="C103" s="2917"/>
      <c r="D103" s="2891" t="str">
        <f t="shared" si="2"/>
        <v>Medium</v>
      </c>
      <c r="E103" s="2891" t="s">
        <v>2696</v>
      </c>
      <c r="F103" s="2919"/>
      <c r="G103" s="2919"/>
      <c r="H103" s="2919"/>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19"/>
      <c r="AD103" s="2919"/>
      <c r="AE103" s="2919"/>
      <c r="AF103" s="2919"/>
      <c r="AG103" s="2919"/>
      <c r="AH103" s="2919"/>
      <c r="AI103" s="2919"/>
      <c r="AJ103" s="2919"/>
      <c r="AK103" s="2919"/>
      <c r="AL103" s="2919"/>
      <c r="AM103" s="2919"/>
      <c r="AN103" s="2919"/>
      <c r="AO103" s="2919"/>
      <c r="AP103" s="2919"/>
      <c r="AQ103" s="2919"/>
      <c r="AR103" s="2919"/>
      <c r="AS103" s="2919"/>
      <c r="AT103" s="2919"/>
      <c r="AU103" s="2919"/>
      <c r="AV103" s="2919"/>
      <c r="AW103" s="2919"/>
      <c r="AX103" s="2919"/>
      <c r="AY103" s="2919"/>
      <c r="AZ103" s="2919"/>
      <c r="BA103" s="2919"/>
      <c r="BB103" s="2919"/>
      <c r="BC103" s="2919"/>
      <c r="BD103" s="2919"/>
      <c r="BE103" s="2919"/>
      <c r="BF103" s="2919"/>
      <c r="BG103" s="2919"/>
      <c r="BH103" s="2842"/>
    </row>
    <row r="104" spans="1:60" s="2906" customFormat="1" ht="12.75" customHeight="1">
      <c r="B104" s="2918"/>
      <c r="C104" s="2917"/>
      <c r="D104" s="2891" t="str">
        <f t="shared" si="2"/>
        <v>High</v>
      </c>
      <c r="E104" s="2891" t="s">
        <v>2696</v>
      </c>
      <c r="F104" s="2919"/>
      <c r="G104" s="2919"/>
      <c r="H104" s="2919"/>
      <c r="I104" s="2919"/>
      <c r="J104" s="2919"/>
      <c r="K104" s="2919"/>
      <c r="L104" s="2919"/>
      <c r="M104" s="2919"/>
      <c r="N104" s="2919"/>
      <c r="O104" s="2919"/>
      <c r="P104" s="2919"/>
      <c r="Q104" s="2919"/>
      <c r="R104" s="2919"/>
      <c r="S104" s="2919"/>
      <c r="T104" s="2919"/>
      <c r="U104" s="2919"/>
      <c r="V104" s="2919"/>
      <c r="W104" s="2919"/>
      <c r="X104" s="2919"/>
      <c r="Y104" s="2919"/>
      <c r="Z104" s="2919"/>
      <c r="AA104" s="2919"/>
      <c r="AB104" s="2919"/>
      <c r="AC104" s="2919"/>
      <c r="AD104" s="2919"/>
      <c r="AE104" s="2919"/>
      <c r="AF104" s="2919"/>
      <c r="AG104" s="2919"/>
      <c r="AH104" s="2919"/>
      <c r="AI104" s="2919"/>
      <c r="AJ104" s="2919"/>
      <c r="AK104" s="2919"/>
      <c r="AL104" s="2919"/>
      <c r="AM104" s="2919"/>
      <c r="AN104" s="2919"/>
      <c r="AO104" s="2919"/>
      <c r="AP104" s="2919"/>
      <c r="AQ104" s="2919"/>
      <c r="AR104" s="2919"/>
      <c r="AS104" s="2919"/>
      <c r="AT104" s="2919"/>
      <c r="AU104" s="2919"/>
      <c r="AV104" s="2919"/>
      <c r="AW104" s="2919"/>
      <c r="AX104" s="2919"/>
      <c r="AY104" s="2919"/>
      <c r="AZ104" s="2919"/>
      <c r="BA104" s="2919"/>
      <c r="BB104" s="2919"/>
      <c r="BC104" s="2919"/>
      <c r="BD104" s="2919"/>
      <c r="BE104" s="2919"/>
      <c r="BF104" s="2919"/>
      <c r="BG104" s="2919"/>
      <c r="BH104" s="2842"/>
    </row>
    <row r="105" spans="1:60" s="2906" customFormat="1" ht="12.75" customHeight="1">
      <c r="B105" s="2918"/>
      <c r="C105" s="2917"/>
      <c r="D105" s="2891" t="str">
        <f t="shared" si="2"/>
        <v>Very High</v>
      </c>
      <c r="E105" s="2891" t="s">
        <v>2696</v>
      </c>
      <c r="F105" s="2919"/>
      <c r="G105" s="2919"/>
      <c r="H105" s="2919"/>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19"/>
      <c r="AD105" s="2919"/>
      <c r="AE105" s="2919"/>
      <c r="AF105" s="2919"/>
      <c r="AG105" s="2919"/>
      <c r="AH105" s="2919"/>
      <c r="AI105" s="2919"/>
      <c r="AJ105" s="2919"/>
      <c r="AK105" s="2919"/>
      <c r="AL105" s="2919"/>
      <c r="AM105" s="2919"/>
      <c r="AN105" s="2919"/>
      <c r="AO105" s="2919"/>
      <c r="AP105" s="2919"/>
      <c r="AQ105" s="2919"/>
      <c r="AR105" s="2919"/>
      <c r="AS105" s="2919"/>
      <c r="AT105" s="2919"/>
      <c r="AU105" s="2919"/>
      <c r="AV105" s="2919"/>
      <c r="AW105" s="2919"/>
      <c r="AX105" s="2919"/>
      <c r="AY105" s="2919"/>
      <c r="AZ105" s="2919"/>
      <c r="BA105" s="2919"/>
      <c r="BB105" s="2919"/>
      <c r="BC105" s="2919"/>
      <c r="BD105" s="2919"/>
      <c r="BE105" s="2919"/>
      <c r="BF105" s="2919"/>
      <c r="BG105" s="2919"/>
      <c r="BH105" s="2842"/>
    </row>
    <row r="106" spans="1:60" s="2906" customFormat="1" ht="12.75" customHeight="1">
      <c r="B106" s="2918">
        <v>7</v>
      </c>
      <c r="C106" s="2917" t="s">
        <v>2699</v>
      </c>
      <c r="D106" s="2891" t="str">
        <f t="shared" si="2"/>
        <v>Low</v>
      </c>
      <c r="E106" s="2891" t="s">
        <v>1396</v>
      </c>
      <c r="F106" s="2919"/>
      <c r="G106" s="2919"/>
      <c r="H106" s="2919"/>
      <c r="I106" s="2919"/>
      <c r="J106" s="2919"/>
      <c r="K106" s="2919"/>
      <c r="L106" s="2919"/>
      <c r="M106" s="2919"/>
      <c r="N106" s="2919"/>
      <c r="O106" s="2919"/>
      <c r="P106" s="2919"/>
      <c r="Q106" s="2919"/>
      <c r="R106" s="2919"/>
      <c r="S106" s="2919"/>
      <c r="T106" s="2919"/>
      <c r="U106" s="2919"/>
      <c r="V106" s="2919"/>
      <c r="W106" s="2919"/>
      <c r="X106" s="2919"/>
      <c r="Y106" s="2919"/>
      <c r="Z106" s="2919"/>
      <c r="AA106" s="2919"/>
      <c r="AB106" s="2919"/>
      <c r="AC106" s="2919"/>
      <c r="AD106" s="2919"/>
      <c r="AE106" s="2919"/>
      <c r="AF106" s="2919"/>
      <c r="AG106" s="2919"/>
      <c r="AH106" s="2919"/>
      <c r="AI106" s="2919"/>
      <c r="AJ106" s="2919"/>
      <c r="AK106" s="2919"/>
      <c r="AL106" s="2919"/>
      <c r="AM106" s="2919"/>
      <c r="AN106" s="2919"/>
      <c r="AO106" s="2919"/>
      <c r="AP106" s="2919"/>
      <c r="AQ106" s="2919"/>
      <c r="AR106" s="2919"/>
      <c r="AS106" s="2919"/>
      <c r="AT106" s="2919"/>
      <c r="AU106" s="2919"/>
      <c r="AV106" s="2919"/>
      <c r="AW106" s="2919"/>
      <c r="AX106" s="2919"/>
      <c r="AY106" s="2919"/>
      <c r="AZ106" s="2919"/>
      <c r="BA106" s="2919"/>
      <c r="BB106" s="2919"/>
      <c r="BC106" s="2919"/>
      <c r="BD106" s="2919"/>
      <c r="BE106" s="2919"/>
      <c r="BF106" s="2919"/>
      <c r="BG106" s="2919"/>
      <c r="BH106" s="2842"/>
    </row>
    <row r="107" spans="1:60" s="2906" customFormat="1" ht="12.75" customHeight="1">
      <c r="B107" s="2918"/>
      <c r="C107" s="2891"/>
      <c r="D107" s="2891" t="str">
        <f t="shared" si="2"/>
        <v>Medium</v>
      </c>
      <c r="E107" s="2891" t="s">
        <v>1396</v>
      </c>
      <c r="F107" s="2919"/>
      <c r="G107" s="2919"/>
      <c r="H107" s="2919"/>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19"/>
      <c r="AD107" s="2919"/>
      <c r="AE107" s="2919"/>
      <c r="AF107" s="2919"/>
      <c r="AG107" s="2919"/>
      <c r="AH107" s="2919"/>
      <c r="AI107" s="2919"/>
      <c r="AJ107" s="2919"/>
      <c r="AK107" s="2919"/>
      <c r="AL107" s="2919"/>
      <c r="AM107" s="2919"/>
      <c r="AN107" s="2919"/>
      <c r="AO107" s="2919"/>
      <c r="AP107" s="2919"/>
      <c r="AQ107" s="2919"/>
      <c r="AR107" s="2919"/>
      <c r="AS107" s="2919"/>
      <c r="AT107" s="2919"/>
      <c r="AU107" s="2919"/>
      <c r="AV107" s="2919"/>
      <c r="AW107" s="2919"/>
      <c r="AX107" s="2919"/>
      <c r="AY107" s="2919"/>
      <c r="AZ107" s="2919"/>
      <c r="BA107" s="2919"/>
      <c r="BB107" s="2919"/>
      <c r="BC107" s="2919"/>
      <c r="BD107" s="2919"/>
      <c r="BE107" s="2919"/>
      <c r="BF107" s="2919"/>
      <c r="BG107" s="2919"/>
      <c r="BH107" s="2842"/>
    </row>
    <row r="108" spans="1:60" s="2906" customFormat="1" ht="12.75" customHeight="1">
      <c r="B108" s="2918"/>
      <c r="C108" s="2891"/>
      <c r="D108" s="2891" t="str">
        <f t="shared" si="2"/>
        <v>High</v>
      </c>
      <c r="E108" s="2891" t="s">
        <v>1396</v>
      </c>
      <c r="F108" s="2919"/>
      <c r="G108" s="2919"/>
      <c r="H108" s="2919"/>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19"/>
      <c r="AD108" s="2919"/>
      <c r="AE108" s="2919"/>
      <c r="AF108" s="2919"/>
      <c r="AG108" s="2919"/>
      <c r="AH108" s="2919"/>
      <c r="AI108" s="2919"/>
      <c r="AJ108" s="2919"/>
      <c r="AK108" s="2919"/>
      <c r="AL108" s="2919"/>
      <c r="AM108" s="2919"/>
      <c r="AN108" s="2919"/>
      <c r="AO108" s="2919"/>
      <c r="AP108" s="2919"/>
      <c r="AQ108" s="2919"/>
      <c r="AR108" s="2919"/>
      <c r="AS108" s="2919"/>
      <c r="AT108" s="2919"/>
      <c r="AU108" s="2919"/>
      <c r="AV108" s="2919"/>
      <c r="AW108" s="2919"/>
      <c r="AX108" s="2919"/>
      <c r="AY108" s="2919"/>
      <c r="AZ108" s="2919"/>
      <c r="BA108" s="2919"/>
      <c r="BB108" s="2919"/>
      <c r="BC108" s="2919"/>
      <c r="BD108" s="2919"/>
      <c r="BE108" s="2919"/>
      <c r="BF108" s="2919"/>
      <c r="BG108" s="2919"/>
      <c r="BH108" s="2842"/>
    </row>
    <row r="109" spans="1:60" s="2906" customFormat="1" ht="12.75" customHeight="1">
      <c r="B109" s="2918"/>
      <c r="C109" s="2891"/>
      <c r="D109" s="2891" t="str">
        <f t="shared" si="2"/>
        <v>Very High</v>
      </c>
      <c r="E109" s="2891" t="s">
        <v>1396</v>
      </c>
      <c r="F109" s="2919"/>
      <c r="G109" s="2919"/>
      <c r="H109" s="2919"/>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19"/>
      <c r="AD109" s="2919"/>
      <c r="AE109" s="2919"/>
      <c r="AF109" s="2919"/>
      <c r="AG109" s="2919"/>
      <c r="AH109" s="2919"/>
      <c r="AI109" s="2919"/>
      <c r="AJ109" s="2919"/>
      <c r="AK109" s="2919"/>
      <c r="AL109" s="2919"/>
      <c r="AM109" s="2919"/>
      <c r="AN109" s="2919"/>
      <c r="AO109" s="2919"/>
      <c r="AP109" s="2919"/>
      <c r="AQ109" s="2919"/>
      <c r="AR109" s="2919"/>
      <c r="AS109" s="2919"/>
      <c r="AT109" s="2919"/>
      <c r="AU109" s="2919"/>
      <c r="AV109" s="2919"/>
      <c r="AW109" s="2919"/>
      <c r="AX109" s="2919"/>
      <c r="AY109" s="2919"/>
      <c r="AZ109" s="2919"/>
      <c r="BA109" s="2919"/>
      <c r="BB109" s="2919"/>
      <c r="BC109" s="2919"/>
      <c r="BD109" s="2919"/>
      <c r="BE109" s="2919"/>
      <c r="BF109" s="2919"/>
      <c r="BG109" s="2919"/>
      <c r="BH109" s="2842"/>
    </row>
    <row r="110" spans="1:60" ht="12.75" customHeight="1">
      <c r="B110" s="2972"/>
      <c r="C110" s="2959"/>
      <c r="D110" s="2959" t="s">
        <v>2669</v>
      </c>
      <c r="E110" s="2959" t="s">
        <v>1396</v>
      </c>
      <c r="F110" s="2973"/>
      <c r="G110" s="2973"/>
      <c r="H110" s="2973"/>
      <c r="I110" s="2973"/>
      <c r="J110" s="2973"/>
      <c r="K110" s="2973"/>
      <c r="L110" s="2973"/>
      <c r="M110" s="2973"/>
      <c r="N110" s="2973"/>
      <c r="O110" s="2973"/>
      <c r="P110" s="2973"/>
      <c r="Q110" s="2973"/>
      <c r="R110" s="2973"/>
      <c r="S110" s="2973"/>
      <c r="T110" s="2973"/>
      <c r="U110" s="2973"/>
      <c r="V110" s="2973"/>
      <c r="W110" s="2973"/>
      <c r="X110" s="2973"/>
      <c r="Y110" s="2973"/>
      <c r="Z110" s="2973"/>
      <c r="AA110" s="2973"/>
      <c r="AB110" s="2973"/>
      <c r="AC110" s="2973"/>
      <c r="AD110" s="2973"/>
      <c r="AE110" s="2973"/>
      <c r="AF110" s="2973"/>
      <c r="AG110" s="2973"/>
      <c r="AH110" s="2973"/>
      <c r="AI110" s="2973"/>
      <c r="AJ110" s="2973"/>
      <c r="AK110" s="2973"/>
      <c r="AL110" s="2973"/>
      <c r="AM110" s="2973"/>
      <c r="AN110" s="2973"/>
      <c r="AO110" s="2973"/>
      <c r="AP110" s="2973"/>
      <c r="AQ110" s="2973"/>
      <c r="AR110" s="2973"/>
      <c r="AS110" s="2973"/>
      <c r="AT110" s="2973"/>
      <c r="AU110" s="2973"/>
      <c r="AV110" s="2973"/>
      <c r="AW110" s="2973"/>
      <c r="AX110" s="2973"/>
      <c r="AY110" s="2973"/>
      <c r="AZ110" s="2973"/>
      <c r="BA110" s="2973"/>
      <c r="BB110" s="2973"/>
      <c r="BC110" s="2973"/>
      <c r="BD110" s="2973"/>
      <c r="BE110" s="2973"/>
      <c r="BF110" s="2973"/>
      <c r="BG110" s="2973"/>
    </row>
    <row r="111" spans="1:60">
      <c r="B111" s="2974"/>
      <c r="M111" s="2971"/>
    </row>
    <row r="112" spans="1:60" s="2194" customFormat="1" ht="12.75">
      <c r="A112" s="2944"/>
      <c r="B112" s="2903" t="s">
        <v>2705</v>
      </c>
      <c r="C112" s="2948"/>
      <c r="D112" s="2966"/>
      <c r="E112" s="2967"/>
      <c r="F112" s="2946"/>
      <c r="G112" s="2946"/>
      <c r="H112" s="2946"/>
      <c r="I112" s="2946"/>
      <c r="J112" s="2946"/>
      <c r="M112" s="2968"/>
      <c r="O112" s="2905"/>
      <c r="P112" s="2945"/>
      <c r="Q112" s="2946"/>
      <c r="R112" s="2946"/>
      <c r="S112" s="2946"/>
      <c r="T112" s="2946"/>
      <c r="U112" s="2946"/>
      <c r="V112" s="2946"/>
    </row>
    <row r="113" spans="1:59" s="2194" customFormat="1" ht="12.75">
      <c r="A113" s="2944"/>
      <c r="B113" s="2951" t="s">
        <v>2687</v>
      </c>
      <c r="D113" s="2905"/>
      <c r="E113" s="2945"/>
      <c r="F113" s="2946"/>
      <c r="G113" s="2946"/>
      <c r="H113" s="2946"/>
      <c r="I113" s="2946"/>
      <c r="J113" s="2946"/>
      <c r="M113" s="2968"/>
      <c r="O113" s="2905"/>
      <c r="P113" s="2945"/>
      <c r="Q113" s="2946"/>
      <c r="R113" s="2946"/>
      <c r="S113" s="2946"/>
      <c r="T113" s="2946"/>
      <c r="U113" s="2946"/>
      <c r="V113" s="2946"/>
    </row>
    <row r="114" spans="1:59" s="2906" customFormat="1" ht="27" customHeight="1">
      <c r="B114" s="3762" t="s">
        <v>2688</v>
      </c>
      <c r="C114" s="3763"/>
      <c r="D114" s="2907" t="s">
        <v>2664</v>
      </c>
      <c r="E114" s="2907" t="s">
        <v>244</v>
      </c>
      <c r="F114" s="3773">
        <v>41364</v>
      </c>
      <c r="G114" s="3773"/>
      <c r="H114" s="3773"/>
      <c r="I114" s="3773"/>
      <c r="J114" s="3773"/>
      <c r="K114" s="3773"/>
      <c r="L114" s="3773">
        <v>41729</v>
      </c>
      <c r="M114" s="3773"/>
      <c r="N114" s="3773"/>
      <c r="O114" s="3773"/>
      <c r="P114" s="3773"/>
      <c r="Q114" s="3773"/>
      <c r="R114" s="3773">
        <v>42094</v>
      </c>
      <c r="S114" s="3773"/>
      <c r="T114" s="3773"/>
      <c r="U114" s="3773"/>
      <c r="V114" s="3773"/>
      <c r="W114" s="3773"/>
      <c r="X114" s="3773">
        <v>42460</v>
      </c>
      <c r="Y114" s="3773"/>
      <c r="Z114" s="3773"/>
      <c r="AA114" s="3773"/>
      <c r="AB114" s="3773"/>
      <c r="AC114" s="3773"/>
      <c r="AD114" s="3773">
        <v>42825</v>
      </c>
      <c r="AE114" s="3773"/>
      <c r="AF114" s="3773"/>
      <c r="AG114" s="3773"/>
      <c r="AH114" s="3773"/>
      <c r="AI114" s="3773"/>
      <c r="AJ114" s="3773">
        <v>43190</v>
      </c>
      <c r="AK114" s="3773"/>
      <c r="AL114" s="3773"/>
      <c r="AM114" s="3773"/>
      <c r="AN114" s="3773"/>
      <c r="AO114" s="3773"/>
      <c r="AP114" s="3773">
        <v>43555</v>
      </c>
      <c r="AQ114" s="3773"/>
      <c r="AR114" s="3773"/>
      <c r="AS114" s="3773"/>
      <c r="AT114" s="3773"/>
      <c r="AU114" s="3773"/>
      <c r="AV114" s="3773">
        <v>43921</v>
      </c>
      <c r="AW114" s="3773"/>
      <c r="AX114" s="3773"/>
      <c r="AY114" s="3773"/>
      <c r="AZ114" s="3773"/>
      <c r="BA114" s="3773"/>
      <c r="BB114" s="3773">
        <v>44286</v>
      </c>
      <c r="BC114" s="3773"/>
      <c r="BD114" s="3773"/>
      <c r="BE114" s="3773"/>
      <c r="BF114" s="3773"/>
      <c r="BG114" s="3773"/>
    </row>
    <row r="115" spans="1:59" s="2906" customFormat="1" ht="24.75" customHeight="1">
      <c r="B115" s="2908"/>
      <c r="C115" s="2909"/>
      <c r="D115" s="2909"/>
      <c r="E115" s="2910"/>
      <c r="F115" s="3774" t="s">
        <v>2663</v>
      </c>
      <c r="G115" s="3774"/>
      <c r="H115" s="3774"/>
      <c r="I115" s="3774"/>
      <c r="J115" s="3774"/>
      <c r="K115" s="3774"/>
      <c r="L115" s="3774" t="s">
        <v>2663</v>
      </c>
      <c r="M115" s="3774"/>
      <c r="N115" s="3774"/>
      <c r="O115" s="3774"/>
      <c r="P115" s="3774"/>
      <c r="Q115" s="3774"/>
      <c r="R115" s="3774" t="s">
        <v>2663</v>
      </c>
      <c r="S115" s="3774"/>
      <c r="T115" s="3774"/>
      <c r="U115" s="3774"/>
      <c r="V115" s="3774"/>
      <c r="W115" s="3774"/>
      <c r="X115" s="3774" t="s">
        <v>2663</v>
      </c>
      <c r="Y115" s="3774"/>
      <c r="Z115" s="3774"/>
      <c r="AA115" s="3774"/>
      <c r="AB115" s="3774"/>
      <c r="AC115" s="3774"/>
      <c r="AD115" s="3774" t="s">
        <v>2663</v>
      </c>
      <c r="AE115" s="3774"/>
      <c r="AF115" s="3774"/>
      <c r="AG115" s="3774"/>
      <c r="AH115" s="3774"/>
      <c r="AI115" s="3774"/>
      <c r="AJ115" s="3774" t="s">
        <v>2663</v>
      </c>
      <c r="AK115" s="3774"/>
      <c r="AL115" s="3774"/>
      <c r="AM115" s="3774"/>
      <c r="AN115" s="3774"/>
      <c r="AO115" s="3774"/>
      <c r="AP115" s="3774" t="s">
        <v>2663</v>
      </c>
      <c r="AQ115" s="3774"/>
      <c r="AR115" s="3774"/>
      <c r="AS115" s="3774"/>
      <c r="AT115" s="3774"/>
      <c r="AU115" s="3774"/>
      <c r="AV115" s="3774" t="s">
        <v>2663</v>
      </c>
      <c r="AW115" s="3774"/>
      <c r="AX115" s="3774"/>
      <c r="AY115" s="3774"/>
      <c r="AZ115" s="3774"/>
      <c r="BA115" s="3774"/>
      <c r="BB115" s="3774" t="s">
        <v>2663</v>
      </c>
      <c r="BC115" s="3774"/>
      <c r="BD115" s="3774"/>
      <c r="BE115" s="3774"/>
      <c r="BF115" s="3774"/>
      <c r="BG115" s="3774"/>
    </row>
    <row r="116" spans="1:59" s="2906" customFormat="1" ht="15.75" customHeight="1">
      <c r="B116" s="2911"/>
      <c r="C116" s="2912"/>
      <c r="D116" s="2912"/>
      <c r="E116" s="2913"/>
      <c r="F116" s="2958" t="s">
        <v>1813</v>
      </c>
      <c r="G116" s="2961" t="s">
        <v>1814</v>
      </c>
      <c r="H116" s="2961" t="s">
        <v>1815</v>
      </c>
      <c r="I116" s="2962" t="s">
        <v>2708</v>
      </c>
      <c r="J116" s="2969" t="s">
        <v>2709</v>
      </c>
      <c r="K116" s="2964" t="s">
        <v>2672</v>
      </c>
      <c r="L116" s="2958" t="s">
        <v>1813</v>
      </c>
      <c r="M116" s="2961" t="s">
        <v>1814</v>
      </c>
      <c r="N116" s="2961" t="s">
        <v>1815</v>
      </c>
      <c r="O116" s="2962" t="s">
        <v>2708</v>
      </c>
      <c r="P116" s="2969" t="s">
        <v>2709</v>
      </c>
      <c r="Q116" s="2964" t="s">
        <v>2672</v>
      </c>
      <c r="R116" s="2958" t="s">
        <v>1813</v>
      </c>
      <c r="S116" s="2961" t="s">
        <v>1814</v>
      </c>
      <c r="T116" s="2961" t="s">
        <v>1815</v>
      </c>
      <c r="U116" s="2962" t="s">
        <v>2708</v>
      </c>
      <c r="V116" s="2969" t="s">
        <v>2709</v>
      </c>
      <c r="W116" s="2964" t="s">
        <v>2672</v>
      </c>
      <c r="X116" s="2958" t="s">
        <v>1813</v>
      </c>
      <c r="Y116" s="2961" t="s">
        <v>1814</v>
      </c>
      <c r="Z116" s="2961" t="s">
        <v>1815</v>
      </c>
      <c r="AA116" s="2962" t="s">
        <v>2708</v>
      </c>
      <c r="AB116" s="2969" t="s">
        <v>2709</v>
      </c>
      <c r="AC116" s="2964" t="s">
        <v>2672</v>
      </c>
      <c r="AD116" s="2958" t="s">
        <v>1813</v>
      </c>
      <c r="AE116" s="2961" t="s">
        <v>1814</v>
      </c>
      <c r="AF116" s="2961" t="s">
        <v>1815</v>
      </c>
      <c r="AG116" s="2962" t="s">
        <v>2708</v>
      </c>
      <c r="AH116" s="2969" t="s">
        <v>2709</v>
      </c>
      <c r="AI116" s="2964" t="s">
        <v>2672</v>
      </c>
      <c r="AJ116" s="2958" t="s">
        <v>1813</v>
      </c>
      <c r="AK116" s="2961" t="s">
        <v>1814</v>
      </c>
      <c r="AL116" s="2961" t="s">
        <v>1815</v>
      </c>
      <c r="AM116" s="2962" t="s">
        <v>2708</v>
      </c>
      <c r="AN116" s="2969" t="s">
        <v>2709</v>
      </c>
      <c r="AO116" s="2964" t="s">
        <v>2672</v>
      </c>
      <c r="AP116" s="2958" t="s">
        <v>1813</v>
      </c>
      <c r="AQ116" s="2961" t="s">
        <v>1814</v>
      </c>
      <c r="AR116" s="2961" t="s">
        <v>1815</v>
      </c>
      <c r="AS116" s="2962" t="s">
        <v>2708</v>
      </c>
      <c r="AT116" s="2969" t="s">
        <v>2709</v>
      </c>
      <c r="AU116" s="2964" t="s">
        <v>2672</v>
      </c>
      <c r="AV116" s="2958" t="s">
        <v>1813</v>
      </c>
      <c r="AW116" s="2961" t="s">
        <v>1814</v>
      </c>
      <c r="AX116" s="2961" t="s">
        <v>1815</v>
      </c>
      <c r="AY116" s="2962" t="s">
        <v>2708</v>
      </c>
      <c r="AZ116" s="2969" t="s">
        <v>2709</v>
      </c>
      <c r="BA116" s="2964" t="s">
        <v>2672</v>
      </c>
      <c r="BB116" s="2958" t="s">
        <v>1813</v>
      </c>
      <c r="BC116" s="2961" t="s">
        <v>1814</v>
      </c>
      <c r="BD116" s="2961" t="s">
        <v>1815</v>
      </c>
      <c r="BE116" s="2962" t="s">
        <v>2708</v>
      </c>
      <c r="BF116" s="2969" t="s">
        <v>2709</v>
      </c>
      <c r="BG116" s="2964" t="s">
        <v>2672</v>
      </c>
    </row>
    <row r="117" spans="1:59" s="2906" customFormat="1" ht="12.75">
      <c r="B117" s="2914" t="s">
        <v>2689</v>
      </c>
      <c r="C117" s="2915"/>
      <c r="D117" s="2915"/>
      <c r="E117" s="2891"/>
      <c r="F117" s="2238"/>
      <c r="G117" s="2891"/>
      <c r="H117" s="2891"/>
      <c r="I117" s="2891"/>
      <c r="J117" s="2891"/>
      <c r="K117" s="2891"/>
      <c r="L117" s="2238"/>
      <c r="M117" s="2891"/>
      <c r="N117" s="2891"/>
      <c r="O117" s="2891"/>
      <c r="P117" s="2891"/>
      <c r="Q117" s="2891"/>
      <c r="R117" s="2238"/>
      <c r="S117" s="2891"/>
      <c r="T117" s="2891"/>
      <c r="U117" s="2891"/>
      <c r="V117" s="2891"/>
      <c r="W117" s="2891"/>
      <c r="X117" s="2238"/>
      <c r="Y117" s="2891"/>
      <c r="Z117" s="2891"/>
      <c r="AA117" s="2891"/>
      <c r="AB117" s="2891"/>
      <c r="AC117" s="2891"/>
      <c r="AD117" s="2238"/>
      <c r="AE117" s="2891"/>
      <c r="AF117" s="2891"/>
      <c r="AG117" s="2891"/>
      <c r="AH117" s="2891"/>
      <c r="AI117" s="2891"/>
      <c r="AJ117" s="2238"/>
      <c r="AK117" s="2891"/>
      <c r="AL117" s="2891"/>
      <c r="AM117" s="2891"/>
      <c r="AN117" s="2891"/>
      <c r="AO117" s="2891"/>
      <c r="AP117" s="2238"/>
      <c r="AQ117" s="2891"/>
      <c r="AR117" s="2891"/>
      <c r="AS117" s="2891"/>
      <c r="AT117" s="2891"/>
      <c r="AU117" s="2891"/>
      <c r="AV117" s="2238"/>
      <c r="AW117" s="2891"/>
      <c r="AX117" s="2891"/>
      <c r="AY117" s="2891"/>
      <c r="AZ117" s="2891"/>
      <c r="BA117" s="2891"/>
      <c r="BB117" s="2238"/>
      <c r="BC117" s="2891"/>
      <c r="BD117" s="2891"/>
      <c r="BE117" s="2891"/>
      <c r="BF117" s="2891"/>
      <c r="BG117" s="2891"/>
    </row>
    <row r="118" spans="1:59" s="2906" customFormat="1" ht="12.75" customHeight="1">
      <c r="B118" s="2918">
        <v>1</v>
      </c>
      <c r="C118" s="2891" t="s">
        <v>2690</v>
      </c>
      <c r="D118" s="2891" t="s">
        <v>2683</v>
      </c>
      <c r="E118" s="2891" t="s">
        <v>2691</v>
      </c>
      <c r="F118" s="2919"/>
      <c r="G118" s="2919"/>
      <c r="H118" s="2919"/>
      <c r="I118" s="2919"/>
      <c r="J118" s="2919"/>
      <c r="K118" s="2919"/>
      <c r="L118" s="2919"/>
      <c r="M118" s="2919"/>
      <c r="N118" s="2919"/>
      <c r="O118" s="2919"/>
      <c r="P118" s="2919"/>
      <c r="Q118" s="2919"/>
      <c r="R118" s="2919"/>
      <c r="S118" s="2919"/>
      <c r="T118" s="2919"/>
      <c r="U118" s="2919"/>
      <c r="V118" s="2919"/>
      <c r="W118" s="2919"/>
      <c r="X118" s="2919"/>
      <c r="Y118" s="2919"/>
      <c r="Z118" s="2919"/>
      <c r="AA118" s="2919"/>
      <c r="AB118" s="2919"/>
      <c r="AC118" s="2919"/>
      <c r="AD118" s="2919"/>
      <c r="AE118" s="2919"/>
      <c r="AF118" s="2919"/>
      <c r="AG118" s="2919"/>
      <c r="AH118" s="2919"/>
      <c r="AI118" s="2919"/>
      <c r="AJ118" s="2919"/>
      <c r="AK118" s="2919"/>
      <c r="AL118" s="2919"/>
      <c r="AM118" s="2919"/>
      <c r="AN118" s="2919"/>
      <c r="AO118" s="2919"/>
      <c r="AP118" s="2919"/>
      <c r="AQ118" s="2919"/>
      <c r="AR118" s="2919"/>
      <c r="AS118" s="2919"/>
      <c r="AT118" s="2919"/>
      <c r="AU118" s="2919"/>
      <c r="AV118" s="2919"/>
      <c r="AW118" s="2919"/>
      <c r="AX118" s="2919"/>
      <c r="AY118" s="2919"/>
      <c r="AZ118" s="2919"/>
      <c r="BA118" s="2919"/>
      <c r="BB118" s="2919"/>
      <c r="BC118" s="2919"/>
      <c r="BD118" s="2919"/>
      <c r="BE118" s="2919"/>
      <c r="BF118" s="2919"/>
      <c r="BG118" s="2919"/>
    </row>
    <row r="119" spans="1:59" s="2906" customFormat="1" ht="12.75" customHeight="1">
      <c r="B119" s="2918"/>
      <c r="C119" s="2891"/>
      <c r="D119" s="2891" t="s">
        <v>2679</v>
      </c>
      <c r="E119" s="2891" t="s">
        <v>2691</v>
      </c>
      <c r="F119" s="2919"/>
      <c r="G119" s="2919"/>
      <c r="H119" s="2919"/>
      <c r="I119" s="2919"/>
      <c r="J119" s="2919"/>
      <c r="K119" s="2919"/>
      <c r="L119" s="2919"/>
      <c r="M119" s="2919"/>
      <c r="N119" s="2919"/>
      <c r="O119" s="2919"/>
      <c r="P119" s="2919"/>
      <c r="Q119" s="2919"/>
      <c r="R119" s="2919"/>
      <c r="S119" s="2919"/>
      <c r="T119" s="2919"/>
      <c r="U119" s="2919"/>
      <c r="V119" s="2919"/>
      <c r="W119" s="2919"/>
      <c r="X119" s="2919"/>
      <c r="Y119" s="2919"/>
      <c r="Z119" s="2919"/>
      <c r="AA119" s="2919"/>
      <c r="AB119" s="2919"/>
      <c r="AC119" s="2919"/>
      <c r="AD119" s="2919"/>
      <c r="AE119" s="2919"/>
      <c r="AF119" s="2919"/>
      <c r="AG119" s="2919"/>
      <c r="AH119" s="2919"/>
      <c r="AI119" s="2919"/>
      <c r="AJ119" s="2919"/>
      <c r="AK119" s="2919"/>
      <c r="AL119" s="2919"/>
      <c r="AM119" s="2919"/>
      <c r="AN119" s="2919"/>
      <c r="AO119" s="2919"/>
      <c r="AP119" s="2919"/>
      <c r="AQ119" s="2919"/>
      <c r="AR119" s="2919"/>
      <c r="AS119" s="2919"/>
      <c r="AT119" s="2919"/>
      <c r="AU119" s="2919"/>
      <c r="AV119" s="2919"/>
      <c r="AW119" s="2919"/>
      <c r="AX119" s="2919"/>
      <c r="AY119" s="2919"/>
      <c r="AZ119" s="2919"/>
      <c r="BA119" s="2919"/>
      <c r="BB119" s="2919"/>
      <c r="BC119" s="2919"/>
      <c r="BD119" s="2919"/>
      <c r="BE119" s="2919"/>
      <c r="BF119" s="2919"/>
      <c r="BG119" s="2919"/>
    </row>
    <row r="120" spans="1:59" s="2906" customFormat="1" ht="12.75" customHeight="1">
      <c r="B120" s="2920"/>
      <c r="C120" s="2891"/>
      <c r="D120" s="2891" t="s">
        <v>2675</v>
      </c>
      <c r="E120" s="2891" t="s">
        <v>2691</v>
      </c>
      <c r="F120" s="2919"/>
      <c r="G120" s="2919"/>
      <c r="H120" s="2919"/>
      <c r="I120" s="2919"/>
      <c r="J120" s="2919"/>
      <c r="K120" s="2919"/>
      <c r="L120" s="2919"/>
      <c r="M120" s="2919"/>
      <c r="N120" s="2919"/>
      <c r="O120" s="2919"/>
      <c r="P120" s="2919"/>
      <c r="Q120" s="2919"/>
      <c r="R120" s="2919"/>
      <c r="S120" s="2919"/>
      <c r="T120" s="2919"/>
      <c r="U120" s="2919"/>
      <c r="V120" s="2919"/>
      <c r="W120" s="2919"/>
      <c r="X120" s="2919"/>
      <c r="Y120" s="2919"/>
      <c r="Z120" s="2919"/>
      <c r="AA120" s="2919"/>
      <c r="AB120" s="2919"/>
      <c r="AC120" s="2919"/>
      <c r="AD120" s="2919"/>
      <c r="AE120" s="2919"/>
      <c r="AF120" s="2919"/>
      <c r="AG120" s="2919"/>
      <c r="AH120" s="2919"/>
      <c r="AI120" s="2919"/>
      <c r="AJ120" s="2919"/>
      <c r="AK120" s="2919"/>
      <c r="AL120" s="2919"/>
      <c r="AM120" s="2919"/>
      <c r="AN120" s="2919"/>
      <c r="AO120" s="2919"/>
      <c r="AP120" s="2919"/>
      <c r="AQ120" s="2919"/>
      <c r="AR120" s="2919"/>
      <c r="AS120" s="2919"/>
      <c r="AT120" s="2919"/>
      <c r="AU120" s="2919"/>
      <c r="AV120" s="2919"/>
      <c r="AW120" s="2919"/>
      <c r="AX120" s="2919"/>
      <c r="AY120" s="2919"/>
      <c r="AZ120" s="2919"/>
      <c r="BA120" s="2919"/>
      <c r="BB120" s="2919"/>
      <c r="BC120" s="2919"/>
      <c r="BD120" s="2919"/>
      <c r="BE120" s="2919"/>
      <c r="BF120" s="2919"/>
      <c r="BG120" s="2919"/>
    </row>
    <row r="121" spans="1:59" s="2906" customFormat="1" ht="12.75" customHeight="1">
      <c r="B121" s="2920"/>
      <c r="C121" s="2891"/>
      <c r="D121" s="2891" t="s">
        <v>2669</v>
      </c>
      <c r="E121" s="2891" t="s">
        <v>2691</v>
      </c>
      <c r="F121" s="2919"/>
      <c r="G121" s="2919"/>
      <c r="H121" s="2919"/>
      <c r="I121" s="2919"/>
      <c r="J121" s="2919"/>
      <c r="K121" s="2919"/>
      <c r="L121" s="2919"/>
      <c r="M121" s="2919"/>
      <c r="N121" s="2919"/>
      <c r="O121" s="2919"/>
      <c r="P121" s="2919"/>
      <c r="Q121" s="2919"/>
      <c r="R121" s="2919"/>
      <c r="S121" s="2919"/>
      <c r="T121" s="2919"/>
      <c r="U121" s="2919"/>
      <c r="V121" s="2919"/>
      <c r="W121" s="2919"/>
      <c r="X121" s="2919"/>
      <c r="Y121" s="2919"/>
      <c r="Z121" s="2919"/>
      <c r="AA121" s="2919"/>
      <c r="AB121" s="2919"/>
      <c r="AC121" s="2919"/>
      <c r="AD121" s="2919"/>
      <c r="AE121" s="2919"/>
      <c r="AF121" s="2919"/>
      <c r="AG121" s="2919"/>
      <c r="AH121" s="2919"/>
      <c r="AI121" s="2919"/>
      <c r="AJ121" s="2919"/>
      <c r="AK121" s="2919"/>
      <c r="AL121" s="2919"/>
      <c r="AM121" s="2919"/>
      <c r="AN121" s="2919"/>
      <c r="AO121" s="2919"/>
      <c r="AP121" s="2919"/>
      <c r="AQ121" s="2919"/>
      <c r="AR121" s="2919"/>
      <c r="AS121" s="2919"/>
      <c r="AT121" s="2919"/>
      <c r="AU121" s="2919"/>
      <c r="AV121" s="2919"/>
      <c r="AW121" s="2919"/>
      <c r="AX121" s="2919"/>
      <c r="AY121" s="2919"/>
      <c r="AZ121" s="2919"/>
      <c r="BA121" s="2919"/>
      <c r="BB121" s="2919"/>
      <c r="BC121" s="2919"/>
      <c r="BD121" s="2919"/>
      <c r="BE121" s="2919"/>
      <c r="BF121" s="2919"/>
      <c r="BG121" s="2919"/>
    </row>
    <row r="122" spans="1:59" s="2906" customFormat="1" ht="12.75" customHeight="1">
      <c r="B122" s="2920">
        <v>2</v>
      </c>
      <c r="C122" s="2891" t="s">
        <v>2692</v>
      </c>
      <c r="D122" s="2891" t="str">
        <f>D118</f>
        <v>Low</v>
      </c>
      <c r="E122" s="2891" t="s">
        <v>2693</v>
      </c>
      <c r="F122" s="2919"/>
      <c r="G122" s="2919"/>
      <c r="H122" s="2919"/>
      <c r="I122" s="2919"/>
      <c r="J122" s="2919"/>
      <c r="K122" s="2919"/>
      <c r="L122" s="2919"/>
      <c r="M122" s="2919"/>
      <c r="N122" s="2919"/>
      <c r="O122" s="2919"/>
      <c r="P122" s="2919"/>
      <c r="Q122" s="2919"/>
      <c r="R122" s="2919"/>
      <c r="S122" s="2919"/>
      <c r="T122" s="2919"/>
      <c r="U122" s="2919"/>
      <c r="V122" s="2919"/>
      <c r="W122" s="2919"/>
      <c r="X122" s="2919"/>
      <c r="Y122" s="2919"/>
      <c r="Z122" s="2919"/>
      <c r="AA122" s="2919"/>
      <c r="AB122" s="2919"/>
      <c r="AC122" s="2919"/>
      <c r="AD122" s="2919"/>
      <c r="AE122" s="2919"/>
      <c r="AF122" s="2919"/>
      <c r="AG122" s="2919"/>
      <c r="AH122" s="2919"/>
      <c r="AI122" s="2919"/>
      <c r="AJ122" s="2919"/>
      <c r="AK122" s="2919"/>
      <c r="AL122" s="2919"/>
      <c r="AM122" s="2919"/>
      <c r="AN122" s="2919"/>
      <c r="AO122" s="2919"/>
      <c r="AP122" s="2919"/>
      <c r="AQ122" s="2919"/>
      <c r="AR122" s="2919"/>
      <c r="AS122" s="2919"/>
      <c r="AT122" s="2919"/>
      <c r="AU122" s="2919"/>
      <c r="AV122" s="2919"/>
      <c r="AW122" s="2919"/>
      <c r="AX122" s="2919"/>
      <c r="AY122" s="2919"/>
      <c r="AZ122" s="2919"/>
      <c r="BA122" s="2919"/>
      <c r="BB122" s="2919"/>
      <c r="BC122" s="2919"/>
      <c r="BD122" s="2919"/>
      <c r="BE122" s="2919"/>
      <c r="BF122" s="2919"/>
      <c r="BG122" s="2919"/>
    </row>
    <row r="123" spans="1:59" s="2906" customFormat="1" ht="12.75" customHeight="1">
      <c r="B123" s="2920"/>
      <c r="C123" s="2891"/>
      <c r="D123" s="2891" t="str">
        <f t="shared" ref="D123:D145" si="3">D119</f>
        <v>Medium</v>
      </c>
      <c r="E123" s="2891" t="s">
        <v>2693</v>
      </c>
      <c r="F123" s="2919"/>
      <c r="G123" s="2919"/>
      <c r="H123" s="2919"/>
      <c r="I123" s="2919"/>
      <c r="J123" s="2919"/>
      <c r="K123" s="2919"/>
      <c r="L123" s="2919"/>
      <c r="M123" s="2919"/>
      <c r="N123" s="2919"/>
      <c r="O123" s="2919"/>
      <c r="P123" s="2919"/>
      <c r="Q123" s="2919"/>
      <c r="R123" s="2919"/>
      <c r="S123" s="2919"/>
      <c r="T123" s="2919"/>
      <c r="U123" s="2919"/>
      <c r="V123" s="2919"/>
      <c r="W123" s="2919"/>
      <c r="X123" s="2919"/>
      <c r="Y123" s="2919"/>
      <c r="Z123" s="2919"/>
      <c r="AA123" s="2919"/>
      <c r="AB123" s="2919"/>
      <c r="AC123" s="2919"/>
      <c r="AD123" s="2919"/>
      <c r="AE123" s="2919"/>
      <c r="AF123" s="2919"/>
      <c r="AG123" s="2919"/>
      <c r="AH123" s="2919"/>
      <c r="AI123" s="2919"/>
      <c r="AJ123" s="2919"/>
      <c r="AK123" s="2919"/>
      <c r="AL123" s="2919"/>
      <c r="AM123" s="2919"/>
      <c r="AN123" s="2919"/>
      <c r="AO123" s="2919"/>
      <c r="AP123" s="2919"/>
      <c r="AQ123" s="2919"/>
      <c r="AR123" s="2919"/>
      <c r="AS123" s="2919"/>
      <c r="AT123" s="2919"/>
      <c r="AU123" s="2919"/>
      <c r="AV123" s="2919"/>
      <c r="AW123" s="2919"/>
      <c r="AX123" s="2919"/>
      <c r="AY123" s="2919"/>
      <c r="AZ123" s="2919"/>
      <c r="BA123" s="2919"/>
      <c r="BB123" s="2919"/>
      <c r="BC123" s="2919"/>
      <c r="BD123" s="2919"/>
      <c r="BE123" s="2919"/>
      <c r="BF123" s="2919"/>
      <c r="BG123" s="2919"/>
    </row>
    <row r="124" spans="1:59" s="2906" customFormat="1" ht="12.75" customHeight="1">
      <c r="B124" s="2920"/>
      <c r="C124" s="2891"/>
      <c r="D124" s="2891" t="str">
        <f t="shared" si="3"/>
        <v>High</v>
      </c>
      <c r="E124" s="2891" t="s">
        <v>2693</v>
      </c>
      <c r="F124" s="2919"/>
      <c r="G124" s="2919"/>
      <c r="H124" s="2919"/>
      <c r="I124" s="2919"/>
      <c r="J124" s="2919"/>
      <c r="K124" s="2919"/>
      <c r="L124" s="2919"/>
      <c r="M124" s="2919"/>
      <c r="N124" s="2919"/>
      <c r="O124" s="2919"/>
      <c r="P124" s="2919"/>
      <c r="Q124" s="2919"/>
      <c r="R124" s="2919"/>
      <c r="S124" s="2919"/>
      <c r="T124" s="2919"/>
      <c r="U124" s="2919"/>
      <c r="V124" s="2919"/>
      <c r="W124" s="2919"/>
      <c r="X124" s="2919"/>
      <c r="Y124" s="2919"/>
      <c r="Z124" s="2919"/>
      <c r="AA124" s="2919"/>
      <c r="AB124" s="2919"/>
      <c r="AC124" s="2919"/>
      <c r="AD124" s="2919"/>
      <c r="AE124" s="2919"/>
      <c r="AF124" s="2919"/>
      <c r="AG124" s="2919"/>
      <c r="AH124" s="2919"/>
      <c r="AI124" s="2919"/>
      <c r="AJ124" s="2919"/>
      <c r="AK124" s="2919"/>
      <c r="AL124" s="2919"/>
      <c r="AM124" s="2919"/>
      <c r="AN124" s="2919"/>
      <c r="AO124" s="2919"/>
      <c r="AP124" s="2919"/>
      <c r="AQ124" s="2919"/>
      <c r="AR124" s="2919"/>
      <c r="AS124" s="2919"/>
      <c r="AT124" s="2919"/>
      <c r="AU124" s="2919"/>
      <c r="AV124" s="2919"/>
      <c r="AW124" s="2919"/>
      <c r="AX124" s="2919"/>
      <c r="AY124" s="2919"/>
      <c r="AZ124" s="2919"/>
      <c r="BA124" s="2919"/>
      <c r="BB124" s="2919"/>
      <c r="BC124" s="2919"/>
      <c r="BD124" s="2919"/>
      <c r="BE124" s="2919"/>
      <c r="BF124" s="2919"/>
      <c r="BG124" s="2919"/>
    </row>
    <row r="125" spans="1:59" s="2906" customFormat="1" ht="12.75" customHeight="1">
      <c r="B125" s="2920"/>
      <c r="C125" s="2891"/>
      <c r="D125" s="2891" t="str">
        <f t="shared" si="3"/>
        <v>Very High</v>
      </c>
      <c r="E125" s="2891" t="s">
        <v>2693</v>
      </c>
      <c r="F125" s="2919"/>
      <c r="G125" s="2919"/>
      <c r="H125" s="2919"/>
      <c r="I125" s="2919"/>
      <c r="J125" s="2919"/>
      <c r="K125" s="2919"/>
      <c r="L125" s="2919"/>
      <c r="M125" s="2919"/>
      <c r="N125" s="2919"/>
      <c r="O125" s="2919"/>
      <c r="P125" s="2919"/>
      <c r="Q125" s="2919"/>
      <c r="R125" s="2919"/>
      <c r="S125" s="2919"/>
      <c r="T125" s="2919"/>
      <c r="U125" s="2919"/>
      <c r="V125" s="2919"/>
      <c r="W125" s="2919"/>
      <c r="X125" s="2919"/>
      <c r="Y125" s="2919"/>
      <c r="Z125" s="2919"/>
      <c r="AA125" s="2919"/>
      <c r="AB125" s="2919"/>
      <c r="AC125" s="2919"/>
      <c r="AD125" s="2919"/>
      <c r="AE125" s="2919"/>
      <c r="AF125" s="2919"/>
      <c r="AG125" s="2919"/>
      <c r="AH125" s="2919"/>
      <c r="AI125" s="2919"/>
      <c r="AJ125" s="2919"/>
      <c r="AK125" s="2919"/>
      <c r="AL125" s="2919"/>
      <c r="AM125" s="2919"/>
      <c r="AN125" s="2919"/>
      <c r="AO125" s="2919"/>
      <c r="AP125" s="2919"/>
      <c r="AQ125" s="2919"/>
      <c r="AR125" s="2919"/>
      <c r="AS125" s="2919"/>
      <c r="AT125" s="2919"/>
      <c r="AU125" s="2919"/>
      <c r="AV125" s="2919"/>
      <c r="AW125" s="2919"/>
      <c r="AX125" s="2919"/>
      <c r="AY125" s="2919"/>
      <c r="AZ125" s="2919"/>
      <c r="BA125" s="2919"/>
      <c r="BB125" s="2919"/>
      <c r="BC125" s="2919"/>
      <c r="BD125" s="2919"/>
      <c r="BE125" s="2919"/>
      <c r="BF125" s="2919"/>
      <c r="BG125" s="2919"/>
    </row>
    <row r="126" spans="1:59" s="2906" customFormat="1" ht="12.75" customHeight="1">
      <c r="B126" s="2920">
        <v>3</v>
      </c>
      <c r="C126" s="2891" t="s">
        <v>1846</v>
      </c>
      <c r="D126" s="2891" t="str">
        <f t="shared" si="3"/>
        <v>Low</v>
      </c>
      <c r="E126" s="2891" t="s">
        <v>2694</v>
      </c>
      <c r="F126" s="2919"/>
      <c r="G126" s="2919"/>
      <c r="H126" s="2919"/>
      <c r="I126" s="2919"/>
      <c r="J126" s="2919"/>
      <c r="K126" s="2919"/>
      <c r="L126" s="2919"/>
      <c r="M126" s="2919"/>
      <c r="N126" s="2919"/>
      <c r="O126" s="2919"/>
      <c r="P126" s="2919"/>
      <c r="Q126" s="2919"/>
      <c r="R126" s="2919"/>
      <c r="S126" s="2919"/>
      <c r="T126" s="2919"/>
      <c r="U126" s="2919"/>
      <c r="V126" s="2919"/>
      <c r="W126" s="2919"/>
      <c r="X126" s="2919"/>
      <c r="Y126" s="2919"/>
      <c r="Z126" s="2919"/>
      <c r="AA126" s="2919"/>
      <c r="AB126" s="2919"/>
      <c r="AC126" s="2919"/>
      <c r="AD126" s="2919"/>
      <c r="AE126" s="2919"/>
      <c r="AF126" s="2919"/>
      <c r="AG126" s="2919"/>
      <c r="AH126" s="2919"/>
      <c r="AI126" s="2919"/>
      <c r="AJ126" s="2919"/>
      <c r="AK126" s="2919"/>
      <c r="AL126" s="2919"/>
      <c r="AM126" s="2919"/>
      <c r="AN126" s="2919"/>
      <c r="AO126" s="2919"/>
      <c r="AP126" s="2919"/>
      <c r="AQ126" s="2919"/>
      <c r="AR126" s="2919"/>
      <c r="AS126" s="2919"/>
      <c r="AT126" s="2919"/>
      <c r="AU126" s="2919"/>
      <c r="AV126" s="2919"/>
      <c r="AW126" s="2919"/>
      <c r="AX126" s="2919"/>
      <c r="AY126" s="2919"/>
      <c r="AZ126" s="2919"/>
      <c r="BA126" s="2919"/>
      <c r="BB126" s="2919"/>
      <c r="BC126" s="2919"/>
      <c r="BD126" s="2919"/>
      <c r="BE126" s="2919"/>
      <c r="BF126" s="2919"/>
      <c r="BG126" s="2919"/>
    </row>
    <row r="127" spans="1:59" s="2906" customFormat="1" ht="12.75" customHeight="1">
      <c r="B127" s="2920"/>
      <c r="C127" s="2891"/>
      <c r="D127" s="2891" t="str">
        <f t="shared" si="3"/>
        <v>Medium</v>
      </c>
      <c r="E127" s="2891" t="s">
        <v>2694</v>
      </c>
      <c r="F127" s="2919"/>
      <c r="G127" s="2919"/>
      <c r="H127" s="2919"/>
      <c r="I127" s="2919"/>
      <c r="J127" s="2919"/>
      <c r="K127" s="2919"/>
      <c r="L127" s="2919"/>
      <c r="M127" s="2919"/>
      <c r="N127" s="2919"/>
      <c r="O127" s="2919"/>
      <c r="P127" s="2919"/>
      <c r="Q127" s="2919"/>
      <c r="R127" s="2919"/>
      <c r="S127" s="2919"/>
      <c r="T127" s="2919"/>
      <c r="U127" s="2919"/>
      <c r="V127" s="2919"/>
      <c r="W127" s="2919"/>
      <c r="X127" s="2919"/>
      <c r="Y127" s="2919"/>
      <c r="Z127" s="2919"/>
      <c r="AA127" s="2919"/>
      <c r="AB127" s="2919"/>
      <c r="AC127" s="2919"/>
      <c r="AD127" s="2919"/>
      <c r="AE127" s="2919"/>
      <c r="AF127" s="2919"/>
      <c r="AG127" s="2919"/>
      <c r="AH127" s="2919"/>
      <c r="AI127" s="2919"/>
      <c r="AJ127" s="2919"/>
      <c r="AK127" s="2919"/>
      <c r="AL127" s="2919"/>
      <c r="AM127" s="2919"/>
      <c r="AN127" s="2919"/>
      <c r="AO127" s="2919"/>
      <c r="AP127" s="2919"/>
      <c r="AQ127" s="2919"/>
      <c r="AR127" s="2919"/>
      <c r="AS127" s="2919"/>
      <c r="AT127" s="2919"/>
      <c r="AU127" s="2919"/>
      <c r="AV127" s="2919"/>
      <c r="AW127" s="2919"/>
      <c r="AX127" s="2919"/>
      <c r="AY127" s="2919"/>
      <c r="AZ127" s="2919"/>
      <c r="BA127" s="2919"/>
      <c r="BB127" s="2919"/>
      <c r="BC127" s="2919"/>
      <c r="BD127" s="2919"/>
      <c r="BE127" s="2919"/>
      <c r="BF127" s="2919"/>
      <c r="BG127" s="2919"/>
    </row>
    <row r="128" spans="1:59" s="2906" customFormat="1" ht="12.75" customHeight="1">
      <c r="B128" s="2920"/>
      <c r="C128" s="2891"/>
      <c r="D128" s="2891" t="str">
        <f t="shared" si="3"/>
        <v>High</v>
      </c>
      <c r="E128" s="2891" t="s">
        <v>2694</v>
      </c>
      <c r="F128" s="2919"/>
      <c r="G128" s="2919"/>
      <c r="H128" s="2919"/>
      <c r="I128" s="2919"/>
      <c r="J128" s="2919"/>
      <c r="K128" s="2919"/>
      <c r="L128" s="2919"/>
      <c r="M128" s="2919"/>
      <c r="N128" s="2919"/>
      <c r="O128" s="2919"/>
      <c r="P128" s="2919"/>
      <c r="Q128" s="2919"/>
      <c r="R128" s="2919"/>
      <c r="S128" s="2919"/>
      <c r="T128" s="2919"/>
      <c r="U128" s="2919"/>
      <c r="V128" s="2919"/>
      <c r="W128" s="2919"/>
      <c r="X128" s="2919"/>
      <c r="Y128" s="2919"/>
      <c r="Z128" s="2919"/>
      <c r="AA128" s="2919"/>
      <c r="AB128" s="2919"/>
      <c r="AC128" s="2919"/>
      <c r="AD128" s="2919"/>
      <c r="AE128" s="2919"/>
      <c r="AF128" s="2919"/>
      <c r="AG128" s="2919"/>
      <c r="AH128" s="2919"/>
      <c r="AI128" s="2919"/>
      <c r="AJ128" s="2919"/>
      <c r="AK128" s="2919"/>
      <c r="AL128" s="2919"/>
      <c r="AM128" s="2919"/>
      <c r="AN128" s="2919"/>
      <c r="AO128" s="2919"/>
      <c r="AP128" s="2919"/>
      <c r="AQ128" s="2919"/>
      <c r="AR128" s="2919"/>
      <c r="AS128" s="2919"/>
      <c r="AT128" s="2919"/>
      <c r="AU128" s="2919"/>
      <c r="AV128" s="2919"/>
      <c r="AW128" s="2919"/>
      <c r="AX128" s="2919"/>
      <c r="AY128" s="2919"/>
      <c r="AZ128" s="2919"/>
      <c r="BA128" s="2919"/>
      <c r="BB128" s="2919"/>
      <c r="BC128" s="2919"/>
      <c r="BD128" s="2919"/>
      <c r="BE128" s="2919"/>
      <c r="BF128" s="2919"/>
      <c r="BG128" s="2919"/>
    </row>
    <row r="129" spans="2:59" s="2906" customFormat="1" ht="12.75" customHeight="1">
      <c r="B129" s="2920"/>
      <c r="C129" s="2891"/>
      <c r="D129" s="2891" t="str">
        <f t="shared" si="3"/>
        <v>Very High</v>
      </c>
      <c r="E129" s="2891" t="s">
        <v>2694</v>
      </c>
      <c r="F129" s="2919"/>
      <c r="G129" s="2919"/>
      <c r="H129" s="2919"/>
      <c r="I129" s="2919"/>
      <c r="J129" s="2919"/>
      <c r="K129" s="2919"/>
      <c r="L129" s="2919"/>
      <c r="M129" s="2919"/>
      <c r="N129" s="2919"/>
      <c r="O129" s="2919"/>
      <c r="P129" s="2919"/>
      <c r="Q129" s="2919"/>
      <c r="R129" s="2919"/>
      <c r="S129" s="2919"/>
      <c r="T129" s="2919"/>
      <c r="U129" s="2919"/>
      <c r="V129" s="2919"/>
      <c r="W129" s="2919"/>
      <c r="X129" s="2919"/>
      <c r="Y129" s="2919"/>
      <c r="Z129" s="2919"/>
      <c r="AA129" s="2919"/>
      <c r="AB129" s="2919"/>
      <c r="AC129" s="2919"/>
      <c r="AD129" s="2919"/>
      <c r="AE129" s="2919"/>
      <c r="AF129" s="2919"/>
      <c r="AG129" s="2919"/>
      <c r="AH129" s="2919"/>
      <c r="AI129" s="2919"/>
      <c r="AJ129" s="2919"/>
      <c r="AK129" s="2919"/>
      <c r="AL129" s="2919"/>
      <c r="AM129" s="2919"/>
      <c r="AN129" s="2919"/>
      <c r="AO129" s="2919"/>
      <c r="AP129" s="2919"/>
      <c r="AQ129" s="2919"/>
      <c r="AR129" s="2919"/>
      <c r="AS129" s="2919"/>
      <c r="AT129" s="2919"/>
      <c r="AU129" s="2919"/>
      <c r="AV129" s="2919"/>
      <c r="AW129" s="2919"/>
      <c r="AX129" s="2919"/>
      <c r="AY129" s="2919"/>
      <c r="AZ129" s="2919"/>
      <c r="BA129" s="2919"/>
      <c r="BB129" s="2919"/>
      <c r="BC129" s="2919"/>
      <c r="BD129" s="2919"/>
      <c r="BE129" s="2919"/>
      <c r="BF129" s="2919"/>
      <c r="BG129" s="2919"/>
    </row>
    <row r="130" spans="2:59" s="2906" customFormat="1" ht="12.75" customHeight="1">
      <c r="B130" s="2920">
        <v>4</v>
      </c>
      <c r="C130" s="2891" t="s">
        <v>2695</v>
      </c>
      <c r="D130" s="2891" t="str">
        <f t="shared" si="3"/>
        <v>Low</v>
      </c>
      <c r="E130" s="2891" t="s">
        <v>2696</v>
      </c>
      <c r="F130" s="2919"/>
      <c r="G130" s="2919"/>
      <c r="H130" s="2919"/>
      <c r="I130" s="2919"/>
      <c r="J130" s="2919"/>
      <c r="K130" s="2919"/>
      <c r="L130" s="2919"/>
      <c r="M130" s="2919"/>
      <c r="N130" s="2919"/>
      <c r="O130" s="2919"/>
      <c r="P130" s="2919"/>
      <c r="Q130" s="2919"/>
      <c r="R130" s="2919"/>
      <c r="S130" s="2919"/>
      <c r="T130" s="2919"/>
      <c r="U130" s="2919"/>
      <c r="V130" s="2919"/>
      <c r="W130" s="2919"/>
      <c r="X130" s="2919"/>
      <c r="Y130" s="2919"/>
      <c r="Z130" s="2919"/>
      <c r="AA130" s="2919"/>
      <c r="AB130" s="2919"/>
      <c r="AC130" s="2919"/>
      <c r="AD130" s="2919"/>
      <c r="AE130" s="2919"/>
      <c r="AF130" s="2919"/>
      <c r="AG130" s="2919"/>
      <c r="AH130" s="2919"/>
      <c r="AI130" s="2919"/>
      <c r="AJ130" s="2919"/>
      <c r="AK130" s="2919"/>
      <c r="AL130" s="2919"/>
      <c r="AM130" s="2919"/>
      <c r="AN130" s="2919"/>
      <c r="AO130" s="2919"/>
      <c r="AP130" s="2919"/>
      <c r="AQ130" s="2919"/>
      <c r="AR130" s="2919"/>
      <c r="AS130" s="2919"/>
      <c r="AT130" s="2919"/>
      <c r="AU130" s="2919"/>
      <c r="AV130" s="2919"/>
      <c r="AW130" s="2919"/>
      <c r="AX130" s="2919"/>
      <c r="AY130" s="2919"/>
      <c r="AZ130" s="2919"/>
      <c r="BA130" s="2919"/>
      <c r="BB130" s="2919"/>
      <c r="BC130" s="2919"/>
      <c r="BD130" s="2919"/>
      <c r="BE130" s="2919"/>
      <c r="BF130" s="2919"/>
      <c r="BG130" s="2919"/>
    </row>
    <row r="131" spans="2:59" s="2906" customFormat="1" ht="12.75" customHeight="1">
      <c r="B131" s="2920"/>
      <c r="C131" s="2891"/>
      <c r="D131" s="2891" t="str">
        <f t="shared" si="3"/>
        <v>Medium</v>
      </c>
      <c r="E131" s="2891" t="s">
        <v>2696</v>
      </c>
      <c r="F131" s="2919"/>
      <c r="G131" s="2919"/>
      <c r="H131" s="2919"/>
      <c r="I131" s="2919"/>
      <c r="J131" s="2919"/>
      <c r="K131" s="2919"/>
      <c r="L131" s="2919"/>
      <c r="M131" s="2919"/>
      <c r="N131" s="2919"/>
      <c r="O131" s="2919"/>
      <c r="P131" s="2919"/>
      <c r="Q131" s="2919"/>
      <c r="R131" s="2919"/>
      <c r="S131" s="2919"/>
      <c r="T131" s="2919"/>
      <c r="U131" s="2919"/>
      <c r="V131" s="2919"/>
      <c r="W131" s="2919"/>
      <c r="X131" s="2919"/>
      <c r="Y131" s="2919"/>
      <c r="Z131" s="2919"/>
      <c r="AA131" s="2919"/>
      <c r="AB131" s="2919"/>
      <c r="AC131" s="2919"/>
      <c r="AD131" s="2919"/>
      <c r="AE131" s="2919"/>
      <c r="AF131" s="2919"/>
      <c r="AG131" s="2919"/>
      <c r="AH131" s="2919"/>
      <c r="AI131" s="2919"/>
      <c r="AJ131" s="2919"/>
      <c r="AK131" s="2919"/>
      <c r="AL131" s="2919"/>
      <c r="AM131" s="2919"/>
      <c r="AN131" s="2919"/>
      <c r="AO131" s="2919"/>
      <c r="AP131" s="2919"/>
      <c r="AQ131" s="2919"/>
      <c r="AR131" s="2919"/>
      <c r="AS131" s="2919"/>
      <c r="AT131" s="2919"/>
      <c r="AU131" s="2919"/>
      <c r="AV131" s="2919"/>
      <c r="AW131" s="2919"/>
      <c r="AX131" s="2919"/>
      <c r="AY131" s="2919"/>
      <c r="AZ131" s="2919"/>
      <c r="BA131" s="2919"/>
      <c r="BB131" s="2919"/>
      <c r="BC131" s="2919"/>
      <c r="BD131" s="2919"/>
      <c r="BE131" s="2919"/>
      <c r="BF131" s="2919"/>
      <c r="BG131" s="2919"/>
    </row>
    <row r="132" spans="2:59" s="2906" customFormat="1" ht="12.75" customHeight="1">
      <c r="B132" s="2920"/>
      <c r="C132" s="2891"/>
      <c r="D132" s="2891" t="str">
        <f t="shared" si="3"/>
        <v>High</v>
      </c>
      <c r="E132" s="2891" t="s">
        <v>2696</v>
      </c>
      <c r="F132" s="2919"/>
      <c r="G132" s="2919"/>
      <c r="H132" s="2919"/>
      <c r="I132" s="2919"/>
      <c r="J132" s="2919"/>
      <c r="K132" s="2919"/>
      <c r="L132" s="2919"/>
      <c r="M132" s="2919"/>
      <c r="N132" s="2919"/>
      <c r="O132" s="2919"/>
      <c r="P132" s="2919"/>
      <c r="Q132" s="2919"/>
      <c r="R132" s="2919"/>
      <c r="S132" s="2919"/>
      <c r="T132" s="2919"/>
      <c r="U132" s="2919"/>
      <c r="V132" s="2919"/>
      <c r="W132" s="2919"/>
      <c r="X132" s="2919"/>
      <c r="Y132" s="2919"/>
      <c r="Z132" s="2919"/>
      <c r="AA132" s="2919"/>
      <c r="AB132" s="2919"/>
      <c r="AC132" s="2919"/>
      <c r="AD132" s="2919"/>
      <c r="AE132" s="2919"/>
      <c r="AF132" s="2919"/>
      <c r="AG132" s="2919"/>
      <c r="AH132" s="2919"/>
      <c r="AI132" s="2919"/>
      <c r="AJ132" s="2919"/>
      <c r="AK132" s="2919"/>
      <c r="AL132" s="2919"/>
      <c r="AM132" s="2919"/>
      <c r="AN132" s="2919"/>
      <c r="AO132" s="2919"/>
      <c r="AP132" s="2919"/>
      <c r="AQ132" s="2919"/>
      <c r="AR132" s="2919"/>
      <c r="AS132" s="2919"/>
      <c r="AT132" s="2919"/>
      <c r="AU132" s="2919"/>
      <c r="AV132" s="2919"/>
      <c r="AW132" s="2919"/>
      <c r="AX132" s="2919"/>
      <c r="AY132" s="2919"/>
      <c r="AZ132" s="2919"/>
      <c r="BA132" s="2919"/>
      <c r="BB132" s="2919"/>
      <c r="BC132" s="2919"/>
      <c r="BD132" s="2919"/>
      <c r="BE132" s="2919"/>
      <c r="BF132" s="2919"/>
      <c r="BG132" s="2919"/>
    </row>
    <row r="133" spans="2:59" s="2906" customFormat="1" ht="12.75" customHeight="1">
      <c r="B133" s="2920"/>
      <c r="C133" s="2891"/>
      <c r="D133" s="2891" t="str">
        <f t="shared" si="3"/>
        <v>Very High</v>
      </c>
      <c r="E133" s="2891" t="s">
        <v>2696</v>
      </c>
      <c r="F133" s="2919"/>
      <c r="G133" s="2919"/>
      <c r="H133" s="2919"/>
      <c r="I133" s="2919"/>
      <c r="J133" s="2919"/>
      <c r="K133" s="2919"/>
      <c r="L133" s="2919"/>
      <c r="M133" s="2919"/>
      <c r="N133" s="2919"/>
      <c r="O133" s="2919"/>
      <c r="P133" s="2919"/>
      <c r="Q133" s="2919"/>
      <c r="R133" s="2919"/>
      <c r="S133" s="2919"/>
      <c r="T133" s="2919"/>
      <c r="U133" s="2919"/>
      <c r="V133" s="2919"/>
      <c r="W133" s="2919"/>
      <c r="X133" s="2919"/>
      <c r="Y133" s="2919"/>
      <c r="Z133" s="2919"/>
      <c r="AA133" s="2919"/>
      <c r="AB133" s="2919"/>
      <c r="AC133" s="2919"/>
      <c r="AD133" s="2919"/>
      <c r="AE133" s="2919"/>
      <c r="AF133" s="2919"/>
      <c r="AG133" s="2919"/>
      <c r="AH133" s="2919"/>
      <c r="AI133" s="2919"/>
      <c r="AJ133" s="2919"/>
      <c r="AK133" s="2919"/>
      <c r="AL133" s="2919"/>
      <c r="AM133" s="2919"/>
      <c r="AN133" s="2919"/>
      <c r="AO133" s="2919"/>
      <c r="AP133" s="2919"/>
      <c r="AQ133" s="2919"/>
      <c r="AR133" s="2919"/>
      <c r="AS133" s="2919"/>
      <c r="AT133" s="2919"/>
      <c r="AU133" s="2919"/>
      <c r="AV133" s="2919"/>
      <c r="AW133" s="2919"/>
      <c r="AX133" s="2919"/>
      <c r="AY133" s="2919"/>
      <c r="AZ133" s="2919"/>
      <c r="BA133" s="2919"/>
      <c r="BB133" s="2919"/>
      <c r="BC133" s="2919"/>
      <c r="BD133" s="2919"/>
      <c r="BE133" s="2919"/>
      <c r="BF133" s="2919"/>
      <c r="BG133" s="2919"/>
    </row>
    <row r="134" spans="2:59" s="2906" customFormat="1" ht="12.75" customHeight="1">
      <c r="B134" s="2920">
        <v>5</v>
      </c>
      <c r="C134" s="2891" t="s">
        <v>2697</v>
      </c>
      <c r="D134" s="2891" t="str">
        <f t="shared" si="3"/>
        <v>Low</v>
      </c>
      <c r="E134" s="2891" t="s">
        <v>2696</v>
      </c>
      <c r="F134" s="2919"/>
      <c r="G134" s="2919"/>
      <c r="H134" s="2919"/>
      <c r="I134" s="2919"/>
      <c r="J134" s="2919"/>
      <c r="K134" s="2919"/>
      <c r="L134" s="2919"/>
      <c r="M134" s="2919"/>
      <c r="N134" s="2919"/>
      <c r="O134" s="2919"/>
      <c r="P134" s="2919"/>
      <c r="Q134" s="2919"/>
      <c r="R134" s="2919"/>
      <c r="S134" s="2919"/>
      <c r="T134" s="2919"/>
      <c r="U134" s="2919"/>
      <c r="V134" s="2919"/>
      <c r="W134" s="2919"/>
      <c r="X134" s="2919"/>
      <c r="Y134" s="2919"/>
      <c r="Z134" s="2919"/>
      <c r="AA134" s="2919"/>
      <c r="AB134" s="2919"/>
      <c r="AC134" s="2919"/>
      <c r="AD134" s="2919"/>
      <c r="AE134" s="2919"/>
      <c r="AF134" s="2919"/>
      <c r="AG134" s="2919"/>
      <c r="AH134" s="2919"/>
      <c r="AI134" s="2919"/>
      <c r="AJ134" s="2919"/>
      <c r="AK134" s="2919"/>
      <c r="AL134" s="2919"/>
      <c r="AM134" s="2919"/>
      <c r="AN134" s="2919"/>
      <c r="AO134" s="2919"/>
      <c r="AP134" s="2919"/>
      <c r="AQ134" s="2919"/>
      <c r="AR134" s="2919"/>
      <c r="AS134" s="2919"/>
      <c r="AT134" s="2919"/>
      <c r="AU134" s="2919"/>
      <c r="AV134" s="2919"/>
      <c r="AW134" s="2919"/>
      <c r="AX134" s="2919"/>
      <c r="AY134" s="2919"/>
      <c r="AZ134" s="2919"/>
      <c r="BA134" s="2919"/>
      <c r="BB134" s="2919"/>
      <c r="BC134" s="2919"/>
      <c r="BD134" s="2919"/>
      <c r="BE134" s="2919"/>
      <c r="BF134" s="2919"/>
      <c r="BG134" s="2919"/>
    </row>
    <row r="135" spans="2:59" s="2906" customFormat="1" ht="12.75" customHeight="1">
      <c r="B135" s="2920"/>
      <c r="C135" s="2891"/>
      <c r="D135" s="2891" t="str">
        <f t="shared" si="3"/>
        <v>Medium</v>
      </c>
      <c r="E135" s="2891" t="s">
        <v>2696</v>
      </c>
      <c r="F135" s="2919"/>
      <c r="G135" s="2919"/>
      <c r="H135" s="2919"/>
      <c r="I135" s="2919"/>
      <c r="J135" s="2919"/>
      <c r="K135" s="2919"/>
      <c r="L135" s="2919"/>
      <c r="M135" s="2919"/>
      <c r="N135" s="2919"/>
      <c r="O135" s="2919"/>
      <c r="P135" s="2919"/>
      <c r="Q135" s="2919"/>
      <c r="R135" s="2919"/>
      <c r="S135" s="2919"/>
      <c r="T135" s="2919"/>
      <c r="U135" s="2919"/>
      <c r="V135" s="2919"/>
      <c r="W135" s="2919"/>
      <c r="X135" s="2919"/>
      <c r="Y135" s="2919"/>
      <c r="Z135" s="2919"/>
      <c r="AA135" s="2919"/>
      <c r="AB135" s="2919"/>
      <c r="AC135" s="2919"/>
      <c r="AD135" s="2919"/>
      <c r="AE135" s="2919"/>
      <c r="AF135" s="2919"/>
      <c r="AG135" s="2919"/>
      <c r="AH135" s="2919"/>
      <c r="AI135" s="2919"/>
      <c r="AJ135" s="2919"/>
      <c r="AK135" s="2919"/>
      <c r="AL135" s="2919"/>
      <c r="AM135" s="2919"/>
      <c r="AN135" s="2919"/>
      <c r="AO135" s="2919"/>
      <c r="AP135" s="2919"/>
      <c r="AQ135" s="2919"/>
      <c r="AR135" s="2919"/>
      <c r="AS135" s="2919"/>
      <c r="AT135" s="2919"/>
      <c r="AU135" s="2919"/>
      <c r="AV135" s="2919"/>
      <c r="AW135" s="2919"/>
      <c r="AX135" s="2919"/>
      <c r="AY135" s="2919"/>
      <c r="AZ135" s="2919"/>
      <c r="BA135" s="2919"/>
      <c r="BB135" s="2919"/>
      <c r="BC135" s="2919"/>
      <c r="BD135" s="2919"/>
      <c r="BE135" s="2919"/>
      <c r="BF135" s="2919"/>
      <c r="BG135" s="2919"/>
    </row>
    <row r="136" spans="2:59" s="2906" customFormat="1" ht="12.75" customHeight="1">
      <c r="B136" s="2920"/>
      <c r="C136" s="2891"/>
      <c r="D136" s="2891" t="str">
        <f t="shared" si="3"/>
        <v>High</v>
      </c>
      <c r="E136" s="2891" t="s">
        <v>2696</v>
      </c>
      <c r="F136" s="2919"/>
      <c r="G136" s="2919"/>
      <c r="H136" s="2919"/>
      <c r="I136" s="2919"/>
      <c r="J136" s="2919"/>
      <c r="K136" s="2919"/>
      <c r="L136" s="2919"/>
      <c r="M136" s="2919"/>
      <c r="N136" s="2919"/>
      <c r="O136" s="2919"/>
      <c r="P136" s="2919"/>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19"/>
      <c r="AP136" s="2919"/>
      <c r="AQ136" s="2919"/>
      <c r="AR136" s="2919"/>
      <c r="AS136" s="2919"/>
      <c r="AT136" s="2919"/>
      <c r="AU136" s="2919"/>
      <c r="AV136" s="2919"/>
      <c r="AW136" s="2919"/>
      <c r="AX136" s="2919"/>
      <c r="AY136" s="2919"/>
      <c r="AZ136" s="2919"/>
      <c r="BA136" s="2919"/>
      <c r="BB136" s="2919"/>
      <c r="BC136" s="2919"/>
      <c r="BD136" s="2919"/>
      <c r="BE136" s="2919"/>
      <c r="BF136" s="2919"/>
      <c r="BG136" s="2919"/>
    </row>
    <row r="137" spans="2:59" s="2906" customFormat="1" ht="12.75" customHeight="1">
      <c r="B137" s="2920"/>
      <c r="C137" s="2891"/>
      <c r="D137" s="2891" t="str">
        <f t="shared" si="3"/>
        <v>Very High</v>
      </c>
      <c r="E137" s="2891" t="s">
        <v>2696</v>
      </c>
      <c r="F137" s="2919"/>
      <c r="G137" s="2919"/>
      <c r="H137" s="2919"/>
      <c r="I137" s="2919"/>
      <c r="J137" s="2919"/>
      <c r="K137" s="2919"/>
      <c r="L137" s="2919"/>
      <c r="M137" s="2919"/>
      <c r="N137" s="2919"/>
      <c r="O137" s="2919"/>
      <c r="P137" s="2919"/>
      <c r="Q137" s="2919"/>
      <c r="R137" s="2919"/>
      <c r="S137" s="2919"/>
      <c r="T137" s="2919"/>
      <c r="U137" s="2919"/>
      <c r="V137" s="2919"/>
      <c r="W137" s="2919"/>
      <c r="X137" s="2919"/>
      <c r="Y137" s="2919"/>
      <c r="Z137" s="2919"/>
      <c r="AA137" s="2919"/>
      <c r="AB137" s="2919"/>
      <c r="AC137" s="2919"/>
      <c r="AD137" s="2919"/>
      <c r="AE137" s="2919"/>
      <c r="AF137" s="2919"/>
      <c r="AG137" s="2919"/>
      <c r="AH137" s="2919"/>
      <c r="AI137" s="2919"/>
      <c r="AJ137" s="2919"/>
      <c r="AK137" s="2919"/>
      <c r="AL137" s="2919"/>
      <c r="AM137" s="2919"/>
      <c r="AN137" s="2919"/>
      <c r="AO137" s="2919"/>
      <c r="AP137" s="2919"/>
      <c r="AQ137" s="2919"/>
      <c r="AR137" s="2919"/>
      <c r="AS137" s="2919"/>
      <c r="AT137" s="2919"/>
      <c r="AU137" s="2919"/>
      <c r="AV137" s="2919"/>
      <c r="AW137" s="2919"/>
      <c r="AX137" s="2919"/>
      <c r="AY137" s="2919"/>
      <c r="AZ137" s="2919"/>
      <c r="BA137" s="2919"/>
      <c r="BB137" s="2919"/>
      <c r="BC137" s="2919"/>
      <c r="BD137" s="2919"/>
      <c r="BE137" s="2919"/>
      <c r="BF137" s="2919"/>
      <c r="BG137" s="2919"/>
    </row>
    <row r="138" spans="2:59" s="2906" customFormat="1" ht="12.75" customHeight="1">
      <c r="B138" s="2920">
        <v>6</v>
      </c>
      <c r="C138" s="2891" t="s">
        <v>2698</v>
      </c>
      <c r="D138" s="2891" t="str">
        <f t="shared" si="3"/>
        <v>Low</v>
      </c>
      <c r="E138" s="2891" t="s">
        <v>2696</v>
      </c>
      <c r="F138" s="2919"/>
      <c r="G138" s="2919"/>
      <c r="H138" s="2919"/>
      <c r="I138" s="2919"/>
      <c r="J138" s="2919"/>
      <c r="K138" s="2919"/>
      <c r="L138" s="2919"/>
      <c r="M138" s="2919"/>
      <c r="N138" s="2919"/>
      <c r="O138" s="2919"/>
      <c r="P138" s="2919"/>
      <c r="Q138" s="2919"/>
      <c r="R138" s="2919"/>
      <c r="S138" s="2919"/>
      <c r="T138" s="2919"/>
      <c r="U138" s="2919"/>
      <c r="V138" s="2919"/>
      <c r="W138" s="2919"/>
      <c r="X138" s="2919"/>
      <c r="Y138" s="2919"/>
      <c r="Z138" s="2919"/>
      <c r="AA138" s="2919"/>
      <c r="AB138" s="2919"/>
      <c r="AC138" s="2919"/>
      <c r="AD138" s="2919"/>
      <c r="AE138" s="2919"/>
      <c r="AF138" s="2919"/>
      <c r="AG138" s="2919"/>
      <c r="AH138" s="2919"/>
      <c r="AI138" s="2919"/>
      <c r="AJ138" s="2919"/>
      <c r="AK138" s="2919"/>
      <c r="AL138" s="2919"/>
      <c r="AM138" s="2919"/>
      <c r="AN138" s="2919"/>
      <c r="AO138" s="2919"/>
      <c r="AP138" s="2919"/>
      <c r="AQ138" s="2919"/>
      <c r="AR138" s="2919"/>
      <c r="AS138" s="2919"/>
      <c r="AT138" s="2919"/>
      <c r="AU138" s="2919"/>
      <c r="AV138" s="2919"/>
      <c r="AW138" s="2919"/>
      <c r="AX138" s="2919"/>
      <c r="AY138" s="2919"/>
      <c r="AZ138" s="2919"/>
      <c r="BA138" s="2919"/>
      <c r="BB138" s="2919"/>
      <c r="BC138" s="2919"/>
      <c r="BD138" s="2919"/>
      <c r="BE138" s="2919"/>
      <c r="BF138" s="2919"/>
      <c r="BG138" s="2919"/>
    </row>
    <row r="139" spans="2:59" s="2906" customFormat="1" ht="12.75" customHeight="1">
      <c r="B139" s="2920"/>
      <c r="C139" s="2917"/>
      <c r="D139" s="2891" t="str">
        <f t="shared" si="3"/>
        <v>Medium</v>
      </c>
      <c r="E139" s="2891" t="s">
        <v>2696</v>
      </c>
      <c r="F139" s="2919"/>
      <c r="G139" s="2919"/>
      <c r="H139" s="2919"/>
      <c r="I139" s="2919"/>
      <c r="J139" s="2919"/>
      <c r="K139" s="2919"/>
      <c r="L139" s="2919"/>
      <c r="M139" s="2919"/>
      <c r="N139" s="2919"/>
      <c r="O139" s="2919"/>
      <c r="P139" s="2919"/>
      <c r="Q139" s="2919"/>
      <c r="R139" s="2919"/>
      <c r="S139" s="2919"/>
      <c r="T139" s="2919"/>
      <c r="U139" s="2919"/>
      <c r="V139" s="2919"/>
      <c r="W139" s="2919"/>
      <c r="X139" s="2919"/>
      <c r="Y139" s="2919"/>
      <c r="Z139" s="2919"/>
      <c r="AA139" s="2919"/>
      <c r="AB139" s="2919"/>
      <c r="AC139" s="2919"/>
      <c r="AD139" s="2919"/>
      <c r="AE139" s="2919"/>
      <c r="AF139" s="2919"/>
      <c r="AG139" s="2919"/>
      <c r="AH139" s="2919"/>
      <c r="AI139" s="2919"/>
      <c r="AJ139" s="2919"/>
      <c r="AK139" s="2919"/>
      <c r="AL139" s="2919"/>
      <c r="AM139" s="2919"/>
      <c r="AN139" s="2919"/>
      <c r="AO139" s="2919"/>
      <c r="AP139" s="2919"/>
      <c r="AQ139" s="2919"/>
      <c r="AR139" s="2919"/>
      <c r="AS139" s="2919"/>
      <c r="AT139" s="2919"/>
      <c r="AU139" s="2919"/>
      <c r="AV139" s="2919"/>
      <c r="AW139" s="2919"/>
      <c r="AX139" s="2919"/>
      <c r="AY139" s="2919"/>
      <c r="AZ139" s="2919"/>
      <c r="BA139" s="2919"/>
      <c r="BB139" s="2919"/>
      <c r="BC139" s="2919"/>
      <c r="BD139" s="2919"/>
      <c r="BE139" s="2919"/>
      <c r="BF139" s="2919"/>
      <c r="BG139" s="2919"/>
    </row>
    <row r="140" spans="2:59" s="2906" customFormat="1" ht="12.75" customHeight="1">
      <c r="B140" s="2920"/>
      <c r="C140" s="2917"/>
      <c r="D140" s="2891" t="str">
        <f t="shared" si="3"/>
        <v>High</v>
      </c>
      <c r="E140" s="2891" t="s">
        <v>2696</v>
      </c>
      <c r="F140" s="2919"/>
      <c r="G140" s="2919"/>
      <c r="H140" s="2919"/>
      <c r="I140" s="2919"/>
      <c r="J140" s="2919"/>
      <c r="K140" s="2919"/>
      <c r="L140" s="2919"/>
      <c r="M140" s="2919"/>
      <c r="N140" s="2919"/>
      <c r="O140" s="2919"/>
      <c r="P140" s="2919"/>
      <c r="Q140" s="2919"/>
      <c r="R140" s="2919"/>
      <c r="S140" s="2919"/>
      <c r="T140" s="2919"/>
      <c r="U140" s="2919"/>
      <c r="V140" s="2919"/>
      <c r="W140" s="2919"/>
      <c r="X140" s="2919"/>
      <c r="Y140" s="2919"/>
      <c r="Z140" s="2919"/>
      <c r="AA140" s="2919"/>
      <c r="AB140" s="2919"/>
      <c r="AC140" s="2919"/>
      <c r="AD140" s="2919"/>
      <c r="AE140" s="2919"/>
      <c r="AF140" s="2919"/>
      <c r="AG140" s="2919"/>
      <c r="AH140" s="2919"/>
      <c r="AI140" s="2919"/>
      <c r="AJ140" s="2919"/>
      <c r="AK140" s="2919"/>
      <c r="AL140" s="2919"/>
      <c r="AM140" s="2919"/>
      <c r="AN140" s="2919"/>
      <c r="AO140" s="2919"/>
      <c r="AP140" s="2919"/>
      <c r="AQ140" s="2919"/>
      <c r="AR140" s="2919"/>
      <c r="AS140" s="2919"/>
      <c r="AT140" s="2919"/>
      <c r="AU140" s="2919"/>
      <c r="AV140" s="2919"/>
      <c r="AW140" s="2919"/>
      <c r="AX140" s="2919"/>
      <c r="AY140" s="2919"/>
      <c r="AZ140" s="2919"/>
      <c r="BA140" s="2919"/>
      <c r="BB140" s="2919"/>
      <c r="BC140" s="2919"/>
      <c r="BD140" s="2919"/>
      <c r="BE140" s="2919"/>
      <c r="BF140" s="2919"/>
      <c r="BG140" s="2919"/>
    </row>
    <row r="141" spans="2:59" s="2906" customFormat="1" ht="12.75" customHeight="1">
      <c r="B141" s="2920"/>
      <c r="C141" s="2917"/>
      <c r="D141" s="2891" t="str">
        <f t="shared" si="3"/>
        <v>Very High</v>
      </c>
      <c r="E141" s="2891" t="s">
        <v>2696</v>
      </c>
      <c r="F141" s="2919"/>
      <c r="G141" s="2919"/>
      <c r="H141" s="2919"/>
      <c r="I141" s="2919"/>
      <c r="J141" s="2919"/>
      <c r="K141" s="2919"/>
      <c r="L141" s="2919"/>
      <c r="M141" s="2919"/>
      <c r="N141" s="2919"/>
      <c r="O141" s="2919"/>
      <c r="P141" s="2919"/>
      <c r="Q141" s="2919"/>
      <c r="R141" s="2919"/>
      <c r="S141" s="2919"/>
      <c r="T141" s="2919"/>
      <c r="U141" s="2919"/>
      <c r="V141" s="2919"/>
      <c r="W141" s="2919"/>
      <c r="X141" s="2919"/>
      <c r="Y141" s="2919"/>
      <c r="Z141" s="2919"/>
      <c r="AA141" s="2919"/>
      <c r="AB141" s="2919"/>
      <c r="AC141" s="2919"/>
      <c r="AD141" s="2919"/>
      <c r="AE141" s="2919"/>
      <c r="AF141" s="2919"/>
      <c r="AG141" s="2919"/>
      <c r="AH141" s="2919"/>
      <c r="AI141" s="2919"/>
      <c r="AJ141" s="2919"/>
      <c r="AK141" s="2919"/>
      <c r="AL141" s="2919"/>
      <c r="AM141" s="2919"/>
      <c r="AN141" s="2919"/>
      <c r="AO141" s="2919"/>
      <c r="AP141" s="2919"/>
      <c r="AQ141" s="2919"/>
      <c r="AR141" s="2919"/>
      <c r="AS141" s="2919"/>
      <c r="AT141" s="2919"/>
      <c r="AU141" s="2919"/>
      <c r="AV141" s="2919"/>
      <c r="AW141" s="2919"/>
      <c r="AX141" s="2919"/>
      <c r="AY141" s="2919"/>
      <c r="AZ141" s="2919"/>
      <c r="BA141" s="2919"/>
      <c r="BB141" s="2919"/>
      <c r="BC141" s="2919"/>
      <c r="BD141" s="2919"/>
      <c r="BE141" s="2919"/>
      <c r="BF141" s="2919"/>
      <c r="BG141" s="2919"/>
    </row>
    <row r="142" spans="2:59" s="2906" customFormat="1" ht="12.75" customHeight="1">
      <c r="B142" s="2920">
        <v>7</v>
      </c>
      <c r="C142" s="2917" t="s">
        <v>2699</v>
      </c>
      <c r="D142" s="2891" t="str">
        <f t="shared" si="3"/>
        <v>Low</v>
      </c>
      <c r="E142" s="2891" t="s">
        <v>1396</v>
      </c>
      <c r="F142" s="2919"/>
      <c r="G142" s="2919"/>
      <c r="H142" s="2919"/>
      <c r="I142" s="2919"/>
      <c r="J142" s="2919"/>
      <c r="K142" s="2919"/>
      <c r="L142" s="2919"/>
      <c r="M142" s="2919"/>
      <c r="N142" s="2919"/>
      <c r="O142" s="2919"/>
      <c r="P142" s="2919"/>
      <c r="Q142" s="2919"/>
      <c r="R142" s="2919"/>
      <c r="S142" s="2919"/>
      <c r="T142" s="2919"/>
      <c r="U142" s="2919"/>
      <c r="V142" s="2919"/>
      <c r="W142" s="2919"/>
      <c r="X142" s="2919"/>
      <c r="Y142" s="2919"/>
      <c r="Z142" s="2919"/>
      <c r="AA142" s="2919"/>
      <c r="AB142" s="2919"/>
      <c r="AC142" s="2919"/>
      <c r="AD142" s="2919"/>
      <c r="AE142" s="2919"/>
      <c r="AF142" s="2919"/>
      <c r="AG142" s="2919"/>
      <c r="AH142" s="2919"/>
      <c r="AI142" s="2919"/>
      <c r="AJ142" s="2919"/>
      <c r="AK142" s="2919"/>
      <c r="AL142" s="2919"/>
      <c r="AM142" s="2919"/>
      <c r="AN142" s="2919"/>
      <c r="AO142" s="2919"/>
      <c r="AP142" s="2919"/>
      <c r="AQ142" s="2919"/>
      <c r="AR142" s="2919"/>
      <c r="AS142" s="2919"/>
      <c r="AT142" s="2919"/>
      <c r="AU142" s="2919"/>
      <c r="AV142" s="2919"/>
      <c r="AW142" s="2919"/>
      <c r="AX142" s="2919"/>
      <c r="AY142" s="2919"/>
      <c r="AZ142" s="2919"/>
      <c r="BA142" s="2919"/>
      <c r="BB142" s="2919"/>
      <c r="BC142" s="2919"/>
      <c r="BD142" s="2919"/>
      <c r="BE142" s="2919"/>
      <c r="BF142" s="2919"/>
      <c r="BG142" s="2919"/>
    </row>
    <row r="143" spans="2:59" s="2906" customFormat="1" ht="12.75" customHeight="1">
      <c r="B143" s="2920"/>
      <c r="C143" s="2891"/>
      <c r="D143" s="2891" t="str">
        <f t="shared" si="3"/>
        <v>Medium</v>
      </c>
      <c r="E143" s="2891" t="s">
        <v>1396</v>
      </c>
      <c r="F143" s="2919"/>
      <c r="G143" s="2919"/>
      <c r="H143" s="2919"/>
      <c r="I143" s="2919"/>
      <c r="J143" s="2919"/>
      <c r="K143" s="2919"/>
      <c r="L143" s="2919"/>
      <c r="M143" s="2919"/>
      <c r="N143" s="2919"/>
      <c r="O143" s="2919"/>
      <c r="P143" s="2919"/>
      <c r="Q143" s="2919"/>
      <c r="R143" s="2919"/>
      <c r="S143" s="2919"/>
      <c r="T143" s="2919"/>
      <c r="U143" s="2919"/>
      <c r="V143" s="2919"/>
      <c r="W143" s="2919"/>
      <c r="X143" s="2919"/>
      <c r="Y143" s="2919"/>
      <c r="Z143" s="2919"/>
      <c r="AA143" s="2919"/>
      <c r="AB143" s="2919"/>
      <c r="AC143" s="2919"/>
      <c r="AD143" s="2919"/>
      <c r="AE143" s="2919"/>
      <c r="AF143" s="2919"/>
      <c r="AG143" s="2919"/>
      <c r="AH143" s="2919"/>
      <c r="AI143" s="2919"/>
      <c r="AJ143" s="2919"/>
      <c r="AK143" s="2919"/>
      <c r="AL143" s="2919"/>
      <c r="AM143" s="2919"/>
      <c r="AN143" s="2919"/>
      <c r="AO143" s="2919"/>
      <c r="AP143" s="2919"/>
      <c r="AQ143" s="2919"/>
      <c r="AR143" s="2919"/>
      <c r="AS143" s="2919"/>
      <c r="AT143" s="2919"/>
      <c r="AU143" s="2919"/>
      <c r="AV143" s="2919"/>
      <c r="AW143" s="2919"/>
      <c r="AX143" s="2919"/>
      <c r="AY143" s="2919"/>
      <c r="AZ143" s="2919"/>
      <c r="BA143" s="2919"/>
      <c r="BB143" s="2919"/>
      <c r="BC143" s="2919"/>
      <c r="BD143" s="2919"/>
      <c r="BE143" s="2919"/>
      <c r="BF143" s="2919"/>
      <c r="BG143" s="2919"/>
    </row>
    <row r="144" spans="2:59" s="2906" customFormat="1" ht="12.75" customHeight="1">
      <c r="B144" s="2920"/>
      <c r="C144" s="2891"/>
      <c r="D144" s="2891" t="str">
        <f t="shared" si="3"/>
        <v>High</v>
      </c>
      <c r="E144" s="2891" t="s">
        <v>1396</v>
      </c>
      <c r="F144" s="2919"/>
      <c r="G144" s="2919"/>
      <c r="H144" s="2919"/>
      <c r="I144" s="2919"/>
      <c r="J144" s="2919"/>
      <c r="K144" s="2919"/>
      <c r="L144" s="2919"/>
      <c r="M144" s="2919"/>
      <c r="N144" s="2919"/>
      <c r="O144" s="2919"/>
      <c r="P144" s="2919"/>
      <c r="Q144" s="2919"/>
      <c r="R144" s="2919"/>
      <c r="S144" s="2919"/>
      <c r="T144" s="2919"/>
      <c r="U144" s="2919"/>
      <c r="V144" s="2919"/>
      <c r="W144" s="2919"/>
      <c r="X144" s="2919"/>
      <c r="Y144" s="2919"/>
      <c r="Z144" s="2919"/>
      <c r="AA144" s="2919"/>
      <c r="AB144" s="2919"/>
      <c r="AC144" s="2919"/>
      <c r="AD144" s="2919"/>
      <c r="AE144" s="2919"/>
      <c r="AF144" s="2919"/>
      <c r="AG144" s="2919"/>
      <c r="AH144" s="2919"/>
      <c r="AI144" s="2919"/>
      <c r="AJ144" s="2919"/>
      <c r="AK144" s="2919"/>
      <c r="AL144" s="2919"/>
      <c r="AM144" s="2919"/>
      <c r="AN144" s="2919"/>
      <c r="AO144" s="2919"/>
      <c r="AP144" s="2919"/>
      <c r="AQ144" s="2919"/>
      <c r="AR144" s="2919"/>
      <c r="AS144" s="2919"/>
      <c r="AT144" s="2919"/>
      <c r="AU144" s="2919"/>
      <c r="AV144" s="2919"/>
      <c r="AW144" s="2919"/>
      <c r="AX144" s="2919"/>
      <c r="AY144" s="2919"/>
      <c r="AZ144" s="2919"/>
      <c r="BA144" s="2919"/>
      <c r="BB144" s="2919"/>
      <c r="BC144" s="2919"/>
      <c r="BD144" s="2919"/>
      <c r="BE144" s="2919"/>
      <c r="BF144" s="2919"/>
      <c r="BG144" s="2919"/>
    </row>
    <row r="145" spans="2:60" s="2906" customFormat="1" ht="12.75" customHeight="1">
      <c r="B145" s="2920"/>
      <c r="C145" s="2891"/>
      <c r="D145" s="2891" t="str">
        <f t="shared" si="3"/>
        <v>Very High</v>
      </c>
      <c r="E145" s="2891" t="s">
        <v>1396</v>
      </c>
      <c r="F145" s="2919"/>
      <c r="G145" s="2919"/>
      <c r="H145" s="2919"/>
      <c r="I145" s="2919"/>
      <c r="J145" s="2919"/>
      <c r="K145" s="2919"/>
      <c r="L145" s="2919"/>
      <c r="M145" s="2919"/>
      <c r="N145" s="2919"/>
      <c r="O145" s="2919"/>
      <c r="P145" s="2919"/>
      <c r="Q145" s="2919"/>
      <c r="R145" s="2919"/>
      <c r="S145" s="2919"/>
      <c r="T145" s="2919"/>
      <c r="U145" s="2919"/>
      <c r="V145" s="2919"/>
      <c r="W145" s="2919"/>
      <c r="X145" s="2919"/>
      <c r="Y145" s="2919"/>
      <c r="Z145" s="2919"/>
      <c r="AA145" s="2919"/>
      <c r="AB145" s="2919"/>
      <c r="AC145" s="2919"/>
      <c r="AD145" s="2919"/>
      <c r="AE145" s="2919"/>
      <c r="AF145" s="2919"/>
      <c r="AG145" s="2919"/>
      <c r="AH145" s="2919"/>
      <c r="AI145" s="2919"/>
      <c r="AJ145" s="2919"/>
      <c r="AK145" s="2919"/>
      <c r="AL145" s="2919"/>
      <c r="AM145" s="2919"/>
      <c r="AN145" s="2919"/>
      <c r="AO145" s="2919"/>
      <c r="AP145" s="2919"/>
      <c r="AQ145" s="2919"/>
      <c r="AR145" s="2919"/>
      <c r="AS145" s="2919"/>
      <c r="AT145" s="2919"/>
      <c r="AU145" s="2919"/>
      <c r="AV145" s="2919"/>
      <c r="AW145" s="2919"/>
      <c r="AX145" s="2919"/>
      <c r="AY145" s="2919"/>
      <c r="AZ145" s="2919"/>
      <c r="BA145" s="2919"/>
      <c r="BB145" s="2919"/>
      <c r="BC145" s="2919"/>
      <c r="BD145" s="2919"/>
      <c r="BE145" s="2919"/>
      <c r="BF145" s="2919"/>
      <c r="BG145" s="2919"/>
    </row>
    <row r="146" spans="2:60" s="2906" customFormat="1" ht="12.75">
      <c r="B146" s="2921" t="s">
        <v>2700</v>
      </c>
      <c r="C146" s="2915"/>
      <c r="D146" s="2915"/>
      <c r="E146" s="2891"/>
      <c r="F146" s="1110"/>
      <c r="G146" s="2970"/>
      <c r="H146" s="2970"/>
      <c r="I146" s="2970"/>
      <c r="J146" s="2970"/>
      <c r="K146" s="2970"/>
      <c r="L146" s="1110"/>
      <c r="M146" s="2970"/>
      <c r="N146" s="2970"/>
      <c r="O146" s="2970"/>
      <c r="P146" s="2970"/>
      <c r="Q146" s="2970"/>
      <c r="R146" s="1110"/>
      <c r="S146" s="2970"/>
      <c r="T146" s="2970"/>
      <c r="U146" s="2970"/>
      <c r="V146" s="2970"/>
      <c r="W146" s="2970"/>
      <c r="X146" s="1110"/>
      <c r="Y146" s="2970"/>
      <c r="Z146" s="2970"/>
      <c r="AA146" s="2970"/>
      <c r="AB146" s="2970"/>
      <c r="AC146" s="2970"/>
      <c r="AD146" s="1110"/>
      <c r="AE146" s="2970"/>
      <c r="AF146" s="2970"/>
      <c r="AG146" s="2970"/>
      <c r="AH146" s="2970"/>
      <c r="AI146" s="2970"/>
      <c r="AJ146" s="1110"/>
      <c r="AK146" s="2970"/>
      <c r="AL146" s="2970"/>
      <c r="AM146" s="2970"/>
      <c r="AN146" s="2970"/>
      <c r="AO146" s="2970"/>
      <c r="AP146" s="1110"/>
      <c r="AQ146" s="2970"/>
      <c r="AR146" s="2970"/>
      <c r="AS146" s="2970"/>
      <c r="AT146" s="2970"/>
      <c r="AU146" s="2970"/>
      <c r="AV146" s="1110"/>
      <c r="AW146" s="2970"/>
      <c r="AX146" s="2970"/>
      <c r="AY146" s="2970"/>
      <c r="AZ146" s="2970"/>
      <c r="BA146" s="2970"/>
      <c r="BB146" s="1110"/>
      <c r="BC146" s="2970"/>
      <c r="BD146" s="2970"/>
      <c r="BE146" s="2970"/>
      <c r="BF146" s="2970"/>
      <c r="BG146" s="2970"/>
    </row>
    <row r="147" spans="2:60" s="2906" customFormat="1" ht="12.75" customHeight="1">
      <c r="B147" s="2918">
        <v>1</v>
      </c>
      <c r="C147" s="2891" t="s">
        <v>2690</v>
      </c>
      <c r="D147" s="2891" t="str">
        <f>D118</f>
        <v>Low</v>
      </c>
      <c r="E147" s="2891" t="s">
        <v>2691</v>
      </c>
      <c r="F147" s="2919"/>
      <c r="G147" s="2919"/>
      <c r="H147" s="2919"/>
      <c r="I147" s="2919"/>
      <c r="J147" s="2919"/>
      <c r="K147" s="2919"/>
      <c r="L147" s="2919"/>
      <c r="M147" s="2919"/>
      <c r="N147" s="2919"/>
      <c r="O147" s="2919"/>
      <c r="P147" s="2919"/>
      <c r="Q147" s="2919"/>
      <c r="R147" s="2919"/>
      <c r="S147" s="2919"/>
      <c r="T147" s="2919"/>
      <c r="U147" s="2919"/>
      <c r="V147" s="2919"/>
      <c r="W147" s="2919"/>
      <c r="X147" s="2919"/>
      <c r="Y147" s="2919"/>
      <c r="Z147" s="2919"/>
      <c r="AA147" s="2919"/>
      <c r="AB147" s="2919"/>
      <c r="AC147" s="2919"/>
      <c r="AD147" s="2919"/>
      <c r="AE147" s="2919"/>
      <c r="AF147" s="2919"/>
      <c r="AG147" s="2919"/>
      <c r="AH147" s="2919"/>
      <c r="AI147" s="2919"/>
      <c r="AJ147" s="2919"/>
      <c r="AK147" s="2919"/>
      <c r="AL147" s="2919"/>
      <c r="AM147" s="2919"/>
      <c r="AN147" s="2919"/>
      <c r="AO147" s="2919"/>
      <c r="AP147" s="2919"/>
      <c r="AQ147" s="2919"/>
      <c r="AR147" s="2919"/>
      <c r="AS147" s="2919"/>
      <c r="AT147" s="2919"/>
      <c r="AU147" s="2919"/>
      <c r="AV147" s="2919"/>
      <c r="AW147" s="2919"/>
      <c r="AX147" s="2919"/>
      <c r="AY147" s="2919"/>
      <c r="AZ147" s="2919"/>
      <c r="BA147" s="2919"/>
      <c r="BB147" s="2919"/>
      <c r="BC147" s="2919"/>
      <c r="BD147" s="2919"/>
      <c r="BE147" s="2919"/>
      <c r="BF147" s="2919"/>
      <c r="BG147" s="2919"/>
      <c r="BH147" s="2842"/>
    </row>
    <row r="148" spans="2:60" s="2906" customFormat="1" ht="12.75" customHeight="1">
      <c r="B148" s="2918"/>
      <c r="C148" s="2891"/>
      <c r="D148" s="2891" t="str">
        <f t="shared" ref="D148:D174" si="4">D119</f>
        <v>Medium</v>
      </c>
      <c r="E148" s="2891" t="s">
        <v>2691</v>
      </c>
      <c r="F148" s="2919"/>
      <c r="G148" s="2919"/>
      <c r="H148" s="2919"/>
      <c r="I148" s="2919"/>
      <c r="J148" s="2919"/>
      <c r="K148" s="2919"/>
      <c r="L148" s="2919"/>
      <c r="M148" s="2919"/>
      <c r="N148" s="2919"/>
      <c r="O148" s="2919"/>
      <c r="P148" s="2919"/>
      <c r="Q148" s="2919"/>
      <c r="R148" s="2919"/>
      <c r="S148" s="2919"/>
      <c r="T148" s="2919"/>
      <c r="U148" s="2919"/>
      <c r="V148" s="2919"/>
      <c r="W148" s="2919"/>
      <c r="X148" s="2919"/>
      <c r="Y148" s="2919"/>
      <c r="Z148" s="2919"/>
      <c r="AA148" s="2919"/>
      <c r="AB148" s="2919"/>
      <c r="AC148" s="2919"/>
      <c r="AD148" s="2919"/>
      <c r="AE148" s="2919"/>
      <c r="AF148" s="2919"/>
      <c r="AG148" s="2919"/>
      <c r="AH148" s="2919"/>
      <c r="AI148" s="2919"/>
      <c r="AJ148" s="2919"/>
      <c r="AK148" s="2919"/>
      <c r="AL148" s="2919"/>
      <c r="AM148" s="2919"/>
      <c r="AN148" s="2919"/>
      <c r="AO148" s="2919"/>
      <c r="AP148" s="2919"/>
      <c r="AQ148" s="2919"/>
      <c r="AR148" s="2919"/>
      <c r="AS148" s="2919"/>
      <c r="AT148" s="2919"/>
      <c r="AU148" s="2919"/>
      <c r="AV148" s="2919"/>
      <c r="AW148" s="2919"/>
      <c r="AX148" s="2919"/>
      <c r="AY148" s="2919"/>
      <c r="AZ148" s="2919"/>
      <c r="BA148" s="2919"/>
      <c r="BB148" s="2919"/>
      <c r="BC148" s="2919"/>
      <c r="BD148" s="2919"/>
      <c r="BE148" s="2919"/>
      <c r="BF148" s="2919"/>
      <c r="BG148" s="2919"/>
      <c r="BH148" s="2842"/>
    </row>
    <row r="149" spans="2:60" s="2906" customFormat="1" ht="12.75" customHeight="1">
      <c r="B149" s="2918"/>
      <c r="C149" s="2891"/>
      <c r="D149" s="2891" t="str">
        <f t="shared" si="4"/>
        <v>High</v>
      </c>
      <c r="E149" s="2891" t="s">
        <v>2691</v>
      </c>
      <c r="F149" s="2919"/>
      <c r="G149" s="2919"/>
      <c r="H149" s="2919"/>
      <c r="I149" s="2919"/>
      <c r="J149" s="2919"/>
      <c r="K149" s="2919"/>
      <c r="L149" s="2919"/>
      <c r="M149" s="2919"/>
      <c r="N149" s="2919"/>
      <c r="O149" s="2919"/>
      <c r="P149" s="2919"/>
      <c r="Q149" s="2919"/>
      <c r="R149" s="2919"/>
      <c r="S149" s="2919"/>
      <c r="T149" s="2919"/>
      <c r="U149" s="2919"/>
      <c r="V149" s="2919"/>
      <c r="W149" s="2919"/>
      <c r="X149" s="2919"/>
      <c r="Y149" s="2919"/>
      <c r="Z149" s="2919"/>
      <c r="AA149" s="2919"/>
      <c r="AB149" s="2919"/>
      <c r="AC149" s="2919"/>
      <c r="AD149" s="2919"/>
      <c r="AE149" s="2919"/>
      <c r="AF149" s="2919"/>
      <c r="AG149" s="2919"/>
      <c r="AH149" s="2919"/>
      <c r="AI149" s="2919"/>
      <c r="AJ149" s="2919"/>
      <c r="AK149" s="2919"/>
      <c r="AL149" s="2919"/>
      <c r="AM149" s="2919"/>
      <c r="AN149" s="2919"/>
      <c r="AO149" s="2919"/>
      <c r="AP149" s="2919"/>
      <c r="AQ149" s="2919"/>
      <c r="AR149" s="2919"/>
      <c r="AS149" s="2919"/>
      <c r="AT149" s="2919"/>
      <c r="AU149" s="2919"/>
      <c r="AV149" s="2919"/>
      <c r="AW149" s="2919"/>
      <c r="AX149" s="2919"/>
      <c r="AY149" s="2919"/>
      <c r="AZ149" s="2919"/>
      <c r="BA149" s="2919"/>
      <c r="BB149" s="2919"/>
      <c r="BC149" s="2919"/>
      <c r="BD149" s="2919"/>
      <c r="BE149" s="2919"/>
      <c r="BF149" s="2919"/>
      <c r="BG149" s="2919"/>
      <c r="BH149" s="2842"/>
    </row>
    <row r="150" spans="2:60" s="2906" customFormat="1" ht="12.75" customHeight="1">
      <c r="B150" s="2918"/>
      <c r="C150" s="2891"/>
      <c r="D150" s="2891" t="str">
        <f t="shared" si="4"/>
        <v>Very High</v>
      </c>
      <c r="E150" s="2891" t="s">
        <v>2691</v>
      </c>
      <c r="F150" s="2919"/>
      <c r="G150" s="2919"/>
      <c r="H150" s="2919"/>
      <c r="I150" s="2919"/>
      <c r="J150" s="2919"/>
      <c r="K150" s="2919"/>
      <c r="L150" s="2919"/>
      <c r="M150" s="2919"/>
      <c r="N150" s="2919"/>
      <c r="O150" s="2919"/>
      <c r="P150" s="2919"/>
      <c r="Q150" s="2919"/>
      <c r="R150" s="2919"/>
      <c r="S150" s="2919"/>
      <c r="T150" s="2919"/>
      <c r="U150" s="2919"/>
      <c r="V150" s="2919"/>
      <c r="W150" s="2919"/>
      <c r="X150" s="2919"/>
      <c r="Y150" s="2919"/>
      <c r="Z150" s="2919"/>
      <c r="AA150" s="2919"/>
      <c r="AB150" s="2919"/>
      <c r="AC150" s="2919"/>
      <c r="AD150" s="2919"/>
      <c r="AE150" s="2919"/>
      <c r="AF150" s="2919"/>
      <c r="AG150" s="2919"/>
      <c r="AH150" s="2919"/>
      <c r="AI150" s="2919"/>
      <c r="AJ150" s="2919"/>
      <c r="AK150" s="2919"/>
      <c r="AL150" s="2919"/>
      <c r="AM150" s="2919"/>
      <c r="AN150" s="2919"/>
      <c r="AO150" s="2919"/>
      <c r="AP150" s="2919"/>
      <c r="AQ150" s="2919"/>
      <c r="AR150" s="2919"/>
      <c r="AS150" s="2919"/>
      <c r="AT150" s="2919"/>
      <c r="AU150" s="2919"/>
      <c r="AV150" s="2919"/>
      <c r="AW150" s="2919"/>
      <c r="AX150" s="2919"/>
      <c r="AY150" s="2919"/>
      <c r="AZ150" s="2919"/>
      <c r="BA150" s="2919"/>
      <c r="BB150" s="2919"/>
      <c r="BC150" s="2919"/>
      <c r="BD150" s="2919"/>
      <c r="BE150" s="2919"/>
      <c r="BF150" s="2919"/>
      <c r="BG150" s="2919"/>
      <c r="BH150" s="2842"/>
    </row>
    <row r="151" spans="2:60" s="2906" customFormat="1" ht="12.75" customHeight="1">
      <c r="B151" s="2918">
        <v>2</v>
      </c>
      <c r="C151" s="2891" t="s">
        <v>2692</v>
      </c>
      <c r="D151" s="2891" t="str">
        <f t="shared" si="4"/>
        <v>Low</v>
      </c>
      <c r="E151" s="2891" t="s">
        <v>2693</v>
      </c>
      <c r="F151" s="2919"/>
      <c r="G151" s="2919"/>
      <c r="H151" s="2919"/>
      <c r="I151" s="2919"/>
      <c r="J151" s="2919"/>
      <c r="K151" s="2919"/>
      <c r="L151" s="2919"/>
      <c r="M151" s="2919"/>
      <c r="N151" s="2919"/>
      <c r="O151" s="2919"/>
      <c r="P151" s="2919"/>
      <c r="Q151" s="2919"/>
      <c r="R151" s="2919"/>
      <c r="S151" s="2919"/>
      <c r="T151" s="2919"/>
      <c r="U151" s="2919"/>
      <c r="V151" s="2919"/>
      <c r="W151" s="2919"/>
      <c r="X151" s="2919"/>
      <c r="Y151" s="2919"/>
      <c r="Z151" s="2919"/>
      <c r="AA151" s="2919"/>
      <c r="AB151" s="2919"/>
      <c r="AC151" s="2919"/>
      <c r="AD151" s="2919"/>
      <c r="AE151" s="2919"/>
      <c r="AF151" s="2919"/>
      <c r="AG151" s="2919"/>
      <c r="AH151" s="2919"/>
      <c r="AI151" s="2919"/>
      <c r="AJ151" s="2919"/>
      <c r="AK151" s="2919"/>
      <c r="AL151" s="2919"/>
      <c r="AM151" s="2919"/>
      <c r="AN151" s="2919"/>
      <c r="AO151" s="2919"/>
      <c r="AP151" s="2919"/>
      <c r="AQ151" s="2919"/>
      <c r="AR151" s="2919"/>
      <c r="AS151" s="2919"/>
      <c r="AT151" s="2919"/>
      <c r="AU151" s="2919"/>
      <c r="AV151" s="2919"/>
      <c r="AW151" s="2919"/>
      <c r="AX151" s="2919"/>
      <c r="AY151" s="2919"/>
      <c r="AZ151" s="2919"/>
      <c r="BA151" s="2919"/>
      <c r="BB151" s="2919"/>
      <c r="BC151" s="2919"/>
      <c r="BD151" s="2919"/>
      <c r="BE151" s="2919"/>
      <c r="BF151" s="2919"/>
      <c r="BG151" s="2919"/>
      <c r="BH151" s="2842"/>
    </row>
    <row r="152" spans="2:60" s="2906" customFormat="1" ht="12.75" customHeight="1">
      <c r="B152" s="2918"/>
      <c r="C152" s="2891"/>
      <c r="D152" s="2891" t="str">
        <f t="shared" si="4"/>
        <v>Medium</v>
      </c>
      <c r="E152" s="2891" t="s">
        <v>2693</v>
      </c>
      <c r="F152" s="2919"/>
      <c r="G152" s="2919"/>
      <c r="H152" s="2919"/>
      <c r="I152" s="2919"/>
      <c r="J152" s="2919"/>
      <c r="K152" s="2919"/>
      <c r="L152" s="2919"/>
      <c r="M152" s="2919"/>
      <c r="N152" s="2919"/>
      <c r="O152" s="2919"/>
      <c r="P152" s="2919"/>
      <c r="Q152" s="2919"/>
      <c r="R152" s="2919"/>
      <c r="S152" s="2919"/>
      <c r="T152" s="2919"/>
      <c r="U152" s="2919"/>
      <c r="V152" s="2919"/>
      <c r="W152" s="2919"/>
      <c r="X152" s="2919"/>
      <c r="Y152" s="2919"/>
      <c r="Z152" s="2919"/>
      <c r="AA152" s="2919"/>
      <c r="AB152" s="2919"/>
      <c r="AC152" s="2919"/>
      <c r="AD152" s="2919"/>
      <c r="AE152" s="2919"/>
      <c r="AF152" s="2919"/>
      <c r="AG152" s="2919"/>
      <c r="AH152" s="2919"/>
      <c r="AI152" s="2919"/>
      <c r="AJ152" s="2919"/>
      <c r="AK152" s="2919"/>
      <c r="AL152" s="2919"/>
      <c r="AM152" s="2919"/>
      <c r="AN152" s="2919"/>
      <c r="AO152" s="2919"/>
      <c r="AP152" s="2919"/>
      <c r="AQ152" s="2919"/>
      <c r="AR152" s="2919"/>
      <c r="AS152" s="2919"/>
      <c r="AT152" s="2919"/>
      <c r="AU152" s="2919"/>
      <c r="AV152" s="2919"/>
      <c r="AW152" s="2919"/>
      <c r="AX152" s="2919"/>
      <c r="AY152" s="2919"/>
      <c r="AZ152" s="2919"/>
      <c r="BA152" s="2919"/>
      <c r="BB152" s="2919"/>
      <c r="BC152" s="2919"/>
      <c r="BD152" s="2919"/>
      <c r="BE152" s="2919"/>
      <c r="BF152" s="2919"/>
      <c r="BG152" s="2919"/>
      <c r="BH152" s="2842"/>
    </row>
    <row r="153" spans="2:60" s="2906" customFormat="1" ht="12.75" customHeight="1">
      <c r="B153" s="2918"/>
      <c r="C153" s="2891"/>
      <c r="D153" s="2891" t="str">
        <f t="shared" si="4"/>
        <v>High</v>
      </c>
      <c r="E153" s="2891" t="s">
        <v>2693</v>
      </c>
      <c r="F153" s="2919"/>
      <c r="G153" s="2919"/>
      <c r="H153" s="2919"/>
      <c r="I153" s="2919"/>
      <c r="J153" s="2919"/>
      <c r="K153" s="2919"/>
      <c r="L153" s="2919"/>
      <c r="M153" s="2919"/>
      <c r="N153" s="2919"/>
      <c r="O153" s="2919"/>
      <c r="P153" s="2919"/>
      <c r="Q153" s="2919"/>
      <c r="R153" s="2919"/>
      <c r="S153" s="2919"/>
      <c r="T153" s="2919"/>
      <c r="U153" s="2919"/>
      <c r="V153" s="2919"/>
      <c r="W153" s="2919"/>
      <c r="X153" s="2919"/>
      <c r="Y153" s="2919"/>
      <c r="Z153" s="2919"/>
      <c r="AA153" s="2919"/>
      <c r="AB153" s="2919"/>
      <c r="AC153" s="2919"/>
      <c r="AD153" s="2919"/>
      <c r="AE153" s="2919"/>
      <c r="AF153" s="2919"/>
      <c r="AG153" s="2919"/>
      <c r="AH153" s="2919"/>
      <c r="AI153" s="2919"/>
      <c r="AJ153" s="2919"/>
      <c r="AK153" s="2919"/>
      <c r="AL153" s="2919"/>
      <c r="AM153" s="2919"/>
      <c r="AN153" s="2919"/>
      <c r="AO153" s="2919"/>
      <c r="AP153" s="2919"/>
      <c r="AQ153" s="2919"/>
      <c r="AR153" s="2919"/>
      <c r="AS153" s="2919"/>
      <c r="AT153" s="2919"/>
      <c r="AU153" s="2919"/>
      <c r="AV153" s="2919"/>
      <c r="AW153" s="2919"/>
      <c r="AX153" s="2919"/>
      <c r="AY153" s="2919"/>
      <c r="AZ153" s="2919"/>
      <c r="BA153" s="2919"/>
      <c r="BB153" s="2919"/>
      <c r="BC153" s="2919"/>
      <c r="BD153" s="2919"/>
      <c r="BE153" s="2919"/>
      <c r="BF153" s="2919"/>
      <c r="BG153" s="2919"/>
      <c r="BH153" s="2842"/>
    </row>
    <row r="154" spans="2:60" s="2906" customFormat="1" ht="12.75" customHeight="1">
      <c r="B154" s="2918"/>
      <c r="C154" s="2891"/>
      <c r="D154" s="2891" t="str">
        <f t="shared" si="4"/>
        <v>Very High</v>
      </c>
      <c r="E154" s="2891" t="s">
        <v>2693</v>
      </c>
      <c r="F154" s="2919"/>
      <c r="G154" s="2919"/>
      <c r="H154" s="2919"/>
      <c r="I154" s="2919"/>
      <c r="J154" s="2919"/>
      <c r="K154" s="2919"/>
      <c r="L154" s="2919"/>
      <c r="M154" s="2919"/>
      <c r="N154" s="2919"/>
      <c r="O154" s="2919"/>
      <c r="P154" s="2919"/>
      <c r="Q154" s="2919"/>
      <c r="R154" s="2919"/>
      <c r="S154" s="2919"/>
      <c r="T154" s="2919"/>
      <c r="U154" s="2919"/>
      <c r="V154" s="2919"/>
      <c r="W154" s="2919"/>
      <c r="X154" s="2919"/>
      <c r="Y154" s="2919"/>
      <c r="Z154" s="2919"/>
      <c r="AA154" s="2919"/>
      <c r="AB154" s="2919"/>
      <c r="AC154" s="2919"/>
      <c r="AD154" s="2919"/>
      <c r="AE154" s="2919"/>
      <c r="AF154" s="2919"/>
      <c r="AG154" s="2919"/>
      <c r="AH154" s="2919"/>
      <c r="AI154" s="2919"/>
      <c r="AJ154" s="2919"/>
      <c r="AK154" s="2919"/>
      <c r="AL154" s="2919"/>
      <c r="AM154" s="2919"/>
      <c r="AN154" s="2919"/>
      <c r="AO154" s="2919"/>
      <c r="AP154" s="2919"/>
      <c r="AQ154" s="2919"/>
      <c r="AR154" s="2919"/>
      <c r="AS154" s="2919"/>
      <c r="AT154" s="2919"/>
      <c r="AU154" s="2919"/>
      <c r="AV154" s="2919"/>
      <c r="AW154" s="2919"/>
      <c r="AX154" s="2919"/>
      <c r="AY154" s="2919"/>
      <c r="AZ154" s="2919"/>
      <c r="BA154" s="2919"/>
      <c r="BB154" s="2919"/>
      <c r="BC154" s="2919"/>
      <c r="BD154" s="2919"/>
      <c r="BE154" s="2919"/>
      <c r="BF154" s="2919"/>
      <c r="BG154" s="2919"/>
      <c r="BH154" s="2842"/>
    </row>
    <row r="155" spans="2:60" s="2906" customFormat="1" ht="12.75" customHeight="1">
      <c r="B155" s="2918">
        <v>3</v>
      </c>
      <c r="C155" s="2891" t="s">
        <v>1846</v>
      </c>
      <c r="D155" s="2891" t="str">
        <f t="shared" si="4"/>
        <v>Low</v>
      </c>
      <c r="E155" s="2891" t="s">
        <v>2694</v>
      </c>
      <c r="F155" s="2919"/>
      <c r="G155" s="2919"/>
      <c r="H155" s="2919"/>
      <c r="I155" s="2919"/>
      <c r="J155" s="2919"/>
      <c r="K155" s="2919"/>
      <c r="L155" s="2919"/>
      <c r="M155" s="2919"/>
      <c r="N155" s="2919"/>
      <c r="O155" s="2919"/>
      <c r="P155" s="2919"/>
      <c r="Q155" s="2919"/>
      <c r="R155" s="2919"/>
      <c r="S155" s="2919"/>
      <c r="T155" s="2919"/>
      <c r="U155" s="2919"/>
      <c r="V155" s="2919"/>
      <c r="W155" s="2919"/>
      <c r="X155" s="2919"/>
      <c r="Y155" s="2919"/>
      <c r="Z155" s="2919"/>
      <c r="AA155" s="2919"/>
      <c r="AB155" s="2919"/>
      <c r="AC155" s="2919"/>
      <c r="AD155" s="2919"/>
      <c r="AE155" s="2919"/>
      <c r="AF155" s="2919"/>
      <c r="AG155" s="2919"/>
      <c r="AH155" s="2919"/>
      <c r="AI155" s="2919"/>
      <c r="AJ155" s="2919"/>
      <c r="AK155" s="2919"/>
      <c r="AL155" s="2919"/>
      <c r="AM155" s="2919"/>
      <c r="AN155" s="2919"/>
      <c r="AO155" s="2919"/>
      <c r="AP155" s="2919"/>
      <c r="AQ155" s="2919"/>
      <c r="AR155" s="2919"/>
      <c r="AS155" s="2919"/>
      <c r="AT155" s="2919"/>
      <c r="AU155" s="2919"/>
      <c r="AV155" s="2919"/>
      <c r="AW155" s="2919"/>
      <c r="AX155" s="2919"/>
      <c r="AY155" s="2919"/>
      <c r="AZ155" s="2919"/>
      <c r="BA155" s="2919"/>
      <c r="BB155" s="2919"/>
      <c r="BC155" s="2919"/>
      <c r="BD155" s="2919"/>
      <c r="BE155" s="2919"/>
      <c r="BF155" s="2919"/>
      <c r="BG155" s="2919"/>
      <c r="BH155" s="2842"/>
    </row>
    <row r="156" spans="2:60" s="2906" customFormat="1" ht="12.75" customHeight="1">
      <c r="B156" s="2918"/>
      <c r="C156" s="2891"/>
      <c r="D156" s="2891" t="str">
        <f t="shared" si="4"/>
        <v>Medium</v>
      </c>
      <c r="E156" s="2891" t="s">
        <v>2694</v>
      </c>
      <c r="F156" s="2919"/>
      <c r="G156" s="2919"/>
      <c r="H156" s="2919"/>
      <c r="I156" s="2919"/>
      <c r="J156" s="2919"/>
      <c r="K156" s="2919"/>
      <c r="L156" s="2919"/>
      <c r="M156" s="2919"/>
      <c r="N156" s="2919"/>
      <c r="O156" s="2919"/>
      <c r="P156" s="2919"/>
      <c r="Q156" s="2919"/>
      <c r="R156" s="2919"/>
      <c r="S156" s="2919"/>
      <c r="T156" s="2919"/>
      <c r="U156" s="2919"/>
      <c r="V156" s="2919"/>
      <c r="W156" s="2919"/>
      <c r="X156" s="2919"/>
      <c r="Y156" s="2919"/>
      <c r="Z156" s="2919"/>
      <c r="AA156" s="2919"/>
      <c r="AB156" s="2919"/>
      <c r="AC156" s="2919"/>
      <c r="AD156" s="2919"/>
      <c r="AE156" s="2919"/>
      <c r="AF156" s="2919"/>
      <c r="AG156" s="2919"/>
      <c r="AH156" s="2919"/>
      <c r="AI156" s="2919"/>
      <c r="AJ156" s="2919"/>
      <c r="AK156" s="2919"/>
      <c r="AL156" s="2919"/>
      <c r="AM156" s="2919"/>
      <c r="AN156" s="2919"/>
      <c r="AO156" s="2919"/>
      <c r="AP156" s="2919"/>
      <c r="AQ156" s="2919"/>
      <c r="AR156" s="2919"/>
      <c r="AS156" s="2919"/>
      <c r="AT156" s="2919"/>
      <c r="AU156" s="2919"/>
      <c r="AV156" s="2919"/>
      <c r="AW156" s="2919"/>
      <c r="AX156" s="2919"/>
      <c r="AY156" s="2919"/>
      <c r="AZ156" s="2919"/>
      <c r="BA156" s="2919"/>
      <c r="BB156" s="2919"/>
      <c r="BC156" s="2919"/>
      <c r="BD156" s="2919"/>
      <c r="BE156" s="2919"/>
      <c r="BF156" s="2919"/>
      <c r="BG156" s="2919"/>
      <c r="BH156" s="2842"/>
    </row>
    <row r="157" spans="2:60" s="2906" customFormat="1" ht="12.75" customHeight="1">
      <c r="B157" s="2918"/>
      <c r="C157" s="2891"/>
      <c r="D157" s="2891" t="str">
        <f t="shared" si="4"/>
        <v>High</v>
      </c>
      <c r="E157" s="2891" t="s">
        <v>2694</v>
      </c>
      <c r="F157" s="2919"/>
      <c r="G157" s="2919"/>
      <c r="H157" s="2919"/>
      <c r="I157" s="2919"/>
      <c r="J157" s="2919"/>
      <c r="K157" s="2919"/>
      <c r="L157" s="2919"/>
      <c r="M157" s="2919"/>
      <c r="N157" s="2919"/>
      <c r="O157" s="2919"/>
      <c r="P157" s="2919"/>
      <c r="Q157" s="2919"/>
      <c r="R157" s="2919"/>
      <c r="S157" s="2919"/>
      <c r="T157" s="2919"/>
      <c r="U157" s="2919"/>
      <c r="V157" s="2919"/>
      <c r="W157" s="2919"/>
      <c r="X157" s="2919"/>
      <c r="Y157" s="2919"/>
      <c r="Z157" s="2919"/>
      <c r="AA157" s="2919"/>
      <c r="AB157" s="2919"/>
      <c r="AC157" s="2919"/>
      <c r="AD157" s="2919"/>
      <c r="AE157" s="2919"/>
      <c r="AF157" s="2919"/>
      <c r="AG157" s="2919"/>
      <c r="AH157" s="2919"/>
      <c r="AI157" s="2919"/>
      <c r="AJ157" s="2919"/>
      <c r="AK157" s="2919"/>
      <c r="AL157" s="2919"/>
      <c r="AM157" s="2919"/>
      <c r="AN157" s="2919"/>
      <c r="AO157" s="2919"/>
      <c r="AP157" s="2919"/>
      <c r="AQ157" s="2919"/>
      <c r="AR157" s="2919"/>
      <c r="AS157" s="2919"/>
      <c r="AT157" s="2919"/>
      <c r="AU157" s="2919"/>
      <c r="AV157" s="2919"/>
      <c r="AW157" s="2919"/>
      <c r="AX157" s="2919"/>
      <c r="AY157" s="2919"/>
      <c r="AZ157" s="2919"/>
      <c r="BA157" s="2919"/>
      <c r="BB157" s="2919"/>
      <c r="BC157" s="2919"/>
      <c r="BD157" s="2919"/>
      <c r="BE157" s="2919"/>
      <c r="BF157" s="2919"/>
      <c r="BG157" s="2919"/>
      <c r="BH157" s="2842"/>
    </row>
    <row r="158" spans="2:60" s="2906" customFormat="1" ht="12.75" customHeight="1">
      <c r="B158" s="2918"/>
      <c r="C158" s="2891"/>
      <c r="D158" s="2891" t="str">
        <f t="shared" si="4"/>
        <v>Very High</v>
      </c>
      <c r="E158" s="2891" t="s">
        <v>2694</v>
      </c>
      <c r="F158" s="2919"/>
      <c r="G158" s="2919"/>
      <c r="H158" s="2919"/>
      <c r="I158" s="2919"/>
      <c r="J158" s="2919"/>
      <c r="K158" s="2919"/>
      <c r="L158" s="2919"/>
      <c r="M158" s="2919"/>
      <c r="N158" s="2919"/>
      <c r="O158" s="2919"/>
      <c r="P158" s="2919"/>
      <c r="Q158" s="2919"/>
      <c r="R158" s="2919"/>
      <c r="S158" s="2919"/>
      <c r="T158" s="2919"/>
      <c r="U158" s="2919"/>
      <c r="V158" s="2919"/>
      <c r="W158" s="2919"/>
      <c r="X158" s="2919"/>
      <c r="Y158" s="2919"/>
      <c r="Z158" s="2919"/>
      <c r="AA158" s="2919"/>
      <c r="AB158" s="2919"/>
      <c r="AC158" s="2919"/>
      <c r="AD158" s="2919"/>
      <c r="AE158" s="2919"/>
      <c r="AF158" s="2919"/>
      <c r="AG158" s="2919"/>
      <c r="AH158" s="2919"/>
      <c r="AI158" s="2919"/>
      <c r="AJ158" s="2919"/>
      <c r="AK158" s="2919"/>
      <c r="AL158" s="2919"/>
      <c r="AM158" s="2919"/>
      <c r="AN158" s="2919"/>
      <c r="AO158" s="2919"/>
      <c r="AP158" s="2919"/>
      <c r="AQ158" s="2919"/>
      <c r="AR158" s="2919"/>
      <c r="AS158" s="2919"/>
      <c r="AT158" s="2919"/>
      <c r="AU158" s="2919"/>
      <c r="AV158" s="2919"/>
      <c r="AW158" s="2919"/>
      <c r="AX158" s="2919"/>
      <c r="AY158" s="2919"/>
      <c r="AZ158" s="2919"/>
      <c r="BA158" s="2919"/>
      <c r="BB158" s="2919"/>
      <c r="BC158" s="2919"/>
      <c r="BD158" s="2919"/>
      <c r="BE158" s="2919"/>
      <c r="BF158" s="2919"/>
      <c r="BG158" s="2919"/>
      <c r="BH158" s="2842"/>
    </row>
    <row r="159" spans="2:60" s="2906" customFormat="1" ht="12.75" customHeight="1">
      <c r="B159" s="2918">
        <v>4</v>
      </c>
      <c r="C159" s="2891" t="s">
        <v>2695</v>
      </c>
      <c r="D159" s="2891" t="str">
        <f t="shared" si="4"/>
        <v>Low</v>
      </c>
      <c r="E159" s="2891" t="s">
        <v>2696</v>
      </c>
      <c r="F159" s="2919"/>
      <c r="G159" s="2919"/>
      <c r="H159" s="2919"/>
      <c r="I159" s="2919"/>
      <c r="J159" s="2919"/>
      <c r="K159" s="2919"/>
      <c r="L159" s="2919"/>
      <c r="M159" s="2919"/>
      <c r="N159" s="2919"/>
      <c r="O159" s="2919"/>
      <c r="P159" s="2919"/>
      <c r="Q159" s="2919"/>
      <c r="R159" s="2919"/>
      <c r="S159" s="2919"/>
      <c r="T159" s="2919"/>
      <c r="U159" s="2919"/>
      <c r="V159" s="2919"/>
      <c r="W159" s="2919"/>
      <c r="X159" s="2919"/>
      <c r="Y159" s="2919"/>
      <c r="Z159" s="2919"/>
      <c r="AA159" s="2919"/>
      <c r="AB159" s="2919"/>
      <c r="AC159" s="2919"/>
      <c r="AD159" s="2919"/>
      <c r="AE159" s="2919"/>
      <c r="AF159" s="2919"/>
      <c r="AG159" s="2919"/>
      <c r="AH159" s="2919"/>
      <c r="AI159" s="2919"/>
      <c r="AJ159" s="2919"/>
      <c r="AK159" s="2919"/>
      <c r="AL159" s="2919"/>
      <c r="AM159" s="2919"/>
      <c r="AN159" s="2919"/>
      <c r="AO159" s="2919"/>
      <c r="AP159" s="2919"/>
      <c r="AQ159" s="2919"/>
      <c r="AR159" s="2919"/>
      <c r="AS159" s="2919"/>
      <c r="AT159" s="2919"/>
      <c r="AU159" s="2919"/>
      <c r="AV159" s="2919"/>
      <c r="AW159" s="2919"/>
      <c r="AX159" s="2919"/>
      <c r="AY159" s="2919"/>
      <c r="AZ159" s="2919"/>
      <c r="BA159" s="2919"/>
      <c r="BB159" s="2919"/>
      <c r="BC159" s="2919"/>
      <c r="BD159" s="2919"/>
      <c r="BE159" s="2919"/>
      <c r="BF159" s="2919"/>
      <c r="BG159" s="2919"/>
      <c r="BH159" s="2842"/>
    </row>
    <row r="160" spans="2:60" s="2906" customFormat="1" ht="12.75" customHeight="1">
      <c r="B160" s="2918"/>
      <c r="C160" s="2891"/>
      <c r="D160" s="2891" t="str">
        <f t="shared" si="4"/>
        <v>Medium</v>
      </c>
      <c r="E160" s="2891" t="s">
        <v>2696</v>
      </c>
      <c r="F160" s="2919"/>
      <c r="G160" s="2919"/>
      <c r="H160" s="2919"/>
      <c r="I160" s="2919"/>
      <c r="J160" s="2919"/>
      <c r="K160" s="2919"/>
      <c r="L160" s="2919"/>
      <c r="M160" s="2919"/>
      <c r="N160" s="2919"/>
      <c r="O160" s="2919"/>
      <c r="P160" s="2919"/>
      <c r="Q160" s="2919"/>
      <c r="R160" s="2919"/>
      <c r="S160" s="2919"/>
      <c r="T160" s="2919"/>
      <c r="U160" s="2919"/>
      <c r="V160" s="2919"/>
      <c r="W160" s="2919"/>
      <c r="X160" s="2919"/>
      <c r="Y160" s="2919"/>
      <c r="Z160" s="2919"/>
      <c r="AA160" s="2919"/>
      <c r="AB160" s="2919"/>
      <c r="AC160" s="2919"/>
      <c r="AD160" s="2919"/>
      <c r="AE160" s="2919"/>
      <c r="AF160" s="2919"/>
      <c r="AG160" s="2919"/>
      <c r="AH160" s="2919"/>
      <c r="AI160" s="2919"/>
      <c r="AJ160" s="2919"/>
      <c r="AK160" s="2919"/>
      <c r="AL160" s="2919"/>
      <c r="AM160" s="2919"/>
      <c r="AN160" s="2919"/>
      <c r="AO160" s="2919"/>
      <c r="AP160" s="2919"/>
      <c r="AQ160" s="2919"/>
      <c r="AR160" s="2919"/>
      <c r="AS160" s="2919"/>
      <c r="AT160" s="2919"/>
      <c r="AU160" s="2919"/>
      <c r="AV160" s="2919"/>
      <c r="AW160" s="2919"/>
      <c r="AX160" s="2919"/>
      <c r="AY160" s="2919"/>
      <c r="AZ160" s="2919"/>
      <c r="BA160" s="2919"/>
      <c r="BB160" s="2919"/>
      <c r="BC160" s="2919"/>
      <c r="BD160" s="2919"/>
      <c r="BE160" s="2919"/>
      <c r="BF160" s="2919"/>
      <c r="BG160" s="2919"/>
      <c r="BH160" s="2842"/>
    </row>
    <row r="161" spans="2:60" s="2906" customFormat="1" ht="12.75" customHeight="1">
      <c r="B161" s="2918"/>
      <c r="C161" s="2891"/>
      <c r="D161" s="2891" t="str">
        <f t="shared" si="4"/>
        <v>High</v>
      </c>
      <c r="E161" s="2891" t="s">
        <v>2696</v>
      </c>
      <c r="F161" s="2919"/>
      <c r="G161" s="2919"/>
      <c r="H161" s="2919"/>
      <c r="I161" s="2919"/>
      <c r="J161" s="2919"/>
      <c r="K161" s="2919"/>
      <c r="L161" s="2919"/>
      <c r="M161" s="2919"/>
      <c r="N161" s="2919"/>
      <c r="O161" s="2919"/>
      <c r="P161" s="2919"/>
      <c r="Q161" s="2919"/>
      <c r="R161" s="2919"/>
      <c r="S161" s="2919"/>
      <c r="T161" s="2919"/>
      <c r="U161" s="2919"/>
      <c r="V161" s="2919"/>
      <c r="W161" s="2919"/>
      <c r="X161" s="2919"/>
      <c r="Y161" s="2919"/>
      <c r="Z161" s="2919"/>
      <c r="AA161" s="2919"/>
      <c r="AB161" s="2919"/>
      <c r="AC161" s="2919"/>
      <c r="AD161" s="2919"/>
      <c r="AE161" s="2919"/>
      <c r="AF161" s="2919"/>
      <c r="AG161" s="2919"/>
      <c r="AH161" s="2919"/>
      <c r="AI161" s="2919"/>
      <c r="AJ161" s="2919"/>
      <c r="AK161" s="2919"/>
      <c r="AL161" s="2919"/>
      <c r="AM161" s="2919"/>
      <c r="AN161" s="2919"/>
      <c r="AO161" s="2919"/>
      <c r="AP161" s="2919"/>
      <c r="AQ161" s="2919"/>
      <c r="AR161" s="2919"/>
      <c r="AS161" s="2919"/>
      <c r="AT161" s="2919"/>
      <c r="AU161" s="2919"/>
      <c r="AV161" s="2919"/>
      <c r="AW161" s="2919"/>
      <c r="AX161" s="2919"/>
      <c r="AY161" s="2919"/>
      <c r="AZ161" s="2919"/>
      <c r="BA161" s="2919"/>
      <c r="BB161" s="2919"/>
      <c r="BC161" s="2919"/>
      <c r="BD161" s="2919"/>
      <c r="BE161" s="2919"/>
      <c r="BF161" s="2919"/>
      <c r="BG161" s="2919"/>
      <c r="BH161" s="2842"/>
    </row>
    <row r="162" spans="2:60" s="2906" customFormat="1" ht="12.75" customHeight="1">
      <c r="B162" s="2918"/>
      <c r="C162" s="2891"/>
      <c r="D162" s="2891" t="str">
        <f t="shared" si="4"/>
        <v>Very High</v>
      </c>
      <c r="E162" s="2891" t="s">
        <v>2696</v>
      </c>
      <c r="F162" s="2919"/>
      <c r="G162" s="2919"/>
      <c r="H162" s="2919"/>
      <c r="I162" s="2919"/>
      <c r="J162" s="2919"/>
      <c r="K162" s="2919"/>
      <c r="L162" s="2919"/>
      <c r="M162" s="2919"/>
      <c r="N162" s="2919"/>
      <c r="O162" s="2919"/>
      <c r="P162" s="2919"/>
      <c r="Q162" s="2919"/>
      <c r="R162" s="2919"/>
      <c r="S162" s="2919"/>
      <c r="T162" s="2919"/>
      <c r="U162" s="2919"/>
      <c r="V162" s="2919"/>
      <c r="W162" s="2919"/>
      <c r="X162" s="2919"/>
      <c r="Y162" s="2919"/>
      <c r="Z162" s="2919"/>
      <c r="AA162" s="2919"/>
      <c r="AB162" s="2919"/>
      <c r="AC162" s="2919"/>
      <c r="AD162" s="2919"/>
      <c r="AE162" s="2919"/>
      <c r="AF162" s="2919"/>
      <c r="AG162" s="2919"/>
      <c r="AH162" s="2919"/>
      <c r="AI162" s="2919"/>
      <c r="AJ162" s="2919"/>
      <c r="AK162" s="2919"/>
      <c r="AL162" s="2919"/>
      <c r="AM162" s="2919"/>
      <c r="AN162" s="2919"/>
      <c r="AO162" s="2919"/>
      <c r="AP162" s="2919"/>
      <c r="AQ162" s="2919"/>
      <c r="AR162" s="2919"/>
      <c r="AS162" s="2919"/>
      <c r="AT162" s="2919"/>
      <c r="AU162" s="2919"/>
      <c r="AV162" s="2919"/>
      <c r="AW162" s="2919"/>
      <c r="AX162" s="2919"/>
      <c r="AY162" s="2919"/>
      <c r="AZ162" s="2919"/>
      <c r="BA162" s="2919"/>
      <c r="BB162" s="2919"/>
      <c r="BC162" s="2919"/>
      <c r="BD162" s="2919"/>
      <c r="BE162" s="2919"/>
      <c r="BF162" s="2919"/>
      <c r="BG162" s="2919"/>
      <c r="BH162" s="2842"/>
    </row>
    <row r="163" spans="2:60" s="2906" customFormat="1" ht="12.75" customHeight="1">
      <c r="B163" s="2918">
        <v>5</v>
      </c>
      <c r="C163" s="2891" t="s">
        <v>2697</v>
      </c>
      <c r="D163" s="2891" t="str">
        <f t="shared" si="4"/>
        <v>Low</v>
      </c>
      <c r="E163" s="2891" t="s">
        <v>2696</v>
      </c>
      <c r="F163" s="2919"/>
      <c r="G163" s="2919"/>
      <c r="H163" s="2919"/>
      <c r="I163" s="2919"/>
      <c r="J163" s="2919"/>
      <c r="K163" s="2919"/>
      <c r="L163" s="2919"/>
      <c r="M163" s="2919"/>
      <c r="N163" s="2919"/>
      <c r="O163" s="2919"/>
      <c r="P163" s="2919"/>
      <c r="Q163" s="2919"/>
      <c r="R163" s="2919"/>
      <c r="S163" s="2919"/>
      <c r="T163" s="2919"/>
      <c r="U163" s="2919"/>
      <c r="V163" s="2919"/>
      <c r="W163" s="2919"/>
      <c r="X163" s="2919"/>
      <c r="Y163" s="2919"/>
      <c r="Z163" s="2919"/>
      <c r="AA163" s="2919"/>
      <c r="AB163" s="2919"/>
      <c r="AC163" s="2919"/>
      <c r="AD163" s="2919"/>
      <c r="AE163" s="2919"/>
      <c r="AF163" s="2919"/>
      <c r="AG163" s="2919"/>
      <c r="AH163" s="2919"/>
      <c r="AI163" s="2919"/>
      <c r="AJ163" s="2919"/>
      <c r="AK163" s="2919"/>
      <c r="AL163" s="2919"/>
      <c r="AM163" s="2919"/>
      <c r="AN163" s="2919"/>
      <c r="AO163" s="2919"/>
      <c r="AP163" s="2919"/>
      <c r="AQ163" s="2919"/>
      <c r="AR163" s="2919"/>
      <c r="AS163" s="2919"/>
      <c r="AT163" s="2919"/>
      <c r="AU163" s="2919"/>
      <c r="AV163" s="2919"/>
      <c r="AW163" s="2919"/>
      <c r="AX163" s="2919"/>
      <c r="AY163" s="2919"/>
      <c r="AZ163" s="2919"/>
      <c r="BA163" s="2919"/>
      <c r="BB163" s="2919"/>
      <c r="BC163" s="2919"/>
      <c r="BD163" s="2919"/>
      <c r="BE163" s="2919"/>
      <c r="BF163" s="2919"/>
      <c r="BG163" s="2919"/>
      <c r="BH163" s="2842"/>
    </row>
    <row r="164" spans="2:60" s="2906" customFormat="1" ht="12.75" customHeight="1">
      <c r="B164" s="2918"/>
      <c r="C164" s="2891"/>
      <c r="D164" s="2891" t="str">
        <f t="shared" si="4"/>
        <v>Medium</v>
      </c>
      <c r="E164" s="2891" t="s">
        <v>2696</v>
      </c>
      <c r="F164" s="2919"/>
      <c r="G164" s="2919"/>
      <c r="H164" s="2919"/>
      <c r="I164" s="2919"/>
      <c r="J164" s="2919"/>
      <c r="K164" s="2919"/>
      <c r="L164" s="2919"/>
      <c r="M164" s="2919"/>
      <c r="N164" s="2919"/>
      <c r="O164" s="2919"/>
      <c r="P164" s="2919"/>
      <c r="Q164" s="2919"/>
      <c r="R164" s="2919"/>
      <c r="S164" s="2919"/>
      <c r="T164" s="2919"/>
      <c r="U164" s="2919"/>
      <c r="V164" s="2919"/>
      <c r="W164" s="2919"/>
      <c r="X164" s="2919"/>
      <c r="Y164" s="2919"/>
      <c r="Z164" s="2919"/>
      <c r="AA164" s="2919"/>
      <c r="AB164" s="2919"/>
      <c r="AC164" s="2919"/>
      <c r="AD164" s="2919"/>
      <c r="AE164" s="2919"/>
      <c r="AF164" s="2919"/>
      <c r="AG164" s="2919"/>
      <c r="AH164" s="2919"/>
      <c r="AI164" s="2919"/>
      <c r="AJ164" s="2919"/>
      <c r="AK164" s="2919"/>
      <c r="AL164" s="2919"/>
      <c r="AM164" s="2919"/>
      <c r="AN164" s="2919"/>
      <c r="AO164" s="2919"/>
      <c r="AP164" s="2919"/>
      <c r="AQ164" s="2919"/>
      <c r="AR164" s="2919"/>
      <c r="AS164" s="2919"/>
      <c r="AT164" s="2919"/>
      <c r="AU164" s="2919"/>
      <c r="AV164" s="2919"/>
      <c r="AW164" s="2919"/>
      <c r="AX164" s="2919"/>
      <c r="AY164" s="2919"/>
      <c r="AZ164" s="2919"/>
      <c r="BA164" s="2919"/>
      <c r="BB164" s="2919"/>
      <c r="BC164" s="2919"/>
      <c r="BD164" s="2919"/>
      <c r="BE164" s="2919"/>
      <c r="BF164" s="2919"/>
      <c r="BG164" s="2919"/>
      <c r="BH164" s="2842"/>
    </row>
    <row r="165" spans="2:60" s="2906" customFormat="1" ht="12.75" customHeight="1">
      <c r="B165" s="2918"/>
      <c r="C165" s="2891"/>
      <c r="D165" s="2891" t="str">
        <f t="shared" si="4"/>
        <v>High</v>
      </c>
      <c r="E165" s="2891" t="s">
        <v>2696</v>
      </c>
      <c r="F165" s="2919"/>
      <c r="G165" s="2919"/>
      <c r="H165" s="2919"/>
      <c r="I165" s="2919"/>
      <c r="J165" s="2919"/>
      <c r="K165" s="2919"/>
      <c r="L165" s="2919"/>
      <c r="M165" s="2919"/>
      <c r="N165" s="2919"/>
      <c r="O165" s="2919"/>
      <c r="P165" s="2919"/>
      <c r="Q165" s="2919"/>
      <c r="R165" s="2919"/>
      <c r="S165" s="2919"/>
      <c r="T165" s="2919"/>
      <c r="U165" s="2919"/>
      <c r="V165" s="2919"/>
      <c r="W165" s="2919"/>
      <c r="X165" s="2919"/>
      <c r="Y165" s="2919"/>
      <c r="Z165" s="2919"/>
      <c r="AA165" s="2919"/>
      <c r="AB165" s="2919"/>
      <c r="AC165" s="2919"/>
      <c r="AD165" s="2919"/>
      <c r="AE165" s="2919"/>
      <c r="AF165" s="2919"/>
      <c r="AG165" s="2919"/>
      <c r="AH165" s="2919"/>
      <c r="AI165" s="2919"/>
      <c r="AJ165" s="2919"/>
      <c r="AK165" s="2919"/>
      <c r="AL165" s="2919"/>
      <c r="AM165" s="2919"/>
      <c r="AN165" s="2919"/>
      <c r="AO165" s="2919"/>
      <c r="AP165" s="2919"/>
      <c r="AQ165" s="2919"/>
      <c r="AR165" s="2919"/>
      <c r="AS165" s="2919"/>
      <c r="AT165" s="2919"/>
      <c r="AU165" s="2919"/>
      <c r="AV165" s="2919"/>
      <c r="AW165" s="2919"/>
      <c r="AX165" s="2919"/>
      <c r="AY165" s="2919"/>
      <c r="AZ165" s="2919"/>
      <c r="BA165" s="2919"/>
      <c r="BB165" s="2919"/>
      <c r="BC165" s="2919"/>
      <c r="BD165" s="2919"/>
      <c r="BE165" s="2919"/>
      <c r="BF165" s="2919"/>
      <c r="BG165" s="2919"/>
      <c r="BH165" s="2842"/>
    </row>
    <row r="166" spans="2:60" s="2906" customFormat="1" ht="12.75" customHeight="1">
      <c r="B166" s="2918"/>
      <c r="C166" s="2891"/>
      <c r="D166" s="2891" t="str">
        <f t="shared" si="4"/>
        <v>Very High</v>
      </c>
      <c r="E166" s="2891" t="s">
        <v>2696</v>
      </c>
      <c r="F166" s="2919"/>
      <c r="G166" s="2919"/>
      <c r="H166" s="2919"/>
      <c r="I166" s="2919"/>
      <c r="J166" s="2919"/>
      <c r="K166" s="2919"/>
      <c r="L166" s="2919"/>
      <c r="M166" s="2919"/>
      <c r="N166" s="2919"/>
      <c r="O166" s="2919"/>
      <c r="P166" s="2919"/>
      <c r="Q166" s="2919"/>
      <c r="R166" s="2919"/>
      <c r="S166" s="2919"/>
      <c r="T166" s="2919"/>
      <c r="U166" s="2919"/>
      <c r="V166" s="2919"/>
      <c r="W166" s="2919"/>
      <c r="X166" s="2919"/>
      <c r="Y166" s="2919"/>
      <c r="Z166" s="2919"/>
      <c r="AA166" s="2919"/>
      <c r="AB166" s="2919"/>
      <c r="AC166" s="2919"/>
      <c r="AD166" s="2919"/>
      <c r="AE166" s="2919"/>
      <c r="AF166" s="2919"/>
      <c r="AG166" s="2919"/>
      <c r="AH166" s="2919"/>
      <c r="AI166" s="2919"/>
      <c r="AJ166" s="2919"/>
      <c r="AK166" s="2919"/>
      <c r="AL166" s="2919"/>
      <c r="AM166" s="2919"/>
      <c r="AN166" s="2919"/>
      <c r="AO166" s="2919"/>
      <c r="AP166" s="2919"/>
      <c r="AQ166" s="2919"/>
      <c r="AR166" s="2919"/>
      <c r="AS166" s="2919"/>
      <c r="AT166" s="2919"/>
      <c r="AU166" s="2919"/>
      <c r="AV166" s="2919"/>
      <c r="AW166" s="2919"/>
      <c r="AX166" s="2919"/>
      <c r="AY166" s="2919"/>
      <c r="AZ166" s="2919"/>
      <c r="BA166" s="2919"/>
      <c r="BB166" s="2919"/>
      <c r="BC166" s="2919"/>
      <c r="BD166" s="2919"/>
      <c r="BE166" s="2919"/>
      <c r="BF166" s="2919"/>
      <c r="BG166" s="2919"/>
      <c r="BH166" s="2842"/>
    </row>
    <row r="167" spans="2:60" s="2906" customFormat="1" ht="12.75" customHeight="1">
      <c r="B167" s="2918">
        <v>6</v>
      </c>
      <c r="C167" s="2891" t="s">
        <v>2698</v>
      </c>
      <c r="D167" s="2891" t="str">
        <f t="shared" si="4"/>
        <v>Low</v>
      </c>
      <c r="E167" s="2891" t="s">
        <v>2696</v>
      </c>
      <c r="F167" s="2919"/>
      <c r="G167" s="2919"/>
      <c r="H167" s="2919"/>
      <c r="I167" s="2919"/>
      <c r="J167" s="2919"/>
      <c r="K167" s="2919"/>
      <c r="L167" s="2919"/>
      <c r="M167" s="2919"/>
      <c r="N167" s="2919"/>
      <c r="O167" s="2919"/>
      <c r="P167" s="2919"/>
      <c r="Q167" s="2919"/>
      <c r="R167" s="2919"/>
      <c r="S167" s="2919"/>
      <c r="T167" s="2919"/>
      <c r="U167" s="2919"/>
      <c r="V167" s="2919"/>
      <c r="W167" s="2919"/>
      <c r="X167" s="2919"/>
      <c r="Y167" s="2919"/>
      <c r="Z167" s="2919"/>
      <c r="AA167" s="2919"/>
      <c r="AB167" s="2919"/>
      <c r="AC167" s="2919"/>
      <c r="AD167" s="2919"/>
      <c r="AE167" s="2919"/>
      <c r="AF167" s="2919"/>
      <c r="AG167" s="2919"/>
      <c r="AH167" s="2919"/>
      <c r="AI167" s="2919"/>
      <c r="AJ167" s="2919"/>
      <c r="AK167" s="2919"/>
      <c r="AL167" s="2919"/>
      <c r="AM167" s="2919"/>
      <c r="AN167" s="2919"/>
      <c r="AO167" s="2919"/>
      <c r="AP167" s="2919"/>
      <c r="AQ167" s="2919"/>
      <c r="AR167" s="2919"/>
      <c r="AS167" s="2919"/>
      <c r="AT167" s="2919"/>
      <c r="AU167" s="2919"/>
      <c r="AV167" s="2919"/>
      <c r="AW167" s="2919"/>
      <c r="AX167" s="2919"/>
      <c r="AY167" s="2919"/>
      <c r="AZ167" s="2919"/>
      <c r="BA167" s="2919"/>
      <c r="BB167" s="2919"/>
      <c r="BC167" s="2919"/>
      <c r="BD167" s="2919"/>
      <c r="BE167" s="2919"/>
      <c r="BF167" s="2919"/>
      <c r="BG167" s="2919"/>
      <c r="BH167" s="2842"/>
    </row>
    <row r="168" spans="2:60" s="2906" customFormat="1" ht="12.75" customHeight="1">
      <c r="B168" s="2918"/>
      <c r="C168" s="2917"/>
      <c r="D168" s="2891" t="str">
        <f t="shared" si="4"/>
        <v>Medium</v>
      </c>
      <c r="E168" s="2891" t="s">
        <v>2696</v>
      </c>
      <c r="F168" s="2919"/>
      <c r="G168" s="2919"/>
      <c r="H168" s="2919"/>
      <c r="I168" s="2919"/>
      <c r="J168" s="2919"/>
      <c r="K168" s="2919"/>
      <c r="L168" s="2919"/>
      <c r="M168" s="2919"/>
      <c r="N168" s="2919"/>
      <c r="O168" s="2919"/>
      <c r="P168" s="2919"/>
      <c r="Q168" s="2919"/>
      <c r="R168" s="2919"/>
      <c r="S168" s="2919"/>
      <c r="T168" s="2919"/>
      <c r="U168" s="2919"/>
      <c r="V168" s="2919"/>
      <c r="W168" s="2919"/>
      <c r="X168" s="2919"/>
      <c r="Y168" s="2919"/>
      <c r="Z168" s="2919"/>
      <c r="AA168" s="2919"/>
      <c r="AB168" s="2919"/>
      <c r="AC168" s="2919"/>
      <c r="AD168" s="2919"/>
      <c r="AE168" s="2919"/>
      <c r="AF168" s="2919"/>
      <c r="AG168" s="2919"/>
      <c r="AH168" s="2919"/>
      <c r="AI168" s="2919"/>
      <c r="AJ168" s="2919"/>
      <c r="AK168" s="2919"/>
      <c r="AL168" s="2919"/>
      <c r="AM168" s="2919"/>
      <c r="AN168" s="2919"/>
      <c r="AO168" s="2919"/>
      <c r="AP168" s="2919"/>
      <c r="AQ168" s="2919"/>
      <c r="AR168" s="2919"/>
      <c r="AS168" s="2919"/>
      <c r="AT168" s="2919"/>
      <c r="AU168" s="2919"/>
      <c r="AV168" s="2919"/>
      <c r="AW168" s="2919"/>
      <c r="AX168" s="2919"/>
      <c r="AY168" s="2919"/>
      <c r="AZ168" s="2919"/>
      <c r="BA168" s="2919"/>
      <c r="BB168" s="2919"/>
      <c r="BC168" s="2919"/>
      <c r="BD168" s="2919"/>
      <c r="BE168" s="2919"/>
      <c r="BF168" s="2919"/>
      <c r="BG168" s="2919"/>
      <c r="BH168" s="2842"/>
    </row>
    <row r="169" spans="2:60" s="2906" customFormat="1" ht="12.75" customHeight="1">
      <c r="B169" s="2918"/>
      <c r="C169" s="2917"/>
      <c r="D169" s="2891" t="str">
        <f t="shared" si="4"/>
        <v>High</v>
      </c>
      <c r="E169" s="2891" t="s">
        <v>2696</v>
      </c>
      <c r="F169" s="2919"/>
      <c r="G169" s="2919"/>
      <c r="H169" s="2919"/>
      <c r="I169" s="2919"/>
      <c r="J169" s="2919"/>
      <c r="K169" s="2919"/>
      <c r="L169" s="2919"/>
      <c r="M169" s="2919"/>
      <c r="N169" s="2919"/>
      <c r="O169" s="2919"/>
      <c r="P169" s="2919"/>
      <c r="Q169" s="2919"/>
      <c r="R169" s="2919"/>
      <c r="S169" s="2919"/>
      <c r="T169" s="2919"/>
      <c r="U169" s="2919"/>
      <c r="V169" s="2919"/>
      <c r="W169" s="2919"/>
      <c r="X169" s="2919"/>
      <c r="Y169" s="2919"/>
      <c r="Z169" s="2919"/>
      <c r="AA169" s="2919"/>
      <c r="AB169" s="2919"/>
      <c r="AC169" s="2919"/>
      <c r="AD169" s="2919"/>
      <c r="AE169" s="2919"/>
      <c r="AF169" s="2919"/>
      <c r="AG169" s="2919"/>
      <c r="AH169" s="2919"/>
      <c r="AI169" s="2919"/>
      <c r="AJ169" s="2919"/>
      <c r="AK169" s="2919"/>
      <c r="AL169" s="2919"/>
      <c r="AM169" s="2919"/>
      <c r="AN169" s="2919"/>
      <c r="AO169" s="2919"/>
      <c r="AP169" s="2919"/>
      <c r="AQ169" s="2919"/>
      <c r="AR169" s="2919"/>
      <c r="AS169" s="2919"/>
      <c r="AT169" s="2919"/>
      <c r="AU169" s="2919"/>
      <c r="AV169" s="2919"/>
      <c r="AW169" s="2919"/>
      <c r="AX169" s="2919"/>
      <c r="AY169" s="2919"/>
      <c r="AZ169" s="2919"/>
      <c r="BA169" s="2919"/>
      <c r="BB169" s="2919"/>
      <c r="BC169" s="2919"/>
      <c r="BD169" s="2919"/>
      <c r="BE169" s="2919"/>
      <c r="BF169" s="2919"/>
      <c r="BG169" s="2919"/>
      <c r="BH169" s="2842"/>
    </row>
    <row r="170" spans="2:60" s="2906" customFormat="1" ht="12.75" customHeight="1">
      <c r="B170" s="2918"/>
      <c r="C170" s="2917"/>
      <c r="D170" s="2891" t="str">
        <f t="shared" si="4"/>
        <v>Very High</v>
      </c>
      <c r="E170" s="2891" t="s">
        <v>2696</v>
      </c>
      <c r="F170" s="2919"/>
      <c r="G170" s="2919"/>
      <c r="H170" s="2919"/>
      <c r="I170" s="2919"/>
      <c r="J170" s="2919"/>
      <c r="K170" s="2919"/>
      <c r="L170" s="2919"/>
      <c r="M170" s="2919"/>
      <c r="N170" s="2919"/>
      <c r="O170" s="2919"/>
      <c r="P170" s="2919"/>
      <c r="Q170" s="2919"/>
      <c r="R170" s="2919"/>
      <c r="S170" s="2919"/>
      <c r="T170" s="2919"/>
      <c r="U170" s="2919"/>
      <c r="V170" s="2919"/>
      <c r="W170" s="2919"/>
      <c r="X170" s="2919"/>
      <c r="Y170" s="2919"/>
      <c r="Z170" s="2919"/>
      <c r="AA170" s="2919"/>
      <c r="AB170" s="2919"/>
      <c r="AC170" s="2919"/>
      <c r="AD170" s="2919"/>
      <c r="AE170" s="2919"/>
      <c r="AF170" s="2919"/>
      <c r="AG170" s="2919"/>
      <c r="AH170" s="2919"/>
      <c r="AI170" s="2919"/>
      <c r="AJ170" s="2919"/>
      <c r="AK170" s="2919"/>
      <c r="AL170" s="2919"/>
      <c r="AM170" s="2919"/>
      <c r="AN170" s="2919"/>
      <c r="AO170" s="2919"/>
      <c r="AP170" s="2919"/>
      <c r="AQ170" s="2919"/>
      <c r="AR170" s="2919"/>
      <c r="AS170" s="2919"/>
      <c r="AT170" s="2919"/>
      <c r="AU170" s="2919"/>
      <c r="AV170" s="2919"/>
      <c r="AW170" s="2919"/>
      <c r="AX170" s="2919"/>
      <c r="AY170" s="2919"/>
      <c r="AZ170" s="2919"/>
      <c r="BA170" s="2919"/>
      <c r="BB170" s="2919"/>
      <c r="BC170" s="2919"/>
      <c r="BD170" s="2919"/>
      <c r="BE170" s="2919"/>
      <c r="BF170" s="2919"/>
      <c r="BG170" s="2919"/>
      <c r="BH170" s="2842"/>
    </row>
    <row r="171" spans="2:60" s="2906" customFormat="1" ht="12.75" customHeight="1">
      <c r="B171" s="2918">
        <v>7</v>
      </c>
      <c r="C171" s="2917" t="s">
        <v>2699</v>
      </c>
      <c r="D171" s="2891" t="str">
        <f t="shared" si="4"/>
        <v>Low</v>
      </c>
      <c r="E171" s="2891" t="s">
        <v>1396</v>
      </c>
      <c r="F171" s="2919"/>
      <c r="G171" s="2919"/>
      <c r="H171" s="2919"/>
      <c r="I171" s="2919"/>
      <c r="J171" s="2919"/>
      <c r="K171" s="2919"/>
      <c r="L171" s="2919"/>
      <c r="M171" s="2919"/>
      <c r="N171" s="2919"/>
      <c r="O171" s="2919"/>
      <c r="P171" s="2919"/>
      <c r="Q171" s="2919"/>
      <c r="R171" s="2919"/>
      <c r="S171" s="2919"/>
      <c r="T171" s="2919"/>
      <c r="U171" s="2919"/>
      <c r="V171" s="2919"/>
      <c r="W171" s="2919"/>
      <c r="X171" s="2919"/>
      <c r="Y171" s="2919"/>
      <c r="Z171" s="2919"/>
      <c r="AA171" s="2919"/>
      <c r="AB171" s="2919"/>
      <c r="AC171" s="2919"/>
      <c r="AD171" s="2919"/>
      <c r="AE171" s="2919"/>
      <c r="AF171" s="2919"/>
      <c r="AG171" s="2919"/>
      <c r="AH171" s="2919"/>
      <c r="AI171" s="2919"/>
      <c r="AJ171" s="2919"/>
      <c r="AK171" s="2919"/>
      <c r="AL171" s="2919"/>
      <c r="AM171" s="2919"/>
      <c r="AN171" s="2919"/>
      <c r="AO171" s="2919"/>
      <c r="AP171" s="2919"/>
      <c r="AQ171" s="2919"/>
      <c r="AR171" s="2919"/>
      <c r="AS171" s="2919"/>
      <c r="AT171" s="2919"/>
      <c r="AU171" s="2919"/>
      <c r="AV171" s="2919"/>
      <c r="AW171" s="2919"/>
      <c r="AX171" s="2919"/>
      <c r="AY171" s="2919"/>
      <c r="AZ171" s="2919"/>
      <c r="BA171" s="2919"/>
      <c r="BB171" s="2919"/>
      <c r="BC171" s="2919"/>
      <c r="BD171" s="2919"/>
      <c r="BE171" s="2919"/>
      <c r="BF171" s="2919"/>
      <c r="BG171" s="2919"/>
      <c r="BH171" s="2842"/>
    </row>
    <row r="172" spans="2:60" s="2906" customFormat="1" ht="12.75" customHeight="1">
      <c r="B172" s="2918"/>
      <c r="C172" s="2891"/>
      <c r="D172" s="2891" t="str">
        <f t="shared" si="4"/>
        <v>Medium</v>
      </c>
      <c r="E172" s="2891" t="s">
        <v>1396</v>
      </c>
      <c r="F172" s="2919"/>
      <c r="G172" s="2919"/>
      <c r="H172" s="2919"/>
      <c r="I172" s="2919"/>
      <c r="J172" s="2919"/>
      <c r="K172" s="2919"/>
      <c r="L172" s="2919"/>
      <c r="M172" s="2919"/>
      <c r="N172" s="2919"/>
      <c r="O172" s="2919"/>
      <c r="P172" s="2919"/>
      <c r="Q172" s="2919"/>
      <c r="R172" s="2919"/>
      <c r="S172" s="2919"/>
      <c r="T172" s="2919"/>
      <c r="U172" s="2919"/>
      <c r="V172" s="2919"/>
      <c r="W172" s="2919"/>
      <c r="X172" s="2919"/>
      <c r="Y172" s="2919"/>
      <c r="Z172" s="2919"/>
      <c r="AA172" s="2919"/>
      <c r="AB172" s="2919"/>
      <c r="AC172" s="2919"/>
      <c r="AD172" s="2919"/>
      <c r="AE172" s="2919"/>
      <c r="AF172" s="2919"/>
      <c r="AG172" s="2919"/>
      <c r="AH172" s="2919"/>
      <c r="AI172" s="2919"/>
      <c r="AJ172" s="2919"/>
      <c r="AK172" s="2919"/>
      <c r="AL172" s="2919"/>
      <c r="AM172" s="2919"/>
      <c r="AN172" s="2919"/>
      <c r="AO172" s="2919"/>
      <c r="AP172" s="2919"/>
      <c r="AQ172" s="2919"/>
      <c r="AR172" s="2919"/>
      <c r="AS172" s="2919"/>
      <c r="AT172" s="2919"/>
      <c r="AU172" s="2919"/>
      <c r="AV172" s="2919"/>
      <c r="AW172" s="2919"/>
      <c r="AX172" s="2919"/>
      <c r="AY172" s="2919"/>
      <c r="AZ172" s="2919"/>
      <c r="BA172" s="2919"/>
      <c r="BB172" s="2919"/>
      <c r="BC172" s="2919"/>
      <c r="BD172" s="2919"/>
      <c r="BE172" s="2919"/>
      <c r="BF172" s="2919"/>
      <c r="BG172" s="2919"/>
      <c r="BH172" s="2842"/>
    </row>
    <row r="173" spans="2:60" s="2906" customFormat="1" ht="12.75" customHeight="1">
      <c r="B173" s="2918"/>
      <c r="C173" s="2891"/>
      <c r="D173" s="2891" t="str">
        <f t="shared" si="4"/>
        <v>High</v>
      </c>
      <c r="E173" s="2891" t="s">
        <v>1396</v>
      </c>
      <c r="F173" s="2919"/>
      <c r="G173" s="2919"/>
      <c r="H173" s="2919"/>
      <c r="I173" s="2919"/>
      <c r="J173" s="2919"/>
      <c r="K173" s="2919"/>
      <c r="L173" s="2919"/>
      <c r="M173" s="2919"/>
      <c r="N173" s="2919"/>
      <c r="O173" s="2919"/>
      <c r="P173" s="2919"/>
      <c r="Q173" s="2919"/>
      <c r="R173" s="2919"/>
      <c r="S173" s="2919"/>
      <c r="T173" s="2919"/>
      <c r="U173" s="2919"/>
      <c r="V173" s="2919"/>
      <c r="W173" s="2919"/>
      <c r="X173" s="2919"/>
      <c r="Y173" s="2919"/>
      <c r="Z173" s="2919"/>
      <c r="AA173" s="2919"/>
      <c r="AB173" s="2919"/>
      <c r="AC173" s="2919"/>
      <c r="AD173" s="2919"/>
      <c r="AE173" s="2919"/>
      <c r="AF173" s="2919"/>
      <c r="AG173" s="2919"/>
      <c r="AH173" s="2919"/>
      <c r="AI173" s="2919"/>
      <c r="AJ173" s="2919"/>
      <c r="AK173" s="2919"/>
      <c r="AL173" s="2919"/>
      <c r="AM173" s="2919"/>
      <c r="AN173" s="2919"/>
      <c r="AO173" s="2919"/>
      <c r="AP173" s="2919"/>
      <c r="AQ173" s="2919"/>
      <c r="AR173" s="2919"/>
      <c r="AS173" s="2919"/>
      <c r="AT173" s="2919"/>
      <c r="AU173" s="2919"/>
      <c r="AV173" s="2919"/>
      <c r="AW173" s="2919"/>
      <c r="AX173" s="2919"/>
      <c r="AY173" s="2919"/>
      <c r="AZ173" s="2919"/>
      <c r="BA173" s="2919"/>
      <c r="BB173" s="2919"/>
      <c r="BC173" s="2919"/>
      <c r="BD173" s="2919"/>
      <c r="BE173" s="2919"/>
      <c r="BF173" s="2919"/>
      <c r="BG173" s="2919"/>
      <c r="BH173" s="2842"/>
    </row>
    <row r="174" spans="2:60" s="2906" customFormat="1" ht="12.75" customHeight="1">
      <c r="B174" s="2918"/>
      <c r="C174" s="2891"/>
      <c r="D174" s="2891" t="str">
        <f t="shared" si="4"/>
        <v>Very High</v>
      </c>
      <c r="E174" s="2891" t="s">
        <v>1396</v>
      </c>
      <c r="F174" s="2919"/>
      <c r="G174" s="2919"/>
      <c r="H174" s="2919"/>
      <c r="I174" s="2919"/>
      <c r="J174" s="2919"/>
      <c r="K174" s="2919"/>
      <c r="L174" s="2919"/>
      <c r="M174" s="2919"/>
      <c r="N174" s="2919"/>
      <c r="O174" s="2919"/>
      <c r="P174" s="2919"/>
      <c r="Q174" s="2919"/>
      <c r="R174" s="2919"/>
      <c r="S174" s="2919"/>
      <c r="T174" s="2919"/>
      <c r="U174" s="2919"/>
      <c r="V174" s="2919"/>
      <c r="W174" s="2919"/>
      <c r="X174" s="2919"/>
      <c r="Y174" s="2919"/>
      <c r="Z174" s="2919"/>
      <c r="AA174" s="2919"/>
      <c r="AB174" s="2919"/>
      <c r="AC174" s="2919"/>
      <c r="AD174" s="2919"/>
      <c r="AE174" s="2919"/>
      <c r="AF174" s="2919"/>
      <c r="AG174" s="2919"/>
      <c r="AH174" s="2919"/>
      <c r="AI174" s="2919"/>
      <c r="AJ174" s="2919"/>
      <c r="AK174" s="2919"/>
      <c r="AL174" s="2919"/>
      <c r="AM174" s="2919"/>
      <c r="AN174" s="2919"/>
      <c r="AO174" s="2919"/>
      <c r="AP174" s="2919"/>
      <c r="AQ174" s="2919"/>
      <c r="AR174" s="2919"/>
      <c r="AS174" s="2919"/>
      <c r="AT174" s="2919"/>
      <c r="AU174" s="2919"/>
      <c r="AV174" s="2919"/>
      <c r="AW174" s="2919"/>
      <c r="AX174" s="2919"/>
      <c r="AY174" s="2919"/>
      <c r="AZ174" s="2919"/>
      <c r="BA174" s="2919"/>
      <c r="BB174" s="2919"/>
      <c r="BC174" s="2919"/>
      <c r="BD174" s="2919"/>
      <c r="BE174" s="2919"/>
      <c r="BF174" s="2919"/>
      <c r="BG174" s="2919"/>
      <c r="BH174" s="2842"/>
    </row>
    <row r="175" spans="2:60" s="2906" customFormat="1" ht="12.75">
      <c r="B175" s="2924" t="s">
        <v>2701</v>
      </c>
      <c r="C175" s="2915"/>
      <c r="D175" s="2915"/>
      <c r="E175" s="2891"/>
      <c r="F175" s="1110"/>
      <c r="G175" s="2970"/>
      <c r="H175" s="2970"/>
      <c r="I175" s="2970"/>
      <c r="J175" s="2970"/>
      <c r="K175" s="2970"/>
      <c r="L175" s="1110"/>
      <c r="M175" s="2970"/>
      <c r="N175" s="2970"/>
      <c r="O175" s="2970"/>
      <c r="P175" s="2970"/>
      <c r="Q175" s="2970"/>
      <c r="R175" s="1110"/>
      <c r="S175" s="2970"/>
      <c r="T175" s="2970"/>
      <c r="U175" s="2970"/>
      <c r="V175" s="2970"/>
      <c r="W175" s="2970"/>
      <c r="X175" s="1110"/>
      <c r="Y175" s="2970"/>
      <c r="Z175" s="2970"/>
      <c r="AA175" s="2970"/>
      <c r="AB175" s="2970"/>
      <c r="AC175" s="2970"/>
      <c r="AD175" s="1110"/>
      <c r="AE175" s="2970"/>
      <c r="AF175" s="2970"/>
      <c r="AG175" s="2970"/>
      <c r="AH175" s="2970"/>
      <c r="AI175" s="2970"/>
      <c r="AJ175" s="1110"/>
      <c r="AK175" s="2970"/>
      <c r="AL175" s="2970"/>
      <c r="AM175" s="2970"/>
      <c r="AN175" s="2970"/>
      <c r="AO175" s="2970"/>
      <c r="AP175" s="1110"/>
      <c r="AQ175" s="2970"/>
      <c r="AR175" s="2970"/>
      <c r="AS175" s="2970"/>
      <c r="AT175" s="2970"/>
      <c r="AU175" s="2970"/>
      <c r="AV175" s="1110"/>
      <c r="AW175" s="2970"/>
      <c r="AX175" s="2970"/>
      <c r="AY175" s="2970"/>
      <c r="AZ175" s="2970"/>
      <c r="BA175" s="2970"/>
      <c r="BB175" s="1110"/>
      <c r="BC175" s="2970"/>
      <c r="BD175" s="2970"/>
      <c r="BE175" s="2970"/>
      <c r="BF175" s="2970"/>
      <c r="BG175" s="2970"/>
      <c r="BH175" s="2842"/>
    </row>
    <row r="176" spans="2:60" s="2906" customFormat="1" ht="12.75" customHeight="1">
      <c r="B176" s="2918">
        <v>1</v>
      </c>
      <c r="C176" s="2891" t="s">
        <v>2690</v>
      </c>
      <c r="D176" s="2891" t="str">
        <f>D118</f>
        <v>Low</v>
      </c>
      <c r="E176" s="2891" t="s">
        <v>2691</v>
      </c>
      <c r="F176" s="2919"/>
      <c r="G176" s="2919"/>
      <c r="H176" s="2919"/>
      <c r="I176" s="2919"/>
      <c r="J176" s="2919"/>
      <c r="K176" s="2919"/>
      <c r="L176" s="2919"/>
      <c r="M176" s="2919"/>
      <c r="N176" s="2919"/>
      <c r="O176" s="2919"/>
      <c r="P176" s="2919"/>
      <c r="Q176" s="2919"/>
      <c r="R176" s="2919"/>
      <c r="S176" s="2919"/>
      <c r="T176" s="2919"/>
      <c r="U176" s="2919"/>
      <c r="V176" s="2919"/>
      <c r="W176" s="2919"/>
      <c r="X176" s="2919"/>
      <c r="Y176" s="2919"/>
      <c r="Z176" s="2919"/>
      <c r="AA176" s="2919"/>
      <c r="AB176" s="2919"/>
      <c r="AC176" s="2919"/>
      <c r="AD176" s="2919"/>
      <c r="AE176" s="2919"/>
      <c r="AF176" s="2919"/>
      <c r="AG176" s="2919"/>
      <c r="AH176" s="2919"/>
      <c r="AI176" s="2919"/>
      <c r="AJ176" s="2919"/>
      <c r="AK176" s="2919"/>
      <c r="AL176" s="2919"/>
      <c r="AM176" s="2919"/>
      <c r="AN176" s="2919"/>
      <c r="AO176" s="2919"/>
      <c r="AP176" s="2919"/>
      <c r="AQ176" s="2919"/>
      <c r="AR176" s="2919"/>
      <c r="AS176" s="2919"/>
      <c r="AT176" s="2919"/>
      <c r="AU176" s="2919"/>
      <c r="AV176" s="2919"/>
      <c r="AW176" s="2919"/>
      <c r="AX176" s="2919"/>
      <c r="AY176" s="2919"/>
      <c r="AZ176" s="2919"/>
      <c r="BA176" s="2919"/>
      <c r="BB176" s="2919"/>
      <c r="BC176" s="2919"/>
      <c r="BD176" s="2919"/>
      <c r="BE176" s="2919"/>
      <c r="BF176" s="2919"/>
      <c r="BG176" s="2919"/>
      <c r="BH176" s="2842"/>
    </row>
    <row r="177" spans="2:60" s="2906" customFormat="1" ht="12.75" customHeight="1">
      <c r="B177" s="2918"/>
      <c r="C177" s="2891"/>
      <c r="D177" s="2891" t="str">
        <f t="shared" ref="D177:D203" si="5">D119</f>
        <v>Medium</v>
      </c>
      <c r="E177" s="2891" t="s">
        <v>2691</v>
      </c>
      <c r="F177" s="2919"/>
      <c r="G177" s="2919"/>
      <c r="H177" s="2919"/>
      <c r="I177" s="2919"/>
      <c r="J177" s="2919"/>
      <c r="K177" s="2919"/>
      <c r="L177" s="2919"/>
      <c r="M177" s="2919"/>
      <c r="N177" s="2919"/>
      <c r="O177" s="2919"/>
      <c r="P177" s="2919"/>
      <c r="Q177" s="2919"/>
      <c r="R177" s="2919"/>
      <c r="S177" s="2919"/>
      <c r="T177" s="2919"/>
      <c r="U177" s="2919"/>
      <c r="V177" s="2919"/>
      <c r="W177" s="2919"/>
      <c r="X177" s="2919"/>
      <c r="Y177" s="2919"/>
      <c r="Z177" s="2919"/>
      <c r="AA177" s="2919"/>
      <c r="AB177" s="2919"/>
      <c r="AC177" s="2919"/>
      <c r="AD177" s="2919"/>
      <c r="AE177" s="2919"/>
      <c r="AF177" s="2919"/>
      <c r="AG177" s="2919"/>
      <c r="AH177" s="2919"/>
      <c r="AI177" s="2919"/>
      <c r="AJ177" s="2919"/>
      <c r="AK177" s="2919"/>
      <c r="AL177" s="2919"/>
      <c r="AM177" s="2919"/>
      <c r="AN177" s="2919"/>
      <c r="AO177" s="2919"/>
      <c r="AP177" s="2919"/>
      <c r="AQ177" s="2919"/>
      <c r="AR177" s="2919"/>
      <c r="AS177" s="2919"/>
      <c r="AT177" s="2919"/>
      <c r="AU177" s="2919"/>
      <c r="AV177" s="2919"/>
      <c r="AW177" s="2919"/>
      <c r="AX177" s="2919"/>
      <c r="AY177" s="2919"/>
      <c r="AZ177" s="2919"/>
      <c r="BA177" s="2919"/>
      <c r="BB177" s="2919"/>
      <c r="BC177" s="2919"/>
      <c r="BD177" s="2919"/>
      <c r="BE177" s="2919"/>
      <c r="BF177" s="2919"/>
      <c r="BG177" s="2919"/>
      <c r="BH177" s="2842"/>
    </row>
    <row r="178" spans="2:60" s="2906" customFormat="1" ht="12.75" customHeight="1">
      <c r="B178" s="2918"/>
      <c r="C178" s="2891"/>
      <c r="D178" s="2891" t="str">
        <f t="shared" si="5"/>
        <v>High</v>
      </c>
      <c r="E178" s="2891" t="s">
        <v>2691</v>
      </c>
      <c r="F178" s="2919"/>
      <c r="G178" s="2919"/>
      <c r="H178" s="2919"/>
      <c r="I178" s="2919"/>
      <c r="J178" s="2919"/>
      <c r="K178" s="2919"/>
      <c r="L178" s="2919"/>
      <c r="M178" s="2919"/>
      <c r="N178" s="2919"/>
      <c r="O178" s="2919"/>
      <c r="P178" s="2919"/>
      <c r="Q178" s="2919"/>
      <c r="R178" s="2919"/>
      <c r="S178" s="2919"/>
      <c r="T178" s="2919"/>
      <c r="U178" s="2919"/>
      <c r="V178" s="2919"/>
      <c r="W178" s="2919"/>
      <c r="X178" s="2919"/>
      <c r="Y178" s="2919"/>
      <c r="Z178" s="2919"/>
      <c r="AA178" s="2919"/>
      <c r="AB178" s="2919"/>
      <c r="AC178" s="2919"/>
      <c r="AD178" s="2919"/>
      <c r="AE178" s="2919"/>
      <c r="AF178" s="2919"/>
      <c r="AG178" s="2919"/>
      <c r="AH178" s="2919"/>
      <c r="AI178" s="2919"/>
      <c r="AJ178" s="2919"/>
      <c r="AK178" s="2919"/>
      <c r="AL178" s="2919"/>
      <c r="AM178" s="2919"/>
      <c r="AN178" s="2919"/>
      <c r="AO178" s="2919"/>
      <c r="AP178" s="2919"/>
      <c r="AQ178" s="2919"/>
      <c r="AR178" s="2919"/>
      <c r="AS178" s="2919"/>
      <c r="AT178" s="2919"/>
      <c r="AU178" s="2919"/>
      <c r="AV178" s="2919"/>
      <c r="AW178" s="2919"/>
      <c r="AX178" s="2919"/>
      <c r="AY178" s="2919"/>
      <c r="AZ178" s="2919"/>
      <c r="BA178" s="2919"/>
      <c r="BB178" s="2919"/>
      <c r="BC178" s="2919"/>
      <c r="BD178" s="2919"/>
      <c r="BE178" s="2919"/>
      <c r="BF178" s="2919"/>
      <c r="BG178" s="2919"/>
      <c r="BH178" s="2842"/>
    </row>
    <row r="179" spans="2:60" s="2906" customFormat="1" ht="12.75" customHeight="1">
      <c r="B179" s="2918"/>
      <c r="C179" s="2891"/>
      <c r="D179" s="2891" t="str">
        <f t="shared" si="5"/>
        <v>Very High</v>
      </c>
      <c r="E179" s="2891" t="s">
        <v>2691</v>
      </c>
      <c r="F179" s="2919"/>
      <c r="G179" s="2919"/>
      <c r="H179" s="2919"/>
      <c r="I179" s="2919"/>
      <c r="J179" s="2919"/>
      <c r="K179" s="2919"/>
      <c r="L179" s="2919"/>
      <c r="M179" s="2919"/>
      <c r="N179" s="2919"/>
      <c r="O179" s="2919"/>
      <c r="P179" s="2919"/>
      <c r="Q179" s="2919"/>
      <c r="R179" s="2919"/>
      <c r="S179" s="2919"/>
      <c r="T179" s="2919"/>
      <c r="U179" s="2919"/>
      <c r="V179" s="2919"/>
      <c r="W179" s="2919"/>
      <c r="X179" s="2919"/>
      <c r="Y179" s="2919"/>
      <c r="Z179" s="2919"/>
      <c r="AA179" s="2919"/>
      <c r="AB179" s="2919"/>
      <c r="AC179" s="2919"/>
      <c r="AD179" s="2919"/>
      <c r="AE179" s="2919"/>
      <c r="AF179" s="2919"/>
      <c r="AG179" s="2919"/>
      <c r="AH179" s="2919"/>
      <c r="AI179" s="2919"/>
      <c r="AJ179" s="2919"/>
      <c r="AK179" s="2919"/>
      <c r="AL179" s="2919"/>
      <c r="AM179" s="2919"/>
      <c r="AN179" s="2919"/>
      <c r="AO179" s="2919"/>
      <c r="AP179" s="2919"/>
      <c r="AQ179" s="2919"/>
      <c r="AR179" s="2919"/>
      <c r="AS179" s="2919"/>
      <c r="AT179" s="2919"/>
      <c r="AU179" s="2919"/>
      <c r="AV179" s="2919"/>
      <c r="AW179" s="2919"/>
      <c r="AX179" s="2919"/>
      <c r="AY179" s="2919"/>
      <c r="AZ179" s="2919"/>
      <c r="BA179" s="2919"/>
      <c r="BB179" s="2919"/>
      <c r="BC179" s="2919"/>
      <c r="BD179" s="2919"/>
      <c r="BE179" s="2919"/>
      <c r="BF179" s="2919"/>
      <c r="BG179" s="2919"/>
      <c r="BH179" s="2842"/>
    </row>
    <row r="180" spans="2:60" s="2906" customFormat="1" ht="12.75" customHeight="1">
      <c r="B180" s="2918">
        <v>2</v>
      </c>
      <c r="C180" s="2891" t="s">
        <v>2692</v>
      </c>
      <c r="D180" s="2891" t="str">
        <f t="shared" si="5"/>
        <v>Low</v>
      </c>
      <c r="E180" s="2891" t="s">
        <v>2693</v>
      </c>
      <c r="F180" s="2919"/>
      <c r="G180" s="2919"/>
      <c r="H180" s="2919"/>
      <c r="I180" s="2919"/>
      <c r="J180" s="2919"/>
      <c r="K180" s="2919"/>
      <c r="L180" s="2919"/>
      <c r="M180" s="2919"/>
      <c r="N180" s="2919"/>
      <c r="O180" s="2919"/>
      <c r="P180" s="2919"/>
      <c r="Q180" s="2919"/>
      <c r="R180" s="2919"/>
      <c r="S180" s="2919"/>
      <c r="T180" s="2919"/>
      <c r="U180" s="2919"/>
      <c r="V180" s="2919"/>
      <c r="W180" s="2919"/>
      <c r="X180" s="2919"/>
      <c r="Y180" s="2919"/>
      <c r="Z180" s="2919"/>
      <c r="AA180" s="2919"/>
      <c r="AB180" s="2919"/>
      <c r="AC180" s="2919"/>
      <c r="AD180" s="2919"/>
      <c r="AE180" s="2919"/>
      <c r="AF180" s="2919"/>
      <c r="AG180" s="2919"/>
      <c r="AH180" s="2919"/>
      <c r="AI180" s="2919"/>
      <c r="AJ180" s="2919"/>
      <c r="AK180" s="2919"/>
      <c r="AL180" s="2919"/>
      <c r="AM180" s="2919"/>
      <c r="AN180" s="2919"/>
      <c r="AO180" s="2919"/>
      <c r="AP180" s="2919"/>
      <c r="AQ180" s="2919"/>
      <c r="AR180" s="2919"/>
      <c r="AS180" s="2919"/>
      <c r="AT180" s="2919"/>
      <c r="AU180" s="2919"/>
      <c r="AV180" s="2919"/>
      <c r="AW180" s="2919"/>
      <c r="AX180" s="2919"/>
      <c r="AY180" s="2919"/>
      <c r="AZ180" s="2919"/>
      <c r="BA180" s="2919"/>
      <c r="BB180" s="2919"/>
      <c r="BC180" s="2919"/>
      <c r="BD180" s="2919"/>
      <c r="BE180" s="2919"/>
      <c r="BF180" s="2919"/>
      <c r="BG180" s="2919"/>
      <c r="BH180" s="2842"/>
    </row>
    <row r="181" spans="2:60" s="2906" customFormat="1" ht="12.75" customHeight="1">
      <c r="B181" s="2918"/>
      <c r="C181" s="2891"/>
      <c r="D181" s="2891" t="str">
        <f t="shared" si="5"/>
        <v>Medium</v>
      </c>
      <c r="E181" s="2891" t="s">
        <v>2693</v>
      </c>
      <c r="F181" s="2919"/>
      <c r="G181" s="2919"/>
      <c r="H181" s="2919"/>
      <c r="I181" s="2919"/>
      <c r="J181" s="2919"/>
      <c r="K181" s="2919"/>
      <c r="L181" s="2919"/>
      <c r="M181" s="2919"/>
      <c r="N181" s="2919"/>
      <c r="O181" s="2919"/>
      <c r="P181" s="2919"/>
      <c r="Q181" s="2919"/>
      <c r="R181" s="2919"/>
      <c r="S181" s="2919"/>
      <c r="T181" s="2919"/>
      <c r="U181" s="2919"/>
      <c r="V181" s="2919"/>
      <c r="W181" s="2919"/>
      <c r="X181" s="2919"/>
      <c r="Y181" s="2919"/>
      <c r="Z181" s="2919"/>
      <c r="AA181" s="2919"/>
      <c r="AB181" s="2919"/>
      <c r="AC181" s="2919"/>
      <c r="AD181" s="2919"/>
      <c r="AE181" s="2919"/>
      <c r="AF181" s="2919"/>
      <c r="AG181" s="2919"/>
      <c r="AH181" s="2919"/>
      <c r="AI181" s="2919"/>
      <c r="AJ181" s="2919"/>
      <c r="AK181" s="2919"/>
      <c r="AL181" s="2919"/>
      <c r="AM181" s="2919"/>
      <c r="AN181" s="2919"/>
      <c r="AO181" s="2919"/>
      <c r="AP181" s="2919"/>
      <c r="AQ181" s="2919"/>
      <c r="AR181" s="2919"/>
      <c r="AS181" s="2919"/>
      <c r="AT181" s="2919"/>
      <c r="AU181" s="2919"/>
      <c r="AV181" s="2919"/>
      <c r="AW181" s="2919"/>
      <c r="AX181" s="2919"/>
      <c r="AY181" s="2919"/>
      <c r="AZ181" s="2919"/>
      <c r="BA181" s="2919"/>
      <c r="BB181" s="2919"/>
      <c r="BC181" s="2919"/>
      <c r="BD181" s="2919"/>
      <c r="BE181" s="2919"/>
      <c r="BF181" s="2919"/>
      <c r="BG181" s="2919"/>
      <c r="BH181" s="2842"/>
    </row>
    <row r="182" spans="2:60" s="2906" customFormat="1" ht="12.75" customHeight="1">
      <c r="B182" s="2918"/>
      <c r="C182" s="2891"/>
      <c r="D182" s="2891" t="str">
        <f t="shared" si="5"/>
        <v>High</v>
      </c>
      <c r="E182" s="2891" t="s">
        <v>2693</v>
      </c>
      <c r="F182" s="2919"/>
      <c r="G182" s="2919"/>
      <c r="H182" s="2919"/>
      <c r="I182" s="2919"/>
      <c r="J182" s="2919"/>
      <c r="K182" s="2919"/>
      <c r="L182" s="2919"/>
      <c r="M182" s="2919"/>
      <c r="N182" s="2919"/>
      <c r="O182" s="2919"/>
      <c r="P182" s="2919"/>
      <c r="Q182" s="2919"/>
      <c r="R182" s="2919"/>
      <c r="S182" s="2919"/>
      <c r="T182" s="2919"/>
      <c r="U182" s="2919"/>
      <c r="V182" s="2919"/>
      <c r="W182" s="2919"/>
      <c r="X182" s="2919"/>
      <c r="Y182" s="2919"/>
      <c r="Z182" s="2919"/>
      <c r="AA182" s="2919"/>
      <c r="AB182" s="2919"/>
      <c r="AC182" s="2919"/>
      <c r="AD182" s="2919"/>
      <c r="AE182" s="2919"/>
      <c r="AF182" s="2919"/>
      <c r="AG182" s="2919"/>
      <c r="AH182" s="2919"/>
      <c r="AI182" s="2919"/>
      <c r="AJ182" s="2919"/>
      <c r="AK182" s="2919"/>
      <c r="AL182" s="2919"/>
      <c r="AM182" s="2919"/>
      <c r="AN182" s="2919"/>
      <c r="AO182" s="2919"/>
      <c r="AP182" s="2919"/>
      <c r="AQ182" s="2919"/>
      <c r="AR182" s="2919"/>
      <c r="AS182" s="2919"/>
      <c r="AT182" s="2919"/>
      <c r="AU182" s="2919"/>
      <c r="AV182" s="2919"/>
      <c r="AW182" s="2919"/>
      <c r="AX182" s="2919"/>
      <c r="AY182" s="2919"/>
      <c r="AZ182" s="2919"/>
      <c r="BA182" s="2919"/>
      <c r="BB182" s="2919"/>
      <c r="BC182" s="2919"/>
      <c r="BD182" s="2919"/>
      <c r="BE182" s="2919"/>
      <c r="BF182" s="2919"/>
      <c r="BG182" s="2919"/>
      <c r="BH182" s="2842"/>
    </row>
    <row r="183" spans="2:60" s="2906" customFormat="1" ht="12.75" customHeight="1">
      <c r="B183" s="2918"/>
      <c r="C183" s="2891"/>
      <c r="D183" s="2891" t="str">
        <f t="shared" si="5"/>
        <v>Very High</v>
      </c>
      <c r="E183" s="2891" t="s">
        <v>2693</v>
      </c>
      <c r="F183" s="2919"/>
      <c r="G183" s="2919"/>
      <c r="H183" s="2919"/>
      <c r="I183" s="2919"/>
      <c r="J183" s="2919"/>
      <c r="K183" s="2919"/>
      <c r="L183" s="2919"/>
      <c r="M183" s="2919"/>
      <c r="N183" s="2919"/>
      <c r="O183" s="2919"/>
      <c r="P183" s="2919"/>
      <c r="Q183" s="2919"/>
      <c r="R183" s="2919"/>
      <c r="S183" s="2919"/>
      <c r="T183" s="2919"/>
      <c r="U183" s="2919"/>
      <c r="V183" s="2919"/>
      <c r="W183" s="2919"/>
      <c r="X183" s="2919"/>
      <c r="Y183" s="2919"/>
      <c r="Z183" s="2919"/>
      <c r="AA183" s="2919"/>
      <c r="AB183" s="2919"/>
      <c r="AC183" s="2919"/>
      <c r="AD183" s="2919"/>
      <c r="AE183" s="2919"/>
      <c r="AF183" s="2919"/>
      <c r="AG183" s="2919"/>
      <c r="AH183" s="2919"/>
      <c r="AI183" s="2919"/>
      <c r="AJ183" s="2919"/>
      <c r="AK183" s="2919"/>
      <c r="AL183" s="2919"/>
      <c r="AM183" s="2919"/>
      <c r="AN183" s="2919"/>
      <c r="AO183" s="2919"/>
      <c r="AP183" s="2919"/>
      <c r="AQ183" s="2919"/>
      <c r="AR183" s="2919"/>
      <c r="AS183" s="2919"/>
      <c r="AT183" s="2919"/>
      <c r="AU183" s="2919"/>
      <c r="AV183" s="2919"/>
      <c r="AW183" s="2919"/>
      <c r="AX183" s="2919"/>
      <c r="AY183" s="2919"/>
      <c r="AZ183" s="2919"/>
      <c r="BA183" s="2919"/>
      <c r="BB183" s="2919"/>
      <c r="BC183" s="2919"/>
      <c r="BD183" s="2919"/>
      <c r="BE183" s="2919"/>
      <c r="BF183" s="2919"/>
      <c r="BG183" s="2919"/>
      <c r="BH183" s="2842"/>
    </row>
    <row r="184" spans="2:60" s="2906" customFormat="1" ht="12.75" customHeight="1">
      <c r="B184" s="2918">
        <v>3</v>
      </c>
      <c r="C184" s="2891" t="s">
        <v>1846</v>
      </c>
      <c r="D184" s="2891" t="str">
        <f t="shared" si="5"/>
        <v>Low</v>
      </c>
      <c r="E184" s="2891" t="s">
        <v>2694</v>
      </c>
      <c r="F184" s="2919"/>
      <c r="G184" s="2919"/>
      <c r="H184" s="2919"/>
      <c r="I184" s="2919"/>
      <c r="J184" s="2919"/>
      <c r="K184" s="2919"/>
      <c r="L184" s="2919"/>
      <c r="M184" s="2919"/>
      <c r="N184" s="2919"/>
      <c r="O184" s="2919"/>
      <c r="P184" s="2919"/>
      <c r="Q184" s="2919"/>
      <c r="R184" s="2919"/>
      <c r="S184" s="2919"/>
      <c r="T184" s="2919"/>
      <c r="U184" s="2919"/>
      <c r="V184" s="2919"/>
      <c r="W184" s="2919"/>
      <c r="X184" s="2919"/>
      <c r="Y184" s="2919"/>
      <c r="Z184" s="2919"/>
      <c r="AA184" s="2919"/>
      <c r="AB184" s="2919"/>
      <c r="AC184" s="2919"/>
      <c r="AD184" s="2919"/>
      <c r="AE184" s="2919"/>
      <c r="AF184" s="2919"/>
      <c r="AG184" s="2919"/>
      <c r="AH184" s="2919"/>
      <c r="AI184" s="2919"/>
      <c r="AJ184" s="2919"/>
      <c r="AK184" s="2919"/>
      <c r="AL184" s="2919"/>
      <c r="AM184" s="2919"/>
      <c r="AN184" s="2919"/>
      <c r="AO184" s="2919"/>
      <c r="AP184" s="2919"/>
      <c r="AQ184" s="2919"/>
      <c r="AR184" s="2919"/>
      <c r="AS184" s="2919"/>
      <c r="AT184" s="2919"/>
      <c r="AU184" s="2919"/>
      <c r="AV184" s="2919"/>
      <c r="AW184" s="2919"/>
      <c r="AX184" s="2919"/>
      <c r="AY184" s="2919"/>
      <c r="AZ184" s="2919"/>
      <c r="BA184" s="2919"/>
      <c r="BB184" s="2919"/>
      <c r="BC184" s="2919"/>
      <c r="BD184" s="2919"/>
      <c r="BE184" s="2919"/>
      <c r="BF184" s="2919"/>
      <c r="BG184" s="2919"/>
      <c r="BH184" s="2842"/>
    </row>
    <row r="185" spans="2:60" s="2906" customFormat="1" ht="12.75" customHeight="1">
      <c r="B185" s="2918"/>
      <c r="C185" s="2891"/>
      <c r="D185" s="2891" t="str">
        <f t="shared" si="5"/>
        <v>Medium</v>
      </c>
      <c r="E185" s="2891" t="s">
        <v>2694</v>
      </c>
      <c r="F185" s="2919"/>
      <c r="G185" s="2919"/>
      <c r="H185" s="2919"/>
      <c r="I185" s="2919"/>
      <c r="J185" s="2919"/>
      <c r="K185" s="2919"/>
      <c r="L185" s="2919"/>
      <c r="M185" s="2919"/>
      <c r="N185" s="2919"/>
      <c r="O185" s="2919"/>
      <c r="P185" s="2919"/>
      <c r="Q185" s="2919"/>
      <c r="R185" s="2919"/>
      <c r="S185" s="2919"/>
      <c r="T185" s="2919"/>
      <c r="U185" s="2919"/>
      <c r="V185" s="2919"/>
      <c r="W185" s="2919"/>
      <c r="X185" s="2919"/>
      <c r="Y185" s="2919"/>
      <c r="Z185" s="2919"/>
      <c r="AA185" s="2919"/>
      <c r="AB185" s="2919"/>
      <c r="AC185" s="2919"/>
      <c r="AD185" s="2919"/>
      <c r="AE185" s="2919"/>
      <c r="AF185" s="2919"/>
      <c r="AG185" s="2919"/>
      <c r="AH185" s="2919"/>
      <c r="AI185" s="2919"/>
      <c r="AJ185" s="2919"/>
      <c r="AK185" s="2919"/>
      <c r="AL185" s="2919"/>
      <c r="AM185" s="2919"/>
      <c r="AN185" s="2919"/>
      <c r="AO185" s="2919"/>
      <c r="AP185" s="2919"/>
      <c r="AQ185" s="2919"/>
      <c r="AR185" s="2919"/>
      <c r="AS185" s="2919"/>
      <c r="AT185" s="2919"/>
      <c r="AU185" s="2919"/>
      <c r="AV185" s="2919"/>
      <c r="AW185" s="2919"/>
      <c r="AX185" s="2919"/>
      <c r="AY185" s="2919"/>
      <c r="AZ185" s="2919"/>
      <c r="BA185" s="2919"/>
      <c r="BB185" s="2919"/>
      <c r="BC185" s="2919"/>
      <c r="BD185" s="2919"/>
      <c r="BE185" s="2919"/>
      <c r="BF185" s="2919"/>
      <c r="BG185" s="2919"/>
      <c r="BH185" s="2842"/>
    </row>
    <row r="186" spans="2:60" s="2906" customFormat="1" ht="12.75" customHeight="1">
      <c r="B186" s="2918"/>
      <c r="C186" s="2891"/>
      <c r="D186" s="2891" t="str">
        <f t="shared" si="5"/>
        <v>High</v>
      </c>
      <c r="E186" s="2891" t="s">
        <v>2694</v>
      </c>
      <c r="F186" s="2919"/>
      <c r="G186" s="2919"/>
      <c r="H186" s="2919"/>
      <c r="I186" s="2919"/>
      <c r="J186" s="2919"/>
      <c r="K186" s="2919"/>
      <c r="L186" s="2919"/>
      <c r="M186" s="2919"/>
      <c r="N186" s="2919"/>
      <c r="O186" s="2919"/>
      <c r="P186" s="2919"/>
      <c r="Q186" s="2919"/>
      <c r="R186" s="2919"/>
      <c r="S186" s="2919"/>
      <c r="T186" s="2919"/>
      <c r="U186" s="2919"/>
      <c r="V186" s="2919"/>
      <c r="W186" s="2919"/>
      <c r="X186" s="2919"/>
      <c r="Y186" s="2919"/>
      <c r="Z186" s="2919"/>
      <c r="AA186" s="2919"/>
      <c r="AB186" s="2919"/>
      <c r="AC186" s="2919"/>
      <c r="AD186" s="2919"/>
      <c r="AE186" s="2919"/>
      <c r="AF186" s="2919"/>
      <c r="AG186" s="2919"/>
      <c r="AH186" s="2919"/>
      <c r="AI186" s="2919"/>
      <c r="AJ186" s="2919"/>
      <c r="AK186" s="2919"/>
      <c r="AL186" s="2919"/>
      <c r="AM186" s="2919"/>
      <c r="AN186" s="2919"/>
      <c r="AO186" s="2919"/>
      <c r="AP186" s="2919"/>
      <c r="AQ186" s="2919"/>
      <c r="AR186" s="2919"/>
      <c r="AS186" s="2919"/>
      <c r="AT186" s="2919"/>
      <c r="AU186" s="2919"/>
      <c r="AV186" s="2919"/>
      <c r="AW186" s="2919"/>
      <c r="AX186" s="2919"/>
      <c r="AY186" s="2919"/>
      <c r="AZ186" s="2919"/>
      <c r="BA186" s="2919"/>
      <c r="BB186" s="2919"/>
      <c r="BC186" s="2919"/>
      <c r="BD186" s="2919"/>
      <c r="BE186" s="2919"/>
      <c r="BF186" s="2919"/>
      <c r="BG186" s="2919"/>
      <c r="BH186" s="2842"/>
    </row>
    <row r="187" spans="2:60" s="2906" customFormat="1" ht="12.75" customHeight="1">
      <c r="B187" s="2918"/>
      <c r="C187" s="2891"/>
      <c r="D187" s="2891" t="str">
        <f t="shared" si="5"/>
        <v>Very High</v>
      </c>
      <c r="E187" s="2891" t="s">
        <v>2694</v>
      </c>
      <c r="F187" s="2919"/>
      <c r="G187" s="2919"/>
      <c r="H187" s="2919"/>
      <c r="I187" s="2919"/>
      <c r="J187" s="2919"/>
      <c r="K187" s="2919"/>
      <c r="L187" s="2919"/>
      <c r="M187" s="2919"/>
      <c r="N187" s="2919"/>
      <c r="O187" s="2919"/>
      <c r="P187" s="2919"/>
      <c r="Q187" s="2919"/>
      <c r="R187" s="2919"/>
      <c r="S187" s="2919"/>
      <c r="T187" s="2919"/>
      <c r="U187" s="2919"/>
      <c r="V187" s="2919"/>
      <c r="W187" s="2919"/>
      <c r="X187" s="2919"/>
      <c r="Y187" s="2919"/>
      <c r="Z187" s="2919"/>
      <c r="AA187" s="2919"/>
      <c r="AB187" s="2919"/>
      <c r="AC187" s="2919"/>
      <c r="AD187" s="2919"/>
      <c r="AE187" s="2919"/>
      <c r="AF187" s="2919"/>
      <c r="AG187" s="2919"/>
      <c r="AH187" s="2919"/>
      <c r="AI187" s="2919"/>
      <c r="AJ187" s="2919"/>
      <c r="AK187" s="2919"/>
      <c r="AL187" s="2919"/>
      <c r="AM187" s="2919"/>
      <c r="AN187" s="2919"/>
      <c r="AO187" s="2919"/>
      <c r="AP187" s="2919"/>
      <c r="AQ187" s="2919"/>
      <c r="AR187" s="2919"/>
      <c r="AS187" s="2919"/>
      <c r="AT187" s="2919"/>
      <c r="AU187" s="2919"/>
      <c r="AV187" s="2919"/>
      <c r="AW187" s="2919"/>
      <c r="AX187" s="2919"/>
      <c r="AY187" s="2919"/>
      <c r="AZ187" s="2919"/>
      <c r="BA187" s="2919"/>
      <c r="BB187" s="2919"/>
      <c r="BC187" s="2919"/>
      <c r="BD187" s="2919"/>
      <c r="BE187" s="2919"/>
      <c r="BF187" s="2919"/>
      <c r="BG187" s="2919"/>
      <c r="BH187" s="2842"/>
    </row>
    <row r="188" spans="2:60" s="2906" customFormat="1" ht="12.75" customHeight="1">
      <c r="B188" s="2918">
        <v>4</v>
      </c>
      <c r="C188" s="2891" t="s">
        <v>2695</v>
      </c>
      <c r="D188" s="2891" t="str">
        <f t="shared" si="5"/>
        <v>Low</v>
      </c>
      <c r="E188" s="2891" t="s">
        <v>2696</v>
      </c>
      <c r="F188" s="2919"/>
      <c r="G188" s="2919"/>
      <c r="H188" s="2919"/>
      <c r="I188" s="2919"/>
      <c r="J188" s="2919"/>
      <c r="K188" s="2919"/>
      <c r="L188" s="2919"/>
      <c r="M188" s="2919"/>
      <c r="N188" s="2919"/>
      <c r="O188" s="2919"/>
      <c r="P188" s="2919"/>
      <c r="Q188" s="2919"/>
      <c r="R188" s="2919"/>
      <c r="S188" s="2919"/>
      <c r="T188" s="2919"/>
      <c r="U188" s="2919"/>
      <c r="V188" s="2919"/>
      <c r="W188" s="2919"/>
      <c r="X188" s="2919"/>
      <c r="Y188" s="2919"/>
      <c r="Z188" s="2919"/>
      <c r="AA188" s="2919"/>
      <c r="AB188" s="2919"/>
      <c r="AC188" s="2919"/>
      <c r="AD188" s="2919"/>
      <c r="AE188" s="2919"/>
      <c r="AF188" s="2919"/>
      <c r="AG188" s="2919"/>
      <c r="AH188" s="2919"/>
      <c r="AI188" s="2919"/>
      <c r="AJ188" s="2919"/>
      <c r="AK188" s="2919"/>
      <c r="AL188" s="2919"/>
      <c r="AM188" s="2919"/>
      <c r="AN188" s="2919"/>
      <c r="AO188" s="2919"/>
      <c r="AP188" s="2919"/>
      <c r="AQ188" s="2919"/>
      <c r="AR188" s="2919"/>
      <c r="AS188" s="2919"/>
      <c r="AT188" s="2919"/>
      <c r="AU188" s="2919"/>
      <c r="AV188" s="2919"/>
      <c r="AW188" s="2919"/>
      <c r="AX188" s="2919"/>
      <c r="AY188" s="2919"/>
      <c r="AZ188" s="2919"/>
      <c r="BA188" s="2919"/>
      <c r="BB188" s="2919"/>
      <c r="BC188" s="2919"/>
      <c r="BD188" s="2919"/>
      <c r="BE188" s="2919"/>
      <c r="BF188" s="2919"/>
      <c r="BG188" s="2919"/>
      <c r="BH188" s="2842"/>
    </row>
    <row r="189" spans="2:60" s="2906" customFormat="1" ht="12.75" customHeight="1">
      <c r="B189" s="2918"/>
      <c r="C189" s="2891"/>
      <c r="D189" s="2891" t="str">
        <f t="shared" si="5"/>
        <v>Medium</v>
      </c>
      <c r="E189" s="2891" t="s">
        <v>2696</v>
      </c>
      <c r="F189" s="2919"/>
      <c r="G189" s="2919"/>
      <c r="H189" s="2919"/>
      <c r="I189" s="2919"/>
      <c r="J189" s="2919"/>
      <c r="K189" s="2919"/>
      <c r="L189" s="2919"/>
      <c r="M189" s="2919"/>
      <c r="N189" s="2919"/>
      <c r="O189" s="2919"/>
      <c r="P189" s="2919"/>
      <c r="Q189" s="2919"/>
      <c r="R189" s="2919"/>
      <c r="S189" s="2919"/>
      <c r="T189" s="2919"/>
      <c r="U189" s="2919"/>
      <c r="V189" s="2919"/>
      <c r="W189" s="2919"/>
      <c r="X189" s="2919"/>
      <c r="Y189" s="2919"/>
      <c r="Z189" s="2919"/>
      <c r="AA189" s="2919"/>
      <c r="AB189" s="2919"/>
      <c r="AC189" s="2919"/>
      <c r="AD189" s="2919"/>
      <c r="AE189" s="2919"/>
      <c r="AF189" s="2919"/>
      <c r="AG189" s="2919"/>
      <c r="AH189" s="2919"/>
      <c r="AI189" s="2919"/>
      <c r="AJ189" s="2919"/>
      <c r="AK189" s="2919"/>
      <c r="AL189" s="2919"/>
      <c r="AM189" s="2919"/>
      <c r="AN189" s="2919"/>
      <c r="AO189" s="2919"/>
      <c r="AP189" s="2919"/>
      <c r="AQ189" s="2919"/>
      <c r="AR189" s="2919"/>
      <c r="AS189" s="2919"/>
      <c r="AT189" s="2919"/>
      <c r="AU189" s="2919"/>
      <c r="AV189" s="2919"/>
      <c r="AW189" s="2919"/>
      <c r="AX189" s="2919"/>
      <c r="AY189" s="2919"/>
      <c r="AZ189" s="2919"/>
      <c r="BA189" s="2919"/>
      <c r="BB189" s="2919"/>
      <c r="BC189" s="2919"/>
      <c r="BD189" s="2919"/>
      <c r="BE189" s="2919"/>
      <c r="BF189" s="2919"/>
      <c r="BG189" s="2919"/>
      <c r="BH189" s="2842"/>
    </row>
    <row r="190" spans="2:60" s="2906" customFormat="1" ht="12.75" customHeight="1">
      <c r="B190" s="2918"/>
      <c r="C190" s="2891"/>
      <c r="D190" s="2891" t="str">
        <f t="shared" si="5"/>
        <v>High</v>
      </c>
      <c r="E190" s="2891" t="s">
        <v>2696</v>
      </c>
      <c r="F190" s="2919"/>
      <c r="G190" s="2919"/>
      <c r="H190" s="2919"/>
      <c r="I190" s="2919"/>
      <c r="J190" s="2919"/>
      <c r="K190" s="2919"/>
      <c r="L190" s="2919"/>
      <c r="M190" s="2919"/>
      <c r="N190" s="2919"/>
      <c r="O190" s="2919"/>
      <c r="P190" s="2919"/>
      <c r="Q190" s="2919"/>
      <c r="R190" s="2919"/>
      <c r="S190" s="2919"/>
      <c r="T190" s="2919"/>
      <c r="U190" s="2919"/>
      <c r="V190" s="2919"/>
      <c r="W190" s="2919"/>
      <c r="X190" s="2919"/>
      <c r="Y190" s="2919"/>
      <c r="Z190" s="2919"/>
      <c r="AA190" s="2919"/>
      <c r="AB190" s="2919"/>
      <c r="AC190" s="2919"/>
      <c r="AD190" s="2919"/>
      <c r="AE190" s="2919"/>
      <c r="AF190" s="2919"/>
      <c r="AG190" s="2919"/>
      <c r="AH190" s="2919"/>
      <c r="AI190" s="2919"/>
      <c r="AJ190" s="2919"/>
      <c r="AK190" s="2919"/>
      <c r="AL190" s="2919"/>
      <c r="AM190" s="2919"/>
      <c r="AN190" s="2919"/>
      <c r="AO190" s="2919"/>
      <c r="AP190" s="2919"/>
      <c r="AQ190" s="2919"/>
      <c r="AR190" s="2919"/>
      <c r="AS190" s="2919"/>
      <c r="AT190" s="2919"/>
      <c r="AU190" s="2919"/>
      <c r="AV190" s="2919"/>
      <c r="AW190" s="2919"/>
      <c r="AX190" s="2919"/>
      <c r="AY190" s="2919"/>
      <c r="AZ190" s="2919"/>
      <c r="BA190" s="2919"/>
      <c r="BB190" s="2919"/>
      <c r="BC190" s="2919"/>
      <c r="BD190" s="2919"/>
      <c r="BE190" s="2919"/>
      <c r="BF190" s="2919"/>
      <c r="BG190" s="2919"/>
      <c r="BH190" s="2842"/>
    </row>
    <row r="191" spans="2:60" s="2906" customFormat="1" ht="12.75" customHeight="1">
      <c r="B191" s="2918"/>
      <c r="C191" s="2891"/>
      <c r="D191" s="2891" t="str">
        <f t="shared" si="5"/>
        <v>Very High</v>
      </c>
      <c r="E191" s="2891" t="s">
        <v>2696</v>
      </c>
      <c r="F191" s="2919"/>
      <c r="G191" s="2919"/>
      <c r="H191" s="2919"/>
      <c r="I191" s="2919"/>
      <c r="J191" s="2919"/>
      <c r="K191" s="2919"/>
      <c r="L191" s="2919"/>
      <c r="M191" s="2919"/>
      <c r="N191" s="2919"/>
      <c r="O191" s="2919"/>
      <c r="P191" s="2919"/>
      <c r="Q191" s="2919"/>
      <c r="R191" s="2919"/>
      <c r="S191" s="2919"/>
      <c r="T191" s="2919"/>
      <c r="U191" s="2919"/>
      <c r="V191" s="2919"/>
      <c r="W191" s="2919"/>
      <c r="X191" s="2919"/>
      <c r="Y191" s="2919"/>
      <c r="Z191" s="2919"/>
      <c r="AA191" s="2919"/>
      <c r="AB191" s="2919"/>
      <c r="AC191" s="2919"/>
      <c r="AD191" s="2919"/>
      <c r="AE191" s="2919"/>
      <c r="AF191" s="2919"/>
      <c r="AG191" s="2919"/>
      <c r="AH191" s="2919"/>
      <c r="AI191" s="2919"/>
      <c r="AJ191" s="2919"/>
      <c r="AK191" s="2919"/>
      <c r="AL191" s="2919"/>
      <c r="AM191" s="2919"/>
      <c r="AN191" s="2919"/>
      <c r="AO191" s="2919"/>
      <c r="AP191" s="2919"/>
      <c r="AQ191" s="2919"/>
      <c r="AR191" s="2919"/>
      <c r="AS191" s="2919"/>
      <c r="AT191" s="2919"/>
      <c r="AU191" s="2919"/>
      <c r="AV191" s="2919"/>
      <c r="AW191" s="2919"/>
      <c r="AX191" s="2919"/>
      <c r="AY191" s="2919"/>
      <c r="AZ191" s="2919"/>
      <c r="BA191" s="2919"/>
      <c r="BB191" s="2919"/>
      <c r="BC191" s="2919"/>
      <c r="BD191" s="2919"/>
      <c r="BE191" s="2919"/>
      <c r="BF191" s="2919"/>
      <c r="BG191" s="2919"/>
      <c r="BH191" s="2842"/>
    </row>
    <row r="192" spans="2:60" s="2906" customFormat="1" ht="12.75" customHeight="1">
      <c r="B192" s="2918">
        <v>5</v>
      </c>
      <c r="C192" s="2891" t="s">
        <v>2697</v>
      </c>
      <c r="D192" s="2891" t="str">
        <f t="shared" si="5"/>
        <v>Low</v>
      </c>
      <c r="E192" s="2891" t="s">
        <v>2696</v>
      </c>
      <c r="F192" s="2919"/>
      <c r="G192" s="2919"/>
      <c r="H192" s="2919"/>
      <c r="I192" s="2919"/>
      <c r="J192" s="2919"/>
      <c r="K192" s="2919"/>
      <c r="L192" s="2919"/>
      <c r="M192" s="2919"/>
      <c r="N192" s="2919"/>
      <c r="O192" s="2919"/>
      <c r="P192" s="2919"/>
      <c r="Q192" s="2919"/>
      <c r="R192" s="2919"/>
      <c r="S192" s="2919"/>
      <c r="T192" s="2919"/>
      <c r="U192" s="2919"/>
      <c r="V192" s="2919"/>
      <c r="W192" s="2919"/>
      <c r="X192" s="2919"/>
      <c r="Y192" s="2919"/>
      <c r="Z192" s="2919"/>
      <c r="AA192" s="2919"/>
      <c r="AB192" s="2919"/>
      <c r="AC192" s="2919"/>
      <c r="AD192" s="2919"/>
      <c r="AE192" s="2919"/>
      <c r="AF192" s="2919"/>
      <c r="AG192" s="2919"/>
      <c r="AH192" s="2919"/>
      <c r="AI192" s="2919"/>
      <c r="AJ192" s="2919"/>
      <c r="AK192" s="2919"/>
      <c r="AL192" s="2919"/>
      <c r="AM192" s="2919"/>
      <c r="AN192" s="2919"/>
      <c r="AO192" s="2919"/>
      <c r="AP192" s="2919"/>
      <c r="AQ192" s="2919"/>
      <c r="AR192" s="2919"/>
      <c r="AS192" s="2919"/>
      <c r="AT192" s="2919"/>
      <c r="AU192" s="2919"/>
      <c r="AV192" s="2919"/>
      <c r="AW192" s="2919"/>
      <c r="AX192" s="2919"/>
      <c r="AY192" s="2919"/>
      <c r="AZ192" s="2919"/>
      <c r="BA192" s="2919"/>
      <c r="BB192" s="2919"/>
      <c r="BC192" s="2919"/>
      <c r="BD192" s="2919"/>
      <c r="BE192" s="2919"/>
      <c r="BF192" s="2919"/>
      <c r="BG192" s="2919"/>
      <c r="BH192" s="2842"/>
    </row>
    <row r="193" spans="2:60" s="2906" customFormat="1" ht="12.75" customHeight="1">
      <c r="B193" s="2918"/>
      <c r="C193" s="2891"/>
      <c r="D193" s="2891" t="str">
        <f t="shared" si="5"/>
        <v>Medium</v>
      </c>
      <c r="E193" s="2891" t="s">
        <v>2696</v>
      </c>
      <c r="F193" s="2919"/>
      <c r="G193" s="2919"/>
      <c r="H193" s="2919"/>
      <c r="I193" s="2919"/>
      <c r="J193" s="2919"/>
      <c r="K193" s="2919"/>
      <c r="L193" s="2919"/>
      <c r="M193" s="2919"/>
      <c r="N193" s="2919"/>
      <c r="O193" s="2919"/>
      <c r="P193" s="2919"/>
      <c r="Q193" s="2919"/>
      <c r="R193" s="2919"/>
      <c r="S193" s="2919"/>
      <c r="T193" s="2919"/>
      <c r="U193" s="2919"/>
      <c r="V193" s="2919"/>
      <c r="W193" s="2919"/>
      <c r="X193" s="2919"/>
      <c r="Y193" s="2919"/>
      <c r="Z193" s="2919"/>
      <c r="AA193" s="2919"/>
      <c r="AB193" s="2919"/>
      <c r="AC193" s="2919"/>
      <c r="AD193" s="2919"/>
      <c r="AE193" s="2919"/>
      <c r="AF193" s="2919"/>
      <c r="AG193" s="2919"/>
      <c r="AH193" s="2919"/>
      <c r="AI193" s="2919"/>
      <c r="AJ193" s="2919"/>
      <c r="AK193" s="2919"/>
      <c r="AL193" s="2919"/>
      <c r="AM193" s="2919"/>
      <c r="AN193" s="2919"/>
      <c r="AO193" s="2919"/>
      <c r="AP193" s="2919"/>
      <c r="AQ193" s="2919"/>
      <c r="AR193" s="2919"/>
      <c r="AS193" s="2919"/>
      <c r="AT193" s="2919"/>
      <c r="AU193" s="2919"/>
      <c r="AV193" s="2919"/>
      <c r="AW193" s="2919"/>
      <c r="AX193" s="2919"/>
      <c r="AY193" s="2919"/>
      <c r="AZ193" s="2919"/>
      <c r="BA193" s="2919"/>
      <c r="BB193" s="2919"/>
      <c r="BC193" s="2919"/>
      <c r="BD193" s="2919"/>
      <c r="BE193" s="2919"/>
      <c r="BF193" s="2919"/>
      <c r="BG193" s="2919"/>
      <c r="BH193" s="2842"/>
    </row>
    <row r="194" spans="2:60" s="2906" customFormat="1" ht="12.75" customHeight="1">
      <c r="B194" s="2918"/>
      <c r="C194" s="2891"/>
      <c r="D194" s="2891" t="str">
        <f t="shared" si="5"/>
        <v>High</v>
      </c>
      <c r="E194" s="2891" t="s">
        <v>2696</v>
      </c>
      <c r="F194" s="2919"/>
      <c r="G194" s="2919"/>
      <c r="H194" s="2919"/>
      <c r="I194" s="2919"/>
      <c r="J194" s="2919"/>
      <c r="K194" s="2919"/>
      <c r="L194" s="2919"/>
      <c r="M194" s="2919"/>
      <c r="N194" s="2919"/>
      <c r="O194" s="2919"/>
      <c r="P194" s="2919"/>
      <c r="Q194" s="2919"/>
      <c r="R194" s="2919"/>
      <c r="S194" s="2919"/>
      <c r="T194" s="2919"/>
      <c r="U194" s="2919"/>
      <c r="V194" s="2919"/>
      <c r="W194" s="2919"/>
      <c r="X194" s="2919"/>
      <c r="Y194" s="2919"/>
      <c r="Z194" s="2919"/>
      <c r="AA194" s="2919"/>
      <c r="AB194" s="2919"/>
      <c r="AC194" s="2919"/>
      <c r="AD194" s="2919"/>
      <c r="AE194" s="2919"/>
      <c r="AF194" s="2919"/>
      <c r="AG194" s="2919"/>
      <c r="AH194" s="2919"/>
      <c r="AI194" s="2919"/>
      <c r="AJ194" s="2919"/>
      <c r="AK194" s="2919"/>
      <c r="AL194" s="2919"/>
      <c r="AM194" s="2919"/>
      <c r="AN194" s="2919"/>
      <c r="AO194" s="2919"/>
      <c r="AP194" s="2919"/>
      <c r="AQ194" s="2919"/>
      <c r="AR194" s="2919"/>
      <c r="AS194" s="2919"/>
      <c r="AT194" s="2919"/>
      <c r="AU194" s="2919"/>
      <c r="AV194" s="2919"/>
      <c r="AW194" s="2919"/>
      <c r="AX194" s="2919"/>
      <c r="AY194" s="2919"/>
      <c r="AZ194" s="2919"/>
      <c r="BA194" s="2919"/>
      <c r="BB194" s="2919"/>
      <c r="BC194" s="2919"/>
      <c r="BD194" s="2919"/>
      <c r="BE194" s="2919"/>
      <c r="BF194" s="2919"/>
      <c r="BG194" s="2919"/>
      <c r="BH194" s="2842"/>
    </row>
    <row r="195" spans="2:60" s="2906" customFormat="1" ht="12.75" customHeight="1">
      <c r="B195" s="2918"/>
      <c r="C195" s="2891"/>
      <c r="D195" s="2891" t="str">
        <f t="shared" si="5"/>
        <v>Very High</v>
      </c>
      <c r="E195" s="2891" t="s">
        <v>2696</v>
      </c>
      <c r="F195" s="2919"/>
      <c r="G195" s="2919"/>
      <c r="H195" s="2919"/>
      <c r="I195" s="2919"/>
      <c r="J195" s="2919"/>
      <c r="K195" s="2919"/>
      <c r="L195" s="2919"/>
      <c r="M195" s="2919"/>
      <c r="N195" s="2919"/>
      <c r="O195" s="2919"/>
      <c r="P195" s="2919"/>
      <c r="Q195" s="2919"/>
      <c r="R195" s="2919"/>
      <c r="S195" s="2919"/>
      <c r="T195" s="2919"/>
      <c r="U195" s="2919"/>
      <c r="V195" s="2919"/>
      <c r="W195" s="2919"/>
      <c r="X195" s="2919"/>
      <c r="Y195" s="2919"/>
      <c r="Z195" s="2919"/>
      <c r="AA195" s="2919"/>
      <c r="AB195" s="2919"/>
      <c r="AC195" s="2919"/>
      <c r="AD195" s="2919"/>
      <c r="AE195" s="2919"/>
      <c r="AF195" s="2919"/>
      <c r="AG195" s="2919"/>
      <c r="AH195" s="2919"/>
      <c r="AI195" s="2919"/>
      <c r="AJ195" s="2919"/>
      <c r="AK195" s="2919"/>
      <c r="AL195" s="2919"/>
      <c r="AM195" s="2919"/>
      <c r="AN195" s="2919"/>
      <c r="AO195" s="2919"/>
      <c r="AP195" s="2919"/>
      <c r="AQ195" s="2919"/>
      <c r="AR195" s="2919"/>
      <c r="AS195" s="2919"/>
      <c r="AT195" s="2919"/>
      <c r="AU195" s="2919"/>
      <c r="AV195" s="2919"/>
      <c r="AW195" s="2919"/>
      <c r="AX195" s="2919"/>
      <c r="AY195" s="2919"/>
      <c r="AZ195" s="2919"/>
      <c r="BA195" s="2919"/>
      <c r="BB195" s="2919"/>
      <c r="BC195" s="2919"/>
      <c r="BD195" s="2919"/>
      <c r="BE195" s="2919"/>
      <c r="BF195" s="2919"/>
      <c r="BG195" s="2919"/>
      <c r="BH195" s="2842"/>
    </row>
    <row r="196" spans="2:60" s="2906" customFormat="1" ht="12.75" customHeight="1">
      <c r="B196" s="2918">
        <v>6</v>
      </c>
      <c r="C196" s="2891" t="s">
        <v>2698</v>
      </c>
      <c r="D196" s="2891" t="str">
        <f t="shared" si="5"/>
        <v>Low</v>
      </c>
      <c r="E196" s="2891" t="s">
        <v>2696</v>
      </c>
      <c r="F196" s="2919"/>
      <c r="G196" s="2919"/>
      <c r="H196" s="2919"/>
      <c r="I196" s="2919"/>
      <c r="J196" s="2919"/>
      <c r="K196" s="2919"/>
      <c r="L196" s="2919"/>
      <c r="M196" s="2919"/>
      <c r="N196" s="2919"/>
      <c r="O196" s="2919"/>
      <c r="P196" s="2919"/>
      <c r="Q196" s="2919"/>
      <c r="R196" s="2919"/>
      <c r="S196" s="2919"/>
      <c r="T196" s="2919"/>
      <c r="U196" s="2919"/>
      <c r="V196" s="2919"/>
      <c r="W196" s="2919"/>
      <c r="X196" s="2919"/>
      <c r="Y196" s="2919"/>
      <c r="Z196" s="2919"/>
      <c r="AA196" s="2919"/>
      <c r="AB196" s="2919"/>
      <c r="AC196" s="2919"/>
      <c r="AD196" s="2919"/>
      <c r="AE196" s="2919"/>
      <c r="AF196" s="2919"/>
      <c r="AG196" s="2919"/>
      <c r="AH196" s="2919"/>
      <c r="AI196" s="2919"/>
      <c r="AJ196" s="2919"/>
      <c r="AK196" s="2919"/>
      <c r="AL196" s="2919"/>
      <c r="AM196" s="2919"/>
      <c r="AN196" s="2919"/>
      <c r="AO196" s="2919"/>
      <c r="AP196" s="2919"/>
      <c r="AQ196" s="2919"/>
      <c r="AR196" s="2919"/>
      <c r="AS196" s="2919"/>
      <c r="AT196" s="2919"/>
      <c r="AU196" s="2919"/>
      <c r="AV196" s="2919"/>
      <c r="AW196" s="2919"/>
      <c r="AX196" s="2919"/>
      <c r="AY196" s="2919"/>
      <c r="AZ196" s="2919"/>
      <c r="BA196" s="2919"/>
      <c r="BB196" s="2919"/>
      <c r="BC196" s="2919"/>
      <c r="BD196" s="2919"/>
      <c r="BE196" s="2919"/>
      <c r="BF196" s="2919"/>
      <c r="BG196" s="2919"/>
      <c r="BH196" s="2842"/>
    </row>
    <row r="197" spans="2:60" s="2906" customFormat="1" ht="12.75" customHeight="1">
      <c r="B197" s="2918"/>
      <c r="C197" s="2917"/>
      <c r="D197" s="2891" t="str">
        <f t="shared" si="5"/>
        <v>Medium</v>
      </c>
      <c r="E197" s="2891" t="s">
        <v>2696</v>
      </c>
      <c r="F197" s="2919"/>
      <c r="G197" s="2919"/>
      <c r="H197" s="2919"/>
      <c r="I197" s="2919"/>
      <c r="J197" s="2919"/>
      <c r="K197" s="2919"/>
      <c r="L197" s="2919"/>
      <c r="M197" s="2919"/>
      <c r="N197" s="2919"/>
      <c r="O197" s="2919"/>
      <c r="P197" s="2919"/>
      <c r="Q197" s="2919"/>
      <c r="R197" s="2919"/>
      <c r="S197" s="2919"/>
      <c r="T197" s="2919"/>
      <c r="U197" s="2919"/>
      <c r="V197" s="2919"/>
      <c r="W197" s="2919"/>
      <c r="X197" s="2919"/>
      <c r="Y197" s="2919"/>
      <c r="Z197" s="2919"/>
      <c r="AA197" s="2919"/>
      <c r="AB197" s="2919"/>
      <c r="AC197" s="2919"/>
      <c r="AD197" s="2919"/>
      <c r="AE197" s="2919"/>
      <c r="AF197" s="2919"/>
      <c r="AG197" s="2919"/>
      <c r="AH197" s="2919"/>
      <c r="AI197" s="2919"/>
      <c r="AJ197" s="2919"/>
      <c r="AK197" s="2919"/>
      <c r="AL197" s="2919"/>
      <c r="AM197" s="2919"/>
      <c r="AN197" s="2919"/>
      <c r="AO197" s="2919"/>
      <c r="AP197" s="2919"/>
      <c r="AQ197" s="2919"/>
      <c r="AR197" s="2919"/>
      <c r="AS197" s="2919"/>
      <c r="AT197" s="2919"/>
      <c r="AU197" s="2919"/>
      <c r="AV197" s="2919"/>
      <c r="AW197" s="2919"/>
      <c r="AX197" s="2919"/>
      <c r="AY197" s="2919"/>
      <c r="AZ197" s="2919"/>
      <c r="BA197" s="2919"/>
      <c r="BB197" s="2919"/>
      <c r="BC197" s="2919"/>
      <c r="BD197" s="2919"/>
      <c r="BE197" s="2919"/>
      <c r="BF197" s="2919"/>
      <c r="BG197" s="2919"/>
      <c r="BH197" s="2842"/>
    </row>
    <row r="198" spans="2:60" s="2906" customFormat="1" ht="12.75" customHeight="1">
      <c r="B198" s="2918"/>
      <c r="C198" s="2917"/>
      <c r="D198" s="2891" t="str">
        <f t="shared" si="5"/>
        <v>High</v>
      </c>
      <c r="E198" s="2891" t="s">
        <v>2696</v>
      </c>
      <c r="F198" s="2919"/>
      <c r="G198" s="2919"/>
      <c r="H198" s="2919"/>
      <c r="I198" s="2919"/>
      <c r="J198" s="2919"/>
      <c r="K198" s="2919"/>
      <c r="L198" s="2919"/>
      <c r="M198" s="2919"/>
      <c r="N198" s="2919"/>
      <c r="O198" s="2919"/>
      <c r="P198" s="2919"/>
      <c r="Q198" s="2919"/>
      <c r="R198" s="2919"/>
      <c r="S198" s="2919"/>
      <c r="T198" s="2919"/>
      <c r="U198" s="2919"/>
      <c r="V198" s="2919"/>
      <c r="W198" s="2919"/>
      <c r="X198" s="2919"/>
      <c r="Y198" s="2919"/>
      <c r="Z198" s="2919"/>
      <c r="AA198" s="2919"/>
      <c r="AB198" s="2919"/>
      <c r="AC198" s="2919"/>
      <c r="AD198" s="2919"/>
      <c r="AE198" s="2919"/>
      <c r="AF198" s="2919"/>
      <c r="AG198" s="2919"/>
      <c r="AH198" s="2919"/>
      <c r="AI198" s="2919"/>
      <c r="AJ198" s="2919"/>
      <c r="AK198" s="2919"/>
      <c r="AL198" s="2919"/>
      <c r="AM198" s="2919"/>
      <c r="AN198" s="2919"/>
      <c r="AO198" s="2919"/>
      <c r="AP198" s="2919"/>
      <c r="AQ198" s="2919"/>
      <c r="AR198" s="2919"/>
      <c r="AS198" s="2919"/>
      <c r="AT198" s="2919"/>
      <c r="AU198" s="2919"/>
      <c r="AV198" s="2919"/>
      <c r="AW198" s="2919"/>
      <c r="AX198" s="2919"/>
      <c r="AY198" s="2919"/>
      <c r="AZ198" s="2919"/>
      <c r="BA198" s="2919"/>
      <c r="BB198" s="2919"/>
      <c r="BC198" s="2919"/>
      <c r="BD198" s="2919"/>
      <c r="BE198" s="2919"/>
      <c r="BF198" s="2919"/>
      <c r="BG198" s="2919"/>
      <c r="BH198" s="2842"/>
    </row>
    <row r="199" spans="2:60" s="2906" customFormat="1" ht="12.75" customHeight="1">
      <c r="B199" s="2918"/>
      <c r="C199" s="2917"/>
      <c r="D199" s="2891" t="str">
        <f t="shared" si="5"/>
        <v>Very High</v>
      </c>
      <c r="E199" s="2891" t="s">
        <v>2696</v>
      </c>
      <c r="F199" s="2919"/>
      <c r="G199" s="2919"/>
      <c r="H199" s="2919"/>
      <c r="I199" s="2919"/>
      <c r="J199" s="2919"/>
      <c r="K199" s="2919"/>
      <c r="L199" s="2919"/>
      <c r="M199" s="2919"/>
      <c r="N199" s="2919"/>
      <c r="O199" s="2919"/>
      <c r="P199" s="2919"/>
      <c r="Q199" s="2919"/>
      <c r="R199" s="2919"/>
      <c r="S199" s="2919"/>
      <c r="T199" s="2919"/>
      <c r="U199" s="2919"/>
      <c r="V199" s="2919"/>
      <c r="W199" s="2919"/>
      <c r="X199" s="2919"/>
      <c r="Y199" s="2919"/>
      <c r="Z199" s="2919"/>
      <c r="AA199" s="2919"/>
      <c r="AB199" s="2919"/>
      <c r="AC199" s="2919"/>
      <c r="AD199" s="2919"/>
      <c r="AE199" s="2919"/>
      <c r="AF199" s="2919"/>
      <c r="AG199" s="2919"/>
      <c r="AH199" s="2919"/>
      <c r="AI199" s="2919"/>
      <c r="AJ199" s="2919"/>
      <c r="AK199" s="2919"/>
      <c r="AL199" s="2919"/>
      <c r="AM199" s="2919"/>
      <c r="AN199" s="2919"/>
      <c r="AO199" s="2919"/>
      <c r="AP199" s="2919"/>
      <c r="AQ199" s="2919"/>
      <c r="AR199" s="2919"/>
      <c r="AS199" s="2919"/>
      <c r="AT199" s="2919"/>
      <c r="AU199" s="2919"/>
      <c r="AV199" s="2919"/>
      <c r="AW199" s="2919"/>
      <c r="AX199" s="2919"/>
      <c r="AY199" s="2919"/>
      <c r="AZ199" s="2919"/>
      <c r="BA199" s="2919"/>
      <c r="BB199" s="2919"/>
      <c r="BC199" s="2919"/>
      <c r="BD199" s="2919"/>
      <c r="BE199" s="2919"/>
      <c r="BF199" s="2919"/>
      <c r="BG199" s="2919"/>
      <c r="BH199" s="2842"/>
    </row>
    <row r="200" spans="2:60" s="2906" customFormat="1" ht="12.75" customHeight="1">
      <c r="B200" s="2918">
        <v>7</v>
      </c>
      <c r="C200" s="2917" t="s">
        <v>2699</v>
      </c>
      <c r="D200" s="2891" t="str">
        <f t="shared" si="5"/>
        <v>Low</v>
      </c>
      <c r="E200" s="2891" t="s">
        <v>1396</v>
      </c>
      <c r="F200" s="2919"/>
      <c r="G200" s="2919"/>
      <c r="H200" s="2919"/>
      <c r="I200" s="2919"/>
      <c r="J200" s="2919"/>
      <c r="K200" s="2919"/>
      <c r="L200" s="2919"/>
      <c r="M200" s="2919"/>
      <c r="N200" s="2919"/>
      <c r="O200" s="2919"/>
      <c r="P200" s="2919"/>
      <c r="Q200" s="2919"/>
      <c r="R200" s="2919"/>
      <c r="S200" s="2919"/>
      <c r="T200" s="2919"/>
      <c r="U200" s="2919"/>
      <c r="V200" s="2919"/>
      <c r="W200" s="2919"/>
      <c r="X200" s="2919"/>
      <c r="Y200" s="2919"/>
      <c r="Z200" s="2919"/>
      <c r="AA200" s="2919"/>
      <c r="AB200" s="2919"/>
      <c r="AC200" s="2919"/>
      <c r="AD200" s="2919"/>
      <c r="AE200" s="2919"/>
      <c r="AF200" s="2919"/>
      <c r="AG200" s="2919"/>
      <c r="AH200" s="2919"/>
      <c r="AI200" s="2919"/>
      <c r="AJ200" s="2919"/>
      <c r="AK200" s="2919"/>
      <c r="AL200" s="2919"/>
      <c r="AM200" s="2919"/>
      <c r="AN200" s="2919"/>
      <c r="AO200" s="2919"/>
      <c r="AP200" s="2919"/>
      <c r="AQ200" s="2919"/>
      <c r="AR200" s="2919"/>
      <c r="AS200" s="2919"/>
      <c r="AT200" s="2919"/>
      <c r="AU200" s="2919"/>
      <c r="AV200" s="2919"/>
      <c r="AW200" s="2919"/>
      <c r="AX200" s="2919"/>
      <c r="AY200" s="2919"/>
      <c r="AZ200" s="2919"/>
      <c r="BA200" s="2919"/>
      <c r="BB200" s="2919"/>
      <c r="BC200" s="2919"/>
      <c r="BD200" s="2919"/>
      <c r="BE200" s="2919"/>
      <c r="BF200" s="2919"/>
      <c r="BG200" s="2919"/>
      <c r="BH200" s="2842"/>
    </row>
    <row r="201" spans="2:60" s="2906" customFormat="1" ht="12.75" customHeight="1">
      <c r="B201" s="2918"/>
      <c r="C201" s="2891"/>
      <c r="D201" s="2891" t="str">
        <f t="shared" si="5"/>
        <v>Medium</v>
      </c>
      <c r="E201" s="2891" t="s">
        <v>1396</v>
      </c>
      <c r="F201" s="2919"/>
      <c r="G201" s="2919"/>
      <c r="H201" s="2919"/>
      <c r="I201" s="2919"/>
      <c r="J201" s="2919"/>
      <c r="K201" s="2919"/>
      <c r="L201" s="2919"/>
      <c r="M201" s="2919"/>
      <c r="N201" s="2919"/>
      <c r="O201" s="2919"/>
      <c r="P201" s="2919"/>
      <c r="Q201" s="2919"/>
      <c r="R201" s="2919"/>
      <c r="S201" s="2919"/>
      <c r="T201" s="2919"/>
      <c r="U201" s="2919"/>
      <c r="V201" s="2919"/>
      <c r="W201" s="2919"/>
      <c r="X201" s="2919"/>
      <c r="Y201" s="2919"/>
      <c r="Z201" s="2919"/>
      <c r="AA201" s="2919"/>
      <c r="AB201" s="2919"/>
      <c r="AC201" s="2919"/>
      <c r="AD201" s="2919"/>
      <c r="AE201" s="2919"/>
      <c r="AF201" s="2919"/>
      <c r="AG201" s="2919"/>
      <c r="AH201" s="2919"/>
      <c r="AI201" s="2919"/>
      <c r="AJ201" s="2919"/>
      <c r="AK201" s="2919"/>
      <c r="AL201" s="2919"/>
      <c r="AM201" s="2919"/>
      <c r="AN201" s="2919"/>
      <c r="AO201" s="2919"/>
      <c r="AP201" s="2919"/>
      <c r="AQ201" s="2919"/>
      <c r="AR201" s="2919"/>
      <c r="AS201" s="2919"/>
      <c r="AT201" s="2919"/>
      <c r="AU201" s="2919"/>
      <c r="AV201" s="2919"/>
      <c r="AW201" s="2919"/>
      <c r="AX201" s="2919"/>
      <c r="AY201" s="2919"/>
      <c r="AZ201" s="2919"/>
      <c r="BA201" s="2919"/>
      <c r="BB201" s="2919"/>
      <c r="BC201" s="2919"/>
      <c r="BD201" s="2919"/>
      <c r="BE201" s="2919"/>
      <c r="BF201" s="2919"/>
      <c r="BG201" s="2919"/>
      <c r="BH201" s="2842"/>
    </row>
    <row r="202" spans="2:60" s="2906" customFormat="1" ht="12.75" customHeight="1">
      <c r="B202" s="2918"/>
      <c r="C202" s="2891"/>
      <c r="D202" s="2891" t="str">
        <f t="shared" si="5"/>
        <v>High</v>
      </c>
      <c r="E202" s="2891" t="s">
        <v>1396</v>
      </c>
      <c r="F202" s="2919"/>
      <c r="G202" s="2919"/>
      <c r="H202" s="2919"/>
      <c r="I202" s="2919"/>
      <c r="J202" s="2919"/>
      <c r="K202" s="2919"/>
      <c r="L202" s="2919"/>
      <c r="M202" s="2919"/>
      <c r="N202" s="2919"/>
      <c r="O202" s="2919"/>
      <c r="P202" s="2919"/>
      <c r="Q202" s="2919"/>
      <c r="R202" s="2919"/>
      <c r="S202" s="2919"/>
      <c r="T202" s="2919"/>
      <c r="U202" s="2919"/>
      <c r="V202" s="2919"/>
      <c r="W202" s="2919"/>
      <c r="X202" s="2919"/>
      <c r="Y202" s="2919"/>
      <c r="Z202" s="2919"/>
      <c r="AA202" s="2919"/>
      <c r="AB202" s="2919"/>
      <c r="AC202" s="2919"/>
      <c r="AD202" s="2919"/>
      <c r="AE202" s="2919"/>
      <c r="AF202" s="2919"/>
      <c r="AG202" s="2919"/>
      <c r="AH202" s="2919"/>
      <c r="AI202" s="2919"/>
      <c r="AJ202" s="2919"/>
      <c r="AK202" s="2919"/>
      <c r="AL202" s="2919"/>
      <c r="AM202" s="2919"/>
      <c r="AN202" s="2919"/>
      <c r="AO202" s="2919"/>
      <c r="AP202" s="2919"/>
      <c r="AQ202" s="2919"/>
      <c r="AR202" s="2919"/>
      <c r="AS202" s="2919"/>
      <c r="AT202" s="2919"/>
      <c r="AU202" s="2919"/>
      <c r="AV202" s="2919"/>
      <c r="AW202" s="2919"/>
      <c r="AX202" s="2919"/>
      <c r="AY202" s="2919"/>
      <c r="AZ202" s="2919"/>
      <c r="BA202" s="2919"/>
      <c r="BB202" s="2919"/>
      <c r="BC202" s="2919"/>
      <c r="BD202" s="2919"/>
      <c r="BE202" s="2919"/>
      <c r="BF202" s="2919"/>
      <c r="BG202" s="2919"/>
      <c r="BH202" s="2842"/>
    </row>
    <row r="203" spans="2:60" s="2906" customFormat="1" ht="12.75" customHeight="1">
      <c r="B203" s="2918"/>
      <c r="C203" s="2891"/>
      <c r="D203" s="2891" t="str">
        <f t="shared" si="5"/>
        <v>Very High</v>
      </c>
      <c r="E203" s="2891" t="s">
        <v>1396</v>
      </c>
      <c r="F203" s="2919"/>
      <c r="G203" s="2919"/>
      <c r="H203" s="2919"/>
      <c r="I203" s="2919"/>
      <c r="J203" s="2919"/>
      <c r="K203" s="2919"/>
      <c r="L203" s="2919"/>
      <c r="M203" s="2919"/>
      <c r="N203" s="2919"/>
      <c r="O203" s="2919"/>
      <c r="P203" s="2919"/>
      <c r="Q203" s="2919"/>
      <c r="R203" s="2919"/>
      <c r="S203" s="2919"/>
      <c r="T203" s="2919"/>
      <c r="U203" s="2919"/>
      <c r="V203" s="2919"/>
      <c r="W203" s="2919"/>
      <c r="X203" s="2919"/>
      <c r="Y203" s="2919"/>
      <c r="Z203" s="2919"/>
      <c r="AA203" s="2919"/>
      <c r="AB203" s="2919"/>
      <c r="AC203" s="2919"/>
      <c r="AD203" s="2919"/>
      <c r="AE203" s="2919"/>
      <c r="AF203" s="2919"/>
      <c r="AG203" s="2919"/>
      <c r="AH203" s="2919"/>
      <c r="AI203" s="2919"/>
      <c r="AJ203" s="2919"/>
      <c r="AK203" s="2919"/>
      <c r="AL203" s="2919"/>
      <c r="AM203" s="2919"/>
      <c r="AN203" s="2919"/>
      <c r="AO203" s="2919"/>
      <c r="AP203" s="2919"/>
      <c r="AQ203" s="2919"/>
      <c r="AR203" s="2919"/>
      <c r="AS203" s="2919"/>
      <c r="AT203" s="2919"/>
      <c r="AU203" s="2919"/>
      <c r="AV203" s="2919"/>
      <c r="AW203" s="2919"/>
      <c r="AX203" s="2919"/>
      <c r="AY203" s="2919"/>
      <c r="AZ203" s="2919"/>
      <c r="BA203" s="2919"/>
      <c r="BB203" s="2919"/>
      <c r="BC203" s="2919"/>
      <c r="BD203" s="2919"/>
      <c r="BE203" s="2919"/>
      <c r="BF203" s="2919"/>
      <c r="BG203" s="2919"/>
      <c r="BH203" s="2842"/>
    </row>
    <row r="204" spans="2:60" ht="12.75" customHeight="1">
      <c r="B204" s="2972"/>
      <c r="C204" s="2959"/>
      <c r="D204" s="2959" t="s">
        <v>2669</v>
      </c>
      <c r="E204" s="2959" t="s">
        <v>1396</v>
      </c>
      <c r="F204" s="2973"/>
      <c r="G204" s="2973"/>
      <c r="H204" s="2973"/>
      <c r="I204" s="2973"/>
      <c r="J204" s="2973"/>
      <c r="K204" s="2973"/>
      <c r="L204" s="2973"/>
      <c r="M204" s="2973"/>
      <c r="N204" s="2973"/>
      <c r="O204" s="2973"/>
      <c r="P204" s="2973"/>
      <c r="Q204" s="2973"/>
      <c r="R204" s="2973"/>
      <c r="S204" s="2973"/>
      <c r="T204" s="2973"/>
      <c r="U204" s="2973"/>
      <c r="V204" s="2973"/>
      <c r="W204" s="2973"/>
      <c r="X204" s="2973"/>
      <c r="Y204" s="2973"/>
      <c r="Z204" s="2973"/>
      <c r="AA204" s="2973"/>
      <c r="AB204" s="2973"/>
      <c r="AC204" s="2973"/>
      <c r="AD204" s="2973"/>
      <c r="AE204" s="2973"/>
      <c r="AF204" s="2973"/>
      <c r="AG204" s="2973"/>
      <c r="AH204" s="2973"/>
      <c r="AI204" s="2973"/>
      <c r="AJ204" s="2973"/>
      <c r="AK204" s="2973"/>
      <c r="AL204" s="2973"/>
      <c r="AM204" s="2973"/>
      <c r="AN204" s="2973"/>
      <c r="AO204" s="2973"/>
      <c r="AP204" s="2973"/>
      <c r="AQ204" s="2973"/>
      <c r="AR204" s="2973"/>
      <c r="AS204" s="2973"/>
      <c r="AT204" s="2973"/>
      <c r="AU204" s="2973"/>
      <c r="AV204" s="2973"/>
      <c r="AW204" s="2973"/>
      <c r="AX204" s="2973"/>
      <c r="AY204" s="2973"/>
      <c r="AZ204" s="2973"/>
      <c r="BA204" s="2973"/>
      <c r="BB204" s="2973"/>
      <c r="BC204" s="2973"/>
      <c r="BD204" s="2973"/>
      <c r="BE204" s="2973"/>
      <c r="BF204" s="2973"/>
      <c r="BG204" s="2973"/>
    </row>
  </sheetData>
  <sheetProtection selectLockedCells="1"/>
  <mergeCells count="38">
    <mergeCell ref="F115:K115"/>
    <mergeCell ref="L115:Q115"/>
    <mergeCell ref="R115:W115"/>
    <mergeCell ref="X115:AC115"/>
    <mergeCell ref="AD115:AI115"/>
    <mergeCell ref="AJ115:AO115"/>
    <mergeCell ref="AP115:AU115"/>
    <mergeCell ref="AP21:AU21"/>
    <mergeCell ref="AV21:BA21"/>
    <mergeCell ref="BB21:BG21"/>
    <mergeCell ref="AV115:BA115"/>
    <mergeCell ref="BB115:BG115"/>
    <mergeCell ref="AP114:AU114"/>
    <mergeCell ref="AV114:BA114"/>
    <mergeCell ref="BB114:BG114"/>
    <mergeCell ref="B114:C114"/>
    <mergeCell ref="F114:K114"/>
    <mergeCell ref="L114:Q114"/>
    <mergeCell ref="R114:W114"/>
    <mergeCell ref="X114:AC114"/>
    <mergeCell ref="AD114:AI114"/>
    <mergeCell ref="AJ114:AO114"/>
    <mergeCell ref="AJ20:AO20"/>
    <mergeCell ref="AP20:AU20"/>
    <mergeCell ref="AV20:BA20"/>
    <mergeCell ref="BB20:BG20"/>
    <mergeCell ref="F21:K21"/>
    <mergeCell ref="L21:Q21"/>
    <mergeCell ref="R21:W21"/>
    <mergeCell ref="X21:AC21"/>
    <mergeCell ref="AD21:AI21"/>
    <mergeCell ref="AJ21:AO21"/>
    <mergeCell ref="AD20:AI20"/>
    <mergeCell ref="B20:C20"/>
    <mergeCell ref="F20:K20"/>
    <mergeCell ref="L20:Q20"/>
    <mergeCell ref="R20:W20"/>
    <mergeCell ref="X20:AC20"/>
  </mergeCells>
  <conditionalFormatting sqref="L12:Q15">
    <cfRule type="cellIs" dxfId="33" priority="1" operator="equal">
      <formula>"RP4"</formula>
    </cfRule>
    <cfRule type="cellIs" dxfId="32" priority="2" operator="equal">
      <formula>"RP3"</formula>
    </cfRule>
    <cfRule type="cellIs" dxfId="31" priority="3" operator="equal">
      <formula>"RP2"</formula>
    </cfRule>
    <cfRule type="cellIs" dxfId="30" priority="4" operator="equal">
      <formula>"RP1"</formula>
    </cfRule>
  </conditionalFormatting>
  <hyperlinks>
    <hyperlink ref="A3" location="Index!A1" display="Index"/>
  </hyperlinks>
  <pageMargins left="0.7" right="0.7" top="0.25" bottom="0.31" header="0.3" footer="0.3"/>
  <pageSetup paperSize="8" scale="35" fitToWidth="4" orientation="landscape" r:id="rId1"/>
  <headerFooter alignWithMargins="0"/>
</worksheet>
</file>

<file path=xl/worksheets/sheet108.xml><?xml version="1.0" encoding="utf-8"?>
<worksheet xmlns="http://schemas.openxmlformats.org/spreadsheetml/2006/main" xmlns:r="http://schemas.openxmlformats.org/officeDocument/2006/relationships">
  <sheetPr>
    <tabColor theme="2" tint="-0.249977111117893"/>
    <pageSetUpPr fitToPage="1"/>
  </sheetPr>
  <dimension ref="A1:HK983"/>
  <sheetViews>
    <sheetView showGridLines="0" topLeftCell="C2" zoomScale="80" zoomScaleNormal="80" workbookViewId="0">
      <selection activeCell="E140" sqref="E140"/>
    </sheetView>
  </sheetViews>
  <sheetFormatPr defaultColWidth="28.125" defaultRowHeight="14.25"/>
  <cols>
    <col min="1" max="1" width="9.125" style="3010" customWidth="1"/>
    <col min="2" max="2" width="10.875" style="3010" customWidth="1"/>
    <col min="3" max="3" width="9.625" style="3010" customWidth="1"/>
    <col min="4" max="4" width="10.875" style="3010" customWidth="1"/>
    <col min="5" max="5" width="10.375" style="3010" customWidth="1"/>
    <col min="6" max="6" width="9.625" style="3010" customWidth="1"/>
    <col min="7" max="9" width="11.5" style="3010" customWidth="1"/>
    <col min="10" max="10" width="14.5" style="3010" customWidth="1"/>
    <col min="11" max="12" width="12.125" style="3010" customWidth="1"/>
    <col min="13" max="13" width="12.125" style="3011" customWidth="1"/>
    <col min="14" max="15" width="11.875" style="3010" customWidth="1"/>
    <col min="16" max="17" width="12.125" style="3011" customWidth="1"/>
    <col min="18" max="100" width="12.625" style="3010" customWidth="1"/>
    <col min="101" max="16384" width="28.125" style="3010"/>
  </cols>
  <sheetData>
    <row r="1" spans="1:219" s="2878" customFormat="1" ht="24.75">
      <c r="A1" s="2360" t="s">
        <v>155</v>
      </c>
      <c r="B1" s="2360"/>
      <c r="C1" s="2360"/>
      <c r="D1" s="2360"/>
      <c r="E1" s="2360"/>
      <c r="F1" s="2360"/>
      <c r="G1" s="2360"/>
      <c r="H1" s="2360"/>
      <c r="I1" s="2360"/>
      <c r="J1" s="2360"/>
      <c r="K1" s="2360"/>
      <c r="L1" s="2360"/>
      <c r="M1" s="2360"/>
      <c r="N1" s="2360"/>
      <c r="O1" s="2360"/>
      <c r="P1" s="2360"/>
      <c r="Q1" s="2360"/>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877"/>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c r="BU1" s="2877"/>
      <c r="BV1" s="2877"/>
      <c r="BW1" s="2877"/>
      <c r="BX1" s="2877"/>
      <c r="BY1" s="2877"/>
      <c r="BZ1" s="2877"/>
      <c r="CA1" s="2877"/>
      <c r="CB1" s="2877"/>
      <c r="CC1" s="2877"/>
      <c r="CD1" s="2877"/>
      <c r="CE1" s="2877"/>
      <c r="CF1" s="2877"/>
      <c r="CG1" s="2877"/>
      <c r="CH1" s="2877"/>
      <c r="CI1" s="2877"/>
      <c r="CJ1" s="2877"/>
      <c r="CK1" s="2877"/>
      <c r="CL1" s="2877"/>
      <c r="CM1" s="2877"/>
      <c r="CN1" s="2877"/>
      <c r="CO1" s="2877"/>
      <c r="CP1" s="2877"/>
      <c r="CQ1" s="2877"/>
      <c r="CR1" s="2877"/>
      <c r="CS1" s="2877"/>
      <c r="CT1" s="2877"/>
      <c r="CU1" s="2877"/>
      <c r="CV1" s="2877"/>
      <c r="CW1" s="2877"/>
      <c r="CX1" s="2877"/>
      <c r="CY1" s="2877"/>
      <c r="CZ1" s="2877"/>
      <c r="DA1" s="2877"/>
      <c r="DB1" s="2877"/>
      <c r="DC1" s="2877"/>
      <c r="DD1" s="2877"/>
      <c r="DE1" s="2877"/>
      <c r="DF1" s="2877"/>
      <c r="DG1" s="2877"/>
      <c r="DH1" s="2877"/>
      <c r="DI1" s="2877"/>
      <c r="DJ1" s="2877"/>
      <c r="DK1" s="2877"/>
      <c r="DL1" s="2877"/>
      <c r="DM1" s="2877"/>
      <c r="DN1" s="2877"/>
      <c r="DO1" s="2877"/>
      <c r="DP1" s="2877"/>
      <c r="DQ1" s="2877"/>
      <c r="DR1" s="2877"/>
      <c r="DS1" s="2877"/>
      <c r="DT1" s="2877"/>
      <c r="DU1" s="2877"/>
      <c r="DV1" s="2877"/>
      <c r="DW1" s="2877"/>
      <c r="DX1" s="2877"/>
      <c r="DY1" s="2877"/>
      <c r="DZ1" s="2877"/>
      <c r="EA1" s="2877"/>
      <c r="EB1" s="2877"/>
      <c r="EC1" s="2877"/>
      <c r="ED1" s="2877"/>
      <c r="EE1" s="2877"/>
      <c r="EF1" s="2877"/>
      <c r="EG1" s="2877"/>
      <c r="EH1" s="2877"/>
      <c r="EI1" s="2877"/>
      <c r="EJ1" s="2877"/>
      <c r="EK1" s="2877"/>
      <c r="EL1" s="2877"/>
      <c r="EM1" s="2877"/>
      <c r="EN1" s="2877"/>
      <c r="EO1" s="2877"/>
      <c r="EP1" s="2877"/>
      <c r="EQ1" s="2877"/>
      <c r="ER1" s="2877"/>
      <c r="ES1" s="2877"/>
      <c r="ET1" s="2877"/>
      <c r="EU1" s="2877"/>
      <c r="EV1" s="2877"/>
      <c r="EW1" s="2877"/>
      <c r="EX1" s="2877"/>
      <c r="EY1" s="2877"/>
      <c r="EZ1" s="2877"/>
      <c r="FA1" s="2877"/>
      <c r="FB1" s="2877"/>
      <c r="FC1" s="2877"/>
      <c r="FD1" s="2877"/>
      <c r="FE1" s="2877"/>
      <c r="FF1" s="2877"/>
      <c r="FG1" s="2877"/>
      <c r="FH1" s="2877"/>
      <c r="FI1" s="2877"/>
      <c r="FJ1" s="2877"/>
      <c r="FK1" s="2877"/>
      <c r="FL1" s="2877"/>
      <c r="FM1" s="2877"/>
      <c r="FN1" s="2877"/>
      <c r="FO1" s="2877"/>
      <c r="FP1" s="2877"/>
      <c r="FQ1" s="2877"/>
      <c r="FR1" s="2877"/>
      <c r="FS1" s="2877"/>
      <c r="FT1" s="2877"/>
      <c r="FU1" s="2877"/>
      <c r="FV1" s="2877"/>
      <c r="FW1" s="2877"/>
      <c r="FX1" s="2877"/>
      <c r="FY1" s="2877"/>
      <c r="FZ1" s="2877"/>
      <c r="GA1" s="2877"/>
      <c r="GB1" s="2877"/>
      <c r="GC1" s="2877"/>
      <c r="GD1" s="2877"/>
      <c r="GE1" s="2877"/>
      <c r="GF1" s="2877"/>
      <c r="GG1" s="2877"/>
      <c r="GH1" s="2877"/>
      <c r="GI1" s="2877"/>
      <c r="GJ1" s="2877"/>
      <c r="GK1" s="2877"/>
      <c r="GL1" s="2877"/>
      <c r="GM1" s="2877"/>
      <c r="GN1" s="2877"/>
      <c r="GO1" s="2877"/>
      <c r="GP1" s="2877"/>
      <c r="GQ1" s="2877"/>
      <c r="GR1" s="2877"/>
      <c r="GS1" s="2877"/>
      <c r="GT1" s="2877"/>
      <c r="GU1" s="2877"/>
      <c r="GV1" s="2877"/>
      <c r="GW1" s="2877"/>
      <c r="GX1" s="2877"/>
      <c r="GY1" s="2877"/>
      <c r="GZ1" s="2877"/>
      <c r="HA1" s="2877"/>
      <c r="HB1" s="2877"/>
      <c r="HC1" s="2877"/>
      <c r="HD1" s="2877"/>
      <c r="HE1" s="2877"/>
      <c r="HF1" s="2877"/>
      <c r="HG1" s="2877"/>
      <c r="HH1" s="2877"/>
      <c r="HI1" s="2877"/>
      <c r="HJ1" s="2877"/>
      <c r="HK1" s="2877"/>
    </row>
    <row r="2" spans="1:219" s="2878" customFormat="1" ht="24.75">
      <c r="A2" s="2361" t="s">
        <v>2710</v>
      </c>
      <c r="B2" s="2361"/>
      <c r="C2" s="2361"/>
      <c r="D2" s="2361"/>
      <c r="E2" s="2361"/>
      <c r="F2" s="2361"/>
      <c r="G2" s="2361"/>
      <c r="H2" s="2361"/>
      <c r="I2" s="2361"/>
      <c r="J2" s="2361"/>
      <c r="K2" s="2361"/>
      <c r="L2" s="2361"/>
      <c r="M2" s="2361"/>
      <c r="N2" s="2361"/>
      <c r="O2" s="2361"/>
      <c r="P2" s="2361"/>
      <c r="Q2" s="2361"/>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c r="BP2" s="2877"/>
      <c r="BQ2" s="2877"/>
      <c r="BR2" s="2877"/>
      <c r="BS2" s="2877"/>
      <c r="BT2" s="2877"/>
      <c r="BU2" s="2877"/>
      <c r="BV2" s="2877"/>
      <c r="BW2" s="2877"/>
      <c r="BX2" s="2877"/>
      <c r="BY2" s="2877"/>
      <c r="BZ2" s="2877"/>
      <c r="CA2" s="2877"/>
      <c r="CB2" s="2877"/>
      <c r="CC2" s="2877"/>
      <c r="CD2" s="2877"/>
      <c r="CE2" s="2877"/>
      <c r="CF2" s="2877"/>
      <c r="CG2" s="2877"/>
      <c r="CH2" s="2877"/>
      <c r="CI2" s="2877"/>
      <c r="CJ2" s="2877"/>
      <c r="CK2" s="2877"/>
      <c r="CL2" s="2877"/>
      <c r="CM2" s="2877"/>
      <c r="CN2" s="2877"/>
      <c r="CO2" s="2877"/>
      <c r="CP2" s="2877"/>
      <c r="CQ2" s="2877"/>
      <c r="CR2" s="2877"/>
      <c r="CS2" s="2877"/>
      <c r="CT2" s="2877"/>
      <c r="CU2" s="2877"/>
      <c r="CV2" s="2877"/>
      <c r="CW2" s="2877"/>
      <c r="CX2" s="2877"/>
      <c r="CY2" s="2877"/>
      <c r="CZ2" s="2877"/>
      <c r="DA2" s="2877"/>
      <c r="DB2" s="2877"/>
      <c r="DC2" s="2877"/>
      <c r="DD2" s="2877"/>
      <c r="DE2" s="2877"/>
      <c r="DF2" s="2877"/>
      <c r="DG2" s="2877"/>
      <c r="DH2" s="2877"/>
      <c r="DI2" s="2877"/>
      <c r="DJ2" s="2877"/>
      <c r="DK2" s="2877"/>
      <c r="DL2" s="2877"/>
      <c r="DM2" s="2877"/>
      <c r="DN2" s="2877"/>
      <c r="DO2" s="2877"/>
      <c r="DP2" s="2877"/>
      <c r="DQ2" s="2877"/>
      <c r="DR2" s="2877"/>
      <c r="DS2" s="2877"/>
      <c r="DT2" s="2877"/>
      <c r="DU2" s="2877"/>
      <c r="DV2" s="2877"/>
      <c r="DW2" s="2877"/>
      <c r="DX2" s="2877"/>
      <c r="DY2" s="2877"/>
      <c r="DZ2" s="2877"/>
      <c r="EA2" s="2877"/>
      <c r="EB2" s="2877"/>
      <c r="EC2" s="2877"/>
      <c r="ED2" s="2877"/>
      <c r="EE2" s="2877"/>
      <c r="EF2" s="2877"/>
      <c r="EG2" s="2877"/>
      <c r="EH2" s="2877"/>
      <c r="EI2" s="2877"/>
      <c r="EJ2" s="2877"/>
      <c r="EK2" s="2877"/>
      <c r="EL2" s="2877"/>
      <c r="EM2" s="2877"/>
      <c r="EN2" s="2877"/>
      <c r="EO2" s="2877"/>
      <c r="EP2" s="2877"/>
      <c r="EQ2" s="2877"/>
      <c r="ER2" s="2877"/>
      <c r="ES2" s="2877"/>
      <c r="ET2" s="2877"/>
      <c r="EU2" s="2877"/>
      <c r="EV2" s="2877"/>
      <c r="EW2" s="2877"/>
      <c r="EX2" s="2877"/>
      <c r="EY2" s="2877"/>
      <c r="EZ2" s="2877"/>
      <c r="FA2" s="2877"/>
      <c r="FB2" s="2877"/>
      <c r="FC2" s="2877"/>
      <c r="FD2" s="2877"/>
      <c r="FE2" s="2877"/>
      <c r="FF2" s="2877"/>
      <c r="FG2" s="2877"/>
      <c r="FH2" s="2877"/>
      <c r="FI2" s="2877"/>
      <c r="FJ2" s="2877"/>
      <c r="FK2" s="2877"/>
      <c r="FL2" s="2877"/>
      <c r="FM2" s="2877"/>
      <c r="FN2" s="2877"/>
      <c r="FO2" s="2877"/>
      <c r="FP2" s="2877"/>
      <c r="FQ2" s="2877"/>
      <c r="FR2" s="2877"/>
      <c r="FS2" s="2877"/>
      <c r="FT2" s="2877"/>
      <c r="FU2" s="2877"/>
      <c r="FV2" s="2877"/>
      <c r="FW2" s="2877"/>
      <c r="FX2" s="2877"/>
      <c r="FY2" s="2877"/>
      <c r="FZ2" s="2877"/>
      <c r="GA2" s="2877"/>
      <c r="GB2" s="2877"/>
      <c r="GC2" s="2877"/>
      <c r="GD2" s="2877"/>
      <c r="GE2" s="2877"/>
      <c r="GF2" s="2877"/>
      <c r="GG2" s="2877"/>
      <c r="GH2" s="2877"/>
      <c r="GI2" s="2877"/>
      <c r="GJ2" s="2877"/>
      <c r="GK2" s="2877"/>
      <c r="GL2" s="2877"/>
      <c r="GM2" s="2877"/>
      <c r="GN2" s="2877"/>
      <c r="GO2" s="2877"/>
      <c r="GP2" s="2877"/>
      <c r="GQ2" s="2877"/>
      <c r="GR2" s="2877"/>
      <c r="GS2" s="2877"/>
      <c r="GT2" s="2877"/>
      <c r="GU2" s="2877"/>
      <c r="GV2" s="2877"/>
      <c r="GW2" s="2877"/>
      <c r="GX2" s="2877"/>
      <c r="GY2" s="2877"/>
      <c r="GZ2" s="2877"/>
      <c r="HA2" s="2877"/>
      <c r="HB2" s="2877"/>
      <c r="HC2" s="2877"/>
      <c r="HD2" s="2877"/>
      <c r="HE2" s="2877"/>
      <c r="HF2" s="2877"/>
      <c r="HG2" s="2877"/>
      <c r="HH2" s="2877"/>
      <c r="HI2" s="2877"/>
      <c r="HJ2" s="2877"/>
      <c r="HK2" s="2877"/>
    </row>
    <row r="3" spans="1:219" s="2878" customFormat="1" ht="25.5" thickBot="1">
      <c r="A3" s="2362" t="s">
        <v>1288</v>
      </c>
      <c r="B3" s="2362"/>
      <c r="C3" s="2362"/>
      <c r="D3" s="2362"/>
      <c r="E3" s="2362"/>
      <c r="F3" s="2362"/>
      <c r="G3" s="2362"/>
      <c r="H3" s="2362"/>
      <c r="I3" s="2362"/>
      <c r="J3" s="2362"/>
      <c r="K3" s="2362"/>
      <c r="L3" s="2362"/>
      <c r="M3" s="2362"/>
      <c r="N3" s="2362"/>
      <c r="O3" s="2362"/>
      <c r="P3" s="2362"/>
      <c r="Q3" s="2362"/>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row>
    <row r="4" spans="1:219" s="2843" customFormat="1" ht="10.5">
      <c r="BM4" s="2879"/>
      <c r="BN4" s="2879"/>
      <c r="BO4" s="2879"/>
      <c r="BP4" s="2879"/>
      <c r="BQ4" s="2879"/>
      <c r="BR4" s="2879"/>
      <c r="BS4" s="2879"/>
      <c r="BT4" s="2879"/>
      <c r="BU4" s="2879"/>
      <c r="BV4" s="2879"/>
    </row>
    <row r="5" spans="1:219" s="2204" customFormat="1" ht="19.5">
      <c r="A5" s="2777" t="s">
        <v>2711</v>
      </c>
      <c r="B5" s="2778"/>
      <c r="C5" s="2880"/>
      <c r="D5" s="2843"/>
      <c r="E5" s="2843"/>
      <c r="F5" s="2843"/>
      <c r="G5" s="2843"/>
      <c r="H5" s="2843"/>
    </row>
    <row r="6" spans="1:219" s="2975" customFormat="1" ht="12.75">
      <c r="B6" s="2976"/>
      <c r="C6" s="2977"/>
      <c r="D6" s="2978"/>
      <c r="E6" s="2979"/>
      <c r="F6" s="2979"/>
      <c r="G6" s="2980"/>
      <c r="H6" s="2980"/>
      <c r="I6" s="2980"/>
      <c r="J6" s="2980"/>
      <c r="K6" s="2980"/>
      <c r="L6" s="2980"/>
      <c r="M6" s="2980"/>
      <c r="N6" s="2980"/>
      <c r="O6" s="2980"/>
      <c r="P6" s="2980"/>
      <c r="Q6" s="2980"/>
      <c r="R6" s="2980"/>
      <c r="S6" s="2980"/>
      <c r="T6" s="2980"/>
      <c r="U6" s="2980"/>
      <c r="V6" s="2980"/>
      <c r="W6" s="2980"/>
      <c r="X6" s="2980"/>
      <c r="Y6" s="2980"/>
      <c r="Z6" s="2980"/>
      <c r="AA6" s="2980"/>
      <c r="AB6" s="2980"/>
      <c r="AC6" s="2980"/>
      <c r="AD6" s="2980"/>
      <c r="AE6" s="2981"/>
      <c r="AF6" s="2981"/>
      <c r="AG6" s="2981"/>
      <c r="AH6" s="2981"/>
      <c r="AK6" s="2982"/>
      <c r="AL6" s="2982"/>
      <c r="AM6" s="2982"/>
      <c r="AN6" s="2982"/>
      <c r="AO6" s="2982"/>
      <c r="AP6" s="2982"/>
      <c r="AQ6" s="2982"/>
      <c r="AR6" s="2982"/>
      <c r="AS6" s="2982"/>
      <c r="AT6" s="2982"/>
    </row>
    <row r="7" spans="1:219" s="2975" customFormat="1" ht="51">
      <c r="B7" s="2983" t="s">
        <v>2712</v>
      </c>
      <c r="C7" s="2984" t="s">
        <v>2713</v>
      </c>
      <c r="D7" s="2984" t="s">
        <v>2714</v>
      </c>
      <c r="E7" s="2979"/>
      <c r="F7" s="2979"/>
      <c r="G7" s="2980"/>
      <c r="H7" s="2980"/>
      <c r="I7" s="2980"/>
      <c r="J7" s="2980"/>
      <c r="K7" s="2980"/>
      <c r="L7" s="2980"/>
      <c r="M7" s="2980"/>
      <c r="N7" s="2980"/>
      <c r="O7" s="2980"/>
      <c r="P7" s="2980"/>
      <c r="Q7" s="2980"/>
      <c r="R7" s="2980"/>
      <c r="S7" s="2980"/>
      <c r="T7" s="2980"/>
      <c r="U7" s="2980"/>
      <c r="V7" s="2980"/>
      <c r="W7" s="2980"/>
      <c r="X7" s="2980"/>
      <c r="Y7" s="2980"/>
      <c r="Z7" s="2980"/>
      <c r="AA7" s="2980"/>
      <c r="AB7" s="2980"/>
      <c r="AC7" s="2980"/>
      <c r="AD7" s="2980"/>
      <c r="AE7" s="2981"/>
      <c r="AF7" s="2981"/>
      <c r="AG7" s="2981"/>
      <c r="AH7" s="2981"/>
      <c r="AK7" s="2982"/>
      <c r="AL7" s="2982"/>
      <c r="AM7" s="2982"/>
      <c r="AN7" s="2982"/>
      <c r="AO7" s="2982"/>
      <c r="AP7" s="2982"/>
      <c r="AQ7" s="2982"/>
      <c r="AR7" s="2982"/>
      <c r="AS7" s="2982"/>
      <c r="AT7" s="2982"/>
    </row>
    <row r="8" spans="1:219" s="2975" customFormat="1" ht="12.75">
      <c r="B8" s="2985" t="s">
        <v>2675</v>
      </c>
      <c r="C8" s="2986">
        <f>D9</f>
        <v>600</v>
      </c>
      <c r="D8" s="2987"/>
      <c r="E8" s="2979"/>
      <c r="F8" s="2979"/>
      <c r="G8" s="2980"/>
      <c r="H8" s="2980"/>
      <c r="I8" s="2980"/>
      <c r="J8" s="2980"/>
      <c r="K8" s="2980"/>
      <c r="L8" s="2980"/>
      <c r="M8" s="2980"/>
      <c r="N8" s="2980"/>
      <c r="O8" s="2980"/>
      <c r="P8" s="2980"/>
      <c r="Q8" s="2980"/>
      <c r="R8" s="2980"/>
      <c r="S8" s="2980"/>
      <c r="T8" s="2980"/>
      <c r="U8" s="2980"/>
      <c r="V8" s="2980"/>
      <c r="W8" s="2980"/>
      <c r="X8" s="2980"/>
      <c r="Y8" s="2980"/>
      <c r="Z8" s="2980"/>
      <c r="AA8" s="2980"/>
      <c r="AB8" s="2980"/>
      <c r="AC8" s="2980"/>
      <c r="AD8" s="2980"/>
      <c r="AE8" s="2981"/>
      <c r="AF8" s="2981"/>
      <c r="AG8" s="2981"/>
      <c r="AH8" s="2981"/>
      <c r="AK8" s="2982"/>
      <c r="AL8" s="2982"/>
      <c r="AM8" s="2982"/>
      <c r="AN8" s="2982"/>
      <c r="AO8" s="2982"/>
      <c r="AP8" s="2982"/>
      <c r="AQ8" s="2982"/>
      <c r="AR8" s="2982"/>
      <c r="AS8" s="2982"/>
      <c r="AT8" s="2982"/>
    </row>
    <row r="9" spans="1:219" s="2975" customFormat="1" ht="12.75">
      <c r="B9" s="2988" t="s">
        <v>2679</v>
      </c>
      <c r="C9" s="2989">
        <v>300</v>
      </c>
      <c r="D9" s="2989">
        <v>600</v>
      </c>
      <c r="E9" s="2979"/>
      <c r="F9" s="2979"/>
      <c r="G9" s="2980"/>
      <c r="H9" s="2980"/>
      <c r="I9" s="2980"/>
      <c r="J9" s="2980"/>
      <c r="K9" s="2980"/>
      <c r="L9" s="2980"/>
      <c r="M9" s="2980"/>
      <c r="N9" s="2980"/>
      <c r="O9" s="2980"/>
      <c r="P9" s="2980"/>
      <c r="Q9" s="2980"/>
      <c r="R9" s="2980"/>
      <c r="S9" s="2980"/>
      <c r="T9" s="2980"/>
      <c r="U9" s="2980"/>
      <c r="V9" s="2980"/>
      <c r="W9" s="2980"/>
      <c r="X9" s="2980"/>
      <c r="Y9" s="2980"/>
      <c r="Z9" s="2980"/>
      <c r="AA9" s="2980"/>
      <c r="AB9" s="2980"/>
      <c r="AC9" s="2980"/>
      <c r="AD9" s="2980"/>
      <c r="AE9" s="2981"/>
      <c r="AF9" s="2981"/>
      <c r="AG9" s="2981"/>
      <c r="AH9" s="2981"/>
      <c r="AK9" s="2982"/>
      <c r="AL9" s="2982"/>
      <c r="AM9" s="2982"/>
      <c r="AN9" s="2982"/>
      <c r="AO9" s="2982"/>
      <c r="AP9" s="2982"/>
      <c r="AQ9" s="2982"/>
      <c r="AR9" s="2982"/>
      <c r="AS9" s="2982"/>
      <c r="AT9" s="2982"/>
    </row>
    <row r="10" spans="1:219" s="2975" customFormat="1" ht="12.75">
      <c r="B10" s="2990" t="s">
        <v>2683</v>
      </c>
      <c r="C10" s="2986">
        <v>0</v>
      </c>
      <c r="D10" s="2986">
        <f>C9</f>
        <v>300</v>
      </c>
      <c r="E10" s="2979"/>
      <c r="F10" s="2979"/>
      <c r="G10" s="2980"/>
      <c r="H10" s="2980"/>
      <c r="I10" s="2980"/>
      <c r="J10" s="2980"/>
      <c r="K10" s="2980"/>
      <c r="L10" s="2980"/>
      <c r="M10" s="2980"/>
      <c r="N10" s="2980"/>
      <c r="O10" s="2980"/>
      <c r="P10" s="2980"/>
      <c r="Q10" s="2980"/>
      <c r="R10" s="2980"/>
      <c r="S10" s="2980"/>
      <c r="T10" s="2980"/>
      <c r="U10" s="2980"/>
      <c r="V10" s="2980"/>
      <c r="W10" s="2980"/>
      <c r="X10" s="2980"/>
      <c r="Y10" s="2980"/>
      <c r="Z10" s="2980"/>
      <c r="AA10" s="2980"/>
      <c r="AB10" s="2980"/>
      <c r="AC10" s="2980"/>
      <c r="AD10" s="2980"/>
      <c r="AE10" s="2981"/>
      <c r="AF10" s="2981"/>
      <c r="AG10" s="2981"/>
      <c r="AH10" s="2981"/>
      <c r="AK10" s="2982"/>
      <c r="AL10" s="2982"/>
      <c r="AM10" s="2982"/>
      <c r="AN10" s="2982"/>
      <c r="AO10" s="2982"/>
      <c r="AP10" s="2982"/>
      <c r="AQ10" s="2982"/>
      <c r="AR10" s="2982"/>
      <c r="AS10" s="2982"/>
      <c r="AT10" s="2982"/>
    </row>
    <row r="11" spans="1:219" s="2975" customFormat="1" ht="12.75">
      <c r="B11" s="2991"/>
      <c r="C11" s="2992"/>
      <c r="D11" s="2992"/>
      <c r="E11" s="2979"/>
      <c r="F11" s="2979"/>
      <c r="G11" s="2980"/>
      <c r="H11" s="2980"/>
      <c r="I11" s="2980"/>
      <c r="J11" s="2980"/>
      <c r="K11" s="2980"/>
      <c r="L11" s="2980"/>
      <c r="M11" s="2980"/>
      <c r="N11" s="2980"/>
      <c r="O11" s="2980"/>
      <c r="P11" s="2980"/>
      <c r="Q11" s="2980"/>
      <c r="R11" s="2980"/>
      <c r="S11" s="2980"/>
      <c r="T11" s="2980"/>
      <c r="U11" s="2980"/>
      <c r="V11" s="2980"/>
      <c r="W11" s="2980"/>
      <c r="X11" s="2980"/>
      <c r="Y11" s="2980"/>
      <c r="Z11" s="2980"/>
      <c r="AA11" s="2980"/>
      <c r="AB11" s="2980"/>
      <c r="AC11" s="2980"/>
      <c r="AD11" s="2980"/>
      <c r="AE11" s="2981"/>
      <c r="AF11" s="2981"/>
      <c r="AG11" s="2981"/>
      <c r="AH11" s="2981"/>
      <c r="AK11" s="2982"/>
      <c r="AL11" s="2982"/>
      <c r="AM11" s="2982"/>
      <c r="AN11" s="2982"/>
      <c r="AO11" s="2982"/>
      <c r="AP11" s="2982"/>
      <c r="AQ11" s="2982"/>
      <c r="AR11" s="2982"/>
      <c r="AS11" s="2982"/>
      <c r="AT11" s="2982"/>
    </row>
    <row r="12" spans="1:219" s="2975" customFormat="1" ht="12.75">
      <c r="B12" s="2991" t="s">
        <v>2715</v>
      </c>
      <c r="C12" s="2992"/>
      <c r="D12" s="2992"/>
      <c r="E12" s="2979"/>
      <c r="F12" s="2979"/>
      <c r="G12" s="2980"/>
      <c r="H12" s="2980"/>
      <c r="I12" s="2980"/>
      <c r="J12" s="2980"/>
      <c r="K12" s="2980"/>
      <c r="L12" s="2980"/>
      <c r="M12" s="2980"/>
      <c r="N12" s="2980"/>
      <c r="O12" s="2980"/>
      <c r="P12" s="2980"/>
      <c r="Q12" s="2980"/>
      <c r="R12" s="2980"/>
      <c r="S12" s="2980"/>
      <c r="T12" s="2980"/>
      <c r="U12" s="2980"/>
      <c r="V12" s="2980"/>
      <c r="W12" s="2980"/>
      <c r="X12" s="2980"/>
      <c r="Y12" s="2980"/>
      <c r="Z12" s="2980"/>
      <c r="AA12" s="2980"/>
      <c r="AB12" s="2980"/>
      <c r="AC12" s="2980"/>
      <c r="AD12" s="2980"/>
      <c r="AE12" s="2981"/>
      <c r="AF12" s="2981"/>
      <c r="AG12" s="2981"/>
      <c r="AH12" s="2981"/>
      <c r="AK12" s="2982"/>
      <c r="AL12" s="2982"/>
      <c r="AM12" s="2982"/>
      <c r="AN12" s="2982"/>
      <c r="AO12" s="2982"/>
      <c r="AP12" s="2982"/>
      <c r="AQ12" s="2982"/>
      <c r="AR12" s="2982"/>
      <c r="AS12" s="2982"/>
      <c r="AT12" s="2982"/>
    </row>
    <row r="13" spans="1:219" s="2975" customFormat="1" ht="12.75">
      <c r="B13" s="2976"/>
      <c r="C13" s="2977"/>
      <c r="D13" s="2978"/>
      <c r="E13" s="2979"/>
      <c r="F13" s="2979"/>
      <c r="G13" s="2980"/>
      <c r="H13" s="2980"/>
      <c r="I13" s="2980"/>
      <c r="J13" s="2980"/>
      <c r="K13" s="2980"/>
      <c r="L13" s="2980"/>
      <c r="M13" s="2980"/>
      <c r="N13" s="2980"/>
      <c r="O13" s="2980"/>
      <c r="P13" s="2980"/>
      <c r="Q13" s="2980"/>
      <c r="R13" s="2980"/>
      <c r="S13" s="2980"/>
      <c r="T13" s="2980"/>
      <c r="U13" s="2980"/>
      <c r="V13" s="2980"/>
      <c r="W13" s="2980"/>
      <c r="X13" s="2980"/>
      <c r="Y13" s="2980"/>
      <c r="Z13" s="2980"/>
      <c r="AA13" s="2980"/>
      <c r="AB13" s="2980"/>
      <c r="AC13" s="2980"/>
      <c r="AD13" s="2980"/>
      <c r="AE13" s="2981"/>
      <c r="AF13" s="2981"/>
      <c r="AG13" s="2981"/>
      <c r="AH13" s="2981"/>
      <c r="AK13" s="2982"/>
      <c r="AL13" s="2982"/>
      <c r="AM13" s="2982"/>
      <c r="AN13" s="2982"/>
      <c r="AO13" s="2982"/>
      <c r="AP13" s="2982"/>
      <c r="AQ13" s="2982"/>
      <c r="AR13" s="2982"/>
      <c r="AS13" s="2982"/>
      <c r="AT13" s="2982"/>
    </row>
    <row r="14" spans="1:219" s="2993" customFormat="1" ht="38.25">
      <c r="B14" s="2994" t="s">
        <v>2716</v>
      </c>
      <c r="C14" s="3775" t="s">
        <v>2717</v>
      </c>
      <c r="D14" s="3776"/>
      <c r="E14" s="3776"/>
      <c r="F14" s="3776"/>
      <c r="G14" s="3776"/>
      <c r="H14" s="3776"/>
      <c r="I14" s="3776"/>
      <c r="J14" s="3777"/>
      <c r="K14" s="3778" t="s">
        <v>2718</v>
      </c>
      <c r="L14" s="3779"/>
      <c r="M14" s="3780"/>
      <c r="N14" s="3778" t="s">
        <v>2719</v>
      </c>
      <c r="O14" s="3779"/>
      <c r="P14" s="3780"/>
      <c r="Q14" s="2995" t="s">
        <v>2720</v>
      </c>
      <c r="R14" s="2996"/>
    </row>
    <row r="15" spans="1:219" s="2997" customFormat="1" ht="51">
      <c r="B15" s="2998" t="s">
        <v>2721</v>
      </c>
      <c r="C15" s="2999" t="s">
        <v>2559</v>
      </c>
      <c r="D15" s="2999" t="s">
        <v>2722</v>
      </c>
      <c r="E15" s="2999" t="s">
        <v>2723</v>
      </c>
      <c r="F15" s="2999" t="s">
        <v>2724</v>
      </c>
      <c r="G15" s="3000" t="s">
        <v>2725</v>
      </c>
      <c r="H15" s="3000" t="s">
        <v>2726</v>
      </c>
      <c r="I15" s="3000" t="s">
        <v>2727</v>
      </c>
      <c r="J15" s="3001" t="s">
        <v>2728</v>
      </c>
      <c r="K15" s="3001" t="s">
        <v>2729</v>
      </c>
      <c r="L15" s="3001" t="s">
        <v>2730</v>
      </c>
      <c r="M15" s="3001" t="s">
        <v>2731</v>
      </c>
      <c r="N15" s="3001" t="s">
        <v>2732</v>
      </c>
      <c r="O15" s="3001" t="s">
        <v>2733</v>
      </c>
      <c r="P15" s="3001" t="s">
        <v>2734</v>
      </c>
      <c r="Q15" s="3001" t="s">
        <v>2720</v>
      </c>
    </row>
    <row r="16" spans="1:219" s="2997" customFormat="1" ht="12.75">
      <c r="B16" s="3002"/>
      <c r="C16" s="3003"/>
      <c r="D16" s="3003"/>
      <c r="E16" s="3003"/>
      <c r="F16" s="3003"/>
      <c r="G16" s="3003"/>
      <c r="H16" s="3004"/>
      <c r="I16" s="3005"/>
      <c r="J16" s="3006" t="str">
        <f t="shared" ref="J16:J79" si="0">IF(OR(C16="Yes",D16="Yes",E16="Yes",F16="Yes",G16="Yes",I16="High",H16&gt;$C$8),"High",IF(OR(AND(H16&gt;$C$9,H16&lt;=$D$9),I16="Medium"),"Medium",IF(I16="Low","Low",IF(H16="","","Low"))))</f>
        <v/>
      </c>
      <c r="K16" s="3005"/>
      <c r="L16" s="3005"/>
      <c r="M16" s="3006" t="str">
        <f t="shared" ref="M16:M79" si="1">IF(OR(K16="Very high",L16="Very high"),"Very high",IF(OR(K16="High",L16="High"),"High",IF(OR(K16="Medium",L16="Medium"),"Medium",IF(OR(K16="Low",L16="Low"),"Low",""))))</f>
        <v/>
      </c>
      <c r="N16" s="3005"/>
      <c r="O16" s="3005"/>
      <c r="P16" s="3006" t="str">
        <f t="shared" ref="P16:P79" si="2">IF(OR(N16="Very high",O16="Very high"),"Very high",IF(OR(N16="High",O16="High"),"High",IF(OR(N16="Medium",O16="Medium"),"Medium",IF(OR(N16="Low",O16="Low"),"Low",""))))</f>
        <v/>
      </c>
      <c r="Q16" s="3006" t="str">
        <f>IF(M16="Very high", "Very high", IF(OR(J16="High",M16="High",P16="High"),"High",IF(OR(J16="Medium",M16="Medium",P16="Medium"),"Medium",IF(OR(J16="Low",M16="Low",P16="Low"),"Low",""))))</f>
        <v/>
      </c>
    </row>
    <row r="17" spans="2:17" s="2997" customFormat="1" ht="12.75">
      <c r="B17" s="3002"/>
      <c r="C17" s="3003"/>
      <c r="D17" s="3003"/>
      <c r="E17" s="3003"/>
      <c r="F17" s="3003"/>
      <c r="G17" s="3003"/>
      <c r="H17" s="3004"/>
      <c r="I17" s="3005"/>
      <c r="J17" s="3006" t="str">
        <f t="shared" si="0"/>
        <v/>
      </c>
      <c r="K17" s="3005"/>
      <c r="L17" s="3005"/>
      <c r="M17" s="3006" t="str">
        <f t="shared" si="1"/>
        <v/>
      </c>
      <c r="N17" s="3005"/>
      <c r="O17" s="3005"/>
      <c r="P17" s="3006" t="str">
        <f t="shared" si="2"/>
        <v/>
      </c>
      <c r="Q17" s="3006" t="str">
        <f t="shared" ref="Q17:Q80" si="3">IF(M17="Very high", "Very high", IF(OR(J17="High",M17="High"),"High",IF(OR(J17="Medium",M17="Medium"),"Medium",IF(OR(J17="Low",M17="Low"),"Low",""))))</f>
        <v/>
      </c>
    </row>
    <row r="18" spans="2:17" s="2997" customFormat="1" ht="12.75">
      <c r="B18" s="3002"/>
      <c r="C18" s="3003"/>
      <c r="D18" s="3003"/>
      <c r="E18" s="3003"/>
      <c r="F18" s="3003"/>
      <c r="G18" s="3003"/>
      <c r="H18" s="3004"/>
      <c r="I18" s="3005"/>
      <c r="J18" s="3006" t="str">
        <f t="shared" si="0"/>
        <v/>
      </c>
      <c r="K18" s="3005"/>
      <c r="L18" s="3005"/>
      <c r="M18" s="3006" t="str">
        <f t="shared" si="1"/>
        <v/>
      </c>
      <c r="N18" s="3005"/>
      <c r="O18" s="3005"/>
      <c r="P18" s="3006" t="str">
        <f t="shared" si="2"/>
        <v/>
      </c>
      <c r="Q18" s="3006" t="str">
        <f t="shared" si="3"/>
        <v/>
      </c>
    </row>
    <row r="19" spans="2:17" s="2997" customFormat="1" ht="12.75">
      <c r="B19" s="3002"/>
      <c r="C19" s="3003"/>
      <c r="D19" s="3003"/>
      <c r="E19" s="3003"/>
      <c r="F19" s="3003"/>
      <c r="G19" s="3003"/>
      <c r="H19" s="3004"/>
      <c r="I19" s="3005"/>
      <c r="J19" s="3006" t="str">
        <f t="shared" si="0"/>
        <v/>
      </c>
      <c r="K19" s="3005"/>
      <c r="L19" s="3005"/>
      <c r="M19" s="3006" t="str">
        <f t="shared" si="1"/>
        <v/>
      </c>
      <c r="N19" s="3005"/>
      <c r="O19" s="3005"/>
      <c r="P19" s="3006" t="str">
        <f t="shared" si="2"/>
        <v/>
      </c>
      <c r="Q19" s="3006" t="str">
        <f t="shared" si="3"/>
        <v/>
      </c>
    </row>
    <row r="20" spans="2:17" s="2997" customFormat="1" ht="12.75">
      <c r="B20" s="3002"/>
      <c r="C20" s="3003"/>
      <c r="D20" s="3003"/>
      <c r="E20" s="3003"/>
      <c r="F20" s="3003"/>
      <c r="G20" s="3003"/>
      <c r="H20" s="3004"/>
      <c r="I20" s="3005"/>
      <c r="J20" s="3006" t="str">
        <f t="shared" si="0"/>
        <v/>
      </c>
      <c r="K20" s="3005"/>
      <c r="L20" s="3005"/>
      <c r="M20" s="3006" t="str">
        <f t="shared" si="1"/>
        <v/>
      </c>
      <c r="N20" s="3005"/>
      <c r="O20" s="3005"/>
      <c r="P20" s="3006" t="str">
        <f t="shared" si="2"/>
        <v/>
      </c>
      <c r="Q20" s="3006" t="str">
        <f t="shared" si="3"/>
        <v/>
      </c>
    </row>
    <row r="21" spans="2:17" s="2997" customFormat="1" ht="12.75">
      <c r="B21" s="3002"/>
      <c r="C21" s="3003"/>
      <c r="D21" s="3003"/>
      <c r="E21" s="3003"/>
      <c r="F21" s="3003"/>
      <c r="G21" s="3003"/>
      <c r="H21" s="3004"/>
      <c r="I21" s="3005"/>
      <c r="J21" s="3006" t="str">
        <f t="shared" si="0"/>
        <v/>
      </c>
      <c r="K21" s="3005"/>
      <c r="L21" s="3005"/>
      <c r="M21" s="3006" t="str">
        <f t="shared" si="1"/>
        <v/>
      </c>
      <c r="N21" s="3005"/>
      <c r="O21" s="3005"/>
      <c r="P21" s="3006" t="str">
        <f t="shared" si="2"/>
        <v/>
      </c>
      <c r="Q21" s="3006" t="str">
        <f t="shared" si="3"/>
        <v/>
      </c>
    </row>
    <row r="22" spans="2:17" s="2997" customFormat="1" ht="12.75">
      <c r="B22" s="3002"/>
      <c r="C22" s="3003"/>
      <c r="D22" s="3003"/>
      <c r="E22" s="3003"/>
      <c r="F22" s="3003"/>
      <c r="G22" s="3003"/>
      <c r="H22" s="3004"/>
      <c r="I22" s="3005"/>
      <c r="J22" s="3006" t="str">
        <f t="shared" si="0"/>
        <v/>
      </c>
      <c r="K22" s="3005"/>
      <c r="L22" s="3005"/>
      <c r="M22" s="3006" t="str">
        <f t="shared" si="1"/>
        <v/>
      </c>
      <c r="N22" s="3005"/>
      <c r="O22" s="3005"/>
      <c r="P22" s="3006" t="str">
        <f t="shared" si="2"/>
        <v/>
      </c>
      <c r="Q22" s="3006" t="str">
        <f t="shared" si="3"/>
        <v/>
      </c>
    </row>
    <row r="23" spans="2:17" s="2997" customFormat="1" ht="12.75">
      <c r="B23" s="3002"/>
      <c r="C23" s="3003"/>
      <c r="D23" s="3003"/>
      <c r="E23" s="3003"/>
      <c r="F23" s="3003"/>
      <c r="G23" s="3003"/>
      <c r="H23" s="3004"/>
      <c r="I23" s="3005"/>
      <c r="J23" s="3006" t="str">
        <f t="shared" si="0"/>
        <v/>
      </c>
      <c r="K23" s="3005"/>
      <c r="L23" s="3005"/>
      <c r="M23" s="3006" t="str">
        <f t="shared" si="1"/>
        <v/>
      </c>
      <c r="N23" s="3005"/>
      <c r="O23" s="3005"/>
      <c r="P23" s="3006" t="str">
        <f t="shared" si="2"/>
        <v/>
      </c>
      <c r="Q23" s="3006" t="str">
        <f t="shared" si="3"/>
        <v/>
      </c>
    </row>
    <row r="24" spans="2:17" s="2997" customFormat="1" ht="12.75">
      <c r="B24" s="3002"/>
      <c r="C24" s="3003"/>
      <c r="D24" s="3003"/>
      <c r="E24" s="3003"/>
      <c r="F24" s="3003"/>
      <c r="G24" s="3003"/>
      <c r="H24" s="3004"/>
      <c r="I24" s="3005"/>
      <c r="J24" s="3006" t="str">
        <f t="shared" si="0"/>
        <v/>
      </c>
      <c r="K24" s="3005"/>
      <c r="L24" s="3005"/>
      <c r="M24" s="3006" t="str">
        <f t="shared" si="1"/>
        <v/>
      </c>
      <c r="N24" s="3005"/>
      <c r="O24" s="3005"/>
      <c r="P24" s="3006" t="str">
        <f t="shared" si="2"/>
        <v/>
      </c>
      <c r="Q24" s="3006" t="str">
        <f t="shared" si="3"/>
        <v/>
      </c>
    </row>
    <row r="25" spans="2:17" s="2997" customFormat="1" ht="12.75">
      <c r="B25" s="3002"/>
      <c r="C25" s="3003"/>
      <c r="D25" s="3003"/>
      <c r="E25" s="3003"/>
      <c r="F25" s="3003"/>
      <c r="G25" s="3003"/>
      <c r="H25" s="3004"/>
      <c r="I25" s="3005"/>
      <c r="J25" s="3006" t="str">
        <f t="shared" si="0"/>
        <v/>
      </c>
      <c r="K25" s="3005"/>
      <c r="L25" s="3005"/>
      <c r="M25" s="3006" t="str">
        <f t="shared" si="1"/>
        <v/>
      </c>
      <c r="N25" s="3005"/>
      <c r="O25" s="3005"/>
      <c r="P25" s="3006" t="str">
        <f t="shared" si="2"/>
        <v/>
      </c>
      <c r="Q25" s="3006" t="str">
        <f t="shared" si="3"/>
        <v/>
      </c>
    </row>
    <row r="26" spans="2:17" s="2997" customFormat="1" ht="12.75">
      <c r="B26" s="3002"/>
      <c r="C26" s="3003"/>
      <c r="D26" s="3003"/>
      <c r="E26" s="3003"/>
      <c r="F26" s="3003"/>
      <c r="G26" s="3003"/>
      <c r="H26" s="3004"/>
      <c r="I26" s="3005"/>
      <c r="J26" s="3006" t="str">
        <f t="shared" si="0"/>
        <v/>
      </c>
      <c r="K26" s="3005"/>
      <c r="L26" s="3005"/>
      <c r="M26" s="3006" t="str">
        <f t="shared" si="1"/>
        <v/>
      </c>
      <c r="N26" s="3005"/>
      <c r="O26" s="3005"/>
      <c r="P26" s="3006" t="str">
        <f t="shared" si="2"/>
        <v/>
      </c>
      <c r="Q26" s="3006" t="str">
        <f t="shared" si="3"/>
        <v/>
      </c>
    </row>
    <row r="27" spans="2:17" s="2997" customFormat="1" ht="12.75">
      <c r="B27" s="3002"/>
      <c r="C27" s="3003"/>
      <c r="D27" s="3003"/>
      <c r="E27" s="3003"/>
      <c r="F27" s="3003"/>
      <c r="G27" s="3003"/>
      <c r="H27" s="3004"/>
      <c r="I27" s="3005"/>
      <c r="J27" s="3006" t="str">
        <f t="shared" si="0"/>
        <v/>
      </c>
      <c r="K27" s="3005"/>
      <c r="L27" s="3005"/>
      <c r="M27" s="3006" t="str">
        <f t="shared" si="1"/>
        <v/>
      </c>
      <c r="N27" s="3005"/>
      <c r="O27" s="3005"/>
      <c r="P27" s="3006" t="str">
        <f t="shared" si="2"/>
        <v/>
      </c>
      <c r="Q27" s="3006" t="str">
        <f t="shared" si="3"/>
        <v/>
      </c>
    </row>
    <row r="28" spans="2:17" s="2997" customFormat="1" ht="12.75">
      <c r="B28" s="3002"/>
      <c r="C28" s="3003"/>
      <c r="D28" s="3003"/>
      <c r="E28" s="3003"/>
      <c r="F28" s="3003"/>
      <c r="G28" s="3003"/>
      <c r="H28" s="3004"/>
      <c r="I28" s="3005"/>
      <c r="J28" s="3006" t="str">
        <f t="shared" si="0"/>
        <v/>
      </c>
      <c r="K28" s="3005"/>
      <c r="L28" s="3005"/>
      <c r="M28" s="3006" t="str">
        <f t="shared" si="1"/>
        <v/>
      </c>
      <c r="N28" s="3005"/>
      <c r="O28" s="3005"/>
      <c r="P28" s="3006" t="str">
        <f t="shared" si="2"/>
        <v/>
      </c>
      <c r="Q28" s="3006" t="str">
        <f t="shared" si="3"/>
        <v/>
      </c>
    </row>
    <row r="29" spans="2:17" s="2997" customFormat="1" ht="12.75">
      <c r="B29" s="3002"/>
      <c r="C29" s="3003"/>
      <c r="D29" s="3003"/>
      <c r="E29" s="3003"/>
      <c r="F29" s="3003"/>
      <c r="G29" s="3003"/>
      <c r="H29" s="3004"/>
      <c r="I29" s="3005"/>
      <c r="J29" s="3006" t="str">
        <f t="shared" si="0"/>
        <v/>
      </c>
      <c r="K29" s="3005"/>
      <c r="L29" s="3005"/>
      <c r="M29" s="3006" t="str">
        <f t="shared" si="1"/>
        <v/>
      </c>
      <c r="N29" s="3005"/>
      <c r="O29" s="3005"/>
      <c r="P29" s="3006" t="str">
        <f t="shared" si="2"/>
        <v/>
      </c>
      <c r="Q29" s="3006" t="str">
        <f t="shared" si="3"/>
        <v/>
      </c>
    </row>
    <row r="30" spans="2:17" s="2997" customFormat="1" ht="12.75">
      <c r="B30" s="3002"/>
      <c r="C30" s="3003"/>
      <c r="D30" s="3003"/>
      <c r="E30" s="3003"/>
      <c r="F30" s="3003"/>
      <c r="G30" s="3003"/>
      <c r="H30" s="3004"/>
      <c r="I30" s="3005"/>
      <c r="J30" s="3006" t="str">
        <f t="shared" si="0"/>
        <v/>
      </c>
      <c r="K30" s="3005"/>
      <c r="L30" s="3005"/>
      <c r="M30" s="3006" t="str">
        <f t="shared" si="1"/>
        <v/>
      </c>
      <c r="N30" s="3005"/>
      <c r="O30" s="3005"/>
      <c r="P30" s="3006" t="str">
        <f t="shared" si="2"/>
        <v/>
      </c>
      <c r="Q30" s="3006" t="str">
        <f t="shared" si="3"/>
        <v/>
      </c>
    </row>
    <row r="31" spans="2:17" s="2997" customFormat="1" ht="12.75">
      <c r="B31" s="3002"/>
      <c r="C31" s="3003"/>
      <c r="D31" s="3003"/>
      <c r="E31" s="3003"/>
      <c r="F31" s="3003"/>
      <c r="G31" s="3003"/>
      <c r="H31" s="3004"/>
      <c r="I31" s="3005"/>
      <c r="J31" s="3006" t="str">
        <f t="shared" si="0"/>
        <v/>
      </c>
      <c r="K31" s="3005"/>
      <c r="L31" s="3005"/>
      <c r="M31" s="3006" t="str">
        <f t="shared" si="1"/>
        <v/>
      </c>
      <c r="N31" s="3005"/>
      <c r="O31" s="3005"/>
      <c r="P31" s="3006" t="str">
        <f t="shared" si="2"/>
        <v/>
      </c>
      <c r="Q31" s="3006" t="str">
        <f t="shared" si="3"/>
        <v/>
      </c>
    </row>
    <row r="32" spans="2:17" s="2997" customFormat="1" ht="12.75">
      <c r="B32" s="3002"/>
      <c r="C32" s="3003"/>
      <c r="D32" s="3003"/>
      <c r="E32" s="3003"/>
      <c r="F32" s="3003"/>
      <c r="G32" s="3003"/>
      <c r="H32" s="3004"/>
      <c r="I32" s="3005"/>
      <c r="J32" s="3006" t="str">
        <f t="shared" si="0"/>
        <v/>
      </c>
      <c r="K32" s="3005"/>
      <c r="L32" s="3005"/>
      <c r="M32" s="3006" t="str">
        <f t="shared" si="1"/>
        <v/>
      </c>
      <c r="N32" s="3005"/>
      <c r="O32" s="3005"/>
      <c r="P32" s="3006" t="str">
        <f t="shared" si="2"/>
        <v/>
      </c>
      <c r="Q32" s="3006" t="str">
        <f t="shared" si="3"/>
        <v/>
      </c>
    </row>
    <row r="33" spans="2:17" s="2997" customFormat="1" ht="12.75">
      <c r="B33" s="3002"/>
      <c r="C33" s="3003"/>
      <c r="D33" s="3003"/>
      <c r="E33" s="3003"/>
      <c r="F33" s="3003"/>
      <c r="G33" s="3003"/>
      <c r="H33" s="3004"/>
      <c r="I33" s="3005"/>
      <c r="J33" s="3006" t="str">
        <f t="shared" si="0"/>
        <v/>
      </c>
      <c r="K33" s="3005"/>
      <c r="L33" s="3005"/>
      <c r="M33" s="3006" t="str">
        <f t="shared" si="1"/>
        <v/>
      </c>
      <c r="N33" s="3005"/>
      <c r="O33" s="3005"/>
      <c r="P33" s="3006" t="str">
        <f t="shared" si="2"/>
        <v/>
      </c>
      <c r="Q33" s="3006" t="str">
        <f t="shared" si="3"/>
        <v/>
      </c>
    </row>
    <row r="34" spans="2:17" s="2997" customFormat="1" ht="12.75">
      <c r="B34" s="3002"/>
      <c r="C34" s="3003"/>
      <c r="D34" s="3003"/>
      <c r="E34" s="3003"/>
      <c r="F34" s="3003"/>
      <c r="G34" s="3003"/>
      <c r="H34" s="3004"/>
      <c r="I34" s="3005"/>
      <c r="J34" s="3006" t="str">
        <f t="shared" si="0"/>
        <v/>
      </c>
      <c r="K34" s="3005"/>
      <c r="L34" s="3005"/>
      <c r="M34" s="3006" t="str">
        <f t="shared" si="1"/>
        <v/>
      </c>
      <c r="N34" s="3005"/>
      <c r="O34" s="3005"/>
      <c r="P34" s="3006" t="str">
        <f t="shared" si="2"/>
        <v/>
      </c>
      <c r="Q34" s="3006" t="str">
        <f t="shared" si="3"/>
        <v/>
      </c>
    </row>
    <row r="35" spans="2:17" s="2997" customFormat="1" ht="12.75">
      <c r="B35" s="3002"/>
      <c r="C35" s="3003"/>
      <c r="D35" s="3003"/>
      <c r="E35" s="3003"/>
      <c r="F35" s="3003"/>
      <c r="G35" s="3003"/>
      <c r="H35" s="3004"/>
      <c r="I35" s="3005"/>
      <c r="J35" s="3006" t="str">
        <f t="shared" si="0"/>
        <v/>
      </c>
      <c r="K35" s="3005"/>
      <c r="L35" s="3005"/>
      <c r="M35" s="3006" t="str">
        <f t="shared" si="1"/>
        <v/>
      </c>
      <c r="N35" s="3005"/>
      <c r="O35" s="3005"/>
      <c r="P35" s="3006" t="str">
        <f t="shared" si="2"/>
        <v/>
      </c>
      <c r="Q35" s="3006" t="str">
        <f t="shared" si="3"/>
        <v/>
      </c>
    </row>
    <row r="36" spans="2:17" s="2997" customFormat="1" ht="12.75">
      <c r="B36" s="3002"/>
      <c r="C36" s="3003"/>
      <c r="D36" s="3003"/>
      <c r="E36" s="3003"/>
      <c r="F36" s="3003"/>
      <c r="G36" s="3003"/>
      <c r="H36" s="3004"/>
      <c r="I36" s="3005"/>
      <c r="J36" s="3006" t="str">
        <f t="shared" si="0"/>
        <v/>
      </c>
      <c r="K36" s="3005"/>
      <c r="L36" s="3005"/>
      <c r="M36" s="3006" t="str">
        <f t="shared" si="1"/>
        <v/>
      </c>
      <c r="N36" s="3005"/>
      <c r="O36" s="3005"/>
      <c r="P36" s="3006" t="str">
        <f t="shared" si="2"/>
        <v/>
      </c>
      <c r="Q36" s="3006" t="str">
        <f t="shared" si="3"/>
        <v/>
      </c>
    </row>
    <row r="37" spans="2:17" s="2997" customFormat="1" ht="12.75">
      <c r="B37" s="3002"/>
      <c r="C37" s="3003"/>
      <c r="D37" s="3003"/>
      <c r="E37" s="3003"/>
      <c r="F37" s="3003"/>
      <c r="G37" s="3003"/>
      <c r="H37" s="3004"/>
      <c r="I37" s="3005"/>
      <c r="J37" s="3006" t="str">
        <f t="shared" si="0"/>
        <v/>
      </c>
      <c r="K37" s="3005"/>
      <c r="L37" s="3005"/>
      <c r="M37" s="3006" t="str">
        <f t="shared" si="1"/>
        <v/>
      </c>
      <c r="N37" s="3005"/>
      <c r="O37" s="3005"/>
      <c r="P37" s="3006" t="str">
        <f t="shared" si="2"/>
        <v/>
      </c>
      <c r="Q37" s="3006" t="str">
        <f t="shared" si="3"/>
        <v/>
      </c>
    </row>
    <row r="38" spans="2:17" s="2997" customFormat="1" ht="12.75">
      <c r="B38" s="3002"/>
      <c r="C38" s="3003"/>
      <c r="D38" s="3003"/>
      <c r="E38" s="3003"/>
      <c r="F38" s="3003"/>
      <c r="G38" s="3003"/>
      <c r="H38" s="3004"/>
      <c r="I38" s="3005"/>
      <c r="J38" s="3006" t="str">
        <f t="shared" si="0"/>
        <v/>
      </c>
      <c r="K38" s="3005"/>
      <c r="L38" s="3005"/>
      <c r="M38" s="3006" t="str">
        <f t="shared" si="1"/>
        <v/>
      </c>
      <c r="N38" s="3005"/>
      <c r="O38" s="3005"/>
      <c r="P38" s="3006" t="str">
        <f t="shared" si="2"/>
        <v/>
      </c>
      <c r="Q38" s="3006" t="str">
        <f t="shared" si="3"/>
        <v/>
      </c>
    </row>
    <row r="39" spans="2:17" s="2997" customFormat="1" ht="12.75">
      <c r="B39" s="3002"/>
      <c r="C39" s="3003"/>
      <c r="D39" s="3003"/>
      <c r="E39" s="3003"/>
      <c r="F39" s="3003"/>
      <c r="G39" s="3003"/>
      <c r="H39" s="3004"/>
      <c r="I39" s="3005"/>
      <c r="J39" s="3006" t="str">
        <f t="shared" si="0"/>
        <v/>
      </c>
      <c r="K39" s="3005"/>
      <c r="L39" s="3005"/>
      <c r="M39" s="3006" t="str">
        <f t="shared" si="1"/>
        <v/>
      </c>
      <c r="N39" s="3005"/>
      <c r="O39" s="3005"/>
      <c r="P39" s="3006" t="str">
        <f t="shared" si="2"/>
        <v/>
      </c>
      <c r="Q39" s="3006" t="str">
        <f t="shared" si="3"/>
        <v/>
      </c>
    </row>
    <row r="40" spans="2:17" s="2997" customFormat="1" ht="12.75">
      <c r="B40" s="3002"/>
      <c r="C40" s="3003"/>
      <c r="D40" s="3003"/>
      <c r="E40" s="3003"/>
      <c r="F40" s="3003"/>
      <c r="G40" s="3003"/>
      <c r="H40" s="3004"/>
      <c r="I40" s="3005"/>
      <c r="J40" s="3006" t="str">
        <f t="shared" si="0"/>
        <v/>
      </c>
      <c r="K40" s="3005"/>
      <c r="L40" s="3005"/>
      <c r="M40" s="3006" t="str">
        <f t="shared" si="1"/>
        <v/>
      </c>
      <c r="N40" s="3005"/>
      <c r="O40" s="3005"/>
      <c r="P40" s="3006" t="str">
        <f t="shared" si="2"/>
        <v/>
      </c>
      <c r="Q40" s="3006" t="str">
        <f t="shared" si="3"/>
        <v/>
      </c>
    </row>
    <row r="41" spans="2:17" s="2997" customFormat="1" ht="12.75">
      <c r="B41" s="3002"/>
      <c r="C41" s="3003"/>
      <c r="D41" s="3003"/>
      <c r="E41" s="3003"/>
      <c r="F41" s="3003"/>
      <c r="G41" s="3003"/>
      <c r="H41" s="3004"/>
      <c r="I41" s="3005"/>
      <c r="J41" s="3006" t="str">
        <f t="shared" si="0"/>
        <v/>
      </c>
      <c r="K41" s="3005"/>
      <c r="L41" s="3005"/>
      <c r="M41" s="3006" t="str">
        <f t="shared" si="1"/>
        <v/>
      </c>
      <c r="N41" s="3005"/>
      <c r="O41" s="3005"/>
      <c r="P41" s="3006" t="str">
        <f t="shared" si="2"/>
        <v/>
      </c>
      <c r="Q41" s="3006" t="str">
        <f t="shared" si="3"/>
        <v/>
      </c>
    </row>
    <row r="42" spans="2:17" s="2997" customFormat="1" ht="12.75">
      <c r="B42" s="3002"/>
      <c r="C42" s="3003"/>
      <c r="D42" s="3003"/>
      <c r="E42" s="3003"/>
      <c r="F42" s="3003"/>
      <c r="G42" s="3003"/>
      <c r="H42" s="3004"/>
      <c r="I42" s="3005"/>
      <c r="J42" s="3006" t="str">
        <f t="shared" si="0"/>
        <v/>
      </c>
      <c r="K42" s="3005"/>
      <c r="L42" s="3005"/>
      <c r="M42" s="3006" t="str">
        <f t="shared" si="1"/>
        <v/>
      </c>
      <c r="N42" s="3005"/>
      <c r="O42" s="3005"/>
      <c r="P42" s="3006" t="str">
        <f t="shared" si="2"/>
        <v/>
      </c>
      <c r="Q42" s="3006" t="str">
        <f t="shared" si="3"/>
        <v/>
      </c>
    </row>
    <row r="43" spans="2:17" s="2997" customFormat="1" ht="12.75">
      <c r="B43" s="3002"/>
      <c r="C43" s="3003"/>
      <c r="D43" s="3003"/>
      <c r="E43" s="3003"/>
      <c r="F43" s="3003"/>
      <c r="G43" s="3003"/>
      <c r="H43" s="3004"/>
      <c r="I43" s="3005"/>
      <c r="J43" s="3006" t="str">
        <f t="shared" si="0"/>
        <v/>
      </c>
      <c r="K43" s="3005"/>
      <c r="L43" s="3005"/>
      <c r="M43" s="3006" t="str">
        <f t="shared" si="1"/>
        <v/>
      </c>
      <c r="N43" s="3005"/>
      <c r="O43" s="3005"/>
      <c r="P43" s="3006" t="str">
        <f t="shared" si="2"/>
        <v/>
      </c>
      <c r="Q43" s="3006" t="str">
        <f t="shared" si="3"/>
        <v/>
      </c>
    </row>
    <row r="44" spans="2:17" s="2997" customFormat="1" ht="12.75">
      <c r="B44" s="3002"/>
      <c r="C44" s="3003"/>
      <c r="D44" s="3003"/>
      <c r="E44" s="3003"/>
      <c r="F44" s="3003"/>
      <c r="G44" s="3003"/>
      <c r="H44" s="3004"/>
      <c r="I44" s="3005"/>
      <c r="J44" s="3006" t="str">
        <f t="shared" si="0"/>
        <v/>
      </c>
      <c r="K44" s="3005"/>
      <c r="L44" s="3005"/>
      <c r="M44" s="3006" t="str">
        <f t="shared" si="1"/>
        <v/>
      </c>
      <c r="N44" s="3005"/>
      <c r="O44" s="3005"/>
      <c r="P44" s="3006" t="str">
        <f t="shared" si="2"/>
        <v/>
      </c>
      <c r="Q44" s="3006" t="str">
        <f t="shared" si="3"/>
        <v/>
      </c>
    </row>
    <row r="45" spans="2:17" s="2997" customFormat="1" ht="12.75">
      <c r="B45" s="3002"/>
      <c r="C45" s="3003"/>
      <c r="D45" s="3003"/>
      <c r="E45" s="3003"/>
      <c r="F45" s="3003"/>
      <c r="G45" s="3003"/>
      <c r="H45" s="3004"/>
      <c r="I45" s="3005"/>
      <c r="J45" s="3006" t="str">
        <f t="shared" si="0"/>
        <v/>
      </c>
      <c r="K45" s="3005"/>
      <c r="L45" s="3005"/>
      <c r="M45" s="3006" t="str">
        <f t="shared" si="1"/>
        <v/>
      </c>
      <c r="N45" s="3005"/>
      <c r="O45" s="3005"/>
      <c r="P45" s="3006" t="str">
        <f t="shared" si="2"/>
        <v/>
      </c>
      <c r="Q45" s="3006" t="str">
        <f t="shared" si="3"/>
        <v/>
      </c>
    </row>
    <row r="46" spans="2:17" s="2997" customFormat="1" ht="12.75">
      <c r="B46" s="3002"/>
      <c r="C46" s="3003"/>
      <c r="D46" s="3003"/>
      <c r="E46" s="3003"/>
      <c r="F46" s="3003"/>
      <c r="G46" s="3003"/>
      <c r="H46" s="3004"/>
      <c r="I46" s="3005"/>
      <c r="J46" s="3006" t="str">
        <f t="shared" si="0"/>
        <v/>
      </c>
      <c r="K46" s="3005"/>
      <c r="L46" s="3005"/>
      <c r="M46" s="3006" t="str">
        <f t="shared" si="1"/>
        <v/>
      </c>
      <c r="N46" s="3005"/>
      <c r="O46" s="3005"/>
      <c r="P46" s="3006" t="str">
        <f t="shared" si="2"/>
        <v/>
      </c>
      <c r="Q46" s="3006" t="str">
        <f t="shared" si="3"/>
        <v/>
      </c>
    </row>
    <row r="47" spans="2:17" s="2997" customFormat="1" ht="12.75">
      <c r="B47" s="3002"/>
      <c r="C47" s="3003"/>
      <c r="D47" s="3003"/>
      <c r="E47" s="3003"/>
      <c r="F47" s="3003"/>
      <c r="G47" s="3003"/>
      <c r="H47" s="3004"/>
      <c r="I47" s="3005"/>
      <c r="J47" s="3006" t="str">
        <f t="shared" si="0"/>
        <v/>
      </c>
      <c r="K47" s="3005"/>
      <c r="L47" s="3005"/>
      <c r="M47" s="3006" t="str">
        <f t="shared" si="1"/>
        <v/>
      </c>
      <c r="N47" s="3005"/>
      <c r="O47" s="3005"/>
      <c r="P47" s="3006" t="str">
        <f t="shared" si="2"/>
        <v/>
      </c>
      <c r="Q47" s="3006" t="str">
        <f t="shared" si="3"/>
        <v/>
      </c>
    </row>
    <row r="48" spans="2:17" s="2997" customFormat="1" ht="12.75">
      <c r="B48" s="3002"/>
      <c r="C48" s="3003"/>
      <c r="D48" s="3003"/>
      <c r="E48" s="3003"/>
      <c r="F48" s="3003"/>
      <c r="G48" s="3003"/>
      <c r="H48" s="3004"/>
      <c r="I48" s="3005"/>
      <c r="J48" s="3006" t="str">
        <f t="shared" si="0"/>
        <v/>
      </c>
      <c r="K48" s="3005"/>
      <c r="L48" s="3005"/>
      <c r="M48" s="3006" t="str">
        <f t="shared" si="1"/>
        <v/>
      </c>
      <c r="N48" s="3005"/>
      <c r="O48" s="3005"/>
      <c r="P48" s="3006" t="str">
        <f t="shared" si="2"/>
        <v/>
      </c>
      <c r="Q48" s="3006" t="str">
        <f t="shared" si="3"/>
        <v/>
      </c>
    </row>
    <row r="49" spans="2:17" s="2997" customFormat="1" ht="12.75">
      <c r="B49" s="3002"/>
      <c r="C49" s="3003"/>
      <c r="D49" s="3003"/>
      <c r="E49" s="3003"/>
      <c r="F49" s="3003"/>
      <c r="G49" s="3003"/>
      <c r="H49" s="3004"/>
      <c r="I49" s="3005"/>
      <c r="J49" s="3006" t="str">
        <f t="shared" si="0"/>
        <v/>
      </c>
      <c r="K49" s="3005"/>
      <c r="L49" s="3005"/>
      <c r="M49" s="3006" t="str">
        <f t="shared" si="1"/>
        <v/>
      </c>
      <c r="N49" s="3005"/>
      <c r="O49" s="3005"/>
      <c r="P49" s="3006" t="str">
        <f t="shared" si="2"/>
        <v/>
      </c>
      <c r="Q49" s="3006" t="str">
        <f t="shared" si="3"/>
        <v/>
      </c>
    </row>
    <row r="50" spans="2:17" s="2997" customFormat="1" ht="12.75">
      <c r="B50" s="3002"/>
      <c r="C50" s="3003"/>
      <c r="D50" s="3003"/>
      <c r="E50" s="3003"/>
      <c r="F50" s="3003"/>
      <c r="G50" s="3003"/>
      <c r="H50" s="3004"/>
      <c r="I50" s="3005"/>
      <c r="J50" s="3006" t="str">
        <f t="shared" si="0"/>
        <v/>
      </c>
      <c r="K50" s="3005"/>
      <c r="L50" s="3005"/>
      <c r="M50" s="3006" t="str">
        <f t="shared" si="1"/>
        <v/>
      </c>
      <c r="N50" s="3005"/>
      <c r="O50" s="3005"/>
      <c r="P50" s="3006" t="str">
        <f t="shared" si="2"/>
        <v/>
      </c>
      <c r="Q50" s="3006" t="str">
        <f t="shared" si="3"/>
        <v/>
      </c>
    </row>
    <row r="51" spans="2:17" s="2997" customFormat="1" ht="12.75">
      <c r="B51" s="3002"/>
      <c r="C51" s="3003"/>
      <c r="D51" s="3003"/>
      <c r="E51" s="3003"/>
      <c r="F51" s="3003"/>
      <c r="G51" s="3003"/>
      <c r="H51" s="3004"/>
      <c r="I51" s="3005"/>
      <c r="J51" s="3006" t="str">
        <f t="shared" si="0"/>
        <v/>
      </c>
      <c r="K51" s="3005"/>
      <c r="L51" s="3005"/>
      <c r="M51" s="3006" t="str">
        <f t="shared" si="1"/>
        <v/>
      </c>
      <c r="N51" s="3005"/>
      <c r="O51" s="3005"/>
      <c r="P51" s="3006" t="str">
        <f t="shared" si="2"/>
        <v/>
      </c>
      <c r="Q51" s="3006" t="str">
        <f t="shared" si="3"/>
        <v/>
      </c>
    </row>
    <row r="52" spans="2:17" s="2997" customFormat="1" ht="12.75">
      <c r="B52" s="3002"/>
      <c r="C52" s="3003"/>
      <c r="D52" s="3003"/>
      <c r="E52" s="3003"/>
      <c r="F52" s="3003"/>
      <c r="G52" s="3003"/>
      <c r="H52" s="3004"/>
      <c r="I52" s="3005"/>
      <c r="J52" s="3006" t="str">
        <f t="shared" si="0"/>
        <v/>
      </c>
      <c r="K52" s="3005"/>
      <c r="L52" s="3005"/>
      <c r="M52" s="3006" t="str">
        <f t="shared" si="1"/>
        <v/>
      </c>
      <c r="N52" s="3005"/>
      <c r="O52" s="3005"/>
      <c r="P52" s="3006" t="str">
        <f t="shared" si="2"/>
        <v/>
      </c>
      <c r="Q52" s="3006" t="str">
        <f t="shared" si="3"/>
        <v/>
      </c>
    </row>
    <row r="53" spans="2:17" s="2997" customFormat="1" ht="12.75">
      <c r="B53" s="3002"/>
      <c r="C53" s="3003"/>
      <c r="D53" s="3003"/>
      <c r="E53" s="3003"/>
      <c r="F53" s="3003"/>
      <c r="G53" s="3003"/>
      <c r="H53" s="3004"/>
      <c r="I53" s="3005"/>
      <c r="J53" s="3006" t="str">
        <f t="shared" si="0"/>
        <v/>
      </c>
      <c r="K53" s="3005"/>
      <c r="L53" s="3005"/>
      <c r="M53" s="3006" t="str">
        <f t="shared" si="1"/>
        <v/>
      </c>
      <c r="N53" s="3005"/>
      <c r="O53" s="3005"/>
      <c r="P53" s="3006" t="str">
        <f t="shared" si="2"/>
        <v/>
      </c>
      <c r="Q53" s="3006" t="str">
        <f t="shared" si="3"/>
        <v/>
      </c>
    </row>
    <row r="54" spans="2:17" s="2997" customFormat="1" ht="12.75">
      <c r="B54" s="3002"/>
      <c r="C54" s="3003"/>
      <c r="D54" s="3003"/>
      <c r="E54" s="3003"/>
      <c r="F54" s="3003"/>
      <c r="G54" s="3003"/>
      <c r="H54" s="3004"/>
      <c r="I54" s="3005"/>
      <c r="J54" s="3006" t="str">
        <f t="shared" si="0"/>
        <v/>
      </c>
      <c r="K54" s="3005"/>
      <c r="L54" s="3005"/>
      <c r="M54" s="3006" t="str">
        <f t="shared" si="1"/>
        <v/>
      </c>
      <c r="N54" s="3005"/>
      <c r="O54" s="3005"/>
      <c r="P54" s="3006" t="str">
        <f t="shared" si="2"/>
        <v/>
      </c>
      <c r="Q54" s="3006" t="str">
        <f t="shared" si="3"/>
        <v/>
      </c>
    </row>
    <row r="55" spans="2:17" s="2997" customFormat="1" ht="12.75">
      <c r="B55" s="3002"/>
      <c r="C55" s="3003"/>
      <c r="D55" s="3003"/>
      <c r="E55" s="3003"/>
      <c r="F55" s="3003"/>
      <c r="G55" s="3003"/>
      <c r="H55" s="3004"/>
      <c r="I55" s="3005"/>
      <c r="J55" s="3006" t="str">
        <f t="shared" si="0"/>
        <v/>
      </c>
      <c r="K55" s="3005"/>
      <c r="L55" s="3005"/>
      <c r="M55" s="3006" t="str">
        <f t="shared" si="1"/>
        <v/>
      </c>
      <c r="N55" s="3005"/>
      <c r="O55" s="3005"/>
      <c r="P55" s="3006" t="str">
        <f t="shared" si="2"/>
        <v/>
      </c>
      <c r="Q55" s="3006" t="str">
        <f t="shared" si="3"/>
        <v/>
      </c>
    </row>
    <row r="56" spans="2:17" s="2997" customFormat="1" ht="12.75">
      <c r="B56" s="3002"/>
      <c r="C56" s="3003"/>
      <c r="D56" s="3003"/>
      <c r="E56" s="3003"/>
      <c r="F56" s="3003"/>
      <c r="G56" s="3003"/>
      <c r="H56" s="3004"/>
      <c r="I56" s="3005"/>
      <c r="J56" s="3006" t="str">
        <f t="shared" si="0"/>
        <v/>
      </c>
      <c r="K56" s="3005"/>
      <c r="L56" s="3005"/>
      <c r="M56" s="3006" t="str">
        <f t="shared" si="1"/>
        <v/>
      </c>
      <c r="N56" s="3005"/>
      <c r="O56" s="3005"/>
      <c r="P56" s="3006" t="str">
        <f t="shared" si="2"/>
        <v/>
      </c>
      <c r="Q56" s="3006" t="str">
        <f t="shared" si="3"/>
        <v/>
      </c>
    </row>
    <row r="57" spans="2:17" s="2997" customFormat="1" ht="12.75">
      <c r="B57" s="3002"/>
      <c r="C57" s="3003"/>
      <c r="D57" s="3003"/>
      <c r="E57" s="3003"/>
      <c r="F57" s="3003"/>
      <c r="G57" s="3003"/>
      <c r="H57" s="3004"/>
      <c r="I57" s="3005"/>
      <c r="J57" s="3006" t="str">
        <f t="shared" si="0"/>
        <v/>
      </c>
      <c r="K57" s="3005"/>
      <c r="L57" s="3005"/>
      <c r="M57" s="3006" t="str">
        <f t="shared" si="1"/>
        <v/>
      </c>
      <c r="N57" s="3005"/>
      <c r="O57" s="3005"/>
      <c r="P57" s="3006" t="str">
        <f t="shared" si="2"/>
        <v/>
      </c>
      <c r="Q57" s="3006" t="str">
        <f t="shared" si="3"/>
        <v/>
      </c>
    </row>
    <row r="58" spans="2:17" s="2997" customFormat="1" ht="12.75">
      <c r="B58" s="3002"/>
      <c r="C58" s="3003"/>
      <c r="D58" s="3003"/>
      <c r="E58" s="3003"/>
      <c r="F58" s="3003"/>
      <c r="G58" s="3003"/>
      <c r="H58" s="3004"/>
      <c r="I58" s="3005"/>
      <c r="J58" s="3006" t="str">
        <f t="shared" si="0"/>
        <v/>
      </c>
      <c r="K58" s="3005"/>
      <c r="L58" s="3005"/>
      <c r="M58" s="3006" t="str">
        <f t="shared" si="1"/>
        <v/>
      </c>
      <c r="N58" s="3005"/>
      <c r="O58" s="3005"/>
      <c r="P58" s="3006" t="str">
        <f t="shared" si="2"/>
        <v/>
      </c>
      <c r="Q58" s="3006" t="str">
        <f t="shared" si="3"/>
        <v/>
      </c>
    </row>
    <row r="59" spans="2:17" s="2997" customFormat="1" ht="12.75">
      <c r="B59" s="3002"/>
      <c r="C59" s="3003"/>
      <c r="D59" s="3003"/>
      <c r="E59" s="3003"/>
      <c r="F59" s="3003"/>
      <c r="G59" s="3003"/>
      <c r="H59" s="3004"/>
      <c r="I59" s="3005"/>
      <c r="J59" s="3006" t="str">
        <f t="shared" si="0"/>
        <v/>
      </c>
      <c r="K59" s="3005"/>
      <c r="L59" s="3005"/>
      <c r="M59" s="3006" t="str">
        <f t="shared" si="1"/>
        <v/>
      </c>
      <c r="N59" s="3005"/>
      <c r="O59" s="3005"/>
      <c r="P59" s="3006" t="str">
        <f t="shared" si="2"/>
        <v/>
      </c>
      <c r="Q59" s="3006" t="str">
        <f t="shared" si="3"/>
        <v/>
      </c>
    </row>
    <row r="60" spans="2:17" s="2997" customFormat="1" ht="12.75">
      <c r="B60" s="3002"/>
      <c r="C60" s="3003"/>
      <c r="D60" s="3003"/>
      <c r="E60" s="3003"/>
      <c r="F60" s="3003"/>
      <c r="G60" s="3003"/>
      <c r="H60" s="3004"/>
      <c r="I60" s="3005"/>
      <c r="J60" s="3006" t="str">
        <f t="shared" si="0"/>
        <v/>
      </c>
      <c r="K60" s="3005"/>
      <c r="L60" s="3005"/>
      <c r="M60" s="3006" t="str">
        <f t="shared" si="1"/>
        <v/>
      </c>
      <c r="N60" s="3005"/>
      <c r="O60" s="3005"/>
      <c r="P60" s="3006" t="str">
        <f t="shared" si="2"/>
        <v/>
      </c>
      <c r="Q60" s="3006" t="str">
        <f t="shared" si="3"/>
        <v/>
      </c>
    </row>
    <row r="61" spans="2:17" s="2997" customFormat="1" ht="12.75">
      <c r="B61" s="3002"/>
      <c r="C61" s="3003"/>
      <c r="D61" s="3003"/>
      <c r="E61" s="3003"/>
      <c r="F61" s="3003"/>
      <c r="G61" s="3003"/>
      <c r="H61" s="3004"/>
      <c r="I61" s="3005"/>
      <c r="J61" s="3006" t="str">
        <f t="shared" si="0"/>
        <v/>
      </c>
      <c r="K61" s="3005"/>
      <c r="L61" s="3005"/>
      <c r="M61" s="3006" t="str">
        <f t="shared" si="1"/>
        <v/>
      </c>
      <c r="N61" s="3005"/>
      <c r="O61" s="3005"/>
      <c r="P61" s="3006" t="str">
        <f t="shared" si="2"/>
        <v/>
      </c>
      <c r="Q61" s="3006" t="str">
        <f t="shared" si="3"/>
        <v/>
      </c>
    </row>
    <row r="62" spans="2:17" s="2997" customFormat="1" ht="12.75">
      <c r="B62" s="3002"/>
      <c r="C62" s="3003"/>
      <c r="D62" s="3003"/>
      <c r="E62" s="3003"/>
      <c r="F62" s="3003"/>
      <c r="G62" s="3003"/>
      <c r="H62" s="3004"/>
      <c r="I62" s="3005"/>
      <c r="J62" s="3006" t="str">
        <f t="shared" si="0"/>
        <v/>
      </c>
      <c r="K62" s="3005"/>
      <c r="L62" s="3005"/>
      <c r="M62" s="3006" t="str">
        <f t="shared" si="1"/>
        <v/>
      </c>
      <c r="N62" s="3005"/>
      <c r="O62" s="3005"/>
      <c r="P62" s="3006" t="str">
        <f t="shared" si="2"/>
        <v/>
      </c>
      <c r="Q62" s="3006" t="str">
        <f t="shared" si="3"/>
        <v/>
      </c>
    </row>
    <row r="63" spans="2:17" s="2997" customFormat="1" ht="12.75">
      <c r="B63" s="3002"/>
      <c r="C63" s="3003"/>
      <c r="D63" s="3003"/>
      <c r="E63" s="3003"/>
      <c r="F63" s="3003"/>
      <c r="G63" s="3003"/>
      <c r="H63" s="3004"/>
      <c r="I63" s="3005"/>
      <c r="J63" s="3006" t="str">
        <f t="shared" si="0"/>
        <v/>
      </c>
      <c r="K63" s="3005"/>
      <c r="L63" s="3005"/>
      <c r="M63" s="3006" t="str">
        <f t="shared" si="1"/>
        <v/>
      </c>
      <c r="N63" s="3005"/>
      <c r="O63" s="3005"/>
      <c r="P63" s="3006" t="str">
        <f t="shared" si="2"/>
        <v/>
      </c>
      <c r="Q63" s="3006" t="str">
        <f t="shared" si="3"/>
        <v/>
      </c>
    </row>
    <row r="64" spans="2:17" s="2997" customFormat="1" ht="12.75">
      <c r="B64" s="3002"/>
      <c r="C64" s="3003"/>
      <c r="D64" s="3003"/>
      <c r="E64" s="3003"/>
      <c r="F64" s="3003"/>
      <c r="G64" s="3003"/>
      <c r="H64" s="3004"/>
      <c r="I64" s="3005"/>
      <c r="J64" s="3006" t="str">
        <f t="shared" si="0"/>
        <v/>
      </c>
      <c r="K64" s="3005"/>
      <c r="L64" s="3005"/>
      <c r="M64" s="3006" t="str">
        <f t="shared" si="1"/>
        <v/>
      </c>
      <c r="N64" s="3005"/>
      <c r="O64" s="3005"/>
      <c r="P64" s="3006" t="str">
        <f t="shared" si="2"/>
        <v/>
      </c>
      <c r="Q64" s="3006" t="str">
        <f t="shared" si="3"/>
        <v/>
      </c>
    </row>
    <row r="65" spans="2:17" s="2997" customFormat="1" ht="12.75">
      <c r="B65" s="3002"/>
      <c r="C65" s="3003"/>
      <c r="D65" s="3003"/>
      <c r="E65" s="3003"/>
      <c r="F65" s="3003"/>
      <c r="G65" s="3003"/>
      <c r="H65" s="3004"/>
      <c r="I65" s="3005"/>
      <c r="J65" s="3006" t="str">
        <f t="shared" si="0"/>
        <v/>
      </c>
      <c r="K65" s="3005"/>
      <c r="L65" s="3005"/>
      <c r="M65" s="3006" t="str">
        <f t="shared" si="1"/>
        <v/>
      </c>
      <c r="N65" s="3005"/>
      <c r="O65" s="3005"/>
      <c r="P65" s="3006" t="str">
        <f t="shared" si="2"/>
        <v/>
      </c>
      <c r="Q65" s="3006" t="str">
        <f t="shared" si="3"/>
        <v/>
      </c>
    </row>
    <row r="66" spans="2:17" s="2997" customFormat="1" ht="12.75">
      <c r="B66" s="3002"/>
      <c r="C66" s="3003"/>
      <c r="D66" s="3003"/>
      <c r="E66" s="3003"/>
      <c r="F66" s="3003"/>
      <c r="G66" s="3003"/>
      <c r="H66" s="3004"/>
      <c r="I66" s="3005"/>
      <c r="J66" s="3006" t="str">
        <f t="shared" si="0"/>
        <v/>
      </c>
      <c r="K66" s="3005"/>
      <c r="L66" s="3005"/>
      <c r="M66" s="3006" t="str">
        <f t="shared" si="1"/>
        <v/>
      </c>
      <c r="N66" s="3005"/>
      <c r="O66" s="3005"/>
      <c r="P66" s="3006" t="str">
        <f t="shared" si="2"/>
        <v/>
      </c>
      <c r="Q66" s="3006" t="str">
        <f t="shared" si="3"/>
        <v/>
      </c>
    </row>
    <row r="67" spans="2:17" s="2997" customFormat="1" ht="12.75">
      <c r="B67" s="3002"/>
      <c r="C67" s="3003"/>
      <c r="D67" s="3003"/>
      <c r="E67" s="3003"/>
      <c r="F67" s="3003"/>
      <c r="G67" s="3003"/>
      <c r="H67" s="3004"/>
      <c r="I67" s="3005"/>
      <c r="J67" s="3006" t="str">
        <f t="shared" si="0"/>
        <v/>
      </c>
      <c r="K67" s="3005"/>
      <c r="L67" s="3005"/>
      <c r="M67" s="3006" t="str">
        <f t="shared" si="1"/>
        <v/>
      </c>
      <c r="N67" s="3005"/>
      <c r="O67" s="3005"/>
      <c r="P67" s="3006" t="str">
        <f t="shared" si="2"/>
        <v/>
      </c>
      <c r="Q67" s="3006" t="str">
        <f t="shared" si="3"/>
        <v/>
      </c>
    </row>
    <row r="68" spans="2:17" s="2997" customFormat="1" ht="12.75">
      <c r="B68" s="3002"/>
      <c r="C68" s="3003"/>
      <c r="D68" s="3003"/>
      <c r="E68" s="3003"/>
      <c r="F68" s="3003"/>
      <c r="G68" s="3003"/>
      <c r="H68" s="3004"/>
      <c r="I68" s="3005"/>
      <c r="J68" s="3006" t="str">
        <f t="shared" si="0"/>
        <v/>
      </c>
      <c r="K68" s="3005"/>
      <c r="L68" s="3005"/>
      <c r="M68" s="3006" t="str">
        <f t="shared" si="1"/>
        <v/>
      </c>
      <c r="N68" s="3005"/>
      <c r="O68" s="3005"/>
      <c r="P68" s="3006" t="str">
        <f t="shared" si="2"/>
        <v/>
      </c>
      <c r="Q68" s="3006" t="str">
        <f t="shared" si="3"/>
        <v/>
      </c>
    </row>
    <row r="69" spans="2:17" s="2997" customFormat="1" ht="12.75">
      <c r="B69" s="3002"/>
      <c r="C69" s="3003"/>
      <c r="D69" s="3003"/>
      <c r="E69" s="3003"/>
      <c r="F69" s="3003"/>
      <c r="G69" s="3003"/>
      <c r="H69" s="3004"/>
      <c r="I69" s="3005"/>
      <c r="J69" s="3006" t="str">
        <f t="shared" si="0"/>
        <v/>
      </c>
      <c r="K69" s="3005"/>
      <c r="L69" s="3005"/>
      <c r="M69" s="3006" t="str">
        <f t="shared" si="1"/>
        <v/>
      </c>
      <c r="N69" s="3005"/>
      <c r="O69" s="3005"/>
      <c r="P69" s="3006" t="str">
        <f t="shared" si="2"/>
        <v/>
      </c>
      <c r="Q69" s="3006" t="str">
        <f t="shared" si="3"/>
        <v/>
      </c>
    </row>
    <row r="70" spans="2:17" s="2997" customFormat="1" ht="12.75">
      <c r="B70" s="3002"/>
      <c r="C70" s="3003"/>
      <c r="D70" s="3003"/>
      <c r="E70" s="3003"/>
      <c r="F70" s="3003"/>
      <c r="G70" s="3003"/>
      <c r="H70" s="3004"/>
      <c r="I70" s="3005"/>
      <c r="J70" s="3006" t="str">
        <f t="shared" si="0"/>
        <v/>
      </c>
      <c r="K70" s="3005"/>
      <c r="L70" s="3005"/>
      <c r="M70" s="3006" t="str">
        <f t="shared" si="1"/>
        <v/>
      </c>
      <c r="N70" s="3005"/>
      <c r="O70" s="3005"/>
      <c r="P70" s="3006" t="str">
        <f t="shared" si="2"/>
        <v/>
      </c>
      <c r="Q70" s="3006" t="str">
        <f t="shared" si="3"/>
        <v/>
      </c>
    </row>
    <row r="71" spans="2:17" s="2997" customFormat="1" ht="12.75">
      <c r="B71" s="3002"/>
      <c r="C71" s="3003"/>
      <c r="D71" s="3003"/>
      <c r="E71" s="3003"/>
      <c r="F71" s="3003"/>
      <c r="G71" s="3003"/>
      <c r="H71" s="3004"/>
      <c r="I71" s="3005"/>
      <c r="J71" s="3006" t="str">
        <f t="shared" si="0"/>
        <v/>
      </c>
      <c r="K71" s="3005"/>
      <c r="L71" s="3005"/>
      <c r="M71" s="3006" t="str">
        <f t="shared" si="1"/>
        <v/>
      </c>
      <c r="N71" s="3005"/>
      <c r="O71" s="3005"/>
      <c r="P71" s="3006" t="str">
        <f t="shared" si="2"/>
        <v/>
      </c>
      <c r="Q71" s="3006" t="str">
        <f t="shared" si="3"/>
        <v/>
      </c>
    </row>
    <row r="72" spans="2:17" s="2997" customFormat="1" ht="12.75">
      <c r="B72" s="3002"/>
      <c r="C72" s="3003"/>
      <c r="D72" s="3003"/>
      <c r="E72" s="3003"/>
      <c r="F72" s="3003"/>
      <c r="G72" s="3003"/>
      <c r="H72" s="3004"/>
      <c r="I72" s="3005"/>
      <c r="J72" s="3006" t="str">
        <f t="shared" si="0"/>
        <v/>
      </c>
      <c r="K72" s="3005"/>
      <c r="L72" s="3005"/>
      <c r="M72" s="3006" t="str">
        <f t="shared" si="1"/>
        <v/>
      </c>
      <c r="N72" s="3005"/>
      <c r="O72" s="3005"/>
      <c r="P72" s="3006" t="str">
        <f t="shared" si="2"/>
        <v/>
      </c>
      <c r="Q72" s="3006" t="str">
        <f t="shared" si="3"/>
        <v/>
      </c>
    </row>
    <row r="73" spans="2:17" s="2997" customFormat="1" ht="12.75">
      <c r="B73" s="3002"/>
      <c r="C73" s="3003"/>
      <c r="D73" s="3003"/>
      <c r="E73" s="3003"/>
      <c r="F73" s="3003"/>
      <c r="G73" s="3003"/>
      <c r="H73" s="3004"/>
      <c r="I73" s="3005"/>
      <c r="J73" s="3006" t="str">
        <f t="shared" si="0"/>
        <v/>
      </c>
      <c r="K73" s="3005"/>
      <c r="L73" s="3005"/>
      <c r="M73" s="3006" t="str">
        <f t="shared" si="1"/>
        <v/>
      </c>
      <c r="N73" s="3005"/>
      <c r="O73" s="3005"/>
      <c r="P73" s="3006" t="str">
        <f t="shared" si="2"/>
        <v/>
      </c>
      <c r="Q73" s="3006" t="str">
        <f t="shared" si="3"/>
        <v/>
      </c>
    </row>
    <row r="74" spans="2:17" s="2997" customFormat="1" ht="12.75">
      <c r="B74" s="3002"/>
      <c r="C74" s="3003"/>
      <c r="D74" s="3003"/>
      <c r="E74" s="3003"/>
      <c r="F74" s="3003"/>
      <c r="G74" s="3003"/>
      <c r="H74" s="3004"/>
      <c r="I74" s="3005"/>
      <c r="J74" s="3006" t="str">
        <f t="shared" si="0"/>
        <v/>
      </c>
      <c r="K74" s="3005"/>
      <c r="L74" s="3005"/>
      <c r="M74" s="3006" t="str">
        <f t="shared" si="1"/>
        <v/>
      </c>
      <c r="N74" s="3005"/>
      <c r="O74" s="3005"/>
      <c r="P74" s="3006" t="str">
        <f t="shared" si="2"/>
        <v/>
      </c>
      <c r="Q74" s="3006" t="str">
        <f t="shared" si="3"/>
        <v/>
      </c>
    </row>
    <row r="75" spans="2:17" s="2997" customFormat="1" ht="12.75">
      <c r="B75" s="3002"/>
      <c r="C75" s="3003"/>
      <c r="D75" s="3003"/>
      <c r="E75" s="3003"/>
      <c r="F75" s="3003"/>
      <c r="G75" s="3003"/>
      <c r="H75" s="3004"/>
      <c r="I75" s="3005"/>
      <c r="J75" s="3006" t="str">
        <f t="shared" si="0"/>
        <v/>
      </c>
      <c r="K75" s="3005"/>
      <c r="L75" s="3005"/>
      <c r="M75" s="3006" t="str">
        <f t="shared" si="1"/>
        <v/>
      </c>
      <c r="N75" s="3005"/>
      <c r="O75" s="3005"/>
      <c r="P75" s="3006" t="str">
        <f t="shared" si="2"/>
        <v/>
      </c>
      <c r="Q75" s="3006" t="str">
        <f t="shared" si="3"/>
        <v/>
      </c>
    </row>
    <row r="76" spans="2:17" s="2997" customFormat="1" ht="12.75">
      <c r="B76" s="3002"/>
      <c r="C76" s="3003"/>
      <c r="D76" s="3003"/>
      <c r="E76" s="3003"/>
      <c r="F76" s="3003"/>
      <c r="G76" s="3003"/>
      <c r="H76" s="3004"/>
      <c r="I76" s="3005"/>
      <c r="J76" s="3006" t="str">
        <f t="shared" si="0"/>
        <v/>
      </c>
      <c r="K76" s="3005"/>
      <c r="L76" s="3005"/>
      <c r="M76" s="3006" t="str">
        <f t="shared" si="1"/>
        <v/>
      </c>
      <c r="N76" s="3005"/>
      <c r="O76" s="3005"/>
      <c r="P76" s="3006" t="str">
        <f t="shared" si="2"/>
        <v/>
      </c>
      <c r="Q76" s="3006" t="str">
        <f t="shared" si="3"/>
        <v/>
      </c>
    </row>
    <row r="77" spans="2:17" s="2997" customFormat="1" ht="12.75">
      <c r="B77" s="3002"/>
      <c r="C77" s="3003"/>
      <c r="D77" s="3003"/>
      <c r="E77" s="3003"/>
      <c r="F77" s="3003"/>
      <c r="G77" s="3003"/>
      <c r="H77" s="3004"/>
      <c r="I77" s="3005"/>
      <c r="J77" s="3006" t="str">
        <f t="shared" si="0"/>
        <v/>
      </c>
      <c r="K77" s="3005"/>
      <c r="L77" s="3005"/>
      <c r="M77" s="3006" t="str">
        <f t="shared" si="1"/>
        <v/>
      </c>
      <c r="N77" s="3005"/>
      <c r="O77" s="3005"/>
      <c r="P77" s="3006" t="str">
        <f t="shared" si="2"/>
        <v/>
      </c>
      <c r="Q77" s="3006" t="str">
        <f t="shared" si="3"/>
        <v/>
      </c>
    </row>
    <row r="78" spans="2:17" s="2997" customFormat="1" ht="12.75">
      <c r="B78" s="3002"/>
      <c r="C78" s="3003"/>
      <c r="D78" s="3003"/>
      <c r="E78" s="3003"/>
      <c r="F78" s="3003"/>
      <c r="G78" s="3003"/>
      <c r="H78" s="3004"/>
      <c r="I78" s="3005"/>
      <c r="J78" s="3006" t="str">
        <f t="shared" si="0"/>
        <v/>
      </c>
      <c r="K78" s="3005"/>
      <c r="L78" s="3005"/>
      <c r="M78" s="3006" t="str">
        <f t="shared" si="1"/>
        <v/>
      </c>
      <c r="N78" s="3005"/>
      <c r="O78" s="3005"/>
      <c r="P78" s="3006" t="str">
        <f t="shared" si="2"/>
        <v/>
      </c>
      <c r="Q78" s="3006" t="str">
        <f t="shared" si="3"/>
        <v/>
      </c>
    </row>
    <row r="79" spans="2:17" s="2997" customFormat="1" ht="12.75">
      <c r="B79" s="3002"/>
      <c r="C79" s="3003"/>
      <c r="D79" s="3003"/>
      <c r="E79" s="3003"/>
      <c r="F79" s="3003"/>
      <c r="G79" s="3003"/>
      <c r="H79" s="3004"/>
      <c r="I79" s="3005"/>
      <c r="J79" s="3006" t="str">
        <f t="shared" si="0"/>
        <v/>
      </c>
      <c r="K79" s="3005"/>
      <c r="L79" s="3005"/>
      <c r="M79" s="3006" t="str">
        <f t="shared" si="1"/>
        <v/>
      </c>
      <c r="N79" s="3005"/>
      <c r="O79" s="3005"/>
      <c r="P79" s="3006" t="str">
        <f t="shared" si="2"/>
        <v/>
      </c>
      <c r="Q79" s="3006" t="str">
        <f t="shared" si="3"/>
        <v/>
      </c>
    </row>
    <row r="80" spans="2:17" s="2997" customFormat="1" ht="12.75">
      <c r="B80" s="3002"/>
      <c r="C80" s="3003"/>
      <c r="D80" s="3003"/>
      <c r="E80" s="3003"/>
      <c r="F80" s="3003"/>
      <c r="G80" s="3003"/>
      <c r="H80" s="3004"/>
      <c r="I80" s="3005"/>
      <c r="J80" s="3006" t="str">
        <f t="shared" ref="J80:J143" si="4">IF(OR(C80="Yes",D80="Yes",E80="Yes",F80="Yes",G80="Yes",I80="High",H80&gt;$C$8),"High",IF(OR(AND(H80&gt;$C$9,H80&lt;=$D$9),I80="Medium"),"Medium",IF(I80="Low","Low",IF(H80="","","Low"))))</f>
        <v/>
      </c>
      <c r="K80" s="3005"/>
      <c r="L80" s="3005"/>
      <c r="M80" s="3006" t="str">
        <f t="shared" ref="M80:M143" si="5">IF(OR(K80="Very high",L80="Very high"),"Very high",IF(OR(K80="High",L80="High"),"High",IF(OR(K80="Medium",L80="Medium"),"Medium",IF(OR(K80="Low",L80="Low"),"Low",""))))</f>
        <v/>
      </c>
      <c r="N80" s="3005"/>
      <c r="O80" s="3005"/>
      <c r="P80" s="3006" t="str">
        <f t="shared" ref="P80:P143" si="6">IF(OR(N80="Very high",O80="Very high"),"Very high",IF(OR(N80="High",O80="High"),"High",IF(OR(N80="Medium",O80="Medium"),"Medium",IF(OR(N80="Low",O80="Low"),"Low",""))))</f>
        <v/>
      </c>
      <c r="Q80" s="3006" t="str">
        <f t="shared" si="3"/>
        <v/>
      </c>
    </row>
    <row r="81" spans="2:17" s="2997" customFormat="1" ht="12.75">
      <c r="B81" s="3002"/>
      <c r="C81" s="3003"/>
      <c r="D81" s="3003"/>
      <c r="E81" s="3003"/>
      <c r="F81" s="3003"/>
      <c r="G81" s="3003"/>
      <c r="H81" s="3004"/>
      <c r="I81" s="3005"/>
      <c r="J81" s="3006" t="str">
        <f t="shared" si="4"/>
        <v/>
      </c>
      <c r="K81" s="3005"/>
      <c r="L81" s="3005"/>
      <c r="M81" s="3006" t="str">
        <f t="shared" si="5"/>
        <v/>
      </c>
      <c r="N81" s="3005"/>
      <c r="O81" s="3005"/>
      <c r="P81" s="3006" t="str">
        <f t="shared" si="6"/>
        <v/>
      </c>
      <c r="Q81" s="3006" t="str">
        <f t="shared" ref="Q81:Q144" si="7">IF(M81="Very high", "Very high", IF(OR(J81="High",M81="High"),"High",IF(OR(J81="Medium",M81="Medium"),"Medium",IF(OR(J81="Low",M81="Low"),"Low",""))))</f>
        <v/>
      </c>
    </row>
    <row r="82" spans="2:17" s="2997" customFormat="1" ht="12.75">
      <c r="B82" s="3002"/>
      <c r="C82" s="3003"/>
      <c r="D82" s="3003"/>
      <c r="E82" s="3003"/>
      <c r="F82" s="3003"/>
      <c r="G82" s="3003"/>
      <c r="H82" s="3004"/>
      <c r="I82" s="3005"/>
      <c r="J82" s="3006" t="str">
        <f t="shared" si="4"/>
        <v/>
      </c>
      <c r="K82" s="3005"/>
      <c r="L82" s="3005"/>
      <c r="M82" s="3006" t="str">
        <f t="shared" si="5"/>
        <v/>
      </c>
      <c r="N82" s="3005"/>
      <c r="O82" s="3005"/>
      <c r="P82" s="3006" t="str">
        <f t="shared" si="6"/>
        <v/>
      </c>
      <c r="Q82" s="3006" t="str">
        <f t="shared" si="7"/>
        <v/>
      </c>
    </row>
    <row r="83" spans="2:17" s="2997" customFormat="1" ht="12.75">
      <c r="B83" s="3002"/>
      <c r="C83" s="3003"/>
      <c r="D83" s="3003"/>
      <c r="E83" s="3003"/>
      <c r="F83" s="3003"/>
      <c r="G83" s="3003"/>
      <c r="H83" s="3004"/>
      <c r="I83" s="3005"/>
      <c r="J83" s="3006" t="str">
        <f t="shared" si="4"/>
        <v/>
      </c>
      <c r="K83" s="3005"/>
      <c r="L83" s="3005"/>
      <c r="M83" s="3006" t="str">
        <f t="shared" si="5"/>
        <v/>
      </c>
      <c r="N83" s="3005"/>
      <c r="O83" s="3005"/>
      <c r="P83" s="3006" t="str">
        <f t="shared" si="6"/>
        <v/>
      </c>
      <c r="Q83" s="3006" t="str">
        <f t="shared" si="7"/>
        <v/>
      </c>
    </row>
    <row r="84" spans="2:17" s="2997" customFormat="1" ht="12.75">
      <c r="B84" s="3002"/>
      <c r="C84" s="3003"/>
      <c r="D84" s="3003"/>
      <c r="E84" s="3003"/>
      <c r="F84" s="3003"/>
      <c r="G84" s="3003"/>
      <c r="H84" s="3004"/>
      <c r="I84" s="3005"/>
      <c r="J84" s="3006" t="str">
        <f t="shared" si="4"/>
        <v/>
      </c>
      <c r="K84" s="3005"/>
      <c r="L84" s="3005"/>
      <c r="M84" s="3006" t="str">
        <f t="shared" si="5"/>
        <v/>
      </c>
      <c r="N84" s="3005"/>
      <c r="O84" s="3005"/>
      <c r="P84" s="3006" t="str">
        <f t="shared" si="6"/>
        <v/>
      </c>
      <c r="Q84" s="3006" t="str">
        <f t="shared" si="7"/>
        <v/>
      </c>
    </row>
    <row r="85" spans="2:17" s="2997" customFormat="1" ht="12.75">
      <c r="B85" s="3002"/>
      <c r="C85" s="3003"/>
      <c r="D85" s="3003"/>
      <c r="E85" s="3003"/>
      <c r="F85" s="3003"/>
      <c r="G85" s="3003"/>
      <c r="H85" s="3004"/>
      <c r="I85" s="3005"/>
      <c r="J85" s="3006" t="str">
        <f t="shared" si="4"/>
        <v/>
      </c>
      <c r="K85" s="3005"/>
      <c r="L85" s="3005"/>
      <c r="M85" s="3006" t="str">
        <f t="shared" si="5"/>
        <v/>
      </c>
      <c r="N85" s="3005"/>
      <c r="O85" s="3005"/>
      <c r="P85" s="3006" t="str">
        <f t="shared" si="6"/>
        <v/>
      </c>
      <c r="Q85" s="3006" t="str">
        <f t="shared" si="7"/>
        <v/>
      </c>
    </row>
    <row r="86" spans="2:17" s="2997" customFormat="1" ht="12.75">
      <c r="B86" s="3002"/>
      <c r="C86" s="3003"/>
      <c r="D86" s="3003"/>
      <c r="E86" s="3003"/>
      <c r="F86" s="3003"/>
      <c r="G86" s="3003"/>
      <c r="H86" s="3004"/>
      <c r="I86" s="3005"/>
      <c r="J86" s="3006" t="str">
        <f t="shared" si="4"/>
        <v/>
      </c>
      <c r="K86" s="3005"/>
      <c r="L86" s="3005"/>
      <c r="M86" s="3006" t="str">
        <f t="shared" si="5"/>
        <v/>
      </c>
      <c r="N86" s="3005"/>
      <c r="O86" s="3005"/>
      <c r="P86" s="3006" t="str">
        <f t="shared" si="6"/>
        <v/>
      </c>
      <c r="Q86" s="3006" t="str">
        <f t="shared" si="7"/>
        <v/>
      </c>
    </row>
    <row r="87" spans="2:17" s="2997" customFormat="1" ht="12.75">
      <c r="B87" s="3002"/>
      <c r="C87" s="3003"/>
      <c r="D87" s="3003"/>
      <c r="E87" s="3003"/>
      <c r="F87" s="3003"/>
      <c r="G87" s="3003"/>
      <c r="H87" s="3004"/>
      <c r="I87" s="3005"/>
      <c r="J87" s="3006" t="str">
        <f t="shared" si="4"/>
        <v/>
      </c>
      <c r="K87" s="3005"/>
      <c r="L87" s="3005"/>
      <c r="M87" s="3006" t="str">
        <f t="shared" si="5"/>
        <v/>
      </c>
      <c r="N87" s="3005"/>
      <c r="O87" s="3005"/>
      <c r="P87" s="3006" t="str">
        <f t="shared" si="6"/>
        <v/>
      </c>
      <c r="Q87" s="3006" t="str">
        <f t="shared" si="7"/>
        <v/>
      </c>
    </row>
    <row r="88" spans="2:17" s="2997" customFormat="1" ht="12.75">
      <c r="B88" s="3002"/>
      <c r="C88" s="3003"/>
      <c r="D88" s="3003"/>
      <c r="E88" s="3003"/>
      <c r="F88" s="3003"/>
      <c r="G88" s="3003"/>
      <c r="H88" s="3004"/>
      <c r="I88" s="3005"/>
      <c r="J88" s="3006" t="str">
        <f t="shared" si="4"/>
        <v/>
      </c>
      <c r="K88" s="3005"/>
      <c r="L88" s="3005"/>
      <c r="M88" s="3006" t="str">
        <f t="shared" si="5"/>
        <v/>
      </c>
      <c r="N88" s="3005"/>
      <c r="O88" s="3005"/>
      <c r="P88" s="3006" t="str">
        <f t="shared" si="6"/>
        <v/>
      </c>
      <c r="Q88" s="3006" t="str">
        <f t="shared" si="7"/>
        <v/>
      </c>
    </row>
    <row r="89" spans="2:17" s="2997" customFormat="1" ht="12.75">
      <c r="B89" s="3002"/>
      <c r="C89" s="3003"/>
      <c r="D89" s="3003"/>
      <c r="E89" s="3003"/>
      <c r="F89" s="3003"/>
      <c r="G89" s="3003"/>
      <c r="H89" s="3004"/>
      <c r="I89" s="3005"/>
      <c r="J89" s="3006" t="str">
        <f t="shared" si="4"/>
        <v/>
      </c>
      <c r="K89" s="3005"/>
      <c r="L89" s="3005"/>
      <c r="M89" s="3006" t="str">
        <f t="shared" si="5"/>
        <v/>
      </c>
      <c r="N89" s="3005"/>
      <c r="O89" s="3005"/>
      <c r="P89" s="3006" t="str">
        <f t="shared" si="6"/>
        <v/>
      </c>
      <c r="Q89" s="3006" t="str">
        <f t="shared" si="7"/>
        <v/>
      </c>
    </row>
    <row r="90" spans="2:17" s="2997" customFormat="1" ht="12.75">
      <c r="B90" s="3002"/>
      <c r="C90" s="3003"/>
      <c r="D90" s="3003"/>
      <c r="E90" s="3003"/>
      <c r="F90" s="3003"/>
      <c r="G90" s="3003"/>
      <c r="H90" s="3004"/>
      <c r="I90" s="3005"/>
      <c r="J90" s="3006" t="str">
        <f t="shared" si="4"/>
        <v/>
      </c>
      <c r="K90" s="3005"/>
      <c r="L90" s="3005"/>
      <c r="M90" s="3006" t="str">
        <f t="shared" si="5"/>
        <v/>
      </c>
      <c r="N90" s="3005"/>
      <c r="O90" s="3005"/>
      <c r="P90" s="3006" t="str">
        <f t="shared" si="6"/>
        <v/>
      </c>
      <c r="Q90" s="3006" t="str">
        <f t="shared" si="7"/>
        <v/>
      </c>
    </row>
    <row r="91" spans="2:17" s="2997" customFormat="1" ht="12.75">
      <c r="B91" s="3002"/>
      <c r="C91" s="3003"/>
      <c r="D91" s="3003"/>
      <c r="E91" s="3003"/>
      <c r="F91" s="3003"/>
      <c r="G91" s="3003"/>
      <c r="H91" s="3004"/>
      <c r="I91" s="3005"/>
      <c r="J91" s="3006" t="str">
        <f t="shared" si="4"/>
        <v/>
      </c>
      <c r="K91" s="3005"/>
      <c r="L91" s="3005"/>
      <c r="M91" s="3006" t="str">
        <f t="shared" si="5"/>
        <v/>
      </c>
      <c r="N91" s="3005"/>
      <c r="O91" s="3005"/>
      <c r="P91" s="3006" t="str">
        <f t="shared" si="6"/>
        <v/>
      </c>
      <c r="Q91" s="3006" t="str">
        <f t="shared" si="7"/>
        <v/>
      </c>
    </row>
    <row r="92" spans="2:17" s="2997" customFormat="1" ht="12.75">
      <c r="B92" s="3002"/>
      <c r="C92" s="3003"/>
      <c r="D92" s="3003"/>
      <c r="E92" s="3003"/>
      <c r="F92" s="3003"/>
      <c r="G92" s="3003"/>
      <c r="H92" s="3004"/>
      <c r="I92" s="3005"/>
      <c r="J92" s="3006" t="str">
        <f t="shared" si="4"/>
        <v/>
      </c>
      <c r="K92" s="3005"/>
      <c r="L92" s="3005"/>
      <c r="M92" s="3006" t="str">
        <f t="shared" si="5"/>
        <v/>
      </c>
      <c r="N92" s="3005"/>
      <c r="O92" s="3005"/>
      <c r="P92" s="3006" t="str">
        <f t="shared" si="6"/>
        <v/>
      </c>
      <c r="Q92" s="3006" t="str">
        <f t="shared" si="7"/>
        <v/>
      </c>
    </row>
    <row r="93" spans="2:17" s="2997" customFormat="1" ht="12.75">
      <c r="B93" s="3002"/>
      <c r="C93" s="3003"/>
      <c r="D93" s="3003"/>
      <c r="E93" s="3003"/>
      <c r="F93" s="3003"/>
      <c r="G93" s="3003"/>
      <c r="H93" s="3004"/>
      <c r="I93" s="3005"/>
      <c r="J93" s="3006" t="str">
        <f t="shared" si="4"/>
        <v/>
      </c>
      <c r="K93" s="3005"/>
      <c r="L93" s="3005"/>
      <c r="M93" s="3006" t="str">
        <f t="shared" si="5"/>
        <v/>
      </c>
      <c r="N93" s="3005"/>
      <c r="O93" s="3005"/>
      <c r="P93" s="3006" t="str">
        <f t="shared" si="6"/>
        <v/>
      </c>
      <c r="Q93" s="3006" t="str">
        <f t="shared" si="7"/>
        <v/>
      </c>
    </row>
    <row r="94" spans="2:17" s="2997" customFormat="1" ht="12.75">
      <c r="B94" s="3002"/>
      <c r="C94" s="3003"/>
      <c r="D94" s="3003"/>
      <c r="E94" s="3003"/>
      <c r="F94" s="3003"/>
      <c r="G94" s="3003"/>
      <c r="H94" s="3004"/>
      <c r="I94" s="3005"/>
      <c r="J94" s="3006" t="str">
        <f t="shared" si="4"/>
        <v/>
      </c>
      <c r="K94" s="3005"/>
      <c r="L94" s="3005"/>
      <c r="M94" s="3006" t="str">
        <f t="shared" si="5"/>
        <v/>
      </c>
      <c r="N94" s="3005"/>
      <c r="O94" s="3005"/>
      <c r="P94" s="3006" t="str">
        <f t="shared" si="6"/>
        <v/>
      </c>
      <c r="Q94" s="3006" t="str">
        <f t="shared" si="7"/>
        <v/>
      </c>
    </row>
    <row r="95" spans="2:17" s="2997" customFormat="1" ht="12.75">
      <c r="B95" s="3002"/>
      <c r="C95" s="3003"/>
      <c r="D95" s="3003"/>
      <c r="E95" s="3003"/>
      <c r="F95" s="3003"/>
      <c r="G95" s="3003"/>
      <c r="H95" s="3004"/>
      <c r="I95" s="3005"/>
      <c r="J95" s="3006" t="str">
        <f t="shared" si="4"/>
        <v/>
      </c>
      <c r="K95" s="3005"/>
      <c r="L95" s="3005"/>
      <c r="M95" s="3006" t="str">
        <f t="shared" si="5"/>
        <v/>
      </c>
      <c r="N95" s="3005"/>
      <c r="O95" s="3005"/>
      <c r="P95" s="3006" t="str">
        <f t="shared" si="6"/>
        <v/>
      </c>
      <c r="Q95" s="3006" t="str">
        <f t="shared" si="7"/>
        <v/>
      </c>
    </row>
    <row r="96" spans="2:17" s="2997" customFormat="1" ht="12.75">
      <c r="B96" s="3002"/>
      <c r="C96" s="3003"/>
      <c r="D96" s="3003"/>
      <c r="E96" s="3003"/>
      <c r="F96" s="3003"/>
      <c r="G96" s="3003"/>
      <c r="H96" s="3004"/>
      <c r="I96" s="3005"/>
      <c r="J96" s="3006" t="str">
        <f t="shared" si="4"/>
        <v/>
      </c>
      <c r="K96" s="3005"/>
      <c r="L96" s="3005"/>
      <c r="M96" s="3006" t="str">
        <f t="shared" si="5"/>
        <v/>
      </c>
      <c r="N96" s="3005"/>
      <c r="O96" s="3005"/>
      <c r="P96" s="3006" t="str">
        <f t="shared" si="6"/>
        <v/>
      </c>
      <c r="Q96" s="3006" t="str">
        <f t="shared" si="7"/>
        <v/>
      </c>
    </row>
    <row r="97" spans="2:17" s="2997" customFormat="1" ht="12.75">
      <c r="B97" s="3002"/>
      <c r="C97" s="3003"/>
      <c r="D97" s="3003"/>
      <c r="E97" s="3003"/>
      <c r="F97" s="3003"/>
      <c r="G97" s="3003"/>
      <c r="H97" s="3004"/>
      <c r="I97" s="3005"/>
      <c r="J97" s="3006" t="str">
        <f t="shared" si="4"/>
        <v/>
      </c>
      <c r="K97" s="3005"/>
      <c r="L97" s="3005"/>
      <c r="M97" s="3006" t="str">
        <f t="shared" si="5"/>
        <v/>
      </c>
      <c r="N97" s="3005"/>
      <c r="O97" s="3005"/>
      <c r="P97" s="3006" t="str">
        <f t="shared" si="6"/>
        <v/>
      </c>
      <c r="Q97" s="3006" t="str">
        <f t="shared" si="7"/>
        <v/>
      </c>
    </row>
    <row r="98" spans="2:17" s="2997" customFormat="1" ht="12.75">
      <c r="B98" s="3002"/>
      <c r="C98" s="3003"/>
      <c r="D98" s="3003"/>
      <c r="E98" s="3003"/>
      <c r="F98" s="3003"/>
      <c r="G98" s="3003"/>
      <c r="H98" s="3004"/>
      <c r="I98" s="3005"/>
      <c r="J98" s="3006" t="str">
        <f t="shared" si="4"/>
        <v/>
      </c>
      <c r="K98" s="3005"/>
      <c r="L98" s="3005"/>
      <c r="M98" s="3006" t="str">
        <f t="shared" si="5"/>
        <v/>
      </c>
      <c r="N98" s="3005"/>
      <c r="O98" s="3005"/>
      <c r="P98" s="3006" t="str">
        <f t="shared" si="6"/>
        <v/>
      </c>
      <c r="Q98" s="3006" t="str">
        <f t="shared" si="7"/>
        <v/>
      </c>
    </row>
    <row r="99" spans="2:17" s="2997" customFormat="1" ht="12.75">
      <c r="B99" s="3002"/>
      <c r="C99" s="3003"/>
      <c r="D99" s="3003"/>
      <c r="E99" s="3003"/>
      <c r="F99" s="3003"/>
      <c r="G99" s="3003"/>
      <c r="H99" s="3004"/>
      <c r="I99" s="3005"/>
      <c r="J99" s="3006" t="str">
        <f t="shared" si="4"/>
        <v/>
      </c>
      <c r="K99" s="3005"/>
      <c r="L99" s="3005"/>
      <c r="M99" s="3006" t="str">
        <f t="shared" si="5"/>
        <v/>
      </c>
      <c r="N99" s="3005"/>
      <c r="O99" s="3005"/>
      <c r="P99" s="3006" t="str">
        <f t="shared" si="6"/>
        <v/>
      </c>
      <c r="Q99" s="3006" t="str">
        <f t="shared" si="7"/>
        <v/>
      </c>
    </row>
    <row r="100" spans="2:17" s="2997" customFormat="1" ht="12.75">
      <c r="B100" s="3002"/>
      <c r="C100" s="3003"/>
      <c r="D100" s="3003"/>
      <c r="E100" s="3003"/>
      <c r="F100" s="3003"/>
      <c r="G100" s="3003"/>
      <c r="H100" s="3004"/>
      <c r="I100" s="3005"/>
      <c r="J100" s="3006" t="str">
        <f t="shared" si="4"/>
        <v/>
      </c>
      <c r="K100" s="3005"/>
      <c r="L100" s="3005"/>
      <c r="M100" s="3006" t="str">
        <f t="shared" si="5"/>
        <v/>
      </c>
      <c r="N100" s="3005"/>
      <c r="O100" s="3005"/>
      <c r="P100" s="3006" t="str">
        <f t="shared" si="6"/>
        <v/>
      </c>
      <c r="Q100" s="3006" t="str">
        <f t="shared" si="7"/>
        <v/>
      </c>
    </row>
    <row r="101" spans="2:17" s="2997" customFormat="1" ht="12.75">
      <c r="B101" s="3002"/>
      <c r="C101" s="3003"/>
      <c r="D101" s="3003"/>
      <c r="E101" s="3003"/>
      <c r="F101" s="3003"/>
      <c r="G101" s="3003"/>
      <c r="H101" s="3004"/>
      <c r="I101" s="3005"/>
      <c r="J101" s="3006" t="str">
        <f t="shared" si="4"/>
        <v/>
      </c>
      <c r="K101" s="3005"/>
      <c r="L101" s="3005"/>
      <c r="M101" s="3006" t="str">
        <f t="shared" si="5"/>
        <v/>
      </c>
      <c r="N101" s="3005"/>
      <c r="O101" s="3005"/>
      <c r="P101" s="3006" t="str">
        <f t="shared" si="6"/>
        <v/>
      </c>
      <c r="Q101" s="3006" t="str">
        <f t="shared" si="7"/>
        <v/>
      </c>
    </row>
    <row r="102" spans="2:17" s="2997" customFormat="1" ht="12.75">
      <c r="B102" s="3002"/>
      <c r="C102" s="3003"/>
      <c r="D102" s="3003"/>
      <c r="E102" s="3003"/>
      <c r="F102" s="3003"/>
      <c r="G102" s="3003"/>
      <c r="H102" s="3004"/>
      <c r="I102" s="3005"/>
      <c r="J102" s="3006" t="str">
        <f t="shared" si="4"/>
        <v/>
      </c>
      <c r="K102" s="3005"/>
      <c r="L102" s="3005"/>
      <c r="M102" s="3006" t="str">
        <f t="shared" si="5"/>
        <v/>
      </c>
      <c r="N102" s="3005"/>
      <c r="O102" s="3005"/>
      <c r="P102" s="3006" t="str">
        <f t="shared" si="6"/>
        <v/>
      </c>
      <c r="Q102" s="3006" t="str">
        <f t="shared" si="7"/>
        <v/>
      </c>
    </row>
    <row r="103" spans="2:17" s="2997" customFormat="1" ht="12.75">
      <c r="B103" s="3002"/>
      <c r="C103" s="3003"/>
      <c r="D103" s="3003"/>
      <c r="E103" s="3003"/>
      <c r="F103" s="3003"/>
      <c r="G103" s="3003"/>
      <c r="H103" s="3004"/>
      <c r="I103" s="3005"/>
      <c r="J103" s="3006" t="str">
        <f t="shared" si="4"/>
        <v/>
      </c>
      <c r="K103" s="3005"/>
      <c r="L103" s="3005"/>
      <c r="M103" s="3006" t="str">
        <f t="shared" si="5"/>
        <v/>
      </c>
      <c r="N103" s="3005"/>
      <c r="O103" s="3005"/>
      <c r="P103" s="3006" t="str">
        <f t="shared" si="6"/>
        <v/>
      </c>
      <c r="Q103" s="3006" t="str">
        <f t="shared" si="7"/>
        <v/>
      </c>
    </row>
    <row r="104" spans="2:17" s="2997" customFormat="1" ht="12.75">
      <c r="B104" s="3002"/>
      <c r="C104" s="3003"/>
      <c r="D104" s="3003"/>
      <c r="E104" s="3003"/>
      <c r="F104" s="3003"/>
      <c r="G104" s="3003"/>
      <c r="H104" s="3004"/>
      <c r="I104" s="3005"/>
      <c r="J104" s="3006" t="str">
        <f t="shared" si="4"/>
        <v/>
      </c>
      <c r="K104" s="3005"/>
      <c r="L104" s="3005"/>
      <c r="M104" s="3006" t="str">
        <f t="shared" si="5"/>
        <v/>
      </c>
      <c r="N104" s="3005"/>
      <c r="O104" s="3005"/>
      <c r="P104" s="3006" t="str">
        <f t="shared" si="6"/>
        <v/>
      </c>
      <c r="Q104" s="3006" t="str">
        <f t="shared" si="7"/>
        <v/>
      </c>
    </row>
    <row r="105" spans="2:17" s="2997" customFormat="1" ht="12.75">
      <c r="B105" s="3002"/>
      <c r="C105" s="3003"/>
      <c r="D105" s="3003"/>
      <c r="E105" s="3003"/>
      <c r="F105" s="3003"/>
      <c r="G105" s="3003"/>
      <c r="H105" s="3004"/>
      <c r="I105" s="3005"/>
      <c r="J105" s="3006" t="str">
        <f t="shared" si="4"/>
        <v/>
      </c>
      <c r="K105" s="3005"/>
      <c r="L105" s="3005"/>
      <c r="M105" s="3006" t="str">
        <f t="shared" si="5"/>
        <v/>
      </c>
      <c r="N105" s="3005"/>
      <c r="O105" s="3005"/>
      <c r="P105" s="3006" t="str">
        <f t="shared" si="6"/>
        <v/>
      </c>
      <c r="Q105" s="3006" t="str">
        <f t="shared" si="7"/>
        <v/>
      </c>
    </row>
    <row r="106" spans="2:17" s="2997" customFormat="1" ht="12.75">
      <c r="B106" s="3002"/>
      <c r="C106" s="3003"/>
      <c r="D106" s="3003"/>
      <c r="E106" s="3003"/>
      <c r="F106" s="3003"/>
      <c r="G106" s="3003"/>
      <c r="H106" s="3004"/>
      <c r="I106" s="3005"/>
      <c r="J106" s="3006" t="str">
        <f t="shared" si="4"/>
        <v/>
      </c>
      <c r="K106" s="3005"/>
      <c r="L106" s="3005"/>
      <c r="M106" s="3006" t="str">
        <f t="shared" si="5"/>
        <v/>
      </c>
      <c r="N106" s="3005"/>
      <c r="O106" s="3005"/>
      <c r="P106" s="3006" t="str">
        <f t="shared" si="6"/>
        <v/>
      </c>
      <c r="Q106" s="3006" t="str">
        <f t="shared" si="7"/>
        <v/>
      </c>
    </row>
    <row r="107" spans="2:17" s="2997" customFormat="1" ht="12.75">
      <c r="B107" s="3002"/>
      <c r="C107" s="3003"/>
      <c r="D107" s="3003"/>
      <c r="E107" s="3003"/>
      <c r="F107" s="3003"/>
      <c r="G107" s="3003"/>
      <c r="H107" s="3004"/>
      <c r="I107" s="3005"/>
      <c r="J107" s="3006" t="str">
        <f t="shared" si="4"/>
        <v/>
      </c>
      <c r="K107" s="3005"/>
      <c r="L107" s="3005"/>
      <c r="M107" s="3006" t="str">
        <f t="shared" si="5"/>
        <v/>
      </c>
      <c r="N107" s="3005"/>
      <c r="O107" s="3005"/>
      <c r="P107" s="3006" t="str">
        <f t="shared" si="6"/>
        <v/>
      </c>
      <c r="Q107" s="3006" t="str">
        <f t="shared" si="7"/>
        <v/>
      </c>
    </row>
    <row r="108" spans="2:17" s="2997" customFormat="1" ht="12.75">
      <c r="B108" s="3002"/>
      <c r="C108" s="3003"/>
      <c r="D108" s="3003"/>
      <c r="E108" s="3003"/>
      <c r="F108" s="3003"/>
      <c r="G108" s="3003"/>
      <c r="H108" s="3004"/>
      <c r="I108" s="3005"/>
      <c r="J108" s="3006" t="str">
        <f t="shared" si="4"/>
        <v/>
      </c>
      <c r="K108" s="3005"/>
      <c r="L108" s="3005"/>
      <c r="M108" s="3006" t="str">
        <f t="shared" si="5"/>
        <v/>
      </c>
      <c r="N108" s="3005"/>
      <c r="O108" s="3005"/>
      <c r="P108" s="3006" t="str">
        <f t="shared" si="6"/>
        <v/>
      </c>
      <c r="Q108" s="3006" t="str">
        <f t="shared" si="7"/>
        <v/>
      </c>
    </row>
    <row r="109" spans="2:17" s="2997" customFormat="1" ht="12.75">
      <c r="B109" s="3002"/>
      <c r="C109" s="3003"/>
      <c r="D109" s="3003"/>
      <c r="E109" s="3003"/>
      <c r="F109" s="3003"/>
      <c r="G109" s="3003"/>
      <c r="H109" s="3004"/>
      <c r="I109" s="3005"/>
      <c r="J109" s="3006" t="str">
        <f t="shared" si="4"/>
        <v/>
      </c>
      <c r="K109" s="3005"/>
      <c r="L109" s="3005"/>
      <c r="M109" s="3006" t="str">
        <f t="shared" si="5"/>
        <v/>
      </c>
      <c r="N109" s="3005"/>
      <c r="O109" s="3005"/>
      <c r="P109" s="3006" t="str">
        <f t="shared" si="6"/>
        <v/>
      </c>
      <c r="Q109" s="3006" t="str">
        <f t="shared" si="7"/>
        <v/>
      </c>
    </row>
    <row r="110" spans="2:17" s="2997" customFormat="1" ht="12.75">
      <c r="B110" s="3002"/>
      <c r="C110" s="3003"/>
      <c r="D110" s="3003"/>
      <c r="E110" s="3003"/>
      <c r="F110" s="3003"/>
      <c r="G110" s="3003"/>
      <c r="H110" s="3004"/>
      <c r="I110" s="3005"/>
      <c r="J110" s="3006" t="str">
        <f t="shared" si="4"/>
        <v/>
      </c>
      <c r="K110" s="3005"/>
      <c r="L110" s="3005"/>
      <c r="M110" s="3006" t="str">
        <f t="shared" si="5"/>
        <v/>
      </c>
      <c r="N110" s="3005"/>
      <c r="O110" s="3005"/>
      <c r="P110" s="3006" t="str">
        <f t="shared" si="6"/>
        <v/>
      </c>
      <c r="Q110" s="3006" t="str">
        <f t="shared" si="7"/>
        <v/>
      </c>
    </row>
    <row r="111" spans="2:17" s="2997" customFormat="1" ht="12.75">
      <c r="B111" s="3002"/>
      <c r="C111" s="3003"/>
      <c r="D111" s="3003"/>
      <c r="E111" s="3003"/>
      <c r="F111" s="3003"/>
      <c r="G111" s="3003"/>
      <c r="H111" s="3004"/>
      <c r="I111" s="3005"/>
      <c r="J111" s="3006" t="str">
        <f t="shared" si="4"/>
        <v/>
      </c>
      <c r="K111" s="3005"/>
      <c r="L111" s="3005"/>
      <c r="M111" s="3006" t="str">
        <f t="shared" si="5"/>
        <v/>
      </c>
      <c r="N111" s="3005"/>
      <c r="O111" s="3005"/>
      <c r="P111" s="3006" t="str">
        <f t="shared" si="6"/>
        <v/>
      </c>
      <c r="Q111" s="3006" t="str">
        <f t="shared" si="7"/>
        <v/>
      </c>
    </row>
    <row r="112" spans="2:17" s="2997" customFormat="1" ht="12.75">
      <c r="B112" s="3002"/>
      <c r="C112" s="3003"/>
      <c r="D112" s="3003"/>
      <c r="E112" s="3003"/>
      <c r="F112" s="3003"/>
      <c r="G112" s="3003"/>
      <c r="H112" s="3004"/>
      <c r="I112" s="3005"/>
      <c r="J112" s="3006" t="str">
        <f t="shared" si="4"/>
        <v/>
      </c>
      <c r="K112" s="3005"/>
      <c r="L112" s="3005"/>
      <c r="M112" s="3006" t="str">
        <f t="shared" si="5"/>
        <v/>
      </c>
      <c r="N112" s="3005"/>
      <c r="O112" s="3005"/>
      <c r="P112" s="3006" t="str">
        <f t="shared" si="6"/>
        <v/>
      </c>
      <c r="Q112" s="3006" t="str">
        <f t="shared" si="7"/>
        <v/>
      </c>
    </row>
    <row r="113" spans="2:17" s="2997" customFormat="1" ht="12.75">
      <c r="B113" s="3002"/>
      <c r="C113" s="3003"/>
      <c r="D113" s="3003"/>
      <c r="E113" s="3003"/>
      <c r="F113" s="3003"/>
      <c r="G113" s="3003"/>
      <c r="H113" s="3004"/>
      <c r="I113" s="3005"/>
      <c r="J113" s="3006" t="str">
        <f t="shared" si="4"/>
        <v/>
      </c>
      <c r="K113" s="3005"/>
      <c r="L113" s="3005"/>
      <c r="M113" s="3006" t="str">
        <f t="shared" si="5"/>
        <v/>
      </c>
      <c r="N113" s="3005"/>
      <c r="O113" s="3005"/>
      <c r="P113" s="3006" t="str">
        <f t="shared" si="6"/>
        <v/>
      </c>
      <c r="Q113" s="3006" t="str">
        <f t="shared" si="7"/>
        <v/>
      </c>
    </row>
    <row r="114" spans="2:17" s="2997" customFormat="1" ht="12.75">
      <c r="B114" s="3002"/>
      <c r="C114" s="3003"/>
      <c r="D114" s="3003"/>
      <c r="E114" s="3003"/>
      <c r="F114" s="3003"/>
      <c r="G114" s="3003"/>
      <c r="H114" s="3004"/>
      <c r="I114" s="3005"/>
      <c r="J114" s="3006" t="str">
        <f t="shared" si="4"/>
        <v/>
      </c>
      <c r="K114" s="3005"/>
      <c r="L114" s="3005"/>
      <c r="M114" s="3006" t="str">
        <f t="shared" si="5"/>
        <v/>
      </c>
      <c r="N114" s="3005"/>
      <c r="O114" s="3005"/>
      <c r="P114" s="3006" t="str">
        <f t="shared" si="6"/>
        <v/>
      </c>
      <c r="Q114" s="3006" t="str">
        <f t="shared" si="7"/>
        <v/>
      </c>
    </row>
    <row r="115" spans="2:17" s="2997" customFormat="1" ht="12.75">
      <c r="B115" s="3002"/>
      <c r="C115" s="3003"/>
      <c r="D115" s="3003"/>
      <c r="E115" s="3003"/>
      <c r="F115" s="3003"/>
      <c r="G115" s="3003"/>
      <c r="H115" s="3004"/>
      <c r="I115" s="3005"/>
      <c r="J115" s="3006" t="str">
        <f t="shared" si="4"/>
        <v/>
      </c>
      <c r="K115" s="3005"/>
      <c r="L115" s="3005"/>
      <c r="M115" s="3006" t="str">
        <f t="shared" si="5"/>
        <v/>
      </c>
      <c r="N115" s="3005"/>
      <c r="O115" s="3005"/>
      <c r="P115" s="3006" t="str">
        <f t="shared" si="6"/>
        <v/>
      </c>
      <c r="Q115" s="3006" t="str">
        <f t="shared" si="7"/>
        <v/>
      </c>
    </row>
    <row r="116" spans="2:17" s="2997" customFormat="1" ht="12.75">
      <c r="B116" s="3002"/>
      <c r="C116" s="3003"/>
      <c r="D116" s="3003"/>
      <c r="E116" s="3003"/>
      <c r="F116" s="3003"/>
      <c r="G116" s="3003"/>
      <c r="H116" s="3004"/>
      <c r="I116" s="3005"/>
      <c r="J116" s="3006" t="str">
        <f t="shared" si="4"/>
        <v/>
      </c>
      <c r="K116" s="3005"/>
      <c r="L116" s="3005"/>
      <c r="M116" s="3006" t="str">
        <f t="shared" si="5"/>
        <v/>
      </c>
      <c r="N116" s="3005"/>
      <c r="O116" s="3005"/>
      <c r="P116" s="3006" t="str">
        <f t="shared" si="6"/>
        <v/>
      </c>
      <c r="Q116" s="3006" t="str">
        <f t="shared" si="7"/>
        <v/>
      </c>
    </row>
    <row r="117" spans="2:17" s="2997" customFormat="1" ht="12.75">
      <c r="B117" s="3002"/>
      <c r="C117" s="3003"/>
      <c r="D117" s="3003"/>
      <c r="E117" s="3003"/>
      <c r="F117" s="3003"/>
      <c r="G117" s="3003"/>
      <c r="H117" s="3004"/>
      <c r="I117" s="3005"/>
      <c r="J117" s="3006" t="str">
        <f t="shared" si="4"/>
        <v/>
      </c>
      <c r="K117" s="3005"/>
      <c r="L117" s="3005"/>
      <c r="M117" s="3006" t="str">
        <f t="shared" si="5"/>
        <v/>
      </c>
      <c r="N117" s="3005"/>
      <c r="O117" s="3005"/>
      <c r="P117" s="3006" t="str">
        <f t="shared" si="6"/>
        <v/>
      </c>
      <c r="Q117" s="3006" t="str">
        <f t="shared" si="7"/>
        <v/>
      </c>
    </row>
    <row r="118" spans="2:17" s="2997" customFormat="1" ht="12.75">
      <c r="B118" s="3002"/>
      <c r="C118" s="3003"/>
      <c r="D118" s="3003"/>
      <c r="E118" s="3003"/>
      <c r="F118" s="3003"/>
      <c r="G118" s="3003"/>
      <c r="H118" s="3004"/>
      <c r="I118" s="3005"/>
      <c r="J118" s="3006" t="str">
        <f t="shared" si="4"/>
        <v/>
      </c>
      <c r="K118" s="3005"/>
      <c r="L118" s="3005"/>
      <c r="M118" s="3006" t="str">
        <f t="shared" si="5"/>
        <v/>
      </c>
      <c r="N118" s="3005"/>
      <c r="O118" s="3005"/>
      <c r="P118" s="3006" t="str">
        <f t="shared" si="6"/>
        <v/>
      </c>
      <c r="Q118" s="3006" t="str">
        <f t="shared" si="7"/>
        <v/>
      </c>
    </row>
    <row r="119" spans="2:17" s="2997" customFormat="1" ht="12.75">
      <c r="B119" s="3002"/>
      <c r="C119" s="3003"/>
      <c r="D119" s="3003"/>
      <c r="E119" s="3003"/>
      <c r="F119" s="3003"/>
      <c r="G119" s="3003"/>
      <c r="H119" s="3004"/>
      <c r="I119" s="3005"/>
      <c r="J119" s="3006" t="str">
        <f t="shared" si="4"/>
        <v/>
      </c>
      <c r="K119" s="3005"/>
      <c r="L119" s="3005"/>
      <c r="M119" s="3006" t="str">
        <f t="shared" si="5"/>
        <v/>
      </c>
      <c r="N119" s="3005"/>
      <c r="O119" s="3005"/>
      <c r="P119" s="3006" t="str">
        <f t="shared" si="6"/>
        <v/>
      </c>
      <c r="Q119" s="3006" t="str">
        <f t="shared" si="7"/>
        <v/>
      </c>
    </row>
    <row r="120" spans="2:17" s="2997" customFormat="1" ht="12.75">
      <c r="B120" s="3002"/>
      <c r="C120" s="3003"/>
      <c r="D120" s="3003"/>
      <c r="E120" s="3003"/>
      <c r="F120" s="3003"/>
      <c r="G120" s="3003"/>
      <c r="H120" s="3004"/>
      <c r="I120" s="3005"/>
      <c r="J120" s="3006" t="str">
        <f t="shared" si="4"/>
        <v/>
      </c>
      <c r="K120" s="3005"/>
      <c r="L120" s="3005"/>
      <c r="M120" s="3006" t="str">
        <f t="shared" si="5"/>
        <v/>
      </c>
      <c r="N120" s="3005"/>
      <c r="O120" s="3005"/>
      <c r="P120" s="3006" t="str">
        <f t="shared" si="6"/>
        <v/>
      </c>
      <c r="Q120" s="3006" t="str">
        <f t="shared" si="7"/>
        <v/>
      </c>
    </row>
    <row r="121" spans="2:17" s="2997" customFormat="1" ht="12.75">
      <c r="B121" s="3002"/>
      <c r="C121" s="3003"/>
      <c r="D121" s="3003"/>
      <c r="E121" s="3003"/>
      <c r="F121" s="3003"/>
      <c r="G121" s="3003"/>
      <c r="H121" s="3004"/>
      <c r="I121" s="3005"/>
      <c r="J121" s="3006" t="str">
        <f t="shared" si="4"/>
        <v/>
      </c>
      <c r="K121" s="3005"/>
      <c r="L121" s="3005"/>
      <c r="M121" s="3006" t="str">
        <f t="shared" si="5"/>
        <v/>
      </c>
      <c r="N121" s="3005"/>
      <c r="O121" s="3005"/>
      <c r="P121" s="3006" t="str">
        <f t="shared" si="6"/>
        <v/>
      </c>
      <c r="Q121" s="3006" t="str">
        <f t="shared" si="7"/>
        <v/>
      </c>
    </row>
    <row r="122" spans="2:17" s="2997" customFormat="1" ht="12.75">
      <c r="B122" s="3002"/>
      <c r="C122" s="3003"/>
      <c r="D122" s="3003"/>
      <c r="E122" s="3003"/>
      <c r="F122" s="3003"/>
      <c r="G122" s="3003"/>
      <c r="H122" s="3004"/>
      <c r="I122" s="3005"/>
      <c r="J122" s="3006" t="str">
        <f t="shared" si="4"/>
        <v/>
      </c>
      <c r="K122" s="3005"/>
      <c r="L122" s="3005"/>
      <c r="M122" s="3006" t="str">
        <f t="shared" si="5"/>
        <v/>
      </c>
      <c r="N122" s="3005"/>
      <c r="O122" s="3005"/>
      <c r="P122" s="3006" t="str">
        <f t="shared" si="6"/>
        <v/>
      </c>
      <c r="Q122" s="3006" t="str">
        <f t="shared" si="7"/>
        <v/>
      </c>
    </row>
    <row r="123" spans="2:17" s="2997" customFormat="1" ht="12.75">
      <c r="B123" s="3002"/>
      <c r="C123" s="3003"/>
      <c r="D123" s="3003"/>
      <c r="E123" s="3003"/>
      <c r="F123" s="3003"/>
      <c r="G123" s="3003"/>
      <c r="H123" s="3004"/>
      <c r="I123" s="3005"/>
      <c r="J123" s="3006" t="str">
        <f t="shared" si="4"/>
        <v/>
      </c>
      <c r="K123" s="3005"/>
      <c r="L123" s="3005"/>
      <c r="M123" s="3006" t="str">
        <f t="shared" si="5"/>
        <v/>
      </c>
      <c r="N123" s="3005"/>
      <c r="O123" s="3005"/>
      <c r="P123" s="3006" t="str">
        <f t="shared" si="6"/>
        <v/>
      </c>
      <c r="Q123" s="3006" t="str">
        <f t="shared" si="7"/>
        <v/>
      </c>
    </row>
    <row r="124" spans="2:17" s="2997" customFormat="1" ht="12.75">
      <c r="B124" s="3002"/>
      <c r="C124" s="3003"/>
      <c r="D124" s="3003"/>
      <c r="E124" s="3003"/>
      <c r="F124" s="3003"/>
      <c r="G124" s="3003"/>
      <c r="H124" s="3004"/>
      <c r="I124" s="3005"/>
      <c r="J124" s="3006" t="str">
        <f t="shared" si="4"/>
        <v/>
      </c>
      <c r="K124" s="3005"/>
      <c r="L124" s="3005"/>
      <c r="M124" s="3006" t="str">
        <f t="shared" si="5"/>
        <v/>
      </c>
      <c r="N124" s="3005"/>
      <c r="O124" s="3005"/>
      <c r="P124" s="3006" t="str">
        <f t="shared" si="6"/>
        <v/>
      </c>
      <c r="Q124" s="3006" t="str">
        <f t="shared" si="7"/>
        <v/>
      </c>
    </row>
    <row r="125" spans="2:17" s="2997" customFormat="1" ht="12.75">
      <c r="B125" s="3002"/>
      <c r="C125" s="3003"/>
      <c r="D125" s="3003"/>
      <c r="E125" s="3003"/>
      <c r="F125" s="3003"/>
      <c r="G125" s="3003"/>
      <c r="H125" s="3004"/>
      <c r="I125" s="3005"/>
      <c r="J125" s="3006" t="str">
        <f t="shared" si="4"/>
        <v/>
      </c>
      <c r="K125" s="3005"/>
      <c r="L125" s="3005"/>
      <c r="M125" s="3006" t="str">
        <f t="shared" si="5"/>
        <v/>
      </c>
      <c r="N125" s="3005"/>
      <c r="O125" s="3005"/>
      <c r="P125" s="3006" t="str">
        <f t="shared" si="6"/>
        <v/>
      </c>
      <c r="Q125" s="3006" t="str">
        <f t="shared" si="7"/>
        <v/>
      </c>
    </row>
    <row r="126" spans="2:17" s="2997" customFormat="1" ht="12.75">
      <c r="B126" s="3002"/>
      <c r="C126" s="3003"/>
      <c r="D126" s="3003"/>
      <c r="E126" s="3003"/>
      <c r="F126" s="3003"/>
      <c r="G126" s="3003"/>
      <c r="H126" s="3004"/>
      <c r="I126" s="3005"/>
      <c r="J126" s="3006" t="str">
        <f t="shared" si="4"/>
        <v/>
      </c>
      <c r="K126" s="3005"/>
      <c r="L126" s="3005"/>
      <c r="M126" s="3006" t="str">
        <f t="shared" si="5"/>
        <v/>
      </c>
      <c r="N126" s="3005"/>
      <c r="O126" s="3005"/>
      <c r="P126" s="3006" t="str">
        <f t="shared" si="6"/>
        <v/>
      </c>
      <c r="Q126" s="3006" t="str">
        <f t="shared" si="7"/>
        <v/>
      </c>
    </row>
    <row r="127" spans="2:17" s="2997" customFormat="1" ht="12.75">
      <c r="B127" s="3002"/>
      <c r="C127" s="3003"/>
      <c r="D127" s="3003"/>
      <c r="E127" s="3003"/>
      <c r="F127" s="3003"/>
      <c r="G127" s="3003"/>
      <c r="H127" s="3004"/>
      <c r="I127" s="3005"/>
      <c r="J127" s="3006" t="str">
        <f t="shared" si="4"/>
        <v/>
      </c>
      <c r="K127" s="3005"/>
      <c r="L127" s="3005"/>
      <c r="M127" s="3006" t="str">
        <f t="shared" si="5"/>
        <v/>
      </c>
      <c r="N127" s="3005"/>
      <c r="O127" s="3005"/>
      <c r="P127" s="3006" t="str">
        <f t="shared" si="6"/>
        <v/>
      </c>
      <c r="Q127" s="3006" t="str">
        <f t="shared" si="7"/>
        <v/>
      </c>
    </row>
    <row r="128" spans="2:17" s="2997" customFormat="1" ht="12.75">
      <c r="B128" s="3002"/>
      <c r="C128" s="3003"/>
      <c r="D128" s="3003"/>
      <c r="E128" s="3003"/>
      <c r="F128" s="3003"/>
      <c r="G128" s="3003"/>
      <c r="H128" s="3004"/>
      <c r="I128" s="3005"/>
      <c r="J128" s="3006" t="str">
        <f t="shared" si="4"/>
        <v/>
      </c>
      <c r="K128" s="3005"/>
      <c r="L128" s="3005"/>
      <c r="M128" s="3006" t="str">
        <f t="shared" si="5"/>
        <v/>
      </c>
      <c r="N128" s="3005"/>
      <c r="O128" s="3005"/>
      <c r="P128" s="3006" t="str">
        <f t="shared" si="6"/>
        <v/>
      </c>
      <c r="Q128" s="3006" t="str">
        <f t="shared" si="7"/>
        <v/>
      </c>
    </row>
    <row r="129" spans="2:17" s="2997" customFormat="1" ht="12.75">
      <c r="B129" s="3002"/>
      <c r="C129" s="3003"/>
      <c r="D129" s="3003"/>
      <c r="E129" s="3003"/>
      <c r="F129" s="3003"/>
      <c r="G129" s="3003"/>
      <c r="H129" s="3004"/>
      <c r="I129" s="3005"/>
      <c r="J129" s="3006" t="str">
        <f t="shared" si="4"/>
        <v/>
      </c>
      <c r="K129" s="3005"/>
      <c r="L129" s="3005"/>
      <c r="M129" s="3006" t="str">
        <f t="shared" si="5"/>
        <v/>
      </c>
      <c r="N129" s="3005"/>
      <c r="O129" s="3005"/>
      <c r="P129" s="3006" t="str">
        <f t="shared" si="6"/>
        <v/>
      </c>
      <c r="Q129" s="3006" t="str">
        <f t="shared" si="7"/>
        <v/>
      </c>
    </row>
    <row r="130" spans="2:17" s="2997" customFormat="1" ht="12.75">
      <c r="B130" s="3002"/>
      <c r="C130" s="3003"/>
      <c r="D130" s="3003"/>
      <c r="E130" s="3003"/>
      <c r="F130" s="3003"/>
      <c r="G130" s="3003"/>
      <c r="H130" s="3004"/>
      <c r="I130" s="3005"/>
      <c r="J130" s="3006" t="str">
        <f t="shared" si="4"/>
        <v/>
      </c>
      <c r="K130" s="3005"/>
      <c r="L130" s="3005"/>
      <c r="M130" s="3006" t="str">
        <f t="shared" si="5"/>
        <v/>
      </c>
      <c r="N130" s="3005"/>
      <c r="O130" s="3005"/>
      <c r="P130" s="3006" t="str">
        <f t="shared" si="6"/>
        <v/>
      </c>
      <c r="Q130" s="3006" t="str">
        <f t="shared" si="7"/>
        <v/>
      </c>
    </row>
    <row r="131" spans="2:17" s="2997" customFormat="1" ht="12.75">
      <c r="B131" s="3002"/>
      <c r="C131" s="3003"/>
      <c r="D131" s="3003"/>
      <c r="E131" s="3003"/>
      <c r="F131" s="3003"/>
      <c r="G131" s="3003"/>
      <c r="H131" s="3004"/>
      <c r="I131" s="3005"/>
      <c r="J131" s="3006" t="str">
        <f t="shared" si="4"/>
        <v/>
      </c>
      <c r="K131" s="3005"/>
      <c r="L131" s="3005"/>
      <c r="M131" s="3006" t="str">
        <f t="shared" si="5"/>
        <v/>
      </c>
      <c r="N131" s="3005"/>
      <c r="O131" s="3005"/>
      <c r="P131" s="3006" t="str">
        <f t="shared" si="6"/>
        <v/>
      </c>
      <c r="Q131" s="3006" t="str">
        <f t="shared" si="7"/>
        <v/>
      </c>
    </row>
    <row r="132" spans="2:17" s="2997" customFormat="1" ht="12.75">
      <c r="B132" s="3002"/>
      <c r="C132" s="3003"/>
      <c r="D132" s="3003"/>
      <c r="E132" s="3003"/>
      <c r="F132" s="3003"/>
      <c r="G132" s="3003"/>
      <c r="H132" s="3004"/>
      <c r="I132" s="3005"/>
      <c r="J132" s="3006" t="str">
        <f t="shared" si="4"/>
        <v/>
      </c>
      <c r="K132" s="3005"/>
      <c r="L132" s="3005"/>
      <c r="M132" s="3006" t="str">
        <f t="shared" si="5"/>
        <v/>
      </c>
      <c r="N132" s="3005"/>
      <c r="O132" s="3005"/>
      <c r="P132" s="3006" t="str">
        <f t="shared" si="6"/>
        <v/>
      </c>
      <c r="Q132" s="3006" t="str">
        <f t="shared" si="7"/>
        <v/>
      </c>
    </row>
    <row r="133" spans="2:17" s="2997" customFormat="1" ht="12.75">
      <c r="B133" s="3002"/>
      <c r="C133" s="3003"/>
      <c r="D133" s="3003"/>
      <c r="E133" s="3003"/>
      <c r="F133" s="3003"/>
      <c r="G133" s="3003"/>
      <c r="H133" s="3004"/>
      <c r="I133" s="3005"/>
      <c r="J133" s="3006" t="str">
        <f t="shared" si="4"/>
        <v/>
      </c>
      <c r="K133" s="3005"/>
      <c r="L133" s="3005"/>
      <c r="M133" s="3006" t="str">
        <f t="shared" si="5"/>
        <v/>
      </c>
      <c r="N133" s="3005"/>
      <c r="O133" s="3005"/>
      <c r="P133" s="3006" t="str">
        <f t="shared" si="6"/>
        <v/>
      </c>
      <c r="Q133" s="3006" t="str">
        <f t="shared" si="7"/>
        <v/>
      </c>
    </row>
    <row r="134" spans="2:17" s="2997" customFormat="1" ht="12.75">
      <c r="B134" s="3002"/>
      <c r="C134" s="3003"/>
      <c r="D134" s="3003"/>
      <c r="E134" s="3003"/>
      <c r="F134" s="3003"/>
      <c r="G134" s="3003"/>
      <c r="H134" s="3004"/>
      <c r="I134" s="3005"/>
      <c r="J134" s="3006" t="str">
        <f t="shared" si="4"/>
        <v/>
      </c>
      <c r="K134" s="3005"/>
      <c r="L134" s="3005"/>
      <c r="M134" s="3006" t="str">
        <f t="shared" si="5"/>
        <v/>
      </c>
      <c r="N134" s="3005"/>
      <c r="O134" s="3005"/>
      <c r="P134" s="3006" t="str">
        <f t="shared" si="6"/>
        <v/>
      </c>
      <c r="Q134" s="3006" t="str">
        <f t="shared" si="7"/>
        <v/>
      </c>
    </row>
    <row r="135" spans="2:17" s="2997" customFormat="1" ht="12.75">
      <c r="B135" s="3002"/>
      <c r="C135" s="3003"/>
      <c r="D135" s="3003"/>
      <c r="E135" s="3003"/>
      <c r="F135" s="3003"/>
      <c r="G135" s="3003"/>
      <c r="H135" s="3004"/>
      <c r="I135" s="3005"/>
      <c r="J135" s="3006" t="str">
        <f t="shared" si="4"/>
        <v/>
      </c>
      <c r="K135" s="3005"/>
      <c r="L135" s="3005"/>
      <c r="M135" s="3006" t="str">
        <f t="shared" si="5"/>
        <v/>
      </c>
      <c r="N135" s="3005"/>
      <c r="O135" s="3005"/>
      <c r="P135" s="3006" t="str">
        <f t="shared" si="6"/>
        <v/>
      </c>
      <c r="Q135" s="3006" t="str">
        <f t="shared" si="7"/>
        <v/>
      </c>
    </row>
    <row r="136" spans="2:17" s="2997" customFormat="1" ht="12.75">
      <c r="B136" s="3002"/>
      <c r="C136" s="3003"/>
      <c r="D136" s="3003"/>
      <c r="E136" s="3003"/>
      <c r="F136" s="3003"/>
      <c r="G136" s="3003"/>
      <c r="H136" s="3004"/>
      <c r="I136" s="3005"/>
      <c r="J136" s="3006" t="str">
        <f t="shared" si="4"/>
        <v/>
      </c>
      <c r="K136" s="3005"/>
      <c r="L136" s="3005"/>
      <c r="M136" s="3006" t="str">
        <f t="shared" si="5"/>
        <v/>
      </c>
      <c r="N136" s="3005"/>
      <c r="O136" s="3005"/>
      <c r="P136" s="3006" t="str">
        <f t="shared" si="6"/>
        <v/>
      </c>
      <c r="Q136" s="3006" t="str">
        <f t="shared" si="7"/>
        <v/>
      </c>
    </row>
    <row r="137" spans="2:17" s="2997" customFormat="1" ht="12.75">
      <c r="B137" s="3002"/>
      <c r="C137" s="3003"/>
      <c r="D137" s="3003"/>
      <c r="E137" s="3003"/>
      <c r="F137" s="3003"/>
      <c r="G137" s="3003"/>
      <c r="H137" s="3004"/>
      <c r="I137" s="3005"/>
      <c r="J137" s="3006" t="str">
        <f t="shared" si="4"/>
        <v/>
      </c>
      <c r="K137" s="3005"/>
      <c r="L137" s="3005"/>
      <c r="M137" s="3006" t="str">
        <f t="shared" si="5"/>
        <v/>
      </c>
      <c r="N137" s="3005"/>
      <c r="O137" s="3005"/>
      <c r="P137" s="3006" t="str">
        <f t="shared" si="6"/>
        <v/>
      </c>
      <c r="Q137" s="3006" t="str">
        <f t="shared" si="7"/>
        <v/>
      </c>
    </row>
    <row r="138" spans="2:17" s="2997" customFormat="1" ht="12.75">
      <c r="B138" s="3002"/>
      <c r="C138" s="3003"/>
      <c r="D138" s="3003"/>
      <c r="E138" s="3003"/>
      <c r="F138" s="3003"/>
      <c r="G138" s="3003"/>
      <c r="H138" s="3004"/>
      <c r="I138" s="3005"/>
      <c r="J138" s="3006" t="str">
        <f t="shared" si="4"/>
        <v/>
      </c>
      <c r="K138" s="3005"/>
      <c r="L138" s="3005"/>
      <c r="M138" s="3006" t="str">
        <f t="shared" si="5"/>
        <v/>
      </c>
      <c r="N138" s="3005"/>
      <c r="O138" s="3005"/>
      <c r="P138" s="3006" t="str">
        <f t="shared" si="6"/>
        <v/>
      </c>
      <c r="Q138" s="3006" t="str">
        <f t="shared" si="7"/>
        <v/>
      </c>
    </row>
    <row r="139" spans="2:17" s="2997" customFormat="1" ht="12.75">
      <c r="B139" s="3002"/>
      <c r="C139" s="3003"/>
      <c r="D139" s="3003"/>
      <c r="E139" s="3003"/>
      <c r="F139" s="3003"/>
      <c r="G139" s="3003"/>
      <c r="H139" s="3004"/>
      <c r="I139" s="3005"/>
      <c r="J139" s="3006" t="str">
        <f t="shared" si="4"/>
        <v/>
      </c>
      <c r="K139" s="3005"/>
      <c r="L139" s="3005"/>
      <c r="M139" s="3006" t="str">
        <f t="shared" si="5"/>
        <v/>
      </c>
      <c r="N139" s="3005"/>
      <c r="O139" s="3005"/>
      <c r="P139" s="3006" t="str">
        <f t="shared" si="6"/>
        <v/>
      </c>
      <c r="Q139" s="3006" t="str">
        <f t="shared" si="7"/>
        <v/>
      </c>
    </row>
    <row r="140" spans="2:17" s="2997" customFormat="1" ht="12.75">
      <c r="B140" s="3002"/>
      <c r="C140" s="3003"/>
      <c r="D140" s="3003"/>
      <c r="E140" s="3003"/>
      <c r="F140" s="3003"/>
      <c r="G140" s="3003"/>
      <c r="H140" s="3004"/>
      <c r="I140" s="3005"/>
      <c r="J140" s="3006" t="str">
        <f t="shared" si="4"/>
        <v/>
      </c>
      <c r="K140" s="3005"/>
      <c r="L140" s="3005"/>
      <c r="M140" s="3006" t="str">
        <f t="shared" si="5"/>
        <v/>
      </c>
      <c r="N140" s="3005"/>
      <c r="O140" s="3005"/>
      <c r="P140" s="3006" t="str">
        <f t="shared" si="6"/>
        <v/>
      </c>
      <c r="Q140" s="3006" t="str">
        <f t="shared" si="7"/>
        <v/>
      </c>
    </row>
    <row r="141" spans="2:17" s="2997" customFormat="1" ht="12.75">
      <c r="B141" s="3002"/>
      <c r="C141" s="3003"/>
      <c r="D141" s="3003"/>
      <c r="E141" s="3003"/>
      <c r="F141" s="3003"/>
      <c r="G141" s="3003"/>
      <c r="H141" s="3004"/>
      <c r="I141" s="3005"/>
      <c r="J141" s="3006" t="str">
        <f t="shared" si="4"/>
        <v/>
      </c>
      <c r="K141" s="3005"/>
      <c r="L141" s="3005"/>
      <c r="M141" s="3006" t="str">
        <f t="shared" si="5"/>
        <v/>
      </c>
      <c r="N141" s="3005"/>
      <c r="O141" s="3005"/>
      <c r="P141" s="3006" t="str">
        <f t="shared" si="6"/>
        <v/>
      </c>
      <c r="Q141" s="3006" t="str">
        <f t="shared" si="7"/>
        <v/>
      </c>
    </row>
    <row r="142" spans="2:17" s="2997" customFormat="1" ht="12.75">
      <c r="B142" s="3002"/>
      <c r="C142" s="3003"/>
      <c r="D142" s="3003"/>
      <c r="E142" s="3003"/>
      <c r="F142" s="3003"/>
      <c r="G142" s="3003"/>
      <c r="H142" s="3004"/>
      <c r="I142" s="3005"/>
      <c r="J142" s="3006" t="str">
        <f t="shared" si="4"/>
        <v/>
      </c>
      <c r="K142" s="3005"/>
      <c r="L142" s="3005"/>
      <c r="M142" s="3006" t="str">
        <f t="shared" si="5"/>
        <v/>
      </c>
      <c r="N142" s="3005"/>
      <c r="O142" s="3005"/>
      <c r="P142" s="3006" t="str">
        <f t="shared" si="6"/>
        <v/>
      </c>
      <c r="Q142" s="3006" t="str">
        <f t="shared" si="7"/>
        <v/>
      </c>
    </row>
    <row r="143" spans="2:17" s="2997" customFormat="1" ht="12.75">
      <c r="B143" s="3002"/>
      <c r="C143" s="3003"/>
      <c r="D143" s="3003"/>
      <c r="E143" s="3003"/>
      <c r="F143" s="3003"/>
      <c r="G143" s="3003"/>
      <c r="H143" s="3004"/>
      <c r="I143" s="3005"/>
      <c r="J143" s="3006" t="str">
        <f t="shared" si="4"/>
        <v/>
      </c>
      <c r="K143" s="3005"/>
      <c r="L143" s="3005"/>
      <c r="M143" s="3006" t="str">
        <f t="shared" si="5"/>
        <v/>
      </c>
      <c r="N143" s="3005"/>
      <c r="O143" s="3005"/>
      <c r="P143" s="3006" t="str">
        <f t="shared" si="6"/>
        <v/>
      </c>
      <c r="Q143" s="3006" t="str">
        <f t="shared" si="7"/>
        <v/>
      </c>
    </row>
    <row r="144" spans="2:17" s="2997" customFormat="1" ht="12.75">
      <c r="B144" s="3002"/>
      <c r="C144" s="3003"/>
      <c r="D144" s="3003"/>
      <c r="E144" s="3003"/>
      <c r="F144" s="3003"/>
      <c r="G144" s="3003"/>
      <c r="H144" s="3004"/>
      <c r="I144" s="3005"/>
      <c r="J144" s="3006" t="str">
        <f t="shared" ref="J144:J207" si="8">IF(OR(C144="Yes",D144="Yes",E144="Yes",F144="Yes",G144="Yes",I144="High",H144&gt;$C$8),"High",IF(OR(AND(H144&gt;$C$9,H144&lt;=$D$9),I144="Medium"),"Medium",IF(I144="Low","Low",IF(H144="","","Low"))))</f>
        <v/>
      </c>
      <c r="K144" s="3005"/>
      <c r="L144" s="3005"/>
      <c r="M144" s="3006" t="str">
        <f t="shared" ref="M144:M207" si="9">IF(OR(K144="Very high",L144="Very high"),"Very high",IF(OR(K144="High",L144="High"),"High",IF(OR(K144="Medium",L144="Medium"),"Medium",IF(OR(K144="Low",L144="Low"),"Low",""))))</f>
        <v/>
      </c>
      <c r="N144" s="3005"/>
      <c r="O144" s="3005"/>
      <c r="P144" s="3006" t="str">
        <f t="shared" ref="P144:P207" si="10">IF(OR(N144="Very high",O144="Very high"),"Very high",IF(OR(N144="High",O144="High"),"High",IF(OR(N144="Medium",O144="Medium"),"Medium",IF(OR(N144="Low",O144="Low"),"Low",""))))</f>
        <v/>
      </c>
      <c r="Q144" s="3006" t="str">
        <f t="shared" si="7"/>
        <v/>
      </c>
    </row>
    <row r="145" spans="2:17" s="2997" customFormat="1" ht="12.75">
      <c r="B145" s="3002"/>
      <c r="C145" s="3003"/>
      <c r="D145" s="3003"/>
      <c r="E145" s="3003"/>
      <c r="F145" s="3003"/>
      <c r="G145" s="3003"/>
      <c r="H145" s="3004"/>
      <c r="I145" s="3005"/>
      <c r="J145" s="3006" t="str">
        <f t="shared" si="8"/>
        <v/>
      </c>
      <c r="K145" s="3005"/>
      <c r="L145" s="3005"/>
      <c r="M145" s="3006" t="str">
        <f t="shared" si="9"/>
        <v/>
      </c>
      <c r="N145" s="3005"/>
      <c r="O145" s="3005"/>
      <c r="P145" s="3006" t="str">
        <f t="shared" si="10"/>
        <v/>
      </c>
      <c r="Q145" s="3006" t="str">
        <f t="shared" ref="Q145:Q208" si="11">IF(M145="Very high", "Very high", IF(OR(J145="High",M145="High"),"High",IF(OR(J145="Medium",M145="Medium"),"Medium",IF(OR(J145="Low",M145="Low"),"Low",""))))</f>
        <v/>
      </c>
    </row>
    <row r="146" spans="2:17" s="2997" customFormat="1" ht="12.75">
      <c r="B146" s="3002"/>
      <c r="C146" s="3003"/>
      <c r="D146" s="3003"/>
      <c r="E146" s="3003"/>
      <c r="F146" s="3003"/>
      <c r="G146" s="3003"/>
      <c r="H146" s="3004"/>
      <c r="I146" s="3005"/>
      <c r="J146" s="3006" t="str">
        <f t="shared" si="8"/>
        <v/>
      </c>
      <c r="K146" s="3005"/>
      <c r="L146" s="3005"/>
      <c r="M146" s="3006" t="str">
        <f t="shared" si="9"/>
        <v/>
      </c>
      <c r="N146" s="3005"/>
      <c r="O146" s="3005"/>
      <c r="P146" s="3006" t="str">
        <f t="shared" si="10"/>
        <v/>
      </c>
      <c r="Q146" s="3006" t="str">
        <f t="shared" si="11"/>
        <v/>
      </c>
    </row>
    <row r="147" spans="2:17" s="2997" customFormat="1" ht="12.75">
      <c r="B147" s="3002"/>
      <c r="C147" s="3003"/>
      <c r="D147" s="3003"/>
      <c r="E147" s="3003"/>
      <c r="F147" s="3003"/>
      <c r="G147" s="3003"/>
      <c r="H147" s="3004"/>
      <c r="I147" s="3005"/>
      <c r="J147" s="3006" t="str">
        <f t="shared" si="8"/>
        <v/>
      </c>
      <c r="K147" s="3005"/>
      <c r="L147" s="3005"/>
      <c r="M147" s="3006" t="str">
        <f t="shared" si="9"/>
        <v/>
      </c>
      <c r="N147" s="3005"/>
      <c r="O147" s="3005"/>
      <c r="P147" s="3006" t="str">
        <f t="shared" si="10"/>
        <v/>
      </c>
      <c r="Q147" s="3006" t="str">
        <f t="shared" si="11"/>
        <v/>
      </c>
    </row>
    <row r="148" spans="2:17" s="2997" customFormat="1" ht="12.75">
      <c r="B148" s="3002"/>
      <c r="C148" s="3003"/>
      <c r="D148" s="3003"/>
      <c r="E148" s="3003"/>
      <c r="F148" s="3003"/>
      <c r="G148" s="3003"/>
      <c r="H148" s="3004"/>
      <c r="I148" s="3005"/>
      <c r="J148" s="3006" t="str">
        <f t="shared" si="8"/>
        <v/>
      </c>
      <c r="K148" s="3005"/>
      <c r="L148" s="3005"/>
      <c r="M148" s="3006" t="str">
        <f t="shared" si="9"/>
        <v/>
      </c>
      <c r="N148" s="3005"/>
      <c r="O148" s="3005"/>
      <c r="P148" s="3006" t="str">
        <f t="shared" si="10"/>
        <v/>
      </c>
      <c r="Q148" s="3006" t="str">
        <f t="shared" si="11"/>
        <v/>
      </c>
    </row>
    <row r="149" spans="2:17" s="2997" customFormat="1" ht="12.75">
      <c r="B149" s="3002"/>
      <c r="C149" s="3003"/>
      <c r="D149" s="3003"/>
      <c r="E149" s="3003"/>
      <c r="F149" s="3003"/>
      <c r="G149" s="3003"/>
      <c r="H149" s="3004"/>
      <c r="I149" s="3005"/>
      <c r="J149" s="3006" t="str">
        <f t="shared" si="8"/>
        <v/>
      </c>
      <c r="K149" s="3005"/>
      <c r="L149" s="3005"/>
      <c r="M149" s="3006" t="str">
        <f t="shared" si="9"/>
        <v/>
      </c>
      <c r="N149" s="3005"/>
      <c r="O149" s="3005"/>
      <c r="P149" s="3006" t="str">
        <f t="shared" si="10"/>
        <v/>
      </c>
      <c r="Q149" s="3006" t="str">
        <f t="shared" si="11"/>
        <v/>
      </c>
    </row>
    <row r="150" spans="2:17" s="2997" customFormat="1" ht="12.75">
      <c r="B150" s="3002"/>
      <c r="C150" s="3003"/>
      <c r="D150" s="3003"/>
      <c r="E150" s="3003"/>
      <c r="F150" s="3003"/>
      <c r="G150" s="3003"/>
      <c r="H150" s="3004"/>
      <c r="I150" s="3005"/>
      <c r="J150" s="3006" t="str">
        <f t="shared" si="8"/>
        <v/>
      </c>
      <c r="K150" s="3005"/>
      <c r="L150" s="3005"/>
      <c r="M150" s="3006" t="str">
        <f t="shared" si="9"/>
        <v/>
      </c>
      <c r="N150" s="3005"/>
      <c r="O150" s="3005"/>
      <c r="P150" s="3006" t="str">
        <f t="shared" si="10"/>
        <v/>
      </c>
      <c r="Q150" s="3006" t="str">
        <f t="shared" si="11"/>
        <v/>
      </c>
    </row>
    <row r="151" spans="2:17" s="2997" customFormat="1" ht="12.75">
      <c r="B151" s="3002"/>
      <c r="C151" s="3003"/>
      <c r="D151" s="3003"/>
      <c r="E151" s="3003"/>
      <c r="F151" s="3003"/>
      <c r="G151" s="3003"/>
      <c r="H151" s="3004"/>
      <c r="I151" s="3005"/>
      <c r="J151" s="3006" t="str">
        <f t="shared" si="8"/>
        <v/>
      </c>
      <c r="K151" s="3005"/>
      <c r="L151" s="3005"/>
      <c r="M151" s="3006" t="str">
        <f t="shared" si="9"/>
        <v/>
      </c>
      <c r="N151" s="3005"/>
      <c r="O151" s="3005"/>
      <c r="P151" s="3006" t="str">
        <f t="shared" si="10"/>
        <v/>
      </c>
      <c r="Q151" s="3006" t="str">
        <f t="shared" si="11"/>
        <v/>
      </c>
    </row>
    <row r="152" spans="2:17" s="2997" customFormat="1" ht="12.75">
      <c r="B152" s="3002"/>
      <c r="C152" s="3003"/>
      <c r="D152" s="3003"/>
      <c r="E152" s="3003"/>
      <c r="F152" s="3003"/>
      <c r="G152" s="3003"/>
      <c r="H152" s="3004"/>
      <c r="I152" s="3005"/>
      <c r="J152" s="3006" t="str">
        <f t="shared" si="8"/>
        <v/>
      </c>
      <c r="K152" s="3005"/>
      <c r="L152" s="3005"/>
      <c r="M152" s="3006" t="str">
        <f t="shared" si="9"/>
        <v/>
      </c>
      <c r="N152" s="3005"/>
      <c r="O152" s="3005"/>
      <c r="P152" s="3006" t="str">
        <f t="shared" si="10"/>
        <v/>
      </c>
      <c r="Q152" s="3006" t="str">
        <f t="shared" si="11"/>
        <v/>
      </c>
    </row>
    <row r="153" spans="2:17" s="2997" customFormat="1" ht="12.75">
      <c r="B153" s="3002"/>
      <c r="C153" s="3003"/>
      <c r="D153" s="3003"/>
      <c r="E153" s="3003"/>
      <c r="F153" s="3003"/>
      <c r="G153" s="3003"/>
      <c r="H153" s="3004"/>
      <c r="I153" s="3005"/>
      <c r="J153" s="3006" t="str">
        <f t="shared" si="8"/>
        <v/>
      </c>
      <c r="K153" s="3005"/>
      <c r="L153" s="3005"/>
      <c r="M153" s="3006" t="str">
        <f t="shared" si="9"/>
        <v/>
      </c>
      <c r="N153" s="3005"/>
      <c r="O153" s="3005"/>
      <c r="P153" s="3006" t="str">
        <f t="shared" si="10"/>
        <v/>
      </c>
      <c r="Q153" s="3006" t="str">
        <f t="shared" si="11"/>
        <v/>
      </c>
    </row>
    <row r="154" spans="2:17" s="2997" customFormat="1" ht="12.75">
      <c r="B154" s="3002"/>
      <c r="C154" s="3003"/>
      <c r="D154" s="3003"/>
      <c r="E154" s="3003"/>
      <c r="F154" s="3003"/>
      <c r="G154" s="3003"/>
      <c r="H154" s="3004"/>
      <c r="I154" s="3005"/>
      <c r="J154" s="3006" t="str">
        <f t="shared" si="8"/>
        <v/>
      </c>
      <c r="K154" s="3005"/>
      <c r="L154" s="3005"/>
      <c r="M154" s="3006" t="str">
        <f t="shared" si="9"/>
        <v/>
      </c>
      <c r="N154" s="3005"/>
      <c r="O154" s="3005"/>
      <c r="P154" s="3006" t="str">
        <f t="shared" si="10"/>
        <v/>
      </c>
      <c r="Q154" s="3006" t="str">
        <f t="shared" si="11"/>
        <v/>
      </c>
    </row>
    <row r="155" spans="2:17" s="2997" customFormat="1" ht="12.75">
      <c r="B155" s="3002"/>
      <c r="C155" s="3003"/>
      <c r="D155" s="3003"/>
      <c r="E155" s="3003"/>
      <c r="F155" s="3003"/>
      <c r="G155" s="3003"/>
      <c r="H155" s="3004"/>
      <c r="I155" s="3005"/>
      <c r="J155" s="3006" t="str">
        <f t="shared" si="8"/>
        <v/>
      </c>
      <c r="K155" s="3005"/>
      <c r="L155" s="3005"/>
      <c r="M155" s="3006" t="str">
        <f t="shared" si="9"/>
        <v/>
      </c>
      <c r="N155" s="3005"/>
      <c r="O155" s="3005"/>
      <c r="P155" s="3006" t="str">
        <f t="shared" si="10"/>
        <v/>
      </c>
      <c r="Q155" s="3006" t="str">
        <f t="shared" si="11"/>
        <v/>
      </c>
    </row>
    <row r="156" spans="2:17" s="2997" customFormat="1" ht="12.75">
      <c r="B156" s="3002"/>
      <c r="C156" s="3003"/>
      <c r="D156" s="3003"/>
      <c r="E156" s="3003"/>
      <c r="F156" s="3003"/>
      <c r="G156" s="3003"/>
      <c r="H156" s="3004"/>
      <c r="I156" s="3005"/>
      <c r="J156" s="3006" t="str">
        <f t="shared" si="8"/>
        <v/>
      </c>
      <c r="K156" s="3005"/>
      <c r="L156" s="3005"/>
      <c r="M156" s="3006" t="str">
        <f t="shared" si="9"/>
        <v/>
      </c>
      <c r="N156" s="3005"/>
      <c r="O156" s="3005"/>
      <c r="P156" s="3006" t="str">
        <f t="shared" si="10"/>
        <v/>
      </c>
      <c r="Q156" s="3006" t="str">
        <f t="shared" si="11"/>
        <v/>
      </c>
    </row>
    <row r="157" spans="2:17" s="2997" customFormat="1" ht="12.75">
      <c r="B157" s="3002"/>
      <c r="C157" s="3003"/>
      <c r="D157" s="3003"/>
      <c r="E157" s="3003"/>
      <c r="F157" s="3003"/>
      <c r="G157" s="3003"/>
      <c r="H157" s="3004"/>
      <c r="I157" s="3005"/>
      <c r="J157" s="3006" t="str">
        <f t="shared" si="8"/>
        <v/>
      </c>
      <c r="K157" s="3005"/>
      <c r="L157" s="3005"/>
      <c r="M157" s="3006" t="str">
        <f t="shared" si="9"/>
        <v/>
      </c>
      <c r="N157" s="3005"/>
      <c r="O157" s="3005"/>
      <c r="P157" s="3006" t="str">
        <f t="shared" si="10"/>
        <v/>
      </c>
      <c r="Q157" s="3006" t="str">
        <f t="shared" si="11"/>
        <v/>
      </c>
    </row>
    <row r="158" spans="2:17" s="2997" customFormat="1" ht="12.75">
      <c r="B158" s="3002"/>
      <c r="C158" s="3003"/>
      <c r="D158" s="3003"/>
      <c r="E158" s="3003"/>
      <c r="F158" s="3003"/>
      <c r="G158" s="3003"/>
      <c r="H158" s="3004"/>
      <c r="I158" s="3005"/>
      <c r="J158" s="3006" t="str">
        <f t="shared" si="8"/>
        <v/>
      </c>
      <c r="K158" s="3005"/>
      <c r="L158" s="3005"/>
      <c r="M158" s="3006" t="str">
        <f t="shared" si="9"/>
        <v/>
      </c>
      <c r="N158" s="3005"/>
      <c r="O158" s="3005"/>
      <c r="P158" s="3006" t="str">
        <f t="shared" si="10"/>
        <v/>
      </c>
      <c r="Q158" s="3006" t="str">
        <f t="shared" si="11"/>
        <v/>
      </c>
    </row>
    <row r="159" spans="2:17" s="2997" customFormat="1" ht="12.75">
      <c r="B159" s="3002"/>
      <c r="C159" s="3003"/>
      <c r="D159" s="3003"/>
      <c r="E159" s="3003"/>
      <c r="F159" s="3003"/>
      <c r="G159" s="3003"/>
      <c r="H159" s="3004"/>
      <c r="I159" s="3005"/>
      <c r="J159" s="3006" t="str">
        <f t="shared" si="8"/>
        <v/>
      </c>
      <c r="K159" s="3005"/>
      <c r="L159" s="3005"/>
      <c r="M159" s="3006" t="str">
        <f t="shared" si="9"/>
        <v/>
      </c>
      <c r="N159" s="3005"/>
      <c r="O159" s="3005"/>
      <c r="P159" s="3006" t="str">
        <f t="shared" si="10"/>
        <v/>
      </c>
      <c r="Q159" s="3006" t="str">
        <f t="shared" si="11"/>
        <v/>
      </c>
    </row>
    <row r="160" spans="2:17" s="2997" customFormat="1" ht="12.75">
      <c r="B160" s="3002"/>
      <c r="C160" s="3003"/>
      <c r="D160" s="3003"/>
      <c r="E160" s="3003"/>
      <c r="F160" s="3003"/>
      <c r="G160" s="3003"/>
      <c r="H160" s="3004"/>
      <c r="I160" s="3005"/>
      <c r="J160" s="3006" t="str">
        <f t="shared" si="8"/>
        <v/>
      </c>
      <c r="K160" s="3005"/>
      <c r="L160" s="3005"/>
      <c r="M160" s="3006" t="str">
        <f t="shared" si="9"/>
        <v/>
      </c>
      <c r="N160" s="3005"/>
      <c r="O160" s="3005"/>
      <c r="P160" s="3006" t="str">
        <f t="shared" si="10"/>
        <v/>
      </c>
      <c r="Q160" s="3006" t="str">
        <f t="shared" si="11"/>
        <v/>
      </c>
    </row>
    <row r="161" spans="2:17" s="2997" customFormat="1" ht="12.75">
      <c r="B161" s="3002"/>
      <c r="C161" s="3003"/>
      <c r="D161" s="3003"/>
      <c r="E161" s="3003"/>
      <c r="F161" s="3003"/>
      <c r="G161" s="3003"/>
      <c r="H161" s="3004"/>
      <c r="I161" s="3005"/>
      <c r="J161" s="3006" t="str">
        <f t="shared" si="8"/>
        <v/>
      </c>
      <c r="K161" s="3005"/>
      <c r="L161" s="3005"/>
      <c r="M161" s="3006" t="str">
        <f t="shared" si="9"/>
        <v/>
      </c>
      <c r="N161" s="3005"/>
      <c r="O161" s="3005"/>
      <c r="P161" s="3006" t="str">
        <f t="shared" si="10"/>
        <v/>
      </c>
      <c r="Q161" s="3006" t="str">
        <f t="shared" si="11"/>
        <v/>
      </c>
    </row>
    <row r="162" spans="2:17" s="2997" customFormat="1" ht="12.75">
      <c r="B162" s="3002"/>
      <c r="C162" s="3003"/>
      <c r="D162" s="3003"/>
      <c r="E162" s="3003"/>
      <c r="F162" s="3003"/>
      <c r="G162" s="3003"/>
      <c r="H162" s="3004"/>
      <c r="I162" s="3005"/>
      <c r="J162" s="3006" t="str">
        <f t="shared" si="8"/>
        <v/>
      </c>
      <c r="K162" s="3005"/>
      <c r="L162" s="3005"/>
      <c r="M162" s="3006" t="str">
        <f t="shared" si="9"/>
        <v/>
      </c>
      <c r="N162" s="3005"/>
      <c r="O162" s="3005"/>
      <c r="P162" s="3006" t="str">
        <f t="shared" si="10"/>
        <v/>
      </c>
      <c r="Q162" s="3006" t="str">
        <f t="shared" si="11"/>
        <v/>
      </c>
    </row>
    <row r="163" spans="2:17" s="2997" customFormat="1" ht="12.75">
      <c r="B163" s="3002"/>
      <c r="C163" s="3003"/>
      <c r="D163" s="3003"/>
      <c r="E163" s="3003"/>
      <c r="F163" s="3003"/>
      <c r="G163" s="3003"/>
      <c r="H163" s="3004"/>
      <c r="I163" s="3005"/>
      <c r="J163" s="3006" t="str">
        <f t="shared" si="8"/>
        <v/>
      </c>
      <c r="K163" s="3005"/>
      <c r="L163" s="3005"/>
      <c r="M163" s="3006" t="str">
        <f t="shared" si="9"/>
        <v/>
      </c>
      <c r="N163" s="3005"/>
      <c r="O163" s="3005"/>
      <c r="P163" s="3006" t="str">
        <f t="shared" si="10"/>
        <v/>
      </c>
      <c r="Q163" s="3006" t="str">
        <f t="shared" si="11"/>
        <v/>
      </c>
    </row>
    <row r="164" spans="2:17" s="2997" customFormat="1" ht="12.75">
      <c r="B164" s="3002"/>
      <c r="C164" s="3003"/>
      <c r="D164" s="3003"/>
      <c r="E164" s="3003"/>
      <c r="F164" s="3003"/>
      <c r="G164" s="3003"/>
      <c r="H164" s="3004"/>
      <c r="I164" s="3005"/>
      <c r="J164" s="3006" t="str">
        <f t="shared" si="8"/>
        <v/>
      </c>
      <c r="K164" s="3005"/>
      <c r="L164" s="3005"/>
      <c r="M164" s="3006" t="str">
        <f t="shared" si="9"/>
        <v/>
      </c>
      <c r="N164" s="3005"/>
      <c r="O164" s="3005"/>
      <c r="P164" s="3006" t="str">
        <f t="shared" si="10"/>
        <v/>
      </c>
      <c r="Q164" s="3006" t="str">
        <f t="shared" si="11"/>
        <v/>
      </c>
    </row>
    <row r="165" spans="2:17" s="2997" customFormat="1" ht="12.75">
      <c r="B165" s="3002"/>
      <c r="C165" s="3003"/>
      <c r="D165" s="3003"/>
      <c r="E165" s="3003"/>
      <c r="F165" s="3003"/>
      <c r="G165" s="3003"/>
      <c r="H165" s="3004"/>
      <c r="I165" s="3005"/>
      <c r="J165" s="3006" t="str">
        <f t="shared" si="8"/>
        <v/>
      </c>
      <c r="K165" s="3005"/>
      <c r="L165" s="3005"/>
      <c r="M165" s="3006" t="str">
        <f t="shared" si="9"/>
        <v/>
      </c>
      <c r="N165" s="3005"/>
      <c r="O165" s="3005"/>
      <c r="P165" s="3006" t="str">
        <f t="shared" si="10"/>
        <v/>
      </c>
      <c r="Q165" s="3006" t="str">
        <f t="shared" si="11"/>
        <v/>
      </c>
    </row>
    <row r="166" spans="2:17" s="2997" customFormat="1" ht="12.75">
      <c r="B166" s="3002"/>
      <c r="C166" s="3003"/>
      <c r="D166" s="3003"/>
      <c r="E166" s="3003"/>
      <c r="F166" s="3003"/>
      <c r="G166" s="3003"/>
      <c r="H166" s="3004"/>
      <c r="I166" s="3005"/>
      <c r="J166" s="3006" t="str">
        <f t="shared" si="8"/>
        <v/>
      </c>
      <c r="K166" s="3005"/>
      <c r="L166" s="3005"/>
      <c r="M166" s="3006" t="str">
        <f t="shared" si="9"/>
        <v/>
      </c>
      <c r="N166" s="3005"/>
      <c r="O166" s="3005"/>
      <c r="P166" s="3006" t="str">
        <f t="shared" si="10"/>
        <v/>
      </c>
      <c r="Q166" s="3006" t="str">
        <f t="shared" si="11"/>
        <v/>
      </c>
    </row>
    <row r="167" spans="2:17" s="2997" customFormat="1" ht="12.75">
      <c r="B167" s="3002"/>
      <c r="C167" s="3003"/>
      <c r="D167" s="3003"/>
      <c r="E167" s="3003"/>
      <c r="F167" s="3003"/>
      <c r="G167" s="3003"/>
      <c r="H167" s="3004"/>
      <c r="I167" s="3005"/>
      <c r="J167" s="3006" t="str">
        <f t="shared" si="8"/>
        <v/>
      </c>
      <c r="K167" s="3005"/>
      <c r="L167" s="3005"/>
      <c r="M167" s="3006" t="str">
        <f t="shared" si="9"/>
        <v/>
      </c>
      <c r="N167" s="3005"/>
      <c r="O167" s="3005"/>
      <c r="P167" s="3006" t="str">
        <f t="shared" si="10"/>
        <v/>
      </c>
      <c r="Q167" s="3006" t="str">
        <f t="shared" si="11"/>
        <v/>
      </c>
    </row>
    <row r="168" spans="2:17" s="2997" customFormat="1" ht="12.75">
      <c r="B168" s="3002"/>
      <c r="C168" s="3003"/>
      <c r="D168" s="3003"/>
      <c r="E168" s="3003"/>
      <c r="F168" s="3003"/>
      <c r="G168" s="3003"/>
      <c r="H168" s="3004"/>
      <c r="I168" s="3005"/>
      <c r="J168" s="3006" t="str">
        <f t="shared" si="8"/>
        <v/>
      </c>
      <c r="K168" s="3005"/>
      <c r="L168" s="3005"/>
      <c r="M168" s="3006" t="str">
        <f t="shared" si="9"/>
        <v/>
      </c>
      <c r="N168" s="3005"/>
      <c r="O168" s="3005"/>
      <c r="P168" s="3006" t="str">
        <f t="shared" si="10"/>
        <v/>
      </c>
      <c r="Q168" s="3006" t="str">
        <f t="shared" si="11"/>
        <v/>
      </c>
    </row>
    <row r="169" spans="2:17" s="2997" customFormat="1" ht="12.75">
      <c r="B169" s="3002"/>
      <c r="C169" s="3003"/>
      <c r="D169" s="3003"/>
      <c r="E169" s="3003"/>
      <c r="F169" s="3003"/>
      <c r="G169" s="3003"/>
      <c r="H169" s="3004"/>
      <c r="I169" s="3005"/>
      <c r="J169" s="3006" t="str">
        <f t="shared" si="8"/>
        <v/>
      </c>
      <c r="K169" s="3005"/>
      <c r="L169" s="3005"/>
      <c r="M169" s="3006" t="str">
        <f t="shared" si="9"/>
        <v/>
      </c>
      <c r="N169" s="3005"/>
      <c r="O169" s="3005"/>
      <c r="P169" s="3006" t="str">
        <f t="shared" si="10"/>
        <v/>
      </c>
      <c r="Q169" s="3006" t="str">
        <f t="shared" si="11"/>
        <v/>
      </c>
    </row>
    <row r="170" spans="2:17" s="2997" customFormat="1" ht="12.75">
      <c r="B170" s="3002"/>
      <c r="C170" s="3003"/>
      <c r="D170" s="3003"/>
      <c r="E170" s="3003"/>
      <c r="F170" s="3003"/>
      <c r="G170" s="3003"/>
      <c r="H170" s="3004"/>
      <c r="I170" s="3005"/>
      <c r="J170" s="3006" t="str">
        <f t="shared" si="8"/>
        <v/>
      </c>
      <c r="K170" s="3005"/>
      <c r="L170" s="3005"/>
      <c r="M170" s="3006" t="str">
        <f t="shared" si="9"/>
        <v/>
      </c>
      <c r="N170" s="3005"/>
      <c r="O170" s="3005"/>
      <c r="P170" s="3006" t="str">
        <f t="shared" si="10"/>
        <v/>
      </c>
      <c r="Q170" s="3006" t="str">
        <f t="shared" si="11"/>
        <v/>
      </c>
    </row>
    <row r="171" spans="2:17" s="2997" customFormat="1" ht="12.75">
      <c r="B171" s="3002"/>
      <c r="C171" s="3003"/>
      <c r="D171" s="3003"/>
      <c r="E171" s="3003"/>
      <c r="F171" s="3003"/>
      <c r="G171" s="3003"/>
      <c r="H171" s="3004"/>
      <c r="I171" s="3005"/>
      <c r="J171" s="3006" t="str">
        <f t="shared" si="8"/>
        <v/>
      </c>
      <c r="K171" s="3005"/>
      <c r="L171" s="3005"/>
      <c r="M171" s="3006" t="str">
        <f t="shared" si="9"/>
        <v/>
      </c>
      <c r="N171" s="3005"/>
      <c r="O171" s="3005"/>
      <c r="P171" s="3006" t="str">
        <f t="shared" si="10"/>
        <v/>
      </c>
      <c r="Q171" s="3006" t="str">
        <f t="shared" si="11"/>
        <v/>
      </c>
    </row>
    <row r="172" spans="2:17" s="2997" customFormat="1" ht="12.75">
      <c r="B172" s="3002"/>
      <c r="C172" s="3003"/>
      <c r="D172" s="3003"/>
      <c r="E172" s="3003"/>
      <c r="F172" s="3003"/>
      <c r="G172" s="3003"/>
      <c r="H172" s="3004"/>
      <c r="I172" s="3005"/>
      <c r="J172" s="3006" t="str">
        <f t="shared" si="8"/>
        <v/>
      </c>
      <c r="K172" s="3005"/>
      <c r="L172" s="3005"/>
      <c r="M172" s="3006" t="str">
        <f t="shared" si="9"/>
        <v/>
      </c>
      <c r="N172" s="3005"/>
      <c r="O172" s="3005"/>
      <c r="P172" s="3006" t="str">
        <f t="shared" si="10"/>
        <v/>
      </c>
      <c r="Q172" s="3006" t="str">
        <f t="shared" si="11"/>
        <v/>
      </c>
    </row>
    <row r="173" spans="2:17" s="2997" customFormat="1" ht="12.75">
      <c r="B173" s="3002"/>
      <c r="C173" s="3003"/>
      <c r="D173" s="3003"/>
      <c r="E173" s="3003"/>
      <c r="F173" s="3003"/>
      <c r="G173" s="3003"/>
      <c r="H173" s="3004"/>
      <c r="I173" s="3005"/>
      <c r="J173" s="3006" t="str">
        <f t="shared" si="8"/>
        <v/>
      </c>
      <c r="K173" s="3005"/>
      <c r="L173" s="3005"/>
      <c r="M173" s="3006" t="str">
        <f t="shared" si="9"/>
        <v/>
      </c>
      <c r="N173" s="3005"/>
      <c r="O173" s="3005"/>
      <c r="P173" s="3006" t="str">
        <f t="shared" si="10"/>
        <v/>
      </c>
      <c r="Q173" s="3006" t="str">
        <f t="shared" si="11"/>
        <v/>
      </c>
    </row>
    <row r="174" spans="2:17" s="2997" customFormat="1" ht="12.75">
      <c r="B174" s="3002"/>
      <c r="C174" s="3003"/>
      <c r="D174" s="3003"/>
      <c r="E174" s="3003"/>
      <c r="F174" s="3003"/>
      <c r="G174" s="3003"/>
      <c r="H174" s="3004"/>
      <c r="I174" s="3005"/>
      <c r="J174" s="3006" t="str">
        <f t="shared" si="8"/>
        <v/>
      </c>
      <c r="K174" s="3005"/>
      <c r="L174" s="3005"/>
      <c r="M174" s="3006" t="str">
        <f t="shared" si="9"/>
        <v/>
      </c>
      <c r="N174" s="3005"/>
      <c r="O174" s="3005"/>
      <c r="P174" s="3006" t="str">
        <f t="shared" si="10"/>
        <v/>
      </c>
      <c r="Q174" s="3006" t="str">
        <f t="shared" si="11"/>
        <v/>
      </c>
    </row>
    <row r="175" spans="2:17" s="2997" customFormat="1" ht="12.75">
      <c r="B175" s="3002"/>
      <c r="C175" s="3003"/>
      <c r="D175" s="3003"/>
      <c r="E175" s="3003"/>
      <c r="F175" s="3003"/>
      <c r="G175" s="3003"/>
      <c r="H175" s="3004"/>
      <c r="I175" s="3005"/>
      <c r="J175" s="3006" t="str">
        <f t="shared" si="8"/>
        <v/>
      </c>
      <c r="K175" s="3005"/>
      <c r="L175" s="3005"/>
      <c r="M175" s="3006" t="str">
        <f t="shared" si="9"/>
        <v/>
      </c>
      <c r="N175" s="3005"/>
      <c r="O175" s="3005"/>
      <c r="P175" s="3006" t="str">
        <f t="shared" si="10"/>
        <v/>
      </c>
      <c r="Q175" s="3006" t="str">
        <f t="shared" si="11"/>
        <v/>
      </c>
    </row>
    <row r="176" spans="2:17" s="2997" customFormat="1" ht="12.75">
      <c r="B176" s="3002"/>
      <c r="C176" s="3003"/>
      <c r="D176" s="3003"/>
      <c r="E176" s="3003"/>
      <c r="F176" s="3003"/>
      <c r="G176" s="3003"/>
      <c r="H176" s="3004"/>
      <c r="I176" s="3005"/>
      <c r="J176" s="3006" t="str">
        <f t="shared" si="8"/>
        <v/>
      </c>
      <c r="K176" s="3005"/>
      <c r="L176" s="3005"/>
      <c r="M176" s="3006" t="str">
        <f t="shared" si="9"/>
        <v/>
      </c>
      <c r="N176" s="3005"/>
      <c r="O176" s="3005"/>
      <c r="P176" s="3006" t="str">
        <f t="shared" si="10"/>
        <v/>
      </c>
      <c r="Q176" s="3006" t="str">
        <f t="shared" si="11"/>
        <v/>
      </c>
    </row>
    <row r="177" spans="2:17" s="2997" customFormat="1" ht="12.75">
      <c r="B177" s="3002"/>
      <c r="C177" s="3003"/>
      <c r="D177" s="3003"/>
      <c r="E177" s="3003"/>
      <c r="F177" s="3003"/>
      <c r="G177" s="3003"/>
      <c r="H177" s="3004"/>
      <c r="I177" s="3005"/>
      <c r="J177" s="3006" t="str">
        <f t="shared" si="8"/>
        <v/>
      </c>
      <c r="K177" s="3005"/>
      <c r="L177" s="3005"/>
      <c r="M177" s="3006" t="str">
        <f t="shared" si="9"/>
        <v/>
      </c>
      <c r="N177" s="3005"/>
      <c r="O177" s="3005"/>
      <c r="P177" s="3006" t="str">
        <f t="shared" si="10"/>
        <v/>
      </c>
      <c r="Q177" s="3006" t="str">
        <f t="shared" si="11"/>
        <v/>
      </c>
    </row>
    <row r="178" spans="2:17" s="2997" customFormat="1" ht="12.75">
      <c r="B178" s="3002"/>
      <c r="C178" s="3003"/>
      <c r="D178" s="3003"/>
      <c r="E178" s="3003"/>
      <c r="F178" s="3003"/>
      <c r="G178" s="3003"/>
      <c r="H178" s="3004"/>
      <c r="I178" s="3005"/>
      <c r="J178" s="3006" t="str">
        <f t="shared" si="8"/>
        <v/>
      </c>
      <c r="K178" s="3005"/>
      <c r="L178" s="3005"/>
      <c r="M178" s="3006" t="str">
        <f t="shared" si="9"/>
        <v/>
      </c>
      <c r="N178" s="3005"/>
      <c r="O178" s="3005"/>
      <c r="P178" s="3006" t="str">
        <f t="shared" si="10"/>
        <v/>
      </c>
      <c r="Q178" s="3006" t="str">
        <f t="shared" si="11"/>
        <v/>
      </c>
    </row>
    <row r="179" spans="2:17" s="2997" customFormat="1" ht="12.75">
      <c r="B179" s="3002"/>
      <c r="C179" s="3003"/>
      <c r="D179" s="3003"/>
      <c r="E179" s="3003"/>
      <c r="F179" s="3003"/>
      <c r="G179" s="3003"/>
      <c r="H179" s="3004"/>
      <c r="I179" s="3005"/>
      <c r="J179" s="3006" t="str">
        <f t="shared" si="8"/>
        <v/>
      </c>
      <c r="K179" s="3005"/>
      <c r="L179" s="3005"/>
      <c r="M179" s="3006" t="str">
        <f t="shared" si="9"/>
        <v/>
      </c>
      <c r="N179" s="3005"/>
      <c r="O179" s="3005"/>
      <c r="P179" s="3006" t="str">
        <f t="shared" si="10"/>
        <v/>
      </c>
      <c r="Q179" s="3006" t="str">
        <f t="shared" si="11"/>
        <v/>
      </c>
    </row>
    <row r="180" spans="2:17" s="2997" customFormat="1" ht="12.75">
      <c r="B180" s="3002"/>
      <c r="C180" s="3003"/>
      <c r="D180" s="3003"/>
      <c r="E180" s="3003"/>
      <c r="F180" s="3003"/>
      <c r="G180" s="3003"/>
      <c r="H180" s="3004"/>
      <c r="I180" s="3005"/>
      <c r="J180" s="3006" t="str">
        <f t="shared" si="8"/>
        <v/>
      </c>
      <c r="K180" s="3005"/>
      <c r="L180" s="3005"/>
      <c r="M180" s="3006" t="str">
        <f t="shared" si="9"/>
        <v/>
      </c>
      <c r="N180" s="3005"/>
      <c r="O180" s="3005"/>
      <c r="P180" s="3006" t="str">
        <f t="shared" si="10"/>
        <v/>
      </c>
      <c r="Q180" s="3006" t="str">
        <f t="shared" si="11"/>
        <v/>
      </c>
    </row>
    <row r="181" spans="2:17" s="2997" customFormat="1" ht="12.75">
      <c r="B181" s="3002"/>
      <c r="C181" s="3003"/>
      <c r="D181" s="3003"/>
      <c r="E181" s="3003"/>
      <c r="F181" s="3003"/>
      <c r="G181" s="3003"/>
      <c r="H181" s="3004"/>
      <c r="I181" s="3005"/>
      <c r="J181" s="3006" t="str">
        <f t="shared" si="8"/>
        <v/>
      </c>
      <c r="K181" s="3005"/>
      <c r="L181" s="3005"/>
      <c r="M181" s="3006" t="str">
        <f t="shared" si="9"/>
        <v/>
      </c>
      <c r="N181" s="3005"/>
      <c r="O181" s="3005"/>
      <c r="P181" s="3006" t="str">
        <f t="shared" si="10"/>
        <v/>
      </c>
      <c r="Q181" s="3006" t="str">
        <f t="shared" si="11"/>
        <v/>
      </c>
    </row>
    <row r="182" spans="2:17" s="2997" customFormat="1" ht="12.75">
      <c r="B182" s="3002"/>
      <c r="C182" s="3003"/>
      <c r="D182" s="3003"/>
      <c r="E182" s="3003"/>
      <c r="F182" s="3003"/>
      <c r="G182" s="3003"/>
      <c r="H182" s="3004"/>
      <c r="I182" s="3005"/>
      <c r="J182" s="3006" t="str">
        <f t="shared" si="8"/>
        <v/>
      </c>
      <c r="K182" s="3005"/>
      <c r="L182" s="3005"/>
      <c r="M182" s="3006" t="str">
        <f t="shared" si="9"/>
        <v/>
      </c>
      <c r="N182" s="3005"/>
      <c r="O182" s="3005"/>
      <c r="P182" s="3006" t="str">
        <f t="shared" si="10"/>
        <v/>
      </c>
      <c r="Q182" s="3006" t="str">
        <f t="shared" si="11"/>
        <v/>
      </c>
    </row>
    <row r="183" spans="2:17" s="2997" customFormat="1" ht="12.75">
      <c r="B183" s="3002"/>
      <c r="C183" s="3003"/>
      <c r="D183" s="3003"/>
      <c r="E183" s="3003"/>
      <c r="F183" s="3003"/>
      <c r="G183" s="3003"/>
      <c r="H183" s="3004"/>
      <c r="I183" s="3005"/>
      <c r="J183" s="3006" t="str">
        <f t="shared" si="8"/>
        <v/>
      </c>
      <c r="K183" s="3005"/>
      <c r="L183" s="3005"/>
      <c r="M183" s="3006" t="str">
        <f t="shared" si="9"/>
        <v/>
      </c>
      <c r="N183" s="3005"/>
      <c r="O183" s="3005"/>
      <c r="P183" s="3006" t="str">
        <f t="shared" si="10"/>
        <v/>
      </c>
      <c r="Q183" s="3006" t="str">
        <f t="shared" si="11"/>
        <v/>
      </c>
    </row>
    <row r="184" spans="2:17" s="2997" customFormat="1" ht="12.75">
      <c r="B184" s="3002"/>
      <c r="C184" s="3003"/>
      <c r="D184" s="3003"/>
      <c r="E184" s="3003"/>
      <c r="F184" s="3003"/>
      <c r="G184" s="3003"/>
      <c r="H184" s="3004"/>
      <c r="I184" s="3005"/>
      <c r="J184" s="3006" t="str">
        <f t="shared" si="8"/>
        <v/>
      </c>
      <c r="K184" s="3005"/>
      <c r="L184" s="3005"/>
      <c r="M184" s="3006" t="str">
        <f t="shared" si="9"/>
        <v/>
      </c>
      <c r="N184" s="3005"/>
      <c r="O184" s="3005"/>
      <c r="P184" s="3006" t="str">
        <f t="shared" si="10"/>
        <v/>
      </c>
      <c r="Q184" s="3006" t="str">
        <f t="shared" si="11"/>
        <v/>
      </c>
    </row>
    <row r="185" spans="2:17" s="2997" customFormat="1" ht="12.75">
      <c r="B185" s="3002"/>
      <c r="C185" s="3003"/>
      <c r="D185" s="3003"/>
      <c r="E185" s="3003"/>
      <c r="F185" s="3003"/>
      <c r="G185" s="3003"/>
      <c r="H185" s="3004"/>
      <c r="I185" s="3005"/>
      <c r="J185" s="3006" t="str">
        <f t="shared" si="8"/>
        <v/>
      </c>
      <c r="K185" s="3005"/>
      <c r="L185" s="3005"/>
      <c r="M185" s="3006" t="str">
        <f t="shared" si="9"/>
        <v/>
      </c>
      <c r="N185" s="3005"/>
      <c r="O185" s="3005"/>
      <c r="P185" s="3006" t="str">
        <f t="shared" si="10"/>
        <v/>
      </c>
      <c r="Q185" s="3006" t="str">
        <f t="shared" si="11"/>
        <v/>
      </c>
    </row>
    <row r="186" spans="2:17" s="2997" customFormat="1" ht="12.75">
      <c r="B186" s="3002"/>
      <c r="C186" s="3003"/>
      <c r="D186" s="3003"/>
      <c r="E186" s="3003"/>
      <c r="F186" s="3003"/>
      <c r="G186" s="3003"/>
      <c r="H186" s="3004"/>
      <c r="I186" s="3005"/>
      <c r="J186" s="3006" t="str">
        <f t="shared" si="8"/>
        <v/>
      </c>
      <c r="K186" s="3005"/>
      <c r="L186" s="3005"/>
      <c r="M186" s="3006" t="str">
        <f t="shared" si="9"/>
        <v/>
      </c>
      <c r="N186" s="3005"/>
      <c r="O186" s="3005"/>
      <c r="P186" s="3006" t="str">
        <f t="shared" si="10"/>
        <v/>
      </c>
      <c r="Q186" s="3006" t="str">
        <f t="shared" si="11"/>
        <v/>
      </c>
    </row>
    <row r="187" spans="2:17" s="2997" customFormat="1" ht="12.75">
      <c r="B187" s="3002"/>
      <c r="C187" s="3003"/>
      <c r="D187" s="3003"/>
      <c r="E187" s="3003"/>
      <c r="F187" s="3003"/>
      <c r="G187" s="3003"/>
      <c r="H187" s="3004"/>
      <c r="I187" s="3005"/>
      <c r="J187" s="3006" t="str">
        <f t="shared" si="8"/>
        <v/>
      </c>
      <c r="K187" s="3005"/>
      <c r="L187" s="3005"/>
      <c r="M187" s="3006" t="str">
        <f t="shared" si="9"/>
        <v/>
      </c>
      <c r="N187" s="3005"/>
      <c r="O187" s="3005"/>
      <c r="P187" s="3006" t="str">
        <f t="shared" si="10"/>
        <v/>
      </c>
      <c r="Q187" s="3006" t="str">
        <f t="shared" si="11"/>
        <v/>
      </c>
    </row>
    <row r="188" spans="2:17" s="2997" customFormat="1" ht="12.75">
      <c r="B188" s="3002"/>
      <c r="C188" s="3003"/>
      <c r="D188" s="3003"/>
      <c r="E188" s="3003"/>
      <c r="F188" s="3003"/>
      <c r="G188" s="3003"/>
      <c r="H188" s="3004"/>
      <c r="I188" s="3005"/>
      <c r="J188" s="3006" t="str">
        <f t="shared" si="8"/>
        <v/>
      </c>
      <c r="K188" s="3005"/>
      <c r="L188" s="3005"/>
      <c r="M188" s="3006" t="str">
        <f t="shared" si="9"/>
        <v/>
      </c>
      <c r="N188" s="3005"/>
      <c r="O188" s="3005"/>
      <c r="P188" s="3006" t="str">
        <f t="shared" si="10"/>
        <v/>
      </c>
      <c r="Q188" s="3006" t="str">
        <f t="shared" si="11"/>
        <v/>
      </c>
    </row>
    <row r="189" spans="2:17" s="2997" customFormat="1" ht="12.75">
      <c r="B189" s="3002"/>
      <c r="C189" s="3003"/>
      <c r="D189" s="3003"/>
      <c r="E189" s="3003"/>
      <c r="F189" s="3003"/>
      <c r="G189" s="3003"/>
      <c r="H189" s="3004"/>
      <c r="I189" s="3005"/>
      <c r="J189" s="3006" t="str">
        <f t="shared" si="8"/>
        <v/>
      </c>
      <c r="K189" s="3005"/>
      <c r="L189" s="3005"/>
      <c r="M189" s="3006" t="str">
        <f t="shared" si="9"/>
        <v/>
      </c>
      <c r="N189" s="3005"/>
      <c r="O189" s="3005"/>
      <c r="P189" s="3006" t="str">
        <f t="shared" si="10"/>
        <v/>
      </c>
      <c r="Q189" s="3006" t="str">
        <f t="shared" si="11"/>
        <v/>
      </c>
    </row>
    <row r="190" spans="2:17" s="2997" customFormat="1" ht="12.75">
      <c r="B190" s="3002"/>
      <c r="C190" s="3003"/>
      <c r="D190" s="3003"/>
      <c r="E190" s="3003"/>
      <c r="F190" s="3003"/>
      <c r="G190" s="3003"/>
      <c r="H190" s="3004"/>
      <c r="I190" s="3005"/>
      <c r="J190" s="3006" t="str">
        <f t="shared" si="8"/>
        <v/>
      </c>
      <c r="K190" s="3005"/>
      <c r="L190" s="3005"/>
      <c r="M190" s="3006" t="str">
        <f t="shared" si="9"/>
        <v/>
      </c>
      <c r="N190" s="3005"/>
      <c r="O190" s="3005"/>
      <c r="P190" s="3006" t="str">
        <f t="shared" si="10"/>
        <v/>
      </c>
      <c r="Q190" s="3006" t="str">
        <f t="shared" si="11"/>
        <v/>
      </c>
    </row>
    <row r="191" spans="2:17" s="2997" customFormat="1" ht="12.75">
      <c r="B191" s="3002"/>
      <c r="C191" s="3003"/>
      <c r="D191" s="3003"/>
      <c r="E191" s="3003"/>
      <c r="F191" s="3003"/>
      <c r="G191" s="3003"/>
      <c r="H191" s="3004"/>
      <c r="I191" s="3005"/>
      <c r="J191" s="3006" t="str">
        <f t="shared" si="8"/>
        <v/>
      </c>
      <c r="K191" s="3005"/>
      <c r="L191" s="3005"/>
      <c r="M191" s="3006" t="str">
        <f t="shared" si="9"/>
        <v/>
      </c>
      <c r="N191" s="3005"/>
      <c r="O191" s="3005"/>
      <c r="P191" s="3006" t="str">
        <f t="shared" si="10"/>
        <v/>
      </c>
      <c r="Q191" s="3006" t="str">
        <f t="shared" si="11"/>
        <v/>
      </c>
    </row>
    <row r="192" spans="2:17" s="2997" customFormat="1" ht="12.75">
      <c r="B192" s="3002"/>
      <c r="C192" s="3003"/>
      <c r="D192" s="3003"/>
      <c r="E192" s="3003"/>
      <c r="F192" s="3003"/>
      <c r="G192" s="3003"/>
      <c r="H192" s="3004"/>
      <c r="I192" s="3005"/>
      <c r="J192" s="3006" t="str">
        <f t="shared" si="8"/>
        <v/>
      </c>
      <c r="K192" s="3005"/>
      <c r="L192" s="3005"/>
      <c r="M192" s="3006" t="str">
        <f t="shared" si="9"/>
        <v/>
      </c>
      <c r="N192" s="3005"/>
      <c r="O192" s="3005"/>
      <c r="P192" s="3006" t="str">
        <f t="shared" si="10"/>
        <v/>
      </c>
      <c r="Q192" s="3006" t="str">
        <f t="shared" si="11"/>
        <v/>
      </c>
    </row>
    <row r="193" spans="2:17" s="2997" customFormat="1" ht="12.75">
      <c r="B193" s="3002"/>
      <c r="C193" s="3003"/>
      <c r="D193" s="3003"/>
      <c r="E193" s="3003"/>
      <c r="F193" s="3003"/>
      <c r="G193" s="3003"/>
      <c r="H193" s="3004"/>
      <c r="I193" s="3005"/>
      <c r="J193" s="3006" t="str">
        <f t="shared" si="8"/>
        <v/>
      </c>
      <c r="K193" s="3005"/>
      <c r="L193" s="3005"/>
      <c r="M193" s="3006" t="str">
        <f t="shared" si="9"/>
        <v/>
      </c>
      <c r="N193" s="3005"/>
      <c r="O193" s="3005"/>
      <c r="P193" s="3006" t="str">
        <f t="shared" si="10"/>
        <v/>
      </c>
      <c r="Q193" s="3006" t="str">
        <f t="shared" si="11"/>
        <v/>
      </c>
    </row>
    <row r="194" spans="2:17" s="2997" customFormat="1" ht="12.75">
      <c r="B194" s="3002"/>
      <c r="C194" s="3003"/>
      <c r="D194" s="3003"/>
      <c r="E194" s="3003"/>
      <c r="F194" s="3003"/>
      <c r="G194" s="3003"/>
      <c r="H194" s="3004"/>
      <c r="I194" s="3005"/>
      <c r="J194" s="3006" t="str">
        <f t="shared" si="8"/>
        <v/>
      </c>
      <c r="K194" s="3005"/>
      <c r="L194" s="3005"/>
      <c r="M194" s="3006" t="str">
        <f t="shared" si="9"/>
        <v/>
      </c>
      <c r="N194" s="3005"/>
      <c r="O194" s="3005"/>
      <c r="P194" s="3006" t="str">
        <f t="shared" si="10"/>
        <v/>
      </c>
      <c r="Q194" s="3006" t="str">
        <f t="shared" si="11"/>
        <v/>
      </c>
    </row>
    <row r="195" spans="2:17" s="2997" customFormat="1" ht="12.75">
      <c r="B195" s="3002"/>
      <c r="C195" s="3003"/>
      <c r="D195" s="3003"/>
      <c r="E195" s="3003"/>
      <c r="F195" s="3003"/>
      <c r="G195" s="3003"/>
      <c r="H195" s="3004"/>
      <c r="I195" s="3005"/>
      <c r="J195" s="3006" t="str">
        <f t="shared" si="8"/>
        <v/>
      </c>
      <c r="K195" s="3005"/>
      <c r="L195" s="3005"/>
      <c r="M195" s="3006" t="str">
        <f t="shared" si="9"/>
        <v/>
      </c>
      <c r="N195" s="3005"/>
      <c r="O195" s="3005"/>
      <c r="P195" s="3006" t="str">
        <f t="shared" si="10"/>
        <v/>
      </c>
      <c r="Q195" s="3006" t="str">
        <f t="shared" si="11"/>
        <v/>
      </c>
    </row>
    <row r="196" spans="2:17" s="2997" customFormat="1" ht="12.75">
      <c r="B196" s="3002"/>
      <c r="C196" s="3003"/>
      <c r="D196" s="3003"/>
      <c r="E196" s="3003"/>
      <c r="F196" s="3003"/>
      <c r="G196" s="3003"/>
      <c r="H196" s="3004"/>
      <c r="I196" s="3005"/>
      <c r="J196" s="3006" t="str">
        <f t="shared" si="8"/>
        <v/>
      </c>
      <c r="K196" s="3005"/>
      <c r="L196" s="3005"/>
      <c r="M196" s="3006" t="str">
        <f t="shared" si="9"/>
        <v/>
      </c>
      <c r="N196" s="3005"/>
      <c r="O196" s="3005"/>
      <c r="P196" s="3006" t="str">
        <f t="shared" si="10"/>
        <v/>
      </c>
      <c r="Q196" s="3006" t="str">
        <f t="shared" si="11"/>
        <v/>
      </c>
    </row>
    <row r="197" spans="2:17" s="2997" customFormat="1" ht="12.75">
      <c r="B197" s="3002"/>
      <c r="C197" s="3003"/>
      <c r="D197" s="3003"/>
      <c r="E197" s="3003"/>
      <c r="F197" s="3003"/>
      <c r="G197" s="3003"/>
      <c r="H197" s="3004"/>
      <c r="I197" s="3005"/>
      <c r="J197" s="3006" t="str">
        <f t="shared" si="8"/>
        <v/>
      </c>
      <c r="K197" s="3005"/>
      <c r="L197" s="3005"/>
      <c r="M197" s="3006" t="str">
        <f t="shared" si="9"/>
        <v/>
      </c>
      <c r="N197" s="3005"/>
      <c r="O197" s="3005"/>
      <c r="P197" s="3006" t="str">
        <f t="shared" si="10"/>
        <v/>
      </c>
      <c r="Q197" s="3006" t="str">
        <f t="shared" si="11"/>
        <v/>
      </c>
    </row>
    <row r="198" spans="2:17" s="2997" customFormat="1" ht="12.75">
      <c r="B198" s="3002"/>
      <c r="C198" s="3003"/>
      <c r="D198" s="3003"/>
      <c r="E198" s="3003"/>
      <c r="F198" s="3003"/>
      <c r="G198" s="3003"/>
      <c r="H198" s="3004"/>
      <c r="I198" s="3005"/>
      <c r="J198" s="3006" t="str">
        <f t="shared" si="8"/>
        <v/>
      </c>
      <c r="K198" s="3005"/>
      <c r="L198" s="3005"/>
      <c r="M198" s="3006" t="str">
        <f t="shared" si="9"/>
        <v/>
      </c>
      <c r="N198" s="3005"/>
      <c r="O198" s="3005"/>
      <c r="P198" s="3006" t="str">
        <f t="shared" si="10"/>
        <v/>
      </c>
      <c r="Q198" s="3006" t="str">
        <f t="shared" si="11"/>
        <v/>
      </c>
    </row>
    <row r="199" spans="2:17" s="2997" customFormat="1" ht="12.75">
      <c r="B199" s="3002"/>
      <c r="C199" s="3003"/>
      <c r="D199" s="3003"/>
      <c r="E199" s="3003"/>
      <c r="F199" s="3003"/>
      <c r="G199" s="3003"/>
      <c r="H199" s="3004"/>
      <c r="I199" s="3005"/>
      <c r="J199" s="3006" t="str">
        <f t="shared" si="8"/>
        <v/>
      </c>
      <c r="K199" s="3005"/>
      <c r="L199" s="3005"/>
      <c r="M199" s="3006" t="str">
        <f t="shared" si="9"/>
        <v/>
      </c>
      <c r="N199" s="3005"/>
      <c r="O199" s="3005"/>
      <c r="P199" s="3006" t="str">
        <f t="shared" si="10"/>
        <v/>
      </c>
      <c r="Q199" s="3006" t="str">
        <f t="shared" si="11"/>
        <v/>
      </c>
    </row>
    <row r="200" spans="2:17" s="2997" customFormat="1" ht="12.75">
      <c r="B200" s="3002"/>
      <c r="C200" s="3003"/>
      <c r="D200" s="3003"/>
      <c r="E200" s="3003"/>
      <c r="F200" s="3003"/>
      <c r="G200" s="3003"/>
      <c r="H200" s="3004"/>
      <c r="I200" s="3005"/>
      <c r="J200" s="3006" t="str">
        <f t="shared" si="8"/>
        <v/>
      </c>
      <c r="K200" s="3005"/>
      <c r="L200" s="3005"/>
      <c r="M200" s="3006" t="str">
        <f t="shared" si="9"/>
        <v/>
      </c>
      <c r="N200" s="3005"/>
      <c r="O200" s="3005"/>
      <c r="P200" s="3006" t="str">
        <f t="shared" si="10"/>
        <v/>
      </c>
      <c r="Q200" s="3006" t="str">
        <f t="shared" si="11"/>
        <v/>
      </c>
    </row>
    <row r="201" spans="2:17" s="2997" customFormat="1" ht="12.75">
      <c r="B201" s="3002"/>
      <c r="C201" s="3003"/>
      <c r="D201" s="3003"/>
      <c r="E201" s="3003"/>
      <c r="F201" s="3003"/>
      <c r="G201" s="3003"/>
      <c r="H201" s="3004"/>
      <c r="I201" s="3005"/>
      <c r="J201" s="3006" t="str">
        <f t="shared" si="8"/>
        <v/>
      </c>
      <c r="K201" s="3005"/>
      <c r="L201" s="3005"/>
      <c r="M201" s="3006" t="str">
        <f t="shared" si="9"/>
        <v/>
      </c>
      <c r="N201" s="3005"/>
      <c r="O201" s="3005"/>
      <c r="P201" s="3006" t="str">
        <f t="shared" si="10"/>
        <v/>
      </c>
      <c r="Q201" s="3006" t="str">
        <f t="shared" si="11"/>
        <v/>
      </c>
    </row>
    <row r="202" spans="2:17" s="2997" customFormat="1" ht="12.75">
      <c r="B202" s="3002"/>
      <c r="C202" s="3003"/>
      <c r="D202" s="3003"/>
      <c r="E202" s="3003"/>
      <c r="F202" s="3003"/>
      <c r="G202" s="3003"/>
      <c r="H202" s="3004"/>
      <c r="I202" s="3005"/>
      <c r="J202" s="3006" t="str">
        <f t="shared" si="8"/>
        <v/>
      </c>
      <c r="K202" s="3005"/>
      <c r="L202" s="3005"/>
      <c r="M202" s="3006" t="str">
        <f t="shared" si="9"/>
        <v/>
      </c>
      <c r="N202" s="3005"/>
      <c r="O202" s="3005"/>
      <c r="P202" s="3006" t="str">
        <f t="shared" si="10"/>
        <v/>
      </c>
      <c r="Q202" s="3006" t="str">
        <f t="shared" si="11"/>
        <v/>
      </c>
    </row>
    <row r="203" spans="2:17" s="2997" customFormat="1" ht="12.75">
      <c r="B203" s="3002"/>
      <c r="C203" s="3003"/>
      <c r="D203" s="3003"/>
      <c r="E203" s="3003"/>
      <c r="F203" s="3003"/>
      <c r="G203" s="3003"/>
      <c r="H203" s="3004"/>
      <c r="I203" s="3005"/>
      <c r="J203" s="3006" t="str">
        <f t="shared" si="8"/>
        <v/>
      </c>
      <c r="K203" s="3005"/>
      <c r="L203" s="3005"/>
      <c r="M203" s="3006" t="str">
        <f t="shared" si="9"/>
        <v/>
      </c>
      <c r="N203" s="3005"/>
      <c r="O203" s="3005"/>
      <c r="P203" s="3006" t="str">
        <f t="shared" si="10"/>
        <v/>
      </c>
      <c r="Q203" s="3006" t="str">
        <f t="shared" si="11"/>
        <v/>
      </c>
    </row>
    <row r="204" spans="2:17" s="2997" customFormat="1" ht="12.75">
      <c r="B204" s="3002"/>
      <c r="C204" s="3003"/>
      <c r="D204" s="3003"/>
      <c r="E204" s="3003"/>
      <c r="F204" s="3003"/>
      <c r="G204" s="3003"/>
      <c r="H204" s="3004"/>
      <c r="I204" s="3005"/>
      <c r="J204" s="3006" t="str">
        <f t="shared" si="8"/>
        <v/>
      </c>
      <c r="K204" s="3005"/>
      <c r="L204" s="3005"/>
      <c r="M204" s="3006" t="str">
        <f t="shared" si="9"/>
        <v/>
      </c>
      <c r="N204" s="3005"/>
      <c r="O204" s="3005"/>
      <c r="P204" s="3006" t="str">
        <f t="shared" si="10"/>
        <v/>
      </c>
      <c r="Q204" s="3006" t="str">
        <f t="shared" si="11"/>
        <v/>
      </c>
    </row>
    <row r="205" spans="2:17" s="2997" customFormat="1" ht="12.75">
      <c r="B205" s="3002"/>
      <c r="C205" s="3003"/>
      <c r="D205" s="3003"/>
      <c r="E205" s="3003"/>
      <c r="F205" s="3003"/>
      <c r="G205" s="3003"/>
      <c r="H205" s="3004"/>
      <c r="I205" s="3005"/>
      <c r="J205" s="3006" t="str">
        <f t="shared" si="8"/>
        <v/>
      </c>
      <c r="K205" s="3005"/>
      <c r="L205" s="3005"/>
      <c r="M205" s="3006" t="str">
        <f t="shared" si="9"/>
        <v/>
      </c>
      <c r="N205" s="3005"/>
      <c r="O205" s="3005"/>
      <c r="P205" s="3006" t="str">
        <f t="shared" si="10"/>
        <v/>
      </c>
      <c r="Q205" s="3006" t="str">
        <f t="shared" si="11"/>
        <v/>
      </c>
    </row>
    <row r="206" spans="2:17" s="2997" customFormat="1" ht="12.75">
      <c r="B206" s="3002"/>
      <c r="C206" s="3003"/>
      <c r="D206" s="3003"/>
      <c r="E206" s="3003"/>
      <c r="F206" s="3003"/>
      <c r="G206" s="3003"/>
      <c r="H206" s="3004"/>
      <c r="I206" s="3005"/>
      <c r="J206" s="3006" t="str">
        <f t="shared" si="8"/>
        <v/>
      </c>
      <c r="K206" s="3005"/>
      <c r="L206" s="3005"/>
      <c r="M206" s="3006" t="str">
        <f t="shared" si="9"/>
        <v/>
      </c>
      <c r="N206" s="3005"/>
      <c r="O206" s="3005"/>
      <c r="P206" s="3006" t="str">
        <f t="shared" si="10"/>
        <v/>
      </c>
      <c r="Q206" s="3006" t="str">
        <f t="shared" si="11"/>
        <v/>
      </c>
    </row>
    <row r="207" spans="2:17" s="2997" customFormat="1" ht="12.75">
      <c r="B207" s="3002"/>
      <c r="C207" s="3003"/>
      <c r="D207" s="3003"/>
      <c r="E207" s="3003"/>
      <c r="F207" s="3003"/>
      <c r="G207" s="3003"/>
      <c r="H207" s="3004"/>
      <c r="I207" s="3005"/>
      <c r="J207" s="3006" t="str">
        <f t="shared" si="8"/>
        <v/>
      </c>
      <c r="K207" s="3005"/>
      <c r="L207" s="3005"/>
      <c r="M207" s="3006" t="str">
        <f t="shared" si="9"/>
        <v/>
      </c>
      <c r="N207" s="3005"/>
      <c r="O207" s="3005"/>
      <c r="P207" s="3006" t="str">
        <f t="shared" si="10"/>
        <v/>
      </c>
      <c r="Q207" s="3006" t="str">
        <f t="shared" si="11"/>
        <v/>
      </c>
    </row>
    <row r="208" spans="2:17" s="2997" customFormat="1" ht="12.75">
      <c r="B208" s="3002"/>
      <c r="C208" s="3003"/>
      <c r="D208" s="3003"/>
      <c r="E208" s="3003"/>
      <c r="F208" s="3003"/>
      <c r="G208" s="3003"/>
      <c r="H208" s="3004"/>
      <c r="I208" s="3005"/>
      <c r="J208" s="3006" t="str">
        <f t="shared" ref="J208:J271" si="12">IF(OR(C208="Yes",D208="Yes",E208="Yes",F208="Yes",G208="Yes",I208="High",H208&gt;$C$8),"High",IF(OR(AND(H208&gt;$C$9,H208&lt;=$D$9),I208="Medium"),"Medium",IF(I208="Low","Low",IF(H208="","","Low"))))</f>
        <v/>
      </c>
      <c r="K208" s="3005"/>
      <c r="L208" s="3005"/>
      <c r="M208" s="3006" t="str">
        <f t="shared" ref="M208:M271" si="13">IF(OR(K208="Very high",L208="Very high"),"Very high",IF(OR(K208="High",L208="High"),"High",IF(OR(K208="Medium",L208="Medium"),"Medium",IF(OR(K208="Low",L208="Low"),"Low",""))))</f>
        <v/>
      </c>
      <c r="N208" s="3005"/>
      <c r="O208" s="3005"/>
      <c r="P208" s="3006" t="str">
        <f t="shared" ref="P208:P271" si="14">IF(OR(N208="Very high",O208="Very high"),"Very high",IF(OR(N208="High",O208="High"),"High",IF(OR(N208="Medium",O208="Medium"),"Medium",IF(OR(N208="Low",O208="Low"),"Low",""))))</f>
        <v/>
      </c>
      <c r="Q208" s="3006" t="str">
        <f t="shared" si="11"/>
        <v/>
      </c>
    </row>
    <row r="209" spans="2:17" s="2997" customFormat="1" ht="12.75">
      <c r="B209" s="3002"/>
      <c r="C209" s="3003"/>
      <c r="D209" s="3003"/>
      <c r="E209" s="3003"/>
      <c r="F209" s="3003"/>
      <c r="G209" s="3003"/>
      <c r="H209" s="3004"/>
      <c r="I209" s="3005"/>
      <c r="J209" s="3006" t="str">
        <f t="shared" si="12"/>
        <v/>
      </c>
      <c r="K209" s="3005"/>
      <c r="L209" s="3005"/>
      <c r="M209" s="3006" t="str">
        <f t="shared" si="13"/>
        <v/>
      </c>
      <c r="N209" s="3005"/>
      <c r="O209" s="3005"/>
      <c r="P209" s="3006" t="str">
        <f t="shared" si="14"/>
        <v/>
      </c>
      <c r="Q209" s="3006" t="str">
        <f t="shared" ref="Q209:Q272" si="15">IF(M209="Very high", "Very high", IF(OR(J209="High",M209="High"),"High",IF(OR(J209="Medium",M209="Medium"),"Medium",IF(OR(J209="Low",M209="Low"),"Low",""))))</f>
        <v/>
      </c>
    </row>
    <row r="210" spans="2:17" s="2997" customFormat="1" ht="12.75">
      <c r="B210" s="3002"/>
      <c r="C210" s="3003"/>
      <c r="D210" s="3003"/>
      <c r="E210" s="3003"/>
      <c r="F210" s="3003"/>
      <c r="G210" s="3003"/>
      <c r="H210" s="3004"/>
      <c r="I210" s="3005"/>
      <c r="J210" s="3006" t="str">
        <f t="shared" si="12"/>
        <v/>
      </c>
      <c r="K210" s="3005"/>
      <c r="L210" s="3005"/>
      <c r="M210" s="3006" t="str">
        <f t="shared" si="13"/>
        <v/>
      </c>
      <c r="N210" s="3005"/>
      <c r="O210" s="3005"/>
      <c r="P210" s="3006" t="str">
        <f t="shared" si="14"/>
        <v/>
      </c>
      <c r="Q210" s="3006" t="str">
        <f t="shared" si="15"/>
        <v/>
      </c>
    </row>
    <row r="211" spans="2:17" s="2997" customFormat="1" ht="12.75">
      <c r="B211" s="3002"/>
      <c r="C211" s="3003"/>
      <c r="D211" s="3003"/>
      <c r="E211" s="3003"/>
      <c r="F211" s="3003"/>
      <c r="G211" s="3003"/>
      <c r="H211" s="3004"/>
      <c r="I211" s="3005"/>
      <c r="J211" s="3006" t="str">
        <f t="shared" si="12"/>
        <v/>
      </c>
      <c r="K211" s="3005"/>
      <c r="L211" s="3005"/>
      <c r="M211" s="3006" t="str">
        <f t="shared" si="13"/>
        <v/>
      </c>
      <c r="N211" s="3005"/>
      <c r="O211" s="3005"/>
      <c r="P211" s="3006" t="str">
        <f t="shared" si="14"/>
        <v/>
      </c>
      <c r="Q211" s="3006" t="str">
        <f t="shared" si="15"/>
        <v/>
      </c>
    </row>
    <row r="212" spans="2:17" s="2997" customFormat="1" ht="12.75">
      <c r="B212" s="3002"/>
      <c r="C212" s="3003"/>
      <c r="D212" s="3003"/>
      <c r="E212" s="3003"/>
      <c r="F212" s="3003"/>
      <c r="G212" s="3003"/>
      <c r="H212" s="3004"/>
      <c r="I212" s="3005"/>
      <c r="J212" s="3006" t="str">
        <f t="shared" si="12"/>
        <v/>
      </c>
      <c r="K212" s="3005"/>
      <c r="L212" s="3005"/>
      <c r="M212" s="3006" t="str">
        <f t="shared" si="13"/>
        <v/>
      </c>
      <c r="N212" s="3005"/>
      <c r="O212" s="3005"/>
      <c r="P212" s="3006" t="str">
        <f t="shared" si="14"/>
        <v/>
      </c>
      <c r="Q212" s="3006" t="str">
        <f t="shared" si="15"/>
        <v/>
      </c>
    </row>
    <row r="213" spans="2:17" s="2997" customFormat="1" ht="12.75">
      <c r="B213" s="3002"/>
      <c r="C213" s="3003"/>
      <c r="D213" s="3003"/>
      <c r="E213" s="3003"/>
      <c r="F213" s="3003"/>
      <c r="G213" s="3003"/>
      <c r="H213" s="3004"/>
      <c r="I213" s="3005"/>
      <c r="J213" s="3006" t="str">
        <f t="shared" si="12"/>
        <v/>
      </c>
      <c r="K213" s="3005"/>
      <c r="L213" s="3005"/>
      <c r="M213" s="3006" t="str">
        <f t="shared" si="13"/>
        <v/>
      </c>
      <c r="N213" s="3005"/>
      <c r="O213" s="3005"/>
      <c r="P213" s="3006" t="str">
        <f t="shared" si="14"/>
        <v/>
      </c>
      <c r="Q213" s="3006" t="str">
        <f t="shared" si="15"/>
        <v/>
      </c>
    </row>
    <row r="214" spans="2:17" s="2997" customFormat="1" ht="12.75">
      <c r="B214" s="3002"/>
      <c r="C214" s="3003"/>
      <c r="D214" s="3003"/>
      <c r="E214" s="3003"/>
      <c r="F214" s="3003"/>
      <c r="G214" s="3003"/>
      <c r="H214" s="3004"/>
      <c r="I214" s="3005"/>
      <c r="J214" s="3006" t="str">
        <f t="shared" si="12"/>
        <v/>
      </c>
      <c r="K214" s="3005"/>
      <c r="L214" s="3005"/>
      <c r="M214" s="3006" t="str">
        <f t="shared" si="13"/>
        <v/>
      </c>
      <c r="N214" s="3005"/>
      <c r="O214" s="3005"/>
      <c r="P214" s="3006" t="str">
        <f t="shared" si="14"/>
        <v/>
      </c>
      <c r="Q214" s="3006" t="str">
        <f t="shared" si="15"/>
        <v/>
      </c>
    </row>
    <row r="215" spans="2:17" s="2997" customFormat="1" ht="12.75">
      <c r="B215" s="3002"/>
      <c r="C215" s="3003"/>
      <c r="D215" s="3003"/>
      <c r="E215" s="3003"/>
      <c r="F215" s="3003"/>
      <c r="G215" s="3003"/>
      <c r="H215" s="3004"/>
      <c r="I215" s="3005"/>
      <c r="J215" s="3006" t="str">
        <f t="shared" si="12"/>
        <v/>
      </c>
      <c r="K215" s="3005"/>
      <c r="L215" s="3005"/>
      <c r="M215" s="3006" t="str">
        <f t="shared" si="13"/>
        <v/>
      </c>
      <c r="N215" s="3005"/>
      <c r="O215" s="3005"/>
      <c r="P215" s="3006" t="str">
        <f t="shared" si="14"/>
        <v/>
      </c>
      <c r="Q215" s="3006" t="str">
        <f t="shared" si="15"/>
        <v/>
      </c>
    </row>
    <row r="216" spans="2:17" s="2997" customFormat="1" ht="12.75">
      <c r="B216" s="3002"/>
      <c r="C216" s="3003"/>
      <c r="D216" s="3003"/>
      <c r="E216" s="3003"/>
      <c r="F216" s="3003"/>
      <c r="G216" s="3003"/>
      <c r="H216" s="3004"/>
      <c r="I216" s="3005"/>
      <c r="J216" s="3006" t="str">
        <f t="shared" si="12"/>
        <v/>
      </c>
      <c r="K216" s="3005"/>
      <c r="L216" s="3005"/>
      <c r="M216" s="3006" t="str">
        <f t="shared" si="13"/>
        <v/>
      </c>
      <c r="N216" s="3005"/>
      <c r="O216" s="3005"/>
      <c r="P216" s="3006" t="str">
        <f t="shared" si="14"/>
        <v/>
      </c>
      <c r="Q216" s="3006" t="str">
        <f t="shared" si="15"/>
        <v/>
      </c>
    </row>
    <row r="217" spans="2:17" s="2997" customFormat="1" ht="12.75">
      <c r="B217" s="3002"/>
      <c r="C217" s="3003"/>
      <c r="D217" s="3003"/>
      <c r="E217" s="3003"/>
      <c r="F217" s="3003"/>
      <c r="G217" s="3003"/>
      <c r="H217" s="3004"/>
      <c r="I217" s="3005"/>
      <c r="J217" s="3006" t="str">
        <f t="shared" si="12"/>
        <v/>
      </c>
      <c r="K217" s="3005"/>
      <c r="L217" s="3005"/>
      <c r="M217" s="3006" t="str">
        <f t="shared" si="13"/>
        <v/>
      </c>
      <c r="N217" s="3005"/>
      <c r="O217" s="3005"/>
      <c r="P217" s="3006" t="str">
        <f t="shared" si="14"/>
        <v/>
      </c>
      <c r="Q217" s="3006" t="str">
        <f t="shared" si="15"/>
        <v/>
      </c>
    </row>
    <row r="218" spans="2:17" s="2997" customFormat="1" ht="12.75">
      <c r="B218" s="3002"/>
      <c r="C218" s="3003"/>
      <c r="D218" s="3003"/>
      <c r="E218" s="3003"/>
      <c r="F218" s="3003"/>
      <c r="G218" s="3003"/>
      <c r="H218" s="3004"/>
      <c r="I218" s="3005"/>
      <c r="J218" s="3006" t="str">
        <f t="shared" si="12"/>
        <v/>
      </c>
      <c r="K218" s="3005"/>
      <c r="L218" s="3005"/>
      <c r="M218" s="3006" t="str">
        <f t="shared" si="13"/>
        <v/>
      </c>
      <c r="N218" s="3005"/>
      <c r="O218" s="3005"/>
      <c r="P218" s="3006" t="str">
        <f t="shared" si="14"/>
        <v/>
      </c>
      <c r="Q218" s="3006" t="str">
        <f t="shared" si="15"/>
        <v/>
      </c>
    </row>
    <row r="219" spans="2:17" s="2997" customFormat="1" ht="12.75">
      <c r="B219" s="3002"/>
      <c r="C219" s="3003"/>
      <c r="D219" s="3003"/>
      <c r="E219" s="3003"/>
      <c r="F219" s="3003"/>
      <c r="G219" s="3003"/>
      <c r="H219" s="3004"/>
      <c r="I219" s="3005"/>
      <c r="J219" s="3006" t="str">
        <f t="shared" si="12"/>
        <v/>
      </c>
      <c r="K219" s="3005"/>
      <c r="L219" s="3005"/>
      <c r="M219" s="3006" t="str">
        <f t="shared" si="13"/>
        <v/>
      </c>
      <c r="N219" s="3005"/>
      <c r="O219" s="3005"/>
      <c r="P219" s="3006" t="str">
        <f t="shared" si="14"/>
        <v/>
      </c>
      <c r="Q219" s="3006" t="str">
        <f t="shared" si="15"/>
        <v/>
      </c>
    </row>
    <row r="220" spans="2:17" s="2997" customFormat="1" ht="12.75">
      <c r="B220" s="3002"/>
      <c r="C220" s="3003"/>
      <c r="D220" s="3003"/>
      <c r="E220" s="3003"/>
      <c r="F220" s="3003"/>
      <c r="G220" s="3003"/>
      <c r="H220" s="3004"/>
      <c r="I220" s="3005"/>
      <c r="J220" s="3006" t="str">
        <f t="shared" si="12"/>
        <v/>
      </c>
      <c r="K220" s="3005"/>
      <c r="L220" s="3005"/>
      <c r="M220" s="3006" t="str">
        <f t="shared" si="13"/>
        <v/>
      </c>
      <c r="N220" s="3005"/>
      <c r="O220" s="3005"/>
      <c r="P220" s="3006" t="str">
        <f t="shared" si="14"/>
        <v/>
      </c>
      <c r="Q220" s="3006" t="str">
        <f t="shared" si="15"/>
        <v/>
      </c>
    </row>
    <row r="221" spans="2:17" s="2997" customFormat="1" ht="12.75">
      <c r="B221" s="3002"/>
      <c r="C221" s="3003"/>
      <c r="D221" s="3003"/>
      <c r="E221" s="3003"/>
      <c r="F221" s="3003"/>
      <c r="G221" s="3003"/>
      <c r="H221" s="3004"/>
      <c r="I221" s="3005"/>
      <c r="J221" s="3006" t="str">
        <f t="shared" si="12"/>
        <v/>
      </c>
      <c r="K221" s="3005"/>
      <c r="L221" s="3005"/>
      <c r="M221" s="3006" t="str">
        <f t="shared" si="13"/>
        <v/>
      </c>
      <c r="N221" s="3005"/>
      <c r="O221" s="3005"/>
      <c r="P221" s="3006" t="str">
        <f t="shared" si="14"/>
        <v/>
      </c>
      <c r="Q221" s="3006" t="str">
        <f t="shared" si="15"/>
        <v/>
      </c>
    </row>
    <row r="222" spans="2:17" s="2997" customFormat="1" ht="12.75">
      <c r="B222" s="3002"/>
      <c r="C222" s="3003"/>
      <c r="D222" s="3003"/>
      <c r="E222" s="3003"/>
      <c r="F222" s="3003"/>
      <c r="G222" s="3003"/>
      <c r="H222" s="3004"/>
      <c r="I222" s="3005"/>
      <c r="J222" s="3006" t="str">
        <f t="shared" si="12"/>
        <v/>
      </c>
      <c r="K222" s="3005"/>
      <c r="L222" s="3005"/>
      <c r="M222" s="3006" t="str">
        <f t="shared" si="13"/>
        <v/>
      </c>
      <c r="N222" s="3005"/>
      <c r="O222" s="3005"/>
      <c r="P222" s="3006" t="str">
        <f t="shared" si="14"/>
        <v/>
      </c>
      <c r="Q222" s="3006" t="str">
        <f t="shared" si="15"/>
        <v/>
      </c>
    </row>
    <row r="223" spans="2:17" s="2997" customFormat="1" ht="12.75">
      <c r="B223" s="3002"/>
      <c r="C223" s="3003"/>
      <c r="D223" s="3003"/>
      <c r="E223" s="3003"/>
      <c r="F223" s="3003"/>
      <c r="G223" s="3003"/>
      <c r="H223" s="3004"/>
      <c r="I223" s="3005"/>
      <c r="J223" s="3006" t="str">
        <f t="shared" si="12"/>
        <v/>
      </c>
      <c r="K223" s="3005"/>
      <c r="L223" s="3005"/>
      <c r="M223" s="3006" t="str">
        <f t="shared" si="13"/>
        <v/>
      </c>
      <c r="N223" s="3005"/>
      <c r="O223" s="3005"/>
      <c r="P223" s="3006" t="str">
        <f t="shared" si="14"/>
        <v/>
      </c>
      <c r="Q223" s="3006" t="str">
        <f t="shared" si="15"/>
        <v/>
      </c>
    </row>
    <row r="224" spans="2:17" s="2997" customFormat="1" ht="12.75">
      <c r="B224" s="3002"/>
      <c r="C224" s="3003"/>
      <c r="D224" s="3003"/>
      <c r="E224" s="3003"/>
      <c r="F224" s="3003"/>
      <c r="G224" s="3003"/>
      <c r="H224" s="3004"/>
      <c r="I224" s="3005"/>
      <c r="J224" s="3006" t="str">
        <f t="shared" si="12"/>
        <v/>
      </c>
      <c r="K224" s="3005"/>
      <c r="L224" s="3005"/>
      <c r="M224" s="3006" t="str">
        <f t="shared" si="13"/>
        <v/>
      </c>
      <c r="N224" s="3005"/>
      <c r="O224" s="3005"/>
      <c r="P224" s="3006" t="str">
        <f t="shared" si="14"/>
        <v/>
      </c>
      <c r="Q224" s="3006" t="str">
        <f t="shared" si="15"/>
        <v/>
      </c>
    </row>
    <row r="225" spans="2:17" s="2997" customFormat="1" ht="12.75">
      <c r="B225" s="3002"/>
      <c r="C225" s="3003"/>
      <c r="D225" s="3003"/>
      <c r="E225" s="3003"/>
      <c r="F225" s="3003"/>
      <c r="G225" s="3003"/>
      <c r="H225" s="3004"/>
      <c r="I225" s="3005"/>
      <c r="J225" s="3006" t="str">
        <f t="shared" si="12"/>
        <v/>
      </c>
      <c r="K225" s="3005"/>
      <c r="L225" s="3005"/>
      <c r="M225" s="3006" t="str">
        <f t="shared" si="13"/>
        <v/>
      </c>
      <c r="N225" s="3005"/>
      <c r="O225" s="3005"/>
      <c r="P225" s="3006" t="str">
        <f t="shared" si="14"/>
        <v/>
      </c>
      <c r="Q225" s="3006" t="str">
        <f t="shared" si="15"/>
        <v/>
      </c>
    </row>
    <row r="226" spans="2:17" s="2997" customFormat="1" ht="12.75">
      <c r="B226" s="3002"/>
      <c r="C226" s="3003"/>
      <c r="D226" s="3003"/>
      <c r="E226" s="3003"/>
      <c r="F226" s="3003"/>
      <c r="G226" s="3003"/>
      <c r="H226" s="3004"/>
      <c r="I226" s="3005"/>
      <c r="J226" s="3006" t="str">
        <f t="shared" si="12"/>
        <v/>
      </c>
      <c r="K226" s="3005"/>
      <c r="L226" s="3005"/>
      <c r="M226" s="3006" t="str">
        <f t="shared" si="13"/>
        <v/>
      </c>
      <c r="N226" s="3005"/>
      <c r="O226" s="3005"/>
      <c r="P226" s="3006" t="str">
        <f t="shared" si="14"/>
        <v/>
      </c>
      <c r="Q226" s="3006" t="str">
        <f t="shared" si="15"/>
        <v/>
      </c>
    </row>
    <row r="227" spans="2:17" s="2997" customFormat="1" ht="12.75">
      <c r="B227" s="3002"/>
      <c r="C227" s="3003"/>
      <c r="D227" s="3003"/>
      <c r="E227" s="3003"/>
      <c r="F227" s="3003"/>
      <c r="G227" s="3003"/>
      <c r="H227" s="3004"/>
      <c r="I227" s="3005"/>
      <c r="J227" s="3006" t="str">
        <f t="shared" si="12"/>
        <v/>
      </c>
      <c r="K227" s="3005"/>
      <c r="L227" s="3005"/>
      <c r="M227" s="3006" t="str">
        <f t="shared" si="13"/>
        <v/>
      </c>
      <c r="N227" s="3005"/>
      <c r="O227" s="3005"/>
      <c r="P227" s="3006" t="str">
        <f t="shared" si="14"/>
        <v/>
      </c>
      <c r="Q227" s="3006" t="str">
        <f t="shared" si="15"/>
        <v/>
      </c>
    </row>
    <row r="228" spans="2:17" s="2997" customFormat="1" ht="12.75">
      <c r="B228" s="3002"/>
      <c r="C228" s="3003"/>
      <c r="D228" s="3003"/>
      <c r="E228" s="3003"/>
      <c r="F228" s="3003"/>
      <c r="G228" s="3003"/>
      <c r="H228" s="3004"/>
      <c r="I228" s="3005"/>
      <c r="J228" s="3006" t="str">
        <f t="shared" si="12"/>
        <v/>
      </c>
      <c r="K228" s="3005"/>
      <c r="L228" s="3005"/>
      <c r="M228" s="3006" t="str">
        <f t="shared" si="13"/>
        <v/>
      </c>
      <c r="N228" s="3005"/>
      <c r="O228" s="3005"/>
      <c r="P228" s="3006" t="str">
        <f t="shared" si="14"/>
        <v/>
      </c>
      <c r="Q228" s="3006" t="str">
        <f t="shared" si="15"/>
        <v/>
      </c>
    </row>
    <row r="229" spans="2:17" s="2997" customFormat="1" ht="12.75">
      <c r="B229" s="3002"/>
      <c r="C229" s="3003"/>
      <c r="D229" s="3003"/>
      <c r="E229" s="3003"/>
      <c r="F229" s="3003"/>
      <c r="G229" s="3003"/>
      <c r="H229" s="3004"/>
      <c r="I229" s="3005"/>
      <c r="J229" s="3006" t="str">
        <f t="shared" si="12"/>
        <v/>
      </c>
      <c r="K229" s="3005"/>
      <c r="L229" s="3005"/>
      <c r="M229" s="3006" t="str">
        <f t="shared" si="13"/>
        <v/>
      </c>
      <c r="N229" s="3005"/>
      <c r="O229" s="3005"/>
      <c r="P229" s="3006" t="str">
        <f t="shared" si="14"/>
        <v/>
      </c>
      <c r="Q229" s="3006" t="str">
        <f t="shared" si="15"/>
        <v/>
      </c>
    </row>
    <row r="230" spans="2:17" s="2997" customFormat="1" ht="12.75">
      <c r="B230" s="3002"/>
      <c r="C230" s="3003"/>
      <c r="D230" s="3003"/>
      <c r="E230" s="3003"/>
      <c r="F230" s="3003"/>
      <c r="G230" s="3003"/>
      <c r="H230" s="3004"/>
      <c r="I230" s="3005"/>
      <c r="J230" s="3006" t="str">
        <f t="shared" si="12"/>
        <v/>
      </c>
      <c r="K230" s="3005"/>
      <c r="L230" s="3005"/>
      <c r="M230" s="3006" t="str">
        <f t="shared" si="13"/>
        <v/>
      </c>
      <c r="N230" s="3005"/>
      <c r="O230" s="3005"/>
      <c r="P230" s="3006" t="str">
        <f t="shared" si="14"/>
        <v/>
      </c>
      <c r="Q230" s="3006" t="str">
        <f t="shared" si="15"/>
        <v/>
      </c>
    </row>
    <row r="231" spans="2:17" s="2997" customFormat="1" ht="12.75">
      <c r="B231" s="3002"/>
      <c r="C231" s="3003"/>
      <c r="D231" s="3003"/>
      <c r="E231" s="3003"/>
      <c r="F231" s="3003"/>
      <c r="G231" s="3003"/>
      <c r="H231" s="3004"/>
      <c r="I231" s="3005"/>
      <c r="J231" s="3006" t="str">
        <f t="shared" si="12"/>
        <v/>
      </c>
      <c r="K231" s="3005"/>
      <c r="L231" s="3005"/>
      <c r="M231" s="3006" t="str">
        <f t="shared" si="13"/>
        <v/>
      </c>
      <c r="N231" s="3005"/>
      <c r="O231" s="3005"/>
      <c r="P231" s="3006" t="str">
        <f t="shared" si="14"/>
        <v/>
      </c>
      <c r="Q231" s="3006" t="str">
        <f t="shared" si="15"/>
        <v/>
      </c>
    </row>
    <row r="232" spans="2:17" s="2997" customFormat="1" ht="12.75">
      <c r="B232" s="3002"/>
      <c r="C232" s="3003"/>
      <c r="D232" s="3003"/>
      <c r="E232" s="3003"/>
      <c r="F232" s="3003"/>
      <c r="G232" s="3003"/>
      <c r="H232" s="3004"/>
      <c r="I232" s="3005"/>
      <c r="J232" s="3006" t="str">
        <f t="shared" si="12"/>
        <v/>
      </c>
      <c r="K232" s="3005"/>
      <c r="L232" s="3005"/>
      <c r="M232" s="3006" t="str">
        <f t="shared" si="13"/>
        <v/>
      </c>
      <c r="N232" s="3005"/>
      <c r="O232" s="3005"/>
      <c r="P232" s="3006" t="str">
        <f t="shared" si="14"/>
        <v/>
      </c>
      <c r="Q232" s="3006" t="str">
        <f t="shared" si="15"/>
        <v/>
      </c>
    </row>
    <row r="233" spans="2:17" s="2997" customFormat="1" ht="12.75">
      <c r="B233" s="3002"/>
      <c r="C233" s="3003"/>
      <c r="D233" s="3003"/>
      <c r="E233" s="3003"/>
      <c r="F233" s="3003"/>
      <c r="G233" s="3003"/>
      <c r="H233" s="3004"/>
      <c r="I233" s="3005"/>
      <c r="J233" s="3006" t="str">
        <f t="shared" si="12"/>
        <v/>
      </c>
      <c r="K233" s="3005"/>
      <c r="L233" s="3005"/>
      <c r="M233" s="3006" t="str">
        <f t="shared" si="13"/>
        <v/>
      </c>
      <c r="N233" s="3005"/>
      <c r="O233" s="3005"/>
      <c r="P233" s="3006" t="str">
        <f t="shared" si="14"/>
        <v/>
      </c>
      <c r="Q233" s="3006" t="str">
        <f t="shared" si="15"/>
        <v/>
      </c>
    </row>
    <row r="234" spans="2:17" s="2997" customFormat="1" ht="12.75">
      <c r="B234" s="3002"/>
      <c r="C234" s="3003"/>
      <c r="D234" s="3003"/>
      <c r="E234" s="3003"/>
      <c r="F234" s="3003"/>
      <c r="G234" s="3003"/>
      <c r="H234" s="3004"/>
      <c r="I234" s="3005"/>
      <c r="J234" s="3006" t="str">
        <f t="shared" si="12"/>
        <v/>
      </c>
      <c r="K234" s="3005"/>
      <c r="L234" s="3005"/>
      <c r="M234" s="3006" t="str">
        <f t="shared" si="13"/>
        <v/>
      </c>
      <c r="N234" s="3005"/>
      <c r="O234" s="3005"/>
      <c r="P234" s="3006" t="str">
        <f t="shared" si="14"/>
        <v/>
      </c>
      <c r="Q234" s="3006" t="str">
        <f t="shared" si="15"/>
        <v/>
      </c>
    </row>
    <row r="235" spans="2:17" s="2997" customFormat="1" ht="12.75">
      <c r="B235" s="3002"/>
      <c r="C235" s="3003"/>
      <c r="D235" s="3003"/>
      <c r="E235" s="3003"/>
      <c r="F235" s="3003"/>
      <c r="G235" s="3003"/>
      <c r="H235" s="3004"/>
      <c r="I235" s="3005"/>
      <c r="J235" s="3006" t="str">
        <f t="shared" si="12"/>
        <v/>
      </c>
      <c r="K235" s="3005"/>
      <c r="L235" s="3005"/>
      <c r="M235" s="3006" t="str">
        <f t="shared" si="13"/>
        <v/>
      </c>
      <c r="N235" s="3005"/>
      <c r="O235" s="3005"/>
      <c r="P235" s="3006" t="str">
        <f t="shared" si="14"/>
        <v/>
      </c>
      <c r="Q235" s="3006" t="str">
        <f t="shared" si="15"/>
        <v/>
      </c>
    </row>
    <row r="236" spans="2:17" s="2997" customFormat="1" ht="12.75">
      <c r="B236" s="3002"/>
      <c r="C236" s="3003"/>
      <c r="D236" s="3003"/>
      <c r="E236" s="3003"/>
      <c r="F236" s="3003"/>
      <c r="G236" s="3003"/>
      <c r="H236" s="3004"/>
      <c r="I236" s="3005"/>
      <c r="J236" s="3006" t="str">
        <f t="shared" si="12"/>
        <v/>
      </c>
      <c r="K236" s="3005"/>
      <c r="L236" s="3005"/>
      <c r="M236" s="3006" t="str">
        <f t="shared" si="13"/>
        <v/>
      </c>
      <c r="N236" s="3005"/>
      <c r="O236" s="3005"/>
      <c r="P236" s="3006" t="str">
        <f t="shared" si="14"/>
        <v/>
      </c>
      <c r="Q236" s="3006" t="str">
        <f t="shared" si="15"/>
        <v/>
      </c>
    </row>
    <row r="237" spans="2:17" s="2997" customFormat="1" ht="12.75">
      <c r="B237" s="3002"/>
      <c r="C237" s="3003"/>
      <c r="D237" s="3003"/>
      <c r="E237" s="3003"/>
      <c r="F237" s="3003"/>
      <c r="G237" s="3003"/>
      <c r="H237" s="3004"/>
      <c r="I237" s="3005"/>
      <c r="J237" s="3006" t="str">
        <f t="shared" si="12"/>
        <v/>
      </c>
      <c r="K237" s="3005"/>
      <c r="L237" s="3005"/>
      <c r="M237" s="3006" t="str">
        <f t="shared" si="13"/>
        <v/>
      </c>
      <c r="N237" s="3005"/>
      <c r="O237" s="3005"/>
      <c r="P237" s="3006" t="str">
        <f t="shared" si="14"/>
        <v/>
      </c>
      <c r="Q237" s="3006" t="str">
        <f t="shared" si="15"/>
        <v/>
      </c>
    </row>
    <row r="238" spans="2:17" s="2997" customFormat="1" ht="12.75">
      <c r="B238" s="3002"/>
      <c r="C238" s="3003"/>
      <c r="D238" s="3003"/>
      <c r="E238" s="3003"/>
      <c r="F238" s="3003"/>
      <c r="G238" s="3003"/>
      <c r="H238" s="3004"/>
      <c r="I238" s="3005"/>
      <c r="J238" s="3006" t="str">
        <f t="shared" si="12"/>
        <v/>
      </c>
      <c r="K238" s="3005"/>
      <c r="L238" s="3005"/>
      <c r="M238" s="3006" t="str">
        <f t="shared" si="13"/>
        <v/>
      </c>
      <c r="N238" s="3005"/>
      <c r="O238" s="3005"/>
      <c r="P238" s="3006" t="str">
        <f t="shared" si="14"/>
        <v/>
      </c>
      <c r="Q238" s="3006" t="str">
        <f t="shared" si="15"/>
        <v/>
      </c>
    </row>
    <row r="239" spans="2:17" s="2997" customFormat="1" ht="12.75">
      <c r="B239" s="3002"/>
      <c r="C239" s="3003"/>
      <c r="D239" s="3003"/>
      <c r="E239" s="3003"/>
      <c r="F239" s="3003"/>
      <c r="G239" s="3003"/>
      <c r="H239" s="3004"/>
      <c r="I239" s="3005"/>
      <c r="J239" s="3006" t="str">
        <f t="shared" si="12"/>
        <v/>
      </c>
      <c r="K239" s="3005"/>
      <c r="L239" s="3005"/>
      <c r="M239" s="3006" t="str">
        <f t="shared" si="13"/>
        <v/>
      </c>
      <c r="N239" s="3005"/>
      <c r="O239" s="3005"/>
      <c r="P239" s="3006" t="str">
        <f t="shared" si="14"/>
        <v/>
      </c>
      <c r="Q239" s="3006" t="str">
        <f t="shared" si="15"/>
        <v/>
      </c>
    </row>
    <row r="240" spans="2:17" s="2997" customFormat="1" ht="12.75">
      <c r="B240" s="3002"/>
      <c r="C240" s="3003"/>
      <c r="D240" s="3003"/>
      <c r="E240" s="3003"/>
      <c r="F240" s="3003"/>
      <c r="G240" s="3003"/>
      <c r="H240" s="3004"/>
      <c r="I240" s="3005"/>
      <c r="J240" s="3006" t="str">
        <f t="shared" si="12"/>
        <v/>
      </c>
      <c r="K240" s="3005"/>
      <c r="L240" s="3005"/>
      <c r="M240" s="3006" t="str">
        <f t="shared" si="13"/>
        <v/>
      </c>
      <c r="N240" s="3005"/>
      <c r="O240" s="3005"/>
      <c r="P240" s="3006" t="str">
        <f t="shared" si="14"/>
        <v/>
      </c>
      <c r="Q240" s="3006" t="str">
        <f t="shared" si="15"/>
        <v/>
      </c>
    </row>
    <row r="241" spans="2:17" s="2997" customFormat="1" ht="12.75">
      <c r="B241" s="3002"/>
      <c r="C241" s="3003"/>
      <c r="D241" s="3003"/>
      <c r="E241" s="3003"/>
      <c r="F241" s="3003"/>
      <c r="G241" s="3003"/>
      <c r="H241" s="3004"/>
      <c r="I241" s="3005"/>
      <c r="J241" s="3006" t="str">
        <f t="shared" si="12"/>
        <v/>
      </c>
      <c r="K241" s="3005"/>
      <c r="L241" s="3005"/>
      <c r="M241" s="3006" t="str">
        <f t="shared" si="13"/>
        <v/>
      </c>
      <c r="N241" s="3005"/>
      <c r="O241" s="3005"/>
      <c r="P241" s="3006" t="str">
        <f t="shared" si="14"/>
        <v/>
      </c>
      <c r="Q241" s="3006" t="str">
        <f t="shared" si="15"/>
        <v/>
      </c>
    </row>
    <row r="242" spans="2:17" s="2997" customFormat="1" ht="12.75">
      <c r="B242" s="3002"/>
      <c r="C242" s="3003"/>
      <c r="D242" s="3003"/>
      <c r="E242" s="3003"/>
      <c r="F242" s="3003"/>
      <c r="G242" s="3003"/>
      <c r="H242" s="3004"/>
      <c r="I242" s="3005"/>
      <c r="J242" s="3006" t="str">
        <f t="shared" si="12"/>
        <v/>
      </c>
      <c r="K242" s="3005"/>
      <c r="L242" s="3005"/>
      <c r="M242" s="3006" t="str">
        <f t="shared" si="13"/>
        <v/>
      </c>
      <c r="N242" s="3005"/>
      <c r="O242" s="3005"/>
      <c r="P242" s="3006" t="str">
        <f t="shared" si="14"/>
        <v/>
      </c>
      <c r="Q242" s="3006" t="str">
        <f t="shared" si="15"/>
        <v/>
      </c>
    </row>
    <row r="243" spans="2:17" s="2997" customFormat="1" ht="12.75">
      <c r="B243" s="3002"/>
      <c r="C243" s="3003"/>
      <c r="D243" s="3003"/>
      <c r="E243" s="3003"/>
      <c r="F243" s="3003"/>
      <c r="G243" s="3003"/>
      <c r="H243" s="3004"/>
      <c r="I243" s="3005"/>
      <c r="J243" s="3006" t="str">
        <f t="shared" si="12"/>
        <v/>
      </c>
      <c r="K243" s="3005"/>
      <c r="L243" s="3005"/>
      <c r="M243" s="3006" t="str">
        <f t="shared" si="13"/>
        <v/>
      </c>
      <c r="N243" s="3005"/>
      <c r="O243" s="3005"/>
      <c r="P243" s="3006" t="str">
        <f t="shared" si="14"/>
        <v/>
      </c>
      <c r="Q243" s="3006" t="str">
        <f t="shared" si="15"/>
        <v/>
      </c>
    </row>
    <row r="244" spans="2:17" s="2997" customFormat="1" ht="12.75">
      <c r="B244" s="3002"/>
      <c r="C244" s="3003"/>
      <c r="D244" s="3003"/>
      <c r="E244" s="3003"/>
      <c r="F244" s="3003"/>
      <c r="G244" s="3003"/>
      <c r="H244" s="3004"/>
      <c r="I244" s="3005"/>
      <c r="J244" s="3006" t="str">
        <f t="shared" si="12"/>
        <v/>
      </c>
      <c r="K244" s="3005"/>
      <c r="L244" s="3005"/>
      <c r="M244" s="3006" t="str">
        <f t="shared" si="13"/>
        <v/>
      </c>
      <c r="N244" s="3005"/>
      <c r="O244" s="3005"/>
      <c r="P244" s="3006" t="str">
        <f t="shared" si="14"/>
        <v/>
      </c>
      <c r="Q244" s="3006" t="str">
        <f t="shared" si="15"/>
        <v/>
      </c>
    </row>
    <row r="245" spans="2:17" s="2997" customFormat="1" ht="12.75">
      <c r="B245" s="3002"/>
      <c r="C245" s="3003"/>
      <c r="D245" s="3003"/>
      <c r="E245" s="3003"/>
      <c r="F245" s="3003"/>
      <c r="G245" s="3003"/>
      <c r="H245" s="3004"/>
      <c r="I245" s="3005"/>
      <c r="J245" s="3006" t="str">
        <f t="shared" si="12"/>
        <v/>
      </c>
      <c r="K245" s="3005"/>
      <c r="L245" s="3005"/>
      <c r="M245" s="3006" t="str">
        <f t="shared" si="13"/>
        <v/>
      </c>
      <c r="N245" s="3005"/>
      <c r="O245" s="3005"/>
      <c r="P245" s="3006" t="str">
        <f t="shared" si="14"/>
        <v/>
      </c>
      <c r="Q245" s="3006" t="str">
        <f t="shared" si="15"/>
        <v/>
      </c>
    </row>
    <row r="246" spans="2:17" s="2997" customFormat="1" ht="12.75">
      <c r="B246" s="3002"/>
      <c r="C246" s="3003"/>
      <c r="D246" s="3003"/>
      <c r="E246" s="3003"/>
      <c r="F246" s="3003"/>
      <c r="G246" s="3003"/>
      <c r="H246" s="3004"/>
      <c r="I246" s="3005"/>
      <c r="J246" s="3006" t="str">
        <f t="shared" si="12"/>
        <v/>
      </c>
      <c r="K246" s="3005"/>
      <c r="L246" s="3005"/>
      <c r="M246" s="3006" t="str">
        <f t="shared" si="13"/>
        <v/>
      </c>
      <c r="N246" s="3005"/>
      <c r="O246" s="3005"/>
      <c r="P246" s="3006" t="str">
        <f t="shared" si="14"/>
        <v/>
      </c>
      <c r="Q246" s="3006" t="str">
        <f t="shared" si="15"/>
        <v/>
      </c>
    </row>
    <row r="247" spans="2:17" s="2997" customFormat="1" ht="12.75">
      <c r="B247" s="3002"/>
      <c r="C247" s="3003"/>
      <c r="D247" s="3003"/>
      <c r="E247" s="3003"/>
      <c r="F247" s="3003"/>
      <c r="G247" s="3003"/>
      <c r="H247" s="3004"/>
      <c r="I247" s="3005"/>
      <c r="J247" s="3006" t="str">
        <f t="shared" si="12"/>
        <v/>
      </c>
      <c r="K247" s="3005"/>
      <c r="L247" s="3005"/>
      <c r="M247" s="3006" t="str">
        <f t="shared" si="13"/>
        <v/>
      </c>
      <c r="N247" s="3005"/>
      <c r="O247" s="3005"/>
      <c r="P247" s="3006" t="str">
        <f t="shared" si="14"/>
        <v/>
      </c>
      <c r="Q247" s="3006" t="str">
        <f t="shared" si="15"/>
        <v/>
      </c>
    </row>
    <row r="248" spans="2:17" s="2997" customFormat="1" ht="12.75">
      <c r="B248" s="3002"/>
      <c r="C248" s="3003"/>
      <c r="D248" s="3003"/>
      <c r="E248" s="3003"/>
      <c r="F248" s="3003"/>
      <c r="G248" s="3003"/>
      <c r="H248" s="3004"/>
      <c r="I248" s="3005"/>
      <c r="J248" s="3006" t="str">
        <f t="shared" si="12"/>
        <v/>
      </c>
      <c r="K248" s="3005"/>
      <c r="L248" s="3005"/>
      <c r="M248" s="3006" t="str">
        <f t="shared" si="13"/>
        <v/>
      </c>
      <c r="N248" s="3005"/>
      <c r="O248" s="3005"/>
      <c r="P248" s="3006" t="str">
        <f t="shared" si="14"/>
        <v/>
      </c>
      <c r="Q248" s="3006" t="str">
        <f t="shared" si="15"/>
        <v/>
      </c>
    </row>
    <row r="249" spans="2:17" s="2997" customFormat="1" ht="12.75">
      <c r="B249" s="3002"/>
      <c r="C249" s="3003"/>
      <c r="D249" s="3003"/>
      <c r="E249" s="3003"/>
      <c r="F249" s="3003"/>
      <c r="G249" s="3003"/>
      <c r="H249" s="3004"/>
      <c r="I249" s="3005"/>
      <c r="J249" s="3006" t="str">
        <f t="shared" si="12"/>
        <v/>
      </c>
      <c r="K249" s="3005"/>
      <c r="L249" s="3005"/>
      <c r="M249" s="3006" t="str">
        <f t="shared" si="13"/>
        <v/>
      </c>
      <c r="N249" s="3005"/>
      <c r="O249" s="3005"/>
      <c r="P249" s="3006" t="str">
        <f t="shared" si="14"/>
        <v/>
      </c>
      <c r="Q249" s="3006" t="str">
        <f t="shared" si="15"/>
        <v/>
      </c>
    </row>
    <row r="250" spans="2:17" s="2997" customFormat="1" ht="12.75">
      <c r="B250" s="3002"/>
      <c r="C250" s="3003"/>
      <c r="D250" s="3003"/>
      <c r="E250" s="3003"/>
      <c r="F250" s="3003"/>
      <c r="G250" s="3003"/>
      <c r="H250" s="3004"/>
      <c r="I250" s="3005"/>
      <c r="J250" s="3006" t="str">
        <f t="shared" si="12"/>
        <v/>
      </c>
      <c r="K250" s="3005"/>
      <c r="L250" s="3005"/>
      <c r="M250" s="3006" t="str">
        <f t="shared" si="13"/>
        <v/>
      </c>
      <c r="N250" s="3005"/>
      <c r="O250" s="3005"/>
      <c r="P250" s="3006" t="str">
        <f t="shared" si="14"/>
        <v/>
      </c>
      <c r="Q250" s="3006" t="str">
        <f t="shared" si="15"/>
        <v/>
      </c>
    </row>
    <row r="251" spans="2:17" s="2997" customFormat="1" ht="12.75">
      <c r="B251" s="3002"/>
      <c r="C251" s="3003"/>
      <c r="D251" s="3003"/>
      <c r="E251" s="3003"/>
      <c r="F251" s="3003"/>
      <c r="G251" s="3003"/>
      <c r="H251" s="3004"/>
      <c r="I251" s="3005"/>
      <c r="J251" s="3006" t="str">
        <f t="shared" si="12"/>
        <v/>
      </c>
      <c r="K251" s="3005"/>
      <c r="L251" s="3005"/>
      <c r="M251" s="3006" t="str">
        <f t="shared" si="13"/>
        <v/>
      </c>
      <c r="N251" s="3005"/>
      <c r="O251" s="3005"/>
      <c r="P251" s="3006" t="str">
        <f t="shared" si="14"/>
        <v/>
      </c>
      <c r="Q251" s="3006" t="str">
        <f t="shared" si="15"/>
        <v/>
      </c>
    </row>
    <row r="252" spans="2:17" s="2997" customFormat="1" ht="12.75">
      <c r="B252" s="3002"/>
      <c r="C252" s="3003"/>
      <c r="D252" s="3003"/>
      <c r="E252" s="3003"/>
      <c r="F252" s="3003"/>
      <c r="G252" s="3003"/>
      <c r="H252" s="3004"/>
      <c r="I252" s="3005"/>
      <c r="J252" s="3006" t="str">
        <f t="shared" si="12"/>
        <v/>
      </c>
      <c r="K252" s="3005"/>
      <c r="L252" s="3005"/>
      <c r="M252" s="3006" t="str">
        <f t="shared" si="13"/>
        <v/>
      </c>
      <c r="N252" s="3005"/>
      <c r="O252" s="3005"/>
      <c r="P252" s="3006" t="str">
        <f t="shared" si="14"/>
        <v/>
      </c>
      <c r="Q252" s="3006" t="str">
        <f t="shared" si="15"/>
        <v/>
      </c>
    </row>
    <row r="253" spans="2:17" s="2997" customFormat="1" ht="12.75">
      <c r="B253" s="3002"/>
      <c r="C253" s="3003"/>
      <c r="D253" s="3003"/>
      <c r="E253" s="3003"/>
      <c r="F253" s="3003"/>
      <c r="G253" s="3003"/>
      <c r="H253" s="3004"/>
      <c r="I253" s="3005"/>
      <c r="J253" s="3006" t="str">
        <f t="shared" si="12"/>
        <v/>
      </c>
      <c r="K253" s="3005"/>
      <c r="L253" s="3005"/>
      <c r="M253" s="3006" t="str">
        <f t="shared" si="13"/>
        <v/>
      </c>
      <c r="N253" s="3005"/>
      <c r="O253" s="3005"/>
      <c r="P253" s="3006" t="str">
        <f t="shared" si="14"/>
        <v/>
      </c>
      <c r="Q253" s="3006" t="str">
        <f t="shared" si="15"/>
        <v/>
      </c>
    </row>
    <row r="254" spans="2:17" s="2997" customFormat="1" ht="12.75">
      <c r="B254" s="3002"/>
      <c r="C254" s="3003"/>
      <c r="D254" s="3003"/>
      <c r="E254" s="3003"/>
      <c r="F254" s="3003"/>
      <c r="G254" s="3003"/>
      <c r="H254" s="3004"/>
      <c r="I254" s="3005"/>
      <c r="J254" s="3006" t="str">
        <f t="shared" si="12"/>
        <v/>
      </c>
      <c r="K254" s="3005"/>
      <c r="L254" s="3005"/>
      <c r="M254" s="3006" t="str">
        <f t="shared" si="13"/>
        <v/>
      </c>
      <c r="N254" s="3005"/>
      <c r="O254" s="3005"/>
      <c r="P254" s="3006" t="str">
        <f t="shared" si="14"/>
        <v/>
      </c>
      <c r="Q254" s="3006" t="str">
        <f t="shared" si="15"/>
        <v/>
      </c>
    </row>
    <row r="255" spans="2:17" s="2997" customFormat="1" ht="12.75">
      <c r="B255" s="3002"/>
      <c r="C255" s="3003"/>
      <c r="D255" s="3003"/>
      <c r="E255" s="3003"/>
      <c r="F255" s="3003"/>
      <c r="G255" s="3003"/>
      <c r="H255" s="3004"/>
      <c r="I255" s="3005"/>
      <c r="J255" s="3006" t="str">
        <f t="shared" si="12"/>
        <v/>
      </c>
      <c r="K255" s="3005"/>
      <c r="L255" s="3005"/>
      <c r="M255" s="3006" t="str">
        <f t="shared" si="13"/>
        <v/>
      </c>
      <c r="N255" s="3005"/>
      <c r="O255" s="3005"/>
      <c r="P255" s="3006" t="str">
        <f t="shared" si="14"/>
        <v/>
      </c>
      <c r="Q255" s="3006" t="str">
        <f t="shared" si="15"/>
        <v/>
      </c>
    </row>
    <row r="256" spans="2:17" s="2997" customFormat="1" ht="12.75">
      <c r="B256" s="3002"/>
      <c r="C256" s="3003"/>
      <c r="D256" s="3003"/>
      <c r="E256" s="3003"/>
      <c r="F256" s="3003"/>
      <c r="G256" s="3003"/>
      <c r="H256" s="3004"/>
      <c r="I256" s="3005"/>
      <c r="J256" s="3006" t="str">
        <f t="shared" si="12"/>
        <v/>
      </c>
      <c r="K256" s="3005"/>
      <c r="L256" s="3005"/>
      <c r="M256" s="3006" t="str">
        <f t="shared" si="13"/>
        <v/>
      </c>
      <c r="N256" s="3005"/>
      <c r="O256" s="3005"/>
      <c r="P256" s="3006" t="str">
        <f t="shared" si="14"/>
        <v/>
      </c>
      <c r="Q256" s="3006" t="str">
        <f t="shared" si="15"/>
        <v/>
      </c>
    </row>
    <row r="257" spans="2:17" s="2997" customFormat="1" ht="12.75">
      <c r="B257" s="3002"/>
      <c r="C257" s="3003"/>
      <c r="D257" s="3003"/>
      <c r="E257" s="3003"/>
      <c r="F257" s="3003"/>
      <c r="G257" s="3003"/>
      <c r="H257" s="3004"/>
      <c r="I257" s="3005"/>
      <c r="J257" s="3006" t="str">
        <f t="shared" si="12"/>
        <v/>
      </c>
      <c r="K257" s="3005"/>
      <c r="L257" s="3005"/>
      <c r="M257" s="3006" t="str">
        <f t="shared" si="13"/>
        <v/>
      </c>
      <c r="N257" s="3005"/>
      <c r="O257" s="3005"/>
      <c r="P257" s="3006" t="str">
        <f t="shared" si="14"/>
        <v/>
      </c>
      <c r="Q257" s="3006" t="str">
        <f t="shared" si="15"/>
        <v/>
      </c>
    </row>
    <row r="258" spans="2:17" s="2997" customFormat="1" ht="12.75">
      <c r="B258" s="3002"/>
      <c r="C258" s="3003"/>
      <c r="D258" s="3003"/>
      <c r="E258" s="3003"/>
      <c r="F258" s="3003"/>
      <c r="G258" s="3003"/>
      <c r="H258" s="3004"/>
      <c r="I258" s="3005"/>
      <c r="J258" s="3006" t="str">
        <f t="shared" si="12"/>
        <v/>
      </c>
      <c r="K258" s="3005"/>
      <c r="L258" s="3005"/>
      <c r="M258" s="3006" t="str">
        <f t="shared" si="13"/>
        <v/>
      </c>
      <c r="N258" s="3005"/>
      <c r="O258" s="3005"/>
      <c r="P258" s="3006" t="str">
        <f t="shared" si="14"/>
        <v/>
      </c>
      <c r="Q258" s="3006" t="str">
        <f t="shared" si="15"/>
        <v/>
      </c>
    </row>
    <row r="259" spans="2:17" s="2997" customFormat="1" ht="12.75">
      <c r="B259" s="3002"/>
      <c r="C259" s="3003"/>
      <c r="D259" s="3003"/>
      <c r="E259" s="3003"/>
      <c r="F259" s="3003"/>
      <c r="G259" s="3003"/>
      <c r="H259" s="3004"/>
      <c r="I259" s="3005"/>
      <c r="J259" s="3006" t="str">
        <f t="shared" si="12"/>
        <v/>
      </c>
      <c r="K259" s="3005"/>
      <c r="L259" s="3005"/>
      <c r="M259" s="3006" t="str">
        <f t="shared" si="13"/>
        <v/>
      </c>
      <c r="N259" s="3005"/>
      <c r="O259" s="3005"/>
      <c r="P259" s="3006" t="str">
        <f t="shared" si="14"/>
        <v/>
      </c>
      <c r="Q259" s="3006" t="str">
        <f t="shared" si="15"/>
        <v/>
      </c>
    </row>
    <row r="260" spans="2:17" s="2997" customFormat="1" ht="12.75">
      <c r="B260" s="3002"/>
      <c r="C260" s="3003"/>
      <c r="D260" s="3003"/>
      <c r="E260" s="3003"/>
      <c r="F260" s="3003"/>
      <c r="G260" s="3003"/>
      <c r="H260" s="3004"/>
      <c r="I260" s="3005"/>
      <c r="J260" s="3006" t="str">
        <f t="shared" si="12"/>
        <v/>
      </c>
      <c r="K260" s="3005"/>
      <c r="L260" s="3005"/>
      <c r="M260" s="3006" t="str">
        <f t="shared" si="13"/>
        <v/>
      </c>
      <c r="N260" s="3005"/>
      <c r="O260" s="3005"/>
      <c r="P260" s="3006" t="str">
        <f t="shared" si="14"/>
        <v/>
      </c>
      <c r="Q260" s="3006" t="str">
        <f t="shared" si="15"/>
        <v/>
      </c>
    </row>
    <row r="261" spans="2:17" s="2997" customFormat="1" ht="12.75">
      <c r="B261" s="3002"/>
      <c r="C261" s="3003"/>
      <c r="D261" s="3003"/>
      <c r="E261" s="3003"/>
      <c r="F261" s="3003"/>
      <c r="G261" s="3003"/>
      <c r="H261" s="3004"/>
      <c r="I261" s="3005"/>
      <c r="J261" s="3006" t="str">
        <f t="shared" si="12"/>
        <v/>
      </c>
      <c r="K261" s="3005"/>
      <c r="L261" s="3005"/>
      <c r="M261" s="3006" t="str">
        <f t="shared" si="13"/>
        <v/>
      </c>
      <c r="N261" s="3005"/>
      <c r="O261" s="3005"/>
      <c r="P261" s="3006" t="str">
        <f t="shared" si="14"/>
        <v/>
      </c>
      <c r="Q261" s="3006" t="str">
        <f t="shared" si="15"/>
        <v/>
      </c>
    </row>
    <row r="262" spans="2:17" s="2997" customFormat="1" ht="12.75">
      <c r="B262" s="3002"/>
      <c r="C262" s="3003"/>
      <c r="D262" s="3003"/>
      <c r="E262" s="3003"/>
      <c r="F262" s="3003"/>
      <c r="G262" s="3003"/>
      <c r="H262" s="3004"/>
      <c r="I262" s="3005"/>
      <c r="J262" s="3006" t="str">
        <f t="shared" si="12"/>
        <v/>
      </c>
      <c r="K262" s="3005"/>
      <c r="L262" s="3005"/>
      <c r="M262" s="3006" t="str">
        <f t="shared" si="13"/>
        <v/>
      </c>
      <c r="N262" s="3005"/>
      <c r="O262" s="3005"/>
      <c r="P262" s="3006" t="str">
        <f t="shared" si="14"/>
        <v/>
      </c>
      <c r="Q262" s="3006" t="str">
        <f t="shared" si="15"/>
        <v/>
      </c>
    </row>
    <row r="263" spans="2:17" s="2997" customFormat="1" ht="12.75">
      <c r="B263" s="3002"/>
      <c r="C263" s="3003"/>
      <c r="D263" s="3003"/>
      <c r="E263" s="3003"/>
      <c r="F263" s="3003"/>
      <c r="G263" s="3003"/>
      <c r="H263" s="3004"/>
      <c r="I263" s="3005"/>
      <c r="J263" s="3006" t="str">
        <f t="shared" si="12"/>
        <v/>
      </c>
      <c r="K263" s="3005"/>
      <c r="L263" s="3005"/>
      <c r="M263" s="3006" t="str">
        <f t="shared" si="13"/>
        <v/>
      </c>
      <c r="N263" s="3005"/>
      <c r="O263" s="3005"/>
      <c r="P263" s="3006" t="str">
        <f t="shared" si="14"/>
        <v/>
      </c>
      <c r="Q263" s="3006" t="str">
        <f t="shared" si="15"/>
        <v/>
      </c>
    </row>
    <row r="264" spans="2:17" s="2997" customFormat="1" ht="12.75">
      <c r="B264" s="3002"/>
      <c r="C264" s="3003"/>
      <c r="D264" s="3003"/>
      <c r="E264" s="3003"/>
      <c r="F264" s="3003"/>
      <c r="G264" s="3003"/>
      <c r="H264" s="3004"/>
      <c r="I264" s="3005"/>
      <c r="J264" s="3006" t="str">
        <f t="shared" si="12"/>
        <v/>
      </c>
      <c r="K264" s="3005"/>
      <c r="L264" s="3005"/>
      <c r="M264" s="3006" t="str">
        <f t="shared" si="13"/>
        <v/>
      </c>
      <c r="N264" s="3005"/>
      <c r="O264" s="3005"/>
      <c r="P264" s="3006" t="str">
        <f t="shared" si="14"/>
        <v/>
      </c>
      <c r="Q264" s="3006" t="str">
        <f t="shared" si="15"/>
        <v/>
      </c>
    </row>
    <row r="265" spans="2:17" s="2997" customFormat="1" ht="12.75">
      <c r="B265" s="3002"/>
      <c r="C265" s="3003"/>
      <c r="D265" s="3003"/>
      <c r="E265" s="3003"/>
      <c r="F265" s="3003"/>
      <c r="G265" s="3003"/>
      <c r="H265" s="3004"/>
      <c r="I265" s="3005"/>
      <c r="J265" s="3006" t="str">
        <f t="shared" si="12"/>
        <v/>
      </c>
      <c r="K265" s="3005"/>
      <c r="L265" s="3005"/>
      <c r="M265" s="3006" t="str">
        <f t="shared" si="13"/>
        <v/>
      </c>
      <c r="N265" s="3005"/>
      <c r="O265" s="3005"/>
      <c r="P265" s="3006" t="str">
        <f t="shared" si="14"/>
        <v/>
      </c>
      <c r="Q265" s="3006" t="str">
        <f t="shared" si="15"/>
        <v/>
      </c>
    </row>
    <row r="266" spans="2:17" s="2997" customFormat="1" ht="12.75">
      <c r="B266" s="3002"/>
      <c r="C266" s="3003"/>
      <c r="D266" s="3003"/>
      <c r="E266" s="3003"/>
      <c r="F266" s="3003"/>
      <c r="G266" s="3003"/>
      <c r="H266" s="3004"/>
      <c r="I266" s="3005"/>
      <c r="J266" s="3006" t="str">
        <f t="shared" si="12"/>
        <v/>
      </c>
      <c r="K266" s="3005"/>
      <c r="L266" s="3005"/>
      <c r="M266" s="3006" t="str">
        <f t="shared" si="13"/>
        <v/>
      </c>
      <c r="N266" s="3005"/>
      <c r="O266" s="3005"/>
      <c r="P266" s="3006" t="str">
        <f t="shared" si="14"/>
        <v/>
      </c>
      <c r="Q266" s="3006" t="str">
        <f t="shared" si="15"/>
        <v/>
      </c>
    </row>
    <row r="267" spans="2:17" s="2997" customFormat="1" ht="12.75">
      <c r="B267" s="3002"/>
      <c r="C267" s="3003"/>
      <c r="D267" s="3003"/>
      <c r="E267" s="3003"/>
      <c r="F267" s="3003"/>
      <c r="G267" s="3003"/>
      <c r="H267" s="3004"/>
      <c r="I267" s="3005"/>
      <c r="J267" s="3006" t="str">
        <f t="shared" si="12"/>
        <v/>
      </c>
      <c r="K267" s="3005"/>
      <c r="L267" s="3005"/>
      <c r="M267" s="3006" t="str">
        <f t="shared" si="13"/>
        <v/>
      </c>
      <c r="N267" s="3005"/>
      <c r="O267" s="3005"/>
      <c r="P267" s="3006" t="str">
        <f t="shared" si="14"/>
        <v/>
      </c>
      <c r="Q267" s="3006" t="str">
        <f t="shared" si="15"/>
        <v/>
      </c>
    </row>
    <row r="268" spans="2:17" s="2997" customFormat="1" ht="12.75">
      <c r="B268" s="3002"/>
      <c r="C268" s="3003"/>
      <c r="D268" s="3003"/>
      <c r="E268" s="3003"/>
      <c r="F268" s="3003"/>
      <c r="G268" s="3003"/>
      <c r="H268" s="3004"/>
      <c r="I268" s="3005"/>
      <c r="J268" s="3006" t="str">
        <f t="shared" si="12"/>
        <v/>
      </c>
      <c r="K268" s="3005"/>
      <c r="L268" s="3005"/>
      <c r="M268" s="3006" t="str">
        <f t="shared" si="13"/>
        <v/>
      </c>
      <c r="N268" s="3005"/>
      <c r="O268" s="3005"/>
      <c r="P268" s="3006" t="str">
        <f t="shared" si="14"/>
        <v/>
      </c>
      <c r="Q268" s="3006" t="str">
        <f t="shared" si="15"/>
        <v/>
      </c>
    </row>
    <row r="269" spans="2:17" s="2997" customFormat="1" ht="12.75">
      <c r="B269" s="3002"/>
      <c r="C269" s="3003"/>
      <c r="D269" s="3003"/>
      <c r="E269" s="3003"/>
      <c r="F269" s="3003"/>
      <c r="G269" s="3003"/>
      <c r="H269" s="3004"/>
      <c r="I269" s="3005"/>
      <c r="J269" s="3006" t="str">
        <f t="shared" si="12"/>
        <v/>
      </c>
      <c r="K269" s="3005"/>
      <c r="L269" s="3005"/>
      <c r="M269" s="3006" t="str">
        <f t="shared" si="13"/>
        <v/>
      </c>
      <c r="N269" s="3005"/>
      <c r="O269" s="3005"/>
      <c r="P269" s="3006" t="str">
        <f t="shared" si="14"/>
        <v/>
      </c>
      <c r="Q269" s="3006" t="str">
        <f t="shared" si="15"/>
        <v/>
      </c>
    </row>
    <row r="270" spans="2:17" s="2997" customFormat="1" ht="12.75">
      <c r="B270" s="3002"/>
      <c r="C270" s="3003"/>
      <c r="D270" s="3003"/>
      <c r="E270" s="3003"/>
      <c r="F270" s="3003"/>
      <c r="G270" s="3003"/>
      <c r="H270" s="3004"/>
      <c r="I270" s="3005"/>
      <c r="J270" s="3006" t="str">
        <f t="shared" si="12"/>
        <v/>
      </c>
      <c r="K270" s="3005"/>
      <c r="L270" s="3005"/>
      <c r="M270" s="3006" t="str">
        <f t="shared" si="13"/>
        <v/>
      </c>
      <c r="N270" s="3005"/>
      <c r="O270" s="3005"/>
      <c r="P270" s="3006" t="str">
        <f t="shared" si="14"/>
        <v/>
      </c>
      <c r="Q270" s="3006" t="str">
        <f t="shared" si="15"/>
        <v/>
      </c>
    </row>
    <row r="271" spans="2:17" s="2997" customFormat="1" ht="12.75">
      <c r="B271" s="3002"/>
      <c r="C271" s="3003"/>
      <c r="D271" s="3003"/>
      <c r="E271" s="3003"/>
      <c r="F271" s="3003"/>
      <c r="G271" s="3003"/>
      <c r="H271" s="3004"/>
      <c r="I271" s="3005"/>
      <c r="J271" s="3006" t="str">
        <f t="shared" si="12"/>
        <v/>
      </c>
      <c r="K271" s="3005"/>
      <c r="L271" s="3005"/>
      <c r="M271" s="3006" t="str">
        <f t="shared" si="13"/>
        <v/>
      </c>
      <c r="N271" s="3005"/>
      <c r="O271" s="3005"/>
      <c r="P271" s="3006" t="str">
        <f t="shared" si="14"/>
        <v/>
      </c>
      <c r="Q271" s="3006" t="str">
        <f t="shared" si="15"/>
        <v/>
      </c>
    </row>
    <row r="272" spans="2:17" s="2997" customFormat="1" ht="12.75">
      <c r="B272" s="3002"/>
      <c r="C272" s="3003"/>
      <c r="D272" s="3003"/>
      <c r="E272" s="3003"/>
      <c r="F272" s="3003"/>
      <c r="G272" s="3003"/>
      <c r="H272" s="3004"/>
      <c r="I272" s="3005"/>
      <c r="J272" s="3006" t="str">
        <f t="shared" ref="J272:J335" si="16">IF(OR(C272="Yes",D272="Yes",E272="Yes",F272="Yes",G272="Yes",I272="High",H272&gt;$C$8),"High",IF(OR(AND(H272&gt;$C$9,H272&lt;=$D$9),I272="Medium"),"Medium",IF(I272="Low","Low",IF(H272="","","Low"))))</f>
        <v/>
      </c>
      <c r="K272" s="3005"/>
      <c r="L272" s="3005"/>
      <c r="M272" s="3006" t="str">
        <f t="shared" ref="M272:M335" si="17">IF(OR(K272="Very high",L272="Very high"),"Very high",IF(OR(K272="High",L272="High"),"High",IF(OR(K272="Medium",L272="Medium"),"Medium",IF(OR(K272="Low",L272="Low"),"Low",""))))</f>
        <v/>
      </c>
      <c r="N272" s="3005"/>
      <c r="O272" s="3005"/>
      <c r="P272" s="3006" t="str">
        <f t="shared" ref="P272:P335" si="18">IF(OR(N272="Very high",O272="Very high"),"Very high",IF(OR(N272="High",O272="High"),"High",IF(OR(N272="Medium",O272="Medium"),"Medium",IF(OR(N272="Low",O272="Low"),"Low",""))))</f>
        <v/>
      </c>
      <c r="Q272" s="3006" t="str">
        <f t="shared" si="15"/>
        <v/>
      </c>
    </row>
    <row r="273" spans="2:17" s="2997" customFormat="1" ht="12.75">
      <c r="B273" s="3002"/>
      <c r="C273" s="3003"/>
      <c r="D273" s="3003"/>
      <c r="E273" s="3003"/>
      <c r="F273" s="3003"/>
      <c r="G273" s="3003"/>
      <c r="H273" s="3004"/>
      <c r="I273" s="3005"/>
      <c r="J273" s="3006" t="str">
        <f t="shared" si="16"/>
        <v/>
      </c>
      <c r="K273" s="3005"/>
      <c r="L273" s="3005"/>
      <c r="M273" s="3006" t="str">
        <f t="shared" si="17"/>
        <v/>
      </c>
      <c r="N273" s="3005"/>
      <c r="O273" s="3005"/>
      <c r="P273" s="3006" t="str">
        <f t="shared" si="18"/>
        <v/>
      </c>
      <c r="Q273" s="3006" t="str">
        <f t="shared" ref="Q273:Q336" si="19">IF(M273="Very high", "Very high", IF(OR(J273="High",M273="High"),"High",IF(OR(J273="Medium",M273="Medium"),"Medium",IF(OR(J273="Low",M273="Low"),"Low",""))))</f>
        <v/>
      </c>
    </row>
    <row r="274" spans="2:17" s="2997" customFormat="1" ht="12.75">
      <c r="B274" s="3002"/>
      <c r="C274" s="3003"/>
      <c r="D274" s="3003"/>
      <c r="E274" s="3003"/>
      <c r="F274" s="3003"/>
      <c r="G274" s="3003"/>
      <c r="H274" s="3004"/>
      <c r="I274" s="3005"/>
      <c r="J274" s="3006" t="str">
        <f t="shared" si="16"/>
        <v/>
      </c>
      <c r="K274" s="3005"/>
      <c r="L274" s="3005"/>
      <c r="M274" s="3006" t="str">
        <f t="shared" si="17"/>
        <v/>
      </c>
      <c r="N274" s="3005"/>
      <c r="O274" s="3005"/>
      <c r="P274" s="3006" t="str">
        <f t="shared" si="18"/>
        <v/>
      </c>
      <c r="Q274" s="3006" t="str">
        <f t="shared" si="19"/>
        <v/>
      </c>
    </row>
    <row r="275" spans="2:17" s="2997" customFormat="1" ht="12.75">
      <c r="B275" s="3002"/>
      <c r="C275" s="3003"/>
      <c r="D275" s="3003"/>
      <c r="E275" s="3003"/>
      <c r="F275" s="3003"/>
      <c r="G275" s="3003"/>
      <c r="H275" s="3004"/>
      <c r="I275" s="3005"/>
      <c r="J275" s="3006" t="str">
        <f t="shared" si="16"/>
        <v/>
      </c>
      <c r="K275" s="3005"/>
      <c r="L275" s="3005"/>
      <c r="M275" s="3006" t="str">
        <f t="shared" si="17"/>
        <v/>
      </c>
      <c r="N275" s="3005"/>
      <c r="O275" s="3005"/>
      <c r="P275" s="3006" t="str">
        <f t="shared" si="18"/>
        <v/>
      </c>
      <c r="Q275" s="3006" t="str">
        <f t="shared" si="19"/>
        <v/>
      </c>
    </row>
    <row r="276" spans="2:17" s="2997" customFormat="1" ht="12.75">
      <c r="B276" s="3002"/>
      <c r="C276" s="3003"/>
      <c r="D276" s="3003"/>
      <c r="E276" s="3003"/>
      <c r="F276" s="3003"/>
      <c r="G276" s="3003"/>
      <c r="H276" s="3004"/>
      <c r="I276" s="3005"/>
      <c r="J276" s="3006" t="str">
        <f t="shared" si="16"/>
        <v/>
      </c>
      <c r="K276" s="3005"/>
      <c r="L276" s="3005"/>
      <c r="M276" s="3006" t="str">
        <f t="shared" si="17"/>
        <v/>
      </c>
      <c r="N276" s="3005"/>
      <c r="O276" s="3005"/>
      <c r="P276" s="3006" t="str">
        <f t="shared" si="18"/>
        <v/>
      </c>
      <c r="Q276" s="3006" t="str">
        <f t="shared" si="19"/>
        <v/>
      </c>
    </row>
    <row r="277" spans="2:17" s="2997" customFormat="1" ht="12.75">
      <c r="B277" s="3002"/>
      <c r="C277" s="3003"/>
      <c r="D277" s="3003"/>
      <c r="E277" s="3003"/>
      <c r="F277" s="3003"/>
      <c r="G277" s="3003"/>
      <c r="H277" s="3004"/>
      <c r="I277" s="3005"/>
      <c r="J277" s="3006" t="str">
        <f t="shared" si="16"/>
        <v/>
      </c>
      <c r="K277" s="3005"/>
      <c r="L277" s="3005"/>
      <c r="M277" s="3006" t="str">
        <f t="shared" si="17"/>
        <v/>
      </c>
      <c r="N277" s="3005"/>
      <c r="O277" s="3005"/>
      <c r="P277" s="3006" t="str">
        <f t="shared" si="18"/>
        <v/>
      </c>
      <c r="Q277" s="3006" t="str">
        <f t="shared" si="19"/>
        <v/>
      </c>
    </row>
    <row r="278" spans="2:17" s="2997" customFormat="1" ht="12.75">
      <c r="B278" s="3002"/>
      <c r="C278" s="3003"/>
      <c r="D278" s="3003"/>
      <c r="E278" s="3003"/>
      <c r="F278" s="3003"/>
      <c r="G278" s="3003"/>
      <c r="H278" s="3004"/>
      <c r="I278" s="3005"/>
      <c r="J278" s="3006" t="str">
        <f t="shared" si="16"/>
        <v/>
      </c>
      <c r="K278" s="3005"/>
      <c r="L278" s="3005"/>
      <c r="M278" s="3006" t="str">
        <f t="shared" si="17"/>
        <v/>
      </c>
      <c r="N278" s="3005"/>
      <c r="O278" s="3005"/>
      <c r="P278" s="3006" t="str">
        <f t="shared" si="18"/>
        <v/>
      </c>
      <c r="Q278" s="3006" t="str">
        <f t="shared" si="19"/>
        <v/>
      </c>
    </row>
    <row r="279" spans="2:17" s="2997" customFormat="1" ht="12.75">
      <c r="B279" s="3002"/>
      <c r="C279" s="3003"/>
      <c r="D279" s="3003"/>
      <c r="E279" s="3003"/>
      <c r="F279" s="3003"/>
      <c r="G279" s="3003"/>
      <c r="H279" s="3004"/>
      <c r="I279" s="3005"/>
      <c r="J279" s="3006" t="str">
        <f t="shared" si="16"/>
        <v/>
      </c>
      <c r="K279" s="3005"/>
      <c r="L279" s="3005"/>
      <c r="M279" s="3006" t="str">
        <f t="shared" si="17"/>
        <v/>
      </c>
      <c r="N279" s="3005"/>
      <c r="O279" s="3005"/>
      <c r="P279" s="3006" t="str">
        <f t="shared" si="18"/>
        <v/>
      </c>
      <c r="Q279" s="3006" t="str">
        <f t="shared" si="19"/>
        <v/>
      </c>
    </row>
    <row r="280" spans="2:17" s="2997" customFormat="1" ht="12.75">
      <c r="B280" s="3002"/>
      <c r="C280" s="3003"/>
      <c r="D280" s="3003"/>
      <c r="E280" s="3003"/>
      <c r="F280" s="3003"/>
      <c r="G280" s="3003"/>
      <c r="H280" s="3004"/>
      <c r="I280" s="3005"/>
      <c r="J280" s="3006" t="str">
        <f t="shared" si="16"/>
        <v/>
      </c>
      <c r="K280" s="3005"/>
      <c r="L280" s="3005"/>
      <c r="M280" s="3006" t="str">
        <f t="shared" si="17"/>
        <v/>
      </c>
      <c r="N280" s="3005"/>
      <c r="O280" s="3005"/>
      <c r="P280" s="3006" t="str">
        <f t="shared" si="18"/>
        <v/>
      </c>
      <c r="Q280" s="3006" t="str">
        <f t="shared" si="19"/>
        <v/>
      </c>
    </row>
    <row r="281" spans="2:17" s="2997" customFormat="1" ht="12.75">
      <c r="B281" s="3002"/>
      <c r="C281" s="3003"/>
      <c r="D281" s="3003"/>
      <c r="E281" s="3003"/>
      <c r="F281" s="3003"/>
      <c r="G281" s="3003"/>
      <c r="H281" s="3004"/>
      <c r="I281" s="3005"/>
      <c r="J281" s="3006" t="str">
        <f t="shared" si="16"/>
        <v/>
      </c>
      <c r="K281" s="3005"/>
      <c r="L281" s="3005"/>
      <c r="M281" s="3006" t="str">
        <f t="shared" si="17"/>
        <v/>
      </c>
      <c r="N281" s="3005"/>
      <c r="O281" s="3005"/>
      <c r="P281" s="3006" t="str">
        <f t="shared" si="18"/>
        <v/>
      </c>
      <c r="Q281" s="3006" t="str">
        <f t="shared" si="19"/>
        <v/>
      </c>
    </row>
    <row r="282" spans="2:17" s="2997" customFormat="1" ht="12.75">
      <c r="B282" s="3002"/>
      <c r="C282" s="3003"/>
      <c r="D282" s="3003"/>
      <c r="E282" s="3003"/>
      <c r="F282" s="3003"/>
      <c r="G282" s="3003"/>
      <c r="H282" s="3004"/>
      <c r="I282" s="3005"/>
      <c r="J282" s="3006" t="str">
        <f t="shared" si="16"/>
        <v/>
      </c>
      <c r="K282" s="3005"/>
      <c r="L282" s="3005"/>
      <c r="M282" s="3006" t="str">
        <f t="shared" si="17"/>
        <v/>
      </c>
      <c r="N282" s="3005"/>
      <c r="O282" s="3005"/>
      <c r="P282" s="3006" t="str">
        <f t="shared" si="18"/>
        <v/>
      </c>
      <c r="Q282" s="3006" t="str">
        <f t="shared" si="19"/>
        <v/>
      </c>
    </row>
    <row r="283" spans="2:17" s="2997" customFormat="1" ht="12.75">
      <c r="B283" s="3002"/>
      <c r="C283" s="3003"/>
      <c r="D283" s="3003"/>
      <c r="E283" s="3003"/>
      <c r="F283" s="3003"/>
      <c r="G283" s="3003"/>
      <c r="H283" s="3004"/>
      <c r="I283" s="3005"/>
      <c r="J283" s="3006" t="str">
        <f t="shared" si="16"/>
        <v/>
      </c>
      <c r="K283" s="3005"/>
      <c r="L283" s="3005"/>
      <c r="M283" s="3006" t="str">
        <f t="shared" si="17"/>
        <v/>
      </c>
      <c r="N283" s="3005"/>
      <c r="O283" s="3005"/>
      <c r="P283" s="3006" t="str">
        <f t="shared" si="18"/>
        <v/>
      </c>
      <c r="Q283" s="3006" t="str">
        <f t="shared" si="19"/>
        <v/>
      </c>
    </row>
    <row r="284" spans="2:17" s="2997" customFormat="1" ht="12.75">
      <c r="B284" s="3002"/>
      <c r="C284" s="3003"/>
      <c r="D284" s="3003"/>
      <c r="E284" s="3003"/>
      <c r="F284" s="3003"/>
      <c r="G284" s="3003"/>
      <c r="H284" s="3004"/>
      <c r="I284" s="3005"/>
      <c r="J284" s="3006" t="str">
        <f t="shared" si="16"/>
        <v/>
      </c>
      <c r="K284" s="3005"/>
      <c r="L284" s="3005"/>
      <c r="M284" s="3006" t="str">
        <f t="shared" si="17"/>
        <v/>
      </c>
      <c r="N284" s="3005"/>
      <c r="O284" s="3005"/>
      <c r="P284" s="3006" t="str">
        <f t="shared" si="18"/>
        <v/>
      </c>
      <c r="Q284" s="3006" t="str">
        <f t="shared" si="19"/>
        <v/>
      </c>
    </row>
    <row r="285" spans="2:17" s="2997" customFormat="1" ht="12.75">
      <c r="B285" s="3002"/>
      <c r="C285" s="3003"/>
      <c r="D285" s="3003"/>
      <c r="E285" s="3003"/>
      <c r="F285" s="3003"/>
      <c r="G285" s="3003"/>
      <c r="H285" s="3004"/>
      <c r="I285" s="3005"/>
      <c r="J285" s="3006" t="str">
        <f t="shared" si="16"/>
        <v/>
      </c>
      <c r="K285" s="3005"/>
      <c r="L285" s="3005"/>
      <c r="M285" s="3006" t="str">
        <f t="shared" si="17"/>
        <v/>
      </c>
      <c r="N285" s="3005"/>
      <c r="O285" s="3005"/>
      <c r="P285" s="3006" t="str">
        <f t="shared" si="18"/>
        <v/>
      </c>
      <c r="Q285" s="3006" t="str">
        <f t="shared" si="19"/>
        <v/>
      </c>
    </row>
    <row r="286" spans="2:17" s="2997" customFormat="1" ht="12.75">
      <c r="B286" s="3002"/>
      <c r="C286" s="3003"/>
      <c r="D286" s="3003"/>
      <c r="E286" s="3003"/>
      <c r="F286" s="3003"/>
      <c r="G286" s="3003"/>
      <c r="H286" s="3004"/>
      <c r="I286" s="3005"/>
      <c r="J286" s="3006" t="str">
        <f t="shared" si="16"/>
        <v/>
      </c>
      <c r="K286" s="3005"/>
      <c r="L286" s="3005"/>
      <c r="M286" s="3006" t="str">
        <f t="shared" si="17"/>
        <v/>
      </c>
      <c r="N286" s="3005"/>
      <c r="O286" s="3005"/>
      <c r="P286" s="3006" t="str">
        <f t="shared" si="18"/>
        <v/>
      </c>
      <c r="Q286" s="3006" t="str">
        <f t="shared" si="19"/>
        <v/>
      </c>
    </row>
    <row r="287" spans="2:17" s="2997" customFormat="1" ht="12.75">
      <c r="B287" s="3002"/>
      <c r="C287" s="3003"/>
      <c r="D287" s="3003"/>
      <c r="E287" s="3003"/>
      <c r="F287" s="3003"/>
      <c r="G287" s="3003"/>
      <c r="H287" s="3004"/>
      <c r="I287" s="3005"/>
      <c r="J287" s="3006" t="str">
        <f t="shared" si="16"/>
        <v/>
      </c>
      <c r="K287" s="3005"/>
      <c r="L287" s="3005"/>
      <c r="M287" s="3006" t="str">
        <f t="shared" si="17"/>
        <v/>
      </c>
      <c r="N287" s="3005"/>
      <c r="O287" s="3005"/>
      <c r="P287" s="3006" t="str">
        <f t="shared" si="18"/>
        <v/>
      </c>
      <c r="Q287" s="3006" t="str">
        <f t="shared" si="19"/>
        <v/>
      </c>
    </row>
    <row r="288" spans="2:17" s="2997" customFormat="1" ht="12.75">
      <c r="B288" s="3002"/>
      <c r="C288" s="3003"/>
      <c r="D288" s="3003"/>
      <c r="E288" s="3003"/>
      <c r="F288" s="3003"/>
      <c r="G288" s="3003"/>
      <c r="H288" s="3004"/>
      <c r="I288" s="3005"/>
      <c r="J288" s="3006" t="str">
        <f t="shared" si="16"/>
        <v/>
      </c>
      <c r="K288" s="3005"/>
      <c r="L288" s="3005"/>
      <c r="M288" s="3006" t="str">
        <f t="shared" si="17"/>
        <v/>
      </c>
      <c r="N288" s="3005"/>
      <c r="O288" s="3005"/>
      <c r="P288" s="3006" t="str">
        <f t="shared" si="18"/>
        <v/>
      </c>
      <c r="Q288" s="3006" t="str">
        <f t="shared" si="19"/>
        <v/>
      </c>
    </row>
    <row r="289" spans="2:17" s="2997" customFormat="1" ht="12.75">
      <c r="B289" s="3002"/>
      <c r="C289" s="3003"/>
      <c r="D289" s="3003"/>
      <c r="E289" s="3003"/>
      <c r="F289" s="3003"/>
      <c r="G289" s="3003"/>
      <c r="H289" s="3004"/>
      <c r="I289" s="3005"/>
      <c r="J289" s="3006" t="str">
        <f t="shared" si="16"/>
        <v/>
      </c>
      <c r="K289" s="3005"/>
      <c r="L289" s="3005"/>
      <c r="M289" s="3006" t="str">
        <f t="shared" si="17"/>
        <v/>
      </c>
      <c r="N289" s="3005"/>
      <c r="O289" s="3005"/>
      <c r="P289" s="3006" t="str">
        <f t="shared" si="18"/>
        <v/>
      </c>
      <c r="Q289" s="3006" t="str">
        <f t="shared" si="19"/>
        <v/>
      </c>
    </row>
    <row r="290" spans="2:17" s="2997" customFormat="1" ht="12.75">
      <c r="B290" s="3002"/>
      <c r="C290" s="3003"/>
      <c r="D290" s="3003"/>
      <c r="E290" s="3003"/>
      <c r="F290" s="3003"/>
      <c r="G290" s="3003"/>
      <c r="H290" s="3004"/>
      <c r="I290" s="3005"/>
      <c r="J290" s="3006" t="str">
        <f t="shared" si="16"/>
        <v/>
      </c>
      <c r="K290" s="3005"/>
      <c r="L290" s="3005"/>
      <c r="M290" s="3006" t="str">
        <f t="shared" si="17"/>
        <v/>
      </c>
      <c r="N290" s="3005"/>
      <c r="O290" s="3005"/>
      <c r="P290" s="3006" t="str">
        <f t="shared" si="18"/>
        <v/>
      </c>
      <c r="Q290" s="3006" t="str">
        <f t="shared" si="19"/>
        <v/>
      </c>
    </row>
    <row r="291" spans="2:17" s="2997" customFormat="1" ht="12.75">
      <c r="B291" s="3002"/>
      <c r="C291" s="3003"/>
      <c r="D291" s="3003"/>
      <c r="E291" s="3003"/>
      <c r="F291" s="3003"/>
      <c r="G291" s="3003"/>
      <c r="H291" s="3004"/>
      <c r="I291" s="3005"/>
      <c r="J291" s="3006" t="str">
        <f t="shared" si="16"/>
        <v/>
      </c>
      <c r="K291" s="3005"/>
      <c r="L291" s="3005"/>
      <c r="M291" s="3006" t="str">
        <f t="shared" si="17"/>
        <v/>
      </c>
      <c r="N291" s="3005"/>
      <c r="O291" s="3005"/>
      <c r="P291" s="3006" t="str">
        <f t="shared" si="18"/>
        <v/>
      </c>
      <c r="Q291" s="3006" t="str">
        <f t="shared" si="19"/>
        <v/>
      </c>
    </row>
    <row r="292" spans="2:17" s="2997" customFormat="1" ht="12.75">
      <c r="B292" s="3002"/>
      <c r="C292" s="3003"/>
      <c r="D292" s="3003"/>
      <c r="E292" s="3003"/>
      <c r="F292" s="3003"/>
      <c r="G292" s="3003"/>
      <c r="H292" s="3004"/>
      <c r="I292" s="3005"/>
      <c r="J292" s="3006" t="str">
        <f t="shared" si="16"/>
        <v/>
      </c>
      <c r="K292" s="3005"/>
      <c r="L292" s="3005"/>
      <c r="M292" s="3006" t="str">
        <f t="shared" si="17"/>
        <v/>
      </c>
      <c r="N292" s="3005"/>
      <c r="O292" s="3005"/>
      <c r="P292" s="3006" t="str">
        <f t="shared" si="18"/>
        <v/>
      </c>
      <c r="Q292" s="3006" t="str">
        <f t="shared" si="19"/>
        <v/>
      </c>
    </row>
    <row r="293" spans="2:17" s="2997" customFormat="1" ht="12.75">
      <c r="B293" s="3002"/>
      <c r="C293" s="3003"/>
      <c r="D293" s="3003"/>
      <c r="E293" s="3003"/>
      <c r="F293" s="3003"/>
      <c r="G293" s="3003"/>
      <c r="H293" s="3004"/>
      <c r="I293" s="3005"/>
      <c r="J293" s="3006" t="str">
        <f t="shared" si="16"/>
        <v/>
      </c>
      <c r="K293" s="3005"/>
      <c r="L293" s="3005"/>
      <c r="M293" s="3006" t="str">
        <f t="shared" si="17"/>
        <v/>
      </c>
      <c r="N293" s="3005"/>
      <c r="O293" s="3005"/>
      <c r="P293" s="3006" t="str">
        <f t="shared" si="18"/>
        <v/>
      </c>
      <c r="Q293" s="3006" t="str">
        <f t="shared" si="19"/>
        <v/>
      </c>
    </row>
    <row r="294" spans="2:17" s="2997" customFormat="1" ht="12.75">
      <c r="B294" s="3002"/>
      <c r="C294" s="3003"/>
      <c r="D294" s="3003"/>
      <c r="E294" s="3003"/>
      <c r="F294" s="3003"/>
      <c r="G294" s="3003"/>
      <c r="H294" s="3004"/>
      <c r="I294" s="3005"/>
      <c r="J294" s="3006" t="str">
        <f t="shared" si="16"/>
        <v/>
      </c>
      <c r="K294" s="3005"/>
      <c r="L294" s="3005"/>
      <c r="M294" s="3006" t="str">
        <f t="shared" si="17"/>
        <v/>
      </c>
      <c r="N294" s="3005"/>
      <c r="O294" s="3005"/>
      <c r="P294" s="3006" t="str">
        <f t="shared" si="18"/>
        <v/>
      </c>
      <c r="Q294" s="3006" t="str">
        <f t="shared" si="19"/>
        <v/>
      </c>
    </row>
    <row r="295" spans="2:17" s="2997" customFormat="1" ht="12.75">
      <c r="B295" s="3002"/>
      <c r="C295" s="3003"/>
      <c r="D295" s="3003"/>
      <c r="E295" s="3003"/>
      <c r="F295" s="3003"/>
      <c r="G295" s="3003"/>
      <c r="H295" s="3004"/>
      <c r="I295" s="3005"/>
      <c r="J295" s="3006" t="str">
        <f t="shared" si="16"/>
        <v/>
      </c>
      <c r="K295" s="3005"/>
      <c r="L295" s="3005"/>
      <c r="M295" s="3006" t="str">
        <f t="shared" si="17"/>
        <v/>
      </c>
      <c r="N295" s="3005"/>
      <c r="O295" s="3005"/>
      <c r="P295" s="3006" t="str">
        <f t="shared" si="18"/>
        <v/>
      </c>
      <c r="Q295" s="3006" t="str">
        <f t="shared" si="19"/>
        <v/>
      </c>
    </row>
    <row r="296" spans="2:17" s="2997" customFormat="1" ht="12.75">
      <c r="B296" s="3002"/>
      <c r="C296" s="3003"/>
      <c r="D296" s="3003"/>
      <c r="E296" s="3003"/>
      <c r="F296" s="3003"/>
      <c r="G296" s="3003"/>
      <c r="H296" s="3004"/>
      <c r="I296" s="3005"/>
      <c r="J296" s="3006" t="str">
        <f t="shared" si="16"/>
        <v/>
      </c>
      <c r="K296" s="3005"/>
      <c r="L296" s="3005"/>
      <c r="M296" s="3006" t="str">
        <f t="shared" si="17"/>
        <v/>
      </c>
      <c r="N296" s="3005"/>
      <c r="O296" s="3005"/>
      <c r="P296" s="3006" t="str">
        <f t="shared" si="18"/>
        <v/>
      </c>
      <c r="Q296" s="3006" t="str">
        <f t="shared" si="19"/>
        <v/>
      </c>
    </row>
    <row r="297" spans="2:17" s="2997" customFormat="1" ht="12.75">
      <c r="B297" s="3002"/>
      <c r="C297" s="3003"/>
      <c r="D297" s="3003"/>
      <c r="E297" s="3003"/>
      <c r="F297" s="3003"/>
      <c r="G297" s="3003"/>
      <c r="H297" s="3004"/>
      <c r="I297" s="3005"/>
      <c r="J297" s="3006" t="str">
        <f t="shared" si="16"/>
        <v/>
      </c>
      <c r="K297" s="3005"/>
      <c r="L297" s="3005"/>
      <c r="M297" s="3006" t="str">
        <f t="shared" si="17"/>
        <v/>
      </c>
      <c r="N297" s="3005"/>
      <c r="O297" s="3005"/>
      <c r="P297" s="3006" t="str">
        <f t="shared" si="18"/>
        <v/>
      </c>
      <c r="Q297" s="3006" t="str">
        <f t="shared" si="19"/>
        <v/>
      </c>
    </row>
    <row r="298" spans="2:17" s="2997" customFormat="1" ht="12.75">
      <c r="B298" s="3002"/>
      <c r="C298" s="3003"/>
      <c r="D298" s="3003"/>
      <c r="E298" s="3003"/>
      <c r="F298" s="3003"/>
      <c r="G298" s="3003"/>
      <c r="H298" s="3004"/>
      <c r="I298" s="3005"/>
      <c r="J298" s="3006" t="str">
        <f t="shared" si="16"/>
        <v/>
      </c>
      <c r="K298" s="3005"/>
      <c r="L298" s="3005"/>
      <c r="M298" s="3006" t="str">
        <f t="shared" si="17"/>
        <v/>
      </c>
      <c r="N298" s="3005"/>
      <c r="O298" s="3005"/>
      <c r="P298" s="3006" t="str">
        <f t="shared" si="18"/>
        <v/>
      </c>
      <c r="Q298" s="3006" t="str">
        <f t="shared" si="19"/>
        <v/>
      </c>
    </row>
    <row r="299" spans="2:17" s="2997" customFormat="1" ht="12.75">
      <c r="B299" s="3002"/>
      <c r="C299" s="3003"/>
      <c r="D299" s="3003"/>
      <c r="E299" s="3003"/>
      <c r="F299" s="3003"/>
      <c r="G299" s="3003"/>
      <c r="H299" s="3004"/>
      <c r="I299" s="3005"/>
      <c r="J299" s="3006" t="str">
        <f t="shared" si="16"/>
        <v/>
      </c>
      <c r="K299" s="3005"/>
      <c r="L299" s="3005"/>
      <c r="M299" s="3006" t="str">
        <f t="shared" si="17"/>
        <v/>
      </c>
      <c r="N299" s="3005"/>
      <c r="O299" s="3005"/>
      <c r="P299" s="3006" t="str">
        <f t="shared" si="18"/>
        <v/>
      </c>
      <c r="Q299" s="3006" t="str">
        <f t="shared" si="19"/>
        <v/>
      </c>
    </row>
    <row r="300" spans="2:17" s="2997" customFormat="1" ht="12.75">
      <c r="B300" s="3002"/>
      <c r="C300" s="3003"/>
      <c r="D300" s="3003"/>
      <c r="E300" s="3003"/>
      <c r="F300" s="3003"/>
      <c r="G300" s="3003"/>
      <c r="H300" s="3004"/>
      <c r="I300" s="3005"/>
      <c r="J300" s="3006" t="str">
        <f t="shared" si="16"/>
        <v/>
      </c>
      <c r="K300" s="3005"/>
      <c r="L300" s="3005"/>
      <c r="M300" s="3006" t="str">
        <f t="shared" si="17"/>
        <v/>
      </c>
      <c r="N300" s="3005"/>
      <c r="O300" s="3005"/>
      <c r="P300" s="3006" t="str">
        <f t="shared" si="18"/>
        <v/>
      </c>
      <c r="Q300" s="3006" t="str">
        <f t="shared" si="19"/>
        <v/>
      </c>
    </row>
    <row r="301" spans="2:17" s="2997" customFormat="1" ht="12.75">
      <c r="B301" s="3002"/>
      <c r="C301" s="3003"/>
      <c r="D301" s="3003"/>
      <c r="E301" s="3003"/>
      <c r="F301" s="3003"/>
      <c r="G301" s="3003"/>
      <c r="H301" s="3004"/>
      <c r="I301" s="3005"/>
      <c r="J301" s="3006" t="str">
        <f t="shared" si="16"/>
        <v/>
      </c>
      <c r="K301" s="3005"/>
      <c r="L301" s="3005"/>
      <c r="M301" s="3006" t="str">
        <f t="shared" si="17"/>
        <v/>
      </c>
      <c r="N301" s="3005"/>
      <c r="O301" s="3005"/>
      <c r="P301" s="3006" t="str">
        <f t="shared" si="18"/>
        <v/>
      </c>
      <c r="Q301" s="3006" t="str">
        <f t="shared" si="19"/>
        <v/>
      </c>
    </row>
    <row r="302" spans="2:17" s="2997" customFormat="1" ht="12.75">
      <c r="B302" s="3002"/>
      <c r="C302" s="3003"/>
      <c r="D302" s="3003"/>
      <c r="E302" s="3003"/>
      <c r="F302" s="3003"/>
      <c r="G302" s="3003"/>
      <c r="H302" s="3004"/>
      <c r="I302" s="3005"/>
      <c r="J302" s="3006" t="str">
        <f t="shared" si="16"/>
        <v/>
      </c>
      <c r="K302" s="3005"/>
      <c r="L302" s="3005"/>
      <c r="M302" s="3006" t="str">
        <f t="shared" si="17"/>
        <v/>
      </c>
      <c r="N302" s="3005"/>
      <c r="O302" s="3005"/>
      <c r="P302" s="3006" t="str">
        <f t="shared" si="18"/>
        <v/>
      </c>
      <c r="Q302" s="3006" t="str">
        <f t="shared" si="19"/>
        <v/>
      </c>
    </row>
    <row r="303" spans="2:17" s="2997" customFormat="1" ht="12.75">
      <c r="B303" s="3002"/>
      <c r="C303" s="3003"/>
      <c r="D303" s="3003"/>
      <c r="E303" s="3003"/>
      <c r="F303" s="3003"/>
      <c r="G303" s="3003"/>
      <c r="H303" s="3004"/>
      <c r="I303" s="3005"/>
      <c r="J303" s="3006" t="str">
        <f t="shared" si="16"/>
        <v/>
      </c>
      <c r="K303" s="3005"/>
      <c r="L303" s="3005"/>
      <c r="M303" s="3006" t="str">
        <f t="shared" si="17"/>
        <v/>
      </c>
      <c r="N303" s="3005"/>
      <c r="O303" s="3005"/>
      <c r="P303" s="3006" t="str">
        <f t="shared" si="18"/>
        <v/>
      </c>
      <c r="Q303" s="3006" t="str">
        <f t="shared" si="19"/>
        <v/>
      </c>
    </row>
    <row r="304" spans="2:17" s="2997" customFormat="1" ht="12.75">
      <c r="B304" s="3002"/>
      <c r="C304" s="3003"/>
      <c r="D304" s="3003"/>
      <c r="E304" s="3003"/>
      <c r="F304" s="3003"/>
      <c r="G304" s="3003"/>
      <c r="H304" s="3004"/>
      <c r="I304" s="3005"/>
      <c r="J304" s="3006" t="str">
        <f t="shared" si="16"/>
        <v/>
      </c>
      <c r="K304" s="3005"/>
      <c r="L304" s="3005"/>
      <c r="M304" s="3006" t="str">
        <f t="shared" si="17"/>
        <v/>
      </c>
      <c r="N304" s="3005"/>
      <c r="O304" s="3005"/>
      <c r="P304" s="3006" t="str">
        <f t="shared" si="18"/>
        <v/>
      </c>
      <c r="Q304" s="3006" t="str">
        <f t="shared" si="19"/>
        <v/>
      </c>
    </row>
    <row r="305" spans="2:17" s="2997" customFormat="1" ht="12.75">
      <c r="B305" s="3002"/>
      <c r="C305" s="3003"/>
      <c r="D305" s="3003"/>
      <c r="E305" s="3003"/>
      <c r="F305" s="3003"/>
      <c r="G305" s="3003"/>
      <c r="H305" s="3004"/>
      <c r="I305" s="3005"/>
      <c r="J305" s="3006" t="str">
        <f t="shared" si="16"/>
        <v/>
      </c>
      <c r="K305" s="3005"/>
      <c r="L305" s="3005"/>
      <c r="M305" s="3006" t="str">
        <f t="shared" si="17"/>
        <v/>
      </c>
      <c r="N305" s="3005"/>
      <c r="O305" s="3005"/>
      <c r="P305" s="3006" t="str">
        <f t="shared" si="18"/>
        <v/>
      </c>
      <c r="Q305" s="3006" t="str">
        <f t="shared" si="19"/>
        <v/>
      </c>
    </row>
    <row r="306" spans="2:17" s="2997" customFormat="1" ht="12.75">
      <c r="B306" s="3002"/>
      <c r="C306" s="3003"/>
      <c r="D306" s="3003"/>
      <c r="E306" s="3003"/>
      <c r="F306" s="3003"/>
      <c r="G306" s="3003"/>
      <c r="H306" s="3004"/>
      <c r="I306" s="3005"/>
      <c r="J306" s="3006" t="str">
        <f t="shared" si="16"/>
        <v/>
      </c>
      <c r="K306" s="3005"/>
      <c r="L306" s="3005"/>
      <c r="M306" s="3006" t="str">
        <f t="shared" si="17"/>
        <v/>
      </c>
      <c r="N306" s="3005"/>
      <c r="O306" s="3005"/>
      <c r="P306" s="3006" t="str">
        <f t="shared" si="18"/>
        <v/>
      </c>
      <c r="Q306" s="3006" t="str">
        <f t="shared" si="19"/>
        <v/>
      </c>
    </row>
    <row r="307" spans="2:17" s="2997" customFormat="1" ht="12.75">
      <c r="B307" s="3002"/>
      <c r="C307" s="3003"/>
      <c r="D307" s="3003"/>
      <c r="E307" s="3003"/>
      <c r="F307" s="3003"/>
      <c r="G307" s="3003"/>
      <c r="H307" s="3004"/>
      <c r="I307" s="3005"/>
      <c r="J307" s="3006" t="str">
        <f t="shared" si="16"/>
        <v/>
      </c>
      <c r="K307" s="3005"/>
      <c r="L307" s="3005"/>
      <c r="M307" s="3006" t="str">
        <f t="shared" si="17"/>
        <v/>
      </c>
      <c r="N307" s="3005"/>
      <c r="O307" s="3005"/>
      <c r="P307" s="3006" t="str">
        <f t="shared" si="18"/>
        <v/>
      </c>
      <c r="Q307" s="3006" t="str">
        <f t="shared" si="19"/>
        <v/>
      </c>
    </row>
    <row r="308" spans="2:17" s="2997" customFormat="1" ht="12.75">
      <c r="B308" s="3002"/>
      <c r="C308" s="3003"/>
      <c r="D308" s="3003"/>
      <c r="E308" s="3003"/>
      <c r="F308" s="3003"/>
      <c r="G308" s="3003"/>
      <c r="H308" s="3004"/>
      <c r="I308" s="3005"/>
      <c r="J308" s="3006" t="str">
        <f t="shared" si="16"/>
        <v/>
      </c>
      <c r="K308" s="3005"/>
      <c r="L308" s="3005"/>
      <c r="M308" s="3006" t="str">
        <f t="shared" si="17"/>
        <v/>
      </c>
      <c r="N308" s="3005"/>
      <c r="O308" s="3005"/>
      <c r="P308" s="3006" t="str">
        <f t="shared" si="18"/>
        <v/>
      </c>
      <c r="Q308" s="3006" t="str">
        <f t="shared" si="19"/>
        <v/>
      </c>
    </row>
    <row r="309" spans="2:17" s="2997" customFormat="1" ht="12.75">
      <c r="B309" s="3002"/>
      <c r="C309" s="3003"/>
      <c r="D309" s="3003"/>
      <c r="E309" s="3003"/>
      <c r="F309" s="3003"/>
      <c r="G309" s="3003"/>
      <c r="H309" s="3004"/>
      <c r="I309" s="3005"/>
      <c r="J309" s="3006" t="str">
        <f t="shared" si="16"/>
        <v/>
      </c>
      <c r="K309" s="3005"/>
      <c r="L309" s="3005"/>
      <c r="M309" s="3006" t="str">
        <f t="shared" si="17"/>
        <v/>
      </c>
      <c r="N309" s="3005"/>
      <c r="O309" s="3005"/>
      <c r="P309" s="3006" t="str">
        <f t="shared" si="18"/>
        <v/>
      </c>
      <c r="Q309" s="3006" t="str">
        <f t="shared" si="19"/>
        <v/>
      </c>
    </row>
    <row r="310" spans="2:17" s="2997" customFormat="1" ht="12.75">
      <c r="B310" s="3002"/>
      <c r="C310" s="3003"/>
      <c r="D310" s="3003"/>
      <c r="E310" s="3003"/>
      <c r="F310" s="3003"/>
      <c r="G310" s="3003"/>
      <c r="H310" s="3004"/>
      <c r="I310" s="3005"/>
      <c r="J310" s="3006" t="str">
        <f t="shared" si="16"/>
        <v/>
      </c>
      <c r="K310" s="3005"/>
      <c r="L310" s="3005"/>
      <c r="M310" s="3006" t="str">
        <f t="shared" si="17"/>
        <v/>
      </c>
      <c r="N310" s="3005"/>
      <c r="O310" s="3005"/>
      <c r="P310" s="3006" t="str">
        <f t="shared" si="18"/>
        <v/>
      </c>
      <c r="Q310" s="3006" t="str">
        <f t="shared" si="19"/>
        <v/>
      </c>
    </row>
    <row r="311" spans="2:17" s="2997" customFormat="1" ht="12.75">
      <c r="B311" s="3002"/>
      <c r="C311" s="3003"/>
      <c r="D311" s="3003"/>
      <c r="E311" s="3003"/>
      <c r="F311" s="3003"/>
      <c r="G311" s="3003"/>
      <c r="H311" s="3004"/>
      <c r="I311" s="3005"/>
      <c r="J311" s="3006" t="str">
        <f t="shared" si="16"/>
        <v/>
      </c>
      <c r="K311" s="3005"/>
      <c r="L311" s="3005"/>
      <c r="M311" s="3006" t="str">
        <f t="shared" si="17"/>
        <v/>
      </c>
      <c r="N311" s="3005"/>
      <c r="O311" s="3005"/>
      <c r="P311" s="3006" t="str">
        <f t="shared" si="18"/>
        <v/>
      </c>
      <c r="Q311" s="3006" t="str">
        <f t="shared" si="19"/>
        <v/>
      </c>
    </row>
    <row r="312" spans="2:17" s="2997" customFormat="1" ht="12.75">
      <c r="B312" s="3002"/>
      <c r="C312" s="3003"/>
      <c r="D312" s="3003"/>
      <c r="E312" s="3003"/>
      <c r="F312" s="3003"/>
      <c r="G312" s="3003"/>
      <c r="H312" s="3004"/>
      <c r="I312" s="3005"/>
      <c r="J312" s="3006" t="str">
        <f t="shared" si="16"/>
        <v/>
      </c>
      <c r="K312" s="3005"/>
      <c r="L312" s="3005"/>
      <c r="M312" s="3006" t="str">
        <f t="shared" si="17"/>
        <v/>
      </c>
      <c r="N312" s="3005"/>
      <c r="O312" s="3005"/>
      <c r="P312" s="3006" t="str">
        <f t="shared" si="18"/>
        <v/>
      </c>
      <c r="Q312" s="3006" t="str">
        <f t="shared" si="19"/>
        <v/>
      </c>
    </row>
    <row r="313" spans="2:17" s="2997" customFormat="1" ht="12.75">
      <c r="B313" s="3002"/>
      <c r="C313" s="3003"/>
      <c r="D313" s="3003"/>
      <c r="E313" s="3003"/>
      <c r="F313" s="3003"/>
      <c r="G313" s="3003"/>
      <c r="H313" s="3004"/>
      <c r="I313" s="3005"/>
      <c r="J313" s="3006" t="str">
        <f t="shared" si="16"/>
        <v/>
      </c>
      <c r="K313" s="3005"/>
      <c r="L313" s="3005"/>
      <c r="M313" s="3006" t="str">
        <f t="shared" si="17"/>
        <v/>
      </c>
      <c r="N313" s="3005"/>
      <c r="O313" s="3005"/>
      <c r="P313" s="3006" t="str">
        <f t="shared" si="18"/>
        <v/>
      </c>
      <c r="Q313" s="3006" t="str">
        <f t="shared" si="19"/>
        <v/>
      </c>
    </row>
    <row r="314" spans="2:17" s="2997" customFormat="1" ht="12.75">
      <c r="B314" s="3002"/>
      <c r="C314" s="3003"/>
      <c r="D314" s="3003"/>
      <c r="E314" s="3003"/>
      <c r="F314" s="3003"/>
      <c r="G314" s="3003"/>
      <c r="H314" s="3004"/>
      <c r="I314" s="3005"/>
      <c r="J314" s="3006" t="str">
        <f t="shared" si="16"/>
        <v/>
      </c>
      <c r="K314" s="3005"/>
      <c r="L314" s="3005"/>
      <c r="M314" s="3006" t="str">
        <f t="shared" si="17"/>
        <v/>
      </c>
      <c r="N314" s="3005"/>
      <c r="O314" s="3005"/>
      <c r="P314" s="3006" t="str">
        <f t="shared" si="18"/>
        <v/>
      </c>
      <c r="Q314" s="3006" t="str">
        <f t="shared" si="19"/>
        <v/>
      </c>
    </row>
    <row r="315" spans="2:17" s="2997" customFormat="1" ht="12.75">
      <c r="B315" s="3002"/>
      <c r="C315" s="3003"/>
      <c r="D315" s="3003"/>
      <c r="E315" s="3003"/>
      <c r="F315" s="3003"/>
      <c r="G315" s="3003"/>
      <c r="H315" s="3004"/>
      <c r="I315" s="3005"/>
      <c r="J315" s="3006" t="str">
        <f t="shared" si="16"/>
        <v/>
      </c>
      <c r="K315" s="3005"/>
      <c r="L315" s="3005"/>
      <c r="M315" s="3006" t="str">
        <f t="shared" si="17"/>
        <v/>
      </c>
      <c r="N315" s="3005"/>
      <c r="O315" s="3005"/>
      <c r="P315" s="3006" t="str">
        <f t="shared" si="18"/>
        <v/>
      </c>
      <c r="Q315" s="3006" t="str">
        <f t="shared" si="19"/>
        <v/>
      </c>
    </row>
    <row r="316" spans="2:17" s="2997" customFormat="1" ht="12.75">
      <c r="B316" s="3002"/>
      <c r="C316" s="3003"/>
      <c r="D316" s="3003"/>
      <c r="E316" s="3003"/>
      <c r="F316" s="3003"/>
      <c r="G316" s="3003"/>
      <c r="H316" s="3004"/>
      <c r="I316" s="3005"/>
      <c r="J316" s="3006" t="str">
        <f t="shared" si="16"/>
        <v/>
      </c>
      <c r="K316" s="3005"/>
      <c r="L316" s="3005"/>
      <c r="M316" s="3006" t="str">
        <f t="shared" si="17"/>
        <v/>
      </c>
      <c r="N316" s="3005"/>
      <c r="O316" s="3005"/>
      <c r="P316" s="3006" t="str">
        <f t="shared" si="18"/>
        <v/>
      </c>
      <c r="Q316" s="3006" t="str">
        <f t="shared" si="19"/>
        <v/>
      </c>
    </row>
    <row r="317" spans="2:17" s="2997" customFormat="1" ht="12.75">
      <c r="B317" s="3002"/>
      <c r="C317" s="3003"/>
      <c r="D317" s="3003"/>
      <c r="E317" s="3003"/>
      <c r="F317" s="3003"/>
      <c r="G317" s="3003"/>
      <c r="H317" s="3004"/>
      <c r="I317" s="3005"/>
      <c r="J317" s="3006" t="str">
        <f t="shared" si="16"/>
        <v/>
      </c>
      <c r="K317" s="3005"/>
      <c r="L317" s="3005"/>
      <c r="M317" s="3006" t="str">
        <f t="shared" si="17"/>
        <v/>
      </c>
      <c r="N317" s="3005"/>
      <c r="O317" s="3005"/>
      <c r="P317" s="3006" t="str">
        <f t="shared" si="18"/>
        <v/>
      </c>
      <c r="Q317" s="3006" t="str">
        <f t="shared" si="19"/>
        <v/>
      </c>
    </row>
    <row r="318" spans="2:17" s="2997" customFormat="1" ht="12.75">
      <c r="B318" s="3002"/>
      <c r="C318" s="3003"/>
      <c r="D318" s="3003"/>
      <c r="E318" s="3003"/>
      <c r="F318" s="3003"/>
      <c r="G318" s="3003"/>
      <c r="H318" s="3004"/>
      <c r="I318" s="3005"/>
      <c r="J318" s="3006" t="str">
        <f t="shared" si="16"/>
        <v/>
      </c>
      <c r="K318" s="3005"/>
      <c r="L318" s="3005"/>
      <c r="M318" s="3006" t="str">
        <f t="shared" si="17"/>
        <v/>
      </c>
      <c r="N318" s="3005"/>
      <c r="O318" s="3005"/>
      <c r="P318" s="3006" t="str">
        <f t="shared" si="18"/>
        <v/>
      </c>
      <c r="Q318" s="3006" t="str">
        <f t="shared" si="19"/>
        <v/>
      </c>
    </row>
    <row r="319" spans="2:17" s="2997" customFormat="1" ht="12.75">
      <c r="B319" s="3002"/>
      <c r="C319" s="3003"/>
      <c r="D319" s="3003"/>
      <c r="E319" s="3003"/>
      <c r="F319" s="3003"/>
      <c r="G319" s="3003"/>
      <c r="H319" s="3004"/>
      <c r="I319" s="3005"/>
      <c r="J319" s="3006" t="str">
        <f t="shared" si="16"/>
        <v/>
      </c>
      <c r="K319" s="3005"/>
      <c r="L319" s="3005"/>
      <c r="M319" s="3006" t="str">
        <f t="shared" si="17"/>
        <v/>
      </c>
      <c r="N319" s="3005"/>
      <c r="O319" s="3005"/>
      <c r="P319" s="3006" t="str">
        <f t="shared" si="18"/>
        <v/>
      </c>
      <c r="Q319" s="3006" t="str">
        <f t="shared" si="19"/>
        <v/>
      </c>
    </row>
    <row r="320" spans="2:17" s="2997" customFormat="1" ht="12.75">
      <c r="B320" s="3002"/>
      <c r="C320" s="3003"/>
      <c r="D320" s="3003"/>
      <c r="E320" s="3003"/>
      <c r="F320" s="3003"/>
      <c r="G320" s="3003"/>
      <c r="H320" s="3004"/>
      <c r="I320" s="3005"/>
      <c r="J320" s="3006" t="str">
        <f t="shared" si="16"/>
        <v/>
      </c>
      <c r="K320" s="3005"/>
      <c r="L320" s="3005"/>
      <c r="M320" s="3006" t="str">
        <f t="shared" si="17"/>
        <v/>
      </c>
      <c r="N320" s="3005"/>
      <c r="O320" s="3005"/>
      <c r="P320" s="3006" t="str">
        <f t="shared" si="18"/>
        <v/>
      </c>
      <c r="Q320" s="3006" t="str">
        <f t="shared" si="19"/>
        <v/>
      </c>
    </row>
    <row r="321" spans="2:17" s="2997" customFormat="1" ht="12.75">
      <c r="B321" s="3002"/>
      <c r="C321" s="3003"/>
      <c r="D321" s="3003"/>
      <c r="E321" s="3003"/>
      <c r="F321" s="3003"/>
      <c r="G321" s="3003"/>
      <c r="H321" s="3004"/>
      <c r="I321" s="3005"/>
      <c r="J321" s="3006" t="str">
        <f t="shared" si="16"/>
        <v/>
      </c>
      <c r="K321" s="3005"/>
      <c r="L321" s="3005"/>
      <c r="M321" s="3006" t="str">
        <f t="shared" si="17"/>
        <v/>
      </c>
      <c r="N321" s="3005"/>
      <c r="O321" s="3005"/>
      <c r="P321" s="3006" t="str">
        <f t="shared" si="18"/>
        <v/>
      </c>
      <c r="Q321" s="3006" t="str">
        <f t="shared" si="19"/>
        <v/>
      </c>
    </row>
    <row r="322" spans="2:17" s="2997" customFormat="1" ht="12.75">
      <c r="B322" s="3002"/>
      <c r="C322" s="3003"/>
      <c r="D322" s="3003"/>
      <c r="E322" s="3003"/>
      <c r="F322" s="3003"/>
      <c r="G322" s="3003"/>
      <c r="H322" s="3004"/>
      <c r="I322" s="3005"/>
      <c r="J322" s="3006" t="str">
        <f t="shared" si="16"/>
        <v/>
      </c>
      <c r="K322" s="3005"/>
      <c r="L322" s="3005"/>
      <c r="M322" s="3006" t="str">
        <f t="shared" si="17"/>
        <v/>
      </c>
      <c r="N322" s="3005"/>
      <c r="O322" s="3005"/>
      <c r="P322" s="3006" t="str">
        <f t="shared" si="18"/>
        <v/>
      </c>
      <c r="Q322" s="3006" t="str">
        <f t="shared" si="19"/>
        <v/>
      </c>
    </row>
    <row r="323" spans="2:17" s="2997" customFormat="1" ht="12.75">
      <c r="B323" s="3002"/>
      <c r="C323" s="3003"/>
      <c r="D323" s="3003"/>
      <c r="E323" s="3003"/>
      <c r="F323" s="3003"/>
      <c r="G323" s="3003"/>
      <c r="H323" s="3004"/>
      <c r="I323" s="3005"/>
      <c r="J323" s="3006" t="str">
        <f t="shared" si="16"/>
        <v/>
      </c>
      <c r="K323" s="3005"/>
      <c r="L323" s="3005"/>
      <c r="M323" s="3006" t="str">
        <f t="shared" si="17"/>
        <v/>
      </c>
      <c r="N323" s="3005"/>
      <c r="O323" s="3005"/>
      <c r="P323" s="3006" t="str">
        <f t="shared" si="18"/>
        <v/>
      </c>
      <c r="Q323" s="3006" t="str">
        <f t="shared" si="19"/>
        <v/>
      </c>
    </row>
    <row r="324" spans="2:17" s="2997" customFormat="1" ht="12.75">
      <c r="B324" s="3002"/>
      <c r="C324" s="3003"/>
      <c r="D324" s="3003"/>
      <c r="E324" s="3003"/>
      <c r="F324" s="3003"/>
      <c r="G324" s="3003"/>
      <c r="H324" s="3004"/>
      <c r="I324" s="3005"/>
      <c r="J324" s="3006" t="str">
        <f t="shared" si="16"/>
        <v/>
      </c>
      <c r="K324" s="3005"/>
      <c r="L324" s="3005"/>
      <c r="M324" s="3006" t="str">
        <f t="shared" si="17"/>
        <v/>
      </c>
      <c r="N324" s="3005"/>
      <c r="O324" s="3005"/>
      <c r="P324" s="3006" t="str">
        <f t="shared" si="18"/>
        <v/>
      </c>
      <c r="Q324" s="3006" t="str">
        <f t="shared" si="19"/>
        <v/>
      </c>
    </row>
    <row r="325" spans="2:17" s="2997" customFormat="1" ht="12.75">
      <c r="B325" s="3002"/>
      <c r="C325" s="3003"/>
      <c r="D325" s="3003"/>
      <c r="E325" s="3003"/>
      <c r="F325" s="3003"/>
      <c r="G325" s="3003"/>
      <c r="H325" s="3004"/>
      <c r="I325" s="3005"/>
      <c r="J325" s="3006" t="str">
        <f t="shared" si="16"/>
        <v/>
      </c>
      <c r="K325" s="3005"/>
      <c r="L325" s="3005"/>
      <c r="M325" s="3006" t="str">
        <f t="shared" si="17"/>
        <v/>
      </c>
      <c r="N325" s="3005"/>
      <c r="O325" s="3005"/>
      <c r="P325" s="3006" t="str">
        <f t="shared" si="18"/>
        <v/>
      </c>
      <c r="Q325" s="3006" t="str">
        <f t="shared" si="19"/>
        <v/>
      </c>
    </row>
    <row r="326" spans="2:17" s="2997" customFormat="1" ht="12.75">
      <c r="B326" s="3002"/>
      <c r="C326" s="3003"/>
      <c r="D326" s="3003"/>
      <c r="E326" s="3003"/>
      <c r="F326" s="3003"/>
      <c r="G326" s="3003"/>
      <c r="H326" s="3004"/>
      <c r="I326" s="3005"/>
      <c r="J326" s="3006" t="str">
        <f t="shared" si="16"/>
        <v/>
      </c>
      <c r="K326" s="3005"/>
      <c r="L326" s="3005"/>
      <c r="M326" s="3006" t="str">
        <f t="shared" si="17"/>
        <v/>
      </c>
      <c r="N326" s="3005"/>
      <c r="O326" s="3005"/>
      <c r="P326" s="3006" t="str">
        <f t="shared" si="18"/>
        <v/>
      </c>
      <c r="Q326" s="3006" t="str">
        <f t="shared" si="19"/>
        <v/>
      </c>
    </row>
    <row r="327" spans="2:17" s="2997" customFormat="1" ht="12.75">
      <c r="B327" s="3002"/>
      <c r="C327" s="3003"/>
      <c r="D327" s="3003"/>
      <c r="E327" s="3003"/>
      <c r="F327" s="3003"/>
      <c r="G327" s="3003"/>
      <c r="H327" s="3004"/>
      <c r="I327" s="3005"/>
      <c r="J327" s="3006" t="str">
        <f t="shared" si="16"/>
        <v/>
      </c>
      <c r="K327" s="3005"/>
      <c r="L327" s="3005"/>
      <c r="M327" s="3006" t="str">
        <f t="shared" si="17"/>
        <v/>
      </c>
      <c r="N327" s="3005"/>
      <c r="O327" s="3005"/>
      <c r="P327" s="3006" t="str">
        <f t="shared" si="18"/>
        <v/>
      </c>
      <c r="Q327" s="3006" t="str">
        <f t="shared" si="19"/>
        <v/>
      </c>
    </row>
    <row r="328" spans="2:17" s="2997" customFormat="1" ht="12.75">
      <c r="B328" s="3002"/>
      <c r="C328" s="3003"/>
      <c r="D328" s="3003"/>
      <c r="E328" s="3003"/>
      <c r="F328" s="3003"/>
      <c r="G328" s="3003"/>
      <c r="H328" s="3004"/>
      <c r="I328" s="3005"/>
      <c r="J328" s="3006" t="str">
        <f t="shared" si="16"/>
        <v/>
      </c>
      <c r="K328" s="3005"/>
      <c r="L328" s="3005"/>
      <c r="M328" s="3006" t="str">
        <f t="shared" si="17"/>
        <v/>
      </c>
      <c r="N328" s="3005"/>
      <c r="O328" s="3005"/>
      <c r="P328" s="3006" t="str">
        <f t="shared" si="18"/>
        <v/>
      </c>
      <c r="Q328" s="3006" t="str">
        <f t="shared" si="19"/>
        <v/>
      </c>
    </row>
    <row r="329" spans="2:17" s="2997" customFormat="1" ht="12.75">
      <c r="B329" s="3002"/>
      <c r="C329" s="3003"/>
      <c r="D329" s="3003"/>
      <c r="E329" s="3003"/>
      <c r="F329" s="3003"/>
      <c r="G329" s="3003"/>
      <c r="H329" s="3004"/>
      <c r="I329" s="3005"/>
      <c r="J329" s="3006" t="str">
        <f t="shared" si="16"/>
        <v/>
      </c>
      <c r="K329" s="3005"/>
      <c r="L329" s="3005"/>
      <c r="M329" s="3006" t="str">
        <f t="shared" si="17"/>
        <v/>
      </c>
      <c r="N329" s="3005"/>
      <c r="O329" s="3005"/>
      <c r="P329" s="3006" t="str">
        <f t="shared" si="18"/>
        <v/>
      </c>
      <c r="Q329" s="3006" t="str">
        <f t="shared" si="19"/>
        <v/>
      </c>
    </row>
    <row r="330" spans="2:17" s="2997" customFormat="1" ht="12.75">
      <c r="B330" s="3002"/>
      <c r="C330" s="3003"/>
      <c r="D330" s="3003"/>
      <c r="E330" s="3003"/>
      <c r="F330" s="3003"/>
      <c r="G330" s="3003"/>
      <c r="H330" s="3004"/>
      <c r="I330" s="3005"/>
      <c r="J330" s="3006" t="str">
        <f t="shared" si="16"/>
        <v/>
      </c>
      <c r="K330" s="3005"/>
      <c r="L330" s="3005"/>
      <c r="M330" s="3006" t="str">
        <f t="shared" si="17"/>
        <v/>
      </c>
      <c r="N330" s="3005"/>
      <c r="O330" s="3005"/>
      <c r="P330" s="3006" t="str">
        <f t="shared" si="18"/>
        <v/>
      </c>
      <c r="Q330" s="3006" t="str">
        <f t="shared" si="19"/>
        <v/>
      </c>
    </row>
    <row r="331" spans="2:17" s="2997" customFormat="1" ht="12.75">
      <c r="B331" s="3002"/>
      <c r="C331" s="3003"/>
      <c r="D331" s="3003"/>
      <c r="E331" s="3003"/>
      <c r="F331" s="3003"/>
      <c r="G331" s="3003"/>
      <c r="H331" s="3004"/>
      <c r="I331" s="3005"/>
      <c r="J331" s="3006" t="str">
        <f t="shared" si="16"/>
        <v/>
      </c>
      <c r="K331" s="3005"/>
      <c r="L331" s="3005"/>
      <c r="M331" s="3006" t="str">
        <f t="shared" si="17"/>
        <v/>
      </c>
      <c r="N331" s="3005"/>
      <c r="O331" s="3005"/>
      <c r="P331" s="3006" t="str">
        <f t="shared" si="18"/>
        <v/>
      </c>
      <c r="Q331" s="3006" t="str">
        <f t="shared" si="19"/>
        <v/>
      </c>
    </row>
    <row r="332" spans="2:17" s="2997" customFormat="1" ht="12.75">
      <c r="B332" s="3002"/>
      <c r="C332" s="3003"/>
      <c r="D332" s="3003"/>
      <c r="E332" s="3003"/>
      <c r="F332" s="3003"/>
      <c r="G332" s="3003"/>
      <c r="H332" s="3004"/>
      <c r="I332" s="3005"/>
      <c r="J332" s="3006" t="str">
        <f t="shared" si="16"/>
        <v/>
      </c>
      <c r="K332" s="3005"/>
      <c r="L332" s="3005"/>
      <c r="M332" s="3006" t="str">
        <f t="shared" si="17"/>
        <v/>
      </c>
      <c r="N332" s="3005"/>
      <c r="O332" s="3005"/>
      <c r="P332" s="3006" t="str">
        <f t="shared" si="18"/>
        <v/>
      </c>
      <c r="Q332" s="3006" t="str">
        <f t="shared" si="19"/>
        <v/>
      </c>
    </row>
    <row r="333" spans="2:17" s="2997" customFormat="1" ht="12.75">
      <c r="B333" s="3002"/>
      <c r="C333" s="3003"/>
      <c r="D333" s="3003"/>
      <c r="E333" s="3003"/>
      <c r="F333" s="3003"/>
      <c r="G333" s="3003"/>
      <c r="H333" s="3004"/>
      <c r="I333" s="3005"/>
      <c r="J333" s="3006" t="str">
        <f t="shared" si="16"/>
        <v/>
      </c>
      <c r="K333" s="3005"/>
      <c r="L333" s="3005"/>
      <c r="M333" s="3006" t="str">
        <f t="shared" si="17"/>
        <v/>
      </c>
      <c r="N333" s="3005"/>
      <c r="O333" s="3005"/>
      <c r="P333" s="3006" t="str">
        <f t="shared" si="18"/>
        <v/>
      </c>
      <c r="Q333" s="3006" t="str">
        <f t="shared" si="19"/>
        <v/>
      </c>
    </row>
    <row r="334" spans="2:17" s="2997" customFormat="1" ht="12.75">
      <c r="B334" s="3002"/>
      <c r="C334" s="3003"/>
      <c r="D334" s="3003"/>
      <c r="E334" s="3003"/>
      <c r="F334" s="3003"/>
      <c r="G334" s="3003"/>
      <c r="H334" s="3004"/>
      <c r="I334" s="3005"/>
      <c r="J334" s="3006" t="str">
        <f t="shared" si="16"/>
        <v/>
      </c>
      <c r="K334" s="3005"/>
      <c r="L334" s="3005"/>
      <c r="M334" s="3006" t="str">
        <f t="shared" si="17"/>
        <v/>
      </c>
      <c r="N334" s="3005"/>
      <c r="O334" s="3005"/>
      <c r="P334" s="3006" t="str">
        <f t="shared" si="18"/>
        <v/>
      </c>
      <c r="Q334" s="3006" t="str">
        <f t="shared" si="19"/>
        <v/>
      </c>
    </row>
    <row r="335" spans="2:17" s="2997" customFormat="1" ht="12.75">
      <c r="B335" s="3002"/>
      <c r="C335" s="3003"/>
      <c r="D335" s="3003"/>
      <c r="E335" s="3003"/>
      <c r="F335" s="3003"/>
      <c r="G335" s="3003"/>
      <c r="H335" s="3004"/>
      <c r="I335" s="3005"/>
      <c r="J335" s="3006" t="str">
        <f t="shared" si="16"/>
        <v/>
      </c>
      <c r="K335" s="3005"/>
      <c r="L335" s="3005"/>
      <c r="M335" s="3006" t="str">
        <f t="shared" si="17"/>
        <v/>
      </c>
      <c r="N335" s="3005"/>
      <c r="O335" s="3005"/>
      <c r="P335" s="3006" t="str">
        <f t="shared" si="18"/>
        <v/>
      </c>
      <c r="Q335" s="3006" t="str">
        <f t="shared" si="19"/>
        <v/>
      </c>
    </row>
    <row r="336" spans="2:17" s="2997" customFormat="1" ht="12.75">
      <c r="B336" s="3002"/>
      <c r="C336" s="3003"/>
      <c r="D336" s="3003"/>
      <c r="E336" s="3003"/>
      <c r="F336" s="3003"/>
      <c r="G336" s="3003"/>
      <c r="H336" s="3004"/>
      <c r="I336" s="3005"/>
      <c r="J336" s="3006" t="str">
        <f t="shared" ref="J336:J399" si="20">IF(OR(C336="Yes",D336="Yes",E336="Yes",F336="Yes",G336="Yes",I336="High",H336&gt;$C$8),"High",IF(OR(AND(H336&gt;$C$9,H336&lt;=$D$9),I336="Medium"),"Medium",IF(I336="Low","Low",IF(H336="","","Low"))))</f>
        <v/>
      </c>
      <c r="K336" s="3005"/>
      <c r="L336" s="3005"/>
      <c r="M336" s="3006" t="str">
        <f t="shared" ref="M336:M399" si="21">IF(OR(K336="Very high",L336="Very high"),"Very high",IF(OR(K336="High",L336="High"),"High",IF(OR(K336="Medium",L336="Medium"),"Medium",IF(OR(K336="Low",L336="Low"),"Low",""))))</f>
        <v/>
      </c>
      <c r="N336" s="3005"/>
      <c r="O336" s="3005"/>
      <c r="P336" s="3006" t="str">
        <f t="shared" ref="P336:P399" si="22">IF(OR(N336="Very high",O336="Very high"),"Very high",IF(OR(N336="High",O336="High"),"High",IF(OR(N336="Medium",O336="Medium"),"Medium",IF(OR(N336="Low",O336="Low"),"Low",""))))</f>
        <v/>
      </c>
      <c r="Q336" s="3006" t="str">
        <f t="shared" si="19"/>
        <v/>
      </c>
    </row>
    <row r="337" spans="2:17" s="2997" customFormat="1" ht="12.75">
      <c r="B337" s="3002"/>
      <c r="C337" s="3003"/>
      <c r="D337" s="3003"/>
      <c r="E337" s="3003"/>
      <c r="F337" s="3003"/>
      <c r="G337" s="3003"/>
      <c r="H337" s="3004"/>
      <c r="I337" s="3005"/>
      <c r="J337" s="3006" t="str">
        <f t="shared" si="20"/>
        <v/>
      </c>
      <c r="K337" s="3005"/>
      <c r="L337" s="3005"/>
      <c r="M337" s="3006" t="str">
        <f t="shared" si="21"/>
        <v/>
      </c>
      <c r="N337" s="3005"/>
      <c r="O337" s="3005"/>
      <c r="P337" s="3006" t="str">
        <f t="shared" si="22"/>
        <v/>
      </c>
      <c r="Q337" s="3006" t="str">
        <f t="shared" ref="Q337:Q400" si="23">IF(M337="Very high", "Very high", IF(OR(J337="High",M337="High"),"High",IF(OR(J337="Medium",M337="Medium"),"Medium",IF(OR(J337="Low",M337="Low"),"Low",""))))</f>
        <v/>
      </c>
    </row>
    <row r="338" spans="2:17" s="2997" customFormat="1" ht="12.75">
      <c r="B338" s="3002"/>
      <c r="C338" s="3003"/>
      <c r="D338" s="3003"/>
      <c r="E338" s="3003"/>
      <c r="F338" s="3003"/>
      <c r="G338" s="3003"/>
      <c r="H338" s="3004"/>
      <c r="I338" s="3005"/>
      <c r="J338" s="3006" t="str">
        <f t="shared" si="20"/>
        <v/>
      </c>
      <c r="K338" s="3005"/>
      <c r="L338" s="3005"/>
      <c r="M338" s="3006" t="str">
        <f t="shared" si="21"/>
        <v/>
      </c>
      <c r="N338" s="3005"/>
      <c r="O338" s="3005"/>
      <c r="P338" s="3006" t="str">
        <f t="shared" si="22"/>
        <v/>
      </c>
      <c r="Q338" s="3006" t="str">
        <f t="shared" si="23"/>
        <v/>
      </c>
    </row>
    <row r="339" spans="2:17" s="2997" customFormat="1" ht="12.75">
      <c r="B339" s="3002"/>
      <c r="C339" s="3003"/>
      <c r="D339" s="3003"/>
      <c r="E339" s="3003"/>
      <c r="F339" s="3003"/>
      <c r="G339" s="3003"/>
      <c r="H339" s="3004"/>
      <c r="I339" s="3005"/>
      <c r="J339" s="3006" t="str">
        <f t="shared" si="20"/>
        <v/>
      </c>
      <c r="K339" s="3005"/>
      <c r="L339" s="3005"/>
      <c r="M339" s="3006" t="str">
        <f t="shared" si="21"/>
        <v/>
      </c>
      <c r="N339" s="3005"/>
      <c r="O339" s="3005"/>
      <c r="P339" s="3006" t="str">
        <f t="shared" si="22"/>
        <v/>
      </c>
      <c r="Q339" s="3006" t="str">
        <f t="shared" si="23"/>
        <v/>
      </c>
    </row>
    <row r="340" spans="2:17" s="2997" customFormat="1" ht="12.75">
      <c r="B340" s="3002"/>
      <c r="C340" s="3003"/>
      <c r="D340" s="3003"/>
      <c r="E340" s="3003"/>
      <c r="F340" s="3003"/>
      <c r="G340" s="3003"/>
      <c r="H340" s="3004"/>
      <c r="I340" s="3005"/>
      <c r="J340" s="3006" t="str">
        <f t="shared" si="20"/>
        <v/>
      </c>
      <c r="K340" s="3005"/>
      <c r="L340" s="3005"/>
      <c r="M340" s="3006" t="str">
        <f t="shared" si="21"/>
        <v/>
      </c>
      <c r="N340" s="3005"/>
      <c r="O340" s="3005"/>
      <c r="P340" s="3006" t="str">
        <f t="shared" si="22"/>
        <v/>
      </c>
      <c r="Q340" s="3006" t="str">
        <f t="shared" si="23"/>
        <v/>
      </c>
    </row>
    <row r="341" spans="2:17" s="2997" customFormat="1" ht="12.75">
      <c r="B341" s="3002"/>
      <c r="C341" s="3003"/>
      <c r="D341" s="3003"/>
      <c r="E341" s="3003"/>
      <c r="F341" s="3003"/>
      <c r="G341" s="3003"/>
      <c r="H341" s="3004"/>
      <c r="I341" s="3005"/>
      <c r="J341" s="3006" t="str">
        <f t="shared" si="20"/>
        <v/>
      </c>
      <c r="K341" s="3005"/>
      <c r="L341" s="3005"/>
      <c r="M341" s="3006" t="str">
        <f t="shared" si="21"/>
        <v/>
      </c>
      <c r="N341" s="3005"/>
      <c r="O341" s="3005"/>
      <c r="P341" s="3006" t="str">
        <f t="shared" si="22"/>
        <v/>
      </c>
      <c r="Q341" s="3006" t="str">
        <f t="shared" si="23"/>
        <v/>
      </c>
    </row>
    <row r="342" spans="2:17" s="2997" customFormat="1" ht="12.75">
      <c r="B342" s="3002"/>
      <c r="C342" s="3003"/>
      <c r="D342" s="3003"/>
      <c r="E342" s="3003"/>
      <c r="F342" s="3003"/>
      <c r="G342" s="3003"/>
      <c r="H342" s="3004"/>
      <c r="I342" s="3005"/>
      <c r="J342" s="3006" t="str">
        <f t="shared" si="20"/>
        <v/>
      </c>
      <c r="K342" s="3005"/>
      <c r="L342" s="3005"/>
      <c r="M342" s="3006" t="str">
        <f t="shared" si="21"/>
        <v/>
      </c>
      <c r="N342" s="3005"/>
      <c r="O342" s="3005"/>
      <c r="P342" s="3006" t="str">
        <f t="shared" si="22"/>
        <v/>
      </c>
      <c r="Q342" s="3006" t="str">
        <f t="shared" si="23"/>
        <v/>
      </c>
    </row>
    <row r="343" spans="2:17" s="2997" customFormat="1" ht="12.75">
      <c r="B343" s="3002"/>
      <c r="C343" s="3003"/>
      <c r="D343" s="3003"/>
      <c r="E343" s="3003"/>
      <c r="F343" s="3003"/>
      <c r="G343" s="3003"/>
      <c r="H343" s="3004"/>
      <c r="I343" s="3005"/>
      <c r="J343" s="3006" t="str">
        <f t="shared" si="20"/>
        <v/>
      </c>
      <c r="K343" s="3005"/>
      <c r="L343" s="3005"/>
      <c r="M343" s="3006" t="str">
        <f t="shared" si="21"/>
        <v/>
      </c>
      <c r="N343" s="3005"/>
      <c r="O343" s="3005"/>
      <c r="P343" s="3006" t="str">
        <f t="shared" si="22"/>
        <v/>
      </c>
      <c r="Q343" s="3006" t="str">
        <f t="shared" si="23"/>
        <v/>
      </c>
    </row>
    <row r="344" spans="2:17" s="2997" customFormat="1" ht="12.75">
      <c r="B344" s="3002"/>
      <c r="C344" s="3003"/>
      <c r="D344" s="3003"/>
      <c r="E344" s="3003"/>
      <c r="F344" s="3003"/>
      <c r="G344" s="3003"/>
      <c r="H344" s="3004"/>
      <c r="I344" s="3005"/>
      <c r="J344" s="3006" t="str">
        <f t="shared" si="20"/>
        <v/>
      </c>
      <c r="K344" s="3005"/>
      <c r="L344" s="3005"/>
      <c r="M344" s="3006" t="str">
        <f t="shared" si="21"/>
        <v/>
      </c>
      <c r="N344" s="3005"/>
      <c r="O344" s="3005"/>
      <c r="P344" s="3006" t="str">
        <f t="shared" si="22"/>
        <v/>
      </c>
      <c r="Q344" s="3006" t="str">
        <f t="shared" si="23"/>
        <v/>
      </c>
    </row>
    <row r="345" spans="2:17" s="2997" customFormat="1" ht="12.75">
      <c r="B345" s="3002"/>
      <c r="C345" s="3003"/>
      <c r="D345" s="3003"/>
      <c r="E345" s="3003"/>
      <c r="F345" s="3003"/>
      <c r="G345" s="3003"/>
      <c r="H345" s="3004"/>
      <c r="I345" s="3005"/>
      <c r="J345" s="3006" t="str">
        <f t="shared" si="20"/>
        <v/>
      </c>
      <c r="K345" s="3005"/>
      <c r="L345" s="3005"/>
      <c r="M345" s="3006" t="str">
        <f t="shared" si="21"/>
        <v/>
      </c>
      <c r="N345" s="3005"/>
      <c r="O345" s="3005"/>
      <c r="P345" s="3006" t="str">
        <f t="shared" si="22"/>
        <v/>
      </c>
      <c r="Q345" s="3006" t="str">
        <f t="shared" si="23"/>
        <v/>
      </c>
    </row>
    <row r="346" spans="2:17" s="2997" customFormat="1" ht="12.75">
      <c r="B346" s="3002"/>
      <c r="C346" s="3003"/>
      <c r="D346" s="3003"/>
      <c r="E346" s="3003"/>
      <c r="F346" s="3003"/>
      <c r="G346" s="3003"/>
      <c r="H346" s="3004"/>
      <c r="I346" s="3005"/>
      <c r="J346" s="3006" t="str">
        <f t="shared" si="20"/>
        <v/>
      </c>
      <c r="K346" s="3005"/>
      <c r="L346" s="3005"/>
      <c r="M346" s="3006" t="str">
        <f t="shared" si="21"/>
        <v/>
      </c>
      <c r="N346" s="3005"/>
      <c r="O346" s="3005"/>
      <c r="P346" s="3006" t="str">
        <f t="shared" si="22"/>
        <v/>
      </c>
      <c r="Q346" s="3006" t="str">
        <f t="shared" si="23"/>
        <v/>
      </c>
    </row>
    <row r="347" spans="2:17" s="2997" customFormat="1" ht="12.75">
      <c r="B347" s="3002"/>
      <c r="C347" s="3003"/>
      <c r="D347" s="3003"/>
      <c r="E347" s="3003"/>
      <c r="F347" s="3003"/>
      <c r="G347" s="3003"/>
      <c r="H347" s="3004"/>
      <c r="I347" s="3005"/>
      <c r="J347" s="3006" t="str">
        <f t="shared" si="20"/>
        <v/>
      </c>
      <c r="K347" s="3005"/>
      <c r="L347" s="3005"/>
      <c r="M347" s="3006" t="str">
        <f t="shared" si="21"/>
        <v/>
      </c>
      <c r="N347" s="3005"/>
      <c r="O347" s="3005"/>
      <c r="P347" s="3006" t="str">
        <f t="shared" si="22"/>
        <v/>
      </c>
      <c r="Q347" s="3006" t="str">
        <f t="shared" si="23"/>
        <v/>
      </c>
    </row>
    <row r="348" spans="2:17" s="2997" customFormat="1" ht="12.75">
      <c r="B348" s="3002"/>
      <c r="C348" s="3003"/>
      <c r="D348" s="3003"/>
      <c r="E348" s="3003"/>
      <c r="F348" s="3003"/>
      <c r="G348" s="3003"/>
      <c r="H348" s="3004"/>
      <c r="I348" s="3005"/>
      <c r="J348" s="3006" t="str">
        <f t="shared" si="20"/>
        <v/>
      </c>
      <c r="K348" s="3005"/>
      <c r="L348" s="3005"/>
      <c r="M348" s="3006" t="str">
        <f t="shared" si="21"/>
        <v/>
      </c>
      <c r="N348" s="3005"/>
      <c r="O348" s="3005"/>
      <c r="P348" s="3006" t="str">
        <f t="shared" si="22"/>
        <v/>
      </c>
      <c r="Q348" s="3006" t="str">
        <f t="shared" si="23"/>
        <v/>
      </c>
    </row>
    <row r="349" spans="2:17" s="2997" customFormat="1" ht="12.75">
      <c r="B349" s="3002"/>
      <c r="C349" s="3003"/>
      <c r="D349" s="3003"/>
      <c r="E349" s="3003"/>
      <c r="F349" s="3003"/>
      <c r="G349" s="3003"/>
      <c r="H349" s="3004"/>
      <c r="I349" s="3005"/>
      <c r="J349" s="3006" t="str">
        <f t="shared" si="20"/>
        <v/>
      </c>
      <c r="K349" s="3005"/>
      <c r="L349" s="3005"/>
      <c r="M349" s="3006" t="str">
        <f t="shared" si="21"/>
        <v/>
      </c>
      <c r="N349" s="3005"/>
      <c r="O349" s="3005"/>
      <c r="P349" s="3006" t="str">
        <f t="shared" si="22"/>
        <v/>
      </c>
      <c r="Q349" s="3006" t="str">
        <f t="shared" si="23"/>
        <v/>
      </c>
    </row>
    <row r="350" spans="2:17" s="2997" customFormat="1" ht="12.75">
      <c r="B350" s="3002"/>
      <c r="C350" s="3003"/>
      <c r="D350" s="3003"/>
      <c r="E350" s="3003"/>
      <c r="F350" s="3003"/>
      <c r="G350" s="3003"/>
      <c r="H350" s="3004"/>
      <c r="I350" s="3005"/>
      <c r="J350" s="3006" t="str">
        <f t="shared" si="20"/>
        <v/>
      </c>
      <c r="K350" s="3005"/>
      <c r="L350" s="3005"/>
      <c r="M350" s="3006" t="str">
        <f t="shared" si="21"/>
        <v/>
      </c>
      <c r="N350" s="3005"/>
      <c r="O350" s="3005"/>
      <c r="P350" s="3006" t="str">
        <f t="shared" si="22"/>
        <v/>
      </c>
      <c r="Q350" s="3006" t="str">
        <f t="shared" si="23"/>
        <v/>
      </c>
    </row>
    <row r="351" spans="2:17" s="2997" customFormat="1" ht="12.75">
      <c r="B351" s="3002"/>
      <c r="C351" s="3003"/>
      <c r="D351" s="3003"/>
      <c r="E351" s="3003"/>
      <c r="F351" s="3003"/>
      <c r="G351" s="3003"/>
      <c r="H351" s="3004"/>
      <c r="I351" s="3005"/>
      <c r="J351" s="3006" t="str">
        <f t="shared" si="20"/>
        <v/>
      </c>
      <c r="K351" s="3005"/>
      <c r="L351" s="3005"/>
      <c r="M351" s="3006" t="str">
        <f t="shared" si="21"/>
        <v/>
      </c>
      <c r="N351" s="3005"/>
      <c r="O351" s="3005"/>
      <c r="P351" s="3006" t="str">
        <f t="shared" si="22"/>
        <v/>
      </c>
      <c r="Q351" s="3006" t="str">
        <f t="shared" si="23"/>
        <v/>
      </c>
    </row>
    <row r="352" spans="2:17" s="2997" customFormat="1" ht="12.75">
      <c r="B352" s="3002"/>
      <c r="C352" s="3003"/>
      <c r="D352" s="3003"/>
      <c r="E352" s="3003"/>
      <c r="F352" s="3003"/>
      <c r="G352" s="3003"/>
      <c r="H352" s="3004"/>
      <c r="I352" s="3005"/>
      <c r="J352" s="3006" t="str">
        <f t="shared" si="20"/>
        <v/>
      </c>
      <c r="K352" s="3005"/>
      <c r="L352" s="3005"/>
      <c r="M352" s="3006" t="str">
        <f t="shared" si="21"/>
        <v/>
      </c>
      <c r="N352" s="3005"/>
      <c r="O352" s="3005"/>
      <c r="P352" s="3006" t="str">
        <f t="shared" si="22"/>
        <v/>
      </c>
      <c r="Q352" s="3006" t="str">
        <f t="shared" si="23"/>
        <v/>
      </c>
    </row>
    <row r="353" spans="2:17" s="2997" customFormat="1" ht="12.75">
      <c r="B353" s="3002"/>
      <c r="C353" s="3003"/>
      <c r="D353" s="3003"/>
      <c r="E353" s="3003"/>
      <c r="F353" s="3003"/>
      <c r="G353" s="3003"/>
      <c r="H353" s="3004"/>
      <c r="I353" s="3005"/>
      <c r="J353" s="3006" t="str">
        <f t="shared" si="20"/>
        <v/>
      </c>
      <c r="K353" s="3005"/>
      <c r="L353" s="3005"/>
      <c r="M353" s="3006" t="str">
        <f t="shared" si="21"/>
        <v/>
      </c>
      <c r="N353" s="3005"/>
      <c r="O353" s="3005"/>
      <c r="P353" s="3006" t="str">
        <f t="shared" si="22"/>
        <v/>
      </c>
      <c r="Q353" s="3006" t="str">
        <f t="shared" si="23"/>
        <v/>
      </c>
    </row>
    <row r="354" spans="2:17" s="2997" customFormat="1" ht="12.75">
      <c r="B354" s="3002"/>
      <c r="C354" s="3003"/>
      <c r="D354" s="3003"/>
      <c r="E354" s="3003"/>
      <c r="F354" s="3003"/>
      <c r="G354" s="3003"/>
      <c r="H354" s="3004"/>
      <c r="I354" s="3005"/>
      <c r="J354" s="3006" t="str">
        <f t="shared" si="20"/>
        <v/>
      </c>
      <c r="K354" s="3005"/>
      <c r="L354" s="3005"/>
      <c r="M354" s="3006" t="str">
        <f t="shared" si="21"/>
        <v/>
      </c>
      <c r="N354" s="3005"/>
      <c r="O354" s="3005"/>
      <c r="P354" s="3006" t="str">
        <f t="shared" si="22"/>
        <v/>
      </c>
      <c r="Q354" s="3006" t="str">
        <f t="shared" si="23"/>
        <v/>
      </c>
    </row>
    <row r="355" spans="2:17" s="2997" customFormat="1" ht="12.75">
      <c r="B355" s="3002"/>
      <c r="C355" s="3003"/>
      <c r="D355" s="3003"/>
      <c r="E355" s="3003"/>
      <c r="F355" s="3003"/>
      <c r="G355" s="3003"/>
      <c r="H355" s="3004"/>
      <c r="I355" s="3005"/>
      <c r="J355" s="3006" t="str">
        <f t="shared" si="20"/>
        <v/>
      </c>
      <c r="K355" s="3005"/>
      <c r="L355" s="3005"/>
      <c r="M355" s="3006" t="str">
        <f t="shared" si="21"/>
        <v/>
      </c>
      <c r="N355" s="3005"/>
      <c r="O355" s="3005"/>
      <c r="P355" s="3006" t="str">
        <f t="shared" si="22"/>
        <v/>
      </c>
      <c r="Q355" s="3006" t="str">
        <f t="shared" si="23"/>
        <v/>
      </c>
    </row>
    <row r="356" spans="2:17" s="2997" customFormat="1" ht="12.75">
      <c r="B356" s="3002"/>
      <c r="C356" s="3003"/>
      <c r="D356" s="3003"/>
      <c r="E356" s="3003"/>
      <c r="F356" s="3003"/>
      <c r="G356" s="3003"/>
      <c r="H356" s="3004"/>
      <c r="I356" s="3005"/>
      <c r="J356" s="3006" t="str">
        <f t="shared" si="20"/>
        <v/>
      </c>
      <c r="K356" s="3005"/>
      <c r="L356" s="3005"/>
      <c r="M356" s="3006" t="str">
        <f t="shared" si="21"/>
        <v/>
      </c>
      <c r="N356" s="3005"/>
      <c r="O356" s="3005"/>
      <c r="P356" s="3006" t="str">
        <f t="shared" si="22"/>
        <v/>
      </c>
      <c r="Q356" s="3006" t="str">
        <f t="shared" si="23"/>
        <v/>
      </c>
    </row>
    <row r="357" spans="2:17" s="2997" customFormat="1" ht="12.75">
      <c r="B357" s="3002"/>
      <c r="C357" s="3003"/>
      <c r="D357" s="3003"/>
      <c r="E357" s="3003"/>
      <c r="F357" s="3003"/>
      <c r="G357" s="3003"/>
      <c r="H357" s="3004"/>
      <c r="I357" s="3005"/>
      <c r="J357" s="3006" t="str">
        <f t="shared" si="20"/>
        <v/>
      </c>
      <c r="K357" s="3005"/>
      <c r="L357" s="3005"/>
      <c r="M357" s="3006" t="str">
        <f t="shared" si="21"/>
        <v/>
      </c>
      <c r="N357" s="3005"/>
      <c r="O357" s="3005"/>
      <c r="P357" s="3006" t="str">
        <f t="shared" si="22"/>
        <v/>
      </c>
      <c r="Q357" s="3006" t="str">
        <f t="shared" si="23"/>
        <v/>
      </c>
    </row>
    <row r="358" spans="2:17" s="2997" customFormat="1" ht="12.75">
      <c r="B358" s="3002"/>
      <c r="C358" s="3003"/>
      <c r="D358" s="3003"/>
      <c r="E358" s="3003"/>
      <c r="F358" s="3003"/>
      <c r="G358" s="3003"/>
      <c r="H358" s="3004"/>
      <c r="I358" s="3005"/>
      <c r="J358" s="3006" t="str">
        <f t="shared" si="20"/>
        <v/>
      </c>
      <c r="K358" s="3005"/>
      <c r="L358" s="3005"/>
      <c r="M358" s="3006" t="str">
        <f t="shared" si="21"/>
        <v/>
      </c>
      <c r="N358" s="3005"/>
      <c r="O358" s="3005"/>
      <c r="P358" s="3006" t="str">
        <f t="shared" si="22"/>
        <v/>
      </c>
      <c r="Q358" s="3006" t="str">
        <f t="shared" si="23"/>
        <v/>
      </c>
    </row>
    <row r="359" spans="2:17" s="2997" customFormat="1" ht="12.75">
      <c r="B359" s="3002"/>
      <c r="C359" s="3003"/>
      <c r="D359" s="3003"/>
      <c r="E359" s="3003"/>
      <c r="F359" s="3003"/>
      <c r="G359" s="3003"/>
      <c r="H359" s="3004"/>
      <c r="I359" s="3005"/>
      <c r="J359" s="3006" t="str">
        <f t="shared" si="20"/>
        <v/>
      </c>
      <c r="K359" s="3005"/>
      <c r="L359" s="3005"/>
      <c r="M359" s="3006" t="str">
        <f t="shared" si="21"/>
        <v/>
      </c>
      <c r="N359" s="3005"/>
      <c r="O359" s="3005"/>
      <c r="P359" s="3006" t="str">
        <f t="shared" si="22"/>
        <v/>
      </c>
      <c r="Q359" s="3006" t="str">
        <f t="shared" si="23"/>
        <v/>
      </c>
    </row>
    <row r="360" spans="2:17" s="2997" customFormat="1" ht="12.75">
      <c r="B360" s="3002"/>
      <c r="C360" s="3003"/>
      <c r="D360" s="3003"/>
      <c r="E360" s="3003"/>
      <c r="F360" s="3003"/>
      <c r="G360" s="3003"/>
      <c r="H360" s="3004"/>
      <c r="I360" s="3005"/>
      <c r="J360" s="3006" t="str">
        <f t="shared" si="20"/>
        <v/>
      </c>
      <c r="K360" s="3005"/>
      <c r="L360" s="3005"/>
      <c r="M360" s="3006" t="str">
        <f t="shared" si="21"/>
        <v/>
      </c>
      <c r="N360" s="3005"/>
      <c r="O360" s="3005"/>
      <c r="P360" s="3006" t="str">
        <f t="shared" si="22"/>
        <v/>
      </c>
      <c r="Q360" s="3006" t="str">
        <f t="shared" si="23"/>
        <v/>
      </c>
    </row>
    <row r="361" spans="2:17" s="2997" customFormat="1" ht="12.75">
      <c r="B361" s="3002"/>
      <c r="C361" s="3003"/>
      <c r="D361" s="3003"/>
      <c r="E361" s="3003"/>
      <c r="F361" s="3003"/>
      <c r="G361" s="3003"/>
      <c r="H361" s="3004"/>
      <c r="I361" s="3005"/>
      <c r="J361" s="3006" t="str">
        <f t="shared" si="20"/>
        <v/>
      </c>
      <c r="K361" s="3005"/>
      <c r="L361" s="3005"/>
      <c r="M361" s="3006" t="str">
        <f t="shared" si="21"/>
        <v/>
      </c>
      <c r="N361" s="3005"/>
      <c r="O361" s="3005"/>
      <c r="P361" s="3006" t="str">
        <f t="shared" si="22"/>
        <v/>
      </c>
      <c r="Q361" s="3006" t="str">
        <f t="shared" si="23"/>
        <v/>
      </c>
    </row>
    <row r="362" spans="2:17" s="2997" customFormat="1" ht="12.75">
      <c r="B362" s="3002"/>
      <c r="C362" s="3003"/>
      <c r="D362" s="3003"/>
      <c r="E362" s="3003"/>
      <c r="F362" s="3003"/>
      <c r="G362" s="3003"/>
      <c r="H362" s="3004"/>
      <c r="I362" s="3005"/>
      <c r="J362" s="3006" t="str">
        <f t="shared" si="20"/>
        <v/>
      </c>
      <c r="K362" s="3005"/>
      <c r="L362" s="3005"/>
      <c r="M362" s="3006" t="str">
        <f t="shared" si="21"/>
        <v/>
      </c>
      <c r="N362" s="3005"/>
      <c r="O362" s="3005"/>
      <c r="P362" s="3006" t="str">
        <f t="shared" si="22"/>
        <v/>
      </c>
      <c r="Q362" s="3006" t="str">
        <f t="shared" si="23"/>
        <v/>
      </c>
    </row>
    <row r="363" spans="2:17" s="2997" customFormat="1" ht="12.75">
      <c r="B363" s="3002"/>
      <c r="C363" s="3003"/>
      <c r="D363" s="3003"/>
      <c r="E363" s="3003"/>
      <c r="F363" s="3003"/>
      <c r="G363" s="3003"/>
      <c r="H363" s="3004"/>
      <c r="I363" s="3005"/>
      <c r="J363" s="3006" t="str">
        <f t="shared" si="20"/>
        <v/>
      </c>
      <c r="K363" s="3005"/>
      <c r="L363" s="3005"/>
      <c r="M363" s="3006" t="str">
        <f t="shared" si="21"/>
        <v/>
      </c>
      <c r="N363" s="3005"/>
      <c r="O363" s="3005"/>
      <c r="P363" s="3006" t="str">
        <f t="shared" si="22"/>
        <v/>
      </c>
      <c r="Q363" s="3006" t="str">
        <f t="shared" si="23"/>
        <v/>
      </c>
    </row>
    <row r="364" spans="2:17" s="2997" customFormat="1" ht="12.75">
      <c r="B364" s="3002"/>
      <c r="C364" s="3003"/>
      <c r="D364" s="3003"/>
      <c r="E364" s="3003"/>
      <c r="F364" s="3003"/>
      <c r="G364" s="3003"/>
      <c r="H364" s="3004"/>
      <c r="I364" s="3005"/>
      <c r="J364" s="3006" t="str">
        <f t="shared" si="20"/>
        <v/>
      </c>
      <c r="K364" s="3005"/>
      <c r="L364" s="3005"/>
      <c r="M364" s="3006" t="str">
        <f t="shared" si="21"/>
        <v/>
      </c>
      <c r="N364" s="3005"/>
      <c r="O364" s="3005"/>
      <c r="P364" s="3006" t="str">
        <f t="shared" si="22"/>
        <v/>
      </c>
      <c r="Q364" s="3006" t="str">
        <f t="shared" si="23"/>
        <v/>
      </c>
    </row>
    <row r="365" spans="2:17" s="2997" customFormat="1" ht="12.75">
      <c r="B365" s="3002"/>
      <c r="C365" s="3003"/>
      <c r="D365" s="3003"/>
      <c r="E365" s="3003"/>
      <c r="F365" s="3003"/>
      <c r="G365" s="3003"/>
      <c r="H365" s="3004"/>
      <c r="I365" s="3005"/>
      <c r="J365" s="3006" t="str">
        <f t="shared" si="20"/>
        <v/>
      </c>
      <c r="K365" s="3005"/>
      <c r="L365" s="3005"/>
      <c r="M365" s="3006" t="str">
        <f t="shared" si="21"/>
        <v/>
      </c>
      <c r="N365" s="3005"/>
      <c r="O365" s="3005"/>
      <c r="P365" s="3006" t="str">
        <f t="shared" si="22"/>
        <v/>
      </c>
      <c r="Q365" s="3006" t="str">
        <f t="shared" si="23"/>
        <v/>
      </c>
    </row>
    <row r="366" spans="2:17" s="2997" customFormat="1" ht="12.75">
      <c r="B366" s="3002"/>
      <c r="C366" s="3003"/>
      <c r="D366" s="3003"/>
      <c r="E366" s="3003"/>
      <c r="F366" s="3003"/>
      <c r="G366" s="3003"/>
      <c r="H366" s="3004"/>
      <c r="I366" s="3005"/>
      <c r="J366" s="3006" t="str">
        <f t="shared" si="20"/>
        <v/>
      </c>
      <c r="K366" s="3005"/>
      <c r="L366" s="3005"/>
      <c r="M366" s="3006" t="str">
        <f t="shared" si="21"/>
        <v/>
      </c>
      <c r="N366" s="3005"/>
      <c r="O366" s="3005"/>
      <c r="P366" s="3006" t="str">
        <f t="shared" si="22"/>
        <v/>
      </c>
      <c r="Q366" s="3006" t="str">
        <f t="shared" si="23"/>
        <v/>
      </c>
    </row>
    <row r="367" spans="2:17" s="2997" customFormat="1" ht="12.75">
      <c r="B367" s="3002"/>
      <c r="C367" s="3003"/>
      <c r="D367" s="3003"/>
      <c r="E367" s="3003"/>
      <c r="F367" s="3003"/>
      <c r="G367" s="3003"/>
      <c r="H367" s="3004"/>
      <c r="I367" s="3005"/>
      <c r="J367" s="3006" t="str">
        <f t="shared" si="20"/>
        <v/>
      </c>
      <c r="K367" s="3005"/>
      <c r="L367" s="3005"/>
      <c r="M367" s="3006" t="str">
        <f t="shared" si="21"/>
        <v/>
      </c>
      <c r="N367" s="3005"/>
      <c r="O367" s="3005"/>
      <c r="P367" s="3006" t="str">
        <f t="shared" si="22"/>
        <v/>
      </c>
      <c r="Q367" s="3006" t="str">
        <f t="shared" si="23"/>
        <v/>
      </c>
    </row>
    <row r="368" spans="2:17" s="2997" customFormat="1" ht="12.75">
      <c r="B368" s="3002"/>
      <c r="C368" s="3003"/>
      <c r="D368" s="3003"/>
      <c r="E368" s="3003"/>
      <c r="F368" s="3003"/>
      <c r="G368" s="3003"/>
      <c r="H368" s="3004"/>
      <c r="I368" s="3005"/>
      <c r="J368" s="3006" t="str">
        <f t="shared" si="20"/>
        <v/>
      </c>
      <c r="K368" s="3005"/>
      <c r="L368" s="3005"/>
      <c r="M368" s="3006" t="str">
        <f t="shared" si="21"/>
        <v/>
      </c>
      <c r="N368" s="3005"/>
      <c r="O368" s="3005"/>
      <c r="P368" s="3006" t="str">
        <f t="shared" si="22"/>
        <v/>
      </c>
      <c r="Q368" s="3006" t="str">
        <f t="shared" si="23"/>
        <v/>
      </c>
    </row>
    <row r="369" spans="2:17" s="2997" customFormat="1" ht="12.75">
      <c r="B369" s="3002"/>
      <c r="C369" s="3003"/>
      <c r="D369" s="3003"/>
      <c r="E369" s="3003"/>
      <c r="F369" s="3003"/>
      <c r="G369" s="3003"/>
      <c r="H369" s="3004"/>
      <c r="I369" s="3005"/>
      <c r="J369" s="3006" t="str">
        <f t="shared" si="20"/>
        <v/>
      </c>
      <c r="K369" s="3005"/>
      <c r="L369" s="3005"/>
      <c r="M369" s="3006" t="str">
        <f t="shared" si="21"/>
        <v/>
      </c>
      <c r="N369" s="3005"/>
      <c r="O369" s="3005"/>
      <c r="P369" s="3006" t="str">
        <f t="shared" si="22"/>
        <v/>
      </c>
      <c r="Q369" s="3006" t="str">
        <f t="shared" si="23"/>
        <v/>
      </c>
    </row>
    <row r="370" spans="2:17" s="2997" customFormat="1" ht="12.75">
      <c r="B370" s="3002"/>
      <c r="C370" s="3003"/>
      <c r="D370" s="3003"/>
      <c r="E370" s="3003"/>
      <c r="F370" s="3003"/>
      <c r="G370" s="3003"/>
      <c r="H370" s="3004"/>
      <c r="I370" s="3005"/>
      <c r="J370" s="3006" t="str">
        <f t="shared" si="20"/>
        <v/>
      </c>
      <c r="K370" s="3005"/>
      <c r="L370" s="3005"/>
      <c r="M370" s="3006" t="str">
        <f t="shared" si="21"/>
        <v/>
      </c>
      <c r="N370" s="3005"/>
      <c r="O370" s="3005"/>
      <c r="P370" s="3006" t="str">
        <f t="shared" si="22"/>
        <v/>
      </c>
      <c r="Q370" s="3006" t="str">
        <f t="shared" si="23"/>
        <v/>
      </c>
    </row>
    <row r="371" spans="2:17" s="2997" customFormat="1" ht="12.75">
      <c r="B371" s="3002"/>
      <c r="C371" s="3003"/>
      <c r="D371" s="3003"/>
      <c r="E371" s="3003"/>
      <c r="F371" s="3003"/>
      <c r="G371" s="3003"/>
      <c r="H371" s="3004"/>
      <c r="I371" s="3005"/>
      <c r="J371" s="3006" t="str">
        <f t="shared" si="20"/>
        <v/>
      </c>
      <c r="K371" s="3005"/>
      <c r="L371" s="3005"/>
      <c r="M371" s="3006" t="str">
        <f t="shared" si="21"/>
        <v/>
      </c>
      <c r="N371" s="3005"/>
      <c r="O371" s="3005"/>
      <c r="P371" s="3006" t="str">
        <f t="shared" si="22"/>
        <v/>
      </c>
      <c r="Q371" s="3006" t="str">
        <f t="shared" si="23"/>
        <v/>
      </c>
    </row>
    <row r="372" spans="2:17" s="2997" customFormat="1" ht="12.75">
      <c r="B372" s="3002"/>
      <c r="C372" s="3003"/>
      <c r="D372" s="3003"/>
      <c r="E372" s="3003"/>
      <c r="F372" s="3003"/>
      <c r="G372" s="3003"/>
      <c r="H372" s="3004"/>
      <c r="I372" s="3005"/>
      <c r="J372" s="3006" t="str">
        <f t="shared" si="20"/>
        <v/>
      </c>
      <c r="K372" s="3005"/>
      <c r="L372" s="3005"/>
      <c r="M372" s="3006" t="str">
        <f t="shared" si="21"/>
        <v/>
      </c>
      <c r="N372" s="3005"/>
      <c r="O372" s="3005"/>
      <c r="P372" s="3006" t="str">
        <f t="shared" si="22"/>
        <v/>
      </c>
      <c r="Q372" s="3006" t="str">
        <f t="shared" si="23"/>
        <v/>
      </c>
    </row>
    <row r="373" spans="2:17" s="2997" customFormat="1" ht="12.75">
      <c r="B373" s="3002"/>
      <c r="C373" s="3003"/>
      <c r="D373" s="3003"/>
      <c r="E373" s="3003"/>
      <c r="F373" s="3003"/>
      <c r="G373" s="3003"/>
      <c r="H373" s="3004"/>
      <c r="I373" s="3005"/>
      <c r="J373" s="3006" t="str">
        <f t="shared" si="20"/>
        <v/>
      </c>
      <c r="K373" s="3005"/>
      <c r="L373" s="3005"/>
      <c r="M373" s="3006" t="str">
        <f t="shared" si="21"/>
        <v/>
      </c>
      <c r="N373" s="3005"/>
      <c r="O373" s="3005"/>
      <c r="P373" s="3006" t="str">
        <f t="shared" si="22"/>
        <v/>
      </c>
      <c r="Q373" s="3006" t="str">
        <f t="shared" si="23"/>
        <v/>
      </c>
    </row>
    <row r="374" spans="2:17" s="2997" customFormat="1" ht="12.75">
      <c r="B374" s="3002"/>
      <c r="C374" s="3003"/>
      <c r="D374" s="3003"/>
      <c r="E374" s="3003"/>
      <c r="F374" s="3003"/>
      <c r="G374" s="3003"/>
      <c r="H374" s="3004"/>
      <c r="I374" s="3005"/>
      <c r="J374" s="3006" t="str">
        <f t="shared" si="20"/>
        <v/>
      </c>
      <c r="K374" s="3005"/>
      <c r="L374" s="3005"/>
      <c r="M374" s="3006" t="str">
        <f t="shared" si="21"/>
        <v/>
      </c>
      <c r="N374" s="3005"/>
      <c r="O374" s="3005"/>
      <c r="P374" s="3006" t="str">
        <f t="shared" si="22"/>
        <v/>
      </c>
      <c r="Q374" s="3006" t="str">
        <f t="shared" si="23"/>
        <v/>
      </c>
    </row>
    <row r="375" spans="2:17" s="2997" customFormat="1" ht="12.75">
      <c r="B375" s="3002"/>
      <c r="C375" s="3003"/>
      <c r="D375" s="3003"/>
      <c r="E375" s="3003"/>
      <c r="F375" s="3003"/>
      <c r="G375" s="3003"/>
      <c r="H375" s="3004"/>
      <c r="I375" s="3005"/>
      <c r="J375" s="3006" t="str">
        <f t="shared" si="20"/>
        <v/>
      </c>
      <c r="K375" s="3005"/>
      <c r="L375" s="3005"/>
      <c r="M375" s="3006" t="str">
        <f t="shared" si="21"/>
        <v/>
      </c>
      <c r="N375" s="3005"/>
      <c r="O375" s="3005"/>
      <c r="P375" s="3006" t="str">
        <f t="shared" si="22"/>
        <v/>
      </c>
      <c r="Q375" s="3006" t="str">
        <f t="shared" si="23"/>
        <v/>
      </c>
    </row>
    <row r="376" spans="2:17" s="2997" customFormat="1" ht="12.75">
      <c r="B376" s="3002"/>
      <c r="C376" s="3003"/>
      <c r="D376" s="3003"/>
      <c r="E376" s="3003"/>
      <c r="F376" s="3003"/>
      <c r="G376" s="3003"/>
      <c r="H376" s="3004"/>
      <c r="I376" s="3005"/>
      <c r="J376" s="3006" t="str">
        <f t="shared" si="20"/>
        <v/>
      </c>
      <c r="K376" s="3005"/>
      <c r="L376" s="3005"/>
      <c r="M376" s="3006" t="str">
        <f t="shared" si="21"/>
        <v/>
      </c>
      <c r="N376" s="3005"/>
      <c r="O376" s="3005"/>
      <c r="P376" s="3006" t="str">
        <f t="shared" si="22"/>
        <v/>
      </c>
      <c r="Q376" s="3006" t="str">
        <f t="shared" si="23"/>
        <v/>
      </c>
    </row>
    <row r="377" spans="2:17" s="2997" customFormat="1" ht="12.75">
      <c r="B377" s="3002"/>
      <c r="C377" s="3003"/>
      <c r="D377" s="3003"/>
      <c r="E377" s="3003"/>
      <c r="F377" s="3003"/>
      <c r="G377" s="3003"/>
      <c r="H377" s="3004"/>
      <c r="I377" s="3005"/>
      <c r="J377" s="3006" t="str">
        <f t="shared" si="20"/>
        <v/>
      </c>
      <c r="K377" s="3005"/>
      <c r="L377" s="3005"/>
      <c r="M377" s="3006" t="str">
        <f t="shared" si="21"/>
        <v/>
      </c>
      <c r="N377" s="3005"/>
      <c r="O377" s="3005"/>
      <c r="P377" s="3006" t="str">
        <f t="shared" si="22"/>
        <v/>
      </c>
      <c r="Q377" s="3006" t="str">
        <f t="shared" si="23"/>
        <v/>
      </c>
    </row>
    <row r="378" spans="2:17" s="2997" customFormat="1" ht="12.75">
      <c r="B378" s="3002"/>
      <c r="C378" s="3003"/>
      <c r="D378" s="3003"/>
      <c r="E378" s="3003"/>
      <c r="F378" s="3003"/>
      <c r="G378" s="3003"/>
      <c r="H378" s="3004"/>
      <c r="I378" s="3005"/>
      <c r="J378" s="3006" t="str">
        <f t="shared" si="20"/>
        <v/>
      </c>
      <c r="K378" s="3005"/>
      <c r="L378" s="3005"/>
      <c r="M378" s="3006" t="str">
        <f t="shared" si="21"/>
        <v/>
      </c>
      <c r="N378" s="3005"/>
      <c r="O378" s="3005"/>
      <c r="P378" s="3006" t="str">
        <f t="shared" si="22"/>
        <v/>
      </c>
      <c r="Q378" s="3006" t="str">
        <f t="shared" si="23"/>
        <v/>
      </c>
    </row>
    <row r="379" spans="2:17" s="2997" customFormat="1" ht="12.75">
      <c r="B379" s="3002"/>
      <c r="C379" s="3003"/>
      <c r="D379" s="3003"/>
      <c r="E379" s="3003"/>
      <c r="F379" s="3003"/>
      <c r="G379" s="3003"/>
      <c r="H379" s="3004"/>
      <c r="I379" s="3005"/>
      <c r="J379" s="3006" t="str">
        <f t="shared" si="20"/>
        <v/>
      </c>
      <c r="K379" s="3005"/>
      <c r="L379" s="3005"/>
      <c r="M379" s="3006" t="str">
        <f t="shared" si="21"/>
        <v/>
      </c>
      <c r="N379" s="3005"/>
      <c r="O379" s="3005"/>
      <c r="P379" s="3006" t="str">
        <f t="shared" si="22"/>
        <v/>
      </c>
      <c r="Q379" s="3006" t="str">
        <f t="shared" si="23"/>
        <v/>
      </c>
    </row>
    <row r="380" spans="2:17" s="2997" customFormat="1" ht="12.75">
      <c r="B380" s="3002"/>
      <c r="C380" s="3003"/>
      <c r="D380" s="3003"/>
      <c r="E380" s="3003"/>
      <c r="F380" s="3003"/>
      <c r="G380" s="3003"/>
      <c r="H380" s="3004"/>
      <c r="I380" s="3005"/>
      <c r="J380" s="3006" t="str">
        <f t="shared" si="20"/>
        <v/>
      </c>
      <c r="K380" s="3005"/>
      <c r="L380" s="3005"/>
      <c r="M380" s="3006" t="str">
        <f t="shared" si="21"/>
        <v/>
      </c>
      <c r="N380" s="3005"/>
      <c r="O380" s="3005"/>
      <c r="P380" s="3006" t="str">
        <f t="shared" si="22"/>
        <v/>
      </c>
      <c r="Q380" s="3006" t="str">
        <f t="shared" si="23"/>
        <v/>
      </c>
    </row>
    <row r="381" spans="2:17" s="2997" customFormat="1" ht="12.75">
      <c r="B381" s="3002"/>
      <c r="C381" s="3003"/>
      <c r="D381" s="3003"/>
      <c r="E381" s="3003"/>
      <c r="F381" s="3003"/>
      <c r="G381" s="3003"/>
      <c r="H381" s="3004"/>
      <c r="I381" s="3005"/>
      <c r="J381" s="3006" t="str">
        <f t="shared" si="20"/>
        <v/>
      </c>
      <c r="K381" s="3005"/>
      <c r="L381" s="3005"/>
      <c r="M381" s="3006" t="str">
        <f t="shared" si="21"/>
        <v/>
      </c>
      <c r="N381" s="3005"/>
      <c r="O381" s="3005"/>
      <c r="P381" s="3006" t="str">
        <f t="shared" si="22"/>
        <v/>
      </c>
      <c r="Q381" s="3006" t="str">
        <f t="shared" si="23"/>
        <v/>
      </c>
    </row>
    <row r="382" spans="2:17" s="2997" customFormat="1" ht="12.75">
      <c r="B382" s="3002"/>
      <c r="C382" s="3003"/>
      <c r="D382" s="3003"/>
      <c r="E382" s="3003"/>
      <c r="F382" s="3003"/>
      <c r="G382" s="3003"/>
      <c r="H382" s="3004"/>
      <c r="I382" s="3005"/>
      <c r="J382" s="3006" t="str">
        <f t="shared" si="20"/>
        <v/>
      </c>
      <c r="K382" s="3005"/>
      <c r="L382" s="3005"/>
      <c r="M382" s="3006" t="str">
        <f t="shared" si="21"/>
        <v/>
      </c>
      <c r="N382" s="3005"/>
      <c r="O382" s="3005"/>
      <c r="P382" s="3006" t="str">
        <f t="shared" si="22"/>
        <v/>
      </c>
      <c r="Q382" s="3006" t="str">
        <f t="shared" si="23"/>
        <v/>
      </c>
    </row>
    <row r="383" spans="2:17" s="2997" customFormat="1" ht="12.75">
      <c r="B383" s="3002"/>
      <c r="C383" s="3003"/>
      <c r="D383" s="3003"/>
      <c r="E383" s="3003"/>
      <c r="F383" s="3003"/>
      <c r="G383" s="3003"/>
      <c r="H383" s="3004"/>
      <c r="I383" s="3005"/>
      <c r="J383" s="3006" t="str">
        <f t="shared" si="20"/>
        <v/>
      </c>
      <c r="K383" s="3005"/>
      <c r="L383" s="3005"/>
      <c r="M383" s="3006" t="str">
        <f t="shared" si="21"/>
        <v/>
      </c>
      <c r="N383" s="3005"/>
      <c r="O383" s="3005"/>
      <c r="P383" s="3006" t="str">
        <f t="shared" si="22"/>
        <v/>
      </c>
      <c r="Q383" s="3006" t="str">
        <f t="shared" si="23"/>
        <v/>
      </c>
    </row>
    <row r="384" spans="2:17" s="2997" customFormat="1" ht="12.75">
      <c r="B384" s="3002"/>
      <c r="C384" s="3003"/>
      <c r="D384" s="3003"/>
      <c r="E384" s="3003"/>
      <c r="F384" s="3003"/>
      <c r="G384" s="3003"/>
      <c r="H384" s="3004"/>
      <c r="I384" s="3005"/>
      <c r="J384" s="3006" t="str">
        <f t="shared" si="20"/>
        <v/>
      </c>
      <c r="K384" s="3005"/>
      <c r="L384" s="3005"/>
      <c r="M384" s="3006" t="str">
        <f t="shared" si="21"/>
        <v/>
      </c>
      <c r="N384" s="3005"/>
      <c r="O384" s="3005"/>
      <c r="P384" s="3006" t="str">
        <f t="shared" si="22"/>
        <v/>
      </c>
      <c r="Q384" s="3006" t="str">
        <f t="shared" si="23"/>
        <v/>
      </c>
    </row>
    <row r="385" spans="2:17" s="2997" customFormat="1" ht="12.75">
      <c r="B385" s="3002"/>
      <c r="C385" s="3003"/>
      <c r="D385" s="3003"/>
      <c r="E385" s="3003"/>
      <c r="F385" s="3003"/>
      <c r="G385" s="3003"/>
      <c r="H385" s="3004"/>
      <c r="I385" s="3005"/>
      <c r="J385" s="3006" t="str">
        <f t="shared" si="20"/>
        <v/>
      </c>
      <c r="K385" s="3005"/>
      <c r="L385" s="3005"/>
      <c r="M385" s="3006" t="str">
        <f t="shared" si="21"/>
        <v/>
      </c>
      <c r="N385" s="3005"/>
      <c r="O385" s="3005"/>
      <c r="P385" s="3006" t="str">
        <f t="shared" si="22"/>
        <v/>
      </c>
      <c r="Q385" s="3006" t="str">
        <f t="shared" si="23"/>
        <v/>
      </c>
    </row>
    <row r="386" spans="2:17" s="2997" customFormat="1" ht="12.75">
      <c r="B386" s="3002"/>
      <c r="C386" s="3003"/>
      <c r="D386" s="3003"/>
      <c r="E386" s="3003"/>
      <c r="F386" s="3003"/>
      <c r="G386" s="3003"/>
      <c r="H386" s="3004"/>
      <c r="I386" s="3005"/>
      <c r="J386" s="3006" t="str">
        <f t="shared" si="20"/>
        <v/>
      </c>
      <c r="K386" s="3005"/>
      <c r="L386" s="3005"/>
      <c r="M386" s="3006" t="str">
        <f t="shared" si="21"/>
        <v/>
      </c>
      <c r="N386" s="3005"/>
      <c r="O386" s="3005"/>
      <c r="P386" s="3006" t="str">
        <f t="shared" si="22"/>
        <v/>
      </c>
      <c r="Q386" s="3006" t="str">
        <f t="shared" si="23"/>
        <v/>
      </c>
    </row>
    <row r="387" spans="2:17" s="2997" customFormat="1" ht="12.75">
      <c r="B387" s="3002"/>
      <c r="C387" s="3003"/>
      <c r="D387" s="3003"/>
      <c r="E387" s="3003"/>
      <c r="F387" s="3003"/>
      <c r="G387" s="3003"/>
      <c r="H387" s="3004"/>
      <c r="I387" s="3005"/>
      <c r="J387" s="3006" t="str">
        <f t="shared" si="20"/>
        <v/>
      </c>
      <c r="K387" s="3005"/>
      <c r="L387" s="3005"/>
      <c r="M387" s="3006" t="str">
        <f t="shared" si="21"/>
        <v/>
      </c>
      <c r="N387" s="3005"/>
      <c r="O387" s="3005"/>
      <c r="P387" s="3006" t="str">
        <f t="shared" si="22"/>
        <v/>
      </c>
      <c r="Q387" s="3006" t="str">
        <f t="shared" si="23"/>
        <v/>
      </c>
    </row>
    <row r="388" spans="2:17" s="2997" customFormat="1" ht="12.75">
      <c r="B388" s="3002"/>
      <c r="C388" s="3003"/>
      <c r="D388" s="3003"/>
      <c r="E388" s="3003"/>
      <c r="F388" s="3003"/>
      <c r="G388" s="3003"/>
      <c r="H388" s="3004"/>
      <c r="I388" s="3005"/>
      <c r="J388" s="3006" t="str">
        <f t="shared" si="20"/>
        <v/>
      </c>
      <c r="K388" s="3005"/>
      <c r="L388" s="3005"/>
      <c r="M388" s="3006" t="str">
        <f t="shared" si="21"/>
        <v/>
      </c>
      <c r="N388" s="3005"/>
      <c r="O388" s="3005"/>
      <c r="P388" s="3006" t="str">
        <f t="shared" si="22"/>
        <v/>
      </c>
      <c r="Q388" s="3006" t="str">
        <f t="shared" si="23"/>
        <v/>
      </c>
    </row>
    <row r="389" spans="2:17" s="2997" customFormat="1" ht="12.75">
      <c r="B389" s="3002"/>
      <c r="C389" s="3003"/>
      <c r="D389" s="3003"/>
      <c r="E389" s="3003"/>
      <c r="F389" s="3003"/>
      <c r="G389" s="3003"/>
      <c r="H389" s="3004"/>
      <c r="I389" s="3005"/>
      <c r="J389" s="3006" t="str">
        <f t="shared" si="20"/>
        <v/>
      </c>
      <c r="K389" s="3005"/>
      <c r="L389" s="3005"/>
      <c r="M389" s="3006" t="str">
        <f t="shared" si="21"/>
        <v/>
      </c>
      <c r="N389" s="3005"/>
      <c r="O389" s="3005"/>
      <c r="P389" s="3006" t="str">
        <f t="shared" si="22"/>
        <v/>
      </c>
      <c r="Q389" s="3006" t="str">
        <f t="shared" si="23"/>
        <v/>
      </c>
    </row>
    <row r="390" spans="2:17" s="2997" customFormat="1" ht="12.75">
      <c r="B390" s="3002"/>
      <c r="C390" s="3003"/>
      <c r="D390" s="3003"/>
      <c r="E390" s="3003"/>
      <c r="F390" s="3003"/>
      <c r="G390" s="3003"/>
      <c r="H390" s="3004"/>
      <c r="I390" s="3005"/>
      <c r="J390" s="3006" t="str">
        <f t="shared" si="20"/>
        <v/>
      </c>
      <c r="K390" s="3005"/>
      <c r="L390" s="3005"/>
      <c r="M390" s="3006" t="str">
        <f t="shared" si="21"/>
        <v/>
      </c>
      <c r="N390" s="3005"/>
      <c r="O390" s="3005"/>
      <c r="P390" s="3006" t="str">
        <f t="shared" si="22"/>
        <v/>
      </c>
      <c r="Q390" s="3006" t="str">
        <f t="shared" si="23"/>
        <v/>
      </c>
    </row>
    <row r="391" spans="2:17" s="2997" customFormat="1" ht="12.75">
      <c r="B391" s="3002"/>
      <c r="C391" s="3003"/>
      <c r="D391" s="3003"/>
      <c r="E391" s="3003"/>
      <c r="F391" s="3003"/>
      <c r="G391" s="3003"/>
      <c r="H391" s="3004"/>
      <c r="I391" s="3005"/>
      <c r="J391" s="3006" t="str">
        <f t="shared" si="20"/>
        <v/>
      </c>
      <c r="K391" s="3005"/>
      <c r="L391" s="3005"/>
      <c r="M391" s="3006" t="str">
        <f t="shared" si="21"/>
        <v/>
      </c>
      <c r="N391" s="3005"/>
      <c r="O391" s="3005"/>
      <c r="P391" s="3006" t="str">
        <f t="shared" si="22"/>
        <v/>
      </c>
      <c r="Q391" s="3006" t="str">
        <f t="shared" si="23"/>
        <v/>
      </c>
    </row>
    <row r="392" spans="2:17" s="2997" customFormat="1" ht="12.75">
      <c r="B392" s="3002"/>
      <c r="C392" s="3003"/>
      <c r="D392" s="3003"/>
      <c r="E392" s="3003"/>
      <c r="F392" s="3003"/>
      <c r="G392" s="3003"/>
      <c r="H392" s="3004"/>
      <c r="I392" s="3005"/>
      <c r="J392" s="3006" t="str">
        <f t="shared" si="20"/>
        <v/>
      </c>
      <c r="K392" s="3005"/>
      <c r="L392" s="3005"/>
      <c r="M392" s="3006" t="str">
        <f t="shared" si="21"/>
        <v/>
      </c>
      <c r="N392" s="3005"/>
      <c r="O392" s="3005"/>
      <c r="P392" s="3006" t="str">
        <f t="shared" si="22"/>
        <v/>
      </c>
      <c r="Q392" s="3006" t="str">
        <f t="shared" si="23"/>
        <v/>
      </c>
    </row>
    <row r="393" spans="2:17" s="2997" customFormat="1" ht="12.75">
      <c r="B393" s="3002"/>
      <c r="C393" s="3003"/>
      <c r="D393" s="3003"/>
      <c r="E393" s="3003"/>
      <c r="F393" s="3003"/>
      <c r="G393" s="3003"/>
      <c r="H393" s="3004"/>
      <c r="I393" s="3005"/>
      <c r="J393" s="3006" t="str">
        <f t="shared" si="20"/>
        <v/>
      </c>
      <c r="K393" s="3005"/>
      <c r="L393" s="3005"/>
      <c r="M393" s="3006" t="str">
        <f t="shared" si="21"/>
        <v/>
      </c>
      <c r="N393" s="3005"/>
      <c r="O393" s="3005"/>
      <c r="P393" s="3006" t="str">
        <f t="shared" si="22"/>
        <v/>
      </c>
      <c r="Q393" s="3006" t="str">
        <f t="shared" si="23"/>
        <v/>
      </c>
    </row>
    <row r="394" spans="2:17" s="2997" customFormat="1" ht="12.75">
      <c r="B394" s="3002"/>
      <c r="C394" s="3003"/>
      <c r="D394" s="3003"/>
      <c r="E394" s="3003"/>
      <c r="F394" s="3003"/>
      <c r="G394" s="3003"/>
      <c r="H394" s="3004"/>
      <c r="I394" s="3005"/>
      <c r="J394" s="3006" t="str">
        <f t="shared" si="20"/>
        <v/>
      </c>
      <c r="K394" s="3005"/>
      <c r="L394" s="3005"/>
      <c r="M394" s="3006" t="str">
        <f t="shared" si="21"/>
        <v/>
      </c>
      <c r="N394" s="3005"/>
      <c r="O394" s="3005"/>
      <c r="P394" s="3006" t="str">
        <f t="shared" si="22"/>
        <v/>
      </c>
      <c r="Q394" s="3006" t="str">
        <f t="shared" si="23"/>
        <v/>
      </c>
    </row>
    <row r="395" spans="2:17" s="2997" customFormat="1" ht="12.75">
      <c r="B395" s="3002"/>
      <c r="C395" s="3003"/>
      <c r="D395" s="3003"/>
      <c r="E395" s="3003"/>
      <c r="F395" s="3003"/>
      <c r="G395" s="3003"/>
      <c r="H395" s="3004"/>
      <c r="I395" s="3005"/>
      <c r="J395" s="3006" t="str">
        <f t="shared" si="20"/>
        <v/>
      </c>
      <c r="K395" s="3005"/>
      <c r="L395" s="3005"/>
      <c r="M395" s="3006" t="str">
        <f t="shared" si="21"/>
        <v/>
      </c>
      <c r="N395" s="3005"/>
      <c r="O395" s="3005"/>
      <c r="P395" s="3006" t="str">
        <f t="shared" si="22"/>
        <v/>
      </c>
      <c r="Q395" s="3006" t="str">
        <f t="shared" si="23"/>
        <v/>
      </c>
    </row>
    <row r="396" spans="2:17" s="2997" customFormat="1" ht="12.75">
      <c r="B396" s="3002"/>
      <c r="C396" s="3003"/>
      <c r="D396" s="3003"/>
      <c r="E396" s="3003"/>
      <c r="F396" s="3003"/>
      <c r="G396" s="3003"/>
      <c r="H396" s="3004"/>
      <c r="I396" s="3005"/>
      <c r="J396" s="3006" t="str">
        <f t="shared" si="20"/>
        <v/>
      </c>
      <c r="K396" s="3005"/>
      <c r="L396" s="3005"/>
      <c r="M396" s="3006" t="str">
        <f t="shared" si="21"/>
        <v/>
      </c>
      <c r="N396" s="3005"/>
      <c r="O396" s="3005"/>
      <c r="P396" s="3006" t="str">
        <f t="shared" si="22"/>
        <v/>
      </c>
      <c r="Q396" s="3006" t="str">
        <f t="shared" si="23"/>
        <v/>
      </c>
    </row>
    <row r="397" spans="2:17" s="2997" customFormat="1" ht="12.75">
      <c r="B397" s="3002"/>
      <c r="C397" s="3003"/>
      <c r="D397" s="3003"/>
      <c r="E397" s="3003"/>
      <c r="F397" s="3003"/>
      <c r="G397" s="3003"/>
      <c r="H397" s="3004"/>
      <c r="I397" s="3005"/>
      <c r="J397" s="3006" t="str">
        <f t="shared" si="20"/>
        <v/>
      </c>
      <c r="K397" s="3005"/>
      <c r="L397" s="3005"/>
      <c r="M397" s="3006" t="str">
        <f t="shared" si="21"/>
        <v/>
      </c>
      <c r="N397" s="3005"/>
      <c r="O397" s="3005"/>
      <c r="P397" s="3006" t="str">
        <f t="shared" si="22"/>
        <v/>
      </c>
      <c r="Q397" s="3006" t="str">
        <f t="shared" si="23"/>
        <v/>
      </c>
    </row>
    <row r="398" spans="2:17" s="2997" customFormat="1" ht="12.75">
      <c r="B398" s="3002"/>
      <c r="C398" s="3003"/>
      <c r="D398" s="3003"/>
      <c r="E398" s="3003"/>
      <c r="F398" s="3003"/>
      <c r="G398" s="3003"/>
      <c r="H398" s="3004"/>
      <c r="I398" s="3005"/>
      <c r="J398" s="3006" t="str">
        <f t="shared" si="20"/>
        <v/>
      </c>
      <c r="K398" s="3005"/>
      <c r="L398" s="3005"/>
      <c r="M398" s="3006" t="str">
        <f t="shared" si="21"/>
        <v/>
      </c>
      <c r="N398" s="3005"/>
      <c r="O398" s="3005"/>
      <c r="P398" s="3006" t="str">
        <f t="shared" si="22"/>
        <v/>
      </c>
      <c r="Q398" s="3006" t="str">
        <f t="shared" si="23"/>
        <v/>
      </c>
    </row>
    <row r="399" spans="2:17" s="2997" customFormat="1" ht="12.75">
      <c r="B399" s="3002"/>
      <c r="C399" s="3003"/>
      <c r="D399" s="3003"/>
      <c r="E399" s="3003"/>
      <c r="F399" s="3003"/>
      <c r="G399" s="3003"/>
      <c r="H399" s="3004"/>
      <c r="I399" s="3005"/>
      <c r="J399" s="3006" t="str">
        <f t="shared" si="20"/>
        <v/>
      </c>
      <c r="K399" s="3005"/>
      <c r="L399" s="3005"/>
      <c r="M399" s="3006" t="str">
        <f t="shared" si="21"/>
        <v/>
      </c>
      <c r="N399" s="3005"/>
      <c r="O399" s="3005"/>
      <c r="P399" s="3006" t="str">
        <f t="shared" si="22"/>
        <v/>
      </c>
      <c r="Q399" s="3006" t="str">
        <f t="shared" si="23"/>
        <v/>
      </c>
    </row>
    <row r="400" spans="2:17" s="2997" customFormat="1" ht="12.75">
      <c r="B400" s="3002"/>
      <c r="C400" s="3003"/>
      <c r="D400" s="3003"/>
      <c r="E400" s="3003"/>
      <c r="F400" s="3003"/>
      <c r="G400" s="3003"/>
      <c r="H400" s="3004"/>
      <c r="I400" s="3005"/>
      <c r="J400" s="3006" t="str">
        <f t="shared" ref="J400:J463" si="24">IF(OR(C400="Yes",D400="Yes",E400="Yes",F400="Yes",G400="Yes",I400="High",H400&gt;$C$8),"High",IF(OR(AND(H400&gt;$C$9,H400&lt;=$D$9),I400="Medium"),"Medium",IF(I400="Low","Low",IF(H400="","","Low"))))</f>
        <v/>
      </c>
      <c r="K400" s="3005"/>
      <c r="L400" s="3005"/>
      <c r="M400" s="3006" t="str">
        <f t="shared" ref="M400:M463" si="25">IF(OR(K400="Very high",L400="Very high"),"Very high",IF(OR(K400="High",L400="High"),"High",IF(OR(K400="Medium",L400="Medium"),"Medium",IF(OR(K400="Low",L400="Low"),"Low",""))))</f>
        <v/>
      </c>
      <c r="N400" s="3005"/>
      <c r="O400" s="3005"/>
      <c r="P400" s="3006" t="str">
        <f t="shared" ref="P400:P463" si="26">IF(OR(N400="Very high",O400="Very high"),"Very high",IF(OR(N400="High",O400="High"),"High",IF(OR(N400="Medium",O400="Medium"),"Medium",IF(OR(N400="Low",O400="Low"),"Low",""))))</f>
        <v/>
      </c>
      <c r="Q400" s="3006" t="str">
        <f t="shared" si="23"/>
        <v/>
      </c>
    </row>
    <row r="401" spans="2:17" s="2997" customFormat="1" ht="12.75">
      <c r="B401" s="3002"/>
      <c r="C401" s="3003"/>
      <c r="D401" s="3003"/>
      <c r="E401" s="3003"/>
      <c r="F401" s="3003"/>
      <c r="G401" s="3003"/>
      <c r="H401" s="3004"/>
      <c r="I401" s="3005"/>
      <c r="J401" s="3006" t="str">
        <f t="shared" si="24"/>
        <v/>
      </c>
      <c r="K401" s="3005"/>
      <c r="L401" s="3005"/>
      <c r="M401" s="3006" t="str">
        <f t="shared" si="25"/>
        <v/>
      </c>
      <c r="N401" s="3005"/>
      <c r="O401" s="3005"/>
      <c r="P401" s="3006" t="str">
        <f t="shared" si="26"/>
        <v/>
      </c>
      <c r="Q401" s="3006" t="str">
        <f t="shared" ref="Q401:Q464" si="27">IF(M401="Very high", "Very high", IF(OR(J401="High",M401="High"),"High",IF(OR(J401="Medium",M401="Medium"),"Medium",IF(OR(J401="Low",M401="Low"),"Low",""))))</f>
        <v/>
      </c>
    </row>
    <row r="402" spans="2:17" s="2997" customFormat="1" ht="12.75">
      <c r="B402" s="3002"/>
      <c r="C402" s="3003"/>
      <c r="D402" s="3003"/>
      <c r="E402" s="3003"/>
      <c r="F402" s="3003"/>
      <c r="G402" s="3003"/>
      <c r="H402" s="3004"/>
      <c r="I402" s="3005"/>
      <c r="J402" s="3006" t="str">
        <f t="shared" si="24"/>
        <v/>
      </c>
      <c r="K402" s="3005"/>
      <c r="L402" s="3005"/>
      <c r="M402" s="3006" t="str">
        <f t="shared" si="25"/>
        <v/>
      </c>
      <c r="N402" s="3005"/>
      <c r="O402" s="3005"/>
      <c r="P402" s="3006" t="str">
        <f t="shared" si="26"/>
        <v/>
      </c>
      <c r="Q402" s="3006" t="str">
        <f t="shared" si="27"/>
        <v/>
      </c>
    </row>
    <row r="403" spans="2:17" s="2997" customFormat="1" ht="12.75">
      <c r="B403" s="3002"/>
      <c r="C403" s="3003"/>
      <c r="D403" s="3003"/>
      <c r="E403" s="3003"/>
      <c r="F403" s="3003"/>
      <c r="G403" s="3003"/>
      <c r="H403" s="3004"/>
      <c r="I403" s="3005"/>
      <c r="J403" s="3006" t="str">
        <f t="shared" si="24"/>
        <v/>
      </c>
      <c r="K403" s="3005"/>
      <c r="L403" s="3005"/>
      <c r="M403" s="3006" t="str">
        <f t="shared" si="25"/>
        <v/>
      </c>
      <c r="N403" s="3005"/>
      <c r="O403" s="3005"/>
      <c r="P403" s="3006" t="str">
        <f t="shared" si="26"/>
        <v/>
      </c>
      <c r="Q403" s="3006" t="str">
        <f t="shared" si="27"/>
        <v/>
      </c>
    </row>
    <row r="404" spans="2:17" s="2997" customFormat="1" ht="12.75">
      <c r="B404" s="3002"/>
      <c r="C404" s="3003"/>
      <c r="D404" s="3003"/>
      <c r="E404" s="3003"/>
      <c r="F404" s="3003"/>
      <c r="G404" s="3003"/>
      <c r="H404" s="3004"/>
      <c r="I404" s="3005"/>
      <c r="J404" s="3006" t="str">
        <f t="shared" si="24"/>
        <v/>
      </c>
      <c r="K404" s="3005"/>
      <c r="L404" s="3005"/>
      <c r="M404" s="3006" t="str">
        <f t="shared" si="25"/>
        <v/>
      </c>
      <c r="N404" s="3005"/>
      <c r="O404" s="3005"/>
      <c r="P404" s="3006" t="str">
        <f t="shared" si="26"/>
        <v/>
      </c>
      <c r="Q404" s="3006" t="str">
        <f t="shared" si="27"/>
        <v/>
      </c>
    </row>
    <row r="405" spans="2:17" s="2997" customFormat="1" ht="12.75">
      <c r="B405" s="3002"/>
      <c r="C405" s="3003"/>
      <c r="D405" s="3003"/>
      <c r="E405" s="3003"/>
      <c r="F405" s="3003"/>
      <c r="G405" s="3003"/>
      <c r="H405" s="3004"/>
      <c r="I405" s="3005"/>
      <c r="J405" s="3006" t="str">
        <f t="shared" si="24"/>
        <v/>
      </c>
      <c r="K405" s="3005"/>
      <c r="L405" s="3005"/>
      <c r="M405" s="3006" t="str">
        <f t="shared" si="25"/>
        <v/>
      </c>
      <c r="N405" s="3005"/>
      <c r="O405" s="3005"/>
      <c r="P405" s="3006" t="str">
        <f t="shared" si="26"/>
        <v/>
      </c>
      <c r="Q405" s="3006" t="str">
        <f t="shared" si="27"/>
        <v/>
      </c>
    </row>
    <row r="406" spans="2:17" s="2997" customFormat="1" ht="12.75">
      <c r="B406" s="3002"/>
      <c r="C406" s="3003"/>
      <c r="D406" s="3003"/>
      <c r="E406" s="3003"/>
      <c r="F406" s="3003"/>
      <c r="G406" s="3003"/>
      <c r="H406" s="3004"/>
      <c r="I406" s="3005"/>
      <c r="J406" s="3006" t="str">
        <f t="shared" si="24"/>
        <v/>
      </c>
      <c r="K406" s="3005"/>
      <c r="L406" s="3005"/>
      <c r="M406" s="3006" t="str">
        <f t="shared" si="25"/>
        <v/>
      </c>
      <c r="N406" s="3005"/>
      <c r="O406" s="3005"/>
      <c r="P406" s="3006" t="str">
        <f t="shared" si="26"/>
        <v/>
      </c>
      <c r="Q406" s="3006" t="str">
        <f t="shared" si="27"/>
        <v/>
      </c>
    </row>
    <row r="407" spans="2:17" s="2997" customFormat="1" ht="12.75">
      <c r="B407" s="3002"/>
      <c r="C407" s="3003"/>
      <c r="D407" s="3003"/>
      <c r="E407" s="3003"/>
      <c r="F407" s="3003"/>
      <c r="G407" s="3003"/>
      <c r="H407" s="3004"/>
      <c r="I407" s="3005"/>
      <c r="J407" s="3006" t="str">
        <f t="shared" si="24"/>
        <v/>
      </c>
      <c r="K407" s="3005"/>
      <c r="L407" s="3005"/>
      <c r="M407" s="3006" t="str">
        <f t="shared" si="25"/>
        <v/>
      </c>
      <c r="N407" s="3005"/>
      <c r="O407" s="3005"/>
      <c r="P407" s="3006" t="str">
        <f t="shared" si="26"/>
        <v/>
      </c>
      <c r="Q407" s="3006" t="str">
        <f t="shared" si="27"/>
        <v/>
      </c>
    </row>
    <row r="408" spans="2:17" s="2997" customFormat="1" ht="12.75">
      <c r="B408" s="3002"/>
      <c r="C408" s="3003"/>
      <c r="D408" s="3003"/>
      <c r="E408" s="3003"/>
      <c r="F408" s="3003"/>
      <c r="G408" s="3003"/>
      <c r="H408" s="3004"/>
      <c r="I408" s="3005"/>
      <c r="J408" s="3006" t="str">
        <f t="shared" si="24"/>
        <v/>
      </c>
      <c r="K408" s="3005"/>
      <c r="L408" s="3005"/>
      <c r="M408" s="3006" t="str">
        <f t="shared" si="25"/>
        <v/>
      </c>
      <c r="N408" s="3005"/>
      <c r="O408" s="3005"/>
      <c r="P408" s="3006" t="str">
        <f t="shared" si="26"/>
        <v/>
      </c>
      <c r="Q408" s="3006" t="str">
        <f t="shared" si="27"/>
        <v/>
      </c>
    </row>
    <row r="409" spans="2:17" s="2997" customFormat="1" ht="12.75">
      <c r="B409" s="3002"/>
      <c r="C409" s="3003"/>
      <c r="D409" s="3003"/>
      <c r="E409" s="3003"/>
      <c r="F409" s="3003"/>
      <c r="G409" s="3003"/>
      <c r="H409" s="3004"/>
      <c r="I409" s="3005"/>
      <c r="J409" s="3006" t="str">
        <f t="shared" si="24"/>
        <v/>
      </c>
      <c r="K409" s="3005"/>
      <c r="L409" s="3005"/>
      <c r="M409" s="3006" t="str">
        <f t="shared" si="25"/>
        <v/>
      </c>
      <c r="N409" s="3005"/>
      <c r="O409" s="3005"/>
      <c r="P409" s="3006" t="str">
        <f t="shared" si="26"/>
        <v/>
      </c>
      <c r="Q409" s="3006" t="str">
        <f t="shared" si="27"/>
        <v/>
      </c>
    </row>
    <row r="410" spans="2:17" s="2997" customFormat="1" ht="12.75">
      <c r="B410" s="3002"/>
      <c r="C410" s="3003"/>
      <c r="D410" s="3003"/>
      <c r="E410" s="3003"/>
      <c r="F410" s="3003"/>
      <c r="G410" s="3003"/>
      <c r="H410" s="3004"/>
      <c r="I410" s="3005"/>
      <c r="J410" s="3006" t="str">
        <f t="shared" si="24"/>
        <v/>
      </c>
      <c r="K410" s="3005"/>
      <c r="L410" s="3005"/>
      <c r="M410" s="3006" t="str">
        <f t="shared" si="25"/>
        <v/>
      </c>
      <c r="N410" s="3005"/>
      <c r="O410" s="3005"/>
      <c r="P410" s="3006" t="str">
        <f t="shared" si="26"/>
        <v/>
      </c>
      <c r="Q410" s="3006" t="str">
        <f t="shared" si="27"/>
        <v/>
      </c>
    </row>
    <row r="411" spans="2:17" s="2997" customFormat="1" ht="12.75">
      <c r="B411" s="3002"/>
      <c r="C411" s="3003"/>
      <c r="D411" s="3003"/>
      <c r="E411" s="3003"/>
      <c r="F411" s="3003"/>
      <c r="G411" s="3003"/>
      <c r="H411" s="3004"/>
      <c r="I411" s="3005"/>
      <c r="J411" s="3006" t="str">
        <f t="shared" si="24"/>
        <v/>
      </c>
      <c r="K411" s="3005"/>
      <c r="L411" s="3005"/>
      <c r="M411" s="3006" t="str">
        <f t="shared" si="25"/>
        <v/>
      </c>
      <c r="N411" s="3005"/>
      <c r="O411" s="3005"/>
      <c r="P411" s="3006" t="str">
        <f t="shared" si="26"/>
        <v/>
      </c>
      <c r="Q411" s="3006" t="str">
        <f t="shared" si="27"/>
        <v/>
      </c>
    </row>
    <row r="412" spans="2:17" s="2997" customFormat="1" ht="12.75">
      <c r="B412" s="3002"/>
      <c r="C412" s="3003"/>
      <c r="D412" s="3003"/>
      <c r="E412" s="3003"/>
      <c r="F412" s="3003"/>
      <c r="G412" s="3003"/>
      <c r="H412" s="3004"/>
      <c r="I412" s="3005"/>
      <c r="J412" s="3006" t="str">
        <f t="shared" si="24"/>
        <v/>
      </c>
      <c r="K412" s="3005"/>
      <c r="L412" s="3005"/>
      <c r="M412" s="3006" t="str">
        <f t="shared" si="25"/>
        <v/>
      </c>
      <c r="N412" s="3005"/>
      <c r="O412" s="3005"/>
      <c r="P412" s="3006" t="str">
        <f t="shared" si="26"/>
        <v/>
      </c>
      <c r="Q412" s="3006" t="str">
        <f t="shared" si="27"/>
        <v/>
      </c>
    </row>
    <row r="413" spans="2:17" s="2997" customFormat="1" ht="12.75">
      <c r="B413" s="3002"/>
      <c r="C413" s="3003"/>
      <c r="D413" s="3003"/>
      <c r="E413" s="3003"/>
      <c r="F413" s="3003"/>
      <c r="G413" s="3003"/>
      <c r="H413" s="3004"/>
      <c r="I413" s="3005"/>
      <c r="J413" s="3006" t="str">
        <f t="shared" si="24"/>
        <v/>
      </c>
      <c r="K413" s="3005"/>
      <c r="L413" s="3005"/>
      <c r="M413" s="3006" t="str">
        <f t="shared" si="25"/>
        <v/>
      </c>
      <c r="N413" s="3005"/>
      <c r="O413" s="3005"/>
      <c r="P413" s="3006" t="str">
        <f t="shared" si="26"/>
        <v/>
      </c>
      <c r="Q413" s="3006" t="str">
        <f t="shared" si="27"/>
        <v/>
      </c>
    </row>
    <row r="414" spans="2:17" s="2997" customFormat="1" ht="12.75">
      <c r="B414" s="3002"/>
      <c r="C414" s="3003"/>
      <c r="D414" s="3003"/>
      <c r="E414" s="3003"/>
      <c r="F414" s="3003"/>
      <c r="G414" s="3003"/>
      <c r="H414" s="3004"/>
      <c r="I414" s="3005"/>
      <c r="J414" s="3006" t="str">
        <f t="shared" si="24"/>
        <v/>
      </c>
      <c r="K414" s="3005"/>
      <c r="L414" s="3005"/>
      <c r="M414" s="3006" t="str">
        <f t="shared" si="25"/>
        <v/>
      </c>
      <c r="N414" s="3005"/>
      <c r="O414" s="3005"/>
      <c r="P414" s="3006" t="str">
        <f t="shared" si="26"/>
        <v/>
      </c>
      <c r="Q414" s="3006" t="str">
        <f t="shared" si="27"/>
        <v/>
      </c>
    </row>
    <row r="415" spans="2:17" s="2997" customFormat="1" ht="12.75">
      <c r="B415" s="3002"/>
      <c r="C415" s="3003"/>
      <c r="D415" s="3003"/>
      <c r="E415" s="3003"/>
      <c r="F415" s="3003"/>
      <c r="G415" s="3003"/>
      <c r="H415" s="3004"/>
      <c r="I415" s="3005"/>
      <c r="J415" s="3006" t="str">
        <f t="shared" si="24"/>
        <v/>
      </c>
      <c r="K415" s="3005"/>
      <c r="L415" s="3005"/>
      <c r="M415" s="3006" t="str">
        <f t="shared" si="25"/>
        <v/>
      </c>
      <c r="N415" s="3005"/>
      <c r="O415" s="3005"/>
      <c r="P415" s="3006" t="str">
        <f t="shared" si="26"/>
        <v/>
      </c>
      <c r="Q415" s="3006" t="str">
        <f t="shared" si="27"/>
        <v/>
      </c>
    </row>
    <row r="416" spans="2:17" s="2997" customFormat="1" ht="12.75">
      <c r="B416" s="3002"/>
      <c r="C416" s="3003"/>
      <c r="D416" s="3003"/>
      <c r="E416" s="3003"/>
      <c r="F416" s="3003"/>
      <c r="G416" s="3003"/>
      <c r="H416" s="3004"/>
      <c r="I416" s="3005"/>
      <c r="J416" s="3006" t="str">
        <f t="shared" si="24"/>
        <v/>
      </c>
      <c r="K416" s="3005"/>
      <c r="L416" s="3005"/>
      <c r="M416" s="3006" t="str">
        <f t="shared" si="25"/>
        <v/>
      </c>
      <c r="N416" s="3005"/>
      <c r="O416" s="3005"/>
      <c r="P416" s="3006" t="str">
        <f t="shared" si="26"/>
        <v/>
      </c>
      <c r="Q416" s="3006" t="str">
        <f t="shared" si="27"/>
        <v/>
      </c>
    </row>
    <row r="417" spans="2:17" s="2997" customFormat="1" ht="12.75">
      <c r="B417" s="3002"/>
      <c r="C417" s="3003"/>
      <c r="D417" s="3003"/>
      <c r="E417" s="3003"/>
      <c r="F417" s="3003"/>
      <c r="G417" s="3003"/>
      <c r="H417" s="3004"/>
      <c r="I417" s="3005"/>
      <c r="J417" s="3006" t="str">
        <f t="shared" si="24"/>
        <v/>
      </c>
      <c r="K417" s="3005"/>
      <c r="L417" s="3005"/>
      <c r="M417" s="3006" t="str">
        <f t="shared" si="25"/>
        <v/>
      </c>
      <c r="N417" s="3005"/>
      <c r="O417" s="3005"/>
      <c r="P417" s="3006" t="str">
        <f t="shared" si="26"/>
        <v/>
      </c>
      <c r="Q417" s="3006" t="str">
        <f t="shared" si="27"/>
        <v/>
      </c>
    </row>
    <row r="418" spans="2:17" s="2997" customFormat="1" ht="12.75">
      <c r="B418" s="3002"/>
      <c r="C418" s="3003"/>
      <c r="D418" s="3003"/>
      <c r="E418" s="3003"/>
      <c r="F418" s="3003"/>
      <c r="G418" s="3003"/>
      <c r="H418" s="3004"/>
      <c r="I418" s="3005"/>
      <c r="J418" s="3006" t="str">
        <f t="shared" si="24"/>
        <v/>
      </c>
      <c r="K418" s="3005"/>
      <c r="L418" s="3005"/>
      <c r="M418" s="3006" t="str">
        <f t="shared" si="25"/>
        <v/>
      </c>
      <c r="N418" s="3005"/>
      <c r="O418" s="3005"/>
      <c r="P418" s="3006" t="str">
        <f t="shared" si="26"/>
        <v/>
      </c>
      <c r="Q418" s="3006" t="str">
        <f t="shared" si="27"/>
        <v/>
      </c>
    </row>
    <row r="419" spans="2:17" s="2997" customFormat="1" ht="12.75">
      <c r="B419" s="3002"/>
      <c r="C419" s="3003"/>
      <c r="D419" s="3003"/>
      <c r="E419" s="3003"/>
      <c r="F419" s="3003"/>
      <c r="G419" s="3003"/>
      <c r="H419" s="3004"/>
      <c r="I419" s="3005"/>
      <c r="J419" s="3006" t="str">
        <f t="shared" si="24"/>
        <v/>
      </c>
      <c r="K419" s="3005"/>
      <c r="L419" s="3005"/>
      <c r="M419" s="3006" t="str">
        <f t="shared" si="25"/>
        <v/>
      </c>
      <c r="N419" s="3005"/>
      <c r="O419" s="3005"/>
      <c r="P419" s="3006" t="str">
        <f t="shared" si="26"/>
        <v/>
      </c>
      <c r="Q419" s="3006" t="str">
        <f t="shared" si="27"/>
        <v/>
      </c>
    </row>
    <row r="420" spans="2:17" s="2997" customFormat="1" ht="12.75">
      <c r="B420" s="3002"/>
      <c r="C420" s="3003"/>
      <c r="D420" s="3003"/>
      <c r="E420" s="3003"/>
      <c r="F420" s="3003"/>
      <c r="G420" s="3003"/>
      <c r="H420" s="3004"/>
      <c r="I420" s="3005"/>
      <c r="J420" s="3006" t="str">
        <f t="shared" si="24"/>
        <v/>
      </c>
      <c r="K420" s="3005"/>
      <c r="L420" s="3005"/>
      <c r="M420" s="3006" t="str">
        <f t="shared" si="25"/>
        <v/>
      </c>
      <c r="N420" s="3005"/>
      <c r="O420" s="3005"/>
      <c r="P420" s="3006" t="str">
        <f t="shared" si="26"/>
        <v/>
      </c>
      <c r="Q420" s="3006" t="str">
        <f t="shared" si="27"/>
        <v/>
      </c>
    </row>
    <row r="421" spans="2:17" s="2997" customFormat="1" ht="12.75">
      <c r="B421" s="3002"/>
      <c r="C421" s="3003"/>
      <c r="D421" s="3003"/>
      <c r="E421" s="3003"/>
      <c r="F421" s="3003"/>
      <c r="G421" s="3003"/>
      <c r="H421" s="3004"/>
      <c r="I421" s="3005"/>
      <c r="J421" s="3006" t="str">
        <f t="shared" si="24"/>
        <v/>
      </c>
      <c r="K421" s="3005"/>
      <c r="L421" s="3005"/>
      <c r="M421" s="3006" t="str">
        <f t="shared" si="25"/>
        <v/>
      </c>
      <c r="N421" s="3005"/>
      <c r="O421" s="3005"/>
      <c r="P421" s="3006" t="str">
        <f t="shared" si="26"/>
        <v/>
      </c>
      <c r="Q421" s="3006" t="str">
        <f t="shared" si="27"/>
        <v/>
      </c>
    </row>
    <row r="422" spans="2:17" s="2997" customFormat="1" ht="12.75">
      <c r="B422" s="3002"/>
      <c r="C422" s="3003"/>
      <c r="D422" s="3003"/>
      <c r="E422" s="3003"/>
      <c r="F422" s="3003"/>
      <c r="G422" s="3003"/>
      <c r="H422" s="3004"/>
      <c r="I422" s="3005"/>
      <c r="J422" s="3006" t="str">
        <f t="shared" si="24"/>
        <v/>
      </c>
      <c r="K422" s="3005"/>
      <c r="L422" s="3005"/>
      <c r="M422" s="3006" t="str">
        <f t="shared" si="25"/>
        <v/>
      </c>
      <c r="N422" s="3005"/>
      <c r="O422" s="3005"/>
      <c r="P422" s="3006" t="str">
        <f t="shared" si="26"/>
        <v/>
      </c>
      <c r="Q422" s="3006" t="str">
        <f t="shared" si="27"/>
        <v/>
      </c>
    </row>
    <row r="423" spans="2:17" s="2997" customFormat="1" ht="12.75">
      <c r="B423" s="3002"/>
      <c r="C423" s="3003"/>
      <c r="D423" s="3003"/>
      <c r="E423" s="3003"/>
      <c r="F423" s="3003"/>
      <c r="G423" s="3003"/>
      <c r="H423" s="3004"/>
      <c r="I423" s="3005"/>
      <c r="J423" s="3006" t="str">
        <f t="shared" si="24"/>
        <v/>
      </c>
      <c r="K423" s="3005"/>
      <c r="L423" s="3005"/>
      <c r="M423" s="3006" t="str">
        <f t="shared" si="25"/>
        <v/>
      </c>
      <c r="N423" s="3005"/>
      <c r="O423" s="3005"/>
      <c r="P423" s="3006" t="str">
        <f t="shared" si="26"/>
        <v/>
      </c>
      <c r="Q423" s="3006" t="str">
        <f t="shared" si="27"/>
        <v/>
      </c>
    </row>
    <row r="424" spans="2:17" s="2997" customFormat="1" ht="12.75">
      <c r="B424" s="3002"/>
      <c r="C424" s="3003"/>
      <c r="D424" s="3003"/>
      <c r="E424" s="3003"/>
      <c r="F424" s="3003"/>
      <c r="G424" s="3003"/>
      <c r="H424" s="3004"/>
      <c r="I424" s="3005"/>
      <c r="J424" s="3006" t="str">
        <f t="shared" si="24"/>
        <v/>
      </c>
      <c r="K424" s="3005"/>
      <c r="L424" s="3005"/>
      <c r="M424" s="3006" t="str">
        <f t="shared" si="25"/>
        <v/>
      </c>
      <c r="N424" s="3005"/>
      <c r="O424" s="3005"/>
      <c r="P424" s="3006" t="str">
        <f t="shared" si="26"/>
        <v/>
      </c>
      <c r="Q424" s="3006" t="str">
        <f t="shared" si="27"/>
        <v/>
      </c>
    </row>
    <row r="425" spans="2:17" s="2997" customFormat="1" ht="12.75">
      <c r="B425" s="3002"/>
      <c r="C425" s="3003"/>
      <c r="D425" s="3003"/>
      <c r="E425" s="3003"/>
      <c r="F425" s="3003"/>
      <c r="G425" s="3003"/>
      <c r="H425" s="3004"/>
      <c r="I425" s="3005"/>
      <c r="J425" s="3006" t="str">
        <f t="shared" si="24"/>
        <v/>
      </c>
      <c r="K425" s="3005"/>
      <c r="L425" s="3005"/>
      <c r="M425" s="3006" t="str">
        <f t="shared" si="25"/>
        <v/>
      </c>
      <c r="N425" s="3005"/>
      <c r="O425" s="3005"/>
      <c r="P425" s="3006" t="str">
        <f t="shared" si="26"/>
        <v/>
      </c>
      <c r="Q425" s="3006" t="str">
        <f t="shared" si="27"/>
        <v/>
      </c>
    </row>
    <row r="426" spans="2:17" s="2997" customFormat="1" ht="12.75">
      <c r="B426" s="3002"/>
      <c r="C426" s="3003"/>
      <c r="D426" s="3003"/>
      <c r="E426" s="3003"/>
      <c r="F426" s="3003"/>
      <c r="G426" s="3003"/>
      <c r="H426" s="3004"/>
      <c r="I426" s="3005"/>
      <c r="J426" s="3006" t="str">
        <f t="shared" si="24"/>
        <v/>
      </c>
      <c r="K426" s="3005"/>
      <c r="L426" s="3005"/>
      <c r="M426" s="3006" t="str">
        <f t="shared" si="25"/>
        <v/>
      </c>
      <c r="N426" s="3005"/>
      <c r="O426" s="3005"/>
      <c r="P426" s="3006" t="str">
        <f t="shared" si="26"/>
        <v/>
      </c>
      <c r="Q426" s="3006" t="str">
        <f t="shared" si="27"/>
        <v/>
      </c>
    </row>
    <row r="427" spans="2:17" s="2997" customFormat="1" ht="12.75">
      <c r="B427" s="3002"/>
      <c r="C427" s="3003"/>
      <c r="D427" s="3003"/>
      <c r="E427" s="3003"/>
      <c r="F427" s="3003"/>
      <c r="G427" s="3003"/>
      <c r="H427" s="3004"/>
      <c r="I427" s="3005"/>
      <c r="J427" s="3006" t="str">
        <f t="shared" si="24"/>
        <v/>
      </c>
      <c r="K427" s="3005"/>
      <c r="L427" s="3005"/>
      <c r="M427" s="3006" t="str">
        <f t="shared" si="25"/>
        <v/>
      </c>
      <c r="N427" s="3005"/>
      <c r="O427" s="3005"/>
      <c r="P427" s="3006" t="str">
        <f t="shared" si="26"/>
        <v/>
      </c>
      <c r="Q427" s="3006" t="str">
        <f t="shared" si="27"/>
        <v/>
      </c>
    </row>
    <row r="428" spans="2:17" s="2997" customFormat="1" ht="12.75">
      <c r="B428" s="3002"/>
      <c r="C428" s="3003"/>
      <c r="D428" s="3003"/>
      <c r="E428" s="3003"/>
      <c r="F428" s="3003"/>
      <c r="G428" s="3003"/>
      <c r="H428" s="3004"/>
      <c r="I428" s="3005"/>
      <c r="J428" s="3006" t="str">
        <f t="shared" si="24"/>
        <v/>
      </c>
      <c r="K428" s="3005"/>
      <c r="L428" s="3005"/>
      <c r="M428" s="3006" t="str">
        <f t="shared" si="25"/>
        <v/>
      </c>
      <c r="N428" s="3005"/>
      <c r="O428" s="3005"/>
      <c r="P428" s="3006" t="str">
        <f t="shared" si="26"/>
        <v/>
      </c>
      <c r="Q428" s="3006" t="str">
        <f t="shared" si="27"/>
        <v/>
      </c>
    </row>
    <row r="429" spans="2:17" s="2997" customFormat="1" ht="12.75">
      <c r="B429" s="3002"/>
      <c r="C429" s="3003"/>
      <c r="D429" s="3003"/>
      <c r="E429" s="3003"/>
      <c r="F429" s="3003"/>
      <c r="G429" s="3003"/>
      <c r="H429" s="3004"/>
      <c r="I429" s="3005"/>
      <c r="J429" s="3006" t="str">
        <f t="shared" si="24"/>
        <v/>
      </c>
      <c r="K429" s="3005"/>
      <c r="L429" s="3005"/>
      <c r="M429" s="3006" t="str">
        <f t="shared" si="25"/>
        <v/>
      </c>
      <c r="N429" s="3005"/>
      <c r="O429" s="3005"/>
      <c r="P429" s="3006" t="str">
        <f t="shared" si="26"/>
        <v/>
      </c>
      <c r="Q429" s="3006" t="str">
        <f t="shared" si="27"/>
        <v/>
      </c>
    </row>
    <row r="430" spans="2:17" s="2997" customFormat="1" ht="12.75">
      <c r="B430" s="3002"/>
      <c r="C430" s="3003"/>
      <c r="D430" s="3003"/>
      <c r="E430" s="3003"/>
      <c r="F430" s="3003"/>
      <c r="G430" s="3003"/>
      <c r="H430" s="3004"/>
      <c r="I430" s="3005"/>
      <c r="J430" s="3006" t="str">
        <f t="shared" si="24"/>
        <v/>
      </c>
      <c r="K430" s="3005"/>
      <c r="L430" s="3005"/>
      <c r="M430" s="3006" t="str">
        <f t="shared" si="25"/>
        <v/>
      </c>
      <c r="N430" s="3005"/>
      <c r="O430" s="3005"/>
      <c r="P430" s="3006" t="str">
        <f t="shared" si="26"/>
        <v/>
      </c>
      <c r="Q430" s="3006" t="str">
        <f t="shared" si="27"/>
        <v/>
      </c>
    </row>
    <row r="431" spans="2:17" s="2997" customFormat="1" ht="12.75">
      <c r="B431" s="3002"/>
      <c r="C431" s="3003"/>
      <c r="D431" s="3003"/>
      <c r="E431" s="3003"/>
      <c r="F431" s="3003"/>
      <c r="G431" s="3003"/>
      <c r="H431" s="3004"/>
      <c r="I431" s="3005"/>
      <c r="J431" s="3006" t="str">
        <f t="shared" si="24"/>
        <v/>
      </c>
      <c r="K431" s="3005"/>
      <c r="L431" s="3005"/>
      <c r="M431" s="3006" t="str">
        <f t="shared" si="25"/>
        <v/>
      </c>
      <c r="N431" s="3005"/>
      <c r="O431" s="3005"/>
      <c r="P431" s="3006" t="str">
        <f t="shared" si="26"/>
        <v/>
      </c>
      <c r="Q431" s="3006" t="str">
        <f t="shared" si="27"/>
        <v/>
      </c>
    </row>
    <row r="432" spans="2:17" s="2997" customFormat="1" ht="12.75">
      <c r="B432" s="3002"/>
      <c r="C432" s="3003"/>
      <c r="D432" s="3003"/>
      <c r="E432" s="3003"/>
      <c r="F432" s="3003"/>
      <c r="G432" s="3003"/>
      <c r="H432" s="3004"/>
      <c r="I432" s="3005"/>
      <c r="J432" s="3006" t="str">
        <f t="shared" si="24"/>
        <v/>
      </c>
      <c r="K432" s="3005"/>
      <c r="L432" s="3005"/>
      <c r="M432" s="3006" t="str">
        <f t="shared" si="25"/>
        <v/>
      </c>
      <c r="N432" s="3005"/>
      <c r="O432" s="3005"/>
      <c r="P432" s="3006" t="str">
        <f t="shared" si="26"/>
        <v/>
      </c>
      <c r="Q432" s="3006" t="str">
        <f t="shared" si="27"/>
        <v/>
      </c>
    </row>
    <row r="433" spans="2:17" s="2997" customFormat="1" ht="12.75">
      <c r="B433" s="3002"/>
      <c r="C433" s="3003"/>
      <c r="D433" s="3003"/>
      <c r="E433" s="3003"/>
      <c r="F433" s="3003"/>
      <c r="G433" s="3003"/>
      <c r="H433" s="3004"/>
      <c r="I433" s="3005"/>
      <c r="J433" s="3006" t="str">
        <f t="shared" si="24"/>
        <v/>
      </c>
      <c r="K433" s="3005"/>
      <c r="L433" s="3005"/>
      <c r="M433" s="3006" t="str">
        <f t="shared" si="25"/>
        <v/>
      </c>
      <c r="N433" s="3005"/>
      <c r="O433" s="3005"/>
      <c r="P433" s="3006" t="str">
        <f t="shared" si="26"/>
        <v/>
      </c>
      <c r="Q433" s="3006" t="str">
        <f t="shared" si="27"/>
        <v/>
      </c>
    </row>
    <row r="434" spans="2:17" s="2997" customFormat="1" ht="12.75">
      <c r="B434" s="3002"/>
      <c r="C434" s="3003"/>
      <c r="D434" s="3003"/>
      <c r="E434" s="3003"/>
      <c r="F434" s="3003"/>
      <c r="G434" s="3003"/>
      <c r="H434" s="3004"/>
      <c r="I434" s="3005"/>
      <c r="J434" s="3006" t="str">
        <f t="shared" si="24"/>
        <v/>
      </c>
      <c r="K434" s="3005"/>
      <c r="L434" s="3005"/>
      <c r="M434" s="3006" t="str">
        <f t="shared" si="25"/>
        <v/>
      </c>
      <c r="N434" s="3005"/>
      <c r="O434" s="3005"/>
      <c r="P434" s="3006" t="str">
        <f t="shared" si="26"/>
        <v/>
      </c>
      <c r="Q434" s="3006" t="str">
        <f t="shared" si="27"/>
        <v/>
      </c>
    </row>
    <row r="435" spans="2:17" s="2997" customFormat="1" ht="12.75">
      <c r="B435" s="3002"/>
      <c r="C435" s="3003"/>
      <c r="D435" s="3003"/>
      <c r="E435" s="3003"/>
      <c r="F435" s="3003"/>
      <c r="G435" s="3003"/>
      <c r="H435" s="3004"/>
      <c r="I435" s="3005"/>
      <c r="J435" s="3006" t="str">
        <f t="shared" si="24"/>
        <v/>
      </c>
      <c r="K435" s="3005"/>
      <c r="L435" s="3005"/>
      <c r="M435" s="3006" t="str">
        <f t="shared" si="25"/>
        <v/>
      </c>
      <c r="N435" s="3005"/>
      <c r="O435" s="3005"/>
      <c r="P435" s="3006" t="str">
        <f t="shared" si="26"/>
        <v/>
      </c>
      <c r="Q435" s="3006" t="str">
        <f t="shared" si="27"/>
        <v/>
      </c>
    </row>
    <row r="436" spans="2:17" s="2997" customFormat="1" ht="12.75">
      <c r="B436" s="3002"/>
      <c r="C436" s="3003"/>
      <c r="D436" s="3003"/>
      <c r="E436" s="3003"/>
      <c r="F436" s="3003"/>
      <c r="G436" s="3003"/>
      <c r="H436" s="3004"/>
      <c r="I436" s="3005"/>
      <c r="J436" s="3006" t="str">
        <f t="shared" si="24"/>
        <v/>
      </c>
      <c r="K436" s="3005"/>
      <c r="L436" s="3005"/>
      <c r="M436" s="3006" t="str">
        <f t="shared" si="25"/>
        <v/>
      </c>
      <c r="N436" s="3005"/>
      <c r="O436" s="3005"/>
      <c r="P436" s="3006" t="str">
        <f t="shared" si="26"/>
        <v/>
      </c>
      <c r="Q436" s="3006" t="str">
        <f t="shared" si="27"/>
        <v/>
      </c>
    </row>
    <row r="437" spans="2:17" s="2997" customFormat="1" ht="12.75">
      <c r="B437" s="3002"/>
      <c r="C437" s="3003"/>
      <c r="D437" s="3003"/>
      <c r="E437" s="3003"/>
      <c r="F437" s="3003"/>
      <c r="G437" s="3003"/>
      <c r="H437" s="3004"/>
      <c r="I437" s="3005"/>
      <c r="J437" s="3006" t="str">
        <f t="shared" si="24"/>
        <v/>
      </c>
      <c r="K437" s="3005"/>
      <c r="L437" s="3005"/>
      <c r="M437" s="3006" t="str">
        <f t="shared" si="25"/>
        <v/>
      </c>
      <c r="N437" s="3005"/>
      <c r="O437" s="3005"/>
      <c r="P437" s="3006" t="str">
        <f t="shared" si="26"/>
        <v/>
      </c>
      <c r="Q437" s="3006" t="str">
        <f t="shared" si="27"/>
        <v/>
      </c>
    </row>
    <row r="438" spans="2:17" s="2997" customFormat="1" ht="12.75">
      <c r="B438" s="3002"/>
      <c r="C438" s="3003"/>
      <c r="D438" s="3003"/>
      <c r="E438" s="3003"/>
      <c r="F438" s="3003"/>
      <c r="G438" s="3003"/>
      <c r="H438" s="3004"/>
      <c r="I438" s="3005"/>
      <c r="J438" s="3006" t="str">
        <f t="shared" si="24"/>
        <v/>
      </c>
      <c r="K438" s="3005"/>
      <c r="L438" s="3005"/>
      <c r="M438" s="3006" t="str">
        <f t="shared" si="25"/>
        <v/>
      </c>
      <c r="N438" s="3005"/>
      <c r="O438" s="3005"/>
      <c r="P438" s="3006" t="str">
        <f t="shared" si="26"/>
        <v/>
      </c>
      <c r="Q438" s="3006" t="str">
        <f t="shared" si="27"/>
        <v/>
      </c>
    </row>
    <row r="439" spans="2:17" s="2997" customFormat="1" ht="12.75">
      <c r="B439" s="3002"/>
      <c r="C439" s="3003"/>
      <c r="D439" s="3003"/>
      <c r="E439" s="3003"/>
      <c r="F439" s="3003"/>
      <c r="G439" s="3003"/>
      <c r="H439" s="3004"/>
      <c r="I439" s="3005"/>
      <c r="J439" s="3006" t="str">
        <f t="shared" si="24"/>
        <v/>
      </c>
      <c r="K439" s="3005"/>
      <c r="L439" s="3005"/>
      <c r="M439" s="3006" t="str">
        <f t="shared" si="25"/>
        <v/>
      </c>
      <c r="N439" s="3005"/>
      <c r="O439" s="3005"/>
      <c r="P439" s="3006" t="str">
        <f t="shared" si="26"/>
        <v/>
      </c>
      <c r="Q439" s="3006" t="str">
        <f t="shared" si="27"/>
        <v/>
      </c>
    </row>
    <row r="440" spans="2:17" s="2997" customFormat="1" ht="12.75">
      <c r="B440" s="3002"/>
      <c r="C440" s="3003"/>
      <c r="D440" s="3003"/>
      <c r="E440" s="3003"/>
      <c r="F440" s="3003"/>
      <c r="G440" s="3003"/>
      <c r="H440" s="3004"/>
      <c r="I440" s="3005"/>
      <c r="J440" s="3006" t="str">
        <f t="shared" si="24"/>
        <v/>
      </c>
      <c r="K440" s="3005"/>
      <c r="L440" s="3005"/>
      <c r="M440" s="3006" t="str">
        <f t="shared" si="25"/>
        <v/>
      </c>
      <c r="N440" s="3005"/>
      <c r="O440" s="3005"/>
      <c r="P440" s="3006" t="str">
        <f t="shared" si="26"/>
        <v/>
      </c>
      <c r="Q440" s="3006" t="str">
        <f t="shared" si="27"/>
        <v/>
      </c>
    </row>
    <row r="441" spans="2:17" s="2997" customFormat="1" ht="12.75">
      <c r="B441" s="3002"/>
      <c r="C441" s="3003"/>
      <c r="D441" s="3003"/>
      <c r="E441" s="3003"/>
      <c r="F441" s="3003"/>
      <c r="G441" s="3003"/>
      <c r="H441" s="3004"/>
      <c r="I441" s="3005"/>
      <c r="J441" s="3006" t="str">
        <f t="shared" si="24"/>
        <v/>
      </c>
      <c r="K441" s="3005"/>
      <c r="L441" s="3005"/>
      <c r="M441" s="3006" t="str">
        <f t="shared" si="25"/>
        <v/>
      </c>
      <c r="N441" s="3005"/>
      <c r="O441" s="3005"/>
      <c r="P441" s="3006" t="str">
        <f t="shared" si="26"/>
        <v/>
      </c>
      <c r="Q441" s="3006" t="str">
        <f t="shared" si="27"/>
        <v/>
      </c>
    </row>
    <row r="442" spans="2:17" s="2997" customFormat="1" ht="12.75">
      <c r="B442" s="3002"/>
      <c r="C442" s="3003"/>
      <c r="D442" s="3003"/>
      <c r="E442" s="3003"/>
      <c r="F442" s="3003"/>
      <c r="G442" s="3003"/>
      <c r="H442" s="3004"/>
      <c r="I442" s="3005"/>
      <c r="J442" s="3006" t="str">
        <f t="shared" si="24"/>
        <v/>
      </c>
      <c r="K442" s="3005"/>
      <c r="L442" s="3005"/>
      <c r="M442" s="3006" t="str">
        <f t="shared" si="25"/>
        <v/>
      </c>
      <c r="N442" s="3005"/>
      <c r="O442" s="3005"/>
      <c r="P442" s="3006" t="str">
        <f t="shared" si="26"/>
        <v/>
      </c>
      <c r="Q442" s="3006" t="str">
        <f t="shared" si="27"/>
        <v/>
      </c>
    </row>
    <row r="443" spans="2:17" s="2997" customFormat="1" ht="12.75">
      <c r="B443" s="3002"/>
      <c r="C443" s="3003"/>
      <c r="D443" s="3003"/>
      <c r="E443" s="3003"/>
      <c r="F443" s="3003"/>
      <c r="G443" s="3003"/>
      <c r="H443" s="3004"/>
      <c r="I443" s="3005"/>
      <c r="J443" s="3006" t="str">
        <f t="shared" si="24"/>
        <v/>
      </c>
      <c r="K443" s="3005"/>
      <c r="L443" s="3005"/>
      <c r="M443" s="3006" t="str">
        <f t="shared" si="25"/>
        <v/>
      </c>
      <c r="N443" s="3005"/>
      <c r="O443" s="3005"/>
      <c r="P443" s="3006" t="str">
        <f t="shared" si="26"/>
        <v/>
      </c>
      <c r="Q443" s="3006" t="str">
        <f t="shared" si="27"/>
        <v/>
      </c>
    </row>
    <row r="444" spans="2:17" s="2997" customFormat="1" ht="12.75">
      <c r="B444" s="3002"/>
      <c r="C444" s="3003"/>
      <c r="D444" s="3003"/>
      <c r="E444" s="3003"/>
      <c r="F444" s="3003"/>
      <c r="G444" s="3003"/>
      <c r="H444" s="3004"/>
      <c r="I444" s="3005"/>
      <c r="J444" s="3006" t="str">
        <f t="shared" si="24"/>
        <v/>
      </c>
      <c r="K444" s="3005"/>
      <c r="L444" s="3005"/>
      <c r="M444" s="3006" t="str">
        <f t="shared" si="25"/>
        <v/>
      </c>
      <c r="N444" s="3005"/>
      <c r="O444" s="3005"/>
      <c r="P444" s="3006" t="str">
        <f t="shared" si="26"/>
        <v/>
      </c>
      <c r="Q444" s="3006" t="str">
        <f t="shared" si="27"/>
        <v/>
      </c>
    </row>
    <row r="445" spans="2:17" s="2997" customFormat="1" ht="12.75">
      <c r="B445" s="3002"/>
      <c r="C445" s="3003"/>
      <c r="D445" s="3003"/>
      <c r="E445" s="3003"/>
      <c r="F445" s="3003"/>
      <c r="G445" s="3003"/>
      <c r="H445" s="3004"/>
      <c r="I445" s="3005"/>
      <c r="J445" s="3006" t="str">
        <f t="shared" si="24"/>
        <v/>
      </c>
      <c r="K445" s="3005"/>
      <c r="L445" s="3005"/>
      <c r="M445" s="3006" t="str">
        <f t="shared" si="25"/>
        <v/>
      </c>
      <c r="N445" s="3005"/>
      <c r="O445" s="3005"/>
      <c r="P445" s="3006" t="str">
        <f t="shared" si="26"/>
        <v/>
      </c>
      <c r="Q445" s="3006" t="str">
        <f t="shared" si="27"/>
        <v/>
      </c>
    </row>
    <row r="446" spans="2:17" s="2997" customFormat="1" ht="12.75">
      <c r="B446" s="3002"/>
      <c r="C446" s="3003"/>
      <c r="D446" s="3003"/>
      <c r="E446" s="3003"/>
      <c r="F446" s="3003"/>
      <c r="G446" s="3003"/>
      <c r="H446" s="3004"/>
      <c r="I446" s="3005"/>
      <c r="J446" s="3006" t="str">
        <f t="shared" si="24"/>
        <v/>
      </c>
      <c r="K446" s="3005"/>
      <c r="L446" s="3005"/>
      <c r="M446" s="3006" t="str">
        <f t="shared" si="25"/>
        <v/>
      </c>
      <c r="N446" s="3005"/>
      <c r="O446" s="3005"/>
      <c r="P446" s="3006" t="str">
        <f t="shared" si="26"/>
        <v/>
      </c>
      <c r="Q446" s="3006" t="str">
        <f t="shared" si="27"/>
        <v/>
      </c>
    </row>
    <row r="447" spans="2:17" s="2997" customFormat="1" ht="12.75">
      <c r="B447" s="3002"/>
      <c r="C447" s="3003"/>
      <c r="D447" s="3003"/>
      <c r="E447" s="3003"/>
      <c r="F447" s="3003"/>
      <c r="G447" s="3003"/>
      <c r="H447" s="3004"/>
      <c r="I447" s="3005"/>
      <c r="J447" s="3006" t="str">
        <f t="shared" si="24"/>
        <v/>
      </c>
      <c r="K447" s="3005"/>
      <c r="L447" s="3005"/>
      <c r="M447" s="3006" t="str">
        <f t="shared" si="25"/>
        <v/>
      </c>
      <c r="N447" s="3005"/>
      <c r="O447" s="3005"/>
      <c r="P447" s="3006" t="str">
        <f t="shared" si="26"/>
        <v/>
      </c>
      <c r="Q447" s="3006" t="str">
        <f t="shared" si="27"/>
        <v/>
      </c>
    </row>
    <row r="448" spans="2:17" s="2997" customFormat="1" ht="12.75">
      <c r="B448" s="3002"/>
      <c r="C448" s="3003"/>
      <c r="D448" s="3003"/>
      <c r="E448" s="3003"/>
      <c r="F448" s="3003"/>
      <c r="G448" s="3003"/>
      <c r="H448" s="3004"/>
      <c r="I448" s="3005"/>
      <c r="J448" s="3006" t="str">
        <f t="shared" si="24"/>
        <v/>
      </c>
      <c r="K448" s="3005"/>
      <c r="L448" s="3005"/>
      <c r="M448" s="3006" t="str">
        <f t="shared" si="25"/>
        <v/>
      </c>
      <c r="N448" s="3005"/>
      <c r="O448" s="3005"/>
      <c r="P448" s="3006" t="str">
        <f t="shared" si="26"/>
        <v/>
      </c>
      <c r="Q448" s="3006" t="str">
        <f t="shared" si="27"/>
        <v/>
      </c>
    </row>
    <row r="449" spans="2:17" s="2997" customFormat="1" ht="12.75">
      <c r="B449" s="3002"/>
      <c r="C449" s="3003"/>
      <c r="D449" s="3003"/>
      <c r="E449" s="3003"/>
      <c r="F449" s="3003"/>
      <c r="G449" s="3003"/>
      <c r="H449" s="3004"/>
      <c r="I449" s="3005"/>
      <c r="J449" s="3006" t="str">
        <f t="shared" si="24"/>
        <v/>
      </c>
      <c r="K449" s="3005"/>
      <c r="L449" s="3005"/>
      <c r="M449" s="3006" t="str">
        <f t="shared" si="25"/>
        <v/>
      </c>
      <c r="N449" s="3005"/>
      <c r="O449" s="3005"/>
      <c r="P449" s="3006" t="str">
        <f t="shared" si="26"/>
        <v/>
      </c>
      <c r="Q449" s="3006" t="str">
        <f t="shared" si="27"/>
        <v/>
      </c>
    </row>
    <row r="450" spans="2:17" s="2997" customFormat="1" ht="12.75">
      <c r="B450" s="3002"/>
      <c r="C450" s="3003"/>
      <c r="D450" s="3003"/>
      <c r="E450" s="3003"/>
      <c r="F450" s="3003"/>
      <c r="G450" s="3003"/>
      <c r="H450" s="3004"/>
      <c r="I450" s="3005"/>
      <c r="J450" s="3006" t="str">
        <f t="shared" si="24"/>
        <v/>
      </c>
      <c r="K450" s="3005"/>
      <c r="L450" s="3005"/>
      <c r="M450" s="3006" t="str">
        <f t="shared" si="25"/>
        <v/>
      </c>
      <c r="N450" s="3005"/>
      <c r="O450" s="3005"/>
      <c r="P450" s="3006" t="str">
        <f t="shared" si="26"/>
        <v/>
      </c>
      <c r="Q450" s="3006" t="str">
        <f t="shared" si="27"/>
        <v/>
      </c>
    </row>
    <row r="451" spans="2:17" s="2997" customFormat="1" ht="12.75">
      <c r="B451" s="3002"/>
      <c r="C451" s="3003"/>
      <c r="D451" s="3003"/>
      <c r="E451" s="3003"/>
      <c r="F451" s="3003"/>
      <c r="G451" s="3003"/>
      <c r="H451" s="3004"/>
      <c r="I451" s="3005"/>
      <c r="J451" s="3006" t="str">
        <f t="shared" si="24"/>
        <v/>
      </c>
      <c r="K451" s="3005"/>
      <c r="L451" s="3005"/>
      <c r="M451" s="3006" t="str">
        <f t="shared" si="25"/>
        <v/>
      </c>
      <c r="N451" s="3005"/>
      <c r="O451" s="3005"/>
      <c r="P451" s="3006" t="str">
        <f t="shared" si="26"/>
        <v/>
      </c>
      <c r="Q451" s="3006" t="str">
        <f t="shared" si="27"/>
        <v/>
      </c>
    </row>
    <row r="452" spans="2:17" s="2997" customFormat="1" ht="12.75">
      <c r="B452" s="3002"/>
      <c r="C452" s="3003"/>
      <c r="D452" s="3003"/>
      <c r="E452" s="3003"/>
      <c r="F452" s="3003"/>
      <c r="G452" s="3003"/>
      <c r="H452" s="3004"/>
      <c r="I452" s="3005"/>
      <c r="J452" s="3006" t="str">
        <f t="shared" si="24"/>
        <v/>
      </c>
      <c r="K452" s="3005"/>
      <c r="L452" s="3005"/>
      <c r="M452" s="3006" t="str">
        <f t="shared" si="25"/>
        <v/>
      </c>
      <c r="N452" s="3005"/>
      <c r="O452" s="3005"/>
      <c r="P452" s="3006" t="str">
        <f t="shared" si="26"/>
        <v/>
      </c>
      <c r="Q452" s="3006" t="str">
        <f t="shared" si="27"/>
        <v/>
      </c>
    </row>
    <row r="453" spans="2:17" s="2997" customFormat="1" ht="12.75">
      <c r="B453" s="3002"/>
      <c r="C453" s="3003"/>
      <c r="D453" s="3003"/>
      <c r="E453" s="3003"/>
      <c r="F453" s="3003"/>
      <c r="G453" s="3003"/>
      <c r="H453" s="3004"/>
      <c r="I453" s="3005"/>
      <c r="J453" s="3006" t="str">
        <f t="shared" si="24"/>
        <v/>
      </c>
      <c r="K453" s="3005"/>
      <c r="L453" s="3005"/>
      <c r="M453" s="3006" t="str">
        <f t="shared" si="25"/>
        <v/>
      </c>
      <c r="N453" s="3005"/>
      <c r="O453" s="3005"/>
      <c r="P453" s="3006" t="str">
        <f t="shared" si="26"/>
        <v/>
      </c>
      <c r="Q453" s="3006" t="str">
        <f t="shared" si="27"/>
        <v/>
      </c>
    </row>
    <row r="454" spans="2:17" s="2997" customFormat="1" ht="12.75">
      <c r="B454" s="3002"/>
      <c r="C454" s="3003"/>
      <c r="D454" s="3003"/>
      <c r="E454" s="3003"/>
      <c r="F454" s="3003"/>
      <c r="G454" s="3003"/>
      <c r="H454" s="3004"/>
      <c r="I454" s="3005"/>
      <c r="J454" s="3006" t="str">
        <f t="shared" si="24"/>
        <v/>
      </c>
      <c r="K454" s="3005"/>
      <c r="L454" s="3005"/>
      <c r="M454" s="3006" t="str">
        <f t="shared" si="25"/>
        <v/>
      </c>
      <c r="N454" s="3005"/>
      <c r="O454" s="3005"/>
      <c r="P454" s="3006" t="str">
        <f t="shared" si="26"/>
        <v/>
      </c>
      <c r="Q454" s="3006" t="str">
        <f t="shared" si="27"/>
        <v/>
      </c>
    </row>
    <row r="455" spans="2:17" s="2997" customFormat="1" ht="12.75">
      <c r="B455" s="3002"/>
      <c r="C455" s="3003"/>
      <c r="D455" s="3003"/>
      <c r="E455" s="3003"/>
      <c r="F455" s="3003"/>
      <c r="G455" s="3003"/>
      <c r="H455" s="3004"/>
      <c r="I455" s="3005"/>
      <c r="J455" s="3006" t="str">
        <f t="shared" si="24"/>
        <v/>
      </c>
      <c r="K455" s="3005"/>
      <c r="L455" s="3005"/>
      <c r="M455" s="3006" t="str">
        <f t="shared" si="25"/>
        <v/>
      </c>
      <c r="N455" s="3005"/>
      <c r="O455" s="3005"/>
      <c r="P455" s="3006" t="str">
        <f t="shared" si="26"/>
        <v/>
      </c>
      <c r="Q455" s="3006" t="str">
        <f t="shared" si="27"/>
        <v/>
      </c>
    </row>
    <row r="456" spans="2:17" s="2997" customFormat="1" ht="12.75">
      <c r="B456" s="3002"/>
      <c r="C456" s="3003"/>
      <c r="D456" s="3003"/>
      <c r="E456" s="3003"/>
      <c r="F456" s="3003"/>
      <c r="G456" s="3003"/>
      <c r="H456" s="3004"/>
      <c r="I456" s="3005"/>
      <c r="J456" s="3006" t="str">
        <f t="shared" si="24"/>
        <v/>
      </c>
      <c r="K456" s="3005"/>
      <c r="L456" s="3005"/>
      <c r="M456" s="3006" t="str">
        <f t="shared" si="25"/>
        <v/>
      </c>
      <c r="N456" s="3005"/>
      <c r="O456" s="3005"/>
      <c r="P456" s="3006" t="str">
        <f t="shared" si="26"/>
        <v/>
      </c>
      <c r="Q456" s="3006" t="str">
        <f t="shared" si="27"/>
        <v/>
      </c>
    </row>
    <row r="457" spans="2:17" s="2997" customFormat="1" ht="12.75">
      <c r="B457" s="3002"/>
      <c r="C457" s="3003"/>
      <c r="D457" s="3003"/>
      <c r="E457" s="3003"/>
      <c r="F457" s="3003"/>
      <c r="G457" s="3003"/>
      <c r="H457" s="3004"/>
      <c r="I457" s="3005"/>
      <c r="J457" s="3006" t="str">
        <f t="shared" si="24"/>
        <v/>
      </c>
      <c r="K457" s="3005"/>
      <c r="L457" s="3005"/>
      <c r="M457" s="3006" t="str">
        <f t="shared" si="25"/>
        <v/>
      </c>
      <c r="N457" s="3005"/>
      <c r="O457" s="3005"/>
      <c r="P457" s="3006" t="str">
        <f t="shared" si="26"/>
        <v/>
      </c>
      <c r="Q457" s="3006" t="str">
        <f t="shared" si="27"/>
        <v/>
      </c>
    </row>
    <row r="458" spans="2:17" s="3007" customFormat="1" ht="12.75">
      <c r="B458" s="3002"/>
      <c r="C458" s="3003"/>
      <c r="D458" s="3003"/>
      <c r="E458" s="3003"/>
      <c r="F458" s="3003"/>
      <c r="G458" s="3003"/>
      <c r="H458" s="3004"/>
      <c r="I458" s="3005"/>
      <c r="J458" s="3006" t="str">
        <f t="shared" si="24"/>
        <v/>
      </c>
      <c r="K458" s="3005"/>
      <c r="L458" s="3005"/>
      <c r="M458" s="3006" t="str">
        <f t="shared" si="25"/>
        <v/>
      </c>
      <c r="N458" s="3005"/>
      <c r="O458" s="3005"/>
      <c r="P458" s="3006" t="str">
        <f t="shared" si="26"/>
        <v/>
      </c>
      <c r="Q458" s="3006" t="str">
        <f t="shared" si="27"/>
        <v/>
      </c>
    </row>
    <row r="459" spans="2:17" s="3007" customFormat="1" ht="12.75">
      <c r="B459" s="3002"/>
      <c r="C459" s="3003"/>
      <c r="D459" s="3003"/>
      <c r="E459" s="3003"/>
      <c r="F459" s="3003"/>
      <c r="G459" s="3003"/>
      <c r="H459" s="3004"/>
      <c r="I459" s="3005"/>
      <c r="J459" s="3006" t="str">
        <f t="shared" si="24"/>
        <v/>
      </c>
      <c r="K459" s="3005"/>
      <c r="L459" s="3005"/>
      <c r="M459" s="3006" t="str">
        <f t="shared" si="25"/>
        <v/>
      </c>
      <c r="N459" s="3005"/>
      <c r="O459" s="3005"/>
      <c r="P459" s="3006" t="str">
        <f t="shared" si="26"/>
        <v/>
      </c>
      <c r="Q459" s="3006" t="str">
        <f t="shared" si="27"/>
        <v/>
      </c>
    </row>
    <row r="460" spans="2:17" s="3007" customFormat="1" ht="12.75">
      <c r="B460" s="3002"/>
      <c r="C460" s="3003"/>
      <c r="D460" s="3003"/>
      <c r="E460" s="3003"/>
      <c r="F460" s="3003"/>
      <c r="G460" s="3003"/>
      <c r="H460" s="3004"/>
      <c r="I460" s="3005"/>
      <c r="J460" s="3006" t="str">
        <f t="shared" si="24"/>
        <v/>
      </c>
      <c r="K460" s="3005"/>
      <c r="L460" s="3005"/>
      <c r="M460" s="3006" t="str">
        <f t="shared" si="25"/>
        <v/>
      </c>
      <c r="N460" s="3005"/>
      <c r="O460" s="3005"/>
      <c r="P460" s="3006" t="str">
        <f t="shared" si="26"/>
        <v/>
      </c>
      <c r="Q460" s="3006" t="str">
        <f t="shared" si="27"/>
        <v/>
      </c>
    </row>
    <row r="461" spans="2:17" s="3007" customFormat="1" ht="12.75">
      <c r="B461" s="3002"/>
      <c r="C461" s="3003"/>
      <c r="D461" s="3003"/>
      <c r="E461" s="3003"/>
      <c r="F461" s="3003"/>
      <c r="G461" s="3003"/>
      <c r="H461" s="3004"/>
      <c r="I461" s="3005"/>
      <c r="J461" s="3006" t="str">
        <f t="shared" si="24"/>
        <v/>
      </c>
      <c r="K461" s="3005"/>
      <c r="L461" s="3005"/>
      <c r="M461" s="3006" t="str">
        <f t="shared" si="25"/>
        <v/>
      </c>
      <c r="N461" s="3005"/>
      <c r="O461" s="3005"/>
      <c r="P461" s="3006" t="str">
        <f t="shared" si="26"/>
        <v/>
      </c>
      <c r="Q461" s="3006" t="str">
        <f t="shared" si="27"/>
        <v/>
      </c>
    </row>
    <row r="462" spans="2:17" s="3007" customFormat="1" ht="12.75">
      <c r="B462" s="3002"/>
      <c r="C462" s="3003"/>
      <c r="D462" s="3003"/>
      <c r="E462" s="3003"/>
      <c r="F462" s="3003"/>
      <c r="G462" s="3003"/>
      <c r="H462" s="3004"/>
      <c r="I462" s="3005"/>
      <c r="J462" s="3006" t="str">
        <f t="shared" si="24"/>
        <v/>
      </c>
      <c r="K462" s="3005"/>
      <c r="L462" s="3005"/>
      <c r="M462" s="3006" t="str">
        <f t="shared" si="25"/>
        <v/>
      </c>
      <c r="N462" s="3005"/>
      <c r="O462" s="3005"/>
      <c r="P462" s="3006" t="str">
        <f t="shared" si="26"/>
        <v/>
      </c>
      <c r="Q462" s="3006" t="str">
        <f t="shared" si="27"/>
        <v/>
      </c>
    </row>
    <row r="463" spans="2:17" s="3007" customFormat="1" ht="12.75">
      <c r="B463" s="3002"/>
      <c r="C463" s="3003"/>
      <c r="D463" s="3003"/>
      <c r="E463" s="3003"/>
      <c r="F463" s="3003"/>
      <c r="G463" s="3003"/>
      <c r="H463" s="3004"/>
      <c r="I463" s="3005"/>
      <c r="J463" s="3006" t="str">
        <f t="shared" si="24"/>
        <v/>
      </c>
      <c r="K463" s="3005"/>
      <c r="L463" s="3005"/>
      <c r="M463" s="3006" t="str">
        <f t="shared" si="25"/>
        <v/>
      </c>
      <c r="N463" s="3005"/>
      <c r="O463" s="3005"/>
      <c r="P463" s="3006" t="str">
        <f t="shared" si="26"/>
        <v/>
      </c>
      <c r="Q463" s="3006" t="str">
        <f t="shared" si="27"/>
        <v/>
      </c>
    </row>
    <row r="464" spans="2:17" s="3007" customFormat="1" ht="12.75">
      <c r="B464" s="3002"/>
      <c r="C464" s="3003"/>
      <c r="D464" s="3003"/>
      <c r="E464" s="3003"/>
      <c r="F464" s="3003"/>
      <c r="G464" s="3003"/>
      <c r="H464" s="3004"/>
      <c r="I464" s="3005"/>
      <c r="J464" s="3006" t="str">
        <f t="shared" ref="J464:J502" si="28">IF(OR(C464="Yes",D464="Yes",E464="Yes",F464="Yes",G464="Yes",I464="High",H464&gt;$C$8),"High",IF(OR(AND(H464&gt;$C$9,H464&lt;=$D$9),I464="Medium"),"Medium",IF(I464="Low","Low",IF(H464="","","Low"))))</f>
        <v/>
      </c>
      <c r="K464" s="3005"/>
      <c r="L464" s="3005"/>
      <c r="M464" s="3006" t="str">
        <f t="shared" ref="M464:M502" si="29">IF(OR(K464="Very high",L464="Very high"),"Very high",IF(OR(K464="High",L464="High"),"High",IF(OR(K464="Medium",L464="Medium"),"Medium",IF(OR(K464="Low",L464="Low"),"Low",""))))</f>
        <v/>
      </c>
      <c r="N464" s="3005"/>
      <c r="O464" s="3005"/>
      <c r="P464" s="3006" t="str">
        <f t="shared" ref="P464:P502" si="30">IF(OR(N464="Very high",O464="Very high"),"Very high",IF(OR(N464="High",O464="High"),"High",IF(OR(N464="Medium",O464="Medium"),"Medium",IF(OR(N464="Low",O464="Low"),"Low",""))))</f>
        <v/>
      </c>
      <c r="Q464" s="3006" t="str">
        <f t="shared" si="27"/>
        <v/>
      </c>
    </row>
    <row r="465" spans="2:17" s="3007" customFormat="1" ht="12.75">
      <c r="B465" s="3002"/>
      <c r="C465" s="3003"/>
      <c r="D465" s="3003"/>
      <c r="E465" s="3003"/>
      <c r="F465" s="3003"/>
      <c r="G465" s="3003"/>
      <c r="H465" s="3004"/>
      <c r="I465" s="3005"/>
      <c r="J465" s="3006" t="str">
        <f t="shared" si="28"/>
        <v/>
      </c>
      <c r="K465" s="3005"/>
      <c r="L465" s="3005"/>
      <c r="M465" s="3006" t="str">
        <f t="shared" si="29"/>
        <v/>
      </c>
      <c r="N465" s="3005"/>
      <c r="O465" s="3005"/>
      <c r="P465" s="3006" t="str">
        <f t="shared" si="30"/>
        <v/>
      </c>
      <c r="Q465" s="3006" t="str">
        <f t="shared" ref="Q465:Q502" si="31">IF(M465="Very high", "Very high", IF(OR(J465="High",M465="High"),"High",IF(OR(J465="Medium",M465="Medium"),"Medium",IF(OR(J465="Low",M465="Low"),"Low",""))))</f>
        <v/>
      </c>
    </row>
    <row r="466" spans="2:17" s="3007" customFormat="1" ht="12.75">
      <c r="B466" s="3002"/>
      <c r="C466" s="3003"/>
      <c r="D466" s="3003"/>
      <c r="E466" s="3003"/>
      <c r="F466" s="3003"/>
      <c r="G466" s="3003"/>
      <c r="H466" s="3004"/>
      <c r="I466" s="3005"/>
      <c r="J466" s="3006" t="str">
        <f t="shared" si="28"/>
        <v/>
      </c>
      <c r="K466" s="3005"/>
      <c r="L466" s="3005"/>
      <c r="M466" s="3006" t="str">
        <f t="shared" si="29"/>
        <v/>
      </c>
      <c r="N466" s="3005"/>
      <c r="O466" s="3005"/>
      <c r="P466" s="3006" t="str">
        <f t="shared" si="30"/>
        <v/>
      </c>
      <c r="Q466" s="3006" t="str">
        <f t="shared" si="31"/>
        <v/>
      </c>
    </row>
    <row r="467" spans="2:17" s="3007" customFormat="1" ht="12.75">
      <c r="B467" s="3002"/>
      <c r="C467" s="3003"/>
      <c r="D467" s="3003"/>
      <c r="E467" s="3003"/>
      <c r="F467" s="3003"/>
      <c r="G467" s="3003"/>
      <c r="H467" s="3004"/>
      <c r="I467" s="3005"/>
      <c r="J467" s="3006" t="str">
        <f t="shared" si="28"/>
        <v/>
      </c>
      <c r="K467" s="3005"/>
      <c r="L467" s="3005"/>
      <c r="M467" s="3006" t="str">
        <f t="shared" si="29"/>
        <v/>
      </c>
      <c r="N467" s="3005"/>
      <c r="O467" s="3005"/>
      <c r="P467" s="3006" t="str">
        <f t="shared" si="30"/>
        <v/>
      </c>
      <c r="Q467" s="3006" t="str">
        <f t="shared" si="31"/>
        <v/>
      </c>
    </row>
    <row r="468" spans="2:17" s="3007" customFormat="1" ht="12.75">
      <c r="B468" s="3002"/>
      <c r="C468" s="3003"/>
      <c r="D468" s="3003"/>
      <c r="E468" s="3003"/>
      <c r="F468" s="3003"/>
      <c r="G468" s="3003"/>
      <c r="H468" s="3004"/>
      <c r="I468" s="3005"/>
      <c r="J468" s="3006" t="str">
        <f t="shared" si="28"/>
        <v/>
      </c>
      <c r="K468" s="3005"/>
      <c r="L468" s="3005"/>
      <c r="M468" s="3006" t="str">
        <f t="shared" si="29"/>
        <v/>
      </c>
      <c r="N468" s="3005"/>
      <c r="O468" s="3005"/>
      <c r="P468" s="3006" t="str">
        <f t="shared" si="30"/>
        <v/>
      </c>
      <c r="Q468" s="3006" t="str">
        <f t="shared" si="31"/>
        <v/>
      </c>
    </row>
    <row r="469" spans="2:17" s="3007" customFormat="1" ht="12.75">
      <c r="B469" s="3002"/>
      <c r="C469" s="3003"/>
      <c r="D469" s="3003"/>
      <c r="E469" s="3003"/>
      <c r="F469" s="3003"/>
      <c r="G469" s="3003"/>
      <c r="H469" s="3004"/>
      <c r="I469" s="3005"/>
      <c r="J469" s="3006" t="str">
        <f t="shared" si="28"/>
        <v/>
      </c>
      <c r="K469" s="3005"/>
      <c r="L469" s="3005"/>
      <c r="M469" s="3006" t="str">
        <f t="shared" si="29"/>
        <v/>
      </c>
      <c r="N469" s="3005"/>
      <c r="O469" s="3005"/>
      <c r="P469" s="3006" t="str">
        <f t="shared" si="30"/>
        <v/>
      </c>
      <c r="Q469" s="3006" t="str">
        <f t="shared" si="31"/>
        <v/>
      </c>
    </row>
    <row r="470" spans="2:17" s="3007" customFormat="1" ht="12.75">
      <c r="B470" s="3002"/>
      <c r="C470" s="3003"/>
      <c r="D470" s="3003"/>
      <c r="E470" s="3003"/>
      <c r="F470" s="3003"/>
      <c r="G470" s="3003"/>
      <c r="H470" s="3004"/>
      <c r="I470" s="3005"/>
      <c r="J470" s="3006" t="str">
        <f t="shared" si="28"/>
        <v/>
      </c>
      <c r="K470" s="3005"/>
      <c r="L470" s="3005"/>
      <c r="M470" s="3006" t="str">
        <f t="shared" si="29"/>
        <v/>
      </c>
      <c r="N470" s="3005"/>
      <c r="O470" s="3005"/>
      <c r="P470" s="3006" t="str">
        <f t="shared" si="30"/>
        <v/>
      </c>
      <c r="Q470" s="3006" t="str">
        <f t="shared" si="31"/>
        <v/>
      </c>
    </row>
    <row r="471" spans="2:17" s="3007" customFormat="1" ht="12.75">
      <c r="B471" s="3002"/>
      <c r="C471" s="3003"/>
      <c r="D471" s="3003"/>
      <c r="E471" s="3003"/>
      <c r="F471" s="3003"/>
      <c r="G471" s="3003"/>
      <c r="H471" s="3004"/>
      <c r="I471" s="3005"/>
      <c r="J471" s="3006" t="str">
        <f t="shared" si="28"/>
        <v/>
      </c>
      <c r="K471" s="3005"/>
      <c r="L471" s="3005"/>
      <c r="M471" s="3006" t="str">
        <f t="shared" si="29"/>
        <v/>
      </c>
      <c r="N471" s="3005"/>
      <c r="O471" s="3005"/>
      <c r="P471" s="3006" t="str">
        <f t="shared" si="30"/>
        <v/>
      </c>
      <c r="Q471" s="3006" t="str">
        <f t="shared" si="31"/>
        <v/>
      </c>
    </row>
    <row r="472" spans="2:17" s="3007" customFormat="1" ht="12.75">
      <c r="B472" s="3002"/>
      <c r="C472" s="3003"/>
      <c r="D472" s="3003"/>
      <c r="E472" s="3003"/>
      <c r="F472" s="3003"/>
      <c r="G472" s="3003"/>
      <c r="H472" s="3004"/>
      <c r="I472" s="3005"/>
      <c r="J472" s="3006" t="str">
        <f t="shared" si="28"/>
        <v/>
      </c>
      <c r="K472" s="3005"/>
      <c r="L472" s="3005"/>
      <c r="M472" s="3006" t="str">
        <f t="shared" si="29"/>
        <v/>
      </c>
      <c r="N472" s="3005"/>
      <c r="O472" s="3005"/>
      <c r="P472" s="3006" t="str">
        <f t="shared" si="30"/>
        <v/>
      </c>
      <c r="Q472" s="3006" t="str">
        <f t="shared" si="31"/>
        <v/>
      </c>
    </row>
    <row r="473" spans="2:17" s="3007" customFormat="1" ht="12.75">
      <c r="B473" s="3002"/>
      <c r="C473" s="3003"/>
      <c r="D473" s="3003"/>
      <c r="E473" s="3003"/>
      <c r="F473" s="3003"/>
      <c r="G473" s="3003"/>
      <c r="H473" s="3004"/>
      <c r="I473" s="3005"/>
      <c r="J473" s="3006" t="str">
        <f t="shared" si="28"/>
        <v/>
      </c>
      <c r="K473" s="3005"/>
      <c r="L473" s="3005"/>
      <c r="M473" s="3006" t="str">
        <f t="shared" si="29"/>
        <v/>
      </c>
      <c r="N473" s="3005"/>
      <c r="O473" s="3005"/>
      <c r="P473" s="3006" t="str">
        <f t="shared" si="30"/>
        <v/>
      </c>
      <c r="Q473" s="3006" t="str">
        <f t="shared" si="31"/>
        <v/>
      </c>
    </row>
    <row r="474" spans="2:17" s="3007" customFormat="1" ht="12.75">
      <c r="B474" s="3002"/>
      <c r="C474" s="3003"/>
      <c r="D474" s="3003"/>
      <c r="E474" s="3003"/>
      <c r="F474" s="3003"/>
      <c r="G474" s="3003"/>
      <c r="H474" s="3004"/>
      <c r="I474" s="3005"/>
      <c r="J474" s="3006" t="str">
        <f t="shared" si="28"/>
        <v/>
      </c>
      <c r="K474" s="3005"/>
      <c r="L474" s="3005"/>
      <c r="M474" s="3006" t="str">
        <f t="shared" si="29"/>
        <v/>
      </c>
      <c r="N474" s="3005"/>
      <c r="O474" s="3005"/>
      <c r="P474" s="3006" t="str">
        <f t="shared" si="30"/>
        <v/>
      </c>
      <c r="Q474" s="3006" t="str">
        <f t="shared" si="31"/>
        <v/>
      </c>
    </row>
    <row r="475" spans="2:17" s="3007" customFormat="1" ht="12.75">
      <c r="B475" s="3002"/>
      <c r="C475" s="3003"/>
      <c r="D475" s="3003"/>
      <c r="E475" s="3003"/>
      <c r="F475" s="3003"/>
      <c r="G475" s="3003"/>
      <c r="H475" s="3004"/>
      <c r="I475" s="3005"/>
      <c r="J475" s="3006" t="str">
        <f t="shared" si="28"/>
        <v/>
      </c>
      <c r="K475" s="3005"/>
      <c r="L475" s="3005"/>
      <c r="M475" s="3006" t="str">
        <f t="shared" si="29"/>
        <v/>
      </c>
      <c r="N475" s="3005"/>
      <c r="O475" s="3005"/>
      <c r="P475" s="3006" t="str">
        <f t="shared" si="30"/>
        <v/>
      </c>
      <c r="Q475" s="3006" t="str">
        <f t="shared" si="31"/>
        <v/>
      </c>
    </row>
    <row r="476" spans="2:17" s="3007" customFormat="1" ht="12.75">
      <c r="B476" s="3002"/>
      <c r="C476" s="3003"/>
      <c r="D476" s="3003"/>
      <c r="E476" s="3003"/>
      <c r="F476" s="3003"/>
      <c r="G476" s="3003"/>
      <c r="H476" s="3004"/>
      <c r="I476" s="3005"/>
      <c r="J476" s="3006" t="str">
        <f t="shared" si="28"/>
        <v/>
      </c>
      <c r="K476" s="3005"/>
      <c r="L476" s="3005"/>
      <c r="M476" s="3006" t="str">
        <f t="shared" si="29"/>
        <v/>
      </c>
      <c r="N476" s="3005"/>
      <c r="O476" s="3005"/>
      <c r="P476" s="3006" t="str">
        <f t="shared" si="30"/>
        <v/>
      </c>
      <c r="Q476" s="3006" t="str">
        <f t="shared" si="31"/>
        <v/>
      </c>
    </row>
    <row r="477" spans="2:17" s="3007" customFormat="1" ht="12.75">
      <c r="B477" s="3002"/>
      <c r="C477" s="3003"/>
      <c r="D477" s="3003"/>
      <c r="E477" s="3003"/>
      <c r="F477" s="3003"/>
      <c r="G477" s="3003"/>
      <c r="H477" s="3004"/>
      <c r="I477" s="3005"/>
      <c r="J477" s="3006" t="str">
        <f t="shared" si="28"/>
        <v/>
      </c>
      <c r="K477" s="3005"/>
      <c r="L477" s="3005"/>
      <c r="M477" s="3006" t="str">
        <f t="shared" si="29"/>
        <v/>
      </c>
      <c r="N477" s="3005"/>
      <c r="O477" s="3005"/>
      <c r="P477" s="3006" t="str">
        <f t="shared" si="30"/>
        <v/>
      </c>
      <c r="Q477" s="3006" t="str">
        <f t="shared" si="31"/>
        <v/>
      </c>
    </row>
    <row r="478" spans="2:17" s="3007" customFormat="1" ht="12.75">
      <c r="B478" s="3002"/>
      <c r="C478" s="3003"/>
      <c r="D478" s="3003"/>
      <c r="E478" s="3003"/>
      <c r="F478" s="3003"/>
      <c r="G478" s="3003"/>
      <c r="H478" s="3004"/>
      <c r="I478" s="3005"/>
      <c r="J478" s="3006" t="str">
        <f t="shared" si="28"/>
        <v/>
      </c>
      <c r="K478" s="3005"/>
      <c r="L478" s="3005"/>
      <c r="M478" s="3006" t="str">
        <f t="shared" si="29"/>
        <v/>
      </c>
      <c r="N478" s="3005"/>
      <c r="O478" s="3005"/>
      <c r="P478" s="3006" t="str">
        <f t="shared" si="30"/>
        <v/>
      </c>
      <c r="Q478" s="3006" t="str">
        <f t="shared" si="31"/>
        <v/>
      </c>
    </row>
    <row r="479" spans="2:17" s="3007" customFormat="1" ht="12.75">
      <c r="B479" s="3002"/>
      <c r="C479" s="3003"/>
      <c r="D479" s="3003"/>
      <c r="E479" s="3003"/>
      <c r="F479" s="3003"/>
      <c r="G479" s="3003"/>
      <c r="H479" s="3004"/>
      <c r="I479" s="3005"/>
      <c r="J479" s="3006" t="str">
        <f t="shared" si="28"/>
        <v/>
      </c>
      <c r="K479" s="3005"/>
      <c r="L479" s="3005"/>
      <c r="M479" s="3006" t="str">
        <f t="shared" si="29"/>
        <v/>
      </c>
      <c r="N479" s="3005"/>
      <c r="O479" s="3005"/>
      <c r="P479" s="3006" t="str">
        <f t="shared" si="30"/>
        <v/>
      </c>
      <c r="Q479" s="3006" t="str">
        <f t="shared" si="31"/>
        <v/>
      </c>
    </row>
    <row r="480" spans="2:17" s="3007" customFormat="1" ht="12.75">
      <c r="B480" s="3002"/>
      <c r="C480" s="3003"/>
      <c r="D480" s="3003"/>
      <c r="E480" s="3003"/>
      <c r="F480" s="3003"/>
      <c r="G480" s="3003"/>
      <c r="H480" s="3004"/>
      <c r="I480" s="3005"/>
      <c r="J480" s="3006" t="str">
        <f t="shared" si="28"/>
        <v/>
      </c>
      <c r="K480" s="3005"/>
      <c r="L480" s="3005"/>
      <c r="M480" s="3006" t="str">
        <f t="shared" si="29"/>
        <v/>
      </c>
      <c r="N480" s="3005"/>
      <c r="O480" s="3005"/>
      <c r="P480" s="3006" t="str">
        <f t="shared" si="30"/>
        <v/>
      </c>
      <c r="Q480" s="3006" t="str">
        <f t="shared" si="31"/>
        <v/>
      </c>
    </row>
    <row r="481" spans="2:17" s="3007" customFormat="1" ht="12.75">
      <c r="B481" s="3002"/>
      <c r="C481" s="3003"/>
      <c r="D481" s="3003"/>
      <c r="E481" s="3003"/>
      <c r="F481" s="3003"/>
      <c r="G481" s="3003"/>
      <c r="H481" s="3004"/>
      <c r="I481" s="3005"/>
      <c r="J481" s="3006" t="str">
        <f t="shared" si="28"/>
        <v/>
      </c>
      <c r="K481" s="3005"/>
      <c r="L481" s="3005"/>
      <c r="M481" s="3006" t="str">
        <f t="shared" si="29"/>
        <v/>
      </c>
      <c r="N481" s="3005"/>
      <c r="O481" s="3005"/>
      <c r="P481" s="3006" t="str">
        <f t="shared" si="30"/>
        <v/>
      </c>
      <c r="Q481" s="3006" t="str">
        <f t="shared" si="31"/>
        <v/>
      </c>
    </row>
    <row r="482" spans="2:17" s="3007" customFormat="1" ht="12.75">
      <c r="B482" s="3002"/>
      <c r="C482" s="3003"/>
      <c r="D482" s="3003"/>
      <c r="E482" s="3003"/>
      <c r="F482" s="3003"/>
      <c r="G482" s="3003"/>
      <c r="H482" s="3004"/>
      <c r="I482" s="3005"/>
      <c r="J482" s="3006" t="str">
        <f t="shared" si="28"/>
        <v/>
      </c>
      <c r="K482" s="3005"/>
      <c r="L482" s="3005"/>
      <c r="M482" s="3006" t="str">
        <f t="shared" si="29"/>
        <v/>
      </c>
      <c r="N482" s="3005"/>
      <c r="O482" s="3005"/>
      <c r="P482" s="3006" t="str">
        <f t="shared" si="30"/>
        <v/>
      </c>
      <c r="Q482" s="3006" t="str">
        <f t="shared" si="31"/>
        <v/>
      </c>
    </row>
    <row r="483" spans="2:17" s="3007" customFormat="1" ht="12.75">
      <c r="B483" s="3002"/>
      <c r="C483" s="3003"/>
      <c r="D483" s="3003"/>
      <c r="E483" s="3003"/>
      <c r="F483" s="3003"/>
      <c r="G483" s="3003"/>
      <c r="H483" s="3004"/>
      <c r="I483" s="3005"/>
      <c r="J483" s="3006" t="str">
        <f t="shared" si="28"/>
        <v/>
      </c>
      <c r="K483" s="3005"/>
      <c r="L483" s="3005"/>
      <c r="M483" s="3006" t="str">
        <f t="shared" si="29"/>
        <v/>
      </c>
      <c r="N483" s="3005"/>
      <c r="O483" s="3005"/>
      <c r="P483" s="3006" t="str">
        <f t="shared" si="30"/>
        <v/>
      </c>
      <c r="Q483" s="3006" t="str">
        <f t="shared" si="31"/>
        <v/>
      </c>
    </row>
    <row r="484" spans="2:17" s="3007" customFormat="1" ht="12.75">
      <c r="B484" s="3002"/>
      <c r="C484" s="3003"/>
      <c r="D484" s="3003"/>
      <c r="E484" s="3003"/>
      <c r="F484" s="3003"/>
      <c r="G484" s="3003"/>
      <c r="H484" s="3004"/>
      <c r="I484" s="3005"/>
      <c r="J484" s="3006" t="str">
        <f t="shared" si="28"/>
        <v/>
      </c>
      <c r="K484" s="3005"/>
      <c r="L484" s="3005"/>
      <c r="M484" s="3006" t="str">
        <f t="shared" si="29"/>
        <v/>
      </c>
      <c r="N484" s="3005"/>
      <c r="O484" s="3005"/>
      <c r="P484" s="3006" t="str">
        <f t="shared" si="30"/>
        <v/>
      </c>
      <c r="Q484" s="3006" t="str">
        <f t="shared" si="31"/>
        <v/>
      </c>
    </row>
    <row r="485" spans="2:17" s="3007" customFormat="1" ht="12.75">
      <c r="B485" s="3002"/>
      <c r="C485" s="3003"/>
      <c r="D485" s="3003"/>
      <c r="E485" s="3003"/>
      <c r="F485" s="3003"/>
      <c r="G485" s="3003"/>
      <c r="H485" s="3004"/>
      <c r="I485" s="3005"/>
      <c r="J485" s="3006" t="str">
        <f t="shared" si="28"/>
        <v/>
      </c>
      <c r="K485" s="3005"/>
      <c r="L485" s="3005"/>
      <c r="M485" s="3006" t="str">
        <f t="shared" si="29"/>
        <v/>
      </c>
      <c r="N485" s="3005"/>
      <c r="O485" s="3005"/>
      <c r="P485" s="3006" t="str">
        <f t="shared" si="30"/>
        <v/>
      </c>
      <c r="Q485" s="3006" t="str">
        <f t="shared" si="31"/>
        <v/>
      </c>
    </row>
    <row r="486" spans="2:17" s="3007" customFormat="1" ht="12.75">
      <c r="B486" s="3002"/>
      <c r="C486" s="3003"/>
      <c r="D486" s="3003"/>
      <c r="E486" s="3003"/>
      <c r="F486" s="3003"/>
      <c r="G486" s="3003"/>
      <c r="H486" s="3004"/>
      <c r="I486" s="3005"/>
      <c r="J486" s="3006" t="str">
        <f t="shared" si="28"/>
        <v/>
      </c>
      <c r="K486" s="3005"/>
      <c r="L486" s="3005"/>
      <c r="M486" s="3006" t="str">
        <f t="shared" si="29"/>
        <v/>
      </c>
      <c r="N486" s="3005"/>
      <c r="O486" s="3005"/>
      <c r="P486" s="3006" t="str">
        <f t="shared" si="30"/>
        <v/>
      </c>
      <c r="Q486" s="3006" t="str">
        <f t="shared" si="31"/>
        <v/>
      </c>
    </row>
    <row r="487" spans="2:17" s="3007" customFormat="1" ht="12.75">
      <c r="B487" s="3002"/>
      <c r="C487" s="3003"/>
      <c r="D487" s="3003"/>
      <c r="E487" s="3003"/>
      <c r="F487" s="3003"/>
      <c r="G487" s="3003"/>
      <c r="H487" s="3004"/>
      <c r="I487" s="3005"/>
      <c r="J487" s="3006" t="str">
        <f t="shared" si="28"/>
        <v/>
      </c>
      <c r="K487" s="3005"/>
      <c r="L487" s="3005"/>
      <c r="M487" s="3006" t="str">
        <f t="shared" si="29"/>
        <v/>
      </c>
      <c r="N487" s="3005"/>
      <c r="O487" s="3005"/>
      <c r="P487" s="3006" t="str">
        <f t="shared" si="30"/>
        <v/>
      </c>
      <c r="Q487" s="3006" t="str">
        <f t="shared" si="31"/>
        <v/>
      </c>
    </row>
    <row r="488" spans="2:17" s="3007" customFormat="1" ht="12.75">
      <c r="B488" s="3002"/>
      <c r="C488" s="3003"/>
      <c r="D488" s="3003"/>
      <c r="E488" s="3003"/>
      <c r="F488" s="3003"/>
      <c r="G488" s="3003"/>
      <c r="H488" s="3004"/>
      <c r="I488" s="3005"/>
      <c r="J488" s="3006" t="str">
        <f t="shared" si="28"/>
        <v/>
      </c>
      <c r="K488" s="3005"/>
      <c r="L488" s="3005"/>
      <c r="M488" s="3006" t="str">
        <f t="shared" si="29"/>
        <v/>
      </c>
      <c r="N488" s="3005"/>
      <c r="O488" s="3005"/>
      <c r="P488" s="3006" t="str">
        <f t="shared" si="30"/>
        <v/>
      </c>
      <c r="Q488" s="3006" t="str">
        <f t="shared" si="31"/>
        <v/>
      </c>
    </row>
    <row r="489" spans="2:17" s="3007" customFormat="1" ht="12.75">
      <c r="B489" s="3002"/>
      <c r="C489" s="3003"/>
      <c r="D489" s="3003"/>
      <c r="E489" s="3003"/>
      <c r="F489" s="3003"/>
      <c r="G489" s="3003"/>
      <c r="H489" s="3004"/>
      <c r="I489" s="3005"/>
      <c r="J489" s="3006" t="str">
        <f t="shared" si="28"/>
        <v/>
      </c>
      <c r="K489" s="3005"/>
      <c r="L489" s="3005"/>
      <c r="M489" s="3006" t="str">
        <f t="shared" si="29"/>
        <v/>
      </c>
      <c r="N489" s="3005"/>
      <c r="O489" s="3005"/>
      <c r="P489" s="3006" t="str">
        <f t="shared" si="30"/>
        <v/>
      </c>
      <c r="Q489" s="3006" t="str">
        <f t="shared" si="31"/>
        <v/>
      </c>
    </row>
    <row r="490" spans="2:17" s="3007" customFormat="1" ht="12.75">
      <c r="B490" s="3002"/>
      <c r="C490" s="3003"/>
      <c r="D490" s="3003"/>
      <c r="E490" s="3003"/>
      <c r="F490" s="3003"/>
      <c r="G490" s="3003"/>
      <c r="H490" s="3004"/>
      <c r="I490" s="3005"/>
      <c r="J490" s="3006" t="str">
        <f t="shared" si="28"/>
        <v/>
      </c>
      <c r="K490" s="3005"/>
      <c r="L490" s="3005"/>
      <c r="M490" s="3006" t="str">
        <f t="shared" si="29"/>
        <v/>
      </c>
      <c r="N490" s="3005"/>
      <c r="O490" s="3005"/>
      <c r="P490" s="3006" t="str">
        <f t="shared" si="30"/>
        <v/>
      </c>
      <c r="Q490" s="3006" t="str">
        <f t="shared" si="31"/>
        <v/>
      </c>
    </row>
    <row r="491" spans="2:17" s="3007" customFormat="1" ht="12.75">
      <c r="B491" s="3002"/>
      <c r="C491" s="3003"/>
      <c r="D491" s="3003"/>
      <c r="E491" s="3003"/>
      <c r="F491" s="3003"/>
      <c r="G491" s="3003"/>
      <c r="H491" s="3004"/>
      <c r="I491" s="3005"/>
      <c r="J491" s="3006" t="str">
        <f t="shared" si="28"/>
        <v/>
      </c>
      <c r="K491" s="3005"/>
      <c r="L491" s="3005"/>
      <c r="M491" s="3006" t="str">
        <f t="shared" si="29"/>
        <v/>
      </c>
      <c r="N491" s="3005"/>
      <c r="O491" s="3005"/>
      <c r="P491" s="3006" t="str">
        <f t="shared" si="30"/>
        <v/>
      </c>
      <c r="Q491" s="3006" t="str">
        <f t="shared" si="31"/>
        <v/>
      </c>
    </row>
    <row r="492" spans="2:17" s="3007" customFormat="1" ht="12.75">
      <c r="B492" s="3002"/>
      <c r="C492" s="3003"/>
      <c r="D492" s="3003"/>
      <c r="E492" s="3003"/>
      <c r="F492" s="3003"/>
      <c r="G492" s="3003"/>
      <c r="H492" s="3004"/>
      <c r="I492" s="3005"/>
      <c r="J492" s="3006" t="str">
        <f t="shared" si="28"/>
        <v/>
      </c>
      <c r="K492" s="3005"/>
      <c r="L492" s="3005"/>
      <c r="M492" s="3006" t="str">
        <f t="shared" si="29"/>
        <v/>
      </c>
      <c r="N492" s="3005"/>
      <c r="O492" s="3005"/>
      <c r="P492" s="3006" t="str">
        <f t="shared" si="30"/>
        <v/>
      </c>
      <c r="Q492" s="3006" t="str">
        <f t="shared" si="31"/>
        <v/>
      </c>
    </row>
    <row r="493" spans="2:17" s="3007" customFormat="1" ht="12.75">
      <c r="B493" s="3002"/>
      <c r="C493" s="3003"/>
      <c r="D493" s="3003"/>
      <c r="E493" s="3003"/>
      <c r="F493" s="3003"/>
      <c r="G493" s="3003"/>
      <c r="H493" s="3004"/>
      <c r="I493" s="3005"/>
      <c r="J493" s="3006" t="str">
        <f t="shared" si="28"/>
        <v/>
      </c>
      <c r="K493" s="3005"/>
      <c r="L493" s="3005"/>
      <c r="M493" s="3006" t="str">
        <f t="shared" si="29"/>
        <v/>
      </c>
      <c r="N493" s="3005"/>
      <c r="O493" s="3005"/>
      <c r="P493" s="3006" t="str">
        <f t="shared" si="30"/>
        <v/>
      </c>
      <c r="Q493" s="3006" t="str">
        <f t="shared" si="31"/>
        <v/>
      </c>
    </row>
    <row r="494" spans="2:17" s="3007" customFormat="1" ht="12.75">
      <c r="B494" s="3002"/>
      <c r="C494" s="3003"/>
      <c r="D494" s="3003"/>
      <c r="E494" s="3003"/>
      <c r="F494" s="3003"/>
      <c r="G494" s="3003"/>
      <c r="H494" s="3004"/>
      <c r="I494" s="3005"/>
      <c r="J494" s="3006" t="str">
        <f t="shared" si="28"/>
        <v/>
      </c>
      <c r="K494" s="3005"/>
      <c r="L494" s="3005"/>
      <c r="M494" s="3006" t="str">
        <f t="shared" si="29"/>
        <v/>
      </c>
      <c r="N494" s="3005"/>
      <c r="O494" s="3005"/>
      <c r="P494" s="3006" t="str">
        <f t="shared" si="30"/>
        <v/>
      </c>
      <c r="Q494" s="3006" t="str">
        <f t="shared" si="31"/>
        <v/>
      </c>
    </row>
    <row r="495" spans="2:17" s="3007" customFormat="1" ht="12.75">
      <c r="B495" s="3002"/>
      <c r="C495" s="3003"/>
      <c r="D495" s="3003"/>
      <c r="E495" s="3003"/>
      <c r="F495" s="3003"/>
      <c r="G495" s="3003"/>
      <c r="H495" s="3004"/>
      <c r="I495" s="3005"/>
      <c r="J495" s="3006" t="str">
        <f t="shared" si="28"/>
        <v/>
      </c>
      <c r="K495" s="3005"/>
      <c r="L495" s="3005"/>
      <c r="M495" s="3006" t="str">
        <f t="shared" si="29"/>
        <v/>
      </c>
      <c r="N495" s="3005"/>
      <c r="O495" s="3005"/>
      <c r="P495" s="3006" t="str">
        <f t="shared" si="30"/>
        <v/>
      </c>
      <c r="Q495" s="3006" t="str">
        <f t="shared" si="31"/>
        <v/>
      </c>
    </row>
    <row r="496" spans="2:17" s="3007" customFormat="1" ht="12.75">
      <c r="B496" s="3002"/>
      <c r="C496" s="3003"/>
      <c r="D496" s="3003"/>
      <c r="E496" s="3003"/>
      <c r="F496" s="3003"/>
      <c r="G496" s="3003"/>
      <c r="H496" s="3004"/>
      <c r="I496" s="3005"/>
      <c r="J496" s="3006" t="str">
        <f t="shared" si="28"/>
        <v/>
      </c>
      <c r="K496" s="3005"/>
      <c r="L496" s="3005"/>
      <c r="M496" s="3006" t="str">
        <f t="shared" si="29"/>
        <v/>
      </c>
      <c r="N496" s="3005"/>
      <c r="O496" s="3005"/>
      <c r="P496" s="3006" t="str">
        <f t="shared" si="30"/>
        <v/>
      </c>
      <c r="Q496" s="3006" t="str">
        <f t="shared" si="31"/>
        <v/>
      </c>
    </row>
    <row r="497" spans="2:17" s="3007" customFormat="1" ht="12.75">
      <c r="B497" s="3002"/>
      <c r="C497" s="3003"/>
      <c r="D497" s="3003"/>
      <c r="E497" s="3003"/>
      <c r="F497" s="3003"/>
      <c r="G497" s="3003"/>
      <c r="H497" s="3004"/>
      <c r="I497" s="3005"/>
      <c r="J497" s="3006" t="str">
        <f t="shared" si="28"/>
        <v/>
      </c>
      <c r="K497" s="3005"/>
      <c r="L497" s="3005"/>
      <c r="M497" s="3006" t="str">
        <f t="shared" si="29"/>
        <v/>
      </c>
      <c r="N497" s="3005"/>
      <c r="O497" s="3005"/>
      <c r="P497" s="3006" t="str">
        <f t="shared" si="30"/>
        <v/>
      </c>
      <c r="Q497" s="3006" t="str">
        <f t="shared" si="31"/>
        <v/>
      </c>
    </row>
    <row r="498" spans="2:17" s="3007" customFormat="1" ht="12.75">
      <c r="B498" s="3002"/>
      <c r="C498" s="3003"/>
      <c r="D498" s="3003"/>
      <c r="E498" s="3003"/>
      <c r="F498" s="3003"/>
      <c r="G498" s="3003"/>
      <c r="H498" s="3004"/>
      <c r="I498" s="3005"/>
      <c r="J498" s="3006" t="str">
        <f t="shared" si="28"/>
        <v/>
      </c>
      <c r="K498" s="3005"/>
      <c r="L498" s="3005"/>
      <c r="M498" s="3006" t="str">
        <f t="shared" si="29"/>
        <v/>
      </c>
      <c r="N498" s="3005"/>
      <c r="O498" s="3005"/>
      <c r="P498" s="3006" t="str">
        <f t="shared" si="30"/>
        <v/>
      </c>
      <c r="Q498" s="3006" t="str">
        <f t="shared" si="31"/>
        <v/>
      </c>
    </row>
    <row r="499" spans="2:17" s="3007" customFormat="1" ht="12.75">
      <c r="B499" s="3002"/>
      <c r="C499" s="3003"/>
      <c r="D499" s="3003"/>
      <c r="E499" s="3003"/>
      <c r="F499" s="3003"/>
      <c r="G499" s="3003"/>
      <c r="H499" s="3004"/>
      <c r="I499" s="3005"/>
      <c r="J499" s="3006" t="str">
        <f t="shared" si="28"/>
        <v/>
      </c>
      <c r="K499" s="3005"/>
      <c r="L499" s="3005"/>
      <c r="M499" s="3006" t="str">
        <f t="shared" si="29"/>
        <v/>
      </c>
      <c r="N499" s="3005"/>
      <c r="O499" s="3005"/>
      <c r="P499" s="3006" t="str">
        <f t="shared" si="30"/>
        <v/>
      </c>
      <c r="Q499" s="3006" t="str">
        <f t="shared" si="31"/>
        <v/>
      </c>
    </row>
    <row r="500" spans="2:17" s="3007" customFormat="1" ht="12.75">
      <c r="B500" s="3002"/>
      <c r="C500" s="3003"/>
      <c r="D500" s="3003"/>
      <c r="E500" s="3003"/>
      <c r="F500" s="3003"/>
      <c r="G500" s="3003"/>
      <c r="H500" s="3004"/>
      <c r="I500" s="3005"/>
      <c r="J500" s="3006" t="str">
        <f t="shared" si="28"/>
        <v/>
      </c>
      <c r="K500" s="3005"/>
      <c r="L500" s="3005"/>
      <c r="M500" s="3006" t="str">
        <f t="shared" si="29"/>
        <v/>
      </c>
      <c r="N500" s="3005"/>
      <c r="O500" s="3005"/>
      <c r="P500" s="3006" t="str">
        <f t="shared" si="30"/>
        <v/>
      </c>
      <c r="Q500" s="3006" t="str">
        <f t="shared" si="31"/>
        <v/>
      </c>
    </row>
    <row r="501" spans="2:17" s="3007" customFormat="1" ht="12.75">
      <c r="B501" s="3002"/>
      <c r="C501" s="3003"/>
      <c r="D501" s="3003"/>
      <c r="E501" s="3003"/>
      <c r="F501" s="3003"/>
      <c r="G501" s="3003"/>
      <c r="H501" s="3004"/>
      <c r="I501" s="3005"/>
      <c r="J501" s="3006" t="str">
        <f t="shared" si="28"/>
        <v/>
      </c>
      <c r="K501" s="3005"/>
      <c r="L501" s="3005"/>
      <c r="M501" s="3006" t="str">
        <f t="shared" si="29"/>
        <v/>
      </c>
      <c r="N501" s="3005"/>
      <c r="O501" s="3005"/>
      <c r="P501" s="3006" t="str">
        <f t="shared" si="30"/>
        <v/>
      </c>
      <c r="Q501" s="3006" t="str">
        <f t="shared" si="31"/>
        <v/>
      </c>
    </row>
    <row r="502" spans="2:17" s="3007" customFormat="1" ht="12.75">
      <c r="B502" s="3002"/>
      <c r="C502" s="3003"/>
      <c r="D502" s="3003"/>
      <c r="E502" s="3003"/>
      <c r="F502" s="3003"/>
      <c r="G502" s="3003"/>
      <c r="H502" s="3004"/>
      <c r="I502" s="3005"/>
      <c r="J502" s="3006" t="str">
        <f t="shared" si="28"/>
        <v/>
      </c>
      <c r="K502" s="3005"/>
      <c r="L502" s="3005"/>
      <c r="M502" s="3006" t="str">
        <f t="shared" si="29"/>
        <v/>
      </c>
      <c r="N502" s="3005"/>
      <c r="O502" s="3005"/>
      <c r="P502" s="3006" t="str">
        <f t="shared" si="30"/>
        <v/>
      </c>
      <c r="Q502" s="3006" t="str">
        <f t="shared" si="31"/>
        <v/>
      </c>
    </row>
    <row r="503" spans="2:17" s="3007" customFormat="1" ht="12.75">
      <c r="M503" s="3008"/>
      <c r="P503" s="3008"/>
      <c r="Q503" s="3008"/>
    </row>
    <row r="504" spans="2:17" s="3007" customFormat="1" ht="12.75" hidden="1">
      <c r="B504" s="3002"/>
      <c r="C504" s="3003"/>
      <c r="D504" s="3003"/>
      <c r="E504" s="3003"/>
      <c r="F504" s="3003"/>
      <c r="G504" s="3003"/>
      <c r="H504" s="3004"/>
      <c r="I504" s="3005"/>
      <c r="J504" s="3009" t="str">
        <f t="shared" ref="J504:J567" si="32">IF(OR(C504="Yes",D504="Yes",E504="Yes",F504="Yes",G504="Yes",I504="High",H504&gt;$C$8),"High",IF(OR(AND(H504&gt;$C$9,H504&lt;=$D$9),I504="Medium"),"Medium",IF(I504="Low","Low",IF(H504="","","Low"))))</f>
        <v/>
      </c>
      <c r="K504" s="3005"/>
      <c r="L504" s="3005"/>
      <c r="M504" s="3009" t="str">
        <f t="shared" ref="M504:M567" si="33">IF(OR(K504="Very high",L504="Very high"),"Very high",IF(OR(K504="High",L504="High"),"High",IF(OR(K504="Medium",L504="Medium"),"Medium",IF(OR(K504="Low",L504="Low"),"Low",""))))</f>
        <v/>
      </c>
      <c r="N504" s="3005"/>
      <c r="O504" s="3005"/>
      <c r="P504" s="3009" t="str">
        <f t="shared" ref="P504:P567" si="34">IF(OR(N504="Very high",O504="Very high"),"Very high",IF(OR(N504="High",O504="High"),"High",IF(OR(N504="Medium",O504="Medium"),"Medium",IF(OR(N504="Low",O504="Low"),"Low",""))))</f>
        <v/>
      </c>
      <c r="Q504" s="3009" t="str">
        <f t="shared" ref="Q504:Q567" si="35">IF(M504="Very high", "Very high", IF(OR(J504="High",M504="High"),"High",IF(OR(J504="Medium",M504="Medium"),"Medium",IF(OR(J504="Low",M504="Low"),"Low",""))))</f>
        <v/>
      </c>
    </row>
    <row r="505" spans="2:17" s="3007" customFormat="1" ht="12.75" hidden="1">
      <c r="B505" s="3002"/>
      <c r="C505" s="3003"/>
      <c r="D505" s="3003"/>
      <c r="E505" s="3003"/>
      <c r="F505" s="3003"/>
      <c r="G505" s="3003"/>
      <c r="H505" s="3004"/>
      <c r="I505" s="3005"/>
      <c r="J505" s="3009" t="str">
        <f t="shared" si="32"/>
        <v/>
      </c>
      <c r="K505" s="3005"/>
      <c r="L505" s="3005"/>
      <c r="M505" s="3009" t="str">
        <f t="shared" si="33"/>
        <v/>
      </c>
      <c r="N505" s="3005"/>
      <c r="O505" s="3005"/>
      <c r="P505" s="3009" t="str">
        <f t="shared" si="34"/>
        <v/>
      </c>
      <c r="Q505" s="3009" t="str">
        <f t="shared" si="35"/>
        <v/>
      </c>
    </row>
    <row r="506" spans="2:17" s="3007" customFormat="1" ht="12.75" hidden="1">
      <c r="B506" s="3002"/>
      <c r="C506" s="3003"/>
      <c r="D506" s="3003"/>
      <c r="E506" s="3003"/>
      <c r="F506" s="3003"/>
      <c r="G506" s="3003"/>
      <c r="H506" s="3004"/>
      <c r="I506" s="3005"/>
      <c r="J506" s="3009" t="str">
        <f t="shared" si="32"/>
        <v/>
      </c>
      <c r="K506" s="3005"/>
      <c r="L506" s="3005"/>
      <c r="M506" s="3009" t="str">
        <f t="shared" si="33"/>
        <v/>
      </c>
      <c r="N506" s="3005"/>
      <c r="O506" s="3005"/>
      <c r="P506" s="3009" t="str">
        <f t="shared" si="34"/>
        <v/>
      </c>
      <c r="Q506" s="3009" t="str">
        <f t="shared" si="35"/>
        <v/>
      </c>
    </row>
    <row r="507" spans="2:17" hidden="1">
      <c r="B507" s="3002"/>
      <c r="C507" s="3003"/>
      <c r="D507" s="3003"/>
      <c r="E507" s="3003"/>
      <c r="F507" s="3003"/>
      <c r="G507" s="3003"/>
      <c r="H507" s="3004"/>
      <c r="I507" s="3005"/>
      <c r="J507" s="3009" t="str">
        <f t="shared" si="32"/>
        <v/>
      </c>
      <c r="K507" s="3005"/>
      <c r="L507" s="3005"/>
      <c r="M507" s="3009" t="str">
        <f t="shared" si="33"/>
        <v/>
      </c>
      <c r="N507" s="3005"/>
      <c r="O507" s="3005"/>
      <c r="P507" s="3009" t="str">
        <f t="shared" si="34"/>
        <v/>
      </c>
      <c r="Q507" s="3009" t="str">
        <f t="shared" si="35"/>
        <v/>
      </c>
    </row>
    <row r="508" spans="2:17" hidden="1">
      <c r="B508" s="3002"/>
      <c r="C508" s="3003"/>
      <c r="D508" s="3003"/>
      <c r="E508" s="3003"/>
      <c r="F508" s="3003"/>
      <c r="G508" s="3003"/>
      <c r="H508" s="3004"/>
      <c r="I508" s="3005"/>
      <c r="J508" s="3009" t="str">
        <f t="shared" si="32"/>
        <v/>
      </c>
      <c r="K508" s="3005"/>
      <c r="L508" s="3005"/>
      <c r="M508" s="3009" t="str">
        <f t="shared" si="33"/>
        <v/>
      </c>
      <c r="N508" s="3005"/>
      <c r="O508" s="3005"/>
      <c r="P508" s="3009" t="str">
        <f t="shared" si="34"/>
        <v/>
      </c>
      <c r="Q508" s="3009" t="str">
        <f t="shared" si="35"/>
        <v/>
      </c>
    </row>
    <row r="509" spans="2:17" hidden="1">
      <c r="B509" s="3002"/>
      <c r="C509" s="3003"/>
      <c r="D509" s="3003"/>
      <c r="E509" s="3003"/>
      <c r="F509" s="3003"/>
      <c r="G509" s="3003"/>
      <c r="H509" s="3004"/>
      <c r="I509" s="3005"/>
      <c r="J509" s="3009" t="str">
        <f t="shared" si="32"/>
        <v/>
      </c>
      <c r="K509" s="3005"/>
      <c r="L509" s="3005"/>
      <c r="M509" s="3009" t="str">
        <f t="shared" si="33"/>
        <v/>
      </c>
      <c r="N509" s="3005"/>
      <c r="O509" s="3005"/>
      <c r="P509" s="3009" t="str">
        <f t="shared" si="34"/>
        <v/>
      </c>
      <c r="Q509" s="3009" t="str">
        <f t="shared" si="35"/>
        <v/>
      </c>
    </row>
    <row r="510" spans="2:17" hidden="1">
      <c r="B510" s="3002"/>
      <c r="C510" s="3003"/>
      <c r="D510" s="3003"/>
      <c r="E510" s="3003"/>
      <c r="F510" s="3003"/>
      <c r="G510" s="3003"/>
      <c r="H510" s="3004"/>
      <c r="I510" s="3005"/>
      <c r="J510" s="3009" t="str">
        <f t="shared" si="32"/>
        <v/>
      </c>
      <c r="K510" s="3005"/>
      <c r="L510" s="3005"/>
      <c r="M510" s="3009" t="str">
        <f t="shared" si="33"/>
        <v/>
      </c>
      <c r="N510" s="3005"/>
      <c r="O510" s="3005"/>
      <c r="P510" s="3009" t="str">
        <f t="shared" si="34"/>
        <v/>
      </c>
      <c r="Q510" s="3009" t="str">
        <f t="shared" si="35"/>
        <v/>
      </c>
    </row>
    <row r="511" spans="2:17" hidden="1">
      <c r="B511" s="3002"/>
      <c r="C511" s="3003"/>
      <c r="D511" s="3003"/>
      <c r="E511" s="3003"/>
      <c r="F511" s="3003"/>
      <c r="G511" s="3003"/>
      <c r="H511" s="3004"/>
      <c r="I511" s="3005"/>
      <c r="J511" s="3009" t="str">
        <f t="shared" si="32"/>
        <v/>
      </c>
      <c r="K511" s="3005"/>
      <c r="L511" s="3005"/>
      <c r="M511" s="3009" t="str">
        <f t="shared" si="33"/>
        <v/>
      </c>
      <c r="N511" s="3005"/>
      <c r="O511" s="3005"/>
      <c r="P511" s="3009" t="str">
        <f t="shared" si="34"/>
        <v/>
      </c>
      <c r="Q511" s="3009" t="str">
        <f t="shared" si="35"/>
        <v/>
      </c>
    </row>
    <row r="512" spans="2:17" hidden="1">
      <c r="B512" s="3002"/>
      <c r="C512" s="3003"/>
      <c r="D512" s="3003"/>
      <c r="E512" s="3003"/>
      <c r="F512" s="3003"/>
      <c r="G512" s="3003"/>
      <c r="H512" s="3004"/>
      <c r="I512" s="3005"/>
      <c r="J512" s="3009" t="str">
        <f t="shared" si="32"/>
        <v/>
      </c>
      <c r="K512" s="3005"/>
      <c r="L512" s="3005"/>
      <c r="M512" s="3009" t="str">
        <f t="shared" si="33"/>
        <v/>
      </c>
      <c r="N512" s="3005"/>
      <c r="O512" s="3005"/>
      <c r="P512" s="3009" t="str">
        <f t="shared" si="34"/>
        <v/>
      </c>
      <c r="Q512" s="3009" t="str">
        <f t="shared" si="35"/>
        <v/>
      </c>
    </row>
    <row r="513" spans="2:17" hidden="1">
      <c r="B513" s="3002"/>
      <c r="C513" s="3003"/>
      <c r="D513" s="3003"/>
      <c r="E513" s="3003"/>
      <c r="F513" s="3003"/>
      <c r="G513" s="3003"/>
      <c r="H513" s="3004"/>
      <c r="I513" s="3005"/>
      <c r="J513" s="3009" t="str">
        <f t="shared" si="32"/>
        <v/>
      </c>
      <c r="K513" s="3005"/>
      <c r="L513" s="3005"/>
      <c r="M513" s="3009" t="str">
        <f t="shared" si="33"/>
        <v/>
      </c>
      <c r="N513" s="3005"/>
      <c r="O513" s="3005"/>
      <c r="P513" s="3009" t="str">
        <f t="shared" si="34"/>
        <v/>
      </c>
      <c r="Q513" s="3009" t="str">
        <f t="shared" si="35"/>
        <v/>
      </c>
    </row>
    <row r="514" spans="2:17" hidden="1">
      <c r="B514" s="3002"/>
      <c r="C514" s="3003"/>
      <c r="D514" s="3003"/>
      <c r="E514" s="3003"/>
      <c r="F514" s="3003"/>
      <c r="G514" s="3003"/>
      <c r="H514" s="3004"/>
      <c r="I514" s="3005"/>
      <c r="J514" s="3009" t="str">
        <f t="shared" si="32"/>
        <v/>
      </c>
      <c r="K514" s="3005"/>
      <c r="L514" s="3005"/>
      <c r="M514" s="3009" t="str">
        <f t="shared" si="33"/>
        <v/>
      </c>
      <c r="N514" s="3005"/>
      <c r="O514" s="3005"/>
      <c r="P514" s="3009" t="str">
        <f t="shared" si="34"/>
        <v/>
      </c>
      <c r="Q514" s="3009" t="str">
        <f t="shared" si="35"/>
        <v/>
      </c>
    </row>
    <row r="515" spans="2:17" hidden="1">
      <c r="B515" s="3002"/>
      <c r="C515" s="3003"/>
      <c r="D515" s="3003"/>
      <c r="E515" s="3003"/>
      <c r="F515" s="3003"/>
      <c r="G515" s="3003"/>
      <c r="H515" s="3004"/>
      <c r="I515" s="3005"/>
      <c r="J515" s="3009" t="str">
        <f t="shared" si="32"/>
        <v/>
      </c>
      <c r="K515" s="3005"/>
      <c r="L515" s="3005"/>
      <c r="M515" s="3009" t="str">
        <f t="shared" si="33"/>
        <v/>
      </c>
      <c r="N515" s="3005"/>
      <c r="O515" s="3005"/>
      <c r="P515" s="3009" t="str">
        <f t="shared" si="34"/>
        <v/>
      </c>
      <c r="Q515" s="3009" t="str">
        <f t="shared" si="35"/>
        <v/>
      </c>
    </row>
    <row r="516" spans="2:17" hidden="1">
      <c r="B516" s="3002"/>
      <c r="C516" s="3003"/>
      <c r="D516" s="3003"/>
      <c r="E516" s="3003"/>
      <c r="F516" s="3003"/>
      <c r="G516" s="3003"/>
      <c r="H516" s="3004"/>
      <c r="I516" s="3005"/>
      <c r="J516" s="3009" t="str">
        <f t="shared" si="32"/>
        <v/>
      </c>
      <c r="K516" s="3005"/>
      <c r="L516" s="3005"/>
      <c r="M516" s="3009" t="str">
        <f t="shared" si="33"/>
        <v/>
      </c>
      <c r="N516" s="3005"/>
      <c r="O516" s="3005"/>
      <c r="P516" s="3009" t="str">
        <f t="shared" si="34"/>
        <v/>
      </c>
      <c r="Q516" s="3009" t="str">
        <f t="shared" si="35"/>
        <v/>
      </c>
    </row>
    <row r="517" spans="2:17" hidden="1">
      <c r="B517" s="3002"/>
      <c r="C517" s="3003"/>
      <c r="D517" s="3003"/>
      <c r="E517" s="3003"/>
      <c r="F517" s="3003"/>
      <c r="G517" s="3003"/>
      <c r="H517" s="3004"/>
      <c r="I517" s="3005"/>
      <c r="J517" s="3009" t="str">
        <f t="shared" si="32"/>
        <v/>
      </c>
      <c r="K517" s="3005"/>
      <c r="L517" s="3005"/>
      <c r="M517" s="3009" t="str">
        <f t="shared" si="33"/>
        <v/>
      </c>
      <c r="N517" s="3005"/>
      <c r="O517" s="3005"/>
      <c r="P517" s="3009" t="str">
        <f t="shared" si="34"/>
        <v/>
      </c>
      <c r="Q517" s="3009" t="str">
        <f t="shared" si="35"/>
        <v/>
      </c>
    </row>
    <row r="518" spans="2:17" hidden="1">
      <c r="B518" s="3002"/>
      <c r="C518" s="3003"/>
      <c r="D518" s="3003"/>
      <c r="E518" s="3003"/>
      <c r="F518" s="3003"/>
      <c r="G518" s="3003"/>
      <c r="H518" s="3004"/>
      <c r="I518" s="3005"/>
      <c r="J518" s="3009" t="str">
        <f t="shared" si="32"/>
        <v/>
      </c>
      <c r="K518" s="3005"/>
      <c r="L518" s="3005"/>
      <c r="M518" s="3009" t="str">
        <f t="shared" si="33"/>
        <v/>
      </c>
      <c r="N518" s="3005"/>
      <c r="O518" s="3005"/>
      <c r="P518" s="3009" t="str">
        <f t="shared" si="34"/>
        <v/>
      </c>
      <c r="Q518" s="3009" t="str">
        <f t="shared" si="35"/>
        <v/>
      </c>
    </row>
    <row r="519" spans="2:17" hidden="1">
      <c r="B519" s="3002"/>
      <c r="C519" s="3003"/>
      <c r="D519" s="3003"/>
      <c r="E519" s="3003"/>
      <c r="F519" s="3003"/>
      <c r="G519" s="3003"/>
      <c r="H519" s="3004"/>
      <c r="I519" s="3005"/>
      <c r="J519" s="3009" t="str">
        <f t="shared" si="32"/>
        <v/>
      </c>
      <c r="K519" s="3005"/>
      <c r="L519" s="3005"/>
      <c r="M519" s="3009" t="str">
        <f t="shared" si="33"/>
        <v/>
      </c>
      <c r="N519" s="3005"/>
      <c r="O519" s="3005"/>
      <c r="P519" s="3009" t="str">
        <f t="shared" si="34"/>
        <v/>
      </c>
      <c r="Q519" s="3009" t="str">
        <f t="shared" si="35"/>
        <v/>
      </c>
    </row>
    <row r="520" spans="2:17" hidden="1">
      <c r="B520" s="3002"/>
      <c r="C520" s="3003"/>
      <c r="D520" s="3003"/>
      <c r="E520" s="3003"/>
      <c r="F520" s="3003"/>
      <c r="G520" s="3003"/>
      <c r="H520" s="3004"/>
      <c r="I520" s="3005"/>
      <c r="J520" s="3009" t="str">
        <f t="shared" si="32"/>
        <v/>
      </c>
      <c r="K520" s="3005"/>
      <c r="L520" s="3005"/>
      <c r="M520" s="3009" t="str">
        <f t="shared" si="33"/>
        <v/>
      </c>
      <c r="N520" s="3005"/>
      <c r="O520" s="3005"/>
      <c r="P520" s="3009" t="str">
        <f t="shared" si="34"/>
        <v/>
      </c>
      <c r="Q520" s="3009" t="str">
        <f t="shared" si="35"/>
        <v/>
      </c>
    </row>
    <row r="521" spans="2:17" hidden="1">
      <c r="B521" s="3002"/>
      <c r="C521" s="3003"/>
      <c r="D521" s="3003"/>
      <c r="E521" s="3003"/>
      <c r="F521" s="3003"/>
      <c r="G521" s="3003"/>
      <c r="H521" s="3004"/>
      <c r="I521" s="3005"/>
      <c r="J521" s="3009" t="str">
        <f t="shared" si="32"/>
        <v/>
      </c>
      <c r="K521" s="3005"/>
      <c r="L521" s="3005"/>
      <c r="M521" s="3009" t="str">
        <f t="shared" si="33"/>
        <v/>
      </c>
      <c r="N521" s="3005"/>
      <c r="O521" s="3005"/>
      <c r="P521" s="3009" t="str">
        <f t="shared" si="34"/>
        <v/>
      </c>
      <c r="Q521" s="3009" t="str">
        <f t="shared" si="35"/>
        <v/>
      </c>
    </row>
    <row r="522" spans="2:17" hidden="1">
      <c r="B522" s="3002"/>
      <c r="C522" s="3003"/>
      <c r="D522" s="3003"/>
      <c r="E522" s="3003"/>
      <c r="F522" s="3003"/>
      <c r="G522" s="3003"/>
      <c r="H522" s="3004"/>
      <c r="I522" s="3005"/>
      <c r="J522" s="3009" t="str">
        <f t="shared" si="32"/>
        <v/>
      </c>
      <c r="K522" s="3005"/>
      <c r="L522" s="3005"/>
      <c r="M522" s="3009" t="str">
        <f t="shared" si="33"/>
        <v/>
      </c>
      <c r="N522" s="3005"/>
      <c r="O522" s="3005"/>
      <c r="P522" s="3009" t="str">
        <f t="shared" si="34"/>
        <v/>
      </c>
      <c r="Q522" s="3009" t="str">
        <f t="shared" si="35"/>
        <v/>
      </c>
    </row>
    <row r="523" spans="2:17" hidden="1">
      <c r="B523" s="3002"/>
      <c r="C523" s="3003"/>
      <c r="D523" s="3003"/>
      <c r="E523" s="3003"/>
      <c r="F523" s="3003"/>
      <c r="G523" s="3003"/>
      <c r="H523" s="3004"/>
      <c r="I523" s="3005"/>
      <c r="J523" s="3009" t="str">
        <f t="shared" si="32"/>
        <v/>
      </c>
      <c r="K523" s="3005"/>
      <c r="L523" s="3005"/>
      <c r="M523" s="3009" t="str">
        <f t="shared" si="33"/>
        <v/>
      </c>
      <c r="N523" s="3005"/>
      <c r="O523" s="3005"/>
      <c r="P523" s="3009" t="str">
        <f t="shared" si="34"/>
        <v/>
      </c>
      <c r="Q523" s="3009" t="str">
        <f t="shared" si="35"/>
        <v/>
      </c>
    </row>
    <row r="524" spans="2:17" hidden="1">
      <c r="B524" s="3002"/>
      <c r="C524" s="3003"/>
      <c r="D524" s="3003"/>
      <c r="E524" s="3003"/>
      <c r="F524" s="3003"/>
      <c r="G524" s="3003"/>
      <c r="H524" s="3004"/>
      <c r="I524" s="3005"/>
      <c r="J524" s="3009" t="str">
        <f t="shared" si="32"/>
        <v/>
      </c>
      <c r="K524" s="3005"/>
      <c r="L524" s="3005"/>
      <c r="M524" s="3009" t="str">
        <f t="shared" si="33"/>
        <v/>
      </c>
      <c r="N524" s="3005"/>
      <c r="O524" s="3005"/>
      <c r="P524" s="3009" t="str">
        <f t="shared" si="34"/>
        <v/>
      </c>
      <c r="Q524" s="3009" t="str">
        <f t="shared" si="35"/>
        <v/>
      </c>
    </row>
    <row r="525" spans="2:17" hidden="1">
      <c r="B525" s="3002"/>
      <c r="C525" s="3003"/>
      <c r="D525" s="3003"/>
      <c r="E525" s="3003"/>
      <c r="F525" s="3003"/>
      <c r="G525" s="3003"/>
      <c r="H525" s="3004"/>
      <c r="I525" s="3005"/>
      <c r="J525" s="3009" t="str">
        <f t="shared" si="32"/>
        <v/>
      </c>
      <c r="K525" s="3005"/>
      <c r="L525" s="3005"/>
      <c r="M525" s="3009" t="str">
        <f t="shared" si="33"/>
        <v/>
      </c>
      <c r="N525" s="3005"/>
      <c r="O525" s="3005"/>
      <c r="P525" s="3009" t="str">
        <f t="shared" si="34"/>
        <v/>
      </c>
      <c r="Q525" s="3009" t="str">
        <f t="shared" si="35"/>
        <v/>
      </c>
    </row>
    <row r="526" spans="2:17" hidden="1">
      <c r="B526" s="3002"/>
      <c r="C526" s="3003"/>
      <c r="D526" s="3003"/>
      <c r="E526" s="3003"/>
      <c r="F526" s="3003"/>
      <c r="G526" s="3003"/>
      <c r="H526" s="3004"/>
      <c r="I526" s="3005"/>
      <c r="J526" s="3009" t="str">
        <f t="shared" si="32"/>
        <v/>
      </c>
      <c r="K526" s="3005"/>
      <c r="L526" s="3005"/>
      <c r="M526" s="3009" t="str">
        <f t="shared" si="33"/>
        <v/>
      </c>
      <c r="N526" s="3005"/>
      <c r="O526" s="3005"/>
      <c r="P526" s="3009" t="str">
        <f t="shared" si="34"/>
        <v/>
      </c>
      <c r="Q526" s="3009" t="str">
        <f t="shared" si="35"/>
        <v/>
      </c>
    </row>
    <row r="527" spans="2:17" hidden="1">
      <c r="B527" s="3002"/>
      <c r="C527" s="3003"/>
      <c r="D527" s="3003"/>
      <c r="E527" s="3003"/>
      <c r="F527" s="3003"/>
      <c r="G527" s="3003"/>
      <c r="H527" s="3004"/>
      <c r="I527" s="3005"/>
      <c r="J527" s="3009" t="str">
        <f t="shared" si="32"/>
        <v/>
      </c>
      <c r="K527" s="3005"/>
      <c r="L527" s="3005"/>
      <c r="M527" s="3009" t="str">
        <f t="shared" si="33"/>
        <v/>
      </c>
      <c r="N527" s="3005"/>
      <c r="O527" s="3005"/>
      <c r="P527" s="3009" t="str">
        <f t="shared" si="34"/>
        <v/>
      </c>
      <c r="Q527" s="3009" t="str">
        <f t="shared" si="35"/>
        <v/>
      </c>
    </row>
    <row r="528" spans="2:17" hidden="1">
      <c r="B528" s="3002"/>
      <c r="C528" s="3003"/>
      <c r="D528" s="3003"/>
      <c r="E528" s="3003"/>
      <c r="F528" s="3003"/>
      <c r="G528" s="3003"/>
      <c r="H528" s="3004"/>
      <c r="I528" s="3005"/>
      <c r="J528" s="3009" t="str">
        <f t="shared" si="32"/>
        <v/>
      </c>
      <c r="K528" s="3005"/>
      <c r="L528" s="3005"/>
      <c r="M528" s="3009" t="str">
        <f t="shared" si="33"/>
        <v/>
      </c>
      <c r="N528" s="3005"/>
      <c r="O528" s="3005"/>
      <c r="P528" s="3009" t="str">
        <f t="shared" si="34"/>
        <v/>
      </c>
      <c r="Q528" s="3009" t="str">
        <f t="shared" si="35"/>
        <v/>
      </c>
    </row>
    <row r="529" spans="2:17" hidden="1">
      <c r="B529" s="3002"/>
      <c r="C529" s="3003"/>
      <c r="D529" s="3003"/>
      <c r="E529" s="3003"/>
      <c r="F529" s="3003"/>
      <c r="G529" s="3003"/>
      <c r="H529" s="3004"/>
      <c r="I529" s="3005"/>
      <c r="J529" s="3009" t="str">
        <f t="shared" si="32"/>
        <v/>
      </c>
      <c r="K529" s="3005"/>
      <c r="L529" s="3005"/>
      <c r="M529" s="3009" t="str">
        <f t="shared" si="33"/>
        <v/>
      </c>
      <c r="N529" s="3005"/>
      <c r="O529" s="3005"/>
      <c r="P529" s="3009" t="str">
        <f t="shared" si="34"/>
        <v/>
      </c>
      <c r="Q529" s="3009" t="str">
        <f t="shared" si="35"/>
        <v/>
      </c>
    </row>
    <row r="530" spans="2:17" hidden="1">
      <c r="B530" s="3002"/>
      <c r="C530" s="3003"/>
      <c r="D530" s="3003"/>
      <c r="E530" s="3003"/>
      <c r="F530" s="3003"/>
      <c r="G530" s="3003"/>
      <c r="H530" s="3004"/>
      <c r="I530" s="3005"/>
      <c r="J530" s="3009" t="str">
        <f t="shared" si="32"/>
        <v/>
      </c>
      <c r="K530" s="3005"/>
      <c r="L530" s="3005"/>
      <c r="M530" s="3009" t="str">
        <f t="shared" si="33"/>
        <v/>
      </c>
      <c r="N530" s="3005"/>
      <c r="O530" s="3005"/>
      <c r="P530" s="3009" t="str">
        <f t="shared" si="34"/>
        <v/>
      </c>
      <c r="Q530" s="3009" t="str">
        <f t="shared" si="35"/>
        <v/>
      </c>
    </row>
    <row r="531" spans="2:17" hidden="1">
      <c r="B531" s="3002"/>
      <c r="C531" s="3003"/>
      <c r="D531" s="3003"/>
      <c r="E531" s="3003"/>
      <c r="F531" s="3003"/>
      <c r="G531" s="3003"/>
      <c r="H531" s="3004"/>
      <c r="I531" s="3005"/>
      <c r="J531" s="3009" t="str">
        <f t="shared" si="32"/>
        <v/>
      </c>
      <c r="K531" s="3005"/>
      <c r="L531" s="3005"/>
      <c r="M531" s="3009" t="str">
        <f t="shared" si="33"/>
        <v/>
      </c>
      <c r="N531" s="3005"/>
      <c r="O531" s="3005"/>
      <c r="P531" s="3009" t="str">
        <f t="shared" si="34"/>
        <v/>
      </c>
      <c r="Q531" s="3009" t="str">
        <f t="shared" si="35"/>
        <v/>
      </c>
    </row>
    <row r="532" spans="2:17" hidden="1">
      <c r="B532" s="3002"/>
      <c r="C532" s="3003"/>
      <c r="D532" s="3003"/>
      <c r="E532" s="3003"/>
      <c r="F532" s="3003"/>
      <c r="G532" s="3003"/>
      <c r="H532" s="3004"/>
      <c r="I532" s="3005"/>
      <c r="J532" s="3009" t="str">
        <f t="shared" si="32"/>
        <v/>
      </c>
      <c r="K532" s="3005"/>
      <c r="L532" s="3005"/>
      <c r="M532" s="3009" t="str">
        <f t="shared" si="33"/>
        <v/>
      </c>
      <c r="N532" s="3005"/>
      <c r="O532" s="3005"/>
      <c r="P532" s="3009" t="str">
        <f t="shared" si="34"/>
        <v/>
      </c>
      <c r="Q532" s="3009" t="str">
        <f t="shared" si="35"/>
        <v/>
      </c>
    </row>
    <row r="533" spans="2:17" hidden="1">
      <c r="B533" s="3002"/>
      <c r="C533" s="3003"/>
      <c r="D533" s="3003"/>
      <c r="E533" s="3003"/>
      <c r="F533" s="3003"/>
      <c r="G533" s="3003"/>
      <c r="H533" s="3004"/>
      <c r="I533" s="3005"/>
      <c r="J533" s="3009" t="str">
        <f t="shared" si="32"/>
        <v/>
      </c>
      <c r="K533" s="3005"/>
      <c r="L533" s="3005"/>
      <c r="M533" s="3009" t="str">
        <f t="shared" si="33"/>
        <v/>
      </c>
      <c r="N533" s="3005"/>
      <c r="O533" s="3005"/>
      <c r="P533" s="3009" t="str">
        <f t="shared" si="34"/>
        <v/>
      </c>
      <c r="Q533" s="3009" t="str">
        <f t="shared" si="35"/>
        <v/>
      </c>
    </row>
    <row r="534" spans="2:17" hidden="1">
      <c r="B534" s="3002"/>
      <c r="C534" s="3003"/>
      <c r="D534" s="3003"/>
      <c r="E534" s="3003"/>
      <c r="F534" s="3003"/>
      <c r="G534" s="3003"/>
      <c r="H534" s="3004"/>
      <c r="I534" s="3005"/>
      <c r="J534" s="3009" t="str">
        <f t="shared" si="32"/>
        <v/>
      </c>
      <c r="K534" s="3005"/>
      <c r="L534" s="3005"/>
      <c r="M534" s="3009" t="str">
        <f t="shared" si="33"/>
        <v/>
      </c>
      <c r="N534" s="3005"/>
      <c r="O534" s="3005"/>
      <c r="P534" s="3009" t="str">
        <f t="shared" si="34"/>
        <v/>
      </c>
      <c r="Q534" s="3009" t="str">
        <f t="shared" si="35"/>
        <v/>
      </c>
    </row>
    <row r="535" spans="2:17" hidden="1">
      <c r="B535" s="3002"/>
      <c r="C535" s="3003"/>
      <c r="D535" s="3003"/>
      <c r="E535" s="3003"/>
      <c r="F535" s="3003"/>
      <c r="G535" s="3003"/>
      <c r="H535" s="3004"/>
      <c r="I535" s="3005"/>
      <c r="J535" s="3009" t="str">
        <f t="shared" si="32"/>
        <v/>
      </c>
      <c r="K535" s="3005"/>
      <c r="L535" s="3005"/>
      <c r="M535" s="3009" t="str">
        <f t="shared" si="33"/>
        <v/>
      </c>
      <c r="N535" s="3005"/>
      <c r="O535" s="3005"/>
      <c r="P535" s="3009" t="str">
        <f t="shared" si="34"/>
        <v/>
      </c>
      <c r="Q535" s="3009" t="str">
        <f t="shared" si="35"/>
        <v/>
      </c>
    </row>
    <row r="536" spans="2:17" hidden="1">
      <c r="B536" s="3002"/>
      <c r="C536" s="3003"/>
      <c r="D536" s="3003"/>
      <c r="E536" s="3003"/>
      <c r="F536" s="3003"/>
      <c r="G536" s="3003"/>
      <c r="H536" s="3004"/>
      <c r="I536" s="3005"/>
      <c r="J536" s="3009" t="str">
        <f t="shared" si="32"/>
        <v/>
      </c>
      <c r="K536" s="3005"/>
      <c r="L536" s="3005"/>
      <c r="M536" s="3009" t="str">
        <f t="shared" si="33"/>
        <v/>
      </c>
      <c r="N536" s="3005"/>
      <c r="O536" s="3005"/>
      <c r="P536" s="3009" t="str">
        <f t="shared" si="34"/>
        <v/>
      </c>
      <c r="Q536" s="3009" t="str">
        <f t="shared" si="35"/>
        <v/>
      </c>
    </row>
    <row r="537" spans="2:17" hidden="1">
      <c r="B537" s="3002"/>
      <c r="C537" s="3003"/>
      <c r="D537" s="3003"/>
      <c r="E537" s="3003"/>
      <c r="F537" s="3003"/>
      <c r="G537" s="3003"/>
      <c r="H537" s="3004"/>
      <c r="I537" s="3005"/>
      <c r="J537" s="3009" t="str">
        <f t="shared" si="32"/>
        <v/>
      </c>
      <c r="K537" s="3005"/>
      <c r="L537" s="3005"/>
      <c r="M537" s="3009" t="str">
        <f t="shared" si="33"/>
        <v/>
      </c>
      <c r="N537" s="3005"/>
      <c r="O537" s="3005"/>
      <c r="P537" s="3009" t="str">
        <f t="shared" si="34"/>
        <v/>
      </c>
      <c r="Q537" s="3009" t="str">
        <f t="shared" si="35"/>
        <v/>
      </c>
    </row>
    <row r="538" spans="2:17" hidden="1">
      <c r="B538" s="3002"/>
      <c r="C538" s="3003"/>
      <c r="D538" s="3003"/>
      <c r="E538" s="3003"/>
      <c r="F538" s="3003"/>
      <c r="G538" s="3003"/>
      <c r="H538" s="3004"/>
      <c r="I538" s="3005"/>
      <c r="J538" s="3009" t="str">
        <f t="shared" si="32"/>
        <v/>
      </c>
      <c r="K538" s="3005"/>
      <c r="L538" s="3005"/>
      <c r="M538" s="3009" t="str">
        <f t="shared" si="33"/>
        <v/>
      </c>
      <c r="N538" s="3005"/>
      <c r="O538" s="3005"/>
      <c r="P538" s="3009" t="str">
        <f t="shared" si="34"/>
        <v/>
      </c>
      <c r="Q538" s="3009" t="str">
        <f t="shared" si="35"/>
        <v/>
      </c>
    </row>
    <row r="539" spans="2:17" hidden="1">
      <c r="B539" s="3002"/>
      <c r="C539" s="3003"/>
      <c r="D539" s="3003"/>
      <c r="E539" s="3003"/>
      <c r="F539" s="3003"/>
      <c r="G539" s="3003"/>
      <c r="H539" s="3004"/>
      <c r="I539" s="3005"/>
      <c r="J539" s="3009" t="str">
        <f t="shared" si="32"/>
        <v/>
      </c>
      <c r="K539" s="3005"/>
      <c r="L539" s="3005"/>
      <c r="M539" s="3009" t="str">
        <f t="shared" si="33"/>
        <v/>
      </c>
      <c r="N539" s="3005"/>
      <c r="O539" s="3005"/>
      <c r="P539" s="3009" t="str">
        <f t="shared" si="34"/>
        <v/>
      </c>
      <c r="Q539" s="3009" t="str">
        <f t="shared" si="35"/>
        <v/>
      </c>
    </row>
    <row r="540" spans="2:17" hidden="1">
      <c r="B540" s="3002"/>
      <c r="C540" s="3003"/>
      <c r="D540" s="3003"/>
      <c r="E540" s="3003"/>
      <c r="F540" s="3003"/>
      <c r="G540" s="3003"/>
      <c r="H540" s="3004"/>
      <c r="I540" s="3005"/>
      <c r="J540" s="3009" t="str">
        <f t="shared" si="32"/>
        <v/>
      </c>
      <c r="K540" s="3005"/>
      <c r="L540" s="3005"/>
      <c r="M540" s="3009" t="str">
        <f t="shared" si="33"/>
        <v/>
      </c>
      <c r="N540" s="3005"/>
      <c r="O540" s="3005"/>
      <c r="P540" s="3009" t="str">
        <f t="shared" si="34"/>
        <v/>
      </c>
      <c r="Q540" s="3009" t="str">
        <f t="shared" si="35"/>
        <v/>
      </c>
    </row>
    <row r="541" spans="2:17" hidden="1">
      <c r="B541" s="3002"/>
      <c r="C541" s="3003"/>
      <c r="D541" s="3003"/>
      <c r="E541" s="3003"/>
      <c r="F541" s="3003"/>
      <c r="G541" s="3003"/>
      <c r="H541" s="3004"/>
      <c r="I541" s="3005"/>
      <c r="J541" s="3009" t="str">
        <f t="shared" si="32"/>
        <v/>
      </c>
      <c r="K541" s="3005"/>
      <c r="L541" s="3005"/>
      <c r="M541" s="3009" t="str">
        <f t="shared" si="33"/>
        <v/>
      </c>
      <c r="N541" s="3005"/>
      <c r="O541" s="3005"/>
      <c r="P541" s="3009" t="str">
        <f t="shared" si="34"/>
        <v/>
      </c>
      <c r="Q541" s="3009" t="str">
        <f t="shared" si="35"/>
        <v/>
      </c>
    </row>
    <row r="542" spans="2:17" hidden="1">
      <c r="B542" s="3002"/>
      <c r="C542" s="3003"/>
      <c r="D542" s="3003"/>
      <c r="E542" s="3003"/>
      <c r="F542" s="3003"/>
      <c r="G542" s="3003"/>
      <c r="H542" s="3004"/>
      <c r="I542" s="3005"/>
      <c r="J542" s="3009" t="str">
        <f t="shared" si="32"/>
        <v/>
      </c>
      <c r="K542" s="3005"/>
      <c r="L542" s="3005"/>
      <c r="M542" s="3009" t="str">
        <f t="shared" si="33"/>
        <v/>
      </c>
      <c r="N542" s="3005"/>
      <c r="O542" s="3005"/>
      <c r="P542" s="3009" t="str">
        <f t="shared" si="34"/>
        <v/>
      </c>
      <c r="Q542" s="3009" t="str">
        <f t="shared" si="35"/>
        <v/>
      </c>
    </row>
    <row r="543" spans="2:17" hidden="1">
      <c r="B543" s="3002"/>
      <c r="C543" s="3003"/>
      <c r="D543" s="3003"/>
      <c r="E543" s="3003"/>
      <c r="F543" s="3003"/>
      <c r="G543" s="3003"/>
      <c r="H543" s="3004"/>
      <c r="I543" s="3005"/>
      <c r="J543" s="3009" t="str">
        <f t="shared" si="32"/>
        <v/>
      </c>
      <c r="K543" s="3005"/>
      <c r="L543" s="3005"/>
      <c r="M543" s="3009" t="str">
        <f t="shared" si="33"/>
        <v/>
      </c>
      <c r="N543" s="3005"/>
      <c r="O543" s="3005"/>
      <c r="P543" s="3009" t="str">
        <f t="shared" si="34"/>
        <v/>
      </c>
      <c r="Q543" s="3009" t="str">
        <f t="shared" si="35"/>
        <v/>
      </c>
    </row>
    <row r="544" spans="2:17" hidden="1">
      <c r="B544" s="3002"/>
      <c r="C544" s="3003"/>
      <c r="D544" s="3003"/>
      <c r="E544" s="3003"/>
      <c r="F544" s="3003"/>
      <c r="G544" s="3003"/>
      <c r="H544" s="3004"/>
      <c r="I544" s="3005"/>
      <c r="J544" s="3009" t="str">
        <f t="shared" si="32"/>
        <v/>
      </c>
      <c r="K544" s="3005"/>
      <c r="L544" s="3005"/>
      <c r="M544" s="3009" t="str">
        <f t="shared" si="33"/>
        <v/>
      </c>
      <c r="N544" s="3005"/>
      <c r="O544" s="3005"/>
      <c r="P544" s="3009" t="str">
        <f t="shared" si="34"/>
        <v/>
      </c>
      <c r="Q544" s="3009" t="str">
        <f t="shared" si="35"/>
        <v/>
      </c>
    </row>
    <row r="545" spans="2:17" hidden="1">
      <c r="B545" s="3002"/>
      <c r="C545" s="3003"/>
      <c r="D545" s="3003"/>
      <c r="E545" s="3003"/>
      <c r="F545" s="3003"/>
      <c r="G545" s="3003"/>
      <c r="H545" s="3004"/>
      <c r="I545" s="3005"/>
      <c r="J545" s="3009" t="str">
        <f t="shared" si="32"/>
        <v/>
      </c>
      <c r="K545" s="3005"/>
      <c r="L545" s="3005"/>
      <c r="M545" s="3009" t="str">
        <f t="shared" si="33"/>
        <v/>
      </c>
      <c r="N545" s="3005"/>
      <c r="O545" s="3005"/>
      <c r="P545" s="3009" t="str">
        <f t="shared" si="34"/>
        <v/>
      </c>
      <c r="Q545" s="3009" t="str">
        <f t="shared" si="35"/>
        <v/>
      </c>
    </row>
    <row r="546" spans="2:17" hidden="1">
      <c r="B546" s="3002"/>
      <c r="C546" s="3003"/>
      <c r="D546" s="3003"/>
      <c r="E546" s="3003"/>
      <c r="F546" s="3003"/>
      <c r="G546" s="3003"/>
      <c r="H546" s="3004"/>
      <c r="I546" s="3005"/>
      <c r="J546" s="3009" t="str">
        <f t="shared" si="32"/>
        <v/>
      </c>
      <c r="K546" s="3005"/>
      <c r="L546" s="3005"/>
      <c r="M546" s="3009" t="str">
        <f t="shared" si="33"/>
        <v/>
      </c>
      <c r="N546" s="3005"/>
      <c r="O546" s="3005"/>
      <c r="P546" s="3009" t="str">
        <f t="shared" si="34"/>
        <v/>
      </c>
      <c r="Q546" s="3009" t="str">
        <f t="shared" si="35"/>
        <v/>
      </c>
    </row>
    <row r="547" spans="2:17" hidden="1">
      <c r="B547" s="3002"/>
      <c r="C547" s="3003"/>
      <c r="D547" s="3003"/>
      <c r="E547" s="3003"/>
      <c r="F547" s="3003"/>
      <c r="G547" s="3003"/>
      <c r="H547" s="3004"/>
      <c r="I547" s="3005"/>
      <c r="J547" s="3009" t="str">
        <f t="shared" si="32"/>
        <v/>
      </c>
      <c r="K547" s="3005"/>
      <c r="L547" s="3005"/>
      <c r="M547" s="3009" t="str">
        <f t="shared" si="33"/>
        <v/>
      </c>
      <c r="N547" s="3005"/>
      <c r="O547" s="3005"/>
      <c r="P547" s="3009" t="str">
        <f t="shared" si="34"/>
        <v/>
      </c>
      <c r="Q547" s="3009" t="str">
        <f t="shared" si="35"/>
        <v/>
      </c>
    </row>
    <row r="548" spans="2:17" hidden="1">
      <c r="B548" s="3002"/>
      <c r="C548" s="3003"/>
      <c r="D548" s="3003"/>
      <c r="E548" s="3003"/>
      <c r="F548" s="3003"/>
      <c r="G548" s="3003"/>
      <c r="H548" s="3004"/>
      <c r="I548" s="3005"/>
      <c r="J548" s="3009" t="str">
        <f t="shared" si="32"/>
        <v/>
      </c>
      <c r="K548" s="3005"/>
      <c r="L548" s="3005"/>
      <c r="M548" s="3009" t="str">
        <f t="shared" si="33"/>
        <v/>
      </c>
      <c r="N548" s="3005"/>
      <c r="O548" s="3005"/>
      <c r="P548" s="3009" t="str">
        <f t="shared" si="34"/>
        <v/>
      </c>
      <c r="Q548" s="3009" t="str">
        <f t="shared" si="35"/>
        <v/>
      </c>
    </row>
    <row r="549" spans="2:17" hidden="1">
      <c r="B549" s="3002"/>
      <c r="C549" s="3003"/>
      <c r="D549" s="3003"/>
      <c r="E549" s="3003"/>
      <c r="F549" s="3003"/>
      <c r="G549" s="3003"/>
      <c r="H549" s="3004"/>
      <c r="I549" s="3005"/>
      <c r="J549" s="3009" t="str">
        <f t="shared" si="32"/>
        <v/>
      </c>
      <c r="K549" s="3005"/>
      <c r="L549" s="3005"/>
      <c r="M549" s="3009" t="str">
        <f t="shared" si="33"/>
        <v/>
      </c>
      <c r="N549" s="3005"/>
      <c r="O549" s="3005"/>
      <c r="P549" s="3009" t="str">
        <f t="shared" si="34"/>
        <v/>
      </c>
      <c r="Q549" s="3009" t="str">
        <f t="shared" si="35"/>
        <v/>
      </c>
    </row>
    <row r="550" spans="2:17" hidden="1">
      <c r="B550" s="3002"/>
      <c r="C550" s="3003"/>
      <c r="D550" s="3003"/>
      <c r="E550" s="3003"/>
      <c r="F550" s="3003"/>
      <c r="G550" s="3003"/>
      <c r="H550" s="3004"/>
      <c r="I550" s="3005"/>
      <c r="J550" s="3009" t="str">
        <f t="shared" si="32"/>
        <v/>
      </c>
      <c r="K550" s="3005"/>
      <c r="L550" s="3005"/>
      <c r="M550" s="3009" t="str">
        <f t="shared" si="33"/>
        <v/>
      </c>
      <c r="N550" s="3005"/>
      <c r="O550" s="3005"/>
      <c r="P550" s="3009" t="str">
        <f t="shared" si="34"/>
        <v/>
      </c>
      <c r="Q550" s="3009" t="str">
        <f t="shared" si="35"/>
        <v/>
      </c>
    </row>
    <row r="551" spans="2:17" hidden="1">
      <c r="B551" s="3002"/>
      <c r="C551" s="3003"/>
      <c r="D551" s="3003"/>
      <c r="E551" s="3003"/>
      <c r="F551" s="3003"/>
      <c r="G551" s="3003"/>
      <c r="H551" s="3004"/>
      <c r="I551" s="3005"/>
      <c r="J551" s="3009" t="str">
        <f t="shared" si="32"/>
        <v/>
      </c>
      <c r="K551" s="3005"/>
      <c r="L551" s="3005"/>
      <c r="M551" s="3009" t="str">
        <f t="shared" si="33"/>
        <v/>
      </c>
      <c r="N551" s="3005"/>
      <c r="O551" s="3005"/>
      <c r="P551" s="3009" t="str">
        <f t="shared" si="34"/>
        <v/>
      </c>
      <c r="Q551" s="3009" t="str">
        <f t="shared" si="35"/>
        <v/>
      </c>
    </row>
    <row r="552" spans="2:17" hidden="1">
      <c r="B552" s="3002"/>
      <c r="C552" s="3003"/>
      <c r="D552" s="3003"/>
      <c r="E552" s="3003"/>
      <c r="F552" s="3003"/>
      <c r="G552" s="3003"/>
      <c r="H552" s="3004"/>
      <c r="I552" s="3005"/>
      <c r="J552" s="3009" t="str">
        <f t="shared" si="32"/>
        <v/>
      </c>
      <c r="K552" s="3005"/>
      <c r="L552" s="3005"/>
      <c r="M552" s="3009" t="str">
        <f t="shared" si="33"/>
        <v/>
      </c>
      <c r="N552" s="3005"/>
      <c r="O552" s="3005"/>
      <c r="P552" s="3009" t="str">
        <f t="shared" si="34"/>
        <v/>
      </c>
      <c r="Q552" s="3009" t="str">
        <f t="shared" si="35"/>
        <v/>
      </c>
    </row>
    <row r="553" spans="2:17" hidden="1">
      <c r="B553" s="3002"/>
      <c r="C553" s="3003"/>
      <c r="D553" s="3003"/>
      <c r="E553" s="3003"/>
      <c r="F553" s="3003"/>
      <c r="G553" s="3003"/>
      <c r="H553" s="3004"/>
      <c r="I553" s="3005"/>
      <c r="J553" s="3009" t="str">
        <f t="shared" si="32"/>
        <v/>
      </c>
      <c r="K553" s="3005"/>
      <c r="L553" s="3005"/>
      <c r="M553" s="3009" t="str">
        <f t="shared" si="33"/>
        <v/>
      </c>
      <c r="N553" s="3005"/>
      <c r="O553" s="3005"/>
      <c r="P553" s="3009" t="str">
        <f t="shared" si="34"/>
        <v/>
      </c>
      <c r="Q553" s="3009" t="str">
        <f t="shared" si="35"/>
        <v/>
      </c>
    </row>
    <row r="554" spans="2:17" hidden="1">
      <c r="B554" s="3002"/>
      <c r="C554" s="3003"/>
      <c r="D554" s="3003"/>
      <c r="E554" s="3003"/>
      <c r="F554" s="3003"/>
      <c r="G554" s="3003"/>
      <c r="H554" s="3004"/>
      <c r="I554" s="3005"/>
      <c r="J554" s="3009" t="str">
        <f t="shared" si="32"/>
        <v/>
      </c>
      <c r="K554" s="3005"/>
      <c r="L554" s="3005"/>
      <c r="M554" s="3009" t="str">
        <f t="shared" si="33"/>
        <v/>
      </c>
      <c r="N554" s="3005"/>
      <c r="O554" s="3005"/>
      <c r="P554" s="3009" t="str">
        <f t="shared" si="34"/>
        <v/>
      </c>
      <c r="Q554" s="3009" t="str">
        <f t="shared" si="35"/>
        <v/>
      </c>
    </row>
    <row r="555" spans="2:17" hidden="1">
      <c r="B555" s="3002"/>
      <c r="C555" s="3003"/>
      <c r="D555" s="3003"/>
      <c r="E555" s="3003"/>
      <c r="F555" s="3003"/>
      <c r="G555" s="3003"/>
      <c r="H555" s="3004"/>
      <c r="I555" s="3005"/>
      <c r="J555" s="3009" t="str">
        <f t="shared" si="32"/>
        <v/>
      </c>
      <c r="K555" s="3005"/>
      <c r="L555" s="3005"/>
      <c r="M555" s="3009" t="str">
        <f t="shared" si="33"/>
        <v/>
      </c>
      <c r="N555" s="3005"/>
      <c r="O555" s="3005"/>
      <c r="P555" s="3009" t="str">
        <f t="shared" si="34"/>
        <v/>
      </c>
      <c r="Q555" s="3009" t="str">
        <f t="shared" si="35"/>
        <v/>
      </c>
    </row>
    <row r="556" spans="2:17" hidden="1">
      <c r="B556" s="3002"/>
      <c r="C556" s="3003"/>
      <c r="D556" s="3003"/>
      <c r="E556" s="3003"/>
      <c r="F556" s="3003"/>
      <c r="G556" s="3003"/>
      <c r="H556" s="3004"/>
      <c r="I556" s="3005"/>
      <c r="J556" s="3009" t="str">
        <f t="shared" si="32"/>
        <v/>
      </c>
      <c r="K556" s="3005"/>
      <c r="L556" s="3005"/>
      <c r="M556" s="3009" t="str">
        <f t="shared" si="33"/>
        <v/>
      </c>
      <c r="N556" s="3005"/>
      <c r="O556" s="3005"/>
      <c r="P556" s="3009" t="str">
        <f t="shared" si="34"/>
        <v/>
      </c>
      <c r="Q556" s="3009" t="str">
        <f t="shared" si="35"/>
        <v/>
      </c>
    </row>
    <row r="557" spans="2:17" hidden="1">
      <c r="B557" s="3002"/>
      <c r="C557" s="3003"/>
      <c r="D557" s="3003"/>
      <c r="E557" s="3003"/>
      <c r="F557" s="3003"/>
      <c r="G557" s="3003"/>
      <c r="H557" s="3004"/>
      <c r="I557" s="3005"/>
      <c r="J557" s="3009" t="str">
        <f t="shared" si="32"/>
        <v/>
      </c>
      <c r="K557" s="3005"/>
      <c r="L557" s="3005"/>
      <c r="M557" s="3009" t="str">
        <f t="shared" si="33"/>
        <v/>
      </c>
      <c r="N557" s="3005"/>
      <c r="O557" s="3005"/>
      <c r="P557" s="3009" t="str">
        <f t="shared" si="34"/>
        <v/>
      </c>
      <c r="Q557" s="3009" t="str">
        <f t="shared" si="35"/>
        <v/>
      </c>
    </row>
    <row r="558" spans="2:17" hidden="1">
      <c r="B558" s="3002"/>
      <c r="C558" s="3003"/>
      <c r="D558" s="3003"/>
      <c r="E558" s="3003"/>
      <c r="F558" s="3003"/>
      <c r="G558" s="3003"/>
      <c r="H558" s="3004"/>
      <c r="I558" s="3005"/>
      <c r="J558" s="3009" t="str">
        <f t="shared" si="32"/>
        <v/>
      </c>
      <c r="K558" s="3005"/>
      <c r="L558" s="3005"/>
      <c r="M558" s="3009" t="str">
        <f t="shared" si="33"/>
        <v/>
      </c>
      <c r="N558" s="3005"/>
      <c r="O558" s="3005"/>
      <c r="P558" s="3009" t="str">
        <f t="shared" si="34"/>
        <v/>
      </c>
      <c r="Q558" s="3009" t="str">
        <f t="shared" si="35"/>
        <v/>
      </c>
    </row>
    <row r="559" spans="2:17" hidden="1">
      <c r="B559" s="3002"/>
      <c r="C559" s="3003"/>
      <c r="D559" s="3003"/>
      <c r="E559" s="3003"/>
      <c r="F559" s="3003"/>
      <c r="G559" s="3003"/>
      <c r="H559" s="3004"/>
      <c r="I559" s="3005"/>
      <c r="J559" s="3009" t="str">
        <f t="shared" si="32"/>
        <v/>
      </c>
      <c r="K559" s="3005"/>
      <c r="L559" s="3005"/>
      <c r="M559" s="3009" t="str">
        <f t="shared" si="33"/>
        <v/>
      </c>
      <c r="N559" s="3005"/>
      <c r="O559" s="3005"/>
      <c r="P559" s="3009" t="str">
        <f t="shared" si="34"/>
        <v/>
      </c>
      <c r="Q559" s="3009" t="str">
        <f t="shared" si="35"/>
        <v/>
      </c>
    </row>
    <row r="560" spans="2:17" hidden="1">
      <c r="B560" s="3002"/>
      <c r="C560" s="3003"/>
      <c r="D560" s="3003"/>
      <c r="E560" s="3003"/>
      <c r="F560" s="3003"/>
      <c r="G560" s="3003"/>
      <c r="H560" s="3004"/>
      <c r="I560" s="3005"/>
      <c r="J560" s="3009" t="str">
        <f t="shared" si="32"/>
        <v/>
      </c>
      <c r="K560" s="3005"/>
      <c r="L560" s="3005"/>
      <c r="M560" s="3009" t="str">
        <f t="shared" si="33"/>
        <v/>
      </c>
      <c r="N560" s="3005"/>
      <c r="O560" s="3005"/>
      <c r="P560" s="3009" t="str">
        <f t="shared" si="34"/>
        <v/>
      </c>
      <c r="Q560" s="3009" t="str">
        <f t="shared" si="35"/>
        <v/>
      </c>
    </row>
    <row r="561" spans="2:17" hidden="1">
      <c r="B561" s="3002"/>
      <c r="C561" s="3003"/>
      <c r="D561" s="3003"/>
      <c r="E561" s="3003"/>
      <c r="F561" s="3003"/>
      <c r="G561" s="3003"/>
      <c r="H561" s="3004"/>
      <c r="I561" s="3005"/>
      <c r="J561" s="3009" t="str">
        <f t="shared" si="32"/>
        <v/>
      </c>
      <c r="K561" s="3005"/>
      <c r="L561" s="3005"/>
      <c r="M561" s="3009" t="str">
        <f t="shared" si="33"/>
        <v/>
      </c>
      <c r="N561" s="3005"/>
      <c r="O561" s="3005"/>
      <c r="P561" s="3009" t="str">
        <f t="shared" si="34"/>
        <v/>
      </c>
      <c r="Q561" s="3009" t="str">
        <f t="shared" si="35"/>
        <v/>
      </c>
    </row>
    <row r="562" spans="2:17" hidden="1">
      <c r="B562" s="3002"/>
      <c r="C562" s="3003"/>
      <c r="D562" s="3003"/>
      <c r="E562" s="3003"/>
      <c r="F562" s="3003"/>
      <c r="G562" s="3003"/>
      <c r="H562" s="3004"/>
      <c r="I562" s="3005"/>
      <c r="J562" s="3009" t="str">
        <f t="shared" si="32"/>
        <v/>
      </c>
      <c r="K562" s="3005"/>
      <c r="L562" s="3005"/>
      <c r="M562" s="3009" t="str">
        <f t="shared" si="33"/>
        <v/>
      </c>
      <c r="N562" s="3005"/>
      <c r="O562" s="3005"/>
      <c r="P562" s="3009" t="str">
        <f t="shared" si="34"/>
        <v/>
      </c>
      <c r="Q562" s="3009" t="str">
        <f t="shared" si="35"/>
        <v/>
      </c>
    </row>
    <row r="563" spans="2:17" hidden="1">
      <c r="B563" s="3002"/>
      <c r="C563" s="3003"/>
      <c r="D563" s="3003"/>
      <c r="E563" s="3003"/>
      <c r="F563" s="3003"/>
      <c r="G563" s="3003"/>
      <c r="H563" s="3004"/>
      <c r="I563" s="3005"/>
      <c r="J563" s="3009" t="str">
        <f t="shared" si="32"/>
        <v/>
      </c>
      <c r="K563" s="3005"/>
      <c r="L563" s="3005"/>
      <c r="M563" s="3009" t="str">
        <f t="shared" si="33"/>
        <v/>
      </c>
      <c r="N563" s="3005"/>
      <c r="O563" s="3005"/>
      <c r="P563" s="3009" t="str">
        <f t="shared" si="34"/>
        <v/>
      </c>
      <c r="Q563" s="3009" t="str">
        <f t="shared" si="35"/>
        <v/>
      </c>
    </row>
    <row r="564" spans="2:17" hidden="1">
      <c r="B564" s="3002"/>
      <c r="C564" s="3003"/>
      <c r="D564" s="3003"/>
      <c r="E564" s="3003"/>
      <c r="F564" s="3003"/>
      <c r="G564" s="3003"/>
      <c r="H564" s="3004"/>
      <c r="I564" s="3005"/>
      <c r="J564" s="3009" t="str">
        <f t="shared" si="32"/>
        <v/>
      </c>
      <c r="K564" s="3005"/>
      <c r="L564" s="3005"/>
      <c r="M564" s="3009" t="str">
        <f t="shared" si="33"/>
        <v/>
      </c>
      <c r="N564" s="3005"/>
      <c r="O564" s="3005"/>
      <c r="P564" s="3009" t="str">
        <f t="shared" si="34"/>
        <v/>
      </c>
      <c r="Q564" s="3009" t="str">
        <f t="shared" si="35"/>
        <v/>
      </c>
    </row>
    <row r="565" spans="2:17" hidden="1">
      <c r="B565" s="3002"/>
      <c r="C565" s="3003"/>
      <c r="D565" s="3003"/>
      <c r="E565" s="3003"/>
      <c r="F565" s="3003"/>
      <c r="G565" s="3003"/>
      <c r="H565" s="3004"/>
      <c r="I565" s="3005"/>
      <c r="J565" s="3009" t="str">
        <f t="shared" si="32"/>
        <v/>
      </c>
      <c r="K565" s="3005"/>
      <c r="L565" s="3005"/>
      <c r="M565" s="3009" t="str">
        <f t="shared" si="33"/>
        <v/>
      </c>
      <c r="N565" s="3005"/>
      <c r="O565" s="3005"/>
      <c r="P565" s="3009" t="str">
        <f t="shared" si="34"/>
        <v/>
      </c>
      <c r="Q565" s="3009" t="str">
        <f t="shared" si="35"/>
        <v/>
      </c>
    </row>
    <row r="566" spans="2:17" hidden="1">
      <c r="B566" s="3002"/>
      <c r="C566" s="3003"/>
      <c r="D566" s="3003"/>
      <c r="E566" s="3003"/>
      <c r="F566" s="3003"/>
      <c r="G566" s="3003"/>
      <c r="H566" s="3004"/>
      <c r="I566" s="3005"/>
      <c r="J566" s="3009" t="str">
        <f t="shared" si="32"/>
        <v/>
      </c>
      <c r="K566" s="3005"/>
      <c r="L566" s="3005"/>
      <c r="M566" s="3009" t="str">
        <f t="shared" si="33"/>
        <v/>
      </c>
      <c r="N566" s="3005"/>
      <c r="O566" s="3005"/>
      <c r="P566" s="3009" t="str">
        <f t="shared" si="34"/>
        <v/>
      </c>
      <c r="Q566" s="3009" t="str">
        <f t="shared" si="35"/>
        <v/>
      </c>
    </row>
    <row r="567" spans="2:17" hidden="1">
      <c r="B567" s="3002"/>
      <c r="C567" s="3003"/>
      <c r="D567" s="3003"/>
      <c r="E567" s="3003"/>
      <c r="F567" s="3003"/>
      <c r="G567" s="3003"/>
      <c r="H567" s="3004"/>
      <c r="I567" s="3005"/>
      <c r="J567" s="3009" t="str">
        <f t="shared" si="32"/>
        <v/>
      </c>
      <c r="K567" s="3005"/>
      <c r="L567" s="3005"/>
      <c r="M567" s="3009" t="str">
        <f t="shared" si="33"/>
        <v/>
      </c>
      <c r="N567" s="3005"/>
      <c r="O567" s="3005"/>
      <c r="P567" s="3009" t="str">
        <f t="shared" si="34"/>
        <v/>
      </c>
      <c r="Q567" s="3009" t="str">
        <f t="shared" si="35"/>
        <v/>
      </c>
    </row>
    <row r="568" spans="2:17" hidden="1">
      <c r="B568" s="3002"/>
      <c r="C568" s="3003"/>
      <c r="D568" s="3003"/>
      <c r="E568" s="3003"/>
      <c r="F568" s="3003"/>
      <c r="G568" s="3003"/>
      <c r="H568" s="3004"/>
      <c r="I568" s="3005"/>
      <c r="J568" s="3009" t="str">
        <f t="shared" ref="J568:J631" si="36">IF(OR(C568="Yes",D568="Yes",E568="Yes",F568="Yes",G568="Yes",I568="High",H568&gt;$C$8),"High",IF(OR(AND(H568&gt;$C$9,H568&lt;=$D$9),I568="Medium"),"Medium",IF(I568="Low","Low",IF(H568="","","Low"))))</f>
        <v/>
      </c>
      <c r="K568" s="3005"/>
      <c r="L568" s="3005"/>
      <c r="M568" s="3009" t="str">
        <f t="shared" ref="M568:M631" si="37">IF(OR(K568="Very high",L568="Very high"),"Very high",IF(OR(K568="High",L568="High"),"High",IF(OR(K568="Medium",L568="Medium"),"Medium",IF(OR(K568="Low",L568="Low"),"Low",""))))</f>
        <v/>
      </c>
      <c r="N568" s="3005"/>
      <c r="O568" s="3005"/>
      <c r="P568" s="3009" t="str">
        <f t="shared" ref="P568:P631" si="38">IF(OR(N568="Very high",O568="Very high"),"Very high",IF(OR(N568="High",O568="High"),"High",IF(OR(N568="Medium",O568="Medium"),"Medium",IF(OR(N568="Low",O568="Low"),"Low",""))))</f>
        <v/>
      </c>
      <c r="Q568" s="3009" t="str">
        <f t="shared" ref="Q568:Q631" si="39">IF(M568="Very high", "Very high", IF(OR(J568="High",M568="High"),"High",IF(OR(J568="Medium",M568="Medium"),"Medium",IF(OR(J568="Low",M568="Low"),"Low",""))))</f>
        <v/>
      </c>
    </row>
    <row r="569" spans="2:17" hidden="1">
      <c r="B569" s="3002"/>
      <c r="C569" s="3003"/>
      <c r="D569" s="3003"/>
      <c r="E569" s="3003"/>
      <c r="F569" s="3003"/>
      <c r="G569" s="3003"/>
      <c r="H569" s="3004"/>
      <c r="I569" s="3005"/>
      <c r="J569" s="3009" t="str">
        <f t="shared" si="36"/>
        <v/>
      </c>
      <c r="K569" s="3005"/>
      <c r="L569" s="3005"/>
      <c r="M569" s="3009" t="str">
        <f t="shared" si="37"/>
        <v/>
      </c>
      <c r="N569" s="3005"/>
      <c r="O569" s="3005"/>
      <c r="P569" s="3009" t="str">
        <f t="shared" si="38"/>
        <v/>
      </c>
      <c r="Q569" s="3009" t="str">
        <f t="shared" si="39"/>
        <v/>
      </c>
    </row>
    <row r="570" spans="2:17" hidden="1">
      <c r="B570" s="3002"/>
      <c r="C570" s="3003"/>
      <c r="D570" s="3003"/>
      <c r="E570" s="3003"/>
      <c r="F570" s="3003"/>
      <c r="G570" s="3003"/>
      <c r="H570" s="3004"/>
      <c r="I570" s="3005"/>
      <c r="J570" s="3009" t="str">
        <f t="shared" si="36"/>
        <v/>
      </c>
      <c r="K570" s="3005"/>
      <c r="L570" s="3005"/>
      <c r="M570" s="3009" t="str">
        <f t="shared" si="37"/>
        <v/>
      </c>
      <c r="N570" s="3005"/>
      <c r="O570" s="3005"/>
      <c r="P570" s="3009" t="str">
        <f t="shared" si="38"/>
        <v/>
      </c>
      <c r="Q570" s="3009" t="str">
        <f t="shared" si="39"/>
        <v/>
      </c>
    </row>
    <row r="571" spans="2:17" hidden="1">
      <c r="B571" s="3002"/>
      <c r="C571" s="3003"/>
      <c r="D571" s="3003"/>
      <c r="E571" s="3003"/>
      <c r="F571" s="3003"/>
      <c r="G571" s="3003"/>
      <c r="H571" s="3004"/>
      <c r="I571" s="3005"/>
      <c r="J571" s="3009" t="str">
        <f t="shared" si="36"/>
        <v/>
      </c>
      <c r="K571" s="3005"/>
      <c r="L571" s="3005"/>
      <c r="M571" s="3009" t="str">
        <f t="shared" si="37"/>
        <v/>
      </c>
      <c r="N571" s="3005"/>
      <c r="O571" s="3005"/>
      <c r="P571" s="3009" t="str">
        <f t="shared" si="38"/>
        <v/>
      </c>
      <c r="Q571" s="3009" t="str">
        <f t="shared" si="39"/>
        <v/>
      </c>
    </row>
    <row r="572" spans="2:17" hidden="1">
      <c r="B572" s="3002"/>
      <c r="C572" s="3003"/>
      <c r="D572" s="3003"/>
      <c r="E572" s="3003"/>
      <c r="F572" s="3003"/>
      <c r="G572" s="3003"/>
      <c r="H572" s="3004"/>
      <c r="I572" s="3005"/>
      <c r="J572" s="3009" t="str">
        <f t="shared" si="36"/>
        <v/>
      </c>
      <c r="K572" s="3005"/>
      <c r="L572" s="3005"/>
      <c r="M572" s="3009" t="str">
        <f t="shared" si="37"/>
        <v/>
      </c>
      <c r="N572" s="3005"/>
      <c r="O572" s="3005"/>
      <c r="P572" s="3009" t="str">
        <f t="shared" si="38"/>
        <v/>
      </c>
      <c r="Q572" s="3009" t="str">
        <f t="shared" si="39"/>
        <v/>
      </c>
    </row>
    <row r="573" spans="2:17" hidden="1">
      <c r="B573" s="3002"/>
      <c r="C573" s="3003"/>
      <c r="D573" s="3003"/>
      <c r="E573" s="3003"/>
      <c r="F573" s="3003"/>
      <c r="G573" s="3003"/>
      <c r="H573" s="3004"/>
      <c r="I573" s="3005"/>
      <c r="J573" s="3009" t="str">
        <f t="shared" si="36"/>
        <v/>
      </c>
      <c r="K573" s="3005"/>
      <c r="L573" s="3005"/>
      <c r="M573" s="3009" t="str">
        <f t="shared" si="37"/>
        <v/>
      </c>
      <c r="N573" s="3005"/>
      <c r="O573" s="3005"/>
      <c r="P573" s="3009" t="str">
        <f t="shared" si="38"/>
        <v/>
      </c>
      <c r="Q573" s="3009" t="str">
        <f t="shared" si="39"/>
        <v/>
      </c>
    </row>
    <row r="574" spans="2:17" hidden="1">
      <c r="B574" s="3002"/>
      <c r="C574" s="3003"/>
      <c r="D574" s="3003"/>
      <c r="E574" s="3003"/>
      <c r="F574" s="3003"/>
      <c r="G574" s="3003"/>
      <c r="H574" s="3004"/>
      <c r="I574" s="3005"/>
      <c r="J574" s="3009" t="str">
        <f t="shared" si="36"/>
        <v/>
      </c>
      <c r="K574" s="3005"/>
      <c r="L574" s="3005"/>
      <c r="M574" s="3009" t="str">
        <f t="shared" si="37"/>
        <v/>
      </c>
      <c r="N574" s="3005"/>
      <c r="O574" s="3005"/>
      <c r="P574" s="3009" t="str">
        <f t="shared" si="38"/>
        <v/>
      </c>
      <c r="Q574" s="3009" t="str">
        <f t="shared" si="39"/>
        <v/>
      </c>
    </row>
    <row r="575" spans="2:17" hidden="1">
      <c r="B575" s="3002"/>
      <c r="C575" s="3003"/>
      <c r="D575" s="3003"/>
      <c r="E575" s="3003"/>
      <c r="F575" s="3003"/>
      <c r="G575" s="3003"/>
      <c r="H575" s="3004"/>
      <c r="I575" s="3005"/>
      <c r="J575" s="3009" t="str">
        <f t="shared" si="36"/>
        <v/>
      </c>
      <c r="K575" s="3005"/>
      <c r="L575" s="3005"/>
      <c r="M575" s="3009" t="str">
        <f t="shared" si="37"/>
        <v/>
      </c>
      <c r="N575" s="3005"/>
      <c r="O575" s="3005"/>
      <c r="P575" s="3009" t="str">
        <f t="shared" si="38"/>
        <v/>
      </c>
      <c r="Q575" s="3009" t="str">
        <f t="shared" si="39"/>
        <v/>
      </c>
    </row>
    <row r="576" spans="2:17" hidden="1">
      <c r="B576" s="3002"/>
      <c r="C576" s="3003"/>
      <c r="D576" s="3003"/>
      <c r="E576" s="3003"/>
      <c r="F576" s="3003"/>
      <c r="G576" s="3003"/>
      <c r="H576" s="3004"/>
      <c r="I576" s="3005"/>
      <c r="J576" s="3009" t="str">
        <f t="shared" si="36"/>
        <v/>
      </c>
      <c r="K576" s="3005"/>
      <c r="L576" s="3005"/>
      <c r="M576" s="3009" t="str">
        <f t="shared" si="37"/>
        <v/>
      </c>
      <c r="N576" s="3005"/>
      <c r="O576" s="3005"/>
      <c r="P576" s="3009" t="str">
        <f t="shared" si="38"/>
        <v/>
      </c>
      <c r="Q576" s="3009" t="str">
        <f t="shared" si="39"/>
        <v/>
      </c>
    </row>
    <row r="577" spans="2:17" hidden="1">
      <c r="B577" s="3002"/>
      <c r="C577" s="3003"/>
      <c r="D577" s="3003"/>
      <c r="E577" s="3003"/>
      <c r="F577" s="3003"/>
      <c r="G577" s="3003"/>
      <c r="H577" s="3004"/>
      <c r="I577" s="3005"/>
      <c r="J577" s="3009" t="str">
        <f t="shared" si="36"/>
        <v/>
      </c>
      <c r="K577" s="3005"/>
      <c r="L577" s="3005"/>
      <c r="M577" s="3009" t="str">
        <f t="shared" si="37"/>
        <v/>
      </c>
      <c r="N577" s="3005"/>
      <c r="O577" s="3005"/>
      <c r="P577" s="3009" t="str">
        <f t="shared" si="38"/>
        <v/>
      </c>
      <c r="Q577" s="3009" t="str">
        <f t="shared" si="39"/>
        <v/>
      </c>
    </row>
    <row r="578" spans="2:17" hidden="1">
      <c r="B578" s="3002"/>
      <c r="C578" s="3003"/>
      <c r="D578" s="3003"/>
      <c r="E578" s="3003"/>
      <c r="F578" s="3003"/>
      <c r="G578" s="3003"/>
      <c r="H578" s="3004"/>
      <c r="I578" s="3005"/>
      <c r="J578" s="3009" t="str">
        <f t="shared" si="36"/>
        <v/>
      </c>
      <c r="K578" s="3005"/>
      <c r="L578" s="3005"/>
      <c r="M578" s="3009" t="str">
        <f t="shared" si="37"/>
        <v/>
      </c>
      <c r="N578" s="3005"/>
      <c r="O578" s="3005"/>
      <c r="P578" s="3009" t="str">
        <f t="shared" si="38"/>
        <v/>
      </c>
      <c r="Q578" s="3009" t="str">
        <f t="shared" si="39"/>
        <v/>
      </c>
    </row>
    <row r="579" spans="2:17" hidden="1">
      <c r="B579" s="3002"/>
      <c r="C579" s="3003"/>
      <c r="D579" s="3003"/>
      <c r="E579" s="3003"/>
      <c r="F579" s="3003"/>
      <c r="G579" s="3003"/>
      <c r="H579" s="3004"/>
      <c r="I579" s="3005"/>
      <c r="J579" s="3009" t="str">
        <f t="shared" si="36"/>
        <v/>
      </c>
      <c r="K579" s="3005"/>
      <c r="L579" s="3005"/>
      <c r="M579" s="3009" t="str">
        <f t="shared" si="37"/>
        <v/>
      </c>
      <c r="N579" s="3005"/>
      <c r="O579" s="3005"/>
      <c r="P579" s="3009" t="str">
        <f t="shared" si="38"/>
        <v/>
      </c>
      <c r="Q579" s="3009" t="str">
        <f t="shared" si="39"/>
        <v/>
      </c>
    </row>
    <row r="580" spans="2:17" hidden="1">
      <c r="B580" s="3002"/>
      <c r="C580" s="3003"/>
      <c r="D580" s="3003"/>
      <c r="E580" s="3003"/>
      <c r="F580" s="3003"/>
      <c r="G580" s="3003"/>
      <c r="H580" s="3004"/>
      <c r="I580" s="3005"/>
      <c r="J580" s="3009" t="str">
        <f t="shared" si="36"/>
        <v/>
      </c>
      <c r="K580" s="3005"/>
      <c r="L580" s="3005"/>
      <c r="M580" s="3009" t="str">
        <f t="shared" si="37"/>
        <v/>
      </c>
      <c r="N580" s="3005"/>
      <c r="O580" s="3005"/>
      <c r="P580" s="3009" t="str">
        <f t="shared" si="38"/>
        <v/>
      </c>
      <c r="Q580" s="3009" t="str">
        <f t="shared" si="39"/>
        <v/>
      </c>
    </row>
    <row r="581" spans="2:17" hidden="1">
      <c r="B581" s="3002"/>
      <c r="C581" s="3003"/>
      <c r="D581" s="3003"/>
      <c r="E581" s="3003"/>
      <c r="F581" s="3003"/>
      <c r="G581" s="3003"/>
      <c r="H581" s="3004"/>
      <c r="I581" s="3005"/>
      <c r="J581" s="3009" t="str">
        <f t="shared" si="36"/>
        <v/>
      </c>
      <c r="K581" s="3005"/>
      <c r="L581" s="3005"/>
      <c r="M581" s="3009" t="str">
        <f t="shared" si="37"/>
        <v/>
      </c>
      <c r="N581" s="3005"/>
      <c r="O581" s="3005"/>
      <c r="P581" s="3009" t="str">
        <f t="shared" si="38"/>
        <v/>
      </c>
      <c r="Q581" s="3009" t="str">
        <f t="shared" si="39"/>
        <v/>
      </c>
    </row>
    <row r="582" spans="2:17" hidden="1">
      <c r="B582" s="3002"/>
      <c r="C582" s="3003"/>
      <c r="D582" s="3003"/>
      <c r="E582" s="3003"/>
      <c r="F582" s="3003"/>
      <c r="G582" s="3003"/>
      <c r="H582" s="3004"/>
      <c r="I582" s="3005"/>
      <c r="J582" s="3009" t="str">
        <f t="shared" si="36"/>
        <v/>
      </c>
      <c r="K582" s="3005"/>
      <c r="L582" s="3005"/>
      <c r="M582" s="3009" t="str">
        <f t="shared" si="37"/>
        <v/>
      </c>
      <c r="N582" s="3005"/>
      <c r="O582" s="3005"/>
      <c r="P582" s="3009" t="str">
        <f t="shared" si="38"/>
        <v/>
      </c>
      <c r="Q582" s="3009" t="str">
        <f t="shared" si="39"/>
        <v/>
      </c>
    </row>
    <row r="583" spans="2:17" hidden="1">
      <c r="B583" s="3002"/>
      <c r="C583" s="3003"/>
      <c r="D583" s="3003"/>
      <c r="E583" s="3003"/>
      <c r="F583" s="3003"/>
      <c r="G583" s="3003"/>
      <c r="H583" s="3004"/>
      <c r="I583" s="3005"/>
      <c r="J583" s="3009" t="str">
        <f t="shared" si="36"/>
        <v/>
      </c>
      <c r="K583" s="3005"/>
      <c r="L583" s="3005"/>
      <c r="M583" s="3009" t="str">
        <f t="shared" si="37"/>
        <v/>
      </c>
      <c r="N583" s="3005"/>
      <c r="O583" s="3005"/>
      <c r="P583" s="3009" t="str">
        <f t="shared" si="38"/>
        <v/>
      </c>
      <c r="Q583" s="3009" t="str">
        <f t="shared" si="39"/>
        <v/>
      </c>
    </row>
    <row r="584" spans="2:17" hidden="1">
      <c r="B584" s="3002"/>
      <c r="C584" s="3003"/>
      <c r="D584" s="3003"/>
      <c r="E584" s="3003"/>
      <c r="F584" s="3003"/>
      <c r="G584" s="3003"/>
      <c r="H584" s="3004"/>
      <c r="I584" s="3005"/>
      <c r="J584" s="3009" t="str">
        <f t="shared" si="36"/>
        <v/>
      </c>
      <c r="K584" s="3005"/>
      <c r="L584" s="3005"/>
      <c r="M584" s="3009" t="str">
        <f t="shared" si="37"/>
        <v/>
      </c>
      <c r="N584" s="3005"/>
      <c r="O584" s="3005"/>
      <c r="P584" s="3009" t="str">
        <f t="shared" si="38"/>
        <v/>
      </c>
      <c r="Q584" s="3009" t="str">
        <f t="shared" si="39"/>
        <v/>
      </c>
    </row>
    <row r="585" spans="2:17" hidden="1">
      <c r="B585" s="3002"/>
      <c r="C585" s="3003"/>
      <c r="D585" s="3003"/>
      <c r="E585" s="3003"/>
      <c r="F585" s="3003"/>
      <c r="G585" s="3003"/>
      <c r="H585" s="3004"/>
      <c r="I585" s="3005"/>
      <c r="J585" s="3009" t="str">
        <f t="shared" si="36"/>
        <v/>
      </c>
      <c r="K585" s="3005"/>
      <c r="L585" s="3005"/>
      <c r="M585" s="3009" t="str">
        <f t="shared" si="37"/>
        <v/>
      </c>
      <c r="N585" s="3005"/>
      <c r="O585" s="3005"/>
      <c r="P585" s="3009" t="str">
        <f t="shared" si="38"/>
        <v/>
      </c>
      <c r="Q585" s="3009" t="str">
        <f t="shared" si="39"/>
        <v/>
      </c>
    </row>
    <row r="586" spans="2:17" hidden="1">
      <c r="B586" s="3002"/>
      <c r="C586" s="3003"/>
      <c r="D586" s="3003"/>
      <c r="E586" s="3003"/>
      <c r="F586" s="3003"/>
      <c r="G586" s="3003"/>
      <c r="H586" s="3004"/>
      <c r="I586" s="3005"/>
      <c r="J586" s="3009" t="str">
        <f t="shared" si="36"/>
        <v/>
      </c>
      <c r="K586" s="3005"/>
      <c r="L586" s="3005"/>
      <c r="M586" s="3009" t="str">
        <f t="shared" si="37"/>
        <v/>
      </c>
      <c r="N586" s="3005"/>
      <c r="O586" s="3005"/>
      <c r="P586" s="3009" t="str">
        <f t="shared" si="38"/>
        <v/>
      </c>
      <c r="Q586" s="3009" t="str">
        <f t="shared" si="39"/>
        <v/>
      </c>
    </row>
    <row r="587" spans="2:17" hidden="1">
      <c r="B587" s="3002"/>
      <c r="C587" s="3003"/>
      <c r="D587" s="3003"/>
      <c r="E587" s="3003"/>
      <c r="F587" s="3003"/>
      <c r="G587" s="3003"/>
      <c r="H587" s="3004"/>
      <c r="I587" s="3005"/>
      <c r="J587" s="3009" t="str">
        <f t="shared" si="36"/>
        <v/>
      </c>
      <c r="K587" s="3005"/>
      <c r="L587" s="3005"/>
      <c r="M587" s="3009" t="str">
        <f t="shared" si="37"/>
        <v/>
      </c>
      <c r="N587" s="3005"/>
      <c r="O587" s="3005"/>
      <c r="P587" s="3009" t="str">
        <f t="shared" si="38"/>
        <v/>
      </c>
      <c r="Q587" s="3009" t="str">
        <f t="shared" si="39"/>
        <v/>
      </c>
    </row>
    <row r="588" spans="2:17" hidden="1">
      <c r="B588" s="3002"/>
      <c r="C588" s="3003"/>
      <c r="D588" s="3003"/>
      <c r="E588" s="3003"/>
      <c r="F588" s="3003"/>
      <c r="G588" s="3003"/>
      <c r="H588" s="3004"/>
      <c r="I588" s="3005"/>
      <c r="J588" s="3009" t="str">
        <f t="shared" si="36"/>
        <v/>
      </c>
      <c r="K588" s="3005"/>
      <c r="L588" s="3005"/>
      <c r="M588" s="3009" t="str">
        <f t="shared" si="37"/>
        <v/>
      </c>
      <c r="N588" s="3005"/>
      <c r="O588" s="3005"/>
      <c r="P588" s="3009" t="str">
        <f t="shared" si="38"/>
        <v/>
      </c>
      <c r="Q588" s="3009" t="str">
        <f t="shared" si="39"/>
        <v/>
      </c>
    </row>
    <row r="589" spans="2:17" hidden="1">
      <c r="B589" s="3002"/>
      <c r="C589" s="3003"/>
      <c r="D589" s="3003"/>
      <c r="E589" s="3003"/>
      <c r="F589" s="3003"/>
      <c r="G589" s="3003"/>
      <c r="H589" s="3004"/>
      <c r="I589" s="3005"/>
      <c r="J589" s="3009" t="str">
        <f t="shared" si="36"/>
        <v/>
      </c>
      <c r="K589" s="3005"/>
      <c r="L589" s="3005"/>
      <c r="M589" s="3009" t="str">
        <f t="shared" si="37"/>
        <v/>
      </c>
      <c r="N589" s="3005"/>
      <c r="O589" s="3005"/>
      <c r="P589" s="3009" t="str">
        <f t="shared" si="38"/>
        <v/>
      </c>
      <c r="Q589" s="3009" t="str">
        <f t="shared" si="39"/>
        <v/>
      </c>
    </row>
    <row r="590" spans="2:17" hidden="1">
      <c r="B590" s="3002"/>
      <c r="C590" s="3003"/>
      <c r="D590" s="3003"/>
      <c r="E590" s="3003"/>
      <c r="F590" s="3003"/>
      <c r="G590" s="3003"/>
      <c r="H590" s="3004"/>
      <c r="I590" s="3005"/>
      <c r="J590" s="3009" t="str">
        <f t="shared" si="36"/>
        <v/>
      </c>
      <c r="K590" s="3005"/>
      <c r="L590" s="3005"/>
      <c r="M590" s="3009" t="str">
        <f t="shared" si="37"/>
        <v/>
      </c>
      <c r="N590" s="3005"/>
      <c r="O590" s="3005"/>
      <c r="P590" s="3009" t="str">
        <f t="shared" si="38"/>
        <v/>
      </c>
      <c r="Q590" s="3009" t="str">
        <f t="shared" si="39"/>
        <v/>
      </c>
    </row>
    <row r="591" spans="2:17" hidden="1">
      <c r="B591" s="3002"/>
      <c r="C591" s="3003"/>
      <c r="D591" s="3003"/>
      <c r="E591" s="3003"/>
      <c r="F591" s="3003"/>
      <c r="G591" s="3003"/>
      <c r="H591" s="3004"/>
      <c r="I591" s="3005"/>
      <c r="J591" s="3009" t="str">
        <f t="shared" si="36"/>
        <v/>
      </c>
      <c r="K591" s="3005"/>
      <c r="L591" s="3005"/>
      <c r="M591" s="3009" t="str">
        <f t="shared" si="37"/>
        <v/>
      </c>
      <c r="N591" s="3005"/>
      <c r="O591" s="3005"/>
      <c r="P591" s="3009" t="str">
        <f t="shared" si="38"/>
        <v/>
      </c>
      <c r="Q591" s="3009" t="str">
        <f t="shared" si="39"/>
        <v/>
      </c>
    </row>
    <row r="592" spans="2:17" hidden="1">
      <c r="B592" s="3002"/>
      <c r="C592" s="3003"/>
      <c r="D592" s="3003"/>
      <c r="E592" s="3003"/>
      <c r="F592" s="3003"/>
      <c r="G592" s="3003"/>
      <c r="H592" s="3004"/>
      <c r="I592" s="3005"/>
      <c r="J592" s="3009" t="str">
        <f t="shared" si="36"/>
        <v/>
      </c>
      <c r="K592" s="3005"/>
      <c r="L592" s="3005"/>
      <c r="M592" s="3009" t="str">
        <f t="shared" si="37"/>
        <v/>
      </c>
      <c r="N592" s="3005"/>
      <c r="O592" s="3005"/>
      <c r="P592" s="3009" t="str">
        <f t="shared" si="38"/>
        <v/>
      </c>
      <c r="Q592" s="3009" t="str">
        <f t="shared" si="39"/>
        <v/>
      </c>
    </row>
    <row r="593" spans="2:17" hidden="1">
      <c r="B593" s="3002"/>
      <c r="C593" s="3003"/>
      <c r="D593" s="3003"/>
      <c r="E593" s="3003"/>
      <c r="F593" s="3003"/>
      <c r="G593" s="3003"/>
      <c r="H593" s="3004"/>
      <c r="I593" s="3005"/>
      <c r="J593" s="3009" t="str">
        <f t="shared" si="36"/>
        <v/>
      </c>
      <c r="K593" s="3005"/>
      <c r="L593" s="3005"/>
      <c r="M593" s="3009" t="str">
        <f t="shared" si="37"/>
        <v/>
      </c>
      <c r="N593" s="3005"/>
      <c r="O593" s="3005"/>
      <c r="P593" s="3009" t="str">
        <f t="shared" si="38"/>
        <v/>
      </c>
      <c r="Q593" s="3009" t="str">
        <f t="shared" si="39"/>
        <v/>
      </c>
    </row>
    <row r="594" spans="2:17" hidden="1">
      <c r="B594" s="3002"/>
      <c r="C594" s="3003"/>
      <c r="D594" s="3003"/>
      <c r="E594" s="3003"/>
      <c r="F594" s="3003"/>
      <c r="G594" s="3003"/>
      <c r="H594" s="3004"/>
      <c r="I594" s="3005"/>
      <c r="J594" s="3009" t="str">
        <f t="shared" si="36"/>
        <v/>
      </c>
      <c r="K594" s="3005"/>
      <c r="L594" s="3005"/>
      <c r="M594" s="3009" t="str">
        <f t="shared" si="37"/>
        <v/>
      </c>
      <c r="N594" s="3005"/>
      <c r="O594" s="3005"/>
      <c r="P594" s="3009" t="str">
        <f t="shared" si="38"/>
        <v/>
      </c>
      <c r="Q594" s="3009" t="str">
        <f t="shared" si="39"/>
        <v/>
      </c>
    </row>
    <row r="595" spans="2:17" hidden="1">
      <c r="B595" s="3002"/>
      <c r="C595" s="3003"/>
      <c r="D595" s="3003"/>
      <c r="E595" s="3003"/>
      <c r="F595" s="3003"/>
      <c r="G595" s="3003"/>
      <c r="H595" s="3004"/>
      <c r="I595" s="3005"/>
      <c r="J595" s="3009" t="str">
        <f t="shared" si="36"/>
        <v/>
      </c>
      <c r="K595" s="3005"/>
      <c r="L595" s="3005"/>
      <c r="M595" s="3009" t="str">
        <f t="shared" si="37"/>
        <v/>
      </c>
      <c r="N595" s="3005"/>
      <c r="O595" s="3005"/>
      <c r="P595" s="3009" t="str">
        <f t="shared" si="38"/>
        <v/>
      </c>
      <c r="Q595" s="3009" t="str">
        <f t="shared" si="39"/>
        <v/>
      </c>
    </row>
    <row r="596" spans="2:17" hidden="1">
      <c r="B596" s="3002"/>
      <c r="C596" s="3003"/>
      <c r="D596" s="3003"/>
      <c r="E596" s="3003"/>
      <c r="F596" s="3003"/>
      <c r="G596" s="3003"/>
      <c r="H596" s="3004"/>
      <c r="I596" s="3005"/>
      <c r="J596" s="3009" t="str">
        <f t="shared" si="36"/>
        <v/>
      </c>
      <c r="K596" s="3005"/>
      <c r="L596" s="3005"/>
      <c r="M596" s="3009" t="str">
        <f t="shared" si="37"/>
        <v/>
      </c>
      <c r="N596" s="3005"/>
      <c r="O596" s="3005"/>
      <c r="P596" s="3009" t="str">
        <f t="shared" si="38"/>
        <v/>
      </c>
      <c r="Q596" s="3009" t="str">
        <f t="shared" si="39"/>
        <v/>
      </c>
    </row>
    <row r="597" spans="2:17" hidden="1">
      <c r="B597" s="3002"/>
      <c r="C597" s="3003"/>
      <c r="D597" s="3003"/>
      <c r="E597" s="3003"/>
      <c r="F597" s="3003"/>
      <c r="G597" s="3003"/>
      <c r="H597" s="3004"/>
      <c r="I597" s="3005"/>
      <c r="J597" s="3009" t="str">
        <f t="shared" si="36"/>
        <v/>
      </c>
      <c r="K597" s="3005"/>
      <c r="L597" s="3005"/>
      <c r="M597" s="3009" t="str">
        <f t="shared" si="37"/>
        <v/>
      </c>
      <c r="N597" s="3005"/>
      <c r="O597" s="3005"/>
      <c r="P597" s="3009" t="str">
        <f t="shared" si="38"/>
        <v/>
      </c>
      <c r="Q597" s="3009" t="str">
        <f t="shared" si="39"/>
        <v/>
      </c>
    </row>
    <row r="598" spans="2:17" hidden="1">
      <c r="B598" s="3002"/>
      <c r="C598" s="3003"/>
      <c r="D598" s="3003"/>
      <c r="E598" s="3003"/>
      <c r="F598" s="3003"/>
      <c r="G598" s="3003"/>
      <c r="H598" s="3004"/>
      <c r="I598" s="3005"/>
      <c r="J598" s="3009" t="str">
        <f t="shared" si="36"/>
        <v/>
      </c>
      <c r="K598" s="3005"/>
      <c r="L598" s="3005"/>
      <c r="M598" s="3009" t="str">
        <f t="shared" si="37"/>
        <v/>
      </c>
      <c r="N598" s="3005"/>
      <c r="O598" s="3005"/>
      <c r="P598" s="3009" t="str">
        <f t="shared" si="38"/>
        <v/>
      </c>
      <c r="Q598" s="3009" t="str">
        <f t="shared" si="39"/>
        <v/>
      </c>
    </row>
    <row r="599" spans="2:17" hidden="1">
      <c r="B599" s="3002"/>
      <c r="C599" s="3003"/>
      <c r="D599" s="3003"/>
      <c r="E599" s="3003"/>
      <c r="F599" s="3003"/>
      <c r="G599" s="3003"/>
      <c r="H599" s="3004"/>
      <c r="I599" s="3005"/>
      <c r="J599" s="3009" t="str">
        <f t="shared" si="36"/>
        <v/>
      </c>
      <c r="K599" s="3005"/>
      <c r="L599" s="3005"/>
      <c r="M599" s="3009" t="str">
        <f t="shared" si="37"/>
        <v/>
      </c>
      <c r="N599" s="3005"/>
      <c r="O599" s="3005"/>
      <c r="P599" s="3009" t="str">
        <f t="shared" si="38"/>
        <v/>
      </c>
      <c r="Q599" s="3009" t="str">
        <f t="shared" si="39"/>
        <v/>
      </c>
    </row>
    <row r="600" spans="2:17" hidden="1">
      <c r="B600" s="3002"/>
      <c r="C600" s="3003"/>
      <c r="D600" s="3003"/>
      <c r="E600" s="3003"/>
      <c r="F600" s="3003"/>
      <c r="G600" s="3003"/>
      <c r="H600" s="3004"/>
      <c r="I600" s="3005"/>
      <c r="J600" s="3009" t="str">
        <f t="shared" si="36"/>
        <v/>
      </c>
      <c r="K600" s="3005"/>
      <c r="L600" s="3005"/>
      <c r="M600" s="3009" t="str">
        <f t="shared" si="37"/>
        <v/>
      </c>
      <c r="N600" s="3005"/>
      <c r="O600" s="3005"/>
      <c r="P600" s="3009" t="str">
        <f t="shared" si="38"/>
        <v/>
      </c>
      <c r="Q600" s="3009" t="str">
        <f t="shared" si="39"/>
        <v/>
      </c>
    </row>
    <row r="601" spans="2:17" hidden="1">
      <c r="B601" s="3002"/>
      <c r="C601" s="3003"/>
      <c r="D601" s="3003"/>
      <c r="E601" s="3003"/>
      <c r="F601" s="3003"/>
      <c r="G601" s="3003"/>
      <c r="H601" s="3004"/>
      <c r="I601" s="3005"/>
      <c r="J601" s="3009" t="str">
        <f t="shared" si="36"/>
        <v/>
      </c>
      <c r="K601" s="3005"/>
      <c r="L601" s="3005"/>
      <c r="M601" s="3009" t="str">
        <f t="shared" si="37"/>
        <v/>
      </c>
      <c r="N601" s="3005"/>
      <c r="O601" s="3005"/>
      <c r="P601" s="3009" t="str">
        <f t="shared" si="38"/>
        <v/>
      </c>
      <c r="Q601" s="3009" t="str">
        <f t="shared" si="39"/>
        <v/>
      </c>
    </row>
    <row r="602" spans="2:17" hidden="1">
      <c r="B602" s="3002"/>
      <c r="C602" s="3003"/>
      <c r="D602" s="3003"/>
      <c r="E602" s="3003"/>
      <c r="F602" s="3003"/>
      <c r="G602" s="3003"/>
      <c r="H602" s="3004"/>
      <c r="I602" s="3005"/>
      <c r="J602" s="3009" t="str">
        <f t="shared" si="36"/>
        <v/>
      </c>
      <c r="K602" s="3005"/>
      <c r="L602" s="3005"/>
      <c r="M602" s="3009" t="str">
        <f t="shared" si="37"/>
        <v/>
      </c>
      <c r="N602" s="3005"/>
      <c r="O602" s="3005"/>
      <c r="P602" s="3009" t="str">
        <f t="shared" si="38"/>
        <v/>
      </c>
      <c r="Q602" s="3009" t="str">
        <f t="shared" si="39"/>
        <v/>
      </c>
    </row>
    <row r="603" spans="2:17" hidden="1">
      <c r="B603" s="3002"/>
      <c r="C603" s="3003"/>
      <c r="D603" s="3003"/>
      <c r="E603" s="3003"/>
      <c r="F603" s="3003"/>
      <c r="G603" s="3003"/>
      <c r="H603" s="3004"/>
      <c r="I603" s="3005"/>
      <c r="J603" s="3009" t="str">
        <f t="shared" si="36"/>
        <v/>
      </c>
      <c r="K603" s="3005"/>
      <c r="L603" s="3005"/>
      <c r="M603" s="3009" t="str">
        <f t="shared" si="37"/>
        <v/>
      </c>
      <c r="N603" s="3005"/>
      <c r="O603" s="3005"/>
      <c r="P603" s="3009" t="str">
        <f t="shared" si="38"/>
        <v/>
      </c>
      <c r="Q603" s="3009" t="str">
        <f t="shared" si="39"/>
        <v/>
      </c>
    </row>
    <row r="604" spans="2:17" hidden="1">
      <c r="B604" s="3002"/>
      <c r="C604" s="3003"/>
      <c r="D604" s="3003"/>
      <c r="E604" s="3003"/>
      <c r="F604" s="3003"/>
      <c r="G604" s="3003"/>
      <c r="H604" s="3004"/>
      <c r="I604" s="3005"/>
      <c r="J604" s="3009" t="str">
        <f t="shared" si="36"/>
        <v/>
      </c>
      <c r="K604" s="3005"/>
      <c r="L604" s="3005"/>
      <c r="M604" s="3009" t="str">
        <f t="shared" si="37"/>
        <v/>
      </c>
      <c r="N604" s="3005"/>
      <c r="O604" s="3005"/>
      <c r="P604" s="3009" t="str">
        <f t="shared" si="38"/>
        <v/>
      </c>
      <c r="Q604" s="3009" t="str">
        <f t="shared" si="39"/>
        <v/>
      </c>
    </row>
    <row r="605" spans="2:17" hidden="1">
      <c r="B605" s="3002"/>
      <c r="C605" s="3003"/>
      <c r="D605" s="3003"/>
      <c r="E605" s="3003"/>
      <c r="F605" s="3003"/>
      <c r="G605" s="3003"/>
      <c r="H605" s="3004"/>
      <c r="I605" s="3005"/>
      <c r="J605" s="3009" t="str">
        <f t="shared" si="36"/>
        <v/>
      </c>
      <c r="K605" s="3005"/>
      <c r="L605" s="3005"/>
      <c r="M605" s="3009" t="str">
        <f t="shared" si="37"/>
        <v/>
      </c>
      <c r="N605" s="3005"/>
      <c r="O605" s="3005"/>
      <c r="P605" s="3009" t="str">
        <f t="shared" si="38"/>
        <v/>
      </c>
      <c r="Q605" s="3009" t="str">
        <f t="shared" si="39"/>
        <v/>
      </c>
    </row>
    <row r="606" spans="2:17" hidden="1">
      <c r="B606" s="3002"/>
      <c r="C606" s="3003"/>
      <c r="D606" s="3003"/>
      <c r="E606" s="3003"/>
      <c r="F606" s="3003"/>
      <c r="G606" s="3003"/>
      <c r="H606" s="3004"/>
      <c r="I606" s="3005"/>
      <c r="J606" s="3009" t="str">
        <f t="shared" si="36"/>
        <v/>
      </c>
      <c r="K606" s="3005"/>
      <c r="L606" s="3005"/>
      <c r="M606" s="3009" t="str">
        <f t="shared" si="37"/>
        <v/>
      </c>
      <c r="N606" s="3005"/>
      <c r="O606" s="3005"/>
      <c r="P606" s="3009" t="str">
        <f t="shared" si="38"/>
        <v/>
      </c>
      <c r="Q606" s="3009" t="str">
        <f t="shared" si="39"/>
        <v/>
      </c>
    </row>
    <row r="607" spans="2:17" hidden="1">
      <c r="B607" s="3002"/>
      <c r="C607" s="3003"/>
      <c r="D607" s="3003"/>
      <c r="E607" s="3003"/>
      <c r="F607" s="3003"/>
      <c r="G607" s="3003"/>
      <c r="H607" s="3004"/>
      <c r="I607" s="3005"/>
      <c r="J607" s="3009" t="str">
        <f t="shared" si="36"/>
        <v/>
      </c>
      <c r="K607" s="3005"/>
      <c r="L607" s="3005"/>
      <c r="M607" s="3009" t="str">
        <f t="shared" si="37"/>
        <v/>
      </c>
      <c r="N607" s="3005"/>
      <c r="O607" s="3005"/>
      <c r="P607" s="3009" t="str">
        <f t="shared" si="38"/>
        <v/>
      </c>
      <c r="Q607" s="3009" t="str">
        <f t="shared" si="39"/>
        <v/>
      </c>
    </row>
    <row r="608" spans="2:17" hidden="1">
      <c r="B608" s="3002"/>
      <c r="C608" s="3003"/>
      <c r="D608" s="3003"/>
      <c r="E608" s="3003"/>
      <c r="F608" s="3003"/>
      <c r="G608" s="3003"/>
      <c r="H608" s="3004"/>
      <c r="I608" s="3005"/>
      <c r="J608" s="3009" t="str">
        <f t="shared" si="36"/>
        <v/>
      </c>
      <c r="K608" s="3005"/>
      <c r="L608" s="3005"/>
      <c r="M608" s="3009" t="str">
        <f t="shared" si="37"/>
        <v/>
      </c>
      <c r="N608" s="3005"/>
      <c r="O608" s="3005"/>
      <c r="P608" s="3009" t="str">
        <f t="shared" si="38"/>
        <v/>
      </c>
      <c r="Q608" s="3009" t="str">
        <f t="shared" si="39"/>
        <v/>
      </c>
    </row>
    <row r="609" spans="2:17" hidden="1">
      <c r="B609" s="3002"/>
      <c r="C609" s="3003"/>
      <c r="D609" s="3003"/>
      <c r="E609" s="3003"/>
      <c r="F609" s="3003"/>
      <c r="G609" s="3003"/>
      <c r="H609" s="3004"/>
      <c r="I609" s="3005"/>
      <c r="J609" s="3009" t="str">
        <f t="shared" si="36"/>
        <v/>
      </c>
      <c r="K609" s="3005"/>
      <c r="L609" s="3005"/>
      <c r="M609" s="3009" t="str">
        <f t="shared" si="37"/>
        <v/>
      </c>
      <c r="N609" s="3005"/>
      <c r="O609" s="3005"/>
      <c r="P609" s="3009" t="str">
        <f t="shared" si="38"/>
        <v/>
      </c>
      <c r="Q609" s="3009" t="str">
        <f t="shared" si="39"/>
        <v/>
      </c>
    </row>
    <row r="610" spans="2:17" hidden="1">
      <c r="B610" s="3002"/>
      <c r="C610" s="3003"/>
      <c r="D610" s="3003"/>
      <c r="E610" s="3003"/>
      <c r="F610" s="3003"/>
      <c r="G610" s="3003"/>
      <c r="H610" s="3004"/>
      <c r="I610" s="3005"/>
      <c r="J610" s="3009" t="str">
        <f t="shared" si="36"/>
        <v/>
      </c>
      <c r="K610" s="3005"/>
      <c r="L610" s="3005"/>
      <c r="M610" s="3009" t="str">
        <f t="shared" si="37"/>
        <v/>
      </c>
      <c r="N610" s="3005"/>
      <c r="O610" s="3005"/>
      <c r="P610" s="3009" t="str">
        <f t="shared" si="38"/>
        <v/>
      </c>
      <c r="Q610" s="3009" t="str">
        <f t="shared" si="39"/>
        <v/>
      </c>
    </row>
    <row r="611" spans="2:17" hidden="1">
      <c r="B611" s="3002"/>
      <c r="C611" s="3003"/>
      <c r="D611" s="3003"/>
      <c r="E611" s="3003"/>
      <c r="F611" s="3003"/>
      <c r="G611" s="3003"/>
      <c r="H611" s="3004"/>
      <c r="I611" s="3005"/>
      <c r="J611" s="3009" t="str">
        <f t="shared" si="36"/>
        <v/>
      </c>
      <c r="K611" s="3005"/>
      <c r="L611" s="3005"/>
      <c r="M611" s="3009" t="str">
        <f t="shared" si="37"/>
        <v/>
      </c>
      <c r="N611" s="3005"/>
      <c r="O611" s="3005"/>
      <c r="P611" s="3009" t="str">
        <f t="shared" si="38"/>
        <v/>
      </c>
      <c r="Q611" s="3009" t="str">
        <f t="shared" si="39"/>
        <v/>
      </c>
    </row>
    <row r="612" spans="2:17" hidden="1">
      <c r="B612" s="3002"/>
      <c r="C612" s="3003"/>
      <c r="D612" s="3003"/>
      <c r="E612" s="3003"/>
      <c r="F612" s="3003"/>
      <c r="G612" s="3003"/>
      <c r="H612" s="3004"/>
      <c r="I612" s="3005"/>
      <c r="J612" s="3009" t="str">
        <f t="shared" si="36"/>
        <v/>
      </c>
      <c r="K612" s="3005"/>
      <c r="L612" s="3005"/>
      <c r="M612" s="3009" t="str">
        <f t="shared" si="37"/>
        <v/>
      </c>
      <c r="N612" s="3005"/>
      <c r="O612" s="3005"/>
      <c r="P612" s="3009" t="str">
        <f t="shared" si="38"/>
        <v/>
      </c>
      <c r="Q612" s="3009" t="str">
        <f t="shared" si="39"/>
        <v/>
      </c>
    </row>
    <row r="613" spans="2:17" hidden="1">
      <c r="B613" s="3002"/>
      <c r="C613" s="3003"/>
      <c r="D613" s="3003"/>
      <c r="E613" s="3003"/>
      <c r="F613" s="3003"/>
      <c r="G613" s="3003"/>
      <c r="H613" s="3004"/>
      <c r="I613" s="3005"/>
      <c r="J613" s="3009" t="str">
        <f t="shared" si="36"/>
        <v/>
      </c>
      <c r="K613" s="3005"/>
      <c r="L613" s="3005"/>
      <c r="M613" s="3009" t="str">
        <f t="shared" si="37"/>
        <v/>
      </c>
      <c r="N613" s="3005"/>
      <c r="O613" s="3005"/>
      <c r="P613" s="3009" t="str">
        <f t="shared" si="38"/>
        <v/>
      </c>
      <c r="Q613" s="3009" t="str">
        <f t="shared" si="39"/>
        <v/>
      </c>
    </row>
    <row r="614" spans="2:17" hidden="1">
      <c r="B614" s="3002"/>
      <c r="C614" s="3003"/>
      <c r="D614" s="3003"/>
      <c r="E614" s="3003"/>
      <c r="F614" s="3003"/>
      <c r="G614" s="3003"/>
      <c r="H614" s="3004"/>
      <c r="I614" s="3005"/>
      <c r="J614" s="3009" t="str">
        <f t="shared" si="36"/>
        <v/>
      </c>
      <c r="K614" s="3005"/>
      <c r="L614" s="3005"/>
      <c r="M614" s="3009" t="str">
        <f t="shared" si="37"/>
        <v/>
      </c>
      <c r="N614" s="3005"/>
      <c r="O614" s="3005"/>
      <c r="P614" s="3009" t="str">
        <f t="shared" si="38"/>
        <v/>
      </c>
      <c r="Q614" s="3009" t="str">
        <f t="shared" si="39"/>
        <v/>
      </c>
    </row>
    <row r="615" spans="2:17" hidden="1">
      <c r="B615" s="3002"/>
      <c r="C615" s="3003"/>
      <c r="D615" s="3003"/>
      <c r="E615" s="3003"/>
      <c r="F615" s="3003"/>
      <c r="G615" s="3003"/>
      <c r="H615" s="3004"/>
      <c r="I615" s="3005"/>
      <c r="J615" s="3009" t="str">
        <f t="shared" si="36"/>
        <v/>
      </c>
      <c r="K615" s="3005"/>
      <c r="L615" s="3005"/>
      <c r="M615" s="3009" t="str">
        <f t="shared" si="37"/>
        <v/>
      </c>
      <c r="N615" s="3005"/>
      <c r="O615" s="3005"/>
      <c r="P615" s="3009" t="str">
        <f t="shared" si="38"/>
        <v/>
      </c>
      <c r="Q615" s="3009" t="str">
        <f t="shared" si="39"/>
        <v/>
      </c>
    </row>
    <row r="616" spans="2:17" hidden="1">
      <c r="B616" s="3002"/>
      <c r="C616" s="3003"/>
      <c r="D616" s="3003"/>
      <c r="E616" s="3003"/>
      <c r="F616" s="3003"/>
      <c r="G616" s="3003"/>
      <c r="H616" s="3004"/>
      <c r="I616" s="3005"/>
      <c r="J616" s="3009" t="str">
        <f t="shared" si="36"/>
        <v/>
      </c>
      <c r="K616" s="3005"/>
      <c r="L616" s="3005"/>
      <c r="M616" s="3009" t="str">
        <f t="shared" si="37"/>
        <v/>
      </c>
      <c r="N616" s="3005"/>
      <c r="O616" s="3005"/>
      <c r="P616" s="3009" t="str">
        <f t="shared" si="38"/>
        <v/>
      </c>
      <c r="Q616" s="3009" t="str">
        <f t="shared" si="39"/>
        <v/>
      </c>
    </row>
    <row r="617" spans="2:17" hidden="1">
      <c r="B617" s="3002"/>
      <c r="C617" s="3003"/>
      <c r="D617" s="3003"/>
      <c r="E617" s="3003"/>
      <c r="F617" s="3003"/>
      <c r="G617" s="3003"/>
      <c r="H617" s="3004"/>
      <c r="I617" s="3005"/>
      <c r="J617" s="3009" t="str">
        <f t="shared" si="36"/>
        <v/>
      </c>
      <c r="K617" s="3005"/>
      <c r="L617" s="3005"/>
      <c r="M617" s="3009" t="str">
        <f t="shared" si="37"/>
        <v/>
      </c>
      <c r="N617" s="3005"/>
      <c r="O617" s="3005"/>
      <c r="P617" s="3009" t="str">
        <f t="shared" si="38"/>
        <v/>
      </c>
      <c r="Q617" s="3009" t="str">
        <f t="shared" si="39"/>
        <v/>
      </c>
    </row>
    <row r="618" spans="2:17" hidden="1">
      <c r="B618" s="3002"/>
      <c r="C618" s="3003"/>
      <c r="D618" s="3003"/>
      <c r="E618" s="3003"/>
      <c r="F618" s="3003"/>
      <c r="G618" s="3003"/>
      <c r="H618" s="3004"/>
      <c r="I618" s="3005"/>
      <c r="J618" s="3009" t="str">
        <f t="shared" si="36"/>
        <v/>
      </c>
      <c r="K618" s="3005"/>
      <c r="L618" s="3005"/>
      <c r="M618" s="3009" t="str">
        <f t="shared" si="37"/>
        <v/>
      </c>
      <c r="N618" s="3005"/>
      <c r="O618" s="3005"/>
      <c r="P618" s="3009" t="str">
        <f t="shared" si="38"/>
        <v/>
      </c>
      <c r="Q618" s="3009" t="str">
        <f t="shared" si="39"/>
        <v/>
      </c>
    </row>
    <row r="619" spans="2:17" hidden="1">
      <c r="B619" s="3002"/>
      <c r="C619" s="3003"/>
      <c r="D619" s="3003"/>
      <c r="E619" s="3003"/>
      <c r="F619" s="3003"/>
      <c r="G619" s="3003"/>
      <c r="H619" s="3004"/>
      <c r="I619" s="3005"/>
      <c r="J619" s="3009" t="str">
        <f t="shared" si="36"/>
        <v/>
      </c>
      <c r="K619" s="3005"/>
      <c r="L619" s="3005"/>
      <c r="M619" s="3009" t="str">
        <f t="shared" si="37"/>
        <v/>
      </c>
      <c r="N619" s="3005"/>
      <c r="O619" s="3005"/>
      <c r="P619" s="3009" t="str">
        <f t="shared" si="38"/>
        <v/>
      </c>
      <c r="Q619" s="3009" t="str">
        <f t="shared" si="39"/>
        <v/>
      </c>
    </row>
    <row r="620" spans="2:17" hidden="1">
      <c r="B620" s="3002"/>
      <c r="C620" s="3003"/>
      <c r="D620" s="3003"/>
      <c r="E620" s="3003"/>
      <c r="F620" s="3003"/>
      <c r="G620" s="3003"/>
      <c r="H620" s="3004"/>
      <c r="I620" s="3005"/>
      <c r="J620" s="3009" t="str">
        <f t="shared" si="36"/>
        <v/>
      </c>
      <c r="K620" s="3005"/>
      <c r="L620" s="3005"/>
      <c r="M620" s="3009" t="str">
        <f t="shared" si="37"/>
        <v/>
      </c>
      <c r="N620" s="3005"/>
      <c r="O620" s="3005"/>
      <c r="P620" s="3009" t="str">
        <f t="shared" si="38"/>
        <v/>
      </c>
      <c r="Q620" s="3009" t="str">
        <f t="shared" si="39"/>
        <v/>
      </c>
    </row>
    <row r="621" spans="2:17" hidden="1">
      <c r="B621" s="3002"/>
      <c r="C621" s="3003"/>
      <c r="D621" s="3003"/>
      <c r="E621" s="3003"/>
      <c r="F621" s="3003"/>
      <c r="G621" s="3003"/>
      <c r="H621" s="3004"/>
      <c r="I621" s="3005"/>
      <c r="J621" s="3009" t="str">
        <f t="shared" si="36"/>
        <v/>
      </c>
      <c r="K621" s="3005"/>
      <c r="L621" s="3005"/>
      <c r="M621" s="3009" t="str">
        <f t="shared" si="37"/>
        <v/>
      </c>
      <c r="N621" s="3005"/>
      <c r="O621" s="3005"/>
      <c r="P621" s="3009" t="str">
        <f t="shared" si="38"/>
        <v/>
      </c>
      <c r="Q621" s="3009" t="str">
        <f t="shared" si="39"/>
        <v/>
      </c>
    </row>
    <row r="622" spans="2:17" hidden="1">
      <c r="B622" s="3002"/>
      <c r="C622" s="3003"/>
      <c r="D622" s="3003"/>
      <c r="E622" s="3003"/>
      <c r="F622" s="3003"/>
      <c r="G622" s="3003"/>
      <c r="H622" s="3004"/>
      <c r="I622" s="3005"/>
      <c r="J622" s="3009" t="str">
        <f t="shared" si="36"/>
        <v/>
      </c>
      <c r="K622" s="3005"/>
      <c r="L622" s="3005"/>
      <c r="M622" s="3009" t="str">
        <f t="shared" si="37"/>
        <v/>
      </c>
      <c r="N622" s="3005"/>
      <c r="O622" s="3005"/>
      <c r="P622" s="3009" t="str">
        <f t="shared" si="38"/>
        <v/>
      </c>
      <c r="Q622" s="3009" t="str">
        <f t="shared" si="39"/>
        <v/>
      </c>
    </row>
    <row r="623" spans="2:17" hidden="1">
      <c r="B623" s="3002"/>
      <c r="C623" s="3003"/>
      <c r="D623" s="3003"/>
      <c r="E623" s="3003"/>
      <c r="F623" s="3003"/>
      <c r="G623" s="3003"/>
      <c r="H623" s="3004"/>
      <c r="I623" s="3005"/>
      <c r="J623" s="3009" t="str">
        <f t="shared" si="36"/>
        <v/>
      </c>
      <c r="K623" s="3005"/>
      <c r="L623" s="3005"/>
      <c r="M623" s="3009" t="str">
        <f t="shared" si="37"/>
        <v/>
      </c>
      <c r="N623" s="3005"/>
      <c r="O623" s="3005"/>
      <c r="P623" s="3009" t="str">
        <f t="shared" si="38"/>
        <v/>
      </c>
      <c r="Q623" s="3009" t="str">
        <f t="shared" si="39"/>
        <v/>
      </c>
    </row>
    <row r="624" spans="2:17" hidden="1">
      <c r="B624" s="3002"/>
      <c r="C624" s="3003"/>
      <c r="D624" s="3003"/>
      <c r="E624" s="3003"/>
      <c r="F624" s="3003"/>
      <c r="G624" s="3003"/>
      <c r="H624" s="3004"/>
      <c r="I624" s="3005"/>
      <c r="J624" s="3009" t="str">
        <f t="shared" si="36"/>
        <v/>
      </c>
      <c r="K624" s="3005"/>
      <c r="L624" s="3005"/>
      <c r="M624" s="3009" t="str">
        <f t="shared" si="37"/>
        <v/>
      </c>
      <c r="N624" s="3005"/>
      <c r="O624" s="3005"/>
      <c r="P624" s="3009" t="str">
        <f t="shared" si="38"/>
        <v/>
      </c>
      <c r="Q624" s="3009" t="str">
        <f t="shared" si="39"/>
        <v/>
      </c>
    </row>
    <row r="625" spans="2:17" hidden="1">
      <c r="B625" s="3002"/>
      <c r="C625" s="3003"/>
      <c r="D625" s="3003"/>
      <c r="E625" s="3003"/>
      <c r="F625" s="3003"/>
      <c r="G625" s="3003"/>
      <c r="H625" s="3004"/>
      <c r="I625" s="3005"/>
      <c r="J625" s="3009" t="str">
        <f t="shared" si="36"/>
        <v/>
      </c>
      <c r="K625" s="3005"/>
      <c r="L625" s="3005"/>
      <c r="M625" s="3009" t="str">
        <f t="shared" si="37"/>
        <v/>
      </c>
      <c r="N625" s="3005"/>
      <c r="O625" s="3005"/>
      <c r="P625" s="3009" t="str">
        <f t="shared" si="38"/>
        <v/>
      </c>
      <c r="Q625" s="3009" t="str">
        <f t="shared" si="39"/>
        <v/>
      </c>
    </row>
    <row r="626" spans="2:17" hidden="1">
      <c r="B626" s="3002"/>
      <c r="C626" s="3003"/>
      <c r="D626" s="3003"/>
      <c r="E626" s="3003"/>
      <c r="F626" s="3003"/>
      <c r="G626" s="3003"/>
      <c r="H626" s="3004"/>
      <c r="I626" s="3005"/>
      <c r="J626" s="3009" t="str">
        <f t="shared" si="36"/>
        <v/>
      </c>
      <c r="K626" s="3005"/>
      <c r="L626" s="3005"/>
      <c r="M626" s="3009" t="str">
        <f t="shared" si="37"/>
        <v/>
      </c>
      <c r="N626" s="3005"/>
      <c r="O626" s="3005"/>
      <c r="P626" s="3009" t="str">
        <f t="shared" si="38"/>
        <v/>
      </c>
      <c r="Q626" s="3009" t="str">
        <f t="shared" si="39"/>
        <v/>
      </c>
    </row>
    <row r="627" spans="2:17" hidden="1">
      <c r="B627" s="3002"/>
      <c r="C627" s="3003"/>
      <c r="D627" s="3003"/>
      <c r="E627" s="3003"/>
      <c r="F627" s="3003"/>
      <c r="G627" s="3003"/>
      <c r="H627" s="3004"/>
      <c r="I627" s="3005"/>
      <c r="J627" s="3009" t="str">
        <f t="shared" si="36"/>
        <v/>
      </c>
      <c r="K627" s="3005"/>
      <c r="L627" s="3005"/>
      <c r="M627" s="3009" t="str">
        <f t="shared" si="37"/>
        <v/>
      </c>
      <c r="N627" s="3005"/>
      <c r="O627" s="3005"/>
      <c r="P627" s="3009" t="str">
        <f t="shared" si="38"/>
        <v/>
      </c>
      <c r="Q627" s="3009" t="str">
        <f t="shared" si="39"/>
        <v/>
      </c>
    </row>
    <row r="628" spans="2:17" hidden="1">
      <c r="B628" s="3002"/>
      <c r="C628" s="3003"/>
      <c r="D628" s="3003"/>
      <c r="E628" s="3003"/>
      <c r="F628" s="3003"/>
      <c r="G628" s="3003"/>
      <c r="H628" s="3004"/>
      <c r="I628" s="3005"/>
      <c r="J628" s="3009" t="str">
        <f t="shared" si="36"/>
        <v/>
      </c>
      <c r="K628" s="3005"/>
      <c r="L628" s="3005"/>
      <c r="M628" s="3009" t="str">
        <f t="shared" si="37"/>
        <v/>
      </c>
      <c r="N628" s="3005"/>
      <c r="O628" s="3005"/>
      <c r="P628" s="3009" t="str">
        <f t="shared" si="38"/>
        <v/>
      </c>
      <c r="Q628" s="3009" t="str">
        <f t="shared" si="39"/>
        <v/>
      </c>
    </row>
    <row r="629" spans="2:17" hidden="1">
      <c r="B629" s="3002"/>
      <c r="C629" s="3003"/>
      <c r="D629" s="3003"/>
      <c r="E629" s="3003"/>
      <c r="F629" s="3003"/>
      <c r="G629" s="3003"/>
      <c r="H629" s="3004"/>
      <c r="I629" s="3005"/>
      <c r="J629" s="3009" t="str">
        <f t="shared" si="36"/>
        <v/>
      </c>
      <c r="K629" s="3005"/>
      <c r="L629" s="3005"/>
      <c r="M629" s="3009" t="str">
        <f t="shared" si="37"/>
        <v/>
      </c>
      <c r="N629" s="3005"/>
      <c r="O629" s="3005"/>
      <c r="P629" s="3009" t="str">
        <f t="shared" si="38"/>
        <v/>
      </c>
      <c r="Q629" s="3009" t="str">
        <f t="shared" si="39"/>
        <v/>
      </c>
    </row>
    <row r="630" spans="2:17" hidden="1">
      <c r="B630" s="3002"/>
      <c r="C630" s="3003"/>
      <c r="D630" s="3003"/>
      <c r="E630" s="3003"/>
      <c r="F630" s="3003"/>
      <c r="G630" s="3003"/>
      <c r="H630" s="3004"/>
      <c r="I630" s="3005"/>
      <c r="J630" s="3009" t="str">
        <f t="shared" si="36"/>
        <v/>
      </c>
      <c r="K630" s="3005"/>
      <c r="L630" s="3005"/>
      <c r="M630" s="3009" t="str">
        <f t="shared" si="37"/>
        <v/>
      </c>
      <c r="N630" s="3005"/>
      <c r="O630" s="3005"/>
      <c r="P630" s="3009" t="str">
        <f t="shared" si="38"/>
        <v/>
      </c>
      <c r="Q630" s="3009" t="str">
        <f t="shared" si="39"/>
        <v/>
      </c>
    </row>
    <row r="631" spans="2:17" hidden="1">
      <c r="B631" s="3002"/>
      <c r="C631" s="3003"/>
      <c r="D631" s="3003"/>
      <c r="E631" s="3003"/>
      <c r="F631" s="3003"/>
      <c r="G631" s="3003"/>
      <c r="H631" s="3004"/>
      <c r="I631" s="3005"/>
      <c r="J631" s="3009" t="str">
        <f t="shared" si="36"/>
        <v/>
      </c>
      <c r="K631" s="3005"/>
      <c r="L631" s="3005"/>
      <c r="M631" s="3009" t="str">
        <f t="shared" si="37"/>
        <v/>
      </c>
      <c r="N631" s="3005"/>
      <c r="O631" s="3005"/>
      <c r="P631" s="3009" t="str">
        <f t="shared" si="38"/>
        <v/>
      </c>
      <c r="Q631" s="3009" t="str">
        <f t="shared" si="39"/>
        <v/>
      </c>
    </row>
    <row r="632" spans="2:17" hidden="1">
      <c r="B632" s="3002"/>
      <c r="C632" s="3003"/>
      <c r="D632" s="3003"/>
      <c r="E632" s="3003"/>
      <c r="F632" s="3003"/>
      <c r="G632" s="3003"/>
      <c r="H632" s="3004"/>
      <c r="I632" s="3005"/>
      <c r="J632" s="3009" t="str">
        <f t="shared" ref="J632:J695" si="40">IF(OR(C632="Yes",D632="Yes",E632="Yes",F632="Yes",G632="Yes",I632="High",H632&gt;$C$8),"High",IF(OR(AND(H632&gt;$C$9,H632&lt;=$D$9),I632="Medium"),"Medium",IF(I632="Low","Low",IF(H632="","","Low"))))</f>
        <v/>
      </c>
      <c r="K632" s="3005"/>
      <c r="L632" s="3005"/>
      <c r="M632" s="3009" t="str">
        <f t="shared" ref="M632:M695" si="41">IF(OR(K632="Very high",L632="Very high"),"Very high",IF(OR(K632="High",L632="High"),"High",IF(OR(K632="Medium",L632="Medium"),"Medium",IF(OR(K632="Low",L632="Low"),"Low",""))))</f>
        <v/>
      </c>
      <c r="N632" s="3005"/>
      <c r="O632" s="3005"/>
      <c r="P632" s="3009" t="str">
        <f t="shared" ref="P632:P695" si="42">IF(OR(N632="Very high",O632="Very high"),"Very high",IF(OR(N632="High",O632="High"),"High",IF(OR(N632="Medium",O632="Medium"),"Medium",IF(OR(N632="Low",O632="Low"),"Low",""))))</f>
        <v/>
      </c>
      <c r="Q632" s="3009" t="str">
        <f t="shared" ref="Q632:Q695" si="43">IF(M632="Very high", "Very high", IF(OR(J632="High",M632="High"),"High",IF(OR(J632="Medium",M632="Medium"),"Medium",IF(OR(J632="Low",M632="Low"),"Low",""))))</f>
        <v/>
      </c>
    </row>
    <row r="633" spans="2:17" hidden="1">
      <c r="B633" s="3002"/>
      <c r="C633" s="3003"/>
      <c r="D633" s="3003"/>
      <c r="E633" s="3003"/>
      <c r="F633" s="3003"/>
      <c r="G633" s="3003"/>
      <c r="H633" s="3004"/>
      <c r="I633" s="3005"/>
      <c r="J633" s="3009" t="str">
        <f t="shared" si="40"/>
        <v/>
      </c>
      <c r="K633" s="3005"/>
      <c r="L633" s="3005"/>
      <c r="M633" s="3009" t="str">
        <f t="shared" si="41"/>
        <v/>
      </c>
      <c r="N633" s="3005"/>
      <c r="O633" s="3005"/>
      <c r="P633" s="3009" t="str">
        <f t="shared" si="42"/>
        <v/>
      </c>
      <c r="Q633" s="3009" t="str">
        <f t="shared" si="43"/>
        <v/>
      </c>
    </row>
    <row r="634" spans="2:17" hidden="1">
      <c r="B634" s="3002"/>
      <c r="C634" s="3003"/>
      <c r="D634" s="3003"/>
      <c r="E634" s="3003"/>
      <c r="F634" s="3003"/>
      <c r="G634" s="3003"/>
      <c r="H634" s="3004"/>
      <c r="I634" s="3005"/>
      <c r="J634" s="3009" t="str">
        <f t="shared" si="40"/>
        <v/>
      </c>
      <c r="K634" s="3005"/>
      <c r="L634" s="3005"/>
      <c r="M634" s="3009" t="str">
        <f t="shared" si="41"/>
        <v/>
      </c>
      <c r="N634" s="3005"/>
      <c r="O634" s="3005"/>
      <c r="P634" s="3009" t="str">
        <f t="shared" si="42"/>
        <v/>
      </c>
      <c r="Q634" s="3009" t="str">
        <f t="shared" si="43"/>
        <v/>
      </c>
    </row>
    <row r="635" spans="2:17" hidden="1">
      <c r="B635" s="3002"/>
      <c r="C635" s="3003"/>
      <c r="D635" s="3003"/>
      <c r="E635" s="3003"/>
      <c r="F635" s="3003"/>
      <c r="G635" s="3003"/>
      <c r="H635" s="3004"/>
      <c r="I635" s="3005"/>
      <c r="J635" s="3009" t="str">
        <f t="shared" si="40"/>
        <v/>
      </c>
      <c r="K635" s="3005"/>
      <c r="L635" s="3005"/>
      <c r="M635" s="3009" t="str">
        <f t="shared" si="41"/>
        <v/>
      </c>
      <c r="N635" s="3005"/>
      <c r="O635" s="3005"/>
      <c r="P635" s="3009" t="str">
        <f t="shared" si="42"/>
        <v/>
      </c>
      <c r="Q635" s="3009" t="str">
        <f t="shared" si="43"/>
        <v/>
      </c>
    </row>
    <row r="636" spans="2:17" hidden="1">
      <c r="B636" s="3002"/>
      <c r="C636" s="3003"/>
      <c r="D636" s="3003"/>
      <c r="E636" s="3003"/>
      <c r="F636" s="3003"/>
      <c r="G636" s="3003"/>
      <c r="H636" s="3004"/>
      <c r="I636" s="3005"/>
      <c r="J636" s="3009" t="str">
        <f t="shared" si="40"/>
        <v/>
      </c>
      <c r="K636" s="3005"/>
      <c r="L636" s="3005"/>
      <c r="M636" s="3009" t="str">
        <f t="shared" si="41"/>
        <v/>
      </c>
      <c r="N636" s="3005"/>
      <c r="O636" s="3005"/>
      <c r="P636" s="3009" t="str">
        <f t="shared" si="42"/>
        <v/>
      </c>
      <c r="Q636" s="3009" t="str">
        <f t="shared" si="43"/>
        <v/>
      </c>
    </row>
    <row r="637" spans="2:17" hidden="1">
      <c r="B637" s="3002"/>
      <c r="C637" s="3003"/>
      <c r="D637" s="3003"/>
      <c r="E637" s="3003"/>
      <c r="F637" s="3003"/>
      <c r="G637" s="3003"/>
      <c r="H637" s="3004"/>
      <c r="I637" s="3005"/>
      <c r="J637" s="3009" t="str">
        <f t="shared" si="40"/>
        <v/>
      </c>
      <c r="K637" s="3005"/>
      <c r="L637" s="3005"/>
      <c r="M637" s="3009" t="str">
        <f t="shared" si="41"/>
        <v/>
      </c>
      <c r="N637" s="3005"/>
      <c r="O637" s="3005"/>
      <c r="P637" s="3009" t="str">
        <f t="shared" si="42"/>
        <v/>
      </c>
      <c r="Q637" s="3009" t="str">
        <f t="shared" si="43"/>
        <v/>
      </c>
    </row>
    <row r="638" spans="2:17" hidden="1">
      <c r="B638" s="3002"/>
      <c r="C638" s="3003"/>
      <c r="D638" s="3003"/>
      <c r="E638" s="3003"/>
      <c r="F638" s="3003"/>
      <c r="G638" s="3003"/>
      <c r="H638" s="3004"/>
      <c r="I638" s="3005"/>
      <c r="J638" s="3009" t="str">
        <f t="shared" si="40"/>
        <v/>
      </c>
      <c r="K638" s="3005"/>
      <c r="L638" s="3005"/>
      <c r="M638" s="3009" t="str">
        <f t="shared" si="41"/>
        <v/>
      </c>
      <c r="N638" s="3005"/>
      <c r="O638" s="3005"/>
      <c r="P638" s="3009" t="str">
        <f t="shared" si="42"/>
        <v/>
      </c>
      <c r="Q638" s="3009" t="str">
        <f t="shared" si="43"/>
        <v/>
      </c>
    </row>
    <row r="639" spans="2:17" hidden="1">
      <c r="B639" s="3002"/>
      <c r="C639" s="3003"/>
      <c r="D639" s="3003"/>
      <c r="E639" s="3003"/>
      <c r="F639" s="3003"/>
      <c r="G639" s="3003"/>
      <c r="H639" s="3004"/>
      <c r="I639" s="3005"/>
      <c r="J639" s="3009" t="str">
        <f t="shared" si="40"/>
        <v/>
      </c>
      <c r="K639" s="3005"/>
      <c r="L639" s="3005"/>
      <c r="M639" s="3009" t="str">
        <f t="shared" si="41"/>
        <v/>
      </c>
      <c r="N639" s="3005"/>
      <c r="O639" s="3005"/>
      <c r="P639" s="3009" t="str">
        <f t="shared" si="42"/>
        <v/>
      </c>
      <c r="Q639" s="3009" t="str">
        <f t="shared" si="43"/>
        <v/>
      </c>
    </row>
    <row r="640" spans="2:17" hidden="1">
      <c r="B640" s="3002"/>
      <c r="C640" s="3003"/>
      <c r="D640" s="3003"/>
      <c r="E640" s="3003"/>
      <c r="F640" s="3003"/>
      <c r="G640" s="3003"/>
      <c r="H640" s="3004"/>
      <c r="I640" s="3005"/>
      <c r="J640" s="3009" t="str">
        <f t="shared" si="40"/>
        <v/>
      </c>
      <c r="K640" s="3005"/>
      <c r="L640" s="3005"/>
      <c r="M640" s="3009" t="str">
        <f t="shared" si="41"/>
        <v/>
      </c>
      <c r="N640" s="3005"/>
      <c r="O640" s="3005"/>
      <c r="P640" s="3009" t="str">
        <f t="shared" si="42"/>
        <v/>
      </c>
      <c r="Q640" s="3009" t="str">
        <f t="shared" si="43"/>
        <v/>
      </c>
    </row>
    <row r="641" spans="2:17" hidden="1">
      <c r="B641" s="3002"/>
      <c r="C641" s="3003"/>
      <c r="D641" s="3003"/>
      <c r="E641" s="3003"/>
      <c r="F641" s="3003"/>
      <c r="G641" s="3003"/>
      <c r="H641" s="3004"/>
      <c r="I641" s="3005"/>
      <c r="J641" s="3009" t="str">
        <f t="shared" si="40"/>
        <v/>
      </c>
      <c r="K641" s="3005"/>
      <c r="L641" s="3005"/>
      <c r="M641" s="3009" t="str">
        <f t="shared" si="41"/>
        <v/>
      </c>
      <c r="N641" s="3005"/>
      <c r="O641" s="3005"/>
      <c r="P641" s="3009" t="str">
        <f t="shared" si="42"/>
        <v/>
      </c>
      <c r="Q641" s="3009" t="str">
        <f t="shared" si="43"/>
        <v/>
      </c>
    </row>
    <row r="642" spans="2:17" hidden="1">
      <c r="B642" s="3002"/>
      <c r="C642" s="3003"/>
      <c r="D642" s="3003"/>
      <c r="E642" s="3003"/>
      <c r="F642" s="3003"/>
      <c r="G642" s="3003"/>
      <c r="H642" s="3004"/>
      <c r="I642" s="3005"/>
      <c r="J642" s="3009" t="str">
        <f t="shared" si="40"/>
        <v/>
      </c>
      <c r="K642" s="3005"/>
      <c r="L642" s="3005"/>
      <c r="M642" s="3009" t="str">
        <f t="shared" si="41"/>
        <v/>
      </c>
      <c r="N642" s="3005"/>
      <c r="O642" s="3005"/>
      <c r="P642" s="3009" t="str">
        <f t="shared" si="42"/>
        <v/>
      </c>
      <c r="Q642" s="3009" t="str">
        <f t="shared" si="43"/>
        <v/>
      </c>
    </row>
    <row r="643" spans="2:17" hidden="1">
      <c r="B643" s="3002"/>
      <c r="C643" s="3003"/>
      <c r="D643" s="3003"/>
      <c r="E643" s="3003"/>
      <c r="F643" s="3003"/>
      <c r="G643" s="3003"/>
      <c r="H643" s="3004"/>
      <c r="I643" s="3005"/>
      <c r="J643" s="3009" t="str">
        <f t="shared" si="40"/>
        <v/>
      </c>
      <c r="K643" s="3005"/>
      <c r="L643" s="3005"/>
      <c r="M643" s="3009" t="str">
        <f t="shared" si="41"/>
        <v/>
      </c>
      <c r="N643" s="3005"/>
      <c r="O643" s="3005"/>
      <c r="P643" s="3009" t="str">
        <f t="shared" si="42"/>
        <v/>
      </c>
      <c r="Q643" s="3009" t="str">
        <f t="shared" si="43"/>
        <v/>
      </c>
    </row>
    <row r="644" spans="2:17" hidden="1">
      <c r="B644" s="3002"/>
      <c r="C644" s="3003"/>
      <c r="D644" s="3003"/>
      <c r="E644" s="3003"/>
      <c r="F644" s="3003"/>
      <c r="G644" s="3003"/>
      <c r="H644" s="3004"/>
      <c r="I644" s="3005"/>
      <c r="J644" s="3009" t="str">
        <f t="shared" si="40"/>
        <v/>
      </c>
      <c r="K644" s="3005"/>
      <c r="L644" s="3005"/>
      <c r="M644" s="3009" t="str">
        <f t="shared" si="41"/>
        <v/>
      </c>
      <c r="N644" s="3005"/>
      <c r="O644" s="3005"/>
      <c r="P644" s="3009" t="str">
        <f t="shared" si="42"/>
        <v/>
      </c>
      <c r="Q644" s="3009" t="str">
        <f t="shared" si="43"/>
        <v/>
      </c>
    </row>
    <row r="645" spans="2:17" hidden="1">
      <c r="B645" s="3002"/>
      <c r="C645" s="3003"/>
      <c r="D645" s="3003"/>
      <c r="E645" s="3003"/>
      <c r="F645" s="3003"/>
      <c r="G645" s="3003"/>
      <c r="H645" s="3004"/>
      <c r="I645" s="3005"/>
      <c r="J645" s="3009" t="str">
        <f t="shared" si="40"/>
        <v/>
      </c>
      <c r="K645" s="3005"/>
      <c r="L645" s="3005"/>
      <c r="M645" s="3009" t="str">
        <f t="shared" si="41"/>
        <v/>
      </c>
      <c r="N645" s="3005"/>
      <c r="O645" s="3005"/>
      <c r="P645" s="3009" t="str">
        <f t="shared" si="42"/>
        <v/>
      </c>
      <c r="Q645" s="3009" t="str">
        <f t="shared" si="43"/>
        <v/>
      </c>
    </row>
    <row r="646" spans="2:17" hidden="1">
      <c r="B646" s="3002"/>
      <c r="C646" s="3003"/>
      <c r="D646" s="3003"/>
      <c r="E646" s="3003"/>
      <c r="F646" s="3003"/>
      <c r="G646" s="3003"/>
      <c r="H646" s="3004"/>
      <c r="I646" s="3005"/>
      <c r="J646" s="3009" t="str">
        <f t="shared" si="40"/>
        <v/>
      </c>
      <c r="K646" s="3005"/>
      <c r="L646" s="3005"/>
      <c r="M646" s="3009" t="str">
        <f t="shared" si="41"/>
        <v/>
      </c>
      <c r="N646" s="3005"/>
      <c r="O646" s="3005"/>
      <c r="P646" s="3009" t="str">
        <f t="shared" si="42"/>
        <v/>
      </c>
      <c r="Q646" s="3009" t="str">
        <f t="shared" si="43"/>
        <v/>
      </c>
    </row>
    <row r="647" spans="2:17" hidden="1">
      <c r="B647" s="3002"/>
      <c r="C647" s="3003"/>
      <c r="D647" s="3003"/>
      <c r="E647" s="3003"/>
      <c r="F647" s="3003"/>
      <c r="G647" s="3003"/>
      <c r="H647" s="3004"/>
      <c r="I647" s="3005"/>
      <c r="J647" s="3009" t="str">
        <f t="shared" si="40"/>
        <v/>
      </c>
      <c r="K647" s="3005"/>
      <c r="L647" s="3005"/>
      <c r="M647" s="3009" t="str">
        <f t="shared" si="41"/>
        <v/>
      </c>
      <c r="N647" s="3005"/>
      <c r="O647" s="3005"/>
      <c r="P647" s="3009" t="str">
        <f t="shared" si="42"/>
        <v/>
      </c>
      <c r="Q647" s="3009" t="str">
        <f t="shared" si="43"/>
        <v/>
      </c>
    </row>
    <row r="648" spans="2:17" hidden="1">
      <c r="B648" s="3002"/>
      <c r="C648" s="3003"/>
      <c r="D648" s="3003"/>
      <c r="E648" s="3003"/>
      <c r="F648" s="3003"/>
      <c r="G648" s="3003"/>
      <c r="H648" s="3004"/>
      <c r="I648" s="3005"/>
      <c r="J648" s="3009" t="str">
        <f t="shared" si="40"/>
        <v/>
      </c>
      <c r="K648" s="3005"/>
      <c r="L648" s="3005"/>
      <c r="M648" s="3009" t="str">
        <f t="shared" si="41"/>
        <v/>
      </c>
      <c r="N648" s="3005"/>
      <c r="O648" s="3005"/>
      <c r="P648" s="3009" t="str">
        <f t="shared" si="42"/>
        <v/>
      </c>
      <c r="Q648" s="3009" t="str">
        <f t="shared" si="43"/>
        <v/>
      </c>
    </row>
    <row r="649" spans="2:17" hidden="1">
      <c r="B649" s="3002"/>
      <c r="C649" s="3003"/>
      <c r="D649" s="3003"/>
      <c r="E649" s="3003"/>
      <c r="F649" s="3003"/>
      <c r="G649" s="3003"/>
      <c r="H649" s="3004"/>
      <c r="I649" s="3005"/>
      <c r="J649" s="3009" t="str">
        <f t="shared" si="40"/>
        <v/>
      </c>
      <c r="K649" s="3005"/>
      <c r="L649" s="3005"/>
      <c r="M649" s="3009" t="str">
        <f t="shared" si="41"/>
        <v/>
      </c>
      <c r="N649" s="3005"/>
      <c r="O649" s="3005"/>
      <c r="P649" s="3009" t="str">
        <f t="shared" si="42"/>
        <v/>
      </c>
      <c r="Q649" s="3009" t="str">
        <f t="shared" si="43"/>
        <v/>
      </c>
    </row>
    <row r="650" spans="2:17" hidden="1">
      <c r="B650" s="3002"/>
      <c r="C650" s="3003"/>
      <c r="D650" s="3003"/>
      <c r="E650" s="3003"/>
      <c r="F650" s="3003"/>
      <c r="G650" s="3003"/>
      <c r="H650" s="3004"/>
      <c r="I650" s="3005"/>
      <c r="J650" s="3009" t="str">
        <f t="shared" si="40"/>
        <v/>
      </c>
      <c r="K650" s="3005"/>
      <c r="L650" s="3005"/>
      <c r="M650" s="3009" t="str">
        <f t="shared" si="41"/>
        <v/>
      </c>
      <c r="N650" s="3005"/>
      <c r="O650" s="3005"/>
      <c r="P650" s="3009" t="str">
        <f t="shared" si="42"/>
        <v/>
      </c>
      <c r="Q650" s="3009" t="str">
        <f t="shared" si="43"/>
        <v/>
      </c>
    </row>
    <row r="651" spans="2:17" hidden="1">
      <c r="B651" s="3002"/>
      <c r="C651" s="3003"/>
      <c r="D651" s="3003"/>
      <c r="E651" s="3003"/>
      <c r="F651" s="3003"/>
      <c r="G651" s="3003"/>
      <c r="H651" s="3004"/>
      <c r="I651" s="3005"/>
      <c r="J651" s="3009" t="str">
        <f t="shared" si="40"/>
        <v/>
      </c>
      <c r="K651" s="3005"/>
      <c r="L651" s="3005"/>
      <c r="M651" s="3009" t="str">
        <f t="shared" si="41"/>
        <v/>
      </c>
      <c r="N651" s="3005"/>
      <c r="O651" s="3005"/>
      <c r="P651" s="3009" t="str">
        <f t="shared" si="42"/>
        <v/>
      </c>
      <c r="Q651" s="3009" t="str">
        <f t="shared" si="43"/>
        <v/>
      </c>
    </row>
    <row r="652" spans="2:17" hidden="1">
      <c r="B652" s="3002"/>
      <c r="C652" s="3003"/>
      <c r="D652" s="3003"/>
      <c r="E652" s="3003"/>
      <c r="F652" s="3003"/>
      <c r="G652" s="3003"/>
      <c r="H652" s="3004"/>
      <c r="I652" s="3005"/>
      <c r="J652" s="3009" t="str">
        <f t="shared" si="40"/>
        <v/>
      </c>
      <c r="K652" s="3005"/>
      <c r="L652" s="3005"/>
      <c r="M652" s="3009" t="str">
        <f t="shared" si="41"/>
        <v/>
      </c>
      <c r="N652" s="3005"/>
      <c r="O652" s="3005"/>
      <c r="P652" s="3009" t="str">
        <f t="shared" si="42"/>
        <v/>
      </c>
      <c r="Q652" s="3009" t="str">
        <f t="shared" si="43"/>
        <v/>
      </c>
    </row>
    <row r="653" spans="2:17" hidden="1">
      <c r="B653" s="3002"/>
      <c r="C653" s="3003"/>
      <c r="D653" s="3003"/>
      <c r="E653" s="3003"/>
      <c r="F653" s="3003"/>
      <c r="G653" s="3003"/>
      <c r="H653" s="3004"/>
      <c r="I653" s="3005"/>
      <c r="J653" s="3009" t="str">
        <f t="shared" si="40"/>
        <v/>
      </c>
      <c r="K653" s="3005"/>
      <c r="L653" s="3005"/>
      <c r="M653" s="3009" t="str">
        <f t="shared" si="41"/>
        <v/>
      </c>
      <c r="N653" s="3005"/>
      <c r="O653" s="3005"/>
      <c r="P653" s="3009" t="str">
        <f t="shared" si="42"/>
        <v/>
      </c>
      <c r="Q653" s="3009" t="str">
        <f t="shared" si="43"/>
        <v/>
      </c>
    </row>
    <row r="654" spans="2:17" hidden="1">
      <c r="B654" s="3002"/>
      <c r="C654" s="3003"/>
      <c r="D654" s="3003"/>
      <c r="E654" s="3003"/>
      <c r="F654" s="3003"/>
      <c r="G654" s="3003"/>
      <c r="H654" s="3004"/>
      <c r="I654" s="3005"/>
      <c r="J654" s="3009" t="str">
        <f t="shared" si="40"/>
        <v/>
      </c>
      <c r="K654" s="3005"/>
      <c r="L654" s="3005"/>
      <c r="M654" s="3009" t="str">
        <f t="shared" si="41"/>
        <v/>
      </c>
      <c r="N654" s="3005"/>
      <c r="O654" s="3005"/>
      <c r="P654" s="3009" t="str">
        <f t="shared" si="42"/>
        <v/>
      </c>
      <c r="Q654" s="3009" t="str">
        <f t="shared" si="43"/>
        <v/>
      </c>
    </row>
    <row r="655" spans="2:17" hidden="1">
      <c r="B655" s="3002"/>
      <c r="C655" s="3003"/>
      <c r="D655" s="3003"/>
      <c r="E655" s="3003"/>
      <c r="F655" s="3003"/>
      <c r="G655" s="3003"/>
      <c r="H655" s="3004"/>
      <c r="I655" s="3005"/>
      <c r="J655" s="3009" t="str">
        <f t="shared" si="40"/>
        <v/>
      </c>
      <c r="K655" s="3005"/>
      <c r="L655" s="3005"/>
      <c r="M655" s="3009" t="str">
        <f t="shared" si="41"/>
        <v/>
      </c>
      <c r="N655" s="3005"/>
      <c r="O655" s="3005"/>
      <c r="P655" s="3009" t="str">
        <f t="shared" si="42"/>
        <v/>
      </c>
      <c r="Q655" s="3009" t="str">
        <f t="shared" si="43"/>
        <v/>
      </c>
    </row>
    <row r="656" spans="2:17" hidden="1">
      <c r="B656" s="3002"/>
      <c r="C656" s="3003"/>
      <c r="D656" s="3003"/>
      <c r="E656" s="3003"/>
      <c r="F656" s="3003"/>
      <c r="G656" s="3003"/>
      <c r="H656" s="3004"/>
      <c r="I656" s="3005"/>
      <c r="J656" s="3009" t="str">
        <f t="shared" si="40"/>
        <v/>
      </c>
      <c r="K656" s="3005"/>
      <c r="L656" s="3005"/>
      <c r="M656" s="3009" t="str">
        <f t="shared" si="41"/>
        <v/>
      </c>
      <c r="N656" s="3005"/>
      <c r="O656" s="3005"/>
      <c r="P656" s="3009" t="str">
        <f t="shared" si="42"/>
        <v/>
      </c>
      <c r="Q656" s="3009" t="str">
        <f t="shared" si="43"/>
        <v/>
      </c>
    </row>
    <row r="657" spans="2:17" hidden="1">
      <c r="B657" s="3002"/>
      <c r="C657" s="3003"/>
      <c r="D657" s="3003"/>
      <c r="E657" s="3003"/>
      <c r="F657" s="3003"/>
      <c r="G657" s="3003"/>
      <c r="H657" s="3004"/>
      <c r="I657" s="3005"/>
      <c r="J657" s="3009" t="str">
        <f t="shared" si="40"/>
        <v/>
      </c>
      <c r="K657" s="3005"/>
      <c r="L657" s="3005"/>
      <c r="M657" s="3009" t="str">
        <f t="shared" si="41"/>
        <v/>
      </c>
      <c r="N657" s="3005"/>
      <c r="O657" s="3005"/>
      <c r="P657" s="3009" t="str">
        <f t="shared" si="42"/>
        <v/>
      </c>
      <c r="Q657" s="3009" t="str">
        <f t="shared" si="43"/>
        <v/>
      </c>
    </row>
    <row r="658" spans="2:17" hidden="1">
      <c r="B658" s="3002"/>
      <c r="C658" s="3003"/>
      <c r="D658" s="3003"/>
      <c r="E658" s="3003"/>
      <c r="F658" s="3003"/>
      <c r="G658" s="3003"/>
      <c r="H658" s="3004"/>
      <c r="I658" s="3005"/>
      <c r="J658" s="3009" t="str">
        <f t="shared" si="40"/>
        <v/>
      </c>
      <c r="K658" s="3005"/>
      <c r="L658" s="3005"/>
      <c r="M658" s="3009" t="str">
        <f t="shared" si="41"/>
        <v/>
      </c>
      <c r="N658" s="3005"/>
      <c r="O658" s="3005"/>
      <c r="P658" s="3009" t="str">
        <f t="shared" si="42"/>
        <v/>
      </c>
      <c r="Q658" s="3009" t="str">
        <f t="shared" si="43"/>
        <v/>
      </c>
    </row>
    <row r="659" spans="2:17" hidden="1">
      <c r="B659" s="3002"/>
      <c r="C659" s="3003"/>
      <c r="D659" s="3003"/>
      <c r="E659" s="3003"/>
      <c r="F659" s="3003"/>
      <c r="G659" s="3003"/>
      <c r="H659" s="3004"/>
      <c r="I659" s="3005"/>
      <c r="J659" s="3009" t="str">
        <f t="shared" si="40"/>
        <v/>
      </c>
      <c r="K659" s="3005"/>
      <c r="L659" s="3005"/>
      <c r="M659" s="3009" t="str">
        <f t="shared" si="41"/>
        <v/>
      </c>
      <c r="N659" s="3005"/>
      <c r="O659" s="3005"/>
      <c r="P659" s="3009" t="str">
        <f t="shared" si="42"/>
        <v/>
      </c>
      <c r="Q659" s="3009" t="str">
        <f t="shared" si="43"/>
        <v/>
      </c>
    </row>
    <row r="660" spans="2:17" hidden="1">
      <c r="B660" s="3002"/>
      <c r="C660" s="3003"/>
      <c r="D660" s="3003"/>
      <c r="E660" s="3003"/>
      <c r="F660" s="3003"/>
      <c r="G660" s="3003"/>
      <c r="H660" s="3004"/>
      <c r="I660" s="3005"/>
      <c r="J660" s="3009" t="str">
        <f t="shared" si="40"/>
        <v/>
      </c>
      <c r="K660" s="3005"/>
      <c r="L660" s="3005"/>
      <c r="M660" s="3009" t="str">
        <f t="shared" si="41"/>
        <v/>
      </c>
      <c r="N660" s="3005"/>
      <c r="O660" s="3005"/>
      <c r="P660" s="3009" t="str">
        <f t="shared" si="42"/>
        <v/>
      </c>
      <c r="Q660" s="3009" t="str">
        <f t="shared" si="43"/>
        <v/>
      </c>
    </row>
    <row r="661" spans="2:17" hidden="1">
      <c r="B661" s="3002"/>
      <c r="C661" s="3003"/>
      <c r="D661" s="3003"/>
      <c r="E661" s="3003"/>
      <c r="F661" s="3003"/>
      <c r="G661" s="3003"/>
      <c r="H661" s="3004"/>
      <c r="I661" s="3005"/>
      <c r="J661" s="3009" t="str">
        <f t="shared" si="40"/>
        <v/>
      </c>
      <c r="K661" s="3005"/>
      <c r="L661" s="3005"/>
      <c r="M661" s="3009" t="str">
        <f t="shared" si="41"/>
        <v/>
      </c>
      <c r="N661" s="3005"/>
      <c r="O661" s="3005"/>
      <c r="P661" s="3009" t="str">
        <f t="shared" si="42"/>
        <v/>
      </c>
      <c r="Q661" s="3009" t="str">
        <f t="shared" si="43"/>
        <v/>
      </c>
    </row>
    <row r="662" spans="2:17" hidden="1">
      <c r="B662" s="3002"/>
      <c r="C662" s="3003"/>
      <c r="D662" s="3003"/>
      <c r="E662" s="3003"/>
      <c r="F662" s="3003"/>
      <c r="G662" s="3003"/>
      <c r="H662" s="3004"/>
      <c r="I662" s="3005"/>
      <c r="J662" s="3009" t="str">
        <f t="shared" si="40"/>
        <v/>
      </c>
      <c r="K662" s="3005"/>
      <c r="L662" s="3005"/>
      <c r="M662" s="3009" t="str">
        <f t="shared" si="41"/>
        <v/>
      </c>
      <c r="N662" s="3005"/>
      <c r="O662" s="3005"/>
      <c r="P662" s="3009" t="str">
        <f t="shared" si="42"/>
        <v/>
      </c>
      <c r="Q662" s="3009" t="str">
        <f t="shared" si="43"/>
        <v/>
      </c>
    </row>
    <row r="663" spans="2:17" hidden="1">
      <c r="B663" s="3002"/>
      <c r="C663" s="3003"/>
      <c r="D663" s="3003"/>
      <c r="E663" s="3003"/>
      <c r="F663" s="3003"/>
      <c r="G663" s="3003"/>
      <c r="H663" s="3004"/>
      <c r="I663" s="3005"/>
      <c r="J663" s="3009" t="str">
        <f t="shared" si="40"/>
        <v/>
      </c>
      <c r="K663" s="3005"/>
      <c r="L663" s="3005"/>
      <c r="M663" s="3009" t="str">
        <f t="shared" si="41"/>
        <v/>
      </c>
      <c r="N663" s="3005"/>
      <c r="O663" s="3005"/>
      <c r="P663" s="3009" t="str">
        <f t="shared" si="42"/>
        <v/>
      </c>
      <c r="Q663" s="3009" t="str">
        <f t="shared" si="43"/>
        <v/>
      </c>
    </row>
    <row r="664" spans="2:17" hidden="1">
      <c r="B664" s="3002"/>
      <c r="C664" s="3003"/>
      <c r="D664" s="3003"/>
      <c r="E664" s="3003"/>
      <c r="F664" s="3003"/>
      <c r="G664" s="3003"/>
      <c r="H664" s="3004"/>
      <c r="I664" s="3005"/>
      <c r="J664" s="3009" t="str">
        <f t="shared" si="40"/>
        <v/>
      </c>
      <c r="K664" s="3005"/>
      <c r="L664" s="3005"/>
      <c r="M664" s="3009" t="str">
        <f t="shared" si="41"/>
        <v/>
      </c>
      <c r="N664" s="3005"/>
      <c r="O664" s="3005"/>
      <c r="P664" s="3009" t="str">
        <f t="shared" si="42"/>
        <v/>
      </c>
      <c r="Q664" s="3009" t="str">
        <f t="shared" si="43"/>
        <v/>
      </c>
    </row>
    <row r="665" spans="2:17" hidden="1">
      <c r="B665" s="3002"/>
      <c r="C665" s="3003"/>
      <c r="D665" s="3003"/>
      <c r="E665" s="3003"/>
      <c r="F665" s="3003"/>
      <c r="G665" s="3003"/>
      <c r="H665" s="3004"/>
      <c r="I665" s="3005"/>
      <c r="J665" s="3009" t="str">
        <f t="shared" si="40"/>
        <v/>
      </c>
      <c r="K665" s="3005"/>
      <c r="L665" s="3005"/>
      <c r="M665" s="3009" t="str">
        <f t="shared" si="41"/>
        <v/>
      </c>
      <c r="N665" s="3005"/>
      <c r="O665" s="3005"/>
      <c r="P665" s="3009" t="str">
        <f t="shared" si="42"/>
        <v/>
      </c>
      <c r="Q665" s="3009" t="str">
        <f t="shared" si="43"/>
        <v/>
      </c>
    </row>
    <row r="666" spans="2:17" hidden="1">
      <c r="B666" s="3002"/>
      <c r="C666" s="3003"/>
      <c r="D666" s="3003"/>
      <c r="E666" s="3003"/>
      <c r="F666" s="3003"/>
      <c r="G666" s="3003"/>
      <c r="H666" s="3004"/>
      <c r="I666" s="3005"/>
      <c r="J666" s="3009" t="str">
        <f t="shared" si="40"/>
        <v/>
      </c>
      <c r="K666" s="3005"/>
      <c r="L666" s="3005"/>
      <c r="M666" s="3009" t="str">
        <f t="shared" si="41"/>
        <v/>
      </c>
      <c r="N666" s="3005"/>
      <c r="O666" s="3005"/>
      <c r="P666" s="3009" t="str">
        <f t="shared" si="42"/>
        <v/>
      </c>
      <c r="Q666" s="3009" t="str">
        <f t="shared" si="43"/>
        <v/>
      </c>
    </row>
    <row r="667" spans="2:17" hidden="1">
      <c r="B667" s="3002"/>
      <c r="C667" s="3003"/>
      <c r="D667" s="3003"/>
      <c r="E667" s="3003"/>
      <c r="F667" s="3003"/>
      <c r="G667" s="3003"/>
      <c r="H667" s="3004"/>
      <c r="I667" s="3005"/>
      <c r="J667" s="3009" t="str">
        <f t="shared" si="40"/>
        <v/>
      </c>
      <c r="K667" s="3005"/>
      <c r="L667" s="3005"/>
      <c r="M667" s="3009" t="str">
        <f t="shared" si="41"/>
        <v/>
      </c>
      <c r="N667" s="3005"/>
      <c r="O667" s="3005"/>
      <c r="P667" s="3009" t="str">
        <f t="shared" si="42"/>
        <v/>
      </c>
      <c r="Q667" s="3009" t="str">
        <f t="shared" si="43"/>
        <v/>
      </c>
    </row>
    <row r="668" spans="2:17" hidden="1">
      <c r="B668" s="3002"/>
      <c r="C668" s="3003"/>
      <c r="D668" s="3003"/>
      <c r="E668" s="3003"/>
      <c r="F668" s="3003"/>
      <c r="G668" s="3003"/>
      <c r="H668" s="3004"/>
      <c r="I668" s="3005"/>
      <c r="J668" s="3009" t="str">
        <f t="shared" si="40"/>
        <v/>
      </c>
      <c r="K668" s="3005"/>
      <c r="L668" s="3005"/>
      <c r="M668" s="3009" t="str">
        <f t="shared" si="41"/>
        <v/>
      </c>
      <c r="N668" s="3005"/>
      <c r="O668" s="3005"/>
      <c r="P668" s="3009" t="str">
        <f t="shared" si="42"/>
        <v/>
      </c>
      <c r="Q668" s="3009" t="str">
        <f t="shared" si="43"/>
        <v/>
      </c>
    </row>
    <row r="669" spans="2:17" hidden="1">
      <c r="B669" s="3002"/>
      <c r="C669" s="3003"/>
      <c r="D669" s="3003"/>
      <c r="E669" s="3003"/>
      <c r="F669" s="3003"/>
      <c r="G669" s="3003"/>
      <c r="H669" s="3004"/>
      <c r="I669" s="3005"/>
      <c r="J669" s="3009" t="str">
        <f t="shared" si="40"/>
        <v/>
      </c>
      <c r="K669" s="3005"/>
      <c r="L669" s="3005"/>
      <c r="M669" s="3009" t="str">
        <f t="shared" si="41"/>
        <v/>
      </c>
      <c r="N669" s="3005"/>
      <c r="O669" s="3005"/>
      <c r="P669" s="3009" t="str">
        <f t="shared" si="42"/>
        <v/>
      </c>
      <c r="Q669" s="3009" t="str">
        <f t="shared" si="43"/>
        <v/>
      </c>
    </row>
    <row r="670" spans="2:17" hidden="1">
      <c r="B670" s="3002"/>
      <c r="C670" s="3003"/>
      <c r="D670" s="3003"/>
      <c r="E670" s="3003"/>
      <c r="F670" s="3003"/>
      <c r="G670" s="3003"/>
      <c r="H670" s="3004"/>
      <c r="I670" s="3005"/>
      <c r="J670" s="3009" t="str">
        <f t="shared" si="40"/>
        <v/>
      </c>
      <c r="K670" s="3005"/>
      <c r="L670" s="3005"/>
      <c r="M670" s="3009" t="str">
        <f t="shared" si="41"/>
        <v/>
      </c>
      <c r="N670" s="3005"/>
      <c r="O670" s="3005"/>
      <c r="P670" s="3009" t="str">
        <f t="shared" si="42"/>
        <v/>
      </c>
      <c r="Q670" s="3009" t="str">
        <f t="shared" si="43"/>
        <v/>
      </c>
    </row>
    <row r="671" spans="2:17" hidden="1">
      <c r="B671" s="3002"/>
      <c r="C671" s="3003"/>
      <c r="D671" s="3003"/>
      <c r="E671" s="3003"/>
      <c r="F671" s="3003"/>
      <c r="G671" s="3003"/>
      <c r="H671" s="3004"/>
      <c r="I671" s="3005"/>
      <c r="J671" s="3009" t="str">
        <f t="shared" si="40"/>
        <v/>
      </c>
      <c r="K671" s="3005"/>
      <c r="L671" s="3005"/>
      <c r="M671" s="3009" t="str">
        <f t="shared" si="41"/>
        <v/>
      </c>
      <c r="N671" s="3005"/>
      <c r="O671" s="3005"/>
      <c r="P671" s="3009" t="str">
        <f t="shared" si="42"/>
        <v/>
      </c>
      <c r="Q671" s="3009" t="str">
        <f t="shared" si="43"/>
        <v/>
      </c>
    </row>
    <row r="672" spans="2:17" hidden="1">
      <c r="B672" s="3002"/>
      <c r="C672" s="3003"/>
      <c r="D672" s="3003"/>
      <c r="E672" s="3003"/>
      <c r="F672" s="3003"/>
      <c r="G672" s="3003"/>
      <c r="H672" s="3004"/>
      <c r="I672" s="3005"/>
      <c r="J672" s="3009" t="str">
        <f t="shared" si="40"/>
        <v/>
      </c>
      <c r="K672" s="3005"/>
      <c r="L672" s="3005"/>
      <c r="M672" s="3009" t="str">
        <f t="shared" si="41"/>
        <v/>
      </c>
      <c r="N672" s="3005"/>
      <c r="O672" s="3005"/>
      <c r="P672" s="3009" t="str">
        <f t="shared" si="42"/>
        <v/>
      </c>
      <c r="Q672" s="3009" t="str">
        <f t="shared" si="43"/>
        <v/>
      </c>
    </row>
    <row r="673" spans="2:17" hidden="1">
      <c r="B673" s="3002"/>
      <c r="C673" s="3003"/>
      <c r="D673" s="3003"/>
      <c r="E673" s="3003"/>
      <c r="F673" s="3003"/>
      <c r="G673" s="3003"/>
      <c r="H673" s="3004"/>
      <c r="I673" s="3005"/>
      <c r="J673" s="3009" t="str">
        <f t="shared" si="40"/>
        <v/>
      </c>
      <c r="K673" s="3005"/>
      <c r="L673" s="3005"/>
      <c r="M673" s="3009" t="str">
        <f t="shared" si="41"/>
        <v/>
      </c>
      <c r="N673" s="3005"/>
      <c r="O673" s="3005"/>
      <c r="P673" s="3009" t="str">
        <f t="shared" si="42"/>
        <v/>
      </c>
      <c r="Q673" s="3009" t="str">
        <f t="shared" si="43"/>
        <v/>
      </c>
    </row>
    <row r="674" spans="2:17" hidden="1">
      <c r="B674" s="3002"/>
      <c r="C674" s="3003"/>
      <c r="D674" s="3003"/>
      <c r="E674" s="3003"/>
      <c r="F674" s="3003"/>
      <c r="G674" s="3003"/>
      <c r="H674" s="3004"/>
      <c r="I674" s="3005"/>
      <c r="J674" s="3009" t="str">
        <f t="shared" si="40"/>
        <v/>
      </c>
      <c r="K674" s="3005"/>
      <c r="L674" s="3005"/>
      <c r="M674" s="3009" t="str">
        <f t="shared" si="41"/>
        <v/>
      </c>
      <c r="N674" s="3005"/>
      <c r="O674" s="3005"/>
      <c r="P674" s="3009" t="str">
        <f t="shared" si="42"/>
        <v/>
      </c>
      <c r="Q674" s="3009" t="str">
        <f t="shared" si="43"/>
        <v/>
      </c>
    </row>
    <row r="675" spans="2:17" hidden="1">
      <c r="B675" s="3002"/>
      <c r="C675" s="3003"/>
      <c r="D675" s="3003"/>
      <c r="E675" s="3003"/>
      <c r="F675" s="3003"/>
      <c r="G675" s="3003"/>
      <c r="H675" s="3004"/>
      <c r="I675" s="3005"/>
      <c r="J675" s="3009" t="str">
        <f t="shared" si="40"/>
        <v/>
      </c>
      <c r="K675" s="3005"/>
      <c r="L675" s="3005"/>
      <c r="M675" s="3009" t="str">
        <f t="shared" si="41"/>
        <v/>
      </c>
      <c r="N675" s="3005"/>
      <c r="O675" s="3005"/>
      <c r="P675" s="3009" t="str">
        <f t="shared" si="42"/>
        <v/>
      </c>
      <c r="Q675" s="3009" t="str">
        <f t="shared" si="43"/>
        <v/>
      </c>
    </row>
    <row r="676" spans="2:17" hidden="1">
      <c r="B676" s="3002"/>
      <c r="C676" s="3003"/>
      <c r="D676" s="3003"/>
      <c r="E676" s="3003"/>
      <c r="F676" s="3003"/>
      <c r="G676" s="3003"/>
      <c r="H676" s="3004"/>
      <c r="I676" s="3005"/>
      <c r="J676" s="3009" t="str">
        <f t="shared" si="40"/>
        <v/>
      </c>
      <c r="K676" s="3005"/>
      <c r="L676" s="3005"/>
      <c r="M676" s="3009" t="str">
        <f t="shared" si="41"/>
        <v/>
      </c>
      <c r="N676" s="3005"/>
      <c r="O676" s="3005"/>
      <c r="P676" s="3009" t="str">
        <f t="shared" si="42"/>
        <v/>
      </c>
      <c r="Q676" s="3009" t="str">
        <f t="shared" si="43"/>
        <v/>
      </c>
    </row>
    <row r="677" spans="2:17" hidden="1">
      <c r="B677" s="3002"/>
      <c r="C677" s="3003"/>
      <c r="D677" s="3003"/>
      <c r="E677" s="3003"/>
      <c r="F677" s="3003"/>
      <c r="G677" s="3003"/>
      <c r="H677" s="3004"/>
      <c r="I677" s="3005"/>
      <c r="J677" s="3009" t="str">
        <f t="shared" si="40"/>
        <v/>
      </c>
      <c r="K677" s="3005"/>
      <c r="L677" s="3005"/>
      <c r="M677" s="3009" t="str">
        <f t="shared" si="41"/>
        <v/>
      </c>
      <c r="N677" s="3005"/>
      <c r="O677" s="3005"/>
      <c r="P677" s="3009" t="str">
        <f t="shared" si="42"/>
        <v/>
      </c>
      <c r="Q677" s="3009" t="str">
        <f t="shared" si="43"/>
        <v/>
      </c>
    </row>
    <row r="678" spans="2:17" hidden="1">
      <c r="B678" s="3002"/>
      <c r="C678" s="3003"/>
      <c r="D678" s="3003"/>
      <c r="E678" s="3003"/>
      <c r="F678" s="3003"/>
      <c r="G678" s="3003"/>
      <c r="H678" s="3004"/>
      <c r="I678" s="3005"/>
      <c r="J678" s="3009" t="str">
        <f t="shared" si="40"/>
        <v/>
      </c>
      <c r="K678" s="3005"/>
      <c r="L678" s="3005"/>
      <c r="M678" s="3009" t="str">
        <f t="shared" si="41"/>
        <v/>
      </c>
      <c r="N678" s="3005"/>
      <c r="O678" s="3005"/>
      <c r="P678" s="3009" t="str">
        <f t="shared" si="42"/>
        <v/>
      </c>
      <c r="Q678" s="3009" t="str">
        <f t="shared" si="43"/>
        <v/>
      </c>
    </row>
    <row r="679" spans="2:17" hidden="1">
      <c r="B679" s="3002"/>
      <c r="C679" s="3003"/>
      <c r="D679" s="3003"/>
      <c r="E679" s="3003"/>
      <c r="F679" s="3003"/>
      <c r="G679" s="3003"/>
      <c r="H679" s="3004"/>
      <c r="I679" s="3005"/>
      <c r="J679" s="3009" t="str">
        <f t="shared" si="40"/>
        <v/>
      </c>
      <c r="K679" s="3005"/>
      <c r="L679" s="3005"/>
      <c r="M679" s="3009" t="str">
        <f t="shared" si="41"/>
        <v/>
      </c>
      <c r="N679" s="3005"/>
      <c r="O679" s="3005"/>
      <c r="P679" s="3009" t="str">
        <f t="shared" si="42"/>
        <v/>
      </c>
      <c r="Q679" s="3009" t="str">
        <f t="shared" si="43"/>
        <v/>
      </c>
    </row>
    <row r="680" spans="2:17" hidden="1">
      <c r="B680" s="3002"/>
      <c r="C680" s="3003"/>
      <c r="D680" s="3003"/>
      <c r="E680" s="3003"/>
      <c r="F680" s="3003"/>
      <c r="G680" s="3003"/>
      <c r="H680" s="3004"/>
      <c r="I680" s="3005"/>
      <c r="J680" s="3009" t="str">
        <f t="shared" si="40"/>
        <v/>
      </c>
      <c r="K680" s="3005"/>
      <c r="L680" s="3005"/>
      <c r="M680" s="3009" t="str">
        <f t="shared" si="41"/>
        <v/>
      </c>
      <c r="N680" s="3005"/>
      <c r="O680" s="3005"/>
      <c r="P680" s="3009" t="str">
        <f t="shared" si="42"/>
        <v/>
      </c>
      <c r="Q680" s="3009" t="str">
        <f t="shared" si="43"/>
        <v/>
      </c>
    </row>
    <row r="681" spans="2:17" hidden="1">
      <c r="B681" s="3002"/>
      <c r="C681" s="3003"/>
      <c r="D681" s="3003"/>
      <c r="E681" s="3003"/>
      <c r="F681" s="3003"/>
      <c r="G681" s="3003"/>
      <c r="H681" s="3004"/>
      <c r="I681" s="3005"/>
      <c r="J681" s="3009" t="str">
        <f t="shared" si="40"/>
        <v/>
      </c>
      <c r="K681" s="3005"/>
      <c r="L681" s="3005"/>
      <c r="M681" s="3009" t="str">
        <f t="shared" si="41"/>
        <v/>
      </c>
      <c r="N681" s="3005"/>
      <c r="O681" s="3005"/>
      <c r="P681" s="3009" t="str">
        <f t="shared" si="42"/>
        <v/>
      </c>
      <c r="Q681" s="3009" t="str">
        <f t="shared" si="43"/>
        <v/>
      </c>
    </row>
    <row r="682" spans="2:17" hidden="1">
      <c r="B682" s="3002"/>
      <c r="C682" s="3003"/>
      <c r="D682" s="3003"/>
      <c r="E682" s="3003"/>
      <c r="F682" s="3003"/>
      <c r="G682" s="3003"/>
      <c r="H682" s="3004"/>
      <c r="I682" s="3005"/>
      <c r="J682" s="3009" t="str">
        <f t="shared" si="40"/>
        <v/>
      </c>
      <c r="K682" s="3005"/>
      <c r="L682" s="3005"/>
      <c r="M682" s="3009" t="str">
        <f t="shared" si="41"/>
        <v/>
      </c>
      <c r="N682" s="3005"/>
      <c r="O682" s="3005"/>
      <c r="P682" s="3009" t="str">
        <f t="shared" si="42"/>
        <v/>
      </c>
      <c r="Q682" s="3009" t="str">
        <f t="shared" si="43"/>
        <v/>
      </c>
    </row>
    <row r="683" spans="2:17" hidden="1">
      <c r="B683" s="3002"/>
      <c r="C683" s="3003"/>
      <c r="D683" s="3003"/>
      <c r="E683" s="3003"/>
      <c r="F683" s="3003"/>
      <c r="G683" s="3003"/>
      <c r="H683" s="3004"/>
      <c r="I683" s="3005"/>
      <c r="J683" s="3009" t="str">
        <f t="shared" si="40"/>
        <v/>
      </c>
      <c r="K683" s="3005"/>
      <c r="L683" s="3005"/>
      <c r="M683" s="3009" t="str">
        <f t="shared" si="41"/>
        <v/>
      </c>
      <c r="N683" s="3005"/>
      <c r="O683" s="3005"/>
      <c r="P683" s="3009" t="str">
        <f t="shared" si="42"/>
        <v/>
      </c>
      <c r="Q683" s="3009" t="str">
        <f t="shared" si="43"/>
        <v/>
      </c>
    </row>
    <row r="684" spans="2:17" hidden="1">
      <c r="B684" s="3002"/>
      <c r="C684" s="3003"/>
      <c r="D684" s="3003"/>
      <c r="E684" s="3003"/>
      <c r="F684" s="3003"/>
      <c r="G684" s="3003"/>
      <c r="H684" s="3004"/>
      <c r="I684" s="3005"/>
      <c r="J684" s="3009" t="str">
        <f t="shared" si="40"/>
        <v/>
      </c>
      <c r="K684" s="3005"/>
      <c r="L684" s="3005"/>
      <c r="M684" s="3009" t="str">
        <f t="shared" si="41"/>
        <v/>
      </c>
      <c r="N684" s="3005"/>
      <c r="O684" s="3005"/>
      <c r="P684" s="3009" t="str">
        <f t="shared" si="42"/>
        <v/>
      </c>
      <c r="Q684" s="3009" t="str">
        <f t="shared" si="43"/>
        <v/>
      </c>
    </row>
    <row r="685" spans="2:17" hidden="1">
      <c r="B685" s="3002"/>
      <c r="C685" s="3003"/>
      <c r="D685" s="3003"/>
      <c r="E685" s="3003"/>
      <c r="F685" s="3003"/>
      <c r="G685" s="3003"/>
      <c r="H685" s="3004"/>
      <c r="I685" s="3005"/>
      <c r="J685" s="3009" t="str">
        <f t="shared" si="40"/>
        <v/>
      </c>
      <c r="K685" s="3005"/>
      <c r="L685" s="3005"/>
      <c r="M685" s="3009" t="str">
        <f t="shared" si="41"/>
        <v/>
      </c>
      <c r="N685" s="3005"/>
      <c r="O685" s="3005"/>
      <c r="P685" s="3009" t="str">
        <f t="shared" si="42"/>
        <v/>
      </c>
      <c r="Q685" s="3009" t="str">
        <f t="shared" si="43"/>
        <v/>
      </c>
    </row>
    <row r="686" spans="2:17" hidden="1">
      <c r="B686" s="3002"/>
      <c r="C686" s="3003"/>
      <c r="D686" s="3003"/>
      <c r="E686" s="3003"/>
      <c r="F686" s="3003"/>
      <c r="G686" s="3003"/>
      <c r="H686" s="3004"/>
      <c r="I686" s="3005"/>
      <c r="J686" s="3009" t="str">
        <f t="shared" si="40"/>
        <v/>
      </c>
      <c r="K686" s="3005"/>
      <c r="L686" s="3005"/>
      <c r="M686" s="3009" t="str">
        <f t="shared" si="41"/>
        <v/>
      </c>
      <c r="N686" s="3005"/>
      <c r="O686" s="3005"/>
      <c r="P686" s="3009" t="str">
        <f t="shared" si="42"/>
        <v/>
      </c>
      <c r="Q686" s="3009" t="str">
        <f t="shared" si="43"/>
        <v/>
      </c>
    </row>
    <row r="687" spans="2:17" hidden="1">
      <c r="B687" s="3002"/>
      <c r="C687" s="3003"/>
      <c r="D687" s="3003"/>
      <c r="E687" s="3003"/>
      <c r="F687" s="3003"/>
      <c r="G687" s="3003"/>
      <c r="H687" s="3004"/>
      <c r="I687" s="3005"/>
      <c r="J687" s="3009" t="str">
        <f t="shared" si="40"/>
        <v/>
      </c>
      <c r="K687" s="3005"/>
      <c r="L687" s="3005"/>
      <c r="M687" s="3009" t="str">
        <f t="shared" si="41"/>
        <v/>
      </c>
      <c r="N687" s="3005"/>
      <c r="O687" s="3005"/>
      <c r="P687" s="3009" t="str">
        <f t="shared" si="42"/>
        <v/>
      </c>
      <c r="Q687" s="3009" t="str">
        <f t="shared" si="43"/>
        <v/>
      </c>
    </row>
    <row r="688" spans="2:17" hidden="1">
      <c r="B688" s="3002"/>
      <c r="C688" s="3003"/>
      <c r="D688" s="3003"/>
      <c r="E688" s="3003"/>
      <c r="F688" s="3003"/>
      <c r="G688" s="3003"/>
      <c r="H688" s="3004"/>
      <c r="I688" s="3005"/>
      <c r="J688" s="3009" t="str">
        <f t="shared" si="40"/>
        <v/>
      </c>
      <c r="K688" s="3005"/>
      <c r="L688" s="3005"/>
      <c r="M688" s="3009" t="str">
        <f t="shared" si="41"/>
        <v/>
      </c>
      <c r="N688" s="3005"/>
      <c r="O688" s="3005"/>
      <c r="P688" s="3009" t="str">
        <f t="shared" si="42"/>
        <v/>
      </c>
      <c r="Q688" s="3009" t="str">
        <f t="shared" si="43"/>
        <v/>
      </c>
    </row>
    <row r="689" spans="2:17" hidden="1">
      <c r="B689" s="3002"/>
      <c r="C689" s="3003"/>
      <c r="D689" s="3003"/>
      <c r="E689" s="3003"/>
      <c r="F689" s="3003"/>
      <c r="G689" s="3003"/>
      <c r="H689" s="3004"/>
      <c r="I689" s="3005"/>
      <c r="J689" s="3009" t="str">
        <f t="shared" si="40"/>
        <v/>
      </c>
      <c r="K689" s="3005"/>
      <c r="L689" s="3005"/>
      <c r="M689" s="3009" t="str">
        <f t="shared" si="41"/>
        <v/>
      </c>
      <c r="N689" s="3005"/>
      <c r="O689" s="3005"/>
      <c r="P689" s="3009" t="str">
        <f t="shared" si="42"/>
        <v/>
      </c>
      <c r="Q689" s="3009" t="str">
        <f t="shared" si="43"/>
        <v/>
      </c>
    </row>
    <row r="690" spans="2:17" hidden="1">
      <c r="B690" s="3002"/>
      <c r="C690" s="3003"/>
      <c r="D690" s="3003"/>
      <c r="E690" s="3003"/>
      <c r="F690" s="3003"/>
      <c r="G690" s="3003"/>
      <c r="H690" s="3004"/>
      <c r="I690" s="3005"/>
      <c r="J690" s="3009" t="str">
        <f t="shared" si="40"/>
        <v/>
      </c>
      <c r="K690" s="3005"/>
      <c r="L690" s="3005"/>
      <c r="M690" s="3009" t="str">
        <f t="shared" si="41"/>
        <v/>
      </c>
      <c r="N690" s="3005"/>
      <c r="O690" s="3005"/>
      <c r="P690" s="3009" t="str">
        <f t="shared" si="42"/>
        <v/>
      </c>
      <c r="Q690" s="3009" t="str">
        <f t="shared" si="43"/>
        <v/>
      </c>
    </row>
    <row r="691" spans="2:17" hidden="1">
      <c r="B691" s="3002"/>
      <c r="C691" s="3003"/>
      <c r="D691" s="3003"/>
      <c r="E691" s="3003"/>
      <c r="F691" s="3003"/>
      <c r="G691" s="3003"/>
      <c r="H691" s="3004"/>
      <c r="I691" s="3005"/>
      <c r="J691" s="3009" t="str">
        <f t="shared" si="40"/>
        <v/>
      </c>
      <c r="K691" s="3005"/>
      <c r="L691" s="3005"/>
      <c r="M691" s="3009" t="str">
        <f t="shared" si="41"/>
        <v/>
      </c>
      <c r="N691" s="3005"/>
      <c r="O691" s="3005"/>
      <c r="P691" s="3009" t="str">
        <f t="shared" si="42"/>
        <v/>
      </c>
      <c r="Q691" s="3009" t="str">
        <f t="shared" si="43"/>
        <v/>
      </c>
    </row>
    <row r="692" spans="2:17" hidden="1">
      <c r="B692" s="3002"/>
      <c r="C692" s="3003"/>
      <c r="D692" s="3003"/>
      <c r="E692" s="3003"/>
      <c r="F692" s="3003"/>
      <c r="G692" s="3003"/>
      <c r="H692" s="3004"/>
      <c r="I692" s="3005"/>
      <c r="J692" s="3009" t="str">
        <f t="shared" si="40"/>
        <v/>
      </c>
      <c r="K692" s="3005"/>
      <c r="L692" s="3005"/>
      <c r="M692" s="3009" t="str">
        <f t="shared" si="41"/>
        <v/>
      </c>
      <c r="N692" s="3005"/>
      <c r="O692" s="3005"/>
      <c r="P692" s="3009" t="str">
        <f t="shared" si="42"/>
        <v/>
      </c>
      <c r="Q692" s="3009" t="str">
        <f t="shared" si="43"/>
        <v/>
      </c>
    </row>
    <row r="693" spans="2:17" hidden="1">
      <c r="B693" s="3002"/>
      <c r="C693" s="3003"/>
      <c r="D693" s="3003"/>
      <c r="E693" s="3003"/>
      <c r="F693" s="3003"/>
      <c r="G693" s="3003"/>
      <c r="H693" s="3004"/>
      <c r="I693" s="3005"/>
      <c r="J693" s="3009" t="str">
        <f t="shared" si="40"/>
        <v/>
      </c>
      <c r="K693" s="3005"/>
      <c r="L693" s="3005"/>
      <c r="M693" s="3009" t="str">
        <f t="shared" si="41"/>
        <v/>
      </c>
      <c r="N693" s="3005"/>
      <c r="O693" s="3005"/>
      <c r="P693" s="3009" t="str">
        <f t="shared" si="42"/>
        <v/>
      </c>
      <c r="Q693" s="3009" t="str">
        <f t="shared" si="43"/>
        <v/>
      </c>
    </row>
    <row r="694" spans="2:17" hidden="1">
      <c r="B694" s="3002"/>
      <c r="C694" s="3003"/>
      <c r="D694" s="3003"/>
      <c r="E694" s="3003"/>
      <c r="F694" s="3003"/>
      <c r="G694" s="3003"/>
      <c r="H694" s="3004"/>
      <c r="I694" s="3005"/>
      <c r="J694" s="3009" t="str">
        <f t="shared" si="40"/>
        <v/>
      </c>
      <c r="K694" s="3005"/>
      <c r="L694" s="3005"/>
      <c r="M694" s="3009" t="str">
        <f t="shared" si="41"/>
        <v/>
      </c>
      <c r="N694" s="3005"/>
      <c r="O694" s="3005"/>
      <c r="P694" s="3009" t="str">
        <f t="shared" si="42"/>
        <v/>
      </c>
      <c r="Q694" s="3009" t="str">
        <f t="shared" si="43"/>
        <v/>
      </c>
    </row>
    <row r="695" spans="2:17" hidden="1">
      <c r="B695" s="3002"/>
      <c r="C695" s="3003"/>
      <c r="D695" s="3003"/>
      <c r="E695" s="3003"/>
      <c r="F695" s="3003"/>
      <c r="G695" s="3003"/>
      <c r="H695" s="3004"/>
      <c r="I695" s="3005"/>
      <c r="J695" s="3009" t="str">
        <f t="shared" si="40"/>
        <v/>
      </c>
      <c r="K695" s="3005"/>
      <c r="L695" s="3005"/>
      <c r="M695" s="3009" t="str">
        <f t="shared" si="41"/>
        <v/>
      </c>
      <c r="N695" s="3005"/>
      <c r="O695" s="3005"/>
      <c r="P695" s="3009" t="str">
        <f t="shared" si="42"/>
        <v/>
      </c>
      <c r="Q695" s="3009" t="str">
        <f t="shared" si="43"/>
        <v/>
      </c>
    </row>
    <row r="696" spans="2:17" hidden="1">
      <c r="B696" s="3002"/>
      <c r="C696" s="3003"/>
      <c r="D696" s="3003"/>
      <c r="E696" s="3003"/>
      <c r="F696" s="3003"/>
      <c r="G696" s="3003"/>
      <c r="H696" s="3004"/>
      <c r="I696" s="3005"/>
      <c r="J696" s="3009" t="str">
        <f t="shared" ref="J696:J759" si="44">IF(OR(C696="Yes",D696="Yes",E696="Yes",F696="Yes",G696="Yes",I696="High",H696&gt;$C$8),"High",IF(OR(AND(H696&gt;$C$9,H696&lt;=$D$9),I696="Medium"),"Medium",IF(I696="Low","Low",IF(H696="","","Low"))))</f>
        <v/>
      </c>
      <c r="K696" s="3005"/>
      <c r="L696" s="3005"/>
      <c r="M696" s="3009" t="str">
        <f t="shared" ref="M696:M759" si="45">IF(OR(K696="Very high",L696="Very high"),"Very high",IF(OR(K696="High",L696="High"),"High",IF(OR(K696="Medium",L696="Medium"),"Medium",IF(OR(K696="Low",L696="Low"),"Low",""))))</f>
        <v/>
      </c>
      <c r="N696" s="3005"/>
      <c r="O696" s="3005"/>
      <c r="P696" s="3009" t="str">
        <f t="shared" ref="P696:P759" si="46">IF(OR(N696="Very high",O696="Very high"),"Very high",IF(OR(N696="High",O696="High"),"High",IF(OR(N696="Medium",O696="Medium"),"Medium",IF(OR(N696="Low",O696="Low"),"Low",""))))</f>
        <v/>
      </c>
      <c r="Q696" s="3009" t="str">
        <f t="shared" ref="Q696:Q759" si="47">IF(M696="Very high", "Very high", IF(OR(J696="High",M696="High"),"High",IF(OR(J696="Medium",M696="Medium"),"Medium",IF(OR(J696="Low",M696="Low"),"Low",""))))</f>
        <v/>
      </c>
    </row>
    <row r="697" spans="2:17" hidden="1">
      <c r="B697" s="3002"/>
      <c r="C697" s="3003"/>
      <c r="D697" s="3003"/>
      <c r="E697" s="3003"/>
      <c r="F697" s="3003"/>
      <c r="G697" s="3003"/>
      <c r="H697" s="3004"/>
      <c r="I697" s="3005"/>
      <c r="J697" s="3009" t="str">
        <f t="shared" si="44"/>
        <v/>
      </c>
      <c r="K697" s="3005"/>
      <c r="L697" s="3005"/>
      <c r="M697" s="3009" t="str">
        <f t="shared" si="45"/>
        <v/>
      </c>
      <c r="N697" s="3005"/>
      <c r="O697" s="3005"/>
      <c r="P697" s="3009" t="str">
        <f t="shared" si="46"/>
        <v/>
      </c>
      <c r="Q697" s="3009" t="str">
        <f t="shared" si="47"/>
        <v/>
      </c>
    </row>
    <row r="698" spans="2:17" hidden="1">
      <c r="B698" s="3002"/>
      <c r="C698" s="3003"/>
      <c r="D698" s="3003"/>
      <c r="E698" s="3003"/>
      <c r="F698" s="3003"/>
      <c r="G698" s="3003"/>
      <c r="H698" s="3004"/>
      <c r="I698" s="3005"/>
      <c r="J698" s="3009" t="str">
        <f t="shared" si="44"/>
        <v/>
      </c>
      <c r="K698" s="3005"/>
      <c r="L698" s="3005"/>
      <c r="M698" s="3009" t="str">
        <f t="shared" si="45"/>
        <v/>
      </c>
      <c r="N698" s="3005"/>
      <c r="O698" s="3005"/>
      <c r="P698" s="3009" t="str">
        <f t="shared" si="46"/>
        <v/>
      </c>
      <c r="Q698" s="3009" t="str">
        <f t="shared" si="47"/>
        <v/>
      </c>
    </row>
    <row r="699" spans="2:17" hidden="1">
      <c r="B699" s="3002"/>
      <c r="C699" s="3003"/>
      <c r="D699" s="3003"/>
      <c r="E699" s="3003"/>
      <c r="F699" s="3003"/>
      <c r="G699" s="3003"/>
      <c r="H699" s="3004"/>
      <c r="I699" s="3005"/>
      <c r="J699" s="3009" t="str">
        <f t="shared" si="44"/>
        <v/>
      </c>
      <c r="K699" s="3005"/>
      <c r="L699" s="3005"/>
      <c r="M699" s="3009" t="str">
        <f t="shared" si="45"/>
        <v/>
      </c>
      <c r="N699" s="3005"/>
      <c r="O699" s="3005"/>
      <c r="P699" s="3009" t="str">
        <f t="shared" si="46"/>
        <v/>
      </c>
      <c r="Q699" s="3009" t="str">
        <f t="shared" si="47"/>
        <v/>
      </c>
    </row>
    <row r="700" spans="2:17" hidden="1">
      <c r="B700" s="3002"/>
      <c r="C700" s="3003"/>
      <c r="D700" s="3003"/>
      <c r="E700" s="3003"/>
      <c r="F700" s="3003"/>
      <c r="G700" s="3003"/>
      <c r="H700" s="3004"/>
      <c r="I700" s="3005"/>
      <c r="J700" s="3009" t="str">
        <f t="shared" si="44"/>
        <v/>
      </c>
      <c r="K700" s="3005"/>
      <c r="L700" s="3005"/>
      <c r="M700" s="3009" t="str">
        <f t="shared" si="45"/>
        <v/>
      </c>
      <c r="N700" s="3005"/>
      <c r="O700" s="3005"/>
      <c r="P700" s="3009" t="str">
        <f t="shared" si="46"/>
        <v/>
      </c>
      <c r="Q700" s="3009" t="str">
        <f t="shared" si="47"/>
        <v/>
      </c>
    </row>
    <row r="701" spans="2:17" hidden="1">
      <c r="B701" s="3002"/>
      <c r="C701" s="3003"/>
      <c r="D701" s="3003"/>
      <c r="E701" s="3003"/>
      <c r="F701" s="3003"/>
      <c r="G701" s="3003"/>
      <c r="H701" s="3004"/>
      <c r="I701" s="3005"/>
      <c r="J701" s="3009" t="str">
        <f t="shared" si="44"/>
        <v/>
      </c>
      <c r="K701" s="3005"/>
      <c r="L701" s="3005"/>
      <c r="M701" s="3009" t="str">
        <f t="shared" si="45"/>
        <v/>
      </c>
      <c r="N701" s="3005"/>
      <c r="O701" s="3005"/>
      <c r="P701" s="3009" t="str">
        <f t="shared" si="46"/>
        <v/>
      </c>
      <c r="Q701" s="3009" t="str">
        <f t="shared" si="47"/>
        <v/>
      </c>
    </row>
    <row r="702" spans="2:17" hidden="1">
      <c r="B702" s="3002"/>
      <c r="C702" s="3003"/>
      <c r="D702" s="3003"/>
      <c r="E702" s="3003"/>
      <c r="F702" s="3003"/>
      <c r="G702" s="3003"/>
      <c r="H702" s="3004"/>
      <c r="I702" s="3005"/>
      <c r="J702" s="3009" t="str">
        <f t="shared" si="44"/>
        <v/>
      </c>
      <c r="K702" s="3005"/>
      <c r="L702" s="3005"/>
      <c r="M702" s="3009" t="str">
        <f t="shared" si="45"/>
        <v/>
      </c>
      <c r="N702" s="3005"/>
      <c r="O702" s="3005"/>
      <c r="P702" s="3009" t="str">
        <f t="shared" si="46"/>
        <v/>
      </c>
      <c r="Q702" s="3009" t="str">
        <f t="shared" si="47"/>
        <v/>
      </c>
    </row>
    <row r="703" spans="2:17" hidden="1">
      <c r="B703" s="3002"/>
      <c r="C703" s="3003"/>
      <c r="D703" s="3003"/>
      <c r="E703" s="3003"/>
      <c r="F703" s="3003"/>
      <c r="G703" s="3003"/>
      <c r="H703" s="3004"/>
      <c r="I703" s="3005"/>
      <c r="J703" s="3009" t="str">
        <f t="shared" si="44"/>
        <v/>
      </c>
      <c r="K703" s="3005"/>
      <c r="L703" s="3005"/>
      <c r="M703" s="3009" t="str">
        <f t="shared" si="45"/>
        <v/>
      </c>
      <c r="N703" s="3005"/>
      <c r="O703" s="3005"/>
      <c r="P703" s="3009" t="str">
        <f t="shared" si="46"/>
        <v/>
      </c>
      <c r="Q703" s="3009" t="str">
        <f t="shared" si="47"/>
        <v/>
      </c>
    </row>
    <row r="704" spans="2:17" hidden="1">
      <c r="B704" s="3002"/>
      <c r="C704" s="3003"/>
      <c r="D704" s="3003"/>
      <c r="E704" s="3003"/>
      <c r="F704" s="3003"/>
      <c r="G704" s="3003"/>
      <c r="H704" s="3004"/>
      <c r="I704" s="3005"/>
      <c r="J704" s="3009" t="str">
        <f t="shared" si="44"/>
        <v/>
      </c>
      <c r="K704" s="3005"/>
      <c r="L704" s="3005"/>
      <c r="M704" s="3009" t="str">
        <f t="shared" si="45"/>
        <v/>
      </c>
      <c r="N704" s="3005"/>
      <c r="O704" s="3005"/>
      <c r="P704" s="3009" t="str">
        <f t="shared" si="46"/>
        <v/>
      </c>
      <c r="Q704" s="3009" t="str">
        <f t="shared" si="47"/>
        <v/>
      </c>
    </row>
    <row r="705" spans="2:17" hidden="1">
      <c r="B705" s="3002"/>
      <c r="C705" s="3003"/>
      <c r="D705" s="3003"/>
      <c r="E705" s="3003"/>
      <c r="F705" s="3003"/>
      <c r="G705" s="3003"/>
      <c r="H705" s="3004"/>
      <c r="I705" s="3005"/>
      <c r="J705" s="3009" t="str">
        <f t="shared" si="44"/>
        <v/>
      </c>
      <c r="K705" s="3005"/>
      <c r="L705" s="3005"/>
      <c r="M705" s="3009" t="str">
        <f t="shared" si="45"/>
        <v/>
      </c>
      <c r="N705" s="3005"/>
      <c r="O705" s="3005"/>
      <c r="P705" s="3009" t="str">
        <f t="shared" si="46"/>
        <v/>
      </c>
      <c r="Q705" s="3009" t="str">
        <f t="shared" si="47"/>
        <v/>
      </c>
    </row>
    <row r="706" spans="2:17" hidden="1">
      <c r="B706" s="3002"/>
      <c r="C706" s="3003"/>
      <c r="D706" s="3003"/>
      <c r="E706" s="3003"/>
      <c r="F706" s="3003"/>
      <c r="G706" s="3003"/>
      <c r="H706" s="3004"/>
      <c r="I706" s="3005"/>
      <c r="J706" s="3009" t="str">
        <f t="shared" si="44"/>
        <v/>
      </c>
      <c r="K706" s="3005"/>
      <c r="L706" s="3005"/>
      <c r="M706" s="3009" t="str">
        <f t="shared" si="45"/>
        <v/>
      </c>
      <c r="N706" s="3005"/>
      <c r="O706" s="3005"/>
      <c r="P706" s="3009" t="str">
        <f t="shared" si="46"/>
        <v/>
      </c>
      <c r="Q706" s="3009" t="str">
        <f t="shared" si="47"/>
        <v/>
      </c>
    </row>
    <row r="707" spans="2:17" hidden="1">
      <c r="B707" s="3002"/>
      <c r="C707" s="3003"/>
      <c r="D707" s="3003"/>
      <c r="E707" s="3003"/>
      <c r="F707" s="3003"/>
      <c r="G707" s="3003"/>
      <c r="H707" s="3004"/>
      <c r="I707" s="3005"/>
      <c r="J707" s="3009" t="str">
        <f t="shared" si="44"/>
        <v/>
      </c>
      <c r="K707" s="3005"/>
      <c r="L707" s="3005"/>
      <c r="M707" s="3009" t="str">
        <f t="shared" si="45"/>
        <v/>
      </c>
      <c r="N707" s="3005"/>
      <c r="O707" s="3005"/>
      <c r="P707" s="3009" t="str">
        <f t="shared" si="46"/>
        <v/>
      </c>
      <c r="Q707" s="3009" t="str">
        <f t="shared" si="47"/>
        <v/>
      </c>
    </row>
    <row r="708" spans="2:17" hidden="1">
      <c r="B708" s="3002"/>
      <c r="C708" s="3003"/>
      <c r="D708" s="3003"/>
      <c r="E708" s="3003"/>
      <c r="F708" s="3003"/>
      <c r="G708" s="3003"/>
      <c r="H708" s="3004"/>
      <c r="I708" s="3005"/>
      <c r="J708" s="3009" t="str">
        <f t="shared" si="44"/>
        <v/>
      </c>
      <c r="K708" s="3005"/>
      <c r="L708" s="3005"/>
      <c r="M708" s="3009" t="str">
        <f t="shared" si="45"/>
        <v/>
      </c>
      <c r="N708" s="3005"/>
      <c r="O708" s="3005"/>
      <c r="P708" s="3009" t="str">
        <f t="shared" si="46"/>
        <v/>
      </c>
      <c r="Q708" s="3009" t="str">
        <f t="shared" si="47"/>
        <v/>
      </c>
    </row>
    <row r="709" spans="2:17" hidden="1">
      <c r="B709" s="3002"/>
      <c r="C709" s="3003"/>
      <c r="D709" s="3003"/>
      <c r="E709" s="3003"/>
      <c r="F709" s="3003"/>
      <c r="G709" s="3003"/>
      <c r="H709" s="3004"/>
      <c r="I709" s="3005"/>
      <c r="J709" s="3009" t="str">
        <f t="shared" si="44"/>
        <v/>
      </c>
      <c r="K709" s="3005"/>
      <c r="L709" s="3005"/>
      <c r="M709" s="3009" t="str">
        <f t="shared" si="45"/>
        <v/>
      </c>
      <c r="N709" s="3005"/>
      <c r="O709" s="3005"/>
      <c r="P709" s="3009" t="str">
        <f t="shared" si="46"/>
        <v/>
      </c>
      <c r="Q709" s="3009" t="str">
        <f t="shared" si="47"/>
        <v/>
      </c>
    </row>
    <row r="710" spans="2:17" hidden="1">
      <c r="B710" s="3002"/>
      <c r="C710" s="3003"/>
      <c r="D710" s="3003"/>
      <c r="E710" s="3003"/>
      <c r="F710" s="3003"/>
      <c r="G710" s="3003"/>
      <c r="H710" s="3004"/>
      <c r="I710" s="3005"/>
      <c r="J710" s="3009" t="str">
        <f t="shared" si="44"/>
        <v/>
      </c>
      <c r="K710" s="3005"/>
      <c r="L710" s="3005"/>
      <c r="M710" s="3009" t="str">
        <f t="shared" si="45"/>
        <v/>
      </c>
      <c r="N710" s="3005"/>
      <c r="O710" s="3005"/>
      <c r="P710" s="3009" t="str">
        <f t="shared" si="46"/>
        <v/>
      </c>
      <c r="Q710" s="3009" t="str">
        <f t="shared" si="47"/>
        <v/>
      </c>
    </row>
    <row r="711" spans="2:17" hidden="1">
      <c r="B711" s="3002"/>
      <c r="C711" s="3003"/>
      <c r="D711" s="3003"/>
      <c r="E711" s="3003"/>
      <c r="F711" s="3003"/>
      <c r="G711" s="3003"/>
      <c r="H711" s="3004"/>
      <c r="I711" s="3005"/>
      <c r="J711" s="3009" t="str">
        <f t="shared" si="44"/>
        <v/>
      </c>
      <c r="K711" s="3005"/>
      <c r="L711" s="3005"/>
      <c r="M711" s="3009" t="str">
        <f t="shared" si="45"/>
        <v/>
      </c>
      <c r="N711" s="3005"/>
      <c r="O711" s="3005"/>
      <c r="P711" s="3009" t="str">
        <f t="shared" si="46"/>
        <v/>
      </c>
      <c r="Q711" s="3009" t="str">
        <f t="shared" si="47"/>
        <v/>
      </c>
    </row>
    <row r="712" spans="2:17" hidden="1">
      <c r="B712" s="3002"/>
      <c r="C712" s="3003"/>
      <c r="D712" s="3003"/>
      <c r="E712" s="3003"/>
      <c r="F712" s="3003"/>
      <c r="G712" s="3003"/>
      <c r="H712" s="3004"/>
      <c r="I712" s="3005"/>
      <c r="J712" s="3009" t="str">
        <f t="shared" si="44"/>
        <v/>
      </c>
      <c r="K712" s="3005"/>
      <c r="L712" s="3005"/>
      <c r="M712" s="3009" t="str">
        <f t="shared" si="45"/>
        <v/>
      </c>
      <c r="N712" s="3005"/>
      <c r="O712" s="3005"/>
      <c r="P712" s="3009" t="str">
        <f t="shared" si="46"/>
        <v/>
      </c>
      <c r="Q712" s="3009" t="str">
        <f t="shared" si="47"/>
        <v/>
      </c>
    </row>
    <row r="713" spans="2:17" hidden="1">
      <c r="B713" s="3002"/>
      <c r="C713" s="3003"/>
      <c r="D713" s="3003"/>
      <c r="E713" s="3003"/>
      <c r="F713" s="3003"/>
      <c r="G713" s="3003"/>
      <c r="H713" s="3004"/>
      <c r="I713" s="3005"/>
      <c r="J713" s="3009" t="str">
        <f t="shared" si="44"/>
        <v/>
      </c>
      <c r="K713" s="3005"/>
      <c r="L713" s="3005"/>
      <c r="M713" s="3009" t="str">
        <f t="shared" si="45"/>
        <v/>
      </c>
      <c r="N713" s="3005"/>
      <c r="O713" s="3005"/>
      <c r="P713" s="3009" t="str">
        <f t="shared" si="46"/>
        <v/>
      </c>
      <c r="Q713" s="3009" t="str">
        <f t="shared" si="47"/>
        <v/>
      </c>
    </row>
    <row r="714" spans="2:17" hidden="1">
      <c r="B714" s="3002"/>
      <c r="C714" s="3003"/>
      <c r="D714" s="3003"/>
      <c r="E714" s="3003"/>
      <c r="F714" s="3003"/>
      <c r="G714" s="3003"/>
      <c r="H714" s="3004"/>
      <c r="I714" s="3005"/>
      <c r="J714" s="3009" t="str">
        <f t="shared" si="44"/>
        <v/>
      </c>
      <c r="K714" s="3005"/>
      <c r="L714" s="3005"/>
      <c r="M714" s="3009" t="str">
        <f t="shared" si="45"/>
        <v/>
      </c>
      <c r="N714" s="3005"/>
      <c r="O714" s="3005"/>
      <c r="P714" s="3009" t="str">
        <f t="shared" si="46"/>
        <v/>
      </c>
      <c r="Q714" s="3009" t="str">
        <f t="shared" si="47"/>
        <v/>
      </c>
    </row>
    <row r="715" spans="2:17" hidden="1">
      <c r="B715" s="3002"/>
      <c r="C715" s="3003"/>
      <c r="D715" s="3003"/>
      <c r="E715" s="3003"/>
      <c r="F715" s="3003"/>
      <c r="G715" s="3003"/>
      <c r="H715" s="3004"/>
      <c r="I715" s="3005"/>
      <c r="J715" s="3009" t="str">
        <f t="shared" si="44"/>
        <v/>
      </c>
      <c r="K715" s="3005"/>
      <c r="L715" s="3005"/>
      <c r="M715" s="3009" t="str">
        <f t="shared" si="45"/>
        <v/>
      </c>
      <c r="N715" s="3005"/>
      <c r="O715" s="3005"/>
      <c r="P715" s="3009" t="str">
        <f t="shared" si="46"/>
        <v/>
      </c>
      <c r="Q715" s="3009" t="str">
        <f t="shared" si="47"/>
        <v/>
      </c>
    </row>
    <row r="716" spans="2:17" hidden="1">
      <c r="B716" s="3002"/>
      <c r="C716" s="3003"/>
      <c r="D716" s="3003"/>
      <c r="E716" s="3003"/>
      <c r="F716" s="3003"/>
      <c r="G716" s="3003"/>
      <c r="H716" s="3004"/>
      <c r="I716" s="3005"/>
      <c r="J716" s="3009" t="str">
        <f t="shared" si="44"/>
        <v/>
      </c>
      <c r="K716" s="3005"/>
      <c r="L716" s="3005"/>
      <c r="M716" s="3009" t="str">
        <f t="shared" si="45"/>
        <v/>
      </c>
      <c r="N716" s="3005"/>
      <c r="O716" s="3005"/>
      <c r="P716" s="3009" t="str">
        <f t="shared" si="46"/>
        <v/>
      </c>
      <c r="Q716" s="3009" t="str">
        <f t="shared" si="47"/>
        <v/>
      </c>
    </row>
    <row r="717" spans="2:17" hidden="1">
      <c r="B717" s="3002"/>
      <c r="C717" s="3003"/>
      <c r="D717" s="3003"/>
      <c r="E717" s="3003"/>
      <c r="F717" s="3003"/>
      <c r="G717" s="3003"/>
      <c r="H717" s="3004"/>
      <c r="I717" s="3005"/>
      <c r="J717" s="3009" t="str">
        <f t="shared" si="44"/>
        <v/>
      </c>
      <c r="K717" s="3005"/>
      <c r="L717" s="3005"/>
      <c r="M717" s="3009" t="str">
        <f t="shared" si="45"/>
        <v/>
      </c>
      <c r="N717" s="3005"/>
      <c r="O717" s="3005"/>
      <c r="P717" s="3009" t="str">
        <f t="shared" si="46"/>
        <v/>
      </c>
      <c r="Q717" s="3009" t="str">
        <f t="shared" si="47"/>
        <v/>
      </c>
    </row>
    <row r="718" spans="2:17" hidden="1">
      <c r="B718" s="3002"/>
      <c r="C718" s="3003"/>
      <c r="D718" s="3003"/>
      <c r="E718" s="3003"/>
      <c r="F718" s="3003"/>
      <c r="G718" s="3003"/>
      <c r="H718" s="3004"/>
      <c r="I718" s="3005"/>
      <c r="J718" s="3009" t="str">
        <f t="shared" si="44"/>
        <v/>
      </c>
      <c r="K718" s="3005"/>
      <c r="L718" s="3005"/>
      <c r="M718" s="3009" t="str">
        <f t="shared" si="45"/>
        <v/>
      </c>
      <c r="N718" s="3005"/>
      <c r="O718" s="3005"/>
      <c r="P718" s="3009" t="str">
        <f t="shared" si="46"/>
        <v/>
      </c>
      <c r="Q718" s="3009" t="str">
        <f t="shared" si="47"/>
        <v/>
      </c>
    </row>
    <row r="719" spans="2:17" hidden="1">
      <c r="B719" s="3002"/>
      <c r="C719" s="3003"/>
      <c r="D719" s="3003"/>
      <c r="E719" s="3003"/>
      <c r="F719" s="3003"/>
      <c r="G719" s="3003"/>
      <c r="H719" s="3004"/>
      <c r="I719" s="3005"/>
      <c r="J719" s="3009" t="str">
        <f t="shared" si="44"/>
        <v/>
      </c>
      <c r="K719" s="3005"/>
      <c r="L719" s="3005"/>
      <c r="M719" s="3009" t="str">
        <f t="shared" si="45"/>
        <v/>
      </c>
      <c r="N719" s="3005"/>
      <c r="O719" s="3005"/>
      <c r="P719" s="3009" t="str">
        <f t="shared" si="46"/>
        <v/>
      </c>
      <c r="Q719" s="3009" t="str">
        <f t="shared" si="47"/>
        <v/>
      </c>
    </row>
    <row r="720" spans="2:17" hidden="1">
      <c r="B720" s="3002"/>
      <c r="C720" s="3003"/>
      <c r="D720" s="3003"/>
      <c r="E720" s="3003"/>
      <c r="F720" s="3003"/>
      <c r="G720" s="3003"/>
      <c r="H720" s="3004"/>
      <c r="I720" s="3005"/>
      <c r="J720" s="3009" t="str">
        <f t="shared" si="44"/>
        <v/>
      </c>
      <c r="K720" s="3005"/>
      <c r="L720" s="3005"/>
      <c r="M720" s="3009" t="str">
        <f t="shared" si="45"/>
        <v/>
      </c>
      <c r="N720" s="3005"/>
      <c r="O720" s="3005"/>
      <c r="P720" s="3009" t="str">
        <f t="shared" si="46"/>
        <v/>
      </c>
      <c r="Q720" s="3009" t="str">
        <f t="shared" si="47"/>
        <v/>
      </c>
    </row>
    <row r="721" spans="2:17" hidden="1">
      <c r="B721" s="3002"/>
      <c r="C721" s="3003"/>
      <c r="D721" s="3003"/>
      <c r="E721" s="3003"/>
      <c r="F721" s="3003"/>
      <c r="G721" s="3003"/>
      <c r="H721" s="3004"/>
      <c r="I721" s="3005"/>
      <c r="J721" s="3009" t="str">
        <f t="shared" si="44"/>
        <v/>
      </c>
      <c r="K721" s="3005"/>
      <c r="L721" s="3005"/>
      <c r="M721" s="3009" t="str">
        <f t="shared" si="45"/>
        <v/>
      </c>
      <c r="N721" s="3005"/>
      <c r="O721" s="3005"/>
      <c r="P721" s="3009" t="str">
        <f t="shared" si="46"/>
        <v/>
      </c>
      <c r="Q721" s="3009" t="str">
        <f t="shared" si="47"/>
        <v/>
      </c>
    </row>
    <row r="722" spans="2:17" hidden="1">
      <c r="B722" s="3002"/>
      <c r="C722" s="3003"/>
      <c r="D722" s="3003"/>
      <c r="E722" s="3003"/>
      <c r="F722" s="3003"/>
      <c r="G722" s="3003"/>
      <c r="H722" s="3004"/>
      <c r="I722" s="3005"/>
      <c r="J722" s="3009" t="str">
        <f t="shared" si="44"/>
        <v/>
      </c>
      <c r="K722" s="3005"/>
      <c r="L722" s="3005"/>
      <c r="M722" s="3009" t="str">
        <f t="shared" si="45"/>
        <v/>
      </c>
      <c r="N722" s="3005"/>
      <c r="O722" s="3005"/>
      <c r="P722" s="3009" t="str">
        <f t="shared" si="46"/>
        <v/>
      </c>
      <c r="Q722" s="3009" t="str">
        <f t="shared" si="47"/>
        <v/>
      </c>
    </row>
    <row r="723" spans="2:17" hidden="1">
      <c r="B723" s="3002"/>
      <c r="C723" s="3003"/>
      <c r="D723" s="3003"/>
      <c r="E723" s="3003"/>
      <c r="F723" s="3003"/>
      <c r="G723" s="3003"/>
      <c r="H723" s="3004"/>
      <c r="I723" s="3005"/>
      <c r="J723" s="3009" t="str">
        <f t="shared" si="44"/>
        <v/>
      </c>
      <c r="K723" s="3005"/>
      <c r="L723" s="3005"/>
      <c r="M723" s="3009" t="str">
        <f t="shared" si="45"/>
        <v/>
      </c>
      <c r="N723" s="3005"/>
      <c r="O723" s="3005"/>
      <c r="P723" s="3009" t="str">
        <f t="shared" si="46"/>
        <v/>
      </c>
      <c r="Q723" s="3009" t="str">
        <f t="shared" si="47"/>
        <v/>
      </c>
    </row>
    <row r="724" spans="2:17" hidden="1">
      <c r="B724" s="3002"/>
      <c r="C724" s="3003"/>
      <c r="D724" s="3003"/>
      <c r="E724" s="3003"/>
      <c r="F724" s="3003"/>
      <c r="G724" s="3003"/>
      <c r="H724" s="3004"/>
      <c r="I724" s="3005"/>
      <c r="J724" s="3009" t="str">
        <f t="shared" si="44"/>
        <v/>
      </c>
      <c r="K724" s="3005"/>
      <c r="L724" s="3005"/>
      <c r="M724" s="3009" t="str">
        <f t="shared" si="45"/>
        <v/>
      </c>
      <c r="N724" s="3005"/>
      <c r="O724" s="3005"/>
      <c r="P724" s="3009" t="str">
        <f t="shared" si="46"/>
        <v/>
      </c>
      <c r="Q724" s="3009" t="str">
        <f t="shared" si="47"/>
        <v/>
      </c>
    </row>
    <row r="725" spans="2:17" hidden="1">
      <c r="B725" s="3002"/>
      <c r="C725" s="3003"/>
      <c r="D725" s="3003"/>
      <c r="E725" s="3003"/>
      <c r="F725" s="3003"/>
      <c r="G725" s="3003"/>
      <c r="H725" s="3004"/>
      <c r="I725" s="3005"/>
      <c r="J725" s="3009" t="str">
        <f t="shared" si="44"/>
        <v/>
      </c>
      <c r="K725" s="3005"/>
      <c r="L725" s="3005"/>
      <c r="M725" s="3009" t="str">
        <f t="shared" si="45"/>
        <v/>
      </c>
      <c r="N725" s="3005"/>
      <c r="O725" s="3005"/>
      <c r="P725" s="3009" t="str">
        <f t="shared" si="46"/>
        <v/>
      </c>
      <c r="Q725" s="3009" t="str">
        <f t="shared" si="47"/>
        <v/>
      </c>
    </row>
    <row r="726" spans="2:17" hidden="1">
      <c r="B726" s="3002"/>
      <c r="C726" s="3003"/>
      <c r="D726" s="3003"/>
      <c r="E726" s="3003"/>
      <c r="F726" s="3003"/>
      <c r="G726" s="3003"/>
      <c r="H726" s="3004"/>
      <c r="I726" s="3005"/>
      <c r="J726" s="3009" t="str">
        <f t="shared" si="44"/>
        <v/>
      </c>
      <c r="K726" s="3005"/>
      <c r="L726" s="3005"/>
      <c r="M726" s="3009" t="str">
        <f t="shared" si="45"/>
        <v/>
      </c>
      <c r="N726" s="3005"/>
      <c r="O726" s="3005"/>
      <c r="P726" s="3009" t="str">
        <f t="shared" si="46"/>
        <v/>
      </c>
      <c r="Q726" s="3009" t="str">
        <f t="shared" si="47"/>
        <v/>
      </c>
    </row>
    <row r="727" spans="2:17" hidden="1">
      <c r="B727" s="3002"/>
      <c r="C727" s="3003"/>
      <c r="D727" s="3003"/>
      <c r="E727" s="3003"/>
      <c r="F727" s="3003"/>
      <c r="G727" s="3003"/>
      <c r="H727" s="3004"/>
      <c r="I727" s="3005"/>
      <c r="J727" s="3009" t="str">
        <f t="shared" si="44"/>
        <v/>
      </c>
      <c r="K727" s="3005"/>
      <c r="L727" s="3005"/>
      <c r="M727" s="3009" t="str">
        <f t="shared" si="45"/>
        <v/>
      </c>
      <c r="N727" s="3005"/>
      <c r="O727" s="3005"/>
      <c r="P727" s="3009" t="str">
        <f t="shared" si="46"/>
        <v/>
      </c>
      <c r="Q727" s="3009" t="str">
        <f t="shared" si="47"/>
        <v/>
      </c>
    </row>
    <row r="728" spans="2:17" hidden="1">
      <c r="B728" s="3002"/>
      <c r="C728" s="3003"/>
      <c r="D728" s="3003"/>
      <c r="E728" s="3003"/>
      <c r="F728" s="3003"/>
      <c r="G728" s="3003"/>
      <c r="H728" s="3004"/>
      <c r="I728" s="3005"/>
      <c r="J728" s="3009" t="str">
        <f t="shared" si="44"/>
        <v/>
      </c>
      <c r="K728" s="3005"/>
      <c r="L728" s="3005"/>
      <c r="M728" s="3009" t="str">
        <f t="shared" si="45"/>
        <v/>
      </c>
      <c r="N728" s="3005"/>
      <c r="O728" s="3005"/>
      <c r="P728" s="3009" t="str">
        <f t="shared" si="46"/>
        <v/>
      </c>
      <c r="Q728" s="3009" t="str">
        <f t="shared" si="47"/>
        <v/>
      </c>
    </row>
    <row r="729" spans="2:17" hidden="1">
      <c r="B729" s="3002"/>
      <c r="C729" s="3003"/>
      <c r="D729" s="3003"/>
      <c r="E729" s="3003"/>
      <c r="F729" s="3003"/>
      <c r="G729" s="3003"/>
      <c r="H729" s="3004"/>
      <c r="I729" s="3005"/>
      <c r="J729" s="3009" t="str">
        <f t="shared" si="44"/>
        <v/>
      </c>
      <c r="K729" s="3005"/>
      <c r="L729" s="3005"/>
      <c r="M729" s="3009" t="str">
        <f t="shared" si="45"/>
        <v/>
      </c>
      <c r="N729" s="3005"/>
      <c r="O729" s="3005"/>
      <c r="P729" s="3009" t="str">
        <f t="shared" si="46"/>
        <v/>
      </c>
      <c r="Q729" s="3009" t="str">
        <f t="shared" si="47"/>
        <v/>
      </c>
    </row>
    <row r="730" spans="2:17" hidden="1">
      <c r="B730" s="3002"/>
      <c r="C730" s="3003"/>
      <c r="D730" s="3003"/>
      <c r="E730" s="3003"/>
      <c r="F730" s="3003"/>
      <c r="G730" s="3003"/>
      <c r="H730" s="3004"/>
      <c r="I730" s="3005"/>
      <c r="J730" s="3009" t="str">
        <f t="shared" si="44"/>
        <v/>
      </c>
      <c r="K730" s="3005"/>
      <c r="L730" s="3005"/>
      <c r="M730" s="3009" t="str">
        <f t="shared" si="45"/>
        <v/>
      </c>
      <c r="N730" s="3005"/>
      <c r="O730" s="3005"/>
      <c r="P730" s="3009" t="str">
        <f t="shared" si="46"/>
        <v/>
      </c>
      <c r="Q730" s="3009" t="str">
        <f t="shared" si="47"/>
        <v/>
      </c>
    </row>
    <row r="731" spans="2:17" hidden="1">
      <c r="B731" s="3002"/>
      <c r="C731" s="3003"/>
      <c r="D731" s="3003"/>
      <c r="E731" s="3003"/>
      <c r="F731" s="3003"/>
      <c r="G731" s="3003"/>
      <c r="H731" s="3004"/>
      <c r="I731" s="3005"/>
      <c r="J731" s="3009" t="str">
        <f t="shared" si="44"/>
        <v/>
      </c>
      <c r="K731" s="3005"/>
      <c r="L731" s="3005"/>
      <c r="M731" s="3009" t="str">
        <f t="shared" si="45"/>
        <v/>
      </c>
      <c r="N731" s="3005"/>
      <c r="O731" s="3005"/>
      <c r="P731" s="3009" t="str">
        <f t="shared" si="46"/>
        <v/>
      </c>
      <c r="Q731" s="3009" t="str">
        <f t="shared" si="47"/>
        <v/>
      </c>
    </row>
    <row r="732" spans="2:17" hidden="1">
      <c r="B732" s="3002"/>
      <c r="C732" s="3003"/>
      <c r="D732" s="3003"/>
      <c r="E732" s="3003"/>
      <c r="F732" s="3003"/>
      <c r="G732" s="3003"/>
      <c r="H732" s="3004"/>
      <c r="I732" s="3005"/>
      <c r="J732" s="3009" t="str">
        <f t="shared" si="44"/>
        <v/>
      </c>
      <c r="K732" s="3005"/>
      <c r="L732" s="3005"/>
      <c r="M732" s="3009" t="str">
        <f t="shared" si="45"/>
        <v/>
      </c>
      <c r="N732" s="3005"/>
      <c r="O732" s="3005"/>
      <c r="P732" s="3009" t="str">
        <f t="shared" si="46"/>
        <v/>
      </c>
      <c r="Q732" s="3009" t="str">
        <f t="shared" si="47"/>
        <v/>
      </c>
    </row>
    <row r="733" spans="2:17" hidden="1">
      <c r="B733" s="3002"/>
      <c r="C733" s="3003"/>
      <c r="D733" s="3003"/>
      <c r="E733" s="3003"/>
      <c r="F733" s="3003"/>
      <c r="G733" s="3003"/>
      <c r="H733" s="3004"/>
      <c r="I733" s="3005"/>
      <c r="J733" s="3009" t="str">
        <f t="shared" si="44"/>
        <v/>
      </c>
      <c r="K733" s="3005"/>
      <c r="L733" s="3005"/>
      <c r="M733" s="3009" t="str">
        <f t="shared" si="45"/>
        <v/>
      </c>
      <c r="N733" s="3005"/>
      <c r="O733" s="3005"/>
      <c r="P733" s="3009" t="str">
        <f t="shared" si="46"/>
        <v/>
      </c>
      <c r="Q733" s="3009" t="str">
        <f t="shared" si="47"/>
        <v/>
      </c>
    </row>
    <row r="734" spans="2:17" hidden="1">
      <c r="B734" s="3002"/>
      <c r="C734" s="3003"/>
      <c r="D734" s="3003"/>
      <c r="E734" s="3003"/>
      <c r="F734" s="3003"/>
      <c r="G734" s="3003"/>
      <c r="H734" s="3004"/>
      <c r="I734" s="3005"/>
      <c r="J734" s="3009" t="str">
        <f t="shared" si="44"/>
        <v/>
      </c>
      <c r="K734" s="3005"/>
      <c r="L734" s="3005"/>
      <c r="M734" s="3009" t="str">
        <f t="shared" si="45"/>
        <v/>
      </c>
      <c r="N734" s="3005"/>
      <c r="O734" s="3005"/>
      <c r="P734" s="3009" t="str">
        <f t="shared" si="46"/>
        <v/>
      </c>
      <c r="Q734" s="3009" t="str">
        <f t="shared" si="47"/>
        <v/>
      </c>
    </row>
    <row r="735" spans="2:17" hidden="1">
      <c r="B735" s="3002"/>
      <c r="C735" s="3003"/>
      <c r="D735" s="3003"/>
      <c r="E735" s="3003"/>
      <c r="F735" s="3003"/>
      <c r="G735" s="3003"/>
      <c r="H735" s="3004"/>
      <c r="I735" s="3005"/>
      <c r="J735" s="3009" t="str">
        <f t="shared" si="44"/>
        <v/>
      </c>
      <c r="K735" s="3005"/>
      <c r="L735" s="3005"/>
      <c r="M735" s="3009" t="str">
        <f t="shared" si="45"/>
        <v/>
      </c>
      <c r="N735" s="3005"/>
      <c r="O735" s="3005"/>
      <c r="P735" s="3009" t="str">
        <f t="shared" si="46"/>
        <v/>
      </c>
      <c r="Q735" s="3009" t="str">
        <f t="shared" si="47"/>
        <v/>
      </c>
    </row>
    <row r="736" spans="2:17" hidden="1">
      <c r="B736" s="3002"/>
      <c r="C736" s="3003"/>
      <c r="D736" s="3003"/>
      <c r="E736" s="3003"/>
      <c r="F736" s="3003"/>
      <c r="G736" s="3003"/>
      <c r="H736" s="3004"/>
      <c r="I736" s="3005"/>
      <c r="J736" s="3009" t="str">
        <f t="shared" si="44"/>
        <v/>
      </c>
      <c r="K736" s="3005"/>
      <c r="L736" s="3005"/>
      <c r="M736" s="3009" t="str">
        <f t="shared" si="45"/>
        <v/>
      </c>
      <c r="N736" s="3005"/>
      <c r="O736" s="3005"/>
      <c r="P736" s="3009" t="str">
        <f t="shared" si="46"/>
        <v/>
      </c>
      <c r="Q736" s="3009" t="str">
        <f t="shared" si="47"/>
        <v/>
      </c>
    </row>
    <row r="737" spans="2:17" hidden="1">
      <c r="B737" s="3002"/>
      <c r="C737" s="3003"/>
      <c r="D737" s="3003"/>
      <c r="E737" s="3003"/>
      <c r="F737" s="3003"/>
      <c r="G737" s="3003"/>
      <c r="H737" s="3004"/>
      <c r="I737" s="3005"/>
      <c r="J737" s="3009" t="str">
        <f t="shared" si="44"/>
        <v/>
      </c>
      <c r="K737" s="3005"/>
      <c r="L737" s="3005"/>
      <c r="M737" s="3009" t="str">
        <f t="shared" si="45"/>
        <v/>
      </c>
      <c r="N737" s="3005"/>
      <c r="O737" s="3005"/>
      <c r="P737" s="3009" t="str">
        <f t="shared" si="46"/>
        <v/>
      </c>
      <c r="Q737" s="3009" t="str">
        <f t="shared" si="47"/>
        <v/>
      </c>
    </row>
    <row r="738" spans="2:17" hidden="1">
      <c r="B738" s="3002"/>
      <c r="C738" s="3003"/>
      <c r="D738" s="3003"/>
      <c r="E738" s="3003"/>
      <c r="F738" s="3003"/>
      <c r="G738" s="3003"/>
      <c r="H738" s="3004"/>
      <c r="I738" s="3005"/>
      <c r="J738" s="3009" t="str">
        <f t="shared" si="44"/>
        <v/>
      </c>
      <c r="K738" s="3005"/>
      <c r="L738" s="3005"/>
      <c r="M738" s="3009" t="str">
        <f t="shared" si="45"/>
        <v/>
      </c>
      <c r="N738" s="3005"/>
      <c r="O738" s="3005"/>
      <c r="P738" s="3009" t="str">
        <f t="shared" si="46"/>
        <v/>
      </c>
      <c r="Q738" s="3009" t="str">
        <f t="shared" si="47"/>
        <v/>
      </c>
    </row>
    <row r="739" spans="2:17" hidden="1">
      <c r="B739" s="3002"/>
      <c r="C739" s="3003"/>
      <c r="D739" s="3003"/>
      <c r="E739" s="3003"/>
      <c r="F739" s="3003"/>
      <c r="G739" s="3003"/>
      <c r="H739" s="3004"/>
      <c r="I739" s="3005"/>
      <c r="J739" s="3009" t="str">
        <f t="shared" si="44"/>
        <v/>
      </c>
      <c r="K739" s="3005"/>
      <c r="L739" s="3005"/>
      <c r="M739" s="3009" t="str">
        <f t="shared" si="45"/>
        <v/>
      </c>
      <c r="N739" s="3005"/>
      <c r="O739" s="3005"/>
      <c r="P739" s="3009" t="str">
        <f t="shared" si="46"/>
        <v/>
      </c>
      <c r="Q739" s="3009" t="str">
        <f t="shared" si="47"/>
        <v/>
      </c>
    </row>
    <row r="740" spans="2:17" hidden="1">
      <c r="B740" s="3002"/>
      <c r="C740" s="3003"/>
      <c r="D740" s="3003"/>
      <c r="E740" s="3003"/>
      <c r="F740" s="3003"/>
      <c r="G740" s="3003"/>
      <c r="H740" s="3004"/>
      <c r="I740" s="3005"/>
      <c r="J740" s="3009" t="str">
        <f t="shared" si="44"/>
        <v/>
      </c>
      <c r="K740" s="3005"/>
      <c r="L740" s="3005"/>
      <c r="M740" s="3009" t="str">
        <f t="shared" si="45"/>
        <v/>
      </c>
      <c r="N740" s="3005"/>
      <c r="O740" s="3005"/>
      <c r="P740" s="3009" t="str">
        <f t="shared" si="46"/>
        <v/>
      </c>
      <c r="Q740" s="3009" t="str">
        <f t="shared" si="47"/>
        <v/>
      </c>
    </row>
    <row r="741" spans="2:17" hidden="1">
      <c r="B741" s="3002"/>
      <c r="C741" s="3003"/>
      <c r="D741" s="3003"/>
      <c r="E741" s="3003"/>
      <c r="F741" s="3003"/>
      <c r="G741" s="3003"/>
      <c r="H741" s="3004"/>
      <c r="I741" s="3005"/>
      <c r="J741" s="3009" t="str">
        <f t="shared" si="44"/>
        <v/>
      </c>
      <c r="K741" s="3005"/>
      <c r="L741" s="3005"/>
      <c r="M741" s="3009" t="str">
        <f t="shared" si="45"/>
        <v/>
      </c>
      <c r="N741" s="3005"/>
      <c r="O741" s="3005"/>
      <c r="P741" s="3009" t="str">
        <f t="shared" si="46"/>
        <v/>
      </c>
      <c r="Q741" s="3009" t="str">
        <f t="shared" si="47"/>
        <v/>
      </c>
    </row>
    <row r="742" spans="2:17" hidden="1">
      <c r="B742" s="3002"/>
      <c r="C742" s="3003"/>
      <c r="D742" s="3003"/>
      <c r="E742" s="3003"/>
      <c r="F742" s="3003"/>
      <c r="G742" s="3003"/>
      <c r="H742" s="3004"/>
      <c r="I742" s="3005"/>
      <c r="J742" s="3009" t="str">
        <f t="shared" si="44"/>
        <v/>
      </c>
      <c r="K742" s="3005"/>
      <c r="L742" s="3005"/>
      <c r="M742" s="3009" t="str">
        <f t="shared" si="45"/>
        <v/>
      </c>
      <c r="N742" s="3005"/>
      <c r="O742" s="3005"/>
      <c r="P742" s="3009" t="str">
        <f t="shared" si="46"/>
        <v/>
      </c>
      <c r="Q742" s="3009" t="str">
        <f t="shared" si="47"/>
        <v/>
      </c>
    </row>
    <row r="743" spans="2:17" hidden="1">
      <c r="B743" s="3002"/>
      <c r="C743" s="3003"/>
      <c r="D743" s="3003"/>
      <c r="E743" s="3003"/>
      <c r="F743" s="3003"/>
      <c r="G743" s="3003"/>
      <c r="H743" s="3004"/>
      <c r="I743" s="3005"/>
      <c r="J743" s="3009" t="str">
        <f t="shared" si="44"/>
        <v/>
      </c>
      <c r="K743" s="3005"/>
      <c r="L743" s="3005"/>
      <c r="M743" s="3009" t="str">
        <f t="shared" si="45"/>
        <v/>
      </c>
      <c r="N743" s="3005"/>
      <c r="O743" s="3005"/>
      <c r="P743" s="3009" t="str">
        <f t="shared" si="46"/>
        <v/>
      </c>
      <c r="Q743" s="3009" t="str">
        <f t="shared" si="47"/>
        <v/>
      </c>
    </row>
    <row r="744" spans="2:17" hidden="1">
      <c r="B744" s="3002"/>
      <c r="C744" s="3003"/>
      <c r="D744" s="3003"/>
      <c r="E744" s="3003"/>
      <c r="F744" s="3003"/>
      <c r="G744" s="3003"/>
      <c r="H744" s="3004"/>
      <c r="I744" s="3005"/>
      <c r="J744" s="3009" t="str">
        <f t="shared" si="44"/>
        <v/>
      </c>
      <c r="K744" s="3005"/>
      <c r="L744" s="3005"/>
      <c r="M744" s="3009" t="str">
        <f t="shared" si="45"/>
        <v/>
      </c>
      <c r="N744" s="3005"/>
      <c r="O744" s="3005"/>
      <c r="P744" s="3009" t="str">
        <f t="shared" si="46"/>
        <v/>
      </c>
      <c r="Q744" s="3009" t="str">
        <f t="shared" si="47"/>
        <v/>
      </c>
    </row>
    <row r="745" spans="2:17" hidden="1">
      <c r="B745" s="3002"/>
      <c r="C745" s="3003"/>
      <c r="D745" s="3003"/>
      <c r="E745" s="3003"/>
      <c r="F745" s="3003"/>
      <c r="G745" s="3003"/>
      <c r="H745" s="3004"/>
      <c r="I745" s="3005"/>
      <c r="J745" s="3009" t="str">
        <f t="shared" si="44"/>
        <v/>
      </c>
      <c r="K745" s="3005"/>
      <c r="L745" s="3005"/>
      <c r="M745" s="3009" t="str">
        <f t="shared" si="45"/>
        <v/>
      </c>
      <c r="N745" s="3005"/>
      <c r="O745" s="3005"/>
      <c r="P745" s="3009" t="str">
        <f t="shared" si="46"/>
        <v/>
      </c>
      <c r="Q745" s="3009" t="str">
        <f t="shared" si="47"/>
        <v/>
      </c>
    </row>
    <row r="746" spans="2:17" hidden="1">
      <c r="B746" s="3002"/>
      <c r="C746" s="3003"/>
      <c r="D746" s="3003"/>
      <c r="E746" s="3003"/>
      <c r="F746" s="3003"/>
      <c r="G746" s="3003"/>
      <c r="H746" s="3004"/>
      <c r="I746" s="3005"/>
      <c r="J746" s="3009" t="str">
        <f t="shared" si="44"/>
        <v/>
      </c>
      <c r="K746" s="3005"/>
      <c r="L746" s="3005"/>
      <c r="M746" s="3009" t="str">
        <f t="shared" si="45"/>
        <v/>
      </c>
      <c r="N746" s="3005"/>
      <c r="O746" s="3005"/>
      <c r="P746" s="3009" t="str">
        <f t="shared" si="46"/>
        <v/>
      </c>
      <c r="Q746" s="3009" t="str">
        <f t="shared" si="47"/>
        <v/>
      </c>
    </row>
    <row r="747" spans="2:17" hidden="1">
      <c r="B747" s="3002"/>
      <c r="C747" s="3003"/>
      <c r="D747" s="3003"/>
      <c r="E747" s="3003"/>
      <c r="F747" s="3003"/>
      <c r="G747" s="3003"/>
      <c r="H747" s="3004"/>
      <c r="I747" s="3005"/>
      <c r="J747" s="3009" t="str">
        <f t="shared" si="44"/>
        <v/>
      </c>
      <c r="K747" s="3005"/>
      <c r="L747" s="3005"/>
      <c r="M747" s="3009" t="str">
        <f t="shared" si="45"/>
        <v/>
      </c>
      <c r="N747" s="3005"/>
      <c r="O747" s="3005"/>
      <c r="P747" s="3009" t="str">
        <f t="shared" si="46"/>
        <v/>
      </c>
      <c r="Q747" s="3009" t="str">
        <f t="shared" si="47"/>
        <v/>
      </c>
    </row>
    <row r="748" spans="2:17" hidden="1">
      <c r="B748" s="3002"/>
      <c r="C748" s="3003"/>
      <c r="D748" s="3003"/>
      <c r="E748" s="3003"/>
      <c r="F748" s="3003"/>
      <c r="G748" s="3003"/>
      <c r="H748" s="3004"/>
      <c r="I748" s="3005"/>
      <c r="J748" s="3009" t="str">
        <f t="shared" si="44"/>
        <v/>
      </c>
      <c r="K748" s="3005"/>
      <c r="L748" s="3005"/>
      <c r="M748" s="3009" t="str">
        <f t="shared" si="45"/>
        <v/>
      </c>
      <c r="N748" s="3005"/>
      <c r="O748" s="3005"/>
      <c r="P748" s="3009" t="str">
        <f t="shared" si="46"/>
        <v/>
      </c>
      <c r="Q748" s="3009" t="str">
        <f t="shared" si="47"/>
        <v/>
      </c>
    </row>
    <row r="749" spans="2:17" hidden="1">
      <c r="B749" s="3002"/>
      <c r="C749" s="3003"/>
      <c r="D749" s="3003"/>
      <c r="E749" s="3003"/>
      <c r="F749" s="3003"/>
      <c r="G749" s="3003"/>
      <c r="H749" s="3004"/>
      <c r="I749" s="3005"/>
      <c r="J749" s="3009" t="str">
        <f t="shared" si="44"/>
        <v/>
      </c>
      <c r="K749" s="3005"/>
      <c r="L749" s="3005"/>
      <c r="M749" s="3009" t="str">
        <f t="shared" si="45"/>
        <v/>
      </c>
      <c r="N749" s="3005"/>
      <c r="O749" s="3005"/>
      <c r="P749" s="3009" t="str">
        <f t="shared" si="46"/>
        <v/>
      </c>
      <c r="Q749" s="3009" t="str">
        <f t="shared" si="47"/>
        <v/>
      </c>
    </row>
    <row r="750" spans="2:17" hidden="1">
      <c r="B750" s="3002"/>
      <c r="C750" s="3003"/>
      <c r="D750" s="3003"/>
      <c r="E750" s="3003"/>
      <c r="F750" s="3003"/>
      <c r="G750" s="3003"/>
      <c r="H750" s="3004"/>
      <c r="I750" s="3005"/>
      <c r="J750" s="3009" t="str">
        <f t="shared" si="44"/>
        <v/>
      </c>
      <c r="K750" s="3005"/>
      <c r="L750" s="3005"/>
      <c r="M750" s="3009" t="str">
        <f t="shared" si="45"/>
        <v/>
      </c>
      <c r="N750" s="3005"/>
      <c r="O750" s="3005"/>
      <c r="P750" s="3009" t="str">
        <f t="shared" si="46"/>
        <v/>
      </c>
      <c r="Q750" s="3009" t="str">
        <f t="shared" si="47"/>
        <v/>
      </c>
    </row>
    <row r="751" spans="2:17" hidden="1">
      <c r="B751" s="3002"/>
      <c r="C751" s="3003"/>
      <c r="D751" s="3003"/>
      <c r="E751" s="3003"/>
      <c r="F751" s="3003"/>
      <c r="G751" s="3003"/>
      <c r="H751" s="3004"/>
      <c r="I751" s="3005"/>
      <c r="J751" s="3009" t="str">
        <f t="shared" si="44"/>
        <v/>
      </c>
      <c r="K751" s="3005"/>
      <c r="L751" s="3005"/>
      <c r="M751" s="3009" t="str">
        <f t="shared" si="45"/>
        <v/>
      </c>
      <c r="N751" s="3005"/>
      <c r="O751" s="3005"/>
      <c r="P751" s="3009" t="str">
        <f t="shared" si="46"/>
        <v/>
      </c>
      <c r="Q751" s="3009" t="str">
        <f t="shared" si="47"/>
        <v/>
      </c>
    </row>
    <row r="752" spans="2:17" hidden="1">
      <c r="B752" s="3002"/>
      <c r="C752" s="3003"/>
      <c r="D752" s="3003"/>
      <c r="E752" s="3003"/>
      <c r="F752" s="3003"/>
      <c r="G752" s="3003"/>
      <c r="H752" s="3004"/>
      <c r="I752" s="3005"/>
      <c r="J752" s="3009" t="str">
        <f t="shared" si="44"/>
        <v/>
      </c>
      <c r="K752" s="3005"/>
      <c r="L752" s="3005"/>
      <c r="M752" s="3009" t="str">
        <f t="shared" si="45"/>
        <v/>
      </c>
      <c r="N752" s="3005"/>
      <c r="O752" s="3005"/>
      <c r="P752" s="3009" t="str">
        <f t="shared" si="46"/>
        <v/>
      </c>
      <c r="Q752" s="3009" t="str">
        <f t="shared" si="47"/>
        <v/>
      </c>
    </row>
    <row r="753" spans="2:17" hidden="1">
      <c r="B753" s="3002"/>
      <c r="C753" s="3003"/>
      <c r="D753" s="3003"/>
      <c r="E753" s="3003"/>
      <c r="F753" s="3003"/>
      <c r="G753" s="3003"/>
      <c r="H753" s="3004"/>
      <c r="I753" s="3005"/>
      <c r="J753" s="3009" t="str">
        <f t="shared" si="44"/>
        <v/>
      </c>
      <c r="K753" s="3005"/>
      <c r="L753" s="3005"/>
      <c r="M753" s="3009" t="str">
        <f t="shared" si="45"/>
        <v/>
      </c>
      <c r="N753" s="3005"/>
      <c r="O753" s="3005"/>
      <c r="P753" s="3009" t="str">
        <f t="shared" si="46"/>
        <v/>
      </c>
      <c r="Q753" s="3009" t="str">
        <f t="shared" si="47"/>
        <v/>
      </c>
    </row>
    <row r="754" spans="2:17" hidden="1">
      <c r="B754" s="3002"/>
      <c r="C754" s="3003"/>
      <c r="D754" s="3003"/>
      <c r="E754" s="3003"/>
      <c r="F754" s="3003"/>
      <c r="G754" s="3003"/>
      <c r="H754" s="3004"/>
      <c r="I754" s="3005"/>
      <c r="J754" s="3009" t="str">
        <f t="shared" si="44"/>
        <v/>
      </c>
      <c r="K754" s="3005"/>
      <c r="L754" s="3005"/>
      <c r="M754" s="3009" t="str">
        <f t="shared" si="45"/>
        <v/>
      </c>
      <c r="N754" s="3005"/>
      <c r="O754" s="3005"/>
      <c r="P754" s="3009" t="str">
        <f t="shared" si="46"/>
        <v/>
      </c>
      <c r="Q754" s="3009" t="str">
        <f t="shared" si="47"/>
        <v/>
      </c>
    </row>
    <row r="755" spans="2:17" hidden="1">
      <c r="B755" s="3002"/>
      <c r="C755" s="3003"/>
      <c r="D755" s="3003"/>
      <c r="E755" s="3003"/>
      <c r="F755" s="3003"/>
      <c r="G755" s="3003"/>
      <c r="H755" s="3004"/>
      <c r="I755" s="3005"/>
      <c r="J755" s="3009" t="str">
        <f t="shared" si="44"/>
        <v/>
      </c>
      <c r="K755" s="3005"/>
      <c r="L755" s="3005"/>
      <c r="M755" s="3009" t="str">
        <f t="shared" si="45"/>
        <v/>
      </c>
      <c r="N755" s="3005"/>
      <c r="O755" s="3005"/>
      <c r="P755" s="3009" t="str">
        <f t="shared" si="46"/>
        <v/>
      </c>
      <c r="Q755" s="3009" t="str">
        <f t="shared" si="47"/>
        <v/>
      </c>
    </row>
    <row r="756" spans="2:17" hidden="1">
      <c r="B756" s="3002"/>
      <c r="C756" s="3003"/>
      <c r="D756" s="3003"/>
      <c r="E756" s="3003"/>
      <c r="F756" s="3003"/>
      <c r="G756" s="3003"/>
      <c r="H756" s="3004"/>
      <c r="I756" s="3005"/>
      <c r="J756" s="3009" t="str">
        <f t="shared" si="44"/>
        <v/>
      </c>
      <c r="K756" s="3005"/>
      <c r="L756" s="3005"/>
      <c r="M756" s="3009" t="str">
        <f t="shared" si="45"/>
        <v/>
      </c>
      <c r="N756" s="3005"/>
      <c r="O756" s="3005"/>
      <c r="P756" s="3009" t="str">
        <f t="shared" si="46"/>
        <v/>
      </c>
      <c r="Q756" s="3009" t="str">
        <f t="shared" si="47"/>
        <v/>
      </c>
    </row>
    <row r="757" spans="2:17" hidden="1">
      <c r="B757" s="3002"/>
      <c r="C757" s="3003"/>
      <c r="D757" s="3003"/>
      <c r="E757" s="3003"/>
      <c r="F757" s="3003"/>
      <c r="G757" s="3003"/>
      <c r="H757" s="3004"/>
      <c r="I757" s="3005"/>
      <c r="J757" s="3009" t="str">
        <f t="shared" si="44"/>
        <v/>
      </c>
      <c r="K757" s="3005"/>
      <c r="L757" s="3005"/>
      <c r="M757" s="3009" t="str">
        <f t="shared" si="45"/>
        <v/>
      </c>
      <c r="N757" s="3005"/>
      <c r="O757" s="3005"/>
      <c r="P757" s="3009" t="str">
        <f t="shared" si="46"/>
        <v/>
      </c>
      <c r="Q757" s="3009" t="str">
        <f t="shared" si="47"/>
        <v/>
      </c>
    </row>
    <row r="758" spans="2:17" hidden="1">
      <c r="B758" s="3002"/>
      <c r="C758" s="3003"/>
      <c r="D758" s="3003"/>
      <c r="E758" s="3003"/>
      <c r="F758" s="3003"/>
      <c r="G758" s="3003"/>
      <c r="H758" s="3004"/>
      <c r="I758" s="3005"/>
      <c r="J758" s="3009" t="str">
        <f t="shared" si="44"/>
        <v/>
      </c>
      <c r="K758" s="3005"/>
      <c r="L758" s="3005"/>
      <c r="M758" s="3009" t="str">
        <f t="shared" si="45"/>
        <v/>
      </c>
      <c r="N758" s="3005"/>
      <c r="O758" s="3005"/>
      <c r="P758" s="3009" t="str">
        <f t="shared" si="46"/>
        <v/>
      </c>
      <c r="Q758" s="3009" t="str">
        <f t="shared" si="47"/>
        <v/>
      </c>
    </row>
    <row r="759" spans="2:17" hidden="1">
      <c r="B759" s="3002"/>
      <c r="C759" s="3003"/>
      <c r="D759" s="3003"/>
      <c r="E759" s="3003"/>
      <c r="F759" s="3003"/>
      <c r="G759" s="3003"/>
      <c r="H759" s="3004"/>
      <c r="I759" s="3005"/>
      <c r="J759" s="3009" t="str">
        <f t="shared" si="44"/>
        <v/>
      </c>
      <c r="K759" s="3005"/>
      <c r="L759" s="3005"/>
      <c r="M759" s="3009" t="str">
        <f t="shared" si="45"/>
        <v/>
      </c>
      <c r="N759" s="3005"/>
      <c r="O759" s="3005"/>
      <c r="P759" s="3009" t="str">
        <f t="shared" si="46"/>
        <v/>
      </c>
      <c r="Q759" s="3009" t="str">
        <f t="shared" si="47"/>
        <v/>
      </c>
    </row>
    <row r="760" spans="2:17" hidden="1">
      <c r="B760" s="3002"/>
      <c r="C760" s="3003"/>
      <c r="D760" s="3003"/>
      <c r="E760" s="3003"/>
      <c r="F760" s="3003"/>
      <c r="G760" s="3003"/>
      <c r="H760" s="3004"/>
      <c r="I760" s="3005"/>
      <c r="J760" s="3009" t="str">
        <f t="shared" ref="J760:J823" si="48">IF(OR(C760="Yes",D760="Yes",E760="Yes",F760="Yes",G760="Yes",I760="High",H760&gt;$C$8),"High",IF(OR(AND(H760&gt;$C$9,H760&lt;=$D$9),I760="Medium"),"Medium",IF(I760="Low","Low",IF(H760="","","Low"))))</f>
        <v/>
      </c>
      <c r="K760" s="3005"/>
      <c r="L760" s="3005"/>
      <c r="M760" s="3009" t="str">
        <f t="shared" ref="M760:M823" si="49">IF(OR(K760="Very high",L760="Very high"),"Very high",IF(OR(K760="High",L760="High"),"High",IF(OR(K760="Medium",L760="Medium"),"Medium",IF(OR(K760="Low",L760="Low"),"Low",""))))</f>
        <v/>
      </c>
      <c r="N760" s="3005"/>
      <c r="O760" s="3005"/>
      <c r="P760" s="3009" t="str">
        <f t="shared" ref="P760:P823" si="50">IF(OR(N760="Very high",O760="Very high"),"Very high",IF(OR(N760="High",O760="High"),"High",IF(OR(N760="Medium",O760="Medium"),"Medium",IF(OR(N760="Low",O760="Low"),"Low",""))))</f>
        <v/>
      </c>
      <c r="Q760" s="3009" t="str">
        <f t="shared" ref="Q760:Q823" si="51">IF(M760="Very high", "Very high", IF(OR(J760="High",M760="High"),"High",IF(OR(J760="Medium",M760="Medium"),"Medium",IF(OR(J760="Low",M760="Low"),"Low",""))))</f>
        <v/>
      </c>
    </row>
    <row r="761" spans="2:17" hidden="1">
      <c r="B761" s="3002"/>
      <c r="C761" s="3003"/>
      <c r="D761" s="3003"/>
      <c r="E761" s="3003"/>
      <c r="F761" s="3003"/>
      <c r="G761" s="3003"/>
      <c r="H761" s="3004"/>
      <c r="I761" s="3005"/>
      <c r="J761" s="3009" t="str">
        <f t="shared" si="48"/>
        <v/>
      </c>
      <c r="K761" s="3005"/>
      <c r="L761" s="3005"/>
      <c r="M761" s="3009" t="str">
        <f t="shared" si="49"/>
        <v/>
      </c>
      <c r="N761" s="3005"/>
      <c r="O761" s="3005"/>
      <c r="P761" s="3009" t="str">
        <f t="shared" si="50"/>
        <v/>
      </c>
      <c r="Q761" s="3009" t="str">
        <f t="shared" si="51"/>
        <v/>
      </c>
    </row>
    <row r="762" spans="2:17" hidden="1">
      <c r="B762" s="3002"/>
      <c r="C762" s="3003"/>
      <c r="D762" s="3003"/>
      <c r="E762" s="3003"/>
      <c r="F762" s="3003"/>
      <c r="G762" s="3003"/>
      <c r="H762" s="3004"/>
      <c r="I762" s="3005"/>
      <c r="J762" s="3009" t="str">
        <f t="shared" si="48"/>
        <v/>
      </c>
      <c r="K762" s="3005"/>
      <c r="L762" s="3005"/>
      <c r="M762" s="3009" t="str">
        <f t="shared" si="49"/>
        <v/>
      </c>
      <c r="N762" s="3005"/>
      <c r="O762" s="3005"/>
      <c r="P762" s="3009" t="str">
        <f t="shared" si="50"/>
        <v/>
      </c>
      <c r="Q762" s="3009" t="str">
        <f t="shared" si="51"/>
        <v/>
      </c>
    </row>
    <row r="763" spans="2:17" hidden="1">
      <c r="B763" s="3002"/>
      <c r="C763" s="3003"/>
      <c r="D763" s="3003"/>
      <c r="E763" s="3003"/>
      <c r="F763" s="3003"/>
      <c r="G763" s="3003"/>
      <c r="H763" s="3004"/>
      <c r="I763" s="3005"/>
      <c r="J763" s="3009" t="str">
        <f t="shared" si="48"/>
        <v/>
      </c>
      <c r="K763" s="3005"/>
      <c r="L763" s="3005"/>
      <c r="M763" s="3009" t="str">
        <f t="shared" si="49"/>
        <v/>
      </c>
      <c r="N763" s="3005"/>
      <c r="O763" s="3005"/>
      <c r="P763" s="3009" t="str">
        <f t="shared" si="50"/>
        <v/>
      </c>
      <c r="Q763" s="3009" t="str">
        <f t="shared" si="51"/>
        <v/>
      </c>
    </row>
    <row r="764" spans="2:17" hidden="1">
      <c r="B764" s="3002"/>
      <c r="C764" s="3003"/>
      <c r="D764" s="3003"/>
      <c r="E764" s="3003"/>
      <c r="F764" s="3003"/>
      <c r="G764" s="3003"/>
      <c r="H764" s="3004"/>
      <c r="I764" s="3005"/>
      <c r="J764" s="3009" t="str">
        <f t="shared" si="48"/>
        <v/>
      </c>
      <c r="K764" s="3005"/>
      <c r="L764" s="3005"/>
      <c r="M764" s="3009" t="str">
        <f t="shared" si="49"/>
        <v/>
      </c>
      <c r="N764" s="3005"/>
      <c r="O764" s="3005"/>
      <c r="P764" s="3009" t="str">
        <f t="shared" si="50"/>
        <v/>
      </c>
      <c r="Q764" s="3009" t="str">
        <f t="shared" si="51"/>
        <v/>
      </c>
    </row>
    <row r="765" spans="2:17" hidden="1">
      <c r="B765" s="3002"/>
      <c r="C765" s="3003"/>
      <c r="D765" s="3003"/>
      <c r="E765" s="3003"/>
      <c r="F765" s="3003"/>
      <c r="G765" s="3003"/>
      <c r="H765" s="3004"/>
      <c r="I765" s="3005"/>
      <c r="J765" s="3009" t="str">
        <f t="shared" si="48"/>
        <v/>
      </c>
      <c r="K765" s="3005"/>
      <c r="L765" s="3005"/>
      <c r="M765" s="3009" t="str">
        <f t="shared" si="49"/>
        <v/>
      </c>
      <c r="N765" s="3005"/>
      <c r="O765" s="3005"/>
      <c r="P765" s="3009" t="str">
        <f t="shared" si="50"/>
        <v/>
      </c>
      <c r="Q765" s="3009" t="str">
        <f t="shared" si="51"/>
        <v/>
      </c>
    </row>
    <row r="766" spans="2:17" hidden="1">
      <c r="B766" s="3002"/>
      <c r="C766" s="3003"/>
      <c r="D766" s="3003"/>
      <c r="E766" s="3003"/>
      <c r="F766" s="3003"/>
      <c r="G766" s="3003"/>
      <c r="H766" s="3004"/>
      <c r="I766" s="3005"/>
      <c r="J766" s="3009" t="str">
        <f t="shared" si="48"/>
        <v/>
      </c>
      <c r="K766" s="3005"/>
      <c r="L766" s="3005"/>
      <c r="M766" s="3009" t="str">
        <f t="shared" si="49"/>
        <v/>
      </c>
      <c r="N766" s="3005"/>
      <c r="O766" s="3005"/>
      <c r="P766" s="3009" t="str">
        <f t="shared" si="50"/>
        <v/>
      </c>
      <c r="Q766" s="3009" t="str">
        <f t="shared" si="51"/>
        <v/>
      </c>
    </row>
    <row r="767" spans="2:17" hidden="1">
      <c r="B767" s="3002"/>
      <c r="C767" s="3003"/>
      <c r="D767" s="3003"/>
      <c r="E767" s="3003"/>
      <c r="F767" s="3003"/>
      <c r="G767" s="3003"/>
      <c r="H767" s="3004"/>
      <c r="I767" s="3005"/>
      <c r="J767" s="3009" t="str">
        <f t="shared" si="48"/>
        <v/>
      </c>
      <c r="K767" s="3005"/>
      <c r="L767" s="3005"/>
      <c r="M767" s="3009" t="str">
        <f t="shared" si="49"/>
        <v/>
      </c>
      <c r="N767" s="3005"/>
      <c r="O767" s="3005"/>
      <c r="P767" s="3009" t="str">
        <f t="shared" si="50"/>
        <v/>
      </c>
      <c r="Q767" s="3009" t="str">
        <f t="shared" si="51"/>
        <v/>
      </c>
    </row>
    <row r="768" spans="2:17" hidden="1">
      <c r="B768" s="3002"/>
      <c r="C768" s="3003"/>
      <c r="D768" s="3003"/>
      <c r="E768" s="3003"/>
      <c r="F768" s="3003"/>
      <c r="G768" s="3003"/>
      <c r="H768" s="3004"/>
      <c r="I768" s="3005"/>
      <c r="J768" s="3009" t="str">
        <f t="shared" si="48"/>
        <v/>
      </c>
      <c r="K768" s="3005"/>
      <c r="L768" s="3005"/>
      <c r="M768" s="3009" t="str">
        <f t="shared" si="49"/>
        <v/>
      </c>
      <c r="N768" s="3005"/>
      <c r="O768" s="3005"/>
      <c r="P768" s="3009" t="str">
        <f t="shared" si="50"/>
        <v/>
      </c>
      <c r="Q768" s="3009" t="str">
        <f t="shared" si="51"/>
        <v/>
      </c>
    </row>
    <row r="769" spans="2:17" hidden="1">
      <c r="B769" s="3002"/>
      <c r="C769" s="3003"/>
      <c r="D769" s="3003"/>
      <c r="E769" s="3003"/>
      <c r="F769" s="3003"/>
      <c r="G769" s="3003"/>
      <c r="H769" s="3004"/>
      <c r="I769" s="3005"/>
      <c r="J769" s="3009" t="str">
        <f t="shared" si="48"/>
        <v/>
      </c>
      <c r="K769" s="3005"/>
      <c r="L769" s="3005"/>
      <c r="M769" s="3009" t="str">
        <f t="shared" si="49"/>
        <v/>
      </c>
      <c r="N769" s="3005"/>
      <c r="O769" s="3005"/>
      <c r="P769" s="3009" t="str">
        <f t="shared" si="50"/>
        <v/>
      </c>
      <c r="Q769" s="3009" t="str">
        <f t="shared" si="51"/>
        <v/>
      </c>
    </row>
    <row r="770" spans="2:17" hidden="1">
      <c r="B770" s="3002"/>
      <c r="C770" s="3003"/>
      <c r="D770" s="3003"/>
      <c r="E770" s="3003"/>
      <c r="F770" s="3003"/>
      <c r="G770" s="3003"/>
      <c r="H770" s="3004"/>
      <c r="I770" s="3005"/>
      <c r="J770" s="3009" t="str">
        <f t="shared" si="48"/>
        <v/>
      </c>
      <c r="K770" s="3005"/>
      <c r="L770" s="3005"/>
      <c r="M770" s="3009" t="str">
        <f t="shared" si="49"/>
        <v/>
      </c>
      <c r="N770" s="3005"/>
      <c r="O770" s="3005"/>
      <c r="P770" s="3009" t="str">
        <f t="shared" si="50"/>
        <v/>
      </c>
      <c r="Q770" s="3009" t="str">
        <f t="shared" si="51"/>
        <v/>
      </c>
    </row>
    <row r="771" spans="2:17" hidden="1">
      <c r="B771" s="3002"/>
      <c r="C771" s="3003"/>
      <c r="D771" s="3003"/>
      <c r="E771" s="3003"/>
      <c r="F771" s="3003"/>
      <c r="G771" s="3003"/>
      <c r="H771" s="3004"/>
      <c r="I771" s="3005"/>
      <c r="J771" s="3009" t="str">
        <f t="shared" si="48"/>
        <v/>
      </c>
      <c r="K771" s="3005"/>
      <c r="L771" s="3005"/>
      <c r="M771" s="3009" t="str">
        <f t="shared" si="49"/>
        <v/>
      </c>
      <c r="N771" s="3005"/>
      <c r="O771" s="3005"/>
      <c r="P771" s="3009" t="str">
        <f t="shared" si="50"/>
        <v/>
      </c>
      <c r="Q771" s="3009" t="str">
        <f t="shared" si="51"/>
        <v/>
      </c>
    </row>
    <row r="772" spans="2:17" hidden="1">
      <c r="B772" s="3002"/>
      <c r="C772" s="3003"/>
      <c r="D772" s="3003"/>
      <c r="E772" s="3003"/>
      <c r="F772" s="3003"/>
      <c r="G772" s="3003"/>
      <c r="H772" s="3004"/>
      <c r="I772" s="3005"/>
      <c r="J772" s="3009" t="str">
        <f t="shared" si="48"/>
        <v/>
      </c>
      <c r="K772" s="3005"/>
      <c r="L772" s="3005"/>
      <c r="M772" s="3009" t="str">
        <f t="shared" si="49"/>
        <v/>
      </c>
      <c r="N772" s="3005"/>
      <c r="O772" s="3005"/>
      <c r="P772" s="3009" t="str">
        <f t="shared" si="50"/>
        <v/>
      </c>
      <c r="Q772" s="3009" t="str">
        <f t="shared" si="51"/>
        <v/>
      </c>
    </row>
    <row r="773" spans="2:17" hidden="1">
      <c r="B773" s="3002"/>
      <c r="C773" s="3003"/>
      <c r="D773" s="3003"/>
      <c r="E773" s="3003"/>
      <c r="F773" s="3003"/>
      <c r="G773" s="3003"/>
      <c r="H773" s="3004"/>
      <c r="I773" s="3005"/>
      <c r="J773" s="3009" t="str">
        <f t="shared" si="48"/>
        <v/>
      </c>
      <c r="K773" s="3005"/>
      <c r="L773" s="3005"/>
      <c r="M773" s="3009" t="str">
        <f t="shared" si="49"/>
        <v/>
      </c>
      <c r="N773" s="3005"/>
      <c r="O773" s="3005"/>
      <c r="P773" s="3009" t="str">
        <f t="shared" si="50"/>
        <v/>
      </c>
      <c r="Q773" s="3009" t="str">
        <f t="shared" si="51"/>
        <v/>
      </c>
    </row>
    <row r="774" spans="2:17" hidden="1">
      <c r="B774" s="3002"/>
      <c r="C774" s="3003"/>
      <c r="D774" s="3003"/>
      <c r="E774" s="3003"/>
      <c r="F774" s="3003"/>
      <c r="G774" s="3003"/>
      <c r="H774" s="3004"/>
      <c r="I774" s="3005"/>
      <c r="J774" s="3009" t="str">
        <f t="shared" si="48"/>
        <v/>
      </c>
      <c r="K774" s="3005"/>
      <c r="L774" s="3005"/>
      <c r="M774" s="3009" t="str">
        <f t="shared" si="49"/>
        <v/>
      </c>
      <c r="N774" s="3005"/>
      <c r="O774" s="3005"/>
      <c r="P774" s="3009" t="str">
        <f t="shared" si="50"/>
        <v/>
      </c>
      <c r="Q774" s="3009" t="str">
        <f t="shared" si="51"/>
        <v/>
      </c>
    </row>
    <row r="775" spans="2:17" hidden="1">
      <c r="B775" s="3002"/>
      <c r="C775" s="3003"/>
      <c r="D775" s="3003"/>
      <c r="E775" s="3003"/>
      <c r="F775" s="3003"/>
      <c r="G775" s="3003"/>
      <c r="H775" s="3004"/>
      <c r="I775" s="3005"/>
      <c r="J775" s="3009" t="str">
        <f t="shared" si="48"/>
        <v/>
      </c>
      <c r="K775" s="3005"/>
      <c r="L775" s="3005"/>
      <c r="M775" s="3009" t="str">
        <f t="shared" si="49"/>
        <v/>
      </c>
      <c r="N775" s="3005"/>
      <c r="O775" s="3005"/>
      <c r="P775" s="3009" t="str">
        <f t="shared" si="50"/>
        <v/>
      </c>
      <c r="Q775" s="3009" t="str">
        <f t="shared" si="51"/>
        <v/>
      </c>
    </row>
    <row r="776" spans="2:17" hidden="1">
      <c r="B776" s="3002"/>
      <c r="C776" s="3003"/>
      <c r="D776" s="3003"/>
      <c r="E776" s="3003"/>
      <c r="F776" s="3003"/>
      <c r="G776" s="3003"/>
      <c r="H776" s="3004"/>
      <c r="I776" s="3005"/>
      <c r="J776" s="3009" t="str">
        <f t="shared" si="48"/>
        <v/>
      </c>
      <c r="K776" s="3005"/>
      <c r="L776" s="3005"/>
      <c r="M776" s="3009" t="str">
        <f t="shared" si="49"/>
        <v/>
      </c>
      <c r="N776" s="3005"/>
      <c r="O776" s="3005"/>
      <c r="P776" s="3009" t="str">
        <f t="shared" si="50"/>
        <v/>
      </c>
      <c r="Q776" s="3009" t="str">
        <f t="shared" si="51"/>
        <v/>
      </c>
    </row>
    <row r="777" spans="2:17" hidden="1">
      <c r="B777" s="3002"/>
      <c r="C777" s="3003"/>
      <c r="D777" s="3003"/>
      <c r="E777" s="3003"/>
      <c r="F777" s="3003"/>
      <c r="G777" s="3003"/>
      <c r="H777" s="3004"/>
      <c r="I777" s="3005"/>
      <c r="J777" s="3009" t="str">
        <f t="shared" si="48"/>
        <v/>
      </c>
      <c r="K777" s="3005"/>
      <c r="L777" s="3005"/>
      <c r="M777" s="3009" t="str">
        <f t="shared" si="49"/>
        <v/>
      </c>
      <c r="N777" s="3005"/>
      <c r="O777" s="3005"/>
      <c r="P777" s="3009" t="str">
        <f t="shared" si="50"/>
        <v/>
      </c>
      <c r="Q777" s="3009" t="str">
        <f t="shared" si="51"/>
        <v/>
      </c>
    </row>
    <row r="778" spans="2:17" hidden="1">
      <c r="B778" s="3002"/>
      <c r="C778" s="3003"/>
      <c r="D778" s="3003"/>
      <c r="E778" s="3003"/>
      <c r="F778" s="3003"/>
      <c r="G778" s="3003"/>
      <c r="H778" s="3004"/>
      <c r="I778" s="3005"/>
      <c r="J778" s="3009" t="str">
        <f t="shared" si="48"/>
        <v/>
      </c>
      <c r="K778" s="3005"/>
      <c r="L778" s="3005"/>
      <c r="M778" s="3009" t="str">
        <f t="shared" si="49"/>
        <v/>
      </c>
      <c r="N778" s="3005"/>
      <c r="O778" s="3005"/>
      <c r="P778" s="3009" t="str">
        <f t="shared" si="50"/>
        <v/>
      </c>
      <c r="Q778" s="3009" t="str">
        <f t="shared" si="51"/>
        <v/>
      </c>
    </row>
    <row r="779" spans="2:17" hidden="1">
      <c r="B779" s="3002"/>
      <c r="C779" s="3003"/>
      <c r="D779" s="3003"/>
      <c r="E779" s="3003"/>
      <c r="F779" s="3003"/>
      <c r="G779" s="3003"/>
      <c r="H779" s="3004"/>
      <c r="I779" s="3005"/>
      <c r="J779" s="3009" t="str">
        <f t="shared" si="48"/>
        <v/>
      </c>
      <c r="K779" s="3005"/>
      <c r="L779" s="3005"/>
      <c r="M779" s="3009" t="str">
        <f t="shared" si="49"/>
        <v/>
      </c>
      <c r="N779" s="3005"/>
      <c r="O779" s="3005"/>
      <c r="P779" s="3009" t="str">
        <f t="shared" si="50"/>
        <v/>
      </c>
      <c r="Q779" s="3009" t="str">
        <f t="shared" si="51"/>
        <v/>
      </c>
    </row>
    <row r="780" spans="2:17" hidden="1">
      <c r="B780" s="3002"/>
      <c r="C780" s="3003"/>
      <c r="D780" s="3003"/>
      <c r="E780" s="3003"/>
      <c r="F780" s="3003"/>
      <c r="G780" s="3003"/>
      <c r="H780" s="3004"/>
      <c r="I780" s="3005"/>
      <c r="J780" s="3009" t="str">
        <f t="shared" si="48"/>
        <v/>
      </c>
      <c r="K780" s="3005"/>
      <c r="L780" s="3005"/>
      <c r="M780" s="3009" t="str">
        <f t="shared" si="49"/>
        <v/>
      </c>
      <c r="N780" s="3005"/>
      <c r="O780" s="3005"/>
      <c r="P780" s="3009" t="str">
        <f t="shared" si="50"/>
        <v/>
      </c>
      <c r="Q780" s="3009" t="str">
        <f t="shared" si="51"/>
        <v/>
      </c>
    </row>
    <row r="781" spans="2:17" hidden="1">
      <c r="B781" s="3002"/>
      <c r="C781" s="3003"/>
      <c r="D781" s="3003"/>
      <c r="E781" s="3003"/>
      <c r="F781" s="3003"/>
      <c r="G781" s="3003"/>
      <c r="H781" s="3004"/>
      <c r="I781" s="3005"/>
      <c r="J781" s="3009" t="str">
        <f t="shared" si="48"/>
        <v/>
      </c>
      <c r="K781" s="3005"/>
      <c r="L781" s="3005"/>
      <c r="M781" s="3009" t="str">
        <f t="shared" si="49"/>
        <v/>
      </c>
      <c r="N781" s="3005"/>
      <c r="O781" s="3005"/>
      <c r="P781" s="3009" t="str">
        <f t="shared" si="50"/>
        <v/>
      </c>
      <c r="Q781" s="3009" t="str">
        <f t="shared" si="51"/>
        <v/>
      </c>
    </row>
    <row r="782" spans="2:17" hidden="1">
      <c r="B782" s="3002"/>
      <c r="C782" s="3003"/>
      <c r="D782" s="3003"/>
      <c r="E782" s="3003"/>
      <c r="F782" s="3003"/>
      <c r="G782" s="3003"/>
      <c r="H782" s="3004"/>
      <c r="I782" s="3005"/>
      <c r="J782" s="3009" t="str">
        <f t="shared" si="48"/>
        <v/>
      </c>
      <c r="K782" s="3005"/>
      <c r="L782" s="3005"/>
      <c r="M782" s="3009" t="str">
        <f t="shared" si="49"/>
        <v/>
      </c>
      <c r="N782" s="3005"/>
      <c r="O782" s="3005"/>
      <c r="P782" s="3009" t="str">
        <f t="shared" si="50"/>
        <v/>
      </c>
      <c r="Q782" s="3009" t="str">
        <f t="shared" si="51"/>
        <v/>
      </c>
    </row>
    <row r="783" spans="2:17" hidden="1">
      <c r="B783" s="3002"/>
      <c r="C783" s="3003"/>
      <c r="D783" s="3003"/>
      <c r="E783" s="3003"/>
      <c r="F783" s="3003"/>
      <c r="G783" s="3003"/>
      <c r="H783" s="3004"/>
      <c r="I783" s="3005"/>
      <c r="J783" s="3009" t="str">
        <f t="shared" si="48"/>
        <v/>
      </c>
      <c r="K783" s="3005"/>
      <c r="L783" s="3005"/>
      <c r="M783" s="3009" t="str">
        <f t="shared" si="49"/>
        <v/>
      </c>
      <c r="N783" s="3005"/>
      <c r="O783" s="3005"/>
      <c r="P783" s="3009" t="str">
        <f t="shared" si="50"/>
        <v/>
      </c>
      <c r="Q783" s="3009" t="str">
        <f t="shared" si="51"/>
        <v/>
      </c>
    </row>
    <row r="784" spans="2:17" hidden="1">
      <c r="B784" s="3002"/>
      <c r="C784" s="3003"/>
      <c r="D784" s="3003"/>
      <c r="E784" s="3003"/>
      <c r="F784" s="3003"/>
      <c r="G784" s="3003"/>
      <c r="H784" s="3004"/>
      <c r="I784" s="3005"/>
      <c r="J784" s="3009" t="str">
        <f t="shared" si="48"/>
        <v/>
      </c>
      <c r="K784" s="3005"/>
      <c r="L784" s="3005"/>
      <c r="M784" s="3009" t="str">
        <f t="shared" si="49"/>
        <v/>
      </c>
      <c r="N784" s="3005"/>
      <c r="O784" s="3005"/>
      <c r="P784" s="3009" t="str">
        <f t="shared" si="50"/>
        <v/>
      </c>
      <c r="Q784" s="3009" t="str">
        <f t="shared" si="51"/>
        <v/>
      </c>
    </row>
    <row r="785" spans="2:17" hidden="1">
      <c r="B785" s="3002"/>
      <c r="C785" s="3003"/>
      <c r="D785" s="3003"/>
      <c r="E785" s="3003"/>
      <c r="F785" s="3003"/>
      <c r="G785" s="3003"/>
      <c r="H785" s="3004"/>
      <c r="I785" s="3005"/>
      <c r="J785" s="3009" t="str">
        <f t="shared" si="48"/>
        <v/>
      </c>
      <c r="K785" s="3005"/>
      <c r="L785" s="3005"/>
      <c r="M785" s="3009" t="str">
        <f t="shared" si="49"/>
        <v/>
      </c>
      <c r="N785" s="3005"/>
      <c r="O785" s="3005"/>
      <c r="P785" s="3009" t="str">
        <f t="shared" si="50"/>
        <v/>
      </c>
      <c r="Q785" s="3009" t="str">
        <f t="shared" si="51"/>
        <v/>
      </c>
    </row>
    <row r="786" spans="2:17" hidden="1">
      <c r="B786" s="3002"/>
      <c r="C786" s="3003"/>
      <c r="D786" s="3003"/>
      <c r="E786" s="3003"/>
      <c r="F786" s="3003"/>
      <c r="G786" s="3003"/>
      <c r="H786" s="3004"/>
      <c r="I786" s="3005"/>
      <c r="J786" s="3009" t="str">
        <f t="shared" si="48"/>
        <v/>
      </c>
      <c r="K786" s="3005"/>
      <c r="L786" s="3005"/>
      <c r="M786" s="3009" t="str">
        <f t="shared" si="49"/>
        <v/>
      </c>
      <c r="N786" s="3005"/>
      <c r="O786" s="3005"/>
      <c r="P786" s="3009" t="str">
        <f t="shared" si="50"/>
        <v/>
      </c>
      <c r="Q786" s="3009" t="str">
        <f t="shared" si="51"/>
        <v/>
      </c>
    </row>
    <row r="787" spans="2:17" hidden="1">
      <c r="B787" s="3002"/>
      <c r="C787" s="3003"/>
      <c r="D787" s="3003"/>
      <c r="E787" s="3003"/>
      <c r="F787" s="3003"/>
      <c r="G787" s="3003"/>
      <c r="H787" s="3004"/>
      <c r="I787" s="3005"/>
      <c r="J787" s="3009" t="str">
        <f t="shared" si="48"/>
        <v/>
      </c>
      <c r="K787" s="3005"/>
      <c r="L787" s="3005"/>
      <c r="M787" s="3009" t="str">
        <f t="shared" si="49"/>
        <v/>
      </c>
      <c r="N787" s="3005"/>
      <c r="O787" s="3005"/>
      <c r="P787" s="3009" t="str">
        <f t="shared" si="50"/>
        <v/>
      </c>
      <c r="Q787" s="3009" t="str">
        <f t="shared" si="51"/>
        <v/>
      </c>
    </row>
    <row r="788" spans="2:17" hidden="1">
      <c r="B788" s="3002"/>
      <c r="C788" s="3003"/>
      <c r="D788" s="3003"/>
      <c r="E788" s="3003"/>
      <c r="F788" s="3003"/>
      <c r="G788" s="3003"/>
      <c r="H788" s="3004"/>
      <c r="I788" s="3005"/>
      <c r="J788" s="3009" t="str">
        <f t="shared" si="48"/>
        <v/>
      </c>
      <c r="K788" s="3005"/>
      <c r="L788" s="3005"/>
      <c r="M788" s="3009" t="str">
        <f t="shared" si="49"/>
        <v/>
      </c>
      <c r="N788" s="3005"/>
      <c r="O788" s="3005"/>
      <c r="P788" s="3009" t="str">
        <f t="shared" si="50"/>
        <v/>
      </c>
      <c r="Q788" s="3009" t="str">
        <f t="shared" si="51"/>
        <v/>
      </c>
    </row>
    <row r="789" spans="2:17" hidden="1">
      <c r="B789" s="3002"/>
      <c r="C789" s="3003"/>
      <c r="D789" s="3003"/>
      <c r="E789" s="3003"/>
      <c r="F789" s="3003"/>
      <c r="G789" s="3003"/>
      <c r="H789" s="3004"/>
      <c r="I789" s="3005"/>
      <c r="J789" s="3009" t="str">
        <f t="shared" si="48"/>
        <v/>
      </c>
      <c r="K789" s="3005"/>
      <c r="L789" s="3005"/>
      <c r="M789" s="3009" t="str">
        <f t="shared" si="49"/>
        <v/>
      </c>
      <c r="N789" s="3005"/>
      <c r="O789" s="3005"/>
      <c r="P789" s="3009" t="str">
        <f t="shared" si="50"/>
        <v/>
      </c>
      <c r="Q789" s="3009" t="str">
        <f t="shared" si="51"/>
        <v/>
      </c>
    </row>
    <row r="790" spans="2:17" hidden="1">
      <c r="B790" s="3002"/>
      <c r="C790" s="3003"/>
      <c r="D790" s="3003"/>
      <c r="E790" s="3003"/>
      <c r="F790" s="3003"/>
      <c r="G790" s="3003"/>
      <c r="H790" s="3004"/>
      <c r="I790" s="3005"/>
      <c r="J790" s="3009" t="str">
        <f t="shared" si="48"/>
        <v/>
      </c>
      <c r="K790" s="3005"/>
      <c r="L790" s="3005"/>
      <c r="M790" s="3009" t="str">
        <f t="shared" si="49"/>
        <v/>
      </c>
      <c r="N790" s="3005"/>
      <c r="O790" s="3005"/>
      <c r="P790" s="3009" t="str">
        <f t="shared" si="50"/>
        <v/>
      </c>
      <c r="Q790" s="3009" t="str">
        <f t="shared" si="51"/>
        <v/>
      </c>
    </row>
    <row r="791" spans="2:17" hidden="1">
      <c r="B791" s="3002"/>
      <c r="C791" s="3003"/>
      <c r="D791" s="3003"/>
      <c r="E791" s="3003"/>
      <c r="F791" s="3003"/>
      <c r="G791" s="3003"/>
      <c r="H791" s="3004"/>
      <c r="I791" s="3005"/>
      <c r="J791" s="3009" t="str">
        <f t="shared" si="48"/>
        <v/>
      </c>
      <c r="K791" s="3005"/>
      <c r="L791" s="3005"/>
      <c r="M791" s="3009" t="str">
        <f t="shared" si="49"/>
        <v/>
      </c>
      <c r="N791" s="3005"/>
      <c r="O791" s="3005"/>
      <c r="P791" s="3009" t="str">
        <f t="shared" si="50"/>
        <v/>
      </c>
      <c r="Q791" s="3009" t="str">
        <f t="shared" si="51"/>
        <v/>
      </c>
    </row>
    <row r="792" spans="2:17" hidden="1">
      <c r="B792" s="3002"/>
      <c r="C792" s="3003"/>
      <c r="D792" s="3003"/>
      <c r="E792" s="3003"/>
      <c r="F792" s="3003"/>
      <c r="G792" s="3003"/>
      <c r="H792" s="3004"/>
      <c r="I792" s="3005"/>
      <c r="J792" s="3009" t="str">
        <f t="shared" si="48"/>
        <v/>
      </c>
      <c r="K792" s="3005"/>
      <c r="L792" s="3005"/>
      <c r="M792" s="3009" t="str">
        <f t="shared" si="49"/>
        <v/>
      </c>
      <c r="N792" s="3005"/>
      <c r="O792" s="3005"/>
      <c r="P792" s="3009" t="str">
        <f t="shared" si="50"/>
        <v/>
      </c>
      <c r="Q792" s="3009" t="str">
        <f t="shared" si="51"/>
        <v/>
      </c>
    </row>
    <row r="793" spans="2:17" hidden="1">
      <c r="B793" s="3002"/>
      <c r="C793" s="3003"/>
      <c r="D793" s="3003"/>
      <c r="E793" s="3003"/>
      <c r="F793" s="3003"/>
      <c r="G793" s="3003"/>
      <c r="H793" s="3004"/>
      <c r="I793" s="3005"/>
      <c r="J793" s="3009" t="str">
        <f t="shared" si="48"/>
        <v/>
      </c>
      <c r="K793" s="3005"/>
      <c r="L793" s="3005"/>
      <c r="M793" s="3009" t="str">
        <f t="shared" si="49"/>
        <v/>
      </c>
      <c r="N793" s="3005"/>
      <c r="O793" s="3005"/>
      <c r="P793" s="3009" t="str">
        <f t="shared" si="50"/>
        <v/>
      </c>
      <c r="Q793" s="3009" t="str">
        <f t="shared" si="51"/>
        <v/>
      </c>
    </row>
    <row r="794" spans="2:17" hidden="1">
      <c r="B794" s="3002"/>
      <c r="C794" s="3003"/>
      <c r="D794" s="3003"/>
      <c r="E794" s="3003"/>
      <c r="F794" s="3003"/>
      <c r="G794" s="3003"/>
      <c r="H794" s="3004"/>
      <c r="I794" s="3005"/>
      <c r="J794" s="3009" t="str">
        <f t="shared" si="48"/>
        <v/>
      </c>
      <c r="K794" s="3005"/>
      <c r="L794" s="3005"/>
      <c r="M794" s="3009" t="str">
        <f t="shared" si="49"/>
        <v/>
      </c>
      <c r="N794" s="3005"/>
      <c r="O794" s="3005"/>
      <c r="P794" s="3009" t="str">
        <f t="shared" si="50"/>
        <v/>
      </c>
      <c r="Q794" s="3009" t="str">
        <f t="shared" si="51"/>
        <v/>
      </c>
    </row>
    <row r="795" spans="2:17" hidden="1">
      <c r="B795" s="3002"/>
      <c r="C795" s="3003"/>
      <c r="D795" s="3003"/>
      <c r="E795" s="3003"/>
      <c r="F795" s="3003"/>
      <c r="G795" s="3003"/>
      <c r="H795" s="3004"/>
      <c r="I795" s="3005"/>
      <c r="J795" s="3009" t="str">
        <f t="shared" si="48"/>
        <v/>
      </c>
      <c r="K795" s="3005"/>
      <c r="L795" s="3005"/>
      <c r="M795" s="3009" t="str">
        <f t="shared" si="49"/>
        <v/>
      </c>
      <c r="N795" s="3005"/>
      <c r="O795" s="3005"/>
      <c r="P795" s="3009" t="str">
        <f t="shared" si="50"/>
        <v/>
      </c>
      <c r="Q795" s="3009" t="str">
        <f t="shared" si="51"/>
        <v/>
      </c>
    </row>
    <row r="796" spans="2:17" hidden="1">
      <c r="B796" s="3002"/>
      <c r="C796" s="3003"/>
      <c r="D796" s="3003"/>
      <c r="E796" s="3003"/>
      <c r="F796" s="3003"/>
      <c r="G796" s="3003"/>
      <c r="H796" s="3004"/>
      <c r="I796" s="3005"/>
      <c r="J796" s="3009" t="str">
        <f t="shared" si="48"/>
        <v/>
      </c>
      <c r="K796" s="3005"/>
      <c r="L796" s="3005"/>
      <c r="M796" s="3009" t="str">
        <f t="shared" si="49"/>
        <v/>
      </c>
      <c r="N796" s="3005"/>
      <c r="O796" s="3005"/>
      <c r="P796" s="3009" t="str">
        <f t="shared" si="50"/>
        <v/>
      </c>
      <c r="Q796" s="3009" t="str">
        <f t="shared" si="51"/>
        <v/>
      </c>
    </row>
    <row r="797" spans="2:17" hidden="1">
      <c r="B797" s="3002"/>
      <c r="C797" s="3003"/>
      <c r="D797" s="3003"/>
      <c r="E797" s="3003"/>
      <c r="F797" s="3003"/>
      <c r="G797" s="3003"/>
      <c r="H797" s="3004"/>
      <c r="I797" s="3005"/>
      <c r="J797" s="3009" t="str">
        <f t="shared" si="48"/>
        <v/>
      </c>
      <c r="K797" s="3005"/>
      <c r="L797" s="3005"/>
      <c r="M797" s="3009" t="str">
        <f t="shared" si="49"/>
        <v/>
      </c>
      <c r="N797" s="3005"/>
      <c r="O797" s="3005"/>
      <c r="P797" s="3009" t="str">
        <f t="shared" si="50"/>
        <v/>
      </c>
      <c r="Q797" s="3009" t="str">
        <f t="shared" si="51"/>
        <v/>
      </c>
    </row>
    <row r="798" spans="2:17" hidden="1">
      <c r="B798" s="3002"/>
      <c r="C798" s="3003"/>
      <c r="D798" s="3003"/>
      <c r="E798" s="3003"/>
      <c r="F798" s="3003"/>
      <c r="G798" s="3003"/>
      <c r="H798" s="3004"/>
      <c r="I798" s="3005"/>
      <c r="J798" s="3009" t="str">
        <f t="shared" si="48"/>
        <v/>
      </c>
      <c r="K798" s="3005"/>
      <c r="L798" s="3005"/>
      <c r="M798" s="3009" t="str">
        <f t="shared" si="49"/>
        <v/>
      </c>
      <c r="N798" s="3005"/>
      <c r="O798" s="3005"/>
      <c r="P798" s="3009" t="str">
        <f t="shared" si="50"/>
        <v/>
      </c>
      <c r="Q798" s="3009" t="str">
        <f t="shared" si="51"/>
        <v/>
      </c>
    </row>
    <row r="799" spans="2:17" hidden="1">
      <c r="B799" s="3002"/>
      <c r="C799" s="3003"/>
      <c r="D799" s="3003"/>
      <c r="E799" s="3003"/>
      <c r="F799" s="3003"/>
      <c r="G799" s="3003"/>
      <c r="H799" s="3004"/>
      <c r="I799" s="3005"/>
      <c r="J799" s="3009" t="str">
        <f t="shared" si="48"/>
        <v/>
      </c>
      <c r="K799" s="3005"/>
      <c r="L799" s="3005"/>
      <c r="M799" s="3009" t="str">
        <f t="shared" si="49"/>
        <v/>
      </c>
      <c r="N799" s="3005"/>
      <c r="O799" s="3005"/>
      <c r="P799" s="3009" t="str">
        <f t="shared" si="50"/>
        <v/>
      </c>
      <c r="Q799" s="3009" t="str">
        <f t="shared" si="51"/>
        <v/>
      </c>
    </row>
    <row r="800" spans="2:17" hidden="1">
      <c r="B800" s="3002"/>
      <c r="C800" s="3003"/>
      <c r="D800" s="3003"/>
      <c r="E800" s="3003"/>
      <c r="F800" s="3003"/>
      <c r="G800" s="3003"/>
      <c r="H800" s="3004"/>
      <c r="I800" s="3005"/>
      <c r="J800" s="3009" t="str">
        <f t="shared" si="48"/>
        <v/>
      </c>
      <c r="K800" s="3005"/>
      <c r="L800" s="3005"/>
      <c r="M800" s="3009" t="str">
        <f t="shared" si="49"/>
        <v/>
      </c>
      <c r="N800" s="3005"/>
      <c r="O800" s="3005"/>
      <c r="P800" s="3009" t="str">
        <f t="shared" si="50"/>
        <v/>
      </c>
      <c r="Q800" s="3009" t="str">
        <f t="shared" si="51"/>
        <v/>
      </c>
    </row>
    <row r="801" spans="2:17" hidden="1">
      <c r="B801" s="3002"/>
      <c r="C801" s="3003"/>
      <c r="D801" s="3003"/>
      <c r="E801" s="3003"/>
      <c r="F801" s="3003"/>
      <c r="G801" s="3003"/>
      <c r="H801" s="3004"/>
      <c r="I801" s="3005"/>
      <c r="J801" s="3009" t="str">
        <f t="shared" si="48"/>
        <v/>
      </c>
      <c r="K801" s="3005"/>
      <c r="L801" s="3005"/>
      <c r="M801" s="3009" t="str">
        <f t="shared" si="49"/>
        <v/>
      </c>
      <c r="N801" s="3005"/>
      <c r="O801" s="3005"/>
      <c r="P801" s="3009" t="str">
        <f t="shared" si="50"/>
        <v/>
      </c>
      <c r="Q801" s="3009" t="str">
        <f t="shared" si="51"/>
        <v/>
      </c>
    </row>
    <row r="802" spans="2:17" hidden="1">
      <c r="B802" s="3002"/>
      <c r="C802" s="3003"/>
      <c r="D802" s="3003"/>
      <c r="E802" s="3003"/>
      <c r="F802" s="3003"/>
      <c r="G802" s="3003"/>
      <c r="H802" s="3004"/>
      <c r="I802" s="3005"/>
      <c r="J802" s="3009" t="str">
        <f t="shared" si="48"/>
        <v/>
      </c>
      <c r="K802" s="3005"/>
      <c r="L802" s="3005"/>
      <c r="M802" s="3009" t="str">
        <f t="shared" si="49"/>
        <v/>
      </c>
      <c r="N802" s="3005"/>
      <c r="O802" s="3005"/>
      <c r="P802" s="3009" t="str">
        <f t="shared" si="50"/>
        <v/>
      </c>
      <c r="Q802" s="3009" t="str">
        <f t="shared" si="51"/>
        <v/>
      </c>
    </row>
    <row r="803" spans="2:17" hidden="1">
      <c r="B803" s="3002"/>
      <c r="C803" s="3003"/>
      <c r="D803" s="3003"/>
      <c r="E803" s="3003"/>
      <c r="F803" s="3003"/>
      <c r="G803" s="3003"/>
      <c r="H803" s="3004"/>
      <c r="I803" s="3005"/>
      <c r="J803" s="3009" t="str">
        <f t="shared" si="48"/>
        <v/>
      </c>
      <c r="K803" s="3005"/>
      <c r="L803" s="3005"/>
      <c r="M803" s="3009" t="str">
        <f t="shared" si="49"/>
        <v/>
      </c>
      <c r="N803" s="3005"/>
      <c r="O803" s="3005"/>
      <c r="P803" s="3009" t="str">
        <f t="shared" si="50"/>
        <v/>
      </c>
      <c r="Q803" s="3009" t="str">
        <f t="shared" si="51"/>
        <v/>
      </c>
    </row>
    <row r="804" spans="2:17" hidden="1">
      <c r="B804" s="3002"/>
      <c r="C804" s="3003"/>
      <c r="D804" s="3003"/>
      <c r="E804" s="3003"/>
      <c r="F804" s="3003"/>
      <c r="G804" s="3003"/>
      <c r="H804" s="3004"/>
      <c r="I804" s="3005"/>
      <c r="J804" s="3009" t="str">
        <f t="shared" si="48"/>
        <v/>
      </c>
      <c r="K804" s="3005"/>
      <c r="L804" s="3005"/>
      <c r="M804" s="3009" t="str">
        <f t="shared" si="49"/>
        <v/>
      </c>
      <c r="N804" s="3005"/>
      <c r="O804" s="3005"/>
      <c r="P804" s="3009" t="str">
        <f t="shared" si="50"/>
        <v/>
      </c>
      <c r="Q804" s="3009" t="str">
        <f t="shared" si="51"/>
        <v/>
      </c>
    </row>
    <row r="805" spans="2:17" hidden="1">
      <c r="B805" s="3002"/>
      <c r="C805" s="3003"/>
      <c r="D805" s="3003"/>
      <c r="E805" s="3003"/>
      <c r="F805" s="3003"/>
      <c r="G805" s="3003"/>
      <c r="H805" s="3004"/>
      <c r="I805" s="3005"/>
      <c r="J805" s="3009" t="str">
        <f t="shared" si="48"/>
        <v/>
      </c>
      <c r="K805" s="3005"/>
      <c r="L805" s="3005"/>
      <c r="M805" s="3009" t="str">
        <f t="shared" si="49"/>
        <v/>
      </c>
      <c r="N805" s="3005"/>
      <c r="O805" s="3005"/>
      <c r="P805" s="3009" t="str">
        <f t="shared" si="50"/>
        <v/>
      </c>
      <c r="Q805" s="3009" t="str">
        <f t="shared" si="51"/>
        <v/>
      </c>
    </row>
    <row r="806" spans="2:17" hidden="1">
      <c r="B806" s="3002"/>
      <c r="C806" s="3003"/>
      <c r="D806" s="3003"/>
      <c r="E806" s="3003"/>
      <c r="F806" s="3003"/>
      <c r="G806" s="3003"/>
      <c r="H806" s="3004"/>
      <c r="I806" s="3005"/>
      <c r="J806" s="3009" t="str">
        <f t="shared" si="48"/>
        <v/>
      </c>
      <c r="K806" s="3005"/>
      <c r="L806" s="3005"/>
      <c r="M806" s="3009" t="str">
        <f t="shared" si="49"/>
        <v/>
      </c>
      <c r="N806" s="3005"/>
      <c r="O806" s="3005"/>
      <c r="P806" s="3009" t="str">
        <f t="shared" si="50"/>
        <v/>
      </c>
      <c r="Q806" s="3009" t="str">
        <f t="shared" si="51"/>
        <v/>
      </c>
    </row>
    <row r="807" spans="2:17" hidden="1">
      <c r="B807" s="3002"/>
      <c r="C807" s="3003"/>
      <c r="D807" s="3003"/>
      <c r="E807" s="3003"/>
      <c r="F807" s="3003"/>
      <c r="G807" s="3003"/>
      <c r="H807" s="3004"/>
      <c r="I807" s="3005"/>
      <c r="J807" s="3009" t="str">
        <f t="shared" si="48"/>
        <v/>
      </c>
      <c r="K807" s="3005"/>
      <c r="L807" s="3005"/>
      <c r="M807" s="3009" t="str">
        <f t="shared" si="49"/>
        <v/>
      </c>
      <c r="N807" s="3005"/>
      <c r="O807" s="3005"/>
      <c r="P807" s="3009" t="str">
        <f t="shared" si="50"/>
        <v/>
      </c>
      <c r="Q807" s="3009" t="str">
        <f t="shared" si="51"/>
        <v/>
      </c>
    </row>
    <row r="808" spans="2:17" hidden="1">
      <c r="B808" s="3002"/>
      <c r="C808" s="3003"/>
      <c r="D808" s="3003"/>
      <c r="E808" s="3003"/>
      <c r="F808" s="3003"/>
      <c r="G808" s="3003"/>
      <c r="H808" s="3004"/>
      <c r="I808" s="3005"/>
      <c r="J808" s="3009" t="str">
        <f t="shared" si="48"/>
        <v/>
      </c>
      <c r="K808" s="3005"/>
      <c r="L808" s="3005"/>
      <c r="M808" s="3009" t="str">
        <f t="shared" si="49"/>
        <v/>
      </c>
      <c r="N808" s="3005"/>
      <c r="O808" s="3005"/>
      <c r="P808" s="3009" t="str">
        <f t="shared" si="50"/>
        <v/>
      </c>
      <c r="Q808" s="3009" t="str">
        <f t="shared" si="51"/>
        <v/>
      </c>
    </row>
    <row r="809" spans="2:17" hidden="1">
      <c r="B809" s="3002"/>
      <c r="C809" s="3003"/>
      <c r="D809" s="3003"/>
      <c r="E809" s="3003"/>
      <c r="F809" s="3003"/>
      <c r="G809" s="3003"/>
      <c r="H809" s="3004"/>
      <c r="I809" s="3005"/>
      <c r="J809" s="3009" t="str">
        <f t="shared" si="48"/>
        <v/>
      </c>
      <c r="K809" s="3005"/>
      <c r="L809" s="3005"/>
      <c r="M809" s="3009" t="str">
        <f t="shared" si="49"/>
        <v/>
      </c>
      <c r="N809" s="3005"/>
      <c r="O809" s="3005"/>
      <c r="P809" s="3009" t="str">
        <f t="shared" si="50"/>
        <v/>
      </c>
      <c r="Q809" s="3009" t="str">
        <f t="shared" si="51"/>
        <v/>
      </c>
    </row>
    <row r="810" spans="2:17" hidden="1">
      <c r="B810" s="3002"/>
      <c r="C810" s="3003"/>
      <c r="D810" s="3003"/>
      <c r="E810" s="3003"/>
      <c r="F810" s="3003"/>
      <c r="G810" s="3003"/>
      <c r="H810" s="3004"/>
      <c r="I810" s="3005"/>
      <c r="J810" s="3009" t="str">
        <f t="shared" si="48"/>
        <v/>
      </c>
      <c r="K810" s="3005"/>
      <c r="L810" s="3005"/>
      <c r="M810" s="3009" t="str">
        <f t="shared" si="49"/>
        <v/>
      </c>
      <c r="N810" s="3005"/>
      <c r="O810" s="3005"/>
      <c r="P810" s="3009" t="str">
        <f t="shared" si="50"/>
        <v/>
      </c>
      <c r="Q810" s="3009" t="str">
        <f t="shared" si="51"/>
        <v/>
      </c>
    </row>
    <row r="811" spans="2:17" hidden="1">
      <c r="B811" s="3002"/>
      <c r="C811" s="3003"/>
      <c r="D811" s="3003"/>
      <c r="E811" s="3003"/>
      <c r="F811" s="3003"/>
      <c r="G811" s="3003"/>
      <c r="H811" s="3004"/>
      <c r="I811" s="3005"/>
      <c r="J811" s="3009" t="str">
        <f t="shared" si="48"/>
        <v/>
      </c>
      <c r="K811" s="3005"/>
      <c r="L811" s="3005"/>
      <c r="M811" s="3009" t="str">
        <f t="shared" si="49"/>
        <v/>
      </c>
      <c r="N811" s="3005"/>
      <c r="O811" s="3005"/>
      <c r="P811" s="3009" t="str">
        <f t="shared" si="50"/>
        <v/>
      </c>
      <c r="Q811" s="3009" t="str">
        <f t="shared" si="51"/>
        <v/>
      </c>
    </row>
    <row r="812" spans="2:17" hidden="1">
      <c r="B812" s="3002"/>
      <c r="C812" s="3003"/>
      <c r="D812" s="3003"/>
      <c r="E812" s="3003"/>
      <c r="F812" s="3003"/>
      <c r="G812" s="3003"/>
      <c r="H812" s="3004"/>
      <c r="I812" s="3005"/>
      <c r="J812" s="3009" t="str">
        <f t="shared" si="48"/>
        <v/>
      </c>
      <c r="K812" s="3005"/>
      <c r="L812" s="3005"/>
      <c r="M812" s="3009" t="str">
        <f t="shared" si="49"/>
        <v/>
      </c>
      <c r="N812" s="3005"/>
      <c r="O812" s="3005"/>
      <c r="P812" s="3009" t="str">
        <f t="shared" si="50"/>
        <v/>
      </c>
      <c r="Q812" s="3009" t="str">
        <f t="shared" si="51"/>
        <v/>
      </c>
    </row>
    <row r="813" spans="2:17" hidden="1">
      <c r="B813" s="3002"/>
      <c r="C813" s="3003"/>
      <c r="D813" s="3003"/>
      <c r="E813" s="3003"/>
      <c r="F813" s="3003"/>
      <c r="G813" s="3003"/>
      <c r="H813" s="3004"/>
      <c r="I813" s="3005"/>
      <c r="J813" s="3009" t="str">
        <f t="shared" si="48"/>
        <v/>
      </c>
      <c r="K813" s="3005"/>
      <c r="L813" s="3005"/>
      <c r="M813" s="3009" t="str">
        <f t="shared" si="49"/>
        <v/>
      </c>
      <c r="N813" s="3005"/>
      <c r="O813" s="3005"/>
      <c r="P813" s="3009" t="str">
        <f t="shared" si="50"/>
        <v/>
      </c>
      <c r="Q813" s="3009" t="str">
        <f t="shared" si="51"/>
        <v/>
      </c>
    </row>
    <row r="814" spans="2:17" hidden="1">
      <c r="B814" s="3002"/>
      <c r="C814" s="3003"/>
      <c r="D814" s="3003"/>
      <c r="E814" s="3003"/>
      <c r="F814" s="3003"/>
      <c r="G814" s="3003"/>
      <c r="H814" s="3004"/>
      <c r="I814" s="3005"/>
      <c r="J814" s="3009" t="str">
        <f t="shared" si="48"/>
        <v/>
      </c>
      <c r="K814" s="3005"/>
      <c r="L814" s="3005"/>
      <c r="M814" s="3009" t="str">
        <f t="shared" si="49"/>
        <v/>
      </c>
      <c r="N814" s="3005"/>
      <c r="O814" s="3005"/>
      <c r="P814" s="3009" t="str">
        <f t="shared" si="50"/>
        <v/>
      </c>
      <c r="Q814" s="3009" t="str">
        <f t="shared" si="51"/>
        <v/>
      </c>
    </row>
    <row r="815" spans="2:17" hidden="1">
      <c r="B815" s="3002"/>
      <c r="C815" s="3003"/>
      <c r="D815" s="3003"/>
      <c r="E815" s="3003"/>
      <c r="F815" s="3003"/>
      <c r="G815" s="3003"/>
      <c r="H815" s="3004"/>
      <c r="I815" s="3005"/>
      <c r="J815" s="3009" t="str">
        <f t="shared" si="48"/>
        <v/>
      </c>
      <c r="K815" s="3005"/>
      <c r="L815" s="3005"/>
      <c r="M815" s="3009" t="str">
        <f t="shared" si="49"/>
        <v/>
      </c>
      <c r="N815" s="3005"/>
      <c r="O815" s="3005"/>
      <c r="P815" s="3009" t="str">
        <f t="shared" si="50"/>
        <v/>
      </c>
      <c r="Q815" s="3009" t="str">
        <f t="shared" si="51"/>
        <v/>
      </c>
    </row>
    <row r="816" spans="2:17" hidden="1">
      <c r="B816" s="3002"/>
      <c r="C816" s="3003"/>
      <c r="D816" s="3003"/>
      <c r="E816" s="3003"/>
      <c r="F816" s="3003"/>
      <c r="G816" s="3003"/>
      <c r="H816" s="3004"/>
      <c r="I816" s="3005"/>
      <c r="J816" s="3009" t="str">
        <f t="shared" si="48"/>
        <v/>
      </c>
      <c r="K816" s="3005"/>
      <c r="L816" s="3005"/>
      <c r="M816" s="3009" t="str">
        <f t="shared" si="49"/>
        <v/>
      </c>
      <c r="N816" s="3005"/>
      <c r="O816" s="3005"/>
      <c r="P816" s="3009" t="str">
        <f t="shared" si="50"/>
        <v/>
      </c>
      <c r="Q816" s="3009" t="str">
        <f t="shared" si="51"/>
        <v/>
      </c>
    </row>
    <row r="817" spans="2:17" hidden="1">
      <c r="B817" s="3002"/>
      <c r="C817" s="3003"/>
      <c r="D817" s="3003"/>
      <c r="E817" s="3003"/>
      <c r="F817" s="3003"/>
      <c r="G817" s="3003"/>
      <c r="H817" s="3004"/>
      <c r="I817" s="3005"/>
      <c r="J817" s="3009" t="str">
        <f t="shared" si="48"/>
        <v/>
      </c>
      <c r="K817" s="3005"/>
      <c r="L817" s="3005"/>
      <c r="M817" s="3009" t="str">
        <f t="shared" si="49"/>
        <v/>
      </c>
      <c r="N817" s="3005"/>
      <c r="O817" s="3005"/>
      <c r="P817" s="3009" t="str">
        <f t="shared" si="50"/>
        <v/>
      </c>
      <c r="Q817" s="3009" t="str">
        <f t="shared" si="51"/>
        <v/>
      </c>
    </row>
    <row r="818" spans="2:17" hidden="1">
      <c r="B818" s="3002"/>
      <c r="C818" s="3003"/>
      <c r="D818" s="3003"/>
      <c r="E818" s="3003"/>
      <c r="F818" s="3003"/>
      <c r="G818" s="3003"/>
      <c r="H818" s="3004"/>
      <c r="I818" s="3005"/>
      <c r="J818" s="3009" t="str">
        <f t="shared" si="48"/>
        <v/>
      </c>
      <c r="K818" s="3005"/>
      <c r="L818" s="3005"/>
      <c r="M818" s="3009" t="str">
        <f t="shared" si="49"/>
        <v/>
      </c>
      <c r="N818" s="3005"/>
      <c r="O818" s="3005"/>
      <c r="P818" s="3009" t="str">
        <f t="shared" si="50"/>
        <v/>
      </c>
      <c r="Q818" s="3009" t="str">
        <f t="shared" si="51"/>
        <v/>
      </c>
    </row>
    <row r="819" spans="2:17" hidden="1">
      <c r="B819" s="3002"/>
      <c r="C819" s="3003"/>
      <c r="D819" s="3003"/>
      <c r="E819" s="3003"/>
      <c r="F819" s="3003"/>
      <c r="G819" s="3003"/>
      <c r="H819" s="3004"/>
      <c r="I819" s="3005"/>
      <c r="J819" s="3009" t="str">
        <f t="shared" si="48"/>
        <v/>
      </c>
      <c r="K819" s="3005"/>
      <c r="L819" s="3005"/>
      <c r="M819" s="3009" t="str">
        <f t="shared" si="49"/>
        <v/>
      </c>
      <c r="N819" s="3005"/>
      <c r="O819" s="3005"/>
      <c r="P819" s="3009" t="str">
        <f t="shared" si="50"/>
        <v/>
      </c>
      <c r="Q819" s="3009" t="str">
        <f t="shared" si="51"/>
        <v/>
      </c>
    </row>
    <row r="820" spans="2:17" hidden="1">
      <c r="B820" s="3002"/>
      <c r="C820" s="3003"/>
      <c r="D820" s="3003"/>
      <c r="E820" s="3003"/>
      <c r="F820" s="3003"/>
      <c r="G820" s="3003"/>
      <c r="H820" s="3004"/>
      <c r="I820" s="3005"/>
      <c r="J820" s="3009" t="str">
        <f t="shared" si="48"/>
        <v/>
      </c>
      <c r="K820" s="3005"/>
      <c r="L820" s="3005"/>
      <c r="M820" s="3009" t="str">
        <f t="shared" si="49"/>
        <v/>
      </c>
      <c r="N820" s="3005"/>
      <c r="O820" s="3005"/>
      <c r="P820" s="3009" t="str">
        <f t="shared" si="50"/>
        <v/>
      </c>
      <c r="Q820" s="3009" t="str">
        <f t="shared" si="51"/>
        <v/>
      </c>
    </row>
    <row r="821" spans="2:17" hidden="1">
      <c r="B821" s="3002"/>
      <c r="C821" s="3003"/>
      <c r="D821" s="3003"/>
      <c r="E821" s="3003"/>
      <c r="F821" s="3003"/>
      <c r="G821" s="3003"/>
      <c r="H821" s="3004"/>
      <c r="I821" s="3005"/>
      <c r="J821" s="3009" t="str">
        <f t="shared" si="48"/>
        <v/>
      </c>
      <c r="K821" s="3005"/>
      <c r="L821" s="3005"/>
      <c r="M821" s="3009" t="str">
        <f t="shared" si="49"/>
        <v/>
      </c>
      <c r="N821" s="3005"/>
      <c r="O821" s="3005"/>
      <c r="P821" s="3009" t="str">
        <f t="shared" si="50"/>
        <v/>
      </c>
      <c r="Q821" s="3009" t="str">
        <f t="shared" si="51"/>
        <v/>
      </c>
    </row>
    <row r="822" spans="2:17" hidden="1">
      <c r="B822" s="3002"/>
      <c r="C822" s="3003"/>
      <c r="D822" s="3003"/>
      <c r="E822" s="3003"/>
      <c r="F822" s="3003"/>
      <c r="G822" s="3003"/>
      <c r="H822" s="3004"/>
      <c r="I822" s="3005"/>
      <c r="J822" s="3009" t="str">
        <f t="shared" si="48"/>
        <v/>
      </c>
      <c r="K822" s="3005"/>
      <c r="L822" s="3005"/>
      <c r="M822" s="3009" t="str">
        <f t="shared" si="49"/>
        <v/>
      </c>
      <c r="N822" s="3005"/>
      <c r="O822" s="3005"/>
      <c r="P822" s="3009" t="str">
        <f t="shared" si="50"/>
        <v/>
      </c>
      <c r="Q822" s="3009" t="str">
        <f t="shared" si="51"/>
        <v/>
      </c>
    </row>
    <row r="823" spans="2:17" hidden="1">
      <c r="B823" s="3002"/>
      <c r="C823" s="3003"/>
      <c r="D823" s="3003"/>
      <c r="E823" s="3003"/>
      <c r="F823" s="3003"/>
      <c r="G823" s="3003"/>
      <c r="H823" s="3004"/>
      <c r="I823" s="3005"/>
      <c r="J823" s="3009" t="str">
        <f t="shared" si="48"/>
        <v/>
      </c>
      <c r="K823" s="3005"/>
      <c r="L823" s="3005"/>
      <c r="M823" s="3009" t="str">
        <f t="shared" si="49"/>
        <v/>
      </c>
      <c r="N823" s="3005"/>
      <c r="O823" s="3005"/>
      <c r="P823" s="3009" t="str">
        <f t="shared" si="50"/>
        <v/>
      </c>
      <c r="Q823" s="3009" t="str">
        <f t="shared" si="51"/>
        <v/>
      </c>
    </row>
    <row r="824" spans="2:17" hidden="1">
      <c r="B824" s="3002"/>
      <c r="C824" s="3003"/>
      <c r="D824" s="3003"/>
      <c r="E824" s="3003"/>
      <c r="F824" s="3003"/>
      <c r="G824" s="3003"/>
      <c r="H824" s="3004"/>
      <c r="I824" s="3005"/>
      <c r="J824" s="3009" t="str">
        <f t="shared" ref="J824:J887" si="52">IF(OR(C824="Yes",D824="Yes",E824="Yes",F824="Yes",G824="Yes",I824="High",H824&gt;$C$8),"High",IF(OR(AND(H824&gt;$C$9,H824&lt;=$D$9),I824="Medium"),"Medium",IF(I824="Low","Low",IF(H824="","","Low"))))</f>
        <v/>
      </c>
      <c r="K824" s="3005"/>
      <c r="L824" s="3005"/>
      <c r="M824" s="3009" t="str">
        <f t="shared" ref="M824:M887" si="53">IF(OR(K824="Very high",L824="Very high"),"Very high",IF(OR(K824="High",L824="High"),"High",IF(OR(K824="Medium",L824="Medium"),"Medium",IF(OR(K824="Low",L824="Low"),"Low",""))))</f>
        <v/>
      </c>
      <c r="N824" s="3005"/>
      <c r="O824" s="3005"/>
      <c r="P824" s="3009" t="str">
        <f t="shared" ref="P824:P887" si="54">IF(OR(N824="Very high",O824="Very high"),"Very high",IF(OR(N824="High",O824="High"),"High",IF(OR(N824="Medium",O824="Medium"),"Medium",IF(OR(N824="Low",O824="Low"),"Low",""))))</f>
        <v/>
      </c>
      <c r="Q824" s="3009" t="str">
        <f t="shared" ref="Q824:Q887" si="55">IF(M824="Very high", "Very high", IF(OR(J824="High",M824="High"),"High",IF(OR(J824="Medium",M824="Medium"),"Medium",IF(OR(J824="Low",M824="Low"),"Low",""))))</f>
        <v/>
      </c>
    </row>
    <row r="825" spans="2:17" hidden="1">
      <c r="B825" s="3002"/>
      <c r="C825" s="3003"/>
      <c r="D825" s="3003"/>
      <c r="E825" s="3003"/>
      <c r="F825" s="3003"/>
      <c r="G825" s="3003"/>
      <c r="H825" s="3004"/>
      <c r="I825" s="3005"/>
      <c r="J825" s="3009" t="str">
        <f t="shared" si="52"/>
        <v/>
      </c>
      <c r="K825" s="3005"/>
      <c r="L825" s="3005"/>
      <c r="M825" s="3009" t="str">
        <f t="shared" si="53"/>
        <v/>
      </c>
      <c r="N825" s="3005"/>
      <c r="O825" s="3005"/>
      <c r="P825" s="3009" t="str">
        <f t="shared" si="54"/>
        <v/>
      </c>
      <c r="Q825" s="3009" t="str">
        <f t="shared" si="55"/>
        <v/>
      </c>
    </row>
    <row r="826" spans="2:17" hidden="1">
      <c r="B826" s="3002"/>
      <c r="C826" s="3003"/>
      <c r="D826" s="3003"/>
      <c r="E826" s="3003"/>
      <c r="F826" s="3003"/>
      <c r="G826" s="3003"/>
      <c r="H826" s="3004"/>
      <c r="I826" s="3005"/>
      <c r="J826" s="3009" t="str">
        <f t="shared" si="52"/>
        <v/>
      </c>
      <c r="K826" s="3005"/>
      <c r="L826" s="3005"/>
      <c r="M826" s="3009" t="str">
        <f t="shared" si="53"/>
        <v/>
      </c>
      <c r="N826" s="3005"/>
      <c r="O826" s="3005"/>
      <c r="P826" s="3009" t="str">
        <f t="shared" si="54"/>
        <v/>
      </c>
      <c r="Q826" s="3009" t="str">
        <f t="shared" si="55"/>
        <v/>
      </c>
    </row>
    <row r="827" spans="2:17" hidden="1">
      <c r="B827" s="3002"/>
      <c r="C827" s="3003"/>
      <c r="D827" s="3003"/>
      <c r="E827" s="3003"/>
      <c r="F827" s="3003"/>
      <c r="G827" s="3003"/>
      <c r="H827" s="3004"/>
      <c r="I827" s="3005"/>
      <c r="J827" s="3009" t="str">
        <f t="shared" si="52"/>
        <v/>
      </c>
      <c r="K827" s="3005"/>
      <c r="L827" s="3005"/>
      <c r="M827" s="3009" t="str">
        <f t="shared" si="53"/>
        <v/>
      </c>
      <c r="N827" s="3005"/>
      <c r="O827" s="3005"/>
      <c r="P827" s="3009" t="str">
        <f t="shared" si="54"/>
        <v/>
      </c>
      <c r="Q827" s="3009" t="str">
        <f t="shared" si="55"/>
        <v/>
      </c>
    </row>
    <row r="828" spans="2:17" hidden="1">
      <c r="B828" s="3002"/>
      <c r="C828" s="3003"/>
      <c r="D828" s="3003"/>
      <c r="E828" s="3003"/>
      <c r="F828" s="3003"/>
      <c r="G828" s="3003"/>
      <c r="H828" s="3004"/>
      <c r="I828" s="3005"/>
      <c r="J828" s="3009" t="str">
        <f t="shared" si="52"/>
        <v/>
      </c>
      <c r="K828" s="3005"/>
      <c r="L828" s="3005"/>
      <c r="M828" s="3009" t="str">
        <f t="shared" si="53"/>
        <v/>
      </c>
      <c r="N828" s="3005"/>
      <c r="O828" s="3005"/>
      <c r="P828" s="3009" t="str">
        <f t="shared" si="54"/>
        <v/>
      </c>
      <c r="Q828" s="3009" t="str">
        <f t="shared" si="55"/>
        <v/>
      </c>
    </row>
    <row r="829" spans="2:17" hidden="1">
      <c r="B829" s="3002"/>
      <c r="C829" s="3003"/>
      <c r="D829" s="3003"/>
      <c r="E829" s="3003"/>
      <c r="F829" s="3003"/>
      <c r="G829" s="3003"/>
      <c r="H829" s="3004"/>
      <c r="I829" s="3005"/>
      <c r="J829" s="3009" t="str">
        <f t="shared" si="52"/>
        <v/>
      </c>
      <c r="K829" s="3005"/>
      <c r="L829" s="3005"/>
      <c r="M829" s="3009" t="str">
        <f t="shared" si="53"/>
        <v/>
      </c>
      <c r="N829" s="3005"/>
      <c r="O829" s="3005"/>
      <c r="P829" s="3009" t="str">
        <f t="shared" si="54"/>
        <v/>
      </c>
      <c r="Q829" s="3009" t="str">
        <f t="shared" si="55"/>
        <v/>
      </c>
    </row>
    <row r="830" spans="2:17" hidden="1">
      <c r="B830" s="3002"/>
      <c r="C830" s="3003"/>
      <c r="D830" s="3003"/>
      <c r="E830" s="3003"/>
      <c r="F830" s="3003"/>
      <c r="G830" s="3003"/>
      <c r="H830" s="3004"/>
      <c r="I830" s="3005"/>
      <c r="J830" s="3009" t="str">
        <f t="shared" si="52"/>
        <v/>
      </c>
      <c r="K830" s="3005"/>
      <c r="L830" s="3005"/>
      <c r="M830" s="3009" t="str">
        <f t="shared" si="53"/>
        <v/>
      </c>
      <c r="N830" s="3005"/>
      <c r="O830" s="3005"/>
      <c r="P830" s="3009" t="str">
        <f t="shared" si="54"/>
        <v/>
      </c>
      <c r="Q830" s="3009" t="str">
        <f t="shared" si="55"/>
        <v/>
      </c>
    </row>
    <row r="831" spans="2:17" hidden="1">
      <c r="B831" s="3002"/>
      <c r="C831" s="3003"/>
      <c r="D831" s="3003"/>
      <c r="E831" s="3003"/>
      <c r="F831" s="3003"/>
      <c r="G831" s="3003"/>
      <c r="H831" s="3004"/>
      <c r="I831" s="3005"/>
      <c r="J831" s="3009" t="str">
        <f t="shared" si="52"/>
        <v/>
      </c>
      <c r="K831" s="3005"/>
      <c r="L831" s="3005"/>
      <c r="M831" s="3009" t="str">
        <f t="shared" si="53"/>
        <v/>
      </c>
      <c r="N831" s="3005"/>
      <c r="O831" s="3005"/>
      <c r="P831" s="3009" t="str">
        <f t="shared" si="54"/>
        <v/>
      </c>
      <c r="Q831" s="3009" t="str">
        <f t="shared" si="55"/>
        <v/>
      </c>
    </row>
    <row r="832" spans="2:17" hidden="1">
      <c r="B832" s="3002"/>
      <c r="C832" s="3003"/>
      <c r="D832" s="3003"/>
      <c r="E832" s="3003"/>
      <c r="F832" s="3003"/>
      <c r="G832" s="3003"/>
      <c r="H832" s="3004"/>
      <c r="I832" s="3005"/>
      <c r="J832" s="3009" t="str">
        <f t="shared" si="52"/>
        <v/>
      </c>
      <c r="K832" s="3005"/>
      <c r="L832" s="3005"/>
      <c r="M832" s="3009" t="str">
        <f t="shared" si="53"/>
        <v/>
      </c>
      <c r="N832" s="3005"/>
      <c r="O832" s="3005"/>
      <c r="P832" s="3009" t="str">
        <f t="shared" si="54"/>
        <v/>
      </c>
      <c r="Q832" s="3009" t="str">
        <f t="shared" si="55"/>
        <v/>
      </c>
    </row>
    <row r="833" spans="2:17" hidden="1">
      <c r="B833" s="3002"/>
      <c r="C833" s="3003"/>
      <c r="D833" s="3003"/>
      <c r="E833" s="3003"/>
      <c r="F833" s="3003"/>
      <c r="G833" s="3003"/>
      <c r="H833" s="3004"/>
      <c r="I833" s="3005"/>
      <c r="J833" s="3009" t="str">
        <f t="shared" si="52"/>
        <v/>
      </c>
      <c r="K833" s="3005"/>
      <c r="L833" s="3005"/>
      <c r="M833" s="3009" t="str">
        <f t="shared" si="53"/>
        <v/>
      </c>
      <c r="N833" s="3005"/>
      <c r="O833" s="3005"/>
      <c r="P833" s="3009" t="str">
        <f t="shared" si="54"/>
        <v/>
      </c>
      <c r="Q833" s="3009" t="str">
        <f t="shared" si="55"/>
        <v/>
      </c>
    </row>
    <row r="834" spans="2:17" hidden="1">
      <c r="B834" s="3002"/>
      <c r="C834" s="3003"/>
      <c r="D834" s="3003"/>
      <c r="E834" s="3003"/>
      <c r="F834" s="3003"/>
      <c r="G834" s="3003"/>
      <c r="H834" s="3004"/>
      <c r="I834" s="3005"/>
      <c r="J834" s="3009" t="str">
        <f t="shared" si="52"/>
        <v/>
      </c>
      <c r="K834" s="3005"/>
      <c r="L834" s="3005"/>
      <c r="M834" s="3009" t="str">
        <f t="shared" si="53"/>
        <v/>
      </c>
      <c r="N834" s="3005"/>
      <c r="O834" s="3005"/>
      <c r="P834" s="3009" t="str">
        <f t="shared" si="54"/>
        <v/>
      </c>
      <c r="Q834" s="3009" t="str">
        <f t="shared" si="55"/>
        <v/>
      </c>
    </row>
    <row r="835" spans="2:17" hidden="1">
      <c r="B835" s="3002"/>
      <c r="C835" s="3003"/>
      <c r="D835" s="3003"/>
      <c r="E835" s="3003"/>
      <c r="F835" s="3003"/>
      <c r="G835" s="3003"/>
      <c r="H835" s="3004"/>
      <c r="I835" s="3005"/>
      <c r="J835" s="3009" t="str">
        <f t="shared" si="52"/>
        <v/>
      </c>
      <c r="K835" s="3005"/>
      <c r="L835" s="3005"/>
      <c r="M835" s="3009" t="str">
        <f t="shared" si="53"/>
        <v/>
      </c>
      <c r="N835" s="3005"/>
      <c r="O835" s="3005"/>
      <c r="P835" s="3009" t="str">
        <f t="shared" si="54"/>
        <v/>
      </c>
      <c r="Q835" s="3009" t="str">
        <f t="shared" si="55"/>
        <v/>
      </c>
    </row>
    <row r="836" spans="2:17" hidden="1">
      <c r="B836" s="3002"/>
      <c r="C836" s="3003"/>
      <c r="D836" s="3003"/>
      <c r="E836" s="3003"/>
      <c r="F836" s="3003"/>
      <c r="G836" s="3003"/>
      <c r="H836" s="3004"/>
      <c r="I836" s="3005"/>
      <c r="J836" s="3009" t="str">
        <f t="shared" si="52"/>
        <v/>
      </c>
      <c r="K836" s="3005"/>
      <c r="L836" s="3005"/>
      <c r="M836" s="3009" t="str">
        <f t="shared" si="53"/>
        <v/>
      </c>
      <c r="N836" s="3005"/>
      <c r="O836" s="3005"/>
      <c r="P836" s="3009" t="str">
        <f t="shared" si="54"/>
        <v/>
      </c>
      <c r="Q836" s="3009" t="str">
        <f t="shared" si="55"/>
        <v/>
      </c>
    </row>
    <row r="837" spans="2:17" hidden="1">
      <c r="B837" s="3002"/>
      <c r="C837" s="3003"/>
      <c r="D837" s="3003"/>
      <c r="E837" s="3003"/>
      <c r="F837" s="3003"/>
      <c r="G837" s="3003"/>
      <c r="H837" s="3004"/>
      <c r="I837" s="3005"/>
      <c r="J837" s="3009" t="str">
        <f t="shared" si="52"/>
        <v/>
      </c>
      <c r="K837" s="3005"/>
      <c r="L837" s="3005"/>
      <c r="M837" s="3009" t="str">
        <f t="shared" si="53"/>
        <v/>
      </c>
      <c r="N837" s="3005"/>
      <c r="O837" s="3005"/>
      <c r="P837" s="3009" t="str">
        <f t="shared" si="54"/>
        <v/>
      </c>
      <c r="Q837" s="3009" t="str">
        <f t="shared" si="55"/>
        <v/>
      </c>
    </row>
    <row r="838" spans="2:17" hidden="1">
      <c r="B838" s="3002"/>
      <c r="C838" s="3003"/>
      <c r="D838" s="3003"/>
      <c r="E838" s="3003"/>
      <c r="F838" s="3003"/>
      <c r="G838" s="3003"/>
      <c r="H838" s="3004"/>
      <c r="I838" s="3005"/>
      <c r="J838" s="3009" t="str">
        <f t="shared" si="52"/>
        <v/>
      </c>
      <c r="K838" s="3005"/>
      <c r="L838" s="3005"/>
      <c r="M838" s="3009" t="str">
        <f t="shared" si="53"/>
        <v/>
      </c>
      <c r="N838" s="3005"/>
      <c r="O838" s="3005"/>
      <c r="P838" s="3009" t="str">
        <f t="shared" si="54"/>
        <v/>
      </c>
      <c r="Q838" s="3009" t="str">
        <f t="shared" si="55"/>
        <v/>
      </c>
    </row>
    <row r="839" spans="2:17" hidden="1">
      <c r="B839" s="3002"/>
      <c r="C839" s="3003"/>
      <c r="D839" s="3003"/>
      <c r="E839" s="3003"/>
      <c r="F839" s="3003"/>
      <c r="G839" s="3003"/>
      <c r="H839" s="3004"/>
      <c r="I839" s="3005"/>
      <c r="J839" s="3009" t="str">
        <f t="shared" si="52"/>
        <v/>
      </c>
      <c r="K839" s="3005"/>
      <c r="L839" s="3005"/>
      <c r="M839" s="3009" t="str">
        <f t="shared" si="53"/>
        <v/>
      </c>
      <c r="N839" s="3005"/>
      <c r="O839" s="3005"/>
      <c r="P839" s="3009" t="str">
        <f t="shared" si="54"/>
        <v/>
      </c>
      <c r="Q839" s="3009" t="str">
        <f t="shared" si="55"/>
        <v/>
      </c>
    </row>
    <row r="840" spans="2:17" hidden="1">
      <c r="B840" s="3002"/>
      <c r="C840" s="3003"/>
      <c r="D840" s="3003"/>
      <c r="E840" s="3003"/>
      <c r="F840" s="3003"/>
      <c r="G840" s="3003"/>
      <c r="H840" s="3004"/>
      <c r="I840" s="3005"/>
      <c r="J840" s="3009" t="str">
        <f t="shared" si="52"/>
        <v/>
      </c>
      <c r="K840" s="3005"/>
      <c r="L840" s="3005"/>
      <c r="M840" s="3009" t="str">
        <f t="shared" si="53"/>
        <v/>
      </c>
      <c r="N840" s="3005"/>
      <c r="O840" s="3005"/>
      <c r="P840" s="3009" t="str">
        <f t="shared" si="54"/>
        <v/>
      </c>
      <c r="Q840" s="3009" t="str">
        <f t="shared" si="55"/>
        <v/>
      </c>
    </row>
    <row r="841" spans="2:17" hidden="1">
      <c r="B841" s="3002"/>
      <c r="C841" s="3003"/>
      <c r="D841" s="3003"/>
      <c r="E841" s="3003"/>
      <c r="F841" s="3003"/>
      <c r="G841" s="3003"/>
      <c r="H841" s="3004"/>
      <c r="I841" s="3005"/>
      <c r="J841" s="3009" t="str">
        <f t="shared" si="52"/>
        <v/>
      </c>
      <c r="K841" s="3005"/>
      <c r="L841" s="3005"/>
      <c r="M841" s="3009" t="str">
        <f t="shared" si="53"/>
        <v/>
      </c>
      <c r="N841" s="3005"/>
      <c r="O841" s="3005"/>
      <c r="P841" s="3009" t="str">
        <f t="shared" si="54"/>
        <v/>
      </c>
      <c r="Q841" s="3009" t="str">
        <f t="shared" si="55"/>
        <v/>
      </c>
    </row>
    <row r="842" spans="2:17" hidden="1">
      <c r="B842" s="3002"/>
      <c r="C842" s="3003"/>
      <c r="D842" s="3003"/>
      <c r="E842" s="3003"/>
      <c r="F842" s="3003"/>
      <c r="G842" s="3003"/>
      <c r="H842" s="3004"/>
      <c r="I842" s="3005"/>
      <c r="J842" s="3009" t="str">
        <f t="shared" si="52"/>
        <v/>
      </c>
      <c r="K842" s="3005"/>
      <c r="L842" s="3005"/>
      <c r="M842" s="3009" t="str">
        <f t="shared" si="53"/>
        <v/>
      </c>
      <c r="N842" s="3005"/>
      <c r="O842" s="3005"/>
      <c r="P842" s="3009" t="str">
        <f t="shared" si="54"/>
        <v/>
      </c>
      <c r="Q842" s="3009" t="str">
        <f t="shared" si="55"/>
        <v/>
      </c>
    </row>
    <row r="843" spans="2:17" hidden="1">
      <c r="B843" s="3002"/>
      <c r="C843" s="3003"/>
      <c r="D843" s="3003"/>
      <c r="E843" s="3003"/>
      <c r="F843" s="3003"/>
      <c r="G843" s="3003"/>
      <c r="H843" s="3004"/>
      <c r="I843" s="3005"/>
      <c r="J843" s="3009" t="str">
        <f t="shared" si="52"/>
        <v/>
      </c>
      <c r="K843" s="3005"/>
      <c r="L843" s="3005"/>
      <c r="M843" s="3009" t="str">
        <f t="shared" si="53"/>
        <v/>
      </c>
      <c r="N843" s="3005"/>
      <c r="O843" s="3005"/>
      <c r="P843" s="3009" t="str">
        <f t="shared" si="54"/>
        <v/>
      </c>
      <c r="Q843" s="3009" t="str">
        <f t="shared" si="55"/>
        <v/>
      </c>
    </row>
    <row r="844" spans="2:17" hidden="1">
      <c r="B844" s="3002"/>
      <c r="C844" s="3003"/>
      <c r="D844" s="3003"/>
      <c r="E844" s="3003"/>
      <c r="F844" s="3003"/>
      <c r="G844" s="3003"/>
      <c r="H844" s="3004"/>
      <c r="I844" s="3005"/>
      <c r="J844" s="3009" t="str">
        <f t="shared" si="52"/>
        <v/>
      </c>
      <c r="K844" s="3005"/>
      <c r="L844" s="3005"/>
      <c r="M844" s="3009" t="str">
        <f t="shared" si="53"/>
        <v/>
      </c>
      <c r="N844" s="3005"/>
      <c r="O844" s="3005"/>
      <c r="P844" s="3009" t="str">
        <f t="shared" si="54"/>
        <v/>
      </c>
      <c r="Q844" s="3009" t="str">
        <f t="shared" si="55"/>
        <v/>
      </c>
    </row>
    <row r="845" spans="2:17" hidden="1">
      <c r="B845" s="3002"/>
      <c r="C845" s="3003"/>
      <c r="D845" s="3003"/>
      <c r="E845" s="3003"/>
      <c r="F845" s="3003"/>
      <c r="G845" s="3003"/>
      <c r="H845" s="3004"/>
      <c r="I845" s="3005"/>
      <c r="J845" s="3009" t="str">
        <f t="shared" si="52"/>
        <v/>
      </c>
      <c r="K845" s="3005"/>
      <c r="L845" s="3005"/>
      <c r="M845" s="3009" t="str">
        <f t="shared" si="53"/>
        <v/>
      </c>
      <c r="N845" s="3005"/>
      <c r="O845" s="3005"/>
      <c r="P845" s="3009" t="str">
        <f t="shared" si="54"/>
        <v/>
      </c>
      <c r="Q845" s="3009" t="str">
        <f t="shared" si="55"/>
        <v/>
      </c>
    </row>
    <row r="846" spans="2:17" hidden="1">
      <c r="B846" s="3002"/>
      <c r="C846" s="3003"/>
      <c r="D846" s="3003"/>
      <c r="E846" s="3003"/>
      <c r="F846" s="3003"/>
      <c r="G846" s="3003"/>
      <c r="H846" s="3004"/>
      <c r="I846" s="3005"/>
      <c r="J846" s="3009" t="str">
        <f t="shared" si="52"/>
        <v/>
      </c>
      <c r="K846" s="3005"/>
      <c r="L846" s="3005"/>
      <c r="M846" s="3009" t="str">
        <f t="shared" si="53"/>
        <v/>
      </c>
      <c r="N846" s="3005"/>
      <c r="O846" s="3005"/>
      <c r="P846" s="3009" t="str">
        <f t="shared" si="54"/>
        <v/>
      </c>
      <c r="Q846" s="3009" t="str">
        <f t="shared" si="55"/>
        <v/>
      </c>
    </row>
    <row r="847" spans="2:17" hidden="1">
      <c r="B847" s="3002"/>
      <c r="C847" s="3003"/>
      <c r="D847" s="3003"/>
      <c r="E847" s="3003"/>
      <c r="F847" s="3003"/>
      <c r="G847" s="3003"/>
      <c r="H847" s="3004"/>
      <c r="I847" s="3005"/>
      <c r="J847" s="3009" t="str">
        <f t="shared" si="52"/>
        <v/>
      </c>
      <c r="K847" s="3005"/>
      <c r="L847" s="3005"/>
      <c r="M847" s="3009" t="str">
        <f t="shared" si="53"/>
        <v/>
      </c>
      <c r="N847" s="3005"/>
      <c r="O847" s="3005"/>
      <c r="P847" s="3009" t="str">
        <f t="shared" si="54"/>
        <v/>
      </c>
      <c r="Q847" s="3009" t="str">
        <f t="shared" si="55"/>
        <v/>
      </c>
    </row>
    <row r="848" spans="2:17" hidden="1">
      <c r="B848" s="3002"/>
      <c r="C848" s="3003"/>
      <c r="D848" s="3003"/>
      <c r="E848" s="3003"/>
      <c r="F848" s="3003"/>
      <c r="G848" s="3003"/>
      <c r="H848" s="3004"/>
      <c r="I848" s="3005"/>
      <c r="J848" s="3009" t="str">
        <f t="shared" si="52"/>
        <v/>
      </c>
      <c r="K848" s="3005"/>
      <c r="L848" s="3005"/>
      <c r="M848" s="3009" t="str">
        <f t="shared" si="53"/>
        <v/>
      </c>
      <c r="N848" s="3005"/>
      <c r="O848" s="3005"/>
      <c r="P848" s="3009" t="str">
        <f t="shared" si="54"/>
        <v/>
      </c>
      <c r="Q848" s="3009" t="str">
        <f t="shared" si="55"/>
        <v/>
      </c>
    </row>
    <row r="849" spans="2:17" hidden="1">
      <c r="B849" s="3002"/>
      <c r="C849" s="3003"/>
      <c r="D849" s="3003"/>
      <c r="E849" s="3003"/>
      <c r="F849" s="3003"/>
      <c r="G849" s="3003"/>
      <c r="H849" s="3004"/>
      <c r="I849" s="3005"/>
      <c r="J849" s="3009" t="str">
        <f t="shared" si="52"/>
        <v/>
      </c>
      <c r="K849" s="3005"/>
      <c r="L849" s="3005"/>
      <c r="M849" s="3009" t="str">
        <f t="shared" si="53"/>
        <v/>
      </c>
      <c r="N849" s="3005"/>
      <c r="O849" s="3005"/>
      <c r="P849" s="3009" t="str">
        <f t="shared" si="54"/>
        <v/>
      </c>
      <c r="Q849" s="3009" t="str">
        <f t="shared" si="55"/>
        <v/>
      </c>
    </row>
    <row r="850" spans="2:17" hidden="1">
      <c r="B850" s="3002"/>
      <c r="C850" s="3003"/>
      <c r="D850" s="3003"/>
      <c r="E850" s="3003"/>
      <c r="F850" s="3003"/>
      <c r="G850" s="3003"/>
      <c r="H850" s="3004"/>
      <c r="I850" s="3005"/>
      <c r="J850" s="3009" t="str">
        <f t="shared" si="52"/>
        <v/>
      </c>
      <c r="K850" s="3005"/>
      <c r="L850" s="3005"/>
      <c r="M850" s="3009" t="str">
        <f t="shared" si="53"/>
        <v/>
      </c>
      <c r="N850" s="3005"/>
      <c r="O850" s="3005"/>
      <c r="P850" s="3009" t="str">
        <f t="shared" si="54"/>
        <v/>
      </c>
      <c r="Q850" s="3009" t="str">
        <f t="shared" si="55"/>
        <v/>
      </c>
    </row>
    <row r="851" spans="2:17" hidden="1">
      <c r="B851" s="3002"/>
      <c r="C851" s="3003"/>
      <c r="D851" s="3003"/>
      <c r="E851" s="3003"/>
      <c r="F851" s="3003"/>
      <c r="G851" s="3003"/>
      <c r="H851" s="3004"/>
      <c r="I851" s="3005"/>
      <c r="J851" s="3009" t="str">
        <f t="shared" si="52"/>
        <v/>
      </c>
      <c r="K851" s="3005"/>
      <c r="L851" s="3005"/>
      <c r="M851" s="3009" t="str">
        <f t="shared" si="53"/>
        <v/>
      </c>
      <c r="N851" s="3005"/>
      <c r="O851" s="3005"/>
      <c r="P851" s="3009" t="str">
        <f t="shared" si="54"/>
        <v/>
      </c>
      <c r="Q851" s="3009" t="str">
        <f t="shared" si="55"/>
        <v/>
      </c>
    </row>
    <row r="852" spans="2:17" hidden="1">
      <c r="B852" s="3002"/>
      <c r="C852" s="3003"/>
      <c r="D852" s="3003"/>
      <c r="E852" s="3003"/>
      <c r="F852" s="3003"/>
      <c r="G852" s="3003"/>
      <c r="H852" s="3004"/>
      <c r="I852" s="3005"/>
      <c r="J852" s="3009" t="str">
        <f t="shared" si="52"/>
        <v/>
      </c>
      <c r="K852" s="3005"/>
      <c r="L852" s="3005"/>
      <c r="M852" s="3009" t="str">
        <f t="shared" si="53"/>
        <v/>
      </c>
      <c r="N852" s="3005"/>
      <c r="O852" s="3005"/>
      <c r="P852" s="3009" t="str">
        <f t="shared" si="54"/>
        <v/>
      </c>
      <c r="Q852" s="3009" t="str">
        <f t="shared" si="55"/>
        <v/>
      </c>
    </row>
    <row r="853" spans="2:17" hidden="1">
      <c r="B853" s="3002"/>
      <c r="C853" s="3003"/>
      <c r="D853" s="3003"/>
      <c r="E853" s="3003"/>
      <c r="F853" s="3003"/>
      <c r="G853" s="3003"/>
      <c r="H853" s="3004"/>
      <c r="I853" s="3005"/>
      <c r="J853" s="3009" t="str">
        <f t="shared" si="52"/>
        <v/>
      </c>
      <c r="K853" s="3005"/>
      <c r="L853" s="3005"/>
      <c r="M853" s="3009" t="str">
        <f t="shared" si="53"/>
        <v/>
      </c>
      <c r="N853" s="3005"/>
      <c r="O853" s="3005"/>
      <c r="P853" s="3009" t="str">
        <f t="shared" si="54"/>
        <v/>
      </c>
      <c r="Q853" s="3009" t="str">
        <f t="shared" si="55"/>
        <v/>
      </c>
    </row>
    <row r="854" spans="2:17" hidden="1">
      <c r="B854" s="3002"/>
      <c r="C854" s="3003"/>
      <c r="D854" s="3003"/>
      <c r="E854" s="3003"/>
      <c r="F854" s="3003"/>
      <c r="G854" s="3003"/>
      <c r="H854" s="3004"/>
      <c r="I854" s="3005"/>
      <c r="J854" s="3009" t="str">
        <f t="shared" si="52"/>
        <v/>
      </c>
      <c r="K854" s="3005"/>
      <c r="L854" s="3005"/>
      <c r="M854" s="3009" t="str">
        <f t="shared" si="53"/>
        <v/>
      </c>
      <c r="N854" s="3005"/>
      <c r="O854" s="3005"/>
      <c r="P854" s="3009" t="str">
        <f t="shared" si="54"/>
        <v/>
      </c>
      <c r="Q854" s="3009" t="str">
        <f t="shared" si="55"/>
        <v/>
      </c>
    </row>
    <row r="855" spans="2:17" hidden="1">
      <c r="B855" s="3002"/>
      <c r="C855" s="3003"/>
      <c r="D855" s="3003"/>
      <c r="E855" s="3003"/>
      <c r="F855" s="3003"/>
      <c r="G855" s="3003"/>
      <c r="H855" s="3004"/>
      <c r="I855" s="3005"/>
      <c r="J855" s="3009" t="str">
        <f t="shared" si="52"/>
        <v/>
      </c>
      <c r="K855" s="3005"/>
      <c r="L855" s="3005"/>
      <c r="M855" s="3009" t="str">
        <f t="shared" si="53"/>
        <v/>
      </c>
      <c r="N855" s="3005"/>
      <c r="O855" s="3005"/>
      <c r="P855" s="3009" t="str">
        <f t="shared" si="54"/>
        <v/>
      </c>
      <c r="Q855" s="3009" t="str">
        <f t="shared" si="55"/>
        <v/>
      </c>
    </row>
    <row r="856" spans="2:17" hidden="1">
      <c r="B856" s="3002"/>
      <c r="C856" s="3003"/>
      <c r="D856" s="3003"/>
      <c r="E856" s="3003"/>
      <c r="F856" s="3003"/>
      <c r="G856" s="3003"/>
      <c r="H856" s="3004"/>
      <c r="I856" s="3005"/>
      <c r="J856" s="3009" t="str">
        <f t="shared" si="52"/>
        <v/>
      </c>
      <c r="K856" s="3005"/>
      <c r="L856" s="3005"/>
      <c r="M856" s="3009" t="str">
        <f t="shared" si="53"/>
        <v/>
      </c>
      <c r="N856" s="3005"/>
      <c r="O856" s="3005"/>
      <c r="P856" s="3009" t="str">
        <f t="shared" si="54"/>
        <v/>
      </c>
      <c r="Q856" s="3009" t="str">
        <f t="shared" si="55"/>
        <v/>
      </c>
    </row>
    <row r="857" spans="2:17" hidden="1">
      <c r="B857" s="3002"/>
      <c r="C857" s="3003"/>
      <c r="D857" s="3003"/>
      <c r="E857" s="3003"/>
      <c r="F857" s="3003"/>
      <c r="G857" s="3003"/>
      <c r="H857" s="3004"/>
      <c r="I857" s="3005"/>
      <c r="J857" s="3009" t="str">
        <f t="shared" si="52"/>
        <v/>
      </c>
      <c r="K857" s="3005"/>
      <c r="L857" s="3005"/>
      <c r="M857" s="3009" t="str">
        <f t="shared" si="53"/>
        <v/>
      </c>
      <c r="N857" s="3005"/>
      <c r="O857" s="3005"/>
      <c r="P857" s="3009" t="str">
        <f t="shared" si="54"/>
        <v/>
      </c>
      <c r="Q857" s="3009" t="str">
        <f t="shared" si="55"/>
        <v/>
      </c>
    </row>
    <row r="858" spans="2:17" hidden="1">
      <c r="B858" s="3002"/>
      <c r="C858" s="3003"/>
      <c r="D858" s="3003"/>
      <c r="E858" s="3003"/>
      <c r="F858" s="3003"/>
      <c r="G858" s="3003"/>
      <c r="H858" s="3004"/>
      <c r="I858" s="3005"/>
      <c r="J858" s="3009" t="str">
        <f t="shared" si="52"/>
        <v/>
      </c>
      <c r="K858" s="3005"/>
      <c r="L858" s="3005"/>
      <c r="M858" s="3009" t="str">
        <f t="shared" si="53"/>
        <v/>
      </c>
      <c r="N858" s="3005"/>
      <c r="O858" s="3005"/>
      <c r="P858" s="3009" t="str">
        <f t="shared" si="54"/>
        <v/>
      </c>
      <c r="Q858" s="3009" t="str">
        <f t="shared" si="55"/>
        <v/>
      </c>
    </row>
    <row r="859" spans="2:17" hidden="1">
      <c r="B859" s="3002"/>
      <c r="C859" s="3003"/>
      <c r="D859" s="3003"/>
      <c r="E859" s="3003"/>
      <c r="F859" s="3003"/>
      <c r="G859" s="3003"/>
      <c r="H859" s="3004"/>
      <c r="I859" s="3005"/>
      <c r="J859" s="3009" t="str">
        <f t="shared" si="52"/>
        <v/>
      </c>
      <c r="K859" s="3005"/>
      <c r="L859" s="3005"/>
      <c r="M859" s="3009" t="str">
        <f t="shared" si="53"/>
        <v/>
      </c>
      <c r="N859" s="3005"/>
      <c r="O859" s="3005"/>
      <c r="P859" s="3009" t="str">
        <f t="shared" si="54"/>
        <v/>
      </c>
      <c r="Q859" s="3009" t="str">
        <f t="shared" si="55"/>
        <v/>
      </c>
    </row>
    <row r="860" spans="2:17" hidden="1">
      <c r="B860" s="3002"/>
      <c r="C860" s="3003"/>
      <c r="D860" s="3003"/>
      <c r="E860" s="3003"/>
      <c r="F860" s="3003"/>
      <c r="G860" s="3003"/>
      <c r="H860" s="3004"/>
      <c r="I860" s="3005"/>
      <c r="J860" s="3009" t="str">
        <f t="shared" si="52"/>
        <v/>
      </c>
      <c r="K860" s="3005"/>
      <c r="L860" s="3005"/>
      <c r="M860" s="3009" t="str">
        <f t="shared" si="53"/>
        <v/>
      </c>
      <c r="N860" s="3005"/>
      <c r="O860" s="3005"/>
      <c r="P860" s="3009" t="str">
        <f t="shared" si="54"/>
        <v/>
      </c>
      <c r="Q860" s="3009" t="str">
        <f t="shared" si="55"/>
        <v/>
      </c>
    </row>
    <row r="861" spans="2:17" hidden="1">
      <c r="B861" s="3002"/>
      <c r="C861" s="3003"/>
      <c r="D861" s="3003"/>
      <c r="E861" s="3003"/>
      <c r="F861" s="3003"/>
      <c r="G861" s="3003"/>
      <c r="H861" s="3004"/>
      <c r="I861" s="3005"/>
      <c r="J861" s="3009" t="str">
        <f t="shared" si="52"/>
        <v/>
      </c>
      <c r="K861" s="3005"/>
      <c r="L861" s="3005"/>
      <c r="M861" s="3009" t="str">
        <f t="shared" si="53"/>
        <v/>
      </c>
      <c r="N861" s="3005"/>
      <c r="O861" s="3005"/>
      <c r="P861" s="3009" t="str">
        <f t="shared" si="54"/>
        <v/>
      </c>
      <c r="Q861" s="3009" t="str">
        <f t="shared" si="55"/>
        <v/>
      </c>
    </row>
    <row r="862" spans="2:17" hidden="1">
      <c r="B862" s="3002"/>
      <c r="C862" s="3003"/>
      <c r="D862" s="3003"/>
      <c r="E862" s="3003"/>
      <c r="F862" s="3003"/>
      <c r="G862" s="3003"/>
      <c r="H862" s="3004"/>
      <c r="I862" s="3005"/>
      <c r="J862" s="3009" t="str">
        <f t="shared" si="52"/>
        <v/>
      </c>
      <c r="K862" s="3005"/>
      <c r="L862" s="3005"/>
      <c r="M862" s="3009" t="str">
        <f t="shared" si="53"/>
        <v/>
      </c>
      <c r="N862" s="3005"/>
      <c r="O862" s="3005"/>
      <c r="P862" s="3009" t="str">
        <f t="shared" si="54"/>
        <v/>
      </c>
      <c r="Q862" s="3009" t="str">
        <f t="shared" si="55"/>
        <v/>
      </c>
    </row>
    <row r="863" spans="2:17" hidden="1">
      <c r="B863" s="3002"/>
      <c r="C863" s="3003"/>
      <c r="D863" s="3003"/>
      <c r="E863" s="3003"/>
      <c r="F863" s="3003"/>
      <c r="G863" s="3003"/>
      <c r="H863" s="3004"/>
      <c r="I863" s="3005"/>
      <c r="J863" s="3009" t="str">
        <f t="shared" si="52"/>
        <v/>
      </c>
      <c r="K863" s="3005"/>
      <c r="L863" s="3005"/>
      <c r="M863" s="3009" t="str">
        <f t="shared" si="53"/>
        <v/>
      </c>
      <c r="N863" s="3005"/>
      <c r="O863" s="3005"/>
      <c r="P863" s="3009" t="str">
        <f t="shared" si="54"/>
        <v/>
      </c>
      <c r="Q863" s="3009" t="str">
        <f t="shared" si="55"/>
        <v/>
      </c>
    </row>
    <row r="864" spans="2:17" hidden="1">
      <c r="B864" s="3002"/>
      <c r="C864" s="3003"/>
      <c r="D864" s="3003"/>
      <c r="E864" s="3003"/>
      <c r="F864" s="3003"/>
      <c r="G864" s="3003"/>
      <c r="H864" s="3004"/>
      <c r="I864" s="3005"/>
      <c r="J864" s="3009" t="str">
        <f t="shared" si="52"/>
        <v/>
      </c>
      <c r="K864" s="3005"/>
      <c r="L864" s="3005"/>
      <c r="M864" s="3009" t="str">
        <f t="shared" si="53"/>
        <v/>
      </c>
      <c r="N864" s="3005"/>
      <c r="O864" s="3005"/>
      <c r="P864" s="3009" t="str">
        <f t="shared" si="54"/>
        <v/>
      </c>
      <c r="Q864" s="3009" t="str">
        <f t="shared" si="55"/>
        <v/>
      </c>
    </row>
    <row r="865" spans="2:17" hidden="1">
      <c r="B865" s="3002"/>
      <c r="C865" s="3003"/>
      <c r="D865" s="3003"/>
      <c r="E865" s="3003"/>
      <c r="F865" s="3003"/>
      <c r="G865" s="3003"/>
      <c r="H865" s="3004"/>
      <c r="I865" s="3005"/>
      <c r="J865" s="3009" t="str">
        <f t="shared" si="52"/>
        <v/>
      </c>
      <c r="K865" s="3005"/>
      <c r="L865" s="3005"/>
      <c r="M865" s="3009" t="str">
        <f t="shared" si="53"/>
        <v/>
      </c>
      <c r="N865" s="3005"/>
      <c r="O865" s="3005"/>
      <c r="P865" s="3009" t="str">
        <f t="shared" si="54"/>
        <v/>
      </c>
      <c r="Q865" s="3009" t="str">
        <f t="shared" si="55"/>
        <v/>
      </c>
    </row>
    <row r="866" spans="2:17" hidden="1">
      <c r="B866" s="3002"/>
      <c r="C866" s="3003"/>
      <c r="D866" s="3003"/>
      <c r="E866" s="3003"/>
      <c r="F866" s="3003"/>
      <c r="G866" s="3003"/>
      <c r="H866" s="3004"/>
      <c r="I866" s="3005"/>
      <c r="J866" s="3009" t="str">
        <f t="shared" si="52"/>
        <v/>
      </c>
      <c r="K866" s="3005"/>
      <c r="L866" s="3005"/>
      <c r="M866" s="3009" t="str">
        <f t="shared" si="53"/>
        <v/>
      </c>
      <c r="N866" s="3005"/>
      <c r="O866" s="3005"/>
      <c r="P866" s="3009" t="str">
        <f t="shared" si="54"/>
        <v/>
      </c>
      <c r="Q866" s="3009" t="str">
        <f t="shared" si="55"/>
        <v/>
      </c>
    </row>
    <row r="867" spans="2:17" hidden="1">
      <c r="B867" s="3002"/>
      <c r="C867" s="3003"/>
      <c r="D867" s="3003"/>
      <c r="E867" s="3003"/>
      <c r="F867" s="3003"/>
      <c r="G867" s="3003"/>
      <c r="H867" s="3004"/>
      <c r="I867" s="3005"/>
      <c r="J867" s="3009" t="str">
        <f t="shared" si="52"/>
        <v/>
      </c>
      <c r="K867" s="3005"/>
      <c r="L867" s="3005"/>
      <c r="M867" s="3009" t="str">
        <f t="shared" si="53"/>
        <v/>
      </c>
      <c r="N867" s="3005"/>
      <c r="O867" s="3005"/>
      <c r="P867" s="3009" t="str">
        <f t="shared" si="54"/>
        <v/>
      </c>
      <c r="Q867" s="3009" t="str">
        <f t="shared" si="55"/>
        <v/>
      </c>
    </row>
    <row r="868" spans="2:17" hidden="1">
      <c r="B868" s="3002"/>
      <c r="C868" s="3003"/>
      <c r="D868" s="3003"/>
      <c r="E868" s="3003"/>
      <c r="F868" s="3003"/>
      <c r="G868" s="3003"/>
      <c r="H868" s="3004"/>
      <c r="I868" s="3005"/>
      <c r="J868" s="3009" t="str">
        <f t="shared" si="52"/>
        <v/>
      </c>
      <c r="K868" s="3005"/>
      <c r="L868" s="3005"/>
      <c r="M868" s="3009" t="str">
        <f t="shared" si="53"/>
        <v/>
      </c>
      <c r="N868" s="3005"/>
      <c r="O868" s="3005"/>
      <c r="P868" s="3009" t="str">
        <f t="shared" si="54"/>
        <v/>
      </c>
      <c r="Q868" s="3009" t="str">
        <f t="shared" si="55"/>
        <v/>
      </c>
    </row>
    <row r="869" spans="2:17" hidden="1">
      <c r="B869" s="3002"/>
      <c r="C869" s="3003"/>
      <c r="D869" s="3003"/>
      <c r="E869" s="3003"/>
      <c r="F869" s="3003"/>
      <c r="G869" s="3003"/>
      <c r="H869" s="3004"/>
      <c r="I869" s="3005"/>
      <c r="J869" s="3009" t="str">
        <f t="shared" si="52"/>
        <v/>
      </c>
      <c r="K869" s="3005"/>
      <c r="L869" s="3005"/>
      <c r="M869" s="3009" t="str">
        <f t="shared" si="53"/>
        <v/>
      </c>
      <c r="N869" s="3005"/>
      <c r="O869" s="3005"/>
      <c r="P869" s="3009" t="str">
        <f t="shared" si="54"/>
        <v/>
      </c>
      <c r="Q869" s="3009" t="str">
        <f t="shared" si="55"/>
        <v/>
      </c>
    </row>
    <row r="870" spans="2:17" hidden="1">
      <c r="B870" s="3002"/>
      <c r="C870" s="3003"/>
      <c r="D870" s="3003"/>
      <c r="E870" s="3003"/>
      <c r="F870" s="3003"/>
      <c r="G870" s="3003"/>
      <c r="H870" s="3004"/>
      <c r="I870" s="3005"/>
      <c r="J870" s="3009" t="str">
        <f t="shared" si="52"/>
        <v/>
      </c>
      <c r="K870" s="3005"/>
      <c r="L870" s="3005"/>
      <c r="M870" s="3009" t="str">
        <f t="shared" si="53"/>
        <v/>
      </c>
      <c r="N870" s="3005"/>
      <c r="O870" s="3005"/>
      <c r="P870" s="3009" t="str">
        <f t="shared" si="54"/>
        <v/>
      </c>
      <c r="Q870" s="3009" t="str">
        <f t="shared" si="55"/>
        <v/>
      </c>
    </row>
    <row r="871" spans="2:17" hidden="1">
      <c r="B871" s="3002"/>
      <c r="C871" s="3003"/>
      <c r="D871" s="3003"/>
      <c r="E871" s="3003"/>
      <c r="F871" s="3003"/>
      <c r="G871" s="3003"/>
      <c r="H871" s="3004"/>
      <c r="I871" s="3005"/>
      <c r="J871" s="3009" t="str">
        <f t="shared" si="52"/>
        <v/>
      </c>
      <c r="K871" s="3005"/>
      <c r="L871" s="3005"/>
      <c r="M871" s="3009" t="str">
        <f t="shared" si="53"/>
        <v/>
      </c>
      <c r="N871" s="3005"/>
      <c r="O871" s="3005"/>
      <c r="P871" s="3009" t="str">
        <f t="shared" si="54"/>
        <v/>
      </c>
      <c r="Q871" s="3009" t="str">
        <f t="shared" si="55"/>
        <v/>
      </c>
    </row>
    <row r="872" spans="2:17" hidden="1">
      <c r="B872" s="3002"/>
      <c r="C872" s="3003"/>
      <c r="D872" s="3003"/>
      <c r="E872" s="3003"/>
      <c r="F872" s="3003"/>
      <c r="G872" s="3003"/>
      <c r="H872" s="3004"/>
      <c r="I872" s="3005"/>
      <c r="J872" s="3009" t="str">
        <f t="shared" si="52"/>
        <v/>
      </c>
      <c r="K872" s="3005"/>
      <c r="L872" s="3005"/>
      <c r="M872" s="3009" t="str">
        <f t="shared" si="53"/>
        <v/>
      </c>
      <c r="N872" s="3005"/>
      <c r="O872" s="3005"/>
      <c r="P872" s="3009" t="str">
        <f t="shared" si="54"/>
        <v/>
      </c>
      <c r="Q872" s="3009" t="str">
        <f t="shared" si="55"/>
        <v/>
      </c>
    </row>
    <row r="873" spans="2:17" hidden="1">
      <c r="B873" s="3002"/>
      <c r="C873" s="3003"/>
      <c r="D873" s="3003"/>
      <c r="E873" s="3003"/>
      <c r="F873" s="3003"/>
      <c r="G873" s="3003"/>
      <c r="H873" s="3004"/>
      <c r="I873" s="3005"/>
      <c r="J873" s="3009" t="str">
        <f t="shared" si="52"/>
        <v/>
      </c>
      <c r="K873" s="3005"/>
      <c r="L873" s="3005"/>
      <c r="M873" s="3009" t="str">
        <f t="shared" si="53"/>
        <v/>
      </c>
      <c r="N873" s="3005"/>
      <c r="O873" s="3005"/>
      <c r="P873" s="3009" t="str">
        <f t="shared" si="54"/>
        <v/>
      </c>
      <c r="Q873" s="3009" t="str">
        <f t="shared" si="55"/>
        <v/>
      </c>
    </row>
    <row r="874" spans="2:17" hidden="1">
      <c r="B874" s="3002"/>
      <c r="C874" s="3003"/>
      <c r="D874" s="3003"/>
      <c r="E874" s="3003"/>
      <c r="F874" s="3003"/>
      <c r="G874" s="3003"/>
      <c r="H874" s="3004"/>
      <c r="I874" s="3005"/>
      <c r="J874" s="3009" t="str">
        <f t="shared" si="52"/>
        <v/>
      </c>
      <c r="K874" s="3005"/>
      <c r="L874" s="3005"/>
      <c r="M874" s="3009" t="str">
        <f t="shared" si="53"/>
        <v/>
      </c>
      <c r="N874" s="3005"/>
      <c r="O874" s="3005"/>
      <c r="P874" s="3009" t="str">
        <f t="shared" si="54"/>
        <v/>
      </c>
      <c r="Q874" s="3009" t="str">
        <f t="shared" si="55"/>
        <v/>
      </c>
    </row>
    <row r="875" spans="2:17" hidden="1">
      <c r="B875" s="3002"/>
      <c r="C875" s="3003"/>
      <c r="D875" s="3003"/>
      <c r="E875" s="3003"/>
      <c r="F875" s="3003"/>
      <c r="G875" s="3003"/>
      <c r="H875" s="3004"/>
      <c r="I875" s="3005"/>
      <c r="J875" s="3009" t="str">
        <f t="shared" si="52"/>
        <v/>
      </c>
      <c r="K875" s="3005"/>
      <c r="L875" s="3005"/>
      <c r="M875" s="3009" t="str">
        <f t="shared" si="53"/>
        <v/>
      </c>
      <c r="N875" s="3005"/>
      <c r="O875" s="3005"/>
      <c r="P875" s="3009" t="str">
        <f t="shared" si="54"/>
        <v/>
      </c>
      <c r="Q875" s="3009" t="str">
        <f t="shared" si="55"/>
        <v/>
      </c>
    </row>
    <row r="876" spans="2:17" hidden="1">
      <c r="B876" s="3002"/>
      <c r="C876" s="3003"/>
      <c r="D876" s="3003"/>
      <c r="E876" s="3003"/>
      <c r="F876" s="3003"/>
      <c r="G876" s="3003"/>
      <c r="H876" s="3004"/>
      <c r="I876" s="3005"/>
      <c r="J876" s="3009" t="str">
        <f t="shared" si="52"/>
        <v/>
      </c>
      <c r="K876" s="3005"/>
      <c r="L876" s="3005"/>
      <c r="M876" s="3009" t="str">
        <f t="shared" si="53"/>
        <v/>
      </c>
      <c r="N876" s="3005"/>
      <c r="O876" s="3005"/>
      <c r="P876" s="3009" t="str">
        <f t="shared" si="54"/>
        <v/>
      </c>
      <c r="Q876" s="3009" t="str">
        <f t="shared" si="55"/>
        <v/>
      </c>
    </row>
    <row r="877" spans="2:17" hidden="1">
      <c r="B877" s="3002"/>
      <c r="C877" s="3003"/>
      <c r="D877" s="3003"/>
      <c r="E877" s="3003"/>
      <c r="F877" s="3003"/>
      <c r="G877" s="3003"/>
      <c r="H877" s="3004"/>
      <c r="I877" s="3005"/>
      <c r="J877" s="3009" t="str">
        <f t="shared" si="52"/>
        <v/>
      </c>
      <c r="K877" s="3005"/>
      <c r="L877" s="3005"/>
      <c r="M877" s="3009" t="str">
        <f t="shared" si="53"/>
        <v/>
      </c>
      <c r="N877" s="3005"/>
      <c r="O877" s="3005"/>
      <c r="P877" s="3009" t="str">
        <f t="shared" si="54"/>
        <v/>
      </c>
      <c r="Q877" s="3009" t="str">
        <f t="shared" si="55"/>
        <v/>
      </c>
    </row>
    <row r="878" spans="2:17" hidden="1">
      <c r="B878" s="3002"/>
      <c r="C878" s="3003"/>
      <c r="D878" s="3003"/>
      <c r="E878" s="3003"/>
      <c r="F878" s="3003"/>
      <c r="G878" s="3003"/>
      <c r="H878" s="3004"/>
      <c r="I878" s="3005"/>
      <c r="J878" s="3009" t="str">
        <f t="shared" si="52"/>
        <v/>
      </c>
      <c r="K878" s="3005"/>
      <c r="L878" s="3005"/>
      <c r="M878" s="3009" t="str">
        <f t="shared" si="53"/>
        <v/>
      </c>
      <c r="N878" s="3005"/>
      <c r="O878" s="3005"/>
      <c r="P878" s="3009" t="str">
        <f t="shared" si="54"/>
        <v/>
      </c>
      <c r="Q878" s="3009" t="str">
        <f t="shared" si="55"/>
        <v/>
      </c>
    </row>
    <row r="879" spans="2:17" hidden="1">
      <c r="B879" s="3002"/>
      <c r="C879" s="3003"/>
      <c r="D879" s="3003"/>
      <c r="E879" s="3003"/>
      <c r="F879" s="3003"/>
      <c r="G879" s="3003"/>
      <c r="H879" s="3004"/>
      <c r="I879" s="3005"/>
      <c r="J879" s="3009" t="str">
        <f t="shared" si="52"/>
        <v/>
      </c>
      <c r="K879" s="3005"/>
      <c r="L879" s="3005"/>
      <c r="M879" s="3009" t="str">
        <f t="shared" si="53"/>
        <v/>
      </c>
      <c r="N879" s="3005"/>
      <c r="O879" s="3005"/>
      <c r="P879" s="3009" t="str">
        <f t="shared" si="54"/>
        <v/>
      </c>
      <c r="Q879" s="3009" t="str">
        <f t="shared" si="55"/>
        <v/>
      </c>
    </row>
    <row r="880" spans="2:17" hidden="1">
      <c r="B880" s="3002"/>
      <c r="C880" s="3003"/>
      <c r="D880" s="3003"/>
      <c r="E880" s="3003"/>
      <c r="F880" s="3003"/>
      <c r="G880" s="3003"/>
      <c r="H880" s="3004"/>
      <c r="I880" s="3005"/>
      <c r="J880" s="3009" t="str">
        <f t="shared" si="52"/>
        <v/>
      </c>
      <c r="K880" s="3005"/>
      <c r="L880" s="3005"/>
      <c r="M880" s="3009" t="str">
        <f t="shared" si="53"/>
        <v/>
      </c>
      <c r="N880" s="3005"/>
      <c r="O880" s="3005"/>
      <c r="P880" s="3009" t="str">
        <f t="shared" si="54"/>
        <v/>
      </c>
      <c r="Q880" s="3009" t="str">
        <f t="shared" si="55"/>
        <v/>
      </c>
    </row>
    <row r="881" spans="2:17" hidden="1">
      <c r="B881" s="3002"/>
      <c r="C881" s="3003"/>
      <c r="D881" s="3003"/>
      <c r="E881" s="3003"/>
      <c r="F881" s="3003"/>
      <c r="G881" s="3003"/>
      <c r="H881" s="3004"/>
      <c r="I881" s="3005"/>
      <c r="J881" s="3009" t="str">
        <f t="shared" si="52"/>
        <v/>
      </c>
      <c r="K881" s="3005"/>
      <c r="L881" s="3005"/>
      <c r="M881" s="3009" t="str">
        <f t="shared" si="53"/>
        <v/>
      </c>
      <c r="N881" s="3005"/>
      <c r="O881" s="3005"/>
      <c r="P881" s="3009" t="str">
        <f t="shared" si="54"/>
        <v/>
      </c>
      <c r="Q881" s="3009" t="str">
        <f t="shared" si="55"/>
        <v/>
      </c>
    </row>
    <row r="882" spans="2:17" hidden="1">
      <c r="B882" s="3002"/>
      <c r="C882" s="3003"/>
      <c r="D882" s="3003"/>
      <c r="E882" s="3003"/>
      <c r="F882" s="3003"/>
      <c r="G882" s="3003"/>
      <c r="H882" s="3004"/>
      <c r="I882" s="3005"/>
      <c r="J882" s="3009" t="str">
        <f t="shared" si="52"/>
        <v/>
      </c>
      <c r="K882" s="3005"/>
      <c r="L882" s="3005"/>
      <c r="M882" s="3009" t="str">
        <f t="shared" si="53"/>
        <v/>
      </c>
      <c r="N882" s="3005"/>
      <c r="O882" s="3005"/>
      <c r="P882" s="3009" t="str">
        <f t="shared" si="54"/>
        <v/>
      </c>
      <c r="Q882" s="3009" t="str">
        <f t="shared" si="55"/>
        <v/>
      </c>
    </row>
    <row r="883" spans="2:17" hidden="1">
      <c r="B883" s="3002"/>
      <c r="C883" s="3003"/>
      <c r="D883" s="3003"/>
      <c r="E883" s="3003"/>
      <c r="F883" s="3003"/>
      <c r="G883" s="3003"/>
      <c r="H883" s="3004"/>
      <c r="I883" s="3005"/>
      <c r="J883" s="3009" t="str">
        <f t="shared" si="52"/>
        <v/>
      </c>
      <c r="K883" s="3005"/>
      <c r="L883" s="3005"/>
      <c r="M883" s="3009" t="str">
        <f t="shared" si="53"/>
        <v/>
      </c>
      <c r="N883" s="3005"/>
      <c r="O883" s="3005"/>
      <c r="P883" s="3009" t="str">
        <f t="shared" si="54"/>
        <v/>
      </c>
      <c r="Q883" s="3009" t="str">
        <f t="shared" si="55"/>
        <v/>
      </c>
    </row>
    <row r="884" spans="2:17" hidden="1">
      <c r="B884" s="3002"/>
      <c r="C884" s="3003"/>
      <c r="D884" s="3003"/>
      <c r="E884" s="3003"/>
      <c r="F884" s="3003"/>
      <c r="G884" s="3003"/>
      <c r="H884" s="3004"/>
      <c r="I884" s="3005"/>
      <c r="J884" s="3009" t="str">
        <f t="shared" si="52"/>
        <v/>
      </c>
      <c r="K884" s="3005"/>
      <c r="L884" s="3005"/>
      <c r="M884" s="3009" t="str">
        <f t="shared" si="53"/>
        <v/>
      </c>
      <c r="N884" s="3005"/>
      <c r="O884" s="3005"/>
      <c r="P884" s="3009" t="str">
        <f t="shared" si="54"/>
        <v/>
      </c>
      <c r="Q884" s="3009" t="str">
        <f t="shared" si="55"/>
        <v/>
      </c>
    </row>
    <row r="885" spans="2:17" hidden="1">
      <c r="B885" s="3002"/>
      <c r="C885" s="3003"/>
      <c r="D885" s="3003"/>
      <c r="E885" s="3003"/>
      <c r="F885" s="3003"/>
      <c r="G885" s="3003"/>
      <c r="H885" s="3004"/>
      <c r="I885" s="3005"/>
      <c r="J885" s="3009" t="str">
        <f t="shared" si="52"/>
        <v/>
      </c>
      <c r="K885" s="3005"/>
      <c r="L885" s="3005"/>
      <c r="M885" s="3009" t="str">
        <f t="shared" si="53"/>
        <v/>
      </c>
      <c r="N885" s="3005"/>
      <c r="O885" s="3005"/>
      <c r="P885" s="3009" t="str">
        <f t="shared" si="54"/>
        <v/>
      </c>
      <c r="Q885" s="3009" t="str">
        <f t="shared" si="55"/>
        <v/>
      </c>
    </row>
    <row r="886" spans="2:17" hidden="1">
      <c r="B886" s="3002"/>
      <c r="C886" s="3003"/>
      <c r="D886" s="3003"/>
      <c r="E886" s="3003"/>
      <c r="F886" s="3003"/>
      <c r="G886" s="3003"/>
      <c r="H886" s="3004"/>
      <c r="I886" s="3005"/>
      <c r="J886" s="3009" t="str">
        <f t="shared" si="52"/>
        <v/>
      </c>
      <c r="K886" s="3005"/>
      <c r="L886" s="3005"/>
      <c r="M886" s="3009" t="str">
        <f t="shared" si="53"/>
        <v/>
      </c>
      <c r="N886" s="3005"/>
      <c r="O886" s="3005"/>
      <c r="P886" s="3009" t="str">
        <f t="shared" si="54"/>
        <v/>
      </c>
      <c r="Q886" s="3009" t="str">
        <f t="shared" si="55"/>
        <v/>
      </c>
    </row>
    <row r="887" spans="2:17" hidden="1">
      <c r="B887" s="3002"/>
      <c r="C887" s="3003"/>
      <c r="D887" s="3003"/>
      <c r="E887" s="3003"/>
      <c r="F887" s="3003"/>
      <c r="G887" s="3003"/>
      <c r="H887" s="3004"/>
      <c r="I887" s="3005"/>
      <c r="J887" s="3009" t="str">
        <f t="shared" si="52"/>
        <v/>
      </c>
      <c r="K887" s="3005"/>
      <c r="L887" s="3005"/>
      <c r="M887" s="3009" t="str">
        <f t="shared" si="53"/>
        <v/>
      </c>
      <c r="N887" s="3005"/>
      <c r="O887" s="3005"/>
      <c r="P887" s="3009" t="str">
        <f t="shared" si="54"/>
        <v/>
      </c>
      <c r="Q887" s="3009" t="str">
        <f t="shared" si="55"/>
        <v/>
      </c>
    </row>
    <row r="888" spans="2:17" hidden="1">
      <c r="B888" s="3002"/>
      <c r="C888" s="3003"/>
      <c r="D888" s="3003"/>
      <c r="E888" s="3003"/>
      <c r="F888" s="3003"/>
      <c r="G888" s="3003"/>
      <c r="H888" s="3004"/>
      <c r="I888" s="3005"/>
      <c r="J888" s="3009" t="str">
        <f t="shared" ref="J888:J951" si="56">IF(OR(C888="Yes",D888="Yes",E888="Yes",F888="Yes",G888="Yes",I888="High",H888&gt;$C$8),"High",IF(OR(AND(H888&gt;$C$9,H888&lt;=$D$9),I888="Medium"),"Medium",IF(I888="Low","Low",IF(H888="","","Low"))))</f>
        <v/>
      </c>
      <c r="K888" s="3005"/>
      <c r="L888" s="3005"/>
      <c r="M888" s="3009" t="str">
        <f t="shared" ref="M888:M951" si="57">IF(OR(K888="Very high",L888="Very high"),"Very high",IF(OR(K888="High",L888="High"),"High",IF(OR(K888="Medium",L888="Medium"),"Medium",IF(OR(K888="Low",L888="Low"),"Low",""))))</f>
        <v/>
      </c>
      <c r="N888" s="3005"/>
      <c r="O888" s="3005"/>
      <c r="P888" s="3009" t="str">
        <f t="shared" ref="P888:P951" si="58">IF(OR(N888="Very high",O888="Very high"),"Very high",IF(OR(N888="High",O888="High"),"High",IF(OR(N888="Medium",O888="Medium"),"Medium",IF(OR(N888="Low",O888="Low"),"Low",""))))</f>
        <v/>
      </c>
      <c r="Q888" s="3009" t="str">
        <f t="shared" ref="Q888:Q951" si="59">IF(M888="Very high", "Very high", IF(OR(J888="High",M888="High"),"High",IF(OR(J888="Medium",M888="Medium"),"Medium",IF(OR(J888="Low",M888="Low"),"Low",""))))</f>
        <v/>
      </c>
    </row>
    <row r="889" spans="2:17" hidden="1">
      <c r="B889" s="3002"/>
      <c r="C889" s="3003"/>
      <c r="D889" s="3003"/>
      <c r="E889" s="3003"/>
      <c r="F889" s="3003"/>
      <c r="G889" s="3003"/>
      <c r="H889" s="3004"/>
      <c r="I889" s="3005"/>
      <c r="J889" s="3009" t="str">
        <f t="shared" si="56"/>
        <v/>
      </c>
      <c r="K889" s="3005"/>
      <c r="L889" s="3005"/>
      <c r="M889" s="3009" t="str">
        <f t="shared" si="57"/>
        <v/>
      </c>
      <c r="N889" s="3005"/>
      <c r="O889" s="3005"/>
      <c r="P889" s="3009" t="str">
        <f t="shared" si="58"/>
        <v/>
      </c>
      <c r="Q889" s="3009" t="str">
        <f t="shared" si="59"/>
        <v/>
      </c>
    </row>
    <row r="890" spans="2:17" hidden="1">
      <c r="B890" s="3002"/>
      <c r="C890" s="3003"/>
      <c r="D890" s="3003"/>
      <c r="E890" s="3003"/>
      <c r="F890" s="3003"/>
      <c r="G890" s="3003"/>
      <c r="H890" s="3004"/>
      <c r="I890" s="3005"/>
      <c r="J890" s="3009" t="str">
        <f t="shared" si="56"/>
        <v/>
      </c>
      <c r="K890" s="3005"/>
      <c r="L890" s="3005"/>
      <c r="M890" s="3009" t="str">
        <f t="shared" si="57"/>
        <v/>
      </c>
      <c r="N890" s="3005"/>
      <c r="O890" s="3005"/>
      <c r="P890" s="3009" t="str">
        <f t="shared" si="58"/>
        <v/>
      </c>
      <c r="Q890" s="3009" t="str">
        <f t="shared" si="59"/>
        <v/>
      </c>
    </row>
    <row r="891" spans="2:17" hidden="1">
      <c r="B891" s="3002"/>
      <c r="C891" s="3003"/>
      <c r="D891" s="3003"/>
      <c r="E891" s="3003"/>
      <c r="F891" s="3003"/>
      <c r="G891" s="3003"/>
      <c r="H891" s="3004"/>
      <c r="I891" s="3005"/>
      <c r="J891" s="3009" t="str">
        <f t="shared" si="56"/>
        <v/>
      </c>
      <c r="K891" s="3005"/>
      <c r="L891" s="3005"/>
      <c r="M891" s="3009" t="str">
        <f t="shared" si="57"/>
        <v/>
      </c>
      <c r="N891" s="3005"/>
      <c r="O891" s="3005"/>
      <c r="P891" s="3009" t="str">
        <f t="shared" si="58"/>
        <v/>
      </c>
      <c r="Q891" s="3009" t="str">
        <f t="shared" si="59"/>
        <v/>
      </c>
    </row>
    <row r="892" spans="2:17" hidden="1">
      <c r="B892" s="3002"/>
      <c r="C892" s="3003"/>
      <c r="D892" s="3003"/>
      <c r="E892" s="3003"/>
      <c r="F892" s="3003"/>
      <c r="G892" s="3003"/>
      <c r="H892" s="3004"/>
      <c r="I892" s="3005"/>
      <c r="J892" s="3009" t="str">
        <f t="shared" si="56"/>
        <v/>
      </c>
      <c r="K892" s="3005"/>
      <c r="L892" s="3005"/>
      <c r="M892" s="3009" t="str">
        <f t="shared" si="57"/>
        <v/>
      </c>
      <c r="N892" s="3005"/>
      <c r="O892" s="3005"/>
      <c r="P892" s="3009" t="str">
        <f t="shared" si="58"/>
        <v/>
      </c>
      <c r="Q892" s="3009" t="str">
        <f t="shared" si="59"/>
        <v/>
      </c>
    </row>
    <row r="893" spans="2:17" hidden="1">
      <c r="B893" s="3002"/>
      <c r="C893" s="3003"/>
      <c r="D893" s="3003"/>
      <c r="E893" s="3003"/>
      <c r="F893" s="3003"/>
      <c r="G893" s="3003"/>
      <c r="H893" s="3004"/>
      <c r="I893" s="3005"/>
      <c r="J893" s="3009" t="str">
        <f t="shared" si="56"/>
        <v/>
      </c>
      <c r="K893" s="3005"/>
      <c r="L893" s="3005"/>
      <c r="M893" s="3009" t="str">
        <f t="shared" si="57"/>
        <v/>
      </c>
      <c r="N893" s="3005"/>
      <c r="O893" s="3005"/>
      <c r="P893" s="3009" t="str">
        <f t="shared" si="58"/>
        <v/>
      </c>
      <c r="Q893" s="3009" t="str">
        <f t="shared" si="59"/>
        <v/>
      </c>
    </row>
    <row r="894" spans="2:17" hidden="1">
      <c r="B894" s="3002"/>
      <c r="C894" s="3003"/>
      <c r="D894" s="3003"/>
      <c r="E894" s="3003"/>
      <c r="F894" s="3003"/>
      <c r="G894" s="3003"/>
      <c r="H894" s="3004"/>
      <c r="I894" s="3005"/>
      <c r="J894" s="3009" t="str">
        <f t="shared" si="56"/>
        <v/>
      </c>
      <c r="K894" s="3005"/>
      <c r="L894" s="3005"/>
      <c r="M894" s="3009" t="str">
        <f t="shared" si="57"/>
        <v/>
      </c>
      <c r="N894" s="3005"/>
      <c r="O894" s="3005"/>
      <c r="P894" s="3009" t="str">
        <f t="shared" si="58"/>
        <v/>
      </c>
      <c r="Q894" s="3009" t="str">
        <f t="shared" si="59"/>
        <v/>
      </c>
    </row>
    <row r="895" spans="2:17" hidden="1">
      <c r="B895" s="3002"/>
      <c r="C895" s="3003"/>
      <c r="D895" s="3003"/>
      <c r="E895" s="3003"/>
      <c r="F895" s="3003"/>
      <c r="G895" s="3003"/>
      <c r="H895" s="3004"/>
      <c r="I895" s="3005"/>
      <c r="J895" s="3009" t="str">
        <f t="shared" si="56"/>
        <v/>
      </c>
      <c r="K895" s="3005"/>
      <c r="L895" s="3005"/>
      <c r="M895" s="3009" t="str">
        <f t="shared" si="57"/>
        <v/>
      </c>
      <c r="N895" s="3005"/>
      <c r="O895" s="3005"/>
      <c r="P895" s="3009" t="str">
        <f t="shared" si="58"/>
        <v/>
      </c>
      <c r="Q895" s="3009" t="str">
        <f t="shared" si="59"/>
        <v/>
      </c>
    </row>
    <row r="896" spans="2:17" hidden="1">
      <c r="B896" s="3002"/>
      <c r="C896" s="3003"/>
      <c r="D896" s="3003"/>
      <c r="E896" s="3003"/>
      <c r="F896" s="3003"/>
      <c r="G896" s="3003"/>
      <c r="H896" s="3004"/>
      <c r="I896" s="3005"/>
      <c r="J896" s="3009" t="str">
        <f t="shared" si="56"/>
        <v/>
      </c>
      <c r="K896" s="3005"/>
      <c r="L896" s="3005"/>
      <c r="M896" s="3009" t="str">
        <f t="shared" si="57"/>
        <v/>
      </c>
      <c r="N896" s="3005"/>
      <c r="O896" s="3005"/>
      <c r="P896" s="3009" t="str">
        <f t="shared" si="58"/>
        <v/>
      </c>
      <c r="Q896" s="3009" t="str">
        <f t="shared" si="59"/>
        <v/>
      </c>
    </row>
    <row r="897" spans="2:17" hidden="1">
      <c r="B897" s="3002"/>
      <c r="C897" s="3003"/>
      <c r="D897" s="3003"/>
      <c r="E897" s="3003"/>
      <c r="F897" s="3003"/>
      <c r="G897" s="3003"/>
      <c r="H897" s="3004"/>
      <c r="I897" s="3005"/>
      <c r="J897" s="3009" t="str">
        <f t="shared" si="56"/>
        <v/>
      </c>
      <c r="K897" s="3005"/>
      <c r="L897" s="3005"/>
      <c r="M897" s="3009" t="str">
        <f t="shared" si="57"/>
        <v/>
      </c>
      <c r="N897" s="3005"/>
      <c r="O897" s="3005"/>
      <c r="P897" s="3009" t="str">
        <f t="shared" si="58"/>
        <v/>
      </c>
      <c r="Q897" s="3009" t="str">
        <f t="shared" si="59"/>
        <v/>
      </c>
    </row>
    <row r="898" spans="2:17" hidden="1">
      <c r="B898" s="3002"/>
      <c r="C898" s="3003"/>
      <c r="D898" s="3003"/>
      <c r="E898" s="3003"/>
      <c r="F898" s="3003"/>
      <c r="G898" s="3003"/>
      <c r="H898" s="3004"/>
      <c r="I898" s="3005"/>
      <c r="J898" s="3009" t="str">
        <f t="shared" si="56"/>
        <v/>
      </c>
      <c r="K898" s="3005"/>
      <c r="L898" s="3005"/>
      <c r="M898" s="3009" t="str">
        <f t="shared" si="57"/>
        <v/>
      </c>
      <c r="N898" s="3005"/>
      <c r="O898" s="3005"/>
      <c r="P898" s="3009" t="str">
        <f t="shared" si="58"/>
        <v/>
      </c>
      <c r="Q898" s="3009" t="str">
        <f t="shared" si="59"/>
        <v/>
      </c>
    </row>
    <row r="899" spans="2:17" hidden="1">
      <c r="B899" s="3002"/>
      <c r="C899" s="3003"/>
      <c r="D899" s="3003"/>
      <c r="E899" s="3003"/>
      <c r="F899" s="3003"/>
      <c r="G899" s="3003"/>
      <c r="H899" s="3004"/>
      <c r="I899" s="3005"/>
      <c r="J899" s="3009" t="str">
        <f t="shared" si="56"/>
        <v/>
      </c>
      <c r="K899" s="3005"/>
      <c r="L899" s="3005"/>
      <c r="M899" s="3009" t="str">
        <f t="shared" si="57"/>
        <v/>
      </c>
      <c r="N899" s="3005"/>
      <c r="O899" s="3005"/>
      <c r="P899" s="3009" t="str">
        <f t="shared" si="58"/>
        <v/>
      </c>
      <c r="Q899" s="3009" t="str">
        <f t="shared" si="59"/>
        <v/>
      </c>
    </row>
    <row r="900" spans="2:17" hidden="1">
      <c r="B900" s="3002"/>
      <c r="C900" s="3003"/>
      <c r="D900" s="3003"/>
      <c r="E900" s="3003"/>
      <c r="F900" s="3003"/>
      <c r="G900" s="3003"/>
      <c r="H900" s="3004"/>
      <c r="I900" s="3005"/>
      <c r="J900" s="3009" t="str">
        <f t="shared" si="56"/>
        <v/>
      </c>
      <c r="K900" s="3005"/>
      <c r="L900" s="3005"/>
      <c r="M900" s="3009" t="str">
        <f t="shared" si="57"/>
        <v/>
      </c>
      <c r="N900" s="3005"/>
      <c r="O900" s="3005"/>
      <c r="P900" s="3009" t="str">
        <f t="shared" si="58"/>
        <v/>
      </c>
      <c r="Q900" s="3009" t="str">
        <f t="shared" si="59"/>
        <v/>
      </c>
    </row>
    <row r="901" spans="2:17" hidden="1">
      <c r="B901" s="3002"/>
      <c r="C901" s="3003"/>
      <c r="D901" s="3003"/>
      <c r="E901" s="3003"/>
      <c r="F901" s="3003"/>
      <c r="G901" s="3003"/>
      <c r="H901" s="3004"/>
      <c r="I901" s="3005"/>
      <c r="J901" s="3009" t="str">
        <f t="shared" si="56"/>
        <v/>
      </c>
      <c r="K901" s="3005"/>
      <c r="L901" s="3005"/>
      <c r="M901" s="3009" t="str">
        <f t="shared" si="57"/>
        <v/>
      </c>
      <c r="N901" s="3005"/>
      <c r="O901" s="3005"/>
      <c r="P901" s="3009" t="str">
        <f t="shared" si="58"/>
        <v/>
      </c>
      <c r="Q901" s="3009" t="str">
        <f t="shared" si="59"/>
        <v/>
      </c>
    </row>
    <row r="902" spans="2:17" hidden="1">
      <c r="B902" s="3002"/>
      <c r="C902" s="3003"/>
      <c r="D902" s="3003"/>
      <c r="E902" s="3003"/>
      <c r="F902" s="3003"/>
      <c r="G902" s="3003"/>
      <c r="H902" s="3004"/>
      <c r="I902" s="3005"/>
      <c r="J902" s="3009" t="str">
        <f t="shared" si="56"/>
        <v/>
      </c>
      <c r="K902" s="3005"/>
      <c r="L902" s="3005"/>
      <c r="M902" s="3009" t="str">
        <f t="shared" si="57"/>
        <v/>
      </c>
      <c r="N902" s="3005"/>
      <c r="O902" s="3005"/>
      <c r="P902" s="3009" t="str">
        <f t="shared" si="58"/>
        <v/>
      </c>
      <c r="Q902" s="3009" t="str">
        <f t="shared" si="59"/>
        <v/>
      </c>
    </row>
    <row r="903" spans="2:17" hidden="1">
      <c r="B903" s="3002"/>
      <c r="C903" s="3003"/>
      <c r="D903" s="3003"/>
      <c r="E903" s="3003"/>
      <c r="F903" s="3003"/>
      <c r="G903" s="3003"/>
      <c r="H903" s="3004"/>
      <c r="I903" s="3005"/>
      <c r="J903" s="3009" t="str">
        <f t="shared" si="56"/>
        <v/>
      </c>
      <c r="K903" s="3005"/>
      <c r="L903" s="3005"/>
      <c r="M903" s="3009" t="str">
        <f t="shared" si="57"/>
        <v/>
      </c>
      <c r="N903" s="3005"/>
      <c r="O903" s="3005"/>
      <c r="P903" s="3009" t="str">
        <f t="shared" si="58"/>
        <v/>
      </c>
      <c r="Q903" s="3009" t="str">
        <f t="shared" si="59"/>
        <v/>
      </c>
    </row>
    <row r="904" spans="2:17" hidden="1">
      <c r="B904" s="3002"/>
      <c r="C904" s="3003"/>
      <c r="D904" s="3003"/>
      <c r="E904" s="3003"/>
      <c r="F904" s="3003"/>
      <c r="G904" s="3003"/>
      <c r="H904" s="3004"/>
      <c r="I904" s="3005"/>
      <c r="J904" s="3009" t="str">
        <f t="shared" si="56"/>
        <v/>
      </c>
      <c r="K904" s="3005"/>
      <c r="L904" s="3005"/>
      <c r="M904" s="3009" t="str">
        <f t="shared" si="57"/>
        <v/>
      </c>
      <c r="N904" s="3005"/>
      <c r="O904" s="3005"/>
      <c r="P904" s="3009" t="str">
        <f t="shared" si="58"/>
        <v/>
      </c>
      <c r="Q904" s="3009" t="str">
        <f t="shared" si="59"/>
        <v/>
      </c>
    </row>
    <row r="905" spans="2:17" hidden="1">
      <c r="B905" s="3002"/>
      <c r="C905" s="3003"/>
      <c r="D905" s="3003"/>
      <c r="E905" s="3003"/>
      <c r="F905" s="3003"/>
      <c r="G905" s="3003"/>
      <c r="H905" s="3004"/>
      <c r="I905" s="3005"/>
      <c r="J905" s="3009" t="str">
        <f t="shared" si="56"/>
        <v/>
      </c>
      <c r="K905" s="3005"/>
      <c r="L905" s="3005"/>
      <c r="M905" s="3009" t="str">
        <f t="shared" si="57"/>
        <v/>
      </c>
      <c r="N905" s="3005"/>
      <c r="O905" s="3005"/>
      <c r="P905" s="3009" t="str">
        <f t="shared" si="58"/>
        <v/>
      </c>
      <c r="Q905" s="3009" t="str">
        <f t="shared" si="59"/>
        <v/>
      </c>
    </row>
    <row r="906" spans="2:17" hidden="1">
      <c r="B906" s="3002"/>
      <c r="C906" s="3003"/>
      <c r="D906" s="3003"/>
      <c r="E906" s="3003"/>
      <c r="F906" s="3003"/>
      <c r="G906" s="3003"/>
      <c r="H906" s="3004"/>
      <c r="I906" s="3005"/>
      <c r="J906" s="3009" t="str">
        <f t="shared" si="56"/>
        <v/>
      </c>
      <c r="K906" s="3005"/>
      <c r="L906" s="3005"/>
      <c r="M906" s="3009" t="str">
        <f t="shared" si="57"/>
        <v/>
      </c>
      <c r="N906" s="3005"/>
      <c r="O906" s="3005"/>
      <c r="P906" s="3009" t="str">
        <f t="shared" si="58"/>
        <v/>
      </c>
      <c r="Q906" s="3009" t="str">
        <f t="shared" si="59"/>
        <v/>
      </c>
    </row>
    <row r="907" spans="2:17" hidden="1">
      <c r="B907" s="3002"/>
      <c r="C907" s="3003"/>
      <c r="D907" s="3003"/>
      <c r="E907" s="3003"/>
      <c r="F907" s="3003"/>
      <c r="G907" s="3003"/>
      <c r="H907" s="3004"/>
      <c r="I907" s="3005"/>
      <c r="J907" s="3009" t="str">
        <f t="shared" si="56"/>
        <v/>
      </c>
      <c r="K907" s="3005"/>
      <c r="L907" s="3005"/>
      <c r="M907" s="3009" t="str">
        <f t="shared" si="57"/>
        <v/>
      </c>
      <c r="N907" s="3005"/>
      <c r="O907" s="3005"/>
      <c r="P907" s="3009" t="str">
        <f t="shared" si="58"/>
        <v/>
      </c>
      <c r="Q907" s="3009" t="str">
        <f t="shared" si="59"/>
        <v/>
      </c>
    </row>
    <row r="908" spans="2:17" hidden="1">
      <c r="B908" s="3002"/>
      <c r="C908" s="3003"/>
      <c r="D908" s="3003"/>
      <c r="E908" s="3003"/>
      <c r="F908" s="3003"/>
      <c r="G908" s="3003"/>
      <c r="H908" s="3004"/>
      <c r="I908" s="3005"/>
      <c r="J908" s="3009" t="str">
        <f t="shared" si="56"/>
        <v/>
      </c>
      <c r="K908" s="3005"/>
      <c r="L908" s="3005"/>
      <c r="M908" s="3009" t="str">
        <f t="shared" si="57"/>
        <v/>
      </c>
      <c r="N908" s="3005"/>
      <c r="O908" s="3005"/>
      <c r="P908" s="3009" t="str">
        <f t="shared" si="58"/>
        <v/>
      </c>
      <c r="Q908" s="3009" t="str">
        <f t="shared" si="59"/>
        <v/>
      </c>
    </row>
    <row r="909" spans="2:17" hidden="1">
      <c r="B909" s="3002"/>
      <c r="C909" s="3003"/>
      <c r="D909" s="3003"/>
      <c r="E909" s="3003"/>
      <c r="F909" s="3003"/>
      <c r="G909" s="3003"/>
      <c r="H909" s="3004"/>
      <c r="I909" s="3005"/>
      <c r="J909" s="3009" t="str">
        <f t="shared" si="56"/>
        <v/>
      </c>
      <c r="K909" s="3005"/>
      <c r="L909" s="3005"/>
      <c r="M909" s="3009" t="str">
        <f t="shared" si="57"/>
        <v/>
      </c>
      <c r="N909" s="3005"/>
      <c r="O909" s="3005"/>
      <c r="P909" s="3009" t="str">
        <f t="shared" si="58"/>
        <v/>
      </c>
      <c r="Q909" s="3009" t="str">
        <f t="shared" si="59"/>
        <v/>
      </c>
    </row>
    <row r="910" spans="2:17" hidden="1">
      <c r="B910" s="3002"/>
      <c r="C910" s="3003"/>
      <c r="D910" s="3003"/>
      <c r="E910" s="3003"/>
      <c r="F910" s="3003"/>
      <c r="G910" s="3003"/>
      <c r="H910" s="3004"/>
      <c r="I910" s="3005"/>
      <c r="J910" s="3009" t="str">
        <f t="shared" si="56"/>
        <v/>
      </c>
      <c r="K910" s="3005"/>
      <c r="L910" s="3005"/>
      <c r="M910" s="3009" t="str">
        <f t="shared" si="57"/>
        <v/>
      </c>
      <c r="N910" s="3005"/>
      <c r="O910" s="3005"/>
      <c r="P910" s="3009" t="str">
        <f t="shared" si="58"/>
        <v/>
      </c>
      <c r="Q910" s="3009" t="str">
        <f t="shared" si="59"/>
        <v/>
      </c>
    </row>
    <row r="911" spans="2:17" hidden="1">
      <c r="B911" s="3002"/>
      <c r="C911" s="3003"/>
      <c r="D911" s="3003"/>
      <c r="E911" s="3003"/>
      <c r="F911" s="3003"/>
      <c r="G911" s="3003"/>
      <c r="H911" s="3004"/>
      <c r="I911" s="3005"/>
      <c r="J911" s="3009" t="str">
        <f t="shared" si="56"/>
        <v/>
      </c>
      <c r="K911" s="3005"/>
      <c r="L911" s="3005"/>
      <c r="M911" s="3009" t="str">
        <f t="shared" si="57"/>
        <v/>
      </c>
      <c r="N911" s="3005"/>
      <c r="O911" s="3005"/>
      <c r="P911" s="3009" t="str">
        <f t="shared" si="58"/>
        <v/>
      </c>
      <c r="Q911" s="3009" t="str">
        <f t="shared" si="59"/>
        <v/>
      </c>
    </row>
    <row r="912" spans="2:17" hidden="1">
      <c r="B912" s="3002"/>
      <c r="C912" s="3003"/>
      <c r="D912" s="3003"/>
      <c r="E912" s="3003"/>
      <c r="F912" s="3003"/>
      <c r="G912" s="3003"/>
      <c r="H912" s="3004"/>
      <c r="I912" s="3005"/>
      <c r="J912" s="3009" t="str">
        <f t="shared" si="56"/>
        <v/>
      </c>
      <c r="K912" s="3005"/>
      <c r="L912" s="3005"/>
      <c r="M912" s="3009" t="str">
        <f t="shared" si="57"/>
        <v/>
      </c>
      <c r="N912" s="3005"/>
      <c r="O912" s="3005"/>
      <c r="P912" s="3009" t="str">
        <f t="shared" si="58"/>
        <v/>
      </c>
      <c r="Q912" s="3009" t="str">
        <f t="shared" si="59"/>
        <v/>
      </c>
    </row>
    <row r="913" spans="2:17" hidden="1">
      <c r="B913" s="3002"/>
      <c r="C913" s="3003"/>
      <c r="D913" s="3003"/>
      <c r="E913" s="3003"/>
      <c r="F913" s="3003"/>
      <c r="G913" s="3003"/>
      <c r="H913" s="3004"/>
      <c r="I913" s="3005"/>
      <c r="J913" s="3009" t="str">
        <f t="shared" si="56"/>
        <v/>
      </c>
      <c r="K913" s="3005"/>
      <c r="L913" s="3005"/>
      <c r="M913" s="3009" t="str">
        <f t="shared" si="57"/>
        <v/>
      </c>
      <c r="N913" s="3005"/>
      <c r="O913" s="3005"/>
      <c r="P913" s="3009" t="str">
        <f t="shared" si="58"/>
        <v/>
      </c>
      <c r="Q913" s="3009" t="str">
        <f t="shared" si="59"/>
        <v/>
      </c>
    </row>
    <row r="914" spans="2:17" hidden="1">
      <c r="B914" s="3002"/>
      <c r="C914" s="3003"/>
      <c r="D914" s="3003"/>
      <c r="E914" s="3003"/>
      <c r="F914" s="3003"/>
      <c r="G914" s="3003"/>
      <c r="H914" s="3004"/>
      <c r="I914" s="3005"/>
      <c r="J914" s="3009" t="str">
        <f t="shared" si="56"/>
        <v/>
      </c>
      <c r="K914" s="3005"/>
      <c r="L914" s="3005"/>
      <c r="M914" s="3009" t="str">
        <f t="shared" si="57"/>
        <v/>
      </c>
      <c r="N914" s="3005"/>
      <c r="O914" s="3005"/>
      <c r="P914" s="3009" t="str">
        <f t="shared" si="58"/>
        <v/>
      </c>
      <c r="Q914" s="3009" t="str">
        <f t="shared" si="59"/>
        <v/>
      </c>
    </row>
    <row r="915" spans="2:17" hidden="1">
      <c r="B915" s="3002"/>
      <c r="C915" s="3003"/>
      <c r="D915" s="3003"/>
      <c r="E915" s="3003"/>
      <c r="F915" s="3003"/>
      <c r="G915" s="3003"/>
      <c r="H915" s="3004"/>
      <c r="I915" s="3005"/>
      <c r="J915" s="3009" t="str">
        <f t="shared" si="56"/>
        <v/>
      </c>
      <c r="K915" s="3005"/>
      <c r="L915" s="3005"/>
      <c r="M915" s="3009" t="str">
        <f t="shared" si="57"/>
        <v/>
      </c>
      <c r="N915" s="3005"/>
      <c r="O915" s="3005"/>
      <c r="P915" s="3009" t="str">
        <f t="shared" si="58"/>
        <v/>
      </c>
      <c r="Q915" s="3009" t="str">
        <f t="shared" si="59"/>
        <v/>
      </c>
    </row>
    <row r="916" spans="2:17" hidden="1">
      <c r="B916" s="3002"/>
      <c r="C916" s="3003"/>
      <c r="D916" s="3003"/>
      <c r="E916" s="3003"/>
      <c r="F916" s="3003"/>
      <c r="G916" s="3003"/>
      <c r="H916" s="3004"/>
      <c r="I916" s="3005"/>
      <c r="J916" s="3009" t="str">
        <f t="shared" si="56"/>
        <v/>
      </c>
      <c r="K916" s="3005"/>
      <c r="L916" s="3005"/>
      <c r="M916" s="3009" t="str">
        <f t="shared" si="57"/>
        <v/>
      </c>
      <c r="N916" s="3005"/>
      <c r="O916" s="3005"/>
      <c r="P916" s="3009" t="str">
        <f t="shared" si="58"/>
        <v/>
      </c>
      <c r="Q916" s="3009" t="str">
        <f t="shared" si="59"/>
        <v/>
      </c>
    </row>
    <row r="917" spans="2:17" hidden="1">
      <c r="B917" s="3002"/>
      <c r="C917" s="3003"/>
      <c r="D917" s="3003"/>
      <c r="E917" s="3003"/>
      <c r="F917" s="3003"/>
      <c r="G917" s="3003"/>
      <c r="H917" s="3004"/>
      <c r="I917" s="3005"/>
      <c r="J917" s="3009" t="str">
        <f t="shared" si="56"/>
        <v/>
      </c>
      <c r="K917" s="3005"/>
      <c r="L917" s="3005"/>
      <c r="M917" s="3009" t="str">
        <f t="shared" si="57"/>
        <v/>
      </c>
      <c r="N917" s="3005"/>
      <c r="O917" s="3005"/>
      <c r="P917" s="3009" t="str">
        <f t="shared" si="58"/>
        <v/>
      </c>
      <c r="Q917" s="3009" t="str">
        <f t="shared" si="59"/>
        <v/>
      </c>
    </row>
    <row r="918" spans="2:17" hidden="1">
      <c r="B918" s="3002"/>
      <c r="C918" s="3003"/>
      <c r="D918" s="3003"/>
      <c r="E918" s="3003"/>
      <c r="F918" s="3003"/>
      <c r="G918" s="3003"/>
      <c r="H918" s="3004"/>
      <c r="I918" s="3005"/>
      <c r="J918" s="3009" t="str">
        <f t="shared" si="56"/>
        <v/>
      </c>
      <c r="K918" s="3005"/>
      <c r="L918" s="3005"/>
      <c r="M918" s="3009" t="str">
        <f t="shared" si="57"/>
        <v/>
      </c>
      <c r="N918" s="3005"/>
      <c r="O918" s="3005"/>
      <c r="P918" s="3009" t="str">
        <f t="shared" si="58"/>
        <v/>
      </c>
      <c r="Q918" s="3009" t="str">
        <f t="shared" si="59"/>
        <v/>
      </c>
    </row>
    <row r="919" spans="2:17" hidden="1">
      <c r="B919" s="3002"/>
      <c r="C919" s="3003"/>
      <c r="D919" s="3003"/>
      <c r="E919" s="3003"/>
      <c r="F919" s="3003"/>
      <c r="G919" s="3003"/>
      <c r="H919" s="3004"/>
      <c r="I919" s="3005"/>
      <c r="J919" s="3009" t="str">
        <f t="shared" si="56"/>
        <v/>
      </c>
      <c r="K919" s="3005"/>
      <c r="L919" s="3005"/>
      <c r="M919" s="3009" t="str">
        <f t="shared" si="57"/>
        <v/>
      </c>
      <c r="N919" s="3005"/>
      <c r="O919" s="3005"/>
      <c r="P919" s="3009" t="str">
        <f t="shared" si="58"/>
        <v/>
      </c>
      <c r="Q919" s="3009" t="str">
        <f t="shared" si="59"/>
        <v/>
      </c>
    </row>
    <row r="920" spans="2:17" hidden="1">
      <c r="B920" s="3002"/>
      <c r="C920" s="3003"/>
      <c r="D920" s="3003"/>
      <c r="E920" s="3003"/>
      <c r="F920" s="3003"/>
      <c r="G920" s="3003"/>
      <c r="H920" s="3004"/>
      <c r="I920" s="3005"/>
      <c r="J920" s="3009" t="str">
        <f t="shared" si="56"/>
        <v/>
      </c>
      <c r="K920" s="3005"/>
      <c r="L920" s="3005"/>
      <c r="M920" s="3009" t="str">
        <f t="shared" si="57"/>
        <v/>
      </c>
      <c r="N920" s="3005"/>
      <c r="O920" s="3005"/>
      <c r="P920" s="3009" t="str">
        <f t="shared" si="58"/>
        <v/>
      </c>
      <c r="Q920" s="3009" t="str">
        <f t="shared" si="59"/>
        <v/>
      </c>
    </row>
    <row r="921" spans="2:17" hidden="1">
      <c r="B921" s="3002"/>
      <c r="C921" s="3003"/>
      <c r="D921" s="3003"/>
      <c r="E921" s="3003"/>
      <c r="F921" s="3003"/>
      <c r="G921" s="3003"/>
      <c r="H921" s="3004"/>
      <c r="I921" s="3005"/>
      <c r="J921" s="3009" t="str">
        <f t="shared" si="56"/>
        <v/>
      </c>
      <c r="K921" s="3005"/>
      <c r="L921" s="3005"/>
      <c r="M921" s="3009" t="str">
        <f t="shared" si="57"/>
        <v/>
      </c>
      <c r="N921" s="3005"/>
      <c r="O921" s="3005"/>
      <c r="P921" s="3009" t="str">
        <f t="shared" si="58"/>
        <v/>
      </c>
      <c r="Q921" s="3009" t="str">
        <f t="shared" si="59"/>
        <v/>
      </c>
    </row>
    <row r="922" spans="2:17" hidden="1">
      <c r="B922" s="3002"/>
      <c r="C922" s="3003"/>
      <c r="D922" s="3003"/>
      <c r="E922" s="3003"/>
      <c r="F922" s="3003"/>
      <c r="G922" s="3003"/>
      <c r="H922" s="3004"/>
      <c r="I922" s="3005"/>
      <c r="J922" s="3009" t="str">
        <f t="shared" si="56"/>
        <v/>
      </c>
      <c r="K922" s="3005"/>
      <c r="L922" s="3005"/>
      <c r="M922" s="3009" t="str">
        <f t="shared" si="57"/>
        <v/>
      </c>
      <c r="N922" s="3005"/>
      <c r="O922" s="3005"/>
      <c r="P922" s="3009" t="str">
        <f t="shared" si="58"/>
        <v/>
      </c>
      <c r="Q922" s="3009" t="str">
        <f t="shared" si="59"/>
        <v/>
      </c>
    </row>
    <row r="923" spans="2:17" hidden="1">
      <c r="B923" s="3002"/>
      <c r="C923" s="3003"/>
      <c r="D923" s="3003"/>
      <c r="E923" s="3003"/>
      <c r="F923" s="3003"/>
      <c r="G923" s="3003"/>
      <c r="H923" s="3004"/>
      <c r="I923" s="3005"/>
      <c r="J923" s="3009" t="str">
        <f t="shared" si="56"/>
        <v/>
      </c>
      <c r="K923" s="3005"/>
      <c r="L923" s="3005"/>
      <c r="M923" s="3009" t="str">
        <f t="shared" si="57"/>
        <v/>
      </c>
      <c r="N923" s="3005"/>
      <c r="O923" s="3005"/>
      <c r="P923" s="3009" t="str">
        <f t="shared" si="58"/>
        <v/>
      </c>
      <c r="Q923" s="3009" t="str">
        <f t="shared" si="59"/>
        <v/>
      </c>
    </row>
    <row r="924" spans="2:17" hidden="1">
      <c r="B924" s="3002"/>
      <c r="C924" s="3003"/>
      <c r="D924" s="3003"/>
      <c r="E924" s="3003"/>
      <c r="F924" s="3003"/>
      <c r="G924" s="3003"/>
      <c r="H924" s="3004"/>
      <c r="I924" s="3005"/>
      <c r="J924" s="3009" t="str">
        <f t="shared" si="56"/>
        <v/>
      </c>
      <c r="K924" s="3005"/>
      <c r="L924" s="3005"/>
      <c r="M924" s="3009" t="str">
        <f t="shared" si="57"/>
        <v/>
      </c>
      <c r="N924" s="3005"/>
      <c r="O924" s="3005"/>
      <c r="P924" s="3009" t="str">
        <f t="shared" si="58"/>
        <v/>
      </c>
      <c r="Q924" s="3009" t="str">
        <f t="shared" si="59"/>
        <v/>
      </c>
    </row>
    <row r="925" spans="2:17" hidden="1">
      <c r="B925" s="3002"/>
      <c r="C925" s="3003"/>
      <c r="D925" s="3003"/>
      <c r="E925" s="3003"/>
      <c r="F925" s="3003"/>
      <c r="G925" s="3003"/>
      <c r="H925" s="3004"/>
      <c r="I925" s="3005"/>
      <c r="J925" s="3009" t="str">
        <f t="shared" si="56"/>
        <v/>
      </c>
      <c r="K925" s="3005"/>
      <c r="L925" s="3005"/>
      <c r="M925" s="3009" t="str">
        <f t="shared" si="57"/>
        <v/>
      </c>
      <c r="N925" s="3005"/>
      <c r="O925" s="3005"/>
      <c r="P925" s="3009" t="str">
        <f t="shared" si="58"/>
        <v/>
      </c>
      <c r="Q925" s="3009" t="str">
        <f t="shared" si="59"/>
        <v/>
      </c>
    </row>
    <row r="926" spans="2:17" hidden="1">
      <c r="B926" s="3002"/>
      <c r="C926" s="3003"/>
      <c r="D926" s="3003"/>
      <c r="E926" s="3003"/>
      <c r="F926" s="3003"/>
      <c r="G926" s="3003"/>
      <c r="H926" s="3004"/>
      <c r="I926" s="3005"/>
      <c r="J926" s="3009" t="str">
        <f t="shared" si="56"/>
        <v/>
      </c>
      <c r="K926" s="3005"/>
      <c r="L926" s="3005"/>
      <c r="M926" s="3009" t="str">
        <f t="shared" si="57"/>
        <v/>
      </c>
      <c r="N926" s="3005"/>
      <c r="O926" s="3005"/>
      <c r="P926" s="3009" t="str">
        <f t="shared" si="58"/>
        <v/>
      </c>
      <c r="Q926" s="3009" t="str">
        <f t="shared" si="59"/>
        <v/>
      </c>
    </row>
    <row r="927" spans="2:17" hidden="1">
      <c r="B927" s="3002"/>
      <c r="C927" s="3003"/>
      <c r="D927" s="3003"/>
      <c r="E927" s="3003"/>
      <c r="F927" s="3003"/>
      <c r="G927" s="3003"/>
      <c r="H927" s="3004"/>
      <c r="I927" s="3005"/>
      <c r="J927" s="3009" t="str">
        <f t="shared" si="56"/>
        <v/>
      </c>
      <c r="K927" s="3005"/>
      <c r="L927" s="3005"/>
      <c r="M927" s="3009" t="str">
        <f t="shared" si="57"/>
        <v/>
      </c>
      <c r="N927" s="3005"/>
      <c r="O927" s="3005"/>
      <c r="P927" s="3009" t="str">
        <f t="shared" si="58"/>
        <v/>
      </c>
      <c r="Q927" s="3009" t="str">
        <f t="shared" si="59"/>
        <v/>
      </c>
    </row>
    <row r="928" spans="2:17" hidden="1">
      <c r="B928" s="3002"/>
      <c r="C928" s="3003"/>
      <c r="D928" s="3003"/>
      <c r="E928" s="3003"/>
      <c r="F928" s="3003"/>
      <c r="G928" s="3003"/>
      <c r="H928" s="3004"/>
      <c r="I928" s="3005"/>
      <c r="J928" s="3009" t="str">
        <f t="shared" si="56"/>
        <v/>
      </c>
      <c r="K928" s="3005"/>
      <c r="L928" s="3005"/>
      <c r="M928" s="3009" t="str">
        <f t="shared" si="57"/>
        <v/>
      </c>
      <c r="N928" s="3005"/>
      <c r="O928" s="3005"/>
      <c r="P928" s="3009" t="str">
        <f t="shared" si="58"/>
        <v/>
      </c>
      <c r="Q928" s="3009" t="str">
        <f t="shared" si="59"/>
        <v/>
      </c>
    </row>
    <row r="929" spans="2:17" hidden="1">
      <c r="B929" s="3002"/>
      <c r="C929" s="3003"/>
      <c r="D929" s="3003"/>
      <c r="E929" s="3003"/>
      <c r="F929" s="3003"/>
      <c r="G929" s="3003"/>
      <c r="H929" s="3004"/>
      <c r="I929" s="3005"/>
      <c r="J929" s="3009" t="str">
        <f t="shared" si="56"/>
        <v/>
      </c>
      <c r="K929" s="3005"/>
      <c r="L929" s="3005"/>
      <c r="M929" s="3009" t="str">
        <f t="shared" si="57"/>
        <v/>
      </c>
      <c r="N929" s="3005"/>
      <c r="O929" s="3005"/>
      <c r="P929" s="3009" t="str">
        <f t="shared" si="58"/>
        <v/>
      </c>
      <c r="Q929" s="3009" t="str">
        <f t="shared" si="59"/>
        <v/>
      </c>
    </row>
    <row r="930" spans="2:17" hidden="1">
      <c r="B930" s="3002"/>
      <c r="C930" s="3003"/>
      <c r="D930" s="3003"/>
      <c r="E930" s="3003"/>
      <c r="F930" s="3003"/>
      <c r="G930" s="3003"/>
      <c r="H930" s="3004"/>
      <c r="I930" s="3005"/>
      <c r="J930" s="3009" t="str">
        <f t="shared" si="56"/>
        <v/>
      </c>
      <c r="K930" s="3005"/>
      <c r="L930" s="3005"/>
      <c r="M930" s="3009" t="str">
        <f t="shared" si="57"/>
        <v/>
      </c>
      <c r="N930" s="3005"/>
      <c r="O930" s="3005"/>
      <c r="P930" s="3009" t="str">
        <f t="shared" si="58"/>
        <v/>
      </c>
      <c r="Q930" s="3009" t="str">
        <f t="shared" si="59"/>
        <v/>
      </c>
    </row>
    <row r="931" spans="2:17" hidden="1">
      <c r="B931" s="3002"/>
      <c r="C931" s="3003"/>
      <c r="D931" s="3003"/>
      <c r="E931" s="3003"/>
      <c r="F931" s="3003"/>
      <c r="G931" s="3003"/>
      <c r="H931" s="3004"/>
      <c r="I931" s="3005"/>
      <c r="J931" s="3009" t="str">
        <f t="shared" si="56"/>
        <v/>
      </c>
      <c r="K931" s="3005"/>
      <c r="L931" s="3005"/>
      <c r="M931" s="3009" t="str">
        <f t="shared" si="57"/>
        <v/>
      </c>
      <c r="N931" s="3005"/>
      <c r="O931" s="3005"/>
      <c r="P931" s="3009" t="str">
        <f t="shared" si="58"/>
        <v/>
      </c>
      <c r="Q931" s="3009" t="str">
        <f t="shared" si="59"/>
        <v/>
      </c>
    </row>
    <row r="932" spans="2:17" hidden="1">
      <c r="B932" s="3002"/>
      <c r="C932" s="3003"/>
      <c r="D932" s="3003"/>
      <c r="E932" s="3003"/>
      <c r="F932" s="3003"/>
      <c r="G932" s="3003"/>
      <c r="H932" s="3004"/>
      <c r="I932" s="3005"/>
      <c r="J932" s="3009" t="str">
        <f t="shared" si="56"/>
        <v/>
      </c>
      <c r="K932" s="3005"/>
      <c r="L932" s="3005"/>
      <c r="M932" s="3009" t="str">
        <f t="shared" si="57"/>
        <v/>
      </c>
      <c r="N932" s="3005"/>
      <c r="O932" s="3005"/>
      <c r="P932" s="3009" t="str">
        <f t="shared" si="58"/>
        <v/>
      </c>
      <c r="Q932" s="3009" t="str">
        <f t="shared" si="59"/>
        <v/>
      </c>
    </row>
    <row r="933" spans="2:17" hidden="1">
      <c r="B933" s="3002"/>
      <c r="C933" s="3003"/>
      <c r="D933" s="3003"/>
      <c r="E933" s="3003"/>
      <c r="F933" s="3003"/>
      <c r="G933" s="3003"/>
      <c r="H933" s="3004"/>
      <c r="I933" s="3005"/>
      <c r="J933" s="3009" t="str">
        <f t="shared" si="56"/>
        <v/>
      </c>
      <c r="K933" s="3005"/>
      <c r="L933" s="3005"/>
      <c r="M933" s="3009" t="str">
        <f t="shared" si="57"/>
        <v/>
      </c>
      <c r="N933" s="3005"/>
      <c r="O933" s="3005"/>
      <c r="P933" s="3009" t="str">
        <f t="shared" si="58"/>
        <v/>
      </c>
      <c r="Q933" s="3009" t="str">
        <f t="shared" si="59"/>
        <v/>
      </c>
    </row>
    <row r="934" spans="2:17" hidden="1">
      <c r="B934" s="3002"/>
      <c r="C934" s="3003"/>
      <c r="D934" s="3003"/>
      <c r="E934" s="3003"/>
      <c r="F934" s="3003"/>
      <c r="G934" s="3003"/>
      <c r="H934" s="3004"/>
      <c r="I934" s="3005"/>
      <c r="J934" s="3009" t="str">
        <f t="shared" si="56"/>
        <v/>
      </c>
      <c r="K934" s="3005"/>
      <c r="L934" s="3005"/>
      <c r="M934" s="3009" t="str">
        <f t="shared" si="57"/>
        <v/>
      </c>
      <c r="N934" s="3005"/>
      <c r="O934" s="3005"/>
      <c r="P934" s="3009" t="str">
        <f t="shared" si="58"/>
        <v/>
      </c>
      <c r="Q934" s="3009" t="str">
        <f t="shared" si="59"/>
        <v/>
      </c>
    </row>
    <row r="935" spans="2:17" hidden="1">
      <c r="B935" s="3002"/>
      <c r="C935" s="3003"/>
      <c r="D935" s="3003"/>
      <c r="E935" s="3003"/>
      <c r="F935" s="3003"/>
      <c r="G935" s="3003"/>
      <c r="H935" s="3004"/>
      <c r="I935" s="3005"/>
      <c r="J935" s="3009" t="str">
        <f t="shared" si="56"/>
        <v/>
      </c>
      <c r="K935" s="3005"/>
      <c r="L935" s="3005"/>
      <c r="M935" s="3009" t="str">
        <f t="shared" si="57"/>
        <v/>
      </c>
      <c r="N935" s="3005"/>
      <c r="O935" s="3005"/>
      <c r="P935" s="3009" t="str">
        <f t="shared" si="58"/>
        <v/>
      </c>
      <c r="Q935" s="3009" t="str">
        <f t="shared" si="59"/>
        <v/>
      </c>
    </row>
    <row r="936" spans="2:17" hidden="1">
      <c r="B936" s="3002"/>
      <c r="C936" s="3003"/>
      <c r="D936" s="3003"/>
      <c r="E936" s="3003"/>
      <c r="F936" s="3003"/>
      <c r="G936" s="3003"/>
      <c r="H936" s="3004"/>
      <c r="I936" s="3005"/>
      <c r="J936" s="3009" t="str">
        <f t="shared" si="56"/>
        <v/>
      </c>
      <c r="K936" s="3005"/>
      <c r="L936" s="3005"/>
      <c r="M936" s="3009" t="str">
        <f t="shared" si="57"/>
        <v/>
      </c>
      <c r="N936" s="3005"/>
      <c r="O936" s="3005"/>
      <c r="P936" s="3009" t="str">
        <f t="shared" si="58"/>
        <v/>
      </c>
      <c r="Q936" s="3009" t="str">
        <f t="shared" si="59"/>
        <v/>
      </c>
    </row>
    <row r="937" spans="2:17" hidden="1">
      <c r="B937" s="3002"/>
      <c r="C937" s="3003"/>
      <c r="D937" s="3003"/>
      <c r="E937" s="3003"/>
      <c r="F937" s="3003"/>
      <c r="G937" s="3003"/>
      <c r="H937" s="3004"/>
      <c r="I937" s="3005"/>
      <c r="J937" s="3009" t="str">
        <f t="shared" si="56"/>
        <v/>
      </c>
      <c r="K937" s="3005"/>
      <c r="L937" s="3005"/>
      <c r="M937" s="3009" t="str">
        <f t="shared" si="57"/>
        <v/>
      </c>
      <c r="N937" s="3005"/>
      <c r="O937" s="3005"/>
      <c r="P937" s="3009" t="str">
        <f t="shared" si="58"/>
        <v/>
      </c>
      <c r="Q937" s="3009" t="str">
        <f t="shared" si="59"/>
        <v/>
      </c>
    </row>
    <row r="938" spans="2:17" hidden="1">
      <c r="B938" s="3002"/>
      <c r="C938" s="3003"/>
      <c r="D938" s="3003"/>
      <c r="E938" s="3003"/>
      <c r="F938" s="3003"/>
      <c r="G938" s="3003"/>
      <c r="H938" s="3004"/>
      <c r="I938" s="3005"/>
      <c r="J938" s="3009" t="str">
        <f t="shared" si="56"/>
        <v/>
      </c>
      <c r="K938" s="3005"/>
      <c r="L938" s="3005"/>
      <c r="M938" s="3009" t="str">
        <f t="shared" si="57"/>
        <v/>
      </c>
      <c r="N938" s="3005"/>
      <c r="O938" s="3005"/>
      <c r="P938" s="3009" t="str">
        <f t="shared" si="58"/>
        <v/>
      </c>
      <c r="Q938" s="3009" t="str">
        <f t="shared" si="59"/>
        <v/>
      </c>
    </row>
    <row r="939" spans="2:17" hidden="1">
      <c r="B939" s="3002"/>
      <c r="C939" s="3003"/>
      <c r="D939" s="3003"/>
      <c r="E939" s="3003"/>
      <c r="F939" s="3003"/>
      <c r="G939" s="3003"/>
      <c r="H939" s="3004"/>
      <c r="I939" s="3005"/>
      <c r="J939" s="3009" t="str">
        <f t="shared" si="56"/>
        <v/>
      </c>
      <c r="K939" s="3005"/>
      <c r="L939" s="3005"/>
      <c r="M939" s="3009" t="str">
        <f t="shared" si="57"/>
        <v/>
      </c>
      <c r="N939" s="3005"/>
      <c r="O939" s="3005"/>
      <c r="P939" s="3009" t="str">
        <f t="shared" si="58"/>
        <v/>
      </c>
      <c r="Q939" s="3009" t="str">
        <f t="shared" si="59"/>
        <v/>
      </c>
    </row>
    <row r="940" spans="2:17" hidden="1">
      <c r="B940" s="3002"/>
      <c r="C940" s="3003"/>
      <c r="D940" s="3003"/>
      <c r="E940" s="3003"/>
      <c r="F940" s="3003"/>
      <c r="G940" s="3003"/>
      <c r="H940" s="3004"/>
      <c r="I940" s="3005"/>
      <c r="J940" s="3009" t="str">
        <f t="shared" si="56"/>
        <v/>
      </c>
      <c r="K940" s="3005"/>
      <c r="L940" s="3005"/>
      <c r="M940" s="3009" t="str">
        <f t="shared" si="57"/>
        <v/>
      </c>
      <c r="N940" s="3005"/>
      <c r="O940" s="3005"/>
      <c r="P940" s="3009" t="str">
        <f t="shared" si="58"/>
        <v/>
      </c>
      <c r="Q940" s="3009" t="str">
        <f t="shared" si="59"/>
        <v/>
      </c>
    </row>
    <row r="941" spans="2:17" hidden="1">
      <c r="B941" s="3002"/>
      <c r="C941" s="3003"/>
      <c r="D941" s="3003"/>
      <c r="E941" s="3003"/>
      <c r="F941" s="3003"/>
      <c r="G941" s="3003"/>
      <c r="H941" s="3004"/>
      <c r="I941" s="3005"/>
      <c r="J941" s="3009" t="str">
        <f t="shared" si="56"/>
        <v/>
      </c>
      <c r="K941" s="3005"/>
      <c r="L941" s="3005"/>
      <c r="M941" s="3009" t="str">
        <f t="shared" si="57"/>
        <v/>
      </c>
      <c r="N941" s="3005"/>
      <c r="O941" s="3005"/>
      <c r="P941" s="3009" t="str">
        <f t="shared" si="58"/>
        <v/>
      </c>
      <c r="Q941" s="3009" t="str">
        <f t="shared" si="59"/>
        <v/>
      </c>
    </row>
    <row r="942" spans="2:17" hidden="1">
      <c r="B942" s="3002"/>
      <c r="C942" s="3003"/>
      <c r="D942" s="3003"/>
      <c r="E942" s="3003"/>
      <c r="F942" s="3003"/>
      <c r="G942" s="3003"/>
      <c r="H942" s="3004"/>
      <c r="I942" s="3005"/>
      <c r="J942" s="3009" t="str">
        <f t="shared" si="56"/>
        <v/>
      </c>
      <c r="K942" s="3005"/>
      <c r="L942" s="3005"/>
      <c r="M942" s="3009" t="str">
        <f t="shared" si="57"/>
        <v/>
      </c>
      <c r="N942" s="3005"/>
      <c r="O942" s="3005"/>
      <c r="P942" s="3009" t="str">
        <f t="shared" si="58"/>
        <v/>
      </c>
      <c r="Q942" s="3009" t="str">
        <f t="shared" si="59"/>
        <v/>
      </c>
    </row>
    <row r="943" spans="2:17" hidden="1">
      <c r="B943" s="3002"/>
      <c r="C943" s="3003"/>
      <c r="D943" s="3003"/>
      <c r="E943" s="3003"/>
      <c r="F943" s="3003"/>
      <c r="G943" s="3003"/>
      <c r="H943" s="3004"/>
      <c r="I943" s="3005"/>
      <c r="J943" s="3009" t="str">
        <f t="shared" si="56"/>
        <v/>
      </c>
      <c r="K943" s="3005"/>
      <c r="L943" s="3005"/>
      <c r="M943" s="3009" t="str">
        <f t="shared" si="57"/>
        <v/>
      </c>
      <c r="N943" s="3005"/>
      <c r="O943" s="3005"/>
      <c r="P943" s="3009" t="str">
        <f t="shared" si="58"/>
        <v/>
      </c>
      <c r="Q943" s="3009" t="str">
        <f t="shared" si="59"/>
        <v/>
      </c>
    </row>
    <row r="944" spans="2:17" hidden="1">
      <c r="B944" s="3002"/>
      <c r="C944" s="3003"/>
      <c r="D944" s="3003"/>
      <c r="E944" s="3003"/>
      <c r="F944" s="3003"/>
      <c r="G944" s="3003"/>
      <c r="H944" s="3004"/>
      <c r="I944" s="3005"/>
      <c r="J944" s="3009" t="str">
        <f t="shared" si="56"/>
        <v/>
      </c>
      <c r="K944" s="3005"/>
      <c r="L944" s="3005"/>
      <c r="M944" s="3009" t="str">
        <f t="shared" si="57"/>
        <v/>
      </c>
      <c r="N944" s="3005"/>
      <c r="O944" s="3005"/>
      <c r="P944" s="3009" t="str">
        <f t="shared" si="58"/>
        <v/>
      </c>
      <c r="Q944" s="3009" t="str">
        <f t="shared" si="59"/>
        <v/>
      </c>
    </row>
    <row r="945" spans="2:17" hidden="1">
      <c r="B945" s="3002"/>
      <c r="C945" s="3003"/>
      <c r="D945" s="3003"/>
      <c r="E945" s="3003"/>
      <c r="F945" s="3003"/>
      <c r="G945" s="3003"/>
      <c r="H945" s="3004"/>
      <c r="I945" s="3005"/>
      <c r="J945" s="3009" t="str">
        <f t="shared" si="56"/>
        <v/>
      </c>
      <c r="K945" s="3005"/>
      <c r="L945" s="3005"/>
      <c r="M945" s="3009" t="str">
        <f t="shared" si="57"/>
        <v/>
      </c>
      <c r="N945" s="3005"/>
      <c r="O945" s="3005"/>
      <c r="P945" s="3009" t="str">
        <f t="shared" si="58"/>
        <v/>
      </c>
      <c r="Q945" s="3009" t="str">
        <f t="shared" si="59"/>
        <v/>
      </c>
    </row>
    <row r="946" spans="2:17" hidden="1">
      <c r="B946" s="3002"/>
      <c r="C946" s="3003"/>
      <c r="D946" s="3003"/>
      <c r="E946" s="3003"/>
      <c r="F946" s="3003"/>
      <c r="G946" s="3003"/>
      <c r="H946" s="3004"/>
      <c r="I946" s="3005"/>
      <c r="J946" s="3009" t="str">
        <f t="shared" si="56"/>
        <v/>
      </c>
      <c r="K946" s="3005"/>
      <c r="L946" s="3005"/>
      <c r="M946" s="3009" t="str">
        <f t="shared" si="57"/>
        <v/>
      </c>
      <c r="N946" s="3005"/>
      <c r="O946" s="3005"/>
      <c r="P946" s="3009" t="str">
        <f t="shared" si="58"/>
        <v/>
      </c>
      <c r="Q946" s="3009" t="str">
        <f t="shared" si="59"/>
        <v/>
      </c>
    </row>
    <row r="947" spans="2:17" hidden="1">
      <c r="B947" s="3002"/>
      <c r="C947" s="3003"/>
      <c r="D947" s="3003"/>
      <c r="E947" s="3003"/>
      <c r="F947" s="3003"/>
      <c r="G947" s="3003"/>
      <c r="H947" s="3004"/>
      <c r="I947" s="3005"/>
      <c r="J947" s="3009" t="str">
        <f t="shared" si="56"/>
        <v/>
      </c>
      <c r="K947" s="3005"/>
      <c r="L947" s="3005"/>
      <c r="M947" s="3009" t="str">
        <f t="shared" si="57"/>
        <v/>
      </c>
      <c r="N947" s="3005"/>
      <c r="O947" s="3005"/>
      <c r="P947" s="3009" t="str">
        <f t="shared" si="58"/>
        <v/>
      </c>
      <c r="Q947" s="3009" t="str">
        <f t="shared" si="59"/>
        <v/>
      </c>
    </row>
    <row r="948" spans="2:17" hidden="1">
      <c r="B948" s="3002"/>
      <c r="C948" s="3003"/>
      <c r="D948" s="3003"/>
      <c r="E948" s="3003"/>
      <c r="F948" s="3003"/>
      <c r="G948" s="3003"/>
      <c r="H948" s="3004"/>
      <c r="I948" s="3005"/>
      <c r="J948" s="3009" t="str">
        <f t="shared" si="56"/>
        <v/>
      </c>
      <c r="K948" s="3005"/>
      <c r="L948" s="3005"/>
      <c r="M948" s="3009" t="str">
        <f t="shared" si="57"/>
        <v/>
      </c>
      <c r="N948" s="3005"/>
      <c r="O948" s="3005"/>
      <c r="P948" s="3009" t="str">
        <f t="shared" si="58"/>
        <v/>
      </c>
      <c r="Q948" s="3009" t="str">
        <f t="shared" si="59"/>
        <v/>
      </c>
    </row>
    <row r="949" spans="2:17" hidden="1">
      <c r="B949" s="3002"/>
      <c r="C949" s="3003"/>
      <c r="D949" s="3003"/>
      <c r="E949" s="3003"/>
      <c r="F949" s="3003"/>
      <c r="G949" s="3003"/>
      <c r="H949" s="3004"/>
      <c r="I949" s="3005"/>
      <c r="J949" s="3009" t="str">
        <f t="shared" si="56"/>
        <v/>
      </c>
      <c r="K949" s="3005"/>
      <c r="L949" s="3005"/>
      <c r="M949" s="3009" t="str">
        <f t="shared" si="57"/>
        <v/>
      </c>
      <c r="N949" s="3005"/>
      <c r="O949" s="3005"/>
      <c r="P949" s="3009" t="str">
        <f t="shared" si="58"/>
        <v/>
      </c>
      <c r="Q949" s="3009" t="str">
        <f t="shared" si="59"/>
        <v/>
      </c>
    </row>
    <row r="950" spans="2:17" hidden="1">
      <c r="B950" s="3002"/>
      <c r="C950" s="3003"/>
      <c r="D950" s="3003"/>
      <c r="E950" s="3003"/>
      <c r="F950" s="3003"/>
      <c r="G950" s="3003"/>
      <c r="H950" s="3004"/>
      <c r="I950" s="3005"/>
      <c r="J950" s="3009" t="str">
        <f t="shared" si="56"/>
        <v/>
      </c>
      <c r="K950" s="3005"/>
      <c r="L950" s="3005"/>
      <c r="M950" s="3009" t="str">
        <f t="shared" si="57"/>
        <v/>
      </c>
      <c r="N950" s="3005"/>
      <c r="O950" s="3005"/>
      <c r="P950" s="3009" t="str">
        <f t="shared" si="58"/>
        <v/>
      </c>
      <c r="Q950" s="3009" t="str">
        <f t="shared" si="59"/>
        <v/>
      </c>
    </row>
    <row r="951" spans="2:17" hidden="1">
      <c r="B951" s="3002"/>
      <c r="C951" s="3003"/>
      <c r="D951" s="3003"/>
      <c r="E951" s="3003"/>
      <c r="F951" s="3003"/>
      <c r="G951" s="3003"/>
      <c r="H951" s="3004"/>
      <c r="I951" s="3005"/>
      <c r="J951" s="3009" t="str">
        <f t="shared" si="56"/>
        <v/>
      </c>
      <c r="K951" s="3005"/>
      <c r="L951" s="3005"/>
      <c r="M951" s="3009" t="str">
        <f t="shared" si="57"/>
        <v/>
      </c>
      <c r="N951" s="3005"/>
      <c r="O951" s="3005"/>
      <c r="P951" s="3009" t="str">
        <f t="shared" si="58"/>
        <v/>
      </c>
      <c r="Q951" s="3009" t="str">
        <f t="shared" si="59"/>
        <v/>
      </c>
    </row>
    <row r="952" spans="2:17" hidden="1">
      <c r="B952" s="3002"/>
      <c r="C952" s="3003"/>
      <c r="D952" s="3003"/>
      <c r="E952" s="3003"/>
      <c r="F952" s="3003"/>
      <c r="G952" s="3003"/>
      <c r="H952" s="3004"/>
      <c r="I952" s="3005"/>
      <c r="J952" s="3009" t="str">
        <f t="shared" ref="J952:J983" si="60">IF(OR(C952="Yes",D952="Yes",E952="Yes",F952="Yes",G952="Yes",I952="High",H952&gt;$C$8),"High",IF(OR(AND(H952&gt;$C$9,H952&lt;=$D$9),I952="Medium"),"Medium",IF(I952="Low","Low",IF(H952="","","Low"))))</f>
        <v/>
      </c>
      <c r="K952" s="3005"/>
      <c r="L952" s="3005"/>
      <c r="M952" s="3009" t="str">
        <f t="shared" ref="M952:M983" si="61">IF(OR(K952="Very high",L952="Very high"),"Very high",IF(OR(K952="High",L952="High"),"High",IF(OR(K952="Medium",L952="Medium"),"Medium",IF(OR(K952="Low",L952="Low"),"Low",""))))</f>
        <v/>
      </c>
      <c r="N952" s="3005"/>
      <c r="O952" s="3005"/>
      <c r="P952" s="3009" t="str">
        <f t="shared" ref="P952:P983" si="62">IF(OR(N952="Very high",O952="Very high"),"Very high",IF(OR(N952="High",O952="High"),"High",IF(OR(N952="Medium",O952="Medium"),"Medium",IF(OR(N952="Low",O952="Low"),"Low",""))))</f>
        <v/>
      </c>
      <c r="Q952" s="3009" t="str">
        <f t="shared" ref="Q952:Q983" si="63">IF(M952="Very high", "Very high", IF(OR(J952="High",M952="High"),"High",IF(OR(J952="Medium",M952="Medium"),"Medium",IF(OR(J952="Low",M952="Low"),"Low",""))))</f>
        <v/>
      </c>
    </row>
    <row r="953" spans="2:17" hidden="1">
      <c r="B953" s="3002"/>
      <c r="C953" s="3003"/>
      <c r="D953" s="3003"/>
      <c r="E953" s="3003"/>
      <c r="F953" s="3003"/>
      <c r="G953" s="3003"/>
      <c r="H953" s="3004"/>
      <c r="I953" s="3005"/>
      <c r="J953" s="3009" t="str">
        <f t="shared" si="60"/>
        <v/>
      </c>
      <c r="K953" s="3005"/>
      <c r="L953" s="3005"/>
      <c r="M953" s="3009" t="str">
        <f t="shared" si="61"/>
        <v/>
      </c>
      <c r="N953" s="3005"/>
      <c r="O953" s="3005"/>
      <c r="P953" s="3009" t="str">
        <f t="shared" si="62"/>
        <v/>
      </c>
      <c r="Q953" s="3009" t="str">
        <f t="shared" si="63"/>
        <v/>
      </c>
    </row>
    <row r="954" spans="2:17" hidden="1">
      <c r="B954" s="3002"/>
      <c r="C954" s="3003"/>
      <c r="D954" s="3003"/>
      <c r="E954" s="3003"/>
      <c r="F954" s="3003"/>
      <c r="G954" s="3003"/>
      <c r="H954" s="3004"/>
      <c r="I954" s="3005"/>
      <c r="J954" s="3009" t="str">
        <f t="shared" si="60"/>
        <v/>
      </c>
      <c r="K954" s="3005"/>
      <c r="L954" s="3005"/>
      <c r="M954" s="3009" t="str">
        <f t="shared" si="61"/>
        <v/>
      </c>
      <c r="N954" s="3005"/>
      <c r="O954" s="3005"/>
      <c r="P954" s="3009" t="str">
        <f t="shared" si="62"/>
        <v/>
      </c>
      <c r="Q954" s="3009" t="str">
        <f t="shared" si="63"/>
        <v/>
      </c>
    </row>
    <row r="955" spans="2:17" hidden="1">
      <c r="B955" s="3002"/>
      <c r="C955" s="3003"/>
      <c r="D955" s="3003"/>
      <c r="E955" s="3003"/>
      <c r="F955" s="3003"/>
      <c r="G955" s="3003"/>
      <c r="H955" s="3004"/>
      <c r="I955" s="3005"/>
      <c r="J955" s="3009" t="str">
        <f t="shared" si="60"/>
        <v/>
      </c>
      <c r="K955" s="3005"/>
      <c r="L955" s="3005"/>
      <c r="M955" s="3009" t="str">
        <f t="shared" si="61"/>
        <v/>
      </c>
      <c r="N955" s="3005"/>
      <c r="O955" s="3005"/>
      <c r="P955" s="3009" t="str">
        <f t="shared" si="62"/>
        <v/>
      </c>
      <c r="Q955" s="3009" t="str">
        <f t="shared" si="63"/>
        <v/>
      </c>
    </row>
    <row r="956" spans="2:17" hidden="1">
      <c r="B956" s="3002"/>
      <c r="C956" s="3003"/>
      <c r="D956" s="3003"/>
      <c r="E956" s="3003"/>
      <c r="F956" s="3003"/>
      <c r="G956" s="3003"/>
      <c r="H956" s="3004"/>
      <c r="I956" s="3005"/>
      <c r="J956" s="3009" t="str">
        <f t="shared" si="60"/>
        <v/>
      </c>
      <c r="K956" s="3005"/>
      <c r="L956" s="3005"/>
      <c r="M956" s="3009" t="str">
        <f t="shared" si="61"/>
        <v/>
      </c>
      <c r="N956" s="3005"/>
      <c r="O956" s="3005"/>
      <c r="P956" s="3009" t="str">
        <f t="shared" si="62"/>
        <v/>
      </c>
      <c r="Q956" s="3009" t="str">
        <f t="shared" si="63"/>
        <v/>
      </c>
    </row>
    <row r="957" spans="2:17" hidden="1">
      <c r="B957" s="3002"/>
      <c r="C957" s="3003"/>
      <c r="D957" s="3003"/>
      <c r="E957" s="3003"/>
      <c r="F957" s="3003"/>
      <c r="G957" s="3003"/>
      <c r="H957" s="3004"/>
      <c r="I957" s="3005"/>
      <c r="J957" s="3009" t="str">
        <f t="shared" si="60"/>
        <v/>
      </c>
      <c r="K957" s="3005"/>
      <c r="L957" s="3005"/>
      <c r="M957" s="3009" t="str">
        <f t="shared" si="61"/>
        <v/>
      </c>
      <c r="N957" s="3005"/>
      <c r="O957" s="3005"/>
      <c r="P957" s="3009" t="str">
        <f t="shared" si="62"/>
        <v/>
      </c>
      <c r="Q957" s="3009" t="str">
        <f t="shared" si="63"/>
        <v/>
      </c>
    </row>
    <row r="958" spans="2:17" hidden="1">
      <c r="B958" s="3002"/>
      <c r="C958" s="3003"/>
      <c r="D958" s="3003"/>
      <c r="E958" s="3003"/>
      <c r="F958" s="3003"/>
      <c r="G958" s="3003"/>
      <c r="H958" s="3004"/>
      <c r="I958" s="3005"/>
      <c r="J958" s="3009" t="str">
        <f t="shared" si="60"/>
        <v/>
      </c>
      <c r="K958" s="3005"/>
      <c r="L958" s="3005"/>
      <c r="M958" s="3009" t="str">
        <f t="shared" si="61"/>
        <v/>
      </c>
      <c r="N958" s="3005"/>
      <c r="O958" s="3005"/>
      <c r="P958" s="3009" t="str">
        <f t="shared" si="62"/>
        <v/>
      </c>
      <c r="Q958" s="3009" t="str">
        <f t="shared" si="63"/>
        <v/>
      </c>
    </row>
    <row r="959" spans="2:17" hidden="1">
      <c r="B959" s="3002"/>
      <c r="C959" s="3003"/>
      <c r="D959" s="3003"/>
      <c r="E959" s="3003"/>
      <c r="F959" s="3003"/>
      <c r="G959" s="3003"/>
      <c r="H959" s="3004"/>
      <c r="I959" s="3005"/>
      <c r="J959" s="3009" t="str">
        <f t="shared" si="60"/>
        <v/>
      </c>
      <c r="K959" s="3005"/>
      <c r="L959" s="3005"/>
      <c r="M959" s="3009" t="str">
        <f t="shared" si="61"/>
        <v/>
      </c>
      <c r="N959" s="3005"/>
      <c r="O959" s="3005"/>
      <c r="P959" s="3009" t="str">
        <f t="shared" si="62"/>
        <v/>
      </c>
      <c r="Q959" s="3009" t="str">
        <f t="shared" si="63"/>
        <v/>
      </c>
    </row>
    <row r="960" spans="2:17" hidden="1">
      <c r="B960" s="3002"/>
      <c r="C960" s="3003"/>
      <c r="D960" s="3003"/>
      <c r="E960" s="3003"/>
      <c r="F960" s="3003"/>
      <c r="G960" s="3003"/>
      <c r="H960" s="3004"/>
      <c r="I960" s="3005"/>
      <c r="J960" s="3009" t="str">
        <f t="shared" si="60"/>
        <v/>
      </c>
      <c r="K960" s="3005"/>
      <c r="L960" s="3005"/>
      <c r="M960" s="3009" t="str">
        <f t="shared" si="61"/>
        <v/>
      </c>
      <c r="N960" s="3005"/>
      <c r="O960" s="3005"/>
      <c r="P960" s="3009" t="str">
        <f t="shared" si="62"/>
        <v/>
      </c>
      <c r="Q960" s="3009" t="str">
        <f t="shared" si="63"/>
        <v/>
      </c>
    </row>
    <row r="961" spans="2:17" hidden="1">
      <c r="B961" s="3002"/>
      <c r="C961" s="3003"/>
      <c r="D961" s="3003"/>
      <c r="E961" s="3003"/>
      <c r="F961" s="3003"/>
      <c r="G961" s="3003"/>
      <c r="H961" s="3004"/>
      <c r="I961" s="3005"/>
      <c r="J961" s="3009" t="str">
        <f t="shared" si="60"/>
        <v/>
      </c>
      <c r="K961" s="3005"/>
      <c r="L961" s="3005"/>
      <c r="M961" s="3009" t="str">
        <f t="shared" si="61"/>
        <v/>
      </c>
      <c r="N961" s="3005"/>
      <c r="O961" s="3005"/>
      <c r="P961" s="3009" t="str">
        <f t="shared" si="62"/>
        <v/>
      </c>
      <c r="Q961" s="3009" t="str">
        <f t="shared" si="63"/>
        <v/>
      </c>
    </row>
    <row r="962" spans="2:17" hidden="1">
      <c r="B962" s="3002"/>
      <c r="C962" s="3003"/>
      <c r="D962" s="3003"/>
      <c r="E962" s="3003"/>
      <c r="F962" s="3003"/>
      <c r="G962" s="3003"/>
      <c r="H962" s="3004"/>
      <c r="I962" s="3005"/>
      <c r="J962" s="3009" t="str">
        <f t="shared" si="60"/>
        <v/>
      </c>
      <c r="K962" s="3005"/>
      <c r="L962" s="3005"/>
      <c r="M962" s="3009" t="str">
        <f t="shared" si="61"/>
        <v/>
      </c>
      <c r="N962" s="3005"/>
      <c r="O962" s="3005"/>
      <c r="P962" s="3009" t="str">
        <f t="shared" si="62"/>
        <v/>
      </c>
      <c r="Q962" s="3009" t="str">
        <f t="shared" si="63"/>
        <v/>
      </c>
    </row>
    <row r="963" spans="2:17" hidden="1">
      <c r="B963" s="3002"/>
      <c r="C963" s="3003"/>
      <c r="D963" s="3003"/>
      <c r="E963" s="3003"/>
      <c r="F963" s="3003"/>
      <c r="G963" s="3003"/>
      <c r="H963" s="3004"/>
      <c r="I963" s="3005"/>
      <c r="J963" s="3009" t="str">
        <f t="shared" si="60"/>
        <v/>
      </c>
      <c r="K963" s="3005"/>
      <c r="L963" s="3005"/>
      <c r="M963" s="3009" t="str">
        <f t="shared" si="61"/>
        <v/>
      </c>
      <c r="N963" s="3005"/>
      <c r="O963" s="3005"/>
      <c r="P963" s="3009" t="str">
        <f t="shared" si="62"/>
        <v/>
      </c>
      <c r="Q963" s="3009" t="str">
        <f t="shared" si="63"/>
        <v/>
      </c>
    </row>
    <row r="964" spans="2:17" hidden="1">
      <c r="B964" s="3002"/>
      <c r="C964" s="3003"/>
      <c r="D964" s="3003"/>
      <c r="E964" s="3003"/>
      <c r="F964" s="3003"/>
      <c r="G964" s="3003"/>
      <c r="H964" s="3004"/>
      <c r="I964" s="3005"/>
      <c r="J964" s="3009" t="str">
        <f t="shared" si="60"/>
        <v/>
      </c>
      <c r="K964" s="3005"/>
      <c r="L964" s="3005"/>
      <c r="M964" s="3009" t="str">
        <f t="shared" si="61"/>
        <v/>
      </c>
      <c r="N964" s="3005"/>
      <c r="O964" s="3005"/>
      <c r="P964" s="3009" t="str">
        <f t="shared" si="62"/>
        <v/>
      </c>
      <c r="Q964" s="3009" t="str">
        <f t="shared" si="63"/>
        <v/>
      </c>
    </row>
    <row r="965" spans="2:17" hidden="1">
      <c r="B965" s="3002"/>
      <c r="C965" s="3003"/>
      <c r="D965" s="3003"/>
      <c r="E965" s="3003"/>
      <c r="F965" s="3003"/>
      <c r="G965" s="3003"/>
      <c r="H965" s="3004"/>
      <c r="I965" s="3005"/>
      <c r="J965" s="3009" t="str">
        <f t="shared" si="60"/>
        <v/>
      </c>
      <c r="K965" s="3005"/>
      <c r="L965" s="3005"/>
      <c r="M965" s="3009" t="str">
        <f t="shared" si="61"/>
        <v/>
      </c>
      <c r="N965" s="3005"/>
      <c r="O965" s="3005"/>
      <c r="P965" s="3009" t="str">
        <f t="shared" si="62"/>
        <v/>
      </c>
      <c r="Q965" s="3009" t="str">
        <f t="shared" si="63"/>
        <v/>
      </c>
    </row>
    <row r="966" spans="2:17" hidden="1">
      <c r="B966" s="3002"/>
      <c r="C966" s="3003"/>
      <c r="D966" s="3003"/>
      <c r="E966" s="3003"/>
      <c r="F966" s="3003"/>
      <c r="G966" s="3003"/>
      <c r="H966" s="3004"/>
      <c r="I966" s="3005"/>
      <c r="J966" s="3009" t="str">
        <f t="shared" si="60"/>
        <v/>
      </c>
      <c r="K966" s="3005"/>
      <c r="L966" s="3005"/>
      <c r="M966" s="3009" t="str">
        <f t="shared" si="61"/>
        <v/>
      </c>
      <c r="N966" s="3005"/>
      <c r="O966" s="3005"/>
      <c r="P966" s="3009" t="str">
        <f t="shared" si="62"/>
        <v/>
      </c>
      <c r="Q966" s="3009" t="str">
        <f t="shared" si="63"/>
        <v/>
      </c>
    </row>
    <row r="967" spans="2:17" hidden="1">
      <c r="B967" s="3002"/>
      <c r="C967" s="3003"/>
      <c r="D967" s="3003"/>
      <c r="E967" s="3003"/>
      <c r="F967" s="3003"/>
      <c r="G967" s="3003"/>
      <c r="H967" s="3004"/>
      <c r="I967" s="3005"/>
      <c r="J967" s="3009" t="str">
        <f t="shared" si="60"/>
        <v/>
      </c>
      <c r="K967" s="3005"/>
      <c r="L967" s="3005"/>
      <c r="M967" s="3009" t="str">
        <f t="shared" si="61"/>
        <v/>
      </c>
      <c r="N967" s="3005"/>
      <c r="O967" s="3005"/>
      <c r="P967" s="3009" t="str">
        <f t="shared" si="62"/>
        <v/>
      </c>
      <c r="Q967" s="3009" t="str">
        <f t="shared" si="63"/>
        <v/>
      </c>
    </row>
    <row r="968" spans="2:17" hidden="1">
      <c r="B968" s="3002"/>
      <c r="C968" s="3003"/>
      <c r="D968" s="3003"/>
      <c r="E968" s="3003"/>
      <c r="F968" s="3003"/>
      <c r="G968" s="3003"/>
      <c r="H968" s="3004"/>
      <c r="I968" s="3005"/>
      <c r="J968" s="3009" t="str">
        <f t="shared" si="60"/>
        <v/>
      </c>
      <c r="K968" s="3005"/>
      <c r="L968" s="3005"/>
      <c r="M968" s="3009" t="str">
        <f t="shared" si="61"/>
        <v/>
      </c>
      <c r="N968" s="3005"/>
      <c r="O968" s="3005"/>
      <c r="P968" s="3009" t="str">
        <f t="shared" si="62"/>
        <v/>
      </c>
      <c r="Q968" s="3009" t="str">
        <f t="shared" si="63"/>
        <v/>
      </c>
    </row>
    <row r="969" spans="2:17" hidden="1">
      <c r="B969" s="3002"/>
      <c r="C969" s="3003"/>
      <c r="D969" s="3003"/>
      <c r="E969" s="3003"/>
      <c r="F969" s="3003"/>
      <c r="G969" s="3003"/>
      <c r="H969" s="3004"/>
      <c r="I969" s="3005"/>
      <c r="J969" s="3009" t="str">
        <f t="shared" si="60"/>
        <v/>
      </c>
      <c r="K969" s="3005"/>
      <c r="L969" s="3005"/>
      <c r="M969" s="3009" t="str">
        <f t="shared" si="61"/>
        <v/>
      </c>
      <c r="N969" s="3005"/>
      <c r="O969" s="3005"/>
      <c r="P969" s="3009" t="str">
        <f t="shared" si="62"/>
        <v/>
      </c>
      <c r="Q969" s="3009" t="str">
        <f t="shared" si="63"/>
        <v/>
      </c>
    </row>
    <row r="970" spans="2:17" hidden="1">
      <c r="B970" s="3002"/>
      <c r="C970" s="3003"/>
      <c r="D970" s="3003"/>
      <c r="E970" s="3003"/>
      <c r="F970" s="3003"/>
      <c r="G970" s="3003"/>
      <c r="H970" s="3004"/>
      <c r="I970" s="3005"/>
      <c r="J970" s="3009" t="str">
        <f t="shared" si="60"/>
        <v/>
      </c>
      <c r="K970" s="3005"/>
      <c r="L970" s="3005"/>
      <c r="M970" s="3009" t="str">
        <f t="shared" si="61"/>
        <v/>
      </c>
      <c r="N970" s="3005"/>
      <c r="O970" s="3005"/>
      <c r="P970" s="3009" t="str">
        <f t="shared" si="62"/>
        <v/>
      </c>
      <c r="Q970" s="3009" t="str">
        <f t="shared" si="63"/>
        <v/>
      </c>
    </row>
    <row r="971" spans="2:17" hidden="1">
      <c r="B971" s="3002"/>
      <c r="C971" s="3003"/>
      <c r="D971" s="3003"/>
      <c r="E971" s="3003"/>
      <c r="F971" s="3003"/>
      <c r="G971" s="3003"/>
      <c r="H971" s="3004"/>
      <c r="I971" s="3005"/>
      <c r="J971" s="3009" t="str">
        <f t="shared" si="60"/>
        <v/>
      </c>
      <c r="K971" s="3005"/>
      <c r="L971" s="3005"/>
      <c r="M971" s="3009" t="str">
        <f t="shared" si="61"/>
        <v/>
      </c>
      <c r="N971" s="3005"/>
      <c r="O971" s="3005"/>
      <c r="P971" s="3009" t="str">
        <f t="shared" si="62"/>
        <v/>
      </c>
      <c r="Q971" s="3009" t="str">
        <f t="shared" si="63"/>
        <v/>
      </c>
    </row>
    <row r="972" spans="2:17" hidden="1">
      <c r="B972" s="3002"/>
      <c r="C972" s="3003"/>
      <c r="D972" s="3003"/>
      <c r="E972" s="3003"/>
      <c r="F972" s="3003"/>
      <c r="G972" s="3003"/>
      <c r="H972" s="3004"/>
      <c r="I972" s="3005"/>
      <c r="J972" s="3009" t="str">
        <f t="shared" si="60"/>
        <v/>
      </c>
      <c r="K972" s="3005"/>
      <c r="L972" s="3005"/>
      <c r="M972" s="3009" t="str">
        <f t="shared" si="61"/>
        <v/>
      </c>
      <c r="N972" s="3005"/>
      <c r="O972" s="3005"/>
      <c r="P972" s="3009" t="str">
        <f t="shared" si="62"/>
        <v/>
      </c>
      <c r="Q972" s="3009" t="str">
        <f t="shared" si="63"/>
        <v/>
      </c>
    </row>
    <row r="973" spans="2:17" hidden="1">
      <c r="B973" s="3002"/>
      <c r="C973" s="3003"/>
      <c r="D973" s="3003"/>
      <c r="E973" s="3003"/>
      <c r="F973" s="3003"/>
      <c r="G973" s="3003"/>
      <c r="H973" s="3004"/>
      <c r="I973" s="3005"/>
      <c r="J973" s="3009" t="str">
        <f t="shared" si="60"/>
        <v/>
      </c>
      <c r="K973" s="3005"/>
      <c r="L973" s="3005"/>
      <c r="M973" s="3009" t="str">
        <f t="shared" si="61"/>
        <v/>
      </c>
      <c r="N973" s="3005"/>
      <c r="O973" s="3005"/>
      <c r="P973" s="3009" t="str">
        <f t="shared" si="62"/>
        <v/>
      </c>
      <c r="Q973" s="3009" t="str">
        <f t="shared" si="63"/>
        <v/>
      </c>
    </row>
    <row r="974" spans="2:17" hidden="1">
      <c r="B974" s="3002"/>
      <c r="C974" s="3003"/>
      <c r="D974" s="3003"/>
      <c r="E974" s="3003"/>
      <c r="F974" s="3003"/>
      <c r="G974" s="3003"/>
      <c r="H974" s="3004"/>
      <c r="I974" s="3005"/>
      <c r="J974" s="3009" t="str">
        <f t="shared" si="60"/>
        <v/>
      </c>
      <c r="K974" s="3005"/>
      <c r="L974" s="3005"/>
      <c r="M974" s="3009" t="str">
        <f t="shared" si="61"/>
        <v/>
      </c>
      <c r="N974" s="3005"/>
      <c r="O974" s="3005"/>
      <c r="P974" s="3009" t="str">
        <f t="shared" si="62"/>
        <v/>
      </c>
      <c r="Q974" s="3009" t="str">
        <f t="shared" si="63"/>
        <v/>
      </c>
    </row>
    <row r="975" spans="2:17" hidden="1">
      <c r="B975" s="3002"/>
      <c r="C975" s="3003"/>
      <c r="D975" s="3003"/>
      <c r="E975" s="3003"/>
      <c r="F975" s="3003"/>
      <c r="G975" s="3003"/>
      <c r="H975" s="3004"/>
      <c r="I975" s="3005"/>
      <c r="J975" s="3009" t="str">
        <f t="shared" si="60"/>
        <v/>
      </c>
      <c r="K975" s="3005"/>
      <c r="L975" s="3005"/>
      <c r="M975" s="3009" t="str">
        <f t="shared" si="61"/>
        <v/>
      </c>
      <c r="N975" s="3005"/>
      <c r="O975" s="3005"/>
      <c r="P975" s="3009" t="str">
        <f t="shared" si="62"/>
        <v/>
      </c>
      <c r="Q975" s="3009" t="str">
        <f t="shared" si="63"/>
        <v/>
      </c>
    </row>
    <row r="976" spans="2:17" hidden="1">
      <c r="B976" s="3002"/>
      <c r="C976" s="3003"/>
      <c r="D976" s="3003"/>
      <c r="E976" s="3003"/>
      <c r="F976" s="3003"/>
      <c r="G976" s="3003"/>
      <c r="H976" s="3004"/>
      <c r="I976" s="3005"/>
      <c r="J976" s="3009" t="str">
        <f t="shared" si="60"/>
        <v/>
      </c>
      <c r="K976" s="3005"/>
      <c r="L976" s="3005"/>
      <c r="M976" s="3009" t="str">
        <f t="shared" si="61"/>
        <v/>
      </c>
      <c r="N976" s="3005"/>
      <c r="O976" s="3005"/>
      <c r="P976" s="3009" t="str">
        <f t="shared" si="62"/>
        <v/>
      </c>
      <c r="Q976" s="3009" t="str">
        <f t="shared" si="63"/>
        <v/>
      </c>
    </row>
    <row r="977" spans="2:17" hidden="1">
      <c r="B977" s="3002"/>
      <c r="C977" s="3003"/>
      <c r="D977" s="3003"/>
      <c r="E977" s="3003"/>
      <c r="F977" s="3003"/>
      <c r="G977" s="3003"/>
      <c r="H977" s="3004"/>
      <c r="I977" s="3005"/>
      <c r="J977" s="3009" t="str">
        <f t="shared" si="60"/>
        <v/>
      </c>
      <c r="K977" s="3005"/>
      <c r="L977" s="3005"/>
      <c r="M977" s="3009" t="str">
        <f t="shared" si="61"/>
        <v/>
      </c>
      <c r="N977" s="3005"/>
      <c r="O977" s="3005"/>
      <c r="P977" s="3009" t="str">
        <f t="shared" si="62"/>
        <v/>
      </c>
      <c r="Q977" s="3009" t="str">
        <f t="shared" si="63"/>
        <v/>
      </c>
    </row>
    <row r="978" spans="2:17" hidden="1">
      <c r="B978" s="3002"/>
      <c r="C978" s="3003"/>
      <c r="D978" s="3003"/>
      <c r="E978" s="3003"/>
      <c r="F978" s="3003"/>
      <c r="G978" s="3003"/>
      <c r="H978" s="3004"/>
      <c r="I978" s="3005"/>
      <c r="J978" s="3009" t="str">
        <f t="shared" si="60"/>
        <v/>
      </c>
      <c r="K978" s="3005"/>
      <c r="L978" s="3005"/>
      <c r="M978" s="3009" t="str">
        <f t="shared" si="61"/>
        <v/>
      </c>
      <c r="N978" s="3005"/>
      <c r="O978" s="3005"/>
      <c r="P978" s="3009" t="str">
        <f t="shared" si="62"/>
        <v/>
      </c>
      <c r="Q978" s="3009" t="str">
        <f t="shared" si="63"/>
        <v/>
      </c>
    </row>
    <row r="979" spans="2:17" hidden="1">
      <c r="B979" s="3002"/>
      <c r="C979" s="3003"/>
      <c r="D979" s="3003"/>
      <c r="E979" s="3003"/>
      <c r="F979" s="3003"/>
      <c r="G979" s="3003"/>
      <c r="H979" s="3004"/>
      <c r="I979" s="3005"/>
      <c r="J979" s="3009" t="str">
        <f t="shared" si="60"/>
        <v/>
      </c>
      <c r="K979" s="3005"/>
      <c r="L979" s="3005"/>
      <c r="M979" s="3009" t="str">
        <f t="shared" si="61"/>
        <v/>
      </c>
      <c r="N979" s="3005"/>
      <c r="O979" s="3005"/>
      <c r="P979" s="3009" t="str">
        <f t="shared" si="62"/>
        <v/>
      </c>
      <c r="Q979" s="3009" t="str">
        <f t="shared" si="63"/>
        <v/>
      </c>
    </row>
    <row r="980" spans="2:17" hidden="1">
      <c r="B980" s="3002"/>
      <c r="C980" s="3003"/>
      <c r="D980" s="3003"/>
      <c r="E980" s="3003"/>
      <c r="F980" s="3003"/>
      <c r="G980" s="3003"/>
      <c r="H980" s="3004"/>
      <c r="I980" s="3005"/>
      <c r="J980" s="3009" t="str">
        <f t="shared" si="60"/>
        <v/>
      </c>
      <c r="K980" s="3005"/>
      <c r="L980" s="3005"/>
      <c r="M980" s="3009" t="str">
        <f t="shared" si="61"/>
        <v/>
      </c>
      <c r="N980" s="3005"/>
      <c r="O980" s="3005"/>
      <c r="P980" s="3009" t="str">
        <f t="shared" si="62"/>
        <v/>
      </c>
      <c r="Q980" s="3009" t="str">
        <f t="shared" si="63"/>
        <v/>
      </c>
    </row>
    <row r="981" spans="2:17" hidden="1">
      <c r="B981" s="3002"/>
      <c r="C981" s="3003"/>
      <c r="D981" s="3003"/>
      <c r="E981" s="3003"/>
      <c r="F981" s="3003"/>
      <c r="G981" s="3003"/>
      <c r="H981" s="3004"/>
      <c r="I981" s="3005"/>
      <c r="J981" s="3009" t="str">
        <f t="shared" si="60"/>
        <v/>
      </c>
      <c r="K981" s="3005"/>
      <c r="L981" s="3005"/>
      <c r="M981" s="3009" t="str">
        <f t="shared" si="61"/>
        <v/>
      </c>
      <c r="N981" s="3005"/>
      <c r="O981" s="3005"/>
      <c r="P981" s="3009" t="str">
        <f t="shared" si="62"/>
        <v/>
      </c>
      <c r="Q981" s="3009" t="str">
        <f t="shared" si="63"/>
        <v/>
      </c>
    </row>
    <row r="982" spans="2:17" hidden="1">
      <c r="B982" s="3002"/>
      <c r="C982" s="3003"/>
      <c r="D982" s="3003"/>
      <c r="E982" s="3003"/>
      <c r="F982" s="3003"/>
      <c r="G982" s="3003"/>
      <c r="H982" s="3004"/>
      <c r="I982" s="3005"/>
      <c r="J982" s="3009" t="str">
        <f t="shared" si="60"/>
        <v/>
      </c>
      <c r="K982" s="3005"/>
      <c r="L982" s="3005"/>
      <c r="M982" s="3009" t="str">
        <f t="shared" si="61"/>
        <v/>
      </c>
      <c r="N982" s="3005"/>
      <c r="O982" s="3005"/>
      <c r="P982" s="3009" t="str">
        <f t="shared" si="62"/>
        <v/>
      </c>
      <c r="Q982" s="3009" t="str">
        <f t="shared" si="63"/>
        <v/>
      </c>
    </row>
    <row r="983" spans="2:17" hidden="1">
      <c r="B983" s="3002"/>
      <c r="C983" s="3003"/>
      <c r="D983" s="3003"/>
      <c r="E983" s="3003"/>
      <c r="F983" s="3003"/>
      <c r="G983" s="3003"/>
      <c r="H983" s="3004"/>
      <c r="I983" s="3005"/>
      <c r="J983" s="3009" t="str">
        <f t="shared" si="60"/>
        <v/>
      </c>
      <c r="K983" s="3005"/>
      <c r="L983" s="3005"/>
      <c r="M983" s="3009" t="str">
        <f t="shared" si="61"/>
        <v/>
      </c>
      <c r="N983" s="3005"/>
      <c r="O983" s="3005"/>
      <c r="P983" s="3009" t="str">
        <f t="shared" si="62"/>
        <v/>
      </c>
      <c r="Q983" s="3009" t="str">
        <f t="shared" si="63"/>
        <v/>
      </c>
    </row>
  </sheetData>
  <mergeCells count="3">
    <mergeCell ref="C14:J14"/>
    <mergeCell ref="K14:M14"/>
    <mergeCell ref="N14:P14"/>
  </mergeCells>
  <conditionalFormatting sqref="I504:Q983 I16:Q502">
    <cfRule type="cellIs" dxfId="29" priority="6" stopIfTrue="1" operator="equal">
      <formula>"Low"</formula>
    </cfRule>
    <cfRule type="cellIs" dxfId="28" priority="7" stopIfTrue="1" operator="equal">
      <formula>"Medium"</formula>
    </cfRule>
    <cfRule type="cellIs" dxfId="27" priority="8" stopIfTrue="1" operator="equal">
      <formula>"High"</formula>
    </cfRule>
    <cfRule type="cellIs" dxfId="26" priority="9" stopIfTrue="1" operator="equal">
      <formula>"Very High"</formula>
    </cfRule>
  </conditionalFormatting>
  <conditionalFormatting sqref="C16:G502 C504:G983">
    <cfRule type="containsText" dxfId="25" priority="5" stopIfTrue="1" operator="containsText" text="Yes">
      <formula>NOT(ISERROR(SEARCH("Yes",C16)))</formula>
    </cfRule>
  </conditionalFormatting>
  <conditionalFormatting sqref="H16:H502 H504:H983">
    <cfRule type="cellIs" priority="1" stopIfTrue="1" operator="equal">
      <formula>""</formula>
    </cfRule>
    <cfRule type="cellIs" dxfId="24" priority="2" stopIfTrue="1" operator="lessThanOrEqual">
      <formula>$D$10</formula>
    </cfRule>
    <cfRule type="cellIs" dxfId="23" priority="3" stopIfTrue="1" operator="between">
      <formula>$C$9</formula>
      <formula>$D$9</formula>
    </cfRule>
    <cfRule type="cellIs" dxfId="22" priority="4" stopIfTrue="1" operator="greaterThan">
      <formula>$C$8</formula>
    </cfRule>
  </conditionalFormatting>
  <dataValidations count="6">
    <dataValidation type="decimal" allowBlank="1" showInputMessage="1" showErrorMessage="1" sqref="H16:H502 H504:H983">
      <formula1>0</formula1>
      <formula2>1000000</formula2>
    </dataValidation>
    <dataValidation type="list" allowBlank="1" showInputMessage="1" showErrorMessage="1" sqref="C16:G502 C504:G983">
      <formula1>"No,Yes"</formula1>
    </dataValidation>
    <dataValidation type="list" allowBlank="1" showInputMessage="1" showErrorMessage="1" sqref="C984:C3676 C503">
      <formula1>"Transformer,Circuit breaker,Cable,Overhead line"</formula1>
    </dataValidation>
    <dataValidation type="list" allowBlank="1" showInputMessage="1" showErrorMessage="1" sqref="E984:E3676 E503">
      <formula1>"400kV,275kV,132kV"</formula1>
    </dataValidation>
    <dataValidation type="list" allowBlank="1" showInputMessage="1" showErrorMessage="1" sqref="Q984:Q3676 Q503">
      <formula1>"Low,Medium,High,Very high"</formula1>
    </dataValidation>
    <dataValidation type="list" allowBlank="1" showInputMessage="1" showErrorMessage="1" sqref="K984:K3676 K503">
      <formula1>"Low,Medium,High"</formula1>
    </dataValidation>
  </dataValidations>
  <pageMargins left="0.74803149606299213" right="0.74803149606299213" top="0.98425196850393704" bottom="0.98425196850393704" header="0.51181102362204722" footer="0.51181102362204722"/>
  <pageSetup paperSize="9" scale="10" orientation="landscape" r:id="rId1"/>
  <headerFooter alignWithMargins="0"/>
</worksheet>
</file>

<file path=xl/worksheets/sheet109.xml><?xml version="1.0" encoding="utf-8"?>
<worksheet xmlns="http://schemas.openxmlformats.org/spreadsheetml/2006/main" xmlns:r="http://schemas.openxmlformats.org/officeDocument/2006/relationships">
  <sheetPr>
    <tabColor theme="2" tint="-0.249977111117893"/>
  </sheetPr>
  <dimension ref="A1:HV248"/>
  <sheetViews>
    <sheetView topLeftCell="H9" zoomScale="80" zoomScaleNormal="80" workbookViewId="0">
      <selection activeCell="E140" sqref="E140"/>
    </sheetView>
  </sheetViews>
  <sheetFormatPr defaultRowHeight="14.25"/>
  <cols>
    <col min="1" max="1" width="11.25" style="3012" customWidth="1"/>
    <col min="2" max="2" width="14" style="3012" customWidth="1"/>
    <col min="3" max="3" width="9" style="3012"/>
    <col min="4" max="4" width="11.625" style="3012" customWidth="1"/>
    <col min="5" max="5" width="25.25" style="3012" customWidth="1"/>
    <col min="6" max="7" width="9" style="3012"/>
    <col min="8" max="8" width="11.875" style="3012" customWidth="1"/>
    <col min="9" max="9" width="13.375" style="3012" customWidth="1"/>
    <col min="10" max="10" width="10.125" style="3012" customWidth="1"/>
    <col min="11" max="11" width="8.625" style="3012" customWidth="1"/>
    <col min="12" max="12" width="10.25" style="3012" customWidth="1"/>
    <col min="13" max="13" width="22.625" style="3012" customWidth="1"/>
    <col min="14" max="16384" width="9" style="2363"/>
  </cols>
  <sheetData>
    <row r="1" spans="1:230" s="2878" customFormat="1" ht="24.75">
      <c r="A1" s="2360" t="s">
        <v>155</v>
      </c>
      <c r="B1" s="2360"/>
      <c r="C1" s="2360"/>
      <c r="D1" s="2360"/>
      <c r="E1" s="2360"/>
      <c r="F1" s="2360"/>
      <c r="G1" s="2360"/>
      <c r="H1" s="2360"/>
      <c r="I1" s="2360"/>
      <c r="J1" s="2360"/>
      <c r="K1" s="2360"/>
      <c r="L1" s="2360"/>
      <c r="M1" s="2360"/>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877"/>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c r="BU1" s="2877"/>
      <c r="BV1" s="2877"/>
      <c r="BW1" s="2877"/>
      <c r="BX1" s="2877"/>
      <c r="BY1" s="2877"/>
      <c r="BZ1" s="2877"/>
      <c r="CA1" s="2877"/>
      <c r="CB1" s="2877"/>
      <c r="CC1" s="2877"/>
      <c r="CD1" s="2877"/>
      <c r="CE1" s="2877"/>
      <c r="CF1" s="2877"/>
      <c r="CG1" s="2877"/>
      <c r="CH1" s="2877"/>
      <c r="CI1" s="2877"/>
      <c r="CJ1" s="2877"/>
      <c r="CK1" s="2877"/>
      <c r="CL1" s="2877"/>
      <c r="CM1" s="2877"/>
      <c r="CN1" s="2877"/>
      <c r="CO1" s="2877"/>
      <c r="CP1" s="2877"/>
      <c r="CQ1" s="2877"/>
      <c r="CR1" s="2877"/>
      <c r="CS1" s="2877"/>
      <c r="CT1" s="2877"/>
      <c r="CU1" s="2877"/>
      <c r="CV1" s="2877"/>
      <c r="CW1" s="2877"/>
      <c r="CX1" s="2877"/>
      <c r="CY1" s="2877"/>
      <c r="CZ1" s="2877"/>
      <c r="DA1" s="2877"/>
      <c r="DB1" s="2877"/>
      <c r="DC1" s="2877"/>
      <c r="DD1" s="2877"/>
      <c r="DE1" s="2877"/>
      <c r="DF1" s="2877"/>
      <c r="DG1" s="2877"/>
      <c r="DH1" s="2877"/>
      <c r="DI1" s="2877"/>
      <c r="DJ1" s="2877"/>
      <c r="DK1" s="2877"/>
      <c r="DL1" s="2877"/>
      <c r="DM1" s="2877"/>
      <c r="DN1" s="2877"/>
      <c r="DO1" s="2877"/>
      <c r="DP1" s="2877"/>
      <c r="DQ1" s="2877"/>
      <c r="DR1" s="2877"/>
      <c r="DS1" s="2877"/>
      <c r="DT1" s="2877"/>
      <c r="DU1" s="2877"/>
      <c r="DV1" s="2877"/>
      <c r="DW1" s="2877"/>
      <c r="DX1" s="2877"/>
      <c r="DY1" s="2877"/>
      <c r="DZ1" s="2877"/>
      <c r="EA1" s="2877"/>
      <c r="EB1" s="2877"/>
      <c r="EC1" s="2877"/>
      <c r="ED1" s="2877"/>
      <c r="EE1" s="2877"/>
      <c r="EF1" s="2877"/>
      <c r="EG1" s="2877"/>
      <c r="EH1" s="2877"/>
      <c r="EI1" s="2877"/>
      <c r="EJ1" s="2877"/>
      <c r="EK1" s="2877"/>
      <c r="EL1" s="2877"/>
      <c r="EM1" s="2877"/>
      <c r="EN1" s="2877"/>
      <c r="EO1" s="2877"/>
      <c r="EP1" s="2877"/>
      <c r="EQ1" s="2877"/>
      <c r="ER1" s="2877"/>
      <c r="ES1" s="2877"/>
      <c r="ET1" s="2877"/>
      <c r="EU1" s="2877"/>
      <c r="EV1" s="2877"/>
      <c r="EW1" s="2877"/>
      <c r="EX1" s="2877"/>
      <c r="EY1" s="2877"/>
      <c r="EZ1" s="2877"/>
      <c r="FA1" s="2877"/>
      <c r="FB1" s="2877"/>
      <c r="FC1" s="2877"/>
      <c r="FD1" s="2877"/>
      <c r="FE1" s="2877"/>
      <c r="FF1" s="2877"/>
      <c r="FG1" s="2877"/>
      <c r="FH1" s="2877"/>
      <c r="FI1" s="2877"/>
      <c r="FJ1" s="2877"/>
      <c r="FK1" s="2877"/>
      <c r="FL1" s="2877"/>
      <c r="FM1" s="2877"/>
      <c r="FN1" s="2877"/>
      <c r="FO1" s="2877"/>
      <c r="FP1" s="2877"/>
      <c r="FQ1" s="2877"/>
      <c r="FR1" s="2877"/>
      <c r="FS1" s="2877"/>
      <c r="FT1" s="2877"/>
      <c r="FU1" s="2877"/>
      <c r="FV1" s="2877"/>
      <c r="FW1" s="2877"/>
      <c r="FX1" s="2877"/>
      <c r="FY1" s="2877"/>
      <c r="FZ1" s="2877"/>
      <c r="GA1" s="2877"/>
      <c r="GB1" s="2877"/>
      <c r="GC1" s="2877"/>
      <c r="GD1" s="2877"/>
      <c r="GE1" s="2877"/>
      <c r="GF1" s="2877"/>
      <c r="GG1" s="2877"/>
      <c r="GH1" s="2877"/>
      <c r="GI1" s="2877"/>
      <c r="GJ1" s="2877"/>
      <c r="GK1" s="2877"/>
      <c r="GL1" s="2877"/>
      <c r="GM1" s="2877"/>
      <c r="GN1" s="2877"/>
      <c r="GO1" s="2877"/>
      <c r="GP1" s="2877"/>
      <c r="GQ1" s="2877"/>
      <c r="GR1" s="2877"/>
      <c r="GS1" s="2877"/>
      <c r="GT1" s="2877"/>
      <c r="GU1" s="2877"/>
      <c r="GV1" s="2877"/>
      <c r="GW1" s="2877"/>
      <c r="GX1" s="2877"/>
      <c r="GY1" s="2877"/>
      <c r="GZ1" s="2877"/>
      <c r="HA1" s="2877"/>
      <c r="HB1" s="2877"/>
      <c r="HC1" s="2877"/>
      <c r="HD1" s="2877"/>
      <c r="HE1" s="2877"/>
      <c r="HF1" s="2877"/>
      <c r="HG1" s="2877"/>
      <c r="HH1" s="2877"/>
      <c r="HI1" s="2877"/>
      <c r="HJ1" s="2877"/>
      <c r="HK1" s="2877"/>
      <c r="HL1" s="2877"/>
      <c r="HM1" s="2877"/>
      <c r="HN1" s="2877"/>
      <c r="HO1" s="2877"/>
      <c r="HP1" s="2877"/>
      <c r="HQ1" s="2877"/>
      <c r="HR1" s="2877"/>
      <c r="HS1" s="2877"/>
      <c r="HT1" s="2877"/>
      <c r="HU1" s="2877"/>
      <c r="HV1" s="2877"/>
    </row>
    <row r="2" spans="1:230" s="2878" customFormat="1" ht="24.75">
      <c r="A2" s="2361" t="s">
        <v>2710</v>
      </c>
      <c r="B2" s="2361"/>
      <c r="C2" s="2361"/>
      <c r="D2" s="2361"/>
      <c r="E2" s="2361"/>
      <c r="F2" s="2361"/>
      <c r="G2" s="2361"/>
      <c r="H2" s="2361"/>
      <c r="I2" s="2361"/>
      <c r="J2" s="2361"/>
      <c r="K2" s="2361"/>
      <c r="L2" s="2361"/>
      <c r="M2" s="2361"/>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c r="BP2" s="2877"/>
      <c r="BQ2" s="2877"/>
      <c r="BR2" s="2877"/>
      <c r="BS2" s="2877"/>
      <c r="BT2" s="2877"/>
      <c r="BU2" s="2877"/>
      <c r="BV2" s="2877"/>
      <c r="BW2" s="2877"/>
      <c r="BX2" s="2877"/>
      <c r="BY2" s="2877"/>
      <c r="BZ2" s="2877"/>
      <c r="CA2" s="2877"/>
      <c r="CB2" s="2877"/>
      <c r="CC2" s="2877"/>
      <c r="CD2" s="2877"/>
      <c r="CE2" s="2877"/>
      <c r="CF2" s="2877"/>
      <c r="CG2" s="2877"/>
      <c r="CH2" s="2877"/>
      <c r="CI2" s="2877"/>
      <c r="CJ2" s="2877"/>
      <c r="CK2" s="2877"/>
      <c r="CL2" s="2877"/>
      <c r="CM2" s="2877"/>
      <c r="CN2" s="2877"/>
      <c r="CO2" s="2877"/>
      <c r="CP2" s="2877"/>
      <c r="CQ2" s="2877"/>
      <c r="CR2" s="2877"/>
      <c r="CS2" s="2877"/>
      <c r="CT2" s="2877"/>
      <c r="CU2" s="2877"/>
      <c r="CV2" s="2877"/>
      <c r="CW2" s="2877"/>
      <c r="CX2" s="2877"/>
      <c r="CY2" s="2877"/>
      <c r="CZ2" s="2877"/>
      <c r="DA2" s="2877"/>
      <c r="DB2" s="2877"/>
      <c r="DC2" s="2877"/>
      <c r="DD2" s="2877"/>
      <c r="DE2" s="2877"/>
      <c r="DF2" s="2877"/>
      <c r="DG2" s="2877"/>
      <c r="DH2" s="2877"/>
      <c r="DI2" s="2877"/>
      <c r="DJ2" s="2877"/>
      <c r="DK2" s="2877"/>
      <c r="DL2" s="2877"/>
      <c r="DM2" s="2877"/>
      <c r="DN2" s="2877"/>
      <c r="DO2" s="2877"/>
      <c r="DP2" s="2877"/>
      <c r="DQ2" s="2877"/>
      <c r="DR2" s="2877"/>
      <c r="DS2" s="2877"/>
      <c r="DT2" s="2877"/>
      <c r="DU2" s="2877"/>
      <c r="DV2" s="2877"/>
      <c r="DW2" s="2877"/>
      <c r="DX2" s="2877"/>
      <c r="DY2" s="2877"/>
      <c r="DZ2" s="2877"/>
      <c r="EA2" s="2877"/>
      <c r="EB2" s="2877"/>
      <c r="EC2" s="2877"/>
      <c r="ED2" s="2877"/>
      <c r="EE2" s="2877"/>
      <c r="EF2" s="2877"/>
      <c r="EG2" s="2877"/>
      <c r="EH2" s="2877"/>
      <c r="EI2" s="2877"/>
      <c r="EJ2" s="2877"/>
      <c r="EK2" s="2877"/>
      <c r="EL2" s="2877"/>
      <c r="EM2" s="2877"/>
      <c r="EN2" s="2877"/>
      <c r="EO2" s="2877"/>
      <c r="EP2" s="2877"/>
      <c r="EQ2" s="2877"/>
      <c r="ER2" s="2877"/>
      <c r="ES2" s="2877"/>
      <c r="ET2" s="2877"/>
      <c r="EU2" s="2877"/>
      <c r="EV2" s="2877"/>
      <c r="EW2" s="2877"/>
      <c r="EX2" s="2877"/>
      <c r="EY2" s="2877"/>
      <c r="EZ2" s="2877"/>
      <c r="FA2" s="2877"/>
      <c r="FB2" s="2877"/>
      <c r="FC2" s="2877"/>
      <c r="FD2" s="2877"/>
      <c r="FE2" s="2877"/>
      <c r="FF2" s="2877"/>
      <c r="FG2" s="2877"/>
      <c r="FH2" s="2877"/>
      <c r="FI2" s="2877"/>
      <c r="FJ2" s="2877"/>
      <c r="FK2" s="2877"/>
      <c r="FL2" s="2877"/>
      <c r="FM2" s="2877"/>
      <c r="FN2" s="2877"/>
      <c r="FO2" s="2877"/>
      <c r="FP2" s="2877"/>
      <c r="FQ2" s="2877"/>
      <c r="FR2" s="2877"/>
      <c r="FS2" s="2877"/>
      <c r="FT2" s="2877"/>
      <c r="FU2" s="2877"/>
      <c r="FV2" s="2877"/>
      <c r="FW2" s="2877"/>
      <c r="FX2" s="2877"/>
      <c r="FY2" s="2877"/>
      <c r="FZ2" s="2877"/>
      <c r="GA2" s="2877"/>
      <c r="GB2" s="2877"/>
      <c r="GC2" s="2877"/>
      <c r="GD2" s="2877"/>
      <c r="GE2" s="2877"/>
      <c r="GF2" s="2877"/>
      <c r="GG2" s="2877"/>
      <c r="GH2" s="2877"/>
      <c r="GI2" s="2877"/>
      <c r="GJ2" s="2877"/>
      <c r="GK2" s="2877"/>
      <c r="GL2" s="2877"/>
      <c r="GM2" s="2877"/>
      <c r="GN2" s="2877"/>
      <c r="GO2" s="2877"/>
      <c r="GP2" s="2877"/>
      <c r="GQ2" s="2877"/>
      <c r="GR2" s="2877"/>
      <c r="GS2" s="2877"/>
      <c r="GT2" s="2877"/>
      <c r="GU2" s="2877"/>
      <c r="GV2" s="2877"/>
      <c r="GW2" s="2877"/>
      <c r="GX2" s="2877"/>
      <c r="GY2" s="2877"/>
      <c r="GZ2" s="2877"/>
      <c r="HA2" s="2877"/>
      <c r="HB2" s="2877"/>
      <c r="HC2" s="2877"/>
      <c r="HD2" s="2877"/>
      <c r="HE2" s="2877"/>
      <c r="HF2" s="2877"/>
      <c r="HG2" s="2877"/>
      <c r="HH2" s="2877"/>
      <c r="HI2" s="2877"/>
      <c r="HJ2" s="2877"/>
      <c r="HK2" s="2877"/>
      <c r="HL2" s="2877"/>
      <c r="HM2" s="2877"/>
      <c r="HN2" s="2877"/>
      <c r="HO2" s="2877"/>
      <c r="HP2" s="2877"/>
      <c r="HQ2" s="2877"/>
      <c r="HR2" s="2877"/>
      <c r="HS2" s="2877"/>
      <c r="HT2" s="2877"/>
      <c r="HU2" s="2877"/>
      <c r="HV2" s="2877"/>
    </row>
    <row r="3" spans="1:230" s="2878" customFormat="1" ht="25.5" thickBot="1">
      <c r="A3" s="2362" t="s">
        <v>1288</v>
      </c>
      <c r="B3" s="2362"/>
      <c r="C3" s="2362"/>
      <c r="D3" s="2362"/>
      <c r="E3" s="2362"/>
      <c r="F3" s="2362"/>
      <c r="G3" s="2362"/>
      <c r="H3" s="2362"/>
      <c r="I3" s="2362"/>
      <c r="J3" s="2362"/>
      <c r="K3" s="2362"/>
      <c r="L3" s="2362"/>
      <c r="M3" s="2362"/>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row>
    <row r="4" spans="1:230" s="2843" customFormat="1" ht="10.5">
      <c r="BX4" s="2879"/>
      <c r="BY4" s="2879"/>
      <c r="BZ4" s="2879"/>
      <c r="CA4" s="2879"/>
      <c r="CB4" s="2879"/>
      <c r="CC4" s="2879"/>
      <c r="CD4" s="2879"/>
      <c r="CE4" s="2879"/>
      <c r="CF4" s="2879"/>
      <c r="CG4" s="2879"/>
    </row>
    <row r="5" spans="1:230" s="2204" customFormat="1" ht="19.5">
      <c r="A5" s="2777" t="s">
        <v>2735</v>
      </c>
      <c r="B5" s="2778"/>
      <c r="C5" s="2880"/>
      <c r="D5" s="2843"/>
      <c r="E5" s="2843"/>
      <c r="F5" s="2843"/>
      <c r="G5" s="2843"/>
      <c r="H5" s="2843"/>
    </row>
    <row r="6" spans="1:230">
      <c r="A6" s="2363"/>
      <c r="B6" s="2363"/>
      <c r="C6" s="2363"/>
      <c r="D6" s="2363"/>
      <c r="E6" s="2363"/>
      <c r="F6" s="2363"/>
      <c r="G6" s="2363"/>
      <c r="H6" s="2363"/>
      <c r="I6" s="2363"/>
      <c r="J6" s="2363"/>
      <c r="K6" s="2363"/>
      <c r="L6" s="2363"/>
      <c r="M6" s="2363"/>
    </row>
    <row r="7" spans="1:230" ht="15.75" customHeight="1">
      <c r="A7" s="2363"/>
      <c r="B7" s="2363"/>
      <c r="C7" s="2363"/>
      <c r="D7" s="2363"/>
      <c r="E7" s="2363"/>
      <c r="F7" s="2363"/>
      <c r="G7" s="2363"/>
      <c r="H7" s="2363"/>
      <c r="I7" s="2363"/>
      <c r="J7" s="2363"/>
      <c r="K7" s="2363"/>
      <c r="L7" s="2363"/>
      <c r="M7" s="2363"/>
    </row>
    <row r="9" spans="1:230" ht="31.5" customHeight="1">
      <c r="B9" s="3781" t="s">
        <v>2716</v>
      </c>
      <c r="C9" s="3782"/>
      <c r="D9" s="3782"/>
      <c r="E9" s="3783"/>
      <c r="F9" s="3784" t="s">
        <v>2717</v>
      </c>
      <c r="G9" s="3784"/>
      <c r="H9" s="3784"/>
      <c r="I9" s="3784" t="s">
        <v>2736</v>
      </c>
      <c r="J9" s="3784"/>
      <c r="K9" s="3784"/>
      <c r="L9" s="3784"/>
      <c r="M9" s="3013" t="s">
        <v>2737</v>
      </c>
    </row>
    <row r="10" spans="1:230" ht="38.25">
      <c r="B10" s="3013" t="s">
        <v>2738</v>
      </c>
      <c r="C10" s="3013" t="s">
        <v>2739</v>
      </c>
      <c r="D10" s="3013" t="s">
        <v>2740</v>
      </c>
      <c r="E10" s="3013" t="s">
        <v>84</v>
      </c>
      <c r="F10" s="3013" t="s">
        <v>2559</v>
      </c>
      <c r="G10" s="3013" t="s">
        <v>2727</v>
      </c>
      <c r="H10" s="3013" t="s">
        <v>2728</v>
      </c>
      <c r="I10" s="3013" t="s">
        <v>2741</v>
      </c>
      <c r="J10" s="3013" t="s">
        <v>2742</v>
      </c>
      <c r="K10" s="3013" t="s">
        <v>2743</v>
      </c>
      <c r="L10" s="3013" t="s">
        <v>2744</v>
      </c>
      <c r="M10" s="3013" t="s">
        <v>2737</v>
      </c>
    </row>
    <row r="11" spans="1:230">
      <c r="B11" s="3014"/>
      <c r="C11" s="3014"/>
      <c r="D11" s="3014"/>
      <c r="E11" s="3014"/>
      <c r="F11" s="3014"/>
      <c r="G11" s="3014"/>
      <c r="H11" s="3015" t="str">
        <f>IF(OR(F11="Yes",G11="High"),"High",IF(G11="","",G11))</f>
        <v/>
      </c>
      <c r="I11" s="3014"/>
      <c r="J11" s="3014"/>
      <c r="K11" s="3014"/>
      <c r="L11" s="3014"/>
      <c r="M11" s="3015" t="str">
        <f t="array" ref="M11">IF(OR(H11:L11="Very high"),"Very high",IF(OR(H11:L11="High"),"High", IF(OR(H11:L11="Medium"),"Medium",IF(OR(H11:L11="Low"),"Low",""))))</f>
        <v/>
      </c>
    </row>
    <row r="12" spans="1:230">
      <c r="B12" s="3014"/>
      <c r="C12" s="3014"/>
      <c r="D12" s="3014"/>
      <c r="E12" s="3014"/>
      <c r="F12" s="3014"/>
      <c r="G12" s="3014"/>
      <c r="H12" s="3015" t="str">
        <f t="shared" ref="H12:H75" si="0">IF(OR(F12="Yes",G12="High"),"High",IF(G12="","",G12))</f>
        <v/>
      </c>
      <c r="I12" s="3014"/>
      <c r="J12" s="3014"/>
      <c r="K12" s="3014"/>
      <c r="L12" s="3014"/>
      <c r="M12" s="3015" t="str">
        <f t="array" ref="M12">IF(OR(H12:L12="Very high"),"Very high",IF(OR(H12:L12="High"),"High", IF(OR(H12:L12="Medium"),"Medium",IF(OR(H12:L12="Low"),"Low",""))))</f>
        <v/>
      </c>
    </row>
    <row r="13" spans="1:230">
      <c r="B13" s="3014"/>
      <c r="C13" s="3014"/>
      <c r="D13" s="3014"/>
      <c r="E13" s="3014"/>
      <c r="F13" s="3014"/>
      <c r="G13" s="3014"/>
      <c r="H13" s="3015" t="str">
        <f t="shared" si="0"/>
        <v/>
      </c>
      <c r="I13" s="3014"/>
      <c r="J13" s="3014"/>
      <c r="K13" s="3014"/>
      <c r="L13" s="3014"/>
      <c r="M13" s="3015" t="str">
        <f t="array" ref="M13">IF(OR(H13:L13="Very high"),"Very high",IF(OR(H13:L13="High"),"High", IF(OR(H13:L13="Medium"),"Medium",IF(OR(H13:L13="Low"),"Low",""))))</f>
        <v/>
      </c>
    </row>
    <row r="14" spans="1:230">
      <c r="B14" s="3014"/>
      <c r="C14" s="3014"/>
      <c r="D14" s="3014"/>
      <c r="E14" s="3014"/>
      <c r="F14" s="3014"/>
      <c r="G14" s="3014"/>
      <c r="H14" s="3015" t="str">
        <f t="shared" si="0"/>
        <v/>
      </c>
      <c r="I14" s="3014"/>
      <c r="J14" s="3014"/>
      <c r="K14" s="3014"/>
      <c r="L14" s="3014"/>
      <c r="M14" s="3015" t="str">
        <f t="array" ref="M14">IF(OR(H14:L14="Very high"),"Very high",IF(OR(H14:L14="High"),"High", IF(OR(H14:L14="Medium"),"Medium",IF(OR(H14:L14="Low"),"Low",""))))</f>
        <v/>
      </c>
    </row>
    <row r="15" spans="1:230">
      <c r="B15" s="3014"/>
      <c r="C15" s="3014"/>
      <c r="D15" s="3014"/>
      <c r="E15" s="3014"/>
      <c r="F15" s="3014"/>
      <c r="G15" s="3014"/>
      <c r="H15" s="3015" t="str">
        <f t="shared" si="0"/>
        <v/>
      </c>
      <c r="I15" s="3014"/>
      <c r="J15" s="3014"/>
      <c r="K15" s="3014"/>
      <c r="L15" s="3014"/>
      <c r="M15" s="3015" t="str">
        <f t="array" ref="M15">IF(OR(H15:L15="Very high"),"Very high",IF(OR(H15:L15="High"),"High", IF(OR(H15:L15="Medium"),"Medium",IF(OR(H15:L15="Low"),"Low",""))))</f>
        <v/>
      </c>
    </row>
    <row r="16" spans="1:230">
      <c r="B16" s="3014"/>
      <c r="C16" s="3014"/>
      <c r="D16" s="3014"/>
      <c r="E16" s="3014"/>
      <c r="F16" s="3014"/>
      <c r="G16" s="3014"/>
      <c r="H16" s="3015" t="str">
        <f t="shared" si="0"/>
        <v/>
      </c>
      <c r="I16" s="3014"/>
      <c r="J16" s="3014"/>
      <c r="K16" s="3014"/>
      <c r="L16" s="3014"/>
      <c r="M16" s="3015" t="str">
        <f t="array" ref="M16">IF(OR(H16:L16="Very high"),"Very high",IF(OR(H16:L16="High"),"High", IF(OR(H16:L16="Medium"),"Medium",IF(OR(H16:L16="Low"),"Low",""))))</f>
        <v/>
      </c>
    </row>
    <row r="17" spans="2:13">
      <c r="B17" s="3014"/>
      <c r="C17" s="3014"/>
      <c r="D17" s="3014"/>
      <c r="E17" s="3014"/>
      <c r="F17" s="3014"/>
      <c r="G17" s="3014"/>
      <c r="H17" s="3015" t="str">
        <f t="shared" si="0"/>
        <v/>
      </c>
      <c r="I17" s="3014"/>
      <c r="J17" s="3014"/>
      <c r="K17" s="3014"/>
      <c r="L17" s="3014"/>
      <c r="M17" s="3015" t="str">
        <f t="array" ref="M17">IF(OR(H17:L17="Very high"),"Very high",IF(OR(H17:L17="High"),"High", IF(OR(H17:L17="Medium"),"Medium",IF(OR(H17:L17="Low"),"Low",""))))</f>
        <v/>
      </c>
    </row>
    <row r="18" spans="2:13">
      <c r="B18" s="3014"/>
      <c r="C18" s="3014"/>
      <c r="D18" s="3014"/>
      <c r="E18" s="3014"/>
      <c r="F18" s="3014"/>
      <c r="G18" s="3014"/>
      <c r="H18" s="3015" t="str">
        <f t="shared" si="0"/>
        <v/>
      </c>
      <c r="I18" s="3014"/>
      <c r="J18" s="3014"/>
      <c r="K18" s="3014"/>
      <c r="L18" s="3014"/>
      <c r="M18" s="3015" t="str">
        <f t="array" ref="M18">IF(OR(H18:L18="Very high"),"Very high",IF(OR(H18:L18="High"),"High", IF(OR(H18:L18="Medium"),"Medium",IF(OR(H18:L18="Low"),"Low",""))))</f>
        <v/>
      </c>
    </row>
    <row r="19" spans="2:13">
      <c r="B19" s="3014"/>
      <c r="C19" s="3014"/>
      <c r="D19" s="3014"/>
      <c r="E19" s="3014"/>
      <c r="F19" s="3014"/>
      <c r="G19" s="3014"/>
      <c r="H19" s="3015" t="str">
        <f t="shared" si="0"/>
        <v/>
      </c>
      <c r="I19" s="3014"/>
      <c r="J19" s="3014"/>
      <c r="K19" s="3014"/>
      <c r="L19" s="3014"/>
      <c r="M19" s="3015" t="str">
        <f t="array" ref="M19">IF(OR(H19:L19="Very high"),"Very high",IF(OR(H19:L19="High"),"High", IF(OR(H19:L19="Medium"),"Medium",IF(OR(H19:L19="Low"),"Low",""))))</f>
        <v/>
      </c>
    </row>
    <row r="20" spans="2:13">
      <c r="B20" s="3014"/>
      <c r="C20" s="3014"/>
      <c r="D20" s="3014"/>
      <c r="E20" s="3014"/>
      <c r="F20" s="3014"/>
      <c r="G20" s="3014"/>
      <c r="H20" s="3015" t="str">
        <f t="shared" si="0"/>
        <v/>
      </c>
      <c r="I20" s="3014"/>
      <c r="J20" s="3014"/>
      <c r="K20" s="3014"/>
      <c r="L20" s="3014"/>
      <c r="M20" s="3015" t="str">
        <f t="array" ref="M20">IF(OR(H20:L20="Very high"),"Very high",IF(OR(H20:L20="High"),"High", IF(OR(H20:L20="Medium"),"Medium",IF(OR(H20:L20="Low"),"Low",""))))</f>
        <v/>
      </c>
    </row>
    <row r="21" spans="2:13">
      <c r="B21" s="3014"/>
      <c r="C21" s="3014"/>
      <c r="D21" s="3014"/>
      <c r="E21" s="3014"/>
      <c r="F21" s="3014"/>
      <c r="G21" s="3014"/>
      <c r="H21" s="3015" t="str">
        <f t="shared" si="0"/>
        <v/>
      </c>
      <c r="I21" s="3014"/>
      <c r="J21" s="3014"/>
      <c r="K21" s="3014"/>
      <c r="L21" s="3014"/>
      <c r="M21" s="3015" t="str">
        <f t="array" ref="M21">IF(OR(H21:L21="Very high"),"Very high",IF(OR(H21:L21="High"),"High", IF(OR(H21:L21="Medium"),"Medium",IF(OR(H21:L21="Low"),"Low",""))))</f>
        <v/>
      </c>
    </row>
    <row r="22" spans="2:13">
      <c r="B22" s="3014"/>
      <c r="C22" s="3014"/>
      <c r="D22" s="3014"/>
      <c r="E22" s="3014"/>
      <c r="F22" s="3014"/>
      <c r="G22" s="3014"/>
      <c r="H22" s="3015" t="str">
        <f t="shared" si="0"/>
        <v/>
      </c>
      <c r="I22" s="3014"/>
      <c r="J22" s="3014"/>
      <c r="K22" s="3014"/>
      <c r="L22" s="3014"/>
      <c r="M22" s="3015" t="str">
        <f t="array" ref="M22">IF(OR(H22:L22="Very high"),"Very high",IF(OR(H22:L22="High"),"High", IF(OR(H22:L22="Medium"),"Medium",IF(OR(H22:L22="Low"),"Low",""))))</f>
        <v/>
      </c>
    </row>
    <row r="23" spans="2:13">
      <c r="B23" s="3014"/>
      <c r="C23" s="3014"/>
      <c r="D23" s="3014"/>
      <c r="E23" s="3014"/>
      <c r="F23" s="3014"/>
      <c r="G23" s="3014"/>
      <c r="H23" s="3015" t="str">
        <f t="shared" si="0"/>
        <v/>
      </c>
      <c r="I23" s="3014"/>
      <c r="J23" s="3014"/>
      <c r="K23" s="3014"/>
      <c r="L23" s="3014"/>
      <c r="M23" s="3015" t="str">
        <f t="array" ref="M23">IF(OR(H23:L23="Very high"),"Very high",IF(OR(H23:L23="High"),"High", IF(OR(H23:L23="Medium"),"Medium",IF(OR(H23:L23="Low"),"Low",""))))</f>
        <v/>
      </c>
    </row>
    <row r="24" spans="2:13">
      <c r="B24" s="3014"/>
      <c r="C24" s="3014"/>
      <c r="D24" s="3014"/>
      <c r="E24" s="3014"/>
      <c r="F24" s="3014"/>
      <c r="G24" s="3014"/>
      <c r="H24" s="3015" t="str">
        <f t="shared" si="0"/>
        <v/>
      </c>
      <c r="I24" s="3014"/>
      <c r="J24" s="3014"/>
      <c r="K24" s="3014"/>
      <c r="L24" s="3014"/>
      <c r="M24" s="3015" t="str">
        <f t="array" ref="M24">IF(OR(H24:L24="Very high"),"Very high",IF(OR(H24:L24="High"),"High", IF(OR(H24:L24="Medium"),"Medium",IF(OR(H24:L24="Low"),"Low",""))))</f>
        <v/>
      </c>
    </row>
    <row r="25" spans="2:13">
      <c r="B25" s="3014"/>
      <c r="C25" s="3014"/>
      <c r="D25" s="3014"/>
      <c r="E25" s="3014"/>
      <c r="F25" s="3014"/>
      <c r="G25" s="3014"/>
      <c r="H25" s="3015" t="str">
        <f t="shared" si="0"/>
        <v/>
      </c>
      <c r="I25" s="3014"/>
      <c r="J25" s="3014"/>
      <c r="K25" s="3014"/>
      <c r="L25" s="3014"/>
      <c r="M25" s="3015" t="str">
        <f t="array" ref="M25">IF(OR(H25:L25="Very high"),"Very high",IF(OR(H25:L25="High"),"High", IF(OR(H25:L25="Medium"),"Medium",IF(OR(H25:L25="Low"),"Low",""))))</f>
        <v/>
      </c>
    </row>
    <row r="26" spans="2:13">
      <c r="B26" s="3014"/>
      <c r="C26" s="3014"/>
      <c r="D26" s="3014"/>
      <c r="E26" s="3014"/>
      <c r="F26" s="3014"/>
      <c r="G26" s="3014"/>
      <c r="H26" s="3015" t="str">
        <f t="shared" si="0"/>
        <v/>
      </c>
      <c r="I26" s="3014"/>
      <c r="J26" s="3014"/>
      <c r="K26" s="3014"/>
      <c r="L26" s="3014"/>
      <c r="M26" s="3015" t="str">
        <f t="array" ref="M26">IF(OR(H26:L26="Very high"),"Very high",IF(OR(H26:L26="High"),"High", IF(OR(H26:L26="Medium"),"Medium",IF(OR(H26:L26="Low"),"Low",""))))</f>
        <v/>
      </c>
    </row>
    <row r="27" spans="2:13">
      <c r="B27" s="3014"/>
      <c r="C27" s="3014"/>
      <c r="D27" s="3014"/>
      <c r="E27" s="3014"/>
      <c r="F27" s="3014"/>
      <c r="G27" s="3014"/>
      <c r="H27" s="3015" t="str">
        <f t="shared" si="0"/>
        <v/>
      </c>
      <c r="I27" s="3014"/>
      <c r="J27" s="3014"/>
      <c r="K27" s="3014"/>
      <c r="L27" s="3014"/>
      <c r="M27" s="3015" t="str">
        <f t="array" ref="M27">IF(OR(H27:L27="Very high"),"Very high",IF(OR(H27:L27="High"),"High", IF(OR(H27:L27="Medium"),"Medium",IF(OR(H27:L27="Low"),"Low",""))))</f>
        <v/>
      </c>
    </row>
    <row r="28" spans="2:13">
      <c r="B28" s="3014"/>
      <c r="C28" s="3014"/>
      <c r="D28" s="3014"/>
      <c r="E28" s="3014"/>
      <c r="F28" s="3014"/>
      <c r="G28" s="3014"/>
      <c r="H28" s="3015" t="str">
        <f t="shared" si="0"/>
        <v/>
      </c>
      <c r="I28" s="3014"/>
      <c r="J28" s="3014"/>
      <c r="K28" s="3014"/>
      <c r="L28" s="3014"/>
      <c r="M28" s="3015" t="str">
        <f t="array" ref="M28">IF(OR(H28:L28="Very high"),"Very high",IF(OR(H28:L28="High"),"High", IF(OR(H28:L28="Medium"),"Medium",IF(OR(H28:L28="Low"),"Low",""))))</f>
        <v/>
      </c>
    </row>
    <row r="29" spans="2:13">
      <c r="B29" s="3014"/>
      <c r="C29" s="3014"/>
      <c r="D29" s="3014"/>
      <c r="E29" s="3014"/>
      <c r="F29" s="3014"/>
      <c r="G29" s="3014"/>
      <c r="H29" s="3015" t="str">
        <f t="shared" si="0"/>
        <v/>
      </c>
      <c r="I29" s="3014"/>
      <c r="J29" s="3014"/>
      <c r="K29" s="3014"/>
      <c r="L29" s="3014"/>
      <c r="M29" s="3015" t="str">
        <f t="array" ref="M29">IF(OR(H29:L29="Very high"),"Very high",IF(OR(H29:L29="High"),"High", IF(OR(H29:L29="Medium"),"Medium",IF(OR(H29:L29="Low"),"Low",""))))</f>
        <v/>
      </c>
    </row>
    <row r="30" spans="2:13">
      <c r="B30" s="3014"/>
      <c r="C30" s="3014"/>
      <c r="D30" s="3014"/>
      <c r="E30" s="3014"/>
      <c r="F30" s="3014"/>
      <c r="G30" s="3014"/>
      <c r="H30" s="3015" t="str">
        <f t="shared" si="0"/>
        <v/>
      </c>
      <c r="I30" s="3014"/>
      <c r="J30" s="3014"/>
      <c r="K30" s="3014"/>
      <c r="L30" s="3014"/>
      <c r="M30" s="3015" t="str">
        <f t="array" ref="M30">IF(OR(H30:L30="Very high"),"Very high",IF(OR(H30:L30="High"),"High", IF(OR(H30:L30="Medium"),"Medium",IF(OR(H30:L30="Low"),"Low",""))))</f>
        <v/>
      </c>
    </row>
    <row r="31" spans="2:13">
      <c r="B31" s="3014"/>
      <c r="C31" s="3014"/>
      <c r="D31" s="3014"/>
      <c r="E31" s="3014"/>
      <c r="F31" s="3014"/>
      <c r="G31" s="3014"/>
      <c r="H31" s="3015" t="str">
        <f t="shared" si="0"/>
        <v/>
      </c>
      <c r="I31" s="3014"/>
      <c r="J31" s="3014"/>
      <c r="K31" s="3014"/>
      <c r="L31" s="3014"/>
      <c r="M31" s="3015" t="str">
        <f t="array" ref="M31">IF(OR(H31:L31="Very high"),"Very high",IF(OR(H31:L31="High"),"High", IF(OR(H31:L31="Medium"),"Medium",IF(OR(H31:L31="Low"),"Low",""))))</f>
        <v/>
      </c>
    </row>
    <row r="32" spans="2:13">
      <c r="B32" s="3014"/>
      <c r="C32" s="3014"/>
      <c r="D32" s="3014"/>
      <c r="E32" s="3014"/>
      <c r="F32" s="3014"/>
      <c r="G32" s="3014"/>
      <c r="H32" s="3015" t="str">
        <f t="shared" si="0"/>
        <v/>
      </c>
      <c r="I32" s="3014"/>
      <c r="J32" s="3014"/>
      <c r="K32" s="3014"/>
      <c r="L32" s="3014"/>
      <c r="M32" s="3015" t="str">
        <f t="array" ref="M32">IF(OR(H32:L32="Very high"),"Very high",IF(OR(H32:L32="High"),"High", IF(OR(H32:L32="Medium"),"Medium",IF(OR(H32:L32="Low"),"Low",""))))</f>
        <v/>
      </c>
    </row>
    <row r="33" spans="2:13">
      <c r="B33" s="3014"/>
      <c r="C33" s="3014"/>
      <c r="D33" s="3014"/>
      <c r="E33" s="3014"/>
      <c r="F33" s="3014"/>
      <c r="G33" s="3014"/>
      <c r="H33" s="3015" t="str">
        <f t="shared" si="0"/>
        <v/>
      </c>
      <c r="I33" s="3014"/>
      <c r="J33" s="3014"/>
      <c r="K33" s="3014"/>
      <c r="L33" s="3014"/>
      <c r="M33" s="3015" t="str">
        <f t="array" ref="M33">IF(OR(H33:L33="Very high"),"Very high",IF(OR(H33:L33="High"),"High", IF(OR(H33:L33="Medium"),"Medium",IF(OR(H33:L33="Low"),"Low",""))))</f>
        <v/>
      </c>
    </row>
    <row r="34" spans="2:13">
      <c r="B34" s="3014"/>
      <c r="C34" s="3014"/>
      <c r="D34" s="3014"/>
      <c r="E34" s="3014"/>
      <c r="F34" s="3014"/>
      <c r="G34" s="3014"/>
      <c r="H34" s="3015" t="str">
        <f t="shared" si="0"/>
        <v/>
      </c>
      <c r="I34" s="3014"/>
      <c r="J34" s="3014"/>
      <c r="K34" s="3014"/>
      <c r="L34" s="3014"/>
      <c r="M34" s="3015" t="str">
        <f t="array" ref="M34">IF(OR(H34:L34="Very high"),"Very high",IF(OR(H34:L34="High"),"High", IF(OR(H34:L34="Medium"),"Medium",IF(OR(H34:L34="Low"),"Low",""))))</f>
        <v/>
      </c>
    </row>
    <row r="35" spans="2:13">
      <c r="B35" s="3014"/>
      <c r="C35" s="3014"/>
      <c r="D35" s="3014"/>
      <c r="E35" s="3014"/>
      <c r="F35" s="3014"/>
      <c r="G35" s="3014"/>
      <c r="H35" s="3015" t="str">
        <f t="shared" si="0"/>
        <v/>
      </c>
      <c r="I35" s="3014"/>
      <c r="J35" s="3014"/>
      <c r="K35" s="3014"/>
      <c r="L35" s="3014"/>
      <c r="M35" s="3015" t="str">
        <f t="array" ref="M35">IF(OR(H35:L35="Very high"),"Very high",IF(OR(H35:L35="High"),"High", IF(OR(H35:L35="Medium"),"Medium",IF(OR(H35:L35="Low"),"Low",""))))</f>
        <v/>
      </c>
    </row>
    <row r="36" spans="2:13">
      <c r="B36" s="3014"/>
      <c r="C36" s="3014"/>
      <c r="D36" s="3014"/>
      <c r="E36" s="3014"/>
      <c r="F36" s="3014"/>
      <c r="G36" s="3014"/>
      <c r="H36" s="3015" t="str">
        <f t="shared" si="0"/>
        <v/>
      </c>
      <c r="I36" s="3014"/>
      <c r="J36" s="3014"/>
      <c r="K36" s="3014"/>
      <c r="L36" s="3014"/>
      <c r="M36" s="3015" t="str">
        <f t="array" ref="M36">IF(OR(H36:L36="Very high"),"Very high",IF(OR(H36:L36="High"),"High", IF(OR(H36:L36="Medium"),"Medium",IF(OR(H36:L36="Low"),"Low",""))))</f>
        <v/>
      </c>
    </row>
    <row r="37" spans="2:13">
      <c r="B37" s="3014"/>
      <c r="C37" s="3014"/>
      <c r="D37" s="3014"/>
      <c r="E37" s="3014"/>
      <c r="F37" s="3014"/>
      <c r="G37" s="3014"/>
      <c r="H37" s="3015" t="str">
        <f t="shared" si="0"/>
        <v/>
      </c>
      <c r="I37" s="3014"/>
      <c r="J37" s="3014"/>
      <c r="K37" s="3014"/>
      <c r="L37" s="3014"/>
      <c r="M37" s="3015" t="str">
        <f t="array" ref="M37">IF(OR(H37:L37="Very high"),"Very high",IF(OR(H37:L37="High"),"High", IF(OR(H37:L37="Medium"),"Medium",IF(OR(H37:L37="Low"),"Low",""))))</f>
        <v/>
      </c>
    </row>
    <row r="38" spans="2:13">
      <c r="B38" s="3014"/>
      <c r="C38" s="3014"/>
      <c r="D38" s="3014"/>
      <c r="E38" s="3014"/>
      <c r="F38" s="3014"/>
      <c r="G38" s="3014"/>
      <c r="H38" s="3015" t="str">
        <f t="shared" si="0"/>
        <v/>
      </c>
      <c r="I38" s="3014"/>
      <c r="J38" s="3014"/>
      <c r="K38" s="3014"/>
      <c r="L38" s="3014"/>
      <c r="M38" s="3015" t="str">
        <f t="array" ref="M38">IF(OR(H38:L38="Very high"),"Very high",IF(OR(H38:L38="High"),"High", IF(OR(H38:L38="Medium"),"Medium",IF(OR(H38:L38="Low"),"Low",""))))</f>
        <v/>
      </c>
    </row>
    <row r="39" spans="2:13">
      <c r="B39" s="3014"/>
      <c r="C39" s="3014"/>
      <c r="D39" s="3014"/>
      <c r="E39" s="3014"/>
      <c r="F39" s="3014"/>
      <c r="G39" s="3014"/>
      <c r="H39" s="3015" t="str">
        <f t="shared" si="0"/>
        <v/>
      </c>
      <c r="I39" s="3014"/>
      <c r="J39" s="3014"/>
      <c r="K39" s="3014"/>
      <c r="L39" s="3014"/>
      <c r="M39" s="3015" t="str">
        <f t="array" ref="M39">IF(OR(H39:L39="Very high"),"Very high",IF(OR(H39:L39="High"),"High", IF(OR(H39:L39="Medium"),"Medium",IF(OR(H39:L39="Low"),"Low",""))))</f>
        <v/>
      </c>
    </row>
    <row r="40" spans="2:13">
      <c r="B40" s="3014"/>
      <c r="C40" s="3014"/>
      <c r="D40" s="3014"/>
      <c r="E40" s="3014"/>
      <c r="F40" s="3014"/>
      <c r="G40" s="3014"/>
      <c r="H40" s="3015" t="str">
        <f t="shared" si="0"/>
        <v/>
      </c>
      <c r="I40" s="3014"/>
      <c r="J40" s="3014"/>
      <c r="K40" s="3014"/>
      <c r="L40" s="3014"/>
      <c r="M40" s="3015" t="str">
        <f t="array" ref="M40">IF(OR(H40:L40="Very high"),"Very high",IF(OR(H40:L40="High"),"High", IF(OR(H40:L40="Medium"),"Medium",IF(OR(H40:L40="Low"),"Low",""))))</f>
        <v/>
      </c>
    </row>
    <row r="41" spans="2:13">
      <c r="B41" s="3014"/>
      <c r="C41" s="3014"/>
      <c r="D41" s="3014"/>
      <c r="E41" s="3014"/>
      <c r="F41" s="3014"/>
      <c r="G41" s="3014"/>
      <c r="H41" s="3015" t="str">
        <f t="shared" si="0"/>
        <v/>
      </c>
      <c r="I41" s="3014"/>
      <c r="J41" s="3014"/>
      <c r="K41" s="3014"/>
      <c r="L41" s="3014"/>
      <c r="M41" s="3015" t="str">
        <f t="array" ref="M41">IF(OR(H41:L41="Very high"),"Very high",IF(OR(H41:L41="High"),"High", IF(OR(H41:L41="Medium"),"Medium",IF(OR(H41:L41="Low"),"Low",""))))</f>
        <v/>
      </c>
    </row>
    <row r="42" spans="2:13">
      <c r="B42" s="3014"/>
      <c r="C42" s="3014"/>
      <c r="D42" s="3014"/>
      <c r="E42" s="3014"/>
      <c r="F42" s="3014"/>
      <c r="G42" s="3014"/>
      <c r="H42" s="3015" t="str">
        <f t="shared" si="0"/>
        <v/>
      </c>
      <c r="I42" s="3014"/>
      <c r="J42" s="3014"/>
      <c r="K42" s="3014"/>
      <c r="L42" s="3014"/>
      <c r="M42" s="3015" t="str">
        <f t="array" ref="M42">IF(OR(H42:L42="Very high"),"Very high",IF(OR(H42:L42="High"),"High", IF(OR(H42:L42="Medium"),"Medium",IF(OR(H42:L42="Low"),"Low",""))))</f>
        <v/>
      </c>
    </row>
    <row r="43" spans="2:13">
      <c r="B43" s="3014"/>
      <c r="C43" s="3014"/>
      <c r="D43" s="3014"/>
      <c r="E43" s="3014"/>
      <c r="F43" s="3014"/>
      <c r="G43" s="3014"/>
      <c r="H43" s="3015" t="str">
        <f t="shared" si="0"/>
        <v/>
      </c>
      <c r="I43" s="3014"/>
      <c r="J43" s="3014"/>
      <c r="K43" s="3014"/>
      <c r="L43" s="3014"/>
      <c r="M43" s="3015" t="str">
        <f t="array" ref="M43">IF(OR(H43:L43="Very high"),"Very high",IF(OR(H43:L43="High"),"High", IF(OR(H43:L43="Medium"),"Medium",IF(OR(H43:L43="Low"),"Low",""))))</f>
        <v/>
      </c>
    </row>
    <row r="44" spans="2:13">
      <c r="B44" s="3014"/>
      <c r="C44" s="3014"/>
      <c r="D44" s="3014"/>
      <c r="E44" s="3014"/>
      <c r="F44" s="3014"/>
      <c r="G44" s="3014"/>
      <c r="H44" s="3015" t="str">
        <f t="shared" si="0"/>
        <v/>
      </c>
      <c r="I44" s="3014"/>
      <c r="J44" s="3014"/>
      <c r="K44" s="3014"/>
      <c r="L44" s="3014"/>
      <c r="M44" s="3015" t="str">
        <f t="array" ref="M44">IF(OR(H44:L44="Very high"),"Very high",IF(OR(H44:L44="High"),"High", IF(OR(H44:L44="Medium"),"Medium",IF(OR(H44:L44="Low"),"Low",""))))</f>
        <v/>
      </c>
    </row>
    <row r="45" spans="2:13">
      <c r="B45" s="3014"/>
      <c r="C45" s="3014"/>
      <c r="D45" s="3014"/>
      <c r="E45" s="3014"/>
      <c r="F45" s="3014"/>
      <c r="G45" s="3014"/>
      <c r="H45" s="3015" t="str">
        <f t="shared" si="0"/>
        <v/>
      </c>
      <c r="I45" s="3014"/>
      <c r="J45" s="3014"/>
      <c r="K45" s="3014"/>
      <c r="L45" s="3014"/>
      <c r="M45" s="3015" t="str">
        <f t="array" ref="M45">IF(OR(H45:L45="Very high"),"Very high",IF(OR(H45:L45="High"),"High", IF(OR(H45:L45="Medium"),"Medium",IF(OR(H45:L45="Low"),"Low",""))))</f>
        <v/>
      </c>
    </row>
    <row r="46" spans="2:13">
      <c r="B46" s="3014"/>
      <c r="C46" s="3014"/>
      <c r="D46" s="3014"/>
      <c r="E46" s="3014"/>
      <c r="F46" s="3014"/>
      <c r="G46" s="3014"/>
      <c r="H46" s="3015" t="str">
        <f t="shared" si="0"/>
        <v/>
      </c>
      <c r="I46" s="3014"/>
      <c r="J46" s="3014"/>
      <c r="K46" s="3014"/>
      <c r="L46" s="3014"/>
      <c r="M46" s="3015" t="str">
        <f t="array" ref="M46">IF(OR(H46:L46="Very high"),"Very high",IF(OR(H46:L46="High"),"High", IF(OR(H46:L46="Medium"),"Medium",IF(OR(H46:L46="Low"),"Low",""))))</f>
        <v/>
      </c>
    </row>
    <row r="47" spans="2:13">
      <c r="B47" s="3014"/>
      <c r="C47" s="3014"/>
      <c r="D47" s="3014"/>
      <c r="E47" s="3014"/>
      <c r="F47" s="3014"/>
      <c r="G47" s="3014"/>
      <c r="H47" s="3015" t="str">
        <f t="shared" si="0"/>
        <v/>
      </c>
      <c r="I47" s="3014"/>
      <c r="J47" s="3014"/>
      <c r="K47" s="3014"/>
      <c r="L47" s="3014"/>
      <c r="M47" s="3015" t="str">
        <f t="array" ref="M47">IF(OR(H47:L47="Very high"),"Very high",IF(OR(H47:L47="High"),"High", IF(OR(H47:L47="Medium"),"Medium",IF(OR(H47:L47="Low"),"Low",""))))</f>
        <v/>
      </c>
    </row>
    <row r="48" spans="2:13">
      <c r="B48" s="3014"/>
      <c r="C48" s="3014"/>
      <c r="D48" s="3014"/>
      <c r="E48" s="3014"/>
      <c r="F48" s="3014"/>
      <c r="G48" s="3014"/>
      <c r="H48" s="3015" t="str">
        <f t="shared" si="0"/>
        <v/>
      </c>
      <c r="I48" s="3014"/>
      <c r="J48" s="3014"/>
      <c r="K48" s="3014"/>
      <c r="L48" s="3014"/>
      <c r="M48" s="3015" t="str">
        <f t="array" ref="M48">IF(OR(H48:L48="Very high"),"Very high",IF(OR(H48:L48="High"),"High", IF(OR(H48:L48="Medium"),"Medium",IF(OR(H48:L48="Low"),"Low",""))))</f>
        <v/>
      </c>
    </row>
    <row r="49" spans="2:13">
      <c r="B49" s="3014"/>
      <c r="C49" s="3014"/>
      <c r="D49" s="3014"/>
      <c r="E49" s="3014"/>
      <c r="F49" s="3014"/>
      <c r="G49" s="3014"/>
      <c r="H49" s="3015" t="str">
        <f t="shared" si="0"/>
        <v/>
      </c>
      <c r="I49" s="3014"/>
      <c r="J49" s="3014"/>
      <c r="K49" s="3014"/>
      <c r="L49" s="3014"/>
      <c r="M49" s="3015" t="str">
        <f t="array" ref="M49">IF(OR(H49:L49="Very high"),"Very high",IF(OR(H49:L49="High"),"High", IF(OR(H49:L49="Medium"),"Medium",IF(OR(H49:L49="Low"),"Low",""))))</f>
        <v/>
      </c>
    </row>
    <row r="50" spans="2:13">
      <c r="B50" s="3014"/>
      <c r="C50" s="3014"/>
      <c r="D50" s="3014"/>
      <c r="E50" s="3014"/>
      <c r="F50" s="3014"/>
      <c r="G50" s="3014"/>
      <c r="H50" s="3015" t="str">
        <f t="shared" si="0"/>
        <v/>
      </c>
      <c r="I50" s="3014"/>
      <c r="J50" s="3014"/>
      <c r="K50" s="3014"/>
      <c r="L50" s="3014"/>
      <c r="M50" s="3015" t="str">
        <f t="array" ref="M50">IF(OR(H50:L50="Very high"),"Very high",IF(OR(H50:L50="High"),"High", IF(OR(H50:L50="Medium"),"Medium",IF(OR(H50:L50="Low"),"Low",""))))</f>
        <v/>
      </c>
    </row>
    <row r="51" spans="2:13">
      <c r="B51" s="3014"/>
      <c r="C51" s="3014"/>
      <c r="D51" s="3014"/>
      <c r="E51" s="3014"/>
      <c r="F51" s="3014"/>
      <c r="G51" s="3014"/>
      <c r="H51" s="3015" t="str">
        <f t="shared" si="0"/>
        <v/>
      </c>
      <c r="I51" s="3014"/>
      <c r="J51" s="3014"/>
      <c r="K51" s="3014"/>
      <c r="L51" s="3014"/>
      <c r="M51" s="3015" t="str">
        <f t="array" ref="M51">IF(OR(H51:L51="Very high"),"Very high",IF(OR(H51:L51="High"),"High", IF(OR(H51:L51="Medium"),"Medium",IF(OR(H51:L51="Low"),"Low",""))))</f>
        <v/>
      </c>
    </row>
    <row r="52" spans="2:13">
      <c r="B52" s="3014"/>
      <c r="C52" s="3014"/>
      <c r="D52" s="3014"/>
      <c r="E52" s="3014"/>
      <c r="F52" s="3014"/>
      <c r="G52" s="3014"/>
      <c r="H52" s="3015" t="str">
        <f t="shared" si="0"/>
        <v/>
      </c>
      <c r="I52" s="3014"/>
      <c r="J52" s="3014"/>
      <c r="K52" s="3014"/>
      <c r="L52" s="3014"/>
      <c r="M52" s="3015" t="str">
        <f t="array" ref="M52">IF(OR(H52:L52="Very high"),"Very high",IF(OR(H52:L52="High"),"High", IF(OR(H52:L52="Medium"),"Medium",IF(OR(H52:L52="Low"),"Low",""))))</f>
        <v/>
      </c>
    </row>
    <row r="53" spans="2:13">
      <c r="B53" s="3014"/>
      <c r="C53" s="3014"/>
      <c r="D53" s="3014"/>
      <c r="E53" s="3014"/>
      <c r="F53" s="3014"/>
      <c r="G53" s="3014"/>
      <c r="H53" s="3015" t="str">
        <f t="shared" si="0"/>
        <v/>
      </c>
      <c r="I53" s="3014"/>
      <c r="J53" s="3014"/>
      <c r="K53" s="3014"/>
      <c r="L53" s="3014"/>
      <c r="M53" s="3015" t="str">
        <f t="array" ref="M53">IF(OR(H53:L53="Very high"),"Very high",IF(OR(H53:L53="High"),"High", IF(OR(H53:L53="Medium"),"Medium",IF(OR(H53:L53="Low"),"Low",""))))</f>
        <v/>
      </c>
    </row>
    <row r="54" spans="2:13">
      <c r="B54" s="3014"/>
      <c r="C54" s="3014"/>
      <c r="D54" s="3014"/>
      <c r="E54" s="3014"/>
      <c r="F54" s="3014"/>
      <c r="G54" s="3014"/>
      <c r="H54" s="3015" t="str">
        <f t="shared" si="0"/>
        <v/>
      </c>
      <c r="I54" s="3014"/>
      <c r="J54" s="3014"/>
      <c r="K54" s="3014"/>
      <c r="L54" s="3014"/>
      <c r="M54" s="3015" t="str">
        <f t="array" ref="M54">IF(OR(H54:L54="Very high"),"Very high",IF(OR(H54:L54="High"),"High", IF(OR(H54:L54="Medium"),"Medium",IF(OR(H54:L54="Low"),"Low",""))))</f>
        <v/>
      </c>
    </row>
    <row r="55" spans="2:13">
      <c r="B55" s="3014"/>
      <c r="C55" s="3014"/>
      <c r="D55" s="3014"/>
      <c r="E55" s="3014"/>
      <c r="F55" s="3014"/>
      <c r="G55" s="3014"/>
      <c r="H55" s="3015" t="str">
        <f t="shared" si="0"/>
        <v/>
      </c>
      <c r="I55" s="3014"/>
      <c r="J55" s="3014"/>
      <c r="K55" s="3014"/>
      <c r="L55" s="3014"/>
      <c r="M55" s="3015" t="str">
        <f t="array" ref="M55">IF(OR(H55:L55="Very high"),"Very high",IF(OR(H55:L55="High"),"High", IF(OR(H55:L55="Medium"),"Medium",IF(OR(H55:L55="Low"),"Low",""))))</f>
        <v/>
      </c>
    </row>
    <row r="56" spans="2:13">
      <c r="B56" s="3014"/>
      <c r="C56" s="3014"/>
      <c r="D56" s="3014"/>
      <c r="E56" s="3014"/>
      <c r="F56" s="3014"/>
      <c r="G56" s="3014"/>
      <c r="H56" s="3015" t="str">
        <f t="shared" si="0"/>
        <v/>
      </c>
      <c r="I56" s="3014"/>
      <c r="J56" s="3014"/>
      <c r="K56" s="3014"/>
      <c r="L56" s="3014"/>
      <c r="M56" s="3015" t="str">
        <f t="array" ref="M56">IF(OR(H56:L56="Very high"),"Very high",IF(OR(H56:L56="High"),"High", IF(OR(H56:L56="Medium"),"Medium",IF(OR(H56:L56="Low"),"Low",""))))</f>
        <v/>
      </c>
    </row>
    <row r="57" spans="2:13">
      <c r="B57" s="3014"/>
      <c r="C57" s="3014"/>
      <c r="D57" s="3014"/>
      <c r="E57" s="3014"/>
      <c r="F57" s="3014"/>
      <c r="G57" s="3014"/>
      <c r="H57" s="3015" t="str">
        <f t="shared" si="0"/>
        <v/>
      </c>
      <c r="I57" s="3014"/>
      <c r="J57" s="3014"/>
      <c r="K57" s="3014"/>
      <c r="L57" s="3014"/>
      <c r="M57" s="3015" t="str">
        <f t="array" ref="M57">IF(OR(H57:L57="Very high"),"Very high",IF(OR(H57:L57="High"),"High", IF(OR(H57:L57="Medium"),"Medium",IF(OR(H57:L57="Low"),"Low",""))))</f>
        <v/>
      </c>
    </row>
    <row r="58" spans="2:13">
      <c r="B58" s="3014"/>
      <c r="C58" s="3014"/>
      <c r="D58" s="3014"/>
      <c r="E58" s="3014"/>
      <c r="F58" s="3014"/>
      <c r="G58" s="3014"/>
      <c r="H58" s="3015" t="str">
        <f t="shared" si="0"/>
        <v/>
      </c>
      <c r="I58" s="3014"/>
      <c r="J58" s="3014"/>
      <c r="K58" s="3014"/>
      <c r="L58" s="3014"/>
      <c r="M58" s="3015" t="str">
        <f t="array" ref="M58">IF(OR(H58:L58="Very high"),"Very high",IF(OR(H58:L58="High"),"High", IF(OR(H58:L58="Medium"),"Medium",IF(OR(H58:L58="Low"),"Low",""))))</f>
        <v/>
      </c>
    </row>
    <row r="59" spans="2:13">
      <c r="B59" s="3014"/>
      <c r="C59" s="3014"/>
      <c r="D59" s="3014"/>
      <c r="E59" s="3014"/>
      <c r="F59" s="3014"/>
      <c r="G59" s="3014"/>
      <c r="H59" s="3015" t="str">
        <f t="shared" si="0"/>
        <v/>
      </c>
      <c r="I59" s="3014"/>
      <c r="J59" s="3014"/>
      <c r="K59" s="3014"/>
      <c r="L59" s="3014"/>
      <c r="M59" s="3015" t="str">
        <f t="array" ref="M59">IF(OR(H59:L59="Very high"),"Very high",IF(OR(H59:L59="High"),"High", IF(OR(H59:L59="Medium"),"Medium",IF(OR(H59:L59="Low"),"Low",""))))</f>
        <v/>
      </c>
    </row>
    <row r="60" spans="2:13">
      <c r="B60" s="3014"/>
      <c r="C60" s="3014"/>
      <c r="D60" s="3014"/>
      <c r="E60" s="3014"/>
      <c r="F60" s="3014"/>
      <c r="G60" s="3014"/>
      <c r="H60" s="3015" t="str">
        <f t="shared" si="0"/>
        <v/>
      </c>
      <c r="I60" s="3014"/>
      <c r="J60" s="3014"/>
      <c r="K60" s="3014"/>
      <c r="L60" s="3014"/>
      <c r="M60" s="3015" t="str">
        <f t="array" ref="M60">IF(OR(H60:L60="Very high"),"Very high",IF(OR(H60:L60="High"),"High", IF(OR(H60:L60="Medium"),"Medium",IF(OR(H60:L60="Low"),"Low",""))))</f>
        <v/>
      </c>
    </row>
    <row r="61" spans="2:13">
      <c r="B61" s="3014"/>
      <c r="C61" s="3014"/>
      <c r="D61" s="3014"/>
      <c r="E61" s="3014"/>
      <c r="F61" s="3014"/>
      <c r="G61" s="3014"/>
      <c r="H61" s="3015" t="str">
        <f t="shared" si="0"/>
        <v/>
      </c>
      <c r="I61" s="3014"/>
      <c r="J61" s="3014"/>
      <c r="K61" s="3014"/>
      <c r="L61" s="3014"/>
      <c r="M61" s="3015" t="str">
        <f t="array" ref="M61">IF(OR(H61:L61="Very high"),"Very high",IF(OR(H61:L61="High"),"High", IF(OR(H61:L61="Medium"),"Medium",IF(OR(H61:L61="Low"),"Low",""))))</f>
        <v/>
      </c>
    </row>
    <row r="62" spans="2:13">
      <c r="B62" s="3014"/>
      <c r="C62" s="3014"/>
      <c r="D62" s="3014"/>
      <c r="E62" s="3014"/>
      <c r="F62" s="3014"/>
      <c r="G62" s="3014"/>
      <c r="H62" s="3015" t="str">
        <f t="shared" si="0"/>
        <v/>
      </c>
      <c r="I62" s="3014"/>
      <c r="J62" s="3014"/>
      <c r="K62" s="3014"/>
      <c r="L62" s="3014"/>
      <c r="M62" s="3015" t="str">
        <f t="array" ref="M62">IF(OR(H62:L62="Very high"),"Very high",IF(OR(H62:L62="High"),"High", IF(OR(H62:L62="Medium"),"Medium",IF(OR(H62:L62="Low"),"Low",""))))</f>
        <v/>
      </c>
    </row>
    <row r="63" spans="2:13">
      <c r="B63" s="3014"/>
      <c r="C63" s="3014"/>
      <c r="D63" s="3014"/>
      <c r="E63" s="3014"/>
      <c r="F63" s="3014"/>
      <c r="G63" s="3014"/>
      <c r="H63" s="3015" t="str">
        <f t="shared" si="0"/>
        <v/>
      </c>
      <c r="I63" s="3014"/>
      <c r="J63" s="3014"/>
      <c r="K63" s="3014"/>
      <c r="L63" s="3014"/>
      <c r="M63" s="3015" t="str">
        <f t="array" ref="M63">IF(OR(H63:L63="Very high"),"Very high",IF(OR(H63:L63="High"),"High", IF(OR(H63:L63="Medium"),"Medium",IF(OR(H63:L63="Low"),"Low",""))))</f>
        <v/>
      </c>
    </row>
    <row r="64" spans="2:13">
      <c r="B64" s="3014"/>
      <c r="C64" s="3014"/>
      <c r="D64" s="3014"/>
      <c r="E64" s="3014"/>
      <c r="F64" s="3014"/>
      <c r="G64" s="3014"/>
      <c r="H64" s="3015" t="str">
        <f t="shared" si="0"/>
        <v/>
      </c>
      <c r="I64" s="3014"/>
      <c r="J64" s="3014"/>
      <c r="K64" s="3014"/>
      <c r="L64" s="3014"/>
      <c r="M64" s="3015" t="str">
        <f t="array" ref="M64">IF(OR(H64:L64="Very high"),"Very high",IF(OR(H64:L64="High"),"High", IF(OR(H64:L64="Medium"),"Medium",IF(OR(H64:L64="Low"),"Low",""))))</f>
        <v/>
      </c>
    </row>
    <row r="65" spans="2:13">
      <c r="B65" s="3014"/>
      <c r="C65" s="3014"/>
      <c r="D65" s="3014"/>
      <c r="E65" s="3014"/>
      <c r="F65" s="3014"/>
      <c r="G65" s="3014"/>
      <c r="H65" s="3015" t="str">
        <f t="shared" si="0"/>
        <v/>
      </c>
      <c r="I65" s="3014"/>
      <c r="J65" s="3014"/>
      <c r="K65" s="3014"/>
      <c r="L65" s="3014"/>
      <c r="M65" s="3015" t="str">
        <f t="array" ref="M65">IF(OR(H65:L65="Very high"),"Very high",IF(OR(H65:L65="High"),"High", IF(OR(H65:L65="Medium"),"Medium",IF(OR(H65:L65="Low"),"Low",""))))</f>
        <v/>
      </c>
    </row>
    <row r="66" spans="2:13">
      <c r="B66" s="3014"/>
      <c r="C66" s="3014"/>
      <c r="D66" s="3014"/>
      <c r="E66" s="3014"/>
      <c r="F66" s="3014"/>
      <c r="G66" s="3014"/>
      <c r="H66" s="3015" t="str">
        <f t="shared" si="0"/>
        <v/>
      </c>
      <c r="I66" s="3014"/>
      <c r="J66" s="3014"/>
      <c r="K66" s="3014"/>
      <c r="L66" s="3014"/>
      <c r="M66" s="3015" t="str">
        <f t="array" ref="M66">IF(OR(H66:L66="Very high"),"Very high",IF(OR(H66:L66="High"),"High", IF(OR(H66:L66="Medium"),"Medium",IF(OR(H66:L66="Low"),"Low",""))))</f>
        <v/>
      </c>
    </row>
    <row r="67" spans="2:13">
      <c r="B67" s="3014"/>
      <c r="C67" s="3014"/>
      <c r="D67" s="3014"/>
      <c r="E67" s="3014"/>
      <c r="F67" s="3014"/>
      <c r="G67" s="3014"/>
      <c r="H67" s="3015" t="str">
        <f t="shared" si="0"/>
        <v/>
      </c>
      <c r="I67" s="3014"/>
      <c r="J67" s="3014"/>
      <c r="K67" s="3014"/>
      <c r="L67" s="3014"/>
      <c r="M67" s="3015" t="str">
        <f t="array" ref="M67">IF(OR(H67:L67="Very high"),"Very high",IF(OR(H67:L67="High"),"High", IF(OR(H67:L67="Medium"),"Medium",IF(OR(H67:L67="Low"),"Low",""))))</f>
        <v/>
      </c>
    </row>
    <row r="68" spans="2:13">
      <c r="B68" s="3014"/>
      <c r="C68" s="3014"/>
      <c r="D68" s="3014"/>
      <c r="E68" s="3014"/>
      <c r="F68" s="3014"/>
      <c r="G68" s="3014"/>
      <c r="H68" s="3015" t="str">
        <f t="shared" si="0"/>
        <v/>
      </c>
      <c r="I68" s="3014"/>
      <c r="J68" s="3014"/>
      <c r="K68" s="3014"/>
      <c r="L68" s="3014"/>
      <c r="M68" s="3015" t="str">
        <f t="array" ref="M68">IF(OR(H68:L68="Very high"),"Very high",IF(OR(H68:L68="High"),"High", IF(OR(H68:L68="Medium"),"Medium",IF(OR(H68:L68="Low"),"Low",""))))</f>
        <v/>
      </c>
    </row>
    <row r="69" spans="2:13">
      <c r="B69" s="3014"/>
      <c r="C69" s="3014"/>
      <c r="D69" s="3014"/>
      <c r="E69" s="3014"/>
      <c r="F69" s="3014"/>
      <c r="G69" s="3014"/>
      <c r="H69" s="3015" t="str">
        <f t="shared" si="0"/>
        <v/>
      </c>
      <c r="I69" s="3014"/>
      <c r="J69" s="3014"/>
      <c r="K69" s="3014"/>
      <c r="L69" s="3014"/>
      <c r="M69" s="3015" t="str">
        <f t="array" ref="M69">IF(OR(H69:L69="Very high"),"Very high",IF(OR(H69:L69="High"),"High", IF(OR(H69:L69="Medium"),"Medium",IF(OR(H69:L69="Low"),"Low",""))))</f>
        <v/>
      </c>
    </row>
    <row r="70" spans="2:13">
      <c r="B70" s="3014"/>
      <c r="C70" s="3014"/>
      <c r="D70" s="3014"/>
      <c r="E70" s="3014"/>
      <c r="F70" s="3014"/>
      <c r="G70" s="3014"/>
      <c r="H70" s="3015" t="str">
        <f t="shared" si="0"/>
        <v/>
      </c>
      <c r="I70" s="3014"/>
      <c r="J70" s="3014"/>
      <c r="K70" s="3014"/>
      <c r="L70" s="3014"/>
      <c r="M70" s="3015" t="str">
        <f t="array" ref="M70">IF(OR(H70:L70="Very high"),"Very high",IF(OR(H70:L70="High"),"High", IF(OR(H70:L70="Medium"),"Medium",IF(OR(H70:L70="Low"),"Low",""))))</f>
        <v/>
      </c>
    </row>
    <row r="71" spans="2:13">
      <c r="B71" s="3014"/>
      <c r="C71" s="3014"/>
      <c r="D71" s="3014"/>
      <c r="E71" s="3014"/>
      <c r="F71" s="3014"/>
      <c r="G71" s="3014"/>
      <c r="H71" s="3015" t="str">
        <f t="shared" si="0"/>
        <v/>
      </c>
      <c r="I71" s="3014"/>
      <c r="J71" s="3014"/>
      <c r="K71" s="3014"/>
      <c r="L71" s="3014"/>
      <c r="M71" s="3015" t="str">
        <f t="array" ref="M71">IF(OR(H71:L71="Very high"),"Very high",IF(OR(H71:L71="High"),"High", IF(OR(H71:L71="Medium"),"Medium",IF(OR(H71:L71="Low"),"Low",""))))</f>
        <v/>
      </c>
    </row>
    <row r="72" spans="2:13">
      <c r="B72" s="3014"/>
      <c r="C72" s="3014"/>
      <c r="D72" s="3014"/>
      <c r="E72" s="3014"/>
      <c r="F72" s="3014"/>
      <c r="G72" s="3014"/>
      <c r="H72" s="3015" t="str">
        <f t="shared" si="0"/>
        <v/>
      </c>
      <c r="I72" s="3014"/>
      <c r="J72" s="3014"/>
      <c r="K72" s="3014"/>
      <c r="L72" s="3014"/>
      <c r="M72" s="3015" t="str">
        <f t="array" ref="M72">IF(OR(H72:L72="Very high"),"Very high",IF(OR(H72:L72="High"),"High", IF(OR(H72:L72="Medium"),"Medium",IF(OR(H72:L72="Low"),"Low",""))))</f>
        <v/>
      </c>
    </row>
    <row r="73" spans="2:13">
      <c r="B73" s="3014"/>
      <c r="C73" s="3014"/>
      <c r="D73" s="3014"/>
      <c r="E73" s="3014"/>
      <c r="F73" s="3014"/>
      <c r="G73" s="3014"/>
      <c r="H73" s="3015" t="str">
        <f t="shared" si="0"/>
        <v/>
      </c>
      <c r="I73" s="3014"/>
      <c r="J73" s="3014"/>
      <c r="K73" s="3014"/>
      <c r="L73" s="3014"/>
      <c r="M73" s="3015" t="str">
        <f t="array" ref="M73">IF(OR(H73:L73="Very high"),"Very high",IF(OR(H73:L73="High"),"High", IF(OR(H73:L73="Medium"),"Medium",IF(OR(H73:L73="Low"),"Low",""))))</f>
        <v/>
      </c>
    </row>
    <row r="74" spans="2:13">
      <c r="B74" s="3014"/>
      <c r="C74" s="3014"/>
      <c r="D74" s="3014"/>
      <c r="E74" s="3014"/>
      <c r="F74" s="3014"/>
      <c r="G74" s="3014"/>
      <c r="H74" s="3015" t="str">
        <f t="shared" si="0"/>
        <v/>
      </c>
      <c r="I74" s="3014"/>
      <c r="J74" s="3014"/>
      <c r="K74" s="3014"/>
      <c r="L74" s="3014"/>
      <c r="M74" s="3015" t="str">
        <f t="array" ref="M74">IF(OR(H74:L74="Very high"),"Very high",IF(OR(H74:L74="High"),"High", IF(OR(H74:L74="Medium"),"Medium",IF(OR(H74:L74="Low"),"Low",""))))</f>
        <v/>
      </c>
    </row>
    <row r="75" spans="2:13">
      <c r="B75" s="3014"/>
      <c r="C75" s="3014"/>
      <c r="D75" s="3014"/>
      <c r="E75" s="3014"/>
      <c r="F75" s="3014"/>
      <c r="G75" s="3014"/>
      <c r="H75" s="3015" t="str">
        <f t="shared" si="0"/>
        <v/>
      </c>
      <c r="I75" s="3014"/>
      <c r="J75" s="3014"/>
      <c r="K75" s="3014"/>
      <c r="L75" s="3014"/>
      <c r="M75" s="3015" t="str">
        <f t="array" ref="M75">IF(OR(H75:L75="Very high"),"Very high",IF(OR(H75:L75="High"),"High", IF(OR(H75:L75="Medium"),"Medium",IF(OR(H75:L75="Low"),"Low",""))))</f>
        <v/>
      </c>
    </row>
    <row r="76" spans="2:13">
      <c r="B76" s="3014"/>
      <c r="C76" s="3014"/>
      <c r="D76" s="3014"/>
      <c r="E76" s="3014"/>
      <c r="F76" s="3014"/>
      <c r="G76" s="3014"/>
      <c r="H76" s="3015" t="str">
        <f t="shared" ref="H76:H139" si="1">IF(OR(F76="Yes",G76="High"),"High",IF(G76="","",G76))</f>
        <v/>
      </c>
      <c r="I76" s="3014"/>
      <c r="J76" s="3014"/>
      <c r="K76" s="3014"/>
      <c r="L76" s="3014"/>
      <c r="M76" s="3015" t="str">
        <f t="array" ref="M76">IF(OR(H76:L76="Very high"),"Very high",IF(OR(H76:L76="High"),"High", IF(OR(H76:L76="Medium"),"Medium",IF(OR(H76:L76="Low"),"Low",""))))</f>
        <v/>
      </c>
    </row>
    <row r="77" spans="2:13">
      <c r="B77" s="3014"/>
      <c r="C77" s="3014"/>
      <c r="D77" s="3014"/>
      <c r="E77" s="3014"/>
      <c r="F77" s="3014"/>
      <c r="G77" s="3014"/>
      <c r="H77" s="3015" t="str">
        <f t="shared" si="1"/>
        <v/>
      </c>
      <c r="I77" s="3014"/>
      <c r="J77" s="3014"/>
      <c r="K77" s="3014"/>
      <c r="L77" s="3014"/>
      <c r="M77" s="3015" t="str">
        <f t="array" ref="M77">IF(OR(H77:L77="Very high"),"Very high",IF(OR(H77:L77="High"),"High", IF(OR(H77:L77="Medium"),"Medium",IF(OR(H77:L77="Low"),"Low",""))))</f>
        <v/>
      </c>
    </row>
    <row r="78" spans="2:13">
      <c r="B78" s="3014"/>
      <c r="C78" s="3014"/>
      <c r="D78" s="3014"/>
      <c r="E78" s="3014"/>
      <c r="F78" s="3014"/>
      <c r="G78" s="3014"/>
      <c r="H78" s="3015" t="str">
        <f t="shared" si="1"/>
        <v/>
      </c>
      <c r="I78" s="3014"/>
      <c r="J78" s="3014"/>
      <c r="K78" s="3014"/>
      <c r="L78" s="3014"/>
      <c r="M78" s="3015" t="str">
        <f t="array" ref="M78">IF(OR(H78:L78="Very high"),"Very high",IF(OR(H78:L78="High"),"High", IF(OR(H78:L78="Medium"),"Medium",IF(OR(H78:L78="Low"),"Low",""))))</f>
        <v/>
      </c>
    </row>
    <row r="79" spans="2:13">
      <c r="B79" s="3014"/>
      <c r="C79" s="3014"/>
      <c r="D79" s="3014"/>
      <c r="E79" s="3014"/>
      <c r="F79" s="3014"/>
      <c r="G79" s="3014"/>
      <c r="H79" s="3015" t="str">
        <f t="shared" si="1"/>
        <v/>
      </c>
      <c r="I79" s="3014"/>
      <c r="J79" s="3014"/>
      <c r="K79" s="3014"/>
      <c r="L79" s="3014"/>
      <c r="M79" s="3015" t="str">
        <f t="array" ref="M79">IF(OR(H79:L79="Very high"),"Very high",IF(OR(H79:L79="High"),"High", IF(OR(H79:L79="Medium"),"Medium",IF(OR(H79:L79="Low"),"Low",""))))</f>
        <v/>
      </c>
    </row>
    <row r="80" spans="2:13">
      <c r="B80" s="3014"/>
      <c r="C80" s="3014"/>
      <c r="D80" s="3014"/>
      <c r="E80" s="3014"/>
      <c r="F80" s="3014"/>
      <c r="G80" s="3014"/>
      <c r="H80" s="3015" t="str">
        <f t="shared" si="1"/>
        <v/>
      </c>
      <c r="I80" s="3014"/>
      <c r="J80" s="3014"/>
      <c r="K80" s="3014"/>
      <c r="L80" s="3014"/>
      <c r="M80" s="3015" t="str">
        <f t="array" ref="M80">IF(OR(H80:L80="Very high"),"Very high",IF(OR(H80:L80="High"),"High", IF(OR(H80:L80="Medium"),"Medium",IF(OR(H80:L80="Low"),"Low",""))))</f>
        <v/>
      </c>
    </row>
    <row r="81" spans="2:13">
      <c r="B81" s="3014"/>
      <c r="C81" s="3014"/>
      <c r="D81" s="3014"/>
      <c r="E81" s="3014"/>
      <c r="F81" s="3014"/>
      <c r="G81" s="3014"/>
      <c r="H81" s="3015" t="str">
        <f t="shared" si="1"/>
        <v/>
      </c>
      <c r="I81" s="3014"/>
      <c r="J81" s="3014"/>
      <c r="K81" s="3014"/>
      <c r="L81" s="3014"/>
      <c r="M81" s="3015" t="str">
        <f t="array" ref="M81">IF(OR(H81:L81="Very high"),"Very high",IF(OR(H81:L81="High"),"High", IF(OR(H81:L81="Medium"),"Medium",IF(OR(H81:L81="Low"),"Low",""))))</f>
        <v/>
      </c>
    </row>
    <row r="82" spans="2:13">
      <c r="B82" s="3014"/>
      <c r="C82" s="3014"/>
      <c r="D82" s="3014"/>
      <c r="E82" s="3014"/>
      <c r="F82" s="3014"/>
      <c r="G82" s="3014"/>
      <c r="H82" s="3015" t="str">
        <f t="shared" si="1"/>
        <v/>
      </c>
      <c r="I82" s="3014"/>
      <c r="J82" s="3014"/>
      <c r="K82" s="3014"/>
      <c r="L82" s="3014"/>
      <c r="M82" s="3015" t="str">
        <f t="array" ref="M82">IF(OR(H82:L82="Very high"),"Very high",IF(OR(H82:L82="High"),"High", IF(OR(H82:L82="Medium"),"Medium",IF(OR(H82:L82="Low"),"Low",""))))</f>
        <v/>
      </c>
    </row>
    <row r="83" spans="2:13">
      <c r="B83" s="3014"/>
      <c r="C83" s="3014"/>
      <c r="D83" s="3014"/>
      <c r="E83" s="3014"/>
      <c r="F83" s="3014"/>
      <c r="G83" s="3014"/>
      <c r="H83" s="3015" t="str">
        <f t="shared" si="1"/>
        <v/>
      </c>
      <c r="I83" s="3014"/>
      <c r="J83" s="3014"/>
      <c r="K83" s="3014"/>
      <c r="L83" s="3014"/>
      <c r="M83" s="3015" t="str">
        <f t="array" ref="M83">IF(OR(H83:L83="Very high"),"Very high",IF(OR(H83:L83="High"),"High", IF(OR(H83:L83="Medium"),"Medium",IF(OR(H83:L83="Low"),"Low",""))))</f>
        <v/>
      </c>
    </row>
    <row r="84" spans="2:13">
      <c r="B84" s="3014"/>
      <c r="C84" s="3014"/>
      <c r="D84" s="3014"/>
      <c r="E84" s="3014"/>
      <c r="F84" s="3014"/>
      <c r="G84" s="3014"/>
      <c r="H84" s="3015" t="str">
        <f t="shared" si="1"/>
        <v/>
      </c>
      <c r="I84" s="3014"/>
      <c r="J84" s="3014"/>
      <c r="K84" s="3014"/>
      <c r="L84" s="3014"/>
      <c r="M84" s="3015" t="str">
        <f t="array" ref="M84">IF(OR(H84:L84="Very high"),"Very high",IF(OR(H84:L84="High"),"High", IF(OR(H84:L84="Medium"),"Medium",IF(OR(H84:L84="Low"),"Low",""))))</f>
        <v/>
      </c>
    </row>
    <row r="85" spans="2:13">
      <c r="B85" s="3014"/>
      <c r="C85" s="3014"/>
      <c r="D85" s="3014"/>
      <c r="E85" s="3014"/>
      <c r="F85" s="3014"/>
      <c r="G85" s="3014"/>
      <c r="H85" s="3015" t="str">
        <f t="shared" si="1"/>
        <v/>
      </c>
      <c r="I85" s="3014"/>
      <c r="J85" s="3014"/>
      <c r="K85" s="3014"/>
      <c r="L85" s="3014"/>
      <c r="M85" s="3015" t="str">
        <f t="array" ref="M85">IF(OR(H85:L85="Very high"),"Very high",IF(OR(H85:L85="High"),"High", IF(OR(H85:L85="Medium"),"Medium",IF(OR(H85:L85="Low"),"Low",""))))</f>
        <v/>
      </c>
    </row>
    <row r="86" spans="2:13">
      <c r="B86" s="3014"/>
      <c r="C86" s="3014"/>
      <c r="D86" s="3014"/>
      <c r="E86" s="3014"/>
      <c r="F86" s="3014"/>
      <c r="G86" s="3014"/>
      <c r="H86" s="3015" t="str">
        <f t="shared" si="1"/>
        <v/>
      </c>
      <c r="I86" s="3014"/>
      <c r="J86" s="3014"/>
      <c r="K86" s="3014"/>
      <c r="L86" s="3014"/>
      <c r="M86" s="3015" t="str">
        <f t="array" ref="M86">IF(OR(H86:L86="Very high"),"Very high",IF(OR(H86:L86="High"),"High", IF(OR(H86:L86="Medium"),"Medium",IF(OR(H86:L86="Low"),"Low",""))))</f>
        <v/>
      </c>
    </row>
    <row r="87" spans="2:13">
      <c r="B87" s="3014"/>
      <c r="C87" s="3014"/>
      <c r="D87" s="3014"/>
      <c r="E87" s="3014"/>
      <c r="F87" s="3014"/>
      <c r="G87" s="3014"/>
      <c r="H87" s="3015" t="str">
        <f t="shared" si="1"/>
        <v/>
      </c>
      <c r="I87" s="3014"/>
      <c r="J87" s="3014"/>
      <c r="K87" s="3014"/>
      <c r="L87" s="3014"/>
      <c r="M87" s="3015" t="str">
        <f t="array" ref="M87">IF(OR(H87:L87="Very high"),"Very high",IF(OR(H87:L87="High"),"High", IF(OR(H87:L87="Medium"),"Medium",IF(OR(H87:L87="Low"),"Low",""))))</f>
        <v/>
      </c>
    </row>
    <row r="88" spans="2:13">
      <c r="B88" s="3014"/>
      <c r="C88" s="3014"/>
      <c r="D88" s="3014"/>
      <c r="E88" s="3014"/>
      <c r="F88" s="3014"/>
      <c r="G88" s="3014"/>
      <c r="H88" s="3015" t="str">
        <f t="shared" si="1"/>
        <v/>
      </c>
      <c r="I88" s="3014"/>
      <c r="J88" s="3014"/>
      <c r="K88" s="3014"/>
      <c r="L88" s="3014"/>
      <c r="M88" s="3015" t="str">
        <f t="array" ref="M88">IF(OR(H88:L88="Very high"),"Very high",IF(OR(H88:L88="High"),"High", IF(OR(H88:L88="Medium"),"Medium",IF(OR(H88:L88="Low"),"Low",""))))</f>
        <v/>
      </c>
    </row>
    <row r="89" spans="2:13">
      <c r="B89" s="3014"/>
      <c r="C89" s="3014"/>
      <c r="D89" s="3014"/>
      <c r="E89" s="3014"/>
      <c r="F89" s="3014"/>
      <c r="G89" s="3014"/>
      <c r="H89" s="3015" t="str">
        <f t="shared" si="1"/>
        <v/>
      </c>
      <c r="I89" s="3014"/>
      <c r="J89" s="3014"/>
      <c r="K89" s="3014"/>
      <c r="L89" s="3014"/>
      <c r="M89" s="3015" t="str">
        <f t="array" ref="M89">IF(OR(H89:L89="Very high"),"Very high",IF(OR(H89:L89="High"),"High", IF(OR(H89:L89="Medium"),"Medium",IF(OR(H89:L89="Low"),"Low",""))))</f>
        <v/>
      </c>
    </row>
    <row r="90" spans="2:13">
      <c r="B90" s="3014"/>
      <c r="C90" s="3014"/>
      <c r="D90" s="3014"/>
      <c r="E90" s="3014"/>
      <c r="F90" s="3014"/>
      <c r="G90" s="3014"/>
      <c r="H90" s="3015" t="str">
        <f t="shared" si="1"/>
        <v/>
      </c>
      <c r="I90" s="3014"/>
      <c r="J90" s="3014"/>
      <c r="K90" s="3014"/>
      <c r="L90" s="3014"/>
      <c r="M90" s="3015" t="str">
        <f t="array" ref="M90">IF(OR(H90:L90="Very high"),"Very high",IF(OR(H90:L90="High"),"High", IF(OR(H90:L90="Medium"),"Medium",IF(OR(H90:L90="Low"),"Low",""))))</f>
        <v/>
      </c>
    </row>
    <row r="91" spans="2:13">
      <c r="B91" s="3014"/>
      <c r="C91" s="3014"/>
      <c r="D91" s="3014"/>
      <c r="E91" s="3014"/>
      <c r="F91" s="3014"/>
      <c r="G91" s="3014"/>
      <c r="H91" s="3015" t="str">
        <f t="shared" si="1"/>
        <v/>
      </c>
      <c r="I91" s="3014"/>
      <c r="J91" s="3014"/>
      <c r="K91" s="3014"/>
      <c r="L91" s="3014"/>
      <c r="M91" s="3015" t="str">
        <f t="array" ref="M91">IF(OR(H91:L91="Very high"),"Very high",IF(OR(H91:L91="High"),"High", IF(OR(H91:L91="Medium"),"Medium",IF(OR(H91:L91="Low"),"Low",""))))</f>
        <v/>
      </c>
    </row>
    <row r="92" spans="2:13">
      <c r="B92" s="3014"/>
      <c r="C92" s="3014"/>
      <c r="D92" s="3014"/>
      <c r="E92" s="3014"/>
      <c r="F92" s="3014"/>
      <c r="G92" s="3014"/>
      <c r="H92" s="3015" t="str">
        <f t="shared" si="1"/>
        <v/>
      </c>
      <c r="I92" s="3014"/>
      <c r="J92" s="3014"/>
      <c r="K92" s="3014"/>
      <c r="L92" s="3014"/>
      <c r="M92" s="3015" t="str">
        <f t="array" ref="M92">IF(OR(H92:L92="Very high"),"Very high",IF(OR(H92:L92="High"),"High", IF(OR(H92:L92="Medium"),"Medium",IF(OR(H92:L92="Low"),"Low",""))))</f>
        <v/>
      </c>
    </row>
    <row r="93" spans="2:13">
      <c r="B93" s="3014"/>
      <c r="C93" s="3014"/>
      <c r="D93" s="3014"/>
      <c r="E93" s="3014"/>
      <c r="F93" s="3014"/>
      <c r="G93" s="3014"/>
      <c r="H93" s="3015" t="str">
        <f t="shared" si="1"/>
        <v/>
      </c>
      <c r="I93" s="3014"/>
      <c r="J93" s="3014"/>
      <c r="K93" s="3014"/>
      <c r="L93" s="3014"/>
      <c r="M93" s="3015" t="str">
        <f t="array" ref="M93">IF(OR(H93:L93="Very high"),"Very high",IF(OR(H93:L93="High"),"High", IF(OR(H93:L93="Medium"),"Medium",IF(OR(H93:L93="Low"),"Low",""))))</f>
        <v/>
      </c>
    </row>
    <row r="94" spans="2:13">
      <c r="B94" s="3014"/>
      <c r="C94" s="3014"/>
      <c r="D94" s="3014"/>
      <c r="E94" s="3014"/>
      <c r="F94" s="3014"/>
      <c r="G94" s="3014"/>
      <c r="H94" s="3015" t="str">
        <f t="shared" si="1"/>
        <v/>
      </c>
      <c r="I94" s="3014"/>
      <c r="J94" s="3014"/>
      <c r="K94" s="3014"/>
      <c r="L94" s="3014"/>
      <c r="M94" s="3015" t="str">
        <f t="array" ref="M94">IF(OR(H94:L94="Very high"),"Very high",IF(OR(H94:L94="High"),"High", IF(OR(H94:L94="Medium"),"Medium",IF(OR(H94:L94="Low"),"Low",""))))</f>
        <v/>
      </c>
    </row>
    <row r="95" spans="2:13">
      <c r="B95" s="3014"/>
      <c r="C95" s="3014"/>
      <c r="D95" s="3014"/>
      <c r="E95" s="3014"/>
      <c r="F95" s="3014"/>
      <c r="G95" s="3014"/>
      <c r="H95" s="3015" t="str">
        <f t="shared" si="1"/>
        <v/>
      </c>
      <c r="I95" s="3014"/>
      <c r="J95" s="3014"/>
      <c r="K95" s="3014"/>
      <c r="L95" s="3014"/>
      <c r="M95" s="3015" t="str">
        <f t="array" ref="M95">IF(OR(H95:L95="Very high"),"Very high",IF(OR(H95:L95="High"),"High", IF(OR(H95:L95="Medium"),"Medium",IF(OR(H95:L95="Low"),"Low",""))))</f>
        <v/>
      </c>
    </row>
    <row r="96" spans="2:13">
      <c r="B96" s="3014"/>
      <c r="C96" s="3014"/>
      <c r="D96" s="3014"/>
      <c r="E96" s="3014"/>
      <c r="F96" s="3014"/>
      <c r="G96" s="3014"/>
      <c r="H96" s="3015" t="str">
        <f t="shared" si="1"/>
        <v/>
      </c>
      <c r="I96" s="3014"/>
      <c r="J96" s="3014"/>
      <c r="K96" s="3014"/>
      <c r="L96" s="3014"/>
      <c r="M96" s="3015" t="str">
        <f t="array" ref="M96">IF(OR(H96:L96="Very high"),"Very high",IF(OR(H96:L96="High"),"High", IF(OR(H96:L96="Medium"),"Medium",IF(OR(H96:L96="Low"),"Low",""))))</f>
        <v/>
      </c>
    </row>
    <row r="97" spans="2:13">
      <c r="B97" s="3014"/>
      <c r="C97" s="3014"/>
      <c r="D97" s="3014"/>
      <c r="E97" s="3014"/>
      <c r="F97" s="3014"/>
      <c r="G97" s="3014"/>
      <c r="H97" s="3015" t="str">
        <f t="shared" si="1"/>
        <v/>
      </c>
      <c r="I97" s="3014"/>
      <c r="J97" s="3014"/>
      <c r="K97" s="3014"/>
      <c r="L97" s="3014"/>
      <c r="M97" s="3015" t="str">
        <f t="array" ref="M97">IF(OR(H97:L97="Very high"),"Very high",IF(OR(H97:L97="High"),"High", IF(OR(H97:L97="Medium"),"Medium",IF(OR(H97:L97="Low"),"Low",""))))</f>
        <v/>
      </c>
    </row>
    <row r="98" spans="2:13">
      <c r="B98" s="3014"/>
      <c r="C98" s="3014"/>
      <c r="D98" s="3014"/>
      <c r="E98" s="3014"/>
      <c r="F98" s="3014"/>
      <c r="G98" s="3014"/>
      <c r="H98" s="3015" t="str">
        <f t="shared" si="1"/>
        <v/>
      </c>
      <c r="I98" s="3014"/>
      <c r="J98" s="3014"/>
      <c r="K98" s="3014"/>
      <c r="L98" s="3014"/>
      <c r="M98" s="3015" t="str">
        <f t="array" ref="M98">IF(OR(H98:L98="Very high"),"Very high",IF(OR(H98:L98="High"),"High", IF(OR(H98:L98="Medium"),"Medium",IF(OR(H98:L98="Low"),"Low",""))))</f>
        <v/>
      </c>
    </row>
    <row r="99" spans="2:13">
      <c r="B99" s="3014"/>
      <c r="C99" s="3014"/>
      <c r="D99" s="3014"/>
      <c r="E99" s="3014"/>
      <c r="F99" s="3014"/>
      <c r="G99" s="3014"/>
      <c r="H99" s="3015" t="str">
        <f t="shared" si="1"/>
        <v/>
      </c>
      <c r="I99" s="3014"/>
      <c r="J99" s="3014"/>
      <c r="K99" s="3014"/>
      <c r="L99" s="3014"/>
      <c r="M99" s="3015" t="str">
        <f t="array" ref="M99">IF(OR(H99:L99="Very high"),"Very high",IF(OR(H99:L99="High"),"High", IF(OR(H99:L99="Medium"),"Medium",IF(OR(H99:L99="Low"),"Low",""))))</f>
        <v/>
      </c>
    </row>
    <row r="100" spans="2:13">
      <c r="B100" s="3014"/>
      <c r="C100" s="3014"/>
      <c r="D100" s="3014"/>
      <c r="E100" s="3014"/>
      <c r="F100" s="3014"/>
      <c r="G100" s="3014"/>
      <c r="H100" s="3015" t="str">
        <f t="shared" si="1"/>
        <v/>
      </c>
      <c r="I100" s="3014"/>
      <c r="J100" s="3014"/>
      <c r="K100" s="3014"/>
      <c r="L100" s="3014"/>
      <c r="M100" s="3015" t="str">
        <f t="array" ref="M100">IF(OR(H100:L100="Very high"),"Very high",IF(OR(H100:L100="High"),"High", IF(OR(H100:L100="Medium"),"Medium",IF(OR(H100:L100="Low"),"Low",""))))</f>
        <v/>
      </c>
    </row>
    <row r="101" spans="2:13">
      <c r="B101" s="3014"/>
      <c r="C101" s="3014"/>
      <c r="D101" s="3014"/>
      <c r="E101" s="3014"/>
      <c r="F101" s="3014"/>
      <c r="G101" s="3014"/>
      <c r="H101" s="3015" t="str">
        <f t="shared" si="1"/>
        <v/>
      </c>
      <c r="I101" s="3014"/>
      <c r="J101" s="3014"/>
      <c r="K101" s="3014"/>
      <c r="L101" s="3014"/>
      <c r="M101" s="3015" t="str">
        <f t="array" ref="M101">IF(OR(H101:L101="Very high"),"Very high",IF(OR(H101:L101="High"),"High", IF(OR(H101:L101="Medium"),"Medium",IF(OR(H101:L101="Low"),"Low",""))))</f>
        <v/>
      </c>
    </row>
    <row r="102" spans="2:13">
      <c r="B102" s="3014"/>
      <c r="C102" s="3014"/>
      <c r="D102" s="3014"/>
      <c r="E102" s="3014"/>
      <c r="F102" s="3014"/>
      <c r="G102" s="3014"/>
      <c r="H102" s="3015" t="str">
        <f t="shared" si="1"/>
        <v/>
      </c>
      <c r="I102" s="3014"/>
      <c r="J102" s="3014"/>
      <c r="K102" s="3014"/>
      <c r="L102" s="3014"/>
      <c r="M102" s="3015" t="str">
        <f t="array" ref="M102">IF(OR(H102:L102="Very high"),"Very high",IF(OR(H102:L102="High"),"High", IF(OR(H102:L102="Medium"),"Medium",IF(OR(H102:L102="Low"),"Low",""))))</f>
        <v/>
      </c>
    </row>
    <row r="103" spans="2:13">
      <c r="B103" s="3014"/>
      <c r="C103" s="3014"/>
      <c r="D103" s="3014"/>
      <c r="E103" s="3014"/>
      <c r="F103" s="3014"/>
      <c r="G103" s="3014"/>
      <c r="H103" s="3015" t="str">
        <f t="shared" si="1"/>
        <v/>
      </c>
      <c r="I103" s="3014"/>
      <c r="J103" s="3014"/>
      <c r="K103" s="3014"/>
      <c r="L103" s="3014"/>
      <c r="M103" s="3015" t="str">
        <f t="array" ref="M103">IF(OR(H103:L103="Very high"),"Very high",IF(OR(H103:L103="High"),"High", IF(OR(H103:L103="Medium"),"Medium",IF(OR(H103:L103="Low"),"Low",""))))</f>
        <v/>
      </c>
    </row>
    <row r="104" spans="2:13">
      <c r="B104" s="3014"/>
      <c r="C104" s="3014"/>
      <c r="D104" s="3014"/>
      <c r="E104" s="3014"/>
      <c r="F104" s="3014"/>
      <c r="G104" s="3014"/>
      <c r="H104" s="3015" t="str">
        <f t="shared" si="1"/>
        <v/>
      </c>
      <c r="I104" s="3014"/>
      <c r="J104" s="3014"/>
      <c r="K104" s="3014"/>
      <c r="L104" s="3014"/>
      <c r="M104" s="3015" t="str">
        <f t="array" ref="M104">IF(OR(H104:L104="Very high"),"Very high",IF(OR(H104:L104="High"),"High", IF(OR(H104:L104="Medium"),"Medium",IF(OR(H104:L104="Low"),"Low",""))))</f>
        <v/>
      </c>
    </row>
    <row r="105" spans="2:13">
      <c r="B105" s="3014"/>
      <c r="C105" s="3014"/>
      <c r="D105" s="3014"/>
      <c r="E105" s="3014"/>
      <c r="F105" s="3014"/>
      <c r="G105" s="3014"/>
      <c r="H105" s="3015" t="str">
        <f t="shared" si="1"/>
        <v/>
      </c>
      <c r="I105" s="3014"/>
      <c r="J105" s="3014"/>
      <c r="K105" s="3014"/>
      <c r="L105" s="3014"/>
      <c r="M105" s="3015" t="str">
        <f t="array" ref="M105">IF(OR(H105:L105="Very high"),"Very high",IF(OR(H105:L105="High"),"High", IF(OR(H105:L105="Medium"),"Medium",IF(OR(H105:L105="Low"),"Low",""))))</f>
        <v/>
      </c>
    </row>
    <row r="106" spans="2:13">
      <c r="B106" s="3014"/>
      <c r="C106" s="3014"/>
      <c r="D106" s="3014"/>
      <c r="E106" s="3014"/>
      <c r="F106" s="3014"/>
      <c r="G106" s="3014"/>
      <c r="H106" s="3015" t="str">
        <f t="shared" si="1"/>
        <v/>
      </c>
      <c r="I106" s="3014"/>
      <c r="J106" s="3014"/>
      <c r="K106" s="3014"/>
      <c r="L106" s="3014"/>
      <c r="M106" s="3015" t="str">
        <f t="array" ref="M106">IF(OR(H106:L106="Very high"),"Very high",IF(OR(H106:L106="High"),"High", IF(OR(H106:L106="Medium"),"Medium",IF(OR(H106:L106="Low"),"Low",""))))</f>
        <v/>
      </c>
    </row>
    <row r="107" spans="2:13">
      <c r="B107" s="3014"/>
      <c r="C107" s="3014"/>
      <c r="D107" s="3014"/>
      <c r="E107" s="3014"/>
      <c r="F107" s="3014"/>
      <c r="G107" s="3014"/>
      <c r="H107" s="3015" t="str">
        <f t="shared" si="1"/>
        <v/>
      </c>
      <c r="I107" s="3014"/>
      <c r="J107" s="3014"/>
      <c r="K107" s="3014"/>
      <c r="L107" s="3014"/>
      <c r="M107" s="3015" t="str">
        <f t="array" ref="M107">IF(OR(H107:L107="Very high"),"Very high",IF(OR(H107:L107="High"),"High", IF(OR(H107:L107="Medium"),"Medium",IF(OR(H107:L107="Low"),"Low",""))))</f>
        <v/>
      </c>
    </row>
    <row r="108" spans="2:13">
      <c r="B108" s="3014"/>
      <c r="C108" s="3014"/>
      <c r="D108" s="3014"/>
      <c r="E108" s="3014"/>
      <c r="F108" s="3014"/>
      <c r="G108" s="3014"/>
      <c r="H108" s="3015" t="str">
        <f t="shared" si="1"/>
        <v/>
      </c>
      <c r="I108" s="3014"/>
      <c r="J108" s="3014"/>
      <c r="K108" s="3014"/>
      <c r="L108" s="3014"/>
      <c r="M108" s="3015" t="str">
        <f t="array" ref="M108">IF(OR(H108:L108="Very high"),"Very high",IF(OR(H108:L108="High"),"High", IF(OR(H108:L108="Medium"),"Medium",IF(OR(H108:L108="Low"),"Low",""))))</f>
        <v/>
      </c>
    </row>
    <row r="109" spans="2:13">
      <c r="B109" s="3014"/>
      <c r="C109" s="3014"/>
      <c r="D109" s="3014"/>
      <c r="E109" s="3014"/>
      <c r="F109" s="3014"/>
      <c r="G109" s="3014"/>
      <c r="H109" s="3015" t="str">
        <f t="shared" si="1"/>
        <v/>
      </c>
      <c r="I109" s="3014"/>
      <c r="J109" s="3014"/>
      <c r="K109" s="3014"/>
      <c r="L109" s="3014"/>
      <c r="M109" s="3015" t="str">
        <f t="array" ref="M109">IF(OR(H109:L109="Very high"),"Very high",IF(OR(H109:L109="High"),"High", IF(OR(H109:L109="Medium"),"Medium",IF(OR(H109:L109="Low"),"Low",""))))</f>
        <v/>
      </c>
    </row>
    <row r="110" spans="2:13">
      <c r="B110" s="3014"/>
      <c r="C110" s="3014"/>
      <c r="D110" s="3014"/>
      <c r="E110" s="3014"/>
      <c r="F110" s="3014"/>
      <c r="G110" s="3014"/>
      <c r="H110" s="3015" t="str">
        <f t="shared" si="1"/>
        <v/>
      </c>
      <c r="I110" s="3014"/>
      <c r="J110" s="3014"/>
      <c r="K110" s="3014"/>
      <c r="L110" s="3014"/>
      <c r="M110" s="3015" t="str">
        <f t="array" ref="M110">IF(OR(H110:L110="Very high"),"Very high",IF(OR(H110:L110="High"),"High", IF(OR(H110:L110="Medium"),"Medium",IF(OR(H110:L110="Low"),"Low",""))))</f>
        <v/>
      </c>
    </row>
    <row r="111" spans="2:13">
      <c r="B111" s="3014"/>
      <c r="C111" s="3014"/>
      <c r="D111" s="3014"/>
      <c r="E111" s="3014"/>
      <c r="F111" s="3014"/>
      <c r="G111" s="3014"/>
      <c r="H111" s="3015" t="str">
        <f t="shared" si="1"/>
        <v/>
      </c>
      <c r="I111" s="3014"/>
      <c r="J111" s="3014"/>
      <c r="K111" s="3014"/>
      <c r="L111" s="3014"/>
      <c r="M111" s="3015" t="str">
        <f t="array" ref="M111">IF(OR(H111:L111="Very high"),"Very high",IF(OR(H111:L111="High"),"High", IF(OR(H111:L111="Medium"),"Medium",IF(OR(H111:L111="Low"),"Low",""))))</f>
        <v/>
      </c>
    </row>
    <row r="112" spans="2:13">
      <c r="B112" s="3014"/>
      <c r="C112" s="3014"/>
      <c r="D112" s="3014"/>
      <c r="E112" s="3014"/>
      <c r="F112" s="3014"/>
      <c r="G112" s="3014"/>
      <c r="H112" s="3015" t="str">
        <f t="shared" si="1"/>
        <v/>
      </c>
      <c r="I112" s="3014"/>
      <c r="J112" s="3014"/>
      <c r="K112" s="3014"/>
      <c r="L112" s="3014"/>
      <c r="M112" s="3015" t="str">
        <f t="array" ref="M112">IF(OR(H112:L112="Very high"),"Very high",IF(OR(H112:L112="High"),"High", IF(OR(H112:L112="Medium"),"Medium",IF(OR(H112:L112="Low"),"Low",""))))</f>
        <v/>
      </c>
    </row>
    <row r="113" spans="2:13">
      <c r="B113" s="3014"/>
      <c r="C113" s="3014"/>
      <c r="D113" s="3014"/>
      <c r="E113" s="3014"/>
      <c r="F113" s="3014"/>
      <c r="G113" s="3014"/>
      <c r="H113" s="3015" t="str">
        <f t="shared" si="1"/>
        <v/>
      </c>
      <c r="I113" s="3014"/>
      <c r="J113" s="3014"/>
      <c r="K113" s="3014"/>
      <c r="L113" s="3014"/>
      <c r="M113" s="3015" t="str">
        <f t="array" ref="M113">IF(OR(H113:L113="Very high"),"Very high",IF(OR(H113:L113="High"),"High", IF(OR(H113:L113="Medium"),"Medium",IF(OR(H113:L113="Low"),"Low",""))))</f>
        <v/>
      </c>
    </row>
    <row r="114" spans="2:13">
      <c r="B114" s="3014"/>
      <c r="C114" s="3014"/>
      <c r="D114" s="3014"/>
      <c r="E114" s="3014"/>
      <c r="F114" s="3014"/>
      <c r="G114" s="3014"/>
      <c r="H114" s="3015" t="str">
        <f t="shared" si="1"/>
        <v/>
      </c>
      <c r="I114" s="3014"/>
      <c r="J114" s="3014"/>
      <c r="K114" s="3014"/>
      <c r="L114" s="3014"/>
      <c r="M114" s="3015" t="str">
        <f t="array" ref="M114">IF(OR(H114:L114="Very high"),"Very high",IF(OR(H114:L114="High"),"High", IF(OR(H114:L114="Medium"),"Medium",IF(OR(H114:L114="Low"),"Low",""))))</f>
        <v/>
      </c>
    </row>
    <row r="115" spans="2:13">
      <c r="B115" s="3014"/>
      <c r="C115" s="3014"/>
      <c r="D115" s="3014"/>
      <c r="E115" s="3014"/>
      <c r="F115" s="3014"/>
      <c r="G115" s="3014"/>
      <c r="H115" s="3015" t="str">
        <f t="shared" si="1"/>
        <v/>
      </c>
      <c r="I115" s="3014"/>
      <c r="J115" s="3014"/>
      <c r="K115" s="3014"/>
      <c r="L115" s="3014"/>
      <c r="M115" s="3015" t="str">
        <f t="array" ref="M115">IF(OR(H115:L115="Very high"),"Very high",IF(OR(H115:L115="High"),"High", IF(OR(H115:L115="Medium"),"Medium",IF(OR(H115:L115="Low"),"Low",""))))</f>
        <v/>
      </c>
    </row>
    <row r="116" spans="2:13">
      <c r="B116" s="3014"/>
      <c r="C116" s="3014"/>
      <c r="D116" s="3014"/>
      <c r="E116" s="3014"/>
      <c r="F116" s="3014"/>
      <c r="G116" s="3014"/>
      <c r="H116" s="3015" t="str">
        <f t="shared" si="1"/>
        <v/>
      </c>
      <c r="I116" s="3014"/>
      <c r="J116" s="3014"/>
      <c r="K116" s="3014"/>
      <c r="L116" s="3014"/>
      <c r="M116" s="3015" t="str">
        <f t="array" ref="M116">IF(OR(H116:L116="Very high"),"Very high",IF(OR(H116:L116="High"),"High", IF(OR(H116:L116="Medium"),"Medium",IF(OR(H116:L116="Low"),"Low",""))))</f>
        <v/>
      </c>
    </row>
    <row r="117" spans="2:13">
      <c r="B117" s="3014"/>
      <c r="C117" s="3014"/>
      <c r="D117" s="3014"/>
      <c r="E117" s="3014"/>
      <c r="F117" s="3014"/>
      <c r="G117" s="3014"/>
      <c r="H117" s="3015" t="str">
        <f t="shared" si="1"/>
        <v/>
      </c>
      <c r="I117" s="3014"/>
      <c r="J117" s="3014"/>
      <c r="K117" s="3014"/>
      <c r="L117" s="3014"/>
      <c r="M117" s="3015" t="str">
        <f t="array" ref="M117">IF(OR(H117:L117="Very high"),"Very high",IF(OR(H117:L117="High"),"High", IF(OR(H117:L117="Medium"),"Medium",IF(OR(H117:L117="Low"),"Low",""))))</f>
        <v/>
      </c>
    </row>
    <row r="118" spans="2:13">
      <c r="B118" s="3014"/>
      <c r="C118" s="3014"/>
      <c r="D118" s="3014"/>
      <c r="E118" s="3014"/>
      <c r="F118" s="3014"/>
      <c r="G118" s="3014"/>
      <c r="H118" s="3015" t="str">
        <f t="shared" si="1"/>
        <v/>
      </c>
      <c r="I118" s="3014"/>
      <c r="J118" s="3014"/>
      <c r="K118" s="3014"/>
      <c r="L118" s="3014"/>
      <c r="M118" s="3015" t="str">
        <f t="array" ref="M118">IF(OR(H118:L118="Very high"),"Very high",IF(OR(H118:L118="High"),"High", IF(OR(H118:L118="Medium"),"Medium",IF(OR(H118:L118="Low"),"Low",""))))</f>
        <v/>
      </c>
    </row>
    <row r="119" spans="2:13">
      <c r="B119" s="3014"/>
      <c r="C119" s="3014"/>
      <c r="D119" s="3014"/>
      <c r="E119" s="3014"/>
      <c r="F119" s="3014"/>
      <c r="G119" s="3014"/>
      <c r="H119" s="3015" t="str">
        <f t="shared" si="1"/>
        <v/>
      </c>
      <c r="I119" s="3014"/>
      <c r="J119" s="3014"/>
      <c r="K119" s="3014"/>
      <c r="L119" s="3014"/>
      <c r="M119" s="3015" t="str">
        <f t="array" ref="M119">IF(OR(H119:L119="Very high"),"Very high",IF(OR(H119:L119="High"),"High", IF(OR(H119:L119="Medium"),"Medium",IF(OR(H119:L119="Low"),"Low",""))))</f>
        <v/>
      </c>
    </row>
    <row r="120" spans="2:13">
      <c r="B120" s="3014"/>
      <c r="C120" s="3014"/>
      <c r="D120" s="3014"/>
      <c r="E120" s="3014"/>
      <c r="F120" s="3014"/>
      <c r="G120" s="3014"/>
      <c r="H120" s="3015" t="str">
        <f t="shared" si="1"/>
        <v/>
      </c>
      <c r="I120" s="3014"/>
      <c r="J120" s="3014"/>
      <c r="K120" s="3014"/>
      <c r="L120" s="3014"/>
      <c r="M120" s="3015" t="str">
        <f t="array" ref="M120">IF(OR(H120:L120="Very high"),"Very high",IF(OR(H120:L120="High"),"High", IF(OR(H120:L120="Medium"),"Medium",IF(OR(H120:L120="Low"),"Low",""))))</f>
        <v/>
      </c>
    </row>
    <row r="121" spans="2:13">
      <c r="B121" s="3014"/>
      <c r="C121" s="3014"/>
      <c r="D121" s="3014"/>
      <c r="E121" s="3014"/>
      <c r="F121" s="3014"/>
      <c r="G121" s="3014"/>
      <c r="H121" s="3015" t="str">
        <f t="shared" si="1"/>
        <v/>
      </c>
      <c r="I121" s="3014"/>
      <c r="J121" s="3014"/>
      <c r="K121" s="3014"/>
      <c r="L121" s="3014"/>
      <c r="M121" s="3015" t="str">
        <f t="array" ref="M121">IF(OR(H121:L121="Very high"),"Very high",IF(OR(H121:L121="High"),"High", IF(OR(H121:L121="Medium"),"Medium",IF(OR(H121:L121="Low"),"Low",""))))</f>
        <v/>
      </c>
    </row>
    <row r="122" spans="2:13">
      <c r="B122" s="3014"/>
      <c r="C122" s="3014"/>
      <c r="D122" s="3014"/>
      <c r="E122" s="3014"/>
      <c r="F122" s="3014"/>
      <c r="G122" s="3014"/>
      <c r="H122" s="3015" t="str">
        <f t="shared" si="1"/>
        <v/>
      </c>
      <c r="I122" s="3014"/>
      <c r="J122" s="3014"/>
      <c r="K122" s="3014"/>
      <c r="L122" s="3014"/>
      <c r="M122" s="3015" t="str">
        <f t="array" ref="M122">IF(OR(H122:L122="Very high"),"Very high",IF(OR(H122:L122="High"),"High", IF(OR(H122:L122="Medium"),"Medium",IF(OR(H122:L122="Low"),"Low",""))))</f>
        <v/>
      </c>
    </row>
    <row r="123" spans="2:13">
      <c r="B123" s="3014"/>
      <c r="C123" s="3014"/>
      <c r="D123" s="3014"/>
      <c r="E123" s="3014"/>
      <c r="F123" s="3014"/>
      <c r="G123" s="3014"/>
      <c r="H123" s="3015" t="str">
        <f t="shared" si="1"/>
        <v/>
      </c>
      <c r="I123" s="3014"/>
      <c r="J123" s="3014"/>
      <c r="K123" s="3014"/>
      <c r="L123" s="3014"/>
      <c r="M123" s="3015" t="str">
        <f t="array" ref="M123">IF(OR(H123:L123="Very high"),"Very high",IF(OR(H123:L123="High"),"High", IF(OR(H123:L123="Medium"),"Medium",IF(OR(H123:L123="Low"),"Low",""))))</f>
        <v/>
      </c>
    </row>
    <row r="124" spans="2:13">
      <c r="B124" s="3014"/>
      <c r="C124" s="3014"/>
      <c r="D124" s="3014"/>
      <c r="E124" s="3014"/>
      <c r="F124" s="3014"/>
      <c r="G124" s="3014"/>
      <c r="H124" s="3015" t="str">
        <f t="shared" si="1"/>
        <v/>
      </c>
      <c r="I124" s="3014"/>
      <c r="J124" s="3014"/>
      <c r="K124" s="3014"/>
      <c r="L124" s="3014"/>
      <c r="M124" s="3015" t="str">
        <f t="array" ref="M124">IF(OR(H124:L124="Very high"),"Very high",IF(OR(H124:L124="High"),"High", IF(OR(H124:L124="Medium"),"Medium",IF(OR(H124:L124="Low"),"Low",""))))</f>
        <v/>
      </c>
    </row>
    <row r="125" spans="2:13">
      <c r="B125" s="3014"/>
      <c r="C125" s="3014"/>
      <c r="D125" s="3014"/>
      <c r="E125" s="3014"/>
      <c r="F125" s="3014"/>
      <c r="G125" s="3014"/>
      <c r="H125" s="3015" t="str">
        <f t="shared" si="1"/>
        <v/>
      </c>
      <c r="I125" s="3014"/>
      <c r="J125" s="3014"/>
      <c r="K125" s="3014"/>
      <c r="L125" s="3014"/>
      <c r="M125" s="3015" t="str">
        <f t="array" ref="M125">IF(OR(H125:L125="Very high"),"Very high",IF(OR(H125:L125="High"),"High", IF(OR(H125:L125="Medium"),"Medium",IF(OR(H125:L125="Low"),"Low",""))))</f>
        <v/>
      </c>
    </row>
    <row r="126" spans="2:13">
      <c r="B126" s="3014"/>
      <c r="C126" s="3014"/>
      <c r="D126" s="3014"/>
      <c r="E126" s="3014"/>
      <c r="F126" s="3014"/>
      <c r="G126" s="3014"/>
      <c r="H126" s="3015" t="str">
        <f t="shared" si="1"/>
        <v/>
      </c>
      <c r="I126" s="3014"/>
      <c r="J126" s="3014"/>
      <c r="K126" s="3014"/>
      <c r="L126" s="3014"/>
      <c r="M126" s="3015" t="str">
        <f t="array" ref="M126">IF(OR(H126:L126="Very high"),"Very high",IF(OR(H126:L126="High"),"High", IF(OR(H126:L126="Medium"),"Medium",IF(OR(H126:L126="Low"),"Low",""))))</f>
        <v/>
      </c>
    </row>
    <row r="127" spans="2:13">
      <c r="B127" s="3014"/>
      <c r="C127" s="3014"/>
      <c r="D127" s="3014"/>
      <c r="E127" s="3014"/>
      <c r="F127" s="3014"/>
      <c r="G127" s="3014"/>
      <c r="H127" s="3015" t="str">
        <f t="shared" si="1"/>
        <v/>
      </c>
      <c r="I127" s="3014"/>
      <c r="J127" s="3014"/>
      <c r="K127" s="3014"/>
      <c r="L127" s="3014"/>
      <c r="M127" s="3015" t="str">
        <f t="array" ref="M127">IF(OR(H127:L127="Very high"),"Very high",IF(OR(H127:L127="High"),"High", IF(OR(H127:L127="Medium"),"Medium",IF(OR(H127:L127="Low"),"Low",""))))</f>
        <v/>
      </c>
    </row>
    <row r="128" spans="2:13">
      <c r="B128" s="3014"/>
      <c r="C128" s="3014"/>
      <c r="D128" s="3014"/>
      <c r="E128" s="3014"/>
      <c r="F128" s="3014"/>
      <c r="G128" s="3014"/>
      <c r="H128" s="3015" t="str">
        <f t="shared" si="1"/>
        <v/>
      </c>
      <c r="I128" s="3014"/>
      <c r="J128" s="3014"/>
      <c r="K128" s="3014"/>
      <c r="L128" s="3014"/>
      <c r="M128" s="3015" t="str">
        <f t="array" ref="M128">IF(OR(H128:L128="Very high"),"Very high",IF(OR(H128:L128="High"),"High", IF(OR(H128:L128="Medium"),"Medium",IF(OR(H128:L128="Low"),"Low",""))))</f>
        <v/>
      </c>
    </row>
    <row r="129" spans="2:13">
      <c r="B129" s="3014"/>
      <c r="C129" s="3014"/>
      <c r="D129" s="3014"/>
      <c r="E129" s="3014"/>
      <c r="F129" s="3014"/>
      <c r="G129" s="3014"/>
      <c r="H129" s="3015" t="str">
        <f t="shared" si="1"/>
        <v/>
      </c>
      <c r="I129" s="3014"/>
      <c r="J129" s="3014"/>
      <c r="K129" s="3014"/>
      <c r="L129" s="3014"/>
      <c r="M129" s="3015" t="str">
        <f t="array" ref="M129">IF(OR(H129:L129="Very high"),"Very high",IF(OR(H129:L129="High"),"High", IF(OR(H129:L129="Medium"),"Medium",IF(OR(H129:L129="Low"),"Low",""))))</f>
        <v/>
      </c>
    </row>
    <row r="130" spans="2:13">
      <c r="B130" s="3014"/>
      <c r="C130" s="3014"/>
      <c r="D130" s="3014"/>
      <c r="E130" s="3014"/>
      <c r="F130" s="3014"/>
      <c r="G130" s="3014"/>
      <c r="H130" s="3015" t="str">
        <f t="shared" si="1"/>
        <v/>
      </c>
      <c r="I130" s="3014"/>
      <c r="J130" s="3014"/>
      <c r="K130" s="3014"/>
      <c r="L130" s="3014"/>
      <c r="M130" s="3015" t="str">
        <f t="array" ref="M130">IF(OR(H130:L130="Very high"),"Very high",IF(OR(H130:L130="High"),"High", IF(OR(H130:L130="Medium"),"Medium",IF(OR(H130:L130="Low"),"Low",""))))</f>
        <v/>
      </c>
    </row>
    <row r="131" spans="2:13">
      <c r="B131" s="3014"/>
      <c r="C131" s="3014"/>
      <c r="D131" s="3014"/>
      <c r="E131" s="3014"/>
      <c r="F131" s="3014"/>
      <c r="G131" s="3014"/>
      <c r="H131" s="3015" t="str">
        <f t="shared" si="1"/>
        <v/>
      </c>
      <c r="I131" s="3014"/>
      <c r="J131" s="3014"/>
      <c r="K131" s="3014"/>
      <c r="L131" s="3014"/>
      <c r="M131" s="3015" t="str">
        <f t="array" ref="M131">IF(OR(H131:L131="Very high"),"Very high",IF(OR(H131:L131="High"),"High", IF(OR(H131:L131="Medium"),"Medium",IF(OR(H131:L131="Low"),"Low",""))))</f>
        <v/>
      </c>
    </row>
    <row r="132" spans="2:13">
      <c r="B132" s="3014"/>
      <c r="C132" s="3014"/>
      <c r="D132" s="3014"/>
      <c r="E132" s="3014"/>
      <c r="F132" s="3014"/>
      <c r="G132" s="3014"/>
      <c r="H132" s="3015" t="str">
        <f t="shared" si="1"/>
        <v/>
      </c>
      <c r="I132" s="3014"/>
      <c r="J132" s="3014"/>
      <c r="K132" s="3014"/>
      <c r="L132" s="3014"/>
      <c r="M132" s="3015" t="str">
        <f t="array" ref="M132">IF(OR(H132:L132="Very high"),"Very high",IF(OR(H132:L132="High"),"High", IF(OR(H132:L132="Medium"),"Medium",IF(OR(H132:L132="Low"),"Low",""))))</f>
        <v/>
      </c>
    </row>
    <row r="133" spans="2:13">
      <c r="B133" s="3014"/>
      <c r="C133" s="3014"/>
      <c r="D133" s="3014"/>
      <c r="E133" s="3014"/>
      <c r="F133" s="3014"/>
      <c r="G133" s="3014"/>
      <c r="H133" s="3015" t="str">
        <f t="shared" si="1"/>
        <v/>
      </c>
      <c r="I133" s="3014"/>
      <c r="J133" s="3014"/>
      <c r="K133" s="3014"/>
      <c r="L133" s="3014"/>
      <c r="M133" s="3015" t="str">
        <f t="array" ref="M133">IF(OR(H133:L133="Very high"),"Very high",IF(OR(H133:L133="High"),"High", IF(OR(H133:L133="Medium"),"Medium",IF(OR(H133:L133="Low"),"Low",""))))</f>
        <v/>
      </c>
    </row>
    <row r="134" spans="2:13">
      <c r="B134" s="3014"/>
      <c r="C134" s="3014"/>
      <c r="D134" s="3014"/>
      <c r="E134" s="3014"/>
      <c r="F134" s="3014"/>
      <c r="G134" s="3014"/>
      <c r="H134" s="3015" t="str">
        <f t="shared" si="1"/>
        <v/>
      </c>
      <c r="I134" s="3014"/>
      <c r="J134" s="3014"/>
      <c r="K134" s="3014"/>
      <c r="L134" s="3014"/>
      <c r="M134" s="3015" t="str">
        <f t="array" ref="M134">IF(OR(H134:L134="Very high"),"Very high",IF(OR(H134:L134="High"),"High", IF(OR(H134:L134="Medium"),"Medium",IF(OR(H134:L134="Low"),"Low",""))))</f>
        <v/>
      </c>
    </row>
    <row r="135" spans="2:13">
      <c r="B135" s="3014"/>
      <c r="C135" s="3014"/>
      <c r="D135" s="3014"/>
      <c r="E135" s="3014"/>
      <c r="F135" s="3014"/>
      <c r="G135" s="3014"/>
      <c r="H135" s="3015" t="str">
        <f t="shared" si="1"/>
        <v/>
      </c>
      <c r="I135" s="3014"/>
      <c r="J135" s="3014"/>
      <c r="K135" s="3014"/>
      <c r="L135" s="3014"/>
      <c r="M135" s="3015" t="str">
        <f t="array" ref="M135">IF(OR(H135:L135="Very high"),"Very high",IF(OR(H135:L135="High"),"High", IF(OR(H135:L135="Medium"),"Medium",IF(OR(H135:L135="Low"),"Low",""))))</f>
        <v/>
      </c>
    </row>
    <row r="136" spans="2:13">
      <c r="B136" s="3014"/>
      <c r="C136" s="3014"/>
      <c r="D136" s="3014"/>
      <c r="E136" s="3014"/>
      <c r="F136" s="3014"/>
      <c r="G136" s="3014"/>
      <c r="H136" s="3015" t="str">
        <f t="shared" si="1"/>
        <v/>
      </c>
      <c r="I136" s="3014"/>
      <c r="J136" s="3014"/>
      <c r="K136" s="3014"/>
      <c r="L136" s="3014"/>
      <c r="M136" s="3015" t="str">
        <f t="array" ref="M136">IF(OR(H136:L136="Very high"),"Very high",IF(OR(H136:L136="High"),"High", IF(OR(H136:L136="Medium"),"Medium",IF(OR(H136:L136="Low"),"Low",""))))</f>
        <v/>
      </c>
    </row>
    <row r="137" spans="2:13">
      <c r="B137" s="3014"/>
      <c r="C137" s="3014"/>
      <c r="D137" s="3014"/>
      <c r="E137" s="3014"/>
      <c r="F137" s="3014"/>
      <c r="G137" s="3014"/>
      <c r="H137" s="3015" t="str">
        <f t="shared" si="1"/>
        <v/>
      </c>
      <c r="I137" s="3014"/>
      <c r="J137" s="3014"/>
      <c r="K137" s="3014"/>
      <c r="L137" s="3014"/>
      <c r="M137" s="3015" t="str">
        <f t="array" ref="M137">IF(OR(H137:L137="Very high"),"Very high",IF(OR(H137:L137="High"),"High", IF(OR(H137:L137="Medium"),"Medium",IF(OR(H137:L137="Low"),"Low",""))))</f>
        <v/>
      </c>
    </row>
    <row r="138" spans="2:13">
      <c r="B138" s="3014"/>
      <c r="C138" s="3014"/>
      <c r="D138" s="3014"/>
      <c r="E138" s="3014"/>
      <c r="F138" s="3014"/>
      <c r="G138" s="3014"/>
      <c r="H138" s="3015" t="str">
        <f t="shared" si="1"/>
        <v/>
      </c>
      <c r="I138" s="3014"/>
      <c r="J138" s="3014"/>
      <c r="K138" s="3014"/>
      <c r="L138" s="3014"/>
      <c r="M138" s="3015" t="str">
        <f t="array" ref="M138">IF(OR(H138:L138="Very high"),"Very high",IF(OR(H138:L138="High"),"High", IF(OR(H138:L138="Medium"),"Medium",IF(OR(H138:L138="Low"),"Low",""))))</f>
        <v/>
      </c>
    </row>
    <row r="139" spans="2:13">
      <c r="B139" s="3014"/>
      <c r="C139" s="3014"/>
      <c r="D139" s="3014"/>
      <c r="E139" s="3014"/>
      <c r="F139" s="3014"/>
      <c r="G139" s="3014"/>
      <c r="H139" s="3015" t="str">
        <f t="shared" si="1"/>
        <v/>
      </c>
      <c r="I139" s="3014"/>
      <c r="J139" s="3014"/>
      <c r="K139" s="3014"/>
      <c r="L139" s="3014"/>
      <c r="M139" s="3015" t="str">
        <f t="array" ref="M139">IF(OR(H139:L139="Very high"),"Very high",IF(OR(H139:L139="High"),"High", IF(OR(H139:L139="Medium"),"Medium",IF(OR(H139:L139="Low"),"Low",""))))</f>
        <v/>
      </c>
    </row>
    <row r="140" spans="2:13">
      <c r="B140" s="3014"/>
      <c r="C140" s="3014"/>
      <c r="D140" s="3014"/>
      <c r="E140" s="3014"/>
      <c r="F140" s="3014"/>
      <c r="G140" s="3014"/>
      <c r="H140" s="3015" t="str">
        <f t="shared" ref="H140:H203" si="2">IF(OR(F140="Yes",G140="High"),"High",IF(G140="","",G140))</f>
        <v/>
      </c>
      <c r="I140" s="3014"/>
      <c r="J140" s="3014"/>
      <c r="K140" s="3014"/>
      <c r="L140" s="3014"/>
      <c r="M140" s="3015" t="str">
        <f t="array" ref="M140">IF(OR(H140:L140="Very high"),"Very high",IF(OR(H140:L140="High"),"High", IF(OR(H140:L140="Medium"),"Medium",IF(OR(H140:L140="Low"),"Low",""))))</f>
        <v/>
      </c>
    </row>
    <row r="141" spans="2:13">
      <c r="B141" s="3014"/>
      <c r="C141" s="3014"/>
      <c r="D141" s="3014"/>
      <c r="E141" s="3014"/>
      <c r="F141" s="3014"/>
      <c r="G141" s="3014"/>
      <c r="H141" s="3015" t="str">
        <f t="shared" si="2"/>
        <v/>
      </c>
      <c r="I141" s="3014"/>
      <c r="J141" s="3014"/>
      <c r="K141" s="3014"/>
      <c r="L141" s="3014"/>
      <c r="M141" s="3015" t="str">
        <f t="array" ref="M141">IF(OR(H141:L141="Very high"),"Very high",IF(OR(H141:L141="High"),"High", IF(OR(H141:L141="Medium"),"Medium",IF(OR(H141:L141="Low"),"Low",""))))</f>
        <v/>
      </c>
    </row>
    <row r="142" spans="2:13">
      <c r="B142" s="3014"/>
      <c r="C142" s="3014"/>
      <c r="D142" s="3014"/>
      <c r="E142" s="3014"/>
      <c r="F142" s="3014"/>
      <c r="G142" s="3014"/>
      <c r="H142" s="3015" t="str">
        <f t="shared" si="2"/>
        <v/>
      </c>
      <c r="I142" s="3014"/>
      <c r="J142" s="3014"/>
      <c r="K142" s="3014"/>
      <c r="L142" s="3014"/>
      <c r="M142" s="3015" t="str">
        <f t="array" ref="M142">IF(OR(H142:L142="Very high"),"Very high",IF(OR(H142:L142="High"),"High", IF(OR(H142:L142="Medium"),"Medium",IF(OR(H142:L142="Low"),"Low",""))))</f>
        <v/>
      </c>
    </row>
    <row r="143" spans="2:13">
      <c r="B143" s="3014"/>
      <c r="C143" s="3014"/>
      <c r="D143" s="3014"/>
      <c r="E143" s="3014"/>
      <c r="F143" s="3014"/>
      <c r="G143" s="3014"/>
      <c r="H143" s="3015" t="str">
        <f t="shared" si="2"/>
        <v/>
      </c>
      <c r="I143" s="3014"/>
      <c r="J143" s="3014"/>
      <c r="K143" s="3014"/>
      <c r="L143" s="3014"/>
      <c r="M143" s="3015" t="str">
        <f t="array" ref="M143">IF(OR(H143:L143="Very high"),"Very high",IF(OR(H143:L143="High"),"High", IF(OR(H143:L143="Medium"),"Medium",IF(OR(H143:L143="Low"),"Low",""))))</f>
        <v/>
      </c>
    </row>
    <row r="144" spans="2:13">
      <c r="B144" s="3014"/>
      <c r="C144" s="3014"/>
      <c r="D144" s="3014"/>
      <c r="E144" s="3014"/>
      <c r="F144" s="3014"/>
      <c r="G144" s="3014"/>
      <c r="H144" s="3015" t="str">
        <f t="shared" si="2"/>
        <v/>
      </c>
      <c r="I144" s="3014"/>
      <c r="J144" s="3014"/>
      <c r="K144" s="3014"/>
      <c r="L144" s="3014"/>
      <c r="M144" s="3015" t="str">
        <f t="array" ref="M144">IF(OR(H144:L144="Very high"),"Very high",IF(OR(H144:L144="High"),"High", IF(OR(H144:L144="Medium"),"Medium",IF(OR(H144:L144="Low"),"Low",""))))</f>
        <v/>
      </c>
    </row>
    <row r="145" spans="2:13">
      <c r="B145" s="3014"/>
      <c r="C145" s="3014"/>
      <c r="D145" s="3014"/>
      <c r="E145" s="3014"/>
      <c r="F145" s="3014"/>
      <c r="G145" s="3014"/>
      <c r="H145" s="3015" t="str">
        <f t="shared" si="2"/>
        <v/>
      </c>
      <c r="I145" s="3014"/>
      <c r="J145" s="3014"/>
      <c r="K145" s="3014"/>
      <c r="L145" s="3014"/>
      <c r="M145" s="3015" t="str">
        <f t="array" ref="M145">IF(OR(H145:L145="Very high"),"Very high",IF(OR(H145:L145="High"),"High", IF(OR(H145:L145="Medium"),"Medium",IF(OR(H145:L145="Low"),"Low",""))))</f>
        <v/>
      </c>
    </row>
    <row r="146" spans="2:13">
      <c r="B146" s="3014"/>
      <c r="C146" s="3014"/>
      <c r="D146" s="3014"/>
      <c r="E146" s="3014"/>
      <c r="F146" s="3014"/>
      <c r="G146" s="3014"/>
      <c r="H146" s="3015" t="str">
        <f t="shared" si="2"/>
        <v/>
      </c>
      <c r="I146" s="3014"/>
      <c r="J146" s="3014"/>
      <c r="K146" s="3014"/>
      <c r="L146" s="3014"/>
      <c r="M146" s="3015" t="str">
        <f t="array" ref="M146">IF(OR(H146:L146="Very high"),"Very high",IF(OR(H146:L146="High"),"High", IF(OR(H146:L146="Medium"),"Medium",IF(OR(H146:L146="Low"),"Low",""))))</f>
        <v/>
      </c>
    </row>
    <row r="147" spans="2:13">
      <c r="B147" s="3014"/>
      <c r="C147" s="3014"/>
      <c r="D147" s="3014"/>
      <c r="E147" s="3014"/>
      <c r="F147" s="3014"/>
      <c r="G147" s="3014"/>
      <c r="H147" s="3015" t="str">
        <f t="shared" si="2"/>
        <v/>
      </c>
      <c r="I147" s="3014"/>
      <c r="J147" s="3014"/>
      <c r="K147" s="3014"/>
      <c r="L147" s="3014"/>
      <c r="M147" s="3015" t="str">
        <f t="array" ref="M147">IF(OR(H147:L147="Very high"),"Very high",IF(OR(H147:L147="High"),"High", IF(OR(H147:L147="Medium"),"Medium",IF(OR(H147:L147="Low"),"Low",""))))</f>
        <v/>
      </c>
    </row>
    <row r="148" spans="2:13">
      <c r="B148" s="3014"/>
      <c r="C148" s="3014"/>
      <c r="D148" s="3014"/>
      <c r="E148" s="3014"/>
      <c r="F148" s="3014"/>
      <c r="G148" s="3014"/>
      <c r="H148" s="3015" t="str">
        <f t="shared" si="2"/>
        <v/>
      </c>
      <c r="I148" s="3014"/>
      <c r="J148" s="3014"/>
      <c r="K148" s="3014"/>
      <c r="L148" s="3014"/>
      <c r="M148" s="3015" t="str">
        <f t="array" ref="M148">IF(OR(H148:L148="Very high"),"Very high",IF(OR(H148:L148="High"),"High", IF(OR(H148:L148="Medium"),"Medium",IF(OR(H148:L148="Low"),"Low",""))))</f>
        <v/>
      </c>
    </row>
    <row r="149" spans="2:13">
      <c r="B149" s="3014"/>
      <c r="C149" s="3014"/>
      <c r="D149" s="3014"/>
      <c r="E149" s="3014"/>
      <c r="F149" s="3014"/>
      <c r="G149" s="3014"/>
      <c r="H149" s="3015" t="str">
        <f t="shared" si="2"/>
        <v/>
      </c>
      <c r="I149" s="3014"/>
      <c r="J149" s="3014"/>
      <c r="K149" s="3014"/>
      <c r="L149" s="3014"/>
      <c r="M149" s="3015" t="str">
        <f t="array" ref="M149">IF(OR(H149:L149="Very high"),"Very high",IF(OR(H149:L149="High"),"High", IF(OR(H149:L149="Medium"),"Medium",IF(OR(H149:L149="Low"),"Low",""))))</f>
        <v/>
      </c>
    </row>
    <row r="150" spans="2:13">
      <c r="B150" s="3014"/>
      <c r="C150" s="3014"/>
      <c r="D150" s="3014"/>
      <c r="E150" s="3014"/>
      <c r="F150" s="3014"/>
      <c r="G150" s="3014"/>
      <c r="H150" s="3015" t="str">
        <f t="shared" si="2"/>
        <v/>
      </c>
      <c r="I150" s="3014"/>
      <c r="J150" s="3014"/>
      <c r="K150" s="3014"/>
      <c r="L150" s="3014"/>
      <c r="M150" s="3015" t="str">
        <f t="array" ref="M150">IF(OR(H150:L150="Very high"),"Very high",IF(OR(H150:L150="High"),"High", IF(OR(H150:L150="Medium"),"Medium",IF(OR(H150:L150="Low"),"Low",""))))</f>
        <v/>
      </c>
    </row>
    <row r="151" spans="2:13">
      <c r="B151" s="3014"/>
      <c r="C151" s="3014"/>
      <c r="D151" s="3014"/>
      <c r="E151" s="3014"/>
      <c r="F151" s="3014"/>
      <c r="G151" s="3014"/>
      <c r="H151" s="3015" t="str">
        <f t="shared" si="2"/>
        <v/>
      </c>
      <c r="I151" s="3014"/>
      <c r="J151" s="3014"/>
      <c r="K151" s="3014"/>
      <c r="L151" s="3014"/>
      <c r="M151" s="3015" t="str">
        <f t="array" ref="M151">IF(OR(H151:L151="Very high"),"Very high",IF(OR(H151:L151="High"),"High", IF(OR(H151:L151="Medium"),"Medium",IF(OR(H151:L151="Low"),"Low",""))))</f>
        <v/>
      </c>
    </row>
    <row r="152" spans="2:13">
      <c r="B152" s="3014"/>
      <c r="C152" s="3014"/>
      <c r="D152" s="3014"/>
      <c r="E152" s="3014"/>
      <c r="F152" s="3014"/>
      <c r="G152" s="3014"/>
      <c r="H152" s="3015" t="str">
        <f t="shared" si="2"/>
        <v/>
      </c>
      <c r="I152" s="3014"/>
      <c r="J152" s="3014"/>
      <c r="K152" s="3014"/>
      <c r="L152" s="3014"/>
      <c r="M152" s="3015" t="str">
        <f t="array" ref="M152">IF(OR(H152:L152="Very high"),"Very high",IF(OR(H152:L152="High"),"High", IF(OR(H152:L152="Medium"),"Medium",IF(OR(H152:L152="Low"),"Low",""))))</f>
        <v/>
      </c>
    </row>
    <row r="153" spans="2:13">
      <c r="B153" s="3014"/>
      <c r="C153" s="3014"/>
      <c r="D153" s="3014"/>
      <c r="E153" s="3014"/>
      <c r="F153" s="3014"/>
      <c r="G153" s="3014"/>
      <c r="H153" s="3015" t="str">
        <f t="shared" si="2"/>
        <v/>
      </c>
      <c r="I153" s="3014"/>
      <c r="J153" s="3014"/>
      <c r="K153" s="3014"/>
      <c r="L153" s="3014"/>
      <c r="M153" s="3015" t="str">
        <f t="array" ref="M153">IF(OR(H153:L153="Very high"),"Very high",IF(OR(H153:L153="High"),"High", IF(OR(H153:L153="Medium"),"Medium",IF(OR(H153:L153="Low"),"Low",""))))</f>
        <v/>
      </c>
    </row>
    <row r="154" spans="2:13">
      <c r="B154" s="3014"/>
      <c r="C154" s="3014"/>
      <c r="D154" s="3014"/>
      <c r="E154" s="3014"/>
      <c r="F154" s="3014"/>
      <c r="G154" s="3014"/>
      <c r="H154" s="3015" t="str">
        <f t="shared" si="2"/>
        <v/>
      </c>
      <c r="I154" s="3014"/>
      <c r="J154" s="3014"/>
      <c r="K154" s="3014"/>
      <c r="L154" s="3014"/>
      <c r="M154" s="3015" t="str">
        <f t="array" ref="M154">IF(OR(H154:L154="Very high"),"Very high",IF(OR(H154:L154="High"),"High", IF(OR(H154:L154="Medium"),"Medium",IF(OR(H154:L154="Low"),"Low",""))))</f>
        <v/>
      </c>
    </row>
    <row r="155" spans="2:13">
      <c r="B155" s="3014"/>
      <c r="C155" s="3014"/>
      <c r="D155" s="3014"/>
      <c r="E155" s="3014"/>
      <c r="F155" s="3014"/>
      <c r="G155" s="3014"/>
      <c r="H155" s="3015" t="str">
        <f t="shared" si="2"/>
        <v/>
      </c>
      <c r="I155" s="3014"/>
      <c r="J155" s="3014"/>
      <c r="K155" s="3014"/>
      <c r="L155" s="3014"/>
      <c r="M155" s="3015" t="str">
        <f t="array" ref="M155">IF(OR(H155:L155="Very high"),"Very high",IF(OR(H155:L155="High"),"High", IF(OR(H155:L155="Medium"),"Medium",IF(OR(H155:L155="Low"),"Low",""))))</f>
        <v/>
      </c>
    </row>
    <row r="156" spans="2:13">
      <c r="B156" s="3014"/>
      <c r="C156" s="3014"/>
      <c r="D156" s="3014"/>
      <c r="E156" s="3014"/>
      <c r="F156" s="3014"/>
      <c r="G156" s="3014"/>
      <c r="H156" s="3015" t="str">
        <f t="shared" si="2"/>
        <v/>
      </c>
      <c r="I156" s="3014"/>
      <c r="J156" s="3014"/>
      <c r="K156" s="3014"/>
      <c r="L156" s="3014"/>
      <c r="M156" s="3015" t="str">
        <f t="array" ref="M156">IF(OR(H156:L156="Very high"),"Very high",IF(OR(H156:L156="High"),"High", IF(OR(H156:L156="Medium"),"Medium",IF(OR(H156:L156="Low"),"Low",""))))</f>
        <v/>
      </c>
    </row>
    <row r="157" spans="2:13">
      <c r="B157" s="3014"/>
      <c r="C157" s="3014"/>
      <c r="D157" s="3014"/>
      <c r="E157" s="3014"/>
      <c r="F157" s="3014"/>
      <c r="G157" s="3014"/>
      <c r="H157" s="3015" t="str">
        <f t="shared" si="2"/>
        <v/>
      </c>
      <c r="I157" s="3014"/>
      <c r="J157" s="3014"/>
      <c r="K157" s="3014"/>
      <c r="L157" s="3014"/>
      <c r="M157" s="3015" t="str">
        <f t="array" ref="M157">IF(OR(H157:L157="Very high"),"Very high",IF(OR(H157:L157="High"),"High", IF(OR(H157:L157="Medium"),"Medium",IF(OR(H157:L157="Low"),"Low",""))))</f>
        <v/>
      </c>
    </row>
    <row r="158" spans="2:13">
      <c r="B158" s="3014"/>
      <c r="C158" s="3014"/>
      <c r="D158" s="3014"/>
      <c r="E158" s="3014"/>
      <c r="F158" s="3014"/>
      <c r="G158" s="3014"/>
      <c r="H158" s="3015" t="str">
        <f t="shared" si="2"/>
        <v/>
      </c>
      <c r="I158" s="3014"/>
      <c r="J158" s="3014"/>
      <c r="K158" s="3014"/>
      <c r="L158" s="3014"/>
      <c r="M158" s="3015" t="str">
        <f t="array" ref="M158">IF(OR(H158:L158="Very high"),"Very high",IF(OR(H158:L158="High"),"High", IF(OR(H158:L158="Medium"),"Medium",IF(OR(H158:L158="Low"),"Low",""))))</f>
        <v/>
      </c>
    </row>
    <row r="159" spans="2:13">
      <c r="B159" s="3014"/>
      <c r="C159" s="3014"/>
      <c r="D159" s="3014"/>
      <c r="E159" s="3014"/>
      <c r="F159" s="3014"/>
      <c r="G159" s="3014"/>
      <c r="H159" s="3015" t="str">
        <f t="shared" si="2"/>
        <v/>
      </c>
      <c r="I159" s="3014"/>
      <c r="J159" s="3014"/>
      <c r="K159" s="3014"/>
      <c r="L159" s="3014"/>
      <c r="M159" s="3015" t="str">
        <f t="array" ref="M159">IF(OR(H159:L159="Very high"),"Very high",IF(OR(H159:L159="High"),"High", IF(OR(H159:L159="Medium"),"Medium",IF(OR(H159:L159="Low"),"Low",""))))</f>
        <v/>
      </c>
    </row>
    <row r="160" spans="2:13">
      <c r="B160" s="3014"/>
      <c r="C160" s="3014"/>
      <c r="D160" s="3014"/>
      <c r="E160" s="3014"/>
      <c r="F160" s="3014"/>
      <c r="G160" s="3014"/>
      <c r="H160" s="3015" t="str">
        <f t="shared" si="2"/>
        <v/>
      </c>
      <c r="I160" s="3014"/>
      <c r="J160" s="3014"/>
      <c r="K160" s="3014"/>
      <c r="L160" s="3014"/>
      <c r="M160" s="3015" t="str">
        <f t="array" ref="M160">IF(OR(H160:L160="Very high"),"Very high",IF(OR(H160:L160="High"),"High", IF(OR(H160:L160="Medium"),"Medium",IF(OR(H160:L160="Low"),"Low",""))))</f>
        <v/>
      </c>
    </row>
    <row r="161" spans="2:13">
      <c r="B161" s="3014"/>
      <c r="C161" s="3014"/>
      <c r="D161" s="3014"/>
      <c r="E161" s="3014"/>
      <c r="F161" s="3014"/>
      <c r="G161" s="3014"/>
      <c r="H161" s="3015" t="str">
        <f t="shared" si="2"/>
        <v/>
      </c>
      <c r="I161" s="3014"/>
      <c r="J161" s="3014"/>
      <c r="K161" s="3014"/>
      <c r="L161" s="3014"/>
      <c r="M161" s="3015" t="str">
        <f t="array" ref="M161">IF(OR(H161:L161="Very high"),"Very high",IF(OR(H161:L161="High"),"High", IF(OR(H161:L161="Medium"),"Medium",IF(OR(H161:L161="Low"),"Low",""))))</f>
        <v/>
      </c>
    </row>
    <row r="162" spans="2:13">
      <c r="B162" s="3014"/>
      <c r="C162" s="3014"/>
      <c r="D162" s="3014"/>
      <c r="E162" s="3014"/>
      <c r="F162" s="3014"/>
      <c r="G162" s="3014"/>
      <c r="H162" s="3015" t="str">
        <f t="shared" si="2"/>
        <v/>
      </c>
      <c r="I162" s="3014"/>
      <c r="J162" s="3014"/>
      <c r="K162" s="3014"/>
      <c r="L162" s="3014"/>
      <c r="M162" s="3015" t="str">
        <f t="array" ref="M162">IF(OR(H162:L162="Very high"),"Very high",IF(OR(H162:L162="High"),"High", IF(OR(H162:L162="Medium"),"Medium",IF(OR(H162:L162="Low"),"Low",""))))</f>
        <v/>
      </c>
    </row>
    <row r="163" spans="2:13">
      <c r="B163" s="3014"/>
      <c r="C163" s="3014"/>
      <c r="D163" s="3014"/>
      <c r="E163" s="3014"/>
      <c r="F163" s="3014"/>
      <c r="G163" s="3014"/>
      <c r="H163" s="3015" t="str">
        <f t="shared" si="2"/>
        <v/>
      </c>
      <c r="I163" s="3014"/>
      <c r="J163" s="3014"/>
      <c r="K163" s="3014"/>
      <c r="L163" s="3014"/>
      <c r="M163" s="3015" t="str">
        <f t="array" ref="M163">IF(OR(H163:L163="Very high"),"Very high",IF(OR(H163:L163="High"),"High", IF(OR(H163:L163="Medium"),"Medium",IF(OR(H163:L163="Low"),"Low",""))))</f>
        <v/>
      </c>
    </row>
    <row r="164" spans="2:13">
      <c r="B164" s="3014"/>
      <c r="C164" s="3014"/>
      <c r="D164" s="3014"/>
      <c r="E164" s="3014"/>
      <c r="F164" s="3014"/>
      <c r="G164" s="3014"/>
      <c r="H164" s="3015" t="str">
        <f t="shared" si="2"/>
        <v/>
      </c>
      <c r="I164" s="3014"/>
      <c r="J164" s="3014"/>
      <c r="K164" s="3014"/>
      <c r="L164" s="3014"/>
      <c r="M164" s="3015" t="str">
        <f t="array" ref="M164">IF(OR(H164:L164="Very high"),"Very high",IF(OR(H164:L164="High"),"High", IF(OR(H164:L164="Medium"),"Medium",IF(OR(H164:L164="Low"),"Low",""))))</f>
        <v/>
      </c>
    </row>
    <row r="165" spans="2:13">
      <c r="B165" s="3014"/>
      <c r="C165" s="3014"/>
      <c r="D165" s="3014"/>
      <c r="E165" s="3014"/>
      <c r="F165" s="3014"/>
      <c r="G165" s="3014"/>
      <c r="H165" s="3015" t="str">
        <f t="shared" si="2"/>
        <v/>
      </c>
      <c r="I165" s="3014"/>
      <c r="J165" s="3014"/>
      <c r="K165" s="3014"/>
      <c r="L165" s="3014"/>
      <c r="M165" s="3015" t="str">
        <f t="array" ref="M165">IF(OR(H165:L165="Very high"),"Very high",IF(OR(H165:L165="High"),"High", IF(OR(H165:L165="Medium"),"Medium",IF(OR(H165:L165="Low"),"Low",""))))</f>
        <v/>
      </c>
    </row>
    <row r="166" spans="2:13">
      <c r="B166" s="3014"/>
      <c r="C166" s="3014"/>
      <c r="D166" s="3014"/>
      <c r="E166" s="3014"/>
      <c r="F166" s="3014"/>
      <c r="G166" s="3014"/>
      <c r="H166" s="3015" t="str">
        <f t="shared" si="2"/>
        <v/>
      </c>
      <c r="I166" s="3014"/>
      <c r="J166" s="3014"/>
      <c r="K166" s="3014"/>
      <c r="L166" s="3014"/>
      <c r="M166" s="3015" t="str">
        <f t="array" ref="M166">IF(OR(H166:L166="Very high"),"Very high",IF(OR(H166:L166="High"),"High", IF(OR(H166:L166="Medium"),"Medium",IF(OR(H166:L166="Low"),"Low",""))))</f>
        <v/>
      </c>
    </row>
    <row r="167" spans="2:13">
      <c r="B167" s="3014"/>
      <c r="C167" s="3014"/>
      <c r="D167" s="3014"/>
      <c r="E167" s="3014"/>
      <c r="F167" s="3014"/>
      <c r="G167" s="3014"/>
      <c r="H167" s="3015" t="str">
        <f t="shared" si="2"/>
        <v/>
      </c>
      <c r="I167" s="3014"/>
      <c r="J167" s="3014"/>
      <c r="K167" s="3014"/>
      <c r="L167" s="3014"/>
      <c r="M167" s="3015" t="str">
        <f t="array" ref="M167">IF(OR(H167:L167="Very high"),"Very high",IF(OR(H167:L167="High"),"High", IF(OR(H167:L167="Medium"),"Medium",IF(OR(H167:L167="Low"),"Low",""))))</f>
        <v/>
      </c>
    </row>
    <row r="168" spans="2:13">
      <c r="B168" s="3014"/>
      <c r="C168" s="3014"/>
      <c r="D168" s="3014"/>
      <c r="E168" s="3014"/>
      <c r="F168" s="3014"/>
      <c r="G168" s="3014"/>
      <c r="H168" s="3015" t="str">
        <f t="shared" si="2"/>
        <v/>
      </c>
      <c r="I168" s="3014"/>
      <c r="J168" s="3014"/>
      <c r="K168" s="3014"/>
      <c r="L168" s="3014"/>
      <c r="M168" s="3015" t="str">
        <f t="array" ref="M168">IF(OR(H168:L168="Very high"),"Very high",IF(OR(H168:L168="High"),"High", IF(OR(H168:L168="Medium"),"Medium",IF(OR(H168:L168="Low"),"Low",""))))</f>
        <v/>
      </c>
    </row>
    <row r="169" spans="2:13">
      <c r="B169" s="3014"/>
      <c r="C169" s="3014"/>
      <c r="D169" s="3014"/>
      <c r="E169" s="3014"/>
      <c r="F169" s="3014"/>
      <c r="G169" s="3014"/>
      <c r="H169" s="3015" t="str">
        <f t="shared" si="2"/>
        <v/>
      </c>
      <c r="I169" s="3014"/>
      <c r="J169" s="3014"/>
      <c r="K169" s="3014"/>
      <c r="L169" s="3014"/>
      <c r="M169" s="3015" t="str">
        <f t="array" ref="M169">IF(OR(H169:L169="Very high"),"Very high",IF(OR(H169:L169="High"),"High", IF(OR(H169:L169="Medium"),"Medium",IF(OR(H169:L169="Low"),"Low",""))))</f>
        <v/>
      </c>
    </row>
    <row r="170" spans="2:13">
      <c r="B170" s="3014"/>
      <c r="C170" s="3014"/>
      <c r="D170" s="3014"/>
      <c r="E170" s="3014"/>
      <c r="F170" s="3014"/>
      <c r="G170" s="3014"/>
      <c r="H170" s="3015" t="str">
        <f t="shared" si="2"/>
        <v/>
      </c>
      <c r="I170" s="3014"/>
      <c r="J170" s="3014"/>
      <c r="K170" s="3014"/>
      <c r="L170" s="3014"/>
      <c r="M170" s="3015" t="str">
        <f t="array" ref="M170">IF(OR(H170:L170="Very high"),"Very high",IF(OR(H170:L170="High"),"High", IF(OR(H170:L170="Medium"),"Medium",IF(OR(H170:L170="Low"),"Low",""))))</f>
        <v/>
      </c>
    </row>
    <row r="171" spans="2:13">
      <c r="B171" s="3014"/>
      <c r="C171" s="3014"/>
      <c r="D171" s="3014"/>
      <c r="E171" s="3014"/>
      <c r="F171" s="3014"/>
      <c r="G171" s="3014"/>
      <c r="H171" s="3015" t="str">
        <f t="shared" si="2"/>
        <v/>
      </c>
      <c r="I171" s="3014"/>
      <c r="J171" s="3014"/>
      <c r="K171" s="3014"/>
      <c r="L171" s="3014"/>
      <c r="M171" s="3015" t="str">
        <f t="array" ref="M171">IF(OR(H171:L171="Very high"),"Very high",IF(OR(H171:L171="High"),"High", IF(OR(H171:L171="Medium"),"Medium",IF(OR(H171:L171="Low"),"Low",""))))</f>
        <v/>
      </c>
    </row>
    <row r="172" spans="2:13">
      <c r="B172" s="3014"/>
      <c r="C172" s="3014"/>
      <c r="D172" s="3014"/>
      <c r="E172" s="3014"/>
      <c r="F172" s="3014"/>
      <c r="G172" s="3014"/>
      <c r="H172" s="3015" t="str">
        <f t="shared" si="2"/>
        <v/>
      </c>
      <c r="I172" s="3014"/>
      <c r="J172" s="3014"/>
      <c r="K172" s="3014"/>
      <c r="L172" s="3014"/>
      <c r="M172" s="3015" t="str">
        <f t="array" ref="M172">IF(OR(H172:L172="Very high"),"Very high",IF(OR(H172:L172="High"),"High", IF(OR(H172:L172="Medium"),"Medium",IF(OR(H172:L172="Low"),"Low",""))))</f>
        <v/>
      </c>
    </row>
    <row r="173" spans="2:13">
      <c r="B173" s="3014"/>
      <c r="C173" s="3014"/>
      <c r="D173" s="3014"/>
      <c r="E173" s="3014"/>
      <c r="F173" s="3014"/>
      <c r="G173" s="3014"/>
      <c r="H173" s="3015" t="str">
        <f t="shared" si="2"/>
        <v/>
      </c>
      <c r="I173" s="3014"/>
      <c r="J173" s="3014"/>
      <c r="K173" s="3014"/>
      <c r="L173" s="3014"/>
      <c r="M173" s="3015" t="str">
        <f t="array" ref="M173">IF(OR(H173:L173="Very high"),"Very high",IF(OR(H173:L173="High"),"High", IF(OR(H173:L173="Medium"),"Medium",IF(OR(H173:L173="Low"),"Low",""))))</f>
        <v/>
      </c>
    </row>
    <row r="174" spans="2:13">
      <c r="B174" s="3014"/>
      <c r="C174" s="3014"/>
      <c r="D174" s="3014"/>
      <c r="E174" s="3014"/>
      <c r="F174" s="3014"/>
      <c r="G174" s="3014"/>
      <c r="H174" s="3015" t="str">
        <f t="shared" si="2"/>
        <v/>
      </c>
      <c r="I174" s="3014"/>
      <c r="J174" s="3014"/>
      <c r="K174" s="3014"/>
      <c r="L174" s="3014"/>
      <c r="M174" s="3015" t="str">
        <f t="array" ref="M174">IF(OR(H174:L174="Very high"),"Very high",IF(OR(H174:L174="High"),"High", IF(OR(H174:L174="Medium"),"Medium",IF(OR(H174:L174="Low"),"Low",""))))</f>
        <v/>
      </c>
    </row>
    <row r="175" spans="2:13">
      <c r="B175" s="3014"/>
      <c r="C175" s="3014"/>
      <c r="D175" s="3014"/>
      <c r="E175" s="3014"/>
      <c r="F175" s="3014"/>
      <c r="G175" s="3014"/>
      <c r="H175" s="3015" t="str">
        <f t="shared" si="2"/>
        <v/>
      </c>
      <c r="I175" s="3014"/>
      <c r="J175" s="3014"/>
      <c r="K175" s="3014"/>
      <c r="L175" s="3014"/>
      <c r="M175" s="3015" t="str">
        <f t="array" ref="M175">IF(OR(H175:L175="Very high"),"Very high",IF(OR(H175:L175="High"),"High", IF(OR(H175:L175="Medium"),"Medium",IF(OR(H175:L175="Low"),"Low",""))))</f>
        <v/>
      </c>
    </row>
    <row r="176" spans="2:13">
      <c r="B176" s="3014"/>
      <c r="C176" s="3014"/>
      <c r="D176" s="3014"/>
      <c r="E176" s="3014"/>
      <c r="F176" s="3014"/>
      <c r="G176" s="3014"/>
      <c r="H176" s="3015" t="str">
        <f t="shared" si="2"/>
        <v/>
      </c>
      <c r="I176" s="3014"/>
      <c r="J176" s="3014"/>
      <c r="K176" s="3014"/>
      <c r="L176" s="3014"/>
      <c r="M176" s="3015" t="str">
        <f t="array" ref="M176">IF(OR(H176:L176="Very high"),"Very high",IF(OR(H176:L176="High"),"High", IF(OR(H176:L176="Medium"),"Medium",IF(OR(H176:L176="Low"),"Low",""))))</f>
        <v/>
      </c>
    </row>
    <row r="177" spans="2:13">
      <c r="B177" s="3014"/>
      <c r="C177" s="3014"/>
      <c r="D177" s="3014"/>
      <c r="E177" s="3014"/>
      <c r="F177" s="3014"/>
      <c r="G177" s="3014"/>
      <c r="H177" s="3015" t="str">
        <f t="shared" si="2"/>
        <v/>
      </c>
      <c r="I177" s="3014"/>
      <c r="J177" s="3014"/>
      <c r="K177" s="3014"/>
      <c r="L177" s="3014"/>
      <c r="M177" s="3015" t="str">
        <f t="array" ref="M177">IF(OR(H177:L177="Very high"),"Very high",IF(OR(H177:L177="High"),"High", IF(OR(H177:L177="Medium"),"Medium",IF(OR(H177:L177="Low"),"Low",""))))</f>
        <v/>
      </c>
    </row>
    <row r="178" spans="2:13">
      <c r="B178" s="3014"/>
      <c r="C178" s="3014"/>
      <c r="D178" s="3014"/>
      <c r="E178" s="3014"/>
      <c r="F178" s="3014"/>
      <c r="G178" s="3014"/>
      <c r="H178" s="3015" t="str">
        <f t="shared" si="2"/>
        <v/>
      </c>
      <c r="I178" s="3014"/>
      <c r="J178" s="3014"/>
      <c r="K178" s="3014"/>
      <c r="L178" s="3014"/>
      <c r="M178" s="3015" t="str">
        <f t="array" ref="M178">IF(OR(H178:L178="Very high"),"Very high",IF(OR(H178:L178="High"),"High", IF(OR(H178:L178="Medium"),"Medium",IF(OR(H178:L178="Low"),"Low",""))))</f>
        <v/>
      </c>
    </row>
    <row r="179" spans="2:13">
      <c r="B179" s="3014"/>
      <c r="C179" s="3014"/>
      <c r="D179" s="3014"/>
      <c r="E179" s="3014"/>
      <c r="F179" s="3014"/>
      <c r="G179" s="3014"/>
      <c r="H179" s="3015" t="str">
        <f t="shared" si="2"/>
        <v/>
      </c>
      <c r="I179" s="3014"/>
      <c r="J179" s="3014"/>
      <c r="K179" s="3014"/>
      <c r="L179" s="3014"/>
      <c r="M179" s="3015" t="str">
        <f t="array" ref="M179">IF(OR(H179:L179="Very high"),"Very high",IF(OR(H179:L179="High"),"High", IF(OR(H179:L179="Medium"),"Medium",IF(OR(H179:L179="Low"),"Low",""))))</f>
        <v/>
      </c>
    </row>
    <row r="180" spans="2:13">
      <c r="B180" s="3014"/>
      <c r="C180" s="3014"/>
      <c r="D180" s="3014"/>
      <c r="E180" s="3014"/>
      <c r="F180" s="3014"/>
      <c r="G180" s="3014"/>
      <c r="H180" s="3015" t="str">
        <f t="shared" si="2"/>
        <v/>
      </c>
      <c r="I180" s="3014"/>
      <c r="J180" s="3014"/>
      <c r="K180" s="3014"/>
      <c r="L180" s="3014"/>
      <c r="M180" s="3015" t="str">
        <f t="array" ref="M180">IF(OR(H180:L180="Very high"),"Very high",IF(OR(H180:L180="High"),"High", IF(OR(H180:L180="Medium"),"Medium",IF(OR(H180:L180="Low"),"Low",""))))</f>
        <v/>
      </c>
    </row>
    <row r="181" spans="2:13">
      <c r="B181" s="3014"/>
      <c r="C181" s="3014"/>
      <c r="D181" s="3014"/>
      <c r="E181" s="3014"/>
      <c r="F181" s="3014"/>
      <c r="G181" s="3014"/>
      <c r="H181" s="3015" t="str">
        <f t="shared" si="2"/>
        <v/>
      </c>
      <c r="I181" s="3014"/>
      <c r="J181" s="3014"/>
      <c r="K181" s="3014"/>
      <c r="L181" s="3014"/>
      <c r="M181" s="3015" t="str">
        <f t="array" ref="M181">IF(OR(H181:L181="Very high"),"Very high",IF(OR(H181:L181="High"),"High", IF(OR(H181:L181="Medium"),"Medium",IF(OR(H181:L181="Low"),"Low",""))))</f>
        <v/>
      </c>
    </row>
    <row r="182" spans="2:13">
      <c r="B182" s="3014"/>
      <c r="C182" s="3014"/>
      <c r="D182" s="3014"/>
      <c r="E182" s="3014"/>
      <c r="F182" s="3014"/>
      <c r="G182" s="3014"/>
      <c r="H182" s="3015" t="str">
        <f t="shared" si="2"/>
        <v/>
      </c>
      <c r="I182" s="3014"/>
      <c r="J182" s="3014"/>
      <c r="K182" s="3014"/>
      <c r="L182" s="3014"/>
      <c r="M182" s="3015" t="str">
        <f t="array" ref="M182">IF(OR(H182:L182="Very high"),"Very high",IF(OR(H182:L182="High"),"High", IF(OR(H182:L182="Medium"),"Medium",IF(OR(H182:L182="Low"),"Low",""))))</f>
        <v/>
      </c>
    </row>
    <row r="183" spans="2:13">
      <c r="B183" s="3014"/>
      <c r="C183" s="3014"/>
      <c r="D183" s="3014"/>
      <c r="E183" s="3014"/>
      <c r="F183" s="3014"/>
      <c r="G183" s="3014"/>
      <c r="H183" s="3015" t="str">
        <f t="shared" si="2"/>
        <v/>
      </c>
      <c r="I183" s="3014"/>
      <c r="J183" s="3014"/>
      <c r="K183" s="3014"/>
      <c r="L183" s="3014"/>
      <c r="M183" s="3015" t="str">
        <f t="array" ref="M183">IF(OR(H183:L183="Very high"),"Very high",IF(OR(H183:L183="High"),"High", IF(OR(H183:L183="Medium"),"Medium",IF(OR(H183:L183="Low"),"Low",""))))</f>
        <v/>
      </c>
    </row>
    <row r="184" spans="2:13">
      <c r="B184" s="3014"/>
      <c r="C184" s="3014"/>
      <c r="D184" s="3014"/>
      <c r="E184" s="3014"/>
      <c r="F184" s="3014"/>
      <c r="G184" s="3014"/>
      <c r="H184" s="3015" t="str">
        <f t="shared" si="2"/>
        <v/>
      </c>
      <c r="I184" s="3014"/>
      <c r="J184" s="3014"/>
      <c r="K184" s="3014"/>
      <c r="L184" s="3014"/>
      <c r="M184" s="3015" t="str">
        <f t="array" ref="M184">IF(OR(H184:L184="Very high"),"Very high",IF(OR(H184:L184="High"),"High", IF(OR(H184:L184="Medium"),"Medium",IF(OR(H184:L184="Low"),"Low",""))))</f>
        <v/>
      </c>
    </row>
    <row r="185" spans="2:13">
      <c r="B185" s="3014"/>
      <c r="C185" s="3014"/>
      <c r="D185" s="3014"/>
      <c r="E185" s="3014"/>
      <c r="F185" s="3014"/>
      <c r="G185" s="3014"/>
      <c r="H185" s="3015" t="str">
        <f t="shared" si="2"/>
        <v/>
      </c>
      <c r="I185" s="3014"/>
      <c r="J185" s="3014"/>
      <c r="K185" s="3014"/>
      <c r="L185" s="3014"/>
      <c r="M185" s="3015" t="str">
        <f t="array" ref="M185">IF(OR(H185:L185="Very high"),"Very high",IF(OR(H185:L185="High"),"High", IF(OR(H185:L185="Medium"),"Medium",IF(OR(H185:L185="Low"),"Low",""))))</f>
        <v/>
      </c>
    </row>
    <row r="186" spans="2:13">
      <c r="B186" s="3014"/>
      <c r="C186" s="3014"/>
      <c r="D186" s="3014"/>
      <c r="E186" s="3014"/>
      <c r="F186" s="3014"/>
      <c r="G186" s="3014"/>
      <c r="H186" s="3015" t="str">
        <f t="shared" si="2"/>
        <v/>
      </c>
      <c r="I186" s="3014"/>
      <c r="J186" s="3014"/>
      <c r="K186" s="3014"/>
      <c r="L186" s="3014"/>
      <c r="M186" s="3015" t="str">
        <f t="array" ref="M186">IF(OR(H186:L186="Very high"),"Very high",IF(OR(H186:L186="High"),"High", IF(OR(H186:L186="Medium"),"Medium",IF(OR(H186:L186="Low"),"Low",""))))</f>
        <v/>
      </c>
    </row>
    <row r="187" spans="2:13">
      <c r="B187" s="3014"/>
      <c r="C187" s="3014"/>
      <c r="D187" s="3014"/>
      <c r="E187" s="3014"/>
      <c r="F187" s="3014"/>
      <c r="G187" s="3014"/>
      <c r="H187" s="3015" t="str">
        <f t="shared" si="2"/>
        <v/>
      </c>
      <c r="I187" s="3014"/>
      <c r="J187" s="3014"/>
      <c r="K187" s="3014"/>
      <c r="L187" s="3014"/>
      <c r="M187" s="3015" t="str">
        <f t="array" ref="M187">IF(OR(H187:L187="Very high"),"Very high",IF(OR(H187:L187="High"),"High", IF(OR(H187:L187="Medium"),"Medium",IF(OR(H187:L187="Low"),"Low",""))))</f>
        <v/>
      </c>
    </row>
    <row r="188" spans="2:13">
      <c r="B188" s="3014"/>
      <c r="C188" s="3014"/>
      <c r="D188" s="3014"/>
      <c r="E188" s="3014"/>
      <c r="F188" s="3014"/>
      <c r="G188" s="3014"/>
      <c r="H188" s="3015" t="str">
        <f t="shared" si="2"/>
        <v/>
      </c>
      <c r="I188" s="3014"/>
      <c r="J188" s="3014"/>
      <c r="K188" s="3014"/>
      <c r="L188" s="3014"/>
      <c r="M188" s="3015" t="str">
        <f t="array" ref="M188">IF(OR(H188:L188="Very high"),"Very high",IF(OR(H188:L188="High"),"High", IF(OR(H188:L188="Medium"),"Medium",IF(OR(H188:L188="Low"),"Low",""))))</f>
        <v/>
      </c>
    </row>
    <row r="189" spans="2:13">
      <c r="B189" s="3014"/>
      <c r="C189" s="3014"/>
      <c r="D189" s="3014"/>
      <c r="E189" s="3014"/>
      <c r="F189" s="3014"/>
      <c r="G189" s="3014"/>
      <c r="H189" s="3015" t="str">
        <f t="shared" si="2"/>
        <v/>
      </c>
      <c r="I189" s="3014"/>
      <c r="J189" s="3014"/>
      <c r="K189" s="3014"/>
      <c r="L189" s="3014"/>
      <c r="M189" s="3015" t="str">
        <f t="array" ref="M189">IF(OR(H189:L189="Very high"),"Very high",IF(OR(H189:L189="High"),"High", IF(OR(H189:L189="Medium"),"Medium",IF(OR(H189:L189="Low"),"Low",""))))</f>
        <v/>
      </c>
    </row>
    <row r="190" spans="2:13">
      <c r="B190" s="3014"/>
      <c r="C190" s="3014"/>
      <c r="D190" s="3014"/>
      <c r="E190" s="3014"/>
      <c r="F190" s="3014"/>
      <c r="G190" s="3014"/>
      <c r="H190" s="3015" t="str">
        <f t="shared" si="2"/>
        <v/>
      </c>
      <c r="I190" s="3014"/>
      <c r="J190" s="3014"/>
      <c r="K190" s="3014"/>
      <c r="L190" s="3014"/>
      <c r="M190" s="3015" t="str">
        <f t="array" ref="M190">IF(OR(H190:L190="Very high"),"Very high",IF(OR(H190:L190="High"),"High", IF(OR(H190:L190="Medium"),"Medium",IF(OR(H190:L190="Low"),"Low",""))))</f>
        <v/>
      </c>
    </row>
    <row r="191" spans="2:13">
      <c r="B191" s="3014"/>
      <c r="C191" s="3014"/>
      <c r="D191" s="3014"/>
      <c r="E191" s="3014"/>
      <c r="F191" s="3014"/>
      <c r="G191" s="3014"/>
      <c r="H191" s="3015" t="str">
        <f t="shared" si="2"/>
        <v/>
      </c>
      <c r="I191" s="3014"/>
      <c r="J191" s="3014"/>
      <c r="K191" s="3014"/>
      <c r="L191" s="3014"/>
      <c r="M191" s="3015" t="str">
        <f t="array" ref="M191">IF(OR(H191:L191="Very high"),"Very high",IF(OR(H191:L191="High"),"High", IF(OR(H191:L191="Medium"),"Medium",IF(OR(H191:L191="Low"),"Low",""))))</f>
        <v/>
      </c>
    </row>
    <row r="192" spans="2:13">
      <c r="B192" s="3014"/>
      <c r="C192" s="3014"/>
      <c r="D192" s="3014"/>
      <c r="E192" s="3014"/>
      <c r="F192" s="3014"/>
      <c r="G192" s="3014"/>
      <c r="H192" s="3015" t="str">
        <f t="shared" si="2"/>
        <v/>
      </c>
      <c r="I192" s="3014"/>
      <c r="J192" s="3014"/>
      <c r="K192" s="3014"/>
      <c r="L192" s="3014"/>
      <c r="M192" s="3015" t="str">
        <f t="array" ref="M192">IF(OR(H192:L192="Very high"),"Very high",IF(OR(H192:L192="High"),"High", IF(OR(H192:L192="Medium"),"Medium",IF(OR(H192:L192="Low"),"Low",""))))</f>
        <v/>
      </c>
    </row>
    <row r="193" spans="2:13">
      <c r="B193" s="3014"/>
      <c r="C193" s="3014"/>
      <c r="D193" s="3014"/>
      <c r="E193" s="3014"/>
      <c r="F193" s="3014"/>
      <c r="G193" s="3014"/>
      <c r="H193" s="3015" t="str">
        <f t="shared" si="2"/>
        <v/>
      </c>
      <c r="I193" s="3014"/>
      <c r="J193" s="3014"/>
      <c r="K193" s="3014"/>
      <c r="L193" s="3014"/>
      <c r="M193" s="3015" t="str">
        <f t="array" ref="M193">IF(OR(H193:L193="Very high"),"Very high",IF(OR(H193:L193="High"),"High", IF(OR(H193:L193="Medium"),"Medium",IF(OR(H193:L193="Low"),"Low",""))))</f>
        <v/>
      </c>
    </row>
    <row r="194" spans="2:13">
      <c r="B194" s="3014"/>
      <c r="C194" s="3014"/>
      <c r="D194" s="3014"/>
      <c r="E194" s="3014"/>
      <c r="F194" s="3014"/>
      <c r="G194" s="3014"/>
      <c r="H194" s="3015" t="str">
        <f t="shared" si="2"/>
        <v/>
      </c>
      <c r="I194" s="3014"/>
      <c r="J194" s="3014"/>
      <c r="K194" s="3014"/>
      <c r="L194" s="3014"/>
      <c r="M194" s="3015" t="str">
        <f t="array" ref="M194">IF(OR(H194:L194="Very high"),"Very high",IF(OR(H194:L194="High"),"High", IF(OR(H194:L194="Medium"),"Medium",IF(OR(H194:L194="Low"),"Low",""))))</f>
        <v/>
      </c>
    </row>
    <row r="195" spans="2:13">
      <c r="B195" s="3014"/>
      <c r="C195" s="3014"/>
      <c r="D195" s="3014"/>
      <c r="E195" s="3014"/>
      <c r="F195" s="3014"/>
      <c r="G195" s="3014"/>
      <c r="H195" s="3015" t="str">
        <f t="shared" si="2"/>
        <v/>
      </c>
      <c r="I195" s="3014"/>
      <c r="J195" s="3014"/>
      <c r="K195" s="3014"/>
      <c r="L195" s="3014"/>
      <c r="M195" s="3015" t="str">
        <f t="array" ref="M195">IF(OR(H195:L195="Very high"),"Very high",IF(OR(H195:L195="High"),"High", IF(OR(H195:L195="Medium"),"Medium",IF(OR(H195:L195="Low"),"Low",""))))</f>
        <v/>
      </c>
    </row>
    <row r="196" spans="2:13">
      <c r="B196" s="3014"/>
      <c r="C196" s="3014"/>
      <c r="D196" s="3014"/>
      <c r="E196" s="3014"/>
      <c r="F196" s="3014"/>
      <c r="G196" s="3014"/>
      <c r="H196" s="3015" t="str">
        <f t="shared" si="2"/>
        <v/>
      </c>
      <c r="I196" s="3014"/>
      <c r="J196" s="3014"/>
      <c r="K196" s="3014"/>
      <c r="L196" s="3014"/>
      <c r="M196" s="3015" t="str">
        <f t="array" ref="M196">IF(OR(H196:L196="Very high"),"Very high",IF(OR(H196:L196="High"),"High", IF(OR(H196:L196="Medium"),"Medium",IF(OR(H196:L196="Low"),"Low",""))))</f>
        <v/>
      </c>
    </row>
    <row r="197" spans="2:13">
      <c r="B197" s="3014"/>
      <c r="C197" s="3014"/>
      <c r="D197" s="3014"/>
      <c r="E197" s="3014"/>
      <c r="F197" s="3014"/>
      <c r="G197" s="3014"/>
      <c r="H197" s="3015" t="str">
        <f t="shared" si="2"/>
        <v/>
      </c>
      <c r="I197" s="3014"/>
      <c r="J197" s="3014"/>
      <c r="K197" s="3014"/>
      <c r="L197" s="3014"/>
      <c r="M197" s="3015" t="str">
        <f t="array" ref="M197">IF(OR(H197:L197="Very high"),"Very high",IF(OR(H197:L197="High"),"High", IF(OR(H197:L197="Medium"),"Medium",IF(OR(H197:L197="Low"),"Low",""))))</f>
        <v/>
      </c>
    </row>
    <row r="198" spans="2:13">
      <c r="B198" s="3014"/>
      <c r="C198" s="3014"/>
      <c r="D198" s="3014"/>
      <c r="E198" s="3014"/>
      <c r="F198" s="3014"/>
      <c r="G198" s="3014"/>
      <c r="H198" s="3015" t="str">
        <f t="shared" si="2"/>
        <v/>
      </c>
      <c r="I198" s="3014"/>
      <c r="J198" s="3014"/>
      <c r="K198" s="3014"/>
      <c r="L198" s="3014"/>
      <c r="M198" s="3015" t="str">
        <f t="array" ref="M198">IF(OR(H198:L198="Very high"),"Very high",IF(OR(H198:L198="High"),"High", IF(OR(H198:L198="Medium"),"Medium",IF(OR(H198:L198="Low"),"Low",""))))</f>
        <v/>
      </c>
    </row>
    <row r="199" spans="2:13">
      <c r="B199" s="3014"/>
      <c r="C199" s="3014"/>
      <c r="D199" s="3014"/>
      <c r="E199" s="3014"/>
      <c r="F199" s="3014"/>
      <c r="G199" s="3014"/>
      <c r="H199" s="3015" t="str">
        <f t="shared" si="2"/>
        <v/>
      </c>
      <c r="I199" s="3014"/>
      <c r="J199" s="3014"/>
      <c r="K199" s="3014"/>
      <c r="L199" s="3014"/>
      <c r="M199" s="3015" t="str">
        <f t="array" ref="M199">IF(OR(H199:L199="Very high"),"Very high",IF(OR(H199:L199="High"),"High", IF(OR(H199:L199="Medium"),"Medium",IF(OR(H199:L199="Low"),"Low",""))))</f>
        <v/>
      </c>
    </row>
    <row r="200" spans="2:13">
      <c r="B200" s="3014"/>
      <c r="C200" s="3014"/>
      <c r="D200" s="3014"/>
      <c r="E200" s="3014"/>
      <c r="F200" s="3014"/>
      <c r="G200" s="3014"/>
      <c r="H200" s="3015" t="str">
        <f t="shared" si="2"/>
        <v/>
      </c>
      <c r="I200" s="3014"/>
      <c r="J200" s="3014"/>
      <c r="K200" s="3014"/>
      <c r="L200" s="3014"/>
      <c r="M200" s="3015" t="str">
        <f t="array" ref="M200">IF(OR(H200:L200="Very high"),"Very high",IF(OR(H200:L200="High"),"High", IF(OR(H200:L200="Medium"),"Medium",IF(OR(H200:L200="Low"),"Low",""))))</f>
        <v/>
      </c>
    </row>
    <row r="201" spans="2:13">
      <c r="B201" s="3014"/>
      <c r="C201" s="3014"/>
      <c r="D201" s="3014"/>
      <c r="E201" s="3014"/>
      <c r="F201" s="3014"/>
      <c r="G201" s="3014"/>
      <c r="H201" s="3015" t="str">
        <f t="shared" si="2"/>
        <v/>
      </c>
      <c r="I201" s="3014"/>
      <c r="J201" s="3014"/>
      <c r="K201" s="3014"/>
      <c r="L201" s="3014"/>
      <c r="M201" s="3015" t="str">
        <f t="array" ref="M201">IF(OR(H201:L201="Very high"),"Very high",IF(OR(H201:L201="High"),"High", IF(OR(H201:L201="Medium"),"Medium",IF(OR(H201:L201="Low"),"Low",""))))</f>
        <v/>
      </c>
    </row>
    <row r="202" spans="2:13">
      <c r="B202" s="3014"/>
      <c r="C202" s="3014"/>
      <c r="D202" s="3014"/>
      <c r="E202" s="3014"/>
      <c r="F202" s="3014"/>
      <c r="G202" s="3014"/>
      <c r="H202" s="3015" t="str">
        <f t="shared" si="2"/>
        <v/>
      </c>
      <c r="I202" s="3014"/>
      <c r="J202" s="3014"/>
      <c r="K202" s="3014"/>
      <c r="L202" s="3014"/>
      <c r="M202" s="3015" t="str">
        <f t="array" ref="M202">IF(OR(H202:L202="Very high"),"Very high",IF(OR(H202:L202="High"),"High", IF(OR(H202:L202="Medium"),"Medium",IF(OR(H202:L202="Low"),"Low",""))))</f>
        <v/>
      </c>
    </row>
    <row r="203" spans="2:13">
      <c r="B203" s="3014"/>
      <c r="C203" s="3014"/>
      <c r="D203" s="3014"/>
      <c r="E203" s="3014"/>
      <c r="F203" s="3014"/>
      <c r="G203" s="3014"/>
      <c r="H203" s="3015" t="str">
        <f t="shared" si="2"/>
        <v/>
      </c>
      <c r="I203" s="3014"/>
      <c r="J203" s="3014"/>
      <c r="K203" s="3014"/>
      <c r="L203" s="3014"/>
      <c r="M203" s="3015" t="str">
        <f t="array" ref="M203">IF(OR(H203:L203="Very high"),"Very high",IF(OR(H203:L203="High"),"High", IF(OR(H203:L203="Medium"),"Medium",IF(OR(H203:L203="Low"),"Low",""))))</f>
        <v/>
      </c>
    </row>
    <row r="204" spans="2:13">
      <c r="B204" s="3014"/>
      <c r="C204" s="3014"/>
      <c r="D204" s="3014"/>
      <c r="E204" s="3014"/>
      <c r="F204" s="3014"/>
      <c r="G204" s="3014"/>
      <c r="H204" s="3015" t="str">
        <f t="shared" ref="H204:H248" si="3">IF(OR(F204="Yes",G204="High"),"High",IF(G204="","",G204))</f>
        <v/>
      </c>
      <c r="I204" s="3014"/>
      <c r="J204" s="3014"/>
      <c r="K204" s="3014"/>
      <c r="L204" s="3014"/>
      <c r="M204" s="3015" t="str">
        <f t="array" ref="M204">IF(OR(H204:L204="Very high"),"Very high",IF(OR(H204:L204="High"),"High", IF(OR(H204:L204="Medium"),"Medium",IF(OR(H204:L204="Low"),"Low",""))))</f>
        <v/>
      </c>
    </row>
    <row r="205" spans="2:13">
      <c r="B205" s="3014"/>
      <c r="C205" s="3014"/>
      <c r="D205" s="3014"/>
      <c r="E205" s="3014"/>
      <c r="F205" s="3014"/>
      <c r="G205" s="3014"/>
      <c r="H205" s="3015" t="str">
        <f t="shared" si="3"/>
        <v/>
      </c>
      <c r="I205" s="3014"/>
      <c r="J205" s="3014"/>
      <c r="K205" s="3014"/>
      <c r="L205" s="3014"/>
      <c r="M205" s="3015" t="str">
        <f t="array" ref="M205">IF(OR(H205:L205="Very high"),"Very high",IF(OR(H205:L205="High"),"High", IF(OR(H205:L205="Medium"),"Medium",IF(OR(H205:L205="Low"),"Low",""))))</f>
        <v/>
      </c>
    </row>
    <row r="206" spans="2:13">
      <c r="B206" s="3014"/>
      <c r="C206" s="3014"/>
      <c r="D206" s="3014"/>
      <c r="E206" s="3014"/>
      <c r="F206" s="3014"/>
      <c r="G206" s="3014"/>
      <c r="H206" s="3015" t="str">
        <f t="shared" si="3"/>
        <v/>
      </c>
      <c r="I206" s="3014"/>
      <c r="J206" s="3014"/>
      <c r="K206" s="3014"/>
      <c r="L206" s="3014"/>
      <c r="M206" s="3015" t="str">
        <f t="array" ref="M206">IF(OR(H206:L206="Very high"),"Very high",IF(OR(H206:L206="High"),"High", IF(OR(H206:L206="Medium"),"Medium",IF(OR(H206:L206="Low"),"Low",""))))</f>
        <v/>
      </c>
    </row>
    <row r="207" spans="2:13">
      <c r="B207" s="3014"/>
      <c r="C207" s="3014"/>
      <c r="D207" s="3014"/>
      <c r="E207" s="3014"/>
      <c r="F207" s="3014"/>
      <c r="G207" s="3014"/>
      <c r="H207" s="3015" t="str">
        <f t="shared" si="3"/>
        <v/>
      </c>
      <c r="I207" s="3014"/>
      <c r="J207" s="3014"/>
      <c r="K207" s="3014"/>
      <c r="L207" s="3014"/>
      <c r="M207" s="3015" t="str">
        <f t="array" ref="M207">IF(OR(H207:L207="Very high"),"Very high",IF(OR(H207:L207="High"),"High", IF(OR(H207:L207="Medium"),"Medium",IF(OR(H207:L207="Low"),"Low",""))))</f>
        <v/>
      </c>
    </row>
    <row r="208" spans="2:13">
      <c r="B208" s="3014"/>
      <c r="C208" s="3014"/>
      <c r="D208" s="3014"/>
      <c r="E208" s="3014"/>
      <c r="F208" s="3014"/>
      <c r="G208" s="3014"/>
      <c r="H208" s="3015" t="str">
        <f t="shared" si="3"/>
        <v/>
      </c>
      <c r="I208" s="3014"/>
      <c r="J208" s="3014"/>
      <c r="K208" s="3014"/>
      <c r="L208" s="3014"/>
      <c r="M208" s="3015" t="str">
        <f t="array" ref="M208">IF(OR(H208:L208="Very high"),"Very high",IF(OR(H208:L208="High"),"High", IF(OR(H208:L208="Medium"),"Medium",IF(OR(H208:L208="Low"),"Low",""))))</f>
        <v/>
      </c>
    </row>
    <row r="209" spans="2:13">
      <c r="B209" s="3014"/>
      <c r="C209" s="3014"/>
      <c r="D209" s="3014"/>
      <c r="E209" s="3014"/>
      <c r="F209" s="3014"/>
      <c r="G209" s="3014"/>
      <c r="H209" s="3015" t="str">
        <f t="shared" si="3"/>
        <v/>
      </c>
      <c r="I209" s="3014"/>
      <c r="J209" s="3014"/>
      <c r="K209" s="3014"/>
      <c r="L209" s="3014"/>
      <c r="M209" s="3015" t="str">
        <f t="array" ref="M209">IF(OR(H209:L209="Very high"),"Very high",IF(OR(H209:L209="High"),"High", IF(OR(H209:L209="Medium"),"Medium",IF(OR(H209:L209="Low"),"Low",""))))</f>
        <v/>
      </c>
    </row>
    <row r="210" spans="2:13">
      <c r="B210" s="3014"/>
      <c r="C210" s="3014"/>
      <c r="D210" s="3014"/>
      <c r="E210" s="3014"/>
      <c r="F210" s="3014"/>
      <c r="G210" s="3014"/>
      <c r="H210" s="3015" t="str">
        <f t="shared" si="3"/>
        <v/>
      </c>
      <c r="I210" s="3014"/>
      <c r="J210" s="3014"/>
      <c r="K210" s="3014"/>
      <c r="L210" s="3014"/>
      <c r="M210" s="3015" t="str">
        <f t="array" ref="M210">IF(OR(H210:L210="Very high"),"Very high",IF(OR(H210:L210="High"),"High", IF(OR(H210:L210="Medium"),"Medium",IF(OR(H210:L210="Low"),"Low",""))))</f>
        <v/>
      </c>
    </row>
    <row r="211" spans="2:13">
      <c r="B211" s="3014"/>
      <c r="C211" s="3014"/>
      <c r="D211" s="3014"/>
      <c r="E211" s="3014"/>
      <c r="F211" s="3014"/>
      <c r="G211" s="3014"/>
      <c r="H211" s="3015" t="str">
        <f t="shared" si="3"/>
        <v/>
      </c>
      <c r="I211" s="3014"/>
      <c r="J211" s="3014"/>
      <c r="K211" s="3014"/>
      <c r="L211" s="3014"/>
      <c r="M211" s="3015" t="str">
        <f t="array" ref="M211">IF(OR(H211:L211="Very high"),"Very high",IF(OR(H211:L211="High"),"High", IF(OR(H211:L211="Medium"),"Medium",IF(OR(H211:L211="Low"),"Low",""))))</f>
        <v/>
      </c>
    </row>
    <row r="212" spans="2:13">
      <c r="B212" s="3014"/>
      <c r="C212" s="3014"/>
      <c r="D212" s="3014"/>
      <c r="E212" s="3014"/>
      <c r="F212" s="3014"/>
      <c r="G212" s="3014"/>
      <c r="H212" s="3015" t="str">
        <f t="shared" si="3"/>
        <v/>
      </c>
      <c r="I212" s="3014"/>
      <c r="J212" s="3014"/>
      <c r="K212" s="3014"/>
      <c r="L212" s="3014"/>
      <c r="M212" s="3015" t="str">
        <f t="array" ref="M212">IF(OR(H212:L212="Very high"),"Very high",IF(OR(H212:L212="High"),"High", IF(OR(H212:L212="Medium"),"Medium",IF(OR(H212:L212="Low"),"Low",""))))</f>
        <v/>
      </c>
    </row>
    <row r="213" spans="2:13">
      <c r="B213" s="3014"/>
      <c r="C213" s="3014"/>
      <c r="D213" s="3014"/>
      <c r="E213" s="3014"/>
      <c r="F213" s="3014"/>
      <c r="G213" s="3014"/>
      <c r="H213" s="3015" t="str">
        <f t="shared" si="3"/>
        <v/>
      </c>
      <c r="I213" s="3014"/>
      <c r="J213" s="3014"/>
      <c r="K213" s="3014"/>
      <c r="L213" s="3014"/>
      <c r="M213" s="3015" t="str">
        <f t="array" ref="M213">IF(OR(H213:L213="Very high"),"Very high",IF(OR(H213:L213="High"),"High", IF(OR(H213:L213="Medium"),"Medium",IF(OR(H213:L213="Low"),"Low",""))))</f>
        <v/>
      </c>
    </row>
    <row r="214" spans="2:13">
      <c r="B214" s="3014"/>
      <c r="C214" s="3014"/>
      <c r="D214" s="3014"/>
      <c r="E214" s="3014"/>
      <c r="F214" s="3014"/>
      <c r="G214" s="3014"/>
      <c r="H214" s="3015" t="str">
        <f t="shared" si="3"/>
        <v/>
      </c>
      <c r="I214" s="3014"/>
      <c r="J214" s="3014"/>
      <c r="K214" s="3014"/>
      <c r="L214" s="3014"/>
      <c r="M214" s="3015" t="str">
        <f t="array" ref="M214">IF(OR(H214:L214="Very high"),"Very high",IF(OR(H214:L214="High"),"High", IF(OR(H214:L214="Medium"),"Medium",IF(OR(H214:L214="Low"),"Low",""))))</f>
        <v/>
      </c>
    </row>
    <row r="215" spans="2:13">
      <c r="B215" s="3014"/>
      <c r="C215" s="3014"/>
      <c r="D215" s="3014"/>
      <c r="E215" s="3014"/>
      <c r="F215" s="3014"/>
      <c r="G215" s="3014"/>
      <c r="H215" s="3015" t="str">
        <f t="shared" si="3"/>
        <v/>
      </c>
      <c r="I215" s="3014"/>
      <c r="J215" s="3014"/>
      <c r="K215" s="3014"/>
      <c r="L215" s="3014"/>
      <c r="M215" s="3015" t="str">
        <f t="array" ref="M215">IF(OR(H215:L215="Very high"),"Very high",IF(OR(H215:L215="High"),"High", IF(OR(H215:L215="Medium"),"Medium",IF(OR(H215:L215="Low"),"Low",""))))</f>
        <v/>
      </c>
    </row>
    <row r="216" spans="2:13">
      <c r="B216" s="3014"/>
      <c r="C216" s="3014"/>
      <c r="D216" s="3014"/>
      <c r="E216" s="3014"/>
      <c r="F216" s="3014"/>
      <c r="G216" s="3014"/>
      <c r="H216" s="3015" t="str">
        <f t="shared" si="3"/>
        <v/>
      </c>
      <c r="I216" s="3014"/>
      <c r="J216" s="3014"/>
      <c r="K216" s="3014"/>
      <c r="L216" s="3014"/>
      <c r="M216" s="3015" t="str">
        <f t="array" ref="M216">IF(OR(H216:L216="Very high"),"Very high",IF(OR(H216:L216="High"),"High", IF(OR(H216:L216="Medium"),"Medium",IF(OR(H216:L216="Low"),"Low",""))))</f>
        <v/>
      </c>
    </row>
    <row r="217" spans="2:13">
      <c r="B217" s="3014"/>
      <c r="C217" s="3014"/>
      <c r="D217" s="3014"/>
      <c r="E217" s="3014"/>
      <c r="F217" s="3014"/>
      <c r="G217" s="3014"/>
      <c r="H217" s="3015" t="str">
        <f t="shared" si="3"/>
        <v/>
      </c>
      <c r="I217" s="3014"/>
      <c r="J217" s="3014"/>
      <c r="K217" s="3014"/>
      <c r="L217" s="3014"/>
      <c r="M217" s="3015" t="str">
        <f t="array" ref="M217">IF(OR(H217:L217="Very high"),"Very high",IF(OR(H217:L217="High"),"High", IF(OR(H217:L217="Medium"),"Medium",IF(OR(H217:L217="Low"),"Low",""))))</f>
        <v/>
      </c>
    </row>
    <row r="218" spans="2:13">
      <c r="B218" s="3014"/>
      <c r="C218" s="3014"/>
      <c r="D218" s="3014"/>
      <c r="E218" s="3014"/>
      <c r="F218" s="3014"/>
      <c r="G218" s="3014"/>
      <c r="H218" s="3015" t="str">
        <f t="shared" si="3"/>
        <v/>
      </c>
      <c r="I218" s="3014"/>
      <c r="J218" s="3014"/>
      <c r="K218" s="3014"/>
      <c r="L218" s="3014"/>
      <c r="M218" s="3015" t="str">
        <f t="array" ref="M218">IF(OR(H218:L218="Very high"),"Very high",IF(OR(H218:L218="High"),"High", IF(OR(H218:L218="Medium"),"Medium",IF(OR(H218:L218="Low"),"Low",""))))</f>
        <v/>
      </c>
    </row>
    <row r="219" spans="2:13">
      <c r="B219" s="3014"/>
      <c r="C219" s="3014"/>
      <c r="D219" s="3014"/>
      <c r="E219" s="3014"/>
      <c r="F219" s="3014"/>
      <c r="G219" s="3014"/>
      <c r="H219" s="3015" t="str">
        <f t="shared" si="3"/>
        <v/>
      </c>
      <c r="I219" s="3014"/>
      <c r="J219" s="3014"/>
      <c r="K219" s="3014"/>
      <c r="L219" s="3014"/>
      <c r="M219" s="3015" t="str">
        <f t="array" ref="M219">IF(OR(H219:L219="Very high"),"Very high",IF(OR(H219:L219="High"),"High", IF(OR(H219:L219="Medium"),"Medium",IF(OR(H219:L219="Low"),"Low",""))))</f>
        <v/>
      </c>
    </row>
    <row r="220" spans="2:13">
      <c r="B220" s="3014"/>
      <c r="C220" s="3014"/>
      <c r="D220" s="3014"/>
      <c r="E220" s="3014"/>
      <c r="F220" s="3014"/>
      <c r="G220" s="3014"/>
      <c r="H220" s="3015" t="str">
        <f t="shared" si="3"/>
        <v/>
      </c>
      <c r="I220" s="3014"/>
      <c r="J220" s="3014"/>
      <c r="K220" s="3014"/>
      <c r="L220" s="3014"/>
      <c r="M220" s="3015" t="str">
        <f t="array" ref="M220">IF(OR(H220:L220="Very high"),"Very high",IF(OR(H220:L220="High"),"High", IF(OR(H220:L220="Medium"),"Medium",IF(OR(H220:L220="Low"),"Low",""))))</f>
        <v/>
      </c>
    </row>
    <row r="221" spans="2:13">
      <c r="B221" s="3014"/>
      <c r="C221" s="3014"/>
      <c r="D221" s="3014"/>
      <c r="E221" s="3014"/>
      <c r="F221" s="3014"/>
      <c r="G221" s="3014"/>
      <c r="H221" s="3015" t="str">
        <f t="shared" si="3"/>
        <v/>
      </c>
      <c r="I221" s="3014"/>
      <c r="J221" s="3014"/>
      <c r="K221" s="3014"/>
      <c r="L221" s="3014"/>
      <c r="M221" s="3015" t="str">
        <f t="array" ref="M221">IF(OR(H221:L221="Very high"),"Very high",IF(OR(H221:L221="High"),"High", IF(OR(H221:L221="Medium"),"Medium",IF(OR(H221:L221="Low"),"Low",""))))</f>
        <v/>
      </c>
    </row>
    <row r="222" spans="2:13">
      <c r="B222" s="3014"/>
      <c r="C222" s="3014"/>
      <c r="D222" s="3014"/>
      <c r="E222" s="3014"/>
      <c r="F222" s="3014"/>
      <c r="G222" s="3014"/>
      <c r="H222" s="3015" t="str">
        <f t="shared" si="3"/>
        <v/>
      </c>
      <c r="I222" s="3014"/>
      <c r="J222" s="3014"/>
      <c r="K222" s="3014"/>
      <c r="L222" s="3014"/>
      <c r="M222" s="3015" t="str">
        <f t="array" ref="M222">IF(OR(H222:L222="Very high"),"Very high",IF(OR(H222:L222="High"),"High", IF(OR(H222:L222="Medium"),"Medium",IF(OR(H222:L222="Low"),"Low",""))))</f>
        <v/>
      </c>
    </row>
    <row r="223" spans="2:13">
      <c r="B223" s="3014"/>
      <c r="C223" s="3014"/>
      <c r="D223" s="3014"/>
      <c r="E223" s="3014"/>
      <c r="F223" s="3014"/>
      <c r="G223" s="3014"/>
      <c r="H223" s="3015" t="str">
        <f t="shared" si="3"/>
        <v/>
      </c>
      <c r="I223" s="3014"/>
      <c r="J223" s="3014"/>
      <c r="K223" s="3014"/>
      <c r="L223" s="3014"/>
      <c r="M223" s="3015" t="str">
        <f t="array" ref="M223">IF(OR(H223:L223="Very high"),"Very high",IF(OR(H223:L223="High"),"High", IF(OR(H223:L223="Medium"),"Medium",IF(OR(H223:L223="Low"),"Low",""))))</f>
        <v/>
      </c>
    </row>
    <row r="224" spans="2:13">
      <c r="B224" s="3014"/>
      <c r="C224" s="3014"/>
      <c r="D224" s="3014"/>
      <c r="E224" s="3014"/>
      <c r="F224" s="3014"/>
      <c r="G224" s="3014"/>
      <c r="H224" s="3015" t="str">
        <f t="shared" si="3"/>
        <v/>
      </c>
      <c r="I224" s="3014"/>
      <c r="J224" s="3014"/>
      <c r="K224" s="3014"/>
      <c r="L224" s="3014"/>
      <c r="M224" s="3015" t="str">
        <f t="array" ref="M224">IF(OR(H224:L224="Very high"),"Very high",IF(OR(H224:L224="High"),"High", IF(OR(H224:L224="Medium"),"Medium",IF(OR(H224:L224="Low"),"Low",""))))</f>
        <v/>
      </c>
    </row>
    <row r="225" spans="2:13">
      <c r="B225" s="3014"/>
      <c r="C225" s="3014"/>
      <c r="D225" s="3014"/>
      <c r="E225" s="3014"/>
      <c r="F225" s="3014"/>
      <c r="G225" s="3014"/>
      <c r="H225" s="3015" t="str">
        <f t="shared" si="3"/>
        <v/>
      </c>
      <c r="I225" s="3014"/>
      <c r="J225" s="3014"/>
      <c r="K225" s="3014"/>
      <c r="L225" s="3014"/>
      <c r="M225" s="3015" t="str">
        <f t="array" ref="M225">IF(OR(H225:L225="Very high"),"Very high",IF(OR(H225:L225="High"),"High", IF(OR(H225:L225="Medium"),"Medium",IF(OR(H225:L225="Low"),"Low",""))))</f>
        <v/>
      </c>
    </row>
    <row r="226" spans="2:13">
      <c r="B226" s="3014"/>
      <c r="C226" s="3014"/>
      <c r="D226" s="3014"/>
      <c r="E226" s="3014"/>
      <c r="F226" s="3014"/>
      <c r="G226" s="3014"/>
      <c r="H226" s="3015" t="str">
        <f t="shared" si="3"/>
        <v/>
      </c>
      <c r="I226" s="3014"/>
      <c r="J226" s="3014"/>
      <c r="K226" s="3014"/>
      <c r="L226" s="3014"/>
      <c r="M226" s="3015" t="str">
        <f t="array" ref="M226">IF(OR(H226:L226="Very high"),"Very high",IF(OR(H226:L226="High"),"High", IF(OR(H226:L226="Medium"),"Medium",IF(OR(H226:L226="Low"),"Low",""))))</f>
        <v/>
      </c>
    </row>
    <row r="227" spans="2:13">
      <c r="B227" s="3014"/>
      <c r="C227" s="3014"/>
      <c r="D227" s="3014"/>
      <c r="E227" s="3014"/>
      <c r="F227" s="3014"/>
      <c r="G227" s="3014"/>
      <c r="H227" s="3015" t="str">
        <f t="shared" si="3"/>
        <v/>
      </c>
      <c r="I227" s="3014"/>
      <c r="J227" s="3014"/>
      <c r="K227" s="3014"/>
      <c r="L227" s="3014"/>
      <c r="M227" s="3015" t="str">
        <f t="array" ref="M227">IF(OR(H227:L227="Very high"),"Very high",IF(OR(H227:L227="High"),"High", IF(OR(H227:L227="Medium"),"Medium",IF(OR(H227:L227="Low"),"Low",""))))</f>
        <v/>
      </c>
    </row>
    <row r="228" spans="2:13">
      <c r="B228" s="3014"/>
      <c r="C228" s="3014"/>
      <c r="D228" s="3014"/>
      <c r="E228" s="3014"/>
      <c r="F228" s="3014"/>
      <c r="G228" s="3014"/>
      <c r="H228" s="3015" t="str">
        <f t="shared" si="3"/>
        <v/>
      </c>
      <c r="I228" s="3014"/>
      <c r="J228" s="3014"/>
      <c r="K228" s="3014"/>
      <c r="L228" s="3014"/>
      <c r="M228" s="3015" t="str">
        <f t="array" ref="M228">IF(OR(H228:L228="Very high"),"Very high",IF(OR(H228:L228="High"),"High", IF(OR(H228:L228="Medium"),"Medium",IF(OR(H228:L228="Low"),"Low",""))))</f>
        <v/>
      </c>
    </row>
    <row r="229" spans="2:13">
      <c r="B229" s="3014"/>
      <c r="C229" s="3014"/>
      <c r="D229" s="3014"/>
      <c r="E229" s="3014"/>
      <c r="F229" s="3014"/>
      <c r="G229" s="3014"/>
      <c r="H229" s="3015" t="str">
        <f t="shared" si="3"/>
        <v/>
      </c>
      <c r="I229" s="3014"/>
      <c r="J229" s="3014"/>
      <c r="K229" s="3014"/>
      <c r="L229" s="3014"/>
      <c r="M229" s="3015" t="str">
        <f t="array" ref="M229">IF(OR(H229:L229="Very high"),"Very high",IF(OR(H229:L229="High"),"High", IF(OR(H229:L229="Medium"),"Medium",IF(OR(H229:L229="Low"),"Low",""))))</f>
        <v/>
      </c>
    </row>
    <row r="230" spans="2:13">
      <c r="B230" s="3014"/>
      <c r="C230" s="3014"/>
      <c r="D230" s="3014"/>
      <c r="E230" s="3014"/>
      <c r="F230" s="3014"/>
      <c r="G230" s="3014"/>
      <c r="H230" s="3015" t="str">
        <f t="shared" si="3"/>
        <v/>
      </c>
      <c r="I230" s="3014"/>
      <c r="J230" s="3014"/>
      <c r="K230" s="3014"/>
      <c r="L230" s="3014"/>
      <c r="M230" s="3015" t="str">
        <f t="array" ref="M230">IF(OR(H230:L230="Very high"),"Very high",IF(OR(H230:L230="High"),"High", IF(OR(H230:L230="Medium"),"Medium",IF(OR(H230:L230="Low"),"Low",""))))</f>
        <v/>
      </c>
    </row>
    <row r="231" spans="2:13">
      <c r="B231" s="3014"/>
      <c r="C231" s="3014"/>
      <c r="D231" s="3014"/>
      <c r="E231" s="3014"/>
      <c r="F231" s="3014"/>
      <c r="G231" s="3014"/>
      <c r="H231" s="3015" t="str">
        <f t="shared" si="3"/>
        <v/>
      </c>
      <c r="I231" s="3014"/>
      <c r="J231" s="3014"/>
      <c r="K231" s="3014"/>
      <c r="L231" s="3014"/>
      <c r="M231" s="3015" t="str">
        <f t="array" ref="M231">IF(OR(H231:L231="Very high"),"Very high",IF(OR(H231:L231="High"),"High", IF(OR(H231:L231="Medium"),"Medium",IF(OR(H231:L231="Low"),"Low",""))))</f>
        <v/>
      </c>
    </row>
    <row r="232" spans="2:13">
      <c r="B232" s="3014"/>
      <c r="C232" s="3014"/>
      <c r="D232" s="3014"/>
      <c r="E232" s="3014"/>
      <c r="F232" s="3014"/>
      <c r="G232" s="3014"/>
      <c r="H232" s="3015" t="str">
        <f t="shared" si="3"/>
        <v/>
      </c>
      <c r="I232" s="3014"/>
      <c r="J232" s="3014"/>
      <c r="K232" s="3014"/>
      <c r="L232" s="3014"/>
      <c r="M232" s="3015" t="str">
        <f t="array" ref="M232">IF(OR(H232:L232="Very high"),"Very high",IF(OR(H232:L232="High"),"High", IF(OR(H232:L232="Medium"),"Medium",IF(OR(H232:L232="Low"),"Low",""))))</f>
        <v/>
      </c>
    </row>
    <row r="233" spans="2:13">
      <c r="B233" s="3014"/>
      <c r="C233" s="3014"/>
      <c r="D233" s="3014"/>
      <c r="E233" s="3014"/>
      <c r="F233" s="3014"/>
      <c r="G233" s="3014"/>
      <c r="H233" s="3015" t="str">
        <f t="shared" si="3"/>
        <v/>
      </c>
      <c r="I233" s="3014"/>
      <c r="J233" s="3014"/>
      <c r="K233" s="3014"/>
      <c r="L233" s="3014"/>
      <c r="M233" s="3015" t="str">
        <f t="array" ref="M233">IF(OR(H233:L233="Very high"),"Very high",IF(OR(H233:L233="High"),"High", IF(OR(H233:L233="Medium"),"Medium",IF(OR(H233:L233="Low"),"Low",""))))</f>
        <v/>
      </c>
    </row>
    <row r="234" spans="2:13">
      <c r="B234" s="3014"/>
      <c r="C234" s="3014"/>
      <c r="D234" s="3014"/>
      <c r="E234" s="3014"/>
      <c r="F234" s="3014"/>
      <c r="G234" s="3014"/>
      <c r="H234" s="3015" t="str">
        <f t="shared" si="3"/>
        <v/>
      </c>
      <c r="I234" s="3014"/>
      <c r="J234" s="3014"/>
      <c r="K234" s="3014"/>
      <c r="L234" s="3014"/>
      <c r="M234" s="3015" t="str">
        <f t="array" ref="M234">IF(OR(H234:L234="Very high"),"Very high",IF(OR(H234:L234="High"),"High", IF(OR(H234:L234="Medium"),"Medium",IF(OR(H234:L234="Low"),"Low",""))))</f>
        <v/>
      </c>
    </row>
    <row r="235" spans="2:13">
      <c r="B235" s="3014"/>
      <c r="C235" s="3014"/>
      <c r="D235" s="3014"/>
      <c r="E235" s="3014"/>
      <c r="F235" s="3014"/>
      <c r="G235" s="3014"/>
      <c r="H235" s="3015" t="str">
        <f t="shared" si="3"/>
        <v/>
      </c>
      <c r="I235" s="3014"/>
      <c r="J235" s="3014"/>
      <c r="K235" s="3014"/>
      <c r="L235" s="3014"/>
      <c r="M235" s="3015" t="str">
        <f t="array" ref="M235">IF(OR(H235:L235="Very high"),"Very high",IF(OR(H235:L235="High"),"High", IF(OR(H235:L235="Medium"),"Medium",IF(OR(H235:L235="Low"),"Low",""))))</f>
        <v/>
      </c>
    </row>
    <row r="236" spans="2:13">
      <c r="B236" s="3014"/>
      <c r="C236" s="3014"/>
      <c r="D236" s="3014"/>
      <c r="E236" s="3014"/>
      <c r="F236" s="3014"/>
      <c r="G236" s="3014"/>
      <c r="H236" s="3015" t="str">
        <f t="shared" si="3"/>
        <v/>
      </c>
      <c r="I236" s="3014"/>
      <c r="J236" s="3014"/>
      <c r="K236" s="3014"/>
      <c r="L236" s="3014"/>
      <c r="M236" s="3015" t="str">
        <f t="array" ref="M236">IF(OR(H236:L236="Very high"),"Very high",IF(OR(H236:L236="High"),"High", IF(OR(H236:L236="Medium"),"Medium",IF(OR(H236:L236="Low"),"Low",""))))</f>
        <v/>
      </c>
    </row>
    <row r="237" spans="2:13">
      <c r="B237" s="3014"/>
      <c r="C237" s="3014"/>
      <c r="D237" s="3014"/>
      <c r="E237" s="3014"/>
      <c r="F237" s="3014"/>
      <c r="G237" s="3014"/>
      <c r="H237" s="3015" t="str">
        <f t="shared" si="3"/>
        <v/>
      </c>
      <c r="I237" s="3014"/>
      <c r="J237" s="3014"/>
      <c r="K237" s="3014"/>
      <c r="L237" s="3014"/>
      <c r="M237" s="3015" t="str">
        <f t="array" ref="M237">IF(OR(H237:L237="Very high"),"Very high",IF(OR(H237:L237="High"),"High", IF(OR(H237:L237="Medium"),"Medium",IF(OR(H237:L237="Low"),"Low",""))))</f>
        <v/>
      </c>
    </row>
    <row r="238" spans="2:13">
      <c r="B238" s="3014"/>
      <c r="C238" s="3014"/>
      <c r="D238" s="3014"/>
      <c r="E238" s="3014"/>
      <c r="F238" s="3014"/>
      <c r="G238" s="3014"/>
      <c r="H238" s="3015" t="str">
        <f t="shared" si="3"/>
        <v/>
      </c>
      <c r="I238" s="3014"/>
      <c r="J238" s="3014"/>
      <c r="K238" s="3014"/>
      <c r="L238" s="3014"/>
      <c r="M238" s="3015" t="str">
        <f t="array" ref="M238">IF(OR(H238:L238="Very high"),"Very high",IF(OR(H238:L238="High"),"High", IF(OR(H238:L238="Medium"),"Medium",IF(OR(H238:L238="Low"),"Low",""))))</f>
        <v/>
      </c>
    </row>
    <row r="239" spans="2:13">
      <c r="B239" s="3014"/>
      <c r="C239" s="3014"/>
      <c r="D239" s="3014"/>
      <c r="E239" s="3014"/>
      <c r="F239" s="3014"/>
      <c r="G239" s="3014"/>
      <c r="H239" s="3015" t="str">
        <f t="shared" si="3"/>
        <v/>
      </c>
      <c r="I239" s="3014"/>
      <c r="J239" s="3014"/>
      <c r="K239" s="3014"/>
      <c r="L239" s="3014"/>
      <c r="M239" s="3015" t="str">
        <f t="array" ref="M239">IF(OR(H239:L239="Very high"),"Very high",IF(OR(H239:L239="High"),"High", IF(OR(H239:L239="Medium"),"Medium",IF(OR(H239:L239="Low"),"Low",""))))</f>
        <v/>
      </c>
    </row>
    <row r="240" spans="2:13">
      <c r="B240" s="3014"/>
      <c r="C240" s="3014"/>
      <c r="D240" s="3014"/>
      <c r="E240" s="3014"/>
      <c r="F240" s="3014"/>
      <c r="G240" s="3014"/>
      <c r="H240" s="3015" t="str">
        <f t="shared" si="3"/>
        <v/>
      </c>
      <c r="I240" s="3014"/>
      <c r="J240" s="3014"/>
      <c r="K240" s="3014"/>
      <c r="L240" s="3014"/>
      <c r="M240" s="3015" t="str">
        <f t="array" ref="M240">IF(OR(H240:L240="Very high"),"Very high",IF(OR(H240:L240="High"),"High", IF(OR(H240:L240="Medium"),"Medium",IF(OR(H240:L240="Low"),"Low",""))))</f>
        <v/>
      </c>
    </row>
    <row r="241" spans="2:13">
      <c r="B241" s="3014"/>
      <c r="C241" s="3014"/>
      <c r="D241" s="3014"/>
      <c r="E241" s="3014"/>
      <c r="F241" s="3014"/>
      <c r="G241" s="3014"/>
      <c r="H241" s="3015" t="str">
        <f t="shared" si="3"/>
        <v/>
      </c>
      <c r="I241" s="3014"/>
      <c r="J241" s="3014"/>
      <c r="K241" s="3014"/>
      <c r="L241" s="3014"/>
      <c r="M241" s="3015" t="str">
        <f t="array" ref="M241">IF(OR(H241:L241="Very high"),"Very high",IF(OR(H241:L241="High"),"High", IF(OR(H241:L241="Medium"),"Medium",IF(OR(H241:L241="Low"),"Low",""))))</f>
        <v/>
      </c>
    </row>
    <row r="242" spans="2:13">
      <c r="B242" s="3014"/>
      <c r="C242" s="3014"/>
      <c r="D242" s="3014"/>
      <c r="E242" s="3014"/>
      <c r="F242" s="3014"/>
      <c r="G242" s="3014"/>
      <c r="H242" s="3015" t="str">
        <f t="shared" si="3"/>
        <v/>
      </c>
      <c r="I242" s="3014"/>
      <c r="J242" s="3014"/>
      <c r="K242" s="3014"/>
      <c r="L242" s="3014"/>
      <c r="M242" s="3015" t="str">
        <f t="array" ref="M242">IF(OR(H242:L242="Very high"),"Very high",IF(OR(H242:L242="High"),"High", IF(OR(H242:L242="Medium"),"Medium",IF(OR(H242:L242="Low"),"Low",""))))</f>
        <v/>
      </c>
    </row>
    <row r="243" spans="2:13">
      <c r="B243" s="3014"/>
      <c r="C243" s="3014"/>
      <c r="D243" s="3014"/>
      <c r="E243" s="3014"/>
      <c r="F243" s="3014"/>
      <c r="G243" s="3014"/>
      <c r="H243" s="3015" t="str">
        <f t="shared" si="3"/>
        <v/>
      </c>
      <c r="I243" s="3014"/>
      <c r="J243" s="3014"/>
      <c r="K243" s="3014"/>
      <c r="L243" s="3014"/>
      <c r="M243" s="3015" t="str">
        <f t="array" ref="M243">IF(OR(H243:L243="Very high"),"Very high",IF(OR(H243:L243="High"),"High", IF(OR(H243:L243="Medium"),"Medium",IF(OR(H243:L243="Low"),"Low",""))))</f>
        <v/>
      </c>
    </row>
    <row r="244" spans="2:13">
      <c r="B244" s="3014"/>
      <c r="C244" s="3014"/>
      <c r="D244" s="3014"/>
      <c r="E244" s="3014"/>
      <c r="F244" s="3014"/>
      <c r="G244" s="3014"/>
      <c r="H244" s="3015" t="str">
        <f t="shared" si="3"/>
        <v/>
      </c>
      <c r="I244" s="3014"/>
      <c r="J244" s="3014"/>
      <c r="K244" s="3014"/>
      <c r="L244" s="3014"/>
      <c r="M244" s="3015" t="str">
        <f t="array" ref="M244">IF(OR(H244:L244="Very high"),"Very high",IF(OR(H244:L244="High"),"High", IF(OR(H244:L244="Medium"),"Medium",IF(OR(H244:L244="Low"),"Low",""))))</f>
        <v/>
      </c>
    </row>
    <row r="245" spans="2:13">
      <c r="H245" s="3012" t="str">
        <f t="shared" si="3"/>
        <v/>
      </c>
      <c r="M245" s="3012" t="str">
        <f t="array" ref="M245">IF(OR(H245:L245="Very high"),"Very high",IF(OR(H245:L245="High"),"High", IF(OR(H245:L245="Medium"),"Medium",IF(OR(H245:L245="Low"),"Low",""))))</f>
        <v/>
      </c>
    </row>
    <row r="246" spans="2:13">
      <c r="H246" s="3012" t="str">
        <f t="shared" si="3"/>
        <v/>
      </c>
      <c r="M246" s="3012" t="str">
        <f t="array" ref="M246">IF(OR(H246:L246="Very high"),"Very high",IF(OR(H246:L246="High"),"High", IF(OR(H246:L246="Medium"),"Medium",IF(OR(H246:L246="Low"),"Low",""))))</f>
        <v/>
      </c>
    </row>
    <row r="247" spans="2:13">
      <c r="H247" s="3012" t="str">
        <f t="shared" si="3"/>
        <v/>
      </c>
      <c r="M247" s="3012" t="str">
        <f t="array" ref="M247">IF(OR(H247:L247="Very high"),"Very high",IF(OR(H247:L247="High"),"High", IF(OR(H247:L247="Medium"),"Medium",IF(OR(H247:L247="Low"),"Low",""))))</f>
        <v/>
      </c>
    </row>
    <row r="248" spans="2:13">
      <c r="H248" s="3012" t="str">
        <f t="shared" si="3"/>
        <v/>
      </c>
      <c r="M248" s="3012" t="str">
        <f t="array" ref="M248">IF(OR(H248:L248="Very high"),"Very high",IF(OR(H248:L248="High"),"High", IF(OR(H248:L248="Medium"),"Medium",IF(OR(H248:L248="Low"),"Low",""))))</f>
        <v/>
      </c>
    </row>
  </sheetData>
  <mergeCells count="3">
    <mergeCell ref="B9:E9"/>
    <mergeCell ref="F9:H9"/>
    <mergeCell ref="I9:L9"/>
  </mergeCells>
  <conditionalFormatting sqref="I249:M65282 I6:M10">
    <cfRule type="cellIs" dxfId="21" priority="9" stopIfTrue="1" operator="equal">
      <formula>1</formula>
    </cfRule>
    <cfRule type="cellIs" dxfId="20" priority="10" stopIfTrue="1" operator="equal">
      <formula>2</formula>
    </cfRule>
    <cfRule type="cellIs" dxfId="19" priority="11" stopIfTrue="1" operator="equal">
      <formula>3</formula>
    </cfRule>
  </conditionalFormatting>
  <conditionalFormatting sqref="H249:H65282 H6:H10">
    <cfRule type="cellIs" dxfId="18" priority="6" stopIfTrue="1" operator="equal">
      <formula>2</formula>
    </cfRule>
    <cfRule type="cellIs" dxfId="17" priority="7" stopIfTrue="1" operator="equal">
      <formula>3</formula>
    </cfRule>
    <cfRule type="cellIs" dxfId="16" priority="8" stopIfTrue="1" operator="equal">
      <formula>4</formula>
    </cfRule>
  </conditionalFormatting>
  <conditionalFormatting sqref="F245:F248">
    <cfRule type="containsText" dxfId="15" priority="5" stopIfTrue="1" operator="containsText" text="Yes">
      <formula>NOT(ISERROR(SEARCH("Yes",F245)))</formula>
    </cfRule>
  </conditionalFormatting>
  <conditionalFormatting sqref="G245:G246 G247:M248 H11:M246">
    <cfRule type="cellIs" dxfId="14" priority="1" stopIfTrue="1" operator="equal">
      <formula>"Low"</formula>
    </cfRule>
    <cfRule type="cellIs" dxfId="13" priority="2" stopIfTrue="1" operator="equal">
      <formula>"Medium"</formula>
    </cfRule>
    <cfRule type="cellIs" dxfId="12" priority="3" stopIfTrue="1" operator="equal">
      <formula>"High"</formula>
    </cfRule>
    <cfRule type="cellIs" dxfId="11" priority="4" stopIfTrue="1" operator="equal">
      <formula>"Very High"</formula>
    </cfRule>
  </conditionalFormatting>
  <dataValidations count="3">
    <dataValidation type="list" allowBlank="1" showInputMessage="1" showErrorMessage="1" sqref="J11:J248 I11:I244">
      <formula1>"Low,Medium,High"</formula1>
    </dataValidation>
    <dataValidation type="list" allowBlank="1" showInputMessage="1" showErrorMessage="1" sqref="K11:K248">
      <formula1>"Low,Medium,High,Very high"</formula1>
    </dataValidation>
    <dataValidation type="list" allowBlank="1" showInputMessage="1" showErrorMessage="1" sqref="F11:F248">
      <formula1>"No, Yes"</formula1>
    </dataValidation>
  </dataValidations>
  <pageMargins left="0.7" right="0.7" top="0.75" bottom="0.75" header="0.3" footer="0.3"/>
  <pageSetup paperSize="9" orientation="portrait" horizontalDpi="300" r:id="rId1"/>
</worksheet>
</file>

<file path=xl/worksheets/sheet11.xml><?xml version="1.0" encoding="utf-8"?>
<worksheet xmlns="http://schemas.openxmlformats.org/spreadsheetml/2006/main" xmlns:r="http://schemas.openxmlformats.org/officeDocument/2006/relationships">
  <sheetPr codeName="Sheet24">
    <tabColor theme="5" tint="0.59999389629810485"/>
    <pageSetUpPr fitToPage="1"/>
  </sheetPr>
  <dimension ref="A1:AB43"/>
  <sheetViews>
    <sheetView zoomScale="80" zoomScaleNormal="80" workbookViewId="0">
      <selection activeCell="A4" sqref="A4"/>
    </sheetView>
  </sheetViews>
  <sheetFormatPr defaultRowHeight="14.25"/>
  <cols>
    <col min="1" max="1" width="8.625" style="1" customWidth="1"/>
    <col min="2" max="2" width="49.75" style="1" bestFit="1" customWidth="1"/>
    <col min="3" max="3" width="11.875" style="1" customWidth="1"/>
    <col min="4" max="6" width="11.75" style="1" customWidth="1"/>
    <col min="7" max="7" width="14.625" style="1" customWidth="1"/>
    <col min="8" max="13" width="11.75" style="1" customWidth="1"/>
    <col min="14" max="14" width="15.375" style="1" customWidth="1"/>
    <col min="15" max="16" width="11.75" style="1" customWidth="1"/>
    <col min="17" max="18" width="11.875" style="1" customWidth="1"/>
    <col min="19" max="20" width="11.75" style="1" customWidth="1"/>
    <col min="21" max="21" width="15.125" style="1" bestFit="1" customWidth="1"/>
    <col min="22" max="23" width="11.75" style="1" customWidth="1"/>
    <col min="24" max="24" width="11.875" style="1" customWidth="1"/>
    <col min="25" max="27" width="9" style="1"/>
    <col min="28" max="28" width="11.25" style="1" bestFit="1" customWidth="1"/>
    <col min="29" max="16384" width="9" style="1"/>
  </cols>
  <sheetData>
    <row r="1" spans="1:24" s="65" customFormat="1" ht="24.75">
      <c r="A1" s="47" t="str">
        <f>'1.5 Net Debt 1'!A1</f>
        <v>Finance</v>
      </c>
    </row>
    <row r="2" spans="1:24" s="65" customFormat="1" ht="24.75">
      <c r="A2" s="44" t="str">
        <f>'1.5 Net Debt 1'!A2</f>
        <v xml:space="preserve">National Grid Electricity Transmission </v>
      </c>
    </row>
    <row r="3" spans="1:24" s="62" customFormat="1" ht="25.5" thickBot="1">
      <c r="A3" s="42" t="s">
        <v>250</v>
      </c>
    </row>
    <row r="4" spans="1:24" ht="12.75" customHeight="1">
      <c r="A4" s="25"/>
      <c r="B4" s="25"/>
      <c r="C4" s="519"/>
    </row>
    <row r="5" spans="1:24" ht="19.5">
      <c r="A5" s="518">
        <v>1.7</v>
      </c>
      <c r="B5" s="517" t="s">
        <v>729</v>
      </c>
    </row>
    <row r="6" spans="1:24" ht="12.75" customHeight="1">
      <c r="A6" s="516"/>
      <c r="B6" s="517"/>
    </row>
    <row r="7" spans="1:24" ht="18.75" customHeight="1">
      <c r="A7" s="516"/>
      <c r="B7" s="517"/>
      <c r="C7" s="3677" t="s">
        <v>728</v>
      </c>
      <c r="D7" s="3678"/>
      <c r="E7" s="3678"/>
      <c r="F7" s="3678"/>
      <c r="G7" s="3678"/>
      <c r="H7" s="3678"/>
      <c r="I7" s="3679"/>
      <c r="J7" s="3677" t="s">
        <v>727</v>
      </c>
      <c r="K7" s="3678"/>
      <c r="L7" s="3678"/>
      <c r="M7" s="3678"/>
      <c r="N7" s="3678"/>
      <c r="O7" s="3678"/>
      <c r="P7" s="3679"/>
      <c r="Q7" s="3677" t="s">
        <v>726</v>
      </c>
      <c r="R7" s="3678"/>
      <c r="S7" s="3678"/>
      <c r="T7" s="3678"/>
      <c r="U7" s="3678"/>
      <c r="V7" s="3678"/>
      <c r="W7" s="3679"/>
      <c r="X7" s="555" t="s">
        <v>8</v>
      </c>
    </row>
    <row r="8" spans="1:24" ht="53.25" customHeight="1">
      <c r="B8" s="3680" t="s">
        <v>725</v>
      </c>
      <c r="C8" s="557" t="s">
        <v>724</v>
      </c>
      <c r="D8" s="557" t="s">
        <v>723</v>
      </c>
      <c r="E8" s="557" t="s">
        <v>722</v>
      </c>
      <c r="F8" s="557" t="s">
        <v>721</v>
      </c>
      <c r="G8" s="556" t="s">
        <v>720</v>
      </c>
      <c r="H8" s="556" t="s">
        <v>719</v>
      </c>
      <c r="I8" s="555" t="s">
        <v>718</v>
      </c>
      <c r="J8" s="558" t="s">
        <v>724</v>
      </c>
      <c r="K8" s="557" t="s">
        <v>723</v>
      </c>
      <c r="L8" s="557" t="s">
        <v>722</v>
      </c>
      <c r="M8" s="557" t="s">
        <v>721</v>
      </c>
      <c r="N8" s="556" t="s">
        <v>720</v>
      </c>
      <c r="O8" s="556" t="s">
        <v>719</v>
      </c>
      <c r="P8" s="555" t="s">
        <v>718</v>
      </c>
      <c r="Q8" s="558" t="s">
        <v>724</v>
      </c>
      <c r="R8" s="557" t="s">
        <v>723</v>
      </c>
      <c r="S8" s="557" t="s">
        <v>722</v>
      </c>
      <c r="T8" s="557" t="s">
        <v>721</v>
      </c>
      <c r="U8" s="556" t="s">
        <v>720</v>
      </c>
      <c r="V8" s="556" t="s">
        <v>719</v>
      </c>
      <c r="W8" s="555" t="s">
        <v>718</v>
      </c>
      <c r="X8" s="555" t="s">
        <v>718</v>
      </c>
    </row>
    <row r="9" spans="1:24" ht="12.75" customHeight="1">
      <c r="B9" s="3681"/>
      <c r="C9" s="553" t="s">
        <v>717</v>
      </c>
      <c r="D9" s="553" t="s">
        <v>717</v>
      </c>
      <c r="E9" s="553" t="s">
        <v>717</v>
      </c>
      <c r="F9" s="553" t="s">
        <v>717</v>
      </c>
      <c r="G9" s="552"/>
      <c r="H9" s="552"/>
      <c r="I9" s="551" t="s">
        <v>717</v>
      </c>
      <c r="J9" s="554" t="s">
        <v>717</v>
      </c>
      <c r="K9" s="553" t="s">
        <v>717</v>
      </c>
      <c r="L9" s="553" t="s">
        <v>717</v>
      </c>
      <c r="M9" s="553" t="s">
        <v>717</v>
      </c>
      <c r="N9" s="552"/>
      <c r="O9" s="552"/>
      <c r="P9" s="551" t="s">
        <v>717</v>
      </c>
      <c r="Q9" s="554" t="s">
        <v>717</v>
      </c>
      <c r="R9" s="553" t="s">
        <v>717</v>
      </c>
      <c r="S9" s="553" t="s">
        <v>717</v>
      </c>
      <c r="T9" s="553" t="s">
        <v>717</v>
      </c>
      <c r="U9" s="552"/>
      <c r="V9" s="552"/>
      <c r="W9" s="551" t="s">
        <v>717</v>
      </c>
      <c r="X9" s="551" t="s">
        <v>717</v>
      </c>
    </row>
    <row r="10" spans="1:24" ht="12.75" customHeight="1">
      <c r="B10" s="549"/>
      <c r="C10" s="549"/>
      <c r="D10" s="549"/>
      <c r="E10" s="549"/>
      <c r="F10" s="549"/>
      <c r="G10" s="548"/>
      <c r="H10" s="548"/>
      <c r="I10" s="547"/>
      <c r="J10" s="550"/>
      <c r="K10" s="549"/>
      <c r="L10" s="549"/>
      <c r="M10" s="549"/>
      <c r="N10" s="548"/>
      <c r="O10" s="548"/>
      <c r="P10" s="547"/>
      <c r="Q10" s="550"/>
      <c r="R10" s="549"/>
      <c r="S10" s="549"/>
      <c r="T10" s="549"/>
      <c r="U10" s="548"/>
      <c r="V10" s="548"/>
      <c r="W10" s="547"/>
      <c r="X10" s="547"/>
    </row>
    <row r="11" spans="1:24" s="524" customFormat="1">
      <c r="B11" s="546"/>
      <c r="C11" s="538"/>
      <c r="D11" s="538"/>
      <c r="E11" s="539"/>
      <c r="F11" s="538"/>
      <c r="G11" s="537"/>
      <c r="H11" s="537"/>
      <c r="I11" s="536"/>
      <c r="J11" s="540"/>
      <c r="K11" s="538"/>
      <c r="L11" s="539"/>
      <c r="M11" s="538"/>
      <c r="N11" s="537"/>
      <c r="O11" s="537"/>
      <c r="P11" s="536"/>
      <c r="Q11" s="540"/>
      <c r="R11" s="538"/>
      <c r="S11" s="539"/>
      <c r="T11" s="538"/>
      <c r="U11" s="537"/>
      <c r="V11" s="537"/>
      <c r="W11" s="536"/>
      <c r="X11" s="536"/>
    </row>
    <row r="12" spans="1:24" s="524" customFormat="1" ht="16.5">
      <c r="B12" s="545" t="s">
        <v>716</v>
      </c>
      <c r="C12" s="538"/>
      <c r="D12" s="538"/>
      <c r="E12" s="539"/>
      <c r="F12" s="538"/>
      <c r="G12" s="537"/>
      <c r="H12" s="537"/>
      <c r="I12" s="536"/>
      <c r="J12" s="540"/>
      <c r="K12" s="538"/>
      <c r="L12" s="539"/>
      <c r="M12" s="538"/>
      <c r="N12" s="537"/>
      <c r="O12" s="537"/>
      <c r="P12" s="536"/>
      <c r="Q12" s="540"/>
      <c r="R12" s="538"/>
      <c r="S12" s="539"/>
      <c r="T12" s="538"/>
      <c r="U12" s="537"/>
      <c r="V12" s="537"/>
      <c r="W12" s="536"/>
      <c r="X12" s="536"/>
    </row>
    <row r="13" spans="1:24" s="524" customFormat="1">
      <c r="B13" s="544" t="s">
        <v>715</v>
      </c>
      <c r="C13" s="538"/>
      <c r="D13" s="538"/>
      <c r="E13" s="539">
        <f t="shared" ref="E13:E20" si="0">+C13-D13</f>
        <v>0</v>
      </c>
      <c r="F13" s="538"/>
      <c r="G13" s="537"/>
      <c r="H13" s="537"/>
      <c r="I13" s="536">
        <f t="shared" ref="I13:I20" si="1">+F13-E13</f>
        <v>0</v>
      </c>
      <c r="J13" s="540"/>
      <c r="K13" s="538"/>
      <c r="L13" s="539">
        <f t="shared" ref="L13:L20" si="2">+J13-K13</f>
        <v>0</v>
      </c>
      <c r="M13" s="538"/>
      <c r="N13" s="537"/>
      <c r="O13" s="537"/>
      <c r="P13" s="536">
        <f t="shared" ref="P13:P20" si="3">+M13-L13</f>
        <v>0</v>
      </c>
      <c r="Q13" s="540"/>
      <c r="R13" s="538"/>
      <c r="S13" s="539">
        <f>+Q13-R13</f>
        <v>0</v>
      </c>
      <c r="T13" s="538"/>
      <c r="U13" s="537"/>
      <c r="V13" s="537"/>
      <c r="W13" s="536">
        <f t="shared" ref="W13:W20" si="4">+T13-S13</f>
        <v>0</v>
      </c>
      <c r="X13" s="536">
        <f t="shared" ref="X13:X20" si="5">+I13+P13+W13</f>
        <v>0</v>
      </c>
    </row>
    <row r="14" spans="1:24" s="524" customFormat="1">
      <c r="B14" s="544" t="s">
        <v>714</v>
      </c>
      <c r="C14" s="538"/>
      <c r="D14" s="538"/>
      <c r="E14" s="539">
        <f t="shared" si="0"/>
        <v>0</v>
      </c>
      <c r="F14" s="538"/>
      <c r="G14" s="537"/>
      <c r="H14" s="537"/>
      <c r="I14" s="536">
        <f t="shared" si="1"/>
        <v>0</v>
      </c>
      <c r="J14" s="540"/>
      <c r="K14" s="538"/>
      <c r="L14" s="539">
        <f t="shared" si="2"/>
        <v>0</v>
      </c>
      <c r="M14" s="538"/>
      <c r="N14" s="537"/>
      <c r="O14" s="537"/>
      <c r="P14" s="536">
        <f t="shared" si="3"/>
        <v>0</v>
      </c>
      <c r="Q14" s="540"/>
      <c r="R14" s="538"/>
      <c r="S14" s="539">
        <f>+Q14-R14</f>
        <v>0</v>
      </c>
      <c r="T14" s="538"/>
      <c r="U14" s="537"/>
      <c r="V14" s="537"/>
      <c r="W14" s="536">
        <f t="shared" si="4"/>
        <v>0</v>
      </c>
      <c r="X14" s="536">
        <f t="shared" si="5"/>
        <v>0</v>
      </c>
    </row>
    <row r="15" spans="1:24" s="524" customFormat="1">
      <c r="B15" s="544" t="s">
        <v>713</v>
      </c>
      <c r="C15" s="538"/>
      <c r="D15" s="538"/>
      <c r="E15" s="539">
        <f t="shared" si="0"/>
        <v>0</v>
      </c>
      <c r="F15" s="538"/>
      <c r="G15" s="537"/>
      <c r="H15" s="537"/>
      <c r="I15" s="536">
        <f t="shared" si="1"/>
        <v>0</v>
      </c>
      <c r="J15" s="538"/>
      <c r="K15" s="537"/>
      <c r="L15" s="539">
        <f t="shared" si="2"/>
        <v>0</v>
      </c>
      <c r="M15" s="538"/>
      <c r="N15" s="537"/>
      <c r="O15" s="537"/>
      <c r="P15" s="536">
        <f t="shared" si="3"/>
        <v>0</v>
      </c>
      <c r="Q15" s="540"/>
      <c r="R15" s="538"/>
      <c r="S15" s="539">
        <f>+Q15-R15</f>
        <v>0</v>
      </c>
      <c r="T15" s="538"/>
      <c r="U15" s="537"/>
      <c r="V15" s="537"/>
      <c r="W15" s="536">
        <f t="shared" si="4"/>
        <v>0</v>
      </c>
      <c r="X15" s="536">
        <f t="shared" si="5"/>
        <v>0</v>
      </c>
    </row>
    <row r="16" spans="1:24" s="524" customFormat="1">
      <c r="B16" s="544" t="s">
        <v>712</v>
      </c>
      <c r="C16" s="538"/>
      <c r="D16" s="538"/>
      <c r="E16" s="539">
        <f t="shared" si="0"/>
        <v>0</v>
      </c>
      <c r="F16" s="538"/>
      <c r="G16" s="537"/>
      <c r="H16" s="537"/>
      <c r="I16" s="536">
        <f t="shared" si="1"/>
        <v>0</v>
      </c>
      <c r="J16" s="540"/>
      <c r="K16" s="538"/>
      <c r="L16" s="539">
        <f t="shared" si="2"/>
        <v>0</v>
      </c>
      <c r="M16" s="538"/>
      <c r="N16" s="537"/>
      <c r="O16" s="537"/>
      <c r="P16" s="536">
        <f t="shared" si="3"/>
        <v>0</v>
      </c>
      <c r="Q16" s="540"/>
      <c r="R16" s="538"/>
      <c r="S16" s="539">
        <f>+Q16-R16</f>
        <v>0</v>
      </c>
      <c r="T16" s="538"/>
      <c r="U16" s="537"/>
      <c r="V16" s="537"/>
      <c r="W16" s="536">
        <f t="shared" si="4"/>
        <v>0</v>
      </c>
      <c r="X16" s="536">
        <f t="shared" si="5"/>
        <v>0</v>
      </c>
    </row>
    <row r="17" spans="2:28" s="524" customFormat="1">
      <c r="B17" s="543"/>
      <c r="C17" s="538"/>
      <c r="D17" s="538">
        <v>0</v>
      </c>
      <c r="E17" s="539">
        <f t="shared" si="0"/>
        <v>0</v>
      </c>
      <c r="F17" s="538"/>
      <c r="G17" s="537"/>
      <c r="H17" s="537"/>
      <c r="I17" s="536">
        <f t="shared" si="1"/>
        <v>0</v>
      </c>
      <c r="J17" s="540"/>
      <c r="K17" s="538"/>
      <c r="L17" s="539">
        <f t="shared" si="2"/>
        <v>0</v>
      </c>
      <c r="M17" s="538"/>
      <c r="N17" s="537"/>
      <c r="O17" s="537"/>
      <c r="P17" s="536">
        <f t="shared" si="3"/>
        <v>0</v>
      </c>
      <c r="Q17" s="540"/>
      <c r="R17" s="538"/>
      <c r="S17" s="539">
        <f>+Q17-R17</f>
        <v>0</v>
      </c>
      <c r="T17" s="538"/>
      <c r="U17" s="537"/>
      <c r="V17" s="537"/>
      <c r="W17" s="536">
        <f t="shared" si="4"/>
        <v>0</v>
      </c>
      <c r="X17" s="536">
        <f t="shared" si="5"/>
        <v>0</v>
      </c>
    </row>
    <row r="18" spans="2:28" s="524" customFormat="1">
      <c r="B18" s="542"/>
      <c r="C18" s="538"/>
      <c r="D18" s="538"/>
      <c r="E18" s="539">
        <f t="shared" si="0"/>
        <v>0</v>
      </c>
      <c r="F18" s="538"/>
      <c r="G18" s="537"/>
      <c r="H18" s="537"/>
      <c r="I18" s="536">
        <f t="shared" si="1"/>
        <v>0</v>
      </c>
      <c r="J18" s="540"/>
      <c r="K18" s="538"/>
      <c r="L18" s="539">
        <f t="shared" si="2"/>
        <v>0</v>
      </c>
      <c r="M18" s="538"/>
      <c r="N18" s="537"/>
      <c r="O18" s="537"/>
      <c r="P18" s="536">
        <f t="shared" si="3"/>
        <v>0</v>
      </c>
      <c r="Q18" s="540"/>
      <c r="R18" s="538"/>
      <c r="S18" s="539"/>
      <c r="T18" s="538"/>
      <c r="U18" s="537"/>
      <c r="V18" s="537"/>
      <c r="W18" s="536">
        <f t="shared" si="4"/>
        <v>0</v>
      </c>
      <c r="X18" s="536">
        <f t="shared" si="5"/>
        <v>0</v>
      </c>
    </row>
    <row r="19" spans="2:28" s="524" customFormat="1">
      <c r="B19" s="542" t="s">
        <v>711</v>
      </c>
      <c r="C19" s="538"/>
      <c r="D19" s="538"/>
      <c r="E19" s="539">
        <f t="shared" si="0"/>
        <v>0</v>
      </c>
      <c r="F19" s="538"/>
      <c r="G19" s="537"/>
      <c r="H19" s="537"/>
      <c r="I19" s="536">
        <f t="shared" si="1"/>
        <v>0</v>
      </c>
      <c r="J19" s="540"/>
      <c r="K19" s="538"/>
      <c r="L19" s="539">
        <f t="shared" si="2"/>
        <v>0</v>
      </c>
      <c r="M19" s="538"/>
      <c r="N19" s="537"/>
      <c r="O19" s="537"/>
      <c r="P19" s="536">
        <f t="shared" si="3"/>
        <v>0</v>
      </c>
      <c r="Q19" s="540"/>
      <c r="R19" s="538"/>
      <c r="S19" s="539">
        <v>0</v>
      </c>
      <c r="T19" s="538"/>
      <c r="U19" s="537"/>
      <c r="V19" s="537"/>
      <c r="W19" s="536">
        <f t="shared" si="4"/>
        <v>0</v>
      </c>
      <c r="X19" s="536">
        <f t="shared" si="5"/>
        <v>0</v>
      </c>
    </row>
    <row r="20" spans="2:28" s="524" customFormat="1">
      <c r="B20" s="541"/>
      <c r="C20" s="538"/>
      <c r="D20" s="538"/>
      <c r="E20" s="539">
        <f t="shared" si="0"/>
        <v>0</v>
      </c>
      <c r="F20" s="538"/>
      <c r="G20" s="537"/>
      <c r="H20" s="537"/>
      <c r="I20" s="536">
        <f t="shared" si="1"/>
        <v>0</v>
      </c>
      <c r="J20" s="540"/>
      <c r="K20" s="538"/>
      <c r="L20" s="539">
        <f t="shared" si="2"/>
        <v>0</v>
      </c>
      <c r="M20" s="538"/>
      <c r="N20" s="537"/>
      <c r="O20" s="537"/>
      <c r="P20" s="536">
        <f t="shared" si="3"/>
        <v>0</v>
      </c>
      <c r="Q20" s="540"/>
      <c r="R20" s="538"/>
      <c r="S20" s="539">
        <f>+Q20-R20</f>
        <v>0</v>
      </c>
      <c r="T20" s="538"/>
      <c r="U20" s="537"/>
      <c r="V20" s="537"/>
      <c r="W20" s="536">
        <f t="shared" si="4"/>
        <v>0</v>
      </c>
      <c r="X20" s="536">
        <f t="shared" si="5"/>
        <v>0</v>
      </c>
    </row>
    <row r="21" spans="2:28" s="524" customFormat="1">
      <c r="B21" s="541"/>
      <c r="C21" s="538"/>
      <c r="D21" s="538"/>
      <c r="E21" s="539"/>
      <c r="F21" s="538"/>
      <c r="G21" s="537"/>
      <c r="H21" s="537"/>
      <c r="I21" s="536"/>
      <c r="J21" s="540"/>
      <c r="K21" s="538"/>
      <c r="L21" s="539"/>
      <c r="M21" s="538"/>
      <c r="N21" s="537"/>
      <c r="O21" s="537"/>
      <c r="P21" s="536"/>
      <c r="Q21" s="540"/>
      <c r="R21" s="538"/>
      <c r="S21" s="539"/>
      <c r="T21" s="538"/>
      <c r="U21" s="537"/>
      <c r="V21" s="537"/>
      <c r="W21" s="536"/>
      <c r="X21" s="536"/>
    </row>
    <row r="22" spans="2:28" s="531" customFormat="1">
      <c r="B22" s="535" t="s">
        <v>710</v>
      </c>
      <c r="C22" s="533">
        <f t="shared" ref="C22:X22" si="6">SUM(C13:C19)</f>
        <v>0</v>
      </c>
      <c r="D22" s="533">
        <f t="shared" si="6"/>
        <v>0</v>
      </c>
      <c r="E22" s="533">
        <f t="shared" si="6"/>
        <v>0</v>
      </c>
      <c r="F22" s="533">
        <f t="shared" si="6"/>
        <v>0</v>
      </c>
      <c r="G22" s="533">
        <f t="shared" si="6"/>
        <v>0</v>
      </c>
      <c r="H22" s="533">
        <f t="shared" si="6"/>
        <v>0</v>
      </c>
      <c r="I22" s="533">
        <f t="shared" si="6"/>
        <v>0</v>
      </c>
      <c r="J22" s="533">
        <f t="shared" si="6"/>
        <v>0</v>
      </c>
      <c r="K22" s="533">
        <f t="shared" si="6"/>
        <v>0</v>
      </c>
      <c r="L22" s="533">
        <f t="shared" si="6"/>
        <v>0</v>
      </c>
      <c r="M22" s="533">
        <f t="shared" si="6"/>
        <v>0</v>
      </c>
      <c r="N22" s="533">
        <f t="shared" si="6"/>
        <v>0</v>
      </c>
      <c r="O22" s="533">
        <f t="shared" si="6"/>
        <v>0</v>
      </c>
      <c r="P22" s="533">
        <f t="shared" si="6"/>
        <v>0</v>
      </c>
      <c r="Q22" s="533">
        <f t="shared" si="6"/>
        <v>0</v>
      </c>
      <c r="R22" s="533">
        <f t="shared" si="6"/>
        <v>0</v>
      </c>
      <c r="S22" s="533">
        <f t="shared" si="6"/>
        <v>0</v>
      </c>
      <c r="T22" s="533">
        <f t="shared" si="6"/>
        <v>0</v>
      </c>
      <c r="U22" s="533">
        <f t="shared" si="6"/>
        <v>0</v>
      </c>
      <c r="V22" s="533">
        <f t="shared" si="6"/>
        <v>0</v>
      </c>
      <c r="W22" s="533">
        <f t="shared" si="6"/>
        <v>0</v>
      </c>
      <c r="X22" s="533">
        <f t="shared" si="6"/>
        <v>0</v>
      </c>
      <c r="Y22" s="524"/>
      <c r="Z22" s="524"/>
      <c r="AA22" s="524"/>
      <c r="AB22" s="524"/>
    </row>
    <row r="23" spans="2:28" s="524" customFormat="1">
      <c r="B23" s="542"/>
      <c r="C23" s="538"/>
      <c r="D23" s="538"/>
      <c r="E23" s="539"/>
      <c r="F23" s="538"/>
      <c r="G23" s="537"/>
      <c r="H23" s="537"/>
      <c r="I23" s="536"/>
      <c r="J23" s="540"/>
      <c r="K23" s="538"/>
      <c r="L23" s="539"/>
      <c r="M23" s="538"/>
      <c r="N23" s="537"/>
      <c r="O23" s="537"/>
      <c r="P23" s="536"/>
      <c r="Q23" s="540"/>
      <c r="R23" s="538"/>
      <c r="S23" s="539"/>
      <c r="T23" s="538"/>
      <c r="U23" s="537"/>
      <c r="V23" s="537"/>
      <c r="W23" s="536"/>
      <c r="X23" s="536"/>
    </row>
    <row r="24" spans="2:28" s="524" customFormat="1" ht="16.5">
      <c r="B24" s="545" t="s">
        <v>709</v>
      </c>
      <c r="C24" s="538"/>
      <c r="D24" s="538"/>
      <c r="E24" s="539"/>
      <c r="F24" s="538"/>
      <c r="G24" s="537"/>
      <c r="H24" s="537"/>
      <c r="I24" s="536">
        <f t="shared" ref="I24:I31" si="7">+F24-E24</f>
        <v>0</v>
      </c>
      <c r="J24" s="540"/>
      <c r="K24" s="538"/>
      <c r="L24" s="539"/>
      <c r="M24" s="538"/>
      <c r="N24" s="537"/>
      <c r="O24" s="537"/>
      <c r="P24" s="536"/>
      <c r="Q24" s="540"/>
      <c r="R24" s="538"/>
      <c r="S24" s="539"/>
      <c r="T24" s="538"/>
      <c r="U24" s="537"/>
      <c r="V24" s="537"/>
      <c r="W24" s="536"/>
      <c r="X24" s="536">
        <f t="shared" ref="X24:X30" si="8">+I24+P24+W24</f>
        <v>0</v>
      </c>
    </row>
    <row r="25" spans="2:28" s="524" customFormat="1">
      <c r="B25" s="544"/>
      <c r="C25" s="538"/>
      <c r="D25" s="538"/>
      <c r="E25" s="539">
        <f>+C25-D25</f>
        <v>0</v>
      </c>
      <c r="F25" s="538"/>
      <c r="G25" s="537"/>
      <c r="H25" s="537"/>
      <c r="I25" s="536">
        <f t="shared" si="7"/>
        <v>0</v>
      </c>
      <c r="J25" s="540"/>
      <c r="K25" s="538"/>
      <c r="L25" s="539"/>
      <c r="M25" s="538"/>
      <c r="N25" s="537"/>
      <c r="O25" s="537"/>
      <c r="P25" s="536"/>
      <c r="Q25" s="540"/>
      <c r="R25" s="538"/>
      <c r="S25" s="539"/>
      <c r="T25" s="538"/>
      <c r="U25" s="537"/>
      <c r="V25" s="537"/>
      <c r="W25" s="536"/>
      <c r="X25" s="536">
        <f t="shared" si="8"/>
        <v>0</v>
      </c>
    </row>
    <row r="26" spans="2:28" s="524" customFormat="1">
      <c r="B26" s="544"/>
      <c r="C26" s="538"/>
      <c r="D26" s="538"/>
      <c r="E26" s="539">
        <f>+C26-D26</f>
        <v>0</v>
      </c>
      <c r="F26" s="538"/>
      <c r="G26" s="537"/>
      <c r="H26" s="537"/>
      <c r="I26" s="536">
        <f t="shared" si="7"/>
        <v>0</v>
      </c>
      <c r="J26" s="540"/>
      <c r="K26" s="538"/>
      <c r="L26" s="539">
        <f>+J26-K26</f>
        <v>0</v>
      </c>
      <c r="M26" s="538"/>
      <c r="N26" s="537"/>
      <c r="O26" s="537"/>
      <c r="P26" s="536">
        <f>+M26-L26</f>
        <v>0</v>
      </c>
      <c r="Q26" s="540">
        <v>0</v>
      </c>
      <c r="R26" s="538">
        <v>0</v>
      </c>
      <c r="S26" s="539">
        <f>+Q26-R26</f>
        <v>0</v>
      </c>
      <c r="T26" s="538">
        <v>0</v>
      </c>
      <c r="U26" s="537">
        <v>0</v>
      </c>
      <c r="V26" s="537">
        <v>0</v>
      </c>
      <c r="W26" s="536">
        <f>+T26-S26</f>
        <v>0</v>
      </c>
      <c r="X26" s="536">
        <f t="shared" si="8"/>
        <v>0</v>
      </c>
    </row>
    <row r="27" spans="2:28" s="524" customFormat="1">
      <c r="B27" s="544"/>
      <c r="C27" s="538"/>
      <c r="D27" s="538"/>
      <c r="E27" s="539">
        <f>+C27-D27</f>
        <v>0</v>
      </c>
      <c r="F27" s="538"/>
      <c r="G27" s="537"/>
      <c r="H27" s="537"/>
      <c r="I27" s="536">
        <f t="shared" si="7"/>
        <v>0</v>
      </c>
      <c r="J27" s="540"/>
      <c r="K27" s="538"/>
      <c r="L27" s="539">
        <f>+J27-K27</f>
        <v>0</v>
      </c>
      <c r="M27" s="538"/>
      <c r="N27" s="537"/>
      <c r="O27" s="537"/>
      <c r="P27" s="536">
        <f>+M27-L27</f>
        <v>0</v>
      </c>
      <c r="Q27" s="540">
        <v>0</v>
      </c>
      <c r="R27" s="538">
        <v>0</v>
      </c>
      <c r="S27" s="539">
        <f>+Q27-R27</f>
        <v>0</v>
      </c>
      <c r="T27" s="538">
        <v>0</v>
      </c>
      <c r="U27" s="537">
        <v>0</v>
      </c>
      <c r="V27" s="537">
        <v>0</v>
      </c>
      <c r="W27" s="536">
        <f>+T27-S27</f>
        <v>0</v>
      </c>
      <c r="X27" s="536">
        <f t="shared" si="8"/>
        <v>0</v>
      </c>
    </row>
    <row r="28" spans="2:28" s="524" customFormat="1">
      <c r="B28" s="543"/>
      <c r="C28" s="538"/>
      <c r="D28" s="538"/>
      <c r="E28" s="539">
        <f>+C28-D28</f>
        <v>0</v>
      </c>
      <c r="F28" s="538"/>
      <c r="G28" s="537"/>
      <c r="H28" s="537"/>
      <c r="I28" s="536">
        <f t="shared" si="7"/>
        <v>0</v>
      </c>
      <c r="J28" s="540"/>
      <c r="K28" s="538"/>
      <c r="L28" s="539">
        <f>+J28-K28</f>
        <v>0</v>
      </c>
      <c r="M28" s="538"/>
      <c r="N28" s="537"/>
      <c r="O28" s="537"/>
      <c r="P28" s="536">
        <f>+M28-L28</f>
        <v>0</v>
      </c>
      <c r="Q28" s="540">
        <v>0</v>
      </c>
      <c r="R28" s="538">
        <v>0</v>
      </c>
      <c r="S28" s="539">
        <f>+Q28-R28</f>
        <v>0</v>
      </c>
      <c r="T28" s="538">
        <v>0</v>
      </c>
      <c r="U28" s="537">
        <v>0</v>
      </c>
      <c r="V28" s="537">
        <v>0</v>
      </c>
      <c r="W28" s="536">
        <f>+T28-S28</f>
        <v>0</v>
      </c>
      <c r="X28" s="536">
        <f t="shared" si="8"/>
        <v>0</v>
      </c>
    </row>
    <row r="29" spans="2:28" s="524" customFormat="1">
      <c r="B29" s="543"/>
      <c r="C29" s="538"/>
      <c r="D29" s="538"/>
      <c r="E29" s="539">
        <f>+C29-D29</f>
        <v>0</v>
      </c>
      <c r="F29" s="538"/>
      <c r="G29" s="537"/>
      <c r="H29" s="537"/>
      <c r="I29" s="536">
        <f t="shared" si="7"/>
        <v>0</v>
      </c>
      <c r="J29" s="540"/>
      <c r="K29" s="538"/>
      <c r="L29" s="539">
        <f>+J29-K29</f>
        <v>0</v>
      </c>
      <c r="M29" s="538"/>
      <c r="N29" s="537"/>
      <c r="O29" s="537"/>
      <c r="P29" s="536">
        <f>+M29-L29</f>
        <v>0</v>
      </c>
      <c r="Q29" s="540">
        <v>0</v>
      </c>
      <c r="R29" s="538">
        <v>0</v>
      </c>
      <c r="S29" s="539">
        <f>+Q29-R29</f>
        <v>0</v>
      </c>
      <c r="T29" s="538">
        <v>0</v>
      </c>
      <c r="U29" s="537">
        <v>0</v>
      </c>
      <c r="V29" s="537">
        <v>0</v>
      </c>
      <c r="W29" s="536">
        <f>+T29-S29</f>
        <v>0</v>
      </c>
      <c r="X29" s="536">
        <f t="shared" si="8"/>
        <v>0</v>
      </c>
    </row>
    <row r="30" spans="2:28" s="524" customFormat="1">
      <c r="B30" s="542"/>
      <c r="C30" s="538"/>
      <c r="D30" s="538"/>
      <c r="E30" s="539"/>
      <c r="F30" s="538"/>
      <c r="G30" s="537"/>
      <c r="H30" s="537"/>
      <c r="I30" s="536">
        <f t="shared" si="7"/>
        <v>0</v>
      </c>
      <c r="J30" s="540"/>
      <c r="K30" s="538"/>
      <c r="L30" s="539">
        <f>+J30-K30</f>
        <v>0</v>
      </c>
      <c r="M30" s="538"/>
      <c r="N30" s="537"/>
      <c r="O30" s="537"/>
      <c r="P30" s="536">
        <f>+M30-L30</f>
        <v>0</v>
      </c>
      <c r="Q30" s="540">
        <v>0</v>
      </c>
      <c r="R30" s="538">
        <v>0</v>
      </c>
      <c r="S30" s="539">
        <f>+Q30-R30</f>
        <v>0</v>
      </c>
      <c r="T30" s="538">
        <v>0</v>
      </c>
      <c r="U30" s="537">
        <v>0</v>
      </c>
      <c r="V30" s="537">
        <v>0</v>
      </c>
      <c r="W30" s="536">
        <f>+T30-S30</f>
        <v>0</v>
      </c>
      <c r="X30" s="536">
        <f t="shared" si="8"/>
        <v>0</v>
      </c>
    </row>
    <row r="31" spans="2:28" s="524" customFormat="1">
      <c r="B31" s="541"/>
      <c r="C31" s="538"/>
      <c r="D31" s="538"/>
      <c r="E31" s="539"/>
      <c r="F31" s="538"/>
      <c r="G31" s="537"/>
      <c r="H31" s="537"/>
      <c r="I31" s="536">
        <f t="shared" si="7"/>
        <v>0</v>
      </c>
      <c r="J31" s="540"/>
      <c r="K31" s="538"/>
      <c r="L31" s="539"/>
      <c r="M31" s="538"/>
      <c r="N31" s="537"/>
      <c r="O31" s="537"/>
      <c r="P31" s="536"/>
      <c r="Q31" s="540"/>
      <c r="R31" s="538"/>
      <c r="S31" s="539"/>
      <c r="T31" s="538"/>
      <c r="U31" s="537"/>
      <c r="V31" s="537"/>
      <c r="W31" s="536"/>
      <c r="X31" s="536"/>
    </row>
    <row r="32" spans="2:28" s="531" customFormat="1">
      <c r="B32" s="535" t="s">
        <v>8</v>
      </c>
      <c r="C32" s="533">
        <f t="shared" ref="C32:X32" si="9">SUM(C22:C31)</f>
        <v>0</v>
      </c>
      <c r="D32" s="533">
        <f t="shared" si="9"/>
        <v>0</v>
      </c>
      <c r="E32" s="533">
        <f t="shared" si="9"/>
        <v>0</v>
      </c>
      <c r="F32" s="533">
        <f t="shared" si="9"/>
        <v>0</v>
      </c>
      <c r="G32" s="533">
        <f t="shared" si="9"/>
        <v>0</v>
      </c>
      <c r="H32" s="533">
        <f t="shared" si="9"/>
        <v>0</v>
      </c>
      <c r="I32" s="532">
        <f t="shared" si="9"/>
        <v>0</v>
      </c>
      <c r="J32" s="534">
        <f t="shared" si="9"/>
        <v>0</v>
      </c>
      <c r="K32" s="533">
        <f t="shared" si="9"/>
        <v>0</v>
      </c>
      <c r="L32" s="533">
        <f t="shared" si="9"/>
        <v>0</v>
      </c>
      <c r="M32" s="533">
        <f t="shared" si="9"/>
        <v>0</v>
      </c>
      <c r="N32" s="533">
        <f t="shared" si="9"/>
        <v>0</v>
      </c>
      <c r="O32" s="533">
        <f t="shared" si="9"/>
        <v>0</v>
      </c>
      <c r="P32" s="532">
        <f t="shared" si="9"/>
        <v>0</v>
      </c>
      <c r="Q32" s="534">
        <f t="shared" si="9"/>
        <v>0</v>
      </c>
      <c r="R32" s="533">
        <f t="shared" si="9"/>
        <v>0</v>
      </c>
      <c r="S32" s="533">
        <f t="shared" si="9"/>
        <v>0</v>
      </c>
      <c r="T32" s="533">
        <f t="shared" si="9"/>
        <v>0</v>
      </c>
      <c r="U32" s="533">
        <f t="shared" si="9"/>
        <v>0</v>
      </c>
      <c r="V32" s="533">
        <f t="shared" si="9"/>
        <v>0</v>
      </c>
      <c r="W32" s="532">
        <f t="shared" si="9"/>
        <v>0</v>
      </c>
      <c r="X32" s="532">
        <f t="shared" si="9"/>
        <v>0</v>
      </c>
      <c r="Y32" s="524"/>
      <c r="Z32" s="524"/>
      <c r="AA32" s="524"/>
      <c r="AB32" s="524"/>
    </row>
    <row r="33" spans="3:24" s="524" customFormat="1">
      <c r="C33" s="530"/>
      <c r="D33" s="530"/>
      <c r="E33" s="530"/>
      <c r="F33" s="530"/>
      <c r="G33" s="530"/>
      <c r="H33" s="530"/>
      <c r="I33" s="529" t="str">
        <f>IF(I22=F22-E22,"Ok","Error")</f>
        <v>Ok</v>
      </c>
      <c r="J33" s="527"/>
      <c r="K33" s="527"/>
      <c r="L33" s="527"/>
      <c r="M33" s="527"/>
      <c r="N33" s="527"/>
      <c r="O33" s="527"/>
      <c r="P33" s="528" t="str">
        <f>IF(P22=M22-L22,"Ok","Error")</f>
        <v>Ok</v>
      </c>
      <c r="W33" s="528"/>
    </row>
    <row r="34" spans="3:24" s="524" customFormat="1">
      <c r="I34" s="527"/>
    </row>
    <row r="35" spans="3:24" s="524" customFormat="1">
      <c r="H35" s="526"/>
      <c r="I35" s="525"/>
    </row>
    <row r="36" spans="3:24">
      <c r="I36" s="523"/>
    </row>
    <row r="37" spans="3:24" s="520" customFormat="1"/>
    <row r="38" spans="3:24" s="520" customFormat="1">
      <c r="C38" s="522"/>
      <c r="D38" s="522"/>
      <c r="E38" s="522"/>
      <c r="F38" s="522"/>
      <c r="G38" s="522"/>
      <c r="H38" s="522"/>
      <c r="I38" s="522"/>
      <c r="J38" s="522"/>
      <c r="K38" s="522"/>
      <c r="L38" s="522"/>
      <c r="M38" s="522"/>
      <c r="N38" s="522"/>
      <c r="O38" s="522"/>
      <c r="P38" s="522"/>
      <c r="Q38" s="522"/>
      <c r="R38" s="522"/>
      <c r="S38" s="522"/>
      <c r="T38" s="522"/>
      <c r="U38" s="522"/>
      <c r="V38" s="522"/>
      <c r="W38" s="522"/>
      <c r="X38" s="522"/>
    </row>
    <row r="39" spans="3:24" s="520" customFormat="1"/>
    <row r="40" spans="3:24" s="520" customFormat="1"/>
    <row r="41" spans="3:24" s="520" customFormat="1">
      <c r="C41" s="521"/>
      <c r="D41" s="521"/>
      <c r="E41" s="521"/>
      <c r="F41" s="521"/>
      <c r="G41" s="521"/>
      <c r="H41" s="521"/>
      <c r="I41" s="521"/>
      <c r="J41" s="521"/>
      <c r="K41" s="521"/>
      <c r="L41" s="521"/>
      <c r="M41" s="521"/>
      <c r="N41" s="521"/>
      <c r="O41" s="521"/>
      <c r="P41" s="521"/>
      <c r="Q41" s="521"/>
      <c r="R41" s="521"/>
      <c r="S41" s="521"/>
      <c r="T41" s="521"/>
      <c r="U41" s="521"/>
      <c r="V41" s="521"/>
      <c r="W41" s="521"/>
      <c r="X41" s="521"/>
    </row>
    <row r="42" spans="3:24" s="520" customFormat="1"/>
    <row r="43" spans="3:24" s="520" customFormat="1"/>
  </sheetData>
  <mergeCells count="4">
    <mergeCell ref="C7:I7"/>
    <mergeCell ref="B8:B9"/>
    <mergeCell ref="J7:P7"/>
    <mergeCell ref="Q7:W7"/>
  </mergeCells>
  <pageMargins left="0.74803149606299213" right="0.74803149606299213" top="0.98425196850393704" bottom="0.98425196850393704" header="0.51181102362204722" footer="0.51181102362204722"/>
  <pageSetup paperSize="8" scale="54" orientation="landscape" r:id="rId1"/>
  <headerFooter alignWithMargins="0">
    <oddFooter>&amp;L&amp;D&amp;T&amp;R&amp;F</oddFooter>
  </headerFooter>
  <legacyDrawing r:id="rId2"/>
</worksheet>
</file>

<file path=xl/worksheets/sheet110.xml><?xml version="1.0" encoding="utf-8"?>
<worksheet xmlns="http://schemas.openxmlformats.org/spreadsheetml/2006/main" xmlns:r="http://schemas.openxmlformats.org/officeDocument/2006/relationships">
  <sheetPr>
    <tabColor theme="2" tint="-0.249977111117893"/>
    <pageSetUpPr fitToPage="1"/>
  </sheetPr>
  <dimension ref="A1:XDJ499"/>
  <sheetViews>
    <sheetView showGridLines="0" topLeftCell="A5" zoomScale="80" zoomScaleNormal="80" workbookViewId="0">
      <selection activeCell="E140" sqref="E140"/>
    </sheetView>
  </sheetViews>
  <sheetFormatPr defaultColWidth="12.125" defaultRowHeight="14.25"/>
  <cols>
    <col min="1" max="1" width="10.125" style="3079" customWidth="1"/>
    <col min="2" max="2" width="7.625" style="3079" customWidth="1"/>
    <col min="3" max="3" width="23.375" style="3079" customWidth="1"/>
    <col min="4" max="4" width="10.875" style="3079" customWidth="1"/>
    <col min="5" max="10" width="10.375" style="3079" customWidth="1"/>
    <col min="11" max="11" width="9.625" style="3079" customWidth="1"/>
    <col min="12" max="13" width="11.5" style="3079" customWidth="1"/>
    <col min="14" max="15" width="12.125" style="3079" customWidth="1"/>
    <col min="16" max="17" width="12.125" style="3080" customWidth="1"/>
    <col min="18" max="18" width="11.125" style="3029" customWidth="1"/>
    <col min="19" max="20" width="12.125" style="3080" customWidth="1"/>
    <col min="21" max="22" width="11.125" style="3029" customWidth="1"/>
    <col min="23" max="16384" width="12.125" style="3079"/>
  </cols>
  <sheetData>
    <row r="1" spans="1:16338" s="3017" customFormat="1" ht="24.75">
      <c r="A1" s="2158" t="s">
        <v>155</v>
      </c>
      <c r="B1" s="2158"/>
      <c r="C1" s="2158"/>
      <c r="D1" s="2158"/>
      <c r="E1" s="2158"/>
      <c r="F1" s="2158"/>
      <c r="G1" s="2158"/>
      <c r="H1" s="2158"/>
      <c r="I1" s="2158"/>
      <c r="J1" s="2158"/>
      <c r="K1" s="2158"/>
      <c r="L1" s="2158"/>
      <c r="M1" s="2158"/>
      <c r="N1" s="2158"/>
      <c r="O1" s="2158"/>
      <c r="P1" s="2158"/>
      <c r="Q1" s="2158"/>
      <c r="R1" s="2158"/>
      <c r="S1" s="2158"/>
      <c r="T1" s="2158"/>
      <c r="U1" s="2158"/>
      <c r="V1" s="2158"/>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row>
    <row r="2" spans="1:16338" s="3017" customFormat="1" ht="24.75">
      <c r="A2" s="2159" t="s">
        <v>2745</v>
      </c>
      <c r="B2" s="2159"/>
      <c r="C2" s="2159"/>
      <c r="D2" s="2159"/>
      <c r="E2" s="2159"/>
      <c r="F2" s="2159"/>
      <c r="G2" s="2159"/>
      <c r="H2" s="2159"/>
      <c r="I2" s="2159"/>
      <c r="J2" s="2159"/>
      <c r="K2" s="2159"/>
      <c r="L2" s="2159"/>
      <c r="M2" s="2159"/>
      <c r="N2" s="2159"/>
      <c r="O2" s="2159"/>
      <c r="P2" s="2159"/>
      <c r="Q2" s="2159"/>
      <c r="R2" s="2159"/>
      <c r="S2" s="2159"/>
      <c r="T2" s="2159"/>
      <c r="U2" s="2159"/>
      <c r="V2" s="2159"/>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16"/>
      <c r="AZ2" s="3016"/>
      <c r="BA2" s="3016"/>
      <c r="BB2" s="3016"/>
      <c r="BC2" s="3016"/>
      <c r="BD2" s="3016"/>
      <c r="BE2" s="3016"/>
      <c r="BF2" s="3016"/>
      <c r="BG2" s="3016"/>
      <c r="BH2" s="3016"/>
      <c r="BI2" s="3016"/>
      <c r="BJ2" s="3016"/>
      <c r="BK2" s="3016"/>
      <c r="BL2" s="3016"/>
      <c r="BM2" s="3016"/>
      <c r="BN2" s="3016"/>
      <c r="BO2" s="3016"/>
      <c r="BP2" s="3016"/>
      <c r="BQ2" s="3016"/>
      <c r="BR2" s="3016"/>
      <c r="BS2" s="3016"/>
      <c r="BT2" s="3016"/>
      <c r="BU2" s="3016"/>
      <c r="BV2" s="3016"/>
      <c r="BW2" s="3016"/>
      <c r="BX2" s="3016"/>
      <c r="BY2" s="3016"/>
      <c r="BZ2" s="3016"/>
      <c r="CA2" s="3016"/>
      <c r="CB2" s="3016"/>
      <c r="CC2" s="3016"/>
      <c r="CD2" s="3016"/>
      <c r="CE2" s="3016"/>
      <c r="CF2" s="3016"/>
      <c r="CG2" s="3016"/>
      <c r="CH2" s="3016"/>
      <c r="CI2" s="3016"/>
      <c r="CJ2" s="3016"/>
      <c r="CK2" s="3016"/>
      <c r="CL2" s="3016"/>
      <c r="CM2" s="3016"/>
      <c r="CN2" s="3016"/>
      <c r="CO2" s="3016"/>
      <c r="CP2" s="3016"/>
      <c r="CQ2" s="3016"/>
      <c r="CR2" s="3016"/>
      <c r="CS2" s="3016"/>
      <c r="CT2" s="3016"/>
      <c r="CU2" s="3016"/>
      <c r="CV2" s="3016"/>
      <c r="CW2" s="3016"/>
      <c r="CX2" s="3016"/>
      <c r="CY2" s="3016"/>
      <c r="CZ2" s="3016"/>
      <c r="DA2" s="3016"/>
      <c r="DB2" s="3016"/>
      <c r="DC2" s="3016"/>
      <c r="DD2" s="3016"/>
      <c r="DE2" s="3016"/>
      <c r="DF2" s="3016"/>
      <c r="DG2" s="3016"/>
      <c r="DH2" s="3016"/>
      <c r="DI2" s="3016"/>
      <c r="DJ2" s="3016"/>
      <c r="DK2" s="3016"/>
      <c r="DL2" s="3016"/>
      <c r="DM2" s="3016"/>
      <c r="DN2" s="3016"/>
      <c r="DO2" s="3016"/>
      <c r="DP2" s="3016"/>
      <c r="DQ2" s="3016"/>
      <c r="DR2" s="3016"/>
      <c r="DS2" s="3016"/>
      <c r="DT2" s="3016"/>
      <c r="DU2" s="3016"/>
      <c r="DV2" s="3016"/>
      <c r="DW2" s="3016"/>
      <c r="DX2" s="3016"/>
      <c r="DY2" s="3016"/>
      <c r="DZ2" s="3016"/>
      <c r="EA2" s="3016"/>
      <c r="EB2" s="3016"/>
      <c r="EC2" s="3016"/>
      <c r="ED2" s="3016"/>
      <c r="EE2" s="3016"/>
      <c r="EF2" s="3016"/>
      <c r="EG2" s="3016"/>
      <c r="EH2" s="3016"/>
      <c r="EI2" s="3016"/>
      <c r="EJ2" s="3016"/>
      <c r="EK2" s="3016"/>
      <c r="EL2" s="3016"/>
      <c r="EM2" s="3016"/>
      <c r="EN2" s="3016"/>
      <c r="EO2" s="3016"/>
      <c r="EP2" s="3016"/>
      <c r="EQ2" s="3016"/>
      <c r="ER2" s="3016"/>
      <c r="ES2" s="3016"/>
      <c r="ET2" s="3016"/>
      <c r="EU2" s="3016"/>
      <c r="EV2" s="3016"/>
      <c r="EW2" s="3016"/>
      <c r="EX2" s="3016"/>
      <c r="EY2" s="3016"/>
      <c r="EZ2" s="3016"/>
      <c r="FA2" s="3016"/>
      <c r="FB2" s="3016"/>
      <c r="FC2" s="3016"/>
      <c r="FD2" s="3016"/>
      <c r="FE2" s="3016"/>
      <c r="FF2" s="3016"/>
      <c r="FG2" s="3016"/>
      <c r="FH2" s="3016"/>
      <c r="FI2" s="3016"/>
      <c r="FJ2" s="3016"/>
      <c r="FK2" s="3016"/>
      <c r="FL2" s="3016"/>
      <c r="FM2" s="3016"/>
      <c r="FN2" s="3016"/>
      <c r="FO2" s="3016"/>
      <c r="FP2" s="3016"/>
      <c r="FQ2" s="3016"/>
      <c r="FR2" s="3016"/>
      <c r="FS2" s="3016"/>
      <c r="FT2" s="3016"/>
      <c r="FU2" s="3016"/>
      <c r="FV2" s="3016"/>
      <c r="FW2" s="3016"/>
      <c r="FX2" s="3016"/>
      <c r="FY2" s="3016"/>
      <c r="FZ2" s="3016"/>
      <c r="GA2" s="3016"/>
      <c r="GB2" s="3016"/>
      <c r="GC2" s="3016"/>
      <c r="GD2" s="3016"/>
      <c r="GE2" s="3016"/>
      <c r="GF2" s="3016"/>
      <c r="GG2" s="3016"/>
      <c r="GH2" s="3016"/>
      <c r="GI2" s="3016"/>
      <c r="GJ2" s="3016"/>
      <c r="GK2" s="3016"/>
      <c r="GL2" s="3016"/>
      <c r="GM2" s="3016"/>
      <c r="GN2" s="3016"/>
      <c r="GO2" s="3016"/>
      <c r="GP2" s="3016"/>
      <c r="GQ2" s="3016"/>
      <c r="GR2" s="3016"/>
      <c r="GS2" s="3016"/>
      <c r="GT2" s="3016"/>
      <c r="GU2" s="3016"/>
      <c r="GV2" s="3016"/>
      <c r="GW2" s="3016"/>
      <c r="GX2" s="3016"/>
      <c r="GY2" s="3016"/>
      <c r="GZ2" s="3016"/>
      <c r="HA2" s="3016"/>
      <c r="HB2" s="3016"/>
    </row>
    <row r="3" spans="1:16338" s="3017" customFormat="1" ht="25.5" thickBot="1">
      <c r="A3" s="2161" t="s">
        <v>1288</v>
      </c>
      <c r="B3" s="2161"/>
      <c r="C3" s="2161"/>
      <c r="D3" s="2161"/>
      <c r="E3" s="2161"/>
      <c r="F3" s="2161"/>
      <c r="G3" s="2161"/>
      <c r="H3" s="2161"/>
      <c r="I3" s="2161"/>
      <c r="J3" s="2161"/>
      <c r="K3" s="2161"/>
      <c r="L3" s="2161"/>
      <c r="M3" s="2161"/>
      <c r="N3" s="2161"/>
      <c r="O3" s="2161"/>
      <c r="P3" s="2161"/>
      <c r="Q3" s="2161"/>
      <c r="R3" s="2161"/>
      <c r="S3" s="2161"/>
      <c r="T3" s="2161"/>
      <c r="U3" s="2161"/>
      <c r="V3" s="2161"/>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16"/>
      <c r="AZ3" s="3016"/>
      <c r="BA3" s="3016"/>
      <c r="BB3" s="3016"/>
      <c r="BC3" s="3016"/>
      <c r="BD3" s="3016"/>
      <c r="BE3" s="3016"/>
      <c r="BF3" s="3016"/>
      <c r="BG3" s="3016"/>
      <c r="BH3" s="3016"/>
      <c r="BI3" s="3016"/>
      <c r="BJ3" s="3016"/>
      <c r="BK3" s="3016"/>
      <c r="BL3" s="3016"/>
      <c r="BM3" s="3016"/>
      <c r="BN3" s="3016"/>
      <c r="BO3" s="3016"/>
      <c r="BP3" s="3016"/>
      <c r="BQ3" s="3016"/>
      <c r="BR3" s="3016"/>
      <c r="BS3" s="3016"/>
      <c r="BT3" s="3016"/>
      <c r="BU3" s="3016"/>
      <c r="BV3" s="3016"/>
      <c r="BW3" s="3016"/>
      <c r="BX3" s="3016"/>
      <c r="BY3" s="3016"/>
      <c r="BZ3" s="3016"/>
      <c r="CA3" s="3016"/>
      <c r="CB3" s="3016"/>
      <c r="CC3" s="3016"/>
      <c r="CD3" s="3016"/>
      <c r="CE3" s="3016"/>
      <c r="CF3" s="3016"/>
      <c r="CG3" s="3016"/>
      <c r="CH3" s="3016"/>
      <c r="CI3" s="3016"/>
      <c r="CJ3" s="3016"/>
      <c r="CK3" s="3016"/>
      <c r="CL3" s="3016"/>
      <c r="CM3" s="3016"/>
      <c r="CN3" s="3016"/>
      <c r="CO3" s="3016"/>
      <c r="CP3" s="3016"/>
      <c r="CQ3" s="3016"/>
      <c r="CR3" s="3016"/>
      <c r="CS3" s="3016"/>
      <c r="CT3" s="3016"/>
      <c r="CU3" s="3016"/>
      <c r="CV3" s="3016"/>
      <c r="CW3" s="3016"/>
      <c r="CX3" s="3016"/>
      <c r="CY3" s="3016"/>
      <c r="CZ3" s="3016"/>
      <c r="DA3" s="3016"/>
      <c r="DB3" s="3016"/>
      <c r="DC3" s="3016"/>
      <c r="DD3" s="3016"/>
      <c r="DE3" s="3016"/>
      <c r="DF3" s="3016"/>
      <c r="DG3" s="3016"/>
      <c r="DH3" s="3016"/>
      <c r="DI3" s="3016"/>
      <c r="DJ3" s="3016"/>
      <c r="DK3" s="3016"/>
      <c r="DL3" s="3016"/>
      <c r="DM3" s="3016"/>
      <c r="DN3" s="3016"/>
      <c r="DO3" s="3016"/>
      <c r="DP3" s="3016"/>
      <c r="DQ3" s="3016"/>
      <c r="DR3" s="3016"/>
      <c r="DS3" s="3016"/>
      <c r="DT3" s="3016"/>
      <c r="DU3" s="3016"/>
      <c r="DV3" s="3016"/>
      <c r="DW3" s="3016"/>
      <c r="DX3" s="3016"/>
      <c r="DY3" s="3016"/>
      <c r="DZ3" s="3016"/>
      <c r="EA3" s="3016"/>
      <c r="EB3" s="3016"/>
      <c r="EC3" s="3016"/>
      <c r="ED3" s="3016"/>
      <c r="EE3" s="3016"/>
      <c r="EF3" s="3016"/>
      <c r="EG3" s="3016"/>
      <c r="EH3" s="3016"/>
      <c r="EI3" s="3016"/>
      <c r="EJ3" s="3016"/>
      <c r="EK3" s="3016"/>
      <c r="EL3" s="3016"/>
      <c r="EM3" s="3016"/>
      <c r="EN3" s="3016"/>
      <c r="EO3" s="3016"/>
      <c r="EP3" s="3016"/>
      <c r="EQ3" s="3016"/>
      <c r="ER3" s="3016"/>
      <c r="ES3" s="3016"/>
      <c r="ET3" s="3016"/>
      <c r="EU3" s="3016"/>
      <c r="EV3" s="3016"/>
      <c r="EW3" s="3016"/>
      <c r="EX3" s="3016"/>
      <c r="EY3" s="3016"/>
      <c r="EZ3" s="3016"/>
      <c r="FA3" s="3016"/>
      <c r="FB3" s="3016"/>
      <c r="FC3" s="3016"/>
      <c r="FD3" s="3016"/>
      <c r="FE3" s="3016"/>
      <c r="FF3" s="3016"/>
      <c r="FG3" s="3016"/>
      <c r="FH3" s="3016"/>
      <c r="FI3" s="3016"/>
      <c r="FJ3" s="3016"/>
      <c r="FK3" s="3016"/>
      <c r="FL3" s="3016"/>
      <c r="FM3" s="3016"/>
      <c r="FN3" s="3016"/>
      <c r="FO3" s="3016"/>
      <c r="FP3" s="3016"/>
      <c r="FQ3" s="3016"/>
      <c r="FR3" s="3016"/>
      <c r="FS3" s="3016"/>
      <c r="FT3" s="3016"/>
      <c r="FU3" s="3016"/>
      <c r="FV3" s="3016"/>
      <c r="FW3" s="3016"/>
      <c r="FX3" s="3016"/>
      <c r="FY3" s="3016"/>
      <c r="FZ3" s="3016"/>
      <c r="GA3" s="3016"/>
      <c r="GB3" s="3016"/>
      <c r="GC3" s="3016"/>
      <c r="GD3" s="3016"/>
      <c r="GE3" s="3016"/>
      <c r="GF3" s="3016"/>
      <c r="GG3" s="3016"/>
      <c r="GH3" s="3016"/>
      <c r="GI3" s="3016"/>
      <c r="GJ3" s="3016"/>
      <c r="GK3" s="3016"/>
      <c r="GL3" s="3016"/>
      <c r="GM3" s="3016"/>
      <c r="GN3" s="3016"/>
      <c r="GO3" s="3016"/>
      <c r="GP3" s="3016"/>
      <c r="GQ3" s="3016"/>
      <c r="GR3" s="3016"/>
      <c r="GS3" s="3016"/>
      <c r="GT3" s="3016"/>
      <c r="GU3" s="3016"/>
      <c r="GV3" s="3016"/>
      <c r="GW3" s="3016"/>
      <c r="GX3" s="3016"/>
      <c r="GY3" s="3016"/>
      <c r="GZ3" s="3016"/>
      <c r="HA3" s="3016"/>
      <c r="HB3" s="3016"/>
    </row>
    <row r="4" spans="1:16338" s="2194" customFormat="1" ht="10.5">
      <c r="BD4" s="3018"/>
      <c r="BE4" s="3018"/>
      <c r="BF4" s="3018"/>
      <c r="BG4" s="3018"/>
      <c r="BH4" s="3018"/>
      <c r="BI4" s="3018"/>
      <c r="BJ4" s="3018"/>
      <c r="BK4" s="3018"/>
      <c r="BL4" s="3018"/>
      <c r="BM4" s="3018"/>
    </row>
    <row r="5" spans="1:16338" s="3023" customFormat="1" ht="19.5">
      <c r="A5" s="3019" t="s">
        <v>2746</v>
      </c>
      <c r="B5" s="3020" t="s">
        <v>2664</v>
      </c>
      <c r="C5" s="3021"/>
      <c r="D5" s="3022"/>
      <c r="E5" s="3022"/>
      <c r="F5" s="3022"/>
      <c r="G5" s="3022"/>
      <c r="H5" s="3022"/>
    </row>
    <row r="6" spans="1:16338" s="3031" customFormat="1" ht="20.25">
      <c r="A6" s="3024"/>
      <c r="B6" s="3025"/>
      <c r="C6" s="3025"/>
      <c r="D6" s="3026"/>
      <c r="E6" s="3027"/>
      <c r="F6" s="3027"/>
      <c r="G6" s="3027"/>
      <c r="H6" s="3027"/>
      <c r="I6" s="3027"/>
      <c r="J6" s="3027"/>
      <c r="K6" s="3027"/>
      <c r="L6" s="3028"/>
      <c r="M6" s="3028"/>
      <c r="N6" s="3028"/>
      <c r="O6" s="3028"/>
      <c r="P6" s="3028"/>
      <c r="Q6" s="3028"/>
      <c r="R6" s="3029"/>
      <c r="S6" s="3028"/>
      <c r="T6" s="3028"/>
      <c r="U6" s="3029"/>
      <c r="V6" s="3029"/>
      <c r="W6" s="3028"/>
      <c r="X6" s="3028"/>
      <c r="Y6" s="3030"/>
      <c r="Z6" s="3030"/>
      <c r="AA6" s="3030"/>
      <c r="AB6" s="3030"/>
      <c r="AE6" s="3032"/>
      <c r="AF6" s="3032"/>
      <c r="AG6" s="3032"/>
      <c r="AH6" s="3032"/>
      <c r="AI6" s="3032"/>
      <c r="AJ6" s="3032"/>
      <c r="AK6" s="3032"/>
      <c r="AL6" s="3032"/>
      <c r="AM6" s="3032"/>
      <c r="AN6" s="3032"/>
    </row>
    <row r="7" spans="1:16338" s="3031" customFormat="1" ht="12.75">
      <c r="A7" s="3033"/>
      <c r="B7" s="3033" t="s">
        <v>2715</v>
      </c>
      <c r="C7" s="3033"/>
      <c r="D7" s="3033"/>
      <c r="E7" s="3033"/>
      <c r="F7" s="3033"/>
      <c r="G7" s="3033"/>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3033"/>
      <c r="AU7" s="3033"/>
      <c r="AV7" s="3033"/>
      <c r="AW7" s="3033"/>
      <c r="AX7" s="3033"/>
      <c r="AY7" s="3033"/>
      <c r="AZ7" s="3033"/>
      <c r="BA7" s="3033"/>
      <c r="BB7" s="3033"/>
      <c r="BC7" s="3033"/>
      <c r="BD7" s="3033"/>
      <c r="BE7" s="3033"/>
      <c r="BF7" s="3033"/>
      <c r="BG7" s="3033"/>
      <c r="BH7" s="3033"/>
      <c r="BI7" s="3033"/>
      <c r="BJ7" s="3033"/>
      <c r="BK7" s="3033"/>
      <c r="BL7" s="3033"/>
      <c r="BM7" s="3033"/>
      <c r="BN7" s="3033"/>
      <c r="BO7" s="3033"/>
      <c r="BP7" s="3033"/>
      <c r="BQ7" s="3033"/>
      <c r="BR7" s="3033"/>
      <c r="BS7" s="3033"/>
      <c r="BT7" s="3033"/>
      <c r="BU7" s="3033"/>
      <c r="BV7" s="3033"/>
      <c r="BW7" s="3033"/>
      <c r="BX7" s="3033"/>
      <c r="BY7" s="3033"/>
      <c r="BZ7" s="3033"/>
      <c r="CA7" s="3033"/>
      <c r="CB7" s="3033"/>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033"/>
      <c r="EZ7" s="3033"/>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033"/>
      <c r="HX7" s="3033"/>
      <c r="HY7" s="3033"/>
      <c r="HZ7" s="3033"/>
      <c r="IA7" s="3033"/>
      <c r="IB7" s="3033"/>
      <c r="IC7" s="3033"/>
      <c r="ID7" s="3033"/>
      <c r="IE7" s="3033"/>
      <c r="IF7" s="3033"/>
      <c r="IG7" s="3033"/>
      <c r="IH7" s="3033"/>
      <c r="II7" s="3033"/>
      <c r="IJ7" s="3033"/>
      <c r="IK7" s="3033"/>
      <c r="IL7" s="3033"/>
      <c r="IM7" s="3033"/>
      <c r="IN7" s="3033"/>
      <c r="IO7" s="3033"/>
      <c r="IP7" s="3033"/>
      <c r="IQ7" s="3033"/>
      <c r="IR7" s="3033"/>
      <c r="IS7" s="3033"/>
      <c r="IT7" s="3033"/>
      <c r="IU7" s="3033"/>
      <c r="IV7" s="3033"/>
      <c r="IW7" s="3033"/>
      <c r="IX7" s="3033"/>
      <c r="IY7" s="3033"/>
      <c r="IZ7" s="3033"/>
      <c r="JA7" s="3033"/>
      <c r="JB7" s="3033"/>
      <c r="JC7" s="3033"/>
      <c r="JD7" s="3033"/>
      <c r="JE7" s="3033"/>
      <c r="JF7" s="3033"/>
      <c r="JG7" s="3033"/>
      <c r="JH7" s="3033"/>
      <c r="JI7" s="3033"/>
      <c r="JJ7" s="3033"/>
      <c r="JK7" s="3033"/>
      <c r="JL7" s="3033"/>
      <c r="JM7" s="3033"/>
      <c r="JN7" s="3033"/>
      <c r="JO7" s="3033"/>
      <c r="JP7" s="3033"/>
      <c r="JQ7" s="3033"/>
      <c r="JR7" s="3033"/>
      <c r="JS7" s="3033"/>
      <c r="JT7" s="3033"/>
      <c r="JU7" s="3033"/>
      <c r="JV7" s="3033"/>
      <c r="JW7" s="3033"/>
      <c r="JX7" s="3033"/>
      <c r="JY7" s="3033"/>
      <c r="JZ7" s="3033"/>
      <c r="KA7" s="3033"/>
      <c r="KB7" s="3033"/>
      <c r="KC7" s="3033"/>
      <c r="KD7" s="3033"/>
      <c r="KE7" s="3033"/>
      <c r="KF7" s="3033"/>
      <c r="KG7" s="3033"/>
      <c r="KH7" s="3033"/>
      <c r="KI7" s="3033"/>
      <c r="KJ7" s="3033"/>
      <c r="KK7" s="3033"/>
      <c r="KL7" s="3033"/>
      <c r="KM7" s="3033"/>
      <c r="KN7" s="3033"/>
      <c r="KO7" s="3033"/>
      <c r="KP7" s="3033"/>
      <c r="KQ7" s="3033"/>
      <c r="KR7" s="3033"/>
      <c r="KS7" s="3033"/>
      <c r="KT7" s="3033"/>
      <c r="KU7" s="3033"/>
      <c r="KV7" s="3033"/>
      <c r="KW7" s="3033"/>
      <c r="KX7" s="3033"/>
      <c r="KY7" s="3033"/>
      <c r="KZ7" s="3033"/>
      <c r="LA7" s="3033"/>
      <c r="LB7" s="3033"/>
      <c r="LC7" s="3033"/>
      <c r="LD7" s="3033"/>
      <c r="LE7" s="3033"/>
      <c r="LF7" s="3033"/>
      <c r="LG7" s="3033"/>
      <c r="LH7" s="3033"/>
      <c r="LI7" s="3033"/>
      <c r="LJ7" s="3033"/>
      <c r="LK7" s="3033"/>
      <c r="LL7" s="3033"/>
      <c r="LM7" s="3033"/>
      <c r="LN7" s="3033"/>
      <c r="LO7" s="3033"/>
      <c r="LP7" s="3033"/>
      <c r="LQ7" s="3033"/>
      <c r="LR7" s="3033"/>
      <c r="LS7" s="3033"/>
      <c r="LT7" s="3033"/>
      <c r="LU7" s="3033"/>
      <c r="LV7" s="3033"/>
      <c r="LW7" s="3033"/>
      <c r="LX7" s="3033"/>
      <c r="LY7" s="3033"/>
      <c r="LZ7" s="3033"/>
      <c r="MA7" s="3033"/>
      <c r="MB7" s="3033"/>
      <c r="MC7" s="3033"/>
      <c r="MD7" s="3033"/>
      <c r="ME7" s="3033"/>
      <c r="MF7" s="3033"/>
      <c r="MG7" s="3033"/>
      <c r="MH7" s="3033"/>
      <c r="MI7" s="3033"/>
      <c r="MJ7" s="3033"/>
      <c r="MK7" s="3033"/>
      <c r="ML7" s="3033"/>
      <c r="MM7" s="3033"/>
      <c r="MN7" s="3033"/>
      <c r="MO7" s="3033"/>
      <c r="MP7" s="3033"/>
      <c r="MQ7" s="3033"/>
      <c r="MR7" s="3033"/>
      <c r="MS7" s="3033"/>
      <c r="MT7" s="3033"/>
      <c r="MU7" s="3033"/>
      <c r="MV7" s="3033"/>
      <c r="MW7" s="3033"/>
      <c r="MX7" s="3033"/>
      <c r="MY7" s="3033"/>
      <c r="MZ7" s="3033"/>
      <c r="NA7" s="3033"/>
      <c r="NB7" s="3033"/>
      <c r="NC7" s="3033"/>
      <c r="ND7" s="3033"/>
      <c r="NE7" s="3033"/>
      <c r="NF7" s="3033"/>
      <c r="NG7" s="3033"/>
      <c r="NH7" s="3033"/>
      <c r="NI7" s="3033"/>
      <c r="NJ7" s="3033"/>
      <c r="NK7" s="3033"/>
      <c r="NL7" s="3033"/>
      <c r="NM7" s="3033"/>
      <c r="NN7" s="3033"/>
      <c r="NO7" s="3033"/>
      <c r="NP7" s="3033"/>
      <c r="NQ7" s="3033"/>
      <c r="NR7" s="3033"/>
      <c r="NS7" s="3033"/>
      <c r="NT7" s="3033"/>
      <c r="NU7" s="3033"/>
      <c r="NV7" s="3033"/>
      <c r="NW7" s="3033"/>
      <c r="NX7" s="3033"/>
      <c r="NY7" s="3033"/>
      <c r="NZ7" s="3033"/>
      <c r="OA7" s="3033"/>
      <c r="OB7" s="3033"/>
      <c r="OC7" s="3033"/>
      <c r="OD7" s="3033"/>
      <c r="OE7" s="3033"/>
      <c r="OF7" s="3033"/>
      <c r="OG7" s="3033"/>
      <c r="OH7" s="3033"/>
      <c r="OI7" s="3033"/>
      <c r="OJ7" s="3033"/>
      <c r="OK7" s="3033"/>
      <c r="OL7" s="3033"/>
      <c r="OM7" s="3033"/>
      <c r="ON7" s="3033"/>
      <c r="OO7" s="3033"/>
      <c r="OP7" s="3033"/>
      <c r="OQ7" s="3033"/>
      <c r="OR7" s="3033"/>
      <c r="OS7" s="3033"/>
      <c r="OT7" s="3033"/>
      <c r="OU7" s="3033"/>
      <c r="OV7" s="3033"/>
      <c r="OW7" s="3033"/>
      <c r="OX7" s="3033"/>
      <c r="OY7" s="3033"/>
      <c r="OZ7" s="3033"/>
      <c r="PA7" s="3033"/>
      <c r="PB7" s="3033"/>
      <c r="PC7" s="3033"/>
      <c r="PD7" s="3033"/>
      <c r="PE7" s="3033"/>
      <c r="PF7" s="3033"/>
      <c r="PG7" s="3033"/>
      <c r="PH7" s="3033"/>
      <c r="PI7" s="3033"/>
      <c r="PJ7" s="3033"/>
      <c r="PK7" s="3033"/>
      <c r="PL7" s="3033"/>
      <c r="PM7" s="3033"/>
      <c r="PN7" s="3033"/>
      <c r="PO7" s="3033"/>
      <c r="PP7" s="3033"/>
      <c r="PQ7" s="3033"/>
      <c r="PR7" s="3033"/>
      <c r="PS7" s="3033"/>
      <c r="PT7" s="3033"/>
      <c r="PU7" s="3033"/>
      <c r="PV7" s="3033"/>
      <c r="PW7" s="3033"/>
      <c r="PX7" s="3033"/>
      <c r="PY7" s="3033"/>
      <c r="PZ7" s="3033"/>
      <c r="QA7" s="3033"/>
      <c r="QB7" s="3033"/>
      <c r="QC7" s="3033"/>
      <c r="QD7" s="3033"/>
      <c r="QE7" s="3033"/>
      <c r="QF7" s="3033"/>
      <c r="QG7" s="3033"/>
      <c r="QH7" s="3033"/>
      <c r="QI7" s="3033"/>
      <c r="QJ7" s="3033"/>
      <c r="QK7" s="3033"/>
      <c r="QL7" s="3033"/>
      <c r="QM7" s="3033"/>
      <c r="QN7" s="3033"/>
      <c r="QO7" s="3033"/>
      <c r="QP7" s="3033"/>
      <c r="QQ7" s="3033"/>
      <c r="QR7" s="3033"/>
      <c r="QS7" s="3033"/>
      <c r="QT7" s="3033"/>
      <c r="QU7" s="3033"/>
      <c r="QV7" s="3033"/>
      <c r="QW7" s="3033"/>
      <c r="QX7" s="3033"/>
      <c r="QY7" s="3033"/>
      <c r="QZ7" s="3033"/>
      <c r="RA7" s="3033"/>
      <c r="RB7" s="3033"/>
      <c r="RC7" s="3033"/>
      <c r="RD7" s="3033"/>
      <c r="RE7" s="3033"/>
      <c r="RF7" s="3033"/>
      <c r="RG7" s="3033"/>
      <c r="RH7" s="3033"/>
      <c r="RI7" s="3033"/>
      <c r="RJ7" s="3033"/>
      <c r="RK7" s="3033"/>
      <c r="RL7" s="3033"/>
      <c r="RM7" s="3033"/>
      <c r="RN7" s="3033"/>
      <c r="RO7" s="3033"/>
      <c r="RP7" s="3033"/>
      <c r="RQ7" s="3033"/>
      <c r="RR7" s="3033"/>
      <c r="RS7" s="3033"/>
      <c r="RT7" s="3033"/>
      <c r="RU7" s="3033"/>
      <c r="RV7" s="3033"/>
      <c r="RW7" s="3033"/>
      <c r="RX7" s="3033"/>
      <c r="RY7" s="3033"/>
      <c r="RZ7" s="3033"/>
      <c r="SA7" s="3033"/>
      <c r="SB7" s="3033"/>
      <c r="SC7" s="3033"/>
      <c r="SD7" s="3033"/>
      <c r="SE7" s="3033"/>
      <c r="SF7" s="3033"/>
      <c r="SG7" s="3033"/>
      <c r="SH7" s="3033"/>
      <c r="SI7" s="3033"/>
      <c r="SJ7" s="3033"/>
      <c r="SK7" s="3033"/>
      <c r="SL7" s="3033"/>
      <c r="SM7" s="3033"/>
      <c r="SN7" s="3033"/>
      <c r="SO7" s="3033"/>
      <c r="SP7" s="3033"/>
      <c r="SQ7" s="3033"/>
      <c r="SR7" s="3033"/>
      <c r="SS7" s="3033"/>
      <c r="ST7" s="3033"/>
      <c r="SU7" s="3033"/>
      <c r="SV7" s="3033"/>
      <c r="SW7" s="3033"/>
      <c r="SX7" s="3033"/>
      <c r="SY7" s="3033"/>
      <c r="SZ7" s="3033"/>
      <c r="TA7" s="3033"/>
      <c r="TB7" s="3033"/>
      <c r="TC7" s="3033"/>
      <c r="TD7" s="3033"/>
      <c r="TE7" s="3033"/>
      <c r="TF7" s="3033"/>
      <c r="TG7" s="3033"/>
      <c r="TH7" s="3033"/>
      <c r="TI7" s="3033"/>
      <c r="TJ7" s="3033"/>
      <c r="TK7" s="3033"/>
      <c r="TL7" s="3033"/>
      <c r="TM7" s="3033"/>
      <c r="TN7" s="3033"/>
      <c r="TO7" s="3033"/>
      <c r="TP7" s="3033"/>
      <c r="TQ7" s="3033"/>
      <c r="TR7" s="3033"/>
      <c r="TS7" s="3033"/>
      <c r="TT7" s="3033"/>
      <c r="TU7" s="3033"/>
      <c r="TV7" s="3033"/>
      <c r="TW7" s="3033"/>
      <c r="TX7" s="3033"/>
      <c r="TY7" s="3033"/>
      <c r="TZ7" s="3033"/>
      <c r="UA7" s="3033"/>
      <c r="UB7" s="3033"/>
      <c r="UC7" s="3033"/>
      <c r="UD7" s="3033"/>
      <c r="UE7" s="3033"/>
      <c r="UF7" s="3033"/>
      <c r="UG7" s="3033"/>
      <c r="UH7" s="3033"/>
      <c r="UI7" s="3033"/>
      <c r="UJ7" s="3033"/>
      <c r="UK7" s="3033"/>
      <c r="UL7" s="3033"/>
      <c r="UM7" s="3033"/>
      <c r="UN7" s="3033"/>
      <c r="UO7" s="3033"/>
      <c r="UP7" s="3033"/>
      <c r="UQ7" s="3033"/>
      <c r="UR7" s="3033"/>
      <c r="US7" s="3033"/>
      <c r="UT7" s="3033"/>
      <c r="UU7" s="3033"/>
      <c r="UV7" s="3033"/>
      <c r="UW7" s="3033"/>
      <c r="UX7" s="3033"/>
      <c r="UY7" s="3033"/>
      <c r="UZ7" s="3033"/>
      <c r="VA7" s="3033"/>
      <c r="VB7" s="3033"/>
      <c r="VC7" s="3033"/>
      <c r="VD7" s="3033"/>
      <c r="VE7" s="3033"/>
      <c r="VF7" s="3033"/>
      <c r="VG7" s="3033"/>
      <c r="VH7" s="3033"/>
      <c r="VI7" s="3033"/>
      <c r="VJ7" s="3033"/>
      <c r="VK7" s="3033"/>
      <c r="VL7" s="3033"/>
      <c r="VM7" s="3033"/>
      <c r="VN7" s="3033"/>
      <c r="VO7" s="3033"/>
      <c r="VP7" s="3033"/>
      <c r="VQ7" s="3033"/>
      <c r="VR7" s="3033"/>
      <c r="VS7" s="3033"/>
      <c r="VT7" s="3033"/>
      <c r="VU7" s="3033"/>
      <c r="VV7" s="3033"/>
      <c r="VW7" s="3033"/>
      <c r="VX7" s="3033"/>
      <c r="VY7" s="3033"/>
      <c r="VZ7" s="3033"/>
      <c r="WA7" s="3033"/>
      <c r="WB7" s="3033"/>
      <c r="WC7" s="3033"/>
      <c r="WD7" s="3033"/>
      <c r="WE7" s="3033"/>
      <c r="WF7" s="3033"/>
      <c r="WG7" s="3033"/>
      <c r="WH7" s="3033"/>
      <c r="WI7" s="3033"/>
      <c r="WJ7" s="3033"/>
      <c r="WK7" s="3033"/>
      <c r="WL7" s="3033"/>
      <c r="WM7" s="3033"/>
      <c r="WN7" s="3033"/>
      <c r="WO7" s="3033"/>
      <c r="WP7" s="3033"/>
      <c r="WQ7" s="3033"/>
      <c r="WR7" s="3033"/>
      <c r="WS7" s="3033"/>
      <c r="WT7" s="3033"/>
      <c r="WU7" s="3033"/>
      <c r="WV7" s="3033"/>
      <c r="WW7" s="3033"/>
      <c r="WX7" s="3033"/>
      <c r="WY7" s="3033"/>
      <c r="WZ7" s="3033"/>
      <c r="XA7" s="3033"/>
      <c r="XB7" s="3033"/>
      <c r="XC7" s="3033"/>
      <c r="XD7" s="3033"/>
      <c r="XE7" s="3033"/>
      <c r="XF7" s="3033"/>
      <c r="XG7" s="3033"/>
      <c r="XH7" s="3033"/>
      <c r="XI7" s="3033"/>
      <c r="XJ7" s="3033"/>
      <c r="XK7" s="3033"/>
      <c r="XL7" s="3033"/>
      <c r="XM7" s="3033"/>
      <c r="XN7" s="3033"/>
      <c r="XO7" s="3033"/>
      <c r="XP7" s="3033"/>
      <c r="XQ7" s="3033"/>
      <c r="XR7" s="3033"/>
      <c r="XS7" s="3033"/>
      <c r="XT7" s="3033"/>
      <c r="XU7" s="3033"/>
      <c r="XV7" s="3033"/>
      <c r="XW7" s="3033"/>
      <c r="XX7" s="3033"/>
      <c r="XY7" s="3033"/>
      <c r="XZ7" s="3033"/>
      <c r="YA7" s="3033"/>
      <c r="YB7" s="3033"/>
      <c r="YC7" s="3033"/>
      <c r="YD7" s="3033"/>
      <c r="YE7" s="3033"/>
      <c r="YF7" s="3033"/>
      <c r="YG7" s="3033"/>
      <c r="YH7" s="3033"/>
      <c r="YI7" s="3033"/>
      <c r="YJ7" s="3033"/>
      <c r="YK7" s="3033"/>
      <c r="YL7" s="3033"/>
      <c r="YM7" s="3033"/>
      <c r="YN7" s="3033"/>
      <c r="YO7" s="3033"/>
      <c r="YP7" s="3033"/>
      <c r="YQ7" s="3033"/>
      <c r="YR7" s="3033"/>
      <c r="YS7" s="3033"/>
      <c r="YT7" s="3033"/>
      <c r="YU7" s="3033"/>
      <c r="YV7" s="3033"/>
      <c r="YW7" s="3033"/>
      <c r="YX7" s="3033"/>
      <c r="YY7" s="3033"/>
      <c r="YZ7" s="3033"/>
      <c r="ZA7" s="3033"/>
      <c r="ZB7" s="3033"/>
      <c r="ZC7" s="3033"/>
      <c r="ZD7" s="3033"/>
      <c r="ZE7" s="3033"/>
      <c r="ZF7" s="3033"/>
      <c r="ZG7" s="3033"/>
      <c r="ZH7" s="3033"/>
      <c r="ZI7" s="3033"/>
      <c r="ZJ7" s="3033"/>
      <c r="ZK7" s="3033"/>
      <c r="ZL7" s="3033"/>
      <c r="ZM7" s="3033"/>
      <c r="ZN7" s="3033"/>
      <c r="ZO7" s="3033"/>
      <c r="ZP7" s="3033"/>
      <c r="ZQ7" s="3033"/>
      <c r="ZR7" s="3033"/>
      <c r="ZS7" s="3033"/>
      <c r="ZT7" s="3033"/>
      <c r="ZU7" s="3033"/>
      <c r="ZV7" s="3033"/>
      <c r="ZW7" s="3033"/>
      <c r="ZX7" s="3033"/>
      <c r="ZY7" s="3033"/>
      <c r="ZZ7" s="3033"/>
      <c r="AAA7" s="3033"/>
      <c r="AAB7" s="3033"/>
      <c r="AAC7" s="3033"/>
      <c r="AAD7" s="3033"/>
      <c r="AAE7" s="3033"/>
      <c r="AAF7" s="3033"/>
      <c r="AAG7" s="3033"/>
      <c r="AAH7" s="3033"/>
      <c r="AAI7" s="3033"/>
      <c r="AAJ7" s="3033"/>
      <c r="AAK7" s="3033"/>
      <c r="AAL7" s="3033"/>
      <c r="AAM7" s="3033"/>
      <c r="AAN7" s="3033"/>
      <c r="AAO7" s="3033"/>
      <c r="AAP7" s="3033"/>
      <c r="AAQ7" s="3033"/>
      <c r="AAR7" s="3033"/>
      <c r="AAS7" s="3033"/>
      <c r="AAT7" s="3033"/>
      <c r="AAU7" s="3033"/>
      <c r="AAV7" s="3033"/>
      <c r="AAW7" s="3033"/>
      <c r="AAX7" s="3033"/>
      <c r="AAY7" s="3033"/>
      <c r="AAZ7" s="3033"/>
      <c r="ABA7" s="3033"/>
      <c r="ABB7" s="3033"/>
      <c r="ABC7" s="3033"/>
      <c r="ABD7" s="3033"/>
      <c r="ABE7" s="3033"/>
      <c r="ABF7" s="3033"/>
      <c r="ABG7" s="3033"/>
      <c r="ABH7" s="3033"/>
      <c r="ABI7" s="3033"/>
      <c r="ABJ7" s="3033"/>
      <c r="ABK7" s="3033"/>
      <c r="ABL7" s="3033"/>
      <c r="ABM7" s="3033"/>
      <c r="ABN7" s="3033"/>
      <c r="ABO7" s="3033"/>
      <c r="ABP7" s="3033"/>
      <c r="ABQ7" s="3033"/>
      <c r="ABR7" s="3033"/>
      <c r="ABS7" s="3033"/>
      <c r="ABT7" s="3033"/>
      <c r="ABU7" s="3033"/>
      <c r="ABV7" s="3033"/>
      <c r="ABW7" s="3033"/>
      <c r="ABX7" s="3033"/>
      <c r="ABY7" s="3033"/>
      <c r="ABZ7" s="3033"/>
      <c r="ACA7" s="3033"/>
      <c r="ACB7" s="3033"/>
      <c r="ACC7" s="3033"/>
      <c r="ACD7" s="3033"/>
      <c r="ACE7" s="3033"/>
      <c r="ACF7" s="3033"/>
      <c r="ACG7" s="3033"/>
      <c r="ACH7" s="3033"/>
      <c r="ACI7" s="3033"/>
      <c r="ACJ7" s="3033"/>
      <c r="ACK7" s="3033"/>
      <c r="ACL7" s="3033"/>
      <c r="ACM7" s="3033"/>
      <c r="ACN7" s="3033"/>
      <c r="ACO7" s="3033"/>
      <c r="ACP7" s="3033"/>
      <c r="ACQ7" s="3033"/>
      <c r="ACR7" s="3033"/>
      <c r="ACS7" s="3033"/>
      <c r="ACT7" s="3033"/>
      <c r="ACU7" s="3033"/>
      <c r="ACV7" s="3033"/>
      <c r="ACW7" s="3033"/>
      <c r="ACX7" s="3033"/>
      <c r="ACY7" s="3033"/>
      <c r="ACZ7" s="3033"/>
      <c r="ADA7" s="3033"/>
      <c r="ADB7" s="3033"/>
      <c r="ADC7" s="3033"/>
      <c r="ADD7" s="3033"/>
      <c r="ADE7" s="3033"/>
      <c r="ADF7" s="3033"/>
      <c r="ADG7" s="3033"/>
      <c r="ADH7" s="3033"/>
      <c r="ADI7" s="3033"/>
      <c r="ADJ7" s="3033"/>
      <c r="ADK7" s="3033"/>
      <c r="ADL7" s="3033"/>
      <c r="ADM7" s="3033"/>
      <c r="ADN7" s="3033"/>
      <c r="ADO7" s="3033"/>
      <c r="ADP7" s="3033"/>
      <c r="ADQ7" s="3033"/>
      <c r="ADR7" s="3033"/>
      <c r="ADS7" s="3033"/>
      <c r="ADT7" s="3033"/>
      <c r="ADU7" s="3033"/>
      <c r="ADV7" s="3033"/>
      <c r="ADW7" s="3033"/>
      <c r="ADX7" s="3033"/>
      <c r="ADY7" s="3033"/>
      <c r="ADZ7" s="3033"/>
      <c r="AEA7" s="3033"/>
      <c r="AEB7" s="3033"/>
      <c r="AEC7" s="3033"/>
      <c r="AED7" s="3033"/>
      <c r="AEE7" s="3033"/>
      <c r="AEF7" s="3033"/>
      <c r="AEG7" s="3033"/>
      <c r="AEH7" s="3033"/>
      <c r="AEI7" s="3033"/>
      <c r="AEJ7" s="3033"/>
      <c r="AEK7" s="3033"/>
      <c r="AEL7" s="3033"/>
      <c r="AEM7" s="3033"/>
      <c r="AEN7" s="3033"/>
      <c r="AEO7" s="3033"/>
      <c r="AEP7" s="3033"/>
      <c r="AEQ7" s="3033"/>
      <c r="AER7" s="3033"/>
      <c r="AES7" s="3033"/>
      <c r="AET7" s="3033"/>
      <c r="AEU7" s="3033"/>
      <c r="AEV7" s="3033"/>
      <c r="AEW7" s="3033"/>
      <c r="AEX7" s="3033"/>
      <c r="AEY7" s="3033"/>
      <c r="AEZ7" s="3033"/>
      <c r="AFA7" s="3033"/>
      <c r="AFB7" s="3033"/>
      <c r="AFC7" s="3033"/>
      <c r="AFD7" s="3033"/>
      <c r="AFE7" s="3033"/>
      <c r="AFF7" s="3033"/>
      <c r="AFG7" s="3033"/>
      <c r="AFH7" s="3033"/>
      <c r="AFI7" s="3033"/>
      <c r="AFJ7" s="3033"/>
      <c r="AFK7" s="3033"/>
      <c r="AFL7" s="3033"/>
      <c r="AFM7" s="3033"/>
      <c r="AFN7" s="3033"/>
      <c r="AFO7" s="3033"/>
      <c r="AFP7" s="3033"/>
      <c r="AFQ7" s="3033"/>
      <c r="AFR7" s="3033"/>
      <c r="AFS7" s="3033"/>
      <c r="AFT7" s="3033"/>
      <c r="AFU7" s="3033"/>
      <c r="AFV7" s="3033"/>
      <c r="AFW7" s="3033"/>
      <c r="AFX7" s="3033"/>
      <c r="AFY7" s="3033"/>
      <c r="AFZ7" s="3033"/>
      <c r="AGA7" s="3033"/>
      <c r="AGB7" s="3033"/>
      <c r="AGC7" s="3033"/>
      <c r="AGD7" s="3033"/>
      <c r="AGE7" s="3033"/>
      <c r="AGF7" s="3033"/>
      <c r="AGG7" s="3033"/>
      <c r="AGH7" s="3033"/>
      <c r="AGI7" s="3033"/>
      <c r="AGJ7" s="3033"/>
      <c r="AGK7" s="3033"/>
      <c r="AGL7" s="3033"/>
      <c r="AGM7" s="3033"/>
      <c r="AGN7" s="3033"/>
      <c r="AGO7" s="3033"/>
      <c r="AGP7" s="3033"/>
      <c r="AGQ7" s="3033"/>
      <c r="AGR7" s="3033"/>
      <c r="AGS7" s="3033"/>
      <c r="AGT7" s="3033"/>
      <c r="AGU7" s="3033"/>
      <c r="AGV7" s="3033"/>
      <c r="AGW7" s="3033"/>
      <c r="AGX7" s="3033"/>
      <c r="AGY7" s="3033"/>
      <c r="AGZ7" s="3033"/>
      <c r="AHA7" s="3033"/>
      <c r="AHB7" s="3033"/>
      <c r="AHC7" s="3033"/>
      <c r="AHD7" s="3033"/>
      <c r="AHE7" s="3033"/>
      <c r="AHF7" s="3033"/>
      <c r="AHG7" s="3033"/>
      <c r="AHH7" s="3033"/>
      <c r="AHI7" s="3033"/>
      <c r="AHJ7" s="3033"/>
      <c r="AHK7" s="3033"/>
      <c r="AHL7" s="3033"/>
      <c r="AHM7" s="3033"/>
      <c r="AHN7" s="3033"/>
      <c r="AHO7" s="3033"/>
      <c r="AHP7" s="3033"/>
      <c r="AHQ7" s="3033"/>
      <c r="AHR7" s="3033"/>
      <c r="AHS7" s="3033"/>
      <c r="AHT7" s="3033"/>
      <c r="AHU7" s="3033"/>
      <c r="AHV7" s="3033"/>
      <c r="AHW7" s="3033"/>
      <c r="AHX7" s="3033"/>
      <c r="AHY7" s="3033"/>
      <c r="AHZ7" s="3033"/>
      <c r="AIA7" s="3033"/>
      <c r="AIB7" s="3033"/>
      <c r="AIC7" s="3033"/>
      <c r="AID7" s="3033"/>
      <c r="AIE7" s="3033"/>
      <c r="AIF7" s="3033"/>
      <c r="AIG7" s="3033"/>
      <c r="AIH7" s="3033"/>
      <c r="AII7" s="3033"/>
      <c r="AIJ7" s="3033"/>
      <c r="AIK7" s="3033"/>
      <c r="AIL7" s="3033"/>
      <c r="AIM7" s="3033"/>
      <c r="AIN7" s="3033"/>
      <c r="AIO7" s="3033"/>
      <c r="AIP7" s="3033"/>
      <c r="AIQ7" s="3033"/>
      <c r="AIR7" s="3033"/>
      <c r="AIS7" s="3033"/>
      <c r="AIT7" s="3033"/>
      <c r="AIU7" s="3033"/>
      <c r="AIV7" s="3033"/>
      <c r="AIW7" s="3033"/>
      <c r="AIX7" s="3033"/>
      <c r="AIY7" s="3033"/>
      <c r="AIZ7" s="3033"/>
      <c r="AJA7" s="3033"/>
      <c r="AJB7" s="3033"/>
      <c r="AJC7" s="3033"/>
      <c r="AJD7" s="3033"/>
      <c r="AJE7" s="3033"/>
      <c r="AJF7" s="3033"/>
      <c r="AJG7" s="3033"/>
      <c r="AJH7" s="3033"/>
      <c r="AJI7" s="3033"/>
      <c r="AJJ7" s="3033"/>
      <c r="AJK7" s="3033"/>
      <c r="AJL7" s="3033"/>
      <c r="AJM7" s="3033"/>
      <c r="AJN7" s="3033"/>
      <c r="AJO7" s="3033"/>
      <c r="AJP7" s="3033"/>
      <c r="AJQ7" s="3033"/>
      <c r="AJR7" s="3033"/>
      <c r="AJS7" s="3033"/>
      <c r="AJT7" s="3033"/>
      <c r="AJU7" s="3033"/>
      <c r="AJV7" s="3033"/>
      <c r="AJW7" s="3033"/>
      <c r="AJX7" s="3033"/>
      <c r="AJY7" s="3033"/>
      <c r="AJZ7" s="3033"/>
      <c r="AKA7" s="3033"/>
      <c r="AKB7" s="3033"/>
      <c r="AKC7" s="3033"/>
      <c r="AKD7" s="3033"/>
      <c r="AKE7" s="3033"/>
      <c r="AKF7" s="3033"/>
      <c r="AKG7" s="3033"/>
      <c r="AKH7" s="3033"/>
      <c r="AKI7" s="3033"/>
      <c r="AKJ7" s="3033"/>
      <c r="AKK7" s="3033"/>
      <c r="AKL7" s="3033"/>
      <c r="AKM7" s="3033"/>
      <c r="AKN7" s="3033"/>
      <c r="AKO7" s="3033"/>
      <c r="AKP7" s="3033"/>
      <c r="AKQ7" s="3033"/>
      <c r="AKR7" s="3033"/>
      <c r="AKS7" s="3033"/>
      <c r="AKT7" s="3033"/>
      <c r="AKU7" s="3033"/>
      <c r="AKV7" s="3033"/>
      <c r="AKW7" s="3033"/>
      <c r="AKX7" s="3033"/>
      <c r="AKY7" s="3033"/>
      <c r="AKZ7" s="3033"/>
      <c r="ALA7" s="3033"/>
      <c r="ALB7" s="3033"/>
      <c r="ALC7" s="3033"/>
      <c r="ALD7" s="3033"/>
      <c r="ALE7" s="3033"/>
      <c r="ALF7" s="3033"/>
      <c r="ALG7" s="3033"/>
      <c r="ALH7" s="3033"/>
      <c r="ALI7" s="3033"/>
      <c r="ALJ7" s="3033"/>
      <c r="ALK7" s="3033"/>
      <c r="ALL7" s="3033"/>
      <c r="ALM7" s="3033"/>
      <c r="ALN7" s="3033"/>
      <c r="ALO7" s="3033"/>
      <c r="ALP7" s="3033"/>
      <c r="ALQ7" s="3033"/>
      <c r="ALR7" s="3033"/>
      <c r="ALS7" s="3033"/>
      <c r="ALT7" s="3033"/>
      <c r="ALU7" s="3033"/>
      <c r="ALV7" s="3033"/>
      <c r="ALW7" s="3033"/>
      <c r="ALX7" s="3033"/>
      <c r="ALY7" s="3033"/>
      <c r="ALZ7" s="3033"/>
      <c r="AMA7" s="3033"/>
      <c r="AMB7" s="3033"/>
      <c r="AMC7" s="3033"/>
      <c r="AMD7" s="3033"/>
      <c r="AME7" s="3033"/>
      <c r="AMF7" s="3033"/>
      <c r="AMG7" s="3033"/>
      <c r="AMH7" s="3033"/>
      <c r="AMI7" s="3033"/>
      <c r="AMJ7" s="3033"/>
      <c r="AMK7" s="3033"/>
      <c r="AML7" s="3033"/>
      <c r="AMM7" s="3033"/>
      <c r="AMN7" s="3033"/>
      <c r="AMO7" s="3033"/>
      <c r="AMP7" s="3033"/>
      <c r="AMQ7" s="3033"/>
      <c r="AMR7" s="3033"/>
      <c r="AMS7" s="3033"/>
      <c r="AMT7" s="3033"/>
      <c r="AMU7" s="3033"/>
      <c r="AMV7" s="3033"/>
      <c r="AMW7" s="3033"/>
      <c r="AMX7" s="3033"/>
      <c r="AMY7" s="3033"/>
      <c r="AMZ7" s="3033"/>
      <c r="ANA7" s="3033"/>
      <c r="ANB7" s="3033"/>
      <c r="ANC7" s="3033"/>
      <c r="AND7" s="3033"/>
      <c r="ANE7" s="3033"/>
      <c r="ANF7" s="3033"/>
      <c r="ANG7" s="3033"/>
      <c r="ANH7" s="3033"/>
      <c r="ANI7" s="3033"/>
      <c r="ANJ7" s="3033"/>
      <c r="ANK7" s="3033"/>
      <c r="ANL7" s="3033"/>
      <c r="ANM7" s="3033"/>
      <c r="ANN7" s="3033"/>
      <c r="ANO7" s="3033"/>
      <c r="ANP7" s="3033"/>
      <c r="ANQ7" s="3033"/>
      <c r="ANR7" s="3033"/>
      <c r="ANS7" s="3033"/>
      <c r="ANT7" s="3033"/>
      <c r="ANU7" s="3033"/>
      <c r="ANV7" s="3033"/>
      <c r="ANW7" s="3033"/>
      <c r="ANX7" s="3033"/>
      <c r="ANY7" s="3033"/>
      <c r="ANZ7" s="3033"/>
      <c r="AOA7" s="3033"/>
      <c r="AOB7" s="3033"/>
      <c r="AOC7" s="3033"/>
      <c r="AOD7" s="3033"/>
      <c r="AOE7" s="3033"/>
      <c r="AOF7" s="3033"/>
      <c r="AOG7" s="3033"/>
      <c r="AOH7" s="3033"/>
      <c r="AOI7" s="3033"/>
      <c r="AOJ7" s="3033"/>
      <c r="AOK7" s="3033"/>
      <c r="AOL7" s="3033"/>
      <c r="AOM7" s="3033"/>
      <c r="AON7" s="3033"/>
      <c r="AOO7" s="3033"/>
      <c r="AOP7" s="3033"/>
      <c r="AOQ7" s="3033"/>
      <c r="AOR7" s="3033"/>
      <c r="AOS7" s="3033"/>
      <c r="AOT7" s="3033"/>
      <c r="AOU7" s="3033"/>
      <c r="AOV7" s="3033"/>
      <c r="AOW7" s="3033"/>
      <c r="AOX7" s="3033"/>
      <c r="AOY7" s="3033"/>
      <c r="AOZ7" s="3033"/>
      <c r="APA7" s="3033"/>
      <c r="APB7" s="3033"/>
      <c r="APC7" s="3033"/>
      <c r="APD7" s="3033"/>
      <c r="APE7" s="3033"/>
      <c r="APF7" s="3033"/>
      <c r="APG7" s="3033"/>
      <c r="APH7" s="3033"/>
      <c r="API7" s="3033"/>
      <c r="APJ7" s="3033"/>
      <c r="APK7" s="3033"/>
      <c r="APL7" s="3033"/>
      <c r="APM7" s="3033"/>
      <c r="APN7" s="3033"/>
      <c r="APO7" s="3033"/>
      <c r="APP7" s="3033"/>
      <c r="APQ7" s="3033"/>
      <c r="APR7" s="3033"/>
      <c r="APS7" s="3033"/>
      <c r="APT7" s="3033"/>
      <c r="APU7" s="3033"/>
      <c r="APV7" s="3033"/>
      <c r="APW7" s="3033"/>
      <c r="APX7" s="3033"/>
      <c r="APY7" s="3033"/>
      <c r="APZ7" s="3033"/>
      <c r="AQA7" s="3033"/>
      <c r="AQB7" s="3033"/>
      <c r="AQC7" s="3033"/>
      <c r="AQD7" s="3033"/>
      <c r="AQE7" s="3033"/>
      <c r="AQF7" s="3033"/>
      <c r="AQG7" s="3033"/>
      <c r="AQH7" s="3033"/>
      <c r="AQI7" s="3033"/>
      <c r="AQJ7" s="3033"/>
      <c r="AQK7" s="3033"/>
      <c r="AQL7" s="3033"/>
      <c r="AQM7" s="3033"/>
      <c r="AQN7" s="3033"/>
      <c r="AQO7" s="3033"/>
      <c r="AQP7" s="3033"/>
      <c r="AQQ7" s="3033"/>
      <c r="AQR7" s="3033"/>
      <c r="AQS7" s="3033"/>
      <c r="AQT7" s="3033"/>
      <c r="AQU7" s="3033"/>
      <c r="AQV7" s="3033"/>
      <c r="AQW7" s="3033"/>
      <c r="AQX7" s="3033"/>
      <c r="AQY7" s="3033"/>
      <c r="AQZ7" s="3033"/>
      <c r="ARA7" s="3033"/>
      <c r="ARB7" s="3033"/>
      <c r="ARC7" s="3033"/>
      <c r="ARD7" s="3033"/>
      <c r="ARE7" s="3033"/>
      <c r="ARF7" s="3033"/>
      <c r="ARG7" s="3033"/>
      <c r="ARH7" s="3033"/>
      <c r="ARI7" s="3033"/>
      <c r="ARJ7" s="3033"/>
      <c r="ARK7" s="3033"/>
      <c r="ARL7" s="3033"/>
      <c r="ARM7" s="3033"/>
      <c r="ARN7" s="3033"/>
      <c r="ARO7" s="3033"/>
      <c r="ARP7" s="3033"/>
      <c r="ARQ7" s="3033"/>
      <c r="ARR7" s="3033"/>
      <c r="ARS7" s="3033"/>
      <c r="ART7" s="3033"/>
      <c r="ARU7" s="3033"/>
      <c r="ARV7" s="3033"/>
      <c r="ARW7" s="3033"/>
      <c r="ARX7" s="3033"/>
      <c r="ARY7" s="3033"/>
      <c r="ARZ7" s="3033"/>
      <c r="ASA7" s="3033"/>
      <c r="ASB7" s="3033"/>
      <c r="ASC7" s="3033"/>
      <c r="ASD7" s="3033"/>
      <c r="ASE7" s="3033"/>
      <c r="ASF7" s="3033"/>
      <c r="ASG7" s="3033"/>
      <c r="ASH7" s="3033"/>
      <c r="ASI7" s="3033"/>
      <c r="ASJ7" s="3033"/>
      <c r="ASK7" s="3033"/>
      <c r="ASL7" s="3033"/>
      <c r="ASM7" s="3033"/>
      <c r="ASN7" s="3033"/>
      <c r="ASO7" s="3033"/>
      <c r="ASP7" s="3033"/>
      <c r="ASQ7" s="3033"/>
      <c r="ASR7" s="3033"/>
      <c r="ASS7" s="3033"/>
      <c r="AST7" s="3033"/>
      <c r="ASU7" s="3033"/>
      <c r="ASV7" s="3033"/>
      <c r="ASW7" s="3033"/>
      <c r="ASX7" s="3033"/>
      <c r="ASY7" s="3033"/>
      <c r="ASZ7" s="3033"/>
      <c r="ATA7" s="3033"/>
      <c r="ATB7" s="3033"/>
      <c r="ATC7" s="3033"/>
      <c r="ATD7" s="3033"/>
      <c r="ATE7" s="3033"/>
      <c r="ATF7" s="3033"/>
      <c r="ATG7" s="3033"/>
      <c r="ATH7" s="3033"/>
      <c r="ATI7" s="3033"/>
      <c r="ATJ7" s="3033"/>
      <c r="ATK7" s="3033"/>
      <c r="ATL7" s="3033"/>
      <c r="ATM7" s="3033"/>
      <c r="ATN7" s="3033"/>
      <c r="ATO7" s="3033"/>
      <c r="ATP7" s="3033"/>
      <c r="ATQ7" s="3033"/>
      <c r="ATR7" s="3033"/>
      <c r="ATS7" s="3033"/>
      <c r="ATT7" s="3033"/>
      <c r="ATU7" s="3033"/>
      <c r="ATV7" s="3033"/>
      <c r="ATW7" s="3033"/>
      <c r="ATX7" s="3033"/>
      <c r="ATY7" s="3033"/>
      <c r="ATZ7" s="3033"/>
      <c r="AUA7" s="3033"/>
      <c r="AUB7" s="3033"/>
      <c r="AUC7" s="3033"/>
      <c r="AUD7" s="3033"/>
      <c r="AUE7" s="3033"/>
      <c r="AUF7" s="3033"/>
      <c r="AUG7" s="3033"/>
      <c r="AUH7" s="3033"/>
      <c r="AUI7" s="3033"/>
      <c r="AUJ7" s="3033"/>
      <c r="AUK7" s="3033"/>
      <c r="AUL7" s="3033"/>
      <c r="AUM7" s="3033"/>
      <c r="AUN7" s="3033"/>
      <c r="AUO7" s="3033"/>
      <c r="AUP7" s="3033"/>
      <c r="AUQ7" s="3033"/>
      <c r="AUR7" s="3033"/>
      <c r="AUS7" s="3033"/>
      <c r="AUT7" s="3033"/>
      <c r="AUU7" s="3033"/>
      <c r="AUV7" s="3033"/>
      <c r="AUW7" s="3033"/>
      <c r="AUX7" s="3033"/>
      <c r="AUY7" s="3033"/>
      <c r="AUZ7" s="3033"/>
      <c r="AVA7" s="3033"/>
      <c r="AVB7" s="3033"/>
      <c r="AVC7" s="3033"/>
      <c r="AVD7" s="3033"/>
      <c r="AVE7" s="3033"/>
      <c r="AVF7" s="3033"/>
      <c r="AVG7" s="3033"/>
      <c r="AVH7" s="3033"/>
      <c r="AVI7" s="3033"/>
      <c r="AVJ7" s="3033"/>
      <c r="AVK7" s="3033"/>
      <c r="AVL7" s="3033"/>
      <c r="AVM7" s="3033"/>
      <c r="AVN7" s="3033"/>
      <c r="AVO7" s="3033"/>
      <c r="AVP7" s="3033"/>
      <c r="AVQ7" s="3033"/>
      <c r="AVR7" s="3033"/>
      <c r="AVS7" s="3033"/>
      <c r="AVT7" s="3033"/>
      <c r="AVU7" s="3033"/>
      <c r="AVV7" s="3033"/>
      <c r="AVW7" s="3033"/>
      <c r="AVX7" s="3033"/>
      <c r="AVY7" s="3033"/>
      <c r="AVZ7" s="3033"/>
      <c r="AWA7" s="3033"/>
      <c r="AWB7" s="3033"/>
      <c r="AWC7" s="3033"/>
      <c r="AWD7" s="3033"/>
      <c r="AWE7" s="3033"/>
      <c r="AWF7" s="3033"/>
      <c r="AWG7" s="3033"/>
      <c r="AWH7" s="3033"/>
      <c r="AWI7" s="3033"/>
      <c r="AWJ7" s="3033"/>
      <c r="AWK7" s="3033"/>
      <c r="AWL7" s="3033"/>
      <c r="AWM7" s="3033"/>
      <c r="AWN7" s="3033"/>
      <c r="AWO7" s="3033"/>
      <c r="AWP7" s="3033"/>
      <c r="AWQ7" s="3033"/>
      <c r="AWR7" s="3033"/>
      <c r="AWS7" s="3033"/>
      <c r="AWT7" s="3033"/>
      <c r="AWU7" s="3033"/>
      <c r="AWV7" s="3033"/>
      <c r="AWW7" s="3033"/>
      <c r="AWX7" s="3033"/>
      <c r="AWY7" s="3033"/>
      <c r="AWZ7" s="3033"/>
      <c r="AXA7" s="3033"/>
      <c r="AXB7" s="3033"/>
      <c r="AXC7" s="3033"/>
      <c r="AXD7" s="3033"/>
      <c r="AXE7" s="3033"/>
      <c r="AXF7" s="3033"/>
      <c r="AXG7" s="3033"/>
      <c r="AXH7" s="3033"/>
      <c r="AXI7" s="3033"/>
      <c r="AXJ7" s="3033"/>
      <c r="AXK7" s="3033"/>
      <c r="AXL7" s="3033"/>
      <c r="AXM7" s="3033"/>
      <c r="AXN7" s="3033"/>
      <c r="AXO7" s="3033"/>
      <c r="AXP7" s="3033"/>
      <c r="AXQ7" s="3033"/>
      <c r="AXR7" s="3033"/>
      <c r="AXS7" s="3033"/>
      <c r="AXT7" s="3033"/>
      <c r="AXU7" s="3033"/>
      <c r="AXV7" s="3033"/>
      <c r="AXW7" s="3033"/>
      <c r="AXX7" s="3033"/>
      <c r="AXY7" s="3033"/>
      <c r="AXZ7" s="3033"/>
      <c r="AYA7" s="3033"/>
      <c r="AYB7" s="3033"/>
      <c r="AYC7" s="3033"/>
      <c r="AYD7" s="3033"/>
      <c r="AYE7" s="3033"/>
      <c r="AYF7" s="3033"/>
      <c r="AYG7" s="3033"/>
      <c r="AYH7" s="3033"/>
      <c r="AYI7" s="3033"/>
      <c r="AYJ7" s="3033"/>
      <c r="AYK7" s="3033"/>
      <c r="AYL7" s="3033"/>
      <c r="AYM7" s="3033"/>
      <c r="AYN7" s="3033"/>
      <c r="AYO7" s="3033"/>
      <c r="AYP7" s="3033"/>
      <c r="AYQ7" s="3033"/>
      <c r="AYR7" s="3033"/>
      <c r="AYS7" s="3033"/>
      <c r="AYT7" s="3033"/>
      <c r="AYU7" s="3033"/>
      <c r="AYV7" s="3033"/>
      <c r="AYW7" s="3033"/>
      <c r="AYX7" s="3033"/>
      <c r="AYY7" s="3033"/>
      <c r="AYZ7" s="3033"/>
      <c r="AZA7" s="3033"/>
      <c r="AZB7" s="3033"/>
      <c r="AZC7" s="3033"/>
      <c r="AZD7" s="3033"/>
      <c r="AZE7" s="3033"/>
      <c r="AZF7" s="3033"/>
      <c r="AZG7" s="3033"/>
      <c r="AZH7" s="3033"/>
      <c r="AZI7" s="3033"/>
      <c r="AZJ7" s="3033"/>
      <c r="AZK7" s="3033"/>
      <c r="AZL7" s="3033"/>
      <c r="AZM7" s="3033"/>
      <c r="AZN7" s="3033"/>
      <c r="AZO7" s="3033"/>
      <c r="AZP7" s="3033"/>
      <c r="AZQ7" s="3033"/>
      <c r="AZR7" s="3033"/>
      <c r="AZS7" s="3033"/>
      <c r="AZT7" s="3033"/>
      <c r="AZU7" s="3033"/>
      <c r="AZV7" s="3033"/>
      <c r="AZW7" s="3033"/>
      <c r="AZX7" s="3033"/>
      <c r="AZY7" s="3033"/>
      <c r="AZZ7" s="3033"/>
      <c r="BAA7" s="3033"/>
      <c r="BAB7" s="3033"/>
      <c r="BAC7" s="3033"/>
      <c r="BAD7" s="3033"/>
      <c r="BAE7" s="3033"/>
      <c r="BAF7" s="3033"/>
      <c r="BAG7" s="3033"/>
      <c r="BAH7" s="3033"/>
      <c r="BAI7" s="3033"/>
      <c r="BAJ7" s="3033"/>
      <c r="BAK7" s="3033"/>
      <c r="BAL7" s="3033"/>
      <c r="BAM7" s="3033"/>
      <c r="BAN7" s="3033"/>
      <c r="BAO7" s="3033"/>
      <c r="BAP7" s="3033"/>
      <c r="BAQ7" s="3033"/>
      <c r="BAR7" s="3033"/>
      <c r="BAS7" s="3033"/>
      <c r="BAT7" s="3033"/>
      <c r="BAU7" s="3033"/>
      <c r="BAV7" s="3033"/>
      <c r="BAW7" s="3033"/>
      <c r="BAX7" s="3033"/>
      <c r="BAY7" s="3033"/>
      <c r="BAZ7" s="3033"/>
      <c r="BBA7" s="3033"/>
      <c r="BBB7" s="3033"/>
      <c r="BBC7" s="3033"/>
      <c r="BBD7" s="3033"/>
      <c r="BBE7" s="3033"/>
      <c r="BBF7" s="3033"/>
      <c r="BBG7" s="3033"/>
      <c r="BBH7" s="3033"/>
      <c r="BBI7" s="3033"/>
      <c r="BBJ7" s="3033"/>
      <c r="BBK7" s="3033"/>
      <c r="BBL7" s="3033"/>
      <c r="BBM7" s="3033"/>
      <c r="BBN7" s="3033"/>
      <c r="BBO7" s="3033"/>
      <c r="BBP7" s="3033"/>
      <c r="BBQ7" s="3033"/>
      <c r="BBR7" s="3033"/>
      <c r="BBS7" s="3033"/>
      <c r="BBT7" s="3033"/>
      <c r="BBU7" s="3033"/>
      <c r="BBV7" s="3033"/>
      <c r="BBW7" s="3033"/>
      <c r="BBX7" s="3033"/>
      <c r="BBY7" s="3033"/>
      <c r="BBZ7" s="3033"/>
      <c r="BCA7" s="3033"/>
      <c r="BCB7" s="3033"/>
      <c r="BCC7" s="3033"/>
      <c r="BCD7" s="3033"/>
      <c r="BCE7" s="3033"/>
      <c r="BCF7" s="3033"/>
      <c r="BCG7" s="3033"/>
      <c r="BCH7" s="3033"/>
      <c r="BCI7" s="3033"/>
      <c r="BCJ7" s="3033"/>
      <c r="BCK7" s="3033"/>
      <c r="BCL7" s="3033"/>
      <c r="BCM7" s="3033"/>
      <c r="BCN7" s="3033"/>
      <c r="BCO7" s="3033"/>
      <c r="BCP7" s="3033"/>
      <c r="BCQ7" s="3033"/>
      <c r="BCR7" s="3033"/>
      <c r="BCS7" s="3033"/>
      <c r="BCT7" s="3033"/>
      <c r="BCU7" s="3033"/>
      <c r="BCV7" s="3033"/>
      <c r="BCW7" s="3033"/>
      <c r="BCX7" s="3033"/>
      <c r="BCY7" s="3033"/>
      <c r="BCZ7" s="3033"/>
      <c r="BDA7" s="3033"/>
      <c r="BDB7" s="3033"/>
      <c r="BDC7" s="3033"/>
      <c r="BDD7" s="3033"/>
      <c r="BDE7" s="3033"/>
      <c r="BDF7" s="3033"/>
      <c r="BDG7" s="3033"/>
      <c r="BDH7" s="3033"/>
      <c r="BDI7" s="3033"/>
      <c r="BDJ7" s="3033"/>
      <c r="BDK7" s="3033"/>
      <c r="BDL7" s="3033"/>
      <c r="BDM7" s="3033"/>
      <c r="BDN7" s="3033"/>
      <c r="BDO7" s="3033"/>
      <c r="BDP7" s="3033"/>
      <c r="BDQ7" s="3033"/>
      <c r="BDR7" s="3033"/>
      <c r="BDS7" s="3033"/>
      <c r="BDT7" s="3033"/>
      <c r="BDU7" s="3033"/>
      <c r="BDV7" s="3033"/>
      <c r="BDW7" s="3033"/>
      <c r="BDX7" s="3033"/>
      <c r="BDY7" s="3033"/>
      <c r="BDZ7" s="3033"/>
      <c r="BEA7" s="3033"/>
      <c r="BEB7" s="3033"/>
      <c r="BEC7" s="3033"/>
      <c r="BED7" s="3033"/>
      <c r="BEE7" s="3033"/>
      <c r="BEF7" s="3033"/>
      <c r="BEG7" s="3033"/>
      <c r="BEH7" s="3033"/>
      <c r="BEI7" s="3033"/>
      <c r="BEJ7" s="3033"/>
      <c r="BEK7" s="3033"/>
      <c r="BEL7" s="3033"/>
      <c r="BEM7" s="3033"/>
      <c r="BEN7" s="3033"/>
      <c r="BEO7" s="3033"/>
      <c r="BEP7" s="3033"/>
      <c r="BEQ7" s="3033"/>
      <c r="BER7" s="3033"/>
      <c r="BES7" s="3033"/>
      <c r="BET7" s="3033"/>
      <c r="BEU7" s="3033"/>
      <c r="BEV7" s="3033"/>
      <c r="BEW7" s="3033"/>
      <c r="BEX7" s="3033"/>
      <c r="BEY7" s="3033"/>
      <c r="BEZ7" s="3033"/>
      <c r="BFA7" s="3033"/>
      <c r="BFB7" s="3033"/>
      <c r="BFC7" s="3033"/>
      <c r="BFD7" s="3033"/>
      <c r="BFE7" s="3033"/>
      <c r="BFF7" s="3033"/>
      <c r="BFG7" s="3033"/>
      <c r="BFH7" s="3033"/>
      <c r="BFI7" s="3033"/>
      <c r="BFJ7" s="3033"/>
      <c r="BFK7" s="3033"/>
      <c r="BFL7" s="3033"/>
      <c r="BFM7" s="3033"/>
      <c r="BFN7" s="3033"/>
      <c r="BFO7" s="3033"/>
      <c r="BFP7" s="3033"/>
      <c r="BFQ7" s="3033"/>
      <c r="BFR7" s="3033"/>
      <c r="BFS7" s="3033"/>
      <c r="BFT7" s="3033"/>
      <c r="BFU7" s="3033"/>
      <c r="BFV7" s="3033"/>
      <c r="BFW7" s="3033"/>
      <c r="BFX7" s="3033"/>
      <c r="BFY7" s="3033"/>
      <c r="BFZ7" s="3033"/>
      <c r="BGA7" s="3033"/>
      <c r="BGB7" s="3033"/>
      <c r="BGC7" s="3033"/>
      <c r="BGD7" s="3033"/>
      <c r="BGE7" s="3033"/>
      <c r="BGF7" s="3033"/>
      <c r="BGG7" s="3033"/>
      <c r="BGH7" s="3033"/>
      <c r="BGI7" s="3033"/>
      <c r="BGJ7" s="3033"/>
      <c r="BGK7" s="3033"/>
      <c r="BGL7" s="3033"/>
      <c r="BGM7" s="3033"/>
      <c r="BGN7" s="3033"/>
      <c r="BGO7" s="3033"/>
      <c r="BGP7" s="3033"/>
      <c r="BGQ7" s="3033"/>
      <c r="BGR7" s="3033"/>
      <c r="BGS7" s="3033"/>
      <c r="BGT7" s="3033"/>
      <c r="BGU7" s="3033"/>
      <c r="BGV7" s="3033"/>
      <c r="BGW7" s="3033"/>
      <c r="BGX7" s="3033"/>
      <c r="BGY7" s="3033"/>
      <c r="BGZ7" s="3033"/>
      <c r="BHA7" s="3033"/>
      <c r="BHB7" s="3033"/>
      <c r="BHC7" s="3033"/>
      <c r="BHD7" s="3033"/>
      <c r="BHE7" s="3033"/>
      <c r="BHF7" s="3033"/>
      <c r="BHG7" s="3033"/>
      <c r="BHH7" s="3033"/>
      <c r="BHI7" s="3033"/>
      <c r="BHJ7" s="3033"/>
      <c r="BHK7" s="3033"/>
      <c r="BHL7" s="3033"/>
      <c r="BHM7" s="3033"/>
      <c r="BHN7" s="3033"/>
      <c r="BHO7" s="3033"/>
      <c r="BHP7" s="3033"/>
      <c r="BHQ7" s="3033"/>
      <c r="BHR7" s="3033"/>
      <c r="BHS7" s="3033"/>
      <c r="BHT7" s="3033"/>
      <c r="BHU7" s="3033"/>
      <c r="BHV7" s="3033"/>
      <c r="BHW7" s="3033"/>
      <c r="BHX7" s="3033"/>
      <c r="BHY7" s="3033"/>
      <c r="BHZ7" s="3033"/>
      <c r="BIA7" s="3033"/>
      <c r="BIB7" s="3033"/>
      <c r="BIC7" s="3033"/>
      <c r="BID7" s="3033"/>
      <c r="BIE7" s="3033"/>
      <c r="BIF7" s="3033"/>
      <c r="BIG7" s="3033"/>
      <c r="BIH7" s="3033"/>
      <c r="BII7" s="3033"/>
      <c r="BIJ7" s="3033"/>
      <c r="BIK7" s="3033"/>
      <c r="BIL7" s="3033"/>
      <c r="BIM7" s="3033"/>
      <c r="BIN7" s="3033"/>
      <c r="BIO7" s="3033"/>
      <c r="BIP7" s="3033"/>
      <c r="BIQ7" s="3033"/>
      <c r="BIR7" s="3033"/>
      <c r="BIS7" s="3033"/>
      <c r="BIT7" s="3033"/>
      <c r="BIU7" s="3033"/>
      <c r="BIV7" s="3033"/>
      <c r="BIW7" s="3033"/>
      <c r="BIX7" s="3033"/>
      <c r="BIY7" s="3033"/>
      <c r="BIZ7" s="3033"/>
      <c r="BJA7" s="3033"/>
      <c r="BJB7" s="3033"/>
      <c r="BJC7" s="3033"/>
      <c r="BJD7" s="3033"/>
      <c r="BJE7" s="3033"/>
      <c r="BJF7" s="3033"/>
      <c r="BJG7" s="3033"/>
      <c r="BJH7" s="3033"/>
      <c r="BJI7" s="3033"/>
      <c r="BJJ7" s="3033"/>
      <c r="BJK7" s="3033"/>
      <c r="BJL7" s="3033"/>
      <c r="BJM7" s="3033"/>
      <c r="BJN7" s="3033"/>
      <c r="BJO7" s="3033"/>
      <c r="BJP7" s="3033"/>
      <c r="BJQ7" s="3033"/>
      <c r="BJR7" s="3033"/>
      <c r="BJS7" s="3033"/>
      <c r="BJT7" s="3033"/>
      <c r="BJU7" s="3033"/>
      <c r="BJV7" s="3033"/>
      <c r="BJW7" s="3033"/>
      <c r="BJX7" s="3033"/>
      <c r="BJY7" s="3033"/>
      <c r="BJZ7" s="3033"/>
      <c r="BKA7" s="3033"/>
      <c r="BKB7" s="3033"/>
      <c r="BKC7" s="3033"/>
      <c r="BKD7" s="3033"/>
      <c r="BKE7" s="3033"/>
      <c r="BKF7" s="3033"/>
      <c r="BKG7" s="3033"/>
      <c r="BKH7" s="3033"/>
      <c r="BKI7" s="3033"/>
      <c r="BKJ7" s="3033"/>
      <c r="BKK7" s="3033"/>
      <c r="BKL7" s="3033"/>
      <c r="BKM7" s="3033"/>
      <c r="BKN7" s="3033"/>
      <c r="BKO7" s="3033"/>
      <c r="BKP7" s="3033"/>
      <c r="BKQ7" s="3033"/>
      <c r="BKR7" s="3033"/>
      <c r="BKS7" s="3033"/>
      <c r="BKT7" s="3033"/>
      <c r="BKU7" s="3033"/>
      <c r="BKV7" s="3033"/>
      <c r="BKW7" s="3033"/>
      <c r="BKX7" s="3033"/>
      <c r="BKY7" s="3033"/>
      <c r="BKZ7" s="3033"/>
      <c r="BLA7" s="3033"/>
      <c r="BLB7" s="3033"/>
      <c r="BLC7" s="3033"/>
      <c r="BLD7" s="3033"/>
      <c r="BLE7" s="3033"/>
      <c r="BLF7" s="3033"/>
      <c r="BLG7" s="3033"/>
      <c r="BLH7" s="3033"/>
      <c r="BLI7" s="3033"/>
      <c r="BLJ7" s="3033"/>
      <c r="BLK7" s="3033"/>
      <c r="BLL7" s="3033"/>
      <c r="BLM7" s="3033"/>
      <c r="BLN7" s="3033"/>
      <c r="BLO7" s="3033"/>
      <c r="BLP7" s="3033"/>
      <c r="BLQ7" s="3033"/>
      <c r="BLR7" s="3033"/>
      <c r="BLS7" s="3033"/>
      <c r="BLT7" s="3033"/>
      <c r="BLU7" s="3033"/>
      <c r="BLV7" s="3033"/>
      <c r="BLW7" s="3033"/>
      <c r="BLX7" s="3033"/>
      <c r="BLY7" s="3033"/>
      <c r="BLZ7" s="3033"/>
      <c r="BMA7" s="3033"/>
      <c r="BMB7" s="3033"/>
      <c r="BMC7" s="3033"/>
      <c r="BMD7" s="3033"/>
      <c r="BME7" s="3033"/>
      <c r="BMF7" s="3033"/>
      <c r="BMG7" s="3033"/>
      <c r="BMH7" s="3033"/>
      <c r="BMI7" s="3033"/>
      <c r="BMJ7" s="3033"/>
      <c r="BMK7" s="3033"/>
      <c r="BML7" s="3033"/>
      <c r="BMM7" s="3033"/>
      <c r="BMN7" s="3033"/>
      <c r="BMO7" s="3033"/>
      <c r="BMP7" s="3033"/>
      <c r="BMQ7" s="3033"/>
      <c r="BMR7" s="3033"/>
      <c r="BMS7" s="3033"/>
      <c r="BMT7" s="3033"/>
      <c r="BMU7" s="3033"/>
      <c r="BMV7" s="3033"/>
      <c r="BMW7" s="3033"/>
      <c r="BMX7" s="3033"/>
      <c r="BMY7" s="3033"/>
      <c r="BMZ7" s="3033"/>
      <c r="BNA7" s="3033"/>
      <c r="BNB7" s="3033"/>
      <c r="BNC7" s="3033"/>
      <c r="BND7" s="3033"/>
      <c r="BNE7" s="3033"/>
      <c r="BNF7" s="3033"/>
      <c r="BNG7" s="3033"/>
      <c r="BNH7" s="3033"/>
      <c r="BNI7" s="3033"/>
      <c r="BNJ7" s="3033"/>
      <c r="BNK7" s="3033"/>
      <c r="BNL7" s="3033"/>
      <c r="BNM7" s="3033"/>
      <c r="BNN7" s="3033"/>
      <c r="BNO7" s="3033"/>
      <c r="BNP7" s="3033"/>
      <c r="BNQ7" s="3033"/>
      <c r="BNR7" s="3033"/>
      <c r="BNS7" s="3033"/>
      <c r="BNT7" s="3033"/>
      <c r="BNU7" s="3033"/>
      <c r="BNV7" s="3033"/>
      <c r="BNW7" s="3033"/>
      <c r="BNX7" s="3033"/>
      <c r="BNY7" s="3033"/>
      <c r="BNZ7" s="3033"/>
      <c r="BOA7" s="3033"/>
      <c r="BOB7" s="3033"/>
      <c r="BOC7" s="3033"/>
      <c r="BOD7" s="3033"/>
      <c r="BOE7" s="3033"/>
      <c r="BOF7" s="3033"/>
      <c r="BOG7" s="3033"/>
      <c r="BOH7" s="3033"/>
      <c r="BOI7" s="3033"/>
      <c r="BOJ7" s="3033"/>
      <c r="BOK7" s="3033"/>
      <c r="BOL7" s="3033"/>
      <c r="BOM7" s="3033"/>
      <c r="BON7" s="3033"/>
      <c r="BOO7" s="3033"/>
      <c r="BOP7" s="3033"/>
      <c r="BOQ7" s="3033"/>
      <c r="BOR7" s="3033"/>
      <c r="BOS7" s="3033"/>
      <c r="BOT7" s="3033"/>
      <c r="BOU7" s="3033"/>
      <c r="BOV7" s="3033"/>
      <c r="BOW7" s="3033"/>
      <c r="BOX7" s="3033"/>
      <c r="BOY7" s="3033"/>
      <c r="BOZ7" s="3033"/>
      <c r="BPA7" s="3033"/>
      <c r="BPB7" s="3033"/>
      <c r="BPC7" s="3033"/>
      <c r="BPD7" s="3033"/>
      <c r="BPE7" s="3033"/>
      <c r="BPF7" s="3033"/>
      <c r="BPG7" s="3033"/>
      <c r="BPH7" s="3033"/>
      <c r="BPI7" s="3033"/>
      <c r="BPJ7" s="3033"/>
      <c r="BPK7" s="3033"/>
      <c r="BPL7" s="3033"/>
      <c r="BPM7" s="3033"/>
      <c r="BPN7" s="3033"/>
      <c r="BPO7" s="3033"/>
      <c r="BPP7" s="3033"/>
      <c r="BPQ7" s="3033"/>
      <c r="BPR7" s="3033"/>
      <c r="BPS7" s="3033"/>
      <c r="BPT7" s="3033"/>
      <c r="BPU7" s="3033"/>
      <c r="BPV7" s="3033"/>
      <c r="BPW7" s="3033"/>
      <c r="BPX7" s="3033"/>
      <c r="BPY7" s="3033"/>
      <c r="BPZ7" s="3033"/>
      <c r="BQA7" s="3033"/>
      <c r="BQB7" s="3033"/>
      <c r="BQC7" s="3033"/>
      <c r="BQD7" s="3033"/>
      <c r="BQE7" s="3033"/>
      <c r="BQF7" s="3033"/>
      <c r="BQG7" s="3033"/>
      <c r="BQH7" s="3033"/>
      <c r="BQI7" s="3033"/>
      <c r="BQJ7" s="3033"/>
      <c r="BQK7" s="3033"/>
      <c r="BQL7" s="3033"/>
      <c r="BQM7" s="3033"/>
      <c r="BQN7" s="3033"/>
      <c r="BQO7" s="3033"/>
      <c r="BQP7" s="3033"/>
      <c r="BQQ7" s="3033"/>
      <c r="BQR7" s="3033"/>
      <c r="BQS7" s="3033"/>
      <c r="BQT7" s="3033"/>
      <c r="BQU7" s="3033"/>
      <c r="BQV7" s="3033"/>
      <c r="BQW7" s="3033"/>
      <c r="BQX7" s="3033"/>
      <c r="BQY7" s="3033"/>
      <c r="BQZ7" s="3033"/>
      <c r="BRA7" s="3033"/>
      <c r="BRB7" s="3033"/>
      <c r="BRC7" s="3033"/>
      <c r="BRD7" s="3033"/>
      <c r="BRE7" s="3033"/>
      <c r="BRF7" s="3033"/>
      <c r="BRG7" s="3033"/>
      <c r="BRH7" s="3033"/>
      <c r="BRI7" s="3033"/>
      <c r="BRJ7" s="3033"/>
      <c r="BRK7" s="3033"/>
      <c r="BRL7" s="3033"/>
      <c r="BRM7" s="3033"/>
      <c r="BRN7" s="3033"/>
      <c r="BRO7" s="3033"/>
      <c r="BRP7" s="3033"/>
      <c r="BRQ7" s="3033"/>
      <c r="BRR7" s="3033"/>
      <c r="BRS7" s="3033"/>
      <c r="BRT7" s="3033"/>
      <c r="BRU7" s="3033"/>
      <c r="BRV7" s="3033"/>
      <c r="BRW7" s="3033"/>
      <c r="BRX7" s="3033"/>
      <c r="BRY7" s="3033"/>
      <c r="BRZ7" s="3033"/>
      <c r="BSA7" s="3033"/>
      <c r="BSB7" s="3033"/>
      <c r="BSC7" s="3033"/>
      <c r="BSD7" s="3033"/>
      <c r="BSE7" s="3033"/>
      <c r="BSF7" s="3033"/>
      <c r="BSG7" s="3033"/>
      <c r="BSH7" s="3033"/>
      <c r="BSI7" s="3033"/>
      <c r="BSJ7" s="3033"/>
      <c r="BSK7" s="3033"/>
      <c r="BSL7" s="3033"/>
      <c r="BSM7" s="3033"/>
      <c r="BSN7" s="3033"/>
      <c r="BSO7" s="3033"/>
      <c r="BSP7" s="3033"/>
      <c r="BSQ7" s="3033"/>
      <c r="BSR7" s="3033"/>
      <c r="BSS7" s="3033"/>
      <c r="BST7" s="3033"/>
      <c r="BSU7" s="3033"/>
      <c r="BSV7" s="3033"/>
      <c r="BSW7" s="3033"/>
      <c r="BSX7" s="3033"/>
      <c r="BSY7" s="3033"/>
      <c r="BSZ7" s="3033"/>
      <c r="BTA7" s="3033"/>
      <c r="BTB7" s="3033"/>
      <c r="BTC7" s="3033"/>
      <c r="BTD7" s="3033"/>
      <c r="BTE7" s="3033"/>
      <c r="BTF7" s="3033"/>
      <c r="BTG7" s="3033"/>
      <c r="BTH7" s="3033"/>
      <c r="BTI7" s="3033"/>
      <c r="BTJ7" s="3033"/>
      <c r="BTK7" s="3033"/>
      <c r="BTL7" s="3033"/>
      <c r="BTM7" s="3033"/>
      <c r="BTN7" s="3033"/>
      <c r="BTO7" s="3033"/>
      <c r="BTP7" s="3033"/>
      <c r="BTQ7" s="3033"/>
      <c r="BTR7" s="3033"/>
      <c r="BTS7" s="3033"/>
      <c r="BTT7" s="3033"/>
      <c r="BTU7" s="3033"/>
      <c r="BTV7" s="3033"/>
      <c r="BTW7" s="3033"/>
      <c r="BTX7" s="3033"/>
      <c r="BTY7" s="3033"/>
      <c r="BTZ7" s="3033"/>
      <c r="BUA7" s="3033"/>
      <c r="BUB7" s="3033"/>
      <c r="BUC7" s="3033"/>
      <c r="BUD7" s="3033"/>
      <c r="BUE7" s="3033"/>
      <c r="BUF7" s="3033"/>
      <c r="BUG7" s="3033"/>
      <c r="BUH7" s="3033"/>
      <c r="BUI7" s="3033"/>
      <c r="BUJ7" s="3033"/>
      <c r="BUK7" s="3033"/>
      <c r="BUL7" s="3033"/>
      <c r="BUM7" s="3033"/>
      <c r="BUN7" s="3033"/>
      <c r="BUO7" s="3033"/>
      <c r="BUP7" s="3033"/>
      <c r="BUQ7" s="3033"/>
      <c r="BUR7" s="3033"/>
      <c r="BUS7" s="3033"/>
      <c r="BUT7" s="3033"/>
      <c r="BUU7" s="3033"/>
      <c r="BUV7" s="3033"/>
      <c r="BUW7" s="3033"/>
      <c r="BUX7" s="3033"/>
      <c r="BUY7" s="3033"/>
      <c r="BUZ7" s="3033"/>
      <c r="BVA7" s="3033"/>
      <c r="BVB7" s="3033"/>
      <c r="BVC7" s="3033"/>
      <c r="BVD7" s="3033"/>
      <c r="BVE7" s="3033"/>
      <c r="BVF7" s="3033"/>
      <c r="BVG7" s="3033"/>
      <c r="BVH7" s="3033"/>
      <c r="BVI7" s="3033"/>
      <c r="BVJ7" s="3033"/>
      <c r="BVK7" s="3033"/>
      <c r="BVL7" s="3033"/>
      <c r="BVM7" s="3033"/>
      <c r="BVN7" s="3033"/>
      <c r="BVO7" s="3033"/>
      <c r="BVP7" s="3033"/>
      <c r="BVQ7" s="3033"/>
      <c r="BVR7" s="3033"/>
      <c r="BVS7" s="3033"/>
      <c r="BVT7" s="3033"/>
      <c r="BVU7" s="3033"/>
      <c r="BVV7" s="3033"/>
      <c r="BVW7" s="3033"/>
      <c r="BVX7" s="3033"/>
      <c r="BVY7" s="3033"/>
      <c r="BVZ7" s="3033"/>
      <c r="BWA7" s="3033"/>
      <c r="BWB7" s="3033"/>
      <c r="BWC7" s="3033"/>
      <c r="BWD7" s="3033"/>
      <c r="BWE7" s="3033"/>
      <c r="BWF7" s="3033"/>
      <c r="BWG7" s="3033"/>
      <c r="BWH7" s="3033"/>
      <c r="BWI7" s="3033"/>
      <c r="BWJ7" s="3033"/>
      <c r="BWK7" s="3033"/>
      <c r="BWL7" s="3033"/>
      <c r="BWM7" s="3033"/>
      <c r="BWN7" s="3033"/>
      <c r="BWO7" s="3033"/>
      <c r="BWP7" s="3033"/>
      <c r="BWQ7" s="3033"/>
      <c r="BWR7" s="3033"/>
      <c r="BWS7" s="3033"/>
      <c r="BWT7" s="3033"/>
      <c r="BWU7" s="3033"/>
      <c r="BWV7" s="3033"/>
      <c r="BWW7" s="3033"/>
      <c r="BWX7" s="3033"/>
      <c r="BWY7" s="3033"/>
      <c r="BWZ7" s="3033"/>
      <c r="BXA7" s="3033"/>
      <c r="BXB7" s="3033"/>
      <c r="BXC7" s="3033"/>
      <c r="BXD7" s="3033"/>
      <c r="BXE7" s="3033"/>
      <c r="BXF7" s="3033"/>
      <c r="BXG7" s="3033"/>
      <c r="BXH7" s="3033"/>
      <c r="BXI7" s="3033"/>
      <c r="BXJ7" s="3033"/>
      <c r="BXK7" s="3033"/>
      <c r="BXL7" s="3033"/>
      <c r="BXM7" s="3033"/>
      <c r="BXN7" s="3033"/>
      <c r="BXO7" s="3033"/>
      <c r="BXP7" s="3033"/>
      <c r="BXQ7" s="3033"/>
      <c r="BXR7" s="3033"/>
      <c r="BXS7" s="3033"/>
      <c r="BXT7" s="3033"/>
      <c r="BXU7" s="3033"/>
      <c r="BXV7" s="3033"/>
      <c r="BXW7" s="3033"/>
      <c r="BXX7" s="3033"/>
      <c r="BXY7" s="3033"/>
      <c r="BXZ7" s="3033"/>
      <c r="BYA7" s="3033"/>
      <c r="BYB7" s="3033"/>
      <c r="BYC7" s="3033"/>
      <c r="BYD7" s="3033"/>
      <c r="BYE7" s="3033"/>
      <c r="BYF7" s="3033"/>
      <c r="BYG7" s="3033"/>
      <c r="BYH7" s="3033"/>
      <c r="BYI7" s="3033"/>
      <c r="BYJ7" s="3033"/>
      <c r="BYK7" s="3033"/>
      <c r="BYL7" s="3033"/>
      <c r="BYM7" s="3033"/>
      <c r="BYN7" s="3033"/>
      <c r="BYO7" s="3033"/>
      <c r="BYP7" s="3033"/>
      <c r="BYQ7" s="3033"/>
      <c r="BYR7" s="3033"/>
      <c r="BYS7" s="3033"/>
      <c r="BYT7" s="3033"/>
      <c r="BYU7" s="3033"/>
      <c r="BYV7" s="3033"/>
      <c r="BYW7" s="3033"/>
      <c r="BYX7" s="3033"/>
      <c r="BYY7" s="3033"/>
      <c r="BYZ7" s="3033"/>
      <c r="BZA7" s="3033"/>
      <c r="BZB7" s="3033"/>
      <c r="BZC7" s="3033"/>
      <c r="BZD7" s="3033"/>
      <c r="BZE7" s="3033"/>
      <c r="BZF7" s="3033"/>
      <c r="BZG7" s="3033"/>
      <c r="BZH7" s="3033"/>
      <c r="BZI7" s="3033"/>
      <c r="BZJ7" s="3033"/>
      <c r="BZK7" s="3033"/>
      <c r="BZL7" s="3033"/>
      <c r="BZM7" s="3033"/>
      <c r="BZN7" s="3033"/>
      <c r="BZO7" s="3033"/>
      <c r="BZP7" s="3033"/>
      <c r="BZQ7" s="3033"/>
      <c r="BZR7" s="3033"/>
      <c r="BZS7" s="3033"/>
      <c r="BZT7" s="3033"/>
      <c r="BZU7" s="3033"/>
      <c r="BZV7" s="3033"/>
      <c r="BZW7" s="3033"/>
      <c r="BZX7" s="3033"/>
      <c r="BZY7" s="3033"/>
      <c r="BZZ7" s="3033"/>
      <c r="CAA7" s="3033"/>
      <c r="CAB7" s="3033"/>
      <c r="CAC7" s="3033"/>
      <c r="CAD7" s="3033"/>
      <c r="CAE7" s="3033"/>
      <c r="CAF7" s="3033"/>
      <c r="CAG7" s="3033"/>
      <c r="CAH7" s="3033"/>
      <c r="CAI7" s="3033"/>
      <c r="CAJ7" s="3033"/>
      <c r="CAK7" s="3033"/>
      <c r="CAL7" s="3033"/>
      <c r="CAM7" s="3033"/>
      <c r="CAN7" s="3033"/>
      <c r="CAO7" s="3033"/>
      <c r="CAP7" s="3033"/>
      <c r="CAQ7" s="3033"/>
      <c r="CAR7" s="3033"/>
      <c r="CAS7" s="3033"/>
      <c r="CAT7" s="3033"/>
      <c r="CAU7" s="3033"/>
      <c r="CAV7" s="3033"/>
      <c r="CAW7" s="3033"/>
      <c r="CAX7" s="3033"/>
      <c r="CAY7" s="3033"/>
      <c r="CAZ7" s="3033"/>
      <c r="CBA7" s="3033"/>
      <c r="CBB7" s="3033"/>
      <c r="CBC7" s="3033"/>
      <c r="CBD7" s="3033"/>
      <c r="CBE7" s="3033"/>
      <c r="CBF7" s="3033"/>
      <c r="CBG7" s="3033"/>
      <c r="CBH7" s="3033"/>
      <c r="CBI7" s="3033"/>
      <c r="CBJ7" s="3033"/>
      <c r="CBK7" s="3033"/>
      <c r="CBL7" s="3033"/>
      <c r="CBM7" s="3033"/>
      <c r="CBN7" s="3033"/>
      <c r="CBO7" s="3033"/>
      <c r="CBP7" s="3033"/>
      <c r="CBQ7" s="3033"/>
      <c r="CBR7" s="3033"/>
      <c r="CBS7" s="3033"/>
      <c r="CBT7" s="3033"/>
      <c r="CBU7" s="3033"/>
      <c r="CBV7" s="3033"/>
      <c r="CBW7" s="3033"/>
      <c r="CBX7" s="3033"/>
      <c r="CBY7" s="3033"/>
      <c r="CBZ7" s="3033"/>
      <c r="CCA7" s="3033"/>
      <c r="CCB7" s="3033"/>
      <c r="CCC7" s="3033"/>
      <c r="CCD7" s="3033"/>
      <c r="CCE7" s="3033"/>
      <c r="CCF7" s="3033"/>
      <c r="CCG7" s="3033"/>
      <c r="CCH7" s="3033"/>
      <c r="CCI7" s="3033"/>
      <c r="CCJ7" s="3033"/>
      <c r="CCK7" s="3033"/>
      <c r="CCL7" s="3033"/>
      <c r="CCM7" s="3033"/>
      <c r="CCN7" s="3033"/>
      <c r="CCO7" s="3033"/>
      <c r="CCP7" s="3033"/>
      <c r="CCQ7" s="3033"/>
      <c r="CCR7" s="3033"/>
      <c r="CCS7" s="3033"/>
      <c r="CCT7" s="3033"/>
      <c r="CCU7" s="3033"/>
      <c r="CCV7" s="3033"/>
      <c r="CCW7" s="3033"/>
      <c r="CCX7" s="3033"/>
      <c r="CCY7" s="3033"/>
      <c r="CCZ7" s="3033"/>
      <c r="CDA7" s="3033"/>
      <c r="CDB7" s="3033"/>
      <c r="CDC7" s="3033"/>
      <c r="CDD7" s="3033"/>
      <c r="CDE7" s="3033"/>
      <c r="CDF7" s="3033"/>
      <c r="CDG7" s="3033"/>
      <c r="CDH7" s="3033"/>
      <c r="CDI7" s="3033"/>
      <c r="CDJ7" s="3033"/>
      <c r="CDK7" s="3033"/>
      <c r="CDL7" s="3033"/>
      <c r="CDM7" s="3033"/>
      <c r="CDN7" s="3033"/>
      <c r="CDO7" s="3033"/>
      <c r="CDP7" s="3033"/>
      <c r="CDQ7" s="3033"/>
      <c r="CDR7" s="3033"/>
      <c r="CDS7" s="3033"/>
      <c r="CDT7" s="3033"/>
      <c r="CDU7" s="3033"/>
      <c r="CDV7" s="3033"/>
      <c r="CDW7" s="3033"/>
      <c r="CDX7" s="3033"/>
      <c r="CDY7" s="3033"/>
      <c r="CDZ7" s="3033"/>
      <c r="CEA7" s="3033"/>
      <c r="CEB7" s="3033"/>
      <c r="CEC7" s="3033"/>
      <c r="CED7" s="3033"/>
      <c r="CEE7" s="3033"/>
      <c r="CEF7" s="3033"/>
      <c r="CEG7" s="3033"/>
      <c r="CEH7" s="3033"/>
      <c r="CEI7" s="3033"/>
      <c r="CEJ7" s="3033"/>
      <c r="CEK7" s="3033"/>
      <c r="CEL7" s="3033"/>
      <c r="CEM7" s="3033"/>
      <c r="CEN7" s="3033"/>
      <c r="CEO7" s="3033"/>
      <c r="CEP7" s="3033"/>
      <c r="CEQ7" s="3033"/>
      <c r="CER7" s="3033"/>
      <c r="CES7" s="3033"/>
      <c r="CET7" s="3033"/>
      <c r="CEU7" s="3033"/>
      <c r="CEV7" s="3033"/>
      <c r="CEW7" s="3033"/>
      <c r="CEX7" s="3033"/>
      <c r="CEY7" s="3033"/>
      <c r="CEZ7" s="3033"/>
      <c r="CFA7" s="3033"/>
      <c r="CFB7" s="3033"/>
      <c r="CFC7" s="3033"/>
      <c r="CFD7" s="3033"/>
      <c r="CFE7" s="3033"/>
      <c r="CFF7" s="3033"/>
      <c r="CFG7" s="3033"/>
      <c r="CFH7" s="3033"/>
      <c r="CFI7" s="3033"/>
      <c r="CFJ7" s="3033"/>
      <c r="CFK7" s="3033"/>
      <c r="CFL7" s="3033"/>
      <c r="CFM7" s="3033"/>
      <c r="CFN7" s="3033"/>
      <c r="CFO7" s="3033"/>
      <c r="CFP7" s="3033"/>
      <c r="CFQ7" s="3033"/>
      <c r="CFR7" s="3033"/>
      <c r="CFS7" s="3033"/>
      <c r="CFT7" s="3033"/>
      <c r="CFU7" s="3033"/>
      <c r="CFV7" s="3033"/>
      <c r="CFW7" s="3033"/>
      <c r="CFX7" s="3033"/>
      <c r="CFY7" s="3033"/>
      <c r="CFZ7" s="3033"/>
      <c r="CGA7" s="3033"/>
      <c r="CGB7" s="3033"/>
      <c r="CGC7" s="3033"/>
      <c r="CGD7" s="3033"/>
      <c r="CGE7" s="3033"/>
      <c r="CGF7" s="3033"/>
      <c r="CGG7" s="3033"/>
      <c r="CGH7" s="3033"/>
      <c r="CGI7" s="3033"/>
      <c r="CGJ7" s="3033"/>
      <c r="CGK7" s="3033"/>
      <c r="CGL7" s="3033"/>
      <c r="CGM7" s="3033"/>
      <c r="CGN7" s="3033"/>
      <c r="CGO7" s="3033"/>
      <c r="CGP7" s="3033"/>
      <c r="CGQ7" s="3033"/>
      <c r="CGR7" s="3033"/>
      <c r="CGS7" s="3033"/>
      <c r="CGT7" s="3033"/>
      <c r="CGU7" s="3033"/>
      <c r="CGV7" s="3033"/>
      <c r="CGW7" s="3033"/>
      <c r="CGX7" s="3033"/>
      <c r="CGY7" s="3033"/>
      <c r="CGZ7" s="3033"/>
      <c r="CHA7" s="3033"/>
      <c r="CHB7" s="3033"/>
      <c r="CHC7" s="3033"/>
      <c r="CHD7" s="3033"/>
      <c r="CHE7" s="3033"/>
      <c r="CHF7" s="3033"/>
      <c r="CHG7" s="3033"/>
      <c r="CHH7" s="3033"/>
      <c r="CHI7" s="3033"/>
      <c r="CHJ7" s="3033"/>
      <c r="CHK7" s="3033"/>
      <c r="CHL7" s="3033"/>
      <c r="CHM7" s="3033"/>
      <c r="CHN7" s="3033"/>
      <c r="CHO7" s="3033"/>
      <c r="CHP7" s="3033"/>
      <c r="CHQ7" s="3033"/>
      <c r="CHR7" s="3033"/>
      <c r="CHS7" s="3033"/>
      <c r="CHT7" s="3033"/>
      <c r="CHU7" s="3033"/>
      <c r="CHV7" s="3033"/>
      <c r="CHW7" s="3033"/>
      <c r="CHX7" s="3033"/>
      <c r="CHY7" s="3033"/>
      <c r="CHZ7" s="3033"/>
      <c r="CIA7" s="3033"/>
      <c r="CIB7" s="3033"/>
      <c r="CIC7" s="3033"/>
      <c r="CID7" s="3033"/>
      <c r="CIE7" s="3033"/>
      <c r="CIF7" s="3033"/>
      <c r="CIG7" s="3033"/>
      <c r="CIH7" s="3033"/>
      <c r="CII7" s="3033"/>
      <c r="CIJ7" s="3033"/>
      <c r="CIK7" s="3033"/>
      <c r="CIL7" s="3033"/>
      <c r="CIM7" s="3033"/>
      <c r="CIN7" s="3033"/>
      <c r="CIO7" s="3033"/>
      <c r="CIP7" s="3033"/>
      <c r="CIQ7" s="3033"/>
      <c r="CIR7" s="3033"/>
      <c r="CIS7" s="3033"/>
      <c r="CIT7" s="3033"/>
      <c r="CIU7" s="3033"/>
      <c r="CIV7" s="3033"/>
      <c r="CIW7" s="3033"/>
      <c r="CIX7" s="3033"/>
      <c r="CIY7" s="3033"/>
      <c r="CIZ7" s="3033"/>
      <c r="CJA7" s="3033"/>
      <c r="CJB7" s="3033"/>
      <c r="CJC7" s="3033"/>
      <c r="CJD7" s="3033"/>
      <c r="CJE7" s="3033"/>
      <c r="CJF7" s="3033"/>
      <c r="CJG7" s="3033"/>
      <c r="CJH7" s="3033"/>
      <c r="CJI7" s="3033"/>
      <c r="CJJ7" s="3033"/>
      <c r="CJK7" s="3033"/>
      <c r="CJL7" s="3033"/>
      <c r="CJM7" s="3033"/>
      <c r="CJN7" s="3033"/>
      <c r="CJO7" s="3033"/>
      <c r="CJP7" s="3033"/>
      <c r="CJQ7" s="3033"/>
      <c r="CJR7" s="3033"/>
      <c r="CJS7" s="3033"/>
      <c r="CJT7" s="3033"/>
      <c r="CJU7" s="3033"/>
      <c r="CJV7" s="3033"/>
      <c r="CJW7" s="3033"/>
      <c r="CJX7" s="3033"/>
      <c r="CJY7" s="3033"/>
      <c r="CJZ7" s="3033"/>
      <c r="CKA7" s="3033"/>
      <c r="CKB7" s="3033"/>
      <c r="CKC7" s="3033"/>
      <c r="CKD7" s="3033"/>
      <c r="CKE7" s="3033"/>
      <c r="CKF7" s="3033"/>
      <c r="CKG7" s="3033"/>
      <c r="CKH7" s="3033"/>
      <c r="CKI7" s="3033"/>
      <c r="CKJ7" s="3033"/>
      <c r="CKK7" s="3033"/>
      <c r="CKL7" s="3033"/>
      <c r="CKM7" s="3033"/>
      <c r="CKN7" s="3033"/>
      <c r="CKO7" s="3033"/>
      <c r="CKP7" s="3033"/>
      <c r="CKQ7" s="3033"/>
      <c r="CKR7" s="3033"/>
      <c r="CKS7" s="3033"/>
      <c r="CKT7" s="3033"/>
      <c r="CKU7" s="3033"/>
      <c r="CKV7" s="3033"/>
      <c r="CKW7" s="3033"/>
      <c r="CKX7" s="3033"/>
      <c r="CKY7" s="3033"/>
      <c r="CKZ7" s="3033"/>
      <c r="CLA7" s="3033"/>
      <c r="CLB7" s="3033"/>
      <c r="CLC7" s="3033"/>
      <c r="CLD7" s="3033"/>
      <c r="CLE7" s="3033"/>
      <c r="CLF7" s="3033"/>
      <c r="CLG7" s="3033"/>
      <c r="CLH7" s="3033"/>
      <c r="CLI7" s="3033"/>
      <c r="CLJ7" s="3033"/>
      <c r="CLK7" s="3033"/>
      <c r="CLL7" s="3033"/>
      <c r="CLM7" s="3033"/>
      <c r="CLN7" s="3033"/>
      <c r="CLO7" s="3033"/>
      <c r="CLP7" s="3033"/>
      <c r="CLQ7" s="3033"/>
      <c r="CLR7" s="3033"/>
      <c r="CLS7" s="3033"/>
      <c r="CLT7" s="3033"/>
      <c r="CLU7" s="3033"/>
      <c r="CLV7" s="3033"/>
      <c r="CLW7" s="3033"/>
      <c r="CLX7" s="3033"/>
      <c r="CLY7" s="3033"/>
      <c r="CLZ7" s="3033"/>
      <c r="CMA7" s="3033"/>
      <c r="CMB7" s="3033"/>
      <c r="CMC7" s="3033"/>
      <c r="CMD7" s="3033"/>
      <c r="CME7" s="3033"/>
      <c r="CMF7" s="3033"/>
      <c r="CMG7" s="3033"/>
      <c r="CMH7" s="3033"/>
      <c r="CMI7" s="3033"/>
      <c r="CMJ7" s="3033"/>
      <c r="CMK7" s="3033"/>
      <c r="CML7" s="3033"/>
      <c r="CMM7" s="3033"/>
      <c r="CMN7" s="3033"/>
      <c r="CMO7" s="3033"/>
      <c r="CMP7" s="3033"/>
      <c r="CMQ7" s="3033"/>
      <c r="CMR7" s="3033"/>
      <c r="CMS7" s="3033"/>
      <c r="CMT7" s="3033"/>
      <c r="CMU7" s="3033"/>
      <c r="CMV7" s="3033"/>
      <c r="CMW7" s="3033"/>
      <c r="CMX7" s="3033"/>
      <c r="CMY7" s="3033"/>
      <c r="CMZ7" s="3033"/>
      <c r="CNA7" s="3033"/>
      <c r="CNB7" s="3033"/>
      <c r="CNC7" s="3033"/>
      <c r="CND7" s="3033"/>
      <c r="CNE7" s="3033"/>
      <c r="CNF7" s="3033"/>
      <c r="CNG7" s="3033"/>
      <c r="CNH7" s="3033"/>
      <c r="CNI7" s="3033"/>
      <c r="CNJ7" s="3033"/>
      <c r="CNK7" s="3033"/>
      <c r="CNL7" s="3033"/>
      <c r="CNM7" s="3033"/>
      <c r="CNN7" s="3033"/>
      <c r="CNO7" s="3033"/>
      <c r="CNP7" s="3033"/>
      <c r="CNQ7" s="3033"/>
      <c r="CNR7" s="3033"/>
      <c r="CNS7" s="3033"/>
      <c r="CNT7" s="3033"/>
      <c r="CNU7" s="3033"/>
      <c r="CNV7" s="3033"/>
      <c r="CNW7" s="3033"/>
      <c r="CNX7" s="3033"/>
      <c r="CNY7" s="3033"/>
      <c r="CNZ7" s="3033"/>
      <c r="COA7" s="3033"/>
      <c r="COB7" s="3033"/>
      <c r="COC7" s="3033"/>
      <c r="COD7" s="3033"/>
      <c r="COE7" s="3033"/>
      <c r="COF7" s="3033"/>
      <c r="COG7" s="3033"/>
      <c r="COH7" s="3033"/>
      <c r="COI7" s="3033"/>
      <c r="COJ7" s="3033"/>
      <c r="COK7" s="3033"/>
      <c r="COL7" s="3033"/>
      <c r="COM7" s="3033"/>
      <c r="CON7" s="3033"/>
      <c r="COO7" s="3033"/>
      <c r="COP7" s="3033"/>
      <c r="COQ7" s="3033"/>
      <c r="COR7" s="3033"/>
      <c r="COS7" s="3033"/>
      <c r="COT7" s="3033"/>
      <c r="COU7" s="3033"/>
      <c r="COV7" s="3033"/>
      <c r="COW7" s="3033"/>
      <c r="COX7" s="3033"/>
      <c r="COY7" s="3033"/>
      <c r="COZ7" s="3033"/>
      <c r="CPA7" s="3033"/>
      <c r="CPB7" s="3033"/>
      <c r="CPC7" s="3033"/>
      <c r="CPD7" s="3033"/>
      <c r="CPE7" s="3033"/>
      <c r="CPF7" s="3033"/>
      <c r="CPG7" s="3033"/>
      <c r="CPH7" s="3033"/>
      <c r="CPI7" s="3033"/>
      <c r="CPJ7" s="3033"/>
      <c r="CPK7" s="3033"/>
      <c r="CPL7" s="3033"/>
      <c r="CPM7" s="3033"/>
      <c r="CPN7" s="3033"/>
      <c r="CPO7" s="3033"/>
      <c r="CPP7" s="3033"/>
      <c r="CPQ7" s="3033"/>
      <c r="CPR7" s="3033"/>
      <c r="CPS7" s="3033"/>
      <c r="CPT7" s="3033"/>
      <c r="CPU7" s="3033"/>
      <c r="CPV7" s="3033"/>
      <c r="CPW7" s="3033"/>
      <c r="CPX7" s="3033"/>
      <c r="CPY7" s="3033"/>
      <c r="CPZ7" s="3033"/>
      <c r="CQA7" s="3033"/>
      <c r="CQB7" s="3033"/>
      <c r="CQC7" s="3033"/>
      <c r="CQD7" s="3033"/>
      <c r="CQE7" s="3033"/>
      <c r="CQF7" s="3033"/>
      <c r="CQG7" s="3033"/>
      <c r="CQH7" s="3033"/>
      <c r="CQI7" s="3033"/>
      <c r="CQJ7" s="3033"/>
      <c r="CQK7" s="3033"/>
      <c r="CQL7" s="3033"/>
      <c r="CQM7" s="3033"/>
      <c r="CQN7" s="3033"/>
      <c r="CQO7" s="3033"/>
      <c r="CQP7" s="3033"/>
      <c r="CQQ7" s="3033"/>
      <c r="CQR7" s="3033"/>
      <c r="CQS7" s="3033"/>
      <c r="CQT7" s="3033"/>
      <c r="CQU7" s="3033"/>
      <c r="CQV7" s="3033"/>
      <c r="CQW7" s="3033"/>
      <c r="CQX7" s="3033"/>
      <c r="CQY7" s="3033"/>
      <c r="CQZ7" s="3033"/>
      <c r="CRA7" s="3033"/>
      <c r="CRB7" s="3033"/>
      <c r="CRC7" s="3033"/>
      <c r="CRD7" s="3033"/>
      <c r="CRE7" s="3033"/>
      <c r="CRF7" s="3033"/>
      <c r="CRG7" s="3033"/>
      <c r="CRH7" s="3033"/>
      <c r="CRI7" s="3033"/>
      <c r="CRJ7" s="3033"/>
      <c r="CRK7" s="3033"/>
      <c r="CRL7" s="3033"/>
      <c r="CRM7" s="3033"/>
      <c r="CRN7" s="3033"/>
      <c r="CRO7" s="3033"/>
      <c r="CRP7" s="3033"/>
      <c r="CRQ7" s="3033"/>
      <c r="CRR7" s="3033"/>
      <c r="CRS7" s="3033"/>
      <c r="CRT7" s="3033"/>
      <c r="CRU7" s="3033"/>
      <c r="CRV7" s="3033"/>
      <c r="CRW7" s="3033"/>
      <c r="CRX7" s="3033"/>
      <c r="CRY7" s="3033"/>
      <c r="CRZ7" s="3033"/>
      <c r="CSA7" s="3033"/>
      <c r="CSB7" s="3033"/>
      <c r="CSC7" s="3033"/>
      <c r="CSD7" s="3033"/>
      <c r="CSE7" s="3033"/>
      <c r="CSF7" s="3033"/>
      <c r="CSG7" s="3033"/>
      <c r="CSH7" s="3033"/>
      <c r="CSI7" s="3033"/>
      <c r="CSJ7" s="3033"/>
      <c r="CSK7" s="3033"/>
      <c r="CSL7" s="3033"/>
      <c r="CSM7" s="3033"/>
      <c r="CSN7" s="3033"/>
      <c r="CSO7" s="3033"/>
      <c r="CSP7" s="3033"/>
      <c r="CSQ7" s="3033"/>
      <c r="CSR7" s="3033"/>
      <c r="CSS7" s="3033"/>
      <c r="CST7" s="3033"/>
      <c r="CSU7" s="3033"/>
      <c r="CSV7" s="3033"/>
      <c r="CSW7" s="3033"/>
      <c r="CSX7" s="3033"/>
      <c r="CSY7" s="3033"/>
      <c r="CSZ7" s="3033"/>
      <c r="CTA7" s="3033"/>
      <c r="CTB7" s="3033"/>
      <c r="CTC7" s="3033"/>
      <c r="CTD7" s="3033"/>
      <c r="CTE7" s="3033"/>
      <c r="CTF7" s="3033"/>
      <c r="CTG7" s="3033"/>
      <c r="CTH7" s="3033"/>
      <c r="CTI7" s="3033"/>
      <c r="CTJ7" s="3033"/>
      <c r="CTK7" s="3033"/>
      <c r="CTL7" s="3033"/>
      <c r="CTM7" s="3033"/>
      <c r="CTN7" s="3033"/>
      <c r="CTO7" s="3033"/>
      <c r="CTP7" s="3033"/>
      <c r="CTQ7" s="3033"/>
      <c r="CTR7" s="3033"/>
      <c r="CTS7" s="3033"/>
      <c r="CTT7" s="3033"/>
      <c r="CTU7" s="3033"/>
      <c r="CTV7" s="3033"/>
      <c r="CTW7" s="3033"/>
      <c r="CTX7" s="3033"/>
      <c r="CTY7" s="3033"/>
      <c r="CTZ7" s="3033"/>
      <c r="CUA7" s="3033"/>
      <c r="CUB7" s="3033"/>
      <c r="CUC7" s="3033"/>
      <c r="CUD7" s="3033"/>
      <c r="CUE7" s="3033"/>
      <c r="CUF7" s="3033"/>
      <c r="CUG7" s="3033"/>
      <c r="CUH7" s="3033"/>
      <c r="CUI7" s="3033"/>
      <c r="CUJ7" s="3033"/>
      <c r="CUK7" s="3033"/>
      <c r="CUL7" s="3033"/>
      <c r="CUM7" s="3033"/>
      <c r="CUN7" s="3033"/>
      <c r="CUO7" s="3033"/>
      <c r="CUP7" s="3033"/>
      <c r="CUQ7" s="3033"/>
      <c r="CUR7" s="3033"/>
      <c r="CUS7" s="3033"/>
      <c r="CUT7" s="3033"/>
      <c r="CUU7" s="3033"/>
      <c r="CUV7" s="3033"/>
      <c r="CUW7" s="3033"/>
      <c r="CUX7" s="3033"/>
      <c r="CUY7" s="3033"/>
      <c r="CUZ7" s="3033"/>
      <c r="CVA7" s="3033"/>
      <c r="CVB7" s="3033"/>
      <c r="CVC7" s="3033"/>
      <c r="CVD7" s="3033"/>
      <c r="CVE7" s="3033"/>
      <c r="CVF7" s="3033"/>
      <c r="CVG7" s="3033"/>
      <c r="CVH7" s="3033"/>
      <c r="CVI7" s="3033"/>
      <c r="CVJ7" s="3033"/>
      <c r="CVK7" s="3033"/>
      <c r="CVL7" s="3033"/>
      <c r="CVM7" s="3033"/>
      <c r="CVN7" s="3033"/>
      <c r="CVO7" s="3033"/>
      <c r="CVP7" s="3033"/>
      <c r="CVQ7" s="3033"/>
      <c r="CVR7" s="3033"/>
      <c r="CVS7" s="3033"/>
      <c r="CVT7" s="3033"/>
      <c r="CVU7" s="3033"/>
      <c r="CVV7" s="3033"/>
      <c r="CVW7" s="3033"/>
      <c r="CVX7" s="3033"/>
      <c r="CVY7" s="3033"/>
      <c r="CVZ7" s="3033"/>
      <c r="CWA7" s="3033"/>
      <c r="CWB7" s="3033"/>
      <c r="CWC7" s="3033"/>
      <c r="CWD7" s="3033"/>
      <c r="CWE7" s="3033"/>
      <c r="CWF7" s="3033"/>
      <c r="CWG7" s="3033"/>
      <c r="CWH7" s="3033"/>
      <c r="CWI7" s="3033"/>
      <c r="CWJ7" s="3033"/>
      <c r="CWK7" s="3033"/>
      <c r="CWL7" s="3033"/>
      <c r="CWM7" s="3033"/>
      <c r="CWN7" s="3033"/>
      <c r="CWO7" s="3033"/>
      <c r="CWP7" s="3033"/>
      <c r="CWQ7" s="3033"/>
      <c r="CWR7" s="3033"/>
      <c r="CWS7" s="3033"/>
      <c r="CWT7" s="3033"/>
      <c r="CWU7" s="3033"/>
      <c r="CWV7" s="3033"/>
      <c r="CWW7" s="3033"/>
      <c r="CWX7" s="3033"/>
      <c r="CWY7" s="3033"/>
      <c r="CWZ7" s="3033"/>
      <c r="CXA7" s="3033"/>
      <c r="CXB7" s="3033"/>
      <c r="CXC7" s="3033"/>
      <c r="CXD7" s="3033"/>
      <c r="CXE7" s="3033"/>
      <c r="CXF7" s="3033"/>
      <c r="CXG7" s="3033"/>
      <c r="CXH7" s="3033"/>
      <c r="CXI7" s="3033"/>
      <c r="CXJ7" s="3033"/>
      <c r="CXK7" s="3033"/>
      <c r="CXL7" s="3033"/>
      <c r="CXM7" s="3033"/>
      <c r="CXN7" s="3033"/>
      <c r="CXO7" s="3033"/>
      <c r="CXP7" s="3033"/>
      <c r="CXQ7" s="3033"/>
      <c r="CXR7" s="3033"/>
      <c r="CXS7" s="3033"/>
      <c r="CXT7" s="3033"/>
      <c r="CXU7" s="3033"/>
      <c r="CXV7" s="3033"/>
      <c r="CXW7" s="3033"/>
      <c r="CXX7" s="3033"/>
      <c r="CXY7" s="3033"/>
      <c r="CXZ7" s="3033"/>
      <c r="CYA7" s="3033"/>
      <c r="CYB7" s="3033"/>
      <c r="CYC7" s="3033"/>
      <c r="CYD7" s="3033"/>
      <c r="CYE7" s="3033"/>
      <c r="CYF7" s="3033"/>
      <c r="CYG7" s="3033"/>
      <c r="CYH7" s="3033"/>
      <c r="CYI7" s="3033"/>
      <c r="CYJ7" s="3033"/>
      <c r="CYK7" s="3033"/>
      <c r="CYL7" s="3033"/>
      <c r="CYM7" s="3033"/>
      <c r="CYN7" s="3033"/>
      <c r="CYO7" s="3033"/>
      <c r="CYP7" s="3033"/>
      <c r="CYQ7" s="3033"/>
      <c r="CYR7" s="3033"/>
      <c r="CYS7" s="3033"/>
      <c r="CYT7" s="3033"/>
      <c r="CYU7" s="3033"/>
      <c r="CYV7" s="3033"/>
      <c r="CYW7" s="3033"/>
      <c r="CYX7" s="3033"/>
      <c r="CYY7" s="3033"/>
      <c r="CYZ7" s="3033"/>
      <c r="CZA7" s="3033"/>
      <c r="CZB7" s="3033"/>
      <c r="CZC7" s="3033"/>
      <c r="CZD7" s="3033"/>
      <c r="CZE7" s="3033"/>
      <c r="CZF7" s="3033"/>
      <c r="CZG7" s="3033"/>
      <c r="CZH7" s="3033"/>
      <c r="CZI7" s="3033"/>
      <c r="CZJ7" s="3033"/>
      <c r="CZK7" s="3033"/>
      <c r="CZL7" s="3033"/>
      <c r="CZM7" s="3033"/>
      <c r="CZN7" s="3033"/>
      <c r="CZO7" s="3033"/>
      <c r="CZP7" s="3033"/>
      <c r="CZQ7" s="3033"/>
      <c r="CZR7" s="3033"/>
      <c r="CZS7" s="3033"/>
      <c r="CZT7" s="3033"/>
      <c r="CZU7" s="3033"/>
      <c r="CZV7" s="3033"/>
      <c r="CZW7" s="3033"/>
      <c r="CZX7" s="3033"/>
      <c r="CZY7" s="3033"/>
      <c r="CZZ7" s="3033"/>
      <c r="DAA7" s="3033"/>
      <c r="DAB7" s="3033"/>
      <c r="DAC7" s="3033"/>
      <c r="DAD7" s="3033"/>
      <c r="DAE7" s="3033"/>
      <c r="DAF7" s="3033"/>
      <c r="DAG7" s="3033"/>
      <c r="DAH7" s="3033"/>
      <c r="DAI7" s="3033"/>
      <c r="DAJ7" s="3033"/>
      <c r="DAK7" s="3033"/>
      <c r="DAL7" s="3033"/>
      <c r="DAM7" s="3033"/>
      <c r="DAN7" s="3033"/>
      <c r="DAO7" s="3033"/>
      <c r="DAP7" s="3033"/>
      <c r="DAQ7" s="3033"/>
      <c r="DAR7" s="3033"/>
      <c r="DAS7" s="3033"/>
      <c r="DAT7" s="3033"/>
      <c r="DAU7" s="3033"/>
      <c r="DAV7" s="3033"/>
      <c r="DAW7" s="3033"/>
      <c r="DAX7" s="3033"/>
      <c r="DAY7" s="3033"/>
      <c r="DAZ7" s="3033"/>
      <c r="DBA7" s="3033"/>
      <c r="DBB7" s="3033"/>
      <c r="DBC7" s="3033"/>
      <c r="DBD7" s="3033"/>
      <c r="DBE7" s="3033"/>
      <c r="DBF7" s="3033"/>
      <c r="DBG7" s="3033"/>
      <c r="DBH7" s="3033"/>
      <c r="DBI7" s="3033"/>
      <c r="DBJ7" s="3033"/>
      <c r="DBK7" s="3033"/>
      <c r="DBL7" s="3033"/>
      <c r="DBM7" s="3033"/>
      <c r="DBN7" s="3033"/>
      <c r="DBO7" s="3033"/>
      <c r="DBP7" s="3033"/>
      <c r="DBQ7" s="3033"/>
      <c r="DBR7" s="3033"/>
      <c r="DBS7" s="3033"/>
      <c r="DBT7" s="3033"/>
      <c r="DBU7" s="3033"/>
      <c r="DBV7" s="3033"/>
      <c r="DBW7" s="3033"/>
      <c r="DBX7" s="3033"/>
      <c r="DBY7" s="3033"/>
      <c r="DBZ7" s="3033"/>
      <c r="DCA7" s="3033"/>
      <c r="DCB7" s="3033"/>
      <c r="DCC7" s="3033"/>
      <c r="DCD7" s="3033"/>
      <c r="DCE7" s="3033"/>
      <c r="DCF7" s="3033"/>
      <c r="DCG7" s="3033"/>
      <c r="DCH7" s="3033"/>
      <c r="DCI7" s="3033"/>
      <c r="DCJ7" s="3033"/>
      <c r="DCK7" s="3033"/>
      <c r="DCL7" s="3033"/>
      <c r="DCM7" s="3033"/>
      <c r="DCN7" s="3033"/>
      <c r="DCO7" s="3033"/>
      <c r="DCP7" s="3033"/>
      <c r="DCQ7" s="3033"/>
      <c r="DCR7" s="3033"/>
      <c r="DCS7" s="3033"/>
      <c r="DCT7" s="3033"/>
      <c r="DCU7" s="3033"/>
      <c r="DCV7" s="3033"/>
      <c r="DCW7" s="3033"/>
      <c r="DCX7" s="3033"/>
      <c r="DCY7" s="3033"/>
      <c r="DCZ7" s="3033"/>
      <c r="DDA7" s="3033"/>
      <c r="DDB7" s="3033"/>
      <c r="DDC7" s="3033"/>
      <c r="DDD7" s="3033"/>
      <c r="DDE7" s="3033"/>
      <c r="DDF7" s="3033"/>
      <c r="DDG7" s="3033"/>
      <c r="DDH7" s="3033"/>
      <c r="DDI7" s="3033"/>
      <c r="DDJ7" s="3033"/>
      <c r="DDK7" s="3033"/>
      <c r="DDL7" s="3033"/>
      <c r="DDM7" s="3033"/>
      <c r="DDN7" s="3033"/>
      <c r="DDO7" s="3033"/>
      <c r="DDP7" s="3033"/>
      <c r="DDQ7" s="3033"/>
      <c r="DDR7" s="3033"/>
      <c r="DDS7" s="3033"/>
      <c r="DDT7" s="3033"/>
      <c r="DDU7" s="3033"/>
      <c r="DDV7" s="3033"/>
      <c r="DDW7" s="3033"/>
      <c r="DDX7" s="3033"/>
      <c r="DDY7" s="3033"/>
      <c r="DDZ7" s="3033"/>
      <c r="DEA7" s="3033"/>
      <c r="DEB7" s="3033"/>
      <c r="DEC7" s="3033"/>
      <c r="DED7" s="3033"/>
      <c r="DEE7" s="3033"/>
      <c r="DEF7" s="3033"/>
      <c r="DEG7" s="3033"/>
      <c r="DEH7" s="3033"/>
      <c r="DEI7" s="3033"/>
      <c r="DEJ7" s="3033"/>
      <c r="DEK7" s="3033"/>
      <c r="DEL7" s="3033"/>
      <c r="DEM7" s="3033"/>
      <c r="DEN7" s="3033"/>
      <c r="DEO7" s="3033"/>
      <c r="DEP7" s="3033"/>
      <c r="DEQ7" s="3033"/>
      <c r="DER7" s="3033"/>
      <c r="DES7" s="3033"/>
      <c r="DET7" s="3033"/>
      <c r="DEU7" s="3033"/>
      <c r="DEV7" s="3033"/>
      <c r="DEW7" s="3033"/>
      <c r="DEX7" s="3033"/>
      <c r="DEY7" s="3033"/>
      <c r="DEZ7" s="3033"/>
      <c r="DFA7" s="3033"/>
      <c r="DFB7" s="3033"/>
      <c r="DFC7" s="3033"/>
      <c r="DFD7" s="3033"/>
      <c r="DFE7" s="3033"/>
      <c r="DFF7" s="3033"/>
      <c r="DFG7" s="3033"/>
      <c r="DFH7" s="3033"/>
      <c r="DFI7" s="3033"/>
      <c r="DFJ7" s="3033"/>
      <c r="DFK7" s="3033"/>
      <c r="DFL7" s="3033"/>
      <c r="DFM7" s="3033"/>
      <c r="DFN7" s="3033"/>
      <c r="DFO7" s="3033"/>
      <c r="DFP7" s="3033"/>
      <c r="DFQ7" s="3033"/>
      <c r="DFR7" s="3033"/>
      <c r="DFS7" s="3033"/>
      <c r="DFT7" s="3033"/>
      <c r="DFU7" s="3033"/>
      <c r="DFV7" s="3033"/>
      <c r="DFW7" s="3033"/>
      <c r="DFX7" s="3033"/>
      <c r="DFY7" s="3033"/>
      <c r="DFZ7" s="3033"/>
      <c r="DGA7" s="3033"/>
      <c r="DGB7" s="3033"/>
      <c r="DGC7" s="3033"/>
      <c r="DGD7" s="3033"/>
      <c r="DGE7" s="3033"/>
      <c r="DGF7" s="3033"/>
      <c r="DGG7" s="3033"/>
      <c r="DGH7" s="3033"/>
      <c r="DGI7" s="3033"/>
      <c r="DGJ7" s="3033"/>
      <c r="DGK7" s="3033"/>
      <c r="DGL7" s="3033"/>
      <c r="DGM7" s="3033"/>
      <c r="DGN7" s="3033"/>
      <c r="DGO7" s="3033"/>
      <c r="DGP7" s="3033"/>
      <c r="DGQ7" s="3033"/>
      <c r="DGR7" s="3033"/>
      <c r="DGS7" s="3033"/>
      <c r="DGT7" s="3033"/>
      <c r="DGU7" s="3033"/>
      <c r="DGV7" s="3033"/>
      <c r="DGW7" s="3033"/>
      <c r="DGX7" s="3033"/>
      <c r="DGY7" s="3033"/>
      <c r="DGZ7" s="3033"/>
      <c r="DHA7" s="3033"/>
      <c r="DHB7" s="3033"/>
      <c r="DHC7" s="3033"/>
      <c r="DHD7" s="3033"/>
      <c r="DHE7" s="3033"/>
      <c r="DHF7" s="3033"/>
      <c r="DHG7" s="3033"/>
      <c r="DHH7" s="3033"/>
      <c r="DHI7" s="3033"/>
      <c r="DHJ7" s="3033"/>
      <c r="DHK7" s="3033"/>
      <c r="DHL7" s="3033"/>
      <c r="DHM7" s="3033"/>
      <c r="DHN7" s="3033"/>
      <c r="DHO7" s="3033"/>
      <c r="DHP7" s="3033"/>
      <c r="DHQ7" s="3033"/>
      <c r="DHR7" s="3033"/>
      <c r="DHS7" s="3033"/>
      <c r="DHT7" s="3033"/>
      <c r="DHU7" s="3033"/>
      <c r="DHV7" s="3033"/>
      <c r="DHW7" s="3033"/>
      <c r="DHX7" s="3033"/>
      <c r="DHY7" s="3033"/>
      <c r="DHZ7" s="3033"/>
      <c r="DIA7" s="3033"/>
      <c r="DIB7" s="3033"/>
      <c r="DIC7" s="3033"/>
      <c r="DID7" s="3033"/>
      <c r="DIE7" s="3033"/>
      <c r="DIF7" s="3033"/>
      <c r="DIG7" s="3033"/>
      <c r="DIH7" s="3033"/>
      <c r="DII7" s="3033"/>
      <c r="DIJ7" s="3033"/>
      <c r="DIK7" s="3033"/>
      <c r="DIL7" s="3033"/>
      <c r="DIM7" s="3033"/>
      <c r="DIN7" s="3033"/>
      <c r="DIO7" s="3033"/>
      <c r="DIP7" s="3033"/>
      <c r="DIQ7" s="3033"/>
      <c r="DIR7" s="3033"/>
      <c r="DIS7" s="3033"/>
      <c r="DIT7" s="3033"/>
      <c r="DIU7" s="3033"/>
      <c r="DIV7" s="3033"/>
      <c r="DIW7" s="3033"/>
      <c r="DIX7" s="3033"/>
      <c r="DIY7" s="3033"/>
      <c r="DIZ7" s="3033"/>
      <c r="DJA7" s="3033"/>
      <c r="DJB7" s="3033"/>
      <c r="DJC7" s="3033"/>
      <c r="DJD7" s="3033"/>
      <c r="DJE7" s="3033"/>
      <c r="DJF7" s="3033"/>
      <c r="DJG7" s="3033"/>
      <c r="DJH7" s="3033"/>
      <c r="DJI7" s="3033"/>
      <c r="DJJ7" s="3033"/>
      <c r="DJK7" s="3033"/>
      <c r="DJL7" s="3033"/>
      <c r="DJM7" s="3033"/>
      <c r="DJN7" s="3033"/>
      <c r="DJO7" s="3033"/>
      <c r="DJP7" s="3033"/>
      <c r="DJQ7" s="3033"/>
      <c r="DJR7" s="3033"/>
      <c r="DJS7" s="3033"/>
      <c r="DJT7" s="3033"/>
      <c r="DJU7" s="3033"/>
      <c r="DJV7" s="3033"/>
      <c r="DJW7" s="3033"/>
      <c r="DJX7" s="3033"/>
      <c r="DJY7" s="3033"/>
      <c r="DJZ7" s="3033"/>
      <c r="DKA7" s="3033"/>
      <c r="DKB7" s="3033"/>
      <c r="DKC7" s="3033"/>
      <c r="DKD7" s="3033"/>
      <c r="DKE7" s="3033"/>
      <c r="DKF7" s="3033"/>
      <c r="DKG7" s="3033"/>
      <c r="DKH7" s="3033"/>
      <c r="DKI7" s="3033"/>
      <c r="DKJ7" s="3033"/>
      <c r="DKK7" s="3033"/>
      <c r="DKL7" s="3033"/>
      <c r="DKM7" s="3033"/>
      <c r="DKN7" s="3033"/>
      <c r="DKO7" s="3033"/>
      <c r="DKP7" s="3033"/>
      <c r="DKQ7" s="3033"/>
      <c r="DKR7" s="3033"/>
      <c r="DKS7" s="3033"/>
      <c r="DKT7" s="3033"/>
      <c r="DKU7" s="3033"/>
      <c r="DKV7" s="3033"/>
      <c r="DKW7" s="3033"/>
      <c r="DKX7" s="3033"/>
      <c r="DKY7" s="3033"/>
      <c r="DKZ7" s="3033"/>
      <c r="DLA7" s="3033"/>
      <c r="DLB7" s="3033"/>
      <c r="DLC7" s="3033"/>
      <c r="DLD7" s="3033"/>
      <c r="DLE7" s="3033"/>
      <c r="DLF7" s="3033"/>
      <c r="DLG7" s="3033"/>
      <c r="DLH7" s="3033"/>
      <c r="DLI7" s="3033"/>
      <c r="DLJ7" s="3033"/>
      <c r="DLK7" s="3033"/>
      <c r="DLL7" s="3033"/>
      <c r="DLM7" s="3033"/>
      <c r="DLN7" s="3033"/>
      <c r="DLO7" s="3033"/>
      <c r="DLP7" s="3033"/>
      <c r="DLQ7" s="3033"/>
      <c r="DLR7" s="3033"/>
      <c r="DLS7" s="3033"/>
      <c r="DLT7" s="3033"/>
      <c r="DLU7" s="3033"/>
      <c r="DLV7" s="3033"/>
      <c r="DLW7" s="3033"/>
      <c r="DLX7" s="3033"/>
      <c r="DLY7" s="3033"/>
      <c r="DLZ7" s="3033"/>
      <c r="DMA7" s="3033"/>
      <c r="DMB7" s="3033"/>
      <c r="DMC7" s="3033"/>
      <c r="DMD7" s="3033"/>
      <c r="DME7" s="3033"/>
      <c r="DMF7" s="3033"/>
      <c r="DMG7" s="3033"/>
      <c r="DMH7" s="3033"/>
      <c r="DMI7" s="3033"/>
      <c r="DMJ7" s="3033"/>
      <c r="DMK7" s="3033"/>
      <c r="DML7" s="3033"/>
      <c r="DMM7" s="3033"/>
      <c r="DMN7" s="3033"/>
      <c r="DMO7" s="3033"/>
      <c r="DMP7" s="3033"/>
      <c r="DMQ7" s="3033"/>
      <c r="DMR7" s="3033"/>
      <c r="DMS7" s="3033"/>
      <c r="DMT7" s="3033"/>
      <c r="DMU7" s="3033"/>
      <c r="DMV7" s="3033"/>
      <c r="DMW7" s="3033"/>
      <c r="DMX7" s="3033"/>
      <c r="DMY7" s="3033"/>
      <c r="DMZ7" s="3033"/>
      <c r="DNA7" s="3033"/>
      <c r="DNB7" s="3033"/>
      <c r="DNC7" s="3033"/>
      <c r="DND7" s="3033"/>
      <c r="DNE7" s="3033"/>
      <c r="DNF7" s="3033"/>
      <c r="DNG7" s="3033"/>
      <c r="DNH7" s="3033"/>
      <c r="DNI7" s="3033"/>
      <c r="DNJ7" s="3033"/>
      <c r="DNK7" s="3033"/>
      <c r="DNL7" s="3033"/>
      <c r="DNM7" s="3033"/>
      <c r="DNN7" s="3033"/>
      <c r="DNO7" s="3033"/>
      <c r="DNP7" s="3033"/>
      <c r="DNQ7" s="3033"/>
      <c r="DNR7" s="3033"/>
      <c r="DNS7" s="3033"/>
      <c r="DNT7" s="3033"/>
      <c r="DNU7" s="3033"/>
      <c r="DNV7" s="3033"/>
      <c r="DNW7" s="3033"/>
      <c r="DNX7" s="3033"/>
      <c r="DNY7" s="3033"/>
      <c r="DNZ7" s="3033"/>
      <c r="DOA7" s="3033"/>
      <c r="DOB7" s="3033"/>
      <c r="DOC7" s="3033"/>
      <c r="DOD7" s="3033"/>
      <c r="DOE7" s="3033"/>
      <c r="DOF7" s="3033"/>
      <c r="DOG7" s="3033"/>
      <c r="DOH7" s="3033"/>
      <c r="DOI7" s="3033"/>
      <c r="DOJ7" s="3033"/>
      <c r="DOK7" s="3033"/>
      <c r="DOL7" s="3033"/>
      <c r="DOM7" s="3033"/>
      <c r="DON7" s="3033"/>
      <c r="DOO7" s="3033"/>
      <c r="DOP7" s="3033"/>
      <c r="DOQ7" s="3033"/>
      <c r="DOR7" s="3033"/>
      <c r="DOS7" s="3033"/>
      <c r="DOT7" s="3033"/>
      <c r="DOU7" s="3033"/>
      <c r="DOV7" s="3033"/>
      <c r="DOW7" s="3033"/>
      <c r="DOX7" s="3033"/>
      <c r="DOY7" s="3033"/>
      <c r="DOZ7" s="3033"/>
      <c r="DPA7" s="3033"/>
      <c r="DPB7" s="3033"/>
      <c r="DPC7" s="3033"/>
      <c r="DPD7" s="3033"/>
      <c r="DPE7" s="3033"/>
      <c r="DPF7" s="3033"/>
      <c r="DPG7" s="3033"/>
      <c r="DPH7" s="3033"/>
      <c r="DPI7" s="3033"/>
      <c r="DPJ7" s="3033"/>
      <c r="DPK7" s="3033"/>
      <c r="DPL7" s="3033"/>
      <c r="DPM7" s="3033"/>
      <c r="DPN7" s="3033"/>
      <c r="DPO7" s="3033"/>
      <c r="DPP7" s="3033"/>
      <c r="DPQ7" s="3033"/>
      <c r="DPR7" s="3033"/>
      <c r="DPS7" s="3033"/>
      <c r="DPT7" s="3033"/>
      <c r="DPU7" s="3033"/>
      <c r="DPV7" s="3033"/>
      <c r="DPW7" s="3033"/>
      <c r="DPX7" s="3033"/>
      <c r="DPY7" s="3033"/>
      <c r="DPZ7" s="3033"/>
      <c r="DQA7" s="3033"/>
      <c r="DQB7" s="3033"/>
      <c r="DQC7" s="3033"/>
      <c r="DQD7" s="3033"/>
      <c r="DQE7" s="3033"/>
      <c r="DQF7" s="3033"/>
      <c r="DQG7" s="3033"/>
      <c r="DQH7" s="3033"/>
      <c r="DQI7" s="3033"/>
      <c r="DQJ7" s="3033"/>
      <c r="DQK7" s="3033"/>
      <c r="DQL7" s="3033"/>
      <c r="DQM7" s="3033"/>
      <c r="DQN7" s="3033"/>
      <c r="DQO7" s="3033"/>
      <c r="DQP7" s="3033"/>
      <c r="DQQ7" s="3033"/>
      <c r="DQR7" s="3033"/>
      <c r="DQS7" s="3033"/>
      <c r="DQT7" s="3033"/>
      <c r="DQU7" s="3033"/>
      <c r="DQV7" s="3033"/>
      <c r="DQW7" s="3033"/>
      <c r="DQX7" s="3033"/>
      <c r="DQY7" s="3033"/>
      <c r="DQZ7" s="3033"/>
      <c r="DRA7" s="3033"/>
      <c r="DRB7" s="3033"/>
      <c r="DRC7" s="3033"/>
      <c r="DRD7" s="3033"/>
      <c r="DRE7" s="3033"/>
      <c r="DRF7" s="3033"/>
      <c r="DRG7" s="3033"/>
      <c r="DRH7" s="3033"/>
      <c r="DRI7" s="3033"/>
      <c r="DRJ7" s="3033"/>
      <c r="DRK7" s="3033"/>
      <c r="DRL7" s="3033"/>
      <c r="DRM7" s="3033"/>
      <c r="DRN7" s="3033"/>
      <c r="DRO7" s="3033"/>
      <c r="DRP7" s="3033"/>
      <c r="DRQ7" s="3033"/>
      <c r="DRR7" s="3033"/>
      <c r="DRS7" s="3033"/>
      <c r="DRT7" s="3033"/>
      <c r="DRU7" s="3033"/>
      <c r="DRV7" s="3033"/>
      <c r="DRW7" s="3033"/>
      <c r="DRX7" s="3033"/>
      <c r="DRY7" s="3033"/>
      <c r="DRZ7" s="3033"/>
      <c r="DSA7" s="3033"/>
      <c r="DSB7" s="3033"/>
      <c r="DSC7" s="3033"/>
      <c r="DSD7" s="3033"/>
      <c r="DSE7" s="3033"/>
      <c r="DSF7" s="3033"/>
      <c r="DSG7" s="3033"/>
      <c r="DSH7" s="3033"/>
      <c r="DSI7" s="3033"/>
      <c r="DSJ7" s="3033"/>
      <c r="DSK7" s="3033"/>
      <c r="DSL7" s="3033"/>
      <c r="DSM7" s="3033"/>
      <c r="DSN7" s="3033"/>
      <c r="DSO7" s="3033"/>
      <c r="DSP7" s="3033"/>
      <c r="DSQ7" s="3033"/>
      <c r="DSR7" s="3033"/>
      <c r="DSS7" s="3033"/>
      <c r="DST7" s="3033"/>
      <c r="DSU7" s="3033"/>
      <c r="DSV7" s="3033"/>
      <c r="DSW7" s="3033"/>
      <c r="DSX7" s="3033"/>
      <c r="DSY7" s="3033"/>
      <c r="DSZ7" s="3033"/>
      <c r="DTA7" s="3033"/>
      <c r="DTB7" s="3033"/>
      <c r="DTC7" s="3033"/>
      <c r="DTD7" s="3033"/>
      <c r="DTE7" s="3033"/>
      <c r="DTF7" s="3033"/>
      <c r="DTG7" s="3033"/>
      <c r="DTH7" s="3033"/>
      <c r="DTI7" s="3033"/>
      <c r="DTJ7" s="3033"/>
      <c r="DTK7" s="3033"/>
      <c r="DTL7" s="3033"/>
      <c r="DTM7" s="3033"/>
      <c r="DTN7" s="3033"/>
      <c r="DTO7" s="3033"/>
      <c r="DTP7" s="3033"/>
      <c r="DTQ7" s="3033"/>
      <c r="DTR7" s="3033"/>
      <c r="DTS7" s="3033"/>
      <c r="DTT7" s="3033"/>
      <c r="DTU7" s="3033"/>
      <c r="DTV7" s="3033"/>
      <c r="DTW7" s="3033"/>
      <c r="DTX7" s="3033"/>
      <c r="DTY7" s="3033"/>
      <c r="DTZ7" s="3033"/>
      <c r="DUA7" s="3033"/>
      <c r="DUB7" s="3033"/>
      <c r="DUC7" s="3033"/>
      <c r="DUD7" s="3033"/>
      <c r="DUE7" s="3033"/>
      <c r="DUF7" s="3033"/>
      <c r="DUG7" s="3033"/>
      <c r="DUH7" s="3033"/>
      <c r="DUI7" s="3033"/>
      <c r="DUJ7" s="3033"/>
      <c r="DUK7" s="3033"/>
      <c r="DUL7" s="3033"/>
      <c r="DUM7" s="3033"/>
      <c r="DUN7" s="3033"/>
      <c r="DUO7" s="3033"/>
      <c r="DUP7" s="3033"/>
      <c r="DUQ7" s="3033"/>
      <c r="DUR7" s="3033"/>
      <c r="DUS7" s="3033"/>
      <c r="DUT7" s="3033"/>
      <c r="DUU7" s="3033"/>
      <c r="DUV7" s="3033"/>
      <c r="DUW7" s="3033"/>
      <c r="DUX7" s="3033"/>
      <c r="DUY7" s="3033"/>
      <c r="DUZ7" s="3033"/>
      <c r="DVA7" s="3033"/>
      <c r="DVB7" s="3033"/>
      <c r="DVC7" s="3033"/>
      <c r="DVD7" s="3033"/>
      <c r="DVE7" s="3033"/>
      <c r="DVF7" s="3033"/>
      <c r="DVG7" s="3033"/>
      <c r="DVH7" s="3033"/>
      <c r="DVI7" s="3033"/>
      <c r="DVJ7" s="3033"/>
      <c r="DVK7" s="3033"/>
      <c r="DVL7" s="3033"/>
      <c r="DVM7" s="3033"/>
      <c r="DVN7" s="3033"/>
      <c r="DVO7" s="3033"/>
      <c r="DVP7" s="3033"/>
      <c r="DVQ7" s="3033"/>
      <c r="DVR7" s="3033"/>
      <c r="DVS7" s="3033"/>
      <c r="DVT7" s="3033"/>
      <c r="DVU7" s="3033"/>
      <c r="DVV7" s="3033"/>
      <c r="DVW7" s="3033"/>
      <c r="DVX7" s="3033"/>
      <c r="DVY7" s="3033"/>
      <c r="DVZ7" s="3033"/>
      <c r="DWA7" s="3033"/>
      <c r="DWB7" s="3033"/>
      <c r="DWC7" s="3033"/>
      <c r="DWD7" s="3033"/>
      <c r="DWE7" s="3033"/>
      <c r="DWF7" s="3033"/>
      <c r="DWG7" s="3033"/>
      <c r="DWH7" s="3033"/>
      <c r="DWI7" s="3033"/>
      <c r="DWJ7" s="3033"/>
      <c r="DWK7" s="3033"/>
      <c r="DWL7" s="3033"/>
      <c r="DWM7" s="3033"/>
      <c r="DWN7" s="3033"/>
      <c r="DWO7" s="3033"/>
      <c r="DWP7" s="3033"/>
      <c r="DWQ7" s="3033"/>
      <c r="DWR7" s="3033"/>
      <c r="DWS7" s="3033"/>
      <c r="DWT7" s="3033"/>
      <c r="DWU7" s="3033"/>
      <c r="DWV7" s="3033"/>
      <c r="DWW7" s="3033"/>
      <c r="DWX7" s="3033"/>
      <c r="DWY7" s="3033"/>
      <c r="DWZ7" s="3033"/>
      <c r="DXA7" s="3033"/>
      <c r="DXB7" s="3033"/>
      <c r="DXC7" s="3033"/>
      <c r="DXD7" s="3033"/>
      <c r="DXE7" s="3033"/>
      <c r="DXF7" s="3033"/>
      <c r="DXG7" s="3033"/>
      <c r="DXH7" s="3033"/>
      <c r="DXI7" s="3033"/>
      <c r="DXJ7" s="3033"/>
      <c r="DXK7" s="3033"/>
      <c r="DXL7" s="3033"/>
      <c r="DXM7" s="3033"/>
      <c r="DXN7" s="3033"/>
      <c r="DXO7" s="3033"/>
      <c r="DXP7" s="3033"/>
      <c r="DXQ7" s="3033"/>
      <c r="DXR7" s="3033"/>
      <c r="DXS7" s="3033"/>
      <c r="DXT7" s="3033"/>
      <c r="DXU7" s="3033"/>
      <c r="DXV7" s="3033"/>
      <c r="DXW7" s="3033"/>
      <c r="DXX7" s="3033"/>
      <c r="DXY7" s="3033"/>
      <c r="DXZ7" s="3033"/>
      <c r="DYA7" s="3033"/>
      <c r="DYB7" s="3033"/>
      <c r="DYC7" s="3033"/>
      <c r="DYD7" s="3033"/>
      <c r="DYE7" s="3033"/>
      <c r="DYF7" s="3033"/>
      <c r="DYG7" s="3033"/>
      <c r="DYH7" s="3033"/>
      <c r="DYI7" s="3033"/>
      <c r="DYJ7" s="3033"/>
      <c r="DYK7" s="3033"/>
      <c r="DYL7" s="3033"/>
      <c r="DYM7" s="3033"/>
      <c r="DYN7" s="3033"/>
      <c r="DYO7" s="3033"/>
      <c r="DYP7" s="3033"/>
      <c r="DYQ7" s="3033"/>
      <c r="DYR7" s="3033"/>
      <c r="DYS7" s="3033"/>
      <c r="DYT7" s="3033"/>
      <c r="DYU7" s="3033"/>
      <c r="DYV7" s="3033"/>
      <c r="DYW7" s="3033"/>
      <c r="DYX7" s="3033"/>
      <c r="DYY7" s="3033"/>
      <c r="DYZ7" s="3033"/>
      <c r="DZA7" s="3033"/>
      <c r="DZB7" s="3033"/>
      <c r="DZC7" s="3033"/>
      <c r="DZD7" s="3033"/>
      <c r="DZE7" s="3033"/>
      <c r="DZF7" s="3033"/>
      <c r="DZG7" s="3033"/>
      <c r="DZH7" s="3033"/>
      <c r="DZI7" s="3033"/>
      <c r="DZJ7" s="3033"/>
      <c r="DZK7" s="3033"/>
      <c r="DZL7" s="3033"/>
      <c r="DZM7" s="3033"/>
      <c r="DZN7" s="3033"/>
      <c r="DZO7" s="3033"/>
      <c r="DZP7" s="3033"/>
      <c r="DZQ7" s="3033"/>
      <c r="DZR7" s="3033"/>
      <c r="DZS7" s="3033"/>
      <c r="DZT7" s="3033"/>
      <c r="DZU7" s="3033"/>
      <c r="DZV7" s="3033"/>
      <c r="DZW7" s="3033"/>
      <c r="DZX7" s="3033"/>
      <c r="DZY7" s="3033"/>
      <c r="DZZ7" s="3033"/>
      <c r="EAA7" s="3033"/>
      <c r="EAB7" s="3033"/>
      <c r="EAC7" s="3033"/>
      <c r="EAD7" s="3033"/>
      <c r="EAE7" s="3033"/>
      <c r="EAF7" s="3033"/>
      <c r="EAG7" s="3033"/>
      <c r="EAH7" s="3033"/>
      <c r="EAI7" s="3033"/>
      <c r="EAJ7" s="3033"/>
      <c r="EAK7" s="3033"/>
      <c r="EAL7" s="3033"/>
      <c r="EAM7" s="3033"/>
      <c r="EAN7" s="3033"/>
      <c r="EAO7" s="3033"/>
      <c r="EAP7" s="3033"/>
      <c r="EAQ7" s="3033"/>
      <c r="EAR7" s="3033"/>
      <c r="EAS7" s="3033"/>
      <c r="EAT7" s="3033"/>
      <c r="EAU7" s="3033"/>
      <c r="EAV7" s="3033"/>
      <c r="EAW7" s="3033"/>
      <c r="EAX7" s="3033"/>
      <c r="EAY7" s="3033"/>
      <c r="EAZ7" s="3033"/>
      <c r="EBA7" s="3033"/>
      <c r="EBB7" s="3033"/>
      <c r="EBC7" s="3033"/>
      <c r="EBD7" s="3033"/>
      <c r="EBE7" s="3033"/>
      <c r="EBF7" s="3033"/>
      <c r="EBG7" s="3033"/>
      <c r="EBH7" s="3033"/>
      <c r="EBI7" s="3033"/>
      <c r="EBJ7" s="3033"/>
      <c r="EBK7" s="3033"/>
      <c r="EBL7" s="3033"/>
      <c r="EBM7" s="3033"/>
      <c r="EBN7" s="3033"/>
      <c r="EBO7" s="3033"/>
      <c r="EBP7" s="3033"/>
      <c r="EBQ7" s="3033"/>
      <c r="EBR7" s="3033"/>
      <c r="EBS7" s="3033"/>
      <c r="EBT7" s="3033"/>
      <c r="EBU7" s="3033"/>
      <c r="EBV7" s="3033"/>
      <c r="EBW7" s="3033"/>
      <c r="EBX7" s="3033"/>
      <c r="EBY7" s="3033"/>
      <c r="EBZ7" s="3033"/>
      <c r="ECA7" s="3033"/>
      <c r="ECB7" s="3033"/>
      <c r="ECC7" s="3033"/>
      <c r="ECD7" s="3033"/>
      <c r="ECE7" s="3033"/>
      <c r="ECF7" s="3033"/>
      <c r="ECG7" s="3033"/>
      <c r="ECH7" s="3033"/>
      <c r="ECI7" s="3033"/>
      <c r="ECJ7" s="3033"/>
      <c r="ECK7" s="3033"/>
      <c r="ECL7" s="3033"/>
      <c r="ECM7" s="3033"/>
      <c r="ECN7" s="3033"/>
      <c r="ECO7" s="3033"/>
      <c r="ECP7" s="3033"/>
      <c r="ECQ7" s="3033"/>
      <c r="ECR7" s="3033"/>
      <c r="ECS7" s="3033"/>
      <c r="ECT7" s="3033"/>
      <c r="ECU7" s="3033"/>
      <c r="ECV7" s="3033"/>
      <c r="ECW7" s="3033"/>
      <c r="ECX7" s="3033"/>
      <c r="ECY7" s="3033"/>
      <c r="ECZ7" s="3033"/>
      <c r="EDA7" s="3033"/>
      <c r="EDB7" s="3033"/>
      <c r="EDC7" s="3033"/>
      <c r="EDD7" s="3033"/>
      <c r="EDE7" s="3033"/>
      <c r="EDF7" s="3033"/>
      <c r="EDG7" s="3033"/>
      <c r="EDH7" s="3033"/>
      <c r="EDI7" s="3033"/>
      <c r="EDJ7" s="3033"/>
      <c r="EDK7" s="3033"/>
      <c r="EDL7" s="3033"/>
      <c r="EDM7" s="3033"/>
      <c r="EDN7" s="3033"/>
      <c r="EDO7" s="3033"/>
      <c r="EDP7" s="3033"/>
      <c r="EDQ7" s="3033"/>
      <c r="EDR7" s="3033"/>
      <c r="EDS7" s="3033"/>
      <c r="EDT7" s="3033"/>
      <c r="EDU7" s="3033"/>
      <c r="EDV7" s="3033"/>
      <c r="EDW7" s="3033"/>
      <c r="EDX7" s="3033"/>
      <c r="EDY7" s="3033"/>
      <c r="EDZ7" s="3033"/>
      <c r="EEA7" s="3033"/>
      <c r="EEB7" s="3033"/>
      <c r="EEC7" s="3033"/>
      <c r="EED7" s="3033"/>
      <c r="EEE7" s="3033"/>
      <c r="EEF7" s="3033"/>
      <c r="EEG7" s="3033"/>
      <c r="EEH7" s="3033"/>
      <c r="EEI7" s="3033"/>
      <c r="EEJ7" s="3033"/>
      <c r="EEK7" s="3033"/>
      <c r="EEL7" s="3033"/>
      <c r="EEM7" s="3033"/>
      <c r="EEN7" s="3033"/>
      <c r="EEO7" s="3033"/>
      <c r="EEP7" s="3033"/>
      <c r="EEQ7" s="3033"/>
      <c r="EER7" s="3033"/>
      <c r="EES7" s="3033"/>
      <c r="EET7" s="3033"/>
      <c r="EEU7" s="3033"/>
      <c r="EEV7" s="3033"/>
      <c r="EEW7" s="3033"/>
      <c r="EEX7" s="3033"/>
      <c r="EEY7" s="3033"/>
      <c r="EEZ7" s="3033"/>
      <c r="EFA7" s="3033"/>
      <c r="EFB7" s="3033"/>
      <c r="EFC7" s="3033"/>
      <c r="EFD7" s="3033"/>
      <c r="EFE7" s="3033"/>
      <c r="EFF7" s="3033"/>
      <c r="EFG7" s="3033"/>
      <c r="EFH7" s="3033"/>
      <c r="EFI7" s="3033"/>
      <c r="EFJ7" s="3033"/>
      <c r="EFK7" s="3033"/>
      <c r="EFL7" s="3033"/>
      <c r="EFM7" s="3033"/>
      <c r="EFN7" s="3033"/>
      <c r="EFO7" s="3033"/>
      <c r="EFP7" s="3033"/>
      <c r="EFQ7" s="3033"/>
      <c r="EFR7" s="3033"/>
      <c r="EFS7" s="3033"/>
      <c r="EFT7" s="3033"/>
      <c r="EFU7" s="3033"/>
      <c r="EFV7" s="3033"/>
      <c r="EFW7" s="3033"/>
      <c r="EFX7" s="3033"/>
      <c r="EFY7" s="3033"/>
      <c r="EFZ7" s="3033"/>
      <c r="EGA7" s="3033"/>
      <c r="EGB7" s="3033"/>
      <c r="EGC7" s="3033"/>
      <c r="EGD7" s="3033"/>
      <c r="EGE7" s="3033"/>
      <c r="EGF7" s="3033"/>
      <c r="EGG7" s="3033"/>
      <c r="EGH7" s="3033"/>
      <c r="EGI7" s="3033"/>
      <c r="EGJ7" s="3033"/>
      <c r="EGK7" s="3033"/>
      <c r="EGL7" s="3033"/>
      <c r="EGM7" s="3033"/>
      <c r="EGN7" s="3033"/>
      <c r="EGO7" s="3033"/>
      <c r="EGP7" s="3033"/>
      <c r="EGQ7" s="3033"/>
      <c r="EGR7" s="3033"/>
      <c r="EGS7" s="3033"/>
      <c r="EGT7" s="3033"/>
      <c r="EGU7" s="3033"/>
      <c r="EGV7" s="3033"/>
      <c r="EGW7" s="3033"/>
      <c r="EGX7" s="3033"/>
      <c r="EGY7" s="3033"/>
      <c r="EGZ7" s="3033"/>
      <c r="EHA7" s="3033"/>
      <c r="EHB7" s="3033"/>
      <c r="EHC7" s="3033"/>
      <c r="EHD7" s="3033"/>
      <c r="EHE7" s="3033"/>
      <c r="EHF7" s="3033"/>
      <c r="EHG7" s="3033"/>
      <c r="EHH7" s="3033"/>
      <c r="EHI7" s="3033"/>
      <c r="EHJ7" s="3033"/>
      <c r="EHK7" s="3033"/>
      <c r="EHL7" s="3033"/>
      <c r="EHM7" s="3033"/>
      <c r="EHN7" s="3033"/>
      <c r="EHO7" s="3033"/>
      <c r="EHP7" s="3033"/>
      <c r="EHQ7" s="3033"/>
      <c r="EHR7" s="3033"/>
      <c r="EHS7" s="3033"/>
      <c r="EHT7" s="3033"/>
      <c r="EHU7" s="3033"/>
      <c r="EHV7" s="3033"/>
      <c r="EHW7" s="3033"/>
      <c r="EHX7" s="3033"/>
      <c r="EHY7" s="3033"/>
      <c r="EHZ7" s="3033"/>
      <c r="EIA7" s="3033"/>
      <c r="EIB7" s="3033"/>
      <c r="EIC7" s="3033"/>
      <c r="EID7" s="3033"/>
      <c r="EIE7" s="3033"/>
      <c r="EIF7" s="3033"/>
      <c r="EIG7" s="3033"/>
      <c r="EIH7" s="3033"/>
      <c r="EII7" s="3033"/>
      <c r="EIJ7" s="3033"/>
      <c r="EIK7" s="3033"/>
      <c r="EIL7" s="3033"/>
      <c r="EIM7" s="3033"/>
      <c r="EIN7" s="3033"/>
      <c r="EIO7" s="3033"/>
      <c r="EIP7" s="3033"/>
      <c r="EIQ7" s="3033"/>
      <c r="EIR7" s="3033"/>
      <c r="EIS7" s="3033"/>
      <c r="EIT7" s="3033"/>
      <c r="EIU7" s="3033"/>
      <c r="EIV7" s="3033"/>
      <c r="EIW7" s="3033"/>
      <c r="EIX7" s="3033"/>
      <c r="EIY7" s="3033"/>
      <c r="EIZ7" s="3033"/>
      <c r="EJA7" s="3033"/>
      <c r="EJB7" s="3033"/>
      <c r="EJC7" s="3033"/>
      <c r="EJD7" s="3033"/>
      <c r="EJE7" s="3033"/>
      <c r="EJF7" s="3033"/>
      <c r="EJG7" s="3033"/>
      <c r="EJH7" s="3033"/>
      <c r="EJI7" s="3033"/>
      <c r="EJJ7" s="3033"/>
      <c r="EJK7" s="3033"/>
      <c r="EJL7" s="3033"/>
      <c r="EJM7" s="3033"/>
      <c r="EJN7" s="3033"/>
      <c r="EJO7" s="3033"/>
      <c r="EJP7" s="3033"/>
      <c r="EJQ7" s="3033"/>
      <c r="EJR7" s="3033"/>
      <c r="EJS7" s="3033"/>
      <c r="EJT7" s="3033"/>
      <c r="EJU7" s="3033"/>
      <c r="EJV7" s="3033"/>
      <c r="EJW7" s="3033"/>
      <c r="EJX7" s="3033"/>
      <c r="EJY7" s="3033"/>
      <c r="EJZ7" s="3033"/>
      <c r="EKA7" s="3033"/>
      <c r="EKB7" s="3033"/>
      <c r="EKC7" s="3033"/>
      <c r="EKD7" s="3033"/>
      <c r="EKE7" s="3033"/>
      <c r="EKF7" s="3033"/>
      <c r="EKG7" s="3033"/>
      <c r="EKH7" s="3033"/>
      <c r="EKI7" s="3033"/>
      <c r="EKJ7" s="3033"/>
      <c r="EKK7" s="3033"/>
      <c r="EKL7" s="3033"/>
      <c r="EKM7" s="3033"/>
      <c r="EKN7" s="3033"/>
      <c r="EKO7" s="3033"/>
      <c r="EKP7" s="3033"/>
      <c r="EKQ7" s="3033"/>
      <c r="EKR7" s="3033"/>
      <c r="EKS7" s="3033"/>
      <c r="EKT7" s="3033"/>
      <c r="EKU7" s="3033"/>
      <c r="EKV7" s="3033"/>
      <c r="EKW7" s="3033"/>
      <c r="EKX7" s="3033"/>
      <c r="EKY7" s="3033"/>
      <c r="EKZ7" s="3033"/>
      <c r="ELA7" s="3033"/>
      <c r="ELB7" s="3033"/>
      <c r="ELC7" s="3033"/>
      <c r="ELD7" s="3033"/>
      <c r="ELE7" s="3033"/>
      <c r="ELF7" s="3033"/>
      <c r="ELG7" s="3033"/>
      <c r="ELH7" s="3033"/>
      <c r="ELI7" s="3033"/>
      <c r="ELJ7" s="3033"/>
      <c r="ELK7" s="3033"/>
      <c r="ELL7" s="3033"/>
      <c r="ELM7" s="3033"/>
      <c r="ELN7" s="3033"/>
      <c r="ELO7" s="3033"/>
      <c r="ELP7" s="3033"/>
      <c r="ELQ7" s="3033"/>
      <c r="ELR7" s="3033"/>
      <c r="ELS7" s="3033"/>
      <c r="ELT7" s="3033"/>
      <c r="ELU7" s="3033"/>
      <c r="ELV7" s="3033"/>
      <c r="ELW7" s="3033"/>
      <c r="ELX7" s="3033"/>
      <c r="ELY7" s="3033"/>
      <c r="ELZ7" s="3033"/>
      <c r="EMA7" s="3033"/>
      <c r="EMB7" s="3033"/>
      <c r="EMC7" s="3033"/>
      <c r="EMD7" s="3033"/>
      <c r="EME7" s="3033"/>
      <c r="EMF7" s="3033"/>
      <c r="EMG7" s="3033"/>
      <c r="EMH7" s="3033"/>
      <c r="EMI7" s="3033"/>
      <c r="EMJ7" s="3033"/>
      <c r="EMK7" s="3033"/>
      <c r="EML7" s="3033"/>
      <c r="EMM7" s="3033"/>
      <c r="EMN7" s="3033"/>
      <c r="EMO7" s="3033"/>
      <c r="EMP7" s="3033"/>
      <c r="EMQ7" s="3033"/>
      <c r="EMR7" s="3033"/>
      <c r="EMS7" s="3033"/>
      <c r="EMT7" s="3033"/>
      <c r="EMU7" s="3033"/>
      <c r="EMV7" s="3033"/>
      <c r="EMW7" s="3033"/>
      <c r="EMX7" s="3033"/>
      <c r="EMY7" s="3033"/>
      <c r="EMZ7" s="3033"/>
      <c r="ENA7" s="3033"/>
      <c r="ENB7" s="3033"/>
      <c r="ENC7" s="3033"/>
      <c r="END7" s="3033"/>
      <c r="ENE7" s="3033"/>
      <c r="ENF7" s="3033"/>
      <c r="ENG7" s="3033"/>
      <c r="ENH7" s="3033"/>
      <c r="ENI7" s="3033"/>
      <c r="ENJ7" s="3033"/>
      <c r="ENK7" s="3033"/>
      <c r="ENL7" s="3033"/>
      <c r="ENM7" s="3033"/>
      <c r="ENN7" s="3033"/>
      <c r="ENO7" s="3033"/>
      <c r="ENP7" s="3033"/>
      <c r="ENQ7" s="3033"/>
      <c r="ENR7" s="3033"/>
      <c r="ENS7" s="3033"/>
      <c r="ENT7" s="3033"/>
      <c r="ENU7" s="3033"/>
      <c r="ENV7" s="3033"/>
      <c r="ENW7" s="3033"/>
      <c r="ENX7" s="3033"/>
      <c r="ENY7" s="3033"/>
      <c r="ENZ7" s="3033"/>
      <c r="EOA7" s="3033"/>
      <c r="EOB7" s="3033"/>
      <c r="EOC7" s="3033"/>
      <c r="EOD7" s="3033"/>
      <c r="EOE7" s="3033"/>
      <c r="EOF7" s="3033"/>
      <c r="EOG7" s="3033"/>
      <c r="EOH7" s="3033"/>
      <c r="EOI7" s="3033"/>
      <c r="EOJ7" s="3033"/>
      <c r="EOK7" s="3033"/>
      <c r="EOL7" s="3033"/>
      <c r="EOM7" s="3033"/>
      <c r="EON7" s="3033"/>
      <c r="EOO7" s="3033"/>
      <c r="EOP7" s="3033"/>
      <c r="EOQ7" s="3033"/>
      <c r="EOR7" s="3033"/>
      <c r="EOS7" s="3033"/>
      <c r="EOT7" s="3033"/>
      <c r="EOU7" s="3033"/>
      <c r="EOV7" s="3033"/>
      <c r="EOW7" s="3033"/>
      <c r="EOX7" s="3033"/>
      <c r="EOY7" s="3033"/>
      <c r="EOZ7" s="3033"/>
      <c r="EPA7" s="3033"/>
      <c r="EPB7" s="3033"/>
      <c r="EPC7" s="3033"/>
      <c r="EPD7" s="3033"/>
      <c r="EPE7" s="3033"/>
      <c r="EPF7" s="3033"/>
      <c r="EPG7" s="3033"/>
      <c r="EPH7" s="3033"/>
      <c r="EPI7" s="3033"/>
      <c r="EPJ7" s="3033"/>
      <c r="EPK7" s="3033"/>
      <c r="EPL7" s="3033"/>
      <c r="EPM7" s="3033"/>
      <c r="EPN7" s="3033"/>
      <c r="EPO7" s="3033"/>
      <c r="EPP7" s="3033"/>
      <c r="EPQ7" s="3033"/>
      <c r="EPR7" s="3033"/>
      <c r="EPS7" s="3033"/>
      <c r="EPT7" s="3033"/>
      <c r="EPU7" s="3033"/>
      <c r="EPV7" s="3033"/>
      <c r="EPW7" s="3033"/>
      <c r="EPX7" s="3033"/>
      <c r="EPY7" s="3033"/>
      <c r="EPZ7" s="3033"/>
      <c r="EQA7" s="3033"/>
      <c r="EQB7" s="3033"/>
      <c r="EQC7" s="3033"/>
      <c r="EQD7" s="3033"/>
      <c r="EQE7" s="3033"/>
      <c r="EQF7" s="3033"/>
      <c r="EQG7" s="3033"/>
      <c r="EQH7" s="3033"/>
      <c r="EQI7" s="3033"/>
      <c r="EQJ7" s="3033"/>
      <c r="EQK7" s="3033"/>
      <c r="EQL7" s="3033"/>
      <c r="EQM7" s="3033"/>
      <c r="EQN7" s="3033"/>
      <c r="EQO7" s="3033"/>
      <c r="EQP7" s="3033"/>
      <c r="EQQ7" s="3033"/>
      <c r="EQR7" s="3033"/>
      <c r="EQS7" s="3033"/>
      <c r="EQT7" s="3033"/>
      <c r="EQU7" s="3033"/>
      <c r="EQV7" s="3033"/>
      <c r="EQW7" s="3033"/>
      <c r="EQX7" s="3033"/>
      <c r="EQY7" s="3033"/>
      <c r="EQZ7" s="3033"/>
      <c r="ERA7" s="3033"/>
      <c r="ERB7" s="3033"/>
      <c r="ERC7" s="3033"/>
      <c r="ERD7" s="3033"/>
      <c r="ERE7" s="3033"/>
      <c r="ERF7" s="3033"/>
      <c r="ERG7" s="3033"/>
      <c r="ERH7" s="3033"/>
      <c r="ERI7" s="3033"/>
      <c r="ERJ7" s="3033"/>
      <c r="ERK7" s="3033"/>
      <c r="ERL7" s="3033"/>
      <c r="ERM7" s="3033"/>
      <c r="ERN7" s="3033"/>
      <c r="ERO7" s="3033"/>
      <c r="ERP7" s="3033"/>
      <c r="ERQ7" s="3033"/>
      <c r="ERR7" s="3033"/>
      <c r="ERS7" s="3033"/>
      <c r="ERT7" s="3033"/>
      <c r="ERU7" s="3033"/>
      <c r="ERV7" s="3033"/>
      <c r="ERW7" s="3033"/>
      <c r="ERX7" s="3033"/>
      <c r="ERY7" s="3033"/>
      <c r="ERZ7" s="3033"/>
      <c r="ESA7" s="3033"/>
      <c r="ESB7" s="3033"/>
      <c r="ESC7" s="3033"/>
      <c r="ESD7" s="3033"/>
      <c r="ESE7" s="3033"/>
      <c r="ESF7" s="3033"/>
      <c r="ESG7" s="3033"/>
      <c r="ESH7" s="3033"/>
      <c r="ESI7" s="3033"/>
      <c r="ESJ7" s="3033"/>
      <c r="ESK7" s="3033"/>
      <c r="ESL7" s="3033"/>
      <c r="ESM7" s="3033"/>
      <c r="ESN7" s="3033"/>
      <c r="ESO7" s="3033"/>
      <c r="ESP7" s="3033"/>
      <c r="ESQ7" s="3033"/>
      <c r="ESR7" s="3033"/>
      <c r="ESS7" s="3033"/>
      <c r="EST7" s="3033"/>
      <c r="ESU7" s="3033"/>
      <c r="ESV7" s="3033"/>
      <c r="ESW7" s="3033"/>
      <c r="ESX7" s="3033"/>
      <c r="ESY7" s="3033"/>
      <c r="ESZ7" s="3033"/>
      <c r="ETA7" s="3033"/>
      <c r="ETB7" s="3033"/>
      <c r="ETC7" s="3033"/>
      <c r="ETD7" s="3033"/>
      <c r="ETE7" s="3033"/>
      <c r="ETF7" s="3033"/>
      <c r="ETG7" s="3033"/>
      <c r="ETH7" s="3033"/>
      <c r="ETI7" s="3033"/>
      <c r="ETJ7" s="3033"/>
      <c r="ETK7" s="3033"/>
      <c r="ETL7" s="3033"/>
      <c r="ETM7" s="3033"/>
      <c r="ETN7" s="3033"/>
      <c r="ETO7" s="3033"/>
      <c r="ETP7" s="3033"/>
      <c r="ETQ7" s="3033"/>
      <c r="ETR7" s="3033"/>
      <c r="ETS7" s="3033"/>
      <c r="ETT7" s="3033"/>
      <c r="ETU7" s="3033"/>
      <c r="ETV7" s="3033"/>
      <c r="ETW7" s="3033"/>
      <c r="ETX7" s="3033"/>
      <c r="ETY7" s="3033"/>
      <c r="ETZ7" s="3033"/>
      <c r="EUA7" s="3033"/>
      <c r="EUB7" s="3033"/>
      <c r="EUC7" s="3033"/>
      <c r="EUD7" s="3033"/>
      <c r="EUE7" s="3033"/>
      <c r="EUF7" s="3033"/>
      <c r="EUG7" s="3033"/>
      <c r="EUH7" s="3033"/>
      <c r="EUI7" s="3033"/>
      <c r="EUJ7" s="3033"/>
      <c r="EUK7" s="3033"/>
      <c r="EUL7" s="3033"/>
      <c r="EUM7" s="3033"/>
      <c r="EUN7" s="3033"/>
      <c r="EUO7" s="3033"/>
      <c r="EUP7" s="3033"/>
      <c r="EUQ7" s="3033"/>
      <c r="EUR7" s="3033"/>
      <c r="EUS7" s="3033"/>
      <c r="EUT7" s="3033"/>
      <c r="EUU7" s="3033"/>
      <c r="EUV7" s="3033"/>
      <c r="EUW7" s="3033"/>
      <c r="EUX7" s="3033"/>
      <c r="EUY7" s="3033"/>
      <c r="EUZ7" s="3033"/>
      <c r="EVA7" s="3033"/>
      <c r="EVB7" s="3033"/>
      <c r="EVC7" s="3033"/>
      <c r="EVD7" s="3033"/>
      <c r="EVE7" s="3033"/>
      <c r="EVF7" s="3033"/>
      <c r="EVG7" s="3033"/>
      <c r="EVH7" s="3033"/>
      <c r="EVI7" s="3033"/>
      <c r="EVJ7" s="3033"/>
      <c r="EVK7" s="3033"/>
      <c r="EVL7" s="3033"/>
      <c r="EVM7" s="3033"/>
      <c r="EVN7" s="3033"/>
      <c r="EVO7" s="3033"/>
      <c r="EVP7" s="3033"/>
      <c r="EVQ7" s="3033"/>
      <c r="EVR7" s="3033"/>
      <c r="EVS7" s="3033"/>
      <c r="EVT7" s="3033"/>
      <c r="EVU7" s="3033"/>
      <c r="EVV7" s="3033"/>
      <c r="EVW7" s="3033"/>
      <c r="EVX7" s="3033"/>
      <c r="EVY7" s="3033"/>
      <c r="EVZ7" s="3033"/>
      <c r="EWA7" s="3033"/>
      <c r="EWB7" s="3033"/>
      <c r="EWC7" s="3033"/>
      <c r="EWD7" s="3033"/>
      <c r="EWE7" s="3033"/>
      <c r="EWF7" s="3033"/>
      <c r="EWG7" s="3033"/>
      <c r="EWH7" s="3033"/>
      <c r="EWI7" s="3033"/>
      <c r="EWJ7" s="3033"/>
      <c r="EWK7" s="3033"/>
      <c r="EWL7" s="3033"/>
      <c r="EWM7" s="3033"/>
      <c r="EWN7" s="3033"/>
      <c r="EWO7" s="3033"/>
      <c r="EWP7" s="3033"/>
      <c r="EWQ7" s="3033"/>
      <c r="EWR7" s="3033"/>
      <c r="EWS7" s="3033"/>
      <c r="EWT7" s="3033"/>
      <c r="EWU7" s="3033"/>
      <c r="EWV7" s="3033"/>
      <c r="EWW7" s="3033"/>
      <c r="EWX7" s="3033"/>
      <c r="EWY7" s="3033"/>
      <c r="EWZ7" s="3033"/>
      <c r="EXA7" s="3033"/>
      <c r="EXB7" s="3033"/>
      <c r="EXC7" s="3033"/>
      <c r="EXD7" s="3033"/>
      <c r="EXE7" s="3033"/>
      <c r="EXF7" s="3033"/>
      <c r="EXG7" s="3033"/>
      <c r="EXH7" s="3033"/>
      <c r="EXI7" s="3033"/>
      <c r="EXJ7" s="3033"/>
      <c r="EXK7" s="3033"/>
      <c r="EXL7" s="3033"/>
      <c r="EXM7" s="3033"/>
      <c r="EXN7" s="3033"/>
      <c r="EXO7" s="3033"/>
      <c r="EXP7" s="3033"/>
      <c r="EXQ7" s="3033"/>
      <c r="EXR7" s="3033"/>
      <c r="EXS7" s="3033"/>
      <c r="EXT7" s="3033"/>
      <c r="EXU7" s="3033"/>
      <c r="EXV7" s="3033"/>
      <c r="EXW7" s="3033"/>
      <c r="EXX7" s="3033"/>
      <c r="EXY7" s="3033"/>
      <c r="EXZ7" s="3033"/>
      <c r="EYA7" s="3033"/>
      <c r="EYB7" s="3033"/>
      <c r="EYC7" s="3033"/>
      <c r="EYD7" s="3033"/>
      <c r="EYE7" s="3033"/>
      <c r="EYF7" s="3033"/>
      <c r="EYG7" s="3033"/>
      <c r="EYH7" s="3033"/>
      <c r="EYI7" s="3033"/>
      <c r="EYJ7" s="3033"/>
      <c r="EYK7" s="3033"/>
      <c r="EYL7" s="3033"/>
      <c r="EYM7" s="3033"/>
      <c r="EYN7" s="3033"/>
      <c r="EYO7" s="3033"/>
      <c r="EYP7" s="3033"/>
      <c r="EYQ7" s="3033"/>
      <c r="EYR7" s="3033"/>
      <c r="EYS7" s="3033"/>
      <c r="EYT7" s="3033"/>
      <c r="EYU7" s="3033"/>
      <c r="EYV7" s="3033"/>
      <c r="EYW7" s="3033"/>
      <c r="EYX7" s="3033"/>
      <c r="EYY7" s="3033"/>
      <c r="EYZ7" s="3033"/>
      <c r="EZA7" s="3033"/>
      <c r="EZB7" s="3033"/>
      <c r="EZC7" s="3033"/>
      <c r="EZD7" s="3033"/>
      <c r="EZE7" s="3033"/>
      <c r="EZF7" s="3033"/>
      <c r="EZG7" s="3033"/>
      <c r="EZH7" s="3033"/>
      <c r="EZI7" s="3033"/>
      <c r="EZJ7" s="3033"/>
      <c r="EZK7" s="3033"/>
      <c r="EZL7" s="3033"/>
      <c r="EZM7" s="3033"/>
      <c r="EZN7" s="3033"/>
      <c r="EZO7" s="3033"/>
      <c r="EZP7" s="3033"/>
      <c r="EZQ7" s="3033"/>
      <c r="EZR7" s="3033"/>
      <c r="EZS7" s="3033"/>
      <c r="EZT7" s="3033"/>
      <c r="EZU7" s="3033"/>
      <c r="EZV7" s="3033"/>
      <c r="EZW7" s="3033"/>
      <c r="EZX7" s="3033"/>
      <c r="EZY7" s="3033"/>
      <c r="EZZ7" s="3033"/>
      <c r="FAA7" s="3033"/>
      <c r="FAB7" s="3033"/>
      <c r="FAC7" s="3033"/>
      <c r="FAD7" s="3033"/>
      <c r="FAE7" s="3033"/>
      <c r="FAF7" s="3033"/>
      <c r="FAG7" s="3033"/>
      <c r="FAH7" s="3033"/>
      <c r="FAI7" s="3033"/>
      <c r="FAJ7" s="3033"/>
      <c r="FAK7" s="3033"/>
      <c r="FAL7" s="3033"/>
      <c r="FAM7" s="3033"/>
      <c r="FAN7" s="3033"/>
      <c r="FAO7" s="3033"/>
      <c r="FAP7" s="3033"/>
      <c r="FAQ7" s="3033"/>
      <c r="FAR7" s="3033"/>
      <c r="FAS7" s="3033"/>
      <c r="FAT7" s="3033"/>
      <c r="FAU7" s="3033"/>
      <c r="FAV7" s="3033"/>
      <c r="FAW7" s="3033"/>
      <c r="FAX7" s="3033"/>
      <c r="FAY7" s="3033"/>
      <c r="FAZ7" s="3033"/>
      <c r="FBA7" s="3033"/>
      <c r="FBB7" s="3033"/>
      <c r="FBC7" s="3033"/>
      <c r="FBD7" s="3033"/>
      <c r="FBE7" s="3033"/>
      <c r="FBF7" s="3033"/>
      <c r="FBG7" s="3033"/>
      <c r="FBH7" s="3033"/>
      <c r="FBI7" s="3033"/>
      <c r="FBJ7" s="3033"/>
      <c r="FBK7" s="3033"/>
      <c r="FBL7" s="3033"/>
      <c r="FBM7" s="3033"/>
      <c r="FBN7" s="3033"/>
      <c r="FBO7" s="3033"/>
      <c r="FBP7" s="3033"/>
      <c r="FBQ7" s="3033"/>
      <c r="FBR7" s="3033"/>
      <c r="FBS7" s="3033"/>
      <c r="FBT7" s="3033"/>
      <c r="FBU7" s="3033"/>
      <c r="FBV7" s="3033"/>
      <c r="FBW7" s="3033"/>
      <c r="FBX7" s="3033"/>
      <c r="FBY7" s="3033"/>
      <c r="FBZ7" s="3033"/>
      <c r="FCA7" s="3033"/>
      <c r="FCB7" s="3033"/>
      <c r="FCC7" s="3033"/>
      <c r="FCD7" s="3033"/>
      <c r="FCE7" s="3033"/>
      <c r="FCF7" s="3033"/>
      <c r="FCG7" s="3033"/>
      <c r="FCH7" s="3033"/>
      <c r="FCI7" s="3033"/>
      <c r="FCJ7" s="3033"/>
      <c r="FCK7" s="3033"/>
      <c r="FCL7" s="3033"/>
      <c r="FCM7" s="3033"/>
      <c r="FCN7" s="3033"/>
      <c r="FCO7" s="3033"/>
      <c r="FCP7" s="3033"/>
      <c r="FCQ7" s="3033"/>
      <c r="FCR7" s="3033"/>
      <c r="FCS7" s="3033"/>
      <c r="FCT7" s="3033"/>
      <c r="FCU7" s="3033"/>
      <c r="FCV7" s="3033"/>
      <c r="FCW7" s="3033"/>
      <c r="FCX7" s="3033"/>
      <c r="FCY7" s="3033"/>
      <c r="FCZ7" s="3033"/>
      <c r="FDA7" s="3033"/>
      <c r="FDB7" s="3033"/>
      <c r="FDC7" s="3033"/>
      <c r="FDD7" s="3033"/>
      <c r="FDE7" s="3033"/>
      <c r="FDF7" s="3033"/>
      <c r="FDG7" s="3033"/>
      <c r="FDH7" s="3033"/>
      <c r="FDI7" s="3033"/>
      <c r="FDJ7" s="3033"/>
      <c r="FDK7" s="3033"/>
      <c r="FDL7" s="3033"/>
      <c r="FDM7" s="3033"/>
      <c r="FDN7" s="3033"/>
      <c r="FDO7" s="3033"/>
      <c r="FDP7" s="3033"/>
      <c r="FDQ7" s="3033"/>
      <c r="FDR7" s="3033"/>
      <c r="FDS7" s="3033"/>
      <c r="FDT7" s="3033"/>
      <c r="FDU7" s="3033"/>
      <c r="FDV7" s="3033"/>
      <c r="FDW7" s="3033"/>
      <c r="FDX7" s="3033"/>
      <c r="FDY7" s="3033"/>
      <c r="FDZ7" s="3033"/>
      <c r="FEA7" s="3033"/>
      <c r="FEB7" s="3033"/>
      <c r="FEC7" s="3033"/>
      <c r="FED7" s="3033"/>
      <c r="FEE7" s="3033"/>
      <c r="FEF7" s="3033"/>
      <c r="FEG7" s="3033"/>
      <c r="FEH7" s="3033"/>
      <c r="FEI7" s="3033"/>
      <c r="FEJ7" s="3033"/>
      <c r="FEK7" s="3033"/>
      <c r="FEL7" s="3033"/>
      <c r="FEM7" s="3033"/>
      <c r="FEN7" s="3033"/>
      <c r="FEO7" s="3033"/>
      <c r="FEP7" s="3033"/>
      <c r="FEQ7" s="3033"/>
      <c r="FER7" s="3033"/>
      <c r="FES7" s="3033"/>
      <c r="FET7" s="3033"/>
      <c r="FEU7" s="3033"/>
      <c r="FEV7" s="3033"/>
      <c r="FEW7" s="3033"/>
      <c r="FEX7" s="3033"/>
      <c r="FEY7" s="3033"/>
      <c r="FEZ7" s="3033"/>
      <c r="FFA7" s="3033"/>
      <c r="FFB7" s="3033"/>
      <c r="FFC7" s="3033"/>
      <c r="FFD7" s="3033"/>
      <c r="FFE7" s="3033"/>
      <c r="FFF7" s="3033"/>
      <c r="FFG7" s="3033"/>
      <c r="FFH7" s="3033"/>
      <c r="FFI7" s="3033"/>
      <c r="FFJ7" s="3033"/>
      <c r="FFK7" s="3033"/>
      <c r="FFL7" s="3033"/>
      <c r="FFM7" s="3033"/>
      <c r="FFN7" s="3033"/>
      <c r="FFO7" s="3033"/>
      <c r="FFP7" s="3033"/>
      <c r="FFQ7" s="3033"/>
      <c r="FFR7" s="3033"/>
      <c r="FFS7" s="3033"/>
      <c r="FFT7" s="3033"/>
      <c r="FFU7" s="3033"/>
      <c r="FFV7" s="3033"/>
      <c r="FFW7" s="3033"/>
      <c r="FFX7" s="3033"/>
      <c r="FFY7" s="3033"/>
      <c r="FFZ7" s="3033"/>
      <c r="FGA7" s="3033"/>
      <c r="FGB7" s="3033"/>
      <c r="FGC7" s="3033"/>
      <c r="FGD7" s="3033"/>
      <c r="FGE7" s="3033"/>
      <c r="FGF7" s="3033"/>
      <c r="FGG7" s="3033"/>
      <c r="FGH7" s="3033"/>
      <c r="FGI7" s="3033"/>
      <c r="FGJ7" s="3033"/>
      <c r="FGK7" s="3033"/>
      <c r="FGL7" s="3033"/>
      <c r="FGM7" s="3033"/>
      <c r="FGN7" s="3033"/>
      <c r="FGO7" s="3033"/>
      <c r="FGP7" s="3033"/>
      <c r="FGQ7" s="3033"/>
      <c r="FGR7" s="3033"/>
      <c r="FGS7" s="3033"/>
      <c r="FGT7" s="3033"/>
      <c r="FGU7" s="3033"/>
      <c r="FGV7" s="3033"/>
      <c r="FGW7" s="3033"/>
      <c r="FGX7" s="3033"/>
      <c r="FGY7" s="3033"/>
      <c r="FGZ7" s="3033"/>
      <c r="FHA7" s="3033"/>
      <c r="FHB7" s="3033"/>
      <c r="FHC7" s="3033"/>
      <c r="FHD7" s="3033"/>
      <c r="FHE7" s="3033"/>
      <c r="FHF7" s="3033"/>
      <c r="FHG7" s="3033"/>
      <c r="FHH7" s="3033"/>
      <c r="FHI7" s="3033"/>
      <c r="FHJ7" s="3033"/>
      <c r="FHK7" s="3033"/>
      <c r="FHL7" s="3033"/>
      <c r="FHM7" s="3033"/>
      <c r="FHN7" s="3033"/>
      <c r="FHO7" s="3033"/>
      <c r="FHP7" s="3033"/>
      <c r="FHQ7" s="3033"/>
      <c r="FHR7" s="3033"/>
      <c r="FHS7" s="3033"/>
      <c r="FHT7" s="3033"/>
      <c r="FHU7" s="3033"/>
      <c r="FHV7" s="3033"/>
      <c r="FHW7" s="3033"/>
      <c r="FHX7" s="3033"/>
      <c r="FHY7" s="3033"/>
      <c r="FHZ7" s="3033"/>
      <c r="FIA7" s="3033"/>
      <c r="FIB7" s="3033"/>
      <c r="FIC7" s="3033"/>
      <c r="FID7" s="3033"/>
      <c r="FIE7" s="3033"/>
      <c r="FIF7" s="3033"/>
      <c r="FIG7" s="3033"/>
      <c r="FIH7" s="3033"/>
      <c r="FII7" s="3033"/>
      <c r="FIJ7" s="3033"/>
      <c r="FIK7" s="3033"/>
      <c r="FIL7" s="3033"/>
      <c r="FIM7" s="3033"/>
      <c r="FIN7" s="3033"/>
      <c r="FIO7" s="3033"/>
      <c r="FIP7" s="3033"/>
      <c r="FIQ7" s="3033"/>
      <c r="FIR7" s="3033"/>
      <c r="FIS7" s="3033"/>
      <c r="FIT7" s="3033"/>
      <c r="FIU7" s="3033"/>
      <c r="FIV7" s="3033"/>
      <c r="FIW7" s="3033"/>
      <c r="FIX7" s="3033"/>
      <c r="FIY7" s="3033"/>
      <c r="FIZ7" s="3033"/>
      <c r="FJA7" s="3033"/>
      <c r="FJB7" s="3033"/>
      <c r="FJC7" s="3033"/>
      <c r="FJD7" s="3033"/>
      <c r="FJE7" s="3033"/>
      <c r="FJF7" s="3033"/>
      <c r="FJG7" s="3033"/>
      <c r="FJH7" s="3033"/>
      <c r="FJI7" s="3033"/>
      <c r="FJJ7" s="3033"/>
      <c r="FJK7" s="3033"/>
      <c r="FJL7" s="3033"/>
      <c r="FJM7" s="3033"/>
      <c r="FJN7" s="3033"/>
      <c r="FJO7" s="3033"/>
      <c r="FJP7" s="3033"/>
      <c r="FJQ7" s="3033"/>
      <c r="FJR7" s="3033"/>
      <c r="FJS7" s="3033"/>
      <c r="FJT7" s="3033"/>
      <c r="FJU7" s="3033"/>
      <c r="FJV7" s="3033"/>
      <c r="FJW7" s="3033"/>
      <c r="FJX7" s="3033"/>
      <c r="FJY7" s="3033"/>
      <c r="FJZ7" s="3033"/>
      <c r="FKA7" s="3033"/>
      <c r="FKB7" s="3033"/>
      <c r="FKC7" s="3033"/>
      <c r="FKD7" s="3033"/>
      <c r="FKE7" s="3033"/>
      <c r="FKF7" s="3033"/>
      <c r="FKG7" s="3033"/>
      <c r="FKH7" s="3033"/>
      <c r="FKI7" s="3033"/>
      <c r="FKJ7" s="3033"/>
      <c r="FKK7" s="3033"/>
      <c r="FKL7" s="3033"/>
      <c r="FKM7" s="3033"/>
      <c r="FKN7" s="3033"/>
      <c r="FKO7" s="3033"/>
      <c r="FKP7" s="3033"/>
      <c r="FKQ7" s="3033"/>
      <c r="FKR7" s="3033"/>
      <c r="FKS7" s="3033"/>
      <c r="FKT7" s="3033"/>
      <c r="FKU7" s="3033"/>
      <c r="FKV7" s="3033"/>
      <c r="FKW7" s="3033"/>
      <c r="FKX7" s="3033"/>
      <c r="FKY7" s="3033"/>
      <c r="FKZ7" s="3033"/>
      <c r="FLA7" s="3033"/>
      <c r="FLB7" s="3033"/>
      <c r="FLC7" s="3033"/>
      <c r="FLD7" s="3033"/>
      <c r="FLE7" s="3033"/>
      <c r="FLF7" s="3033"/>
      <c r="FLG7" s="3033"/>
      <c r="FLH7" s="3033"/>
      <c r="FLI7" s="3033"/>
      <c r="FLJ7" s="3033"/>
      <c r="FLK7" s="3033"/>
      <c r="FLL7" s="3033"/>
      <c r="FLM7" s="3033"/>
      <c r="FLN7" s="3033"/>
      <c r="FLO7" s="3033"/>
      <c r="FLP7" s="3033"/>
      <c r="FLQ7" s="3033"/>
      <c r="FLR7" s="3033"/>
      <c r="FLS7" s="3033"/>
      <c r="FLT7" s="3033"/>
      <c r="FLU7" s="3033"/>
      <c r="FLV7" s="3033"/>
      <c r="FLW7" s="3033"/>
      <c r="FLX7" s="3033"/>
      <c r="FLY7" s="3033"/>
      <c r="FLZ7" s="3033"/>
      <c r="FMA7" s="3033"/>
      <c r="FMB7" s="3033"/>
      <c r="FMC7" s="3033"/>
      <c r="FMD7" s="3033"/>
      <c r="FME7" s="3033"/>
      <c r="FMF7" s="3033"/>
      <c r="FMG7" s="3033"/>
      <c r="FMH7" s="3033"/>
      <c r="FMI7" s="3033"/>
      <c r="FMJ7" s="3033"/>
      <c r="FMK7" s="3033"/>
      <c r="FML7" s="3033"/>
      <c r="FMM7" s="3033"/>
      <c r="FMN7" s="3033"/>
      <c r="FMO7" s="3033"/>
      <c r="FMP7" s="3033"/>
      <c r="FMQ7" s="3033"/>
      <c r="FMR7" s="3033"/>
      <c r="FMS7" s="3033"/>
      <c r="FMT7" s="3033"/>
      <c r="FMU7" s="3033"/>
      <c r="FMV7" s="3033"/>
      <c r="FMW7" s="3033"/>
      <c r="FMX7" s="3033"/>
      <c r="FMY7" s="3033"/>
      <c r="FMZ7" s="3033"/>
      <c r="FNA7" s="3033"/>
      <c r="FNB7" s="3033"/>
      <c r="FNC7" s="3033"/>
      <c r="FND7" s="3033"/>
      <c r="FNE7" s="3033"/>
      <c r="FNF7" s="3033"/>
      <c r="FNG7" s="3033"/>
      <c r="FNH7" s="3033"/>
      <c r="FNI7" s="3033"/>
      <c r="FNJ7" s="3033"/>
      <c r="FNK7" s="3033"/>
      <c r="FNL7" s="3033"/>
      <c r="FNM7" s="3033"/>
      <c r="FNN7" s="3033"/>
      <c r="FNO7" s="3033"/>
      <c r="FNP7" s="3033"/>
      <c r="FNQ7" s="3033"/>
      <c r="FNR7" s="3033"/>
      <c r="FNS7" s="3033"/>
      <c r="FNT7" s="3033"/>
      <c r="FNU7" s="3033"/>
      <c r="FNV7" s="3033"/>
      <c r="FNW7" s="3033"/>
      <c r="FNX7" s="3033"/>
      <c r="FNY7" s="3033"/>
      <c r="FNZ7" s="3033"/>
      <c r="FOA7" s="3033"/>
      <c r="FOB7" s="3033"/>
      <c r="FOC7" s="3033"/>
      <c r="FOD7" s="3033"/>
      <c r="FOE7" s="3033"/>
      <c r="FOF7" s="3033"/>
      <c r="FOG7" s="3033"/>
      <c r="FOH7" s="3033"/>
      <c r="FOI7" s="3033"/>
      <c r="FOJ7" s="3033"/>
      <c r="FOK7" s="3033"/>
      <c r="FOL7" s="3033"/>
      <c r="FOM7" s="3033"/>
      <c r="FON7" s="3033"/>
      <c r="FOO7" s="3033"/>
      <c r="FOP7" s="3033"/>
      <c r="FOQ7" s="3033"/>
      <c r="FOR7" s="3033"/>
      <c r="FOS7" s="3033"/>
      <c r="FOT7" s="3033"/>
      <c r="FOU7" s="3033"/>
      <c r="FOV7" s="3033"/>
      <c r="FOW7" s="3033"/>
      <c r="FOX7" s="3033"/>
      <c r="FOY7" s="3033"/>
      <c r="FOZ7" s="3033"/>
      <c r="FPA7" s="3033"/>
      <c r="FPB7" s="3033"/>
      <c r="FPC7" s="3033"/>
      <c r="FPD7" s="3033"/>
      <c r="FPE7" s="3033"/>
      <c r="FPF7" s="3033"/>
      <c r="FPG7" s="3033"/>
      <c r="FPH7" s="3033"/>
      <c r="FPI7" s="3033"/>
      <c r="FPJ7" s="3033"/>
      <c r="FPK7" s="3033"/>
      <c r="FPL7" s="3033"/>
      <c r="FPM7" s="3033"/>
      <c r="FPN7" s="3033"/>
      <c r="FPO7" s="3033"/>
      <c r="FPP7" s="3033"/>
      <c r="FPQ7" s="3033"/>
      <c r="FPR7" s="3033"/>
      <c r="FPS7" s="3033"/>
      <c r="FPT7" s="3033"/>
      <c r="FPU7" s="3033"/>
      <c r="FPV7" s="3033"/>
      <c r="FPW7" s="3033"/>
      <c r="FPX7" s="3033"/>
      <c r="FPY7" s="3033"/>
      <c r="FPZ7" s="3033"/>
      <c r="FQA7" s="3033"/>
      <c r="FQB7" s="3033"/>
      <c r="FQC7" s="3033"/>
      <c r="FQD7" s="3033"/>
      <c r="FQE7" s="3033"/>
      <c r="FQF7" s="3033"/>
      <c r="FQG7" s="3033"/>
      <c r="FQH7" s="3033"/>
      <c r="FQI7" s="3033"/>
      <c r="FQJ7" s="3033"/>
      <c r="FQK7" s="3033"/>
      <c r="FQL7" s="3033"/>
      <c r="FQM7" s="3033"/>
      <c r="FQN7" s="3033"/>
      <c r="FQO7" s="3033"/>
      <c r="FQP7" s="3033"/>
      <c r="FQQ7" s="3033"/>
      <c r="FQR7" s="3033"/>
      <c r="FQS7" s="3033"/>
      <c r="FQT7" s="3033"/>
      <c r="FQU7" s="3033"/>
      <c r="FQV7" s="3033"/>
      <c r="FQW7" s="3033"/>
      <c r="FQX7" s="3033"/>
      <c r="FQY7" s="3033"/>
      <c r="FQZ7" s="3033"/>
      <c r="FRA7" s="3033"/>
      <c r="FRB7" s="3033"/>
      <c r="FRC7" s="3033"/>
      <c r="FRD7" s="3033"/>
      <c r="FRE7" s="3033"/>
      <c r="FRF7" s="3033"/>
      <c r="FRG7" s="3033"/>
      <c r="FRH7" s="3033"/>
      <c r="FRI7" s="3033"/>
      <c r="FRJ7" s="3033"/>
      <c r="FRK7" s="3033"/>
      <c r="FRL7" s="3033"/>
      <c r="FRM7" s="3033"/>
      <c r="FRN7" s="3033"/>
      <c r="FRO7" s="3033"/>
      <c r="FRP7" s="3033"/>
      <c r="FRQ7" s="3033"/>
      <c r="FRR7" s="3033"/>
      <c r="FRS7" s="3033"/>
      <c r="FRT7" s="3033"/>
      <c r="FRU7" s="3033"/>
      <c r="FRV7" s="3033"/>
      <c r="FRW7" s="3033"/>
      <c r="FRX7" s="3033"/>
      <c r="FRY7" s="3033"/>
      <c r="FRZ7" s="3033"/>
      <c r="FSA7" s="3033"/>
      <c r="FSB7" s="3033"/>
      <c r="FSC7" s="3033"/>
      <c r="FSD7" s="3033"/>
      <c r="FSE7" s="3033"/>
      <c r="FSF7" s="3033"/>
      <c r="FSG7" s="3033"/>
      <c r="FSH7" s="3033"/>
      <c r="FSI7" s="3033"/>
      <c r="FSJ7" s="3033"/>
      <c r="FSK7" s="3033"/>
      <c r="FSL7" s="3033"/>
      <c r="FSM7" s="3033"/>
      <c r="FSN7" s="3033"/>
      <c r="FSO7" s="3033"/>
      <c r="FSP7" s="3033"/>
      <c r="FSQ7" s="3033"/>
      <c r="FSR7" s="3033"/>
      <c r="FSS7" s="3033"/>
      <c r="FST7" s="3033"/>
      <c r="FSU7" s="3033"/>
      <c r="FSV7" s="3033"/>
      <c r="FSW7" s="3033"/>
      <c r="FSX7" s="3033"/>
      <c r="FSY7" s="3033"/>
      <c r="FSZ7" s="3033"/>
      <c r="FTA7" s="3033"/>
      <c r="FTB7" s="3033"/>
      <c r="FTC7" s="3033"/>
      <c r="FTD7" s="3033"/>
      <c r="FTE7" s="3033"/>
      <c r="FTF7" s="3033"/>
      <c r="FTG7" s="3033"/>
      <c r="FTH7" s="3033"/>
      <c r="FTI7" s="3033"/>
      <c r="FTJ7" s="3033"/>
      <c r="FTK7" s="3033"/>
      <c r="FTL7" s="3033"/>
      <c r="FTM7" s="3033"/>
      <c r="FTN7" s="3033"/>
      <c r="FTO7" s="3033"/>
      <c r="FTP7" s="3033"/>
      <c r="FTQ7" s="3033"/>
      <c r="FTR7" s="3033"/>
      <c r="FTS7" s="3033"/>
      <c r="FTT7" s="3033"/>
      <c r="FTU7" s="3033"/>
      <c r="FTV7" s="3033"/>
      <c r="FTW7" s="3033"/>
      <c r="FTX7" s="3033"/>
      <c r="FTY7" s="3033"/>
      <c r="FTZ7" s="3033"/>
      <c r="FUA7" s="3033"/>
      <c r="FUB7" s="3033"/>
      <c r="FUC7" s="3033"/>
      <c r="FUD7" s="3033"/>
      <c r="FUE7" s="3033"/>
      <c r="FUF7" s="3033"/>
      <c r="FUG7" s="3033"/>
      <c r="FUH7" s="3033"/>
      <c r="FUI7" s="3033"/>
      <c r="FUJ7" s="3033"/>
      <c r="FUK7" s="3033"/>
      <c r="FUL7" s="3033"/>
      <c r="FUM7" s="3033"/>
      <c r="FUN7" s="3033"/>
      <c r="FUO7" s="3033"/>
      <c r="FUP7" s="3033"/>
      <c r="FUQ7" s="3033"/>
      <c r="FUR7" s="3033"/>
      <c r="FUS7" s="3033"/>
      <c r="FUT7" s="3033"/>
      <c r="FUU7" s="3033"/>
      <c r="FUV7" s="3033"/>
      <c r="FUW7" s="3033"/>
      <c r="FUX7" s="3033"/>
      <c r="FUY7" s="3033"/>
      <c r="FUZ7" s="3033"/>
      <c r="FVA7" s="3033"/>
      <c r="FVB7" s="3033"/>
      <c r="FVC7" s="3033"/>
      <c r="FVD7" s="3033"/>
      <c r="FVE7" s="3033"/>
      <c r="FVF7" s="3033"/>
      <c r="FVG7" s="3033"/>
      <c r="FVH7" s="3033"/>
      <c r="FVI7" s="3033"/>
      <c r="FVJ7" s="3033"/>
      <c r="FVK7" s="3033"/>
      <c r="FVL7" s="3033"/>
      <c r="FVM7" s="3033"/>
      <c r="FVN7" s="3033"/>
      <c r="FVO7" s="3033"/>
      <c r="FVP7" s="3033"/>
      <c r="FVQ7" s="3033"/>
      <c r="FVR7" s="3033"/>
      <c r="FVS7" s="3033"/>
      <c r="FVT7" s="3033"/>
      <c r="FVU7" s="3033"/>
      <c r="FVV7" s="3033"/>
      <c r="FVW7" s="3033"/>
      <c r="FVX7" s="3033"/>
      <c r="FVY7" s="3033"/>
      <c r="FVZ7" s="3033"/>
      <c r="FWA7" s="3033"/>
      <c r="FWB7" s="3033"/>
      <c r="FWC7" s="3033"/>
      <c r="FWD7" s="3033"/>
      <c r="FWE7" s="3033"/>
      <c r="FWF7" s="3033"/>
      <c r="FWG7" s="3033"/>
      <c r="FWH7" s="3033"/>
      <c r="FWI7" s="3033"/>
      <c r="FWJ7" s="3033"/>
      <c r="FWK7" s="3033"/>
      <c r="FWL7" s="3033"/>
      <c r="FWM7" s="3033"/>
      <c r="FWN7" s="3033"/>
      <c r="FWO7" s="3033"/>
      <c r="FWP7" s="3033"/>
      <c r="FWQ7" s="3033"/>
      <c r="FWR7" s="3033"/>
      <c r="FWS7" s="3033"/>
      <c r="FWT7" s="3033"/>
      <c r="FWU7" s="3033"/>
      <c r="FWV7" s="3033"/>
      <c r="FWW7" s="3033"/>
      <c r="FWX7" s="3033"/>
      <c r="FWY7" s="3033"/>
      <c r="FWZ7" s="3033"/>
      <c r="FXA7" s="3033"/>
      <c r="FXB7" s="3033"/>
      <c r="FXC7" s="3033"/>
      <c r="FXD7" s="3033"/>
      <c r="FXE7" s="3033"/>
      <c r="FXF7" s="3033"/>
      <c r="FXG7" s="3033"/>
      <c r="FXH7" s="3033"/>
      <c r="FXI7" s="3033"/>
      <c r="FXJ7" s="3033"/>
      <c r="FXK7" s="3033"/>
      <c r="FXL7" s="3033"/>
      <c r="FXM7" s="3033"/>
      <c r="FXN7" s="3033"/>
      <c r="FXO7" s="3033"/>
      <c r="FXP7" s="3033"/>
      <c r="FXQ7" s="3033"/>
      <c r="FXR7" s="3033"/>
      <c r="FXS7" s="3033"/>
      <c r="FXT7" s="3033"/>
      <c r="FXU7" s="3033"/>
      <c r="FXV7" s="3033"/>
      <c r="FXW7" s="3033"/>
      <c r="FXX7" s="3033"/>
      <c r="FXY7" s="3033"/>
      <c r="FXZ7" s="3033"/>
      <c r="FYA7" s="3033"/>
      <c r="FYB7" s="3033"/>
      <c r="FYC7" s="3033"/>
      <c r="FYD7" s="3033"/>
      <c r="FYE7" s="3033"/>
      <c r="FYF7" s="3033"/>
      <c r="FYG7" s="3033"/>
      <c r="FYH7" s="3033"/>
      <c r="FYI7" s="3033"/>
      <c r="FYJ7" s="3033"/>
      <c r="FYK7" s="3033"/>
      <c r="FYL7" s="3033"/>
      <c r="FYM7" s="3033"/>
      <c r="FYN7" s="3033"/>
      <c r="FYO7" s="3033"/>
      <c r="FYP7" s="3033"/>
      <c r="FYQ7" s="3033"/>
      <c r="FYR7" s="3033"/>
      <c r="FYS7" s="3033"/>
      <c r="FYT7" s="3033"/>
      <c r="FYU7" s="3033"/>
      <c r="FYV7" s="3033"/>
      <c r="FYW7" s="3033"/>
      <c r="FYX7" s="3033"/>
      <c r="FYY7" s="3033"/>
      <c r="FYZ7" s="3033"/>
      <c r="FZA7" s="3033"/>
      <c r="FZB7" s="3033"/>
      <c r="FZC7" s="3033"/>
      <c r="FZD7" s="3033"/>
      <c r="FZE7" s="3033"/>
      <c r="FZF7" s="3033"/>
      <c r="FZG7" s="3033"/>
      <c r="FZH7" s="3033"/>
      <c r="FZI7" s="3033"/>
      <c r="FZJ7" s="3033"/>
      <c r="FZK7" s="3033"/>
      <c r="FZL7" s="3033"/>
      <c r="FZM7" s="3033"/>
      <c r="FZN7" s="3033"/>
      <c r="FZO7" s="3033"/>
      <c r="FZP7" s="3033"/>
      <c r="FZQ7" s="3033"/>
      <c r="FZR7" s="3033"/>
      <c r="FZS7" s="3033"/>
      <c r="FZT7" s="3033"/>
      <c r="FZU7" s="3033"/>
      <c r="FZV7" s="3033"/>
      <c r="FZW7" s="3033"/>
      <c r="FZX7" s="3033"/>
      <c r="FZY7" s="3033"/>
      <c r="FZZ7" s="3033"/>
      <c r="GAA7" s="3033"/>
      <c r="GAB7" s="3033"/>
      <c r="GAC7" s="3033"/>
      <c r="GAD7" s="3033"/>
      <c r="GAE7" s="3033"/>
      <c r="GAF7" s="3033"/>
      <c r="GAG7" s="3033"/>
      <c r="GAH7" s="3033"/>
      <c r="GAI7" s="3033"/>
      <c r="GAJ7" s="3033"/>
      <c r="GAK7" s="3033"/>
      <c r="GAL7" s="3033"/>
      <c r="GAM7" s="3033"/>
      <c r="GAN7" s="3033"/>
      <c r="GAO7" s="3033"/>
      <c r="GAP7" s="3033"/>
      <c r="GAQ7" s="3033"/>
      <c r="GAR7" s="3033"/>
      <c r="GAS7" s="3033"/>
      <c r="GAT7" s="3033"/>
      <c r="GAU7" s="3033"/>
      <c r="GAV7" s="3033"/>
      <c r="GAW7" s="3033"/>
      <c r="GAX7" s="3033"/>
      <c r="GAY7" s="3033"/>
      <c r="GAZ7" s="3033"/>
      <c r="GBA7" s="3033"/>
      <c r="GBB7" s="3033"/>
      <c r="GBC7" s="3033"/>
      <c r="GBD7" s="3033"/>
      <c r="GBE7" s="3033"/>
      <c r="GBF7" s="3033"/>
      <c r="GBG7" s="3033"/>
      <c r="GBH7" s="3033"/>
      <c r="GBI7" s="3033"/>
      <c r="GBJ7" s="3033"/>
      <c r="GBK7" s="3033"/>
      <c r="GBL7" s="3033"/>
      <c r="GBM7" s="3033"/>
      <c r="GBN7" s="3033"/>
      <c r="GBO7" s="3033"/>
      <c r="GBP7" s="3033"/>
      <c r="GBQ7" s="3033"/>
      <c r="GBR7" s="3033"/>
      <c r="GBS7" s="3033"/>
      <c r="GBT7" s="3033"/>
      <c r="GBU7" s="3033"/>
      <c r="GBV7" s="3033"/>
      <c r="GBW7" s="3033"/>
      <c r="GBX7" s="3033"/>
      <c r="GBY7" s="3033"/>
      <c r="GBZ7" s="3033"/>
      <c r="GCA7" s="3033"/>
      <c r="GCB7" s="3033"/>
      <c r="GCC7" s="3033"/>
      <c r="GCD7" s="3033"/>
      <c r="GCE7" s="3033"/>
      <c r="GCF7" s="3033"/>
      <c r="GCG7" s="3033"/>
      <c r="GCH7" s="3033"/>
      <c r="GCI7" s="3033"/>
      <c r="GCJ7" s="3033"/>
      <c r="GCK7" s="3033"/>
      <c r="GCL7" s="3033"/>
      <c r="GCM7" s="3033"/>
      <c r="GCN7" s="3033"/>
      <c r="GCO7" s="3033"/>
      <c r="GCP7" s="3033"/>
      <c r="GCQ7" s="3033"/>
      <c r="GCR7" s="3033"/>
      <c r="GCS7" s="3033"/>
      <c r="GCT7" s="3033"/>
      <c r="GCU7" s="3033"/>
      <c r="GCV7" s="3033"/>
      <c r="GCW7" s="3033"/>
      <c r="GCX7" s="3033"/>
      <c r="GCY7" s="3033"/>
      <c r="GCZ7" s="3033"/>
      <c r="GDA7" s="3033"/>
      <c r="GDB7" s="3033"/>
      <c r="GDC7" s="3033"/>
      <c r="GDD7" s="3033"/>
      <c r="GDE7" s="3033"/>
      <c r="GDF7" s="3033"/>
      <c r="GDG7" s="3033"/>
      <c r="GDH7" s="3033"/>
      <c r="GDI7" s="3033"/>
      <c r="GDJ7" s="3033"/>
      <c r="GDK7" s="3033"/>
      <c r="GDL7" s="3033"/>
      <c r="GDM7" s="3033"/>
      <c r="GDN7" s="3033"/>
      <c r="GDO7" s="3033"/>
      <c r="GDP7" s="3033"/>
      <c r="GDQ7" s="3033"/>
      <c r="GDR7" s="3033"/>
      <c r="GDS7" s="3033"/>
      <c r="GDT7" s="3033"/>
      <c r="GDU7" s="3033"/>
      <c r="GDV7" s="3033"/>
      <c r="GDW7" s="3033"/>
      <c r="GDX7" s="3033"/>
      <c r="GDY7" s="3033"/>
      <c r="GDZ7" s="3033"/>
      <c r="GEA7" s="3033"/>
      <c r="GEB7" s="3033"/>
      <c r="GEC7" s="3033"/>
      <c r="GED7" s="3033"/>
      <c r="GEE7" s="3033"/>
      <c r="GEF7" s="3033"/>
      <c r="GEG7" s="3033"/>
      <c r="GEH7" s="3033"/>
      <c r="GEI7" s="3033"/>
      <c r="GEJ7" s="3033"/>
      <c r="GEK7" s="3033"/>
      <c r="GEL7" s="3033"/>
      <c r="GEM7" s="3033"/>
      <c r="GEN7" s="3033"/>
      <c r="GEO7" s="3033"/>
      <c r="GEP7" s="3033"/>
      <c r="GEQ7" s="3033"/>
      <c r="GER7" s="3033"/>
      <c r="GES7" s="3033"/>
      <c r="GET7" s="3033"/>
      <c r="GEU7" s="3033"/>
      <c r="GEV7" s="3033"/>
      <c r="GEW7" s="3033"/>
      <c r="GEX7" s="3033"/>
      <c r="GEY7" s="3033"/>
      <c r="GEZ7" s="3033"/>
      <c r="GFA7" s="3033"/>
      <c r="GFB7" s="3033"/>
      <c r="GFC7" s="3033"/>
      <c r="GFD7" s="3033"/>
      <c r="GFE7" s="3033"/>
      <c r="GFF7" s="3033"/>
      <c r="GFG7" s="3033"/>
      <c r="GFH7" s="3033"/>
      <c r="GFI7" s="3033"/>
      <c r="GFJ7" s="3033"/>
      <c r="GFK7" s="3033"/>
      <c r="GFL7" s="3033"/>
      <c r="GFM7" s="3033"/>
      <c r="GFN7" s="3033"/>
      <c r="GFO7" s="3033"/>
      <c r="GFP7" s="3033"/>
      <c r="GFQ7" s="3033"/>
      <c r="GFR7" s="3033"/>
      <c r="GFS7" s="3033"/>
      <c r="GFT7" s="3033"/>
      <c r="GFU7" s="3033"/>
      <c r="GFV7" s="3033"/>
      <c r="GFW7" s="3033"/>
      <c r="GFX7" s="3033"/>
      <c r="GFY7" s="3033"/>
      <c r="GFZ7" s="3033"/>
      <c r="GGA7" s="3033"/>
      <c r="GGB7" s="3033"/>
      <c r="GGC7" s="3033"/>
      <c r="GGD7" s="3033"/>
      <c r="GGE7" s="3033"/>
      <c r="GGF7" s="3033"/>
      <c r="GGG7" s="3033"/>
      <c r="GGH7" s="3033"/>
      <c r="GGI7" s="3033"/>
      <c r="GGJ7" s="3033"/>
      <c r="GGK7" s="3033"/>
      <c r="GGL7" s="3033"/>
      <c r="GGM7" s="3033"/>
      <c r="GGN7" s="3033"/>
      <c r="GGO7" s="3033"/>
      <c r="GGP7" s="3033"/>
      <c r="GGQ7" s="3033"/>
      <c r="GGR7" s="3033"/>
      <c r="GGS7" s="3033"/>
      <c r="GGT7" s="3033"/>
      <c r="GGU7" s="3033"/>
      <c r="GGV7" s="3033"/>
      <c r="GGW7" s="3033"/>
      <c r="GGX7" s="3033"/>
      <c r="GGY7" s="3033"/>
      <c r="GGZ7" s="3033"/>
      <c r="GHA7" s="3033"/>
      <c r="GHB7" s="3033"/>
      <c r="GHC7" s="3033"/>
      <c r="GHD7" s="3033"/>
      <c r="GHE7" s="3033"/>
      <c r="GHF7" s="3033"/>
      <c r="GHG7" s="3033"/>
      <c r="GHH7" s="3033"/>
      <c r="GHI7" s="3033"/>
      <c r="GHJ7" s="3033"/>
      <c r="GHK7" s="3033"/>
      <c r="GHL7" s="3033"/>
      <c r="GHM7" s="3033"/>
      <c r="GHN7" s="3033"/>
      <c r="GHO7" s="3033"/>
      <c r="GHP7" s="3033"/>
      <c r="GHQ7" s="3033"/>
      <c r="GHR7" s="3033"/>
      <c r="GHS7" s="3033"/>
      <c r="GHT7" s="3033"/>
      <c r="GHU7" s="3033"/>
      <c r="GHV7" s="3033"/>
      <c r="GHW7" s="3033"/>
      <c r="GHX7" s="3033"/>
      <c r="GHY7" s="3033"/>
      <c r="GHZ7" s="3033"/>
      <c r="GIA7" s="3033"/>
      <c r="GIB7" s="3033"/>
      <c r="GIC7" s="3033"/>
      <c r="GID7" s="3033"/>
      <c r="GIE7" s="3033"/>
      <c r="GIF7" s="3033"/>
      <c r="GIG7" s="3033"/>
      <c r="GIH7" s="3033"/>
      <c r="GII7" s="3033"/>
      <c r="GIJ7" s="3033"/>
      <c r="GIK7" s="3033"/>
      <c r="GIL7" s="3033"/>
      <c r="GIM7" s="3033"/>
      <c r="GIN7" s="3033"/>
      <c r="GIO7" s="3033"/>
      <c r="GIP7" s="3033"/>
      <c r="GIQ7" s="3033"/>
      <c r="GIR7" s="3033"/>
      <c r="GIS7" s="3033"/>
      <c r="GIT7" s="3033"/>
      <c r="GIU7" s="3033"/>
      <c r="GIV7" s="3033"/>
      <c r="GIW7" s="3033"/>
      <c r="GIX7" s="3033"/>
      <c r="GIY7" s="3033"/>
      <c r="GIZ7" s="3033"/>
      <c r="GJA7" s="3033"/>
      <c r="GJB7" s="3033"/>
      <c r="GJC7" s="3033"/>
      <c r="GJD7" s="3033"/>
      <c r="GJE7" s="3033"/>
      <c r="GJF7" s="3033"/>
      <c r="GJG7" s="3033"/>
      <c r="GJH7" s="3033"/>
      <c r="GJI7" s="3033"/>
      <c r="GJJ7" s="3033"/>
      <c r="GJK7" s="3033"/>
      <c r="GJL7" s="3033"/>
      <c r="GJM7" s="3033"/>
      <c r="GJN7" s="3033"/>
      <c r="GJO7" s="3033"/>
      <c r="GJP7" s="3033"/>
      <c r="GJQ7" s="3033"/>
      <c r="GJR7" s="3033"/>
      <c r="GJS7" s="3033"/>
      <c r="GJT7" s="3033"/>
      <c r="GJU7" s="3033"/>
      <c r="GJV7" s="3033"/>
      <c r="GJW7" s="3033"/>
      <c r="GJX7" s="3033"/>
      <c r="GJY7" s="3033"/>
      <c r="GJZ7" s="3033"/>
      <c r="GKA7" s="3033"/>
      <c r="GKB7" s="3033"/>
      <c r="GKC7" s="3033"/>
      <c r="GKD7" s="3033"/>
      <c r="GKE7" s="3033"/>
      <c r="GKF7" s="3033"/>
      <c r="GKG7" s="3033"/>
      <c r="GKH7" s="3033"/>
      <c r="GKI7" s="3033"/>
      <c r="GKJ7" s="3033"/>
      <c r="GKK7" s="3033"/>
      <c r="GKL7" s="3033"/>
      <c r="GKM7" s="3033"/>
      <c r="GKN7" s="3033"/>
      <c r="GKO7" s="3033"/>
      <c r="GKP7" s="3033"/>
      <c r="GKQ7" s="3033"/>
      <c r="GKR7" s="3033"/>
      <c r="GKS7" s="3033"/>
      <c r="GKT7" s="3033"/>
      <c r="GKU7" s="3033"/>
      <c r="GKV7" s="3033"/>
      <c r="GKW7" s="3033"/>
      <c r="GKX7" s="3033"/>
      <c r="GKY7" s="3033"/>
      <c r="GKZ7" s="3033"/>
      <c r="GLA7" s="3033"/>
      <c r="GLB7" s="3033"/>
      <c r="GLC7" s="3033"/>
      <c r="GLD7" s="3033"/>
      <c r="GLE7" s="3033"/>
      <c r="GLF7" s="3033"/>
      <c r="GLG7" s="3033"/>
      <c r="GLH7" s="3033"/>
      <c r="GLI7" s="3033"/>
      <c r="GLJ7" s="3033"/>
      <c r="GLK7" s="3033"/>
      <c r="GLL7" s="3033"/>
      <c r="GLM7" s="3033"/>
      <c r="GLN7" s="3033"/>
      <c r="GLO7" s="3033"/>
      <c r="GLP7" s="3033"/>
      <c r="GLQ7" s="3033"/>
      <c r="GLR7" s="3033"/>
      <c r="GLS7" s="3033"/>
      <c r="GLT7" s="3033"/>
      <c r="GLU7" s="3033"/>
      <c r="GLV7" s="3033"/>
      <c r="GLW7" s="3033"/>
      <c r="GLX7" s="3033"/>
      <c r="GLY7" s="3033"/>
      <c r="GLZ7" s="3033"/>
      <c r="GMA7" s="3033"/>
      <c r="GMB7" s="3033"/>
      <c r="GMC7" s="3033"/>
      <c r="GMD7" s="3033"/>
      <c r="GME7" s="3033"/>
      <c r="GMF7" s="3033"/>
      <c r="GMG7" s="3033"/>
      <c r="GMH7" s="3033"/>
      <c r="GMI7" s="3033"/>
      <c r="GMJ7" s="3033"/>
      <c r="GMK7" s="3033"/>
      <c r="GML7" s="3033"/>
      <c r="GMM7" s="3033"/>
      <c r="GMN7" s="3033"/>
      <c r="GMO7" s="3033"/>
      <c r="GMP7" s="3033"/>
      <c r="GMQ7" s="3033"/>
      <c r="GMR7" s="3033"/>
      <c r="GMS7" s="3033"/>
      <c r="GMT7" s="3033"/>
      <c r="GMU7" s="3033"/>
      <c r="GMV7" s="3033"/>
      <c r="GMW7" s="3033"/>
      <c r="GMX7" s="3033"/>
      <c r="GMY7" s="3033"/>
      <c r="GMZ7" s="3033"/>
      <c r="GNA7" s="3033"/>
      <c r="GNB7" s="3033"/>
      <c r="GNC7" s="3033"/>
      <c r="GND7" s="3033"/>
      <c r="GNE7" s="3033"/>
      <c r="GNF7" s="3033"/>
      <c r="GNG7" s="3033"/>
      <c r="GNH7" s="3033"/>
      <c r="GNI7" s="3033"/>
      <c r="GNJ7" s="3033"/>
      <c r="GNK7" s="3033"/>
      <c r="GNL7" s="3033"/>
      <c r="GNM7" s="3033"/>
      <c r="GNN7" s="3033"/>
      <c r="GNO7" s="3033"/>
      <c r="GNP7" s="3033"/>
      <c r="GNQ7" s="3033"/>
      <c r="GNR7" s="3033"/>
      <c r="GNS7" s="3033"/>
      <c r="GNT7" s="3033"/>
      <c r="GNU7" s="3033"/>
      <c r="GNV7" s="3033"/>
      <c r="GNW7" s="3033"/>
      <c r="GNX7" s="3033"/>
      <c r="GNY7" s="3033"/>
      <c r="GNZ7" s="3033"/>
      <c r="GOA7" s="3033"/>
      <c r="GOB7" s="3033"/>
      <c r="GOC7" s="3033"/>
      <c r="GOD7" s="3033"/>
      <c r="GOE7" s="3033"/>
      <c r="GOF7" s="3033"/>
      <c r="GOG7" s="3033"/>
      <c r="GOH7" s="3033"/>
      <c r="GOI7" s="3033"/>
      <c r="GOJ7" s="3033"/>
      <c r="GOK7" s="3033"/>
      <c r="GOL7" s="3033"/>
      <c r="GOM7" s="3033"/>
      <c r="GON7" s="3033"/>
      <c r="GOO7" s="3033"/>
      <c r="GOP7" s="3033"/>
      <c r="GOQ7" s="3033"/>
      <c r="GOR7" s="3033"/>
      <c r="GOS7" s="3033"/>
      <c r="GOT7" s="3033"/>
      <c r="GOU7" s="3033"/>
      <c r="GOV7" s="3033"/>
      <c r="GOW7" s="3033"/>
      <c r="GOX7" s="3033"/>
      <c r="GOY7" s="3033"/>
      <c r="GOZ7" s="3033"/>
      <c r="GPA7" s="3033"/>
      <c r="GPB7" s="3033"/>
      <c r="GPC7" s="3033"/>
      <c r="GPD7" s="3033"/>
      <c r="GPE7" s="3033"/>
      <c r="GPF7" s="3033"/>
      <c r="GPG7" s="3033"/>
      <c r="GPH7" s="3033"/>
      <c r="GPI7" s="3033"/>
      <c r="GPJ7" s="3033"/>
      <c r="GPK7" s="3033"/>
      <c r="GPL7" s="3033"/>
      <c r="GPM7" s="3033"/>
      <c r="GPN7" s="3033"/>
      <c r="GPO7" s="3033"/>
      <c r="GPP7" s="3033"/>
      <c r="GPQ7" s="3033"/>
      <c r="GPR7" s="3033"/>
      <c r="GPS7" s="3033"/>
      <c r="GPT7" s="3033"/>
      <c r="GPU7" s="3033"/>
      <c r="GPV7" s="3033"/>
      <c r="GPW7" s="3033"/>
      <c r="GPX7" s="3033"/>
      <c r="GPY7" s="3033"/>
      <c r="GPZ7" s="3033"/>
      <c r="GQA7" s="3033"/>
      <c r="GQB7" s="3033"/>
      <c r="GQC7" s="3033"/>
      <c r="GQD7" s="3033"/>
      <c r="GQE7" s="3033"/>
      <c r="GQF7" s="3033"/>
      <c r="GQG7" s="3033"/>
      <c r="GQH7" s="3033"/>
      <c r="GQI7" s="3033"/>
      <c r="GQJ7" s="3033"/>
      <c r="GQK7" s="3033"/>
      <c r="GQL7" s="3033"/>
      <c r="GQM7" s="3033"/>
      <c r="GQN7" s="3033"/>
      <c r="GQO7" s="3033"/>
      <c r="GQP7" s="3033"/>
      <c r="GQQ7" s="3033"/>
      <c r="GQR7" s="3033"/>
      <c r="GQS7" s="3033"/>
      <c r="GQT7" s="3033"/>
      <c r="GQU7" s="3033"/>
      <c r="GQV7" s="3033"/>
      <c r="GQW7" s="3033"/>
      <c r="GQX7" s="3033"/>
      <c r="GQY7" s="3033"/>
      <c r="GQZ7" s="3033"/>
      <c r="GRA7" s="3033"/>
      <c r="GRB7" s="3033"/>
      <c r="GRC7" s="3033"/>
      <c r="GRD7" s="3033"/>
      <c r="GRE7" s="3033"/>
      <c r="GRF7" s="3033"/>
      <c r="GRG7" s="3033"/>
      <c r="GRH7" s="3033"/>
      <c r="GRI7" s="3033"/>
      <c r="GRJ7" s="3033"/>
      <c r="GRK7" s="3033"/>
      <c r="GRL7" s="3033"/>
      <c r="GRM7" s="3033"/>
      <c r="GRN7" s="3033"/>
      <c r="GRO7" s="3033"/>
      <c r="GRP7" s="3033"/>
      <c r="GRQ7" s="3033"/>
      <c r="GRR7" s="3033"/>
      <c r="GRS7" s="3033"/>
      <c r="GRT7" s="3033"/>
      <c r="GRU7" s="3033"/>
      <c r="GRV7" s="3033"/>
      <c r="GRW7" s="3033"/>
      <c r="GRX7" s="3033"/>
      <c r="GRY7" s="3033"/>
      <c r="GRZ7" s="3033"/>
      <c r="GSA7" s="3033"/>
      <c r="GSB7" s="3033"/>
      <c r="GSC7" s="3033"/>
      <c r="GSD7" s="3033"/>
      <c r="GSE7" s="3033"/>
      <c r="GSF7" s="3033"/>
      <c r="GSG7" s="3033"/>
      <c r="GSH7" s="3033"/>
      <c r="GSI7" s="3033"/>
      <c r="GSJ7" s="3033"/>
      <c r="GSK7" s="3033"/>
      <c r="GSL7" s="3033"/>
      <c r="GSM7" s="3033"/>
      <c r="GSN7" s="3033"/>
      <c r="GSO7" s="3033"/>
      <c r="GSP7" s="3033"/>
      <c r="GSQ7" s="3033"/>
      <c r="GSR7" s="3033"/>
      <c r="GSS7" s="3033"/>
      <c r="GST7" s="3033"/>
      <c r="GSU7" s="3033"/>
      <c r="GSV7" s="3033"/>
      <c r="GSW7" s="3033"/>
      <c r="GSX7" s="3033"/>
      <c r="GSY7" s="3033"/>
      <c r="GSZ7" s="3033"/>
      <c r="GTA7" s="3033"/>
      <c r="GTB7" s="3033"/>
      <c r="GTC7" s="3033"/>
      <c r="GTD7" s="3033"/>
      <c r="GTE7" s="3033"/>
      <c r="GTF7" s="3033"/>
      <c r="GTG7" s="3033"/>
      <c r="GTH7" s="3033"/>
      <c r="GTI7" s="3033"/>
      <c r="GTJ7" s="3033"/>
      <c r="GTK7" s="3033"/>
      <c r="GTL7" s="3033"/>
      <c r="GTM7" s="3033"/>
      <c r="GTN7" s="3033"/>
      <c r="GTO7" s="3033"/>
      <c r="GTP7" s="3033"/>
      <c r="GTQ7" s="3033"/>
      <c r="GTR7" s="3033"/>
      <c r="GTS7" s="3033"/>
      <c r="GTT7" s="3033"/>
      <c r="GTU7" s="3033"/>
      <c r="GTV7" s="3033"/>
      <c r="GTW7" s="3033"/>
      <c r="GTX7" s="3033"/>
      <c r="GTY7" s="3033"/>
      <c r="GTZ7" s="3033"/>
      <c r="GUA7" s="3033"/>
      <c r="GUB7" s="3033"/>
      <c r="GUC7" s="3033"/>
      <c r="GUD7" s="3033"/>
      <c r="GUE7" s="3033"/>
      <c r="GUF7" s="3033"/>
      <c r="GUG7" s="3033"/>
      <c r="GUH7" s="3033"/>
      <c r="GUI7" s="3033"/>
      <c r="GUJ7" s="3033"/>
      <c r="GUK7" s="3033"/>
      <c r="GUL7" s="3033"/>
      <c r="GUM7" s="3033"/>
      <c r="GUN7" s="3033"/>
      <c r="GUO7" s="3033"/>
      <c r="GUP7" s="3033"/>
      <c r="GUQ7" s="3033"/>
      <c r="GUR7" s="3033"/>
      <c r="GUS7" s="3033"/>
      <c r="GUT7" s="3033"/>
      <c r="GUU7" s="3033"/>
      <c r="GUV7" s="3033"/>
      <c r="GUW7" s="3033"/>
      <c r="GUX7" s="3033"/>
      <c r="GUY7" s="3033"/>
      <c r="GUZ7" s="3033"/>
      <c r="GVA7" s="3033"/>
      <c r="GVB7" s="3033"/>
      <c r="GVC7" s="3033"/>
      <c r="GVD7" s="3033"/>
      <c r="GVE7" s="3033"/>
      <c r="GVF7" s="3033"/>
      <c r="GVG7" s="3033"/>
      <c r="GVH7" s="3033"/>
      <c r="GVI7" s="3033"/>
      <c r="GVJ7" s="3033"/>
      <c r="GVK7" s="3033"/>
      <c r="GVL7" s="3033"/>
      <c r="GVM7" s="3033"/>
      <c r="GVN7" s="3033"/>
      <c r="GVO7" s="3033"/>
      <c r="GVP7" s="3033"/>
      <c r="GVQ7" s="3033"/>
      <c r="GVR7" s="3033"/>
      <c r="GVS7" s="3033"/>
      <c r="GVT7" s="3033"/>
      <c r="GVU7" s="3033"/>
      <c r="GVV7" s="3033"/>
      <c r="GVW7" s="3033"/>
      <c r="GVX7" s="3033"/>
      <c r="GVY7" s="3033"/>
      <c r="GVZ7" s="3033"/>
      <c r="GWA7" s="3033"/>
      <c r="GWB7" s="3033"/>
      <c r="GWC7" s="3033"/>
      <c r="GWD7" s="3033"/>
      <c r="GWE7" s="3033"/>
      <c r="GWF7" s="3033"/>
      <c r="GWG7" s="3033"/>
      <c r="GWH7" s="3033"/>
      <c r="GWI7" s="3033"/>
      <c r="GWJ7" s="3033"/>
      <c r="GWK7" s="3033"/>
      <c r="GWL7" s="3033"/>
      <c r="GWM7" s="3033"/>
      <c r="GWN7" s="3033"/>
      <c r="GWO7" s="3033"/>
      <c r="GWP7" s="3033"/>
      <c r="GWQ7" s="3033"/>
      <c r="GWR7" s="3033"/>
      <c r="GWS7" s="3033"/>
      <c r="GWT7" s="3033"/>
      <c r="GWU7" s="3033"/>
      <c r="GWV7" s="3033"/>
      <c r="GWW7" s="3033"/>
      <c r="GWX7" s="3033"/>
      <c r="GWY7" s="3033"/>
      <c r="GWZ7" s="3033"/>
      <c r="GXA7" s="3033"/>
      <c r="GXB7" s="3033"/>
      <c r="GXC7" s="3033"/>
      <c r="GXD7" s="3033"/>
      <c r="GXE7" s="3033"/>
      <c r="GXF7" s="3033"/>
      <c r="GXG7" s="3033"/>
      <c r="GXH7" s="3033"/>
      <c r="GXI7" s="3033"/>
      <c r="GXJ7" s="3033"/>
      <c r="GXK7" s="3033"/>
      <c r="GXL7" s="3033"/>
      <c r="GXM7" s="3033"/>
      <c r="GXN7" s="3033"/>
      <c r="GXO7" s="3033"/>
      <c r="GXP7" s="3033"/>
      <c r="GXQ7" s="3033"/>
      <c r="GXR7" s="3033"/>
      <c r="GXS7" s="3033"/>
      <c r="GXT7" s="3033"/>
      <c r="GXU7" s="3033"/>
      <c r="GXV7" s="3033"/>
      <c r="GXW7" s="3033"/>
      <c r="GXX7" s="3033"/>
      <c r="GXY7" s="3033"/>
      <c r="GXZ7" s="3033"/>
      <c r="GYA7" s="3033"/>
      <c r="GYB7" s="3033"/>
      <c r="GYC7" s="3033"/>
      <c r="GYD7" s="3033"/>
      <c r="GYE7" s="3033"/>
      <c r="GYF7" s="3033"/>
      <c r="GYG7" s="3033"/>
      <c r="GYH7" s="3033"/>
      <c r="GYI7" s="3033"/>
      <c r="GYJ7" s="3033"/>
      <c r="GYK7" s="3033"/>
      <c r="GYL7" s="3033"/>
      <c r="GYM7" s="3033"/>
      <c r="GYN7" s="3033"/>
      <c r="GYO7" s="3033"/>
      <c r="GYP7" s="3033"/>
      <c r="GYQ7" s="3033"/>
      <c r="GYR7" s="3033"/>
      <c r="GYS7" s="3033"/>
      <c r="GYT7" s="3033"/>
      <c r="GYU7" s="3033"/>
      <c r="GYV7" s="3033"/>
      <c r="GYW7" s="3033"/>
      <c r="GYX7" s="3033"/>
      <c r="GYY7" s="3033"/>
      <c r="GYZ7" s="3033"/>
      <c r="GZA7" s="3033"/>
      <c r="GZB7" s="3033"/>
      <c r="GZC7" s="3033"/>
      <c r="GZD7" s="3033"/>
      <c r="GZE7" s="3033"/>
      <c r="GZF7" s="3033"/>
      <c r="GZG7" s="3033"/>
      <c r="GZH7" s="3033"/>
      <c r="GZI7" s="3033"/>
      <c r="GZJ7" s="3033"/>
      <c r="GZK7" s="3033"/>
      <c r="GZL7" s="3033"/>
      <c r="GZM7" s="3033"/>
      <c r="GZN7" s="3033"/>
      <c r="GZO7" s="3033"/>
      <c r="GZP7" s="3033"/>
      <c r="GZQ7" s="3033"/>
      <c r="GZR7" s="3033"/>
      <c r="GZS7" s="3033"/>
      <c r="GZT7" s="3033"/>
      <c r="GZU7" s="3033"/>
      <c r="GZV7" s="3033"/>
      <c r="GZW7" s="3033"/>
      <c r="GZX7" s="3033"/>
      <c r="GZY7" s="3033"/>
      <c r="GZZ7" s="3033"/>
      <c r="HAA7" s="3033"/>
      <c r="HAB7" s="3033"/>
      <c r="HAC7" s="3033"/>
      <c r="HAD7" s="3033"/>
      <c r="HAE7" s="3033"/>
      <c r="HAF7" s="3033"/>
      <c r="HAG7" s="3033"/>
      <c r="HAH7" s="3033"/>
      <c r="HAI7" s="3033"/>
      <c r="HAJ7" s="3033"/>
      <c r="HAK7" s="3033"/>
      <c r="HAL7" s="3033"/>
      <c r="HAM7" s="3033"/>
      <c r="HAN7" s="3033"/>
      <c r="HAO7" s="3033"/>
      <c r="HAP7" s="3033"/>
      <c r="HAQ7" s="3033"/>
      <c r="HAR7" s="3033"/>
      <c r="HAS7" s="3033"/>
      <c r="HAT7" s="3033"/>
      <c r="HAU7" s="3033"/>
      <c r="HAV7" s="3033"/>
      <c r="HAW7" s="3033"/>
      <c r="HAX7" s="3033"/>
      <c r="HAY7" s="3033"/>
      <c r="HAZ7" s="3033"/>
      <c r="HBA7" s="3033"/>
      <c r="HBB7" s="3033"/>
      <c r="HBC7" s="3033"/>
      <c r="HBD7" s="3033"/>
      <c r="HBE7" s="3033"/>
      <c r="HBF7" s="3033"/>
      <c r="HBG7" s="3033"/>
      <c r="HBH7" s="3033"/>
      <c r="HBI7" s="3033"/>
      <c r="HBJ7" s="3033"/>
      <c r="HBK7" s="3033"/>
      <c r="HBL7" s="3033"/>
      <c r="HBM7" s="3033"/>
      <c r="HBN7" s="3033"/>
      <c r="HBO7" s="3033"/>
      <c r="HBP7" s="3033"/>
      <c r="HBQ7" s="3033"/>
      <c r="HBR7" s="3033"/>
      <c r="HBS7" s="3033"/>
      <c r="HBT7" s="3033"/>
      <c r="HBU7" s="3033"/>
      <c r="HBV7" s="3033"/>
      <c r="HBW7" s="3033"/>
      <c r="HBX7" s="3033"/>
      <c r="HBY7" s="3033"/>
      <c r="HBZ7" s="3033"/>
      <c r="HCA7" s="3033"/>
      <c r="HCB7" s="3033"/>
      <c r="HCC7" s="3033"/>
      <c r="HCD7" s="3033"/>
      <c r="HCE7" s="3033"/>
      <c r="HCF7" s="3033"/>
      <c r="HCG7" s="3033"/>
      <c r="HCH7" s="3033"/>
      <c r="HCI7" s="3033"/>
      <c r="HCJ7" s="3033"/>
      <c r="HCK7" s="3033"/>
      <c r="HCL7" s="3033"/>
      <c r="HCM7" s="3033"/>
      <c r="HCN7" s="3033"/>
      <c r="HCO7" s="3033"/>
      <c r="HCP7" s="3033"/>
      <c r="HCQ7" s="3033"/>
      <c r="HCR7" s="3033"/>
      <c r="HCS7" s="3033"/>
      <c r="HCT7" s="3033"/>
      <c r="HCU7" s="3033"/>
      <c r="HCV7" s="3033"/>
      <c r="HCW7" s="3033"/>
      <c r="HCX7" s="3033"/>
      <c r="HCY7" s="3033"/>
      <c r="HCZ7" s="3033"/>
      <c r="HDA7" s="3033"/>
      <c r="HDB7" s="3033"/>
      <c r="HDC7" s="3033"/>
      <c r="HDD7" s="3033"/>
      <c r="HDE7" s="3033"/>
      <c r="HDF7" s="3033"/>
      <c r="HDG7" s="3033"/>
      <c r="HDH7" s="3033"/>
      <c r="HDI7" s="3033"/>
      <c r="HDJ7" s="3033"/>
      <c r="HDK7" s="3033"/>
      <c r="HDL7" s="3033"/>
      <c r="HDM7" s="3033"/>
      <c r="HDN7" s="3033"/>
      <c r="HDO7" s="3033"/>
      <c r="HDP7" s="3033"/>
      <c r="HDQ7" s="3033"/>
      <c r="HDR7" s="3033"/>
      <c r="HDS7" s="3033"/>
      <c r="HDT7" s="3033"/>
      <c r="HDU7" s="3033"/>
      <c r="HDV7" s="3033"/>
      <c r="HDW7" s="3033"/>
      <c r="HDX7" s="3033"/>
      <c r="HDY7" s="3033"/>
      <c r="HDZ7" s="3033"/>
      <c r="HEA7" s="3033"/>
      <c r="HEB7" s="3033"/>
      <c r="HEC7" s="3033"/>
      <c r="HED7" s="3033"/>
      <c r="HEE7" s="3033"/>
      <c r="HEF7" s="3033"/>
      <c r="HEG7" s="3033"/>
      <c r="HEH7" s="3033"/>
      <c r="HEI7" s="3033"/>
      <c r="HEJ7" s="3033"/>
      <c r="HEK7" s="3033"/>
      <c r="HEL7" s="3033"/>
      <c r="HEM7" s="3033"/>
      <c r="HEN7" s="3033"/>
      <c r="HEO7" s="3033"/>
      <c r="HEP7" s="3033"/>
      <c r="HEQ7" s="3033"/>
      <c r="HER7" s="3033"/>
      <c r="HES7" s="3033"/>
      <c r="HET7" s="3033"/>
      <c r="HEU7" s="3033"/>
      <c r="HEV7" s="3033"/>
      <c r="HEW7" s="3033"/>
      <c r="HEX7" s="3033"/>
      <c r="HEY7" s="3033"/>
      <c r="HEZ7" s="3033"/>
      <c r="HFA7" s="3033"/>
      <c r="HFB7" s="3033"/>
      <c r="HFC7" s="3033"/>
      <c r="HFD7" s="3033"/>
      <c r="HFE7" s="3033"/>
      <c r="HFF7" s="3033"/>
      <c r="HFG7" s="3033"/>
      <c r="HFH7" s="3033"/>
      <c r="HFI7" s="3033"/>
      <c r="HFJ7" s="3033"/>
      <c r="HFK7" s="3033"/>
      <c r="HFL7" s="3033"/>
      <c r="HFM7" s="3033"/>
      <c r="HFN7" s="3033"/>
      <c r="HFO7" s="3033"/>
      <c r="HFP7" s="3033"/>
      <c r="HFQ7" s="3033"/>
      <c r="HFR7" s="3033"/>
      <c r="HFS7" s="3033"/>
      <c r="HFT7" s="3033"/>
      <c r="HFU7" s="3033"/>
      <c r="HFV7" s="3033"/>
      <c r="HFW7" s="3033"/>
      <c r="HFX7" s="3033"/>
      <c r="HFY7" s="3033"/>
      <c r="HFZ7" s="3033"/>
      <c r="HGA7" s="3033"/>
      <c r="HGB7" s="3033"/>
      <c r="HGC7" s="3033"/>
      <c r="HGD7" s="3033"/>
      <c r="HGE7" s="3033"/>
      <c r="HGF7" s="3033"/>
      <c r="HGG7" s="3033"/>
      <c r="HGH7" s="3033"/>
      <c r="HGI7" s="3033"/>
      <c r="HGJ7" s="3033"/>
      <c r="HGK7" s="3033"/>
      <c r="HGL7" s="3033"/>
      <c r="HGM7" s="3033"/>
      <c r="HGN7" s="3033"/>
      <c r="HGO7" s="3033"/>
      <c r="HGP7" s="3033"/>
      <c r="HGQ7" s="3033"/>
      <c r="HGR7" s="3033"/>
      <c r="HGS7" s="3033"/>
      <c r="HGT7" s="3033"/>
      <c r="HGU7" s="3033"/>
      <c r="HGV7" s="3033"/>
      <c r="HGW7" s="3033"/>
      <c r="HGX7" s="3033"/>
      <c r="HGY7" s="3033"/>
      <c r="HGZ7" s="3033"/>
      <c r="HHA7" s="3033"/>
      <c r="HHB7" s="3033"/>
      <c r="HHC7" s="3033"/>
      <c r="HHD7" s="3033"/>
      <c r="HHE7" s="3033"/>
      <c r="HHF7" s="3033"/>
      <c r="HHG7" s="3033"/>
      <c r="HHH7" s="3033"/>
      <c r="HHI7" s="3033"/>
      <c r="HHJ7" s="3033"/>
      <c r="HHK7" s="3033"/>
      <c r="HHL7" s="3033"/>
      <c r="HHM7" s="3033"/>
      <c r="HHN7" s="3033"/>
      <c r="HHO7" s="3033"/>
      <c r="HHP7" s="3033"/>
      <c r="HHQ7" s="3033"/>
      <c r="HHR7" s="3033"/>
      <c r="HHS7" s="3033"/>
      <c r="HHT7" s="3033"/>
      <c r="HHU7" s="3033"/>
      <c r="HHV7" s="3033"/>
      <c r="HHW7" s="3033"/>
      <c r="HHX7" s="3033"/>
      <c r="HHY7" s="3033"/>
      <c r="HHZ7" s="3033"/>
      <c r="HIA7" s="3033"/>
      <c r="HIB7" s="3033"/>
      <c r="HIC7" s="3033"/>
      <c r="HID7" s="3033"/>
      <c r="HIE7" s="3033"/>
      <c r="HIF7" s="3033"/>
      <c r="HIG7" s="3033"/>
      <c r="HIH7" s="3033"/>
      <c r="HII7" s="3033"/>
      <c r="HIJ7" s="3033"/>
      <c r="HIK7" s="3033"/>
      <c r="HIL7" s="3033"/>
      <c r="HIM7" s="3033"/>
      <c r="HIN7" s="3033"/>
      <c r="HIO7" s="3033"/>
      <c r="HIP7" s="3033"/>
      <c r="HIQ7" s="3033"/>
      <c r="HIR7" s="3033"/>
      <c r="HIS7" s="3033"/>
      <c r="HIT7" s="3033"/>
      <c r="HIU7" s="3033"/>
      <c r="HIV7" s="3033"/>
      <c r="HIW7" s="3033"/>
      <c r="HIX7" s="3033"/>
      <c r="HIY7" s="3033"/>
      <c r="HIZ7" s="3033"/>
      <c r="HJA7" s="3033"/>
      <c r="HJB7" s="3033"/>
      <c r="HJC7" s="3033"/>
      <c r="HJD7" s="3033"/>
      <c r="HJE7" s="3033"/>
      <c r="HJF7" s="3033"/>
      <c r="HJG7" s="3033"/>
      <c r="HJH7" s="3033"/>
      <c r="HJI7" s="3033"/>
      <c r="HJJ7" s="3033"/>
      <c r="HJK7" s="3033"/>
      <c r="HJL7" s="3033"/>
      <c r="HJM7" s="3033"/>
      <c r="HJN7" s="3033"/>
      <c r="HJO7" s="3033"/>
      <c r="HJP7" s="3033"/>
      <c r="HJQ7" s="3033"/>
      <c r="HJR7" s="3033"/>
      <c r="HJS7" s="3033"/>
      <c r="HJT7" s="3033"/>
      <c r="HJU7" s="3033"/>
      <c r="HJV7" s="3033"/>
      <c r="HJW7" s="3033"/>
      <c r="HJX7" s="3033"/>
      <c r="HJY7" s="3033"/>
      <c r="HJZ7" s="3033"/>
      <c r="HKA7" s="3033"/>
      <c r="HKB7" s="3033"/>
      <c r="HKC7" s="3033"/>
      <c r="HKD7" s="3033"/>
      <c r="HKE7" s="3033"/>
      <c r="HKF7" s="3033"/>
      <c r="HKG7" s="3033"/>
      <c r="HKH7" s="3033"/>
      <c r="HKI7" s="3033"/>
      <c r="HKJ7" s="3033"/>
      <c r="HKK7" s="3033"/>
      <c r="HKL7" s="3033"/>
      <c r="HKM7" s="3033"/>
      <c r="HKN7" s="3033"/>
      <c r="HKO7" s="3033"/>
      <c r="HKP7" s="3033"/>
      <c r="HKQ7" s="3033"/>
      <c r="HKR7" s="3033"/>
      <c r="HKS7" s="3033"/>
      <c r="HKT7" s="3033"/>
      <c r="HKU7" s="3033"/>
      <c r="HKV7" s="3033"/>
      <c r="HKW7" s="3033"/>
      <c r="HKX7" s="3033"/>
      <c r="HKY7" s="3033"/>
      <c r="HKZ7" s="3033"/>
      <c r="HLA7" s="3033"/>
      <c r="HLB7" s="3033"/>
      <c r="HLC7" s="3033"/>
      <c r="HLD7" s="3033"/>
      <c r="HLE7" s="3033"/>
      <c r="HLF7" s="3033"/>
      <c r="HLG7" s="3033"/>
      <c r="HLH7" s="3033"/>
      <c r="HLI7" s="3033"/>
      <c r="HLJ7" s="3033"/>
      <c r="HLK7" s="3033"/>
      <c r="HLL7" s="3033"/>
      <c r="HLM7" s="3033"/>
      <c r="HLN7" s="3033"/>
      <c r="HLO7" s="3033"/>
      <c r="HLP7" s="3033"/>
      <c r="HLQ7" s="3033"/>
      <c r="HLR7" s="3033"/>
      <c r="HLS7" s="3033"/>
      <c r="HLT7" s="3033"/>
      <c r="HLU7" s="3033"/>
      <c r="HLV7" s="3033"/>
      <c r="HLW7" s="3033"/>
      <c r="HLX7" s="3033"/>
      <c r="HLY7" s="3033"/>
      <c r="HLZ7" s="3033"/>
      <c r="HMA7" s="3033"/>
      <c r="HMB7" s="3033"/>
      <c r="HMC7" s="3033"/>
      <c r="HMD7" s="3033"/>
      <c r="HME7" s="3033"/>
      <c r="HMF7" s="3033"/>
      <c r="HMG7" s="3033"/>
      <c r="HMH7" s="3033"/>
      <c r="HMI7" s="3033"/>
      <c r="HMJ7" s="3033"/>
      <c r="HMK7" s="3033"/>
      <c r="HML7" s="3033"/>
      <c r="HMM7" s="3033"/>
      <c r="HMN7" s="3033"/>
      <c r="HMO7" s="3033"/>
      <c r="HMP7" s="3033"/>
      <c r="HMQ7" s="3033"/>
      <c r="HMR7" s="3033"/>
      <c r="HMS7" s="3033"/>
      <c r="HMT7" s="3033"/>
      <c r="HMU7" s="3033"/>
      <c r="HMV7" s="3033"/>
      <c r="HMW7" s="3033"/>
      <c r="HMX7" s="3033"/>
      <c r="HMY7" s="3033"/>
      <c r="HMZ7" s="3033"/>
      <c r="HNA7" s="3033"/>
      <c r="HNB7" s="3033"/>
      <c r="HNC7" s="3033"/>
      <c r="HND7" s="3033"/>
      <c r="HNE7" s="3033"/>
      <c r="HNF7" s="3033"/>
      <c r="HNG7" s="3033"/>
      <c r="HNH7" s="3033"/>
      <c r="HNI7" s="3033"/>
      <c r="HNJ7" s="3033"/>
      <c r="HNK7" s="3033"/>
      <c r="HNL7" s="3033"/>
      <c r="HNM7" s="3033"/>
      <c r="HNN7" s="3033"/>
      <c r="HNO7" s="3033"/>
      <c r="HNP7" s="3033"/>
      <c r="HNQ7" s="3033"/>
      <c r="HNR7" s="3033"/>
      <c r="HNS7" s="3033"/>
      <c r="HNT7" s="3033"/>
      <c r="HNU7" s="3033"/>
      <c r="HNV7" s="3033"/>
      <c r="HNW7" s="3033"/>
      <c r="HNX7" s="3033"/>
      <c r="HNY7" s="3033"/>
      <c r="HNZ7" s="3033"/>
      <c r="HOA7" s="3033"/>
      <c r="HOB7" s="3033"/>
      <c r="HOC7" s="3033"/>
      <c r="HOD7" s="3033"/>
      <c r="HOE7" s="3033"/>
      <c r="HOF7" s="3033"/>
      <c r="HOG7" s="3033"/>
      <c r="HOH7" s="3033"/>
      <c r="HOI7" s="3033"/>
      <c r="HOJ7" s="3033"/>
      <c r="HOK7" s="3033"/>
      <c r="HOL7" s="3033"/>
      <c r="HOM7" s="3033"/>
      <c r="HON7" s="3033"/>
      <c r="HOO7" s="3033"/>
      <c r="HOP7" s="3033"/>
      <c r="HOQ7" s="3033"/>
      <c r="HOR7" s="3033"/>
      <c r="HOS7" s="3033"/>
      <c r="HOT7" s="3033"/>
      <c r="HOU7" s="3033"/>
      <c r="HOV7" s="3033"/>
      <c r="HOW7" s="3033"/>
      <c r="HOX7" s="3033"/>
      <c r="HOY7" s="3033"/>
      <c r="HOZ7" s="3033"/>
      <c r="HPA7" s="3033"/>
      <c r="HPB7" s="3033"/>
      <c r="HPC7" s="3033"/>
      <c r="HPD7" s="3033"/>
      <c r="HPE7" s="3033"/>
      <c r="HPF7" s="3033"/>
      <c r="HPG7" s="3033"/>
      <c r="HPH7" s="3033"/>
      <c r="HPI7" s="3033"/>
      <c r="HPJ7" s="3033"/>
      <c r="HPK7" s="3033"/>
      <c r="HPL7" s="3033"/>
      <c r="HPM7" s="3033"/>
      <c r="HPN7" s="3033"/>
      <c r="HPO7" s="3033"/>
      <c r="HPP7" s="3033"/>
      <c r="HPQ7" s="3033"/>
      <c r="HPR7" s="3033"/>
      <c r="HPS7" s="3033"/>
      <c r="HPT7" s="3033"/>
      <c r="HPU7" s="3033"/>
      <c r="HPV7" s="3033"/>
      <c r="HPW7" s="3033"/>
      <c r="HPX7" s="3033"/>
      <c r="HPY7" s="3033"/>
      <c r="HPZ7" s="3033"/>
      <c r="HQA7" s="3033"/>
      <c r="HQB7" s="3033"/>
      <c r="HQC7" s="3033"/>
      <c r="HQD7" s="3033"/>
      <c r="HQE7" s="3033"/>
      <c r="HQF7" s="3033"/>
      <c r="HQG7" s="3033"/>
      <c r="HQH7" s="3033"/>
      <c r="HQI7" s="3033"/>
      <c r="HQJ7" s="3033"/>
      <c r="HQK7" s="3033"/>
      <c r="HQL7" s="3033"/>
      <c r="HQM7" s="3033"/>
      <c r="HQN7" s="3033"/>
      <c r="HQO7" s="3033"/>
      <c r="HQP7" s="3033"/>
      <c r="HQQ7" s="3033"/>
      <c r="HQR7" s="3033"/>
      <c r="HQS7" s="3033"/>
      <c r="HQT7" s="3033"/>
      <c r="HQU7" s="3033"/>
      <c r="HQV7" s="3033"/>
      <c r="HQW7" s="3033"/>
      <c r="HQX7" s="3033"/>
      <c r="HQY7" s="3033"/>
      <c r="HQZ7" s="3033"/>
      <c r="HRA7" s="3033"/>
      <c r="HRB7" s="3033"/>
      <c r="HRC7" s="3033"/>
      <c r="HRD7" s="3033"/>
      <c r="HRE7" s="3033"/>
      <c r="HRF7" s="3033"/>
      <c r="HRG7" s="3033"/>
      <c r="HRH7" s="3033"/>
      <c r="HRI7" s="3033"/>
      <c r="HRJ7" s="3033"/>
      <c r="HRK7" s="3033"/>
      <c r="HRL7" s="3033"/>
      <c r="HRM7" s="3033"/>
      <c r="HRN7" s="3033"/>
      <c r="HRO7" s="3033"/>
      <c r="HRP7" s="3033"/>
      <c r="HRQ7" s="3033"/>
      <c r="HRR7" s="3033"/>
      <c r="HRS7" s="3033"/>
      <c r="HRT7" s="3033"/>
      <c r="HRU7" s="3033"/>
      <c r="HRV7" s="3033"/>
      <c r="HRW7" s="3033"/>
      <c r="HRX7" s="3033"/>
      <c r="HRY7" s="3033"/>
      <c r="HRZ7" s="3033"/>
      <c r="HSA7" s="3033"/>
      <c r="HSB7" s="3033"/>
      <c r="HSC7" s="3033"/>
      <c r="HSD7" s="3033"/>
      <c r="HSE7" s="3033"/>
      <c r="HSF7" s="3033"/>
      <c r="HSG7" s="3033"/>
      <c r="HSH7" s="3033"/>
      <c r="HSI7" s="3033"/>
      <c r="HSJ7" s="3033"/>
      <c r="HSK7" s="3033"/>
      <c r="HSL7" s="3033"/>
      <c r="HSM7" s="3033"/>
      <c r="HSN7" s="3033"/>
      <c r="HSO7" s="3033"/>
      <c r="HSP7" s="3033"/>
      <c r="HSQ7" s="3033"/>
      <c r="HSR7" s="3033"/>
      <c r="HSS7" s="3033"/>
      <c r="HST7" s="3033"/>
      <c r="HSU7" s="3033"/>
      <c r="HSV7" s="3033"/>
      <c r="HSW7" s="3033"/>
      <c r="HSX7" s="3033"/>
      <c r="HSY7" s="3033"/>
      <c r="HSZ7" s="3033"/>
      <c r="HTA7" s="3033"/>
      <c r="HTB7" s="3033"/>
      <c r="HTC7" s="3033"/>
      <c r="HTD7" s="3033"/>
      <c r="HTE7" s="3033"/>
      <c r="HTF7" s="3033"/>
      <c r="HTG7" s="3033"/>
      <c r="HTH7" s="3033"/>
      <c r="HTI7" s="3033"/>
      <c r="HTJ7" s="3033"/>
      <c r="HTK7" s="3033"/>
      <c r="HTL7" s="3033"/>
      <c r="HTM7" s="3033"/>
      <c r="HTN7" s="3033"/>
      <c r="HTO7" s="3033"/>
      <c r="HTP7" s="3033"/>
      <c r="HTQ7" s="3033"/>
      <c r="HTR7" s="3033"/>
      <c r="HTS7" s="3033"/>
      <c r="HTT7" s="3033"/>
      <c r="HTU7" s="3033"/>
      <c r="HTV7" s="3033"/>
      <c r="HTW7" s="3033"/>
      <c r="HTX7" s="3033"/>
      <c r="HTY7" s="3033"/>
      <c r="HTZ7" s="3033"/>
      <c r="HUA7" s="3033"/>
      <c r="HUB7" s="3033"/>
      <c r="HUC7" s="3033"/>
      <c r="HUD7" s="3033"/>
      <c r="HUE7" s="3033"/>
      <c r="HUF7" s="3033"/>
      <c r="HUG7" s="3033"/>
      <c r="HUH7" s="3033"/>
      <c r="HUI7" s="3033"/>
      <c r="HUJ7" s="3033"/>
      <c r="HUK7" s="3033"/>
      <c r="HUL7" s="3033"/>
      <c r="HUM7" s="3033"/>
      <c r="HUN7" s="3033"/>
      <c r="HUO7" s="3033"/>
      <c r="HUP7" s="3033"/>
      <c r="HUQ7" s="3033"/>
      <c r="HUR7" s="3033"/>
      <c r="HUS7" s="3033"/>
      <c r="HUT7" s="3033"/>
      <c r="HUU7" s="3033"/>
      <c r="HUV7" s="3033"/>
      <c r="HUW7" s="3033"/>
      <c r="HUX7" s="3033"/>
      <c r="HUY7" s="3033"/>
      <c r="HUZ7" s="3033"/>
      <c r="HVA7" s="3033"/>
      <c r="HVB7" s="3033"/>
      <c r="HVC7" s="3033"/>
      <c r="HVD7" s="3033"/>
      <c r="HVE7" s="3033"/>
      <c r="HVF7" s="3033"/>
      <c r="HVG7" s="3033"/>
      <c r="HVH7" s="3033"/>
      <c r="HVI7" s="3033"/>
      <c r="HVJ7" s="3033"/>
      <c r="HVK7" s="3033"/>
      <c r="HVL7" s="3033"/>
      <c r="HVM7" s="3033"/>
      <c r="HVN7" s="3033"/>
      <c r="HVO7" s="3033"/>
      <c r="HVP7" s="3033"/>
      <c r="HVQ7" s="3033"/>
      <c r="HVR7" s="3033"/>
      <c r="HVS7" s="3033"/>
      <c r="HVT7" s="3033"/>
      <c r="HVU7" s="3033"/>
      <c r="HVV7" s="3033"/>
      <c r="HVW7" s="3033"/>
      <c r="HVX7" s="3033"/>
      <c r="HVY7" s="3033"/>
      <c r="HVZ7" s="3033"/>
      <c r="HWA7" s="3033"/>
      <c r="HWB7" s="3033"/>
      <c r="HWC7" s="3033"/>
      <c r="HWD7" s="3033"/>
      <c r="HWE7" s="3033"/>
      <c r="HWF7" s="3033"/>
      <c r="HWG7" s="3033"/>
      <c r="HWH7" s="3033"/>
      <c r="HWI7" s="3033"/>
      <c r="HWJ7" s="3033"/>
      <c r="HWK7" s="3033"/>
      <c r="HWL7" s="3033"/>
      <c r="HWM7" s="3033"/>
      <c r="HWN7" s="3033"/>
      <c r="HWO7" s="3033"/>
      <c r="HWP7" s="3033"/>
      <c r="HWQ7" s="3033"/>
      <c r="HWR7" s="3033"/>
      <c r="HWS7" s="3033"/>
      <c r="HWT7" s="3033"/>
      <c r="HWU7" s="3033"/>
      <c r="HWV7" s="3033"/>
      <c r="HWW7" s="3033"/>
      <c r="HWX7" s="3033"/>
      <c r="HWY7" s="3033"/>
      <c r="HWZ7" s="3033"/>
      <c r="HXA7" s="3033"/>
      <c r="HXB7" s="3033"/>
      <c r="HXC7" s="3033"/>
      <c r="HXD7" s="3033"/>
      <c r="HXE7" s="3033"/>
      <c r="HXF7" s="3033"/>
      <c r="HXG7" s="3033"/>
      <c r="HXH7" s="3033"/>
      <c r="HXI7" s="3033"/>
      <c r="HXJ7" s="3033"/>
      <c r="HXK7" s="3033"/>
      <c r="HXL7" s="3033"/>
      <c r="HXM7" s="3033"/>
      <c r="HXN7" s="3033"/>
      <c r="HXO7" s="3033"/>
      <c r="HXP7" s="3033"/>
      <c r="HXQ7" s="3033"/>
      <c r="HXR7" s="3033"/>
      <c r="HXS7" s="3033"/>
      <c r="HXT7" s="3033"/>
      <c r="HXU7" s="3033"/>
      <c r="HXV7" s="3033"/>
      <c r="HXW7" s="3033"/>
      <c r="HXX7" s="3033"/>
      <c r="HXY7" s="3033"/>
      <c r="HXZ7" s="3033"/>
      <c r="HYA7" s="3033"/>
      <c r="HYB7" s="3033"/>
      <c r="HYC7" s="3033"/>
      <c r="HYD7" s="3033"/>
      <c r="HYE7" s="3033"/>
      <c r="HYF7" s="3033"/>
      <c r="HYG7" s="3033"/>
      <c r="HYH7" s="3033"/>
      <c r="HYI7" s="3033"/>
      <c r="HYJ7" s="3033"/>
      <c r="HYK7" s="3033"/>
      <c r="HYL7" s="3033"/>
      <c r="HYM7" s="3033"/>
      <c r="HYN7" s="3033"/>
      <c r="HYO7" s="3033"/>
      <c r="HYP7" s="3033"/>
      <c r="HYQ7" s="3033"/>
      <c r="HYR7" s="3033"/>
      <c r="HYS7" s="3033"/>
      <c r="HYT7" s="3033"/>
      <c r="HYU7" s="3033"/>
      <c r="HYV7" s="3033"/>
      <c r="HYW7" s="3033"/>
      <c r="HYX7" s="3033"/>
      <c r="HYY7" s="3033"/>
      <c r="HYZ7" s="3033"/>
      <c r="HZA7" s="3033"/>
      <c r="HZB7" s="3033"/>
      <c r="HZC7" s="3033"/>
      <c r="HZD7" s="3033"/>
      <c r="HZE7" s="3033"/>
      <c r="HZF7" s="3033"/>
      <c r="HZG7" s="3033"/>
      <c r="HZH7" s="3033"/>
      <c r="HZI7" s="3033"/>
      <c r="HZJ7" s="3033"/>
      <c r="HZK7" s="3033"/>
      <c r="HZL7" s="3033"/>
      <c r="HZM7" s="3033"/>
      <c r="HZN7" s="3033"/>
      <c r="HZO7" s="3033"/>
      <c r="HZP7" s="3033"/>
      <c r="HZQ7" s="3033"/>
      <c r="HZR7" s="3033"/>
      <c r="HZS7" s="3033"/>
      <c r="HZT7" s="3033"/>
      <c r="HZU7" s="3033"/>
      <c r="HZV7" s="3033"/>
      <c r="HZW7" s="3033"/>
      <c r="HZX7" s="3033"/>
      <c r="HZY7" s="3033"/>
      <c r="HZZ7" s="3033"/>
      <c r="IAA7" s="3033"/>
      <c r="IAB7" s="3033"/>
      <c r="IAC7" s="3033"/>
      <c r="IAD7" s="3033"/>
      <c r="IAE7" s="3033"/>
      <c r="IAF7" s="3033"/>
      <c r="IAG7" s="3033"/>
      <c r="IAH7" s="3033"/>
      <c r="IAI7" s="3033"/>
      <c r="IAJ7" s="3033"/>
      <c r="IAK7" s="3033"/>
      <c r="IAL7" s="3033"/>
      <c r="IAM7" s="3033"/>
      <c r="IAN7" s="3033"/>
      <c r="IAO7" s="3033"/>
      <c r="IAP7" s="3033"/>
      <c r="IAQ7" s="3033"/>
      <c r="IAR7" s="3033"/>
      <c r="IAS7" s="3033"/>
      <c r="IAT7" s="3033"/>
      <c r="IAU7" s="3033"/>
      <c r="IAV7" s="3033"/>
      <c r="IAW7" s="3033"/>
      <c r="IAX7" s="3033"/>
      <c r="IAY7" s="3033"/>
      <c r="IAZ7" s="3033"/>
      <c r="IBA7" s="3033"/>
      <c r="IBB7" s="3033"/>
      <c r="IBC7" s="3033"/>
      <c r="IBD7" s="3033"/>
      <c r="IBE7" s="3033"/>
      <c r="IBF7" s="3033"/>
      <c r="IBG7" s="3033"/>
      <c r="IBH7" s="3033"/>
      <c r="IBI7" s="3033"/>
      <c r="IBJ7" s="3033"/>
      <c r="IBK7" s="3033"/>
      <c r="IBL7" s="3033"/>
      <c r="IBM7" s="3033"/>
      <c r="IBN7" s="3033"/>
      <c r="IBO7" s="3033"/>
      <c r="IBP7" s="3033"/>
      <c r="IBQ7" s="3033"/>
      <c r="IBR7" s="3033"/>
      <c r="IBS7" s="3033"/>
      <c r="IBT7" s="3033"/>
      <c r="IBU7" s="3033"/>
      <c r="IBV7" s="3033"/>
      <c r="IBW7" s="3033"/>
      <c r="IBX7" s="3033"/>
      <c r="IBY7" s="3033"/>
      <c r="IBZ7" s="3033"/>
      <c r="ICA7" s="3033"/>
      <c r="ICB7" s="3033"/>
      <c r="ICC7" s="3033"/>
      <c r="ICD7" s="3033"/>
      <c r="ICE7" s="3033"/>
      <c r="ICF7" s="3033"/>
      <c r="ICG7" s="3033"/>
      <c r="ICH7" s="3033"/>
      <c r="ICI7" s="3033"/>
      <c r="ICJ7" s="3033"/>
      <c r="ICK7" s="3033"/>
      <c r="ICL7" s="3033"/>
      <c r="ICM7" s="3033"/>
      <c r="ICN7" s="3033"/>
      <c r="ICO7" s="3033"/>
      <c r="ICP7" s="3033"/>
      <c r="ICQ7" s="3033"/>
      <c r="ICR7" s="3033"/>
      <c r="ICS7" s="3033"/>
      <c r="ICT7" s="3033"/>
      <c r="ICU7" s="3033"/>
      <c r="ICV7" s="3033"/>
      <c r="ICW7" s="3033"/>
      <c r="ICX7" s="3033"/>
      <c r="ICY7" s="3033"/>
      <c r="ICZ7" s="3033"/>
      <c r="IDA7" s="3033"/>
      <c r="IDB7" s="3033"/>
      <c r="IDC7" s="3033"/>
      <c r="IDD7" s="3033"/>
      <c r="IDE7" s="3033"/>
      <c r="IDF7" s="3033"/>
      <c r="IDG7" s="3033"/>
      <c r="IDH7" s="3033"/>
      <c r="IDI7" s="3033"/>
      <c r="IDJ7" s="3033"/>
      <c r="IDK7" s="3033"/>
      <c r="IDL7" s="3033"/>
      <c r="IDM7" s="3033"/>
      <c r="IDN7" s="3033"/>
      <c r="IDO7" s="3033"/>
      <c r="IDP7" s="3033"/>
      <c r="IDQ7" s="3033"/>
      <c r="IDR7" s="3033"/>
      <c r="IDS7" s="3033"/>
      <c r="IDT7" s="3033"/>
      <c r="IDU7" s="3033"/>
      <c r="IDV7" s="3033"/>
      <c r="IDW7" s="3033"/>
      <c r="IDX7" s="3033"/>
      <c r="IDY7" s="3033"/>
      <c r="IDZ7" s="3033"/>
      <c r="IEA7" s="3033"/>
      <c r="IEB7" s="3033"/>
      <c r="IEC7" s="3033"/>
      <c r="IED7" s="3033"/>
      <c r="IEE7" s="3033"/>
      <c r="IEF7" s="3033"/>
      <c r="IEG7" s="3033"/>
      <c r="IEH7" s="3033"/>
      <c r="IEI7" s="3033"/>
      <c r="IEJ7" s="3033"/>
      <c r="IEK7" s="3033"/>
      <c r="IEL7" s="3033"/>
      <c r="IEM7" s="3033"/>
      <c r="IEN7" s="3033"/>
      <c r="IEO7" s="3033"/>
      <c r="IEP7" s="3033"/>
      <c r="IEQ7" s="3033"/>
      <c r="IER7" s="3033"/>
      <c r="IES7" s="3033"/>
      <c r="IET7" s="3033"/>
      <c r="IEU7" s="3033"/>
      <c r="IEV7" s="3033"/>
      <c r="IEW7" s="3033"/>
      <c r="IEX7" s="3033"/>
      <c r="IEY7" s="3033"/>
      <c r="IEZ7" s="3033"/>
      <c r="IFA7" s="3033"/>
      <c r="IFB7" s="3033"/>
      <c r="IFC7" s="3033"/>
      <c r="IFD7" s="3033"/>
      <c r="IFE7" s="3033"/>
      <c r="IFF7" s="3033"/>
      <c r="IFG7" s="3033"/>
      <c r="IFH7" s="3033"/>
      <c r="IFI7" s="3033"/>
      <c r="IFJ7" s="3033"/>
      <c r="IFK7" s="3033"/>
      <c r="IFL7" s="3033"/>
      <c r="IFM7" s="3033"/>
      <c r="IFN7" s="3033"/>
      <c r="IFO7" s="3033"/>
      <c r="IFP7" s="3033"/>
      <c r="IFQ7" s="3033"/>
      <c r="IFR7" s="3033"/>
      <c r="IFS7" s="3033"/>
      <c r="IFT7" s="3033"/>
      <c r="IFU7" s="3033"/>
      <c r="IFV7" s="3033"/>
      <c r="IFW7" s="3033"/>
      <c r="IFX7" s="3033"/>
      <c r="IFY7" s="3033"/>
      <c r="IFZ7" s="3033"/>
      <c r="IGA7" s="3033"/>
      <c r="IGB7" s="3033"/>
      <c r="IGC7" s="3033"/>
      <c r="IGD7" s="3033"/>
      <c r="IGE7" s="3033"/>
      <c r="IGF7" s="3033"/>
      <c r="IGG7" s="3033"/>
      <c r="IGH7" s="3033"/>
      <c r="IGI7" s="3033"/>
      <c r="IGJ7" s="3033"/>
      <c r="IGK7" s="3033"/>
      <c r="IGL7" s="3033"/>
      <c r="IGM7" s="3033"/>
      <c r="IGN7" s="3033"/>
      <c r="IGO7" s="3033"/>
      <c r="IGP7" s="3033"/>
      <c r="IGQ7" s="3033"/>
      <c r="IGR7" s="3033"/>
      <c r="IGS7" s="3033"/>
      <c r="IGT7" s="3033"/>
      <c r="IGU7" s="3033"/>
      <c r="IGV7" s="3033"/>
      <c r="IGW7" s="3033"/>
      <c r="IGX7" s="3033"/>
      <c r="IGY7" s="3033"/>
      <c r="IGZ7" s="3033"/>
      <c r="IHA7" s="3033"/>
      <c r="IHB7" s="3033"/>
      <c r="IHC7" s="3033"/>
      <c r="IHD7" s="3033"/>
      <c r="IHE7" s="3033"/>
      <c r="IHF7" s="3033"/>
      <c r="IHG7" s="3033"/>
      <c r="IHH7" s="3033"/>
      <c r="IHI7" s="3033"/>
      <c r="IHJ7" s="3033"/>
      <c r="IHK7" s="3033"/>
      <c r="IHL7" s="3033"/>
      <c r="IHM7" s="3033"/>
      <c r="IHN7" s="3033"/>
      <c r="IHO7" s="3033"/>
      <c r="IHP7" s="3033"/>
      <c r="IHQ7" s="3033"/>
      <c r="IHR7" s="3033"/>
      <c r="IHS7" s="3033"/>
      <c r="IHT7" s="3033"/>
      <c r="IHU7" s="3033"/>
      <c r="IHV7" s="3033"/>
      <c r="IHW7" s="3033"/>
      <c r="IHX7" s="3033"/>
      <c r="IHY7" s="3033"/>
      <c r="IHZ7" s="3033"/>
      <c r="IIA7" s="3033"/>
      <c r="IIB7" s="3033"/>
      <c r="IIC7" s="3033"/>
      <c r="IID7" s="3033"/>
      <c r="IIE7" s="3033"/>
      <c r="IIF7" s="3033"/>
      <c r="IIG7" s="3033"/>
      <c r="IIH7" s="3033"/>
      <c r="III7" s="3033"/>
      <c r="IIJ7" s="3033"/>
      <c r="IIK7" s="3033"/>
      <c r="IIL7" s="3033"/>
      <c r="IIM7" s="3033"/>
      <c r="IIN7" s="3033"/>
      <c r="IIO7" s="3033"/>
      <c r="IIP7" s="3033"/>
      <c r="IIQ7" s="3033"/>
      <c r="IIR7" s="3033"/>
      <c r="IIS7" s="3033"/>
      <c r="IIT7" s="3033"/>
      <c r="IIU7" s="3033"/>
      <c r="IIV7" s="3033"/>
      <c r="IIW7" s="3033"/>
      <c r="IIX7" s="3033"/>
      <c r="IIY7" s="3033"/>
      <c r="IIZ7" s="3033"/>
      <c r="IJA7" s="3033"/>
      <c r="IJB7" s="3033"/>
      <c r="IJC7" s="3033"/>
      <c r="IJD7" s="3033"/>
      <c r="IJE7" s="3033"/>
      <c r="IJF7" s="3033"/>
      <c r="IJG7" s="3033"/>
      <c r="IJH7" s="3033"/>
      <c r="IJI7" s="3033"/>
      <c r="IJJ7" s="3033"/>
      <c r="IJK7" s="3033"/>
      <c r="IJL7" s="3033"/>
      <c r="IJM7" s="3033"/>
      <c r="IJN7" s="3033"/>
      <c r="IJO7" s="3033"/>
      <c r="IJP7" s="3033"/>
      <c r="IJQ7" s="3033"/>
      <c r="IJR7" s="3033"/>
      <c r="IJS7" s="3033"/>
      <c r="IJT7" s="3033"/>
      <c r="IJU7" s="3033"/>
      <c r="IJV7" s="3033"/>
      <c r="IJW7" s="3033"/>
      <c r="IJX7" s="3033"/>
      <c r="IJY7" s="3033"/>
      <c r="IJZ7" s="3033"/>
      <c r="IKA7" s="3033"/>
      <c r="IKB7" s="3033"/>
      <c r="IKC7" s="3033"/>
      <c r="IKD7" s="3033"/>
      <c r="IKE7" s="3033"/>
      <c r="IKF7" s="3033"/>
      <c r="IKG7" s="3033"/>
      <c r="IKH7" s="3033"/>
      <c r="IKI7" s="3033"/>
      <c r="IKJ7" s="3033"/>
      <c r="IKK7" s="3033"/>
      <c r="IKL7" s="3033"/>
      <c r="IKM7" s="3033"/>
      <c r="IKN7" s="3033"/>
      <c r="IKO7" s="3033"/>
      <c r="IKP7" s="3033"/>
      <c r="IKQ7" s="3033"/>
      <c r="IKR7" s="3033"/>
      <c r="IKS7" s="3033"/>
      <c r="IKT7" s="3033"/>
      <c r="IKU7" s="3033"/>
      <c r="IKV7" s="3033"/>
      <c r="IKW7" s="3033"/>
      <c r="IKX7" s="3033"/>
      <c r="IKY7" s="3033"/>
      <c r="IKZ7" s="3033"/>
      <c r="ILA7" s="3033"/>
      <c r="ILB7" s="3033"/>
      <c r="ILC7" s="3033"/>
      <c r="ILD7" s="3033"/>
      <c r="ILE7" s="3033"/>
      <c r="ILF7" s="3033"/>
      <c r="ILG7" s="3033"/>
      <c r="ILH7" s="3033"/>
      <c r="ILI7" s="3033"/>
      <c r="ILJ7" s="3033"/>
      <c r="ILK7" s="3033"/>
      <c r="ILL7" s="3033"/>
      <c r="ILM7" s="3033"/>
      <c r="ILN7" s="3033"/>
      <c r="ILO7" s="3033"/>
      <c r="ILP7" s="3033"/>
      <c r="ILQ7" s="3033"/>
      <c r="ILR7" s="3033"/>
      <c r="ILS7" s="3033"/>
      <c r="ILT7" s="3033"/>
      <c r="ILU7" s="3033"/>
      <c r="ILV7" s="3033"/>
      <c r="ILW7" s="3033"/>
      <c r="ILX7" s="3033"/>
      <c r="ILY7" s="3033"/>
      <c r="ILZ7" s="3033"/>
      <c r="IMA7" s="3033"/>
      <c r="IMB7" s="3033"/>
      <c r="IMC7" s="3033"/>
      <c r="IMD7" s="3033"/>
      <c r="IME7" s="3033"/>
      <c r="IMF7" s="3033"/>
      <c r="IMG7" s="3033"/>
      <c r="IMH7" s="3033"/>
      <c r="IMI7" s="3033"/>
      <c r="IMJ7" s="3033"/>
      <c r="IMK7" s="3033"/>
      <c r="IML7" s="3033"/>
      <c r="IMM7" s="3033"/>
      <c r="IMN7" s="3033"/>
      <c r="IMO7" s="3033"/>
      <c r="IMP7" s="3033"/>
      <c r="IMQ7" s="3033"/>
      <c r="IMR7" s="3033"/>
      <c r="IMS7" s="3033"/>
      <c r="IMT7" s="3033"/>
      <c r="IMU7" s="3033"/>
      <c r="IMV7" s="3033"/>
      <c r="IMW7" s="3033"/>
      <c r="IMX7" s="3033"/>
      <c r="IMY7" s="3033"/>
      <c r="IMZ7" s="3033"/>
      <c r="INA7" s="3033"/>
      <c r="INB7" s="3033"/>
      <c r="INC7" s="3033"/>
      <c r="IND7" s="3033"/>
      <c r="INE7" s="3033"/>
      <c r="INF7" s="3033"/>
      <c r="ING7" s="3033"/>
      <c r="INH7" s="3033"/>
      <c r="INI7" s="3033"/>
      <c r="INJ7" s="3033"/>
      <c r="INK7" s="3033"/>
      <c r="INL7" s="3033"/>
      <c r="INM7" s="3033"/>
      <c r="INN7" s="3033"/>
      <c r="INO7" s="3033"/>
      <c r="INP7" s="3033"/>
      <c r="INQ7" s="3033"/>
      <c r="INR7" s="3033"/>
      <c r="INS7" s="3033"/>
      <c r="INT7" s="3033"/>
      <c r="INU7" s="3033"/>
      <c r="INV7" s="3033"/>
      <c r="INW7" s="3033"/>
      <c r="INX7" s="3033"/>
      <c r="INY7" s="3033"/>
      <c r="INZ7" s="3033"/>
      <c r="IOA7" s="3033"/>
      <c r="IOB7" s="3033"/>
      <c r="IOC7" s="3033"/>
      <c r="IOD7" s="3033"/>
      <c r="IOE7" s="3033"/>
      <c r="IOF7" s="3033"/>
      <c r="IOG7" s="3033"/>
      <c r="IOH7" s="3033"/>
      <c r="IOI7" s="3033"/>
      <c r="IOJ7" s="3033"/>
      <c r="IOK7" s="3033"/>
      <c r="IOL7" s="3033"/>
      <c r="IOM7" s="3033"/>
      <c r="ION7" s="3033"/>
      <c r="IOO7" s="3033"/>
      <c r="IOP7" s="3033"/>
      <c r="IOQ7" s="3033"/>
      <c r="IOR7" s="3033"/>
      <c r="IOS7" s="3033"/>
      <c r="IOT7" s="3033"/>
      <c r="IOU7" s="3033"/>
      <c r="IOV7" s="3033"/>
      <c r="IOW7" s="3033"/>
      <c r="IOX7" s="3033"/>
      <c r="IOY7" s="3033"/>
      <c r="IOZ7" s="3033"/>
      <c r="IPA7" s="3033"/>
      <c r="IPB7" s="3033"/>
      <c r="IPC7" s="3033"/>
      <c r="IPD7" s="3033"/>
      <c r="IPE7" s="3033"/>
      <c r="IPF7" s="3033"/>
      <c r="IPG7" s="3033"/>
      <c r="IPH7" s="3033"/>
      <c r="IPI7" s="3033"/>
      <c r="IPJ7" s="3033"/>
      <c r="IPK7" s="3033"/>
      <c r="IPL7" s="3033"/>
      <c r="IPM7" s="3033"/>
      <c r="IPN7" s="3033"/>
      <c r="IPO7" s="3033"/>
      <c r="IPP7" s="3033"/>
      <c r="IPQ7" s="3033"/>
      <c r="IPR7" s="3033"/>
      <c r="IPS7" s="3033"/>
      <c r="IPT7" s="3033"/>
      <c r="IPU7" s="3033"/>
      <c r="IPV7" s="3033"/>
      <c r="IPW7" s="3033"/>
      <c r="IPX7" s="3033"/>
      <c r="IPY7" s="3033"/>
      <c r="IPZ7" s="3033"/>
      <c r="IQA7" s="3033"/>
      <c r="IQB7" s="3033"/>
      <c r="IQC7" s="3033"/>
      <c r="IQD7" s="3033"/>
      <c r="IQE7" s="3033"/>
      <c r="IQF7" s="3033"/>
      <c r="IQG7" s="3033"/>
      <c r="IQH7" s="3033"/>
      <c r="IQI7" s="3033"/>
      <c r="IQJ7" s="3033"/>
      <c r="IQK7" s="3033"/>
      <c r="IQL7" s="3033"/>
      <c r="IQM7" s="3033"/>
      <c r="IQN7" s="3033"/>
      <c r="IQO7" s="3033"/>
      <c r="IQP7" s="3033"/>
      <c r="IQQ7" s="3033"/>
      <c r="IQR7" s="3033"/>
      <c r="IQS7" s="3033"/>
      <c r="IQT7" s="3033"/>
      <c r="IQU7" s="3033"/>
      <c r="IQV7" s="3033"/>
      <c r="IQW7" s="3033"/>
      <c r="IQX7" s="3033"/>
      <c r="IQY7" s="3033"/>
      <c r="IQZ7" s="3033"/>
      <c r="IRA7" s="3033"/>
      <c r="IRB7" s="3033"/>
      <c r="IRC7" s="3033"/>
      <c r="IRD7" s="3033"/>
      <c r="IRE7" s="3033"/>
      <c r="IRF7" s="3033"/>
      <c r="IRG7" s="3033"/>
      <c r="IRH7" s="3033"/>
      <c r="IRI7" s="3033"/>
      <c r="IRJ7" s="3033"/>
      <c r="IRK7" s="3033"/>
      <c r="IRL7" s="3033"/>
      <c r="IRM7" s="3033"/>
      <c r="IRN7" s="3033"/>
      <c r="IRO7" s="3033"/>
      <c r="IRP7" s="3033"/>
      <c r="IRQ7" s="3033"/>
      <c r="IRR7" s="3033"/>
      <c r="IRS7" s="3033"/>
      <c r="IRT7" s="3033"/>
      <c r="IRU7" s="3033"/>
      <c r="IRV7" s="3033"/>
      <c r="IRW7" s="3033"/>
      <c r="IRX7" s="3033"/>
      <c r="IRY7" s="3033"/>
      <c r="IRZ7" s="3033"/>
      <c r="ISA7" s="3033"/>
      <c r="ISB7" s="3033"/>
      <c r="ISC7" s="3033"/>
      <c r="ISD7" s="3033"/>
      <c r="ISE7" s="3033"/>
      <c r="ISF7" s="3033"/>
      <c r="ISG7" s="3033"/>
      <c r="ISH7" s="3033"/>
      <c r="ISI7" s="3033"/>
      <c r="ISJ7" s="3033"/>
      <c r="ISK7" s="3033"/>
      <c r="ISL7" s="3033"/>
      <c r="ISM7" s="3033"/>
      <c r="ISN7" s="3033"/>
      <c r="ISO7" s="3033"/>
      <c r="ISP7" s="3033"/>
      <c r="ISQ7" s="3033"/>
      <c r="ISR7" s="3033"/>
      <c r="ISS7" s="3033"/>
      <c r="IST7" s="3033"/>
      <c r="ISU7" s="3033"/>
      <c r="ISV7" s="3033"/>
      <c r="ISW7" s="3033"/>
      <c r="ISX7" s="3033"/>
      <c r="ISY7" s="3033"/>
      <c r="ISZ7" s="3033"/>
      <c r="ITA7" s="3033"/>
      <c r="ITB7" s="3033"/>
      <c r="ITC7" s="3033"/>
      <c r="ITD7" s="3033"/>
      <c r="ITE7" s="3033"/>
      <c r="ITF7" s="3033"/>
      <c r="ITG7" s="3033"/>
      <c r="ITH7" s="3033"/>
      <c r="ITI7" s="3033"/>
      <c r="ITJ7" s="3033"/>
      <c r="ITK7" s="3033"/>
      <c r="ITL7" s="3033"/>
      <c r="ITM7" s="3033"/>
      <c r="ITN7" s="3033"/>
      <c r="ITO7" s="3033"/>
      <c r="ITP7" s="3033"/>
      <c r="ITQ7" s="3033"/>
      <c r="ITR7" s="3033"/>
      <c r="ITS7" s="3033"/>
      <c r="ITT7" s="3033"/>
      <c r="ITU7" s="3033"/>
      <c r="ITV7" s="3033"/>
      <c r="ITW7" s="3033"/>
      <c r="ITX7" s="3033"/>
      <c r="ITY7" s="3033"/>
      <c r="ITZ7" s="3033"/>
      <c r="IUA7" s="3033"/>
      <c r="IUB7" s="3033"/>
      <c r="IUC7" s="3033"/>
      <c r="IUD7" s="3033"/>
      <c r="IUE7" s="3033"/>
      <c r="IUF7" s="3033"/>
      <c r="IUG7" s="3033"/>
      <c r="IUH7" s="3033"/>
      <c r="IUI7" s="3033"/>
      <c r="IUJ7" s="3033"/>
      <c r="IUK7" s="3033"/>
      <c r="IUL7" s="3033"/>
      <c r="IUM7" s="3033"/>
      <c r="IUN7" s="3033"/>
      <c r="IUO7" s="3033"/>
      <c r="IUP7" s="3033"/>
      <c r="IUQ7" s="3033"/>
      <c r="IUR7" s="3033"/>
      <c r="IUS7" s="3033"/>
      <c r="IUT7" s="3033"/>
      <c r="IUU7" s="3033"/>
      <c r="IUV7" s="3033"/>
      <c r="IUW7" s="3033"/>
      <c r="IUX7" s="3033"/>
      <c r="IUY7" s="3033"/>
      <c r="IUZ7" s="3033"/>
      <c r="IVA7" s="3033"/>
      <c r="IVB7" s="3033"/>
      <c r="IVC7" s="3033"/>
      <c r="IVD7" s="3033"/>
      <c r="IVE7" s="3033"/>
      <c r="IVF7" s="3033"/>
      <c r="IVG7" s="3033"/>
      <c r="IVH7" s="3033"/>
      <c r="IVI7" s="3033"/>
      <c r="IVJ7" s="3033"/>
      <c r="IVK7" s="3033"/>
      <c r="IVL7" s="3033"/>
      <c r="IVM7" s="3033"/>
      <c r="IVN7" s="3033"/>
      <c r="IVO7" s="3033"/>
      <c r="IVP7" s="3033"/>
      <c r="IVQ7" s="3033"/>
      <c r="IVR7" s="3033"/>
      <c r="IVS7" s="3033"/>
      <c r="IVT7" s="3033"/>
      <c r="IVU7" s="3033"/>
      <c r="IVV7" s="3033"/>
      <c r="IVW7" s="3033"/>
      <c r="IVX7" s="3033"/>
      <c r="IVY7" s="3033"/>
      <c r="IVZ7" s="3033"/>
      <c r="IWA7" s="3033"/>
      <c r="IWB7" s="3033"/>
      <c r="IWC7" s="3033"/>
      <c r="IWD7" s="3033"/>
      <c r="IWE7" s="3033"/>
      <c r="IWF7" s="3033"/>
      <c r="IWG7" s="3033"/>
      <c r="IWH7" s="3033"/>
      <c r="IWI7" s="3033"/>
      <c r="IWJ7" s="3033"/>
      <c r="IWK7" s="3033"/>
      <c r="IWL7" s="3033"/>
      <c r="IWM7" s="3033"/>
      <c r="IWN7" s="3033"/>
      <c r="IWO7" s="3033"/>
      <c r="IWP7" s="3033"/>
      <c r="IWQ7" s="3033"/>
      <c r="IWR7" s="3033"/>
      <c r="IWS7" s="3033"/>
      <c r="IWT7" s="3033"/>
      <c r="IWU7" s="3033"/>
      <c r="IWV7" s="3033"/>
      <c r="IWW7" s="3033"/>
      <c r="IWX7" s="3033"/>
      <c r="IWY7" s="3033"/>
      <c r="IWZ7" s="3033"/>
      <c r="IXA7" s="3033"/>
      <c r="IXB7" s="3033"/>
      <c r="IXC7" s="3033"/>
      <c r="IXD7" s="3033"/>
      <c r="IXE7" s="3033"/>
      <c r="IXF7" s="3033"/>
      <c r="IXG7" s="3033"/>
      <c r="IXH7" s="3033"/>
      <c r="IXI7" s="3033"/>
      <c r="IXJ7" s="3033"/>
      <c r="IXK7" s="3033"/>
      <c r="IXL7" s="3033"/>
      <c r="IXM7" s="3033"/>
      <c r="IXN7" s="3033"/>
      <c r="IXO7" s="3033"/>
      <c r="IXP7" s="3033"/>
      <c r="IXQ7" s="3033"/>
      <c r="IXR7" s="3033"/>
      <c r="IXS7" s="3033"/>
      <c r="IXT7" s="3033"/>
      <c r="IXU7" s="3033"/>
      <c r="IXV7" s="3033"/>
      <c r="IXW7" s="3033"/>
      <c r="IXX7" s="3033"/>
      <c r="IXY7" s="3033"/>
      <c r="IXZ7" s="3033"/>
      <c r="IYA7" s="3033"/>
      <c r="IYB7" s="3033"/>
      <c r="IYC7" s="3033"/>
      <c r="IYD7" s="3033"/>
      <c r="IYE7" s="3033"/>
      <c r="IYF7" s="3033"/>
      <c r="IYG7" s="3033"/>
      <c r="IYH7" s="3033"/>
      <c r="IYI7" s="3033"/>
      <c r="IYJ7" s="3033"/>
      <c r="IYK7" s="3033"/>
      <c r="IYL7" s="3033"/>
      <c r="IYM7" s="3033"/>
      <c r="IYN7" s="3033"/>
      <c r="IYO7" s="3033"/>
      <c r="IYP7" s="3033"/>
      <c r="IYQ7" s="3033"/>
      <c r="IYR7" s="3033"/>
      <c r="IYS7" s="3033"/>
      <c r="IYT7" s="3033"/>
      <c r="IYU7" s="3033"/>
      <c r="IYV7" s="3033"/>
      <c r="IYW7" s="3033"/>
      <c r="IYX7" s="3033"/>
      <c r="IYY7" s="3033"/>
      <c r="IYZ7" s="3033"/>
      <c r="IZA7" s="3033"/>
      <c r="IZB7" s="3033"/>
      <c r="IZC7" s="3033"/>
      <c r="IZD7" s="3033"/>
      <c r="IZE7" s="3033"/>
      <c r="IZF7" s="3033"/>
      <c r="IZG7" s="3033"/>
      <c r="IZH7" s="3033"/>
      <c r="IZI7" s="3033"/>
      <c r="IZJ7" s="3033"/>
      <c r="IZK7" s="3033"/>
      <c r="IZL7" s="3033"/>
      <c r="IZM7" s="3033"/>
      <c r="IZN7" s="3033"/>
      <c r="IZO7" s="3033"/>
      <c r="IZP7" s="3033"/>
      <c r="IZQ7" s="3033"/>
      <c r="IZR7" s="3033"/>
      <c r="IZS7" s="3033"/>
      <c r="IZT7" s="3033"/>
      <c r="IZU7" s="3033"/>
      <c r="IZV7" s="3033"/>
      <c r="IZW7" s="3033"/>
      <c r="IZX7" s="3033"/>
      <c r="IZY7" s="3033"/>
      <c r="IZZ7" s="3033"/>
      <c r="JAA7" s="3033"/>
      <c r="JAB7" s="3033"/>
      <c r="JAC7" s="3033"/>
      <c r="JAD7" s="3033"/>
      <c r="JAE7" s="3033"/>
      <c r="JAF7" s="3033"/>
      <c r="JAG7" s="3033"/>
      <c r="JAH7" s="3033"/>
      <c r="JAI7" s="3033"/>
      <c r="JAJ7" s="3033"/>
      <c r="JAK7" s="3033"/>
      <c r="JAL7" s="3033"/>
      <c r="JAM7" s="3033"/>
      <c r="JAN7" s="3033"/>
      <c r="JAO7" s="3033"/>
      <c r="JAP7" s="3033"/>
      <c r="JAQ7" s="3033"/>
      <c r="JAR7" s="3033"/>
      <c r="JAS7" s="3033"/>
      <c r="JAT7" s="3033"/>
      <c r="JAU7" s="3033"/>
      <c r="JAV7" s="3033"/>
      <c r="JAW7" s="3033"/>
      <c r="JAX7" s="3033"/>
      <c r="JAY7" s="3033"/>
      <c r="JAZ7" s="3033"/>
      <c r="JBA7" s="3033"/>
      <c r="JBB7" s="3033"/>
      <c r="JBC7" s="3033"/>
      <c r="JBD7" s="3033"/>
      <c r="JBE7" s="3033"/>
      <c r="JBF7" s="3033"/>
      <c r="JBG7" s="3033"/>
      <c r="JBH7" s="3033"/>
      <c r="JBI7" s="3033"/>
      <c r="JBJ7" s="3033"/>
      <c r="JBK7" s="3033"/>
      <c r="JBL7" s="3033"/>
      <c r="JBM7" s="3033"/>
      <c r="JBN7" s="3033"/>
      <c r="JBO7" s="3033"/>
      <c r="JBP7" s="3033"/>
      <c r="JBQ7" s="3033"/>
      <c r="JBR7" s="3033"/>
      <c r="JBS7" s="3033"/>
      <c r="JBT7" s="3033"/>
      <c r="JBU7" s="3033"/>
      <c r="JBV7" s="3033"/>
      <c r="JBW7" s="3033"/>
      <c r="JBX7" s="3033"/>
      <c r="JBY7" s="3033"/>
      <c r="JBZ7" s="3033"/>
      <c r="JCA7" s="3033"/>
      <c r="JCB7" s="3033"/>
      <c r="JCC7" s="3033"/>
      <c r="JCD7" s="3033"/>
      <c r="JCE7" s="3033"/>
      <c r="JCF7" s="3033"/>
      <c r="JCG7" s="3033"/>
      <c r="JCH7" s="3033"/>
      <c r="JCI7" s="3033"/>
      <c r="JCJ7" s="3033"/>
      <c r="JCK7" s="3033"/>
      <c r="JCL7" s="3033"/>
      <c r="JCM7" s="3033"/>
      <c r="JCN7" s="3033"/>
      <c r="JCO7" s="3033"/>
      <c r="JCP7" s="3033"/>
      <c r="JCQ7" s="3033"/>
      <c r="JCR7" s="3033"/>
      <c r="JCS7" s="3033"/>
      <c r="JCT7" s="3033"/>
      <c r="JCU7" s="3033"/>
      <c r="JCV7" s="3033"/>
      <c r="JCW7" s="3033"/>
      <c r="JCX7" s="3033"/>
      <c r="JCY7" s="3033"/>
      <c r="JCZ7" s="3033"/>
      <c r="JDA7" s="3033"/>
      <c r="JDB7" s="3033"/>
      <c r="JDC7" s="3033"/>
      <c r="JDD7" s="3033"/>
      <c r="JDE7" s="3033"/>
      <c r="JDF7" s="3033"/>
      <c r="JDG7" s="3033"/>
      <c r="JDH7" s="3033"/>
      <c r="JDI7" s="3033"/>
      <c r="JDJ7" s="3033"/>
      <c r="JDK7" s="3033"/>
      <c r="JDL7" s="3033"/>
      <c r="JDM7" s="3033"/>
      <c r="JDN7" s="3033"/>
      <c r="JDO7" s="3033"/>
      <c r="JDP7" s="3033"/>
      <c r="JDQ7" s="3033"/>
      <c r="JDR7" s="3033"/>
      <c r="JDS7" s="3033"/>
      <c r="JDT7" s="3033"/>
      <c r="JDU7" s="3033"/>
      <c r="JDV7" s="3033"/>
      <c r="JDW7" s="3033"/>
      <c r="JDX7" s="3033"/>
      <c r="JDY7" s="3033"/>
      <c r="JDZ7" s="3033"/>
      <c r="JEA7" s="3033"/>
      <c r="JEB7" s="3033"/>
      <c r="JEC7" s="3033"/>
      <c r="JED7" s="3033"/>
      <c r="JEE7" s="3033"/>
      <c r="JEF7" s="3033"/>
      <c r="JEG7" s="3033"/>
      <c r="JEH7" s="3033"/>
      <c r="JEI7" s="3033"/>
      <c r="JEJ7" s="3033"/>
      <c r="JEK7" s="3033"/>
      <c r="JEL7" s="3033"/>
      <c r="JEM7" s="3033"/>
      <c r="JEN7" s="3033"/>
      <c r="JEO7" s="3033"/>
      <c r="JEP7" s="3033"/>
      <c r="JEQ7" s="3033"/>
      <c r="JER7" s="3033"/>
      <c r="JES7" s="3033"/>
      <c r="JET7" s="3033"/>
      <c r="JEU7" s="3033"/>
      <c r="JEV7" s="3033"/>
      <c r="JEW7" s="3033"/>
      <c r="JEX7" s="3033"/>
      <c r="JEY7" s="3033"/>
      <c r="JEZ7" s="3033"/>
      <c r="JFA7" s="3033"/>
      <c r="JFB7" s="3033"/>
      <c r="JFC7" s="3033"/>
      <c r="JFD7" s="3033"/>
      <c r="JFE7" s="3033"/>
      <c r="JFF7" s="3033"/>
      <c r="JFG7" s="3033"/>
      <c r="JFH7" s="3033"/>
      <c r="JFI7" s="3033"/>
      <c r="JFJ7" s="3033"/>
      <c r="JFK7" s="3033"/>
      <c r="JFL7" s="3033"/>
      <c r="JFM7" s="3033"/>
      <c r="JFN7" s="3033"/>
      <c r="JFO7" s="3033"/>
      <c r="JFP7" s="3033"/>
      <c r="JFQ7" s="3033"/>
      <c r="JFR7" s="3033"/>
      <c r="JFS7" s="3033"/>
      <c r="JFT7" s="3033"/>
      <c r="JFU7" s="3033"/>
      <c r="JFV7" s="3033"/>
      <c r="JFW7" s="3033"/>
      <c r="JFX7" s="3033"/>
      <c r="JFY7" s="3033"/>
      <c r="JFZ7" s="3033"/>
      <c r="JGA7" s="3033"/>
      <c r="JGB7" s="3033"/>
      <c r="JGC7" s="3033"/>
      <c r="JGD7" s="3033"/>
      <c r="JGE7" s="3033"/>
      <c r="JGF7" s="3033"/>
      <c r="JGG7" s="3033"/>
      <c r="JGH7" s="3033"/>
      <c r="JGI7" s="3033"/>
      <c r="JGJ7" s="3033"/>
      <c r="JGK7" s="3033"/>
      <c r="JGL7" s="3033"/>
      <c r="JGM7" s="3033"/>
      <c r="JGN7" s="3033"/>
      <c r="JGO7" s="3033"/>
      <c r="JGP7" s="3033"/>
      <c r="JGQ7" s="3033"/>
      <c r="JGR7" s="3033"/>
      <c r="JGS7" s="3033"/>
      <c r="JGT7" s="3033"/>
      <c r="JGU7" s="3033"/>
      <c r="JGV7" s="3033"/>
      <c r="JGW7" s="3033"/>
      <c r="JGX7" s="3033"/>
      <c r="JGY7" s="3033"/>
      <c r="JGZ7" s="3033"/>
      <c r="JHA7" s="3033"/>
      <c r="JHB7" s="3033"/>
      <c r="JHC7" s="3033"/>
      <c r="JHD7" s="3033"/>
      <c r="JHE7" s="3033"/>
      <c r="JHF7" s="3033"/>
      <c r="JHG7" s="3033"/>
      <c r="JHH7" s="3033"/>
      <c r="JHI7" s="3033"/>
      <c r="JHJ7" s="3033"/>
      <c r="JHK7" s="3033"/>
      <c r="JHL7" s="3033"/>
      <c r="JHM7" s="3033"/>
      <c r="JHN7" s="3033"/>
      <c r="JHO7" s="3033"/>
      <c r="JHP7" s="3033"/>
      <c r="JHQ7" s="3033"/>
      <c r="JHR7" s="3033"/>
      <c r="JHS7" s="3033"/>
      <c r="JHT7" s="3033"/>
      <c r="JHU7" s="3033"/>
      <c r="JHV7" s="3033"/>
      <c r="JHW7" s="3033"/>
      <c r="JHX7" s="3033"/>
      <c r="JHY7" s="3033"/>
      <c r="JHZ7" s="3033"/>
      <c r="JIA7" s="3033"/>
      <c r="JIB7" s="3033"/>
      <c r="JIC7" s="3033"/>
      <c r="JID7" s="3033"/>
      <c r="JIE7" s="3033"/>
      <c r="JIF7" s="3033"/>
      <c r="JIG7" s="3033"/>
      <c r="JIH7" s="3033"/>
      <c r="JII7" s="3033"/>
      <c r="JIJ7" s="3033"/>
      <c r="JIK7" s="3033"/>
      <c r="JIL7" s="3033"/>
      <c r="JIM7" s="3033"/>
      <c r="JIN7" s="3033"/>
      <c r="JIO7" s="3033"/>
      <c r="JIP7" s="3033"/>
      <c r="JIQ7" s="3033"/>
      <c r="JIR7" s="3033"/>
      <c r="JIS7" s="3033"/>
      <c r="JIT7" s="3033"/>
      <c r="JIU7" s="3033"/>
      <c r="JIV7" s="3033"/>
      <c r="JIW7" s="3033"/>
      <c r="JIX7" s="3033"/>
      <c r="JIY7" s="3033"/>
      <c r="JIZ7" s="3033"/>
      <c r="JJA7" s="3033"/>
      <c r="JJB7" s="3033"/>
      <c r="JJC7" s="3033"/>
      <c r="JJD7" s="3033"/>
      <c r="JJE7" s="3033"/>
      <c r="JJF7" s="3033"/>
      <c r="JJG7" s="3033"/>
      <c r="JJH7" s="3033"/>
      <c r="JJI7" s="3033"/>
      <c r="JJJ7" s="3033"/>
      <c r="JJK7" s="3033"/>
      <c r="JJL7" s="3033"/>
      <c r="JJM7" s="3033"/>
      <c r="JJN7" s="3033"/>
      <c r="JJO7" s="3033"/>
      <c r="JJP7" s="3033"/>
      <c r="JJQ7" s="3033"/>
      <c r="JJR7" s="3033"/>
      <c r="JJS7" s="3033"/>
      <c r="JJT7" s="3033"/>
      <c r="JJU7" s="3033"/>
      <c r="JJV7" s="3033"/>
      <c r="JJW7" s="3033"/>
      <c r="JJX7" s="3033"/>
      <c r="JJY7" s="3033"/>
      <c r="JJZ7" s="3033"/>
      <c r="JKA7" s="3033"/>
      <c r="JKB7" s="3033"/>
      <c r="JKC7" s="3033"/>
      <c r="JKD7" s="3033"/>
      <c r="JKE7" s="3033"/>
      <c r="JKF7" s="3033"/>
      <c r="JKG7" s="3033"/>
      <c r="JKH7" s="3033"/>
      <c r="JKI7" s="3033"/>
      <c r="JKJ7" s="3033"/>
      <c r="JKK7" s="3033"/>
      <c r="JKL7" s="3033"/>
      <c r="JKM7" s="3033"/>
      <c r="JKN7" s="3033"/>
      <c r="JKO7" s="3033"/>
      <c r="JKP7" s="3033"/>
      <c r="JKQ7" s="3033"/>
      <c r="JKR7" s="3033"/>
      <c r="JKS7" s="3033"/>
      <c r="JKT7" s="3033"/>
      <c r="JKU7" s="3033"/>
      <c r="JKV7" s="3033"/>
      <c r="JKW7" s="3033"/>
      <c r="JKX7" s="3033"/>
      <c r="JKY7" s="3033"/>
      <c r="JKZ7" s="3033"/>
      <c r="JLA7" s="3033"/>
      <c r="JLB7" s="3033"/>
      <c r="JLC7" s="3033"/>
      <c r="JLD7" s="3033"/>
      <c r="JLE7" s="3033"/>
      <c r="JLF7" s="3033"/>
      <c r="JLG7" s="3033"/>
      <c r="JLH7" s="3033"/>
      <c r="JLI7" s="3033"/>
      <c r="JLJ7" s="3033"/>
      <c r="JLK7" s="3033"/>
      <c r="JLL7" s="3033"/>
      <c r="JLM7" s="3033"/>
      <c r="JLN7" s="3033"/>
      <c r="JLO7" s="3033"/>
      <c r="JLP7" s="3033"/>
      <c r="JLQ7" s="3033"/>
      <c r="JLR7" s="3033"/>
      <c r="JLS7" s="3033"/>
      <c r="JLT7" s="3033"/>
      <c r="JLU7" s="3033"/>
      <c r="JLV7" s="3033"/>
      <c r="JLW7" s="3033"/>
      <c r="JLX7" s="3033"/>
      <c r="JLY7" s="3033"/>
      <c r="JLZ7" s="3033"/>
      <c r="JMA7" s="3033"/>
      <c r="JMB7" s="3033"/>
      <c r="JMC7" s="3033"/>
      <c r="JMD7" s="3033"/>
      <c r="JME7" s="3033"/>
      <c r="JMF7" s="3033"/>
      <c r="JMG7" s="3033"/>
      <c r="JMH7" s="3033"/>
      <c r="JMI7" s="3033"/>
      <c r="JMJ7" s="3033"/>
      <c r="JMK7" s="3033"/>
      <c r="JML7" s="3033"/>
      <c r="JMM7" s="3033"/>
      <c r="JMN7" s="3033"/>
      <c r="JMO7" s="3033"/>
      <c r="JMP7" s="3033"/>
      <c r="JMQ7" s="3033"/>
      <c r="JMR7" s="3033"/>
      <c r="JMS7" s="3033"/>
      <c r="JMT7" s="3033"/>
      <c r="JMU7" s="3033"/>
      <c r="JMV7" s="3033"/>
      <c r="JMW7" s="3033"/>
      <c r="JMX7" s="3033"/>
      <c r="JMY7" s="3033"/>
      <c r="JMZ7" s="3033"/>
      <c r="JNA7" s="3033"/>
      <c r="JNB7" s="3033"/>
      <c r="JNC7" s="3033"/>
      <c r="JND7" s="3033"/>
      <c r="JNE7" s="3033"/>
      <c r="JNF7" s="3033"/>
      <c r="JNG7" s="3033"/>
      <c r="JNH7" s="3033"/>
      <c r="JNI7" s="3033"/>
      <c r="JNJ7" s="3033"/>
      <c r="JNK7" s="3033"/>
      <c r="JNL7" s="3033"/>
      <c r="JNM7" s="3033"/>
      <c r="JNN7" s="3033"/>
      <c r="JNO7" s="3033"/>
      <c r="JNP7" s="3033"/>
      <c r="JNQ7" s="3033"/>
      <c r="JNR7" s="3033"/>
      <c r="JNS7" s="3033"/>
      <c r="JNT7" s="3033"/>
      <c r="JNU7" s="3033"/>
      <c r="JNV7" s="3033"/>
      <c r="JNW7" s="3033"/>
      <c r="JNX7" s="3033"/>
      <c r="JNY7" s="3033"/>
      <c r="JNZ7" s="3033"/>
      <c r="JOA7" s="3033"/>
      <c r="JOB7" s="3033"/>
      <c r="JOC7" s="3033"/>
      <c r="JOD7" s="3033"/>
      <c r="JOE7" s="3033"/>
      <c r="JOF7" s="3033"/>
      <c r="JOG7" s="3033"/>
      <c r="JOH7" s="3033"/>
      <c r="JOI7" s="3033"/>
      <c r="JOJ7" s="3033"/>
      <c r="JOK7" s="3033"/>
      <c r="JOL7" s="3033"/>
      <c r="JOM7" s="3033"/>
      <c r="JON7" s="3033"/>
      <c r="JOO7" s="3033"/>
      <c r="JOP7" s="3033"/>
      <c r="JOQ7" s="3033"/>
      <c r="JOR7" s="3033"/>
      <c r="JOS7" s="3033"/>
      <c r="JOT7" s="3033"/>
      <c r="JOU7" s="3033"/>
      <c r="JOV7" s="3033"/>
      <c r="JOW7" s="3033"/>
      <c r="JOX7" s="3033"/>
      <c r="JOY7" s="3033"/>
      <c r="JOZ7" s="3033"/>
      <c r="JPA7" s="3033"/>
      <c r="JPB7" s="3033"/>
      <c r="JPC7" s="3033"/>
      <c r="JPD7" s="3033"/>
      <c r="JPE7" s="3033"/>
      <c r="JPF7" s="3033"/>
      <c r="JPG7" s="3033"/>
      <c r="JPH7" s="3033"/>
      <c r="JPI7" s="3033"/>
      <c r="JPJ7" s="3033"/>
      <c r="JPK7" s="3033"/>
      <c r="JPL7" s="3033"/>
      <c r="JPM7" s="3033"/>
      <c r="JPN7" s="3033"/>
      <c r="JPO7" s="3033"/>
      <c r="JPP7" s="3033"/>
      <c r="JPQ7" s="3033"/>
      <c r="JPR7" s="3033"/>
      <c r="JPS7" s="3033"/>
      <c r="JPT7" s="3033"/>
      <c r="JPU7" s="3033"/>
      <c r="JPV7" s="3033"/>
      <c r="JPW7" s="3033"/>
      <c r="JPX7" s="3033"/>
      <c r="JPY7" s="3033"/>
      <c r="JPZ7" s="3033"/>
      <c r="JQA7" s="3033"/>
      <c r="JQB7" s="3033"/>
      <c r="JQC7" s="3033"/>
      <c r="JQD7" s="3033"/>
      <c r="JQE7" s="3033"/>
      <c r="JQF7" s="3033"/>
      <c r="JQG7" s="3033"/>
      <c r="JQH7" s="3033"/>
      <c r="JQI7" s="3033"/>
      <c r="JQJ7" s="3033"/>
      <c r="JQK7" s="3033"/>
      <c r="JQL7" s="3033"/>
      <c r="JQM7" s="3033"/>
      <c r="JQN7" s="3033"/>
      <c r="JQO7" s="3033"/>
      <c r="JQP7" s="3033"/>
      <c r="JQQ7" s="3033"/>
      <c r="JQR7" s="3033"/>
      <c r="JQS7" s="3033"/>
      <c r="JQT7" s="3033"/>
      <c r="JQU7" s="3033"/>
      <c r="JQV7" s="3033"/>
      <c r="JQW7" s="3033"/>
      <c r="JQX7" s="3033"/>
      <c r="JQY7" s="3033"/>
      <c r="JQZ7" s="3033"/>
      <c r="JRA7" s="3033"/>
      <c r="JRB7" s="3033"/>
      <c r="JRC7" s="3033"/>
      <c r="JRD7" s="3033"/>
      <c r="JRE7" s="3033"/>
      <c r="JRF7" s="3033"/>
      <c r="JRG7" s="3033"/>
      <c r="JRH7" s="3033"/>
      <c r="JRI7" s="3033"/>
      <c r="JRJ7" s="3033"/>
      <c r="JRK7" s="3033"/>
      <c r="JRL7" s="3033"/>
      <c r="JRM7" s="3033"/>
      <c r="JRN7" s="3033"/>
      <c r="JRO7" s="3033"/>
      <c r="JRP7" s="3033"/>
      <c r="JRQ7" s="3033"/>
      <c r="JRR7" s="3033"/>
      <c r="JRS7" s="3033"/>
      <c r="JRT7" s="3033"/>
      <c r="JRU7" s="3033"/>
      <c r="JRV7" s="3033"/>
      <c r="JRW7" s="3033"/>
      <c r="JRX7" s="3033"/>
      <c r="JRY7" s="3033"/>
      <c r="JRZ7" s="3033"/>
      <c r="JSA7" s="3033"/>
      <c r="JSB7" s="3033"/>
      <c r="JSC7" s="3033"/>
      <c r="JSD7" s="3033"/>
      <c r="JSE7" s="3033"/>
      <c r="JSF7" s="3033"/>
      <c r="JSG7" s="3033"/>
      <c r="JSH7" s="3033"/>
      <c r="JSI7" s="3033"/>
      <c r="JSJ7" s="3033"/>
      <c r="JSK7" s="3033"/>
      <c r="JSL7" s="3033"/>
      <c r="JSM7" s="3033"/>
      <c r="JSN7" s="3033"/>
      <c r="JSO7" s="3033"/>
      <c r="JSP7" s="3033"/>
      <c r="JSQ7" s="3033"/>
      <c r="JSR7" s="3033"/>
      <c r="JSS7" s="3033"/>
      <c r="JST7" s="3033"/>
      <c r="JSU7" s="3033"/>
      <c r="JSV7" s="3033"/>
      <c r="JSW7" s="3033"/>
      <c r="JSX7" s="3033"/>
      <c r="JSY7" s="3033"/>
      <c r="JSZ7" s="3033"/>
      <c r="JTA7" s="3033"/>
      <c r="JTB7" s="3033"/>
      <c r="JTC7" s="3033"/>
      <c r="JTD7" s="3033"/>
      <c r="JTE7" s="3033"/>
      <c r="JTF7" s="3033"/>
      <c r="JTG7" s="3033"/>
      <c r="JTH7" s="3033"/>
      <c r="JTI7" s="3033"/>
      <c r="JTJ7" s="3033"/>
      <c r="JTK7" s="3033"/>
      <c r="JTL7" s="3033"/>
      <c r="JTM7" s="3033"/>
      <c r="JTN7" s="3033"/>
      <c r="JTO7" s="3033"/>
      <c r="JTP7" s="3033"/>
      <c r="JTQ7" s="3033"/>
      <c r="JTR7" s="3033"/>
      <c r="JTS7" s="3033"/>
      <c r="JTT7" s="3033"/>
      <c r="JTU7" s="3033"/>
      <c r="JTV7" s="3033"/>
      <c r="JTW7" s="3033"/>
      <c r="JTX7" s="3033"/>
      <c r="JTY7" s="3033"/>
      <c r="JTZ7" s="3033"/>
      <c r="JUA7" s="3033"/>
      <c r="JUB7" s="3033"/>
      <c r="JUC7" s="3033"/>
      <c r="JUD7" s="3033"/>
      <c r="JUE7" s="3033"/>
      <c r="JUF7" s="3033"/>
      <c r="JUG7" s="3033"/>
      <c r="JUH7" s="3033"/>
      <c r="JUI7" s="3033"/>
      <c r="JUJ7" s="3033"/>
      <c r="JUK7" s="3033"/>
      <c r="JUL7" s="3033"/>
      <c r="JUM7" s="3033"/>
      <c r="JUN7" s="3033"/>
      <c r="JUO7" s="3033"/>
      <c r="JUP7" s="3033"/>
      <c r="JUQ7" s="3033"/>
      <c r="JUR7" s="3033"/>
      <c r="JUS7" s="3033"/>
      <c r="JUT7" s="3033"/>
      <c r="JUU7" s="3033"/>
      <c r="JUV7" s="3033"/>
      <c r="JUW7" s="3033"/>
      <c r="JUX7" s="3033"/>
      <c r="JUY7" s="3033"/>
      <c r="JUZ7" s="3033"/>
      <c r="JVA7" s="3033"/>
      <c r="JVB7" s="3033"/>
      <c r="JVC7" s="3033"/>
      <c r="JVD7" s="3033"/>
      <c r="JVE7" s="3033"/>
      <c r="JVF7" s="3033"/>
      <c r="JVG7" s="3033"/>
      <c r="JVH7" s="3033"/>
      <c r="JVI7" s="3033"/>
      <c r="JVJ7" s="3033"/>
      <c r="JVK7" s="3033"/>
      <c r="JVL7" s="3033"/>
      <c r="JVM7" s="3033"/>
      <c r="JVN7" s="3033"/>
      <c r="JVO7" s="3033"/>
      <c r="JVP7" s="3033"/>
      <c r="JVQ7" s="3033"/>
      <c r="JVR7" s="3033"/>
      <c r="JVS7" s="3033"/>
      <c r="JVT7" s="3033"/>
      <c r="JVU7" s="3033"/>
      <c r="JVV7" s="3033"/>
      <c r="JVW7" s="3033"/>
      <c r="JVX7" s="3033"/>
      <c r="JVY7" s="3033"/>
      <c r="JVZ7" s="3033"/>
      <c r="JWA7" s="3033"/>
      <c r="JWB7" s="3033"/>
      <c r="JWC7" s="3033"/>
      <c r="JWD7" s="3033"/>
      <c r="JWE7" s="3033"/>
      <c r="JWF7" s="3033"/>
      <c r="JWG7" s="3033"/>
      <c r="JWH7" s="3033"/>
      <c r="JWI7" s="3033"/>
      <c r="JWJ7" s="3033"/>
      <c r="JWK7" s="3033"/>
      <c r="JWL7" s="3033"/>
      <c r="JWM7" s="3033"/>
      <c r="JWN7" s="3033"/>
      <c r="JWO7" s="3033"/>
      <c r="JWP7" s="3033"/>
      <c r="JWQ7" s="3033"/>
      <c r="JWR7" s="3033"/>
      <c r="JWS7" s="3033"/>
      <c r="JWT7" s="3033"/>
      <c r="JWU7" s="3033"/>
      <c r="JWV7" s="3033"/>
      <c r="JWW7" s="3033"/>
      <c r="JWX7" s="3033"/>
      <c r="JWY7" s="3033"/>
      <c r="JWZ7" s="3033"/>
      <c r="JXA7" s="3033"/>
      <c r="JXB7" s="3033"/>
      <c r="JXC7" s="3033"/>
      <c r="JXD7" s="3033"/>
      <c r="JXE7" s="3033"/>
      <c r="JXF7" s="3033"/>
      <c r="JXG7" s="3033"/>
      <c r="JXH7" s="3033"/>
      <c r="JXI7" s="3033"/>
      <c r="JXJ7" s="3033"/>
      <c r="JXK7" s="3033"/>
      <c r="JXL7" s="3033"/>
      <c r="JXM7" s="3033"/>
      <c r="JXN7" s="3033"/>
      <c r="JXO7" s="3033"/>
      <c r="JXP7" s="3033"/>
      <c r="JXQ7" s="3033"/>
      <c r="JXR7" s="3033"/>
      <c r="JXS7" s="3033"/>
      <c r="JXT7" s="3033"/>
      <c r="JXU7" s="3033"/>
      <c r="JXV7" s="3033"/>
      <c r="JXW7" s="3033"/>
      <c r="JXX7" s="3033"/>
      <c r="JXY7" s="3033"/>
      <c r="JXZ7" s="3033"/>
      <c r="JYA7" s="3033"/>
      <c r="JYB7" s="3033"/>
      <c r="JYC7" s="3033"/>
      <c r="JYD7" s="3033"/>
      <c r="JYE7" s="3033"/>
      <c r="JYF7" s="3033"/>
      <c r="JYG7" s="3033"/>
      <c r="JYH7" s="3033"/>
      <c r="JYI7" s="3033"/>
      <c r="JYJ7" s="3033"/>
      <c r="JYK7" s="3033"/>
      <c r="JYL7" s="3033"/>
      <c r="JYM7" s="3033"/>
      <c r="JYN7" s="3033"/>
      <c r="JYO7" s="3033"/>
      <c r="JYP7" s="3033"/>
      <c r="JYQ7" s="3033"/>
      <c r="JYR7" s="3033"/>
      <c r="JYS7" s="3033"/>
      <c r="JYT7" s="3033"/>
      <c r="JYU7" s="3033"/>
      <c r="JYV7" s="3033"/>
      <c r="JYW7" s="3033"/>
      <c r="JYX7" s="3033"/>
      <c r="JYY7" s="3033"/>
      <c r="JYZ7" s="3033"/>
      <c r="JZA7" s="3033"/>
      <c r="JZB7" s="3033"/>
      <c r="JZC7" s="3033"/>
      <c r="JZD7" s="3033"/>
      <c r="JZE7" s="3033"/>
      <c r="JZF7" s="3033"/>
      <c r="JZG7" s="3033"/>
      <c r="JZH7" s="3033"/>
      <c r="JZI7" s="3033"/>
      <c r="JZJ7" s="3033"/>
      <c r="JZK7" s="3033"/>
      <c r="JZL7" s="3033"/>
      <c r="JZM7" s="3033"/>
      <c r="JZN7" s="3033"/>
      <c r="JZO7" s="3033"/>
      <c r="JZP7" s="3033"/>
      <c r="JZQ7" s="3033"/>
      <c r="JZR7" s="3033"/>
      <c r="JZS7" s="3033"/>
      <c r="JZT7" s="3033"/>
      <c r="JZU7" s="3033"/>
      <c r="JZV7" s="3033"/>
      <c r="JZW7" s="3033"/>
      <c r="JZX7" s="3033"/>
      <c r="JZY7" s="3033"/>
      <c r="JZZ7" s="3033"/>
      <c r="KAA7" s="3033"/>
      <c r="KAB7" s="3033"/>
      <c r="KAC7" s="3033"/>
      <c r="KAD7" s="3033"/>
      <c r="KAE7" s="3033"/>
      <c r="KAF7" s="3033"/>
      <c r="KAG7" s="3033"/>
      <c r="KAH7" s="3033"/>
      <c r="KAI7" s="3033"/>
      <c r="KAJ7" s="3033"/>
      <c r="KAK7" s="3033"/>
      <c r="KAL7" s="3033"/>
      <c r="KAM7" s="3033"/>
      <c r="KAN7" s="3033"/>
      <c r="KAO7" s="3033"/>
      <c r="KAP7" s="3033"/>
      <c r="KAQ7" s="3033"/>
      <c r="KAR7" s="3033"/>
      <c r="KAS7" s="3033"/>
      <c r="KAT7" s="3033"/>
      <c r="KAU7" s="3033"/>
      <c r="KAV7" s="3033"/>
      <c r="KAW7" s="3033"/>
      <c r="KAX7" s="3033"/>
      <c r="KAY7" s="3033"/>
      <c r="KAZ7" s="3033"/>
      <c r="KBA7" s="3033"/>
      <c r="KBB7" s="3033"/>
      <c r="KBC7" s="3033"/>
      <c r="KBD7" s="3033"/>
      <c r="KBE7" s="3033"/>
      <c r="KBF7" s="3033"/>
      <c r="KBG7" s="3033"/>
      <c r="KBH7" s="3033"/>
      <c r="KBI7" s="3033"/>
      <c r="KBJ7" s="3033"/>
      <c r="KBK7" s="3033"/>
      <c r="KBL7" s="3033"/>
      <c r="KBM7" s="3033"/>
      <c r="KBN7" s="3033"/>
      <c r="KBO7" s="3033"/>
      <c r="KBP7" s="3033"/>
      <c r="KBQ7" s="3033"/>
      <c r="KBR7" s="3033"/>
      <c r="KBS7" s="3033"/>
      <c r="KBT7" s="3033"/>
      <c r="KBU7" s="3033"/>
      <c r="KBV7" s="3033"/>
      <c r="KBW7" s="3033"/>
      <c r="KBX7" s="3033"/>
      <c r="KBY7" s="3033"/>
      <c r="KBZ7" s="3033"/>
      <c r="KCA7" s="3033"/>
      <c r="KCB7" s="3033"/>
      <c r="KCC7" s="3033"/>
      <c r="KCD7" s="3033"/>
      <c r="KCE7" s="3033"/>
      <c r="KCF7" s="3033"/>
      <c r="KCG7" s="3033"/>
      <c r="KCH7" s="3033"/>
      <c r="KCI7" s="3033"/>
      <c r="KCJ7" s="3033"/>
      <c r="KCK7" s="3033"/>
      <c r="KCL7" s="3033"/>
      <c r="KCM7" s="3033"/>
      <c r="KCN7" s="3033"/>
      <c r="KCO7" s="3033"/>
      <c r="KCP7" s="3033"/>
      <c r="KCQ7" s="3033"/>
      <c r="KCR7" s="3033"/>
      <c r="KCS7" s="3033"/>
      <c r="KCT7" s="3033"/>
      <c r="KCU7" s="3033"/>
      <c r="KCV7" s="3033"/>
      <c r="KCW7" s="3033"/>
      <c r="KCX7" s="3033"/>
      <c r="KCY7" s="3033"/>
      <c r="KCZ7" s="3033"/>
      <c r="KDA7" s="3033"/>
      <c r="KDB7" s="3033"/>
      <c r="KDC7" s="3033"/>
      <c r="KDD7" s="3033"/>
      <c r="KDE7" s="3033"/>
      <c r="KDF7" s="3033"/>
      <c r="KDG7" s="3033"/>
      <c r="KDH7" s="3033"/>
      <c r="KDI7" s="3033"/>
      <c r="KDJ7" s="3033"/>
      <c r="KDK7" s="3033"/>
      <c r="KDL7" s="3033"/>
      <c r="KDM7" s="3033"/>
      <c r="KDN7" s="3033"/>
      <c r="KDO7" s="3033"/>
      <c r="KDP7" s="3033"/>
      <c r="KDQ7" s="3033"/>
      <c r="KDR7" s="3033"/>
      <c r="KDS7" s="3033"/>
      <c r="KDT7" s="3033"/>
      <c r="KDU7" s="3033"/>
      <c r="KDV7" s="3033"/>
      <c r="KDW7" s="3033"/>
      <c r="KDX7" s="3033"/>
      <c r="KDY7" s="3033"/>
      <c r="KDZ7" s="3033"/>
      <c r="KEA7" s="3033"/>
      <c r="KEB7" s="3033"/>
      <c r="KEC7" s="3033"/>
      <c r="KED7" s="3033"/>
      <c r="KEE7" s="3033"/>
      <c r="KEF7" s="3033"/>
      <c r="KEG7" s="3033"/>
      <c r="KEH7" s="3033"/>
      <c r="KEI7" s="3033"/>
      <c r="KEJ7" s="3033"/>
      <c r="KEK7" s="3033"/>
      <c r="KEL7" s="3033"/>
      <c r="KEM7" s="3033"/>
      <c r="KEN7" s="3033"/>
      <c r="KEO7" s="3033"/>
      <c r="KEP7" s="3033"/>
      <c r="KEQ7" s="3033"/>
      <c r="KER7" s="3033"/>
      <c r="KES7" s="3033"/>
      <c r="KET7" s="3033"/>
      <c r="KEU7" s="3033"/>
      <c r="KEV7" s="3033"/>
      <c r="KEW7" s="3033"/>
      <c r="KEX7" s="3033"/>
      <c r="KEY7" s="3033"/>
      <c r="KEZ7" s="3033"/>
      <c r="KFA7" s="3033"/>
      <c r="KFB7" s="3033"/>
      <c r="KFC7" s="3033"/>
      <c r="KFD7" s="3033"/>
      <c r="KFE7" s="3033"/>
      <c r="KFF7" s="3033"/>
      <c r="KFG7" s="3033"/>
      <c r="KFH7" s="3033"/>
      <c r="KFI7" s="3033"/>
      <c r="KFJ7" s="3033"/>
      <c r="KFK7" s="3033"/>
      <c r="KFL7" s="3033"/>
      <c r="KFM7" s="3033"/>
      <c r="KFN7" s="3033"/>
      <c r="KFO7" s="3033"/>
      <c r="KFP7" s="3033"/>
      <c r="KFQ7" s="3033"/>
      <c r="KFR7" s="3033"/>
      <c r="KFS7" s="3033"/>
      <c r="KFT7" s="3033"/>
      <c r="KFU7" s="3033"/>
      <c r="KFV7" s="3033"/>
      <c r="KFW7" s="3033"/>
      <c r="KFX7" s="3033"/>
      <c r="KFY7" s="3033"/>
      <c r="KFZ7" s="3033"/>
      <c r="KGA7" s="3033"/>
      <c r="KGB7" s="3033"/>
      <c r="KGC7" s="3033"/>
      <c r="KGD7" s="3033"/>
      <c r="KGE7" s="3033"/>
      <c r="KGF7" s="3033"/>
      <c r="KGG7" s="3033"/>
      <c r="KGH7" s="3033"/>
      <c r="KGI7" s="3033"/>
      <c r="KGJ7" s="3033"/>
      <c r="KGK7" s="3033"/>
      <c r="KGL7" s="3033"/>
      <c r="KGM7" s="3033"/>
      <c r="KGN7" s="3033"/>
      <c r="KGO7" s="3033"/>
      <c r="KGP7" s="3033"/>
      <c r="KGQ7" s="3033"/>
      <c r="KGR7" s="3033"/>
      <c r="KGS7" s="3033"/>
      <c r="KGT7" s="3033"/>
      <c r="KGU7" s="3033"/>
      <c r="KGV7" s="3033"/>
      <c r="KGW7" s="3033"/>
      <c r="KGX7" s="3033"/>
      <c r="KGY7" s="3033"/>
      <c r="KGZ7" s="3033"/>
      <c r="KHA7" s="3033"/>
      <c r="KHB7" s="3033"/>
      <c r="KHC7" s="3033"/>
      <c r="KHD7" s="3033"/>
      <c r="KHE7" s="3033"/>
      <c r="KHF7" s="3033"/>
      <c r="KHG7" s="3033"/>
      <c r="KHH7" s="3033"/>
      <c r="KHI7" s="3033"/>
      <c r="KHJ7" s="3033"/>
      <c r="KHK7" s="3033"/>
      <c r="KHL7" s="3033"/>
      <c r="KHM7" s="3033"/>
      <c r="KHN7" s="3033"/>
      <c r="KHO7" s="3033"/>
      <c r="KHP7" s="3033"/>
      <c r="KHQ7" s="3033"/>
      <c r="KHR7" s="3033"/>
      <c r="KHS7" s="3033"/>
      <c r="KHT7" s="3033"/>
      <c r="KHU7" s="3033"/>
      <c r="KHV7" s="3033"/>
      <c r="KHW7" s="3033"/>
      <c r="KHX7" s="3033"/>
      <c r="KHY7" s="3033"/>
      <c r="KHZ7" s="3033"/>
      <c r="KIA7" s="3033"/>
      <c r="KIB7" s="3033"/>
      <c r="KIC7" s="3033"/>
      <c r="KID7" s="3033"/>
      <c r="KIE7" s="3033"/>
      <c r="KIF7" s="3033"/>
      <c r="KIG7" s="3033"/>
      <c r="KIH7" s="3033"/>
      <c r="KII7" s="3033"/>
      <c r="KIJ7" s="3033"/>
      <c r="KIK7" s="3033"/>
      <c r="KIL7" s="3033"/>
      <c r="KIM7" s="3033"/>
      <c r="KIN7" s="3033"/>
      <c r="KIO7" s="3033"/>
      <c r="KIP7" s="3033"/>
      <c r="KIQ7" s="3033"/>
      <c r="KIR7" s="3033"/>
      <c r="KIS7" s="3033"/>
      <c r="KIT7" s="3033"/>
      <c r="KIU7" s="3033"/>
      <c r="KIV7" s="3033"/>
      <c r="KIW7" s="3033"/>
      <c r="KIX7" s="3033"/>
      <c r="KIY7" s="3033"/>
      <c r="KIZ7" s="3033"/>
      <c r="KJA7" s="3033"/>
      <c r="KJB7" s="3033"/>
      <c r="KJC7" s="3033"/>
      <c r="KJD7" s="3033"/>
      <c r="KJE7" s="3033"/>
      <c r="KJF7" s="3033"/>
      <c r="KJG7" s="3033"/>
      <c r="KJH7" s="3033"/>
      <c r="KJI7" s="3033"/>
      <c r="KJJ7" s="3033"/>
      <c r="KJK7" s="3033"/>
      <c r="KJL7" s="3033"/>
      <c r="KJM7" s="3033"/>
      <c r="KJN7" s="3033"/>
      <c r="KJO7" s="3033"/>
      <c r="KJP7" s="3033"/>
      <c r="KJQ7" s="3033"/>
      <c r="KJR7" s="3033"/>
      <c r="KJS7" s="3033"/>
      <c r="KJT7" s="3033"/>
      <c r="KJU7" s="3033"/>
      <c r="KJV7" s="3033"/>
      <c r="KJW7" s="3033"/>
      <c r="KJX7" s="3033"/>
      <c r="KJY7" s="3033"/>
      <c r="KJZ7" s="3033"/>
      <c r="KKA7" s="3033"/>
      <c r="KKB7" s="3033"/>
      <c r="KKC7" s="3033"/>
      <c r="KKD7" s="3033"/>
      <c r="KKE7" s="3033"/>
      <c r="KKF7" s="3033"/>
      <c r="KKG7" s="3033"/>
      <c r="KKH7" s="3033"/>
      <c r="KKI7" s="3033"/>
      <c r="KKJ7" s="3033"/>
      <c r="KKK7" s="3033"/>
      <c r="KKL7" s="3033"/>
      <c r="KKM7" s="3033"/>
      <c r="KKN7" s="3033"/>
      <c r="KKO7" s="3033"/>
      <c r="KKP7" s="3033"/>
      <c r="KKQ7" s="3033"/>
      <c r="KKR7" s="3033"/>
      <c r="KKS7" s="3033"/>
      <c r="KKT7" s="3033"/>
      <c r="KKU7" s="3033"/>
      <c r="KKV7" s="3033"/>
      <c r="KKW7" s="3033"/>
      <c r="KKX7" s="3033"/>
      <c r="KKY7" s="3033"/>
      <c r="KKZ7" s="3033"/>
      <c r="KLA7" s="3033"/>
      <c r="KLB7" s="3033"/>
      <c r="KLC7" s="3033"/>
      <c r="KLD7" s="3033"/>
      <c r="KLE7" s="3033"/>
      <c r="KLF7" s="3033"/>
      <c r="KLG7" s="3033"/>
      <c r="KLH7" s="3033"/>
      <c r="KLI7" s="3033"/>
      <c r="KLJ7" s="3033"/>
      <c r="KLK7" s="3033"/>
      <c r="KLL7" s="3033"/>
      <c r="KLM7" s="3033"/>
      <c r="KLN7" s="3033"/>
      <c r="KLO7" s="3033"/>
      <c r="KLP7" s="3033"/>
      <c r="KLQ7" s="3033"/>
      <c r="KLR7" s="3033"/>
      <c r="KLS7" s="3033"/>
      <c r="KLT7" s="3033"/>
      <c r="KLU7" s="3033"/>
      <c r="KLV7" s="3033"/>
      <c r="KLW7" s="3033"/>
      <c r="KLX7" s="3033"/>
      <c r="KLY7" s="3033"/>
      <c r="KLZ7" s="3033"/>
      <c r="KMA7" s="3033"/>
      <c r="KMB7" s="3033"/>
      <c r="KMC7" s="3033"/>
      <c r="KMD7" s="3033"/>
      <c r="KME7" s="3033"/>
      <c r="KMF7" s="3033"/>
      <c r="KMG7" s="3033"/>
      <c r="KMH7" s="3033"/>
      <c r="KMI7" s="3033"/>
      <c r="KMJ7" s="3033"/>
      <c r="KMK7" s="3033"/>
      <c r="KML7" s="3033"/>
      <c r="KMM7" s="3033"/>
      <c r="KMN7" s="3033"/>
      <c r="KMO7" s="3033"/>
      <c r="KMP7" s="3033"/>
      <c r="KMQ7" s="3033"/>
      <c r="KMR7" s="3033"/>
      <c r="KMS7" s="3033"/>
      <c r="KMT7" s="3033"/>
      <c r="KMU7" s="3033"/>
      <c r="KMV7" s="3033"/>
      <c r="KMW7" s="3033"/>
      <c r="KMX7" s="3033"/>
      <c r="KMY7" s="3033"/>
      <c r="KMZ7" s="3033"/>
      <c r="KNA7" s="3033"/>
      <c r="KNB7" s="3033"/>
      <c r="KNC7" s="3033"/>
      <c r="KND7" s="3033"/>
      <c r="KNE7" s="3033"/>
      <c r="KNF7" s="3033"/>
      <c r="KNG7" s="3033"/>
      <c r="KNH7" s="3033"/>
      <c r="KNI7" s="3033"/>
      <c r="KNJ7" s="3033"/>
      <c r="KNK7" s="3033"/>
      <c r="KNL7" s="3033"/>
      <c r="KNM7" s="3033"/>
      <c r="KNN7" s="3033"/>
      <c r="KNO7" s="3033"/>
      <c r="KNP7" s="3033"/>
      <c r="KNQ7" s="3033"/>
      <c r="KNR7" s="3033"/>
      <c r="KNS7" s="3033"/>
      <c r="KNT7" s="3033"/>
      <c r="KNU7" s="3033"/>
      <c r="KNV7" s="3033"/>
      <c r="KNW7" s="3033"/>
      <c r="KNX7" s="3033"/>
      <c r="KNY7" s="3033"/>
      <c r="KNZ7" s="3033"/>
      <c r="KOA7" s="3033"/>
      <c r="KOB7" s="3033"/>
      <c r="KOC7" s="3033"/>
      <c r="KOD7" s="3033"/>
      <c r="KOE7" s="3033"/>
      <c r="KOF7" s="3033"/>
      <c r="KOG7" s="3033"/>
      <c r="KOH7" s="3033"/>
      <c r="KOI7" s="3033"/>
      <c r="KOJ7" s="3033"/>
      <c r="KOK7" s="3033"/>
      <c r="KOL7" s="3033"/>
      <c r="KOM7" s="3033"/>
      <c r="KON7" s="3033"/>
      <c r="KOO7" s="3033"/>
      <c r="KOP7" s="3033"/>
      <c r="KOQ7" s="3033"/>
      <c r="KOR7" s="3033"/>
      <c r="KOS7" s="3033"/>
      <c r="KOT7" s="3033"/>
      <c r="KOU7" s="3033"/>
      <c r="KOV7" s="3033"/>
      <c r="KOW7" s="3033"/>
      <c r="KOX7" s="3033"/>
      <c r="KOY7" s="3033"/>
      <c r="KOZ7" s="3033"/>
      <c r="KPA7" s="3033"/>
      <c r="KPB7" s="3033"/>
      <c r="KPC7" s="3033"/>
      <c r="KPD7" s="3033"/>
      <c r="KPE7" s="3033"/>
      <c r="KPF7" s="3033"/>
      <c r="KPG7" s="3033"/>
      <c r="KPH7" s="3033"/>
      <c r="KPI7" s="3033"/>
      <c r="KPJ7" s="3033"/>
      <c r="KPK7" s="3033"/>
      <c r="KPL7" s="3033"/>
      <c r="KPM7" s="3033"/>
      <c r="KPN7" s="3033"/>
      <c r="KPO7" s="3033"/>
      <c r="KPP7" s="3033"/>
      <c r="KPQ7" s="3033"/>
      <c r="KPR7" s="3033"/>
      <c r="KPS7" s="3033"/>
      <c r="KPT7" s="3033"/>
      <c r="KPU7" s="3033"/>
      <c r="KPV7" s="3033"/>
      <c r="KPW7" s="3033"/>
      <c r="KPX7" s="3033"/>
      <c r="KPY7" s="3033"/>
      <c r="KPZ7" s="3033"/>
      <c r="KQA7" s="3033"/>
      <c r="KQB7" s="3033"/>
      <c r="KQC7" s="3033"/>
      <c r="KQD7" s="3033"/>
      <c r="KQE7" s="3033"/>
      <c r="KQF7" s="3033"/>
      <c r="KQG7" s="3033"/>
      <c r="KQH7" s="3033"/>
      <c r="KQI7" s="3033"/>
      <c r="KQJ7" s="3033"/>
      <c r="KQK7" s="3033"/>
      <c r="KQL7" s="3033"/>
      <c r="KQM7" s="3033"/>
      <c r="KQN7" s="3033"/>
      <c r="KQO7" s="3033"/>
      <c r="KQP7" s="3033"/>
      <c r="KQQ7" s="3033"/>
      <c r="KQR7" s="3033"/>
      <c r="KQS7" s="3033"/>
      <c r="KQT7" s="3033"/>
      <c r="KQU7" s="3033"/>
      <c r="KQV7" s="3033"/>
      <c r="KQW7" s="3033"/>
      <c r="KQX7" s="3033"/>
      <c r="KQY7" s="3033"/>
      <c r="KQZ7" s="3033"/>
      <c r="KRA7" s="3033"/>
      <c r="KRB7" s="3033"/>
      <c r="KRC7" s="3033"/>
      <c r="KRD7" s="3033"/>
      <c r="KRE7" s="3033"/>
      <c r="KRF7" s="3033"/>
      <c r="KRG7" s="3033"/>
      <c r="KRH7" s="3033"/>
      <c r="KRI7" s="3033"/>
      <c r="KRJ7" s="3033"/>
      <c r="KRK7" s="3033"/>
      <c r="KRL7" s="3033"/>
      <c r="KRM7" s="3033"/>
      <c r="KRN7" s="3033"/>
      <c r="KRO7" s="3033"/>
      <c r="KRP7" s="3033"/>
      <c r="KRQ7" s="3033"/>
      <c r="KRR7" s="3033"/>
      <c r="KRS7" s="3033"/>
      <c r="KRT7" s="3033"/>
      <c r="KRU7" s="3033"/>
      <c r="KRV7" s="3033"/>
      <c r="KRW7" s="3033"/>
      <c r="KRX7" s="3033"/>
      <c r="KRY7" s="3033"/>
      <c r="KRZ7" s="3033"/>
      <c r="KSA7" s="3033"/>
      <c r="KSB7" s="3033"/>
      <c r="KSC7" s="3033"/>
      <c r="KSD7" s="3033"/>
      <c r="KSE7" s="3033"/>
      <c r="KSF7" s="3033"/>
      <c r="KSG7" s="3033"/>
      <c r="KSH7" s="3033"/>
      <c r="KSI7" s="3033"/>
      <c r="KSJ7" s="3033"/>
      <c r="KSK7" s="3033"/>
      <c r="KSL7" s="3033"/>
      <c r="KSM7" s="3033"/>
      <c r="KSN7" s="3033"/>
      <c r="KSO7" s="3033"/>
      <c r="KSP7" s="3033"/>
      <c r="KSQ7" s="3033"/>
      <c r="KSR7" s="3033"/>
      <c r="KSS7" s="3033"/>
      <c r="KST7" s="3033"/>
      <c r="KSU7" s="3033"/>
      <c r="KSV7" s="3033"/>
      <c r="KSW7" s="3033"/>
      <c r="KSX7" s="3033"/>
      <c r="KSY7" s="3033"/>
      <c r="KSZ7" s="3033"/>
      <c r="KTA7" s="3033"/>
      <c r="KTB7" s="3033"/>
      <c r="KTC7" s="3033"/>
      <c r="KTD7" s="3033"/>
      <c r="KTE7" s="3033"/>
      <c r="KTF7" s="3033"/>
      <c r="KTG7" s="3033"/>
      <c r="KTH7" s="3033"/>
      <c r="KTI7" s="3033"/>
      <c r="KTJ7" s="3033"/>
      <c r="KTK7" s="3033"/>
      <c r="KTL7" s="3033"/>
      <c r="KTM7" s="3033"/>
      <c r="KTN7" s="3033"/>
      <c r="KTO7" s="3033"/>
      <c r="KTP7" s="3033"/>
      <c r="KTQ7" s="3033"/>
      <c r="KTR7" s="3033"/>
      <c r="KTS7" s="3033"/>
      <c r="KTT7" s="3033"/>
      <c r="KTU7" s="3033"/>
      <c r="KTV7" s="3033"/>
      <c r="KTW7" s="3033"/>
      <c r="KTX7" s="3033"/>
      <c r="KTY7" s="3033"/>
      <c r="KTZ7" s="3033"/>
      <c r="KUA7" s="3033"/>
      <c r="KUB7" s="3033"/>
      <c r="KUC7" s="3033"/>
      <c r="KUD7" s="3033"/>
      <c r="KUE7" s="3033"/>
      <c r="KUF7" s="3033"/>
      <c r="KUG7" s="3033"/>
      <c r="KUH7" s="3033"/>
      <c r="KUI7" s="3033"/>
      <c r="KUJ7" s="3033"/>
      <c r="KUK7" s="3033"/>
      <c r="KUL7" s="3033"/>
      <c r="KUM7" s="3033"/>
      <c r="KUN7" s="3033"/>
      <c r="KUO7" s="3033"/>
      <c r="KUP7" s="3033"/>
      <c r="KUQ7" s="3033"/>
      <c r="KUR7" s="3033"/>
      <c r="KUS7" s="3033"/>
      <c r="KUT7" s="3033"/>
      <c r="KUU7" s="3033"/>
      <c r="KUV7" s="3033"/>
      <c r="KUW7" s="3033"/>
      <c r="KUX7" s="3033"/>
      <c r="KUY7" s="3033"/>
      <c r="KUZ7" s="3033"/>
      <c r="KVA7" s="3033"/>
      <c r="KVB7" s="3033"/>
      <c r="KVC7" s="3033"/>
      <c r="KVD7" s="3033"/>
      <c r="KVE7" s="3033"/>
      <c r="KVF7" s="3033"/>
      <c r="KVG7" s="3033"/>
      <c r="KVH7" s="3033"/>
      <c r="KVI7" s="3033"/>
      <c r="KVJ7" s="3033"/>
      <c r="KVK7" s="3033"/>
      <c r="KVL7" s="3033"/>
      <c r="KVM7" s="3033"/>
      <c r="KVN7" s="3033"/>
      <c r="KVO7" s="3033"/>
      <c r="KVP7" s="3033"/>
      <c r="KVQ7" s="3033"/>
      <c r="KVR7" s="3033"/>
      <c r="KVS7" s="3033"/>
      <c r="KVT7" s="3033"/>
      <c r="KVU7" s="3033"/>
      <c r="KVV7" s="3033"/>
      <c r="KVW7" s="3033"/>
      <c r="KVX7" s="3033"/>
      <c r="KVY7" s="3033"/>
      <c r="KVZ7" s="3033"/>
      <c r="KWA7" s="3033"/>
      <c r="KWB7" s="3033"/>
      <c r="KWC7" s="3033"/>
      <c r="KWD7" s="3033"/>
      <c r="KWE7" s="3033"/>
      <c r="KWF7" s="3033"/>
      <c r="KWG7" s="3033"/>
      <c r="KWH7" s="3033"/>
      <c r="KWI7" s="3033"/>
      <c r="KWJ7" s="3033"/>
      <c r="KWK7" s="3033"/>
      <c r="KWL7" s="3033"/>
      <c r="KWM7" s="3033"/>
      <c r="KWN7" s="3033"/>
      <c r="KWO7" s="3033"/>
      <c r="KWP7" s="3033"/>
      <c r="KWQ7" s="3033"/>
      <c r="KWR7" s="3033"/>
      <c r="KWS7" s="3033"/>
      <c r="KWT7" s="3033"/>
      <c r="KWU7" s="3033"/>
      <c r="KWV7" s="3033"/>
      <c r="KWW7" s="3033"/>
      <c r="KWX7" s="3033"/>
      <c r="KWY7" s="3033"/>
      <c r="KWZ7" s="3033"/>
      <c r="KXA7" s="3033"/>
      <c r="KXB7" s="3033"/>
      <c r="KXC7" s="3033"/>
      <c r="KXD7" s="3033"/>
      <c r="KXE7" s="3033"/>
      <c r="KXF7" s="3033"/>
      <c r="KXG7" s="3033"/>
      <c r="KXH7" s="3033"/>
      <c r="KXI7" s="3033"/>
      <c r="KXJ7" s="3033"/>
      <c r="KXK7" s="3033"/>
      <c r="KXL7" s="3033"/>
      <c r="KXM7" s="3033"/>
      <c r="KXN7" s="3033"/>
      <c r="KXO7" s="3033"/>
      <c r="KXP7" s="3033"/>
      <c r="KXQ7" s="3033"/>
      <c r="KXR7" s="3033"/>
      <c r="KXS7" s="3033"/>
      <c r="KXT7" s="3033"/>
      <c r="KXU7" s="3033"/>
      <c r="KXV7" s="3033"/>
      <c r="KXW7" s="3033"/>
      <c r="KXX7" s="3033"/>
      <c r="KXY7" s="3033"/>
      <c r="KXZ7" s="3033"/>
      <c r="KYA7" s="3033"/>
      <c r="KYB7" s="3033"/>
      <c r="KYC7" s="3033"/>
      <c r="KYD7" s="3033"/>
      <c r="KYE7" s="3033"/>
      <c r="KYF7" s="3033"/>
      <c r="KYG7" s="3033"/>
      <c r="KYH7" s="3033"/>
      <c r="KYI7" s="3033"/>
      <c r="KYJ7" s="3033"/>
      <c r="KYK7" s="3033"/>
      <c r="KYL7" s="3033"/>
      <c r="KYM7" s="3033"/>
      <c r="KYN7" s="3033"/>
      <c r="KYO7" s="3033"/>
      <c r="KYP7" s="3033"/>
      <c r="KYQ7" s="3033"/>
      <c r="KYR7" s="3033"/>
      <c r="KYS7" s="3033"/>
      <c r="KYT7" s="3033"/>
      <c r="KYU7" s="3033"/>
      <c r="KYV7" s="3033"/>
      <c r="KYW7" s="3033"/>
      <c r="KYX7" s="3033"/>
      <c r="KYY7" s="3033"/>
      <c r="KYZ7" s="3033"/>
      <c r="KZA7" s="3033"/>
      <c r="KZB7" s="3033"/>
      <c r="KZC7" s="3033"/>
      <c r="KZD7" s="3033"/>
      <c r="KZE7" s="3033"/>
      <c r="KZF7" s="3033"/>
      <c r="KZG7" s="3033"/>
      <c r="KZH7" s="3033"/>
      <c r="KZI7" s="3033"/>
      <c r="KZJ7" s="3033"/>
      <c r="KZK7" s="3033"/>
      <c r="KZL7" s="3033"/>
      <c r="KZM7" s="3033"/>
      <c r="KZN7" s="3033"/>
      <c r="KZO7" s="3033"/>
      <c r="KZP7" s="3033"/>
      <c r="KZQ7" s="3033"/>
      <c r="KZR7" s="3033"/>
      <c r="KZS7" s="3033"/>
      <c r="KZT7" s="3033"/>
      <c r="KZU7" s="3033"/>
      <c r="KZV7" s="3033"/>
      <c r="KZW7" s="3033"/>
      <c r="KZX7" s="3033"/>
      <c r="KZY7" s="3033"/>
      <c r="KZZ7" s="3033"/>
      <c r="LAA7" s="3033"/>
      <c r="LAB7" s="3033"/>
      <c r="LAC7" s="3033"/>
      <c r="LAD7" s="3033"/>
      <c r="LAE7" s="3033"/>
      <c r="LAF7" s="3033"/>
      <c r="LAG7" s="3033"/>
      <c r="LAH7" s="3033"/>
      <c r="LAI7" s="3033"/>
      <c r="LAJ7" s="3033"/>
      <c r="LAK7" s="3033"/>
      <c r="LAL7" s="3033"/>
      <c r="LAM7" s="3033"/>
      <c r="LAN7" s="3033"/>
      <c r="LAO7" s="3033"/>
      <c r="LAP7" s="3033"/>
      <c r="LAQ7" s="3033"/>
      <c r="LAR7" s="3033"/>
      <c r="LAS7" s="3033"/>
      <c r="LAT7" s="3033"/>
      <c r="LAU7" s="3033"/>
      <c r="LAV7" s="3033"/>
      <c r="LAW7" s="3033"/>
      <c r="LAX7" s="3033"/>
      <c r="LAY7" s="3033"/>
      <c r="LAZ7" s="3033"/>
      <c r="LBA7" s="3033"/>
      <c r="LBB7" s="3033"/>
      <c r="LBC7" s="3033"/>
      <c r="LBD7" s="3033"/>
      <c r="LBE7" s="3033"/>
      <c r="LBF7" s="3033"/>
      <c r="LBG7" s="3033"/>
      <c r="LBH7" s="3033"/>
      <c r="LBI7" s="3033"/>
      <c r="LBJ7" s="3033"/>
      <c r="LBK7" s="3033"/>
      <c r="LBL7" s="3033"/>
      <c r="LBM7" s="3033"/>
      <c r="LBN7" s="3033"/>
      <c r="LBO7" s="3033"/>
      <c r="LBP7" s="3033"/>
      <c r="LBQ7" s="3033"/>
      <c r="LBR7" s="3033"/>
      <c r="LBS7" s="3033"/>
      <c r="LBT7" s="3033"/>
      <c r="LBU7" s="3033"/>
      <c r="LBV7" s="3033"/>
      <c r="LBW7" s="3033"/>
      <c r="LBX7" s="3033"/>
      <c r="LBY7" s="3033"/>
      <c r="LBZ7" s="3033"/>
      <c r="LCA7" s="3033"/>
      <c r="LCB7" s="3033"/>
      <c r="LCC7" s="3033"/>
      <c r="LCD7" s="3033"/>
      <c r="LCE7" s="3033"/>
      <c r="LCF7" s="3033"/>
      <c r="LCG7" s="3033"/>
      <c r="LCH7" s="3033"/>
      <c r="LCI7" s="3033"/>
      <c r="LCJ7" s="3033"/>
      <c r="LCK7" s="3033"/>
      <c r="LCL7" s="3033"/>
      <c r="LCM7" s="3033"/>
      <c r="LCN7" s="3033"/>
      <c r="LCO7" s="3033"/>
      <c r="LCP7" s="3033"/>
      <c r="LCQ7" s="3033"/>
      <c r="LCR7" s="3033"/>
      <c r="LCS7" s="3033"/>
      <c r="LCT7" s="3033"/>
      <c r="LCU7" s="3033"/>
      <c r="LCV7" s="3033"/>
      <c r="LCW7" s="3033"/>
      <c r="LCX7" s="3033"/>
      <c r="LCY7" s="3033"/>
      <c r="LCZ7" s="3033"/>
      <c r="LDA7" s="3033"/>
      <c r="LDB7" s="3033"/>
      <c r="LDC7" s="3033"/>
      <c r="LDD7" s="3033"/>
      <c r="LDE7" s="3033"/>
      <c r="LDF7" s="3033"/>
      <c r="LDG7" s="3033"/>
      <c r="LDH7" s="3033"/>
      <c r="LDI7" s="3033"/>
      <c r="LDJ7" s="3033"/>
      <c r="LDK7" s="3033"/>
      <c r="LDL7" s="3033"/>
      <c r="LDM7" s="3033"/>
      <c r="LDN7" s="3033"/>
      <c r="LDO7" s="3033"/>
      <c r="LDP7" s="3033"/>
      <c r="LDQ7" s="3033"/>
      <c r="LDR7" s="3033"/>
      <c r="LDS7" s="3033"/>
      <c r="LDT7" s="3033"/>
      <c r="LDU7" s="3033"/>
      <c r="LDV7" s="3033"/>
      <c r="LDW7" s="3033"/>
      <c r="LDX7" s="3033"/>
      <c r="LDY7" s="3033"/>
      <c r="LDZ7" s="3033"/>
      <c r="LEA7" s="3033"/>
      <c r="LEB7" s="3033"/>
      <c r="LEC7" s="3033"/>
      <c r="LED7" s="3033"/>
      <c r="LEE7" s="3033"/>
      <c r="LEF7" s="3033"/>
      <c r="LEG7" s="3033"/>
      <c r="LEH7" s="3033"/>
      <c r="LEI7" s="3033"/>
      <c r="LEJ7" s="3033"/>
      <c r="LEK7" s="3033"/>
      <c r="LEL7" s="3033"/>
      <c r="LEM7" s="3033"/>
      <c r="LEN7" s="3033"/>
      <c r="LEO7" s="3033"/>
      <c r="LEP7" s="3033"/>
      <c r="LEQ7" s="3033"/>
      <c r="LER7" s="3033"/>
      <c r="LES7" s="3033"/>
      <c r="LET7" s="3033"/>
      <c r="LEU7" s="3033"/>
      <c r="LEV7" s="3033"/>
      <c r="LEW7" s="3033"/>
      <c r="LEX7" s="3033"/>
      <c r="LEY7" s="3033"/>
      <c r="LEZ7" s="3033"/>
      <c r="LFA7" s="3033"/>
      <c r="LFB7" s="3033"/>
      <c r="LFC7" s="3033"/>
      <c r="LFD7" s="3033"/>
      <c r="LFE7" s="3033"/>
      <c r="LFF7" s="3033"/>
      <c r="LFG7" s="3033"/>
      <c r="LFH7" s="3033"/>
      <c r="LFI7" s="3033"/>
      <c r="LFJ7" s="3033"/>
      <c r="LFK7" s="3033"/>
      <c r="LFL7" s="3033"/>
      <c r="LFM7" s="3033"/>
      <c r="LFN7" s="3033"/>
      <c r="LFO7" s="3033"/>
      <c r="LFP7" s="3033"/>
      <c r="LFQ7" s="3033"/>
      <c r="LFR7" s="3033"/>
      <c r="LFS7" s="3033"/>
      <c r="LFT7" s="3033"/>
      <c r="LFU7" s="3033"/>
      <c r="LFV7" s="3033"/>
      <c r="LFW7" s="3033"/>
      <c r="LFX7" s="3033"/>
      <c r="LFY7" s="3033"/>
      <c r="LFZ7" s="3033"/>
      <c r="LGA7" s="3033"/>
      <c r="LGB7" s="3033"/>
      <c r="LGC7" s="3033"/>
      <c r="LGD7" s="3033"/>
      <c r="LGE7" s="3033"/>
      <c r="LGF7" s="3033"/>
      <c r="LGG7" s="3033"/>
      <c r="LGH7" s="3033"/>
      <c r="LGI7" s="3033"/>
      <c r="LGJ7" s="3033"/>
      <c r="LGK7" s="3033"/>
      <c r="LGL7" s="3033"/>
      <c r="LGM7" s="3033"/>
      <c r="LGN7" s="3033"/>
      <c r="LGO7" s="3033"/>
      <c r="LGP7" s="3033"/>
      <c r="LGQ7" s="3033"/>
      <c r="LGR7" s="3033"/>
      <c r="LGS7" s="3033"/>
      <c r="LGT7" s="3033"/>
      <c r="LGU7" s="3033"/>
      <c r="LGV7" s="3033"/>
      <c r="LGW7" s="3033"/>
      <c r="LGX7" s="3033"/>
      <c r="LGY7" s="3033"/>
      <c r="LGZ7" s="3033"/>
      <c r="LHA7" s="3033"/>
      <c r="LHB7" s="3033"/>
      <c r="LHC7" s="3033"/>
      <c r="LHD7" s="3033"/>
      <c r="LHE7" s="3033"/>
      <c r="LHF7" s="3033"/>
      <c r="LHG7" s="3033"/>
      <c r="LHH7" s="3033"/>
      <c r="LHI7" s="3033"/>
      <c r="LHJ7" s="3033"/>
      <c r="LHK7" s="3033"/>
      <c r="LHL7" s="3033"/>
      <c r="LHM7" s="3033"/>
      <c r="LHN7" s="3033"/>
      <c r="LHO7" s="3033"/>
      <c r="LHP7" s="3033"/>
      <c r="LHQ7" s="3033"/>
      <c r="LHR7" s="3033"/>
      <c r="LHS7" s="3033"/>
      <c r="LHT7" s="3033"/>
      <c r="LHU7" s="3033"/>
      <c r="LHV7" s="3033"/>
      <c r="LHW7" s="3033"/>
      <c r="LHX7" s="3033"/>
      <c r="LHY7" s="3033"/>
      <c r="LHZ7" s="3033"/>
      <c r="LIA7" s="3033"/>
      <c r="LIB7" s="3033"/>
      <c r="LIC7" s="3033"/>
      <c r="LID7" s="3033"/>
      <c r="LIE7" s="3033"/>
      <c r="LIF7" s="3033"/>
      <c r="LIG7" s="3033"/>
      <c r="LIH7" s="3033"/>
      <c r="LII7" s="3033"/>
      <c r="LIJ7" s="3033"/>
      <c r="LIK7" s="3033"/>
      <c r="LIL7" s="3033"/>
      <c r="LIM7" s="3033"/>
      <c r="LIN7" s="3033"/>
      <c r="LIO7" s="3033"/>
      <c r="LIP7" s="3033"/>
      <c r="LIQ7" s="3033"/>
      <c r="LIR7" s="3033"/>
      <c r="LIS7" s="3033"/>
      <c r="LIT7" s="3033"/>
      <c r="LIU7" s="3033"/>
      <c r="LIV7" s="3033"/>
      <c r="LIW7" s="3033"/>
      <c r="LIX7" s="3033"/>
      <c r="LIY7" s="3033"/>
      <c r="LIZ7" s="3033"/>
      <c r="LJA7" s="3033"/>
      <c r="LJB7" s="3033"/>
      <c r="LJC7" s="3033"/>
      <c r="LJD7" s="3033"/>
      <c r="LJE7" s="3033"/>
      <c r="LJF7" s="3033"/>
      <c r="LJG7" s="3033"/>
      <c r="LJH7" s="3033"/>
      <c r="LJI7" s="3033"/>
      <c r="LJJ7" s="3033"/>
      <c r="LJK7" s="3033"/>
      <c r="LJL7" s="3033"/>
      <c r="LJM7" s="3033"/>
      <c r="LJN7" s="3033"/>
      <c r="LJO7" s="3033"/>
      <c r="LJP7" s="3033"/>
      <c r="LJQ7" s="3033"/>
      <c r="LJR7" s="3033"/>
      <c r="LJS7" s="3033"/>
      <c r="LJT7" s="3033"/>
      <c r="LJU7" s="3033"/>
      <c r="LJV7" s="3033"/>
      <c r="LJW7" s="3033"/>
      <c r="LJX7" s="3033"/>
      <c r="LJY7" s="3033"/>
      <c r="LJZ7" s="3033"/>
      <c r="LKA7" s="3033"/>
      <c r="LKB7" s="3033"/>
      <c r="LKC7" s="3033"/>
      <c r="LKD7" s="3033"/>
      <c r="LKE7" s="3033"/>
      <c r="LKF7" s="3033"/>
      <c r="LKG7" s="3033"/>
      <c r="LKH7" s="3033"/>
      <c r="LKI7" s="3033"/>
      <c r="LKJ7" s="3033"/>
      <c r="LKK7" s="3033"/>
      <c r="LKL7" s="3033"/>
      <c r="LKM7" s="3033"/>
      <c r="LKN7" s="3033"/>
      <c r="LKO7" s="3033"/>
      <c r="LKP7" s="3033"/>
      <c r="LKQ7" s="3033"/>
      <c r="LKR7" s="3033"/>
      <c r="LKS7" s="3033"/>
      <c r="LKT7" s="3033"/>
      <c r="LKU7" s="3033"/>
      <c r="LKV7" s="3033"/>
      <c r="LKW7" s="3033"/>
      <c r="LKX7" s="3033"/>
      <c r="LKY7" s="3033"/>
      <c r="LKZ7" s="3033"/>
      <c r="LLA7" s="3033"/>
      <c r="LLB7" s="3033"/>
      <c r="LLC7" s="3033"/>
      <c r="LLD7" s="3033"/>
      <c r="LLE7" s="3033"/>
      <c r="LLF7" s="3033"/>
      <c r="LLG7" s="3033"/>
      <c r="LLH7" s="3033"/>
      <c r="LLI7" s="3033"/>
      <c r="LLJ7" s="3033"/>
      <c r="LLK7" s="3033"/>
      <c r="LLL7" s="3033"/>
      <c r="LLM7" s="3033"/>
      <c r="LLN7" s="3033"/>
      <c r="LLO7" s="3033"/>
      <c r="LLP7" s="3033"/>
      <c r="LLQ7" s="3033"/>
      <c r="LLR7" s="3033"/>
      <c r="LLS7" s="3033"/>
      <c r="LLT7" s="3033"/>
      <c r="LLU7" s="3033"/>
      <c r="LLV7" s="3033"/>
      <c r="LLW7" s="3033"/>
      <c r="LLX7" s="3033"/>
      <c r="LLY7" s="3033"/>
      <c r="LLZ7" s="3033"/>
      <c r="LMA7" s="3033"/>
      <c r="LMB7" s="3033"/>
      <c r="LMC7" s="3033"/>
      <c r="LMD7" s="3033"/>
      <c r="LME7" s="3033"/>
      <c r="LMF7" s="3033"/>
      <c r="LMG7" s="3033"/>
      <c r="LMH7" s="3033"/>
      <c r="LMI7" s="3033"/>
      <c r="LMJ7" s="3033"/>
      <c r="LMK7" s="3033"/>
      <c r="LML7" s="3033"/>
      <c r="LMM7" s="3033"/>
      <c r="LMN7" s="3033"/>
      <c r="LMO7" s="3033"/>
      <c r="LMP7" s="3033"/>
      <c r="LMQ7" s="3033"/>
      <c r="LMR7" s="3033"/>
      <c r="LMS7" s="3033"/>
      <c r="LMT7" s="3033"/>
      <c r="LMU7" s="3033"/>
      <c r="LMV7" s="3033"/>
      <c r="LMW7" s="3033"/>
      <c r="LMX7" s="3033"/>
      <c r="LMY7" s="3033"/>
      <c r="LMZ7" s="3033"/>
      <c r="LNA7" s="3033"/>
      <c r="LNB7" s="3033"/>
      <c r="LNC7" s="3033"/>
      <c r="LND7" s="3033"/>
      <c r="LNE7" s="3033"/>
      <c r="LNF7" s="3033"/>
      <c r="LNG7" s="3033"/>
      <c r="LNH7" s="3033"/>
      <c r="LNI7" s="3033"/>
      <c r="LNJ7" s="3033"/>
      <c r="LNK7" s="3033"/>
      <c r="LNL7" s="3033"/>
      <c r="LNM7" s="3033"/>
      <c r="LNN7" s="3033"/>
      <c r="LNO7" s="3033"/>
      <c r="LNP7" s="3033"/>
      <c r="LNQ7" s="3033"/>
      <c r="LNR7" s="3033"/>
      <c r="LNS7" s="3033"/>
      <c r="LNT7" s="3033"/>
      <c r="LNU7" s="3033"/>
      <c r="LNV7" s="3033"/>
      <c r="LNW7" s="3033"/>
      <c r="LNX7" s="3033"/>
      <c r="LNY7" s="3033"/>
      <c r="LNZ7" s="3033"/>
      <c r="LOA7" s="3033"/>
      <c r="LOB7" s="3033"/>
      <c r="LOC7" s="3033"/>
      <c r="LOD7" s="3033"/>
      <c r="LOE7" s="3033"/>
      <c r="LOF7" s="3033"/>
      <c r="LOG7" s="3033"/>
      <c r="LOH7" s="3033"/>
      <c r="LOI7" s="3033"/>
      <c r="LOJ7" s="3033"/>
      <c r="LOK7" s="3033"/>
      <c r="LOL7" s="3033"/>
      <c r="LOM7" s="3033"/>
      <c r="LON7" s="3033"/>
      <c r="LOO7" s="3033"/>
      <c r="LOP7" s="3033"/>
      <c r="LOQ7" s="3033"/>
      <c r="LOR7" s="3033"/>
      <c r="LOS7" s="3033"/>
      <c r="LOT7" s="3033"/>
      <c r="LOU7" s="3033"/>
      <c r="LOV7" s="3033"/>
      <c r="LOW7" s="3033"/>
      <c r="LOX7" s="3033"/>
      <c r="LOY7" s="3033"/>
      <c r="LOZ7" s="3033"/>
      <c r="LPA7" s="3033"/>
      <c r="LPB7" s="3033"/>
      <c r="LPC7" s="3033"/>
      <c r="LPD7" s="3033"/>
      <c r="LPE7" s="3033"/>
      <c r="LPF7" s="3033"/>
      <c r="LPG7" s="3033"/>
      <c r="LPH7" s="3033"/>
      <c r="LPI7" s="3033"/>
      <c r="LPJ7" s="3033"/>
      <c r="LPK7" s="3033"/>
      <c r="LPL7" s="3033"/>
      <c r="LPM7" s="3033"/>
      <c r="LPN7" s="3033"/>
      <c r="LPO7" s="3033"/>
      <c r="LPP7" s="3033"/>
      <c r="LPQ7" s="3033"/>
      <c r="LPR7" s="3033"/>
      <c r="LPS7" s="3033"/>
      <c r="LPT7" s="3033"/>
      <c r="LPU7" s="3033"/>
      <c r="LPV7" s="3033"/>
      <c r="LPW7" s="3033"/>
      <c r="LPX7" s="3033"/>
      <c r="LPY7" s="3033"/>
      <c r="LPZ7" s="3033"/>
      <c r="LQA7" s="3033"/>
      <c r="LQB7" s="3033"/>
      <c r="LQC7" s="3033"/>
      <c r="LQD7" s="3033"/>
      <c r="LQE7" s="3033"/>
      <c r="LQF7" s="3033"/>
      <c r="LQG7" s="3033"/>
      <c r="LQH7" s="3033"/>
      <c r="LQI7" s="3033"/>
      <c r="LQJ7" s="3033"/>
      <c r="LQK7" s="3033"/>
      <c r="LQL7" s="3033"/>
      <c r="LQM7" s="3033"/>
      <c r="LQN7" s="3033"/>
      <c r="LQO7" s="3033"/>
      <c r="LQP7" s="3033"/>
      <c r="LQQ7" s="3033"/>
      <c r="LQR7" s="3033"/>
      <c r="LQS7" s="3033"/>
      <c r="LQT7" s="3033"/>
      <c r="LQU7" s="3033"/>
      <c r="LQV7" s="3033"/>
      <c r="LQW7" s="3033"/>
      <c r="LQX7" s="3033"/>
      <c r="LQY7" s="3033"/>
      <c r="LQZ7" s="3033"/>
      <c r="LRA7" s="3033"/>
      <c r="LRB7" s="3033"/>
      <c r="LRC7" s="3033"/>
      <c r="LRD7" s="3033"/>
      <c r="LRE7" s="3033"/>
      <c r="LRF7" s="3033"/>
      <c r="LRG7" s="3033"/>
      <c r="LRH7" s="3033"/>
      <c r="LRI7" s="3033"/>
      <c r="LRJ7" s="3033"/>
      <c r="LRK7" s="3033"/>
      <c r="LRL7" s="3033"/>
      <c r="LRM7" s="3033"/>
      <c r="LRN7" s="3033"/>
      <c r="LRO7" s="3033"/>
      <c r="LRP7" s="3033"/>
      <c r="LRQ7" s="3033"/>
      <c r="LRR7" s="3033"/>
      <c r="LRS7" s="3033"/>
      <c r="LRT7" s="3033"/>
      <c r="LRU7" s="3033"/>
      <c r="LRV7" s="3033"/>
      <c r="LRW7" s="3033"/>
      <c r="LRX7" s="3033"/>
      <c r="LRY7" s="3033"/>
      <c r="LRZ7" s="3033"/>
      <c r="LSA7" s="3033"/>
      <c r="LSB7" s="3033"/>
      <c r="LSC7" s="3033"/>
      <c r="LSD7" s="3033"/>
      <c r="LSE7" s="3033"/>
      <c r="LSF7" s="3033"/>
      <c r="LSG7" s="3033"/>
      <c r="LSH7" s="3033"/>
      <c r="LSI7" s="3033"/>
      <c r="LSJ7" s="3033"/>
      <c r="LSK7" s="3033"/>
      <c r="LSL7" s="3033"/>
      <c r="LSM7" s="3033"/>
      <c r="LSN7" s="3033"/>
      <c r="LSO7" s="3033"/>
      <c r="LSP7" s="3033"/>
      <c r="LSQ7" s="3033"/>
      <c r="LSR7" s="3033"/>
      <c r="LSS7" s="3033"/>
      <c r="LST7" s="3033"/>
      <c r="LSU7" s="3033"/>
      <c r="LSV7" s="3033"/>
      <c r="LSW7" s="3033"/>
      <c r="LSX7" s="3033"/>
      <c r="LSY7" s="3033"/>
      <c r="LSZ7" s="3033"/>
      <c r="LTA7" s="3033"/>
      <c r="LTB7" s="3033"/>
      <c r="LTC7" s="3033"/>
      <c r="LTD7" s="3033"/>
      <c r="LTE7" s="3033"/>
      <c r="LTF7" s="3033"/>
      <c r="LTG7" s="3033"/>
      <c r="LTH7" s="3033"/>
      <c r="LTI7" s="3033"/>
      <c r="LTJ7" s="3033"/>
      <c r="LTK7" s="3033"/>
      <c r="LTL7" s="3033"/>
      <c r="LTM7" s="3033"/>
      <c r="LTN7" s="3033"/>
      <c r="LTO7" s="3033"/>
      <c r="LTP7" s="3033"/>
      <c r="LTQ7" s="3033"/>
      <c r="LTR7" s="3033"/>
      <c r="LTS7" s="3033"/>
      <c r="LTT7" s="3033"/>
      <c r="LTU7" s="3033"/>
      <c r="LTV7" s="3033"/>
      <c r="LTW7" s="3033"/>
      <c r="LTX7" s="3033"/>
      <c r="LTY7" s="3033"/>
      <c r="LTZ7" s="3033"/>
      <c r="LUA7" s="3033"/>
      <c r="LUB7" s="3033"/>
      <c r="LUC7" s="3033"/>
      <c r="LUD7" s="3033"/>
      <c r="LUE7" s="3033"/>
      <c r="LUF7" s="3033"/>
      <c r="LUG7" s="3033"/>
      <c r="LUH7" s="3033"/>
      <c r="LUI7" s="3033"/>
      <c r="LUJ7" s="3033"/>
      <c r="LUK7" s="3033"/>
      <c r="LUL7" s="3033"/>
      <c r="LUM7" s="3033"/>
      <c r="LUN7" s="3033"/>
      <c r="LUO7" s="3033"/>
      <c r="LUP7" s="3033"/>
      <c r="LUQ7" s="3033"/>
      <c r="LUR7" s="3033"/>
      <c r="LUS7" s="3033"/>
      <c r="LUT7" s="3033"/>
      <c r="LUU7" s="3033"/>
      <c r="LUV7" s="3033"/>
      <c r="LUW7" s="3033"/>
      <c r="LUX7" s="3033"/>
      <c r="LUY7" s="3033"/>
      <c r="LUZ7" s="3033"/>
      <c r="LVA7" s="3033"/>
      <c r="LVB7" s="3033"/>
      <c r="LVC7" s="3033"/>
      <c r="LVD7" s="3033"/>
      <c r="LVE7" s="3033"/>
      <c r="LVF7" s="3033"/>
      <c r="LVG7" s="3033"/>
      <c r="LVH7" s="3033"/>
      <c r="LVI7" s="3033"/>
      <c r="LVJ7" s="3033"/>
      <c r="LVK7" s="3033"/>
      <c r="LVL7" s="3033"/>
      <c r="LVM7" s="3033"/>
      <c r="LVN7" s="3033"/>
      <c r="LVO7" s="3033"/>
      <c r="LVP7" s="3033"/>
      <c r="LVQ7" s="3033"/>
      <c r="LVR7" s="3033"/>
      <c r="LVS7" s="3033"/>
      <c r="LVT7" s="3033"/>
      <c r="LVU7" s="3033"/>
      <c r="LVV7" s="3033"/>
      <c r="LVW7" s="3033"/>
      <c r="LVX7" s="3033"/>
      <c r="LVY7" s="3033"/>
      <c r="LVZ7" s="3033"/>
      <c r="LWA7" s="3033"/>
      <c r="LWB7" s="3033"/>
      <c r="LWC7" s="3033"/>
      <c r="LWD7" s="3033"/>
      <c r="LWE7" s="3033"/>
      <c r="LWF7" s="3033"/>
      <c r="LWG7" s="3033"/>
      <c r="LWH7" s="3033"/>
      <c r="LWI7" s="3033"/>
      <c r="LWJ7" s="3033"/>
      <c r="LWK7" s="3033"/>
      <c r="LWL7" s="3033"/>
      <c r="LWM7" s="3033"/>
      <c r="LWN7" s="3033"/>
      <c r="LWO7" s="3033"/>
      <c r="LWP7" s="3033"/>
      <c r="LWQ7" s="3033"/>
      <c r="LWR7" s="3033"/>
      <c r="LWS7" s="3033"/>
      <c r="LWT7" s="3033"/>
      <c r="LWU7" s="3033"/>
      <c r="LWV7" s="3033"/>
      <c r="LWW7" s="3033"/>
      <c r="LWX7" s="3033"/>
      <c r="LWY7" s="3033"/>
      <c r="LWZ7" s="3033"/>
      <c r="LXA7" s="3033"/>
      <c r="LXB7" s="3033"/>
      <c r="LXC7" s="3033"/>
      <c r="LXD7" s="3033"/>
      <c r="LXE7" s="3033"/>
      <c r="LXF7" s="3033"/>
      <c r="LXG7" s="3033"/>
      <c r="LXH7" s="3033"/>
      <c r="LXI7" s="3033"/>
      <c r="LXJ7" s="3033"/>
      <c r="LXK7" s="3033"/>
      <c r="LXL7" s="3033"/>
      <c r="LXM7" s="3033"/>
      <c r="LXN7" s="3033"/>
      <c r="LXO7" s="3033"/>
      <c r="LXP7" s="3033"/>
      <c r="LXQ7" s="3033"/>
      <c r="LXR7" s="3033"/>
      <c r="LXS7" s="3033"/>
      <c r="LXT7" s="3033"/>
      <c r="LXU7" s="3033"/>
      <c r="LXV7" s="3033"/>
      <c r="LXW7" s="3033"/>
      <c r="LXX7" s="3033"/>
      <c r="LXY7" s="3033"/>
      <c r="LXZ7" s="3033"/>
      <c r="LYA7" s="3033"/>
      <c r="LYB7" s="3033"/>
      <c r="LYC7" s="3033"/>
      <c r="LYD7" s="3033"/>
      <c r="LYE7" s="3033"/>
      <c r="LYF7" s="3033"/>
      <c r="LYG7" s="3033"/>
      <c r="LYH7" s="3033"/>
      <c r="LYI7" s="3033"/>
      <c r="LYJ7" s="3033"/>
      <c r="LYK7" s="3033"/>
      <c r="LYL7" s="3033"/>
      <c r="LYM7" s="3033"/>
      <c r="LYN7" s="3033"/>
      <c r="LYO7" s="3033"/>
      <c r="LYP7" s="3033"/>
      <c r="LYQ7" s="3033"/>
      <c r="LYR7" s="3033"/>
      <c r="LYS7" s="3033"/>
      <c r="LYT7" s="3033"/>
      <c r="LYU7" s="3033"/>
      <c r="LYV7" s="3033"/>
      <c r="LYW7" s="3033"/>
      <c r="LYX7" s="3033"/>
      <c r="LYY7" s="3033"/>
      <c r="LYZ7" s="3033"/>
      <c r="LZA7" s="3033"/>
      <c r="LZB7" s="3033"/>
      <c r="LZC7" s="3033"/>
      <c r="LZD7" s="3033"/>
      <c r="LZE7" s="3033"/>
      <c r="LZF7" s="3033"/>
      <c r="LZG7" s="3033"/>
      <c r="LZH7" s="3033"/>
      <c r="LZI7" s="3033"/>
      <c r="LZJ7" s="3033"/>
      <c r="LZK7" s="3033"/>
      <c r="LZL7" s="3033"/>
      <c r="LZM7" s="3033"/>
      <c r="LZN7" s="3033"/>
      <c r="LZO7" s="3033"/>
      <c r="LZP7" s="3033"/>
      <c r="LZQ7" s="3033"/>
      <c r="LZR7" s="3033"/>
      <c r="LZS7" s="3033"/>
      <c r="LZT7" s="3033"/>
      <c r="LZU7" s="3033"/>
      <c r="LZV7" s="3033"/>
      <c r="LZW7" s="3033"/>
      <c r="LZX7" s="3033"/>
      <c r="LZY7" s="3033"/>
      <c r="LZZ7" s="3033"/>
      <c r="MAA7" s="3033"/>
      <c r="MAB7" s="3033"/>
      <c r="MAC7" s="3033"/>
      <c r="MAD7" s="3033"/>
      <c r="MAE7" s="3033"/>
      <c r="MAF7" s="3033"/>
      <c r="MAG7" s="3033"/>
      <c r="MAH7" s="3033"/>
      <c r="MAI7" s="3033"/>
      <c r="MAJ7" s="3033"/>
      <c r="MAK7" s="3033"/>
      <c r="MAL7" s="3033"/>
      <c r="MAM7" s="3033"/>
      <c r="MAN7" s="3033"/>
      <c r="MAO7" s="3033"/>
      <c r="MAP7" s="3033"/>
      <c r="MAQ7" s="3033"/>
      <c r="MAR7" s="3033"/>
      <c r="MAS7" s="3033"/>
      <c r="MAT7" s="3033"/>
      <c r="MAU7" s="3033"/>
      <c r="MAV7" s="3033"/>
      <c r="MAW7" s="3033"/>
      <c r="MAX7" s="3033"/>
      <c r="MAY7" s="3033"/>
      <c r="MAZ7" s="3033"/>
      <c r="MBA7" s="3033"/>
      <c r="MBB7" s="3033"/>
      <c r="MBC7" s="3033"/>
      <c r="MBD7" s="3033"/>
      <c r="MBE7" s="3033"/>
      <c r="MBF7" s="3033"/>
      <c r="MBG7" s="3033"/>
      <c r="MBH7" s="3033"/>
      <c r="MBI7" s="3033"/>
      <c r="MBJ7" s="3033"/>
      <c r="MBK7" s="3033"/>
      <c r="MBL7" s="3033"/>
      <c r="MBM7" s="3033"/>
      <c r="MBN7" s="3033"/>
      <c r="MBO7" s="3033"/>
      <c r="MBP7" s="3033"/>
      <c r="MBQ7" s="3033"/>
      <c r="MBR7" s="3033"/>
      <c r="MBS7" s="3033"/>
      <c r="MBT7" s="3033"/>
      <c r="MBU7" s="3033"/>
      <c r="MBV7" s="3033"/>
      <c r="MBW7" s="3033"/>
      <c r="MBX7" s="3033"/>
      <c r="MBY7" s="3033"/>
      <c r="MBZ7" s="3033"/>
      <c r="MCA7" s="3033"/>
      <c r="MCB7" s="3033"/>
      <c r="MCC7" s="3033"/>
      <c r="MCD7" s="3033"/>
      <c r="MCE7" s="3033"/>
      <c r="MCF7" s="3033"/>
      <c r="MCG7" s="3033"/>
      <c r="MCH7" s="3033"/>
      <c r="MCI7" s="3033"/>
      <c r="MCJ7" s="3033"/>
      <c r="MCK7" s="3033"/>
      <c r="MCL7" s="3033"/>
      <c r="MCM7" s="3033"/>
      <c r="MCN7" s="3033"/>
      <c r="MCO7" s="3033"/>
      <c r="MCP7" s="3033"/>
      <c r="MCQ7" s="3033"/>
      <c r="MCR7" s="3033"/>
      <c r="MCS7" s="3033"/>
      <c r="MCT7" s="3033"/>
      <c r="MCU7" s="3033"/>
      <c r="MCV7" s="3033"/>
      <c r="MCW7" s="3033"/>
      <c r="MCX7" s="3033"/>
      <c r="MCY7" s="3033"/>
      <c r="MCZ7" s="3033"/>
      <c r="MDA7" s="3033"/>
      <c r="MDB7" s="3033"/>
      <c r="MDC7" s="3033"/>
      <c r="MDD7" s="3033"/>
      <c r="MDE7" s="3033"/>
      <c r="MDF7" s="3033"/>
      <c r="MDG7" s="3033"/>
      <c r="MDH7" s="3033"/>
      <c r="MDI7" s="3033"/>
      <c r="MDJ7" s="3033"/>
      <c r="MDK7" s="3033"/>
      <c r="MDL7" s="3033"/>
      <c r="MDM7" s="3033"/>
      <c r="MDN7" s="3033"/>
      <c r="MDO7" s="3033"/>
      <c r="MDP7" s="3033"/>
      <c r="MDQ7" s="3033"/>
      <c r="MDR7" s="3033"/>
      <c r="MDS7" s="3033"/>
      <c r="MDT7" s="3033"/>
      <c r="MDU7" s="3033"/>
      <c r="MDV7" s="3033"/>
      <c r="MDW7" s="3033"/>
      <c r="MDX7" s="3033"/>
      <c r="MDY7" s="3033"/>
      <c r="MDZ7" s="3033"/>
      <c r="MEA7" s="3033"/>
      <c r="MEB7" s="3033"/>
      <c r="MEC7" s="3033"/>
      <c r="MED7" s="3033"/>
      <c r="MEE7" s="3033"/>
      <c r="MEF7" s="3033"/>
      <c r="MEG7" s="3033"/>
      <c r="MEH7" s="3033"/>
      <c r="MEI7" s="3033"/>
      <c r="MEJ7" s="3033"/>
      <c r="MEK7" s="3033"/>
      <c r="MEL7" s="3033"/>
      <c r="MEM7" s="3033"/>
      <c r="MEN7" s="3033"/>
      <c r="MEO7" s="3033"/>
      <c r="MEP7" s="3033"/>
      <c r="MEQ7" s="3033"/>
      <c r="MER7" s="3033"/>
      <c r="MES7" s="3033"/>
      <c r="MET7" s="3033"/>
      <c r="MEU7" s="3033"/>
      <c r="MEV7" s="3033"/>
      <c r="MEW7" s="3033"/>
      <c r="MEX7" s="3033"/>
      <c r="MEY7" s="3033"/>
      <c r="MEZ7" s="3033"/>
      <c r="MFA7" s="3033"/>
      <c r="MFB7" s="3033"/>
      <c r="MFC7" s="3033"/>
      <c r="MFD7" s="3033"/>
      <c r="MFE7" s="3033"/>
      <c r="MFF7" s="3033"/>
      <c r="MFG7" s="3033"/>
      <c r="MFH7" s="3033"/>
      <c r="MFI7" s="3033"/>
      <c r="MFJ7" s="3033"/>
      <c r="MFK7" s="3033"/>
      <c r="MFL7" s="3033"/>
      <c r="MFM7" s="3033"/>
      <c r="MFN7" s="3033"/>
      <c r="MFO7" s="3033"/>
      <c r="MFP7" s="3033"/>
      <c r="MFQ7" s="3033"/>
      <c r="MFR7" s="3033"/>
      <c r="MFS7" s="3033"/>
      <c r="MFT7" s="3033"/>
      <c r="MFU7" s="3033"/>
      <c r="MFV7" s="3033"/>
      <c r="MFW7" s="3033"/>
      <c r="MFX7" s="3033"/>
      <c r="MFY7" s="3033"/>
      <c r="MFZ7" s="3033"/>
      <c r="MGA7" s="3033"/>
      <c r="MGB7" s="3033"/>
      <c r="MGC7" s="3033"/>
      <c r="MGD7" s="3033"/>
      <c r="MGE7" s="3033"/>
      <c r="MGF7" s="3033"/>
      <c r="MGG7" s="3033"/>
      <c r="MGH7" s="3033"/>
      <c r="MGI7" s="3033"/>
      <c r="MGJ7" s="3033"/>
      <c r="MGK7" s="3033"/>
      <c r="MGL7" s="3033"/>
      <c r="MGM7" s="3033"/>
      <c r="MGN7" s="3033"/>
      <c r="MGO7" s="3033"/>
      <c r="MGP7" s="3033"/>
      <c r="MGQ7" s="3033"/>
      <c r="MGR7" s="3033"/>
      <c r="MGS7" s="3033"/>
      <c r="MGT7" s="3033"/>
      <c r="MGU7" s="3033"/>
      <c r="MGV7" s="3033"/>
      <c r="MGW7" s="3033"/>
      <c r="MGX7" s="3033"/>
      <c r="MGY7" s="3033"/>
      <c r="MGZ7" s="3033"/>
      <c r="MHA7" s="3033"/>
      <c r="MHB7" s="3033"/>
      <c r="MHC7" s="3033"/>
      <c r="MHD7" s="3033"/>
      <c r="MHE7" s="3033"/>
      <c r="MHF7" s="3033"/>
      <c r="MHG7" s="3033"/>
      <c r="MHH7" s="3033"/>
      <c r="MHI7" s="3033"/>
      <c r="MHJ7" s="3033"/>
      <c r="MHK7" s="3033"/>
      <c r="MHL7" s="3033"/>
      <c r="MHM7" s="3033"/>
      <c r="MHN7" s="3033"/>
      <c r="MHO7" s="3033"/>
      <c r="MHP7" s="3033"/>
      <c r="MHQ7" s="3033"/>
      <c r="MHR7" s="3033"/>
      <c r="MHS7" s="3033"/>
      <c r="MHT7" s="3033"/>
      <c r="MHU7" s="3033"/>
      <c r="MHV7" s="3033"/>
      <c r="MHW7" s="3033"/>
      <c r="MHX7" s="3033"/>
      <c r="MHY7" s="3033"/>
      <c r="MHZ7" s="3033"/>
      <c r="MIA7" s="3033"/>
      <c r="MIB7" s="3033"/>
      <c r="MIC7" s="3033"/>
      <c r="MID7" s="3033"/>
      <c r="MIE7" s="3033"/>
      <c r="MIF7" s="3033"/>
      <c r="MIG7" s="3033"/>
      <c r="MIH7" s="3033"/>
      <c r="MII7" s="3033"/>
      <c r="MIJ7" s="3033"/>
      <c r="MIK7" s="3033"/>
      <c r="MIL7" s="3033"/>
      <c r="MIM7" s="3033"/>
      <c r="MIN7" s="3033"/>
      <c r="MIO7" s="3033"/>
      <c r="MIP7" s="3033"/>
      <c r="MIQ7" s="3033"/>
      <c r="MIR7" s="3033"/>
      <c r="MIS7" s="3033"/>
      <c r="MIT7" s="3033"/>
      <c r="MIU7" s="3033"/>
      <c r="MIV7" s="3033"/>
      <c r="MIW7" s="3033"/>
      <c r="MIX7" s="3033"/>
      <c r="MIY7" s="3033"/>
      <c r="MIZ7" s="3033"/>
      <c r="MJA7" s="3033"/>
      <c r="MJB7" s="3033"/>
      <c r="MJC7" s="3033"/>
      <c r="MJD7" s="3033"/>
      <c r="MJE7" s="3033"/>
      <c r="MJF7" s="3033"/>
      <c r="MJG7" s="3033"/>
      <c r="MJH7" s="3033"/>
      <c r="MJI7" s="3033"/>
      <c r="MJJ7" s="3033"/>
      <c r="MJK7" s="3033"/>
      <c r="MJL7" s="3033"/>
      <c r="MJM7" s="3033"/>
      <c r="MJN7" s="3033"/>
      <c r="MJO7" s="3033"/>
      <c r="MJP7" s="3033"/>
      <c r="MJQ7" s="3033"/>
      <c r="MJR7" s="3033"/>
      <c r="MJS7" s="3033"/>
      <c r="MJT7" s="3033"/>
      <c r="MJU7" s="3033"/>
      <c r="MJV7" s="3033"/>
      <c r="MJW7" s="3033"/>
      <c r="MJX7" s="3033"/>
      <c r="MJY7" s="3033"/>
      <c r="MJZ7" s="3033"/>
      <c r="MKA7" s="3033"/>
      <c r="MKB7" s="3033"/>
      <c r="MKC7" s="3033"/>
      <c r="MKD7" s="3033"/>
      <c r="MKE7" s="3033"/>
      <c r="MKF7" s="3033"/>
      <c r="MKG7" s="3033"/>
      <c r="MKH7" s="3033"/>
      <c r="MKI7" s="3033"/>
      <c r="MKJ7" s="3033"/>
      <c r="MKK7" s="3033"/>
      <c r="MKL7" s="3033"/>
      <c r="MKM7" s="3033"/>
      <c r="MKN7" s="3033"/>
      <c r="MKO7" s="3033"/>
      <c r="MKP7" s="3033"/>
      <c r="MKQ7" s="3033"/>
      <c r="MKR7" s="3033"/>
      <c r="MKS7" s="3033"/>
      <c r="MKT7" s="3033"/>
      <c r="MKU7" s="3033"/>
      <c r="MKV7" s="3033"/>
      <c r="MKW7" s="3033"/>
      <c r="MKX7" s="3033"/>
      <c r="MKY7" s="3033"/>
      <c r="MKZ7" s="3033"/>
      <c r="MLA7" s="3033"/>
      <c r="MLB7" s="3033"/>
      <c r="MLC7" s="3033"/>
      <c r="MLD7" s="3033"/>
      <c r="MLE7" s="3033"/>
      <c r="MLF7" s="3033"/>
      <c r="MLG7" s="3033"/>
      <c r="MLH7" s="3033"/>
      <c r="MLI7" s="3033"/>
      <c r="MLJ7" s="3033"/>
      <c r="MLK7" s="3033"/>
      <c r="MLL7" s="3033"/>
      <c r="MLM7" s="3033"/>
      <c r="MLN7" s="3033"/>
      <c r="MLO7" s="3033"/>
      <c r="MLP7" s="3033"/>
      <c r="MLQ7" s="3033"/>
      <c r="MLR7" s="3033"/>
      <c r="MLS7" s="3033"/>
      <c r="MLT7" s="3033"/>
      <c r="MLU7" s="3033"/>
      <c r="MLV7" s="3033"/>
      <c r="MLW7" s="3033"/>
      <c r="MLX7" s="3033"/>
      <c r="MLY7" s="3033"/>
      <c r="MLZ7" s="3033"/>
      <c r="MMA7" s="3033"/>
      <c r="MMB7" s="3033"/>
      <c r="MMC7" s="3033"/>
      <c r="MMD7" s="3033"/>
      <c r="MME7" s="3033"/>
      <c r="MMF7" s="3033"/>
      <c r="MMG7" s="3033"/>
      <c r="MMH7" s="3033"/>
      <c r="MMI7" s="3033"/>
      <c r="MMJ7" s="3033"/>
      <c r="MMK7" s="3033"/>
      <c r="MML7" s="3033"/>
      <c r="MMM7" s="3033"/>
      <c r="MMN7" s="3033"/>
      <c r="MMO7" s="3033"/>
      <c r="MMP7" s="3033"/>
      <c r="MMQ7" s="3033"/>
      <c r="MMR7" s="3033"/>
      <c r="MMS7" s="3033"/>
      <c r="MMT7" s="3033"/>
      <c r="MMU7" s="3033"/>
      <c r="MMV7" s="3033"/>
      <c r="MMW7" s="3033"/>
      <c r="MMX7" s="3033"/>
      <c r="MMY7" s="3033"/>
      <c r="MMZ7" s="3033"/>
      <c r="MNA7" s="3033"/>
      <c r="MNB7" s="3033"/>
      <c r="MNC7" s="3033"/>
      <c r="MND7" s="3033"/>
      <c r="MNE7" s="3033"/>
      <c r="MNF7" s="3033"/>
      <c r="MNG7" s="3033"/>
      <c r="MNH7" s="3033"/>
      <c r="MNI7" s="3033"/>
      <c r="MNJ7" s="3033"/>
      <c r="MNK7" s="3033"/>
      <c r="MNL7" s="3033"/>
      <c r="MNM7" s="3033"/>
      <c r="MNN7" s="3033"/>
      <c r="MNO7" s="3033"/>
      <c r="MNP7" s="3033"/>
      <c r="MNQ7" s="3033"/>
      <c r="MNR7" s="3033"/>
      <c r="MNS7" s="3033"/>
      <c r="MNT7" s="3033"/>
      <c r="MNU7" s="3033"/>
      <c r="MNV7" s="3033"/>
      <c r="MNW7" s="3033"/>
      <c r="MNX7" s="3033"/>
      <c r="MNY7" s="3033"/>
      <c r="MNZ7" s="3033"/>
      <c r="MOA7" s="3033"/>
      <c r="MOB7" s="3033"/>
      <c r="MOC7" s="3033"/>
      <c r="MOD7" s="3033"/>
      <c r="MOE7" s="3033"/>
      <c r="MOF7" s="3033"/>
      <c r="MOG7" s="3033"/>
      <c r="MOH7" s="3033"/>
      <c r="MOI7" s="3033"/>
      <c r="MOJ7" s="3033"/>
      <c r="MOK7" s="3033"/>
      <c r="MOL7" s="3033"/>
      <c r="MOM7" s="3033"/>
      <c r="MON7" s="3033"/>
      <c r="MOO7" s="3033"/>
      <c r="MOP7" s="3033"/>
      <c r="MOQ7" s="3033"/>
      <c r="MOR7" s="3033"/>
      <c r="MOS7" s="3033"/>
      <c r="MOT7" s="3033"/>
      <c r="MOU7" s="3033"/>
      <c r="MOV7" s="3033"/>
      <c r="MOW7" s="3033"/>
      <c r="MOX7" s="3033"/>
      <c r="MOY7" s="3033"/>
      <c r="MOZ7" s="3033"/>
      <c r="MPA7" s="3033"/>
      <c r="MPB7" s="3033"/>
      <c r="MPC7" s="3033"/>
      <c r="MPD7" s="3033"/>
      <c r="MPE7" s="3033"/>
      <c r="MPF7" s="3033"/>
      <c r="MPG7" s="3033"/>
      <c r="MPH7" s="3033"/>
      <c r="MPI7" s="3033"/>
      <c r="MPJ7" s="3033"/>
      <c r="MPK7" s="3033"/>
      <c r="MPL7" s="3033"/>
      <c r="MPM7" s="3033"/>
      <c r="MPN7" s="3033"/>
      <c r="MPO7" s="3033"/>
      <c r="MPP7" s="3033"/>
      <c r="MPQ7" s="3033"/>
      <c r="MPR7" s="3033"/>
      <c r="MPS7" s="3033"/>
      <c r="MPT7" s="3033"/>
      <c r="MPU7" s="3033"/>
      <c r="MPV7" s="3033"/>
      <c r="MPW7" s="3033"/>
      <c r="MPX7" s="3033"/>
      <c r="MPY7" s="3033"/>
      <c r="MPZ7" s="3033"/>
      <c r="MQA7" s="3033"/>
      <c r="MQB7" s="3033"/>
      <c r="MQC7" s="3033"/>
      <c r="MQD7" s="3033"/>
      <c r="MQE7" s="3033"/>
      <c r="MQF7" s="3033"/>
      <c r="MQG7" s="3033"/>
      <c r="MQH7" s="3033"/>
      <c r="MQI7" s="3033"/>
      <c r="MQJ7" s="3033"/>
      <c r="MQK7" s="3033"/>
      <c r="MQL7" s="3033"/>
      <c r="MQM7" s="3033"/>
      <c r="MQN7" s="3033"/>
      <c r="MQO7" s="3033"/>
      <c r="MQP7" s="3033"/>
      <c r="MQQ7" s="3033"/>
      <c r="MQR7" s="3033"/>
      <c r="MQS7" s="3033"/>
      <c r="MQT7" s="3033"/>
      <c r="MQU7" s="3033"/>
      <c r="MQV7" s="3033"/>
      <c r="MQW7" s="3033"/>
      <c r="MQX7" s="3033"/>
      <c r="MQY7" s="3033"/>
      <c r="MQZ7" s="3033"/>
      <c r="MRA7" s="3033"/>
      <c r="MRB7" s="3033"/>
      <c r="MRC7" s="3033"/>
      <c r="MRD7" s="3033"/>
      <c r="MRE7" s="3033"/>
      <c r="MRF7" s="3033"/>
      <c r="MRG7" s="3033"/>
      <c r="MRH7" s="3033"/>
      <c r="MRI7" s="3033"/>
      <c r="MRJ7" s="3033"/>
      <c r="MRK7" s="3033"/>
      <c r="MRL7" s="3033"/>
      <c r="MRM7" s="3033"/>
      <c r="MRN7" s="3033"/>
      <c r="MRO7" s="3033"/>
      <c r="MRP7" s="3033"/>
      <c r="MRQ7" s="3033"/>
      <c r="MRR7" s="3033"/>
      <c r="MRS7" s="3033"/>
      <c r="MRT7" s="3033"/>
      <c r="MRU7" s="3033"/>
      <c r="MRV7" s="3033"/>
      <c r="MRW7" s="3033"/>
      <c r="MRX7" s="3033"/>
      <c r="MRY7" s="3033"/>
      <c r="MRZ7" s="3033"/>
      <c r="MSA7" s="3033"/>
      <c r="MSB7" s="3033"/>
      <c r="MSC7" s="3033"/>
      <c r="MSD7" s="3033"/>
      <c r="MSE7" s="3033"/>
      <c r="MSF7" s="3033"/>
      <c r="MSG7" s="3033"/>
      <c r="MSH7" s="3033"/>
      <c r="MSI7" s="3033"/>
      <c r="MSJ7" s="3033"/>
      <c r="MSK7" s="3033"/>
      <c r="MSL7" s="3033"/>
      <c r="MSM7" s="3033"/>
      <c r="MSN7" s="3033"/>
      <c r="MSO7" s="3033"/>
      <c r="MSP7" s="3033"/>
      <c r="MSQ7" s="3033"/>
      <c r="MSR7" s="3033"/>
      <c r="MSS7" s="3033"/>
      <c r="MST7" s="3033"/>
      <c r="MSU7" s="3033"/>
      <c r="MSV7" s="3033"/>
      <c r="MSW7" s="3033"/>
      <c r="MSX7" s="3033"/>
      <c r="MSY7" s="3033"/>
      <c r="MSZ7" s="3033"/>
      <c r="MTA7" s="3033"/>
      <c r="MTB7" s="3033"/>
      <c r="MTC7" s="3033"/>
      <c r="MTD7" s="3033"/>
      <c r="MTE7" s="3033"/>
      <c r="MTF7" s="3033"/>
      <c r="MTG7" s="3033"/>
      <c r="MTH7" s="3033"/>
      <c r="MTI7" s="3033"/>
      <c r="MTJ7" s="3033"/>
      <c r="MTK7" s="3033"/>
      <c r="MTL7" s="3033"/>
      <c r="MTM7" s="3033"/>
      <c r="MTN7" s="3033"/>
      <c r="MTO7" s="3033"/>
      <c r="MTP7" s="3033"/>
      <c r="MTQ7" s="3033"/>
      <c r="MTR7" s="3033"/>
      <c r="MTS7" s="3033"/>
      <c r="MTT7" s="3033"/>
      <c r="MTU7" s="3033"/>
      <c r="MTV7" s="3033"/>
      <c r="MTW7" s="3033"/>
      <c r="MTX7" s="3033"/>
      <c r="MTY7" s="3033"/>
      <c r="MTZ7" s="3033"/>
      <c r="MUA7" s="3033"/>
      <c r="MUB7" s="3033"/>
      <c r="MUC7" s="3033"/>
      <c r="MUD7" s="3033"/>
      <c r="MUE7" s="3033"/>
      <c r="MUF7" s="3033"/>
      <c r="MUG7" s="3033"/>
      <c r="MUH7" s="3033"/>
      <c r="MUI7" s="3033"/>
      <c r="MUJ7" s="3033"/>
      <c r="MUK7" s="3033"/>
      <c r="MUL7" s="3033"/>
      <c r="MUM7" s="3033"/>
      <c r="MUN7" s="3033"/>
      <c r="MUO7" s="3033"/>
      <c r="MUP7" s="3033"/>
      <c r="MUQ7" s="3033"/>
      <c r="MUR7" s="3033"/>
      <c r="MUS7" s="3033"/>
      <c r="MUT7" s="3033"/>
      <c r="MUU7" s="3033"/>
      <c r="MUV7" s="3033"/>
      <c r="MUW7" s="3033"/>
      <c r="MUX7" s="3033"/>
      <c r="MUY7" s="3033"/>
      <c r="MUZ7" s="3033"/>
      <c r="MVA7" s="3033"/>
      <c r="MVB7" s="3033"/>
      <c r="MVC7" s="3033"/>
      <c r="MVD7" s="3033"/>
      <c r="MVE7" s="3033"/>
      <c r="MVF7" s="3033"/>
      <c r="MVG7" s="3033"/>
      <c r="MVH7" s="3033"/>
      <c r="MVI7" s="3033"/>
      <c r="MVJ7" s="3033"/>
      <c r="MVK7" s="3033"/>
      <c r="MVL7" s="3033"/>
      <c r="MVM7" s="3033"/>
      <c r="MVN7" s="3033"/>
      <c r="MVO7" s="3033"/>
      <c r="MVP7" s="3033"/>
      <c r="MVQ7" s="3033"/>
      <c r="MVR7" s="3033"/>
      <c r="MVS7" s="3033"/>
      <c r="MVT7" s="3033"/>
      <c r="MVU7" s="3033"/>
      <c r="MVV7" s="3033"/>
      <c r="MVW7" s="3033"/>
      <c r="MVX7" s="3033"/>
      <c r="MVY7" s="3033"/>
      <c r="MVZ7" s="3033"/>
      <c r="MWA7" s="3033"/>
      <c r="MWB7" s="3033"/>
      <c r="MWC7" s="3033"/>
      <c r="MWD7" s="3033"/>
      <c r="MWE7" s="3033"/>
      <c r="MWF7" s="3033"/>
      <c r="MWG7" s="3033"/>
      <c r="MWH7" s="3033"/>
      <c r="MWI7" s="3033"/>
      <c r="MWJ7" s="3033"/>
      <c r="MWK7" s="3033"/>
      <c r="MWL7" s="3033"/>
      <c r="MWM7" s="3033"/>
      <c r="MWN7" s="3033"/>
      <c r="MWO7" s="3033"/>
      <c r="MWP7" s="3033"/>
      <c r="MWQ7" s="3033"/>
      <c r="MWR7" s="3033"/>
      <c r="MWS7" s="3033"/>
      <c r="MWT7" s="3033"/>
      <c r="MWU7" s="3033"/>
      <c r="MWV7" s="3033"/>
      <c r="MWW7" s="3033"/>
      <c r="MWX7" s="3033"/>
      <c r="MWY7" s="3033"/>
      <c r="MWZ7" s="3033"/>
      <c r="MXA7" s="3033"/>
      <c r="MXB7" s="3033"/>
      <c r="MXC7" s="3033"/>
      <c r="MXD7" s="3033"/>
      <c r="MXE7" s="3033"/>
      <c r="MXF7" s="3033"/>
      <c r="MXG7" s="3033"/>
      <c r="MXH7" s="3033"/>
      <c r="MXI7" s="3033"/>
      <c r="MXJ7" s="3033"/>
      <c r="MXK7" s="3033"/>
      <c r="MXL7" s="3033"/>
      <c r="MXM7" s="3033"/>
      <c r="MXN7" s="3033"/>
      <c r="MXO7" s="3033"/>
      <c r="MXP7" s="3033"/>
      <c r="MXQ7" s="3033"/>
      <c r="MXR7" s="3033"/>
      <c r="MXS7" s="3033"/>
      <c r="MXT7" s="3033"/>
      <c r="MXU7" s="3033"/>
      <c r="MXV7" s="3033"/>
      <c r="MXW7" s="3033"/>
      <c r="MXX7" s="3033"/>
      <c r="MXY7" s="3033"/>
      <c r="MXZ7" s="3033"/>
      <c r="MYA7" s="3033"/>
      <c r="MYB7" s="3033"/>
      <c r="MYC7" s="3033"/>
      <c r="MYD7" s="3033"/>
      <c r="MYE7" s="3033"/>
      <c r="MYF7" s="3033"/>
      <c r="MYG7" s="3033"/>
      <c r="MYH7" s="3033"/>
      <c r="MYI7" s="3033"/>
      <c r="MYJ7" s="3033"/>
      <c r="MYK7" s="3033"/>
      <c r="MYL7" s="3033"/>
      <c r="MYM7" s="3033"/>
      <c r="MYN7" s="3033"/>
      <c r="MYO7" s="3033"/>
      <c r="MYP7" s="3033"/>
      <c r="MYQ7" s="3033"/>
      <c r="MYR7" s="3033"/>
      <c r="MYS7" s="3033"/>
      <c r="MYT7" s="3033"/>
      <c r="MYU7" s="3033"/>
      <c r="MYV7" s="3033"/>
      <c r="MYW7" s="3033"/>
      <c r="MYX7" s="3033"/>
      <c r="MYY7" s="3033"/>
      <c r="MYZ7" s="3033"/>
      <c r="MZA7" s="3033"/>
      <c r="MZB7" s="3033"/>
      <c r="MZC7" s="3033"/>
      <c r="MZD7" s="3033"/>
      <c r="MZE7" s="3033"/>
      <c r="MZF7" s="3033"/>
      <c r="MZG7" s="3033"/>
      <c r="MZH7" s="3033"/>
      <c r="MZI7" s="3033"/>
      <c r="MZJ7" s="3033"/>
      <c r="MZK7" s="3033"/>
      <c r="MZL7" s="3033"/>
      <c r="MZM7" s="3033"/>
      <c r="MZN7" s="3033"/>
      <c r="MZO7" s="3033"/>
      <c r="MZP7" s="3033"/>
      <c r="MZQ7" s="3033"/>
      <c r="MZR7" s="3033"/>
      <c r="MZS7" s="3033"/>
      <c r="MZT7" s="3033"/>
      <c r="MZU7" s="3033"/>
      <c r="MZV7" s="3033"/>
      <c r="MZW7" s="3033"/>
      <c r="MZX7" s="3033"/>
      <c r="MZY7" s="3033"/>
      <c r="MZZ7" s="3033"/>
      <c r="NAA7" s="3033"/>
      <c r="NAB7" s="3033"/>
      <c r="NAC7" s="3033"/>
      <c r="NAD7" s="3033"/>
      <c r="NAE7" s="3033"/>
      <c r="NAF7" s="3033"/>
      <c r="NAG7" s="3033"/>
      <c r="NAH7" s="3033"/>
      <c r="NAI7" s="3033"/>
      <c r="NAJ7" s="3033"/>
      <c r="NAK7" s="3033"/>
      <c r="NAL7" s="3033"/>
      <c r="NAM7" s="3033"/>
      <c r="NAN7" s="3033"/>
      <c r="NAO7" s="3033"/>
      <c r="NAP7" s="3033"/>
      <c r="NAQ7" s="3033"/>
      <c r="NAR7" s="3033"/>
      <c r="NAS7" s="3033"/>
      <c r="NAT7" s="3033"/>
      <c r="NAU7" s="3033"/>
      <c r="NAV7" s="3033"/>
      <c r="NAW7" s="3033"/>
      <c r="NAX7" s="3033"/>
      <c r="NAY7" s="3033"/>
      <c r="NAZ7" s="3033"/>
      <c r="NBA7" s="3033"/>
      <c r="NBB7" s="3033"/>
      <c r="NBC7" s="3033"/>
      <c r="NBD7" s="3033"/>
      <c r="NBE7" s="3033"/>
      <c r="NBF7" s="3033"/>
      <c r="NBG7" s="3033"/>
      <c r="NBH7" s="3033"/>
      <c r="NBI7" s="3033"/>
      <c r="NBJ7" s="3033"/>
      <c r="NBK7" s="3033"/>
      <c r="NBL7" s="3033"/>
      <c r="NBM7" s="3033"/>
      <c r="NBN7" s="3033"/>
      <c r="NBO7" s="3033"/>
      <c r="NBP7" s="3033"/>
      <c r="NBQ7" s="3033"/>
      <c r="NBR7" s="3033"/>
      <c r="NBS7" s="3033"/>
      <c r="NBT7" s="3033"/>
      <c r="NBU7" s="3033"/>
      <c r="NBV7" s="3033"/>
      <c r="NBW7" s="3033"/>
      <c r="NBX7" s="3033"/>
      <c r="NBY7" s="3033"/>
      <c r="NBZ7" s="3033"/>
      <c r="NCA7" s="3033"/>
      <c r="NCB7" s="3033"/>
      <c r="NCC7" s="3033"/>
      <c r="NCD7" s="3033"/>
      <c r="NCE7" s="3033"/>
      <c r="NCF7" s="3033"/>
      <c r="NCG7" s="3033"/>
      <c r="NCH7" s="3033"/>
      <c r="NCI7" s="3033"/>
      <c r="NCJ7" s="3033"/>
      <c r="NCK7" s="3033"/>
      <c r="NCL7" s="3033"/>
      <c r="NCM7" s="3033"/>
      <c r="NCN7" s="3033"/>
      <c r="NCO7" s="3033"/>
      <c r="NCP7" s="3033"/>
      <c r="NCQ7" s="3033"/>
      <c r="NCR7" s="3033"/>
      <c r="NCS7" s="3033"/>
      <c r="NCT7" s="3033"/>
      <c r="NCU7" s="3033"/>
      <c r="NCV7" s="3033"/>
      <c r="NCW7" s="3033"/>
      <c r="NCX7" s="3033"/>
      <c r="NCY7" s="3033"/>
      <c r="NCZ7" s="3033"/>
      <c r="NDA7" s="3033"/>
      <c r="NDB7" s="3033"/>
      <c r="NDC7" s="3033"/>
      <c r="NDD7" s="3033"/>
      <c r="NDE7" s="3033"/>
      <c r="NDF7" s="3033"/>
      <c r="NDG7" s="3033"/>
      <c r="NDH7" s="3033"/>
      <c r="NDI7" s="3033"/>
      <c r="NDJ7" s="3033"/>
      <c r="NDK7" s="3033"/>
      <c r="NDL7" s="3033"/>
      <c r="NDM7" s="3033"/>
      <c r="NDN7" s="3033"/>
      <c r="NDO7" s="3033"/>
      <c r="NDP7" s="3033"/>
      <c r="NDQ7" s="3033"/>
      <c r="NDR7" s="3033"/>
      <c r="NDS7" s="3033"/>
      <c r="NDT7" s="3033"/>
      <c r="NDU7" s="3033"/>
      <c r="NDV7" s="3033"/>
      <c r="NDW7" s="3033"/>
      <c r="NDX7" s="3033"/>
      <c r="NDY7" s="3033"/>
      <c r="NDZ7" s="3033"/>
      <c r="NEA7" s="3033"/>
      <c r="NEB7" s="3033"/>
      <c r="NEC7" s="3033"/>
      <c r="NED7" s="3033"/>
      <c r="NEE7" s="3033"/>
      <c r="NEF7" s="3033"/>
      <c r="NEG7" s="3033"/>
      <c r="NEH7" s="3033"/>
      <c r="NEI7" s="3033"/>
      <c r="NEJ7" s="3033"/>
      <c r="NEK7" s="3033"/>
      <c r="NEL7" s="3033"/>
      <c r="NEM7" s="3033"/>
      <c r="NEN7" s="3033"/>
      <c r="NEO7" s="3033"/>
      <c r="NEP7" s="3033"/>
      <c r="NEQ7" s="3033"/>
      <c r="NER7" s="3033"/>
      <c r="NES7" s="3033"/>
      <c r="NET7" s="3033"/>
      <c r="NEU7" s="3033"/>
      <c r="NEV7" s="3033"/>
      <c r="NEW7" s="3033"/>
      <c r="NEX7" s="3033"/>
      <c r="NEY7" s="3033"/>
      <c r="NEZ7" s="3033"/>
      <c r="NFA7" s="3033"/>
      <c r="NFB7" s="3033"/>
      <c r="NFC7" s="3033"/>
      <c r="NFD7" s="3033"/>
      <c r="NFE7" s="3033"/>
      <c r="NFF7" s="3033"/>
      <c r="NFG7" s="3033"/>
      <c r="NFH7" s="3033"/>
      <c r="NFI7" s="3033"/>
      <c r="NFJ7" s="3033"/>
      <c r="NFK7" s="3033"/>
      <c r="NFL7" s="3033"/>
      <c r="NFM7" s="3033"/>
      <c r="NFN7" s="3033"/>
      <c r="NFO7" s="3033"/>
      <c r="NFP7" s="3033"/>
      <c r="NFQ7" s="3033"/>
      <c r="NFR7" s="3033"/>
      <c r="NFS7" s="3033"/>
      <c r="NFT7" s="3033"/>
      <c r="NFU7" s="3033"/>
      <c r="NFV7" s="3033"/>
      <c r="NFW7" s="3033"/>
      <c r="NFX7" s="3033"/>
      <c r="NFY7" s="3033"/>
      <c r="NFZ7" s="3033"/>
      <c r="NGA7" s="3033"/>
      <c r="NGB7" s="3033"/>
      <c r="NGC7" s="3033"/>
      <c r="NGD7" s="3033"/>
      <c r="NGE7" s="3033"/>
      <c r="NGF7" s="3033"/>
      <c r="NGG7" s="3033"/>
      <c r="NGH7" s="3033"/>
      <c r="NGI7" s="3033"/>
      <c r="NGJ7" s="3033"/>
      <c r="NGK7" s="3033"/>
      <c r="NGL7" s="3033"/>
      <c r="NGM7" s="3033"/>
      <c r="NGN7" s="3033"/>
      <c r="NGO7" s="3033"/>
      <c r="NGP7" s="3033"/>
      <c r="NGQ7" s="3033"/>
      <c r="NGR7" s="3033"/>
      <c r="NGS7" s="3033"/>
      <c r="NGT7" s="3033"/>
      <c r="NGU7" s="3033"/>
      <c r="NGV7" s="3033"/>
      <c r="NGW7" s="3033"/>
      <c r="NGX7" s="3033"/>
      <c r="NGY7" s="3033"/>
      <c r="NGZ7" s="3033"/>
      <c r="NHA7" s="3033"/>
      <c r="NHB7" s="3033"/>
      <c r="NHC7" s="3033"/>
      <c r="NHD7" s="3033"/>
      <c r="NHE7" s="3033"/>
      <c r="NHF7" s="3033"/>
      <c r="NHG7" s="3033"/>
      <c r="NHH7" s="3033"/>
      <c r="NHI7" s="3033"/>
      <c r="NHJ7" s="3033"/>
      <c r="NHK7" s="3033"/>
      <c r="NHL7" s="3033"/>
      <c r="NHM7" s="3033"/>
      <c r="NHN7" s="3033"/>
      <c r="NHO7" s="3033"/>
      <c r="NHP7" s="3033"/>
      <c r="NHQ7" s="3033"/>
      <c r="NHR7" s="3033"/>
      <c r="NHS7" s="3033"/>
      <c r="NHT7" s="3033"/>
      <c r="NHU7" s="3033"/>
      <c r="NHV7" s="3033"/>
      <c r="NHW7" s="3033"/>
      <c r="NHX7" s="3033"/>
      <c r="NHY7" s="3033"/>
      <c r="NHZ7" s="3033"/>
      <c r="NIA7" s="3033"/>
      <c r="NIB7" s="3033"/>
      <c r="NIC7" s="3033"/>
      <c r="NID7" s="3033"/>
      <c r="NIE7" s="3033"/>
      <c r="NIF7" s="3033"/>
      <c r="NIG7" s="3033"/>
      <c r="NIH7" s="3033"/>
      <c r="NII7" s="3033"/>
      <c r="NIJ7" s="3033"/>
      <c r="NIK7" s="3033"/>
      <c r="NIL7" s="3033"/>
      <c r="NIM7" s="3033"/>
      <c r="NIN7" s="3033"/>
      <c r="NIO7" s="3033"/>
      <c r="NIP7" s="3033"/>
      <c r="NIQ7" s="3033"/>
      <c r="NIR7" s="3033"/>
      <c r="NIS7" s="3033"/>
      <c r="NIT7" s="3033"/>
      <c r="NIU7" s="3033"/>
      <c r="NIV7" s="3033"/>
      <c r="NIW7" s="3033"/>
      <c r="NIX7" s="3033"/>
      <c r="NIY7" s="3033"/>
      <c r="NIZ7" s="3033"/>
      <c r="NJA7" s="3033"/>
      <c r="NJB7" s="3033"/>
      <c r="NJC7" s="3033"/>
      <c r="NJD7" s="3033"/>
      <c r="NJE7" s="3033"/>
      <c r="NJF7" s="3033"/>
      <c r="NJG7" s="3033"/>
      <c r="NJH7" s="3033"/>
      <c r="NJI7" s="3033"/>
      <c r="NJJ7" s="3033"/>
      <c r="NJK7" s="3033"/>
      <c r="NJL7" s="3033"/>
      <c r="NJM7" s="3033"/>
      <c r="NJN7" s="3033"/>
      <c r="NJO7" s="3033"/>
      <c r="NJP7" s="3033"/>
      <c r="NJQ7" s="3033"/>
      <c r="NJR7" s="3033"/>
      <c r="NJS7" s="3033"/>
      <c r="NJT7" s="3033"/>
      <c r="NJU7" s="3033"/>
      <c r="NJV7" s="3033"/>
      <c r="NJW7" s="3033"/>
      <c r="NJX7" s="3033"/>
      <c r="NJY7" s="3033"/>
      <c r="NJZ7" s="3033"/>
      <c r="NKA7" s="3033"/>
      <c r="NKB7" s="3033"/>
      <c r="NKC7" s="3033"/>
      <c r="NKD7" s="3033"/>
      <c r="NKE7" s="3033"/>
      <c r="NKF7" s="3033"/>
      <c r="NKG7" s="3033"/>
      <c r="NKH7" s="3033"/>
      <c r="NKI7" s="3033"/>
      <c r="NKJ7" s="3033"/>
      <c r="NKK7" s="3033"/>
      <c r="NKL7" s="3033"/>
      <c r="NKM7" s="3033"/>
      <c r="NKN7" s="3033"/>
      <c r="NKO7" s="3033"/>
      <c r="NKP7" s="3033"/>
      <c r="NKQ7" s="3033"/>
      <c r="NKR7" s="3033"/>
      <c r="NKS7" s="3033"/>
      <c r="NKT7" s="3033"/>
      <c r="NKU7" s="3033"/>
      <c r="NKV7" s="3033"/>
      <c r="NKW7" s="3033"/>
      <c r="NKX7" s="3033"/>
      <c r="NKY7" s="3033"/>
      <c r="NKZ7" s="3033"/>
      <c r="NLA7" s="3033"/>
      <c r="NLB7" s="3033"/>
      <c r="NLC7" s="3033"/>
      <c r="NLD7" s="3033"/>
      <c r="NLE7" s="3033"/>
      <c r="NLF7" s="3033"/>
      <c r="NLG7" s="3033"/>
      <c r="NLH7" s="3033"/>
      <c r="NLI7" s="3033"/>
      <c r="NLJ7" s="3033"/>
      <c r="NLK7" s="3033"/>
      <c r="NLL7" s="3033"/>
      <c r="NLM7" s="3033"/>
      <c r="NLN7" s="3033"/>
      <c r="NLO7" s="3033"/>
      <c r="NLP7" s="3033"/>
      <c r="NLQ7" s="3033"/>
      <c r="NLR7" s="3033"/>
      <c r="NLS7" s="3033"/>
      <c r="NLT7" s="3033"/>
      <c r="NLU7" s="3033"/>
      <c r="NLV7" s="3033"/>
      <c r="NLW7" s="3033"/>
      <c r="NLX7" s="3033"/>
      <c r="NLY7" s="3033"/>
      <c r="NLZ7" s="3033"/>
      <c r="NMA7" s="3033"/>
      <c r="NMB7" s="3033"/>
      <c r="NMC7" s="3033"/>
      <c r="NMD7" s="3033"/>
      <c r="NME7" s="3033"/>
      <c r="NMF7" s="3033"/>
      <c r="NMG7" s="3033"/>
      <c r="NMH7" s="3033"/>
      <c r="NMI7" s="3033"/>
      <c r="NMJ7" s="3033"/>
      <c r="NMK7" s="3033"/>
      <c r="NML7" s="3033"/>
      <c r="NMM7" s="3033"/>
      <c r="NMN7" s="3033"/>
      <c r="NMO7" s="3033"/>
      <c r="NMP7" s="3033"/>
      <c r="NMQ7" s="3033"/>
      <c r="NMR7" s="3033"/>
      <c r="NMS7" s="3033"/>
      <c r="NMT7" s="3033"/>
      <c r="NMU7" s="3033"/>
      <c r="NMV7" s="3033"/>
      <c r="NMW7" s="3033"/>
      <c r="NMX7" s="3033"/>
      <c r="NMY7" s="3033"/>
      <c r="NMZ7" s="3033"/>
      <c r="NNA7" s="3033"/>
      <c r="NNB7" s="3033"/>
      <c r="NNC7" s="3033"/>
      <c r="NND7" s="3033"/>
      <c r="NNE7" s="3033"/>
      <c r="NNF7" s="3033"/>
      <c r="NNG7" s="3033"/>
      <c r="NNH7" s="3033"/>
      <c r="NNI7" s="3033"/>
      <c r="NNJ7" s="3033"/>
      <c r="NNK7" s="3033"/>
      <c r="NNL7" s="3033"/>
      <c r="NNM7" s="3033"/>
      <c r="NNN7" s="3033"/>
      <c r="NNO7" s="3033"/>
      <c r="NNP7" s="3033"/>
      <c r="NNQ7" s="3033"/>
      <c r="NNR7" s="3033"/>
      <c r="NNS7" s="3033"/>
      <c r="NNT7" s="3033"/>
      <c r="NNU7" s="3033"/>
      <c r="NNV7" s="3033"/>
      <c r="NNW7" s="3033"/>
      <c r="NNX7" s="3033"/>
      <c r="NNY7" s="3033"/>
      <c r="NNZ7" s="3033"/>
      <c r="NOA7" s="3033"/>
      <c r="NOB7" s="3033"/>
      <c r="NOC7" s="3033"/>
      <c r="NOD7" s="3033"/>
      <c r="NOE7" s="3033"/>
      <c r="NOF7" s="3033"/>
      <c r="NOG7" s="3033"/>
      <c r="NOH7" s="3033"/>
      <c r="NOI7" s="3033"/>
      <c r="NOJ7" s="3033"/>
      <c r="NOK7" s="3033"/>
      <c r="NOL7" s="3033"/>
      <c r="NOM7" s="3033"/>
      <c r="NON7" s="3033"/>
      <c r="NOO7" s="3033"/>
      <c r="NOP7" s="3033"/>
      <c r="NOQ7" s="3033"/>
      <c r="NOR7" s="3033"/>
      <c r="NOS7" s="3033"/>
      <c r="NOT7" s="3033"/>
      <c r="NOU7" s="3033"/>
      <c r="NOV7" s="3033"/>
      <c r="NOW7" s="3033"/>
      <c r="NOX7" s="3033"/>
      <c r="NOY7" s="3033"/>
      <c r="NOZ7" s="3033"/>
      <c r="NPA7" s="3033"/>
      <c r="NPB7" s="3033"/>
      <c r="NPC7" s="3033"/>
      <c r="NPD7" s="3033"/>
      <c r="NPE7" s="3033"/>
      <c r="NPF7" s="3033"/>
      <c r="NPG7" s="3033"/>
      <c r="NPH7" s="3033"/>
      <c r="NPI7" s="3033"/>
      <c r="NPJ7" s="3033"/>
      <c r="NPK7" s="3033"/>
      <c r="NPL7" s="3033"/>
      <c r="NPM7" s="3033"/>
      <c r="NPN7" s="3033"/>
      <c r="NPO7" s="3033"/>
      <c r="NPP7" s="3033"/>
      <c r="NPQ7" s="3033"/>
      <c r="NPR7" s="3033"/>
      <c r="NPS7" s="3033"/>
      <c r="NPT7" s="3033"/>
      <c r="NPU7" s="3033"/>
      <c r="NPV7" s="3033"/>
      <c r="NPW7" s="3033"/>
      <c r="NPX7" s="3033"/>
      <c r="NPY7" s="3033"/>
      <c r="NPZ7" s="3033"/>
      <c r="NQA7" s="3033"/>
      <c r="NQB7" s="3033"/>
      <c r="NQC7" s="3033"/>
      <c r="NQD7" s="3033"/>
      <c r="NQE7" s="3033"/>
      <c r="NQF7" s="3033"/>
      <c r="NQG7" s="3033"/>
      <c r="NQH7" s="3033"/>
      <c r="NQI7" s="3033"/>
      <c r="NQJ7" s="3033"/>
      <c r="NQK7" s="3033"/>
      <c r="NQL7" s="3033"/>
      <c r="NQM7" s="3033"/>
      <c r="NQN7" s="3033"/>
      <c r="NQO7" s="3033"/>
      <c r="NQP7" s="3033"/>
      <c r="NQQ7" s="3033"/>
      <c r="NQR7" s="3033"/>
      <c r="NQS7" s="3033"/>
      <c r="NQT7" s="3033"/>
      <c r="NQU7" s="3033"/>
      <c r="NQV7" s="3033"/>
      <c r="NQW7" s="3033"/>
      <c r="NQX7" s="3033"/>
      <c r="NQY7" s="3033"/>
      <c r="NQZ7" s="3033"/>
      <c r="NRA7" s="3033"/>
      <c r="NRB7" s="3033"/>
      <c r="NRC7" s="3033"/>
      <c r="NRD7" s="3033"/>
      <c r="NRE7" s="3033"/>
      <c r="NRF7" s="3033"/>
      <c r="NRG7" s="3033"/>
      <c r="NRH7" s="3033"/>
      <c r="NRI7" s="3033"/>
      <c r="NRJ7" s="3033"/>
      <c r="NRK7" s="3033"/>
      <c r="NRL7" s="3033"/>
      <c r="NRM7" s="3033"/>
      <c r="NRN7" s="3033"/>
      <c r="NRO7" s="3033"/>
      <c r="NRP7" s="3033"/>
      <c r="NRQ7" s="3033"/>
      <c r="NRR7" s="3033"/>
      <c r="NRS7" s="3033"/>
      <c r="NRT7" s="3033"/>
      <c r="NRU7" s="3033"/>
      <c r="NRV7" s="3033"/>
      <c r="NRW7" s="3033"/>
      <c r="NRX7" s="3033"/>
      <c r="NRY7" s="3033"/>
      <c r="NRZ7" s="3033"/>
      <c r="NSA7" s="3033"/>
      <c r="NSB7" s="3033"/>
      <c r="NSC7" s="3033"/>
      <c r="NSD7" s="3033"/>
      <c r="NSE7" s="3033"/>
      <c r="NSF7" s="3033"/>
      <c r="NSG7" s="3033"/>
      <c r="NSH7" s="3033"/>
      <c r="NSI7" s="3033"/>
      <c r="NSJ7" s="3033"/>
      <c r="NSK7" s="3033"/>
      <c r="NSL7" s="3033"/>
      <c r="NSM7" s="3033"/>
      <c r="NSN7" s="3033"/>
      <c r="NSO7" s="3033"/>
      <c r="NSP7" s="3033"/>
      <c r="NSQ7" s="3033"/>
      <c r="NSR7" s="3033"/>
      <c r="NSS7" s="3033"/>
      <c r="NST7" s="3033"/>
      <c r="NSU7" s="3033"/>
      <c r="NSV7" s="3033"/>
      <c r="NSW7" s="3033"/>
      <c r="NSX7" s="3033"/>
      <c r="NSY7" s="3033"/>
      <c r="NSZ7" s="3033"/>
      <c r="NTA7" s="3033"/>
      <c r="NTB7" s="3033"/>
      <c r="NTC7" s="3033"/>
      <c r="NTD7" s="3033"/>
      <c r="NTE7" s="3033"/>
      <c r="NTF7" s="3033"/>
      <c r="NTG7" s="3033"/>
      <c r="NTH7" s="3033"/>
      <c r="NTI7" s="3033"/>
      <c r="NTJ7" s="3033"/>
      <c r="NTK7" s="3033"/>
      <c r="NTL7" s="3033"/>
      <c r="NTM7" s="3033"/>
      <c r="NTN7" s="3033"/>
      <c r="NTO7" s="3033"/>
      <c r="NTP7" s="3033"/>
      <c r="NTQ7" s="3033"/>
      <c r="NTR7" s="3033"/>
      <c r="NTS7" s="3033"/>
      <c r="NTT7" s="3033"/>
      <c r="NTU7" s="3033"/>
      <c r="NTV7" s="3033"/>
      <c r="NTW7" s="3033"/>
      <c r="NTX7" s="3033"/>
      <c r="NTY7" s="3033"/>
      <c r="NTZ7" s="3033"/>
      <c r="NUA7" s="3033"/>
      <c r="NUB7" s="3033"/>
      <c r="NUC7" s="3033"/>
      <c r="NUD7" s="3033"/>
      <c r="NUE7" s="3033"/>
      <c r="NUF7" s="3033"/>
      <c r="NUG7" s="3033"/>
      <c r="NUH7" s="3033"/>
      <c r="NUI7" s="3033"/>
      <c r="NUJ7" s="3033"/>
      <c r="NUK7" s="3033"/>
      <c r="NUL7" s="3033"/>
      <c r="NUM7" s="3033"/>
      <c r="NUN7" s="3033"/>
      <c r="NUO7" s="3033"/>
      <c r="NUP7" s="3033"/>
      <c r="NUQ7" s="3033"/>
      <c r="NUR7" s="3033"/>
      <c r="NUS7" s="3033"/>
      <c r="NUT7" s="3033"/>
      <c r="NUU7" s="3033"/>
      <c r="NUV7" s="3033"/>
      <c r="NUW7" s="3033"/>
      <c r="NUX7" s="3033"/>
      <c r="NUY7" s="3033"/>
      <c r="NUZ7" s="3033"/>
      <c r="NVA7" s="3033"/>
      <c r="NVB7" s="3033"/>
      <c r="NVC7" s="3033"/>
      <c r="NVD7" s="3033"/>
      <c r="NVE7" s="3033"/>
      <c r="NVF7" s="3033"/>
      <c r="NVG7" s="3033"/>
      <c r="NVH7" s="3033"/>
      <c r="NVI7" s="3033"/>
      <c r="NVJ7" s="3033"/>
      <c r="NVK7" s="3033"/>
      <c r="NVL7" s="3033"/>
      <c r="NVM7" s="3033"/>
      <c r="NVN7" s="3033"/>
      <c r="NVO7" s="3033"/>
      <c r="NVP7" s="3033"/>
      <c r="NVQ7" s="3033"/>
      <c r="NVR7" s="3033"/>
      <c r="NVS7" s="3033"/>
      <c r="NVT7" s="3033"/>
      <c r="NVU7" s="3033"/>
      <c r="NVV7" s="3033"/>
      <c r="NVW7" s="3033"/>
      <c r="NVX7" s="3033"/>
      <c r="NVY7" s="3033"/>
      <c r="NVZ7" s="3033"/>
      <c r="NWA7" s="3033"/>
      <c r="NWB7" s="3033"/>
      <c r="NWC7" s="3033"/>
      <c r="NWD7" s="3033"/>
      <c r="NWE7" s="3033"/>
      <c r="NWF7" s="3033"/>
      <c r="NWG7" s="3033"/>
      <c r="NWH7" s="3033"/>
      <c r="NWI7" s="3033"/>
      <c r="NWJ7" s="3033"/>
      <c r="NWK7" s="3033"/>
      <c r="NWL7" s="3033"/>
      <c r="NWM7" s="3033"/>
      <c r="NWN7" s="3033"/>
      <c r="NWO7" s="3033"/>
      <c r="NWP7" s="3033"/>
      <c r="NWQ7" s="3033"/>
      <c r="NWR7" s="3033"/>
      <c r="NWS7" s="3033"/>
      <c r="NWT7" s="3033"/>
      <c r="NWU7" s="3033"/>
      <c r="NWV7" s="3033"/>
      <c r="NWW7" s="3033"/>
      <c r="NWX7" s="3033"/>
      <c r="NWY7" s="3033"/>
      <c r="NWZ7" s="3033"/>
      <c r="NXA7" s="3033"/>
      <c r="NXB7" s="3033"/>
      <c r="NXC7" s="3033"/>
      <c r="NXD7" s="3033"/>
      <c r="NXE7" s="3033"/>
      <c r="NXF7" s="3033"/>
      <c r="NXG7" s="3033"/>
      <c r="NXH7" s="3033"/>
      <c r="NXI7" s="3033"/>
      <c r="NXJ7" s="3033"/>
      <c r="NXK7" s="3033"/>
      <c r="NXL7" s="3033"/>
      <c r="NXM7" s="3033"/>
      <c r="NXN7" s="3033"/>
      <c r="NXO7" s="3033"/>
      <c r="NXP7" s="3033"/>
      <c r="NXQ7" s="3033"/>
      <c r="NXR7" s="3033"/>
      <c r="NXS7" s="3033"/>
      <c r="NXT7" s="3033"/>
      <c r="NXU7" s="3033"/>
      <c r="NXV7" s="3033"/>
      <c r="NXW7" s="3033"/>
      <c r="NXX7" s="3033"/>
      <c r="NXY7" s="3033"/>
      <c r="NXZ7" s="3033"/>
      <c r="NYA7" s="3033"/>
      <c r="NYB7" s="3033"/>
      <c r="NYC7" s="3033"/>
      <c r="NYD7" s="3033"/>
      <c r="NYE7" s="3033"/>
      <c r="NYF7" s="3033"/>
      <c r="NYG7" s="3033"/>
      <c r="NYH7" s="3033"/>
      <c r="NYI7" s="3033"/>
      <c r="NYJ7" s="3033"/>
      <c r="NYK7" s="3033"/>
      <c r="NYL7" s="3033"/>
      <c r="NYM7" s="3033"/>
      <c r="NYN7" s="3033"/>
      <c r="NYO7" s="3033"/>
      <c r="NYP7" s="3033"/>
      <c r="NYQ7" s="3033"/>
      <c r="NYR7" s="3033"/>
      <c r="NYS7" s="3033"/>
      <c r="NYT7" s="3033"/>
      <c r="NYU7" s="3033"/>
      <c r="NYV7" s="3033"/>
      <c r="NYW7" s="3033"/>
      <c r="NYX7" s="3033"/>
      <c r="NYY7" s="3033"/>
      <c r="NYZ7" s="3033"/>
      <c r="NZA7" s="3033"/>
      <c r="NZB7" s="3033"/>
      <c r="NZC7" s="3033"/>
      <c r="NZD7" s="3033"/>
      <c r="NZE7" s="3033"/>
      <c r="NZF7" s="3033"/>
      <c r="NZG7" s="3033"/>
      <c r="NZH7" s="3033"/>
      <c r="NZI7" s="3033"/>
      <c r="NZJ7" s="3033"/>
      <c r="NZK7" s="3033"/>
      <c r="NZL7" s="3033"/>
      <c r="NZM7" s="3033"/>
      <c r="NZN7" s="3033"/>
      <c r="NZO7" s="3033"/>
      <c r="NZP7" s="3033"/>
      <c r="NZQ7" s="3033"/>
      <c r="NZR7" s="3033"/>
      <c r="NZS7" s="3033"/>
      <c r="NZT7" s="3033"/>
      <c r="NZU7" s="3033"/>
      <c r="NZV7" s="3033"/>
      <c r="NZW7" s="3033"/>
      <c r="NZX7" s="3033"/>
      <c r="NZY7" s="3033"/>
      <c r="NZZ7" s="3033"/>
      <c r="OAA7" s="3033"/>
      <c r="OAB7" s="3033"/>
      <c r="OAC7" s="3033"/>
      <c r="OAD7" s="3033"/>
      <c r="OAE7" s="3033"/>
      <c r="OAF7" s="3033"/>
      <c r="OAG7" s="3033"/>
      <c r="OAH7" s="3033"/>
      <c r="OAI7" s="3033"/>
      <c r="OAJ7" s="3033"/>
      <c r="OAK7" s="3033"/>
      <c r="OAL7" s="3033"/>
      <c r="OAM7" s="3033"/>
      <c r="OAN7" s="3033"/>
      <c r="OAO7" s="3033"/>
      <c r="OAP7" s="3033"/>
      <c r="OAQ7" s="3033"/>
      <c r="OAR7" s="3033"/>
      <c r="OAS7" s="3033"/>
      <c r="OAT7" s="3033"/>
      <c r="OAU7" s="3033"/>
      <c r="OAV7" s="3033"/>
      <c r="OAW7" s="3033"/>
      <c r="OAX7" s="3033"/>
      <c r="OAY7" s="3033"/>
      <c r="OAZ7" s="3033"/>
      <c r="OBA7" s="3033"/>
      <c r="OBB7" s="3033"/>
      <c r="OBC7" s="3033"/>
      <c r="OBD7" s="3033"/>
      <c r="OBE7" s="3033"/>
      <c r="OBF7" s="3033"/>
      <c r="OBG7" s="3033"/>
      <c r="OBH7" s="3033"/>
      <c r="OBI7" s="3033"/>
      <c r="OBJ7" s="3033"/>
      <c r="OBK7" s="3033"/>
      <c r="OBL7" s="3033"/>
      <c r="OBM7" s="3033"/>
      <c r="OBN7" s="3033"/>
      <c r="OBO7" s="3033"/>
      <c r="OBP7" s="3033"/>
      <c r="OBQ7" s="3033"/>
      <c r="OBR7" s="3033"/>
      <c r="OBS7" s="3033"/>
      <c r="OBT7" s="3033"/>
      <c r="OBU7" s="3033"/>
      <c r="OBV7" s="3033"/>
      <c r="OBW7" s="3033"/>
      <c r="OBX7" s="3033"/>
      <c r="OBY7" s="3033"/>
      <c r="OBZ7" s="3033"/>
      <c r="OCA7" s="3033"/>
      <c r="OCB7" s="3033"/>
      <c r="OCC7" s="3033"/>
      <c r="OCD7" s="3033"/>
      <c r="OCE7" s="3033"/>
      <c r="OCF7" s="3033"/>
      <c r="OCG7" s="3033"/>
      <c r="OCH7" s="3033"/>
      <c r="OCI7" s="3033"/>
      <c r="OCJ7" s="3033"/>
      <c r="OCK7" s="3033"/>
      <c r="OCL7" s="3033"/>
      <c r="OCM7" s="3033"/>
      <c r="OCN7" s="3033"/>
      <c r="OCO7" s="3033"/>
      <c r="OCP7" s="3033"/>
      <c r="OCQ7" s="3033"/>
      <c r="OCR7" s="3033"/>
      <c r="OCS7" s="3033"/>
      <c r="OCT7" s="3033"/>
      <c r="OCU7" s="3033"/>
      <c r="OCV7" s="3033"/>
      <c r="OCW7" s="3033"/>
      <c r="OCX7" s="3033"/>
      <c r="OCY7" s="3033"/>
      <c r="OCZ7" s="3033"/>
      <c r="ODA7" s="3033"/>
      <c r="ODB7" s="3033"/>
      <c r="ODC7" s="3033"/>
      <c r="ODD7" s="3033"/>
      <c r="ODE7" s="3033"/>
      <c r="ODF7" s="3033"/>
      <c r="ODG7" s="3033"/>
      <c r="ODH7" s="3033"/>
      <c r="ODI7" s="3033"/>
      <c r="ODJ7" s="3033"/>
      <c r="ODK7" s="3033"/>
      <c r="ODL7" s="3033"/>
      <c r="ODM7" s="3033"/>
      <c r="ODN7" s="3033"/>
      <c r="ODO7" s="3033"/>
      <c r="ODP7" s="3033"/>
      <c r="ODQ7" s="3033"/>
      <c r="ODR7" s="3033"/>
      <c r="ODS7" s="3033"/>
      <c r="ODT7" s="3033"/>
      <c r="ODU7" s="3033"/>
      <c r="ODV7" s="3033"/>
      <c r="ODW7" s="3033"/>
      <c r="ODX7" s="3033"/>
      <c r="ODY7" s="3033"/>
      <c r="ODZ7" s="3033"/>
      <c r="OEA7" s="3033"/>
      <c r="OEB7" s="3033"/>
      <c r="OEC7" s="3033"/>
      <c r="OED7" s="3033"/>
      <c r="OEE7" s="3033"/>
      <c r="OEF7" s="3033"/>
      <c r="OEG7" s="3033"/>
      <c r="OEH7" s="3033"/>
      <c r="OEI7" s="3033"/>
      <c r="OEJ7" s="3033"/>
      <c r="OEK7" s="3033"/>
      <c r="OEL7" s="3033"/>
      <c r="OEM7" s="3033"/>
      <c r="OEN7" s="3033"/>
      <c r="OEO7" s="3033"/>
      <c r="OEP7" s="3033"/>
      <c r="OEQ7" s="3033"/>
      <c r="OER7" s="3033"/>
      <c r="OES7" s="3033"/>
      <c r="OET7" s="3033"/>
      <c r="OEU7" s="3033"/>
      <c r="OEV7" s="3033"/>
      <c r="OEW7" s="3033"/>
      <c r="OEX7" s="3033"/>
      <c r="OEY7" s="3033"/>
      <c r="OEZ7" s="3033"/>
      <c r="OFA7" s="3033"/>
      <c r="OFB7" s="3033"/>
      <c r="OFC7" s="3033"/>
      <c r="OFD7" s="3033"/>
      <c r="OFE7" s="3033"/>
      <c r="OFF7" s="3033"/>
      <c r="OFG7" s="3033"/>
      <c r="OFH7" s="3033"/>
      <c r="OFI7" s="3033"/>
      <c r="OFJ7" s="3033"/>
      <c r="OFK7" s="3033"/>
      <c r="OFL7" s="3033"/>
      <c r="OFM7" s="3033"/>
      <c r="OFN7" s="3033"/>
      <c r="OFO7" s="3033"/>
      <c r="OFP7" s="3033"/>
      <c r="OFQ7" s="3033"/>
      <c r="OFR7" s="3033"/>
      <c r="OFS7" s="3033"/>
      <c r="OFT7" s="3033"/>
      <c r="OFU7" s="3033"/>
      <c r="OFV7" s="3033"/>
      <c r="OFW7" s="3033"/>
      <c r="OFX7" s="3033"/>
      <c r="OFY7" s="3033"/>
      <c r="OFZ7" s="3033"/>
      <c r="OGA7" s="3033"/>
      <c r="OGB7" s="3033"/>
      <c r="OGC7" s="3033"/>
      <c r="OGD7" s="3033"/>
      <c r="OGE7" s="3033"/>
      <c r="OGF7" s="3033"/>
      <c r="OGG7" s="3033"/>
      <c r="OGH7" s="3033"/>
      <c r="OGI7" s="3033"/>
      <c r="OGJ7" s="3033"/>
      <c r="OGK7" s="3033"/>
      <c r="OGL7" s="3033"/>
      <c r="OGM7" s="3033"/>
      <c r="OGN7" s="3033"/>
      <c r="OGO7" s="3033"/>
      <c r="OGP7" s="3033"/>
      <c r="OGQ7" s="3033"/>
      <c r="OGR7" s="3033"/>
      <c r="OGS7" s="3033"/>
      <c r="OGT7" s="3033"/>
      <c r="OGU7" s="3033"/>
      <c r="OGV7" s="3033"/>
      <c r="OGW7" s="3033"/>
      <c r="OGX7" s="3033"/>
      <c r="OGY7" s="3033"/>
      <c r="OGZ7" s="3033"/>
      <c r="OHA7" s="3033"/>
      <c r="OHB7" s="3033"/>
      <c r="OHC7" s="3033"/>
      <c r="OHD7" s="3033"/>
      <c r="OHE7" s="3033"/>
      <c r="OHF7" s="3033"/>
      <c r="OHG7" s="3033"/>
      <c r="OHH7" s="3033"/>
      <c r="OHI7" s="3033"/>
      <c r="OHJ7" s="3033"/>
      <c r="OHK7" s="3033"/>
      <c r="OHL7" s="3033"/>
      <c r="OHM7" s="3033"/>
      <c r="OHN7" s="3033"/>
      <c r="OHO7" s="3033"/>
      <c r="OHP7" s="3033"/>
      <c r="OHQ7" s="3033"/>
      <c r="OHR7" s="3033"/>
      <c r="OHS7" s="3033"/>
      <c r="OHT7" s="3033"/>
      <c r="OHU7" s="3033"/>
      <c r="OHV7" s="3033"/>
      <c r="OHW7" s="3033"/>
      <c r="OHX7" s="3033"/>
      <c r="OHY7" s="3033"/>
      <c r="OHZ7" s="3033"/>
      <c r="OIA7" s="3033"/>
      <c r="OIB7" s="3033"/>
      <c r="OIC7" s="3033"/>
      <c r="OID7" s="3033"/>
      <c r="OIE7" s="3033"/>
      <c r="OIF7" s="3033"/>
      <c r="OIG7" s="3033"/>
      <c r="OIH7" s="3033"/>
      <c r="OII7" s="3033"/>
      <c r="OIJ7" s="3033"/>
      <c r="OIK7" s="3033"/>
      <c r="OIL7" s="3033"/>
      <c r="OIM7" s="3033"/>
      <c r="OIN7" s="3033"/>
      <c r="OIO7" s="3033"/>
      <c r="OIP7" s="3033"/>
      <c r="OIQ7" s="3033"/>
      <c r="OIR7" s="3033"/>
      <c r="OIS7" s="3033"/>
      <c r="OIT7" s="3033"/>
      <c r="OIU7" s="3033"/>
      <c r="OIV7" s="3033"/>
      <c r="OIW7" s="3033"/>
      <c r="OIX7" s="3033"/>
      <c r="OIY7" s="3033"/>
      <c r="OIZ7" s="3033"/>
      <c r="OJA7" s="3033"/>
      <c r="OJB7" s="3033"/>
      <c r="OJC7" s="3033"/>
      <c r="OJD7" s="3033"/>
      <c r="OJE7" s="3033"/>
      <c r="OJF7" s="3033"/>
      <c r="OJG7" s="3033"/>
      <c r="OJH7" s="3033"/>
      <c r="OJI7" s="3033"/>
      <c r="OJJ7" s="3033"/>
      <c r="OJK7" s="3033"/>
      <c r="OJL7" s="3033"/>
      <c r="OJM7" s="3033"/>
      <c r="OJN7" s="3033"/>
      <c r="OJO7" s="3033"/>
      <c r="OJP7" s="3033"/>
      <c r="OJQ7" s="3033"/>
      <c r="OJR7" s="3033"/>
      <c r="OJS7" s="3033"/>
      <c r="OJT7" s="3033"/>
      <c r="OJU7" s="3033"/>
      <c r="OJV7" s="3033"/>
      <c r="OJW7" s="3033"/>
      <c r="OJX7" s="3033"/>
      <c r="OJY7" s="3033"/>
      <c r="OJZ7" s="3033"/>
      <c r="OKA7" s="3033"/>
      <c r="OKB7" s="3033"/>
      <c r="OKC7" s="3033"/>
      <c r="OKD7" s="3033"/>
      <c r="OKE7" s="3033"/>
      <c r="OKF7" s="3033"/>
      <c r="OKG7" s="3033"/>
      <c r="OKH7" s="3033"/>
      <c r="OKI7" s="3033"/>
      <c r="OKJ7" s="3033"/>
      <c r="OKK7" s="3033"/>
      <c r="OKL7" s="3033"/>
      <c r="OKM7" s="3033"/>
      <c r="OKN7" s="3033"/>
      <c r="OKO7" s="3033"/>
      <c r="OKP7" s="3033"/>
      <c r="OKQ7" s="3033"/>
      <c r="OKR7" s="3033"/>
      <c r="OKS7" s="3033"/>
      <c r="OKT7" s="3033"/>
      <c r="OKU7" s="3033"/>
      <c r="OKV7" s="3033"/>
      <c r="OKW7" s="3033"/>
      <c r="OKX7" s="3033"/>
      <c r="OKY7" s="3033"/>
      <c r="OKZ7" s="3033"/>
      <c r="OLA7" s="3033"/>
      <c r="OLB7" s="3033"/>
      <c r="OLC7" s="3033"/>
      <c r="OLD7" s="3033"/>
      <c r="OLE7" s="3033"/>
      <c r="OLF7" s="3033"/>
      <c r="OLG7" s="3033"/>
      <c r="OLH7" s="3033"/>
      <c r="OLI7" s="3033"/>
      <c r="OLJ7" s="3033"/>
      <c r="OLK7" s="3033"/>
      <c r="OLL7" s="3033"/>
      <c r="OLM7" s="3033"/>
      <c r="OLN7" s="3033"/>
      <c r="OLO7" s="3033"/>
      <c r="OLP7" s="3033"/>
      <c r="OLQ7" s="3033"/>
      <c r="OLR7" s="3033"/>
      <c r="OLS7" s="3033"/>
      <c r="OLT7" s="3033"/>
      <c r="OLU7" s="3033"/>
      <c r="OLV7" s="3033"/>
      <c r="OLW7" s="3033"/>
      <c r="OLX7" s="3033"/>
      <c r="OLY7" s="3033"/>
      <c r="OLZ7" s="3033"/>
      <c r="OMA7" s="3033"/>
      <c r="OMB7" s="3033"/>
      <c r="OMC7" s="3033"/>
      <c r="OMD7" s="3033"/>
      <c r="OME7" s="3033"/>
      <c r="OMF7" s="3033"/>
      <c r="OMG7" s="3033"/>
      <c r="OMH7" s="3033"/>
      <c r="OMI7" s="3033"/>
      <c r="OMJ7" s="3033"/>
      <c r="OMK7" s="3033"/>
      <c r="OML7" s="3033"/>
      <c r="OMM7" s="3033"/>
      <c r="OMN7" s="3033"/>
      <c r="OMO7" s="3033"/>
      <c r="OMP7" s="3033"/>
      <c r="OMQ7" s="3033"/>
      <c r="OMR7" s="3033"/>
      <c r="OMS7" s="3033"/>
      <c r="OMT7" s="3033"/>
      <c r="OMU7" s="3033"/>
      <c r="OMV7" s="3033"/>
      <c r="OMW7" s="3033"/>
      <c r="OMX7" s="3033"/>
      <c r="OMY7" s="3033"/>
      <c r="OMZ7" s="3033"/>
      <c r="ONA7" s="3033"/>
      <c r="ONB7" s="3033"/>
      <c r="ONC7" s="3033"/>
      <c r="OND7" s="3033"/>
      <c r="ONE7" s="3033"/>
      <c r="ONF7" s="3033"/>
      <c r="ONG7" s="3033"/>
      <c r="ONH7" s="3033"/>
      <c r="ONI7" s="3033"/>
      <c r="ONJ7" s="3033"/>
      <c r="ONK7" s="3033"/>
      <c r="ONL7" s="3033"/>
      <c r="ONM7" s="3033"/>
      <c r="ONN7" s="3033"/>
      <c r="ONO7" s="3033"/>
      <c r="ONP7" s="3033"/>
      <c r="ONQ7" s="3033"/>
      <c r="ONR7" s="3033"/>
      <c r="ONS7" s="3033"/>
      <c r="ONT7" s="3033"/>
      <c r="ONU7" s="3033"/>
      <c r="ONV7" s="3033"/>
      <c r="ONW7" s="3033"/>
      <c r="ONX7" s="3033"/>
      <c r="ONY7" s="3033"/>
      <c r="ONZ7" s="3033"/>
      <c r="OOA7" s="3033"/>
      <c r="OOB7" s="3033"/>
      <c r="OOC7" s="3033"/>
      <c r="OOD7" s="3033"/>
      <c r="OOE7" s="3033"/>
      <c r="OOF7" s="3033"/>
      <c r="OOG7" s="3033"/>
      <c r="OOH7" s="3033"/>
      <c r="OOI7" s="3033"/>
      <c r="OOJ7" s="3033"/>
      <c r="OOK7" s="3033"/>
      <c r="OOL7" s="3033"/>
      <c r="OOM7" s="3033"/>
      <c r="OON7" s="3033"/>
      <c r="OOO7" s="3033"/>
      <c r="OOP7" s="3033"/>
      <c r="OOQ7" s="3033"/>
      <c r="OOR7" s="3033"/>
      <c r="OOS7" s="3033"/>
      <c r="OOT7" s="3033"/>
      <c r="OOU7" s="3033"/>
      <c r="OOV7" s="3033"/>
      <c r="OOW7" s="3033"/>
      <c r="OOX7" s="3033"/>
      <c r="OOY7" s="3033"/>
      <c r="OOZ7" s="3033"/>
      <c r="OPA7" s="3033"/>
      <c r="OPB7" s="3033"/>
      <c r="OPC7" s="3033"/>
      <c r="OPD7" s="3033"/>
      <c r="OPE7" s="3033"/>
      <c r="OPF7" s="3033"/>
      <c r="OPG7" s="3033"/>
      <c r="OPH7" s="3033"/>
      <c r="OPI7" s="3033"/>
      <c r="OPJ7" s="3033"/>
      <c r="OPK7" s="3033"/>
      <c r="OPL7" s="3033"/>
      <c r="OPM7" s="3033"/>
      <c r="OPN7" s="3033"/>
      <c r="OPO7" s="3033"/>
      <c r="OPP7" s="3033"/>
      <c r="OPQ7" s="3033"/>
      <c r="OPR7" s="3033"/>
      <c r="OPS7" s="3033"/>
      <c r="OPT7" s="3033"/>
      <c r="OPU7" s="3033"/>
      <c r="OPV7" s="3033"/>
      <c r="OPW7" s="3033"/>
      <c r="OPX7" s="3033"/>
      <c r="OPY7" s="3033"/>
      <c r="OPZ7" s="3033"/>
      <c r="OQA7" s="3033"/>
      <c r="OQB7" s="3033"/>
      <c r="OQC7" s="3033"/>
      <c r="OQD7" s="3033"/>
      <c r="OQE7" s="3033"/>
      <c r="OQF7" s="3033"/>
      <c r="OQG7" s="3033"/>
      <c r="OQH7" s="3033"/>
      <c r="OQI7" s="3033"/>
      <c r="OQJ7" s="3033"/>
      <c r="OQK7" s="3033"/>
      <c r="OQL7" s="3033"/>
      <c r="OQM7" s="3033"/>
      <c r="OQN7" s="3033"/>
      <c r="OQO7" s="3033"/>
      <c r="OQP7" s="3033"/>
      <c r="OQQ7" s="3033"/>
      <c r="OQR7" s="3033"/>
      <c r="OQS7" s="3033"/>
      <c r="OQT7" s="3033"/>
      <c r="OQU7" s="3033"/>
      <c r="OQV7" s="3033"/>
      <c r="OQW7" s="3033"/>
      <c r="OQX7" s="3033"/>
      <c r="OQY7" s="3033"/>
      <c r="OQZ7" s="3033"/>
      <c r="ORA7" s="3033"/>
      <c r="ORB7" s="3033"/>
      <c r="ORC7" s="3033"/>
      <c r="ORD7" s="3033"/>
      <c r="ORE7" s="3033"/>
      <c r="ORF7" s="3033"/>
      <c r="ORG7" s="3033"/>
      <c r="ORH7" s="3033"/>
      <c r="ORI7" s="3033"/>
      <c r="ORJ7" s="3033"/>
      <c r="ORK7" s="3033"/>
      <c r="ORL7" s="3033"/>
      <c r="ORM7" s="3033"/>
      <c r="ORN7" s="3033"/>
      <c r="ORO7" s="3033"/>
      <c r="ORP7" s="3033"/>
      <c r="ORQ7" s="3033"/>
      <c r="ORR7" s="3033"/>
      <c r="ORS7" s="3033"/>
      <c r="ORT7" s="3033"/>
      <c r="ORU7" s="3033"/>
      <c r="ORV7" s="3033"/>
      <c r="ORW7" s="3033"/>
      <c r="ORX7" s="3033"/>
      <c r="ORY7" s="3033"/>
      <c r="ORZ7" s="3033"/>
      <c r="OSA7" s="3033"/>
      <c r="OSB7" s="3033"/>
      <c r="OSC7" s="3033"/>
      <c r="OSD7" s="3033"/>
      <c r="OSE7" s="3033"/>
      <c r="OSF7" s="3033"/>
      <c r="OSG7" s="3033"/>
      <c r="OSH7" s="3033"/>
      <c r="OSI7" s="3033"/>
      <c r="OSJ7" s="3033"/>
      <c r="OSK7" s="3033"/>
      <c r="OSL7" s="3033"/>
      <c r="OSM7" s="3033"/>
      <c r="OSN7" s="3033"/>
      <c r="OSO7" s="3033"/>
      <c r="OSP7" s="3033"/>
      <c r="OSQ7" s="3033"/>
      <c r="OSR7" s="3033"/>
      <c r="OSS7" s="3033"/>
      <c r="OST7" s="3033"/>
      <c r="OSU7" s="3033"/>
      <c r="OSV7" s="3033"/>
      <c r="OSW7" s="3033"/>
      <c r="OSX7" s="3033"/>
      <c r="OSY7" s="3033"/>
      <c r="OSZ7" s="3033"/>
      <c r="OTA7" s="3033"/>
      <c r="OTB7" s="3033"/>
      <c r="OTC7" s="3033"/>
      <c r="OTD7" s="3033"/>
      <c r="OTE7" s="3033"/>
      <c r="OTF7" s="3033"/>
      <c r="OTG7" s="3033"/>
      <c r="OTH7" s="3033"/>
      <c r="OTI7" s="3033"/>
      <c r="OTJ7" s="3033"/>
      <c r="OTK7" s="3033"/>
      <c r="OTL7" s="3033"/>
      <c r="OTM7" s="3033"/>
      <c r="OTN7" s="3033"/>
      <c r="OTO7" s="3033"/>
      <c r="OTP7" s="3033"/>
      <c r="OTQ7" s="3033"/>
      <c r="OTR7" s="3033"/>
      <c r="OTS7" s="3033"/>
      <c r="OTT7" s="3033"/>
      <c r="OTU7" s="3033"/>
      <c r="OTV7" s="3033"/>
      <c r="OTW7" s="3033"/>
      <c r="OTX7" s="3033"/>
      <c r="OTY7" s="3033"/>
      <c r="OTZ7" s="3033"/>
      <c r="OUA7" s="3033"/>
      <c r="OUB7" s="3033"/>
      <c r="OUC7" s="3033"/>
      <c r="OUD7" s="3033"/>
      <c r="OUE7" s="3033"/>
      <c r="OUF7" s="3033"/>
      <c r="OUG7" s="3033"/>
      <c r="OUH7" s="3033"/>
      <c r="OUI7" s="3033"/>
      <c r="OUJ7" s="3033"/>
      <c r="OUK7" s="3033"/>
      <c r="OUL7" s="3033"/>
      <c r="OUM7" s="3033"/>
      <c r="OUN7" s="3033"/>
      <c r="OUO7" s="3033"/>
      <c r="OUP7" s="3033"/>
      <c r="OUQ7" s="3033"/>
      <c r="OUR7" s="3033"/>
      <c r="OUS7" s="3033"/>
      <c r="OUT7" s="3033"/>
      <c r="OUU7" s="3033"/>
      <c r="OUV7" s="3033"/>
      <c r="OUW7" s="3033"/>
      <c r="OUX7" s="3033"/>
      <c r="OUY7" s="3033"/>
      <c r="OUZ7" s="3033"/>
      <c r="OVA7" s="3033"/>
      <c r="OVB7" s="3033"/>
      <c r="OVC7" s="3033"/>
      <c r="OVD7" s="3033"/>
      <c r="OVE7" s="3033"/>
      <c r="OVF7" s="3033"/>
      <c r="OVG7" s="3033"/>
      <c r="OVH7" s="3033"/>
      <c r="OVI7" s="3033"/>
      <c r="OVJ7" s="3033"/>
      <c r="OVK7" s="3033"/>
      <c r="OVL7" s="3033"/>
      <c r="OVM7" s="3033"/>
      <c r="OVN7" s="3033"/>
      <c r="OVO7" s="3033"/>
      <c r="OVP7" s="3033"/>
      <c r="OVQ7" s="3033"/>
      <c r="OVR7" s="3033"/>
      <c r="OVS7" s="3033"/>
      <c r="OVT7" s="3033"/>
      <c r="OVU7" s="3033"/>
      <c r="OVV7" s="3033"/>
      <c r="OVW7" s="3033"/>
      <c r="OVX7" s="3033"/>
      <c r="OVY7" s="3033"/>
      <c r="OVZ7" s="3033"/>
      <c r="OWA7" s="3033"/>
      <c r="OWB7" s="3033"/>
      <c r="OWC7" s="3033"/>
      <c r="OWD7" s="3033"/>
      <c r="OWE7" s="3033"/>
      <c r="OWF7" s="3033"/>
      <c r="OWG7" s="3033"/>
      <c r="OWH7" s="3033"/>
      <c r="OWI7" s="3033"/>
      <c r="OWJ7" s="3033"/>
      <c r="OWK7" s="3033"/>
      <c r="OWL7" s="3033"/>
      <c r="OWM7" s="3033"/>
      <c r="OWN7" s="3033"/>
      <c r="OWO7" s="3033"/>
      <c r="OWP7" s="3033"/>
      <c r="OWQ7" s="3033"/>
      <c r="OWR7" s="3033"/>
      <c r="OWS7" s="3033"/>
      <c r="OWT7" s="3033"/>
      <c r="OWU7" s="3033"/>
      <c r="OWV7" s="3033"/>
      <c r="OWW7" s="3033"/>
      <c r="OWX7" s="3033"/>
      <c r="OWY7" s="3033"/>
      <c r="OWZ7" s="3033"/>
      <c r="OXA7" s="3033"/>
      <c r="OXB7" s="3033"/>
      <c r="OXC7" s="3033"/>
      <c r="OXD7" s="3033"/>
      <c r="OXE7" s="3033"/>
      <c r="OXF7" s="3033"/>
      <c r="OXG7" s="3033"/>
      <c r="OXH7" s="3033"/>
      <c r="OXI7" s="3033"/>
      <c r="OXJ7" s="3033"/>
      <c r="OXK7" s="3033"/>
      <c r="OXL7" s="3033"/>
      <c r="OXM7" s="3033"/>
      <c r="OXN7" s="3033"/>
      <c r="OXO7" s="3033"/>
      <c r="OXP7" s="3033"/>
      <c r="OXQ7" s="3033"/>
      <c r="OXR7" s="3033"/>
      <c r="OXS7" s="3033"/>
      <c r="OXT7" s="3033"/>
      <c r="OXU7" s="3033"/>
      <c r="OXV7" s="3033"/>
      <c r="OXW7" s="3033"/>
      <c r="OXX7" s="3033"/>
      <c r="OXY7" s="3033"/>
      <c r="OXZ7" s="3033"/>
      <c r="OYA7" s="3033"/>
      <c r="OYB7" s="3033"/>
      <c r="OYC7" s="3033"/>
      <c r="OYD7" s="3033"/>
      <c r="OYE7" s="3033"/>
      <c r="OYF7" s="3033"/>
      <c r="OYG7" s="3033"/>
      <c r="OYH7" s="3033"/>
      <c r="OYI7" s="3033"/>
      <c r="OYJ7" s="3033"/>
      <c r="OYK7" s="3033"/>
      <c r="OYL7" s="3033"/>
      <c r="OYM7" s="3033"/>
      <c r="OYN7" s="3033"/>
      <c r="OYO7" s="3033"/>
      <c r="OYP7" s="3033"/>
      <c r="OYQ7" s="3033"/>
      <c r="OYR7" s="3033"/>
      <c r="OYS7" s="3033"/>
      <c r="OYT7" s="3033"/>
      <c r="OYU7" s="3033"/>
      <c r="OYV7" s="3033"/>
      <c r="OYW7" s="3033"/>
      <c r="OYX7" s="3033"/>
      <c r="OYY7" s="3033"/>
      <c r="OYZ7" s="3033"/>
      <c r="OZA7" s="3033"/>
      <c r="OZB7" s="3033"/>
      <c r="OZC7" s="3033"/>
      <c r="OZD7" s="3033"/>
      <c r="OZE7" s="3033"/>
      <c r="OZF7" s="3033"/>
      <c r="OZG7" s="3033"/>
      <c r="OZH7" s="3033"/>
      <c r="OZI7" s="3033"/>
      <c r="OZJ7" s="3033"/>
      <c r="OZK7" s="3033"/>
      <c r="OZL7" s="3033"/>
      <c r="OZM7" s="3033"/>
      <c r="OZN7" s="3033"/>
      <c r="OZO7" s="3033"/>
      <c r="OZP7" s="3033"/>
      <c r="OZQ7" s="3033"/>
      <c r="OZR7" s="3033"/>
      <c r="OZS7" s="3033"/>
      <c r="OZT7" s="3033"/>
      <c r="OZU7" s="3033"/>
      <c r="OZV7" s="3033"/>
      <c r="OZW7" s="3033"/>
      <c r="OZX7" s="3033"/>
      <c r="OZY7" s="3033"/>
      <c r="OZZ7" s="3033"/>
      <c r="PAA7" s="3033"/>
      <c r="PAB7" s="3033"/>
      <c r="PAC7" s="3033"/>
      <c r="PAD7" s="3033"/>
      <c r="PAE7" s="3033"/>
      <c r="PAF7" s="3033"/>
      <c r="PAG7" s="3033"/>
      <c r="PAH7" s="3033"/>
      <c r="PAI7" s="3033"/>
      <c r="PAJ7" s="3033"/>
      <c r="PAK7" s="3033"/>
      <c r="PAL7" s="3033"/>
      <c r="PAM7" s="3033"/>
      <c r="PAN7" s="3033"/>
      <c r="PAO7" s="3033"/>
      <c r="PAP7" s="3033"/>
      <c r="PAQ7" s="3033"/>
      <c r="PAR7" s="3033"/>
      <c r="PAS7" s="3033"/>
      <c r="PAT7" s="3033"/>
      <c r="PAU7" s="3033"/>
      <c r="PAV7" s="3033"/>
      <c r="PAW7" s="3033"/>
      <c r="PAX7" s="3033"/>
      <c r="PAY7" s="3033"/>
      <c r="PAZ7" s="3033"/>
      <c r="PBA7" s="3033"/>
      <c r="PBB7" s="3033"/>
      <c r="PBC7" s="3033"/>
      <c r="PBD7" s="3033"/>
      <c r="PBE7" s="3033"/>
      <c r="PBF7" s="3033"/>
      <c r="PBG7" s="3033"/>
      <c r="PBH7" s="3033"/>
      <c r="PBI7" s="3033"/>
      <c r="PBJ7" s="3033"/>
      <c r="PBK7" s="3033"/>
      <c r="PBL7" s="3033"/>
      <c r="PBM7" s="3033"/>
      <c r="PBN7" s="3033"/>
      <c r="PBO7" s="3033"/>
      <c r="PBP7" s="3033"/>
      <c r="PBQ7" s="3033"/>
      <c r="PBR7" s="3033"/>
      <c r="PBS7" s="3033"/>
      <c r="PBT7" s="3033"/>
      <c r="PBU7" s="3033"/>
      <c r="PBV7" s="3033"/>
      <c r="PBW7" s="3033"/>
      <c r="PBX7" s="3033"/>
      <c r="PBY7" s="3033"/>
      <c r="PBZ7" s="3033"/>
      <c r="PCA7" s="3033"/>
      <c r="PCB7" s="3033"/>
      <c r="PCC7" s="3033"/>
      <c r="PCD7" s="3033"/>
      <c r="PCE7" s="3033"/>
      <c r="PCF7" s="3033"/>
      <c r="PCG7" s="3033"/>
      <c r="PCH7" s="3033"/>
      <c r="PCI7" s="3033"/>
      <c r="PCJ7" s="3033"/>
      <c r="PCK7" s="3033"/>
      <c r="PCL7" s="3033"/>
      <c r="PCM7" s="3033"/>
      <c r="PCN7" s="3033"/>
      <c r="PCO7" s="3033"/>
      <c r="PCP7" s="3033"/>
      <c r="PCQ7" s="3033"/>
      <c r="PCR7" s="3033"/>
      <c r="PCS7" s="3033"/>
      <c r="PCT7" s="3033"/>
      <c r="PCU7" s="3033"/>
      <c r="PCV7" s="3033"/>
      <c r="PCW7" s="3033"/>
      <c r="PCX7" s="3033"/>
      <c r="PCY7" s="3033"/>
      <c r="PCZ7" s="3033"/>
      <c r="PDA7" s="3033"/>
      <c r="PDB7" s="3033"/>
      <c r="PDC7" s="3033"/>
      <c r="PDD7" s="3033"/>
      <c r="PDE7" s="3033"/>
      <c r="PDF7" s="3033"/>
      <c r="PDG7" s="3033"/>
      <c r="PDH7" s="3033"/>
      <c r="PDI7" s="3033"/>
      <c r="PDJ7" s="3033"/>
      <c r="PDK7" s="3033"/>
      <c r="PDL7" s="3033"/>
      <c r="PDM7" s="3033"/>
      <c r="PDN7" s="3033"/>
      <c r="PDO7" s="3033"/>
      <c r="PDP7" s="3033"/>
      <c r="PDQ7" s="3033"/>
      <c r="PDR7" s="3033"/>
      <c r="PDS7" s="3033"/>
      <c r="PDT7" s="3033"/>
      <c r="PDU7" s="3033"/>
      <c r="PDV7" s="3033"/>
      <c r="PDW7" s="3033"/>
      <c r="PDX7" s="3033"/>
      <c r="PDY7" s="3033"/>
      <c r="PDZ7" s="3033"/>
      <c r="PEA7" s="3033"/>
      <c r="PEB7" s="3033"/>
      <c r="PEC7" s="3033"/>
      <c r="PED7" s="3033"/>
      <c r="PEE7" s="3033"/>
      <c r="PEF7" s="3033"/>
      <c r="PEG7" s="3033"/>
      <c r="PEH7" s="3033"/>
      <c r="PEI7" s="3033"/>
      <c r="PEJ7" s="3033"/>
      <c r="PEK7" s="3033"/>
      <c r="PEL7" s="3033"/>
      <c r="PEM7" s="3033"/>
      <c r="PEN7" s="3033"/>
      <c r="PEO7" s="3033"/>
      <c r="PEP7" s="3033"/>
      <c r="PEQ7" s="3033"/>
      <c r="PER7" s="3033"/>
      <c r="PES7" s="3033"/>
      <c r="PET7" s="3033"/>
      <c r="PEU7" s="3033"/>
      <c r="PEV7" s="3033"/>
      <c r="PEW7" s="3033"/>
      <c r="PEX7" s="3033"/>
      <c r="PEY7" s="3033"/>
      <c r="PEZ7" s="3033"/>
      <c r="PFA7" s="3033"/>
      <c r="PFB7" s="3033"/>
      <c r="PFC7" s="3033"/>
      <c r="PFD7" s="3033"/>
      <c r="PFE7" s="3033"/>
      <c r="PFF7" s="3033"/>
      <c r="PFG7" s="3033"/>
      <c r="PFH7" s="3033"/>
      <c r="PFI7" s="3033"/>
      <c r="PFJ7" s="3033"/>
      <c r="PFK7" s="3033"/>
      <c r="PFL7" s="3033"/>
      <c r="PFM7" s="3033"/>
      <c r="PFN7" s="3033"/>
      <c r="PFO7" s="3033"/>
      <c r="PFP7" s="3033"/>
      <c r="PFQ7" s="3033"/>
      <c r="PFR7" s="3033"/>
      <c r="PFS7" s="3033"/>
      <c r="PFT7" s="3033"/>
      <c r="PFU7" s="3033"/>
      <c r="PFV7" s="3033"/>
      <c r="PFW7" s="3033"/>
      <c r="PFX7" s="3033"/>
      <c r="PFY7" s="3033"/>
      <c r="PFZ7" s="3033"/>
      <c r="PGA7" s="3033"/>
      <c r="PGB7" s="3033"/>
      <c r="PGC7" s="3033"/>
      <c r="PGD7" s="3033"/>
      <c r="PGE7" s="3033"/>
      <c r="PGF7" s="3033"/>
      <c r="PGG7" s="3033"/>
      <c r="PGH7" s="3033"/>
      <c r="PGI7" s="3033"/>
      <c r="PGJ7" s="3033"/>
      <c r="PGK7" s="3033"/>
      <c r="PGL7" s="3033"/>
      <c r="PGM7" s="3033"/>
      <c r="PGN7" s="3033"/>
      <c r="PGO7" s="3033"/>
      <c r="PGP7" s="3033"/>
      <c r="PGQ7" s="3033"/>
      <c r="PGR7" s="3033"/>
      <c r="PGS7" s="3033"/>
      <c r="PGT7" s="3033"/>
      <c r="PGU7" s="3033"/>
      <c r="PGV7" s="3033"/>
      <c r="PGW7" s="3033"/>
      <c r="PGX7" s="3033"/>
      <c r="PGY7" s="3033"/>
      <c r="PGZ7" s="3033"/>
      <c r="PHA7" s="3033"/>
      <c r="PHB7" s="3033"/>
      <c r="PHC7" s="3033"/>
      <c r="PHD7" s="3033"/>
      <c r="PHE7" s="3033"/>
      <c r="PHF7" s="3033"/>
      <c r="PHG7" s="3033"/>
      <c r="PHH7" s="3033"/>
      <c r="PHI7" s="3033"/>
      <c r="PHJ7" s="3033"/>
      <c r="PHK7" s="3033"/>
      <c r="PHL7" s="3033"/>
      <c r="PHM7" s="3033"/>
      <c r="PHN7" s="3033"/>
      <c r="PHO7" s="3033"/>
      <c r="PHP7" s="3033"/>
      <c r="PHQ7" s="3033"/>
      <c r="PHR7" s="3033"/>
      <c r="PHS7" s="3033"/>
      <c r="PHT7" s="3033"/>
      <c r="PHU7" s="3033"/>
      <c r="PHV7" s="3033"/>
      <c r="PHW7" s="3033"/>
      <c r="PHX7" s="3033"/>
      <c r="PHY7" s="3033"/>
      <c r="PHZ7" s="3033"/>
      <c r="PIA7" s="3033"/>
      <c r="PIB7" s="3033"/>
      <c r="PIC7" s="3033"/>
      <c r="PID7" s="3033"/>
      <c r="PIE7" s="3033"/>
      <c r="PIF7" s="3033"/>
      <c r="PIG7" s="3033"/>
      <c r="PIH7" s="3033"/>
      <c r="PII7" s="3033"/>
      <c r="PIJ7" s="3033"/>
      <c r="PIK7" s="3033"/>
      <c r="PIL7" s="3033"/>
      <c r="PIM7" s="3033"/>
      <c r="PIN7" s="3033"/>
      <c r="PIO7" s="3033"/>
      <c r="PIP7" s="3033"/>
      <c r="PIQ7" s="3033"/>
      <c r="PIR7" s="3033"/>
      <c r="PIS7" s="3033"/>
      <c r="PIT7" s="3033"/>
      <c r="PIU7" s="3033"/>
      <c r="PIV7" s="3033"/>
      <c r="PIW7" s="3033"/>
      <c r="PIX7" s="3033"/>
      <c r="PIY7" s="3033"/>
      <c r="PIZ7" s="3033"/>
      <c r="PJA7" s="3033"/>
      <c r="PJB7" s="3033"/>
      <c r="PJC7" s="3033"/>
      <c r="PJD7" s="3033"/>
      <c r="PJE7" s="3033"/>
      <c r="PJF7" s="3033"/>
      <c r="PJG7" s="3033"/>
      <c r="PJH7" s="3033"/>
      <c r="PJI7" s="3033"/>
      <c r="PJJ7" s="3033"/>
      <c r="PJK7" s="3033"/>
      <c r="PJL7" s="3033"/>
      <c r="PJM7" s="3033"/>
      <c r="PJN7" s="3033"/>
      <c r="PJO7" s="3033"/>
      <c r="PJP7" s="3033"/>
      <c r="PJQ7" s="3033"/>
      <c r="PJR7" s="3033"/>
      <c r="PJS7" s="3033"/>
      <c r="PJT7" s="3033"/>
      <c r="PJU7" s="3033"/>
      <c r="PJV7" s="3033"/>
      <c r="PJW7" s="3033"/>
      <c r="PJX7" s="3033"/>
      <c r="PJY7" s="3033"/>
      <c r="PJZ7" s="3033"/>
      <c r="PKA7" s="3033"/>
      <c r="PKB7" s="3033"/>
      <c r="PKC7" s="3033"/>
      <c r="PKD7" s="3033"/>
      <c r="PKE7" s="3033"/>
      <c r="PKF7" s="3033"/>
      <c r="PKG7" s="3033"/>
      <c r="PKH7" s="3033"/>
      <c r="PKI7" s="3033"/>
      <c r="PKJ7" s="3033"/>
      <c r="PKK7" s="3033"/>
      <c r="PKL7" s="3033"/>
      <c r="PKM7" s="3033"/>
      <c r="PKN7" s="3033"/>
      <c r="PKO7" s="3033"/>
      <c r="PKP7" s="3033"/>
      <c r="PKQ7" s="3033"/>
      <c r="PKR7" s="3033"/>
      <c r="PKS7" s="3033"/>
      <c r="PKT7" s="3033"/>
      <c r="PKU7" s="3033"/>
      <c r="PKV7" s="3033"/>
      <c r="PKW7" s="3033"/>
      <c r="PKX7" s="3033"/>
      <c r="PKY7" s="3033"/>
      <c r="PKZ7" s="3033"/>
      <c r="PLA7" s="3033"/>
      <c r="PLB7" s="3033"/>
      <c r="PLC7" s="3033"/>
      <c r="PLD7" s="3033"/>
      <c r="PLE7" s="3033"/>
      <c r="PLF7" s="3033"/>
      <c r="PLG7" s="3033"/>
      <c r="PLH7" s="3033"/>
      <c r="PLI7" s="3033"/>
      <c r="PLJ7" s="3033"/>
      <c r="PLK7" s="3033"/>
      <c r="PLL7" s="3033"/>
      <c r="PLM7" s="3033"/>
      <c r="PLN7" s="3033"/>
      <c r="PLO7" s="3033"/>
      <c r="PLP7" s="3033"/>
      <c r="PLQ7" s="3033"/>
      <c r="PLR7" s="3033"/>
      <c r="PLS7" s="3033"/>
      <c r="PLT7" s="3033"/>
      <c r="PLU7" s="3033"/>
      <c r="PLV7" s="3033"/>
      <c r="PLW7" s="3033"/>
      <c r="PLX7" s="3033"/>
      <c r="PLY7" s="3033"/>
      <c r="PLZ7" s="3033"/>
      <c r="PMA7" s="3033"/>
      <c r="PMB7" s="3033"/>
      <c r="PMC7" s="3033"/>
      <c r="PMD7" s="3033"/>
      <c r="PME7" s="3033"/>
      <c r="PMF7" s="3033"/>
      <c r="PMG7" s="3033"/>
      <c r="PMH7" s="3033"/>
      <c r="PMI7" s="3033"/>
      <c r="PMJ7" s="3033"/>
      <c r="PMK7" s="3033"/>
      <c r="PML7" s="3033"/>
      <c r="PMM7" s="3033"/>
      <c r="PMN7" s="3033"/>
      <c r="PMO7" s="3033"/>
      <c r="PMP7" s="3033"/>
      <c r="PMQ7" s="3033"/>
      <c r="PMR7" s="3033"/>
      <c r="PMS7" s="3033"/>
      <c r="PMT7" s="3033"/>
      <c r="PMU7" s="3033"/>
      <c r="PMV7" s="3033"/>
      <c r="PMW7" s="3033"/>
      <c r="PMX7" s="3033"/>
      <c r="PMY7" s="3033"/>
      <c r="PMZ7" s="3033"/>
      <c r="PNA7" s="3033"/>
      <c r="PNB7" s="3033"/>
      <c r="PNC7" s="3033"/>
      <c r="PND7" s="3033"/>
      <c r="PNE7" s="3033"/>
      <c r="PNF7" s="3033"/>
      <c r="PNG7" s="3033"/>
      <c r="PNH7" s="3033"/>
      <c r="PNI7" s="3033"/>
      <c r="PNJ7" s="3033"/>
      <c r="PNK7" s="3033"/>
      <c r="PNL7" s="3033"/>
      <c r="PNM7" s="3033"/>
      <c r="PNN7" s="3033"/>
      <c r="PNO7" s="3033"/>
      <c r="PNP7" s="3033"/>
      <c r="PNQ7" s="3033"/>
      <c r="PNR7" s="3033"/>
      <c r="PNS7" s="3033"/>
      <c r="PNT7" s="3033"/>
      <c r="PNU7" s="3033"/>
      <c r="PNV7" s="3033"/>
      <c r="PNW7" s="3033"/>
      <c r="PNX7" s="3033"/>
      <c r="PNY7" s="3033"/>
      <c r="PNZ7" s="3033"/>
      <c r="POA7" s="3033"/>
      <c r="POB7" s="3033"/>
      <c r="POC7" s="3033"/>
      <c r="POD7" s="3033"/>
      <c r="POE7" s="3033"/>
      <c r="POF7" s="3033"/>
      <c r="POG7" s="3033"/>
      <c r="POH7" s="3033"/>
      <c r="POI7" s="3033"/>
      <c r="POJ7" s="3033"/>
      <c r="POK7" s="3033"/>
      <c r="POL7" s="3033"/>
      <c r="POM7" s="3033"/>
      <c r="PON7" s="3033"/>
      <c r="POO7" s="3033"/>
      <c r="POP7" s="3033"/>
      <c r="POQ7" s="3033"/>
      <c r="POR7" s="3033"/>
      <c r="POS7" s="3033"/>
      <c r="POT7" s="3033"/>
      <c r="POU7" s="3033"/>
      <c r="POV7" s="3033"/>
      <c r="POW7" s="3033"/>
      <c r="POX7" s="3033"/>
      <c r="POY7" s="3033"/>
      <c r="POZ7" s="3033"/>
      <c r="PPA7" s="3033"/>
      <c r="PPB7" s="3033"/>
      <c r="PPC7" s="3033"/>
      <c r="PPD7" s="3033"/>
      <c r="PPE7" s="3033"/>
      <c r="PPF7" s="3033"/>
      <c r="PPG7" s="3033"/>
      <c r="PPH7" s="3033"/>
      <c r="PPI7" s="3033"/>
      <c r="PPJ7" s="3033"/>
      <c r="PPK7" s="3033"/>
      <c r="PPL7" s="3033"/>
      <c r="PPM7" s="3033"/>
      <c r="PPN7" s="3033"/>
      <c r="PPO7" s="3033"/>
      <c r="PPP7" s="3033"/>
      <c r="PPQ7" s="3033"/>
      <c r="PPR7" s="3033"/>
      <c r="PPS7" s="3033"/>
      <c r="PPT7" s="3033"/>
      <c r="PPU7" s="3033"/>
      <c r="PPV7" s="3033"/>
      <c r="PPW7" s="3033"/>
      <c r="PPX7" s="3033"/>
      <c r="PPY7" s="3033"/>
      <c r="PPZ7" s="3033"/>
      <c r="PQA7" s="3033"/>
      <c r="PQB7" s="3033"/>
      <c r="PQC7" s="3033"/>
      <c r="PQD7" s="3033"/>
      <c r="PQE7" s="3033"/>
      <c r="PQF7" s="3033"/>
      <c r="PQG7" s="3033"/>
      <c r="PQH7" s="3033"/>
      <c r="PQI7" s="3033"/>
      <c r="PQJ7" s="3033"/>
      <c r="PQK7" s="3033"/>
      <c r="PQL7" s="3033"/>
      <c r="PQM7" s="3033"/>
      <c r="PQN7" s="3033"/>
      <c r="PQO7" s="3033"/>
      <c r="PQP7" s="3033"/>
      <c r="PQQ7" s="3033"/>
      <c r="PQR7" s="3033"/>
      <c r="PQS7" s="3033"/>
      <c r="PQT7" s="3033"/>
      <c r="PQU7" s="3033"/>
      <c r="PQV7" s="3033"/>
      <c r="PQW7" s="3033"/>
      <c r="PQX7" s="3033"/>
      <c r="PQY7" s="3033"/>
      <c r="PQZ7" s="3033"/>
      <c r="PRA7" s="3033"/>
      <c r="PRB7" s="3033"/>
      <c r="PRC7" s="3033"/>
      <c r="PRD7" s="3033"/>
      <c r="PRE7" s="3033"/>
      <c r="PRF7" s="3033"/>
      <c r="PRG7" s="3033"/>
      <c r="PRH7" s="3033"/>
      <c r="PRI7" s="3033"/>
      <c r="PRJ7" s="3033"/>
      <c r="PRK7" s="3033"/>
      <c r="PRL7" s="3033"/>
      <c r="PRM7" s="3033"/>
      <c r="PRN7" s="3033"/>
      <c r="PRO7" s="3033"/>
      <c r="PRP7" s="3033"/>
      <c r="PRQ7" s="3033"/>
      <c r="PRR7" s="3033"/>
      <c r="PRS7" s="3033"/>
      <c r="PRT7" s="3033"/>
      <c r="PRU7" s="3033"/>
      <c r="PRV7" s="3033"/>
      <c r="PRW7" s="3033"/>
      <c r="PRX7" s="3033"/>
      <c r="PRY7" s="3033"/>
      <c r="PRZ7" s="3033"/>
      <c r="PSA7" s="3033"/>
      <c r="PSB7" s="3033"/>
      <c r="PSC7" s="3033"/>
      <c r="PSD7" s="3033"/>
      <c r="PSE7" s="3033"/>
      <c r="PSF7" s="3033"/>
      <c r="PSG7" s="3033"/>
      <c r="PSH7" s="3033"/>
      <c r="PSI7" s="3033"/>
      <c r="PSJ7" s="3033"/>
      <c r="PSK7" s="3033"/>
      <c r="PSL7" s="3033"/>
      <c r="PSM7" s="3033"/>
      <c r="PSN7" s="3033"/>
      <c r="PSO7" s="3033"/>
      <c r="PSP7" s="3033"/>
      <c r="PSQ7" s="3033"/>
      <c r="PSR7" s="3033"/>
      <c r="PSS7" s="3033"/>
      <c r="PST7" s="3033"/>
      <c r="PSU7" s="3033"/>
      <c r="PSV7" s="3033"/>
      <c r="PSW7" s="3033"/>
      <c r="PSX7" s="3033"/>
      <c r="PSY7" s="3033"/>
      <c r="PSZ7" s="3033"/>
      <c r="PTA7" s="3033"/>
      <c r="PTB7" s="3033"/>
      <c r="PTC7" s="3033"/>
      <c r="PTD7" s="3033"/>
      <c r="PTE7" s="3033"/>
      <c r="PTF7" s="3033"/>
      <c r="PTG7" s="3033"/>
      <c r="PTH7" s="3033"/>
      <c r="PTI7" s="3033"/>
      <c r="PTJ7" s="3033"/>
      <c r="PTK7" s="3033"/>
      <c r="PTL7" s="3033"/>
      <c r="PTM7" s="3033"/>
      <c r="PTN7" s="3033"/>
      <c r="PTO7" s="3033"/>
      <c r="PTP7" s="3033"/>
      <c r="PTQ7" s="3033"/>
      <c r="PTR7" s="3033"/>
      <c r="PTS7" s="3033"/>
      <c r="PTT7" s="3033"/>
      <c r="PTU7" s="3033"/>
      <c r="PTV7" s="3033"/>
      <c r="PTW7" s="3033"/>
      <c r="PTX7" s="3033"/>
      <c r="PTY7" s="3033"/>
      <c r="PTZ7" s="3033"/>
      <c r="PUA7" s="3033"/>
      <c r="PUB7" s="3033"/>
      <c r="PUC7" s="3033"/>
      <c r="PUD7" s="3033"/>
      <c r="PUE7" s="3033"/>
      <c r="PUF7" s="3033"/>
      <c r="PUG7" s="3033"/>
      <c r="PUH7" s="3033"/>
      <c r="PUI7" s="3033"/>
      <c r="PUJ7" s="3033"/>
      <c r="PUK7" s="3033"/>
      <c r="PUL7" s="3033"/>
      <c r="PUM7" s="3033"/>
      <c r="PUN7" s="3033"/>
      <c r="PUO7" s="3033"/>
      <c r="PUP7" s="3033"/>
      <c r="PUQ7" s="3033"/>
      <c r="PUR7" s="3033"/>
      <c r="PUS7" s="3033"/>
      <c r="PUT7" s="3033"/>
      <c r="PUU7" s="3033"/>
      <c r="PUV7" s="3033"/>
      <c r="PUW7" s="3033"/>
      <c r="PUX7" s="3033"/>
      <c r="PUY7" s="3033"/>
      <c r="PUZ7" s="3033"/>
      <c r="PVA7" s="3033"/>
      <c r="PVB7" s="3033"/>
      <c r="PVC7" s="3033"/>
      <c r="PVD7" s="3033"/>
      <c r="PVE7" s="3033"/>
      <c r="PVF7" s="3033"/>
      <c r="PVG7" s="3033"/>
      <c r="PVH7" s="3033"/>
      <c r="PVI7" s="3033"/>
      <c r="PVJ7" s="3033"/>
      <c r="PVK7" s="3033"/>
      <c r="PVL7" s="3033"/>
      <c r="PVM7" s="3033"/>
      <c r="PVN7" s="3033"/>
      <c r="PVO7" s="3033"/>
      <c r="PVP7" s="3033"/>
      <c r="PVQ7" s="3033"/>
      <c r="PVR7" s="3033"/>
      <c r="PVS7" s="3033"/>
      <c r="PVT7" s="3033"/>
      <c r="PVU7" s="3033"/>
      <c r="PVV7" s="3033"/>
      <c r="PVW7" s="3033"/>
      <c r="PVX7" s="3033"/>
      <c r="PVY7" s="3033"/>
      <c r="PVZ7" s="3033"/>
      <c r="PWA7" s="3033"/>
      <c r="PWB7" s="3033"/>
      <c r="PWC7" s="3033"/>
      <c r="PWD7" s="3033"/>
      <c r="PWE7" s="3033"/>
      <c r="PWF7" s="3033"/>
      <c r="PWG7" s="3033"/>
      <c r="PWH7" s="3033"/>
      <c r="PWI7" s="3033"/>
      <c r="PWJ7" s="3033"/>
      <c r="PWK7" s="3033"/>
      <c r="PWL7" s="3033"/>
      <c r="PWM7" s="3033"/>
      <c r="PWN7" s="3033"/>
      <c r="PWO7" s="3033"/>
      <c r="PWP7" s="3033"/>
      <c r="PWQ7" s="3033"/>
      <c r="PWR7" s="3033"/>
      <c r="PWS7" s="3033"/>
      <c r="PWT7" s="3033"/>
      <c r="PWU7" s="3033"/>
      <c r="PWV7" s="3033"/>
      <c r="PWW7" s="3033"/>
      <c r="PWX7" s="3033"/>
      <c r="PWY7" s="3033"/>
      <c r="PWZ7" s="3033"/>
      <c r="PXA7" s="3033"/>
      <c r="PXB7" s="3033"/>
      <c r="PXC7" s="3033"/>
      <c r="PXD7" s="3033"/>
      <c r="PXE7" s="3033"/>
      <c r="PXF7" s="3033"/>
      <c r="PXG7" s="3033"/>
      <c r="PXH7" s="3033"/>
      <c r="PXI7" s="3033"/>
      <c r="PXJ7" s="3033"/>
      <c r="PXK7" s="3033"/>
      <c r="PXL7" s="3033"/>
      <c r="PXM7" s="3033"/>
      <c r="PXN7" s="3033"/>
      <c r="PXO7" s="3033"/>
      <c r="PXP7" s="3033"/>
      <c r="PXQ7" s="3033"/>
      <c r="PXR7" s="3033"/>
      <c r="PXS7" s="3033"/>
      <c r="PXT7" s="3033"/>
      <c r="PXU7" s="3033"/>
      <c r="PXV7" s="3033"/>
      <c r="PXW7" s="3033"/>
      <c r="PXX7" s="3033"/>
      <c r="PXY7" s="3033"/>
      <c r="PXZ7" s="3033"/>
      <c r="PYA7" s="3033"/>
      <c r="PYB7" s="3033"/>
      <c r="PYC7" s="3033"/>
      <c r="PYD7" s="3033"/>
      <c r="PYE7" s="3033"/>
      <c r="PYF7" s="3033"/>
      <c r="PYG7" s="3033"/>
      <c r="PYH7" s="3033"/>
      <c r="PYI7" s="3033"/>
      <c r="PYJ7" s="3033"/>
      <c r="PYK7" s="3033"/>
      <c r="PYL7" s="3033"/>
      <c r="PYM7" s="3033"/>
      <c r="PYN7" s="3033"/>
      <c r="PYO7" s="3033"/>
      <c r="PYP7" s="3033"/>
      <c r="PYQ7" s="3033"/>
      <c r="PYR7" s="3033"/>
      <c r="PYS7" s="3033"/>
      <c r="PYT7" s="3033"/>
      <c r="PYU7" s="3033"/>
      <c r="PYV7" s="3033"/>
      <c r="PYW7" s="3033"/>
      <c r="PYX7" s="3033"/>
      <c r="PYY7" s="3033"/>
      <c r="PYZ7" s="3033"/>
      <c r="PZA7" s="3033"/>
      <c r="PZB7" s="3033"/>
      <c r="PZC7" s="3033"/>
      <c r="PZD7" s="3033"/>
      <c r="PZE7" s="3033"/>
      <c r="PZF7" s="3033"/>
      <c r="PZG7" s="3033"/>
      <c r="PZH7" s="3033"/>
      <c r="PZI7" s="3033"/>
      <c r="PZJ7" s="3033"/>
      <c r="PZK7" s="3033"/>
      <c r="PZL7" s="3033"/>
      <c r="PZM7" s="3033"/>
      <c r="PZN7" s="3033"/>
      <c r="PZO7" s="3033"/>
      <c r="PZP7" s="3033"/>
      <c r="PZQ7" s="3033"/>
      <c r="PZR7" s="3033"/>
      <c r="PZS7" s="3033"/>
      <c r="PZT7" s="3033"/>
      <c r="PZU7" s="3033"/>
      <c r="PZV7" s="3033"/>
      <c r="PZW7" s="3033"/>
      <c r="PZX7" s="3033"/>
      <c r="PZY7" s="3033"/>
      <c r="PZZ7" s="3033"/>
      <c r="QAA7" s="3033"/>
      <c r="QAB7" s="3033"/>
      <c r="QAC7" s="3033"/>
      <c r="QAD7" s="3033"/>
      <c r="QAE7" s="3033"/>
      <c r="QAF7" s="3033"/>
      <c r="QAG7" s="3033"/>
      <c r="QAH7" s="3033"/>
      <c r="QAI7" s="3033"/>
      <c r="QAJ7" s="3033"/>
      <c r="QAK7" s="3033"/>
      <c r="QAL7" s="3033"/>
      <c r="QAM7" s="3033"/>
      <c r="QAN7" s="3033"/>
      <c r="QAO7" s="3033"/>
      <c r="QAP7" s="3033"/>
      <c r="QAQ7" s="3033"/>
      <c r="QAR7" s="3033"/>
      <c r="QAS7" s="3033"/>
      <c r="QAT7" s="3033"/>
      <c r="QAU7" s="3033"/>
      <c r="QAV7" s="3033"/>
      <c r="QAW7" s="3033"/>
      <c r="QAX7" s="3033"/>
      <c r="QAY7" s="3033"/>
      <c r="QAZ7" s="3033"/>
      <c r="QBA7" s="3033"/>
      <c r="QBB7" s="3033"/>
      <c r="QBC7" s="3033"/>
      <c r="QBD7" s="3033"/>
      <c r="QBE7" s="3033"/>
      <c r="QBF7" s="3033"/>
      <c r="QBG7" s="3033"/>
      <c r="QBH7" s="3033"/>
      <c r="QBI7" s="3033"/>
      <c r="QBJ7" s="3033"/>
      <c r="QBK7" s="3033"/>
      <c r="QBL7" s="3033"/>
      <c r="QBM7" s="3033"/>
      <c r="QBN7" s="3033"/>
      <c r="QBO7" s="3033"/>
      <c r="QBP7" s="3033"/>
      <c r="QBQ7" s="3033"/>
      <c r="QBR7" s="3033"/>
      <c r="QBS7" s="3033"/>
      <c r="QBT7" s="3033"/>
      <c r="QBU7" s="3033"/>
      <c r="QBV7" s="3033"/>
      <c r="QBW7" s="3033"/>
      <c r="QBX7" s="3033"/>
      <c r="QBY7" s="3033"/>
      <c r="QBZ7" s="3033"/>
      <c r="QCA7" s="3033"/>
      <c r="QCB7" s="3033"/>
      <c r="QCC7" s="3033"/>
      <c r="QCD7" s="3033"/>
      <c r="QCE7" s="3033"/>
      <c r="QCF7" s="3033"/>
      <c r="QCG7" s="3033"/>
      <c r="QCH7" s="3033"/>
      <c r="QCI7" s="3033"/>
      <c r="QCJ7" s="3033"/>
      <c r="QCK7" s="3033"/>
      <c r="QCL7" s="3033"/>
      <c r="QCM7" s="3033"/>
      <c r="QCN7" s="3033"/>
      <c r="QCO7" s="3033"/>
      <c r="QCP7" s="3033"/>
      <c r="QCQ7" s="3033"/>
      <c r="QCR7" s="3033"/>
      <c r="QCS7" s="3033"/>
      <c r="QCT7" s="3033"/>
      <c r="QCU7" s="3033"/>
      <c r="QCV7" s="3033"/>
      <c r="QCW7" s="3033"/>
      <c r="QCX7" s="3033"/>
      <c r="QCY7" s="3033"/>
      <c r="QCZ7" s="3033"/>
      <c r="QDA7" s="3033"/>
      <c r="QDB7" s="3033"/>
      <c r="QDC7" s="3033"/>
      <c r="QDD7" s="3033"/>
      <c r="QDE7" s="3033"/>
      <c r="QDF7" s="3033"/>
      <c r="QDG7" s="3033"/>
      <c r="QDH7" s="3033"/>
      <c r="QDI7" s="3033"/>
      <c r="QDJ7" s="3033"/>
      <c r="QDK7" s="3033"/>
      <c r="QDL7" s="3033"/>
      <c r="QDM7" s="3033"/>
      <c r="QDN7" s="3033"/>
      <c r="QDO7" s="3033"/>
      <c r="QDP7" s="3033"/>
      <c r="QDQ7" s="3033"/>
      <c r="QDR7" s="3033"/>
      <c r="QDS7" s="3033"/>
      <c r="QDT7" s="3033"/>
      <c r="QDU7" s="3033"/>
      <c r="QDV7" s="3033"/>
      <c r="QDW7" s="3033"/>
      <c r="QDX7" s="3033"/>
      <c r="QDY7" s="3033"/>
      <c r="QDZ7" s="3033"/>
      <c r="QEA7" s="3033"/>
      <c r="QEB7" s="3033"/>
      <c r="QEC7" s="3033"/>
      <c r="QED7" s="3033"/>
      <c r="QEE7" s="3033"/>
      <c r="QEF7" s="3033"/>
      <c r="QEG7" s="3033"/>
      <c r="QEH7" s="3033"/>
      <c r="QEI7" s="3033"/>
      <c r="QEJ7" s="3033"/>
      <c r="QEK7" s="3033"/>
      <c r="QEL7" s="3033"/>
      <c r="QEM7" s="3033"/>
      <c r="QEN7" s="3033"/>
      <c r="QEO7" s="3033"/>
      <c r="QEP7" s="3033"/>
      <c r="QEQ7" s="3033"/>
      <c r="QER7" s="3033"/>
      <c r="QES7" s="3033"/>
      <c r="QET7" s="3033"/>
      <c r="QEU7" s="3033"/>
      <c r="QEV7" s="3033"/>
      <c r="QEW7" s="3033"/>
      <c r="QEX7" s="3033"/>
      <c r="QEY7" s="3033"/>
      <c r="QEZ7" s="3033"/>
      <c r="QFA7" s="3033"/>
      <c r="QFB7" s="3033"/>
      <c r="QFC7" s="3033"/>
      <c r="QFD7" s="3033"/>
      <c r="QFE7" s="3033"/>
      <c r="QFF7" s="3033"/>
      <c r="QFG7" s="3033"/>
      <c r="QFH7" s="3033"/>
      <c r="QFI7" s="3033"/>
      <c r="QFJ7" s="3033"/>
      <c r="QFK7" s="3033"/>
      <c r="QFL7" s="3033"/>
      <c r="QFM7" s="3033"/>
      <c r="QFN7" s="3033"/>
      <c r="QFO7" s="3033"/>
      <c r="QFP7" s="3033"/>
      <c r="QFQ7" s="3033"/>
      <c r="QFR7" s="3033"/>
      <c r="QFS7" s="3033"/>
      <c r="QFT7" s="3033"/>
      <c r="QFU7" s="3033"/>
      <c r="QFV7" s="3033"/>
      <c r="QFW7" s="3033"/>
      <c r="QFX7" s="3033"/>
      <c r="QFY7" s="3033"/>
      <c r="QFZ7" s="3033"/>
      <c r="QGA7" s="3033"/>
      <c r="QGB7" s="3033"/>
      <c r="QGC7" s="3033"/>
      <c r="QGD7" s="3033"/>
      <c r="QGE7" s="3033"/>
      <c r="QGF7" s="3033"/>
      <c r="QGG7" s="3033"/>
      <c r="QGH7" s="3033"/>
      <c r="QGI7" s="3033"/>
      <c r="QGJ7" s="3033"/>
      <c r="QGK7" s="3033"/>
      <c r="QGL7" s="3033"/>
      <c r="QGM7" s="3033"/>
      <c r="QGN7" s="3033"/>
      <c r="QGO7" s="3033"/>
      <c r="QGP7" s="3033"/>
      <c r="QGQ7" s="3033"/>
      <c r="QGR7" s="3033"/>
      <c r="QGS7" s="3033"/>
      <c r="QGT7" s="3033"/>
      <c r="QGU7" s="3033"/>
      <c r="QGV7" s="3033"/>
      <c r="QGW7" s="3033"/>
      <c r="QGX7" s="3033"/>
      <c r="QGY7" s="3033"/>
      <c r="QGZ7" s="3033"/>
      <c r="QHA7" s="3033"/>
      <c r="QHB7" s="3033"/>
      <c r="QHC7" s="3033"/>
      <c r="QHD7" s="3033"/>
      <c r="QHE7" s="3033"/>
      <c r="QHF7" s="3033"/>
      <c r="QHG7" s="3033"/>
      <c r="QHH7" s="3033"/>
      <c r="QHI7" s="3033"/>
      <c r="QHJ7" s="3033"/>
      <c r="QHK7" s="3033"/>
      <c r="QHL7" s="3033"/>
      <c r="QHM7" s="3033"/>
      <c r="QHN7" s="3033"/>
      <c r="QHO7" s="3033"/>
      <c r="QHP7" s="3033"/>
      <c r="QHQ7" s="3033"/>
      <c r="QHR7" s="3033"/>
      <c r="QHS7" s="3033"/>
      <c r="QHT7" s="3033"/>
      <c r="QHU7" s="3033"/>
      <c r="QHV7" s="3033"/>
      <c r="QHW7" s="3033"/>
      <c r="QHX7" s="3033"/>
      <c r="QHY7" s="3033"/>
      <c r="QHZ7" s="3033"/>
      <c r="QIA7" s="3033"/>
      <c r="QIB7" s="3033"/>
      <c r="QIC7" s="3033"/>
      <c r="QID7" s="3033"/>
      <c r="QIE7" s="3033"/>
      <c r="QIF7" s="3033"/>
      <c r="QIG7" s="3033"/>
      <c r="QIH7" s="3033"/>
      <c r="QII7" s="3033"/>
      <c r="QIJ7" s="3033"/>
      <c r="QIK7" s="3033"/>
      <c r="QIL7" s="3033"/>
      <c r="QIM7" s="3033"/>
      <c r="QIN7" s="3033"/>
      <c r="QIO7" s="3033"/>
      <c r="QIP7" s="3033"/>
      <c r="QIQ7" s="3033"/>
      <c r="QIR7" s="3033"/>
      <c r="QIS7" s="3033"/>
      <c r="QIT7" s="3033"/>
      <c r="QIU7" s="3033"/>
      <c r="QIV7" s="3033"/>
      <c r="QIW7" s="3033"/>
      <c r="QIX7" s="3033"/>
      <c r="QIY7" s="3033"/>
      <c r="QIZ7" s="3033"/>
      <c r="QJA7" s="3033"/>
      <c r="QJB7" s="3033"/>
      <c r="QJC7" s="3033"/>
      <c r="QJD7" s="3033"/>
      <c r="QJE7" s="3033"/>
      <c r="QJF7" s="3033"/>
      <c r="QJG7" s="3033"/>
      <c r="QJH7" s="3033"/>
      <c r="QJI7" s="3033"/>
      <c r="QJJ7" s="3033"/>
      <c r="QJK7" s="3033"/>
      <c r="QJL7" s="3033"/>
      <c r="QJM7" s="3033"/>
      <c r="QJN7" s="3033"/>
      <c r="QJO7" s="3033"/>
      <c r="QJP7" s="3033"/>
      <c r="QJQ7" s="3033"/>
      <c r="QJR7" s="3033"/>
      <c r="QJS7" s="3033"/>
      <c r="QJT7" s="3033"/>
      <c r="QJU7" s="3033"/>
      <c r="QJV7" s="3033"/>
      <c r="QJW7" s="3033"/>
      <c r="QJX7" s="3033"/>
      <c r="QJY7" s="3033"/>
      <c r="QJZ7" s="3033"/>
      <c r="QKA7" s="3033"/>
      <c r="QKB7" s="3033"/>
      <c r="QKC7" s="3033"/>
      <c r="QKD7" s="3033"/>
      <c r="QKE7" s="3033"/>
      <c r="QKF7" s="3033"/>
      <c r="QKG7" s="3033"/>
      <c r="QKH7" s="3033"/>
      <c r="QKI7" s="3033"/>
      <c r="QKJ7" s="3033"/>
      <c r="QKK7" s="3033"/>
      <c r="QKL7" s="3033"/>
      <c r="QKM7" s="3033"/>
      <c r="QKN7" s="3033"/>
      <c r="QKO7" s="3033"/>
      <c r="QKP7" s="3033"/>
      <c r="QKQ7" s="3033"/>
      <c r="QKR7" s="3033"/>
      <c r="QKS7" s="3033"/>
      <c r="QKT7" s="3033"/>
      <c r="QKU7" s="3033"/>
      <c r="QKV7" s="3033"/>
      <c r="QKW7" s="3033"/>
      <c r="QKX7" s="3033"/>
      <c r="QKY7" s="3033"/>
      <c r="QKZ7" s="3033"/>
      <c r="QLA7" s="3033"/>
      <c r="QLB7" s="3033"/>
      <c r="QLC7" s="3033"/>
      <c r="QLD7" s="3033"/>
      <c r="QLE7" s="3033"/>
      <c r="QLF7" s="3033"/>
      <c r="QLG7" s="3033"/>
      <c r="QLH7" s="3033"/>
      <c r="QLI7" s="3033"/>
      <c r="QLJ7" s="3033"/>
      <c r="QLK7" s="3033"/>
      <c r="QLL7" s="3033"/>
      <c r="QLM7" s="3033"/>
      <c r="QLN7" s="3033"/>
      <c r="QLO7" s="3033"/>
      <c r="QLP7" s="3033"/>
      <c r="QLQ7" s="3033"/>
      <c r="QLR7" s="3033"/>
      <c r="QLS7" s="3033"/>
      <c r="QLT7" s="3033"/>
      <c r="QLU7" s="3033"/>
      <c r="QLV7" s="3033"/>
      <c r="QLW7" s="3033"/>
      <c r="QLX7" s="3033"/>
      <c r="QLY7" s="3033"/>
      <c r="QLZ7" s="3033"/>
      <c r="QMA7" s="3033"/>
      <c r="QMB7" s="3033"/>
      <c r="QMC7" s="3033"/>
      <c r="QMD7" s="3033"/>
      <c r="QME7" s="3033"/>
      <c r="QMF7" s="3033"/>
      <c r="QMG7" s="3033"/>
      <c r="QMH7" s="3033"/>
      <c r="QMI7" s="3033"/>
      <c r="QMJ7" s="3033"/>
      <c r="QMK7" s="3033"/>
      <c r="QML7" s="3033"/>
      <c r="QMM7" s="3033"/>
      <c r="QMN7" s="3033"/>
      <c r="QMO7" s="3033"/>
      <c r="QMP7" s="3033"/>
      <c r="QMQ7" s="3033"/>
      <c r="QMR7" s="3033"/>
      <c r="QMS7" s="3033"/>
      <c r="QMT7" s="3033"/>
      <c r="QMU7" s="3033"/>
      <c r="QMV7" s="3033"/>
      <c r="QMW7" s="3033"/>
      <c r="QMX7" s="3033"/>
      <c r="QMY7" s="3033"/>
      <c r="QMZ7" s="3033"/>
      <c r="QNA7" s="3033"/>
      <c r="QNB7" s="3033"/>
      <c r="QNC7" s="3033"/>
      <c r="QND7" s="3033"/>
      <c r="QNE7" s="3033"/>
      <c r="QNF7" s="3033"/>
      <c r="QNG7" s="3033"/>
      <c r="QNH7" s="3033"/>
      <c r="QNI7" s="3033"/>
      <c r="QNJ7" s="3033"/>
      <c r="QNK7" s="3033"/>
      <c r="QNL7" s="3033"/>
      <c r="QNM7" s="3033"/>
      <c r="QNN7" s="3033"/>
      <c r="QNO7" s="3033"/>
      <c r="QNP7" s="3033"/>
      <c r="QNQ7" s="3033"/>
      <c r="QNR7" s="3033"/>
      <c r="QNS7" s="3033"/>
      <c r="QNT7" s="3033"/>
      <c r="QNU7" s="3033"/>
      <c r="QNV7" s="3033"/>
      <c r="QNW7" s="3033"/>
      <c r="QNX7" s="3033"/>
      <c r="QNY7" s="3033"/>
      <c r="QNZ7" s="3033"/>
      <c r="QOA7" s="3033"/>
      <c r="QOB7" s="3033"/>
      <c r="QOC7" s="3033"/>
      <c r="QOD7" s="3033"/>
      <c r="QOE7" s="3033"/>
      <c r="QOF7" s="3033"/>
      <c r="QOG7" s="3033"/>
      <c r="QOH7" s="3033"/>
      <c r="QOI7" s="3033"/>
      <c r="QOJ7" s="3033"/>
      <c r="QOK7" s="3033"/>
      <c r="QOL7" s="3033"/>
      <c r="QOM7" s="3033"/>
      <c r="QON7" s="3033"/>
      <c r="QOO7" s="3033"/>
      <c r="QOP7" s="3033"/>
      <c r="QOQ7" s="3033"/>
      <c r="QOR7" s="3033"/>
      <c r="QOS7" s="3033"/>
      <c r="QOT7" s="3033"/>
      <c r="QOU7" s="3033"/>
      <c r="QOV7" s="3033"/>
      <c r="QOW7" s="3033"/>
      <c r="QOX7" s="3033"/>
      <c r="QOY7" s="3033"/>
      <c r="QOZ7" s="3033"/>
      <c r="QPA7" s="3033"/>
      <c r="QPB7" s="3033"/>
      <c r="QPC7" s="3033"/>
      <c r="QPD7" s="3033"/>
      <c r="QPE7" s="3033"/>
      <c r="QPF7" s="3033"/>
      <c r="QPG7" s="3033"/>
      <c r="QPH7" s="3033"/>
      <c r="QPI7" s="3033"/>
      <c r="QPJ7" s="3033"/>
      <c r="QPK7" s="3033"/>
      <c r="QPL7" s="3033"/>
      <c r="QPM7" s="3033"/>
      <c r="QPN7" s="3033"/>
      <c r="QPO7" s="3033"/>
      <c r="QPP7" s="3033"/>
      <c r="QPQ7" s="3033"/>
      <c r="QPR7" s="3033"/>
      <c r="QPS7" s="3033"/>
      <c r="QPT7" s="3033"/>
      <c r="QPU7" s="3033"/>
      <c r="QPV7" s="3033"/>
      <c r="QPW7" s="3033"/>
      <c r="QPX7" s="3033"/>
      <c r="QPY7" s="3033"/>
      <c r="QPZ7" s="3033"/>
      <c r="QQA7" s="3033"/>
      <c r="QQB7" s="3033"/>
      <c r="QQC7" s="3033"/>
      <c r="QQD7" s="3033"/>
      <c r="QQE7" s="3033"/>
      <c r="QQF7" s="3033"/>
      <c r="QQG7" s="3033"/>
      <c r="QQH7" s="3033"/>
      <c r="QQI7" s="3033"/>
      <c r="QQJ7" s="3033"/>
      <c r="QQK7" s="3033"/>
      <c r="QQL7" s="3033"/>
      <c r="QQM7" s="3033"/>
      <c r="QQN7" s="3033"/>
      <c r="QQO7" s="3033"/>
      <c r="QQP7" s="3033"/>
      <c r="QQQ7" s="3033"/>
      <c r="QQR7" s="3033"/>
      <c r="QQS7" s="3033"/>
      <c r="QQT7" s="3033"/>
      <c r="QQU7" s="3033"/>
      <c r="QQV7" s="3033"/>
      <c r="QQW7" s="3033"/>
      <c r="QQX7" s="3033"/>
      <c r="QQY7" s="3033"/>
      <c r="QQZ7" s="3033"/>
      <c r="QRA7" s="3033"/>
      <c r="QRB7" s="3033"/>
      <c r="QRC7" s="3033"/>
      <c r="QRD7" s="3033"/>
      <c r="QRE7" s="3033"/>
      <c r="QRF7" s="3033"/>
      <c r="QRG7" s="3033"/>
      <c r="QRH7" s="3033"/>
      <c r="QRI7" s="3033"/>
      <c r="QRJ7" s="3033"/>
      <c r="QRK7" s="3033"/>
      <c r="QRL7" s="3033"/>
      <c r="QRM7" s="3033"/>
      <c r="QRN7" s="3033"/>
      <c r="QRO7" s="3033"/>
      <c r="QRP7" s="3033"/>
      <c r="QRQ7" s="3033"/>
      <c r="QRR7" s="3033"/>
      <c r="QRS7" s="3033"/>
      <c r="QRT7" s="3033"/>
      <c r="QRU7" s="3033"/>
      <c r="QRV7" s="3033"/>
      <c r="QRW7" s="3033"/>
      <c r="QRX7" s="3033"/>
      <c r="QRY7" s="3033"/>
      <c r="QRZ7" s="3033"/>
      <c r="QSA7" s="3033"/>
      <c r="QSB7" s="3033"/>
      <c r="QSC7" s="3033"/>
      <c r="QSD7" s="3033"/>
      <c r="QSE7" s="3033"/>
      <c r="QSF7" s="3033"/>
      <c r="QSG7" s="3033"/>
      <c r="QSH7" s="3033"/>
      <c r="QSI7" s="3033"/>
      <c r="QSJ7" s="3033"/>
      <c r="QSK7" s="3033"/>
      <c r="QSL7" s="3033"/>
      <c r="QSM7" s="3033"/>
      <c r="QSN7" s="3033"/>
      <c r="QSO7" s="3033"/>
      <c r="QSP7" s="3033"/>
      <c r="QSQ7" s="3033"/>
      <c r="QSR7" s="3033"/>
      <c r="QSS7" s="3033"/>
      <c r="QST7" s="3033"/>
      <c r="QSU7" s="3033"/>
      <c r="QSV7" s="3033"/>
      <c r="QSW7" s="3033"/>
      <c r="QSX7" s="3033"/>
      <c r="QSY7" s="3033"/>
      <c r="QSZ7" s="3033"/>
      <c r="QTA7" s="3033"/>
      <c r="QTB7" s="3033"/>
      <c r="QTC7" s="3033"/>
      <c r="QTD7" s="3033"/>
      <c r="QTE7" s="3033"/>
      <c r="QTF7" s="3033"/>
      <c r="QTG7" s="3033"/>
      <c r="QTH7" s="3033"/>
      <c r="QTI7" s="3033"/>
      <c r="QTJ7" s="3033"/>
      <c r="QTK7" s="3033"/>
      <c r="QTL7" s="3033"/>
      <c r="QTM7" s="3033"/>
      <c r="QTN7" s="3033"/>
      <c r="QTO7" s="3033"/>
      <c r="QTP7" s="3033"/>
      <c r="QTQ7" s="3033"/>
      <c r="QTR7" s="3033"/>
      <c r="QTS7" s="3033"/>
      <c r="QTT7" s="3033"/>
      <c r="QTU7" s="3033"/>
      <c r="QTV7" s="3033"/>
      <c r="QTW7" s="3033"/>
      <c r="QTX7" s="3033"/>
      <c r="QTY7" s="3033"/>
      <c r="QTZ7" s="3033"/>
      <c r="QUA7" s="3033"/>
      <c r="QUB7" s="3033"/>
      <c r="QUC7" s="3033"/>
      <c r="QUD7" s="3033"/>
      <c r="QUE7" s="3033"/>
      <c r="QUF7" s="3033"/>
      <c r="QUG7" s="3033"/>
      <c r="QUH7" s="3033"/>
      <c r="QUI7" s="3033"/>
      <c r="QUJ7" s="3033"/>
      <c r="QUK7" s="3033"/>
      <c r="QUL7" s="3033"/>
      <c r="QUM7" s="3033"/>
      <c r="QUN7" s="3033"/>
      <c r="QUO7" s="3033"/>
      <c r="QUP7" s="3033"/>
      <c r="QUQ7" s="3033"/>
      <c r="QUR7" s="3033"/>
      <c r="QUS7" s="3033"/>
      <c r="QUT7" s="3033"/>
      <c r="QUU7" s="3033"/>
      <c r="QUV7" s="3033"/>
      <c r="QUW7" s="3033"/>
      <c r="QUX7" s="3033"/>
      <c r="QUY7" s="3033"/>
      <c r="QUZ7" s="3033"/>
      <c r="QVA7" s="3033"/>
      <c r="QVB7" s="3033"/>
      <c r="QVC7" s="3033"/>
      <c r="QVD7" s="3033"/>
      <c r="QVE7" s="3033"/>
      <c r="QVF7" s="3033"/>
      <c r="QVG7" s="3033"/>
      <c r="QVH7" s="3033"/>
      <c r="QVI7" s="3033"/>
      <c r="QVJ7" s="3033"/>
      <c r="QVK7" s="3033"/>
      <c r="QVL7" s="3033"/>
      <c r="QVM7" s="3033"/>
      <c r="QVN7" s="3033"/>
      <c r="QVO7" s="3033"/>
      <c r="QVP7" s="3033"/>
      <c r="QVQ7" s="3033"/>
      <c r="QVR7" s="3033"/>
      <c r="QVS7" s="3033"/>
      <c r="QVT7" s="3033"/>
      <c r="QVU7" s="3033"/>
      <c r="QVV7" s="3033"/>
      <c r="QVW7" s="3033"/>
      <c r="QVX7" s="3033"/>
      <c r="QVY7" s="3033"/>
      <c r="QVZ7" s="3033"/>
      <c r="QWA7" s="3033"/>
      <c r="QWB7" s="3033"/>
      <c r="QWC7" s="3033"/>
      <c r="QWD7" s="3033"/>
      <c r="QWE7" s="3033"/>
      <c r="QWF7" s="3033"/>
      <c r="QWG7" s="3033"/>
      <c r="QWH7" s="3033"/>
      <c r="QWI7" s="3033"/>
      <c r="QWJ7" s="3033"/>
      <c r="QWK7" s="3033"/>
      <c r="QWL7" s="3033"/>
      <c r="QWM7" s="3033"/>
      <c r="QWN7" s="3033"/>
      <c r="QWO7" s="3033"/>
      <c r="QWP7" s="3033"/>
      <c r="QWQ7" s="3033"/>
      <c r="QWR7" s="3033"/>
      <c r="QWS7" s="3033"/>
      <c r="QWT7" s="3033"/>
      <c r="QWU7" s="3033"/>
      <c r="QWV7" s="3033"/>
      <c r="QWW7" s="3033"/>
      <c r="QWX7" s="3033"/>
      <c r="QWY7" s="3033"/>
      <c r="QWZ7" s="3033"/>
      <c r="QXA7" s="3033"/>
      <c r="QXB7" s="3033"/>
      <c r="QXC7" s="3033"/>
      <c r="QXD7" s="3033"/>
      <c r="QXE7" s="3033"/>
      <c r="QXF7" s="3033"/>
      <c r="QXG7" s="3033"/>
      <c r="QXH7" s="3033"/>
      <c r="QXI7" s="3033"/>
      <c r="QXJ7" s="3033"/>
      <c r="QXK7" s="3033"/>
      <c r="QXL7" s="3033"/>
      <c r="QXM7" s="3033"/>
      <c r="QXN7" s="3033"/>
      <c r="QXO7" s="3033"/>
      <c r="QXP7" s="3033"/>
      <c r="QXQ7" s="3033"/>
      <c r="QXR7" s="3033"/>
      <c r="QXS7" s="3033"/>
      <c r="QXT7" s="3033"/>
      <c r="QXU7" s="3033"/>
      <c r="QXV7" s="3033"/>
      <c r="QXW7" s="3033"/>
      <c r="QXX7" s="3033"/>
      <c r="QXY7" s="3033"/>
      <c r="QXZ7" s="3033"/>
      <c r="QYA7" s="3033"/>
      <c r="QYB7" s="3033"/>
      <c r="QYC7" s="3033"/>
      <c r="QYD7" s="3033"/>
      <c r="QYE7" s="3033"/>
      <c r="QYF7" s="3033"/>
      <c r="QYG7" s="3033"/>
      <c r="QYH7" s="3033"/>
      <c r="QYI7" s="3033"/>
      <c r="QYJ7" s="3033"/>
      <c r="QYK7" s="3033"/>
      <c r="QYL7" s="3033"/>
      <c r="QYM7" s="3033"/>
      <c r="QYN7" s="3033"/>
      <c r="QYO7" s="3033"/>
      <c r="QYP7" s="3033"/>
      <c r="QYQ7" s="3033"/>
      <c r="QYR7" s="3033"/>
      <c r="QYS7" s="3033"/>
      <c r="QYT7" s="3033"/>
      <c r="QYU7" s="3033"/>
      <c r="QYV7" s="3033"/>
      <c r="QYW7" s="3033"/>
      <c r="QYX7" s="3033"/>
      <c r="QYY7" s="3033"/>
      <c r="QYZ7" s="3033"/>
      <c r="QZA7" s="3033"/>
      <c r="QZB7" s="3033"/>
      <c r="QZC7" s="3033"/>
      <c r="QZD7" s="3033"/>
      <c r="QZE7" s="3033"/>
      <c r="QZF7" s="3033"/>
      <c r="QZG7" s="3033"/>
      <c r="QZH7" s="3033"/>
      <c r="QZI7" s="3033"/>
      <c r="QZJ7" s="3033"/>
      <c r="QZK7" s="3033"/>
      <c r="QZL7" s="3033"/>
      <c r="QZM7" s="3033"/>
      <c r="QZN7" s="3033"/>
      <c r="QZO7" s="3033"/>
      <c r="QZP7" s="3033"/>
      <c r="QZQ7" s="3033"/>
      <c r="QZR7" s="3033"/>
      <c r="QZS7" s="3033"/>
      <c r="QZT7" s="3033"/>
      <c r="QZU7" s="3033"/>
      <c r="QZV7" s="3033"/>
      <c r="QZW7" s="3033"/>
      <c r="QZX7" s="3033"/>
      <c r="QZY7" s="3033"/>
      <c r="QZZ7" s="3033"/>
      <c r="RAA7" s="3033"/>
      <c r="RAB7" s="3033"/>
      <c r="RAC7" s="3033"/>
      <c r="RAD7" s="3033"/>
      <c r="RAE7" s="3033"/>
      <c r="RAF7" s="3033"/>
      <c r="RAG7" s="3033"/>
      <c r="RAH7" s="3033"/>
      <c r="RAI7" s="3033"/>
      <c r="RAJ7" s="3033"/>
      <c r="RAK7" s="3033"/>
      <c r="RAL7" s="3033"/>
      <c r="RAM7" s="3033"/>
      <c r="RAN7" s="3033"/>
      <c r="RAO7" s="3033"/>
      <c r="RAP7" s="3033"/>
      <c r="RAQ7" s="3033"/>
      <c r="RAR7" s="3033"/>
      <c r="RAS7" s="3033"/>
      <c r="RAT7" s="3033"/>
      <c r="RAU7" s="3033"/>
      <c r="RAV7" s="3033"/>
      <c r="RAW7" s="3033"/>
      <c r="RAX7" s="3033"/>
      <c r="RAY7" s="3033"/>
      <c r="RAZ7" s="3033"/>
      <c r="RBA7" s="3033"/>
      <c r="RBB7" s="3033"/>
      <c r="RBC7" s="3033"/>
      <c r="RBD7" s="3033"/>
      <c r="RBE7" s="3033"/>
      <c r="RBF7" s="3033"/>
      <c r="RBG7" s="3033"/>
      <c r="RBH7" s="3033"/>
      <c r="RBI7" s="3033"/>
      <c r="RBJ7" s="3033"/>
      <c r="RBK7" s="3033"/>
      <c r="RBL7" s="3033"/>
      <c r="RBM7" s="3033"/>
      <c r="RBN7" s="3033"/>
      <c r="RBO7" s="3033"/>
      <c r="RBP7" s="3033"/>
      <c r="RBQ7" s="3033"/>
      <c r="RBR7" s="3033"/>
      <c r="RBS7" s="3033"/>
      <c r="RBT7" s="3033"/>
      <c r="RBU7" s="3033"/>
      <c r="RBV7" s="3033"/>
      <c r="RBW7" s="3033"/>
      <c r="RBX7" s="3033"/>
      <c r="RBY7" s="3033"/>
      <c r="RBZ7" s="3033"/>
      <c r="RCA7" s="3033"/>
      <c r="RCB7" s="3033"/>
      <c r="RCC7" s="3033"/>
      <c r="RCD7" s="3033"/>
      <c r="RCE7" s="3033"/>
      <c r="RCF7" s="3033"/>
      <c r="RCG7" s="3033"/>
      <c r="RCH7" s="3033"/>
      <c r="RCI7" s="3033"/>
      <c r="RCJ7" s="3033"/>
      <c r="RCK7" s="3033"/>
      <c r="RCL7" s="3033"/>
      <c r="RCM7" s="3033"/>
      <c r="RCN7" s="3033"/>
      <c r="RCO7" s="3033"/>
      <c r="RCP7" s="3033"/>
      <c r="RCQ7" s="3033"/>
      <c r="RCR7" s="3033"/>
      <c r="RCS7" s="3033"/>
      <c r="RCT7" s="3033"/>
      <c r="RCU7" s="3033"/>
      <c r="RCV7" s="3033"/>
      <c r="RCW7" s="3033"/>
      <c r="RCX7" s="3033"/>
      <c r="RCY7" s="3033"/>
      <c r="RCZ7" s="3033"/>
      <c r="RDA7" s="3033"/>
      <c r="RDB7" s="3033"/>
      <c r="RDC7" s="3033"/>
      <c r="RDD7" s="3033"/>
      <c r="RDE7" s="3033"/>
      <c r="RDF7" s="3033"/>
      <c r="RDG7" s="3033"/>
      <c r="RDH7" s="3033"/>
      <c r="RDI7" s="3033"/>
      <c r="RDJ7" s="3033"/>
      <c r="RDK7" s="3033"/>
      <c r="RDL7" s="3033"/>
      <c r="RDM7" s="3033"/>
      <c r="RDN7" s="3033"/>
      <c r="RDO7" s="3033"/>
      <c r="RDP7" s="3033"/>
      <c r="RDQ7" s="3033"/>
      <c r="RDR7" s="3033"/>
      <c r="RDS7" s="3033"/>
      <c r="RDT7" s="3033"/>
      <c r="RDU7" s="3033"/>
      <c r="RDV7" s="3033"/>
      <c r="RDW7" s="3033"/>
      <c r="RDX7" s="3033"/>
      <c r="RDY7" s="3033"/>
      <c r="RDZ7" s="3033"/>
      <c r="REA7" s="3033"/>
      <c r="REB7" s="3033"/>
      <c r="REC7" s="3033"/>
      <c r="RED7" s="3033"/>
      <c r="REE7" s="3033"/>
      <c r="REF7" s="3033"/>
      <c r="REG7" s="3033"/>
      <c r="REH7" s="3033"/>
      <c r="REI7" s="3033"/>
      <c r="REJ7" s="3033"/>
      <c r="REK7" s="3033"/>
      <c r="REL7" s="3033"/>
      <c r="REM7" s="3033"/>
      <c r="REN7" s="3033"/>
      <c r="REO7" s="3033"/>
      <c r="REP7" s="3033"/>
      <c r="REQ7" s="3033"/>
      <c r="RER7" s="3033"/>
      <c r="RES7" s="3033"/>
      <c r="RET7" s="3033"/>
      <c r="REU7" s="3033"/>
      <c r="REV7" s="3033"/>
      <c r="REW7" s="3033"/>
      <c r="REX7" s="3033"/>
      <c r="REY7" s="3033"/>
      <c r="REZ7" s="3033"/>
      <c r="RFA7" s="3033"/>
      <c r="RFB7" s="3033"/>
      <c r="RFC7" s="3033"/>
      <c r="RFD7" s="3033"/>
      <c r="RFE7" s="3033"/>
      <c r="RFF7" s="3033"/>
      <c r="RFG7" s="3033"/>
      <c r="RFH7" s="3033"/>
      <c r="RFI7" s="3033"/>
      <c r="RFJ7" s="3033"/>
      <c r="RFK7" s="3033"/>
      <c r="RFL7" s="3033"/>
      <c r="RFM7" s="3033"/>
      <c r="RFN7" s="3033"/>
      <c r="RFO7" s="3033"/>
      <c r="RFP7" s="3033"/>
      <c r="RFQ7" s="3033"/>
      <c r="RFR7" s="3033"/>
      <c r="RFS7" s="3033"/>
      <c r="RFT7" s="3033"/>
      <c r="RFU7" s="3033"/>
      <c r="RFV7" s="3033"/>
      <c r="RFW7" s="3033"/>
      <c r="RFX7" s="3033"/>
      <c r="RFY7" s="3033"/>
      <c r="RFZ7" s="3033"/>
      <c r="RGA7" s="3033"/>
      <c r="RGB7" s="3033"/>
      <c r="RGC7" s="3033"/>
      <c r="RGD7" s="3033"/>
      <c r="RGE7" s="3033"/>
      <c r="RGF7" s="3033"/>
      <c r="RGG7" s="3033"/>
      <c r="RGH7" s="3033"/>
      <c r="RGI7" s="3033"/>
      <c r="RGJ7" s="3033"/>
      <c r="RGK7" s="3033"/>
      <c r="RGL7" s="3033"/>
      <c r="RGM7" s="3033"/>
      <c r="RGN7" s="3033"/>
      <c r="RGO7" s="3033"/>
      <c r="RGP7" s="3033"/>
      <c r="RGQ7" s="3033"/>
      <c r="RGR7" s="3033"/>
      <c r="RGS7" s="3033"/>
      <c r="RGT7" s="3033"/>
      <c r="RGU7" s="3033"/>
      <c r="RGV7" s="3033"/>
      <c r="RGW7" s="3033"/>
      <c r="RGX7" s="3033"/>
      <c r="RGY7" s="3033"/>
      <c r="RGZ7" s="3033"/>
      <c r="RHA7" s="3033"/>
      <c r="RHB7" s="3033"/>
      <c r="RHC7" s="3033"/>
      <c r="RHD7" s="3033"/>
      <c r="RHE7" s="3033"/>
      <c r="RHF7" s="3033"/>
      <c r="RHG7" s="3033"/>
      <c r="RHH7" s="3033"/>
      <c r="RHI7" s="3033"/>
      <c r="RHJ7" s="3033"/>
      <c r="RHK7" s="3033"/>
      <c r="RHL7" s="3033"/>
      <c r="RHM7" s="3033"/>
      <c r="RHN7" s="3033"/>
      <c r="RHO7" s="3033"/>
      <c r="RHP7" s="3033"/>
      <c r="RHQ7" s="3033"/>
      <c r="RHR7" s="3033"/>
      <c r="RHS7" s="3033"/>
      <c r="RHT7" s="3033"/>
      <c r="RHU7" s="3033"/>
      <c r="RHV7" s="3033"/>
      <c r="RHW7" s="3033"/>
      <c r="RHX7" s="3033"/>
      <c r="RHY7" s="3033"/>
      <c r="RHZ7" s="3033"/>
      <c r="RIA7" s="3033"/>
      <c r="RIB7" s="3033"/>
      <c r="RIC7" s="3033"/>
      <c r="RID7" s="3033"/>
      <c r="RIE7" s="3033"/>
      <c r="RIF7" s="3033"/>
      <c r="RIG7" s="3033"/>
      <c r="RIH7" s="3033"/>
      <c r="RII7" s="3033"/>
      <c r="RIJ7" s="3033"/>
      <c r="RIK7" s="3033"/>
      <c r="RIL7" s="3033"/>
      <c r="RIM7" s="3033"/>
      <c r="RIN7" s="3033"/>
      <c r="RIO7" s="3033"/>
      <c r="RIP7" s="3033"/>
      <c r="RIQ7" s="3033"/>
      <c r="RIR7" s="3033"/>
      <c r="RIS7" s="3033"/>
      <c r="RIT7" s="3033"/>
      <c r="RIU7" s="3033"/>
      <c r="RIV7" s="3033"/>
      <c r="RIW7" s="3033"/>
      <c r="RIX7" s="3033"/>
      <c r="RIY7" s="3033"/>
      <c r="RIZ7" s="3033"/>
      <c r="RJA7" s="3033"/>
      <c r="RJB7" s="3033"/>
      <c r="RJC7" s="3033"/>
      <c r="RJD7" s="3033"/>
      <c r="RJE7" s="3033"/>
      <c r="RJF7" s="3033"/>
      <c r="RJG7" s="3033"/>
      <c r="RJH7" s="3033"/>
      <c r="RJI7" s="3033"/>
      <c r="RJJ7" s="3033"/>
      <c r="RJK7" s="3033"/>
      <c r="RJL7" s="3033"/>
      <c r="RJM7" s="3033"/>
      <c r="RJN7" s="3033"/>
      <c r="RJO7" s="3033"/>
      <c r="RJP7" s="3033"/>
      <c r="RJQ7" s="3033"/>
      <c r="RJR7" s="3033"/>
      <c r="RJS7" s="3033"/>
      <c r="RJT7" s="3033"/>
      <c r="RJU7" s="3033"/>
      <c r="RJV7" s="3033"/>
      <c r="RJW7" s="3033"/>
      <c r="RJX7" s="3033"/>
      <c r="RJY7" s="3033"/>
      <c r="RJZ7" s="3033"/>
      <c r="RKA7" s="3033"/>
      <c r="RKB7" s="3033"/>
      <c r="RKC7" s="3033"/>
      <c r="RKD7" s="3033"/>
      <c r="RKE7" s="3033"/>
      <c r="RKF7" s="3033"/>
      <c r="RKG7" s="3033"/>
      <c r="RKH7" s="3033"/>
      <c r="RKI7" s="3033"/>
      <c r="RKJ7" s="3033"/>
      <c r="RKK7" s="3033"/>
      <c r="RKL7" s="3033"/>
      <c r="RKM7" s="3033"/>
      <c r="RKN7" s="3033"/>
      <c r="RKO7" s="3033"/>
      <c r="RKP7" s="3033"/>
      <c r="RKQ7" s="3033"/>
      <c r="RKR7" s="3033"/>
      <c r="RKS7" s="3033"/>
      <c r="RKT7" s="3033"/>
      <c r="RKU7" s="3033"/>
      <c r="RKV7" s="3033"/>
      <c r="RKW7" s="3033"/>
      <c r="RKX7" s="3033"/>
      <c r="RKY7" s="3033"/>
      <c r="RKZ7" s="3033"/>
      <c r="RLA7" s="3033"/>
      <c r="RLB7" s="3033"/>
      <c r="RLC7" s="3033"/>
      <c r="RLD7" s="3033"/>
      <c r="RLE7" s="3033"/>
      <c r="RLF7" s="3033"/>
      <c r="RLG7" s="3033"/>
      <c r="RLH7" s="3033"/>
      <c r="RLI7" s="3033"/>
      <c r="RLJ7" s="3033"/>
      <c r="RLK7" s="3033"/>
      <c r="RLL7" s="3033"/>
      <c r="RLM7" s="3033"/>
      <c r="RLN7" s="3033"/>
      <c r="RLO7" s="3033"/>
      <c r="RLP7" s="3033"/>
      <c r="RLQ7" s="3033"/>
      <c r="RLR7" s="3033"/>
      <c r="RLS7" s="3033"/>
      <c r="RLT7" s="3033"/>
      <c r="RLU7" s="3033"/>
      <c r="RLV7" s="3033"/>
      <c r="RLW7" s="3033"/>
      <c r="RLX7" s="3033"/>
      <c r="RLY7" s="3033"/>
      <c r="RLZ7" s="3033"/>
      <c r="RMA7" s="3033"/>
      <c r="RMB7" s="3033"/>
      <c r="RMC7" s="3033"/>
      <c r="RMD7" s="3033"/>
      <c r="RME7" s="3033"/>
      <c r="RMF7" s="3033"/>
      <c r="RMG7" s="3033"/>
      <c r="RMH7" s="3033"/>
      <c r="RMI7" s="3033"/>
      <c r="RMJ7" s="3033"/>
      <c r="RMK7" s="3033"/>
      <c r="RML7" s="3033"/>
      <c r="RMM7" s="3033"/>
      <c r="RMN7" s="3033"/>
      <c r="RMO7" s="3033"/>
      <c r="RMP7" s="3033"/>
      <c r="RMQ7" s="3033"/>
      <c r="RMR7" s="3033"/>
      <c r="RMS7" s="3033"/>
      <c r="RMT7" s="3033"/>
      <c r="RMU7" s="3033"/>
      <c r="RMV7" s="3033"/>
      <c r="RMW7" s="3033"/>
      <c r="RMX7" s="3033"/>
      <c r="RMY7" s="3033"/>
      <c r="RMZ7" s="3033"/>
      <c r="RNA7" s="3033"/>
      <c r="RNB7" s="3033"/>
      <c r="RNC7" s="3033"/>
      <c r="RND7" s="3033"/>
      <c r="RNE7" s="3033"/>
      <c r="RNF7" s="3033"/>
      <c r="RNG7" s="3033"/>
      <c r="RNH7" s="3033"/>
      <c r="RNI7" s="3033"/>
      <c r="RNJ7" s="3033"/>
      <c r="RNK7" s="3033"/>
      <c r="RNL7" s="3033"/>
      <c r="RNM7" s="3033"/>
      <c r="RNN7" s="3033"/>
      <c r="RNO7" s="3033"/>
      <c r="RNP7" s="3033"/>
      <c r="RNQ7" s="3033"/>
      <c r="RNR7" s="3033"/>
      <c r="RNS7" s="3033"/>
      <c r="RNT7" s="3033"/>
      <c r="RNU7" s="3033"/>
      <c r="RNV7" s="3033"/>
      <c r="RNW7" s="3033"/>
      <c r="RNX7" s="3033"/>
      <c r="RNY7" s="3033"/>
      <c r="RNZ7" s="3033"/>
      <c r="ROA7" s="3033"/>
      <c r="ROB7" s="3033"/>
      <c r="ROC7" s="3033"/>
      <c r="ROD7" s="3033"/>
      <c r="ROE7" s="3033"/>
      <c r="ROF7" s="3033"/>
      <c r="ROG7" s="3033"/>
      <c r="ROH7" s="3033"/>
      <c r="ROI7" s="3033"/>
      <c r="ROJ7" s="3033"/>
      <c r="ROK7" s="3033"/>
      <c r="ROL7" s="3033"/>
      <c r="ROM7" s="3033"/>
      <c r="RON7" s="3033"/>
      <c r="ROO7" s="3033"/>
      <c r="ROP7" s="3033"/>
      <c r="ROQ7" s="3033"/>
      <c r="ROR7" s="3033"/>
      <c r="ROS7" s="3033"/>
      <c r="ROT7" s="3033"/>
      <c r="ROU7" s="3033"/>
      <c r="ROV7" s="3033"/>
      <c r="ROW7" s="3033"/>
      <c r="ROX7" s="3033"/>
      <c r="ROY7" s="3033"/>
      <c r="ROZ7" s="3033"/>
      <c r="RPA7" s="3033"/>
      <c r="RPB7" s="3033"/>
      <c r="RPC7" s="3033"/>
      <c r="RPD7" s="3033"/>
      <c r="RPE7" s="3033"/>
      <c r="RPF7" s="3033"/>
      <c r="RPG7" s="3033"/>
      <c r="RPH7" s="3033"/>
      <c r="RPI7" s="3033"/>
      <c r="RPJ7" s="3033"/>
      <c r="RPK7" s="3033"/>
      <c r="RPL7" s="3033"/>
      <c r="RPM7" s="3033"/>
      <c r="RPN7" s="3033"/>
      <c r="RPO7" s="3033"/>
      <c r="RPP7" s="3033"/>
      <c r="RPQ7" s="3033"/>
      <c r="RPR7" s="3033"/>
      <c r="RPS7" s="3033"/>
      <c r="RPT7" s="3033"/>
      <c r="RPU7" s="3033"/>
      <c r="RPV7" s="3033"/>
      <c r="RPW7" s="3033"/>
      <c r="RPX7" s="3033"/>
      <c r="RPY7" s="3033"/>
      <c r="RPZ7" s="3033"/>
      <c r="RQA7" s="3033"/>
      <c r="RQB7" s="3033"/>
      <c r="RQC7" s="3033"/>
      <c r="RQD7" s="3033"/>
      <c r="RQE7" s="3033"/>
      <c r="RQF7" s="3033"/>
      <c r="RQG7" s="3033"/>
      <c r="RQH7" s="3033"/>
      <c r="RQI7" s="3033"/>
      <c r="RQJ7" s="3033"/>
      <c r="RQK7" s="3033"/>
      <c r="RQL7" s="3033"/>
      <c r="RQM7" s="3033"/>
      <c r="RQN7" s="3033"/>
      <c r="RQO7" s="3033"/>
      <c r="RQP7" s="3033"/>
      <c r="RQQ7" s="3033"/>
      <c r="RQR7" s="3033"/>
      <c r="RQS7" s="3033"/>
      <c r="RQT7" s="3033"/>
      <c r="RQU7" s="3033"/>
      <c r="RQV7" s="3033"/>
      <c r="RQW7" s="3033"/>
      <c r="RQX7" s="3033"/>
      <c r="RQY7" s="3033"/>
      <c r="RQZ7" s="3033"/>
      <c r="RRA7" s="3033"/>
      <c r="RRB7" s="3033"/>
      <c r="RRC7" s="3033"/>
      <c r="RRD7" s="3033"/>
      <c r="RRE7" s="3033"/>
      <c r="RRF7" s="3033"/>
      <c r="RRG7" s="3033"/>
      <c r="RRH7" s="3033"/>
      <c r="RRI7" s="3033"/>
      <c r="RRJ7" s="3033"/>
      <c r="RRK7" s="3033"/>
      <c r="RRL7" s="3033"/>
      <c r="RRM7" s="3033"/>
      <c r="RRN7" s="3033"/>
      <c r="RRO7" s="3033"/>
      <c r="RRP7" s="3033"/>
      <c r="RRQ7" s="3033"/>
      <c r="RRR7" s="3033"/>
      <c r="RRS7" s="3033"/>
      <c r="RRT7" s="3033"/>
      <c r="RRU7" s="3033"/>
      <c r="RRV7" s="3033"/>
      <c r="RRW7" s="3033"/>
      <c r="RRX7" s="3033"/>
      <c r="RRY7" s="3033"/>
      <c r="RRZ7" s="3033"/>
      <c r="RSA7" s="3033"/>
      <c r="RSB7" s="3033"/>
      <c r="RSC7" s="3033"/>
      <c r="RSD7" s="3033"/>
      <c r="RSE7" s="3033"/>
      <c r="RSF7" s="3033"/>
      <c r="RSG7" s="3033"/>
      <c r="RSH7" s="3033"/>
      <c r="RSI7" s="3033"/>
      <c r="RSJ7" s="3033"/>
      <c r="RSK7" s="3033"/>
      <c r="RSL7" s="3033"/>
      <c r="RSM7" s="3033"/>
      <c r="RSN7" s="3033"/>
      <c r="RSO7" s="3033"/>
      <c r="RSP7" s="3033"/>
      <c r="RSQ7" s="3033"/>
      <c r="RSR7" s="3033"/>
      <c r="RSS7" s="3033"/>
      <c r="RST7" s="3033"/>
      <c r="RSU7" s="3033"/>
      <c r="RSV7" s="3033"/>
      <c r="RSW7" s="3033"/>
      <c r="RSX7" s="3033"/>
      <c r="RSY7" s="3033"/>
      <c r="RSZ7" s="3033"/>
      <c r="RTA7" s="3033"/>
      <c r="RTB7" s="3033"/>
      <c r="RTC7" s="3033"/>
      <c r="RTD7" s="3033"/>
      <c r="RTE7" s="3033"/>
      <c r="RTF7" s="3033"/>
      <c r="RTG7" s="3033"/>
      <c r="RTH7" s="3033"/>
      <c r="RTI7" s="3033"/>
      <c r="RTJ7" s="3033"/>
      <c r="RTK7" s="3033"/>
      <c r="RTL7" s="3033"/>
      <c r="RTM7" s="3033"/>
      <c r="RTN7" s="3033"/>
      <c r="RTO7" s="3033"/>
      <c r="RTP7" s="3033"/>
      <c r="RTQ7" s="3033"/>
      <c r="RTR7" s="3033"/>
      <c r="RTS7" s="3033"/>
      <c r="RTT7" s="3033"/>
      <c r="RTU7" s="3033"/>
      <c r="RTV7" s="3033"/>
      <c r="RTW7" s="3033"/>
      <c r="RTX7" s="3033"/>
      <c r="RTY7" s="3033"/>
      <c r="RTZ7" s="3033"/>
      <c r="RUA7" s="3033"/>
      <c r="RUB7" s="3033"/>
      <c r="RUC7" s="3033"/>
      <c r="RUD7" s="3033"/>
      <c r="RUE7" s="3033"/>
      <c r="RUF7" s="3033"/>
      <c r="RUG7" s="3033"/>
      <c r="RUH7" s="3033"/>
      <c r="RUI7" s="3033"/>
      <c r="RUJ7" s="3033"/>
      <c r="RUK7" s="3033"/>
      <c r="RUL7" s="3033"/>
      <c r="RUM7" s="3033"/>
      <c r="RUN7" s="3033"/>
      <c r="RUO7" s="3033"/>
      <c r="RUP7" s="3033"/>
      <c r="RUQ7" s="3033"/>
      <c r="RUR7" s="3033"/>
      <c r="RUS7" s="3033"/>
      <c r="RUT7" s="3033"/>
      <c r="RUU7" s="3033"/>
      <c r="RUV7" s="3033"/>
      <c r="RUW7" s="3033"/>
      <c r="RUX7" s="3033"/>
      <c r="RUY7" s="3033"/>
      <c r="RUZ7" s="3033"/>
      <c r="RVA7" s="3033"/>
      <c r="RVB7" s="3033"/>
      <c r="RVC7" s="3033"/>
      <c r="RVD7" s="3033"/>
      <c r="RVE7" s="3033"/>
      <c r="RVF7" s="3033"/>
      <c r="RVG7" s="3033"/>
      <c r="RVH7" s="3033"/>
      <c r="RVI7" s="3033"/>
      <c r="RVJ7" s="3033"/>
      <c r="RVK7" s="3033"/>
      <c r="RVL7" s="3033"/>
      <c r="RVM7" s="3033"/>
      <c r="RVN7" s="3033"/>
      <c r="RVO7" s="3033"/>
      <c r="RVP7" s="3033"/>
      <c r="RVQ7" s="3033"/>
      <c r="RVR7" s="3033"/>
      <c r="RVS7" s="3033"/>
      <c r="RVT7" s="3033"/>
      <c r="RVU7" s="3033"/>
      <c r="RVV7" s="3033"/>
      <c r="RVW7" s="3033"/>
      <c r="RVX7" s="3033"/>
      <c r="RVY7" s="3033"/>
      <c r="RVZ7" s="3033"/>
      <c r="RWA7" s="3033"/>
      <c r="RWB7" s="3033"/>
      <c r="RWC7" s="3033"/>
      <c r="RWD7" s="3033"/>
      <c r="RWE7" s="3033"/>
      <c r="RWF7" s="3033"/>
      <c r="RWG7" s="3033"/>
      <c r="RWH7" s="3033"/>
      <c r="RWI7" s="3033"/>
      <c r="RWJ7" s="3033"/>
      <c r="RWK7" s="3033"/>
      <c r="RWL7" s="3033"/>
      <c r="RWM7" s="3033"/>
      <c r="RWN7" s="3033"/>
      <c r="RWO7" s="3033"/>
      <c r="RWP7" s="3033"/>
      <c r="RWQ7" s="3033"/>
      <c r="RWR7" s="3033"/>
      <c r="RWS7" s="3033"/>
      <c r="RWT7" s="3033"/>
      <c r="RWU7" s="3033"/>
      <c r="RWV7" s="3033"/>
      <c r="RWW7" s="3033"/>
      <c r="RWX7" s="3033"/>
      <c r="RWY7" s="3033"/>
      <c r="RWZ7" s="3033"/>
      <c r="RXA7" s="3033"/>
      <c r="RXB7" s="3033"/>
      <c r="RXC7" s="3033"/>
      <c r="RXD7" s="3033"/>
      <c r="RXE7" s="3033"/>
      <c r="RXF7" s="3033"/>
      <c r="RXG7" s="3033"/>
      <c r="RXH7" s="3033"/>
      <c r="RXI7" s="3033"/>
      <c r="RXJ7" s="3033"/>
      <c r="RXK7" s="3033"/>
      <c r="RXL7" s="3033"/>
      <c r="RXM7" s="3033"/>
      <c r="RXN7" s="3033"/>
      <c r="RXO7" s="3033"/>
      <c r="RXP7" s="3033"/>
      <c r="RXQ7" s="3033"/>
      <c r="RXR7" s="3033"/>
      <c r="RXS7" s="3033"/>
      <c r="RXT7" s="3033"/>
      <c r="RXU7" s="3033"/>
      <c r="RXV7" s="3033"/>
      <c r="RXW7" s="3033"/>
      <c r="RXX7" s="3033"/>
      <c r="RXY7" s="3033"/>
      <c r="RXZ7" s="3033"/>
      <c r="RYA7" s="3033"/>
      <c r="RYB7" s="3033"/>
      <c r="RYC7" s="3033"/>
      <c r="RYD7" s="3033"/>
      <c r="RYE7" s="3033"/>
      <c r="RYF7" s="3033"/>
      <c r="RYG7" s="3033"/>
      <c r="RYH7" s="3033"/>
      <c r="RYI7" s="3033"/>
      <c r="RYJ7" s="3033"/>
      <c r="RYK7" s="3033"/>
      <c r="RYL7" s="3033"/>
      <c r="RYM7" s="3033"/>
      <c r="RYN7" s="3033"/>
      <c r="RYO7" s="3033"/>
      <c r="RYP7" s="3033"/>
      <c r="RYQ7" s="3033"/>
      <c r="RYR7" s="3033"/>
      <c r="RYS7" s="3033"/>
      <c r="RYT7" s="3033"/>
      <c r="RYU7" s="3033"/>
      <c r="RYV7" s="3033"/>
      <c r="RYW7" s="3033"/>
      <c r="RYX7" s="3033"/>
      <c r="RYY7" s="3033"/>
      <c r="RYZ7" s="3033"/>
      <c r="RZA7" s="3033"/>
      <c r="RZB7" s="3033"/>
      <c r="RZC7" s="3033"/>
      <c r="RZD7" s="3033"/>
      <c r="RZE7" s="3033"/>
      <c r="RZF7" s="3033"/>
      <c r="RZG7" s="3033"/>
      <c r="RZH7" s="3033"/>
      <c r="RZI7" s="3033"/>
      <c r="RZJ7" s="3033"/>
      <c r="RZK7" s="3033"/>
      <c r="RZL7" s="3033"/>
      <c r="RZM7" s="3033"/>
      <c r="RZN7" s="3033"/>
      <c r="RZO7" s="3033"/>
      <c r="RZP7" s="3033"/>
      <c r="RZQ7" s="3033"/>
      <c r="RZR7" s="3033"/>
      <c r="RZS7" s="3033"/>
      <c r="RZT7" s="3033"/>
      <c r="RZU7" s="3033"/>
      <c r="RZV7" s="3033"/>
      <c r="RZW7" s="3033"/>
      <c r="RZX7" s="3033"/>
      <c r="RZY7" s="3033"/>
      <c r="RZZ7" s="3033"/>
      <c r="SAA7" s="3033"/>
      <c r="SAB7" s="3033"/>
      <c r="SAC7" s="3033"/>
      <c r="SAD7" s="3033"/>
      <c r="SAE7" s="3033"/>
      <c r="SAF7" s="3033"/>
      <c r="SAG7" s="3033"/>
      <c r="SAH7" s="3033"/>
      <c r="SAI7" s="3033"/>
      <c r="SAJ7" s="3033"/>
      <c r="SAK7" s="3033"/>
      <c r="SAL7" s="3033"/>
      <c r="SAM7" s="3033"/>
      <c r="SAN7" s="3033"/>
      <c r="SAO7" s="3033"/>
      <c r="SAP7" s="3033"/>
      <c r="SAQ7" s="3033"/>
      <c r="SAR7" s="3033"/>
      <c r="SAS7" s="3033"/>
      <c r="SAT7" s="3033"/>
      <c r="SAU7" s="3033"/>
      <c r="SAV7" s="3033"/>
      <c r="SAW7" s="3033"/>
      <c r="SAX7" s="3033"/>
      <c r="SAY7" s="3033"/>
      <c r="SAZ7" s="3033"/>
      <c r="SBA7" s="3033"/>
      <c r="SBB7" s="3033"/>
      <c r="SBC7" s="3033"/>
      <c r="SBD7" s="3033"/>
      <c r="SBE7" s="3033"/>
      <c r="SBF7" s="3033"/>
      <c r="SBG7" s="3033"/>
      <c r="SBH7" s="3033"/>
      <c r="SBI7" s="3033"/>
      <c r="SBJ7" s="3033"/>
      <c r="SBK7" s="3033"/>
      <c r="SBL7" s="3033"/>
      <c r="SBM7" s="3033"/>
      <c r="SBN7" s="3033"/>
      <c r="SBO7" s="3033"/>
      <c r="SBP7" s="3033"/>
      <c r="SBQ7" s="3033"/>
      <c r="SBR7" s="3033"/>
      <c r="SBS7" s="3033"/>
      <c r="SBT7" s="3033"/>
      <c r="SBU7" s="3033"/>
      <c r="SBV7" s="3033"/>
      <c r="SBW7" s="3033"/>
      <c r="SBX7" s="3033"/>
      <c r="SBY7" s="3033"/>
      <c r="SBZ7" s="3033"/>
      <c r="SCA7" s="3033"/>
      <c r="SCB7" s="3033"/>
      <c r="SCC7" s="3033"/>
      <c r="SCD7" s="3033"/>
      <c r="SCE7" s="3033"/>
      <c r="SCF7" s="3033"/>
      <c r="SCG7" s="3033"/>
      <c r="SCH7" s="3033"/>
      <c r="SCI7" s="3033"/>
      <c r="SCJ7" s="3033"/>
      <c r="SCK7" s="3033"/>
      <c r="SCL7" s="3033"/>
      <c r="SCM7" s="3033"/>
      <c r="SCN7" s="3033"/>
      <c r="SCO7" s="3033"/>
      <c r="SCP7" s="3033"/>
      <c r="SCQ7" s="3033"/>
      <c r="SCR7" s="3033"/>
      <c r="SCS7" s="3033"/>
      <c r="SCT7" s="3033"/>
      <c r="SCU7" s="3033"/>
      <c r="SCV7" s="3033"/>
      <c r="SCW7" s="3033"/>
      <c r="SCX7" s="3033"/>
      <c r="SCY7" s="3033"/>
      <c r="SCZ7" s="3033"/>
      <c r="SDA7" s="3033"/>
      <c r="SDB7" s="3033"/>
      <c r="SDC7" s="3033"/>
      <c r="SDD7" s="3033"/>
      <c r="SDE7" s="3033"/>
      <c r="SDF7" s="3033"/>
      <c r="SDG7" s="3033"/>
      <c r="SDH7" s="3033"/>
      <c r="SDI7" s="3033"/>
      <c r="SDJ7" s="3033"/>
      <c r="SDK7" s="3033"/>
      <c r="SDL7" s="3033"/>
      <c r="SDM7" s="3033"/>
      <c r="SDN7" s="3033"/>
      <c r="SDO7" s="3033"/>
      <c r="SDP7" s="3033"/>
      <c r="SDQ7" s="3033"/>
      <c r="SDR7" s="3033"/>
      <c r="SDS7" s="3033"/>
      <c r="SDT7" s="3033"/>
      <c r="SDU7" s="3033"/>
      <c r="SDV7" s="3033"/>
      <c r="SDW7" s="3033"/>
      <c r="SDX7" s="3033"/>
      <c r="SDY7" s="3033"/>
      <c r="SDZ7" s="3033"/>
      <c r="SEA7" s="3033"/>
      <c r="SEB7" s="3033"/>
      <c r="SEC7" s="3033"/>
      <c r="SED7" s="3033"/>
      <c r="SEE7" s="3033"/>
      <c r="SEF7" s="3033"/>
      <c r="SEG7" s="3033"/>
      <c r="SEH7" s="3033"/>
      <c r="SEI7" s="3033"/>
      <c r="SEJ7" s="3033"/>
      <c r="SEK7" s="3033"/>
      <c r="SEL7" s="3033"/>
      <c r="SEM7" s="3033"/>
      <c r="SEN7" s="3033"/>
      <c r="SEO7" s="3033"/>
      <c r="SEP7" s="3033"/>
      <c r="SEQ7" s="3033"/>
      <c r="SER7" s="3033"/>
      <c r="SES7" s="3033"/>
      <c r="SET7" s="3033"/>
      <c r="SEU7" s="3033"/>
      <c r="SEV7" s="3033"/>
      <c r="SEW7" s="3033"/>
      <c r="SEX7" s="3033"/>
      <c r="SEY7" s="3033"/>
      <c r="SEZ7" s="3033"/>
      <c r="SFA7" s="3033"/>
      <c r="SFB7" s="3033"/>
      <c r="SFC7" s="3033"/>
      <c r="SFD7" s="3033"/>
      <c r="SFE7" s="3033"/>
      <c r="SFF7" s="3033"/>
      <c r="SFG7" s="3033"/>
      <c r="SFH7" s="3033"/>
      <c r="SFI7" s="3033"/>
      <c r="SFJ7" s="3033"/>
      <c r="SFK7" s="3033"/>
      <c r="SFL7" s="3033"/>
      <c r="SFM7" s="3033"/>
      <c r="SFN7" s="3033"/>
      <c r="SFO7" s="3033"/>
      <c r="SFP7" s="3033"/>
      <c r="SFQ7" s="3033"/>
      <c r="SFR7" s="3033"/>
      <c r="SFS7" s="3033"/>
      <c r="SFT7" s="3033"/>
      <c r="SFU7" s="3033"/>
      <c r="SFV7" s="3033"/>
      <c r="SFW7" s="3033"/>
      <c r="SFX7" s="3033"/>
      <c r="SFY7" s="3033"/>
      <c r="SFZ7" s="3033"/>
      <c r="SGA7" s="3033"/>
      <c r="SGB7" s="3033"/>
      <c r="SGC7" s="3033"/>
      <c r="SGD7" s="3033"/>
      <c r="SGE7" s="3033"/>
      <c r="SGF7" s="3033"/>
      <c r="SGG7" s="3033"/>
      <c r="SGH7" s="3033"/>
      <c r="SGI7" s="3033"/>
      <c r="SGJ7" s="3033"/>
      <c r="SGK7" s="3033"/>
      <c r="SGL7" s="3033"/>
      <c r="SGM7" s="3033"/>
      <c r="SGN7" s="3033"/>
      <c r="SGO7" s="3033"/>
      <c r="SGP7" s="3033"/>
      <c r="SGQ7" s="3033"/>
      <c r="SGR7" s="3033"/>
      <c r="SGS7" s="3033"/>
      <c r="SGT7" s="3033"/>
      <c r="SGU7" s="3033"/>
      <c r="SGV7" s="3033"/>
      <c r="SGW7" s="3033"/>
      <c r="SGX7" s="3033"/>
      <c r="SGY7" s="3033"/>
      <c r="SGZ7" s="3033"/>
      <c r="SHA7" s="3033"/>
      <c r="SHB7" s="3033"/>
      <c r="SHC7" s="3033"/>
      <c r="SHD7" s="3033"/>
      <c r="SHE7" s="3033"/>
      <c r="SHF7" s="3033"/>
      <c r="SHG7" s="3033"/>
      <c r="SHH7" s="3033"/>
      <c r="SHI7" s="3033"/>
      <c r="SHJ7" s="3033"/>
      <c r="SHK7" s="3033"/>
      <c r="SHL7" s="3033"/>
      <c r="SHM7" s="3033"/>
      <c r="SHN7" s="3033"/>
      <c r="SHO7" s="3033"/>
      <c r="SHP7" s="3033"/>
      <c r="SHQ7" s="3033"/>
      <c r="SHR7" s="3033"/>
      <c r="SHS7" s="3033"/>
      <c r="SHT7" s="3033"/>
      <c r="SHU7" s="3033"/>
      <c r="SHV7" s="3033"/>
      <c r="SHW7" s="3033"/>
      <c r="SHX7" s="3033"/>
      <c r="SHY7" s="3033"/>
      <c r="SHZ7" s="3033"/>
      <c r="SIA7" s="3033"/>
      <c r="SIB7" s="3033"/>
      <c r="SIC7" s="3033"/>
      <c r="SID7" s="3033"/>
      <c r="SIE7" s="3033"/>
      <c r="SIF7" s="3033"/>
      <c r="SIG7" s="3033"/>
      <c r="SIH7" s="3033"/>
      <c r="SII7" s="3033"/>
      <c r="SIJ7" s="3033"/>
      <c r="SIK7" s="3033"/>
      <c r="SIL7" s="3033"/>
      <c r="SIM7" s="3033"/>
      <c r="SIN7" s="3033"/>
      <c r="SIO7" s="3033"/>
      <c r="SIP7" s="3033"/>
      <c r="SIQ7" s="3033"/>
      <c r="SIR7" s="3033"/>
      <c r="SIS7" s="3033"/>
      <c r="SIT7" s="3033"/>
      <c r="SIU7" s="3033"/>
      <c r="SIV7" s="3033"/>
      <c r="SIW7" s="3033"/>
      <c r="SIX7" s="3033"/>
      <c r="SIY7" s="3033"/>
      <c r="SIZ7" s="3033"/>
      <c r="SJA7" s="3033"/>
      <c r="SJB7" s="3033"/>
      <c r="SJC7" s="3033"/>
      <c r="SJD7" s="3033"/>
      <c r="SJE7" s="3033"/>
      <c r="SJF7" s="3033"/>
      <c r="SJG7" s="3033"/>
      <c r="SJH7" s="3033"/>
      <c r="SJI7" s="3033"/>
      <c r="SJJ7" s="3033"/>
      <c r="SJK7" s="3033"/>
      <c r="SJL7" s="3033"/>
      <c r="SJM7" s="3033"/>
      <c r="SJN7" s="3033"/>
      <c r="SJO7" s="3033"/>
      <c r="SJP7" s="3033"/>
      <c r="SJQ7" s="3033"/>
      <c r="SJR7" s="3033"/>
      <c r="SJS7" s="3033"/>
      <c r="SJT7" s="3033"/>
      <c r="SJU7" s="3033"/>
      <c r="SJV7" s="3033"/>
      <c r="SJW7" s="3033"/>
      <c r="SJX7" s="3033"/>
      <c r="SJY7" s="3033"/>
      <c r="SJZ7" s="3033"/>
      <c r="SKA7" s="3033"/>
      <c r="SKB7" s="3033"/>
      <c r="SKC7" s="3033"/>
      <c r="SKD7" s="3033"/>
      <c r="SKE7" s="3033"/>
      <c r="SKF7" s="3033"/>
      <c r="SKG7" s="3033"/>
      <c r="SKH7" s="3033"/>
      <c r="SKI7" s="3033"/>
      <c r="SKJ7" s="3033"/>
      <c r="SKK7" s="3033"/>
      <c r="SKL7" s="3033"/>
      <c r="SKM7" s="3033"/>
      <c r="SKN7" s="3033"/>
      <c r="SKO7" s="3033"/>
      <c r="SKP7" s="3033"/>
      <c r="SKQ7" s="3033"/>
      <c r="SKR7" s="3033"/>
      <c r="SKS7" s="3033"/>
      <c r="SKT7" s="3033"/>
      <c r="SKU7" s="3033"/>
      <c r="SKV7" s="3033"/>
      <c r="SKW7" s="3033"/>
      <c r="SKX7" s="3033"/>
      <c r="SKY7" s="3033"/>
      <c r="SKZ7" s="3033"/>
      <c r="SLA7" s="3033"/>
      <c r="SLB7" s="3033"/>
      <c r="SLC7" s="3033"/>
      <c r="SLD7" s="3033"/>
      <c r="SLE7" s="3033"/>
      <c r="SLF7" s="3033"/>
      <c r="SLG7" s="3033"/>
      <c r="SLH7" s="3033"/>
      <c r="SLI7" s="3033"/>
      <c r="SLJ7" s="3033"/>
      <c r="SLK7" s="3033"/>
      <c r="SLL7" s="3033"/>
      <c r="SLM7" s="3033"/>
      <c r="SLN7" s="3033"/>
      <c r="SLO7" s="3033"/>
      <c r="SLP7" s="3033"/>
      <c r="SLQ7" s="3033"/>
      <c r="SLR7" s="3033"/>
      <c r="SLS7" s="3033"/>
      <c r="SLT7" s="3033"/>
      <c r="SLU7" s="3033"/>
      <c r="SLV7" s="3033"/>
      <c r="SLW7" s="3033"/>
      <c r="SLX7" s="3033"/>
      <c r="SLY7" s="3033"/>
      <c r="SLZ7" s="3033"/>
      <c r="SMA7" s="3033"/>
      <c r="SMB7" s="3033"/>
      <c r="SMC7" s="3033"/>
      <c r="SMD7" s="3033"/>
      <c r="SME7" s="3033"/>
      <c r="SMF7" s="3033"/>
      <c r="SMG7" s="3033"/>
      <c r="SMH7" s="3033"/>
      <c r="SMI7" s="3033"/>
      <c r="SMJ7" s="3033"/>
      <c r="SMK7" s="3033"/>
      <c r="SML7" s="3033"/>
      <c r="SMM7" s="3033"/>
      <c r="SMN7" s="3033"/>
      <c r="SMO7" s="3033"/>
      <c r="SMP7" s="3033"/>
      <c r="SMQ7" s="3033"/>
      <c r="SMR7" s="3033"/>
      <c r="SMS7" s="3033"/>
      <c r="SMT7" s="3033"/>
      <c r="SMU7" s="3033"/>
      <c r="SMV7" s="3033"/>
      <c r="SMW7" s="3033"/>
      <c r="SMX7" s="3033"/>
      <c r="SMY7" s="3033"/>
      <c r="SMZ7" s="3033"/>
      <c r="SNA7" s="3033"/>
      <c r="SNB7" s="3033"/>
      <c r="SNC7" s="3033"/>
      <c r="SND7" s="3033"/>
      <c r="SNE7" s="3033"/>
      <c r="SNF7" s="3033"/>
      <c r="SNG7" s="3033"/>
      <c r="SNH7" s="3033"/>
      <c r="SNI7" s="3033"/>
      <c r="SNJ7" s="3033"/>
      <c r="SNK7" s="3033"/>
      <c r="SNL7" s="3033"/>
      <c r="SNM7" s="3033"/>
      <c r="SNN7" s="3033"/>
      <c r="SNO7" s="3033"/>
      <c r="SNP7" s="3033"/>
      <c r="SNQ7" s="3033"/>
      <c r="SNR7" s="3033"/>
      <c r="SNS7" s="3033"/>
      <c r="SNT7" s="3033"/>
      <c r="SNU7" s="3033"/>
      <c r="SNV7" s="3033"/>
      <c r="SNW7" s="3033"/>
      <c r="SNX7" s="3033"/>
      <c r="SNY7" s="3033"/>
      <c r="SNZ7" s="3033"/>
      <c r="SOA7" s="3033"/>
      <c r="SOB7" s="3033"/>
      <c r="SOC7" s="3033"/>
      <c r="SOD7" s="3033"/>
      <c r="SOE7" s="3033"/>
      <c r="SOF7" s="3033"/>
      <c r="SOG7" s="3033"/>
      <c r="SOH7" s="3033"/>
      <c r="SOI7" s="3033"/>
      <c r="SOJ7" s="3033"/>
      <c r="SOK7" s="3033"/>
      <c r="SOL7" s="3033"/>
      <c r="SOM7" s="3033"/>
      <c r="SON7" s="3033"/>
      <c r="SOO7" s="3033"/>
      <c r="SOP7" s="3033"/>
      <c r="SOQ7" s="3033"/>
      <c r="SOR7" s="3033"/>
      <c r="SOS7" s="3033"/>
      <c r="SOT7" s="3033"/>
      <c r="SOU7" s="3033"/>
      <c r="SOV7" s="3033"/>
      <c r="SOW7" s="3033"/>
      <c r="SOX7" s="3033"/>
      <c r="SOY7" s="3033"/>
      <c r="SOZ7" s="3033"/>
      <c r="SPA7" s="3033"/>
      <c r="SPB7" s="3033"/>
      <c r="SPC7" s="3033"/>
      <c r="SPD7" s="3033"/>
      <c r="SPE7" s="3033"/>
      <c r="SPF7" s="3033"/>
      <c r="SPG7" s="3033"/>
      <c r="SPH7" s="3033"/>
      <c r="SPI7" s="3033"/>
      <c r="SPJ7" s="3033"/>
      <c r="SPK7" s="3033"/>
      <c r="SPL7" s="3033"/>
      <c r="SPM7" s="3033"/>
      <c r="SPN7" s="3033"/>
      <c r="SPO7" s="3033"/>
      <c r="SPP7" s="3033"/>
      <c r="SPQ7" s="3033"/>
      <c r="SPR7" s="3033"/>
      <c r="SPS7" s="3033"/>
      <c r="SPT7" s="3033"/>
      <c r="SPU7" s="3033"/>
      <c r="SPV7" s="3033"/>
      <c r="SPW7" s="3033"/>
      <c r="SPX7" s="3033"/>
      <c r="SPY7" s="3033"/>
      <c r="SPZ7" s="3033"/>
      <c r="SQA7" s="3033"/>
      <c r="SQB7" s="3033"/>
      <c r="SQC7" s="3033"/>
      <c r="SQD7" s="3033"/>
      <c r="SQE7" s="3033"/>
      <c r="SQF7" s="3033"/>
      <c r="SQG7" s="3033"/>
      <c r="SQH7" s="3033"/>
      <c r="SQI7" s="3033"/>
      <c r="SQJ7" s="3033"/>
      <c r="SQK7" s="3033"/>
      <c r="SQL7" s="3033"/>
      <c r="SQM7" s="3033"/>
      <c r="SQN7" s="3033"/>
      <c r="SQO7" s="3033"/>
      <c r="SQP7" s="3033"/>
      <c r="SQQ7" s="3033"/>
      <c r="SQR7" s="3033"/>
      <c r="SQS7" s="3033"/>
      <c r="SQT7" s="3033"/>
      <c r="SQU7" s="3033"/>
      <c r="SQV7" s="3033"/>
      <c r="SQW7" s="3033"/>
      <c r="SQX7" s="3033"/>
      <c r="SQY7" s="3033"/>
      <c r="SQZ7" s="3033"/>
      <c r="SRA7" s="3033"/>
      <c r="SRB7" s="3033"/>
      <c r="SRC7" s="3033"/>
      <c r="SRD7" s="3033"/>
      <c r="SRE7" s="3033"/>
      <c r="SRF7" s="3033"/>
      <c r="SRG7" s="3033"/>
      <c r="SRH7" s="3033"/>
      <c r="SRI7" s="3033"/>
      <c r="SRJ7" s="3033"/>
      <c r="SRK7" s="3033"/>
      <c r="SRL7" s="3033"/>
      <c r="SRM7" s="3033"/>
      <c r="SRN7" s="3033"/>
      <c r="SRO7" s="3033"/>
      <c r="SRP7" s="3033"/>
      <c r="SRQ7" s="3033"/>
      <c r="SRR7" s="3033"/>
      <c r="SRS7" s="3033"/>
      <c r="SRT7" s="3033"/>
      <c r="SRU7" s="3033"/>
      <c r="SRV7" s="3033"/>
      <c r="SRW7" s="3033"/>
      <c r="SRX7" s="3033"/>
      <c r="SRY7" s="3033"/>
      <c r="SRZ7" s="3033"/>
      <c r="SSA7" s="3033"/>
      <c r="SSB7" s="3033"/>
      <c r="SSC7" s="3033"/>
      <c r="SSD7" s="3033"/>
      <c r="SSE7" s="3033"/>
      <c r="SSF7" s="3033"/>
      <c r="SSG7" s="3033"/>
      <c r="SSH7" s="3033"/>
      <c r="SSI7" s="3033"/>
      <c r="SSJ7" s="3033"/>
      <c r="SSK7" s="3033"/>
      <c r="SSL7" s="3033"/>
      <c r="SSM7" s="3033"/>
      <c r="SSN7" s="3033"/>
      <c r="SSO7" s="3033"/>
      <c r="SSP7" s="3033"/>
      <c r="SSQ7" s="3033"/>
      <c r="SSR7" s="3033"/>
      <c r="SSS7" s="3033"/>
      <c r="SST7" s="3033"/>
      <c r="SSU7" s="3033"/>
      <c r="SSV7" s="3033"/>
      <c r="SSW7" s="3033"/>
      <c r="SSX7" s="3033"/>
      <c r="SSY7" s="3033"/>
      <c r="SSZ7" s="3033"/>
      <c r="STA7" s="3033"/>
      <c r="STB7" s="3033"/>
      <c r="STC7" s="3033"/>
      <c r="STD7" s="3033"/>
      <c r="STE7" s="3033"/>
      <c r="STF7" s="3033"/>
      <c r="STG7" s="3033"/>
      <c r="STH7" s="3033"/>
      <c r="STI7" s="3033"/>
      <c r="STJ7" s="3033"/>
      <c r="STK7" s="3033"/>
      <c r="STL7" s="3033"/>
      <c r="STM7" s="3033"/>
      <c r="STN7" s="3033"/>
      <c r="STO7" s="3033"/>
      <c r="STP7" s="3033"/>
      <c r="STQ7" s="3033"/>
      <c r="STR7" s="3033"/>
      <c r="STS7" s="3033"/>
      <c r="STT7" s="3033"/>
      <c r="STU7" s="3033"/>
      <c r="STV7" s="3033"/>
      <c r="STW7" s="3033"/>
      <c r="STX7" s="3033"/>
      <c r="STY7" s="3033"/>
      <c r="STZ7" s="3033"/>
      <c r="SUA7" s="3033"/>
      <c r="SUB7" s="3033"/>
      <c r="SUC7" s="3033"/>
      <c r="SUD7" s="3033"/>
      <c r="SUE7" s="3033"/>
      <c r="SUF7" s="3033"/>
      <c r="SUG7" s="3033"/>
      <c r="SUH7" s="3033"/>
      <c r="SUI7" s="3033"/>
      <c r="SUJ7" s="3033"/>
      <c r="SUK7" s="3033"/>
      <c r="SUL7" s="3033"/>
      <c r="SUM7" s="3033"/>
      <c r="SUN7" s="3033"/>
      <c r="SUO7" s="3033"/>
      <c r="SUP7" s="3033"/>
      <c r="SUQ7" s="3033"/>
      <c r="SUR7" s="3033"/>
      <c r="SUS7" s="3033"/>
      <c r="SUT7" s="3033"/>
      <c r="SUU7" s="3033"/>
      <c r="SUV7" s="3033"/>
      <c r="SUW7" s="3033"/>
      <c r="SUX7" s="3033"/>
      <c r="SUY7" s="3033"/>
      <c r="SUZ7" s="3033"/>
      <c r="SVA7" s="3033"/>
      <c r="SVB7" s="3033"/>
      <c r="SVC7" s="3033"/>
      <c r="SVD7" s="3033"/>
      <c r="SVE7" s="3033"/>
      <c r="SVF7" s="3033"/>
      <c r="SVG7" s="3033"/>
      <c r="SVH7" s="3033"/>
      <c r="SVI7" s="3033"/>
      <c r="SVJ7" s="3033"/>
      <c r="SVK7" s="3033"/>
      <c r="SVL7" s="3033"/>
      <c r="SVM7" s="3033"/>
      <c r="SVN7" s="3033"/>
      <c r="SVO7" s="3033"/>
      <c r="SVP7" s="3033"/>
      <c r="SVQ7" s="3033"/>
      <c r="SVR7" s="3033"/>
      <c r="SVS7" s="3033"/>
      <c r="SVT7" s="3033"/>
      <c r="SVU7" s="3033"/>
      <c r="SVV7" s="3033"/>
      <c r="SVW7" s="3033"/>
      <c r="SVX7" s="3033"/>
      <c r="SVY7" s="3033"/>
      <c r="SVZ7" s="3033"/>
      <c r="SWA7" s="3033"/>
      <c r="SWB7" s="3033"/>
      <c r="SWC7" s="3033"/>
      <c r="SWD7" s="3033"/>
      <c r="SWE7" s="3033"/>
      <c r="SWF7" s="3033"/>
      <c r="SWG7" s="3033"/>
      <c r="SWH7" s="3033"/>
      <c r="SWI7" s="3033"/>
      <c r="SWJ7" s="3033"/>
      <c r="SWK7" s="3033"/>
      <c r="SWL7" s="3033"/>
      <c r="SWM7" s="3033"/>
      <c r="SWN7" s="3033"/>
      <c r="SWO7" s="3033"/>
      <c r="SWP7" s="3033"/>
      <c r="SWQ7" s="3033"/>
      <c r="SWR7" s="3033"/>
      <c r="SWS7" s="3033"/>
      <c r="SWT7" s="3033"/>
      <c r="SWU7" s="3033"/>
      <c r="SWV7" s="3033"/>
      <c r="SWW7" s="3033"/>
      <c r="SWX7" s="3033"/>
      <c r="SWY7" s="3033"/>
      <c r="SWZ7" s="3033"/>
      <c r="SXA7" s="3033"/>
      <c r="SXB7" s="3033"/>
      <c r="SXC7" s="3033"/>
      <c r="SXD7" s="3033"/>
      <c r="SXE7" s="3033"/>
      <c r="SXF7" s="3033"/>
      <c r="SXG7" s="3033"/>
      <c r="SXH7" s="3033"/>
      <c r="SXI7" s="3033"/>
      <c r="SXJ7" s="3033"/>
      <c r="SXK7" s="3033"/>
      <c r="SXL7" s="3033"/>
      <c r="SXM7" s="3033"/>
      <c r="SXN7" s="3033"/>
      <c r="SXO7" s="3033"/>
      <c r="SXP7" s="3033"/>
      <c r="SXQ7" s="3033"/>
      <c r="SXR7" s="3033"/>
      <c r="SXS7" s="3033"/>
      <c r="SXT7" s="3033"/>
      <c r="SXU7" s="3033"/>
      <c r="SXV7" s="3033"/>
      <c r="SXW7" s="3033"/>
      <c r="SXX7" s="3033"/>
      <c r="SXY7" s="3033"/>
      <c r="SXZ7" s="3033"/>
      <c r="SYA7" s="3033"/>
      <c r="SYB7" s="3033"/>
      <c r="SYC7" s="3033"/>
      <c r="SYD7" s="3033"/>
      <c r="SYE7" s="3033"/>
      <c r="SYF7" s="3033"/>
      <c r="SYG7" s="3033"/>
      <c r="SYH7" s="3033"/>
      <c r="SYI7" s="3033"/>
      <c r="SYJ7" s="3033"/>
      <c r="SYK7" s="3033"/>
      <c r="SYL7" s="3033"/>
      <c r="SYM7" s="3033"/>
      <c r="SYN7" s="3033"/>
      <c r="SYO7" s="3033"/>
      <c r="SYP7" s="3033"/>
      <c r="SYQ7" s="3033"/>
      <c r="SYR7" s="3033"/>
      <c r="SYS7" s="3033"/>
      <c r="SYT7" s="3033"/>
      <c r="SYU7" s="3033"/>
      <c r="SYV7" s="3033"/>
      <c r="SYW7" s="3033"/>
      <c r="SYX7" s="3033"/>
      <c r="SYY7" s="3033"/>
      <c r="SYZ7" s="3033"/>
      <c r="SZA7" s="3033"/>
      <c r="SZB7" s="3033"/>
      <c r="SZC7" s="3033"/>
      <c r="SZD7" s="3033"/>
      <c r="SZE7" s="3033"/>
      <c r="SZF7" s="3033"/>
      <c r="SZG7" s="3033"/>
      <c r="SZH7" s="3033"/>
      <c r="SZI7" s="3033"/>
      <c r="SZJ7" s="3033"/>
      <c r="SZK7" s="3033"/>
      <c r="SZL7" s="3033"/>
      <c r="SZM7" s="3033"/>
      <c r="SZN7" s="3033"/>
      <c r="SZO7" s="3033"/>
      <c r="SZP7" s="3033"/>
      <c r="SZQ7" s="3033"/>
      <c r="SZR7" s="3033"/>
      <c r="SZS7" s="3033"/>
      <c r="SZT7" s="3033"/>
      <c r="SZU7" s="3033"/>
      <c r="SZV7" s="3033"/>
      <c r="SZW7" s="3033"/>
      <c r="SZX7" s="3033"/>
      <c r="SZY7" s="3033"/>
      <c r="SZZ7" s="3033"/>
      <c r="TAA7" s="3033"/>
      <c r="TAB7" s="3033"/>
      <c r="TAC7" s="3033"/>
      <c r="TAD7" s="3033"/>
      <c r="TAE7" s="3033"/>
      <c r="TAF7" s="3033"/>
      <c r="TAG7" s="3033"/>
      <c r="TAH7" s="3033"/>
      <c r="TAI7" s="3033"/>
      <c r="TAJ7" s="3033"/>
      <c r="TAK7" s="3033"/>
      <c r="TAL7" s="3033"/>
      <c r="TAM7" s="3033"/>
      <c r="TAN7" s="3033"/>
      <c r="TAO7" s="3033"/>
      <c r="TAP7" s="3033"/>
      <c r="TAQ7" s="3033"/>
      <c r="TAR7" s="3033"/>
      <c r="TAS7" s="3033"/>
      <c r="TAT7" s="3033"/>
      <c r="TAU7" s="3033"/>
      <c r="TAV7" s="3033"/>
      <c r="TAW7" s="3033"/>
      <c r="TAX7" s="3033"/>
      <c r="TAY7" s="3033"/>
      <c r="TAZ7" s="3033"/>
      <c r="TBA7" s="3033"/>
      <c r="TBB7" s="3033"/>
      <c r="TBC7" s="3033"/>
      <c r="TBD7" s="3033"/>
      <c r="TBE7" s="3033"/>
      <c r="TBF7" s="3033"/>
      <c r="TBG7" s="3033"/>
      <c r="TBH7" s="3033"/>
      <c r="TBI7" s="3033"/>
      <c r="TBJ7" s="3033"/>
      <c r="TBK7" s="3033"/>
      <c r="TBL7" s="3033"/>
      <c r="TBM7" s="3033"/>
      <c r="TBN7" s="3033"/>
      <c r="TBO7" s="3033"/>
      <c r="TBP7" s="3033"/>
      <c r="TBQ7" s="3033"/>
      <c r="TBR7" s="3033"/>
      <c r="TBS7" s="3033"/>
      <c r="TBT7" s="3033"/>
      <c r="TBU7" s="3033"/>
      <c r="TBV7" s="3033"/>
      <c r="TBW7" s="3033"/>
      <c r="TBX7" s="3033"/>
      <c r="TBY7" s="3033"/>
      <c r="TBZ7" s="3033"/>
      <c r="TCA7" s="3033"/>
      <c r="TCB7" s="3033"/>
      <c r="TCC7" s="3033"/>
      <c r="TCD7" s="3033"/>
      <c r="TCE7" s="3033"/>
      <c r="TCF7" s="3033"/>
      <c r="TCG7" s="3033"/>
      <c r="TCH7" s="3033"/>
      <c r="TCI7" s="3033"/>
      <c r="TCJ7" s="3033"/>
      <c r="TCK7" s="3033"/>
      <c r="TCL7" s="3033"/>
      <c r="TCM7" s="3033"/>
      <c r="TCN7" s="3033"/>
      <c r="TCO7" s="3033"/>
      <c r="TCP7" s="3033"/>
      <c r="TCQ7" s="3033"/>
      <c r="TCR7" s="3033"/>
      <c r="TCS7" s="3033"/>
      <c r="TCT7" s="3033"/>
      <c r="TCU7" s="3033"/>
      <c r="TCV7" s="3033"/>
      <c r="TCW7" s="3033"/>
      <c r="TCX7" s="3033"/>
      <c r="TCY7" s="3033"/>
      <c r="TCZ7" s="3033"/>
      <c r="TDA7" s="3033"/>
      <c r="TDB7" s="3033"/>
      <c r="TDC7" s="3033"/>
      <c r="TDD7" s="3033"/>
      <c r="TDE7" s="3033"/>
      <c r="TDF7" s="3033"/>
      <c r="TDG7" s="3033"/>
      <c r="TDH7" s="3033"/>
      <c r="TDI7" s="3033"/>
      <c r="TDJ7" s="3033"/>
      <c r="TDK7" s="3033"/>
      <c r="TDL7" s="3033"/>
      <c r="TDM7" s="3033"/>
      <c r="TDN7" s="3033"/>
      <c r="TDO7" s="3033"/>
      <c r="TDP7" s="3033"/>
      <c r="TDQ7" s="3033"/>
      <c r="TDR7" s="3033"/>
      <c r="TDS7" s="3033"/>
      <c r="TDT7" s="3033"/>
      <c r="TDU7" s="3033"/>
      <c r="TDV7" s="3033"/>
      <c r="TDW7" s="3033"/>
      <c r="TDX7" s="3033"/>
      <c r="TDY7" s="3033"/>
      <c r="TDZ7" s="3033"/>
      <c r="TEA7" s="3033"/>
      <c r="TEB7" s="3033"/>
      <c r="TEC7" s="3033"/>
      <c r="TED7" s="3033"/>
      <c r="TEE7" s="3033"/>
      <c r="TEF7" s="3033"/>
      <c r="TEG7" s="3033"/>
      <c r="TEH7" s="3033"/>
      <c r="TEI7" s="3033"/>
      <c r="TEJ7" s="3033"/>
      <c r="TEK7" s="3033"/>
      <c r="TEL7" s="3033"/>
      <c r="TEM7" s="3033"/>
      <c r="TEN7" s="3033"/>
      <c r="TEO7" s="3033"/>
      <c r="TEP7" s="3033"/>
      <c r="TEQ7" s="3033"/>
      <c r="TER7" s="3033"/>
      <c r="TES7" s="3033"/>
      <c r="TET7" s="3033"/>
      <c r="TEU7" s="3033"/>
      <c r="TEV7" s="3033"/>
      <c r="TEW7" s="3033"/>
      <c r="TEX7" s="3033"/>
      <c r="TEY7" s="3033"/>
      <c r="TEZ7" s="3033"/>
      <c r="TFA7" s="3033"/>
      <c r="TFB7" s="3033"/>
      <c r="TFC7" s="3033"/>
      <c r="TFD7" s="3033"/>
      <c r="TFE7" s="3033"/>
      <c r="TFF7" s="3033"/>
      <c r="TFG7" s="3033"/>
      <c r="TFH7" s="3033"/>
      <c r="TFI7" s="3033"/>
      <c r="TFJ7" s="3033"/>
      <c r="TFK7" s="3033"/>
      <c r="TFL7" s="3033"/>
      <c r="TFM7" s="3033"/>
      <c r="TFN7" s="3033"/>
      <c r="TFO7" s="3033"/>
      <c r="TFP7" s="3033"/>
      <c r="TFQ7" s="3033"/>
      <c r="TFR7" s="3033"/>
      <c r="TFS7" s="3033"/>
      <c r="TFT7" s="3033"/>
      <c r="TFU7" s="3033"/>
      <c r="TFV7" s="3033"/>
      <c r="TFW7" s="3033"/>
      <c r="TFX7" s="3033"/>
      <c r="TFY7" s="3033"/>
      <c r="TFZ7" s="3033"/>
      <c r="TGA7" s="3033"/>
      <c r="TGB7" s="3033"/>
      <c r="TGC7" s="3033"/>
      <c r="TGD7" s="3033"/>
      <c r="TGE7" s="3033"/>
      <c r="TGF7" s="3033"/>
      <c r="TGG7" s="3033"/>
      <c r="TGH7" s="3033"/>
      <c r="TGI7" s="3033"/>
      <c r="TGJ7" s="3033"/>
      <c r="TGK7" s="3033"/>
      <c r="TGL7" s="3033"/>
      <c r="TGM7" s="3033"/>
      <c r="TGN7" s="3033"/>
      <c r="TGO7" s="3033"/>
      <c r="TGP7" s="3033"/>
      <c r="TGQ7" s="3033"/>
      <c r="TGR7" s="3033"/>
      <c r="TGS7" s="3033"/>
      <c r="TGT7" s="3033"/>
      <c r="TGU7" s="3033"/>
      <c r="TGV7" s="3033"/>
      <c r="TGW7" s="3033"/>
      <c r="TGX7" s="3033"/>
      <c r="TGY7" s="3033"/>
      <c r="TGZ7" s="3033"/>
      <c r="THA7" s="3033"/>
      <c r="THB7" s="3033"/>
      <c r="THC7" s="3033"/>
      <c r="THD7" s="3033"/>
      <c r="THE7" s="3033"/>
      <c r="THF7" s="3033"/>
      <c r="THG7" s="3033"/>
      <c r="THH7" s="3033"/>
      <c r="THI7" s="3033"/>
      <c r="THJ7" s="3033"/>
      <c r="THK7" s="3033"/>
      <c r="THL7" s="3033"/>
      <c r="THM7" s="3033"/>
      <c r="THN7" s="3033"/>
      <c r="THO7" s="3033"/>
      <c r="THP7" s="3033"/>
      <c r="THQ7" s="3033"/>
      <c r="THR7" s="3033"/>
      <c r="THS7" s="3033"/>
      <c r="THT7" s="3033"/>
      <c r="THU7" s="3033"/>
      <c r="THV7" s="3033"/>
      <c r="THW7" s="3033"/>
      <c r="THX7" s="3033"/>
      <c r="THY7" s="3033"/>
      <c r="THZ7" s="3033"/>
      <c r="TIA7" s="3033"/>
      <c r="TIB7" s="3033"/>
      <c r="TIC7" s="3033"/>
      <c r="TID7" s="3033"/>
      <c r="TIE7" s="3033"/>
      <c r="TIF7" s="3033"/>
      <c r="TIG7" s="3033"/>
      <c r="TIH7" s="3033"/>
      <c r="TII7" s="3033"/>
      <c r="TIJ7" s="3033"/>
      <c r="TIK7" s="3033"/>
      <c r="TIL7" s="3033"/>
      <c r="TIM7" s="3033"/>
      <c r="TIN7" s="3033"/>
      <c r="TIO7" s="3033"/>
      <c r="TIP7" s="3033"/>
      <c r="TIQ7" s="3033"/>
      <c r="TIR7" s="3033"/>
      <c r="TIS7" s="3033"/>
      <c r="TIT7" s="3033"/>
      <c r="TIU7" s="3033"/>
      <c r="TIV7" s="3033"/>
      <c r="TIW7" s="3033"/>
      <c r="TIX7" s="3033"/>
      <c r="TIY7" s="3033"/>
      <c r="TIZ7" s="3033"/>
      <c r="TJA7" s="3033"/>
      <c r="TJB7" s="3033"/>
      <c r="TJC7" s="3033"/>
      <c r="TJD7" s="3033"/>
      <c r="TJE7" s="3033"/>
      <c r="TJF7" s="3033"/>
      <c r="TJG7" s="3033"/>
      <c r="TJH7" s="3033"/>
      <c r="TJI7" s="3033"/>
      <c r="TJJ7" s="3033"/>
      <c r="TJK7" s="3033"/>
      <c r="TJL7" s="3033"/>
      <c r="TJM7" s="3033"/>
      <c r="TJN7" s="3033"/>
      <c r="TJO7" s="3033"/>
      <c r="TJP7" s="3033"/>
      <c r="TJQ7" s="3033"/>
      <c r="TJR7" s="3033"/>
      <c r="TJS7" s="3033"/>
      <c r="TJT7" s="3033"/>
      <c r="TJU7" s="3033"/>
      <c r="TJV7" s="3033"/>
      <c r="TJW7" s="3033"/>
      <c r="TJX7" s="3033"/>
      <c r="TJY7" s="3033"/>
      <c r="TJZ7" s="3033"/>
      <c r="TKA7" s="3033"/>
      <c r="TKB7" s="3033"/>
      <c r="TKC7" s="3033"/>
      <c r="TKD7" s="3033"/>
      <c r="TKE7" s="3033"/>
      <c r="TKF7" s="3033"/>
      <c r="TKG7" s="3033"/>
      <c r="TKH7" s="3033"/>
      <c r="TKI7" s="3033"/>
      <c r="TKJ7" s="3033"/>
      <c r="TKK7" s="3033"/>
      <c r="TKL7" s="3033"/>
      <c r="TKM7" s="3033"/>
      <c r="TKN7" s="3033"/>
      <c r="TKO7" s="3033"/>
      <c r="TKP7" s="3033"/>
      <c r="TKQ7" s="3033"/>
      <c r="TKR7" s="3033"/>
      <c r="TKS7" s="3033"/>
      <c r="TKT7" s="3033"/>
      <c r="TKU7" s="3033"/>
      <c r="TKV7" s="3033"/>
      <c r="TKW7" s="3033"/>
      <c r="TKX7" s="3033"/>
      <c r="TKY7" s="3033"/>
      <c r="TKZ7" s="3033"/>
      <c r="TLA7" s="3033"/>
      <c r="TLB7" s="3033"/>
      <c r="TLC7" s="3033"/>
      <c r="TLD7" s="3033"/>
      <c r="TLE7" s="3033"/>
      <c r="TLF7" s="3033"/>
      <c r="TLG7" s="3033"/>
      <c r="TLH7" s="3033"/>
      <c r="TLI7" s="3033"/>
      <c r="TLJ7" s="3033"/>
      <c r="TLK7" s="3033"/>
      <c r="TLL7" s="3033"/>
      <c r="TLM7" s="3033"/>
      <c r="TLN7" s="3033"/>
      <c r="TLO7" s="3033"/>
      <c r="TLP7" s="3033"/>
      <c r="TLQ7" s="3033"/>
      <c r="TLR7" s="3033"/>
      <c r="TLS7" s="3033"/>
      <c r="TLT7" s="3033"/>
      <c r="TLU7" s="3033"/>
      <c r="TLV7" s="3033"/>
      <c r="TLW7" s="3033"/>
      <c r="TLX7" s="3033"/>
      <c r="TLY7" s="3033"/>
      <c r="TLZ7" s="3033"/>
      <c r="TMA7" s="3033"/>
      <c r="TMB7" s="3033"/>
      <c r="TMC7" s="3033"/>
      <c r="TMD7" s="3033"/>
      <c r="TME7" s="3033"/>
      <c r="TMF7" s="3033"/>
      <c r="TMG7" s="3033"/>
      <c r="TMH7" s="3033"/>
      <c r="TMI7" s="3033"/>
      <c r="TMJ7" s="3033"/>
      <c r="TMK7" s="3033"/>
      <c r="TML7" s="3033"/>
      <c r="TMM7" s="3033"/>
      <c r="TMN7" s="3033"/>
      <c r="TMO7" s="3033"/>
      <c r="TMP7" s="3033"/>
      <c r="TMQ7" s="3033"/>
      <c r="TMR7" s="3033"/>
      <c r="TMS7" s="3033"/>
      <c r="TMT7" s="3033"/>
      <c r="TMU7" s="3033"/>
      <c r="TMV7" s="3033"/>
      <c r="TMW7" s="3033"/>
      <c r="TMX7" s="3033"/>
      <c r="TMY7" s="3033"/>
      <c r="TMZ7" s="3033"/>
      <c r="TNA7" s="3033"/>
      <c r="TNB7" s="3033"/>
      <c r="TNC7" s="3033"/>
      <c r="TND7" s="3033"/>
      <c r="TNE7" s="3033"/>
      <c r="TNF7" s="3033"/>
      <c r="TNG7" s="3033"/>
      <c r="TNH7" s="3033"/>
      <c r="TNI7" s="3033"/>
      <c r="TNJ7" s="3033"/>
      <c r="TNK7" s="3033"/>
      <c r="TNL7" s="3033"/>
      <c r="TNM7" s="3033"/>
      <c r="TNN7" s="3033"/>
      <c r="TNO7" s="3033"/>
      <c r="TNP7" s="3033"/>
      <c r="TNQ7" s="3033"/>
      <c r="TNR7" s="3033"/>
      <c r="TNS7" s="3033"/>
      <c r="TNT7" s="3033"/>
      <c r="TNU7" s="3033"/>
      <c r="TNV7" s="3033"/>
      <c r="TNW7" s="3033"/>
      <c r="TNX7" s="3033"/>
      <c r="TNY7" s="3033"/>
      <c r="TNZ7" s="3033"/>
      <c r="TOA7" s="3033"/>
      <c r="TOB7" s="3033"/>
      <c r="TOC7" s="3033"/>
      <c r="TOD7" s="3033"/>
      <c r="TOE7" s="3033"/>
      <c r="TOF7" s="3033"/>
      <c r="TOG7" s="3033"/>
      <c r="TOH7" s="3033"/>
      <c r="TOI7" s="3033"/>
      <c r="TOJ7" s="3033"/>
      <c r="TOK7" s="3033"/>
      <c r="TOL7" s="3033"/>
      <c r="TOM7" s="3033"/>
      <c r="TON7" s="3033"/>
      <c r="TOO7" s="3033"/>
      <c r="TOP7" s="3033"/>
      <c r="TOQ7" s="3033"/>
      <c r="TOR7" s="3033"/>
      <c r="TOS7" s="3033"/>
      <c r="TOT7" s="3033"/>
      <c r="TOU7" s="3033"/>
      <c r="TOV7" s="3033"/>
      <c r="TOW7" s="3033"/>
      <c r="TOX7" s="3033"/>
      <c r="TOY7" s="3033"/>
      <c r="TOZ7" s="3033"/>
      <c r="TPA7" s="3033"/>
      <c r="TPB7" s="3033"/>
      <c r="TPC7" s="3033"/>
      <c r="TPD7" s="3033"/>
      <c r="TPE7" s="3033"/>
      <c r="TPF7" s="3033"/>
      <c r="TPG7" s="3033"/>
      <c r="TPH7" s="3033"/>
      <c r="TPI7" s="3033"/>
      <c r="TPJ7" s="3033"/>
      <c r="TPK7" s="3033"/>
      <c r="TPL7" s="3033"/>
      <c r="TPM7" s="3033"/>
      <c r="TPN7" s="3033"/>
      <c r="TPO7" s="3033"/>
      <c r="TPP7" s="3033"/>
      <c r="TPQ7" s="3033"/>
      <c r="TPR7" s="3033"/>
      <c r="TPS7" s="3033"/>
      <c r="TPT7" s="3033"/>
      <c r="TPU7" s="3033"/>
      <c r="TPV7" s="3033"/>
      <c r="TPW7" s="3033"/>
      <c r="TPX7" s="3033"/>
      <c r="TPY7" s="3033"/>
      <c r="TPZ7" s="3033"/>
      <c r="TQA7" s="3033"/>
      <c r="TQB7" s="3033"/>
      <c r="TQC7" s="3033"/>
      <c r="TQD7" s="3033"/>
      <c r="TQE7" s="3033"/>
      <c r="TQF7" s="3033"/>
      <c r="TQG7" s="3033"/>
      <c r="TQH7" s="3033"/>
      <c r="TQI7" s="3033"/>
      <c r="TQJ7" s="3033"/>
      <c r="TQK7" s="3033"/>
      <c r="TQL7" s="3033"/>
      <c r="TQM7" s="3033"/>
      <c r="TQN7" s="3033"/>
      <c r="TQO7" s="3033"/>
      <c r="TQP7" s="3033"/>
      <c r="TQQ7" s="3033"/>
      <c r="TQR7" s="3033"/>
      <c r="TQS7" s="3033"/>
      <c r="TQT7" s="3033"/>
      <c r="TQU7" s="3033"/>
      <c r="TQV7" s="3033"/>
      <c r="TQW7" s="3033"/>
      <c r="TQX7" s="3033"/>
      <c r="TQY7" s="3033"/>
      <c r="TQZ7" s="3033"/>
      <c r="TRA7" s="3033"/>
      <c r="TRB7" s="3033"/>
      <c r="TRC7" s="3033"/>
      <c r="TRD7" s="3033"/>
      <c r="TRE7" s="3033"/>
      <c r="TRF7" s="3033"/>
      <c r="TRG7" s="3033"/>
      <c r="TRH7" s="3033"/>
      <c r="TRI7" s="3033"/>
      <c r="TRJ7" s="3033"/>
      <c r="TRK7" s="3033"/>
      <c r="TRL7" s="3033"/>
      <c r="TRM7" s="3033"/>
      <c r="TRN7" s="3033"/>
      <c r="TRO7" s="3033"/>
      <c r="TRP7" s="3033"/>
      <c r="TRQ7" s="3033"/>
      <c r="TRR7" s="3033"/>
      <c r="TRS7" s="3033"/>
      <c r="TRT7" s="3033"/>
      <c r="TRU7" s="3033"/>
      <c r="TRV7" s="3033"/>
      <c r="TRW7" s="3033"/>
      <c r="TRX7" s="3033"/>
      <c r="TRY7" s="3033"/>
      <c r="TRZ7" s="3033"/>
      <c r="TSA7" s="3033"/>
      <c r="TSB7" s="3033"/>
      <c r="TSC7" s="3033"/>
      <c r="TSD7" s="3033"/>
      <c r="TSE7" s="3033"/>
      <c r="TSF7" s="3033"/>
      <c r="TSG7" s="3033"/>
      <c r="TSH7" s="3033"/>
      <c r="TSI7" s="3033"/>
      <c r="TSJ7" s="3033"/>
      <c r="TSK7" s="3033"/>
      <c r="TSL7" s="3033"/>
      <c r="TSM7" s="3033"/>
      <c r="TSN7" s="3033"/>
      <c r="TSO7" s="3033"/>
      <c r="TSP7" s="3033"/>
      <c r="TSQ7" s="3033"/>
      <c r="TSR7" s="3033"/>
      <c r="TSS7" s="3033"/>
      <c r="TST7" s="3033"/>
      <c r="TSU7" s="3033"/>
      <c r="TSV7" s="3033"/>
      <c r="TSW7" s="3033"/>
      <c r="TSX7" s="3033"/>
      <c r="TSY7" s="3033"/>
      <c r="TSZ7" s="3033"/>
      <c r="TTA7" s="3033"/>
      <c r="TTB7" s="3033"/>
      <c r="TTC7" s="3033"/>
      <c r="TTD7" s="3033"/>
      <c r="TTE7" s="3033"/>
      <c r="TTF7" s="3033"/>
      <c r="TTG7" s="3033"/>
      <c r="TTH7" s="3033"/>
      <c r="TTI7" s="3033"/>
      <c r="TTJ7" s="3033"/>
      <c r="TTK7" s="3033"/>
      <c r="TTL7" s="3033"/>
      <c r="TTM7" s="3033"/>
      <c r="TTN7" s="3033"/>
      <c r="TTO7" s="3033"/>
      <c r="TTP7" s="3033"/>
      <c r="TTQ7" s="3033"/>
      <c r="TTR7" s="3033"/>
      <c r="TTS7" s="3033"/>
      <c r="TTT7" s="3033"/>
      <c r="TTU7" s="3033"/>
      <c r="TTV7" s="3033"/>
      <c r="TTW7" s="3033"/>
      <c r="TTX7" s="3033"/>
      <c r="TTY7" s="3033"/>
      <c r="TTZ7" s="3033"/>
      <c r="TUA7" s="3033"/>
      <c r="TUB7" s="3033"/>
      <c r="TUC7" s="3033"/>
      <c r="TUD7" s="3033"/>
      <c r="TUE7" s="3033"/>
      <c r="TUF7" s="3033"/>
      <c r="TUG7" s="3033"/>
      <c r="TUH7" s="3033"/>
      <c r="TUI7" s="3033"/>
      <c r="TUJ7" s="3033"/>
      <c r="TUK7" s="3033"/>
      <c r="TUL7" s="3033"/>
      <c r="TUM7" s="3033"/>
      <c r="TUN7" s="3033"/>
      <c r="TUO7" s="3033"/>
      <c r="TUP7" s="3033"/>
      <c r="TUQ7" s="3033"/>
      <c r="TUR7" s="3033"/>
      <c r="TUS7" s="3033"/>
      <c r="TUT7" s="3033"/>
      <c r="TUU7" s="3033"/>
      <c r="TUV7" s="3033"/>
      <c r="TUW7" s="3033"/>
      <c r="TUX7" s="3033"/>
      <c r="TUY7" s="3033"/>
      <c r="TUZ7" s="3033"/>
      <c r="TVA7" s="3033"/>
      <c r="TVB7" s="3033"/>
      <c r="TVC7" s="3033"/>
      <c r="TVD7" s="3033"/>
      <c r="TVE7" s="3033"/>
      <c r="TVF7" s="3033"/>
      <c r="TVG7" s="3033"/>
      <c r="TVH7" s="3033"/>
      <c r="TVI7" s="3033"/>
      <c r="TVJ7" s="3033"/>
      <c r="TVK7" s="3033"/>
      <c r="TVL7" s="3033"/>
      <c r="TVM7" s="3033"/>
      <c r="TVN7" s="3033"/>
      <c r="TVO7" s="3033"/>
      <c r="TVP7" s="3033"/>
      <c r="TVQ7" s="3033"/>
      <c r="TVR7" s="3033"/>
      <c r="TVS7" s="3033"/>
      <c r="TVT7" s="3033"/>
      <c r="TVU7" s="3033"/>
      <c r="TVV7" s="3033"/>
      <c r="TVW7" s="3033"/>
      <c r="TVX7" s="3033"/>
      <c r="TVY7" s="3033"/>
      <c r="TVZ7" s="3033"/>
      <c r="TWA7" s="3033"/>
      <c r="TWB7" s="3033"/>
      <c r="TWC7" s="3033"/>
      <c r="TWD7" s="3033"/>
      <c r="TWE7" s="3033"/>
      <c r="TWF7" s="3033"/>
      <c r="TWG7" s="3033"/>
      <c r="TWH7" s="3033"/>
      <c r="TWI7" s="3033"/>
      <c r="TWJ7" s="3033"/>
      <c r="TWK7" s="3033"/>
      <c r="TWL7" s="3033"/>
      <c r="TWM7" s="3033"/>
      <c r="TWN7" s="3033"/>
      <c r="TWO7" s="3033"/>
      <c r="TWP7" s="3033"/>
      <c r="TWQ7" s="3033"/>
      <c r="TWR7" s="3033"/>
      <c r="TWS7" s="3033"/>
      <c r="TWT7" s="3033"/>
      <c r="TWU7" s="3033"/>
      <c r="TWV7" s="3033"/>
      <c r="TWW7" s="3033"/>
      <c r="TWX7" s="3033"/>
      <c r="TWY7" s="3033"/>
      <c r="TWZ7" s="3033"/>
      <c r="TXA7" s="3033"/>
      <c r="TXB7" s="3033"/>
      <c r="TXC7" s="3033"/>
      <c r="TXD7" s="3033"/>
      <c r="TXE7" s="3033"/>
      <c r="TXF7" s="3033"/>
      <c r="TXG7" s="3033"/>
      <c r="TXH7" s="3033"/>
      <c r="TXI7" s="3033"/>
      <c r="TXJ7" s="3033"/>
      <c r="TXK7" s="3033"/>
      <c r="TXL7" s="3033"/>
      <c r="TXM7" s="3033"/>
      <c r="TXN7" s="3033"/>
      <c r="TXO7" s="3033"/>
      <c r="TXP7" s="3033"/>
      <c r="TXQ7" s="3033"/>
      <c r="TXR7" s="3033"/>
      <c r="TXS7" s="3033"/>
      <c r="TXT7" s="3033"/>
      <c r="TXU7" s="3033"/>
      <c r="TXV7" s="3033"/>
      <c r="TXW7" s="3033"/>
      <c r="TXX7" s="3033"/>
      <c r="TXY7" s="3033"/>
      <c r="TXZ7" s="3033"/>
      <c r="TYA7" s="3033"/>
      <c r="TYB7" s="3033"/>
      <c r="TYC7" s="3033"/>
      <c r="TYD7" s="3033"/>
      <c r="TYE7" s="3033"/>
      <c r="TYF7" s="3033"/>
      <c r="TYG7" s="3033"/>
      <c r="TYH7" s="3033"/>
      <c r="TYI7" s="3033"/>
      <c r="TYJ7" s="3033"/>
      <c r="TYK7" s="3033"/>
      <c r="TYL7" s="3033"/>
      <c r="TYM7" s="3033"/>
      <c r="TYN7" s="3033"/>
      <c r="TYO7" s="3033"/>
      <c r="TYP7" s="3033"/>
      <c r="TYQ7" s="3033"/>
      <c r="TYR7" s="3033"/>
      <c r="TYS7" s="3033"/>
      <c r="TYT7" s="3033"/>
      <c r="TYU7" s="3033"/>
      <c r="TYV7" s="3033"/>
      <c r="TYW7" s="3033"/>
      <c r="TYX7" s="3033"/>
      <c r="TYY7" s="3033"/>
      <c r="TYZ7" s="3033"/>
      <c r="TZA7" s="3033"/>
      <c r="TZB7" s="3033"/>
      <c r="TZC7" s="3033"/>
      <c r="TZD7" s="3033"/>
      <c r="TZE7" s="3033"/>
      <c r="TZF7" s="3033"/>
      <c r="TZG7" s="3033"/>
      <c r="TZH7" s="3033"/>
      <c r="TZI7" s="3033"/>
      <c r="TZJ7" s="3033"/>
      <c r="TZK7" s="3033"/>
      <c r="TZL7" s="3033"/>
      <c r="TZM7" s="3033"/>
      <c r="TZN7" s="3033"/>
      <c r="TZO7" s="3033"/>
      <c r="TZP7" s="3033"/>
      <c r="TZQ7" s="3033"/>
      <c r="TZR7" s="3033"/>
      <c r="TZS7" s="3033"/>
      <c r="TZT7" s="3033"/>
      <c r="TZU7" s="3033"/>
      <c r="TZV7" s="3033"/>
      <c r="TZW7" s="3033"/>
      <c r="TZX7" s="3033"/>
      <c r="TZY7" s="3033"/>
      <c r="TZZ7" s="3033"/>
      <c r="UAA7" s="3033"/>
      <c r="UAB7" s="3033"/>
      <c r="UAC7" s="3033"/>
      <c r="UAD7" s="3033"/>
      <c r="UAE7" s="3033"/>
      <c r="UAF7" s="3033"/>
      <c r="UAG7" s="3033"/>
      <c r="UAH7" s="3033"/>
      <c r="UAI7" s="3033"/>
      <c r="UAJ7" s="3033"/>
      <c r="UAK7" s="3033"/>
      <c r="UAL7" s="3033"/>
      <c r="UAM7" s="3033"/>
      <c r="UAN7" s="3033"/>
      <c r="UAO7" s="3033"/>
      <c r="UAP7" s="3033"/>
      <c r="UAQ7" s="3033"/>
      <c r="UAR7" s="3033"/>
      <c r="UAS7" s="3033"/>
      <c r="UAT7" s="3033"/>
      <c r="UAU7" s="3033"/>
      <c r="UAV7" s="3033"/>
      <c r="UAW7" s="3033"/>
      <c r="UAX7" s="3033"/>
      <c r="UAY7" s="3033"/>
      <c r="UAZ7" s="3033"/>
      <c r="UBA7" s="3033"/>
      <c r="UBB7" s="3033"/>
      <c r="UBC7" s="3033"/>
      <c r="UBD7" s="3033"/>
      <c r="UBE7" s="3033"/>
      <c r="UBF7" s="3033"/>
      <c r="UBG7" s="3033"/>
      <c r="UBH7" s="3033"/>
      <c r="UBI7" s="3033"/>
      <c r="UBJ7" s="3033"/>
      <c r="UBK7" s="3033"/>
      <c r="UBL7" s="3033"/>
      <c r="UBM7" s="3033"/>
      <c r="UBN7" s="3033"/>
      <c r="UBO7" s="3033"/>
      <c r="UBP7" s="3033"/>
      <c r="UBQ7" s="3033"/>
      <c r="UBR7" s="3033"/>
      <c r="UBS7" s="3033"/>
      <c r="UBT7" s="3033"/>
      <c r="UBU7" s="3033"/>
      <c r="UBV7" s="3033"/>
      <c r="UBW7" s="3033"/>
      <c r="UBX7" s="3033"/>
      <c r="UBY7" s="3033"/>
      <c r="UBZ7" s="3033"/>
      <c r="UCA7" s="3033"/>
      <c r="UCB7" s="3033"/>
      <c r="UCC7" s="3033"/>
      <c r="UCD7" s="3033"/>
      <c r="UCE7" s="3033"/>
      <c r="UCF7" s="3033"/>
      <c r="UCG7" s="3033"/>
      <c r="UCH7" s="3033"/>
      <c r="UCI7" s="3033"/>
      <c r="UCJ7" s="3033"/>
      <c r="UCK7" s="3033"/>
      <c r="UCL7" s="3033"/>
      <c r="UCM7" s="3033"/>
      <c r="UCN7" s="3033"/>
      <c r="UCO7" s="3033"/>
      <c r="UCP7" s="3033"/>
      <c r="UCQ7" s="3033"/>
      <c r="UCR7" s="3033"/>
      <c r="UCS7" s="3033"/>
      <c r="UCT7" s="3033"/>
      <c r="UCU7" s="3033"/>
      <c r="UCV7" s="3033"/>
      <c r="UCW7" s="3033"/>
      <c r="UCX7" s="3033"/>
      <c r="UCY7" s="3033"/>
      <c r="UCZ7" s="3033"/>
      <c r="UDA7" s="3033"/>
      <c r="UDB7" s="3033"/>
      <c r="UDC7" s="3033"/>
      <c r="UDD7" s="3033"/>
      <c r="UDE7" s="3033"/>
      <c r="UDF7" s="3033"/>
      <c r="UDG7" s="3033"/>
      <c r="UDH7" s="3033"/>
      <c r="UDI7" s="3033"/>
      <c r="UDJ7" s="3033"/>
      <c r="UDK7" s="3033"/>
      <c r="UDL7" s="3033"/>
      <c r="UDM7" s="3033"/>
      <c r="UDN7" s="3033"/>
      <c r="UDO7" s="3033"/>
      <c r="UDP7" s="3033"/>
      <c r="UDQ7" s="3033"/>
      <c r="UDR7" s="3033"/>
      <c r="UDS7" s="3033"/>
      <c r="UDT7" s="3033"/>
      <c r="UDU7" s="3033"/>
      <c r="UDV7" s="3033"/>
      <c r="UDW7" s="3033"/>
      <c r="UDX7" s="3033"/>
      <c r="UDY7" s="3033"/>
      <c r="UDZ7" s="3033"/>
      <c r="UEA7" s="3033"/>
      <c r="UEB7" s="3033"/>
      <c r="UEC7" s="3033"/>
      <c r="UED7" s="3033"/>
      <c r="UEE7" s="3033"/>
      <c r="UEF7" s="3033"/>
      <c r="UEG7" s="3033"/>
      <c r="UEH7" s="3033"/>
      <c r="UEI7" s="3033"/>
      <c r="UEJ7" s="3033"/>
      <c r="UEK7" s="3033"/>
      <c r="UEL7" s="3033"/>
      <c r="UEM7" s="3033"/>
      <c r="UEN7" s="3033"/>
      <c r="UEO7" s="3033"/>
      <c r="UEP7" s="3033"/>
      <c r="UEQ7" s="3033"/>
      <c r="UER7" s="3033"/>
      <c r="UES7" s="3033"/>
      <c r="UET7" s="3033"/>
      <c r="UEU7" s="3033"/>
      <c r="UEV7" s="3033"/>
      <c r="UEW7" s="3033"/>
      <c r="UEX7" s="3033"/>
      <c r="UEY7" s="3033"/>
      <c r="UEZ7" s="3033"/>
      <c r="UFA7" s="3033"/>
      <c r="UFB7" s="3033"/>
      <c r="UFC7" s="3033"/>
      <c r="UFD7" s="3033"/>
      <c r="UFE7" s="3033"/>
      <c r="UFF7" s="3033"/>
      <c r="UFG7" s="3033"/>
      <c r="UFH7" s="3033"/>
      <c r="UFI7" s="3033"/>
      <c r="UFJ7" s="3033"/>
      <c r="UFK7" s="3033"/>
      <c r="UFL7" s="3033"/>
      <c r="UFM7" s="3033"/>
      <c r="UFN7" s="3033"/>
      <c r="UFO7" s="3033"/>
      <c r="UFP7" s="3033"/>
      <c r="UFQ7" s="3033"/>
      <c r="UFR7" s="3033"/>
      <c r="UFS7" s="3033"/>
      <c r="UFT7" s="3033"/>
      <c r="UFU7" s="3033"/>
      <c r="UFV7" s="3033"/>
      <c r="UFW7" s="3033"/>
      <c r="UFX7" s="3033"/>
      <c r="UFY7" s="3033"/>
      <c r="UFZ7" s="3033"/>
      <c r="UGA7" s="3033"/>
      <c r="UGB7" s="3033"/>
      <c r="UGC7" s="3033"/>
      <c r="UGD7" s="3033"/>
      <c r="UGE7" s="3033"/>
      <c r="UGF7" s="3033"/>
      <c r="UGG7" s="3033"/>
      <c r="UGH7" s="3033"/>
      <c r="UGI7" s="3033"/>
      <c r="UGJ7" s="3033"/>
      <c r="UGK7" s="3033"/>
      <c r="UGL7" s="3033"/>
      <c r="UGM7" s="3033"/>
      <c r="UGN7" s="3033"/>
      <c r="UGO7" s="3033"/>
      <c r="UGP7" s="3033"/>
      <c r="UGQ7" s="3033"/>
      <c r="UGR7" s="3033"/>
      <c r="UGS7" s="3033"/>
      <c r="UGT7" s="3033"/>
      <c r="UGU7" s="3033"/>
      <c r="UGV7" s="3033"/>
      <c r="UGW7" s="3033"/>
      <c r="UGX7" s="3033"/>
      <c r="UGY7" s="3033"/>
      <c r="UGZ7" s="3033"/>
      <c r="UHA7" s="3033"/>
      <c r="UHB7" s="3033"/>
      <c r="UHC7" s="3033"/>
      <c r="UHD7" s="3033"/>
      <c r="UHE7" s="3033"/>
      <c r="UHF7" s="3033"/>
      <c r="UHG7" s="3033"/>
      <c r="UHH7" s="3033"/>
      <c r="UHI7" s="3033"/>
      <c r="UHJ7" s="3033"/>
      <c r="UHK7" s="3033"/>
      <c r="UHL7" s="3033"/>
      <c r="UHM7" s="3033"/>
      <c r="UHN7" s="3033"/>
      <c r="UHO7" s="3033"/>
      <c r="UHP7" s="3033"/>
      <c r="UHQ7" s="3033"/>
      <c r="UHR7" s="3033"/>
      <c r="UHS7" s="3033"/>
      <c r="UHT7" s="3033"/>
      <c r="UHU7" s="3033"/>
      <c r="UHV7" s="3033"/>
      <c r="UHW7" s="3033"/>
      <c r="UHX7" s="3033"/>
      <c r="UHY7" s="3033"/>
      <c r="UHZ7" s="3033"/>
      <c r="UIA7" s="3033"/>
      <c r="UIB7" s="3033"/>
      <c r="UIC7" s="3033"/>
      <c r="UID7" s="3033"/>
      <c r="UIE7" s="3033"/>
      <c r="UIF7" s="3033"/>
      <c r="UIG7" s="3033"/>
      <c r="UIH7" s="3033"/>
      <c r="UII7" s="3033"/>
      <c r="UIJ7" s="3033"/>
      <c r="UIK7" s="3033"/>
      <c r="UIL7" s="3033"/>
      <c r="UIM7" s="3033"/>
      <c r="UIN7" s="3033"/>
      <c r="UIO7" s="3033"/>
      <c r="UIP7" s="3033"/>
      <c r="UIQ7" s="3033"/>
      <c r="UIR7" s="3033"/>
      <c r="UIS7" s="3033"/>
      <c r="UIT7" s="3033"/>
      <c r="UIU7" s="3033"/>
      <c r="UIV7" s="3033"/>
      <c r="UIW7" s="3033"/>
      <c r="UIX7" s="3033"/>
      <c r="UIY7" s="3033"/>
      <c r="UIZ7" s="3033"/>
      <c r="UJA7" s="3033"/>
      <c r="UJB7" s="3033"/>
      <c r="UJC7" s="3033"/>
      <c r="UJD7" s="3033"/>
      <c r="UJE7" s="3033"/>
      <c r="UJF7" s="3033"/>
      <c r="UJG7" s="3033"/>
      <c r="UJH7" s="3033"/>
      <c r="UJI7" s="3033"/>
      <c r="UJJ7" s="3033"/>
      <c r="UJK7" s="3033"/>
      <c r="UJL7" s="3033"/>
      <c r="UJM7" s="3033"/>
      <c r="UJN7" s="3033"/>
      <c r="UJO7" s="3033"/>
      <c r="UJP7" s="3033"/>
      <c r="UJQ7" s="3033"/>
      <c r="UJR7" s="3033"/>
      <c r="UJS7" s="3033"/>
      <c r="UJT7" s="3033"/>
      <c r="UJU7" s="3033"/>
      <c r="UJV7" s="3033"/>
      <c r="UJW7" s="3033"/>
      <c r="UJX7" s="3033"/>
      <c r="UJY7" s="3033"/>
      <c r="UJZ7" s="3033"/>
      <c r="UKA7" s="3033"/>
      <c r="UKB7" s="3033"/>
      <c r="UKC7" s="3033"/>
      <c r="UKD7" s="3033"/>
      <c r="UKE7" s="3033"/>
      <c r="UKF7" s="3033"/>
      <c r="UKG7" s="3033"/>
      <c r="UKH7" s="3033"/>
      <c r="UKI7" s="3033"/>
      <c r="UKJ7" s="3033"/>
      <c r="UKK7" s="3033"/>
      <c r="UKL7" s="3033"/>
      <c r="UKM7" s="3033"/>
      <c r="UKN7" s="3033"/>
      <c r="UKO7" s="3033"/>
      <c r="UKP7" s="3033"/>
      <c r="UKQ7" s="3033"/>
      <c r="UKR7" s="3033"/>
      <c r="UKS7" s="3033"/>
      <c r="UKT7" s="3033"/>
      <c r="UKU7" s="3033"/>
      <c r="UKV7" s="3033"/>
      <c r="UKW7" s="3033"/>
      <c r="UKX7" s="3033"/>
      <c r="UKY7" s="3033"/>
      <c r="UKZ7" s="3033"/>
      <c r="ULA7" s="3033"/>
      <c r="ULB7" s="3033"/>
      <c r="ULC7" s="3033"/>
      <c r="ULD7" s="3033"/>
      <c r="ULE7" s="3033"/>
      <c r="ULF7" s="3033"/>
      <c r="ULG7" s="3033"/>
      <c r="ULH7" s="3033"/>
      <c r="ULI7" s="3033"/>
      <c r="ULJ7" s="3033"/>
      <c r="ULK7" s="3033"/>
      <c r="ULL7" s="3033"/>
      <c r="ULM7" s="3033"/>
      <c r="ULN7" s="3033"/>
      <c r="ULO7" s="3033"/>
      <c r="ULP7" s="3033"/>
      <c r="ULQ7" s="3033"/>
      <c r="ULR7" s="3033"/>
      <c r="ULS7" s="3033"/>
      <c r="ULT7" s="3033"/>
      <c r="ULU7" s="3033"/>
      <c r="ULV7" s="3033"/>
      <c r="ULW7" s="3033"/>
      <c r="ULX7" s="3033"/>
      <c r="ULY7" s="3033"/>
      <c r="ULZ7" s="3033"/>
      <c r="UMA7" s="3033"/>
      <c r="UMB7" s="3033"/>
      <c r="UMC7" s="3033"/>
      <c r="UMD7" s="3033"/>
      <c r="UME7" s="3033"/>
      <c r="UMF7" s="3033"/>
      <c r="UMG7" s="3033"/>
      <c r="UMH7" s="3033"/>
      <c r="UMI7" s="3033"/>
      <c r="UMJ7" s="3033"/>
      <c r="UMK7" s="3033"/>
      <c r="UML7" s="3033"/>
      <c r="UMM7" s="3033"/>
      <c r="UMN7" s="3033"/>
      <c r="UMO7" s="3033"/>
      <c r="UMP7" s="3033"/>
      <c r="UMQ7" s="3033"/>
      <c r="UMR7" s="3033"/>
      <c r="UMS7" s="3033"/>
      <c r="UMT7" s="3033"/>
      <c r="UMU7" s="3033"/>
      <c r="UMV7" s="3033"/>
      <c r="UMW7" s="3033"/>
      <c r="UMX7" s="3033"/>
      <c r="UMY7" s="3033"/>
      <c r="UMZ7" s="3033"/>
      <c r="UNA7" s="3033"/>
      <c r="UNB7" s="3033"/>
      <c r="UNC7" s="3033"/>
      <c r="UND7" s="3033"/>
      <c r="UNE7" s="3033"/>
      <c r="UNF7" s="3033"/>
      <c r="UNG7" s="3033"/>
      <c r="UNH7" s="3033"/>
      <c r="UNI7" s="3033"/>
      <c r="UNJ7" s="3033"/>
      <c r="UNK7" s="3033"/>
      <c r="UNL7" s="3033"/>
      <c r="UNM7" s="3033"/>
      <c r="UNN7" s="3033"/>
      <c r="UNO7" s="3033"/>
      <c r="UNP7" s="3033"/>
      <c r="UNQ7" s="3033"/>
      <c r="UNR7" s="3033"/>
      <c r="UNS7" s="3033"/>
      <c r="UNT7" s="3033"/>
      <c r="UNU7" s="3033"/>
      <c r="UNV7" s="3033"/>
      <c r="UNW7" s="3033"/>
      <c r="UNX7" s="3033"/>
      <c r="UNY7" s="3033"/>
      <c r="UNZ7" s="3033"/>
      <c r="UOA7" s="3033"/>
      <c r="UOB7" s="3033"/>
      <c r="UOC7" s="3033"/>
      <c r="UOD7" s="3033"/>
      <c r="UOE7" s="3033"/>
      <c r="UOF7" s="3033"/>
      <c r="UOG7" s="3033"/>
      <c r="UOH7" s="3033"/>
      <c r="UOI7" s="3033"/>
      <c r="UOJ7" s="3033"/>
      <c r="UOK7" s="3033"/>
      <c r="UOL7" s="3033"/>
      <c r="UOM7" s="3033"/>
      <c r="UON7" s="3033"/>
      <c r="UOO7" s="3033"/>
      <c r="UOP7" s="3033"/>
      <c r="UOQ7" s="3033"/>
      <c r="UOR7" s="3033"/>
      <c r="UOS7" s="3033"/>
      <c r="UOT7" s="3033"/>
      <c r="UOU7" s="3033"/>
      <c r="UOV7" s="3033"/>
      <c r="UOW7" s="3033"/>
      <c r="UOX7" s="3033"/>
      <c r="UOY7" s="3033"/>
      <c r="UOZ7" s="3033"/>
      <c r="UPA7" s="3033"/>
      <c r="UPB7" s="3033"/>
      <c r="UPC7" s="3033"/>
      <c r="UPD7" s="3033"/>
      <c r="UPE7" s="3033"/>
      <c r="UPF7" s="3033"/>
      <c r="UPG7" s="3033"/>
      <c r="UPH7" s="3033"/>
      <c r="UPI7" s="3033"/>
      <c r="UPJ7" s="3033"/>
      <c r="UPK7" s="3033"/>
      <c r="UPL7" s="3033"/>
      <c r="UPM7" s="3033"/>
      <c r="UPN7" s="3033"/>
      <c r="UPO7" s="3033"/>
      <c r="UPP7" s="3033"/>
      <c r="UPQ7" s="3033"/>
      <c r="UPR7" s="3033"/>
      <c r="UPS7" s="3033"/>
      <c r="UPT7" s="3033"/>
      <c r="UPU7" s="3033"/>
      <c r="UPV7" s="3033"/>
      <c r="UPW7" s="3033"/>
      <c r="UPX7" s="3033"/>
      <c r="UPY7" s="3033"/>
      <c r="UPZ7" s="3033"/>
      <c r="UQA7" s="3033"/>
      <c r="UQB7" s="3033"/>
      <c r="UQC7" s="3033"/>
      <c r="UQD7" s="3033"/>
      <c r="UQE7" s="3033"/>
      <c r="UQF7" s="3033"/>
      <c r="UQG7" s="3033"/>
      <c r="UQH7" s="3033"/>
      <c r="UQI7" s="3033"/>
      <c r="UQJ7" s="3033"/>
      <c r="UQK7" s="3033"/>
      <c r="UQL7" s="3033"/>
      <c r="UQM7" s="3033"/>
      <c r="UQN7" s="3033"/>
      <c r="UQO7" s="3033"/>
      <c r="UQP7" s="3033"/>
      <c r="UQQ7" s="3033"/>
      <c r="UQR7" s="3033"/>
      <c r="UQS7" s="3033"/>
      <c r="UQT7" s="3033"/>
      <c r="UQU7" s="3033"/>
      <c r="UQV7" s="3033"/>
      <c r="UQW7" s="3033"/>
      <c r="UQX7" s="3033"/>
      <c r="UQY7" s="3033"/>
      <c r="UQZ7" s="3033"/>
      <c r="URA7" s="3033"/>
      <c r="URB7" s="3033"/>
      <c r="URC7" s="3033"/>
      <c r="URD7" s="3033"/>
      <c r="URE7" s="3033"/>
      <c r="URF7" s="3033"/>
      <c r="URG7" s="3033"/>
      <c r="URH7" s="3033"/>
      <c r="URI7" s="3033"/>
      <c r="URJ7" s="3033"/>
      <c r="URK7" s="3033"/>
      <c r="URL7" s="3033"/>
      <c r="URM7" s="3033"/>
      <c r="URN7" s="3033"/>
      <c r="URO7" s="3033"/>
      <c r="URP7" s="3033"/>
      <c r="URQ7" s="3033"/>
      <c r="URR7" s="3033"/>
      <c r="URS7" s="3033"/>
      <c r="URT7" s="3033"/>
      <c r="URU7" s="3033"/>
      <c r="URV7" s="3033"/>
      <c r="URW7" s="3033"/>
      <c r="URX7" s="3033"/>
      <c r="URY7" s="3033"/>
      <c r="URZ7" s="3033"/>
      <c r="USA7" s="3033"/>
      <c r="USB7" s="3033"/>
      <c r="USC7" s="3033"/>
      <c r="USD7" s="3033"/>
      <c r="USE7" s="3033"/>
      <c r="USF7" s="3033"/>
      <c r="USG7" s="3033"/>
      <c r="USH7" s="3033"/>
      <c r="USI7" s="3033"/>
      <c r="USJ7" s="3033"/>
      <c r="USK7" s="3033"/>
      <c r="USL7" s="3033"/>
      <c r="USM7" s="3033"/>
      <c r="USN7" s="3033"/>
      <c r="USO7" s="3033"/>
      <c r="USP7" s="3033"/>
      <c r="USQ7" s="3033"/>
      <c r="USR7" s="3033"/>
      <c r="USS7" s="3033"/>
      <c r="UST7" s="3033"/>
      <c r="USU7" s="3033"/>
      <c r="USV7" s="3033"/>
      <c r="USW7" s="3033"/>
      <c r="USX7" s="3033"/>
      <c r="USY7" s="3033"/>
      <c r="USZ7" s="3033"/>
      <c r="UTA7" s="3033"/>
      <c r="UTB7" s="3033"/>
      <c r="UTC7" s="3033"/>
      <c r="UTD7" s="3033"/>
      <c r="UTE7" s="3033"/>
      <c r="UTF7" s="3033"/>
      <c r="UTG7" s="3033"/>
      <c r="UTH7" s="3033"/>
      <c r="UTI7" s="3033"/>
      <c r="UTJ7" s="3033"/>
      <c r="UTK7" s="3033"/>
      <c r="UTL7" s="3033"/>
      <c r="UTM7" s="3033"/>
      <c r="UTN7" s="3033"/>
      <c r="UTO7" s="3033"/>
      <c r="UTP7" s="3033"/>
      <c r="UTQ7" s="3033"/>
      <c r="UTR7" s="3033"/>
      <c r="UTS7" s="3033"/>
      <c r="UTT7" s="3033"/>
      <c r="UTU7" s="3033"/>
      <c r="UTV7" s="3033"/>
      <c r="UTW7" s="3033"/>
      <c r="UTX7" s="3033"/>
      <c r="UTY7" s="3033"/>
      <c r="UTZ7" s="3033"/>
      <c r="UUA7" s="3033"/>
      <c r="UUB7" s="3033"/>
      <c r="UUC7" s="3033"/>
      <c r="UUD7" s="3033"/>
      <c r="UUE7" s="3033"/>
      <c r="UUF7" s="3033"/>
      <c r="UUG7" s="3033"/>
      <c r="UUH7" s="3033"/>
      <c r="UUI7" s="3033"/>
      <c r="UUJ7" s="3033"/>
      <c r="UUK7" s="3033"/>
      <c r="UUL7" s="3033"/>
      <c r="UUM7" s="3033"/>
      <c r="UUN7" s="3033"/>
      <c r="UUO7" s="3033"/>
      <c r="UUP7" s="3033"/>
      <c r="UUQ7" s="3033"/>
      <c r="UUR7" s="3033"/>
      <c r="UUS7" s="3033"/>
      <c r="UUT7" s="3033"/>
      <c r="UUU7" s="3033"/>
      <c r="UUV7" s="3033"/>
      <c r="UUW7" s="3033"/>
      <c r="UUX7" s="3033"/>
      <c r="UUY7" s="3033"/>
      <c r="UUZ7" s="3033"/>
      <c r="UVA7" s="3033"/>
      <c r="UVB7" s="3033"/>
      <c r="UVC7" s="3033"/>
      <c r="UVD7" s="3033"/>
      <c r="UVE7" s="3033"/>
      <c r="UVF7" s="3033"/>
      <c r="UVG7" s="3033"/>
      <c r="UVH7" s="3033"/>
      <c r="UVI7" s="3033"/>
      <c r="UVJ7" s="3033"/>
      <c r="UVK7" s="3033"/>
      <c r="UVL7" s="3033"/>
      <c r="UVM7" s="3033"/>
      <c r="UVN7" s="3033"/>
      <c r="UVO7" s="3033"/>
      <c r="UVP7" s="3033"/>
      <c r="UVQ7" s="3033"/>
      <c r="UVR7" s="3033"/>
      <c r="UVS7" s="3033"/>
      <c r="UVT7" s="3033"/>
      <c r="UVU7" s="3033"/>
      <c r="UVV7" s="3033"/>
      <c r="UVW7" s="3033"/>
      <c r="UVX7" s="3033"/>
      <c r="UVY7" s="3033"/>
      <c r="UVZ7" s="3033"/>
      <c r="UWA7" s="3033"/>
      <c r="UWB7" s="3033"/>
      <c r="UWC7" s="3033"/>
      <c r="UWD7" s="3033"/>
      <c r="UWE7" s="3033"/>
      <c r="UWF7" s="3033"/>
      <c r="UWG7" s="3033"/>
      <c r="UWH7" s="3033"/>
      <c r="UWI7" s="3033"/>
      <c r="UWJ7" s="3033"/>
      <c r="UWK7" s="3033"/>
      <c r="UWL7" s="3033"/>
      <c r="UWM7" s="3033"/>
      <c r="UWN7" s="3033"/>
      <c r="UWO7" s="3033"/>
      <c r="UWP7" s="3033"/>
      <c r="UWQ7" s="3033"/>
      <c r="UWR7" s="3033"/>
      <c r="UWS7" s="3033"/>
      <c r="UWT7" s="3033"/>
      <c r="UWU7" s="3033"/>
      <c r="UWV7" s="3033"/>
      <c r="UWW7" s="3033"/>
      <c r="UWX7" s="3033"/>
      <c r="UWY7" s="3033"/>
      <c r="UWZ7" s="3033"/>
      <c r="UXA7" s="3033"/>
      <c r="UXB7" s="3033"/>
      <c r="UXC7" s="3033"/>
      <c r="UXD7" s="3033"/>
      <c r="UXE7" s="3033"/>
      <c r="UXF7" s="3033"/>
      <c r="UXG7" s="3033"/>
      <c r="UXH7" s="3033"/>
      <c r="UXI7" s="3033"/>
      <c r="UXJ7" s="3033"/>
      <c r="UXK7" s="3033"/>
      <c r="UXL7" s="3033"/>
      <c r="UXM7" s="3033"/>
      <c r="UXN7" s="3033"/>
      <c r="UXO7" s="3033"/>
      <c r="UXP7" s="3033"/>
      <c r="UXQ7" s="3033"/>
      <c r="UXR7" s="3033"/>
      <c r="UXS7" s="3033"/>
      <c r="UXT7" s="3033"/>
      <c r="UXU7" s="3033"/>
      <c r="UXV7" s="3033"/>
      <c r="UXW7" s="3033"/>
      <c r="UXX7" s="3033"/>
      <c r="UXY7" s="3033"/>
      <c r="UXZ7" s="3033"/>
      <c r="UYA7" s="3033"/>
      <c r="UYB7" s="3033"/>
      <c r="UYC7" s="3033"/>
      <c r="UYD7" s="3033"/>
      <c r="UYE7" s="3033"/>
      <c r="UYF7" s="3033"/>
      <c r="UYG7" s="3033"/>
      <c r="UYH7" s="3033"/>
      <c r="UYI7" s="3033"/>
      <c r="UYJ7" s="3033"/>
      <c r="UYK7" s="3033"/>
      <c r="UYL7" s="3033"/>
      <c r="UYM7" s="3033"/>
      <c r="UYN7" s="3033"/>
      <c r="UYO7" s="3033"/>
      <c r="UYP7" s="3033"/>
      <c r="UYQ7" s="3033"/>
      <c r="UYR7" s="3033"/>
      <c r="UYS7" s="3033"/>
      <c r="UYT7" s="3033"/>
      <c r="UYU7" s="3033"/>
      <c r="UYV7" s="3033"/>
      <c r="UYW7" s="3033"/>
      <c r="UYX7" s="3033"/>
      <c r="UYY7" s="3033"/>
      <c r="UYZ7" s="3033"/>
      <c r="UZA7" s="3033"/>
      <c r="UZB7" s="3033"/>
      <c r="UZC7" s="3033"/>
      <c r="UZD7" s="3033"/>
      <c r="UZE7" s="3033"/>
      <c r="UZF7" s="3033"/>
      <c r="UZG7" s="3033"/>
      <c r="UZH7" s="3033"/>
      <c r="UZI7" s="3033"/>
      <c r="UZJ7" s="3033"/>
      <c r="UZK7" s="3033"/>
      <c r="UZL7" s="3033"/>
      <c r="UZM7" s="3033"/>
      <c r="UZN7" s="3033"/>
      <c r="UZO7" s="3033"/>
      <c r="UZP7" s="3033"/>
      <c r="UZQ7" s="3033"/>
      <c r="UZR7" s="3033"/>
      <c r="UZS7" s="3033"/>
      <c r="UZT7" s="3033"/>
      <c r="UZU7" s="3033"/>
      <c r="UZV7" s="3033"/>
      <c r="UZW7" s="3033"/>
      <c r="UZX7" s="3033"/>
      <c r="UZY7" s="3033"/>
      <c r="UZZ7" s="3033"/>
      <c r="VAA7" s="3033"/>
      <c r="VAB7" s="3033"/>
      <c r="VAC7" s="3033"/>
      <c r="VAD7" s="3033"/>
      <c r="VAE7" s="3033"/>
      <c r="VAF7" s="3033"/>
      <c r="VAG7" s="3033"/>
      <c r="VAH7" s="3033"/>
      <c r="VAI7" s="3033"/>
      <c r="VAJ7" s="3033"/>
      <c r="VAK7" s="3033"/>
      <c r="VAL7" s="3033"/>
      <c r="VAM7" s="3033"/>
      <c r="VAN7" s="3033"/>
      <c r="VAO7" s="3033"/>
      <c r="VAP7" s="3033"/>
      <c r="VAQ7" s="3033"/>
      <c r="VAR7" s="3033"/>
      <c r="VAS7" s="3033"/>
      <c r="VAT7" s="3033"/>
      <c r="VAU7" s="3033"/>
      <c r="VAV7" s="3033"/>
      <c r="VAW7" s="3033"/>
      <c r="VAX7" s="3033"/>
      <c r="VAY7" s="3033"/>
      <c r="VAZ7" s="3033"/>
      <c r="VBA7" s="3033"/>
      <c r="VBB7" s="3033"/>
      <c r="VBC7" s="3033"/>
      <c r="VBD7" s="3033"/>
      <c r="VBE7" s="3033"/>
      <c r="VBF7" s="3033"/>
      <c r="VBG7" s="3033"/>
      <c r="VBH7" s="3033"/>
      <c r="VBI7" s="3033"/>
      <c r="VBJ7" s="3033"/>
      <c r="VBK7" s="3033"/>
      <c r="VBL7" s="3033"/>
      <c r="VBM7" s="3033"/>
      <c r="VBN7" s="3033"/>
      <c r="VBO7" s="3033"/>
      <c r="VBP7" s="3033"/>
      <c r="VBQ7" s="3033"/>
      <c r="VBR7" s="3033"/>
      <c r="VBS7" s="3033"/>
      <c r="VBT7" s="3033"/>
      <c r="VBU7" s="3033"/>
      <c r="VBV7" s="3033"/>
      <c r="VBW7" s="3033"/>
      <c r="VBX7" s="3033"/>
      <c r="VBY7" s="3033"/>
      <c r="VBZ7" s="3033"/>
      <c r="VCA7" s="3033"/>
      <c r="VCB7" s="3033"/>
      <c r="VCC7" s="3033"/>
      <c r="VCD7" s="3033"/>
      <c r="VCE7" s="3033"/>
      <c r="VCF7" s="3033"/>
      <c r="VCG7" s="3033"/>
      <c r="VCH7" s="3033"/>
      <c r="VCI7" s="3033"/>
      <c r="VCJ7" s="3033"/>
      <c r="VCK7" s="3033"/>
      <c r="VCL7" s="3033"/>
      <c r="VCM7" s="3033"/>
      <c r="VCN7" s="3033"/>
      <c r="VCO7" s="3033"/>
      <c r="VCP7" s="3033"/>
      <c r="VCQ7" s="3033"/>
      <c r="VCR7" s="3033"/>
      <c r="VCS7" s="3033"/>
      <c r="VCT7" s="3033"/>
      <c r="VCU7" s="3033"/>
      <c r="VCV7" s="3033"/>
      <c r="VCW7" s="3033"/>
      <c r="VCX7" s="3033"/>
      <c r="VCY7" s="3033"/>
      <c r="VCZ7" s="3033"/>
      <c r="VDA7" s="3033"/>
      <c r="VDB7" s="3033"/>
      <c r="VDC7" s="3033"/>
      <c r="VDD7" s="3033"/>
      <c r="VDE7" s="3033"/>
      <c r="VDF7" s="3033"/>
      <c r="VDG7" s="3033"/>
      <c r="VDH7" s="3033"/>
      <c r="VDI7" s="3033"/>
      <c r="VDJ7" s="3033"/>
      <c r="VDK7" s="3033"/>
      <c r="VDL7" s="3033"/>
      <c r="VDM7" s="3033"/>
      <c r="VDN7" s="3033"/>
      <c r="VDO7" s="3033"/>
      <c r="VDP7" s="3033"/>
      <c r="VDQ7" s="3033"/>
      <c r="VDR7" s="3033"/>
      <c r="VDS7" s="3033"/>
      <c r="VDT7" s="3033"/>
      <c r="VDU7" s="3033"/>
      <c r="VDV7" s="3033"/>
      <c r="VDW7" s="3033"/>
      <c r="VDX7" s="3033"/>
      <c r="VDY7" s="3033"/>
      <c r="VDZ7" s="3033"/>
      <c r="VEA7" s="3033"/>
      <c r="VEB7" s="3033"/>
      <c r="VEC7" s="3033"/>
      <c r="VED7" s="3033"/>
      <c r="VEE7" s="3033"/>
      <c r="VEF7" s="3033"/>
      <c r="VEG7" s="3033"/>
      <c r="VEH7" s="3033"/>
      <c r="VEI7" s="3033"/>
      <c r="VEJ7" s="3033"/>
      <c r="VEK7" s="3033"/>
      <c r="VEL7" s="3033"/>
      <c r="VEM7" s="3033"/>
      <c r="VEN7" s="3033"/>
      <c r="VEO7" s="3033"/>
      <c r="VEP7" s="3033"/>
      <c r="VEQ7" s="3033"/>
      <c r="VER7" s="3033"/>
      <c r="VES7" s="3033"/>
      <c r="VET7" s="3033"/>
      <c r="VEU7" s="3033"/>
      <c r="VEV7" s="3033"/>
      <c r="VEW7" s="3033"/>
      <c r="VEX7" s="3033"/>
      <c r="VEY7" s="3033"/>
      <c r="VEZ7" s="3033"/>
      <c r="VFA7" s="3033"/>
      <c r="VFB7" s="3033"/>
      <c r="VFC7" s="3033"/>
      <c r="VFD7" s="3033"/>
      <c r="VFE7" s="3033"/>
      <c r="VFF7" s="3033"/>
      <c r="VFG7" s="3033"/>
      <c r="VFH7" s="3033"/>
      <c r="VFI7" s="3033"/>
      <c r="VFJ7" s="3033"/>
      <c r="VFK7" s="3033"/>
      <c r="VFL7" s="3033"/>
      <c r="VFM7" s="3033"/>
      <c r="VFN7" s="3033"/>
      <c r="VFO7" s="3033"/>
      <c r="VFP7" s="3033"/>
      <c r="VFQ7" s="3033"/>
      <c r="VFR7" s="3033"/>
      <c r="VFS7" s="3033"/>
      <c r="VFT7" s="3033"/>
      <c r="VFU7" s="3033"/>
      <c r="VFV7" s="3033"/>
      <c r="VFW7" s="3033"/>
      <c r="VFX7" s="3033"/>
      <c r="VFY7" s="3033"/>
      <c r="VFZ7" s="3033"/>
      <c r="VGA7" s="3033"/>
      <c r="VGB7" s="3033"/>
      <c r="VGC7" s="3033"/>
      <c r="VGD7" s="3033"/>
      <c r="VGE7" s="3033"/>
      <c r="VGF7" s="3033"/>
      <c r="VGG7" s="3033"/>
      <c r="VGH7" s="3033"/>
      <c r="VGI7" s="3033"/>
      <c r="VGJ7" s="3033"/>
      <c r="VGK7" s="3033"/>
      <c r="VGL7" s="3033"/>
      <c r="VGM7" s="3033"/>
      <c r="VGN7" s="3033"/>
      <c r="VGO7" s="3033"/>
      <c r="VGP7" s="3033"/>
      <c r="VGQ7" s="3033"/>
      <c r="VGR7" s="3033"/>
      <c r="VGS7" s="3033"/>
      <c r="VGT7" s="3033"/>
      <c r="VGU7" s="3033"/>
      <c r="VGV7" s="3033"/>
      <c r="VGW7" s="3033"/>
      <c r="VGX7" s="3033"/>
      <c r="VGY7" s="3033"/>
      <c r="VGZ7" s="3033"/>
      <c r="VHA7" s="3033"/>
      <c r="VHB7" s="3033"/>
      <c r="VHC7" s="3033"/>
      <c r="VHD7" s="3033"/>
      <c r="VHE7" s="3033"/>
      <c r="VHF7" s="3033"/>
      <c r="VHG7" s="3033"/>
      <c r="VHH7" s="3033"/>
      <c r="VHI7" s="3033"/>
      <c r="VHJ7" s="3033"/>
      <c r="VHK7" s="3033"/>
      <c r="VHL7" s="3033"/>
      <c r="VHM7" s="3033"/>
      <c r="VHN7" s="3033"/>
      <c r="VHO7" s="3033"/>
      <c r="VHP7" s="3033"/>
      <c r="VHQ7" s="3033"/>
      <c r="VHR7" s="3033"/>
      <c r="VHS7" s="3033"/>
      <c r="VHT7" s="3033"/>
      <c r="VHU7" s="3033"/>
      <c r="VHV7" s="3033"/>
      <c r="VHW7" s="3033"/>
      <c r="VHX7" s="3033"/>
      <c r="VHY7" s="3033"/>
      <c r="VHZ7" s="3033"/>
      <c r="VIA7" s="3033"/>
      <c r="VIB7" s="3033"/>
      <c r="VIC7" s="3033"/>
      <c r="VID7" s="3033"/>
      <c r="VIE7" s="3033"/>
      <c r="VIF7" s="3033"/>
      <c r="VIG7" s="3033"/>
      <c r="VIH7" s="3033"/>
      <c r="VII7" s="3033"/>
      <c r="VIJ7" s="3033"/>
      <c r="VIK7" s="3033"/>
      <c r="VIL7" s="3033"/>
      <c r="VIM7" s="3033"/>
      <c r="VIN7" s="3033"/>
      <c r="VIO7" s="3033"/>
      <c r="VIP7" s="3033"/>
      <c r="VIQ7" s="3033"/>
      <c r="VIR7" s="3033"/>
      <c r="VIS7" s="3033"/>
      <c r="VIT7" s="3033"/>
      <c r="VIU7" s="3033"/>
      <c r="VIV7" s="3033"/>
      <c r="VIW7" s="3033"/>
      <c r="VIX7" s="3033"/>
      <c r="VIY7" s="3033"/>
      <c r="VIZ7" s="3033"/>
      <c r="VJA7" s="3033"/>
      <c r="VJB7" s="3033"/>
      <c r="VJC7" s="3033"/>
      <c r="VJD7" s="3033"/>
      <c r="VJE7" s="3033"/>
      <c r="VJF7" s="3033"/>
      <c r="VJG7" s="3033"/>
      <c r="VJH7" s="3033"/>
      <c r="VJI7" s="3033"/>
      <c r="VJJ7" s="3033"/>
      <c r="VJK7" s="3033"/>
      <c r="VJL7" s="3033"/>
      <c r="VJM7" s="3033"/>
      <c r="VJN7" s="3033"/>
      <c r="VJO7" s="3033"/>
      <c r="VJP7" s="3033"/>
      <c r="VJQ7" s="3033"/>
      <c r="VJR7" s="3033"/>
      <c r="VJS7" s="3033"/>
      <c r="VJT7" s="3033"/>
      <c r="VJU7" s="3033"/>
      <c r="VJV7" s="3033"/>
      <c r="VJW7" s="3033"/>
      <c r="VJX7" s="3033"/>
      <c r="VJY7" s="3033"/>
      <c r="VJZ7" s="3033"/>
      <c r="VKA7" s="3033"/>
      <c r="VKB7" s="3033"/>
      <c r="VKC7" s="3033"/>
      <c r="VKD7" s="3033"/>
      <c r="VKE7" s="3033"/>
      <c r="VKF7" s="3033"/>
      <c r="VKG7" s="3033"/>
      <c r="VKH7" s="3033"/>
      <c r="VKI7" s="3033"/>
      <c r="VKJ7" s="3033"/>
      <c r="VKK7" s="3033"/>
      <c r="VKL7" s="3033"/>
      <c r="VKM7" s="3033"/>
      <c r="VKN7" s="3033"/>
      <c r="VKO7" s="3033"/>
      <c r="VKP7" s="3033"/>
      <c r="VKQ7" s="3033"/>
      <c r="VKR7" s="3033"/>
      <c r="VKS7" s="3033"/>
      <c r="VKT7" s="3033"/>
      <c r="VKU7" s="3033"/>
      <c r="VKV7" s="3033"/>
      <c r="VKW7" s="3033"/>
      <c r="VKX7" s="3033"/>
      <c r="VKY7" s="3033"/>
      <c r="VKZ7" s="3033"/>
      <c r="VLA7" s="3033"/>
      <c r="VLB7" s="3033"/>
      <c r="VLC7" s="3033"/>
      <c r="VLD7" s="3033"/>
      <c r="VLE7" s="3033"/>
      <c r="VLF7" s="3033"/>
      <c r="VLG7" s="3033"/>
      <c r="VLH7" s="3033"/>
      <c r="VLI7" s="3033"/>
      <c r="VLJ7" s="3033"/>
      <c r="VLK7" s="3033"/>
      <c r="VLL7" s="3033"/>
      <c r="VLM7" s="3033"/>
      <c r="VLN7" s="3033"/>
      <c r="VLO7" s="3033"/>
      <c r="VLP7" s="3033"/>
      <c r="VLQ7" s="3033"/>
      <c r="VLR7" s="3033"/>
      <c r="VLS7" s="3033"/>
      <c r="VLT7" s="3033"/>
      <c r="VLU7" s="3033"/>
      <c r="VLV7" s="3033"/>
      <c r="VLW7" s="3033"/>
      <c r="VLX7" s="3033"/>
      <c r="VLY7" s="3033"/>
      <c r="VLZ7" s="3033"/>
      <c r="VMA7" s="3033"/>
      <c r="VMB7" s="3033"/>
      <c r="VMC7" s="3033"/>
      <c r="VMD7" s="3033"/>
      <c r="VME7" s="3033"/>
      <c r="VMF7" s="3033"/>
      <c r="VMG7" s="3033"/>
      <c r="VMH7" s="3033"/>
      <c r="VMI7" s="3033"/>
      <c r="VMJ7" s="3033"/>
      <c r="VMK7" s="3033"/>
      <c r="VML7" s="3033"/>
      <c r="VMM7" s="3033"/>
      <c r="VMN7" s="3033"/>
      <c r="VMO7" s="3033"/>
      <c r="VMP7" s="3033"/>
      <c r="VMQ7" s="3033"/>
      <c r="VMR7" s="3033"/>
      <c r="VMS7" s="3033"/>
      <c r="VMT7" s="3033"/>
      <c r="VMU7" s="3033"/>
      <c r="VMV7" s="3033"/>
      <c r="VMW7" s="3033"/>
      <c r="VMX7" s="3033"/>
      <c r="VMY7" s="3033"/>
      <c r="VMZ7" s="3033"/>
      <c r="VNA7" s="3033"/>
      <c r="VNB7" s="3033"/>
      <c r="VNC7" s="3033"/>
      <c r="VND7" s="3033"/>
      <c r="VNE7" s="3033"/>
      <c r="VNF7" s="3033"/>
      <c r="VNG7" s="3033"/>
      <c r="VNH7" s="3033"/>
      <c r="VNI7" s="3033"/>
      <c r="VNJ7" s="3033"/>
      <c r="VNK7" s="3033"/>
      <c r="VNL7" s="3033"/>
      <c r="VNM7" s="3033"/>
      <c r="VNN7" s="3033"/>
      <c r="VNO7" s="3033"/>
      <c r="VNP7" s="3033"/>
      <c r="VNQ7" s="3033"/>
      <c r="VNR7" s="3033"/>
      <c r="VNS7" s="3033"/>
      <c r="VNT7" s="3033"/>
      <c r="VNU7" s="3033"/>
      <c r="VNV7" s="3033"/>
      <c r="VNW7" s="3033"/>
      <c r="VNX7" s="3033"/>
      <c r="VNY7" s="3033"/>
      <c r="VNZ7" s="3033"/>
      <c r="VOA7" s="3033"/>
      <c r="VOB7" s="3033"/>
      <c r="VOC7" s="3033"/>
      <c r="VOD7" s="3033"/>
      <c r="VOE7" s="3033"/>
      <c r="VOF7" s="3033"/>
      <c r="VOG7" s="3033"/>
      <c r="VOH7" s="3033"/>
      <c r="VOI7" s="3033"/>
      <c r="VOJ7" s="3033"/>
      <c r="VOK7" s="3033"/>
      <c r="VOL7" s="3033"/>
      <c r="VOM7" s="3033"/>
      <c r="VON7" s="3033"/>
      <c r="VOO7" s="3033"/>
      <c r="VOP7" s="3033"/>
      <c r="VOQ7" s="3033"/>
      <c r="VOR7" s="3033"/>
      <c r="VOS7" s="3033"/>
      <c r="VOT7" s="3033"/>
      <c r="VOU7" s="3033"/>
      <c r="VOV7" s="3033"/>
      <c r="VOW7" s="3033"/>
      <c r="VOX7" s="3033"/>
      <c r="VOY7" s="3033"/>
      <c r="VOZ7" s="3033"/>
      <c r="VPA7" s="3033"/>
      <c r="VPB7" s="3033"/>
      <c r="VPC7" s="3033"/>
      <c r="VPD7" s="3033"/>
      <c r="VPE7" s="3033"/>
      <c r="VPF7" s="3033"/>
      <c r="VPG7" s="3033"/>
      <c r="VPH7" s="3033"/>
      <c r="VPI7" s="3033"/>
      <c r="VPJ7" s="3033"/>
      <c r="VPK7" s="3033"/>
      <c r="VPL7" s="3033"/>
      <c r="VPM7" s="3033"/>
      <c r="VPN7" s="3033"/>
      <c r="VPO7" s="3033"/>
      <c r="VPP7" s="3033"/>
      <c r="VPQ7" s="3033"/>
      <c r="VPR7" s="3033"/>
      <c r="VPS7" s="3033"/>
      <c r="VPT7" s="3033"/>
      <c r="VPU7" s="3033"/>
      <c r="VPV7" s="3033"/>
      <c r="VPW7" s="3033"/>
      <c r="VPX7" s="3033"/>
      <c r="VPY7" s="3033"/>
      <c r="VPZ7" s="3033"/>
      <c r="VQA7" s="3033"/>
      <c r="VQB7" s="3033"/>
      <c r="VQC7" s="3033"/>
      <c r="VQD7" s="3033"/>
      <c r="VQE7" s="3033"/>
      <c r="VQF7" s="3033"/>
      <c r="VQG7" s="3033"/>
      <c r="VQH7" s="3033"/>
      <c r="VQI7" s="3033"/>
      <c r="VQJ7" s="3033"/>
      <c r="VQK7" s="3033"/>
      <c r="VQL7" s="3033"/>
      <c r="VQM7" s="3033"/>
      <c r="VQN7" s="3033"/>
      <c r="VQO7" s="3033"/>
      <c r="VQP7" s="3033"/>
      <c r="VQQ7" s="3033"/>
      <c r="VQR7" s="3033"/>
      <c r="VQS7" s="3033"/>
      <c r="VQT7" s="3033"/>
      <c r="VQU7" s="3033"/>
      <c r="VQV7" s="3033"/>
      <c r="VQW7" s="3033"/>
      <c r="VQX7" s="3033"/>
      <c r="VQY7" s="3033"/>
      <c r="VQZ7" s="3033"/>
      <c r="VRA7" s="3033"/>
      <c r="VRB7" s="3033"/>
      <c r="VRC7" s="3033"/>
      <c r="VRD7" s="3033"/>
      <c r="VRE7" s="3033"/>
      <c r="VRF7" s="3033"/>
      <c r="VRG7" s="3033"/>
      <c r="VRH7" s="3033"/>
      <c r="VRI7" s="3033"/>
      <c r="VRJ7" s="3033"/>
      <c r="VRK7" s="3033"/>
      <c r="VRL7" s="3033"/>
      <c r="VRM7" s="3033"/>
      <c r="VRN7" s="3033"/>
      <c r="VRO7" s="3033"/>
      <c r="VRP7" s="3033"/>
      <c r="VRQ7" s="3033"/>
      <c r="VRR7" s="3033"/>
      <c r="VRS7" s="3033"/>
      <c r="VRT7" s="3033"/>
      <c r="VRU7" s="3033"/>
      <c r="VRV7" s="3033"/>
      <c r="VRW7" s="3033"/>
      <c r="VRX7" s="3033"/>
      <c r="VRY7" s="3033"/>
      <c r="VRZ7" s="3033"/>
      <c r="VSA7" s="3033"/>
      <c r="VSB7" s="3033"/>
      <c r="VSC7" s="3033"/>
      <c r="VSD7" s="3033"/>
      <c r="VSE7" s="3033"/>
      <c r="VSF7" s="3033"/>
      <c r="VSG7" s="3033"/>
      <c r="VSH7" s="3033"/>
      <c r="VSI7" s="3033"/>
      <c r="VSJ7" s="3033"/>
      <c r="VSK7" s="3033"/>
      <c r="VSL7" s="3033"/>
      <c r="VSM7" s="3033"/>
      <c r="VSN7" s="3033"/>
      <c r="VSO7" s="3033"/>
      <c r="VSP7" s="3033"/>
      <c r="VSQ7" s="3033"/>
      <c r="VSR7" s="3033"/>
      <c r="VSS7" s="3033"/>
      <c r="VST7" s="3033"/>
      <c r="VSU7" s="3033"/>
      <c r="VSV7" s="3033"/>
      <c r="VSW7" s="3033"/>
      <c r="VSX7" s="3033"/>
      <c r="VSY7" s="3033"/>
      <c r="VSZ7" s="3033"/>
      <c r="VTA7" s="3033"/>
      <c r="VTB7" s="3033"/>
      <c r="VTC7" s="3033"/>
      <c r="VTD7" s="3033"/>
      <c r="VTE7" s="3033"/>
      <c r="VTF7" s="3033"/>
      <c r="VTG7" s="3033"/>
      <c r="VTH7" s="3033"/>
      <c r="VTI7" s="3033"/>
      <c r="VTJ7" s="3033"/>
      <c r="VTK7" s="3033"/>
      <c r="VTL7" s="3033"/>
      <c r="VTM7" s="3033"/>
      <c r="VTN7" s="3033"/>
      <c r="VTO7" s="3033"/>
      <c r="VTP7" s="3033"/>
      <c r="VTQ7" s="3033"/>
      <c r="VTR7" s="3033"/>
      <c r="VTS7" s="3033"/>
      <c r="VTT7" s="3033"/>
      <c r="VTU7" s="3033"/>
      <c r="VTV7" s="3033"/>
      <c r="VTW7" s="3033"/>
      <c r="VTX7" s="3033"/>
      <c r="VTY7" s="3033"/>
      <c r="VTZ7" s="3033"/>
      <c r="VUA7" s="3033"/>
      <c r="VUB7" s="3033"/>
      <c r="VUC7" s="3033"/>
      <c r="VUD7" s="3033"/>
      <c r="VUE7" s="3033"/>
      <c r="VUF7" s="3033"/>
      <c r="VUG7" s="3033"/>
      <c r="VUH7" s="3033"/>
      <c r="VUI7" s="3033"/>
      <c r="VUJ7" s="3033"/>
      <c r="VUK7" s="3033"/>
      <c r="VUL7" s="3033"/>
      <c r="VUM7" s="3033"/>
      <c r="VUN7" s="3033"/>
      <c r="VUO7" s="3033"/>
      <c r="VUP7" s="3033"/>
      <c r="VUQ7" s="3033"/>
      <c r="VUR7" s="3033"/>
      <c r="VUS7" s="3033"/>
      <c r="VUT7" s="3033"/>
      <c r="VUU7" s="3033"/>
      <c r="VUV7" s="3033"/>
      <c r="VUW7" s="3033"/>
      <c r="VUX7" s="3033"/>
      <c r="VUY7" s="3033"/>
      <c r="VUZ7" s="3033"/>
      <c r="VVA7" s="3033"/>
      <c r="VVB7" s="3033"/>
      <c r="VVC7" s="3033"/>
      <c r="VVD7" s="3033"/>
      <c r="VVE7" s="3033"/>
      <c r="VVF7" s="3033"/>
      <c r="VVG7" s="3033"/>
      <c r="VVH7" s="3033"/>
      <c r="VVI7" s="3033"/>
      <c r="VVJ7" s="3033"/>
      <c r="VVK7" s="3033"/>
      <c r="VVL7" s="3033"/>
      <c r="VVM7" s="3033"/>
      <c r="VVN7" s="3033"/>
      <c r="VVO7" s="3033"/>
      <c r="VVP7" s="3033"/>
      <c r="VVQ7" s="3033"/>
      <c r="VVR7" s="3033"/>
      <c r="VVS7" s="3033"/>
      <c r="VVT7" s="3033"/>
      <c r="VVU7" s="3033"/>
      <c r="VVV7" s="3033"/>
      <c r="VVW7" s="3033"/>
      <c r="VVX7" s="3033"/>
      <c r="VVY7" s="3033"/>
      <c r="VVZ7" s="3033"/>
      <c r="VWA7" s="3033"/>
      <c r="VWB7" s="3033"/>
      <c r="VWC7" s="3033"/>
      <c r="VWD7" s="3033"/>
      <c r="VWE7" s="3033"/>
      <c r="VWF7" s="3033"/>
      <c r="VWG7" s="3033"/>
      <c r="VWH7" s="3033"/>
      <c r="VWI7" s="3033"/>
      <c r="VWJ7" s="3033"/>
      <c r="VWK7" s="3033"/>
      <c r="VWL7" s="3033"/>
      <c r="VWM7" s="3033"/>
      <c r="VWN7" s="3033"/>
      <c r="VWO7" s="3033"/>
      <c r="VWP7" s="3033"/>
      <c r="VWQ7" s="3033"/>
      <c r="VWR7" s="3033"/>
      <c r="VWS7" s="3033"/>
      <c r="VWT7" s="3033"/>
      <c r="VWU7" s="3033"/>
      <c r="VWV7" s="3033"/>
      <c r="VWW7" s="3033"/>
      <c r="VWX7" s="3033"/>
      <c r="VWY7" s="3033"/>
      <c r="VWZ7" s="3033"/>
      <c r="VXA7" s="3033"/>
      <c r="VXB7" s="3033"/>
      <c r="VXC7" s="3033"/>
      <c r="VXD7" s="3033"/>
      <c r="VXE7" s="3033"/>
      <c r="VXF7" s="3033"/>
      <c r="VXG7" s="3033"/>
      <c r="VXH7" s="3033"/>
      <c r="VXI7" s="3033"/>
      <c r="VXJ7" s="3033"/>
      <c r="VXK7" s="3033"/>
      <c r="VXL7" s="3033"/>
      <c r="VXM7" s="3033"/>
      <c r="VXN7" s="3033"/>
      <c r="VXO7" s="3033"/>
      <c r="VXP7" s="3033"/>
      <c r="VXQ7" s="3033"/>
      <c r="VXR7" s="3033"/>
      <c r="VXS7" s="3033"/>
      <c r="VXT7" s="3033"/>
      <c r="VXU7" s="3033"/>
      <c r="VXV7" s="3033"/>
      <c r="VXW7" s="3033"/>
      <c r="VXX7" s="3033"/>
      <c r="VXY7" s="3033"/>
      <c r="VXZ7" s="3033"/>
      <c r="VYA7" s="3033"/>
      <c r="VYB7" s="3033"/>
      <c r="VYC7" s="3033"/>
      <c r="VYD7" s="3033"/>
      <c r="VYE7" s="3033"/>
      <c r="VYF7" s="3033"/>
      <c r="VYG7" s="3033"/>
      <c r="VYH7" s="3033"/>
      <c r="VYI7" s="3033"/>
      <c r="VYJ7" s="3033"/>
      <c r="VYK7" s="3033"/>
      <c r="VYL7" s="3033"/>
      <c r="VYM7" s="3033"/>
      <c r="VYN7" s="3033"/>
      <c r="VYO7" s="3033"/>
      <c r="VYP7" s="3033"/>
      <c r="VYQ7" s="3033"/>
      <c r="VYR7" s="3033"/>
      <c r="VYS7" s="3033"/>
      <c r="VYT7" s="3033"/>
      <c r="VYU7" s="3033"/>
      <c r="VYV7" s="3033"/>
      <c r="VYW7" s="3033"/>
      <c r="VYX7" s="3033"/>
      <c r="VYY7" s="3033"/>
      <c r="VYZ7" s="3033"/>
      <c r="VZA7" s="3033"/>
      <c r="VZB7" s="3033"/>
      <c r="VZC7" s="3033"/>
      <c r="VZD7" s="3033"/>
      <c r="VZE7" s="3033"/>
      <c r="VZF7" s="3033"/>
      <c r="VZG7" s="3033"/>
      <c r="VZH7" s="3033"/>
      <c r="VZI7" s="3033"/>
      <c r="VZJ7" s="3033"/>
      <c r="VZK7" s="3033"/>
      <c r="VZL7" s="3033"/>
      <c r="VZM7" s="3033"/>
      <c r="VZN7" s="3033"/>
      <c r="VZO7" s="3033"/>
      <c r="VZP7" s="3033"/>
      <c r="VZQ7" s="3033"/>
      <c r="VZR7" s="3033"/>
      <c r="VZS7" s="3033"/>
      <c r="VZT7" s="3033"/>
      <c r="VZU7" s="3033"/>
      <c r="VZV7" s="3033"/>
      <c r="VZW7" s="3033"/>
      <c r="VZX7" s="3033"/>
      <c r="VZY7" s="3033"/>
      <c r="VZZ7" s="3033"/>
      <c r="WAA7" s="3033"/>
      <c r="WAB7" s="3033"/>
      <c r="WAC7" s="3033"/>
      <c r="WAD7" s="3033"/>
      <c r="WAE7" s="3033"/>
      <c r="WAF7" s="3033"/>
      <c r="WAG7" s="3033"/>
      <c r="WAH7" s="3033"/>
      <c r="WAI7" s="3033"/>
      <c r="WAJ7" s="3033"/>
      <c r="WAK7" s="3033"/>
      <c r="WAL7" s="3033"/>
      <c r="WAM7" s="3033"/>
      <c r="WAN7" s="3033"/>
      <c r="WAO7" s="3033"/>
      <c r="WAP7" s="3033"/>
      <c r="WAQ7" s="3033"/>
      <c r="WAR7" s="3033"/>
      <c r="WAS7" s="3033"/>
      <c r="WAT7" s="3033"/>
      <c r="WAU7" s="3033"/>
      <c r="WAV7" s="3033"/>
      <c r="WAW7" s="3033"/>
      <c r="WAX7" s="3033"/>
      <c r="WAY7" s="3033"/>
      <c r="WAZ7" s="3033"/>
      <c r="WBA7" s="3033"/>
      <c r="WBB7" s="3033"/>
      <c r="WBC7" s="3033"/>
      <c r="WBD7" s="3033"/>
      <c r="WBE7" s="3033"/>
      <c r="WBF7" s="3033"/>
      <c r="WBG7" s="3033"/>
      <c r="WBH7" s="3033"/>
      <c r="WBI7" s="3033"/>
      <c r="WBJ7" s="3033"/>
      <c r="WBK7" s="3033"/>
      <c r="WBL7" s="3033"/>
      <c r="WBM7" s="3033"/>
      <c r="WBN7" s="3033"/>
      <c r="WBO7" s="3033"/>
      <c r="WBP7" s="3033"/>
      <c r="WBQ7" s="3033"/>
      <c r="WBR7" s="3033"/>
      <c r="WBS7" s="3033"/>
      <c r="WBT7" s="3033"/>
      <c r="WBU7" s="3033"/>
      <c r="WBV7" s="3033"/>
      <c r="WBW7" s="3033"/>
      <c r="WBX7" s="3033"/>
      <c r="WBY7" s="3033"/>
      <c r="WBZ7" s="3033"/>
      <c r="WCA7" s="3033"/>
      <c r="WCB7" s="3033"/>
      <c r="WCC7" s="3033"/>
      <c r="WCD7" s="3033"/>
      <c r="WCE7" s="3033"/>
      <c r="WCF7" s="3033"/>
      <c r="WCG7" s="3033"/>
      <c r="WCH7" s="3033"/>
      <c r="WCI7" s="3033"/>
      <c r="WCJ7" s="3033"/>
      <c r="WCK7" s="3033"/>
      <c r="WCL7" s="3033"/>
      <c r="WCM7" s="3033"/>
      <c r="WCN7" s="3033"/>
      <c r="WCO7" s="3033"/>
      <c r="WCP7" s="3033"/>
      <c r="WCQ7" s="3033"/>
      <c r="WCR7" s="3033"/>
      <c r="WCS7" s="3033"/>
      <c r="WCT7" s="3033"/>
      <c r="WCU7" s="3033"/>
      <c r="WCV7" s="3033"/>
      <c r="WCW7" s="3033"/>
      <c r="WCX7" s="3033"/>
      <c r="WCY7" s="3033"/>
      <c r="WCZ7" s="3033"/>
      <c r="WDA7" s="3033"/>
      <c r="WDB7" s="3033"/>
      <c r="WDC7" s="3033"/>
      <c r="WDD7" s="3033"/>
      <c r="WDE7" s="3033"/>
      <c r="WDF7" s="3033"/>
      <c r="WDG7" s="3033"/>
      <c r="WDH7" s="3033"/>
      <c r="WDI7" s="3033"/>
      <c r="WDJ7" s="3033"/>
      <c r="WDK7" s="3033"/>
      <c r="WDL7" s="3033"/>
      <c r="WDM7" s="3033"/>
      <c r="WDN7" s="3033"/>
      <c r="WDO7" s="3033"/>
      <c r="WDP7" s="3033"/>
      <c r="WDQ7" s="3033"/>
      <c r="WDR7" s="3033"/>
      <c r="WDS7" s="3033"/>
      <c r="WDT7" s="3033"/>
      <c r="WDU7" s="3033"/>
      <c r="WDV7" s="3033"/>
      <c r="WDW7" s="3033"/>
      <c r="WDX7" s="3033"/>
      <c r="WDY7" s="3033"/>
      <c r="WDZ7" s="3033"/>
      <c r="WEA7" s="3033"/>
      <c r="WEB7" s="3033"/>
      <c r="WEC7" s="3033"/>
      <c r="WED7" s="3033"/>
      <c r="WEE7" s="3033"/>
      <c r="WEF7" s="3033"/>
      <c r="WEG7" s="3033"/>
      <c r="WEH7" s="3033"/>
      <c r="WEI7" s="3033"/>
      <c r="WEJ7" s="3033"/>
      <c r="WEK7" s="3033"/>
      <c r="WEL7" s="3033"/>
      <c r="WEM7" s="3033"/>
      <c r="WEN7" s="3033"/>
      <c r="WEO7" s="3033"/>
      <c r="WEP7" s="3033"/>
      <c r="WEQ7" s="3033"/>
      <c r="WER7" s="3033"/>
      <c r="WES7" s="3033"/>
      <c r="WET7" s="3033"/>
      <c r="WEU7" s="3033"/>
      <c r="WEV7" s="3033"/>
      <c r="WEW7" s="3033"/>
      <c r="WEX7" s="3033"/>
      <c r="WEY7" s="3033"/>
      <c r="WEZ7" s="3033"/>
      <c r="WFA7" s="3033"/>
      <c r="WFB7" s="3033"/>
      <c r="WFC7" s="3033"/>
      <c r="WFD7" s="3033"/>
      <c r="WFE7" s="3033"/>
      <c r="WFF7" s="3033"/>
      <c r="WFG7" s="3033"/>
      <c r="WFH7" s="3033"/>
      <c r="WFI7" s="3033"/>
      <c r="WFJ7" s="3033"/>
      <c r="WFK7" s="3033"/>
      <c r="WFL7" s="3033"/>
      <c r="WFM7" s="3033"/>
      <c r="WFN7" s="3033"/>
      <c r="WFO7" s="3033"/>
      <c r="WFP7" s="3033"/>
      <c r="WFQ7" s="3033"/>
      <c r="WFR7" s="3033"/>
      <c r="WFS7" s="3033"/>
      <c r="WFT7" s="3033"/>
      <c r="WFU7" s="3033"/>
      <c r="WFV7" s="3033"/>
      <c r="WFW7" s="3033"/>
      <c r="WFX7" s="3033"/>
      <c r="WFY7" s="3033"/>
      <c r="WFZ7" s="3033"/>
      <c r="WGA7" s="3033"/>
      <c r="WGB7" s="3033"/>
      <c r="WGC7" s="3033"/>
      <c r="WGD7" s="3033"/>
      <c r="WGE7" s="3033"/>
      <c r="WGF7" s="3033"/>
      <c r="WGG7" s="3033"/>
      <c r="WGH7" s="3033"/>
      <c r="WGI7" s="3033"/>
      <c r="WGJ7" s="3033"/>
      <c r="WGK7" s="3033"/>
      <c r="WGL7" s="3033"/>
      <c r="WGM7" s="3033"/>
      <c r="WGN7" s="3033"/>
      <c r="WGO7" s="3033"/>
      <c r="WGP7" s="3033"/>
      <c r="WGQ7" s="3033"/>
      <c r="WGR7" s="3033"/>
      <c r="WGS7" s="3033"/>
      <c r="WGT7" s="3033"/>
      <c r="WGU7" s="3033"/>
      <c r="WGV7" s="3033"/>
      <c r="WGW7" s="3033"/>
      <c r="WGX7" s="3033"/>
      <c r="WGY7" s="3033"/>
      <c r="WGZ7" s="3033"/>
      <c r="WHA7" s="3033"/>
      <c r="WHB7" s="3033"/>
      <c r="WHC7" s="3033"/>
      <c r="WHD7" s="3033"/>
      <c r="WHE7" s="3033"/>
      <c r="WHF7" s="3033"/>
      <c r="WHG7" s="3033"/>
      <c r="WHH7" s="3033"/>
      <c r="WHI7" s="3033"/>
      <c r="WHJ7" s="3033"/>
      <c r="WHK7" s="3033"/>
      <c r="WHL7" s="3033"/>
      <c r="WHM7" s="3033"/>
      <c r="WHN7" s="3033"/>
      <c r="WHO7" s="3033"/>
      <c r="WHP7" s="3033"/>
      <c r="WHQ7" s="3033"/>
      <c r="WHR7" s="3033"/>
      <c r="WHS7" s="3033"/>
      <c r="WHT7" s="3033"/>
      <c r="WHU7" s="3033"/>
      <c r="WHV7" s="3033"/>
      <c r="WHW7" s="3033"/>
      <c r="WHX7" s="3033"/>
      <c r="WHY7" s="3033"/>
      <c r="WHZ7" s="3033"/>
      <c r="WIA7" s="3033"/>
      <c r="WIB7" s="3033"/>
      <c r="WIC7" s="3033"/>
      <c r="WID7" s="3033"/>
      <c r="WIE7" s="3033"/>
      <c r="WIF7" s="3033"/>
      <c r="WIG7" s="3033"/>
      <c r="WIH7" s="3033"/>
      <c r="WII7" s="3033"/>
      <c r="WIJ7" s="3033"/>
      <c r="WIK7" s="3033"/>
      <c r="WIL7" s="3033"/>
      <c r="WIM7" s="3033"/>
      <c r="WIN7" s="3033"/>
      <c r="WIO7" s="3033"/>
      <c r="WIP7" s="3033"/>
      <c r="WIQ7" s="3033"/>
      <c r="WIR7" s="3033"/>
      <c r="WIS7" s="3033"/>
      <c r="WIT7" s="3033"/>
      <c r="WIU7" s="3033"/>
      <c r="WIV7" s="3033"/>
      <c r="WIW7" s="3033"/>
      <c r="WIX7" s="3033"/>
      <c r="WIY7" s="3033"/>
      <c r="WIZ7" s="3033"/>
      <c r="WJA7" s="3033"/>
      <c r="WJB7" s="3033"/>
      <c r="WJC7" s="3033"/>
      <c r="WJD7" s="3033"/>
      <c r="WJE7" s="3033"/>
      <c r="WJF7" s="3033"/>
      <c r="WJG7" s="3033"/>
      <c r="WJH7" s="3033"/>
      <c r="WJI7" s="3033"/>
      <c r="WJJ7" s="3033"/>
      <c r="WJK7" s="3033"/>
      <c r="WJL7" s="3033"/>
      <c r="WJM7" s="3033"/>
      <c r="WJN7" s="3033"/>
      <c r="WJO7" s="3033"/>
      <c r="WJP7" s="3033"/>
      <c r="WJQ7" s="3033"/>
      <c r="WJR7" s="3033"/>
      <c r="WJS7" s="3033"/>
      <c r="WJT7" s="3033"/>
      <c r="WJU7" s="3033"/>
      <c r="WJV7" s="3033"/>
      <c r="WJW7" s="3033"/>
      <c r="WJX7" s="3033"/>
      <c r="WJY7" s="3033"/>
      <c r="WJZ7" s="3033"/>
      <c r="WKA7" s="3033"/>
      <c r="WKB7" s="3033"/>
      <c r="WKC7" s="3033"/>
      <c r="WKD7" s="3033"/>
      <c r="WKE7" s="3033"/>
      <c r="WKF7" s="3033"/>
      <c r="WKG7" s="3033"/>
      <c r="WKH7" s="3033"/>
      <c r="WKI7" s="3033"/>
      <c r="WKJ7" s="3033"/>
      <c r="WKK7" s="3033"/>
      <c r="WKL7" s="3033"/>
      <c r="WKM7" s="3033"/>
      <c r="WKN7" s="3033"/>
      <c r="WKO7" s="3033"/>
      <c r="WKP7" s="3033"/>
      <c r="WKQ7" s="3033"/>
      <c r="WKR7" s="3033"/>
      <c r="WKS7" s="3033"/>
      <c r="WKT7" s="3033"/>
      <c r="WKU7" s="3033"/>
      <c r="WKV7" s="3033"/>
      <c r="WKW7" s="3033"/>
      <c r="WKX7" s="3033"/>
      <c r="WKY7" s="3033"/>
      <c r="WKZ7" s="3033"/>
      <c r="WLA7" s="3033"/>
      <c r="WLB7" s="3033"/>
      <c r="WLC7" s="3033"/>
      <c r="WLD7" s="3033"/>
      <c r="WLE7" s="3033"/>
      <c r="WLF7" s="3033"/>
      <c r="WLG7" s="3033"/>
      <c r="WLH7" s="3033"/>
      <c r="WLI7" s="3033"/>
      <c r="WLJ7" s="3033"/>
      <c r="WLK7" s="3033"/>
      <c r="WLL7" s="3033"/>
      <c r="WLM7" s="3033"/>
      <c r="WLN7" s="3033"/>
      <c r="WLO7" s="3033"/>
      <c r="WLP7" s="3033"/>
      <c r="WLQ7" s="3033"/>
      <c r="WLR7" s="3033"/>
      <c r="WLS7" s="3033"/>
      <c r="WLT7" s="3033"/>
      <c r="WLU7" s="3033"/>
      <c r="WLV7" s="3033"/>
      <c r="WLW7" s="3033"/>
      <c r="WLX7" s="3033"/>
      <c r="WLY7" s="3033"/>
      <c r="WLZ7" s="3033"/>
      <c r="WMA7" s="3033"/>
      <c r="WMB7" s="3033"/>
      <c r="WMC7" s="3033"/>
      <c r="WMD7" s="3033"/>
      <c r="WME7" s="3033"/>
      <c r="WMF7" s="3033"/>
      <c r="WMG7" s="3033"/>
      <c r="WMH7" s="3033"/>
      <c r="WMI7" s="3033"/>
      <c r="WMJ7" s="3033"/>
      <c r="WMK7" s="3033"/>
      <c r="WML7" s="3033"/>
      <c r="WMM7" s="3033"/>
      <c r="WMN7" s="3033"/>
      <c r="WMO7" s="3033"/>
      <c r="WMP7" s="3033"/>
      <c r="WMQ7" s="3033"/>
      <c r="WMR7" s="3033"/>
      <c r="WMS7" s="3033"/>
      <c r="WMT7" s="3033"/>
      <c r="WMU7" s="3033"/>
      <c r="WMV7" s="3033"/>
      <c r="WMW7" s="3033"/>
      <c r="WMX7" s="3033"/>
      <c r="WMY7" s="3033"/>
      <c r="WMZ7" s="3033"/>
      <c r="WNA7" s="3033"/>
      <c r="WNB7" s="3033"/>
      <c r="WNC7" s="3033"/>
      <c r="WND7" s="3033"/>
      <c r="WNE7" s="3033"/>
      <c r="WNF7" s="3033"/>
      <c r="WNG7" s="3033"/>
      <c r="WNH7" s="3033"/>
      <c r="WNI7" s="3033"/>
      <c r="WNJ7" s="3033"/>
      <c r="WNK7" s="3033"/>
      <c r="WNL7" s="3033"/>
      <c r="WNM7" s="3033"/>
      <c r="WNN7" s="3033"/>
      <c r="WNO7" s="3033"/>
      <c r="WNP7" s="3033"/>
      <c r="WNQ7" s="3033"/>
      <c r="WNR7" s="3033"/>
      <c r="WNS7" s="3033"/>
      <c r="WNT7" s="3033"/>
      <c r="WNU7" s="3033"/>
      <c r="WNV7" s="3033"/>
      <c r="WNW7" s="3033"/>
      <c r="WNX7" s="3033"/>
      <c r="WNY7" s="3033"/>
      <c r="WNZ7" s="3033"/>
      <c r="WOA7" s="3033"/>
      <c r="WOB7" s="3033"/>
      <c r="WOC7" s="3033"/>
      <c r="WOD7" s="3033"/>
      <c r="WOE7" s="3033"/>
      <c r="WOF7" s="3033"/>
      <c r="WOG7" s="3033"/>
      <c r="WOH7" s="3033"/>
      <c r="WOI7" s="3033"/>
      <c r="WOJ7" s="3033"/>
      <c r="WOK7" s="3033"/>
      <c r="WOL7" s="3033"/>
      <c r="WOM7" s="3033"/>
      <c r="WON7" s="3033"/>
      <c r="WOO7" s="3033"/>
      <c r="WOP7" s="3033"/>
      <c r="WOQ7" s="3033"/>
      <c r="WOR7" s="3033"/>
      <c r="WOS7" s="3033"/>
      <c r="WOT7" s="3033"/>
      <c r="WOU7" s="3033"/>
      <c r="WOV7" s="3033"/>
      <c r="WOW7" s="3033"/>
      <c r="WOX7" s="3033"/>
      <c r="WOY7" s="3033"/>
      <c r="WOZ7" s="3033"/>
      <c r="WPA7" s="3033"/>
      <c r="WPB7" s="3033"/>
      <c r="WPC7" s="3033"/>
      <c r="WPD7" s="3033"/>
      <c r="WPE7" s="3033"/>
      <c r="WPF7" s="3033"/>
      <c r="WPG7" s="3033"/>
      <c r="WPH7" s="3033"/>
      <c r="WPI7" s="3033"/>
      <c r="WPJ7" s="3033"/>
      <c r="WPK7" s="3033"/>
      <c r="WPL7" s="3033"/>
      <c r="WPM7" s="3033"/>
      <c r="WPN7" s="3033"/>
      <c r="WPO7" s="3033"/>
      <c r="WPP7" s="3033"/>
      <c r="WPQ7" s="3033"/>
      <c r="WPR7" s="3033"/>
      <c r="WPS7" s="3033"/>
      <c r="WPT7" s="3033"/>
      <c r="WPU7" s="3033"/>
      <c r="WPV7" s="3033"/>
      <c r="WPW7" s="3033"/>
      <c r="WPX7" s="3033"/>
      <c r="WPY7" s="3033"/>
      <c r="WPZ7" s="3033"/>
      <c r="WQA7" s="3033"/>
      <c r="WQB7" s="3033"/>
      <c r="WQC7" s="3033"/>
      <c r="WQD7" s="3033"/>
      <c r="WQE7" s="3033"/>
      <c r="WQF7" s="3033"/>
      <c r="WQG7" s="3033"/>
      <c r="WQH7" s="3033"/>
      <c r="WQI7" s="3033"/>
      <c r="WQJ7" s="3033"/>
      <c r="WQK7" s="3033"/>
      <c r="WQL7" s="3033"/>
      <c r="WQM7" s="3033"/>
      <c r="WQN7" s="3033"/>
      <c r="WQO7" s="3033"/>
      <c r="WQP7" s="3033"/>
      <c r="WQQ7" s="3033"/>
      <c r="WQR7" s="3033"/>
      <c r="WQS7" s="3033"/>
      <c r="WQT7" s="3033"/>
      <c r="WQU7" s="3033"/>
      <c r="WQV7" s="3033"/>
      <c r="WQW7" s="3033"/>
      <c r="WQX7" s="3033"/>
      <c r="WQY7" s="3033"/>
      <c r="WQZ7" s="3033"/>
      <c r="WRA7" s="3033"/>
      <c r="WRB7" s="3033"/>
      <c r="WRC7" s="3033"/>
      <c r="WRD7" s="3033"/>
      <c r="WRE7" s="3033"/>
      <c r="WRF7" s="3033"/>
      <c r="WRG7" s="3033"/>
      <c r="WRH7" s="3033"/>
      <c r="WRI7" s="3033"/>
      <c r="WRJ7" s="3033"/>
      <c r="WRK7" s="3033"/>
      <c r="WRL7" s="3033"/>
      <c r="WRM7" s="3033"/>
      <c r="WRN7" s="3033"/>
      <c r="WRO7" s="3033"/>
      <c r="WRP7" s="3033"/>
      <c r="WRQ7" s="3033"/>
      <c r="WRR7" s="3033"/>
      <c r="WRS7" s="3033"/>
      <c r="WRT7" s="3033"/>
      <c r="WRU7" s="3033"/>
      <c r="WRV7" s="3033"/>
      <c r="WRW7" s="3033"/>
      <c r="WRX7" s="3033"/>
      <c r="WRY7" s="3033"/>
      <c r="WRZ7" s="3033"/>
      <c r="WSA7" s="3033"/>
      <c r="WSB7" s="3033"/>
      <c r="WSC7" s="3033"/>
      <c r="WSD7" s="3033"/>
      <c r="WSE7" s="3033"/>
      <c r="WSF7" s="3033"/>
      <c r="WSG7" s="3033"/>
      <c r="WSH7" s="3033"/>
      <c r="WSI7" s="3033"/>
      <c r="WSJ7" s="3033"/>
      <c r="WSK7" s="3033"/>
      <c r="WSL7" s="3033"/>
      <c r="WSM7" s="3033"/>
      <c r="WSN7" s="3033"/>
      <c r="WSO7" s="3033"/>
      <c r="WSP7" s="3033"/>
      <c r="WSQ7" s="3033"/>
      <c r="WSR7" s="3033"/>
      <c r="WSS7" s="3033"/>
      <c r="WST7" s="3033"/>
      <c r="WSU7" s="3033"/>
      <c r="WSV7" s="3033"/>
      <c r="WSW7" s="3033"/>
      <c r="WSX7" s="3033"/>
      <c r="WSY7" s="3033"/>
      <c r="WSZ7" s="3033"/>
      <c r="WTA7" s="3033"/>
      <c r="WTB7" s="3033"/>
      <c r="WTC7" s="3033"/>
      <c r="WTD7" s="3033"/>
      <c r="WTE7" s="3033"/>
      <c r="WTF7" s="3033"/>
      <c r="WTG7" s="3033"/>
      <c r="WTH7" s="3033"/>
      <c r="WTI7" s="3033"/>
      <c r="WTJ7" s="3033"/>
      <c r="WTK7" s="3033"/>
      <c r="WTL7" s="3033"/>
      <c r="WTM7" s="3033"/>
      <c r="WTN7" s="3033"/>
      <c r="WTO7" s="3033"/>
      <c r="WTP7" s="3033"/>
      <c r="WTQ7" s="3033"/>
      <c r="WTR7" s="3033"/>
      <c r="WTS7" s="3033"/>
      <c r="WTT7" s="3033"/>
      <c r="WTU7" s="3033"/>
      <c r="WTV7" s="3033"/>
      <c r="WTW7" s="3033"/>
      <c r="WTX7" s="3033"/>
      <c r="WTY7" s="3033"/>
      <c r="WTZ7" s="3033"/>
      <c r="WUA7" s="3033"/>
      <c r="WUB7" s="3033"/>
      <c r="WUC7" s="3033"/>
      <c r="WUD7" s="3033"/>
      <c r="WUE7" s="3033"/>
      <c r="WUF7" s="3033"/>
      <c r="WUG7" s="3033"/>
      <c r="WUH7" s="3033"/>
      <c r="WUI7" s="3033"/>
      <c r="WUJ7" s="3033"/>
      <c r="WUK7" s="3033"/>
      <c r="WUL7" s="3033"/>
      <c r="WUM7" s="3033"/>
      <c r="WUN7" s="3033"/>
      <c r="WUO7" s="3033"/>
      <c r="WUP7" s="3033"/>
      <c r="WUQ7" s="3033"/>
      <c r="WUR7" s="3033"/>
      <c r="WUS7" s="3033"/>
      <c r="WUT7" s="3033"/>
      <c r="WUU7" s="3033"/>
      <c r="WUV7" s="3033"/>
      <c r="WUW7" s="3033"/>
      <c r="WUX7" s="3033"/>
      <c r="WUY7" s="3033"/>
      <c r="WUZ7" s="3033"/>
      <c r="WVA7" s="3033"/>
      <c r="WVB7" s="3033"/>
      <c r="WVC7" s="3033"/>
      <c r="WVD7" s="3033"/>
      <c r="WVE7" s="3033"/>
      <c r="WVF7" s="3033"/>
      <c r="WVG7" s="3033"/>
      <c r="WVH7" s="3033"/>
      <c r="WVI7" s="3033"/>
      <c r="WVJ7" s="3033"/>
      <c r="WVK7" s="3033"/>
      <c r="WVL7" s="3033"/>
      <c r="WVM7" s="3033"/>
      <c r="WVN7" s="3033"/>
      <c r="WVO7" s="3033"/>
      <c r="WVP7" s="3033"/>
      <c r="WVQ7" s="3033"/>
      <c r="WVR7" s="3033"/>
      <c r="WVS7" s="3033"/>
      <c r="WVT7" s="3033"/>
      <c r="WVU7" s="3033"/>
      <c r="WVV7" s="3033"/>
      <c r="WVW7" s="3033"/>
      <c r="WVX7" s="3033"/>
      <c r="WVY7" s="3033"/>
      <c r="WVZ7" s="3033"/>
      <c r="WWA7" s="3033"/>
      <c r="WWB7" s="3033"/>
      <c r="WWC7" s="3033"/>
      <c r="WWD7" s="3033"/>
      <c r="WWE7" s="3033"/>
      <c r="WWF7" s="3033"/>
      <c r="WWG7" s="3033"/>
      <c r="WWH7" s="3033"/>
      <c r="WWI7" s="3033"/>
      <c r="WWJ7" s="3033"/>
      <c r="WWK7" s="3033"/>
      <c r="WWL7" s="3033"/>
      <c r="WWM7" s="3033"/>
      <c r="WWN7" s="3033"/>
      <c r="WWO7" s="3033"/>
      <c r="WWP7" s="3033"/>
      <c r="WWQ7" s="3033"/>
      <c r="WWR7" s="3033"/>
      <c r="WWS7" s="3033"/>
      <c r="WWT7" s="3033"/>
      <c r="WWU7" s="3033"/>
      <c r="WWV7" s="3033"/>
      <c r="WWW7" s="3033"/>
      <c r="WWX7" s="3033"/>
      <c r="WWY7" s="3033"/>
      <c r="WWZ7" s="3033"/>
      <c r="WXA7" s="3033"/>
      <c r="WXB7" s="3033"/>
      <c r="WXC7" s="3033"/>
      <c r="WXD7" s="3033"/>
      <c r="WXE7" s="3033"/>
      <c r="WXF7" s="3033"/>
      <c r="WXG7" s="3033"/>
      <c r="WXH7" s="3033"/>
      <c r="WXI7" s="3033"/>
      <c r="WXJ7" s="3033"/>
      <c r="WXK7" s="3033"/>
      <c r="WXL7" s="3033"/>
      <c r="WXM7" s="3033"/>
      <c r="WXN7" s="3033"/>
      <c r="WXO7" s="3033"/>
      <c r="WXP7" s="3033"/>
      <c r="WXQ7" s="3033"/>
      <c r="WXR7" s="3033"/>
      <c r="WXS7" s="3033"/>
      <c r="WXT7" s="3033"/>
      <c r="WXU7" s="3033"/>
      <c r="WXV7" s="3033"/>
      <c r="WXW7" s="3033"/>
      <c r="WXX7" s="3033"/>
      <c r="WXY7" s="3033"/>
      <c r="WXZ7" s="3033"/>
      <c r="WYA7" s="3033"/>
      <c r="WYB7" s="3033"/>
      <c r="WYC7" s="3033"/>
      <c r="WYD7" s="3033"/>
      <c r="WYE7" s="3033"/>
      <c r="WYF7" s="3033"/>
      <c r="WYG7" s="3033"/>
      <c r="WYH7" s="3033"/>
      <c r="WYI7" s="3033"/>
      <c r="WYJ7" s="3033"/>
      <c r="WYK7" s="3033"/>
      <c r="WYL7" s="3033"/>
      <c r="WYM7" s="3033"/>
      <c r="WYN7" s="3033"/>
      <c r="WYO7" s="3033"/>
      <c r="WYP7" s="3033"/>
      <c r="WYQ7" s="3033"/>
      <c r="WYR7" s="3033"/>
      <c r="WYS7" s="3033"/>
      <c r="WYT7" s="3033"/>
      <c r="WYU7" s="3033"/>
      <c r="WYV7" s="3033"/>
      <c r="WYW7" s="3033"/>
      <c r="WYX7" s="3033"/>
      <c r="WYY7" s="3033"/>
      <c r="WYZ7" s="3033"/>
      <c r="WZA7" s="3033"/>
      <c r="WZB7" s="3033"/>
      <c r="WZC7" s="3033"/>
      <c r="WZD7" s="3033"/>
      <c r="WZE7" s="3033"/>
      <c r="WZF7" s="3033"/>
      <c r="WZG7" s="3033"/>
      <c r="WZH7" s="3033"/>
      <c r="WZI7" s="3033"/>
      <c r="WZJ7" s="3033"/>
      <c r="WZK7" s="3033"/>
      <c r="WZL7" s="3033"/>
      <c r="WZM7" s="3033"/>
      <c r="WZN7" s="3033"/>
      <c r="WZO7" s="3033"/>
      <c r="WZP7" s="3033"/>
      <c r="WZQ7" s="3033"/>
      <c r="WZR7" s="3033"/>
      <c r="WZS7" s="3033"/>
      <c r="WZT7" s="3033"/>
      <c r="WZU7" s="3033"/>
      <c r="WZV7" s="3033"/>
      <c r="WZW7" s="3033"/>
      <c r="WZX7" s="3033"/>
      <c r="WZY7" s="3033"/>
      <c r="WZZ7" s="3033"/>
      <c r="XAA7" s="3033"/>
      <c r="XAB7" s="3033"/>
      <c r="XAC7" s="3033"/>
      <c r="XAD7" s="3033"/>
      <c r="XAE7" s="3033"/>
      <c r="XAF7" s="3033"/>
      <c r="XAG7" s="3033"/>
      <c r="XAH7" s="3033"/>
      <c r="XAI7" s="3033"/>
      <c r="XAJ7" s="3033"/>
      <c r="XAK7" s="3033"/>
      <c r="XAL7" s="3033"/>
      <c r="XAM7" s="3033"/>
      <c r="XAN7" s="3033"/>
      <c r="XAO7" s="3033"/>
      <c r="XAP7" s="3033"/>
      <c r="XAQ7" s="3033"/>
      <c r="XAR7" s="3033"/>
      <c r="XAS7" s="3033"/>
      <c r="XAT7" s="3033"/>
      <c r="XAU7" s="3033"/>
      <c r="XAV7" s="3033"/>
      <c r="XAW7" s="3033"/>
      <c r="XAX7" s="3033"/>
      <c r="XAY7" s="3033"/>
      <c r="XAZ7" s="3033"/>
      <c r="XBA7" s="3033"/>
      <c r="XBB7" s="3033"/>
      <c r="XBC7" s="3033"/>
      <c r="XBD7" s="3033"/>
      <c r="XBE7" s="3033"/>
      <c r="XBF7" s="3033"/>
      <c r="XBG7" s="3033"/>
      <c r="XBH7" s="3033"/>
      <c r="XBI7" s="3033"/>
      <c r="XBJ7" s="3033"/>
      <c r="XBK7" s="3033"/>
      <c r="XBL7" s="3033"/>
      <c r="XBM7" s="3033"/>
      <c r="XBN7" s="3033"/>
      <c r="XBO7" s="3033"/>
      <c r="XBP7" s="3033"/>
      <c r="XBQ7" s="3033"/>
      <c r="XBR7" s="3033"/>
      <c r="XBS7" s="3033"/>
      <c r="XBT7" s="3033"/>
      <c r="XBU7" s="3033"/>
      <c r="XBV7" s="3033"/>
      <c r="XBW7" s="3033"/>
      <c r="XBX7" s="3033"/>
      <c r="XBY7" s="3033"/>
      <c r="XBZ7" s="3033"/>
      <c r="XCA7" s="3033"/>
      <c r="XCB7" s="3033"/>
      <c r="XCC7" s="3033"/>
      <c r="XCD7" s="3033"/>
      <c r="XCE7" s="3033"/>
      <c r="XCF7" s="3033"/>
      <c r="XCG7" s="3033"/>
      <c r="XCH7" s="3033"/>
      <c r="XCI7" s="3033"/>
      <c r="XCJ7" s="3033"/>
      <c r="XCK7" s="3033"/>
      <c r="XCL7" s="3033"/>
      <c r="XCM7" s="3033"/>
      <c r="XCN7" s="3033"/>
      <c r="XCO7" s="3033"/>
      <c r="XCP7" s="3033"/>
      <c r="XCQ7" s="3033"/>
      <c r="XCR7" s="3033"/>
      <c r="XCS7" s="3033"/>
      <c r="XCT7" s="3033"/>
      <c r="XCU7" s="3033"/>
      <c r="XCV7" s="3033"/>
      <c r="XCW7" s="3033"/>
      <c r="XCX7" s="3033"/>
      <c r="XCY7" s="3033"/>
      <c r="XCZ7" s="3033"/>
      <c r="XDA7" s="3033"/>
      <c r="XDB7" s="3033"/>
      <c r="XDC7" s="3033"/>
      <c r="XDD7" s="3033"/>
      <c r="XDE7" s="3033"/>
      <c r="XDF7" s="3033"/>
      <c r="XDG7" s="3033"/>
      <c r="XDH7" s="3033"/>
      <c r="XDI7" s="3033"/>
      <c r="XDJ7" s="3033"/>
    </row>
    <row r="8" spans="1:16338" s="3031" customFormat="1">
      <c r="B8" s="3034"/>
      <c r="C8" s="3035"/>
      <c r="D8" s="3026"/>
      <c r="E8" s="3036"/>
      <c r="F8" s="3036"/>
      <c r="G8" s="3036"/>
      <c r="H8" s="3036"/>
      <c r="I8" s="3036"/>
      <c r="J8" s="3036"/>
      <c r="K8" s="3036"/>
      <c r="L8" s="3028"/>
      <c r="M8" s="3028"/>
      <c r="N8" s="3028"/>
      <c r="O8" s="3028"/>
      <c r="P8" s="3028"/>
      <c r="Q8" s="3028"/>
      <c r="R8" s="3029"/>
      <c r="S8" s="3028"/>
      <c r="T8" s="3028"/>
      <c r="U8" s="3029"/>
      <c r="V8" s="3029"/>
      <c r="W8" s="3028"/>
      <c r="X8" s="3028"/>
      <c r="Y8" s="3030"/>
      <c r="Z8" s="3030"/>
      <c r="AA8" s="3030"/>
      <c r="AB8" s="3030"/>
      <c r="AE8" s="3037"/>
      <c r="AF8" s="3037"/>
      <c r="AG8" s="3037"/>
      <c r="AH8" s="3037"/>
      <c r="AI8" s="3037"/>
      <c r="AJ8" s="3037"/>
      <c r="AK8" s="3037"/>
      <c r="AL8" s="3037"/>
      <c r="AM8" s="3037"/>
      <c r="AN8" s="3037"/>
    </row>
    <row r="9" spans="1:16338" s="3038" customFormat="1" ht="38.25" customHeight="1">
      <c r="B9" s="3039" t="s">
        <v>2747</v>
      </c>
      <c r="C9" s="3040" t="s">
        <v>2748</v>
      </c>
      <c r="D9" s="3040" t="s">
        <v>2602</v>
      </c>
      <c r="E9" s="3041" t="s">
        <v>2717</v>
      </c>
      <c r="F9" s="3042"/>
      <c r="G9" s="3042"/>
      <c r="H9" s="3042"/>
      <c r="I9" s="3042"/>
      <c r="J9" s="3042"/>
      <c r="K9" s="3043"/>
      <c r="L9" s="3043"/>
      <c r="M9" s="3043"/>
      <c r="N9" s="3043"/>
      <c r="O9" s="3044"/>
      <c r="P9" s="3045" t="s">
        <v>2718</v>
      </c>
      <c r="Q9" s="3046"/>
      <c r="R9" s="3047"/>
      <c r="S9" s="3045" t="s">
        <v>2749</v>
      </c>
      <c r="T9" s="3046"/>
      <c r="U9" s="3047"/>
      <c r="V9" s="3040" t="s">
        <v>2720</v>
      </c>
    </row>
    <row r="10" spans="1:16338" s="3038" customFormat="1" ht="12.75">
      <c r="B10" s="3048"/>
      <c r="C10" s="3049"/>
      <c r="D10" s="3049"/>
      <c r="E10" s="3050" t="s">
        <v>2750</v>
      </c>
      <c r="F10" s="3050"/>
      <c r="G10" s="3050"/>
      <c r="H10" s="3051"/>
      <c r="I10" s="3052" t="s">
        <v>2751</v>
      </c>
      <c r="J10" s="3050"/>
      <c r="K10" s="3053"/>
      <c r="L10" s="3054"/>
      <c r="M10" s="3055" t="s">
        <v>1766</v>
      </c>
      <c r="N10" s="3053"/>
      <c r="O10" s="3053"/>
      <c r="P10" s="3056" t="s">
        <v>2752</v>
      </c>
      <c r="Q10" s="3056" t="s">
        <v>2753</v>
      </c>
      <c r="R10" s="3056" t="s">
        <v>2664</v>
      </c>
      <c r="S10" s="3056" t="s">
        <v>2752</v>
      </c>
      <c r="T10" s="3056" t="s">
        <v>2753</v>
      </c>
      <c r="U10" s="3057" t="s">
        <v>2664</v>
      </c>
      <c r="V10" s="3049"/>
    </row>
    <row r="11" spans="1:16338" s="3038" customFormat="1" ht="38.25">
      <c r="B11" s="3058"/>
      <c r="C11" s="3059"/>
      <c r="D11" s="3059"/>
      <c r="E11" s="3060" t="s">
        <v>2754</v>
      </c>
      <c r="F11" s="3061" t="s">
        <v>2755</v>
      </c>
      <c r="G11" s="3061" t="s">
        <v>2756</v>
      </c>
      <c r="H11" s="3055" t="s">
        <v>2757</v>
      </c>
      <c r="I11" s="3061" t="s">
        <v>2758</v>
      </c>
      <c r="J11" s="3061" t="s">
        <v>2759</v>
      </c>
      <c r="K11" s="3062" t="s">
        <v>2760</v>
      </c>
      <c r="L11" s="3061" t="s">
        <v>2761</v>
      </c>
      <c r="M11" s="3062" t="s">
        <v>2762</v>
      </c>
      <c r="N11" s="3063" t="s">
        <v>2763</v>
      </c>
      <c r="O11" s="3064" t="s">
        <v>2728</v>
      </c>
      <c r="P11" s="3065"/>
      <c r="Q11" s="3065"/>
      <c r="R11" s="3065"/>
      <c r="S11" s="3065"/>
      <c r="T11" s="3065"/>
      <c r="U11" s="3066"/>
      <c r="V11" s="3059"/>
    </row>
    <row r="12" spans="1:16338" s="3038" customFormat="1" ht="12.75">
      <c r="A12" s="3067" t="str">
        <f>CONCATENATE(C12,D12)</f>
        <v/>
      </c>
      <c r="B12" s="3068"/>
      <c r="C12" s="3068"/>
      <c r="D12" s="3068"/>
      <c r="E12" s="3069"/>
      <c r="F12" s="3069"/>
      <c r="G12" s="3069"/>
      <c r="H12" s="3070"/>
      <c r="I12" s="3069"/>
      <c r="J12" s="3069"/>
      <c r="K12" s="3069"/>
      <c r="L12" s="3069"/>
      <c r="M12" s="3069"/>
      <c r="N12" s="3070" t="str">
        <f>IF(B12="","",0.087*E12+0.09*F12+0.077*G12+0.023*H12+0.11*I12+0.116*J12+0.077*K12+0.072*L12+0.348*M12)</f>
        <v/>
      </c>
      <c r="O12" s="3071" t="str">
        <f>IF(N12="","",IF(N12&lt;=0.5,"Low",IF(N12&lt;=1.5,"Medium",IF(N12&gt;1.5,"High",""))))</f>
        <v/>
      </c>
      <c r="P12" s="3071"/>
      <c r="Q12" s="3071"/>
      <c r="R12" s="3071" t="str">
        <f>IF(OR(P12="Very high",Q12="Very high"),"Very high",IF(OR(P12="High",Q12="High"),"High",IF(OR(P12="Medium",Q12="Medium"),"Medium",IF(OR(P12="Low",Q12="Low"),"Low",""))))</f>
        <v/>
      </c>
      <c r="S12" s="3071"/>
      <c r="T12" s="3071"/>
      <c r="U12" s="3071" t="str">
        <f>IF(OR(S12="Very high",T12="Very high"),"Very high",IF(OR(S12="High",T12="High"),"High",IF(OR(S12="Medium",T12="Medium"),"Medium",IF(OR(S12="Low",T12="Low"),"Low",""))))</f>
        <v/>
      </c>
      <c r="V12" s="3071" t="str">
        <f>IF(R12="Very high", "Very high", IF(OR(O12="High",R12="High",U12="High"),"High",IF(OR(O12="Medium",R12="Medium",U12="Medium"),"Medium",IF(OR(O12="Low",R12="Low",U12="Low"),"Low",""))))</f>
        <v/>
      </c>
    </row>
    <row r="13" spans="1:16338" s="3038" customFormat="1" ht="12.75">
      <c r="A13" s="3067" t="str">
        <f t="shared" ref="A13:A78" si="0">CONCATENATE(C13,D13)</f>
        <v/>
      </c>
      <c r="B13" s="3072"/>
      <c r="C13" s="3072"/>
      <c r="D13" s="3072"/>
      <c r="E13" s="3069"/>
      <c r="F13" s="3069"/>
      <c r="G13" s="3069"/>
      <c r="H13" s="3070"/>
      <c r="I13" s="3069"/>
      <c r="J13" s="3069"/>
      <c r="K13" s="3069"/>
      <c r="L13" s="3069"/>
      <c r="M13" s="3069"/>
      <c r="N13" s="3070" t="str">
        <f t="shared" ref="N13:N76" si="1">IF(B13="","",0.087*E13+0.09*F13+0.077*G13+0.023*H13+0.11*I13+0.116*J13+0.077*K13+0.072*L13+0.348*M13)</f>
        <v/>
      </c>
      <c r="O13" s="3071" t="str">
        <f t="shared" ref="O13:O76" si="2">IF(N13="","",IF(N13&lt;=0.5,"Low",IF(N13&lt;=1.5,"Medium",IF(N13&gt;1.5,"High",""))))</f>
        <v/>
      </c>
      <c r="P13" s="3071"/>
      <c r="Q13" s="3071"/>
      <c r="R13" s="3071" t="str">
        <f t="shared" ref="R13:R76" si="3">IF(OR(P13="Very high",Q13="Very high"),"Very high",IF(OR(P13="High",Q13="High"),"High",IF(OR(P13="Medium",Q13="Medium"),"Medium",IF(OR(P13="Low",Q13="Low"),"Low",""))))</f>
        <v/>
      </c>
      <c r="S13" s="3071"/>
      <c r="T13" s="3071"/>
      <c r="U13" s="3071" t="str">
        <f t="shared" ref="U13:U76" si="4">IF(OR(S13="Very high",T13="Very high"),"Very high",IF(OR(S13="High",T13="High"),"High",IF(OR(S13="Medium",T13="Medium"),"Medium",IF(OR(S13="Low",T13="Low"),"Low",""))))</f>
        <v/>
      </c>
      <c r="V13" s="3071" t="str">
        <f t="shared" ref="V13:V76" si="5">IF(R13="Very high", "Very high", IF(OR(O13="High",R13="High",U13="High"),"High",IF(OR(O13="Medium",R13="Medium",U13="Medium"),"Medium",IF(OR(O13="Low",R13="Low",U13="Low"),"Low",""))))</f>
        <v/>
      </c>
    </row>
    <row r="14" spans="1:16338" s="3038" customFormat="1" ht="12.75">
      <c r="A14" s="3067" t="str">
        <f t="shared" si="0"/>
        <v/>
      </c>
      <c r="B14" s="3068"/>
      <c r="C14" s="3072"/>
      <c r="D14" s="3072"/>
      <c r="E14" s="3069"/>
      <c r="F14" s="3069"/>
      <c r="G14" s="3069"/>
      <c r="H14" s="3070"/>
      <c r="I14" s="3069"/>
      <c r="J14" s="3069"/>
      <c r="K14" s="3069"/>
      <c r="L14" s="3069"/>
      <c r="M14" s="3069"/>
      <c r="N14" s="3070" t="str">
        <f t="shared" si="1"/>
        <v/>
      </c>
      <c r="O14" s="3071" t="str">
        <f t="shared" si="2"/>
        <v/>
      </c>
      <c r="P14" s="3071"/>
      <c r="Q14" s="3071"/>
      <c r="R14" s="3071" t="str">
        <f t="shared" si="3"/>
        <v/>
      </c>
      <c r="S14" s="3071"/>
      <c r="T14" s="3071"/>
      <c r="U14" s="3071" t="str">
        <f t="shared" si="4"/>
        <v/>
      </c>
      <c r="V14" s="3071" t="str">
        <f t="shared" si="5"/>
        <v/>
      </c>
    </row>
    <row r="15" spans="1:16338" s="3038" customFormat="1" ht="12.75">
      <c r="A15" s="3067" t="str">
        <f t="shared" si="0"/>
        <v/>
      </c>
      <c r="B15" s="3072"/>
      <c r="C15" s="3072"/>
      <c r="D15" s="3072"/>
      <c r="E15" s="3069"/>
      <c r="F15" s="3069"/>
      <c r="G15" s="3069"/>
      <c r="H15" s="3070"/>
      <c r="I15" s="3069"/>
      <c r="J15" s="3069"/>
      <c r="K15" s="3069"/>
      <c r="L15" s="3069"/>
      <c r="M15" s="3069"/>
      <c r="N15" s="3070" t="str">
        <f t="shared" si="1"/>
        <v/>
      </c>
      <c r="O15" s="3071" t="str">
        <f t="shared" si="2"/>
        <v/>
      </c>
      <c r="P15" s="3071"/>
      <c r="Q15" s="3071"/>
      <c r="R15" s="3071" t="str">
        <f t="shared" si="3"/>
        <v/>
      </c>
      <c r="S15" s="3071"/>
      <c r="T15" s="3071"/>
      <c r="U15" s="3071" t="str">
        <f t="shared" si="4"/>
        <v/>
      </c>
      <c r="V15" s="3071" t="str">
        <f t="shared" si="5"/>
        <v/>
      </c>
    </row>
    <row r="16" spans="1:16338" s="3038" customFormat="1" ht="12.75">
      <c r="A16" s="3067" t="str">
        <f t="shared" si="0"/>
        <v/>
      </c>
      <c r="B16" s="3068"/>
      <c r="C16" s="3072"/>
      <c r="D16" s="3072"/>
      <c r="E16" s="3069"/>
      <c r="F16" s="3069"/>
      <c r="G16" s="3069"/>
      <c r="H16" s="3070"/>
      <c r="I16" s="3069"/>
      <c r="J16" s="3069"/>
      <c r="K16" s="3069"/>
      <c r="L16" s="3069"/>
      <c r="M16" s="3069"/>
      <c r="N16" s="3070" t="str">
        <f t="shared" si="1"/>
        <v/>
      </c>
      <c r="O16" s="3071" t="str">
        <f t="shared" si="2"/>
        <v/>
      </c>
      <c r="P16" s="3071"/>
      <c r="Q16" s="3071"/>
      <c r="R16" s="3071" t="str">
        <f t="shared" si="3"/>
        <v/>
      </c>
      <c r="S16" s="3071"/>
      <c r="T16" s="3071"/>
      <c r="U16" s="3071" t="str">
        <f t="shared" si="4"/>
        <v/>
      </c>
      <c r="V16" s="3071" t="str">
        <f t="shared" si="5"/>
        <v/>
      </c>
    </row>
    <row r="17" spans="1:22" s="3038" customFormat="1" ht="12.75">
      <c r="A17" s="3067" t="str">
        <f t="shared" si="0"/>
        <v/>
      </c>
      <c r="B17" s="3072"/>
      <c r="C17" s="3072"/>
      <c r="D17" s="3072"/>
      <c r="E17" s="3069"/>
      <c r="F17" s="3069"/>
      <c r="G17" s="3069"/>
      <c r="H17" s="3070"/>
      <c r="I17" s="3069"/>
      <c r="J17" s="3069"/>
      <c r="K17" s="3069"/>
      <c r="L17" s="3069"/>
      <c r="M17" s="3069"/>
      <c r="N17" s="3070" t="str">
        <f t="shared" si="1"/>
        <v/>
      </c>
      <c r="O17" s="3071" t="str">
        <f t="shared" si="2"/>
        <v/>
      </c>
      <c r="P17" s="3071"/>
      <c r="Q17" s="3071"/>
      <c r="R17" s="3071" t="str">
        <f t="shared" si="3"/>
        <v/>
      </c>
      <c r="S17" s="3071"/>
      <c r="T17" s="3071"/>
      <c r="U17" s="3071" t="str">
        <f t="shared" si="4"/>
        <v/>
      </c>
      <c r="V17" s="3071" t="str">
        <f t="shared" si="5"/>
        <v/>
      </c>
    </row>
    <row r="18" spans="1:22" s="3038" customFormat="1" ht="12.75">
      <c r="A18" s="3067" t="str">
        <f t="shared" si="0"/>
        <v/>
      </c>
      <c r="B18" s="3068"/>
      <c r="C18" s="3072"/>
      <c r="D18" s="3072"/>
      <c r="E18" s="3069"/>
      <c r="F18" s="3069"/>
      <c r="G18" s="3069"/>
      <c r="H18" s="3070"/>
      <c r="I18" s="3069"/>
      <c r="J18" s="3069"/>
      <c r="K18" s="3069"/>
      <c r="L18" s="3069"/>
      <c r="M18" s="3069"/>
      <c r="N18" s="3070" t="str">
        <f t="shared" si="1"/>
        <v/>
      </c>
      <c r="O18" s="3071" t="str">
        <f t="shared" si="2"/>
        <v/>
      </c>
      <c r="P18" s="3071"/>
      <c r="Q18" s="3071"/>
      <c r="R18" s="3071" t="str">
        <f t="shared" si="3"/>
        <v/>
      </c>
      <c r="S18" s="3071"/>
      <c r="T18" s="3071"/>
      <c r="U18" s="3071" t="str">
        <f t="shared" si="4"/>
        <v/>
      </c>
      <c r="V18" s="3071" t="str">
        <f t="shared" si="5"/>
        <v/>
      </c>
    </row>
    <row r="19" spans="1:22" s="3038" customFormat="1" ht="12.75">
      <c r="A19" s="3067" t="str">
        <f t="shared" si="0"/>
        <v/>
      </c>
      <c r="B19" s="3072"/>
      <c r="C19" s="3072"/>
      <c r="D19" s="3072"/>
      <c r="E19" s="3069"/>
      <c r="F19" s="3069"/>
      <c r="G19" s="3069"/>
      <c r="H19" s="3070"/>
      <c r="I19" s="3069"/>
      <c r="J19" s="3069"/>
      <c r="K19" s="3069"/>
      <c r="L19" s="3069"/>
      <c r="M19" s="3069"/>
      <c r="N19" s="3070" t="str">
        <f t="shared" si="1"/>
        <v/>
      </c>
      <c r="O19" s="3071" t="str">
        <f t="shared" si="2"/>
        <v/>
      </c>
      <c r="P19" s="3071"/>
      <c r="Q19" s="3071"/>
      <c r="R19" s="3071" t="str">
        <f t="shared" si="3"/>
        <v/>
      </c>
      <c r="S19" s="3071"/>
      <c r="T19" s="3071"/>
      <c r="U19" s="3071" t="str">
        <f t="shared" si="4"/>
        <v/>
      </c>
      <c r="V19" s="3071" t="str">
        <f t="shared" si="5"/>
        <v/>
      </c>
    </row>
    <row r="20" spans="1:22" s="3038" customFormat="1" ht="12.75">
      <c r="A20" s="3067" t="str">
        <f t="shared" si="0"/>
        <v/>
      </c>
      <c r="B20" s="3068"/>
      <c r="C20" s="3072"/>
      <c r="D20" s="3072"/>
      <c r="E20" s="3069"/>
      <c r="F20" s="3069"/>
      <c r="G20" s="3069"/>
      <c r="H20" s="3070"/>
      <c r="I20" s="3069"/>
      <c r="J20" s="3069"/>
      <c r="K20" s="3069"/>
      <c r="L20" s="3069"/>
      <c r="M20" s="3069"/>
      <c r="N20" s="3070" t="str">
        <f t="shared" si="1"/>
        <v/>
      </c>
      <c r="O20" s="3071" t="str">
        <f t="shared" si="2"/>
        <v/>
      </c>
      <c r="P20" s="3071"/>
      <c r="Q20" s="3071"/>
      <c r="R20" s="3071" t="str">
        <f t="shared" si="3"/>
        <v/>
      </c>
      <c r="S20" s="3071"/>
      <c r="T20" s="3071"/>
      <c r="U20" s="3071" t="str">
        <f t="shared" si="4"/>
        <v/>
      </c>
      <c r="V20" s="3071" t="str">
        <f t="shared" si="5"/>
        <v/>
      </c>
    </row>
    <row r="21" spans="1:22" s="3038" customFormat="1" ht="12.75">
      <c r="A21" s="3067" t="str">
        <f t="shared" si="0"/>
        <v/>
      </c>
      <c r="B21" s="3072"/>
      <c r="C21" s="3072"/>
      <c r="D21" s="3072"/>
      <c r="E21" s="3069"/>
      <c r="F21" s="3069"/>
      <c r="G21" s="3069"/>
      <c r="H21" s="3070"/>
      <c r="I21" s="3069"/>
      <c r="J21" s="3069"/>
      <c r="K21" s="3069"/>
      <c r="L21" s="3069"/>
      <c r="M21" s="3069"/>
      <c r="N21" s="3070" t="str">
        <f t="shared" si="1"/>
        <v/>
      </c>
      <c r="O21" s="3071" t="str">
        <f t="shared" si="2"/>
        <v/>
      </c>
      <c r="P21" s="3071"/>
      <c r="Q21" s="3071"/>
      <c r="R21" s="3071" t="str">
        <f t="shared" si="3"/>
        <v/>
      </c>
      <c r="S21" s="3071"/>
      <c r="T21" s="3071"/>
      <c r="U21" s="3071" t="str">
        <f t="shared" si="4"/>
        <v/>
      </c>
      <c r="V21" s="3071" t="str">
        <f t="shared" si="5"/>
        <v/>
      </c>
    </row>
    <row r="22" spans="1:22" s="3038" customFormat="1" ht="12.75">
      <c r="A22" s="3067" t="str">
        <f t="shared" si="0"/>
        <v/>
      </c>
      <c r="B22" s="3068"/>
      <c r="C22" s="3072"/>
      <c r="D22" s="3072"/>
      <c r="E22" s="3069"/>
      <c r="F22" s="3069"/>
      <c r="G22" s="3069"/>
      <c r="H22" s="3070"/>
      <c r="I22" s="3069"/>
      <c r="J22" s="3069"/>
      <c r="K22" s="3069"/>
      <c r="L22" s="3069"/>
      <c r="M22" s="3069"/>
      <c r="N22" s="3070" t="str">
        <f t="shared" si="1"/>
        <v/>
      </c>
      <c r="O22" s="3071" t="str">
        <f t="shared" si="2"/>
        <v/>
      </c>
      <c r="P22" s="3071"/>
      <c r="Q22" s="3071"/>
      <c r="R22" s="3071" t="str">
        <f t="shared" si="3"/>
        <v/>
      </c>
      <c r="S22" s="3071"/>
      <c r="T22" s="3071"/>
      <c r="U22" s="3071" t="str">
        <f t="shared" si="4"/>
        <v/>
      </c>
      <c r="V22" s="3071" t="str">
        <f t="shared" si="5"/>
        <v/>
      </c>
    </row>
    <row r="23" spans="1:22" s="3038" customFormat="1" ht="12.75">
      <c r="A23" s="3067" t="str">
        <f t="shared" si="0"/>
        <v/>
      </c>
      <c r="B23" s="3072"/>
      <c r="C23" s="3072"/>
      <c r="D23" s="3072"/>
      <c r="E23" s="3069"/>
      <c r="F23" s="3069"/>
      <c r="G23" s="3069"/>
      <c r="H23" s="3070"/>
      <c r="I23" s="3069"/>
      <c r="J23" s="3069"/>
      <c r="K23" s="3069"/>
      <c r="L23" s="3069"/>
      <c r="M23" s="3069"/>
      <c r="N23" s="3070" t="str">
        <f t="shared" si="1"/>
        <v/>
      </c>
      <c r="O23" s="3071" t="str">
        <f t="shared" si="2"/>
        <v/>
      </c>
      <c r="P23" s="3071"/>
      <c r="Q23" s="3071"/>
      <c r="R23" s="3071" t="str">
        <f t="shared" si="3"/>
        <v/>
      </c>
      <c r="S23" s="3071"/>
      <c r="T23" s="3071"/>
      <c r="U23" s="3071" t="str">
        <f t="shared" si="4"/>
        <v/>
      </c>
      <c r="V23" s="3071" t="str">
        <f t="shared" si="5"/>
        <v/>
      </c>
    </row>
    <row r="24" spans="1:22" s="3038" customFormat="1" ht="12.75">
      <c r="A24" s="3067" t="str">
        <f t="shared" si="0"/>
        <v/>
      </c>
      <c r="B24" s="3068"/>
      <c r="C24" s="3072"/>
      <c r="D24" s="3072"/>
      <c r="E24" s="3069"/>
      <c r="F24" s="3069"/>
      <c r="G24" s="3069"/>
      <c r="H24" s="3070"/>
      <c r="I24" s="3069"/>
      <c r="J24" s="3069"/>
      <c r="K24" s="3069"/>
      <c r="L24" s="3069"/>
      <c r="M24" s="3069"/>
      <c r="N24" s="3070" t="str">
        <f t="shared" si="1"/>
        <v/>
      </c>
      <c r="O24" s="3071" t="str">
        <f t="shared" si="2"/>
        <v/>
      </c>
      <c r="P24" s="3071"/>
      <c r="Q24" s="3071"/>
      <c r="R24" s="3071" t="str">
        <f t="shared" si="3"/>
        <v/>
      </c>
      <c r="S24" s="3071"/>
      <c r="T24" s="3071"/>
      <c r="U24" s="3071" t="str">
        <f t="shared" si="4"/>
        <v/>
      </c>
      <c r="V24" s="3071" t="str">
        <f t="shared" si="5"/>
        <v/>
      </c>
    </row>
    <row r="25" spans="1:22" s="3038" customFormat="1" ht="12.75">
      <c r="A25" s="3067" t="str">
        <f t="shared" si="0"/>
        <v/>
      </c>
      <c r="B25" s="3072"/>
      <c r="C25" s="3072"/>
      <c r="D25" s="3072"/>
      <c r="E25" s="3069"/>
      <c r="F25" s="3069"/>
      <c r="G25" s="3069"/>
      <c r="H25" s="3070"/>
      <c r="I25" s="3069"/>
      <c r="J25" s="3069"/>
      <c r="K25" s="3069"/>
      <c r="L25" s="3069"/>
      <c r="M25" s="3069"/>
      <c r="N25" s="3070" t="str">
        <f t="shared" si="1"/>
        <v/>
      </c>
      <c r="O25" s="3071" t="str">
        <f t="shared" si="2"/>
        <v/>
      </c>
      <c r="P25" s="3071"/>
      <c r="Q25" s="3071"/>
      <c r="R25" s="3071" t="str">
        <f t="shared" si="3"/>
        <v/>
      </c>
      <c r="S25" s="3071"/>
      <c r="T25" s="3071"/>
      <c r="U25" s="3071" t="str">
        <f t="shared" si="4"/>
        <v/>
      </c>
      <c r="V25" s="3071" t="str">
        <f t="shared" si="5"/>
        <v/>
      </c>
    </row>
    <row r="26" spans="1:22" s="3038" customFormat="1" ht="12.75">
      <c r="A26" s="3067" t="str">
        <f t="shared" si="0"/>
        <v/>
      </c>
      <c r="B26" s="3068"/>
      <c r="C26" s="3072"/>
      <c r="D26" s="3072"/>
      <c r="E26" s="3069"/>
      <c r="F26" s="3069"/>
      <c r="G26" s="3069"/>
      <c r="H26" s="3070"/>
      <c r="I26" s="3069"/>
      <c r="J26" s="3069"/>
      <c r="K26" s="3069"/>
      <c r="L26" s="3069"/>
      <c r="M26" s="3069"/>
      <c r="N26" s="3070" t="str">
        <f t="shared" si="1"/>
        <v/>
      </c>
      <c r="O26" s="3071" t="str">
        <f t="shared" si="2"/>
        <v/>
      </c>
      <c r="P26" s="3071"/>
      <c r="Q26" s="3071"/>
      <c r="R26" s="3071" t="str">
        <f t="shared" si="3"/>
        <v/>
      </c>
      <c r="S26" s="3071"/>
      <c r="T26" s="3071"/>
      <c r="U26" s="3071" t="str">
        <f t="shared" si="4"/>
        <v/>
      </c>
      <c r="V26" s="3071" t="str">
        <f t="shared" si="5"/>
        <v/>
      </c>
    </row>
    <row r="27" spans="1:22" s="3038" customFormat="1" ht="12.75">
      <c r="A27" s="3067" t="str">
        <f t="shared" si="0"/>
        <v/>
      </c>
      <c r="B27" s="3072"/>
      <c r="C27" s="3072"/>
      <c r="D27" s="3072"/>
      <c r="E27" s="3069"/>
      <c r="F27" s="3069"/>
      <c r="G27" s="3069"/>
      <c r="H27" s="3070"/>
      <c r="I27" s="3069"/>
      <c r="J27" s="3069"/>
      <c r="K27" s="3069"/>
      <c r="L27" s="3069"/>
      <c r="M27" s="3069"/>
      <c r="N27" s="3070" t="str">
        <f t="shared" si="1"/>
        <v/>
      </c>
      <c r="O27" s="3071" t="str">
        <f t="shared" si="2"/>
        <v/>
      </c>
      <c r="P27" s="3071"/>
      <c r="Q27" s="3071"/>
      <c r="R27" s="3071" t="str">
        <f t="shared" si="3"/>
        <v/>
      </c>
      <c r="S27" s="3071"/>
      <c r="T27" s="3071"/>
      <c r="U27" s="3071" t="str">
        <f t="shared" si="4"/>
        <v/>
      </c>
      <c r="V27" s="3071" t="str">
        <f t="shared" si="5"/>
        <v/>
      </c>
    </row>
    <row r="28" spans="1:22" s="3038" customFormat="1" ht="12.75">
      <c r="A28" s="3067" t="str">
        <f t="shared" si="0"/>
        <v/>
      </c>
      <c r="B28" s="3068"/>
      <c r="C28" s="3072"/>
      <c r="D28" s="3072"/>
      <c r="E28" s="3073"/>
      <c r="F28" s="3073"/>
      <c r="G28" s="3073"/>
      <c r="H28" s="3070"/>
      <c r="I28" s="3073"/>
      <c r="J28" s="3073"/>
      <c r="K28" s="3073"/>
      <c r="L28" s="3073"/>
      <c r="M28" s="3073"/>
      <c r="N28" s="3070" t="str">
        <f t="shared" si="1"/>
        <v/>
      </c>
      <c r="O28" s="3071" t="str">
        <f t="shared" si="2"/>
        <v/>
      </c>
      <c r="P28" s="3071"/>
      <c r="Q28" s="3071"/>
      <c r="R28" s="3071" t="str">
        <f t="shared" si="3"/>
        <v/>
      </c>
      <c r="S28" s="3071"/>
      <c r="T28" s="3071"/>
      <c r="U28" s="3071" t="str">
        <f t="shared" si="4"/>
        <v/>
      </c>
      <c r="V28" s="3071" t="str">
        <f t="shared" si="5"/>
        <v/>
      </c>
    </row>
    <row r="29" spans="1:22" s="3038" customFormat="1" ht="12.75">
      <c r="A29" s="3067" t="str">
        <f t="shared" si="0"/>
        <v/>
      </c>
      <c r="B29" s="3072"/>
      <c r="C29" s="3072"/>
      <c r="D29" s="3072"/>
      <c r="E29" s="3069"/>
      <c r="F29" s="3069"/>
      <c r="G29" s="3069"/>
      <c r="H29" s="3070"/>
      <c r="I29" s="3069"/>
      <c r="J29" s="3069"/>
      <c r="K29" s="3069"/>
      <c r="L29" s="3069"/>
      <c r="M29" s="3069"/>
      <c r="N29" s="3070" t="str">
        <f t="shared" si="1"/>
        <v/>
      </c>
      <c r="O29" s="3071" t="str">
        <f t="shared" si="2"/>
        <v/>
      </c>
      <c r="P29" s="3071"/>
      <c r="Q29" s="3071"/>
      <c r="R29" s="3071" t="str">
        <f t="shared" si="3"/>
        <v/>
      </c>
      <c r="S29" s="3071"/>
      <c r="T29" s="3071"/>
      <c r="U29" s="3071" t="str">
        <f t="shared" si="4"/>
        <v/>
      </c>
      <c r="V29" s="3071" t="str">
        <f t="shared" si="5"/>
        <v/>
      </c>
    </row>
    <row r="30" spans="1:22" s="3038" customFormat="1" ht="12.75">
      <c r="A30" s="3067" t="str">
        <f t="shared" si="0"/>
        <v/>
      </c>
      <c r="B30" s="3068"/>
      <c r="C30" s="3072"/>
      <c r="D30" s="3072"/>
      <c r="E30" s="3069"/>
      <c r="F30" s="3069"/>
      <c r="G30" s="3069"/>
      <c r="H30" s="3070"/>
      <c r="I30" s="3069"/>
      <c r="J30" s="3069"/>
      <c r="K30" s="3069"/>
      <c r="L30" s="3069"/>
      <c r="M30" s="3069"/>
      <c r="N30" s="3070" t="str">
        <f t="shared" si="1"/>
        <v/>
      </c>
      <c r="O30" s="3071" t="str">
        <f t="shared" si="2"/>
        <v/>
      </c>
      <c r="P30" s="3071"/>
      <c r="Q30" s="3071"/>
      <c r="R30" s="3071" t="str">
        <f t="shared" si="3"/>
        <v/>
      </c>
      <c r="S30" s="3071"/>
      <c r="T30" s="3071"/>
      <c r="U30" s="3071" t="str">
        <f t="shared" si="4"/>
        <v/>
      </c>
      <c r="V30" s="3071" t="str">
        <f t="shared" si="5"/>
        <v/>
      </c>
    </row>
    <row r="31" spans="1:22" s="3038" customFormat="1" ht="12.75">
      <c r="A31" s="3067" t="str">
        <f t="shared" si="0"/>
        <v/>
      </c>
      <c r="B31" s="3072"/>
      <c r="C31" s="3072"/>
      <c r="D31" s="3072"/>
      <c r="E31" s="3069"/>
      <c r="F31" s="3069"/>
      <c r="G31" s="3069"/>
      <c r="H31" s="3070"/>
      <c r="I31" s="3069"/>
      <c r="J31" s="3069"/>
      <c r="K31" s="3069"/>
      <c r="L31" s="3069"/>
      <c r="M31" s="3069"/>
      <c r="N31" s="3070" t="str">
        <f t="shared" si="1"/>
        <v/>
      </c>
      <c r="O31" s="3071" t="str">
        <f t="shared" si="2"/>
        <v/>
      </c>
      <c r="P31" s="3071"/>
      <c r="Q31" s="3071"/>
      <c r="R31" s="3071" t="str">
        <f t="shared" si="3"/>
        <v/>
      </c>
      <c r="S31" s="3071"/>
      <c r="T31" s="3071"/>
      <c r="U31" s="3071" t="str">
        <f t="shared" si="4"/>
        <v/>
      </c>
      <c r="V31" s="3071" t="str">
        <f t="shared" si="5"/>
        <v/>
      </c>
    </row>
    <row r="32" spans="1:22" s="3038" customFormat="1" ht="12.75">
      <c r="A32" s="3067" t="str">
        <f t="shared" si="0"/>
        <v/>
      </c>
      <c r="B32" s="3068"/>
      <c r="C32" s="3072"/>
      <c r="D32" s="3072"/>
      <c r="E32" s="3069"/>
      <c r="F32" s="3069"/>
      <c r="G32" s="3069"/>
      <c r="H32" s="3070"/>
      <c r="I32" s="3069"/>
      <c r="J32" s="3069"/>
      <c r="K32" s="3069"/>
      <c r="L32" s="3069"/>
      <c r="M32" s="3069"/>
      <c r="N32" s="3070" t="str">
        <f t="shared" si="1"/>
        <v/>
      </c>
      <c r="O32" s="3071" t="str">
        <f t="shared" si="2"/>
        <v/>
      </c>
      <c r="P32" s="3071"/>
      <c r="Q32" s="3071"/>
      <c r="R32" s="3071" t="str">
        <f t="shared" si="3"/>
        <v/>
      </c>
      <c r="S32" s="3071"/>
      <c r="T32" s="3071"/>
      <c r="U32" s="3071" t="str">
        <f t="shared" si="4"/>
        <v/>
      </c>
      <c r="V32" s="3071" t="str">
        <f t="shared" si="5"/>
        <v/>
      </c>
    </row>
    <row r="33" spans="1:22" s="3038" customFormat="1" ht="12.75">
      <c r="A33" s="3067" t="str">
        <f t="shared" si="0"/>
        <v/>
      </c>
      <c r="B33" s="3072"/>
      <c r="C33" s="3072"/>
      <c r="D33" s="3072"/>
      <c r="E33" s="3069"/>
      <c r="F33" s="3069"/>
      <c r="G33" s="3069"/>
      <c r="H33" s="3070"/>
      <c r="I33" s="3069"/>
      <c r="J33" s="3069"/>
      <c r="K33" s="3069"/>
      <c r="L33" s="3069"/>
      <c r="M33" s="3069"/>
      <c r="N33" s="3070" t="str">
        <f t="shared" si="1"/>
        <v/>
      </c>
      <c r="O33" s="3071" t="str">
        <f t="shared" si="2"/>
        <v/>
      </c>
      <c r="P33" s="3071"/>
      <c r="Q33" s="3071"/>
      <c r="R33" s="3071" t="str">
        <f t="shared" si="3"/>
        <v/>
      </c>
      <c r="S33" s="3071"/>
      <c r="T33" s="3071"/>
      <c r="U33" s="3071" t="str">
        <f t="shared" si="4"/>
        <v/>
      </c>
      <c r="V33" s="3071" t="str">
        <f t="shared" si="5"/>
        <v/>
      </c>
    </row>
    <row r="34" spans="1:22" s="3038" customFormat="1" ht="12.75">
      <c r="A34" s="3067" t="str">
        <f t="shared" si="0"/>
        <v/>
      </c>
      <c r="B34" s="3068"/>
      <c r="C34" s="3072"/>
      <c r="D34" s="3072"/>
      <c r="E34" s="3069"/>
      <c r="F34" s="3069"/>
      <c r="G34" s="3069"/>
      <c r="H34" s="3070"/>
      <c r="I34" s="3069"/>
      <c r="J34" s="3069"/>
      <c r="K34" s="3069"/>
      <c r="L34" s="3069"/>
      <c r="M34" s="3069"/>
      <c r="N34" s="3070" t="str">
        <f t="shared" si="1"/>
        <v/>
      </c>
      <c r="O34" s="3071" t="str">
        <f t="shared" si="2"/>
        <v/>
      </c>
      <c r="P34" s="3071"/>
      <c r="Q34" s="3071"/>
      <c r="R34" s="3071" t="str">
        <f t="shared" si="3"/>
        <v/>
      </c>
      <c r="S34" s="3071"/>
      <c r="T34" s="3071"/>
      <c r="U34" s="3071" t="str">
        <f t="shared" si="4"/>
        <v/>
      </c>
      <c r="V34" s="3071" t="str">
        <f t="shared" si="5"/>
        <v/>
      </c>
    </row>
    <row r="35" spans="1:22" s="3038" customFormat="1" ht="12.75">
      <c r="A35" s="3067" t="str">
        <f t="shared" si="0"/>
        <v/>
      </c>
      <c r="B35" s="3072"/>
      <c r="C35" s="3072"/>
      <c r="D35" s="3072"/>
      <c r="E35" s="3069"/>
      <c r="F35" s="3069"/>
      <c r="G35" s="3069"/>
      <c r="H35" s="3070"/>
      <c r="I35" s="3069"/>
      <c r="J35" s="3069"/>
      <c r="K35" s="3069"/>
      <c r="L35" s="3069"/>
      <c r="M35" s="3069"/>
      <c r="N35" s="3070" t="str">
        <f t="shared" si="1"/>
        <v/>
      </c>
      <c r="O35" s="3071" t="str">
        <f t="shared" si="2"/>
        <v/>
      </c>
      <c r="P35" s="3071"/>
      <c r="Q35" s="3071"/>
      <c r="R35" s="3071" t="str">
        <f t="shared" si="3"/>
        <v/>
      </c>
      <c r="S35" s="3071"/>
      <c r="T35" s="3071"/>
      <c r="U35" s="3071" t="str">
        <f t="shared" si="4"/>
        <v/>
      </c>
      <c r="V35" s="3071" t="str">
        <f t="shared" si="5"/>
        <v/>
      </c>
    </row>
    <row r="36" spans="1:22" s="3038" customFormat="1" ht="12.75">
      <c r="A36" s="3067" t="str">
        <f t="shared" si="0"/>
        <v/>
      </c>
      <c r="B36" s="3068"/>
      <c r="C36" s="3072"/>
      <c r="D36" s="3072"/>
      <c r="E36" s="3069"/>
      <c r="F36" s="3069"/>
      <c r="G36" s="3069"/>
      <c r="H36" s="3070"/>
      <c r="I36" s="3069"/>
      <c r="J36" s="3069"/>
      <c r="K36" s="3069"/>
      <c r="L36" s="3069"/>
      <c r="M36" s="3069"/>
      <c r="N36" s="3070" t="str">
        <f t="shared" si="1"/>
        <v/>
      </c>
      <c r="O36" s="3071" t="str">
        <f t="shared" si="2"/>
        <v/>
      </c>
      <c r="P36" s="3071"/>
      <c r="Q36" s="3071"/>
      <c r="R36" s="3071" t="str">
        <f t="shared" si="3"/>
        <v/>
      </c>
      <c r="S36" s="3071"/>
      <c r="T36" s="3071"/>
      <c r="U36" s="3071" t="str">
        <f t="shared" si="4"/>
        <v/>
      </c>
      <c r="V36" s="3071" t="str">
        <f t="shared" si="5"/>
        <v/>
      </c>
    </row>
    <row r="37" spans="1:22" s="3038" customFormat="1" ht="12.75">
      <c r="A37" s="3067" t="str">
        <f t="shared" si="0"/>
        <v/>
      </c>
      <c r="B37" s="3072"/>
      <c r="C37" s="3072"/>
      <c r="D37" s="3072"/>
      <c r="E37" s="3069"/>
      <c r="F37" s="3069"/>
      <c r="G37" s="3069"/>
      <c r="H37" s="3070"/>
      <c r="I37" s="3069"/>
      <c r="J37" s="3069"/>
      <c r="K37" s="3069"/>
      <c r="L37" s="3069"/>
      <c r="M37" s="3069"/>
      <c r="N37" s="3070" t="str">
        <f t="shared" si="1"/>
        <v/>
      </c>
      <c r="O37" s="3071" t="str">
        <f t="shared" si="2"/>
        <v/>
      </c>
      <c r="P37" s="3071"/>
      <c r="Q37" s="3071"/>
      <c r="R37" s="3071" t="str">
        <f t="shared" si="3"/>
        <v/>
      </c>
      <c r="S37" s="3071"/>
      <c r="T37" s="3071"/>
      <c r="U37" s="3071" t="str">
        <f t="shared" si="4"/>
        <v/>
      </c>
      <c r="V37" s="3071" t="str">
        <f t="shared" si="5"/>
        <v/>
      </c>
    </row>
    <row r="38" spans="1:22" s="3038" customFormat="1" ht="12.75">
      <c r="A38" s="3067" t="str">
        <f t="shared" si="0"/>
        <v/>
      </c>
      <c r="B38" s="3068"/>
      <c r="C38" s="3072"/>
      <c r="D38" s="3072"/>
      <c r="E38" s="3069"/>
      <c r="F38" s="3069"/>
      <c r="G38" s="3069"/>
      <c r="H38" s="3070"/>
      <c r="I38" s="3069"/>
      <c r="J38" s="3069"/>
      <c r="K38" s="3069"/>
      <c r="L38" s="3069"/>
      <c r="M38" s="3069"/>
      <c r="N38" s="3070" t="str">
        <f t="shared" si="1"/>
        <v/>
      </c>
      <c r="O38" s="3071" t="str">
        <f t="shared" si="2"/>
        <v/>
      </c>
      <c r="P38" s="3071"/>
      <c r="Q38" s="3071"/>
      <c r="R38" s="3071" t="str">
        <f t="shared" si="3"/>
        <v/>
      </c>
      <c r="S38" s="3071"/>
      <c r="T38" s="3071"/>
      <c r="U38" s="3071" t="str">
        <f t="shared" si="4"/>
        <v/>
      </c>
      <c r="V38" s="3071" t="str">
        <f t="shared" si="5"/>
        <v/>
      </c>
    </row>
    <row r="39" spans="1:22" s="3038" customFormat="1" ht="12.75">
      <c r="A39" s="3067" t="str">
        <f t="shared" si="0"/>
        <v/>
      </c>
      <c r="B39" s="3072"/>
      <c r="C39" s="3072"/>
      <c r="D39" s="3072"/>
      <c r="E39" s="3069"/>
      <c r="F39" s="3069"/>
      <c r="G39" s="3069"/>
      <c r="H39" s="3070"/>
      <c r="I39" s="3069"/>
      <c r="J39" s="3069"/>
      <c r="K39" s="3069"/>
      <c r="L39" s="3069"/>
      <c r="M39" s="3069"/>
      <c r="N39" s="3070" t="str">
        <f t="shared" si="1"/>
        <v/>
      </c>
      <c r="O39" s="3071" t="str">
        <f t="shared" si="2"/>
        <v/>
      </c>
      <c r="P39" s="3071"/>
      <c r="Q39" s="3071"/>
      <c r="R39" s="3071" t="str">
        <f t="shared" si="3"/>
        <v/>
      </c>
      <c r="S39" s="3071"/>
      <c r="T39" s="3071"/>
      <c r="U39" s="3071" t="str">
        <f t="shared" si="4"/>
        <v/>
      </c>
      <c r="V39" s="3071" t="str">
        <f t="shared" si="5"/>
        <v/>
      </c>
    </row>
    <row r="40" spans="1:22" s="3038" customFormat="1" ht="12.75">
      <c r="A40" s="3067" t="str">
        <f t="shared" si="0"/>
        <v/>
      </c>
      <c r="B40" s="3068"/>
      <c r="C40" s="3072"/>
      <c r="D40" s="3072"/>
      <c r="E40" s="3069"/>
      <c r="F40" s="3069"/>
      <c r="G40" s="3069"/>
      <c r="H40" s="3070"/>
      <c r="I40" s="3069"/>
      <c r="J40" s="3069"/>
      <c r="K40" s="3069"/>
      <c r="L40" s="3069"/>
      <c r="M40" s="3069"/>
      <c r="N40" s="3070" t="str">
        <f t="shared" si="1"/>
        <v/>
      </c>
      <c r="O40" s="3071" t="str">
        <f t="shared" si="2"/>
        <v/>
      </c>
      <c r="P40" s="3071"/>
      <c r="Q40" s="3071"/>
      <c r="R40" s="3071" t="str">
        <f t="shared" si="3"/>
        <v/>
      </c>
      <c r="S40" s="3071"/>
      <c r="T40" s="3071"/>
      <c r="U40" s="3071" t="str">
        <f t="shared" si="4"/>
        <v/>
      </c>
      <c r="V40" s="3071" t="str">
        <f t="shared" si="5"/>
        <v/>
      </c>
    </row>
    <row r="41" spans="1:22" s="3038" customFormat="1" ht="12.75">
      <c r="A41" s="3067" t="str">
        <f t="shared" si="0"/>
        <v/>
      </c>
      <c r="B41" s="3072"/>
      <c r="C41" s="3072"/>
      <c r="D41" s="3072"/>
      <c r="E41" s="3069"/>
      <c r="F41" s="3069"/>
      <c r="G41" s="3069"/>
      <c r="H41" s="3070"/>
      <c r="I41" s="3069"/>
      <c r="J41" s="3069"/>
      <c r="K41" s="3069"/>
      <c r="L41" s="3069"/>
      <c r="M41" s="3069"/>
      <c r="N41" s="3070" t="str">
        <f t="shared" si="1"/>
        <v/>
      </c>
      <c r="O41" s="3071" t="str">
        <f t="shared" si="2"/>
        <v/>
      </c>
      <c r="P41" s="3071"/>
      <c r="Q41" s="3071"/>
      <c r="R41" s="3071" t="str">
        <f t="shared" si="3"/>
        <v/>
      </c>
      <c r="S41" s="3071"/>
      <c r="T41" s="3071"/>
      <c r="U41" s="3071" t="str">
        <f t="shared" si="4"/>
        <v/>
      </c>
      <c r="V41" s="3071" t="str">
        <f t="shared" si="5"/>
        <v/>
      </c>
    </row>
    <row r="42" spans="1:22" s="3038" customFormat="1" ht="12.75">
      <c r="A42" s="3067" t="str">
        <f t="shared" si="0"/>
        <v/>
      </c>
      <c r="B42" s="3068"/>
      <c r="C42" s="3072"/>
      <c r="D42" s="3072"/>
      <c r="E42" s="3069"/>
      <c r="F42" s="3069"/>
      <c r="G42" s="3069"/>
      <c r="H42" s="3070"/>
      <c r="I42" s="3069"/>
      <c r="J42" s="3069"/>
      <c r="K42" s="3069"/>
      <c r="L42" s="3069"/>
      <c r="M42" s="3069"/>
      <c r="N42" s="3070" t="str">
        <f t="shared" si="1"/>
        <v/>
      </c>
      <c r="O42" s="3071" t="str">
        <f t="shared" si="2"/>
        <v/>
      </c>
      <c r="P42" s="3071"/>
      <c r="Q42" s="3071"/>
      <c r="R42" s="3071" t="str">
        <f t="shared" si="3"/>
        <v/>
      </c>
      <c r="S42" s="3071"/>
      <c r="T42" s="3071"/>
      <c r="U42" s="3071" t="str">
        <f t="shared" si="4"/>
        <v/>
      </c>
      <c r="V42" s="3071" t="str">
        <f t="shared" si="5"/>
        <v/>
      </c>
    </row>
    <row r="43" spans="1:22" s="3038" customFormat="1" ht="12.75">
      <c r="A43" s="3067" t="str">
        <f t="shared" si="0"/>
        <v/>
      </c>
      <c r="B43" s="3072"/>
      <c r="C43" s="3072"/>
      <c r="D43" s="3072"/>
      <c r="E43" s="3069"/>
      <c r="F43" s="3069"/>
      <c r="G43" s="3069"/>
      <c r="H43" s="3070"/>
      <c r="I43" s="3069"/>
      <c r="J43" s="3069"/>
      <c r="K43" s="3069"/>
      <c r="L43" s="3069"/>
      <c r="M43" s="3069"/>
      <c r="N43" s="3070" t="str">
        <f t="shared" si="1"/>
        <v/>
      </c>
      <c r="O43" s="3071" t="str">
        <f t="shared" si="2"/>
        <v/>
      </c>
      <c r="P43" s="3071"/>
      <c r="Q43" s="3071"/>
      <c r="R43" s="3071" t="str">
        <f t="shared" si="3"/>
        <v/>
      </c>
      <c r="S43" s="3071"/>
      <c r="T43" s="3071"/>
      <c r="U43" s="3071" t="str">
        <f t="shared" si="4"/>
        <v/>
      </c>
      <c r="V43" s="3071" t="str">
        <f t="shared" si="5"/>
        <v/>
      </c>
    </row>
    <row r="44" spans="1:22" s="3038" customFormat="1" ht="12.75">
      <c r="A44" s="3067" t="str">
        <f t="shared" si="0"/>
        <v/>
      </c>
      <c r="B44" s="3068"/>
      <c r="C44" s="3072"/>
      <c r="D44" s="3072"/>
      <c r="E44" s="3069"/>
      <c r="F44" s="3069"/>
      <c r="G44" s="3069"/>
      <c r="H44" s="3070"/>
      <c r="I44" s="3069"/>
      <c r="J44" s="3069"/>
      <c r="K44" s="3069"/>
      <c r="L44" s="3069"/>
      <c r="M44" s="3069"/>
      <c r="N44" s="3070" t="str">
        <f t="shared" si="1"/>
        <v/>
      </c>
      <c r="O44" s="3071" t="str">
        <f t="shared" si="2"/>
        <v/>
      </c>
      <c r="P44" s="3071"/>
      <c r="Q44" s="3071"/>
      <c r="R44" s="3071" t="str">
        <f t="shared" si="3"/>
        <v/>
      </c>
      <c r="S44" s="3071"/>
      <c r="T44" s="3071"/>
      <c r="U44" s="3071" t="str">
        <f t="shared" si="4"/>
        <v/>
      </c>
      <c r="V44" s="3071" t="str">
        <f t="shared" si="5"/>
        <v/>
      </c>
    </row>
    <row r="45" spans="1:22" s="3038" customFormat="1" ht="12.75">
      <c r="A45" s="3067" t="str">
        <f t="shared" si="0"/>
        <v/>
      </c>
      <c r="B45" s="3072"/>
      <c r="C45" s="3072"/>
      <c r="D45" s="3072"/>
      <c r="E45" s="3069"/>
      <c r="F45" s="3069"/>
      <c r="G45" s="3069"/>
      <c r="H45" s="3070"/>
      <c r="I45" s="3069"/>
      <c r="J45" s="3069"/>
      <c r="K45" s="3069"/>
      <c r="L45" s="3069"/>
      <c r="M45" s="3069"/>
      <c r="N45" s="3070" t="str">
        <f t="shared" si="1"/>
        <v/>
      </c>
      <c r="O45" s="3071" t="str">
        <f t="shared" si="2"/>
        <v/>
      </c>
      <c r="P45" s="3071"/>
      <c r="Q45" s="3071"/>
      <c r="R45" s="3071" t="str">
        <f t="shared" si="3"/>
        <v/>
      </c>
      <c r="S45" s="3071"/>
      <c r="T45" s="3071"/>
      <c r="U45" s="3071" t="str">
        <f t="shared" si="4"/>
        <v/>
      </c>
      <c r="V45" s="3071" t="str">
        <f t="shared" si="5"/>
        <v/>
      </c>
    </row>
    <row r="46" spans="1:22" s="3038" customFormat="1" ht="12.75">
      <c r="A46" s="3067" t="str">
        <f t="shared" si="0"/>
        <v/>
      </c>
      <c r="B46" s="3068"/>
      <c r="C46" s="3072"/>
      <c r="D46" s="3072"/>
      <c r="E46" s="3069"/>
      <c r="F46" s="3069"/>
      <c r="G46" s="3069"/>
      <c r="H46" s="3070"/>
      <c r="I46" s="3069"/>
      <c r="J46" s="3069"/>
      <c r="K46" s="3069"/>
      <c r="L46" s="3069"/>
      <c r="M46" s="3069"/>
      <c r="N46" s="3070" t="str">
        <f t="shared" si="1"/>
        <v/>
      </c>
      <c r="O46" s="3071" t="str">
        <f t="shared" si="2"/>
        <v/>
      </c>
      <c r="P46" s="3071"/>
      <c r="Q46" s="3071"/>
      <c r="R46" s="3071" t="str">
        <f t="shared" si="3"/>
        <v/>
      </c>
      <c r="S46" s="3071"/>
      <c r="T46" s="3071"/>
      <c r="U46" s="3071" t="str">
        <f t="shared" si="4"/>
        <v/>
      </c>
      <c r="V46" s="3071" t="str">
        <f t="shared" si="5"/>
        <v/>
      </c>
    </row>
    <row r="47" spans="1:22" s="3038" customFormat="1" ht="12.75">
      <c r="A47" s="3067" t="str">
        <f t="shared" si="0"/>
        <v/>
      </c>
      <c r="B47" s="3072"/>
      <c r="C47" s="3072"/>
      <c r="D47" s="3072"/>
      <c r="E47" s="3069"/>
      <c r="F47" s="3069"/>
      <c r="G47" s="3069"/>
      <c r="H47" s="3070"/>
      <c r="I47" s="3069"/>
      <c r="J47" s="3069"/>
      <c r="K47" s="3069"/>
      <c r="L47" s="3069"/>
      <c r="M47" s="3069"/>
      <c r="N47" s="3070" t="str">
        <f t="shared" si="1"/>
        <v/>
      </c>
      <c r="O47" s="3071" t="str">
        <f t="shared" si="2"/>
        <v/>
      </c>
      <c r="P47" s="3071"/>
      <c r="Q47" s="3071"/>
      <c r="R47" s="3071" t="str">
        <f t="shared" si="3"/>
        <v/>
      </c>
      <c r="S47" s="3071"/>
      <c r="T47" s="3071"/>
      <c r="U47" s="3071" t="str">
        <f t="shared" si="4"/>
        <v/>
      </c>
      <c r="V47" s="3071" t="str">
        <f t="shared" si="5"/>
        <v/>
      </c>
    </row>
    <row r="48" spans="1:22" s="3038" customFormat="1" ht="12.75">
      <c r="A48" s="3067" t="str">
        <f t="shared" si="0"/>
        <v/>
      </c>
      <c r="B48" s="3068"/>
      <c r="C48" s="3072"/>
      <c r="D48" s="3072"/>
      <c r="E48" s="3069"/>
      <c r="F48" s="3069"/>
      <c r="G48" s="3069"/>
      <c r="H48" s="3070"/>
      <c r="I48" s="3069"/>
      <c r="J48" s="3069"/>
      <c r="K48" s="3069"/>
      <c r="L48" s="3069"/>
      <c r="M48" s="3069"/>
      <c r="N48" s="3070" t="str">
        <f t="shared" si="1"/>
        <v/>
      </c>
      <c r="O48" s="3071" t="str">
        <f t="shared" si="2"/>
        <v/>
      </c>
      <c r="P48" s="3071"/>
      <c r="Q48" s="3071"/>
      <c r="R48" s="3071" t="str">
        <f t="shared" si="3"/>
        <v/>
      </c>
      <c r="S48" s="3071"/>
      <c r="T48" s="3071"/>
      <c r="U48" s="3071" t="str">
        <f t="shared" si="4"/>
        <v/>
      </c>
      <c r="V48" s="3071" t="str">
        <f t="shared" si="5"/>
        <v/>
      </c>
    </row>
    <row r="49" spans="1:22" s="3038" customFormat="1" ht="12.75">
      <c r="A49" s="3067" t="str">
        <f t="shared" si="0"/>
        <v/>
      </c>
      <c r="B49" s="3072"/>
      <c r="C49" s="3072"/>
      <c r="D49" s="3072"/>
      <c r="E49" s="3069"/>
      <c r="F49" s="3069"/>
      <c r="G49" s="3069"/>
      <c r="H49" s="3070"/>
      <c r="I49" s="3069"/>
      <c r="J49" s="3069"/>
      <c r="K49" s="3069"/>
      <c r="L49" s="3069"/>
      <c r="M49" s="3069"/>
      <c r="N49" s="3070" t="str">
        <f t="shared" si="1"/>
        <v/>
      </c>
      <c r="O49" s="3071" t="str">
        <f t="shared" si="2"/>
        <v/>
      </c>
      <c r="P49" s="3071"/>
      <c r="Q49" s="3071"/>
      <c r="R49" s="3071" t="str">
        <f t="shared" si="3"/>
        <v/>
      </c>
      <c r="S49" s="3071"/>
      <c r="T49" s="3071"/>
      <c r="U49" s="3071" t="str">
        <f t="shared" si="4"/>
        <v/>
      </c>
      <c r="V49" s="3071" t="str">
        <f t="shared" si="5"/>
        <v/>
      </c>
    </row>
    <row r="50" spans="1:22" s="3038" customFormat="1" ht="12.75">
      <c r="A50" s="3067" t="str">
        <f t="shared" si="0"/>
        <v/>
      </c>
      <c r="B50" s="3068"/>
      <c r="C50" s="3072"/>
      <c r="D50" s="3072"/>
      <c r="E50" s="3069"/>
      <c r="F50" s="3069"/>
      <c r="G50" s="3069"/>
      <c r="H50" s="3070"/>
      <c r="I50" s="3069"/>
      <c r="J50" s="3069"/>
      <c r="K50" s="3069"/>
      <c r="L50" s="3069"/>
      <c r="M50" s="3069"/>
      <c r="N50" s="3070" t="str">
        <f t="shared" si="1"/>
        <v/>
      </c>
      <c r="O50" s="3071" t="str">
        <f t="shared" si="2"/>
        <v/>
      </c>
      <c r="P50" s="3071"/>
      <c r="Q50" s="3071"/>
      <c r="R50" s="3071" t="str">
        <f t="shared" si="3"/>
        <v/>
      </c>
      <c r="S50" s="3071"/>
      <c r="T50" s="3071"/>
      <c r="U50" s="3071" t="str">
        <f t="shared" si="4"/>
        <v/>
      </c>
      <c r="V50" s="3071" t="str">
        <f t="shared" si="5"/>
        <v/>
      </c>
    </row>
    <row r="51" spans="1:22" s="3038" customFormat="1" ht="12.75">
      <c r="A51" s="3067" t="str">
        <f t="shared" si="0"/>
        <v/>
      </c>
      <c r="B51" s="3072"/>
      <c r="C51" s="3072"/>
      <c r="D51" s="3072"/>
      <c r="E51" s="3069"/>
      <c r="F51" s="3069"/>
      <c r="G51" s="3069"/>
      <c r="H51" s="3070"/>
      <c r="I51" s="3069"/>
      <c r="J51" s="3069"/>
      <c r="K51" s="3069"/>
      <c r="L51" s="3069"/>
      <c r="M51" s="3069"/>
      <c r="N51" s="3070" t="str">
        <f t="shared" si="1"/>
        <v/>
      </c>
      <c r="O51" s="3071" t="str">
        <f t="shared" si="2"/>
        <v/>
      </c>
      <c r="P51" s="3071"/>
      <c r="Q51" s="3071"/>
      <c r="R51" s="3071" t="str">
        <f t="shared" si="3"/>
        <v/>
      </c>
      <c r="S51" s="3071"/>
      <c r="T51" s="3071"/>
      <c r="U51" s="3071" t="str">
        <f t="shared" si="4"/>
        <v/>
      </c>
      <c r="V51" s="3071" t="str">
        <f t="shared" si="5"/>
        <v/>
      </c>
    </row>
    <row r="52" spans="1:22" s="3038" customFormat="1" ht="12.75">
      <c r="A52" s="3067" t="str">
        <f t="shared" si="0"/>
        <v/>
      </c>
      <c r="B52" s="3068"/>
      <c r="C52" s="3072"/>
      <c r="D52" s="3072"/>
      <c r="E52" s="3069"/>
      <c r="F52" s="3069"/>
      <c r="G52" s="3069"/>
      <c r="H52" s="3070"/>
      <c r="I52" s="3069"/>
      <c r="J52" s="3069"/>
      <c r="K52" s="3069"/>
      <c r="L52" s="3069"/>
      <c r="M52" s="3069"/>
      <c r="N52" s="3070" t="str">
        <f t="shared" si="1"/>
        <v/>
      </c>
      <c r="O52" s="3071" t="str">
        <f t="shared" si="2"/>
        <v/>
      </c>
      <c r="P52" s="3071"/>
      <c r="Q52" s="3071"/>
      <c r="R52" s="3071" t="str">
        <f t="shared" si="3"/>
        <v/>
      </c>
      <c r="S52" s="3071"/>
      <c r="T52" s="3071"/>
      <c r="U52" s="3071" t="str">
        <f t="shared" si="4"/>
        <v/>
      </c>
      <c r="V52" s="3071" t="str">
        <f t="shared" si="5"/>
        <v/>
      </c>
    </row>
    <row r="53" spans="1:22" s="3038" customFormat="1" ht="12.75">
      <c r="A53" s="3067" t="str">
        <f t="shared" si="0"/>
        <v/>
      </c>
      <c r="B53" s="3072"/>
      <c r="C53" s="3072"/>
      <c r="D53" s="3072"/>
      <c r="E53" s="3069"/>
      <c r="F53" s="3069"/>
      <c r="G53" s="3069"/>
      <c r="H53" s="3070"/>
      <c r="I53" s="3069"/>
      <c r="J53" s="3069"/>
      <c r="K53" s="3069"/>
      <c r="L53" s="3069"/>
      <c r="M53" s="3069"/>
      <c r="N53" s="3070" t="str">
        <f t="shared" si="1"/>
        <v/>
      </c>
      <c r="O53" s="3071" t="str">
        <f t="shared" si="2"/>
        <v/>
      </c>
      <c r="P53" s="3071"/>
      <c r="Q53" s="3071"/>
      <c r="R53" s="3071" t="str">
        <f t="shared" si="3"/>
        <v/>
      </c>
      <c r="S53" s="3071"/>
      <c r="T53" s="3071"/>
      <c r="U53" s="3071" t="str">
        <f t="shared" si="4"/>
        <v/>
      </c>
      <c r="V53" s="3071" t="str">
        <f t="shared" si="5"/>
        <v/>
      </c>
    </row>
    <row r="54" spans="1:22" s="3038" customFormat="1" ht="12.75">
      <c r="A54" s="3067" t="str">
        <f t="shared" si="0"/>
        <v/>
      </c>
      <c r="B54" s="3068"/>
      <c r="C54" s="3072"/>
      <c r="D54" s="3072"/>
      <c r="E54" s="3069"/>
      <c r="F54" s="3069"/>
      <c r="G54" s="3069"/>
      <c r="H54" s="3070"/>
      <c r="I54" s="3069"/>
      <c r="J54" s="3069"/>
      <c r="K54" s="3069"/>
      <c r="L54" s="3069"/>
      <c r="M54" s="3069"/>
      <c r="N54" s="3070" t="str">
        <f t="shared" si="1"/>
        <v/>
      </c>
      <c r="O54" s="3071" t="str">
        <f t="shared" si="2"/>
        <v/>
      </c>
      <c r="P54" s="3071"/>
      <c r="Q54" s="3071"/>
      <c r="R54" s="3071" t="str">
        <f t="shared" si="3"/>
        <v/>
      </c>
      <c r="S54" s="3071"/>
      <c r="T54" s="3071"/>
      <c r="U54" s="3071" t="str">
        <f t="shared" si="4"/>
        <v/>
      </c>
      <c r="V54" s="3071" t="str">
        <f t="shared" si="5"/>
        <v/>
      </c>
    </row>
    <row r="55" spans="1:22" s="3038" customFormat="1" ht="12.75">
      <c r="A55" s="3067" t="str">
        <f t="shared" si="0"/>
        <v/>
      </c>
      <c r="B55" s="3072"/>
      <c r="C55" s="3072"/>
      <c r="D55" s="3072"/>
      <c r="E55" s="3069"/>
      <c r="F55" s="3069"/>
      <c r="G55" s="3069"/>
      <c r="H55" s="3070"/>
      <c r="I55" s="3069"/>
      <c r="J55" s="3069"/>
      <c r="K55" s="3069"/>
      <c r="L55" s="3069"/>
      <c r="M55" s="3069"/>
      <c r="N55" s="3070" t="str">
        <f t="shared" si="1"/>
        <v/>
      </c>
      <c r="O55" s="3071" t="str">
        <f t="shared" si="2"/>
        <v/>
      </c>
      <c r="P55" s="3071"/>
      <c r="Q55" s="3071"/>
      <c r="R55" s="3071" t="str">
        <f t="shared" si="3"/>
        <v/>
      </c>
      <c r="S55" s="3071"/>
      <c r="T55" s="3071"/>
      <c r="U55" s="3071" t="str">
        <f t="shared" si="4"/>
        <v/>
      </c>
      <c r="V55" s="3071" t="str">
        <f t="shared" si="5"/>
        <v/>
      </c>
    </row>
    <row r="56" spans="1:22" s="3038" customFormat="1" ht="12.75">
      <c r="A56" s="3067" t="str">
        <f t="shared" si="0"/>
        <v/>
      </c>
      <c r="B56" s="3068"/>
      <c r="C56" s="3072"/>
      <c r="D56" s="3072"/>
      <c r="E56" s="3069"/>
      <c r="F56" s="3069"/>
      <c r="G56" s="3069"/>
      <c r="H56" s="3070"/>
      <c r="I56" s="3069"/>
      <c r="J56" s="3069"/>
      <c r="K56" s="3069"/>
      <c r="L56" s="3069"/>
      <c r="M56" s="3069"/>
      <c r="N56" s="3070" t="str">
        <f t="shared" si="1"/>
        <v/>
      </c>
      <c r="O56" s="3071" t="str">
        <f t="shared" si="2"/>
        <v/>
      </c>
      <c r="P56" s="3071"/>
      <c r="Q56" s="3071"/>
      <c r="R56" s="3071" t="str">
        <f t="shared" si="3"/>
        <v/>
      </c>
      <c r="S56" s="3071"/>
      <c r="T56" s="3071"/>
      <c r="U56" s="3071" t="str">
        <f t="shared" si="4"/>
        <v/>
      </c>
      <c r="V56" s="3071" t="str">
        <f t="shared" si="5"/>
        <v/>
      </c>
    </row>
    <row r="57" spans="1:22" s="3038" customFormat="1" ht="12.75">
      <c r="A57" s="3067" t="str">
        <f t="shared" si="0"/>
        <v/>
      </c>
      <c r="B57" s="3072"/>
      <c r="C57" s="3072"/>
      <c r="D57" s="3072"/>
      <c r="E57" s="3069"/>
      <c r="F57" s="3069"/>
      <c r="G57" s="3069"/>
      <c r="H57" s="3070"/>
      <c r="I57" s="3069"/>
      <c r="J57" s="3069"/>
      <c r="K57" s="3069"/>
      <c r="L57" s="3069"/>
      <c r="M57" s="3069"/>
      <c r="N57" s="3070" t="str">
        <f t="shared" si="1"/>
        <v/>
      </c>
      <c r="O57" s="3071" t="str">
        <f t="shared" si="2"/>
        <v/>
      </c>
      <c r="P57" s="3071"/>
      <c r="Q57" s="3071"/>
      <c r="R57" s="3071" t="str">
        <f t="shared" si="3"/>
        <v/>
      </c>
      <c r="S57" s="3071"/>
      <c r="T57" s="3071"/>
      <c r="U57" s="3071" t="str">
        <f t="shared" si="4"/>
        <v/>
      </c>
      <c r="V57" s="3071" t="str">
        <f t="shared" si="5"/>
        <v/>
      </c>
    </row>
    <row r="58" spans="1:22" s="3038" customFormat="1" ht="12.75">
      <c r="A58" s="3067" t="str">
        <f t="shared" si="0"/>
        <v/>
      </c>
      <c r="B58" s="3068"/>
      <c r="C58" s="3072"/>
      <c r="D58" s="3072"/>
      <c r="E58" s="3069"/>
      <c r="F58" s="3069"/>
      <c r="G58" s="3069"/>
      <c r="H58" s="3070"/>
      <c r="I58" s="3069"/>
      <c r="J58" s="3069"/>
      <c r="K58" s="3069"/>
      <c r="L58" s="3069"/>
      <c r="M58" s="3069"/>
      <c r="N58" s="3070" t="str">
        <f t="shared" si="1"/>
        <v/>
      </c>
      <c r="O58" s="3071" t="str">
        <f t="shared" si="2"/>
        <v/>
      </c>
      <c r="P58" s="3071"/>
      <c r="Q58" s="3071"/>
      <c r="R58" s="3071" t="str">
        <f t="shared" si="3"/>
        <v/>
      </c>
      <c r="S58" s="3071"/>
      <c r="T58" s="3071"/>
      <c r="U58" s="3071" t="str">
        <f t="shared" si="4"/>
        <v/>
      </c>
      <c r="V58" s="3071" t="str">
        <f t="shared" si="5"/>
        <v/>
      </c>
    </row>
    <row r="59" spans="1:22" s="3038" customFormat="1" ht="12.75">
      <c r="A59" s="3067" t="str">
        <f t="shared" si="0"/>
        <v/>
      </c>
      <c r="B59" s="3072"/>
      <c r="C59" s="3072"/>
      <c r="D59" s="3072"/>
      <c r="E59" s="3069"/>
      <c r="F59" s="3069"/>
      <c r="G59" s="3069"/>
      <c r="H59" s="3070"/>
      <c r="I59" s="3069"/>
      <c r="J59" s="3069"/>
      <c r="K59" s="3069"/>
      <c r="L59" s="3069"/>
      <c r="M59" s="3069"/>
      <c r="N59" s="3070" t="str">
        <f t="shared" si="1"/>
        <v/>
      </c>
      <c r="O59" s="3071" t="str">
        <f t="shared" si="2"/>
        <v/>
      </c>
      <c r="P59" s="3071"/>
      <c r="Q59" s="3071"/>
      <c r="R59" s="3071" t="str">
        <f t="shared" si="3"/>
        <v/>
      </c>
      <c r="S59" s="3071"/>
      <c r="T59" s="3071"/>
      <c r="U59" s="3071" t="str">
        <f t="shared" si="4"/>
        <v/>
      </c>
      <c r="V59" s="3071" t="str">
        <f t="shared" si="5"/>
        <v/>
      </c>
    </row>
    <row r="60" spans="1:22" s="3038" customFormat="1" ht="12.75">
      <c r="A60" s="3067" t="str">
        <f t="shared" si="0"/>
        <v/>
      </c>
      <c r="B60" s="3068"/>
      <c r="C60" s="3072"/>
      <c r="D60" s="3072"/>
      <c r="E60" s="3069"/>
      <c r="F60" s="3069"/>
      <c r="G60" s="3069"/>
      <c r="H60" s="3070"/>
      <c r="I60" s="3069"/>
      <c r="J60" s="3069"/>
      <c r="K60" s="3069"/>
      <c r="L60" s="3069"/>
      <c r="M60" s="3069"/>
      <c r="N60" s="3070" t="str">
        <f t="shared" si="1"/>
        <v/>
      </c>
      <c r="O60" s="3071" t="str">
        <f t="shared" si="2"/>
        <v/>
      </c>
      <c r="P60" s="3071"/>
      <c r="Q60" s="3071"/>
      <c r="R60" s="3071" t="str">
        <f t="shared" si="3"/>
        <v/>
      </c>
      <c r="S60" s="3071"/>
      <c r="T60" s="3071"/>
      <c r="U60" s="3071" t="str">
        <f t="shared" si="4"/>
        <v/>
      </c>
      <c r="V60" s="3071" t="str">
        <f t="shared" si="5"/>
        <v/>
      </c>
    </row>
    <row r="61" spans="1:22" s="3038" customFormat="1" ht="12.75">
      <c r="A61" s="3067" t="str">
        <f t="shared" si="0"/>
        <v/>
      </c>
      <c r="B61" s="3072"/>
      <c r="C61" s="3072"/>
      <c r="D61" s="3072"/>
      <c r="E61" s="3069"/>
      <c r="F61" s="3069"/>
      <c r="G61" s="3069"/>
      <c r="H61" s="3070"/>
      <c r="I61" s="3069"/>
      <c r="J61" s="3069"/>
      <c r="K61" s="3069"/>
      <c r="L61" s="3069"/>
      <c r="M61" s="3069"/>
      <c r="N61" s="3070" t="str">
        <f t="shared" si="1"/>
        <v/>
      </c>
      <c r="O61" s="3071" t="str">
        <f t="shared" si="2"/>
        <v/>
      </c>
      <c r="P61" s="3071"/>
      <c r="Q61" s="3071"/>
      <c r="R61" s="3071" t="str">
        <f t="shared" si="3"/>
        <v/>
      </c>
      <c r="S61" s="3071"/>
      <c r="T61" s="3071"/>
      <c r="U61" s="3071" t="str">
        <f t="shared" si="4"/>
        <v/>
      </c>
      <c r="V61" s="3071" t="str">
        <f t="shared" si="5"/>
        <v/>
      </c>
    </row>
    <row r="62" spans="1:22" s="3038" customFormat="1" ht="12.75">
      <c r="A62" s="3067" t="str">
        <f t="shared" si="0"/>
        <v/>
      </c>
      <c r="B62" s="3068"/>
      <c r="C62" s="3072"/>
      <c r="D62" s="3072"/>
      <c r="E62" s="3069"/>
      <c r="F62" s="3069"/>
      <c r="G62" s="3069"/>
      <c r="H62" s="3070"/>
      <c r="I62" s="3069"/>
      <c r="J62" s="3069"/>
      <c r="K62" s="3069"/>
      <c r="L62" s="3069"/>
      <c r="M62" s="3069"/>
      <c r="N62" s="3070" t="str">
        <f t="shared" si="1"/>
        <v/>
      </c>
      <c r="O62" s="3071" t="str">
        <f t="shared" si="2"/>
        <v/>
      </c>
      <c r="P62" s="3071"/>
      <c r="Q62" s="3071"/>
      <c r="R62" s="3071" t="str">
        <f t="shared" si="3"/>
        <v/>
      </c>
      <c r="S62" s="3071"/>
      <c r="T62" s="3071"/>
      <c r="U62" s="3071" t="str">
        <f t="shared" si="4"/>
        <v/>
      </c>
      <c r="V62" s="3071" t="str">
        <f t="shared" si="5"/>
        <v/>
      </c>
    </row>
    <row r="63" spans="1:22" s="3038" customFormat="1" ht="12.75">
      <c r="A63" s="3067" t="str">
        <f t="shared" si="0"/>
        <v/>
      </c>
      <c r="B63" s="3072"/>
      <c r="C63" s="3072"/>
      <c r="D63" s="3072"/>
      <c r="E63" s="3069"/>
      <c r="F63" s="3069"/>
      <c r="G63" s="3069"/>
      <c r="H63" s="3070"/>
      <c r="I63" s="3069"/>
      <c r="J63" s="3069"/>
      <c r="K63" s="3069"/>
      <c r="L63" s="3069"/>
      <c r="M63" s="3069"/>
      <c r="N63" s="3070" t="str">
        <f t="shared" si="1"/>
        <v/>
      </c>
      <c r="O63" s="3071" t="str">
        <f t="shared" si="2"/>
        <v/>
      </c>
      <c r="P63" s="3071"/>
      <c r="Q63" s="3071"/>
      <c r="R63" s="3071" t="str">
        <f t="shared" si="3"/>
        <v/>
      </c>
      <c r="S63" s="3071"/>
      <c r="T63" s="3071"/>
      <c r="U63" s="3071" t="str">
        <f t="shared" si="4"/>
        <v/>
      </c>
      <c r="V63" s="3071" t="str">
        <f t="shared" si="5"/>
        <v/>
      </c>
    </row>
    <row r="64" spans="1:22" s="3038" customFormat="1" ht="12.75">
      <c r="A64" s="3067" t="str">
        <f t="shared" si="0"/>
        <v/>
      </c>
      <c r="B64" s="3068"/>
      <c r="C64" s="3072"/>
      <c r="D64" s="3072"/>
      <c r="E64" s="3069"/>
      <c r="F64" s="3069"/>
      <c r="G64" s="3069"/>
      <c r="H64" s="3070"/>
      <c r="I64" s="3069"/>
      <c r="J64" s="3069"/>
      <c r="K64" s="3069"/>
      <c r="L64" s="3069"/>
      <c r="M64" s="3069"/>
      <c r="N64" s="3070" t="str">
        <f t="shared" si="1"/>
        <v/>
      </c>
      <c r="O64" s="3071" t="str">
        <f t="shared" si="2"/>
        <v/>
      </c>
      <c r="P64" s="3071"/>
      <c r="Q64" s="3071"/>
      <c r="R64" s="3071" t="str">
        <f t="shared" si="3"/>
        <v/>
      </c>
      <c r="S64" s="3071"/>
      <c r="T64" s="3071"/>
      <c r="U64" s="3071" t="str">
        <f t="shared" si="4"/>
        <v/>
      </c>
      <c r="V64" s="3071" t="str">
        <f t="shared" si="5"/>
        <v/>
      </c>
    </row>
    <row r="65" spans="1:22" s="3038" customFormat="1" ht="12.75">
      <c r="A65" s="3067" t="str">
        <f t="shared" si="0"/>
        <v/>
      </c>
      <c r="B65" s="3072"/>
      <c r="C65" s="3072"/>
      <c r="D65" s="3072"/>
      <c r="E65" s="3069"/>
      <c r="F65" s="3069"/>
      <c r="G65" s="3069"/>
      <c r="H65" s="3070"/>
      <c r="I65" s="3069"/>
      <c r="J65" s="3069"/>
      <c r="K65" s="3069"/>
      <c r="L65" s="3069"/>
      <c r="M65" s="3069"/>
      <c r="N65" s="3070" t="str">
        <f t="shared" si="1"/>
        <v/>
      </c>
      <c r="O65" s="3071" t="str">
        <f t="shared" si="2"/>
        <v/>
      </c>
      <c r="P65" s="3071"/>
      <c r="Q65" s="3071"/>
      <c r="R65" s="3071" t="str">
        <f t="shared" si="3"/>
        <v/>
      </c>
      <c r="S65" s="3071"/>
      <c r="T65" s="3071"/>
      <c r="U65" s="3071" t="str">
        <f t="shared" si="4"/>
        <v/>
      </c>
      <c r="V65" s="3071" t="str">
        <f t="shared" si="5"/>
        <v/>
      </c>
    </row>
    <row r="66" spans="1:22" s="3038" customFormat="1" ht="12.75">
      <c r="A66" s="3067" t="str">
        <f t="shared" si="0"/>
        <v/>
      </c>
      <c r="B66" s="3068"/>
      <c r="C66" s="3072"/>
      <c r="D66" s="3072"/>
      <c r="E66" s="3069"/>
      <c r="F66" s="3069"/>
      <c r="G66" s="3069"/>
      <c r="H66" s="3070"/>
      <c r="I66" s="3069"/>
      <c r="J66" s="3069"/>
      <c r="K66" s="3069"/>
      <c r="L66" s="3069"/>
      <c r="M66" s="3069"/>
      <c r="N66" s="3070" t="str">
        <f t="shared" si="1"/>
        <v/>
      </c>
      <c r="O66" s="3071" t="str">
        <f t="shared" si="2"/>
        <v/>
      </c>
      <c r="P66" s="3071"/>
      <c r="Q66" s="3071"/>
      <c r="R66" s="3071" t="str">
        <f t="shared" si="3"/>
        <v/>
      </c>
      <c r="S66" s="3071"/>
      <c r="T66" s="3071"/>
      <c r="U66" s="3071" t="str">
        <f t="shared" si="4"/>
        <v/>
      </c>
      <c r="V66" s="3071" t="str">
        <f t="shared" si="5"/>
        <v/>
      </c>
    </row>
    <row r="67" spans="1:22" s="3038" customFormat="1" ht="12.75">
      <c r="A67" s="3067" t="str">
        <f t="shared" si="0"/>
        <v/>
      </c>
      <c r="B67" s="3072"/>
      <c r="C67" s="3072"/>
      <c r="D67" s="3072"/>
      <c r="E67" s="3069"/>
      <c r="F67" s="3069"/>
      <c r="G67" s="3069"/>
      <c r="H67" s="3070"/>
      <c r="I67" s="3069"/>
      <c r="J67" s="3069"/>
      <c r="K67" s="3069"/>
      <c r="L67" s="3069"/>
      <c r="M67" s="3069"/>
      <c r="N67" s="3070" t="str">
        <f t="shared" si="1"/>
        <v/>
      </c>
      <c r="O67" s="3071" t="str">
        <f t="shared" si="2"/>
        <v/>
      </c>
      <c r="P67" s="3071"/>
      <c r="Q67" s="3071"/>
      <c r="R67" s="3071" t="str">
        <f t="shared" si="3"/>
        <v/>
      </c>
      <c r="S67" s="3071"/>
      <c r="T67" s="3071"/>
      <c r="U67" s="3071" t="str">
        <f t="shared" si="4"/>
        <v/>
      </c>
      <c r="V67" s="3071" t="str">
        <f t="shared" si="5"/>
        <v/>
      </c>
    </row>
    <row r="68" spans="1:22" s="3038" customFormat="1" ht="12.75">
      <c r="A68" s="3067" t="str">
        <f t="shared" si="0"/>
        <v/>
      </c>
      <c r="B68" s="3068"/>
      <c r="C68" s="3072"/>
      <c r="D68" s="3072"/>
      <c r="E68" s="3069"/>
      <c r="F68" s="3069"/>
      <c r="G68" s="3069"/>
      <c r="H68" s="3070"/>
      <c r="I68" s="3069"/>
      <c r="J68" s="3069"/>
      <c r="K68" s="3069"/>
      <c r="L68" s="3069"/>
      <c r="M68" s="3069"/>
      <c r="N68" s="3070" t="str">
        <f t="shared" si="1"/>
        <v/>
      </c>
      <c r="O68" s="3071" t="str">
        <f t="shared" si="2"/>
        <v/>
      </c>
      <c r="P68" s="3071"/>
      <c r="Q68" s="3071"/>
      <c r="R68" s="3071" t="str">
        <f t="shared" si="3"/>
        <v/>
      </c>
      <c r="S68" s="3071"/>
      <c r="T68" s="3071"/>
      <c r="U68" s="3071" t="str">
        <f t="shared" si="4"/>
        <v/>
      </c>
      <c r="V68" s="3071" t="str">
        <f t="shared" si="5"/>
        <v/>
      </c>
    </row>
    <row r="69" spans="1:22" s="3038" customFormat="1" ht="12.75">
      <c r="A69" s="3067" t="str">
        <f t="shared" si="0"/>
        <v/>
      </c>
      <c r="B69" s="3072"/>
      <c r="C69" s="3072"/>
      <c r="D69" s="3072"/>
      <c r="E69" s="3069"/>
      <c r="F69" s="3069"/>
      <c r="G69" s="3069"/>
      <c r="H69" s="3070"/>
      <c r="I69" s="3069"/>
      <c r="J69" s="3069"/>
      <c r="K69" s="3069"/>
      <c r="L69" s="3069"/>
      <c r="M69" s="3069"/>
      <c r="N69" s="3070" t="str">
        <f t="shared" si="1"/>
        <v/>
      </c>
      <c r="O69" s="3071" t="str">
        <f t="shared" si="2"/>
        <v/>
      </c>
      <c r="P69" s="3071"/>
      <c r="Q69" s="3071"/>
      <c r="R69" s="3071" t="str">
        <f t="shared" si="3"/>
        <v/>
      </c>
      <c r="S69" s="3071"/>
      <c r="T69" s="3071"/>
      <c r="U69" s="3071" t="str">
        <f t="shared" si="4"/>
        <v/>
      </c>
      <c r="V69" s="3071" t="str">
        <f t="shared" si="5"/>
        <v/>
      </c>
    </row>
    <row r="70" spans="1:22" s="3038" customFormat="1" ht="12.75">
      <c r="A70" s="3067" t="str">
        <f t="shared" si="0"/>
        <v/>
      </c>
      <c r="B70" s="3068"/>
      <c r="C70" s="3072"/>
      <c r="D70" s="3072"/>
      <c r="E70" s="3069"/>
      <c r="F70" s="3069"/>
      <c r="G70" s="3069"/>
      <c r="H70" s="3070"/>
      <c r="I70" s="3069"/>
      <c r="J70" s="3069"/>
      <c r="K70" s="3069"/>
      <c r="L70" s="3069"/>
      <c r="M70" s="3069"/>
      <c r="N70" s="3070" t="str">
        <f t="shared" si="1"/>
        <v/>
      </c>
      <c r="O70" s="3071" t="str">
        <f t="shared" si="2"/>
        <v/>
      </c>
      <c r="P70" s="3071"/>
      <c r="Q70" s="3071"/>
      <c r="R70" s="3071" t="str">
        <f t="shared" si="3"/>
        <v/>
      </c>
      <c r="S70" s="3071"/>
      <c r="T70" s="3071"/>
      <c r="U70" s="3071" t="str">
        <f t="shared" si="4"/>
        <v/>
      </c>
      <c r="V70" s="3071" t="str">
        <f t="shared" si="5"/>
        <v/>
      </c>
    </row>
    <row r="71" spans="1:22" s="3038" customFormat="1" ht="12.75">
      <c r="A71" s="3067" t="str">
        <f t="shared" si="0"/>
        <v/>
      </c>
      <c r="B71" s="3072"/>
      <c r="C71" s="3072"/>
      <c r="D71" s="3072"/>
      <c r="E71" s="3069"/>
      <c r="F71" s="3069"/>
      <c r="G71" s="3069"/>
      <c r="H71" s="3070"/>
      <c r="I71" s="3069"/>
      <c r="J71" s="3069"/>
      <c r="K71" s="3069"/>
      <c r="L71" s="3069"/>
      <c r="M71" s="3069"/>
      <c r="N71" s="3070" t="str">
        <f t="shared" si="1"/>
        <v/>
      </c>
      <c r="O71" s="3071" t="str">
        <f t="shared" si="2"/>
        <v/>
      </c>
      <c r="P71" s="3071"/>
      <c r="Q71" s="3071"/>
      <c r="R71" s="3071" t="str">
        <f t="shared" si="3"/>
        <v/>
      </c>
      <c r="S71" s="3071"/>
      <c r="T71" s="3071"/>
      <c r="U71" s="3071" t="str">
        <f t="shared" si="4"/>
        <v/>
      </c>
      <c r="V71" s="3071" t="str">
        <f t="shared" si="5"/>
        <v/>
      </c>
    </row>
    <row r="72" spans="1:22" s="3038" customFormat="1" ht="12.75">
      <c r="A72" s="3067" t="str">
        <f t="shared" si="0"/>
        <v/>
      </c>
      <c r="B72" s="3068"/>
      <c r="C72" s="3072"/>
      <c r="D72" s="3072"/>
      <c r="E72" s="3069"/>
      <c r="F72" s="3069"/>
      <c r="G72" s="3069"/>
      <c r="H72" s="3070"/>
      <c r="I72" s="3069"/>
      <c r="J72" s="3069"/>
      <c r="K72" s="3069"/>
      <c r="L72" s="3069"/>
      <c r="M72" s="3069"/>
      <c r="N72" s="3070" t="str">
        <f t="shared" si="1"/>
        <v/>
      </c>
      <c r="O72" s="3071" t="str">
        <f t="shared" si="2"/>
        <v/>
      </c>
      <c r="P72" s="3071"/>
      <c r="Q72" s="3071"/>
      <c r="R72" s="3071" t="str">
        <f t="shared" si="3"/>
        <v/>
      </c>
      <c r="S72" s="3071"/>
      <c r="T72" s="3071"/>
      <c r="U72" s="3071" t="str">
        <f t="shared" si="4"/>
        <v/>
      </c>
      <c r="V72" s="3071" t="str">
        <f t="shared" si="5"/>
        <v/>
      </c>
    </row>
    <row r="73" spans="1:22" s="3038" customFormat="1" ht="12.75">
      <c r="A73" s="3067" t="str">
        <f t="shared" si="0"/>
        <v/>
      </c>
      <c r="B73" s="3072"/>
      <c r="C73" s="3072"/>
      <c r="D73" s="3072"/>
      <c r="E73" s="3069"/>
      <c r="F73" s="3069"/>
      <c r="G73" s="3069"/>
      <c r="H73" s="3070"/>
      <c r="I73" s="3069"/>
      <c r="J73" s="3069"/>
      <c r="K73" s="3069"/>
      <c r="L73" s="3069"/>
      <c r="M73" s="3069"/>
      <c r="N73" s="3070" t="str">
        <f t="shared" si="1"/>
        <v/>
      </c>
      <c r="O73" s="3071" t="str">
        <f t="shared" si="2"/>
        <v/>
      </c>
      <c r="P73" s="3071"/>
      <c r="Q73" s="3071"/>
      <c r="R73" s="3071" t="str">
        <f t="shared" si="3"/>
        <v/>
      </c>
      <c r="S73" s="3071"/>
      <c r="T73" s="3071"/>
      <c r="U73" s="3071" t="str">
        <f t="shared" si="4"/>
        <v/>
      </c>
      <c r="V73" s="3071" t="str">
        <f t="shared" si="5"/>
        <v/>
      </c>
    </row>
    <row r="74" spans="1:22" s="3038" customFormat="1" ht="12.75">
      <c r="A74" s="3067" t="str">
        <f t="shared" si="0"/>
        <v/>
      </c>
      <c r="B74" s="3068"/>
      <c r="C74" s="3072"/>
      <c r="D74" s="3072"/>
      <c r="E74" s="3069"/>
      <c r="F74" s="3069"/>
      <c r="G74" s="3069"/>
      <c r="H74" s="3070"/>
      <c r="I74" s="3069"/>
      <c r="J74" s="3069"/>
      <c r="K74" s="3069"/>
      <c r="L74" s="3069"/>
      <c r="M74" s="3069"/>
      <c r="N74" s="3070" t="str">
        <f t="shared" si="1"/>
        <v/>
      </c>
      <c r="O74" s="3071" t="str">
        <f t="shared" si="2"/>
        <v/>
      </c>
      <c r="P74" s="3071"/>
      <c r="Q74" s="3071"/>
      <c r="R74" s="3071" t="str">
        <f t="shared" si="3"/>
        <v/>
      </c>
      <c r="S74" s="3071"/>
      <c r="T74" s="3071"/>
      <c r="U74" s="3071" t="str">
        <f t="shared" si="4"/>
        <v/>
      </c>
      <c r="V74" s="3071" t="str">
        <f t="shared" si="5"/>
        <v/>
      </c>
    </row>
    <row r="75" spans="1:22" s="3038" customFormat="1" ht="12.75">
      <c r="A75" s="3067" t="str">
        <f t="shared" si="0"/>
        <v/>
      </c>
      <c r="B75" s="3072"/>
      <c r="C75" s="3072"/>
      <c r="D75" s="3072"/>
      <c r="E75" s="3069"/>
      <c r="F75" s="3069"/>
      <c r="G75" s="3069"/>
      <c r="H75" s="3070"/>
      <c r="I75" s="3069"/>
      <c r="J75" s="3069"/>
      <c r="K75" s="3069"/>
      <c r="L75" s="3069"/>
      <c r="M75" s="3069"/>
      <c r="N75" s="3070" t="str">
        <f t="shared" si="1"/>
        <v/>
      </c>
      <c r="O75" s="3071" t="str">
        <f t="shared" si="2"/>
        <v/>
      </c>
      <c r="P75" s="3071"/>
      <c r="Q75" s="3071"/>
      <c r="R75" s="3071" t="str">
        <f t="shared" si="3"/>
        <v/>
      </c>
      <c r="S75" s="3071"/>
      <c r="T75" s="3071"/>
      <c r="U75" s="3071" t="str">
        <f t="shared" si="4"/>
        <v/>
      </c>
      <c r="V75" s="3071" t="str">
        <f t="shared" si="5"/>
        <v/>
      </c>
    </row>
    <row r="76" spans="1:22" s="3038" customFormat="1" ht="12.75">
      <c r="A76" s="3067" t="str">
        <f t="shared" si="0"/>
        <v/>
      </c>
      <c r="B76" s="3068"/>
      <c r="C76" s="3072"/>
      <c r="D76" s="3072"/>
      <c r="E76" s="3069"/>
      <c r="F76" s="3069"/>
      <c r="G76" s="3069"/>
      <c r="H76" s="3070"/>
      <c r="I76" s="3069"/>
      <c r="J76" s="3069"/>
      <c r="K76" s="3069"/>
      <c r="L76" s="3069"/>
      <c r="M76" s="3069"/>
      <c r="N76" s="3070" t="str">
        <f t="shared" si="1"/>
        <v/>
      </c>
      <c r="O76" s="3071" t="str">
        <f t="shared" si="2"/>
        <v/>
      </c>
      <c r="P76" s="3071"/>
      <c r="Q76" s="3071"/>
      <c r="R76" s="3071" t="str">
        <f t="shared" si="3"/>
        <v/>
      </c>
      <c r="S76" s="3071"/>
      <c r="T76" s="3071"/>
      <c r="U76" s="3071" t="str">
        <f t="shared" si="4"/>
        <v/>
      </c>
      <c r="V76" s="3071" t="str">
        <f t="shared" si="5"/>
        <v/>
      </c>
    </row>
    <row r="77" spans="1:22" s="3038" customFormat="1" ht="12.75">
      <c r="A77" s="3067" t="str">
        <f t="shared" si="0"/>
        <v/>
      </c>
      <c r="B77" s="3072"/>
      <c r="C77" s="3072"/>
      <c r="D77" s="3072"/>
      <c r="E77" s="3069"/>
      <c r="F77" s="3069"/>
      <c r="G77" s="3069"/>
      <c r="H77" s="3070"/>
      <c r="I77" s="3069"/>
      <c r="J77" s="3069"/>
      <c r="K77" s="3069"/>
      <c r="L77" s="3069"/>
      <c r="M77" s="3069"/>
      <c r="N77" s="3070" t="str">
        <f t="shared" ref="N77:N140" si="6">IF(B77="","",0.087*E77+0.09*F77+0.077*G77+0.023*H77+0.11*I77+0.116*J77+0.077*K77+0.072*L77+0.348*M77)</f>
        <v/>
      </c>
      <c r="O77" s="3071" t="str">
        <f t="shared" ref="O77:O140" si="7">IF(N77="","",IF(N77&lt;=0.5,"Low",IF(N77&lt;=1.5,"Medium",IF(N77&gt;1.5,"High",""))))</f>
        <v/>
      </c>
      <c r="P77" s="3071"/>
      <c r="Q77" s="3071"/>
      <c r="R77" s="3071" t="str">
        <f t="shared" ref="R77:R140" si="8">IF(OR(P77="Very high",Q77="Very high"),"Very high",IF(OR(P77="High",Q77="High"),"High",IF(OR(P77="Medium",Q77="Medium"),"Medium",IF(OR(P77="Low",Q77="Low"),"Low",""))))</f>
        <v/>
      </c>
      <c r="S77" s="3071"/>
      <c r="T77" s="3071"/>
      <c r="U77" s="3071" t="str">
        <f t="shared" ref="U77:U140" si="9">IF(OR(S77="Very high",T77="Very high"),"Very high",IF(OR(S77="High",T77="High"),"High",IF(OR(S77="Medium",T77="Medium"),"Medium",IF(OR(S77="Low",T77="Low"),"Low",""))))</f>
        <v/>
      </c>
      <c r="V77" s="3071" t="str">
        <f t="shared" ref="V77:V140" si="10">IF(R77="Very high", "Very high", IF(OR(O77="High",R77="High",U77="High"),"High",IF(OR(O77="Medium",R77="Medium",U77="Medium"),"Medium",IF(OR(O77="Low",R77="Low",U77="Low"),"Low",""))))</f>
        <v/>
      </c>
    </row>
    <row r="78" spans="1:22" s="3038" customFormat="1" ht="12.75">
      <c r="A78" s="3067" t="str">
        <f t="shared" si="0"/>
        <v/>
      </c>
      <c r="B78" s="3068"/>
      <c r="C78" s="3072"/>
      <c r="D78" s="3072"/>
      <c r="E78" s="3069"/>
      <c r="F78" s="3069"/>
      <c r="G78" s="3069"/>
      <c r="H78" s="3070"/>
      <c r="I78" s="3069"/>
      <c r="J78" s="3069"/>
      <c r="K78" s="3069"/>
      <c r="L78" s="3069"/>
      <c r="M78" s="3069"/>
      <c r="N78" s="3070" t="str">
        <f t="shared" si="6"/>
        <v/>
      </c>
      <c r="O78" s="3071" t="str">
        <f t="shared" si="7"/>
        <v/>
      </c>
      <c r="P78" s="3071"/>
      <c r="Q78" s="3071"/>
      <c r="R78" s="3071" t="str">
        <f t="shared" si="8"/>
        <v/>
      </c>
      <c r="S78" s="3071"/>
      <c r="T78" s="3071"/>
      <c r="U78" s="3071" t="str">
        <f t="shared" si="9"/>
        <v/>
      </c>
      <c r="V78" s="3071" t="str">
        <f t="shared" si="10"/>
        <v/>
      </c>
    </row>
    <row r="79" spans="1:22" s="3038" customFormat="1" ht="12.75">
      <c r="A79" s="3067" t="str">
        <f t="shared" ref="A79:A142" si="11">CONCATENATE(C79,D79)</f>
        <v/>
      </c>
      <c r="B79" s="3072"/>
      <c r="C79" s="3072"/>
      <c r="D79" s="3072"/>
      <c r="E79" s="3069"/>
      <c r="F79" s="3069"/>
      <c r="G79" s="3069"/>
      <c r="H79" s="3070"/>
      <c r="I79" s="3069"/>
      <c r="J79" s="3069"/>
      <c r="K79" s="3069"/>
      <c r="L79" s="3069"/>
      <c r="M79" s="3069"/>
      <c r="N79" s="3070" t="str">
        <f t="shared" si="6"/>
        <v/>
      </c>
      <c r="O79" s="3071" t="str">
        <f t="shared" si="7"/>
        <v/>
      </c>
      <c r="P79" s="3071"/>
      <c r="Q79" s="3071"/>
      <c r="R79" s="3071" t="str">
        <f t="shared" si="8"/>
        <v/>
      </c>
      <c r="S79" s="3071"/>
      <c r="T79" s="3071"/>
      <c r="U79" s="3071" t="str">
        <f t="shared" si="9"/>
        <v/>
      </c>
      <c r="V79" s="3071" t="str">
        <f t="shared" si="10"/>
        <v/>
      </c>
    </row>
    <row r="80" spans="1:22" s="3038" customFormat="1" ht="12.75">
      <c r="A80" s="3067" t="str">
        <f t="shared" si="11"/>
        <v/>
      </c>
      <c r="B80" s="3068"/>
      <c r="C80" s="3072"/>
      <c r="D80" s="3072"/>
      <c r="E80" s="3069"/>
      <c r="F80" s="3069"/>
      <c r="G80" s="3069"/>
      <c r="H80" s="3070"/>
      <c r="I80" s="3069"/>
      <c r="J80" s="3069"/>
      <c r="K80" s="3069"/>
      <c r="L80" s="3069"/>
      <c r="M80" s="3069"/>
      <c r="N80" s="3070" t="str">
        <f t="shared" si="6"/>
        <v/>
      </c>
      <c r="O80" s="3071" t="str">
        <f t="shared" si="7"/>
        <v/>
      </c>
      <c r="P80" s="3071"/>
      <c r="Q80" s="3071"/>
      <c r="R80" s="3071" t="str">
        <f t="shared" si="8"/>
        <v/>
      </c>
      <c r="S80" s="3071"/>
      <c r="T80" s="3071"/>
      <c r="U80" s="3071" t="str">
        <f t="shared" si="9"/>
        <v/>
      </c>
      <c r="V80" s="3071" t="str">
        <f t="shared" si="10"/>
        <v/>
      </c>
    </row>
    <row r="81" spans="1:22" s="3038" customFormat="1" ht="12.75">
      <c r="A81" s="3067" t="str">
        <f t="shared" si="11"/>
        <v/>
      </c>
      <c r="B81" s="3072"/>
      <c r="C81" s="3072"/>
      <c r="D81" s="3072"/>
      <c r="E81" s="3069"/>
      <c r="F81" s="3069"/>
      <c r="G81" s="3069"/>
      <c r="H81" s="3070"/>
      <c r="I81" s="3069"/>
      <c r="J81" s="3069"/>
      <c r="K81" s="3069"/>
      <c r="L81" s="3069"/>
      <c r="M81" s="3069"/>
      <c r="N81" s="3070" t="str">
        <f t="shared" si="6"/>
        <v/>
      </c>
      <c r="O81" s="3071" t="str">
        <f t="shared" si="7"/>
        <v/>
      </c>
      <c r="P81" s="3071"/>
      <c r="Q81" s="3071"/>
      <c r="R81" s="3071" t="str">
        <f t="shared" si="8"/>
        <v/>
      </c>
      <c r="S81" s="3071"/>
      <c r="T81" s="3071"/>
      <c r="U81" s="3071" t="str">
        <f t="shared" si="9"/>
        <v/>
      </c>
      <c r="V81" s="3071" t="str">
        <f t="shared" si="10"/>
        <v/>
      </c>
    </row>
    <row r="82" spans="1:22" s="3038" customFormat="1" ht="12.75">
      <c r="A82" s="3067" t="str">
        <f t="shared" si="11"/>
        <v/>
      </c>
      <c r="B82" s="3068"/>
      <c r="C82" s="3072"/>
      <c r="D82" s="3072"/>
      <c r="E82" s="3069"/>
      <c r="F82" s="3069"/>
      <c r="G82" s="3069"/>
      <c r="H82" s="3070"/>
      <c r="I82" s="3069"/>
      <c r="J82" s="3069"/>
      <c r="K82" s="3069"/>
      <c r="L82" s="3069"/>
      <c r="M82" s="3069"/>
      <c r="N82" s="3070" t="str">
        <f t="shared" si="6"/>
        <v/>
      </c>
      <c r="O82" s="3071" t="str">
        <f t="shared" si="7"/>
        <v/>
      </c>
      <c r="P82" s="3071"/>
      <c r="Q82" s="3071"/>
      <c r="R82" s="3071" t="str">
        <f t="shared" si="8"/>
        <v/>
      </c>
      <c r="S82" s="3071"/>
      <c r="T82" s="3071"/>
      <c r="U82" s="3071" t="str">
        <f t="shared" si="9"/>
        <v/>
      </c>
      <c r="V82" s="3071" t="str">
        <f t="shared" si="10"/>
        <v/>
      </c>
    </row>
    <row r="83" spans="1:22" s="3038" customFormat="1" ht="12.75">
      <c r="A83" s="3067" t="str">
        <f t="shared" si="11"/>
        <v/>
      </c>
      <c r="B83" s="3072"/>
      <c r="C83" s="3072"/>
      <c r="D83" s="3072"/>
      <c r="E83" s="3069"/>
      <c r="F83" s="3069"/>
      <c r="G83" s="3069"/>
      <c r="H83" s="3070"/>
      <c r="I83" s="3069"/>
      <c r="J83" s="3069"/>
      <c r="K83" s="3069"/>
      <c r="L83" s="3069"/>
      <c r="M83" s="3069"/>
      <c r="N83" s="3070" t="str">
        <f t="shared" si="6"/>
        <v/>
      </c>
      <c r="O83" s="3071" t="str">
        <f t="shared" si="7"/>
        <v/>
      </c>
      <c r="P83" s="3071"/>
      <c r="Q83" s="3071"/>
      <c r="R83" s="3071" t="str">
        <f t="shared" si="8"/>
        <v/>
      </c>
      <c r="S83" s="3071"/>
      <c r="T83" s="3071"/>
      <c r="U83" s="3071" t="str">
        <f t="shared" si="9"/>
        <v/>
      </c>
      <c r="V83" s="3071" t="str">
        <f t="shared" si="10"/>
        <v/>
      </c>
    </row>
    <row r="84" spans="1:22" s="3038" customFormat="1" ht="12.75">
      <c r="A84" s="3067" t="str">
        <f t="shared" si="11"/>
        <v/>
      </c>
      <c r="B84" s="3068"/>
      <c r="C84" s="3072"/>
      <c r="D84" s="3072"/>
      <c r="E84" s="3069"/>
      <c r="F84" s="3069"/>
      <c r="G84" s="3069"/>
      <c r="H84" s="3070"/>
      <c r="I84" s="3069"/>
      <c r="J84" s="3069"/>
      <c r="K84" s="3069"/>
      <c r="L84" s="3069"/>
      <c r="M84" s="3069"/>
      <c r="N84" s="3070" t="str">
        <f t="shared" si="6"/>
        <v/>
      </c>
      <c r="O84" s="3071" t="str">
        <f t="shared" si="7"/>
        <v/>
      </c>
      <c r="P84" s="3071"/>
      <c r="Q84" s="3071"/>
      <c r="R84" s="3071" t="str">
        <f t="shared" si="8"/>
        <v/>
      </c>
      <c r="S84" s="3071"/>
      <c r="T84" s="3071"/>
      <c r="U84" s="3071" t="str">
        <f t="shared" si="9"/>
        <v/>
      </c>
      <c r="V84" s="3071" t="str">
        <f t="shared" si="10"/>
        <v/>
      </c>
    </row>
    <row r="85" spans="1:22" s="3038" customFormat="1" ht="12.75">
      <c r="A85" s="3067" t="str">
        <f t="shared" si="11"/>
        <v/>
      </c>
      <c r="B85" s="3072"/>
      <c r="C85" s="3072"/>
      <c r="D85" s="3072"/>
      <c r="E85" s="3069"/>
      <c r="F85" s="3069"/>
      <c r="G85" s="3069"/>
      <c r="H85" s="3070"/>
      <c r="I85" s="3069"/>
      <c r="J85" s="3069"/>
      <c r="K85" s="3069"/>
      <c r="L85" s="3069"/>
      <c r="M85" s="3069"/>
      <c r="N85" s="3070" t="str">
        <f t="shared" si="6"/>
        <v/>
      </c>
      <c r="O85" s="3071" t="str">
        <f t="shared" si="7"/>
        <v/>
      </c>
      <c r="P85" s="3071"/>
      <c r="Q85" s="3071"/>
      <c r="R85" s="3071" t="str">
        <f t="shared" si="8"/>
        <v/>
      </c>
      <c r="S85" s="3071"/>
      <c r="T85" s="3071"/>
      <c r="U85" s="3071" t="str">
        <f t="shared" si="9"/>
        <v/>
      </c>
      <c r="V85" s="3071" t="str">
        <f t="shared" si="10"/>
        <v/>
      </c>
    </row>
    <row r="86" spans="1:22" s="3038" customFormat="1" ht="12.75">
      <c r="A86" s="3067" t="str">
        <f t="shared" si="11"/>
        <v/>
      </c>
      <c r="B86" s="3068"/>
      <c r="C86" s="3072"/>
      <c r="D86" s="3072"/>
      <c r="E86" s="3069"/>
      <c r="F86" s="3069"/>
      <c r="G86" s="3069"/>
      <c r="H86" s="3070"/>
      <c r="I86" s="3069"/>
      <c r="J86" s="3069"/>
      <c r="K86" s="3069"/>
      <c r="L86" s="3069"/>
      <c r="M86" s="3069"/>
      <c r="N86" s="3070" t="str">
        <f t="shared" si="6"/>
        <v/>
      </c>
      <c r="O86" s="3071" t="str">
        <f t="shared" si="7"/>
        <v/>
      </c>
      <c r="P86" s="3071"/>
      <c r="Q86" s="3071"/>
      <c r="R86" s="3071" t="str">
        <f t="shared" si="8"/>
        <v/>
      </c>
      <c r="S86" s="3071"/>
      <c r="T86" s="3071"/>
      <c r="U86" s="3071" t="str">
        <f t="shared" si="9"/>
        <v/>
      </c>
      <c r="V86" s="3071" t="str">
        <f t="shared" si="10"/>
        <v/>
      </c>
    </row>
    <row r="87" spans="1:22" s="3038" customFormat="1" ht="12.75">
      <c r="A87" s="3067" t="str">
        <f t="shared" si="11"/>
        <v/>
      </c>
      <c r="B87" s="3072"/>
      <c r="C87" s="3072"/>
      <c r="D87" s="3072"/>
      <c r="E87" s="3069"/>
      <c r="F87" s="3069"/>
      <c r="G87" s="3069"/>
      <c r="H87" s="3070"/>
      <c r="I87" s="3069"/>
      <c r="J87" s="3069"/>
      <c r="K87" s="3069"/>
      <c r="L87" s="3069"/>
      <c r="M87" s="3069"/>
      <c r="N87" s="3070" t="str">
        <f t="shared" si="6"/>
        <v/>
      </c>
      <c r="O87" s="3071" t="str">
        <f t="shared" si="7"/>
        <v/>
      </c>
      <c r="P87" s="3071"/>
      <c r="Q87" s="3071"/>
      <c r="R87" s="3071" t="str">
        <f t="shared" si="8"/>
        <v/>
      </c>
      <c r="S87" s="3071"/>
      <c r="T87" s="3071"/>
      <c r="U87" s="3071" t="str">
        <f t="shared" si="9"/>
        <v/>
      </c>
      <c r="V87" s="3071" t="str">
        <f t="shared" si="10"/>
        <v/>
      </c>
    </row>
    <row r="88" spans="1:22" s="3038" customFormat="1" ht="12.75">
      <c r="A88" s="3067" t="str">
        <f t="shared" si="11"/>
        <v/>
      </c>
      <c r="B88" s="3068"/>
      <c r="C88" s="3072"/>
      <c r="D88" s="3072"/>
      <c r="E88" s="3069"/>
      <c r="F88" s="3069"/>
      <c r="G88" s="3069"/>
      <c r="H88" s="3070"/>
      <c r="I88" s="3069"/>
      <c r="J88" s="3069"/>
      <c r="K88" s="3069"/>
      <c r="L88" s="3069"/>
      <c r="M88" s="3069"/>
      <c r="N88" s="3070" t="str">
        <f t="shared" si="6"/>
        <v/>
      </c>
      <c r="O88" s="3071" t="str">
        <f t="shared" si="7"/>
        <v/>
      </c>
      <c r="P88" s="3071"/>
      <c r="Q88" s="3071"/>
      <c r="R88" s="3071" t="str">
        <f t="shared" si="8"/>
        <v/>
      </c>
      <c r="S88" s="3071"/>
      <c r="T88" s="3071"/>
      <c r="U88" s="3071" t="str">
        <f t="shared" si="9"/>
        <v/>
      </c>
      <c r="V88" s="3071" t="str">
        <f t="shared" si="10"/>
        <v/>
      </c>
    </row>
    <row r="89" spans="1:22" s="3038" customFormat="1" ht="12.75">
      <c r="A89" s="3067" t="str">
        <f t="shared" si="11"/>
        <v/>
      </c>
      <c r="B89" s="3072"/>
      <c r="C89" s="3072"/>
      <c r="D89" s="3072"/>
      <c r="E89" s="3069"/>
      <c r="F89" s="3069"/>
      <c r="G89" s="3069"/>
      <c r="H89" s="3070"/>
      <c r="I89" s="3069"/>
      <c r="J89" s="3069"/>
      <c r="K89" s="3069"/>
      <c r="L89" s="3069"/>
      <c r="M89" s="3069"/>
      <c r="N89" s="3070" t="str">
        <f t="shared" si="6"/>
        <v/>
      </c>
      <c r="O89" s="3071" t="str">
        <f t="shared" si="7"/>
        <v/>
      </c>
      <c r="P89" s="3071"/>
      <c r="Q89" s="3071"/>
      <c r="R89" s="3071" t="str">
        <f t="shared" si="8"/>
        <v/>
      </c>
      <c r="S89" s="3071"/>
      <c r="T89" s="3071"/>
      <c r="U89" s="3071" t="str">
        <f t="shared" si="9"/>
        <v/>
      </c>
      <c r="V89" s="3071" t="str">
        <f t="shared" si="10"/>
        <v/>
      </c>
    </row>
    <row r="90" spans="1:22" s="3038" customFormat="1" ht="12.75">
      <c r="A90" s="3067" t="str">
        <f t="shared" si="11"/>
        <v/>
      </c>
      <c r="B90" s="3068"/>
      <c r="C90" s="3072"/>
      <c r="D90" s="3072"/>
      <c r="E90" s="3069"/>
      <c r="F90" s="3069"/>
      <c r="G90" s="3069"/>
      <c r="H90" s="3070"/>
      <c r="I90" s="3069"/>
      <c r="J90" s="3069"/>
      <c r="K90" s="3069"/>
      <c r="L90" s="3069"/>
      <c r="M90" s="3069"/>
      <c r="N90" s="3070" t="str">
        <f t="shared" si="6"/>
        <v/>
      </c>
      <c r="O90" s="3071" t="str">
        <f t="shared" si="7"/>
        <v/>
      </c>
      <c r="P90" s="3071"/>
      <c r="Q90" s="3071"/>
      <c r="R90" s="3071" t="str">
        <f t="shared" si="8"/>
        <v/>
      </c>
      <c r="S90" s="3071"/>
      <c r="T90" s="3071"/>
      <c r="U90" s="3071" t="str">
        <f t="shared" si="9"/>
        <v/>
      </c>
      <c r="V90" s="3071" t="str">
        <f t="shared" si="10"/>
        <v/>
      </c>
    </row>
    <row r="91" spans="1:22" s="3038" customFormat="1" ht="12.75">
      <c r="A91" s="3067" t="str">
        <f t="shared" si="11"/>
        <v/>
      </c>
      <c r="B91" s="3072"/>
      <c r="C91" s="3072"/>
      <c r="D91" s="3072"/>
      <c r="E91" s="3069"/>
      <c r="F91" s="3069"/>
      <c r="G91" s="3069"/>
      <c r="H91" s="3070"/>
      <c r="I91" s="3069"/>
      <c r="J91" s="3069"/>
      <c r="K91" s="3069"/>
      <c r="L91" s="3069"/>
      <c r="M91" s="3069"/>
      <c r="N91" s="3070" t="str">
        <f t="shared" si="6"/>
        <v/>
      </c>
      <c r="O91" s="3071" t="str">
        <f t="shared" si="7"/>
        <v/>
      </c>
      <c r="P91" s="3071"/>
      <c r="Q91" s="3071"/>
      <c r="R91" s="3071" t="str">
        <f t="shared" si="8"/>
        <v/>
      </c>
      <c r="S91" s="3071"/>
      <c r="T91" s="3071"/>
      <c r="U91" s="3071" t="str">
        <f t="shared" si="9"/>
        <v/>
      </c>
      <c r="V91" s="3071" t="str">
        <f t="shared" si="10"/>
        <v/>
      </c>
    </row>
    <row r="92" spans="1:22" s="3038" customFormat="1" ht="12.75">
      <c r="A92" s="3067" t="str">
        <f t="shared" si="11"/>
        <v/>
      </c>
      <c r="B92" s="3068"/>
      <c r="C92" s="3072"/>
      <c r="D92" s="3072"/>
      <c r="E92" s="3069"/>
      <c r="F92" s="3069"/>
      <c r="G92" s="3069"/>
      <c r="H92" s="3070"/>
      <c r="I92" s="3069"/>
      <c r="J92" s="3069"/>
      <c r="K92" s="3069"/>
      <c r="L92" s="3069"/>
      <c r="M92" s="3069"/>
      <c r="N92" s="3070" t="str">
        <f t="shared" si="6"/>
        <v/>
      </c>
      <c r="O92" s="3071" t="str">
        <f t="shared" si="7"/>
        <v/>
      </c>
      <c r="P92" s="3071"/>
      <c r="Q92" s="3071"/>
      <c r="R92" s="3071" t="str">
        <f t="shared" si="8"/>
        <v/>
      </c>
      <c r="S92" s="3071"/>
      <c r="T92" s="3071"/>
      <c r="U92" s="3071" t="str">
        <f t="shared" si="9"/>
        <v/>
      </c>
      <c r="V92" s="3071" t="str">
        <f t="shared" si="10"/>
        <v/>
      </c>
    </row>
    <row r="93" spans="1:22" s="3038" customFormat="1" ht="12.75">
      <c r="A93" s="3067" t="str">
        <f t="shared" si="11"/>
        <v/>
      </c>
      <c r="B93" s="3072"/>
      <c r="C93" s="3072"/>
      <c r="D93" s="3072"/>
      <c r="E93" s="3069"/>
      <c r="F93" s="3069"/>
      <c r="G93" s="3069"/>
      <c r="H93" s="3070"/>
      <c r="I93" s="3069"/>
      <c r="J93" s="3069"/>
      <c r="K93" s="3069"/>
      <c r="L93" s="3069"/>
      <c r="M93" s="3069"/>
      <c r="N93" s="3070" t="str">
        <f t="shared" si="6"/>
        <v/>
      </c>
      <c r="O93" s="3071" t="str">
        <f t="shared" si="7"/>
        <v/>
      </c>
      <c r="P93" s="3071"/>
      <c r="Q93" s="3071"/>
      <c r="R93" s="3071" t="str">
        <f t="shared" si="8"/>
        <v/>
      </c>
      <c r="S93" s="3071"/>
      <c r="T93" s="3071"/>
      <c r="U93" s="3071" t="str">
        <f t="shared" si="9"/>
        <v/>
      </c>
      <c r="V93" s="3071" t="str">
        <f t="shared" si="10"/>
        <v/>
      </c>
    </row>
    <row r="94" spans="1:22" s="3038" customFormat="1" ht="12.75">
      <c r="A94" s="3067" t="str">
        <f t="shared" si="11"/>
        <v/>
      </c>
      <c r="B94" s="3068"/>
      <c r="C94" s="3072"/>
      <c r="D94" s="3072"/>
      <c r="E94" s="3069"/>
      <c r="F94" s="3069"/>
      <c r="G94" s="3069"/>
      <c r="H94" s="3070"/>
      <c r="I94" s="3069"/>
      <c r="J94" s="3069"/>
      <c r="K94" s="3069"/>
      <c r="L94" s="3069"/>
      <c r="M94" s="3069"/>
      <c r="N94" s="3070" t="str">
        <f t="shared" si="6"/>
        <v/>
      </c>
      <c r="O94" s="3071" t="str">
        <f t="shared" si="7"/>
        <v/>
      </c>
      <c r="P94" s="3071"/>
      <c r="Q94" s="3071"/>
      <c r="R94" s="3071" t="str">
        <f t="shared" si="8"/>
        <v/>
      </c>
      <c r="S94" s="3071"/>
      <c r="T94" s="3071"/>
      <c r="U94" s="3071" t="str">
        <f t="shared" si="9"/>
        <v/>
      </c>
      <c r="V94" s="3071" t="str">
        <f t="shared" si="10"/>
        <v/>
      </c>
    </row>
    <row r="95" spans="1:22" s="3038" customFormat="1" ht="12.75">
      <c r="A95" s="3067" t="str">
        <f t="shared" si="11"/>
        <v/>
      </c>
      <c r="B95" s="3072"/>
      <c r="C95" s="3072"/>
      <c r="D95" s="3072"/>
      <c r="E95" s="3069"/>
      <c r="F95" s="3069"/>
      <c r="G95" s="3069"/>
      <c r="H95" s="3070"/>
      <c r="I95" s="3069"/>
      <c r="J95" s="3069"/>
      <c r="K95" s="3069"/>
      <c r="L95" s="3069"/>
      <c r="M95" s="3069"/>
      <c r="N95" s="3070" t="str">
        <f t="shared" si="6"/>
        <v/>
      </c>
      <c r="O95" s="3071" t="str">
        <f t="shared" si="7"/>
        <v/>
      </c>
      <c r="P95" s="3071"/>
      <c r="Q95" s="3071"/>
      <c r="R95" s="3071" t="str">
        <f t="shared" si="8"/>
        <v/>
      </c>
      <c r="S95" s="3071"/>
      <c r="T95" s="3071"/>
      <c r="U95" s="3071" t="str">
        <f t="shared" si="9"/>
        <v/>
      </c>
      <c r="V95" s="3071" t="str">
        <f t="shared" si="10"/>
        <v/>
      </c>
    </row>
    <row r="96" spans="1:22" s="3038" customFormat="1" ht="12.75">
      <c r="A96" s="3067" t="str">
        <f t="shared" si="11"/>
        <v/>
      </c>
      <c r="B96" s="3068"/>
      <c r="C96" s="3072"/>
      <c r="D96" s="3072"/>
      <c r="E96" s="3069"/>
      <c r="F96" s="3069"/>
      <c r="G96" s="3069"/>
      <c r="H96" s="3070"/>
      <c r="I96" s="3069"/>
      <c r="J96" s="3069"/>
      <c r="K96" s="3069"/>
      <c r="L96" s="3069"/>
      <c r="M96" s="3069"/>
      <c r="N96" s="3070" t="str">
        <f t="shared" si="6"/>
        <v/>
      </c>
      <c r="O96" s="3071" t="str">
        <f t="shared" si="7"/>
        <v/>
      </c>
      <c r="P96" s="3071"/>
      <c r="Q96" s="3071"/>
      <c r="R96" s="3071" t="str">
        <f t="shared" si="8"/>
        <v/>
      </c>
      <c r="S96" s="3071"/>
      <c r="T96" s="3071"/>
      <c r="U96" s="3071" t="str">
        <f t="shared" si="9"/>
        <v/>
      </c>
      <c r="V96" s="3071" t="str">
        <f t="shared" si="10"/>
        <v/>
      </c>
    </row>
    <row r="97" spans="1:22" s="3038" customFormat="1" ht="12.75">
      <c r="A97" s="3067" t="str">
        <f t="shared" si="11"/>
        <v/>
      </c>
      <c r="B97" s="3072"/>
      <c r="C97" s="3072"/>
      <c r="D97" s="3072"/>
      <c r="E97" s="3069"/>
      <c r="F97" s="3069"/>
      <c r="G97" s="3069"/>
      <c r="H97" s="3070"/>
      <c r="I97" s="3069"/>
      <c r="J97" s="3069"/>
      <c r="K97" s="3069"/>
      <c r="L97" s="3069"/>
      <c r="M97" s="3069"/>
      <c r="N97" s="3070" t="str">
        <f t="shared" si="6"/>
        <v/>
      </c>
      <c r="O97" s="3071" t="str">
        <f t="shared" si="7"/>
        <v/>
      </c>
      <c r="P97" s="3071"/>
      <c r="Q97" s="3071"/>
      <c r="R97" s="3071" t="str">
        <f t="shared" si="8"/>
        <v/>
      </c>
      <c r="S97" s="3071"/>
      <c r="T97" s="3071"/>
      <c r="U97" s="3071" t="str">
        <f t="shared" si="9"/>
        <v/>
      </c>
      <c r="V97" s="3071" t="str">
        <f t="shared" si="10"/>
        <v/>
      </c>
    </row>
    <row r="98" spans="1:22" s="3038" customFormat="1" ht="12.75">
      <c r="A98" s="3067" t="str">
        <f t="shared" si="11"/>
        <v/>
      </c>
      <c r="B98" s="3068"/>
      <c r="C98" s="3072"/>
      <c r="D98" s="3072"/>
      <c r="E98" s="3069"/>
      <c r="F98" s="3069"/>
      <c r="G98" s="3069"/>
      <c r="H98" s="3070"/>
      <c r="I98" s="3069"/>
      <c r="J98" s="3069"/>
      <c r="K98" s="3069"/>
      <c r="L98" s="3069"/>
      <c r="M98" s="3069"/>
      <c r="N98" s="3070" t="str">
        <f t="shared" si="6"/>
        <v/>
      </c>
      <c r="O98" s="3071" t="str">
        <f t="shared" si="7"/>
        <v/>
      </c>
      <c r="P98" s="3071"/>
      <c r="Q98" s="3071"/>
      <c r="R98" s="3071" t="str">
        <f t="shared" si="8"/>
        <v/>
      </c>
      <c r="S98" s="3071"/>
      <c r="T98" s="3071"/>
      <c r="U98" s="3071" t="str">
        <f t="shared" si="9"/>
        <v/>
      </c>
      <c r="V98" s="3071" t="str">
        <f t="shared" si="10"/>
        <v/>
      </c>
    </row>
    <row r="99" spans="1:22" s="3038" customFormat="1" ht="12.75">
      <c r="A99" s="3067" t="str">
        <f t="shared" si="11"/>
        <v/>
      </c>
      <c r="B99" s="3072"/>
      <c r="C99" s="3072"/>
      <c r="D99" s="3072"/>
      <c r="E99" s="3069"/>
      <c r="F99" s="3069"/>
      <c r="G99" s="3069"/>
      <c r="H99" s="3070"/>
      <c r="I99" s="3069"/>
      <c r="J99" s="3069"/>
      <c r="K99" s="3069"/>
      <c r="L99" s="3069"/>
      <c r="M99" s="3069"/>
      <c r="N99" s="3070" t="str">
        <f t="shared" si="6"/>
        <v/>
      </c>
      <c r="O99" s="3071" t="str">
        <f t="shared" si="7"/>
        <v/>
      </c>
      <c r="P99" s="3071"/>
      <c r="Q99" s="3071"/>
      <c r="R99" s="3071" t="str">
        <f t="shared" si="8"/>
        <v/>
      </c>
      <c r="S99" s="3071"/>
      <c r="T99" s="3071"/>
      <c r="U99" s="3071" t="str">
        <f t="shared" si="9"/>
        <v/>
      </c>
      <c r="V99" s="3071" t="str">
        <f t="shared" si="10"/>
        <v/>
      </c>
    </row>
    <row r="100" spans="1:22" s="3038" customFormat="1" ht="12.75">
      <c r="A100" s="3067" t="str">
        <f t="shared" si="11"/>
        <v/>
      </c>
      <c r="B100" s="3068"/>
      <c r="C100" s="3072"/>
      <c r="D100" s="3072"/>
      <c r="E100" s="3069"/>
      <c r="F100" s="3069"/>
      <c r="G100" s="3069"/>
      <c r="H100" s="3070"/>
      <c r="I100" s="3069"/>
      <c r="J100" s="3069"/>
      <c r="K100" s="3069"/>
      <c r="L100" s="3069"/>
      <c r="M100" s="3069"/>
      <c r="N100" s="3070" t="str">
        <f t="shared" si="6"/>
        <v/>
      </c>
      <c r="O100" s="3071" t="str">
        <f t="shared" si="7"/>
        <v/>
      </c>
      <c r="P100" s="3071"/>
      <c r="Q100" s="3071"/>
      <c r="R100" s="3071" t="str">
        <f t="shared" si="8"/>
        <v/>
      </c>
      <c r="S100" s="3071"/>
      <c r="T100" s="3071"/>
      <c r="U100" s="3071" t="str">
        <f t="shared" si="9"/>
        <v/>
      </c>
      <c r="V100" s="3071" t="str">
        <f t="shared" si="10"/>
        <v/>
      </c>
    </row>
    <row r="101" spans="1:22" s="3038" customFormat="1" ht="12.75">
      <c r="A101" s="3067" t="str">
        <f t="shared" si="11"/>
        <v/>
      </c>
      <c r="B101" s="3072"/>
      <c r="C101" s="3072"/>
      <c r="D101" s="3072"/>
      <c r="E101" s="3069"/>
      <c r="F101" s="3069"/>
      <c r="G101" s="3069"/>
      <c r="H101" s="3070"/>
      <c r="I101" s="3069"/>
      <c r="J101" s="3069"/>
      <c r="K101" s="3069"/>
      <c r="L101" s="3069"/>
      <c r="M101" s="3069"/>
      <c r="N101" s="3070" t="str">
        <f t="shared" si="6"/>
        <v/>
      </c>
      <c r="O101" s="3071" t="str">
        <f t="shared" si="7"/>
        <v/>
      </c>
      <c r="P101" s="3071"/>
      <c r="Q101" s="3071"/>
      <c r="R101" s="3071" t="str">
        <f t="shared" si="8"/>
        <v/>
      </c>
      <c r="S101" s="3071"/>
      <c r="T101" s="3071"/>
      <c r="U101" s="3071" t="str">
        <f t="shared" si="9"/>
        <v/>
      </c>
      <c r="V101" s="3071" t="str">
        <f t="shared" si="10"/>
        <v/>
      </c>
    </row>
    <row r="102" spans="1:22" s="3038" customFormat="1" ht="12.75">
      <c r="A102" s="3067" t="str">
        <f t="shared" si="11"/>
        <v/>
      </c>
      <c r="B102" s="3068"/>
      <c r="C102" s="3072"/>
      <c r="D102" s="3072"/>
      <c r="E102" s="3069"/>
      <c r="F102" s="3069"/>
      <c r="G102" s="3069"/>
      <c r="H102" s="3070"/>
      <c r="I102" s="3069"/>
      <c r="J102" s="3069"/>
      <c r="K102" s="3069"/>
      <c r="L102" s="3069"/>
      <c r="M102" s="3069"/>
      <c r="N102" s="3070" t="str">
        <f t="shared" si="6"/>
        <v/>
      </c>
      <c r="O102" s="3071" t="str">
        <f t="shared" si="7"/>
        <v/>
      </c>
      <c r="P102" s="3071"/>
      <c r="Q102" s="3071"/>
      <c r="R102" s="3071" t="str">
        <f t="shared" si="8"/>
        <v/>
      </c>
      <c r="S102" s="3071"/>
      <c r="T102" s="3071"/>
      <c r="U102" s="3071" t="str">
        <f t="shared" si="9"/>
        <v/>
      </c>
      <c r="V102" s="3071" t="str">
        <f t="shared" si="10"/>
        <v/>
      </c>
    </row>
    <row r="103" spans="1:22" s="3038" customFormat="1" ht="12.75">
      <c r="A103" s="3067" t="str">
        <f t="shared" si="11"/>
        <v/>
      </c>
      <c r="B103" s="3072"/>
      <c r="C103" s="3072"/>
      <c r="D103" s="3072"/>
      <c r="E103" s="3069"/>
      <c r="F103" s="3069"/>
      <c r="G103" s="3069"/>
      <c r="H103" s="3070"/>
      <c r="I103" s="3069"/>
      <c r="J103" s="3069"/>
      <c r="K103" s="3069"/>
      <c r="L103" s="3069"/>
      <c r="M103" s="3069"/>
      <c r="N103" s="3070" t="str">
        <f t="shared" si="6"/>
        <v/>
      </c>
      <c r="O103" s="3071" t="str">
        <f t="shared" si="7"/>
        <v/>
      </c>
      <c r="P103" s="3071"/>
      <c r="Q103" s="3071"/>
      <c r="R103" s="3071" t="str">
        <f t="shared" si="8"/>
        <v/>
      </c>
      <c r="S103" s="3071"/>
      <c r="T103" s="3071"/>
      <c r="U103" s="3071" t="str">
        <f t="shared" si="9"/>
        <v/>
      </c>
      <c r="V103" s="3071" t="str">
        <f t="shared" si="10"/>
        <v/>
      </c>
    </row>
    <row r="104" spans="1:22" s="3038" customFormat="1" ht="12.75">
      <c r="A104" s="3067" t="str">
        <f t="shared" si="11"/>
        <v/>
      </c>
      <c r="B104" s="3068"/>
      <c r="C104" s="3072"/>
      <c r="D104" s="3072"/>
      <c r="E104" s="3069"/>
      <c r="F104" s="3069"/>
      <c r="G104" s="3069"/>
      <c r="H104" s="3070"/>
      <c r="I104" s="3069"/>
      <c r="J104" s="3069"/>
      <c r="K104" s="3069"/>
      <c r="L104" s="3069"/>
      <c r="M104" s="3069"/>
      <c r="N104" s="3070" t="str">
        <f t="shared" si="6"/>
        <v/>
      </c>
      <c r="O104" s="3071" t="str">
        <f t="shared" si="7"/>
        <v/>
      </c>
      <c r="P104" s="3071"/>
      <c r="Q104" s="3071"/>
      <c r="R104" s="3071" t="str">
        <f t="shared" si="8"/>
        <v/>
      </c>
      <c r="S104" s="3071"/>
      <c r="T104" s="3071"/>
      <c r="U104" s="3071" t="str">
        <f t="shared" si="9"/>
        <v/>
      </c>
      <c r="V104" s="3071" t="str">
        <f t="shared" si="10"/>
        <v/>
      </c>
    </row>
    <row r="105" spans="1:22" s="3038" customFormat="1" ht="12.75">
      <c r="A105" s="3067" t="str">
        <f t="shared" si="11"/>
        <v/>
      </c>
      <c r="B105" s="3072"/>
      <c r="C105" s="3072"/>
      <c r="D105" s="3072"/>
      <c r="E105" s="3069"/>
      <c r="F105" s="3069"/>
      <c r="G105" s="3069"/>
      <c r="H105" s="3070"/>
      <c r="I105" s="3069"/>
      <c r="J105" s="3069"/>
      <c r="K105" s="3069"/>
      <c r="L105" s="3069"/>
      <c r="M105" s="3069"/>
      <c r="N105" s="3070" t="str">
        <f t="shared" si="6"/>
        <v/>
      </c>
      <c r="O105" s="3071" t="str">
        <f t="shared" si="7"/>
        <v/>
      </c>
      <c r="P105" s="3071"/>
      <c r="Q105" s="3071"/>
      <c r="R105" s="3071" t="str">
        <f t="shared" si="8"/>
        <v/>
      </c>
      <c r="S105" s="3071"/>
      <c r="T105" s="3071"/>
      <c r="U105" s="3071" t="str">
        <f t="shared" si="9"/>
        <v/>
      </c>
      <c r="V105" s="3071" t="str">
        <f t="shared" si="10"/>
        <v/>
      </c>
    </row>
    <row r="106" spans="1:22" s="3038" customFormat="1" ht="12.75">
      <c r="A106" s="3067" t="str">
        <f t="shared" si="11"/>
        <v/>
      </c>
      <c r="B106" s="3068"/>
      <c r="C106" s="3072"/>
      <c r="D106" s="3072"/>
      <c r="E106" s="3069"/>
      <c r="F106" s="3069"/>
      <c r="G106" s="3069"/>
      <c r="H106" s="3070"/>
      <c r="I106" s="3069"/>
      <c r="J106" s="3069"/>
      <c r="K106" s="3069"/>
      <c r="L106" s="3069"/>
      <c r="M106" s="3069"/>
      <c r="N106" s="3070" t="str">
        <f t="shared" si="6"/>
        <v/>
      </c>
      <c r="O106" s="3071" t="str">
        <f t="shared" si="7"/>
        <v/>
      </c>
      <c r="P106" s="3071"/>
      <c r="Q106" s="3071"/>
      <c r="R106" s="3071" t="str">
        <f t="shared" si="8"/>
        <v/>
      </c>
      <c r="S106" s="3071"/>
      <c r="T106" s="3071"/>
      <c r="U106" s="3071" t="str">
        <f t="shared" si="9"/>
        <v/>
      </c>
      <c r="V106" s="3071" t="str">
        <f t="shared" si="10"/>
        <v/>
      </c>
    </row>
    <row r="107" spans="1:22" s="3038" customFormat="1" ht="12.75">
      <c r="A107" s="3067" t="str">
        <f t="shared" si="11"/>
        <v/>
      </c>
      <c r="B107" s="3072"/>
      <c r="C107" s="3072"/>
      <c r="D107" s="3072"/>
      <c r="E107" s="3069"/>
      <c r="F107" s="3069"/>
      <c r="G107" s="3069"/>
      <c r="H107" s="3070"/>
      <c r="I107" s="3069"/>
      <c r="J107" s="3069"/>
      <c r="K107" s="3069"/>
      <c r="L107" s="3069"/>
      <c r="M107" s="3069"/>
      <c r="N107" s="3070" t="str">
        <f t="shared" si="6"/>
        <v/>
      </c>
      <c r="O107" s="3071" t="str">
        <f t="shared" si="7"/>
        <v/>
      </c>
      <c r="P107" s="3071"/>
      <c r="Q107" s="3071"/>
      <c r="R107" s="3071" t="str">
        <f t="shared" si="8"/>
        <v/>
      </c>
      <c r="S107" s="3071"/>
      <c r="T107" s="3071"/>
      <c r="U107" s="3071" t="str">
        <f t="shared" si="9"/>
        <v/>
      </c>
      <c r="V107" s="3071" t="str">
        <f t="shared" si="10"/>
        <v/>
      </c>
    </row>
    <row r="108" spans="1:22" s="3038" customFormat="1" ht="12.75">
      <c r="A108" s="3067" t="str">
        <f t="shared" si="11"/>
        <v/>
      </c>
      <c r="B108" s="3068"/>
      <c r="C108" s="3072"/>
      <c r="D108" s="3072"/>
      <c r="E108" s="3069"/>
      <c r="F108" s="3069"/>
      <c r="G108" s="3069"/>
      <c r="H108" s="3070"/>
      <c r="I108" s="3069"/>
      <c r="J108" s="3069"/>
      <c r="K108" s="3069"/>
      <c r="L108" s="3069"/>
      <c r="M108" s="3069"/>
      <c r="N108" s="3070" t="str">
        <f t="shared" si="6"/>
        <v/>
      </c>
      <c r="O108" s="3071" t="str">
        <f t="shared" si="7"/>
        <v/>
      </c>
      <c r="P108" s="3071"/>
      <c r="Q108" s="3071"/>
      <c r="R108" s="3071" t="str">
        <f t="shared" si="8"/>
        <v/>
      </c>
      <c r="S108" s="3071"/>
      <c r="T108" s="3071"/>
      <c r="U108" s="3071" t="str">
        <f t="shared" si="9"/>
        <v/>
      </c>
      <c r="V108" s="3071" t="str">
        <f t="shared" si="10"/>
        <v/>
      </c>
    </row>
    <row r="109" spans="1:22" s="3038" customFormat="1" ht="12.75">
      <c r="A109" s="3067" t="str">
        <f t="shared" si="11"/>
        <v/>
      </c>
      <c r="B109" s="3072"/>
      <c r="C109" s="3072"/>
      <c r="D109" s="3072"/>
      <c r="E109" s="3069"/>
      <c r="F109" s="3069"/>
      <c r="G109" s="3069"/>
      <c r="H109" s="3070"/>
      <c r="I109" s="3069"/>
      <c r="J109" s="3069"/>
      <c r="K109" s="3069"/>
      <c r="L109" s="3069"/>
      <c r="M109" s="3069"/>
      <c r="N109" s="3070" t="str">
        <f t="shared" si="6"/>
        <v/>
      </c>
      <c r="O109" s="3071" t="str">
        <f t="shared" si="7"/>
        <v/>
      </c>
      <c r="P109" s="3071"/>
      <c r="Q109" s="3071"/>
      <c r="R109" s="3071" t="str">
        <f t="shared" si="8"/>
        <v/>
      </c>
      <c r="S109" s="3071"/>
      <c r="T109" s="3071"/>
      <c r="U109" s="3071" t="str">
        <f t="shared" si="9"/>
        <v/>
      </c>
      <c r="V109" s="3071" t="str">
        <f t="shared" si="10"/>
        <v/>
      </c>
    </row>
    <row r="110" spans="1:22" s="3038" customFormat="1" ht="12.75">
      <c r="A110" s="3067" t="str">
        <f t="shared" si="11"/>
        <v/>
      </c>
      <c r="B110" s="3068"/>
      <c r="C110" s="3072"/>
      <c r="D110" s="3072"/>
      <c r="E110" s="3069"/>
      <c r="F110" s="3069"/>
      <c r="G110" s="3069"/>
      <c r="H110" s="3070"/>
      <c r="I110" s="3069"/>
      <c r="J110" s="3069"/>
      <c r="K110" s="3069"/>
      <c r="L110" s="3069"/>
      <c r="M110" s="3069"/>
      <c r="N110" s="3070" t="str">
        <f t="shared" si="6"/>
        <v/>
      </c>
      <c r="O110" s="3071" t="str">
        <f t="shared" si="7"/>
        <v/>
      </c>
      <c r="P110" s="3071"/>
      <c r="Q110" s="3071"/>
      <c r="R110" s="3071" t="str">
        <f t="shared" si="8"/>
        <v/>
      </c>
      <c r="S110" s="3071"/>
      <c r="T110" s="3071"/>
      <c r="U110" s="3071" t="str">
        <f t="shared" si="9"/>
        <v/>
      </c>
      <c r="V110" s="3071" t="str">
        <f t="shared" si="10"/>
        <v/>
      </c>
    </row>
    <row r="111" spans="1:22" s="3038" customFormat="1" ht="12.75">
      <c r="A111" s="3067" t="str">
        <f t="shared" si="11"/>
        <v/>
      </c>
      <c r="B111" s="3072"/>
      <c r="C111" s="3072"/>
      <c r="D111" s="3072"/>
      <c r="E111" s="3069"/>
      <c r="F111" s="3069"/>
      <c r="G111" s="3069"/>
      <c r="H111" s="3070"/>
      <c r="I111" s="3069"/>
      <c r="J111" s="3069"/>
      <c r="K111" s="3069"/>
      <c r="L111" s="3069"/>
      <c r="M111" s="3069"/>
      <c r="N111" s="3070" t="str">
        <f t="shared" si="6"/>
        <v/>
      </c>
      <c r="O111" s="3071" t="str">
        <f t="shared" si="7"/>
        <v/>
      </c>
      <c r="P111" s="3071"/>
      <c r="Q111" s="3071"/>
      <c r="R111" s="3071" t="str">
        <f t="shared" si="8"/>
        <v/>
      </c>
      <c r="S111" s="3071"/>
      <c r="T111" s="3071"/>
      <c r="U111" s="3071" t="str">
        <f t="shared" si="9"/>
        <v/>
      </c>
      <c r="V111" s="3071" t="str">
        <f t="shared" si="10"/>
        <v/>
      </c>
    </row>
    <row r="112" spans="1:22" s="3038" customFormat="1" ht="12.75">
      <c r="A112" s="3067" t="str">
        <f t="shared" si="11"/>
        <v/>
      </c>
      <c r="B112" s="3068"/>
      <c r="C112" s="3072"/>
      <c r="D112" s="3072"/>
      <c r="E112" s="3069"/>
      <c r="F112" s="3069"/>
      <c r="G112" s="3069"/>
      <c r="H112" s="3070"/>
      <c r="I112" s="3069"/>
      <c r="J112" s="3069"/>
      <c r="K112" s="3069"/>
      <c r="L112" s="3069"/>
      <c r="M112" s="3069"/>
      <c r="N112" s="3070" t="str">
        <f t="shared" si="6"/>
        <v/>
      </c>
      <c r="O112" s="3071" t="str">
        <f t="shared" si="7"/>
        <v/>
      </c>
      <c r="P112" s="3071"/>
      <c r="Q112" s="3071"/>
      <c r="R112" s="3071" t="str">
        <f t="shared" si="8"/>
        <v/>
      </c>
      <c r="S112" s="3071"/>
      <c r="T112" s="3071"/>
      <c r="U112" s="3071" t="str">
        <f t="shared" si="9"/>
        <v/>
      </c>
      <c r="V112" s="3071" t="str">
        <f t="shared" si="10"/>
        <v/>
      </c>
    </row>
    <row r="113" spans="1:22" s="3038" customFormat="1" ht="12.75">
      <c r="A113" s="3067" t="str">
        <f t="shared" si="11"/>
        <v/>
      </c>
      <c r="B113" s="3072"/>
      <c r="C113" s="3072"/>
      <c r="D113" s="3072"/>
      <c r="E113" s="3069"/>
      <c r="F113" s="3069"/>
      <c r="G113" s="3069"/>
      <c r="H113" s="3070"/>
      <c r="I113" s="3069"/>
      <c r="J113" s="3069"/>
      <c r="K113" s="3069"/>
      <c r="L113" s="3069"/>
      <c r="M113" s="3069"/>
      <c r="N113" s="3070" t="str">
        <f t="shared" si="6"/>
        <v/>
      </c>
      <c r="O113" s="3071" t="str">
        <f t="shared" si="7"/>
        <v/>
      </c>
      <c r="P113" s="3071"/>
      <c r="Q113" s="3071"/>
      <c r="R113" s="3071" t="str">
        <f t="shared" si="8"/>
        <v/>
      </c>
      <c r="S113" s="3071"/>
      <c r="T113" s="3071"/>
      <c r="U113" s="3071" t="str">
        <f t="shared" si="9"/>
        <v/>
      </c>
      <c r="V113" s="3071" t="str">
        <f t="shared" si="10"/>
        <v/>
      </c>
    </row>
    <row r="114" spans="1:22" s="3038" customFormat="1" ht="12.75">
      <c r="A114" s="3067" t="str">
        <f t="shared" si="11"/>
        <v/>
      </c>
      <c r="B114" s="3068"/>
      <c r="C114" s="3072"/>
      <c r="D114" s="3072"/>
      <c r="E114" s="3069"/>
      <c r="F114" s="3069"/>
      <c r="G114" s="3069"/>
      <c r="H114" s="3070"/>
      <c r="I114" s="3069"/>
      <c r="J114" s="3069"/>
      <c r="K114" s="3069"/>
      <c r="L114" s="3069"/>
      <c r="M114" s="3069"/>
      <c r="N114" s="3070" t="str">
        <f t="shared" si="6"/>
        <v/>
      </c>
      <c r="O114" s="3071" t="str">
        <f t="shared" si="7"/>
        <v/>
      </c>
      <c r="P114" s="3071"/>
      <c r="Q114" s="3071"/>
      <c r="R114" s="3071" t="str">
        <f t="shared" si="8"/>
        <v/>
      </c>
      <c r="S114" s="3071"/>
      <c r="T114" s="3071"/>
      <c r="U114" s="3071" t="str">
        <f t="shared" si="9"/>
        <v/>
      </c>
      <c r="V114" s="3071" t="str">
        <f t="shared" si="10"/>
        <v/>
      </c>
    </row>
    <row r="115" spans="1:22" s="3038" customFormat="1" ht="12.75">
      <c r="A115" s="3067" t="str">
        <f t="shared" si="11"/>
        <v/>
      </c>
      <c r="B115" s="3072"/>
      <c r="C115" s="3072"/>
      <c r="D115" s="3072"/>
      <c r="E115" s="3069"/>
      <c r="F115" s="3069"/>
      <c r="G115" s="3069"/>
      <c r="H115" s="3070"/>
      <c r="I115" s="3069"/>
      <c r="J115" s="3069"/>
      <c r="K115" s="3069"/>
      <c r="L115" s="3069"/>
      <c r="M115" s="3069"/>
      <c r="N115" s="3070" t="str">
        <f t="shared" si="6"/>
        <v/>
      </c>
      <c r="O115" s="3071" t="str">
        <f t="shared" si="7"/>
        <v/>
      </c>
      <c r="P115" s="3071"/>
      <c r="Q115" s="3071"/>
      <c r="R115" s="3071" t="str">
        <f t="shared" si="8"/>
        <v/>
      </c>
      <c r="S115" s="3071"/>
      <c r="T115" s="3071"/>
      <c r="U115" s="3071" t="str">
        <f t="shared" si="9"/>
        <v/>
      </c>
      <c r="V115" s="3071" t="str">
        <f t="shared" si="10"/>
        <v/>
      </c>
    </row>
    <row r="116" spans="1:22" s="3038" customFormat="1" ht="12.75">
      <c r="A116" s="3067" t="str">
        <f t="shared" si="11"/>
        <v/>
      </c>
      <c r="B116" s="3068"/>
      <c r="C116" s="3072"/>
      <c r="D116" s="3072"/>
      <c r="E116" s="3069"/>
      <c r="F116" s="3069"/>
      <c r="G116" s="3069"/>
      <c r="H116" s="3070"/>
      <c r="I116" s="3069"/>
      <c r="J116" s="3069"/>
      <c r="K116" s="3069"/>
      <c r="L116" s="3069"/>
      <c r="M116" s="3069"/>
      <c r="N116" s="3070" t="str">
        <f t="shared" si="6"/>
        <v/>
      </c>
      <c r="O116" s="3071" t="str">
        <f t="shared" si="7"/>
        <v/>
      </c>
      <c r="P116" s="3071"/>
      <c r="Q116" s="3071"/>
      <c r="R116" s="3071" t="str">
        <f t="shared" si="8"/>
        <v/>
      </c>
      <c r="S116" s="3071"/>
      <c r="T116" s="3071"/>
      <c r="U116" s="3071" t="str">
        <f t="shared" si="9"/>
        <v/>
      </c>
      <c r="V116" s="3071" t="str">
        <f t="shared" si="10"/>
        <v/>
      </c>
    </row>
    <row r="117" spans="1:22" s="3038" customFormat="1" ht="12.75">
      <c r="A117" s="3067" t="str">
        <f t="shared" si="11"/>
        <v/>
      </c>
      <c r="B117" s="3072"/>
      <c r="C117" s="3072"/>
      <c r="D117" s="3072"/>
      <c r="E117" s="3069"/>
      <c r="F117" s="3069"/>
      <c r="G117" s="3069"/>
      <c r="H117" s="3070"/>
      <c r="I117" s="3069"/>
      <c r="J117" s="3069"/>
      <c r="K117" s="3069"/>
      <c r="L117" s="3069"/>
      <c r="M117" s="3069"/>
      <c r="N117" s="3070" t="str">
        <f t="shared" si="6"/>
        <v/>
      </c>
      <c r="O117" s="3071" t="str">
        <f t="shared" si="7"/>
        <v/>
      </c>
      <c r="P117" s="3071"/>
      <c r="Q117" s="3071"/>
      <c r="R117" s="3071" t="str">
        <f t="shared" si="8"/>
        <v/>
      </c>
      <c r="S117" s="3071"/>
      <c r="T117" s="3071"/>
      <c r="U117" s="3071" t="str">
        <f t="shared" si="9"/>
        <v/>
      </c>
      <c r="V117" s="3071" t="str">
        <f t="shared" si="10"/>
        <v/>
      </c>
    </row>
    <row r="118" spans="1:22" s="3038" customFormat="1" ht="12.75">
      <c r="A118" s="3067" t="str">
        <f t="shared" si="11"/>
        <v/>
      </c>
      <c r="B118" s="3068"/>
      <c r="C118" s="3072"/>
      <c r="D118" s="3072"/>
      <c r="E118" s="3069"/>
      <c r="F118" s="3069"/>
      <c r="G118" s="3069"/>
      <c r="H118" s="3070"/>
      <c r="I118" s="3069"/>
      <c r="J118" s="3069"/>
      <c r="K118" s="3069"/>
      <c r="L118" s="3069"/>
      <c r="M118" s="3069"/>
      <c r="N118" s="3070" t="str">
        <f t="shared" si="6"/>
        <v/>
      </c>
      <c r="O118" s="3071" t="str">
        <f t="shared" si="7"/>
        <v/>
      </c>
      <c r="P118" s="3071"/>
      <c r="Q118" s="3071"/>
      <c r="R118" s="3071" t="str">
        <f t="shared" si="8"/>
        <v/>
      </c>
      <c r="S118" s="3071"/>
      <c r="T118" s="3071"/>
      <c r="U118" s="3071" t="str">
        <f t="shared" si="9"/>
        <v/>
      </c>
      <c r="V118" s="3071" t="str">
        <f t="shared" si="10"/>
        <v/>
      </c>
    </row>
    <row r="119" spans="1:22" s="3038" customFormat="1" ht="12.75">
      <c r="A119" s="3067" t="str">
        <f t="shared" si="11"/>
        <v/>
      </c>
      <c r="B119" s="3072"/>
      <c r="C119" s="3072"/>
      <c r="D119" s="3072"/>
      <c r="E119" s="3069"/>
      <c r="F119" s="3069"/>
      <c r="G119" s="3069"/>
      <c r="H119" s="3070"/>
      <c r="I119" s="3069"/>
      <c r="J119" s="3069"/>
      <c r="K119" s="3069"/>
      <c r="L119" s="3069"/>
      <c r="M119" s="3069"/>
      <c r="N119" s="3070" t="str">
        <f t="shared" si="6"/>
        <v/>
      </c>
      <c r="O119" s="3071" t="str">
        <f t="shared" si="7"/>
        <v/>
      </c>
      <c r="P119" s="3071"/>
      <c r="Q119" s="3071"/>
      <c r="R119" s="3071" t="str">
        <f t="shared" si="8"/>
        <v/>
      </c>
      <c r="S119" s="3071"/>
      <c r="T119" s="3071"/>
      <c r="U119" s="3071" t="str">
        <f t="shared" si="9"/>
        <v/>
      </c>
      <c r="V119" s="3071" t="str">
        <f t="shared" si="10"/>
        <v/>
      </c>
    </row>
    <row r="120" spans="1:22" s="3038" customFormat="1" ht="12.75">
      <c r="A120" s="3067" t="str">
        <f t="shared" si="11"/>
        <v/>
      </c>
      <c r="B120" s="3068"/>
      <c r="C120" s="3072"/>
      <c r="D120" s="3072"/>
      <c r="E120" s="3069"/>
      <c r="F120" s="3069"/>
      <c r="G120" s="3069"/>
      <c r="H120" s="3070"/>
      <c r="I120" s="3069"/>
      <c r="J120" s="3069"/>
      <c r="K120" s="3069"/>
      <c r="L120" s="3069"/>
      <c r="M120" s="3069"/>
      <c r="N120" s="3070" t="str">
        <f t="shared" si="6"/>
        <v/>
      </c>
      <c r="O120" s="3071" t="str">
        <f t="shared" si="7"/>
        <v/>
      </c>
      <c r="P120" s="3071"/>
      <c r="Q120" s="3071"/>
      <c r="R120" s="3071" t="str">
        <f t="shared" si="8"/>
        <v/>
      </c>
      <c r="S120" s="3071"/>
      <c r="T120" s="3071"/>
      <c r="U120" s="3071" t="str">
        <f t="shared" si="9"/>
        <v/>
      </c>
      <c r="V120" s="3071" t="str">
        <f t="shared" si="10"/>
        <v/>
      </c>
    </row>
    <row r="121" spans="1:22" s="3038" customFormat="1" ht="12.75">
      <c r="A121" s="3067" t="str">
        <f t="shared" si="11"/>
        <v/>
      </c>
      <c r="B121" s="3072"/>
      <c r="C121" s="3072"/>
      <c r="D121" s="3072"/>
      <c r="E121" s="3069"/>
      <c r="F121" s="3069"/>
      <c r="G121" s="3069"/>
      <c r="H121" s="3070"/>
      <c r="I121" s="3069"/>
      <c r="J121" s="3069"/>
      <c r="K121" s="3069"/>
      <c r="L121" s="3069"/>
      <c r="M121" s="3069"/>
      <c r="N121" s="3070" t="str">
        <f t="shared" si="6"/>
        <v/>
      </c>
      <c r="O121" s="3071" t="str">
        <f t="shared" si="7"/>
        <v/>
      </c>
      <c r="P121" s="3071"/>
      <c r="Q121" s="3071"/>
      <c r="R121" s="3071" t="str">
        <f t="shared" si="8"/>
        <v/>
      </c>
      <c r="S121" s="3071"/>
      <c r="T121" s="3071"/>
      <c r="U121" s="3071" t="str">
        <f t="shared" si="9"/>
        <v/>
      </c>
      <c r="V121" s="3071" t="str">
        <f t="shared" si="10"/>
        <v/>
      </c>
    </row>
    <row r="122" spans="1:22" s="3038" customFormat="1" ht="12.75">
      <c r="A122" s="3067" t="str">
        <f t="shared" si="11"/>
        <v/>
      </c>
      <c r="B122" s="3068"/>
      <c r="C122" s="3072"/>
      <c r="D122" s="3072"/>
      <c r="E122" s="3069"/>
      <c r="F122" s="3069"/>
      <c r="G122" s="3069"/>
      <c r="H122" s="3070"/>
      <c r="I122" s="3069"/>
      <c r="J122" s="3069"/>
      <c r="K122" s="3069"/>
      <c r="L122" s="3069"/>
      <c r="M122" s="3069"/>
      <c r="N122" s="3070" t="str">
        <f t="shared" si="6"/>
        <v/>
      </c>
      <c r="O122" s="3071" t="str">
        <f t="shared" si="7"/>
        <v/>
      </c>
      <c r="P122" s="3071"/>
      <c r="Q122" s="3071"/>
      <c r="R122" s="3071" t="str">
        <f t="shared" si="8"/>
        <v/>
      </c>
      <c r="S122" s="3071"/>
      <c r="T122" s="3071"/>
      <c r="U122" s="3071" t="str">
        <f t="shared" si="9"/>
        <v/>
      </c>
      <c r="V122" s="3071" t="str">
        <f t="shared" si="10"/>
        <v/>
      </c>
    </row>
    <row r="123" spans="1:22" s="3038" customFormat="1" ht="12.75">
      <c r="A123" s="3067" t="str">
        <f t="shared" si="11"/>
        <v/>
      </c>
      <c r="B123" s="3072"/>
      <c r="C123" s="3072"/>
      <c r="D123" s="3072"/>
      <c r="E123" s="3069"/>
      <c r="F123" s="3069"/>
      <c r="G123" s="3069"/>
      <c r="H123" s="3070"/>
      <c r="I123" s="3069"/>
      <c r="J123" s="3069"/>
      <c r="K123" s="3069"/>
      <c r="L123" s="3069"/>
      <c r="M123" s="3069"/>
      <c r="N123" s="3070" t="str">
        <f t="shared" si="6"/>
        <v/>
      </c>
      <c r="O123" s="3071" t="str">
        <f t="shared" si="7"/>
        <v/>
      </c>
      <c r="P123" s="3071"/>
      <c r="Q123" s="3071"/>
      <c r="R123" s="3071" t="str">
        <f t="shared" si="8"/>
        <v/>
      </c>
      <c r="S123" s="3071"/>
      <c r="T123" s="3071"/>
      <c r="U123" s="3071" t="str">
        <f t="shared" si="9"/>
        <v/>
      </c>
      <c r="V123" s="3071" t="str">
        <f t="shared" si="10"/>
        <v/>
      </c>
    </row>
    <row r="124" spans="1:22" s="3038" customFormat="1" ht="12.75">
      <c r="A124" s="3067" t="str">
        <f t="shared" si="11"/>
        <v/>
      </c>
      <c r="B124" s="3068"/>
      <c r="C124" s="3072"/>
      <c r="D124" s="3072"/>
      <c r="E124" s="3069"/>
      <c r="F124" s="3069"/>
      <c r="G124" s="3069"/>
      <c r="H124" s="3070"/>
      <c r="I124" s="3069"/>
      <c r="J124" s="3069"/>
      <c r="K124" s="3069"/>
      <c r="L124" s="3069"/>
      <c r="M124" s="3069"/>
      <c r="N124" s="3070" t="str">
        <f t="shared" si="6"/>
        <v/>
      </c>
      <c r="O124" s="3071" t="str">
        <f t="shared" si="7"/>
        <v/>
      </c>
      <c r="P124" s="3071"/>
      <c r="Q124" s="3071"/>
      <c r="R124" s="3071" t="str">
        <f t="shared" si="8"/>
        <v/>
      </c>
      <c r="S124" s="3071"/>
      <c r="T124" s="3071"/>
      <c r="U124" s="3071" t="str">
        <f t="shared" si="9"/>
        <v/>
      </c>
      <c r="V124" s="3071" t="str">
        <f t="shared" si="10"/>
        <v/>
      </c>
    </row>
    <row r="125" spans="1:22" s="3038" customFormat="1" ht="12.75">
      <c r="A125" s="3067" t="str">
        <f t="shared" si="11"/>
        <v/>
      </c>
      <c r="B125" s="3072"/>
      <c r="C125" s="3072"/>
      <c r="D125" s="3072"/>
      <c r="E125" s="3069"/>
      <c r="F125" s="3069"/>
      <c r="G125" s="3069"/>
      <c r="H125" s="3070"/>
      <c r="I125" s="3069"/>
      <c r="J125" s="3069"/>
      <c r="K125" s="3069"/>
      <c r="L125" s="3069"/>
      <c r="M125" s="3069"/>
      <c r="N125" s="3070" t="str">
        <f t="shared" si="6"/>
        <v/>
      </c>
      <c r="O125" s="3071" t="str">
        <f t="shared" si="7"/>
        <v/>
      </c>
      <c r="P125" s="3071"/>
      <c r="Q125" s="3071"/>
      <c r="R125" s="3071" t="str">
        <f t="shared" si="8"/>
        <v/>
      </c>
      <c r="S125" s="3071"/>
      <c r="T125" s="3071"/>
      <c r="U125" s="3071" t="str">
        <f t="shared" si="9"/>
        <v/>
      </c>
      <c r="V125" s="3071" t="str">
        <f t="shared" si="10"/>
        <v/>
      </c>
    </row>
    <row r="126" spans="1:22" s="3038" customFormat="1" ht="12.75">
      <c r="A126" s="3067" t="str">
        <f t="shared" si="11"/>
        <v/>
      </c>
      <c r="B126" s="3068"/>
      <c r="C126" s="3072"/>
      <c r="D126" s="3072"/>
      <c r="E126" s="3069"/>
      <c r="F126" s="3069"/>
      <c r="G126" s="3069"/>
      <c r="H126" s="3070"/>
      <c r="I126" s="3069"/>
      <c r="J126" s="3069"/>
      <c r="K126" s="3069"/>
      <c r="L126" s="3069"/>
      <c r="M126" s="3069"/>
      <c r="N126" s="3070" t="str">
        <f t="shared" si="6"/>
        <v/>
      </c>
      <c r="O126" s="3071" t="str">
        <f t="shared" si="7"/>
        <v/>
      </c>
      <c r="P126" s="3071"/>
      <c r="Q126" s="3071"/>
      <c r="R126" s="3071" t="str">
        <f t="shared" si="8"/>
        <v/>
      </c>
      <c r="S126" s="3071"/>
      <c r="T126" s="3071"/>
      <c r="U126" s="3071" t="str">
        <f t="shared" si="9"/>
        <v/>
      </c>
      <c r="V126" s="3071" t="str">
        <f t="shared" si="10"/>
        <v/>
      </c>
    </row>
    <row r="127" spans="1:22" s="3038" customFormat="1" ht="12.75">
      <c r="A127" s="3067" t="str">
        <f t="shared" si="11"/>
        <v/>
      </c>
      <c r="B127" s="3072"/>
      <c r="C127" s="3072"/>
      <c r="D127" s="3072"/>
      <c r="E127" s="3069"/>
      <c r="F127" s="3069"/>
      <c r="G127" s="3069"/>
      <c r="H127" s="3070"/>
      <c r="I127" s="3069"/>
      <c r="J127" s="3069"/>
      <c r="K127" s="3069"/>
      <c r="L127" s="3069"/>
      <c r="M127" s="3069"/>
      <c r="N127" s="3070" t="str">
        <f t="shared" si="6"/>
        <v/>
      </c>
      <c r="O127" s="3071" t="str">
        <f t="shared" si="7"/>
        <v/>
      </c>
      <c r="P127" s="3071"/>
      <c r="Q127" s="3071"/>
      <c r="R127" s="3071" t="str">
        <f t="shared" si="8"/>
        <v/>
      </c>
      <c r="S127" s="3071"/>
      <c r="T127" s="3071"/>
      <c r="U127" s="3071" t="str">
        <f t="shared" si="9"/>
        <v/>
      </c>
      <c r="V127" s="3071" t="str">
        <f t="shared" si="10"/>
        <v/>
      </c>
    </row>
    <row r="128" spans="1:22" s="3038" customFormat="1" ht="12.75">
      <c r="A128" s="3067" t="str">
        <f t="shared" si="11"/>
        <v/>
      </c>
      <c r="B128" s="3068"/>
      <c r="C128" s="3072"/>
      <c r="D128" s="3072"/>
      <c r="E128" s="3069"/>
      <c r="F128" s="3069"/>
      <c r="G128" s="3069"/>
      <c r="H128" s="3070"/>
      <c r="I128" s="3069"/>
      <c r="J128" s="3069"/>
      <c r="K128" s="3069"/>
      <c r="L128" s="3069"/>
      <c r="M128" s="3069"/>
      <c r="N128" s="3070" t="str">
        <f t="shared" si="6"/>
        <v/>
      </c>
      <c r="O128" s="3071" t="str">
        <f t="shared" si="7"/>
        <v/>
      </c>
      <c r="P128" s="3071"/>
      <c r="Q128" s="3071"/>
      <c r="R128" s="3071" t="str">
        <f t="shared" si="8"/>
        <v/>
      </c>
      <c r="S128" s="3071"/>
      <c r="T128" s="3071"/>
      <c r="U128" s="3071" t="str">
        <f t="shared" si="9"/>
        <v/>
      </c>
      <c r="V128" s="3071" t="str">
        <f t="shared" si="10"/>
        <v/>
      </c>
    </row>
    <row r="129" spans="1:22" s="3038" customFormat="1" ht="12.75">
      <c r="A129" s="3067" t="str">
        <f t="shared" si="11"/>
        <v/>
      </c>
      <c r="B129" s="3072"/>
      <c r="C129" s="3072"/>
      <c r="D129" s="3072"/>
      <c r="E129" s="3069"/>
      <c r="F129" s="3069"/>
      <c r="G129" s="3069"/>
      <c r="H129" s="3070"/>
      <c r="I129" s="3069"/>
      <c r="J129" s="3069"/>
      <c r="K129" s="3069"/>
      <c r="L129" s="3069"/>
      <c r="M129" s="3069"/>
      <c r="N129" s="3070" t="str">
        <f t="shared" si="6"/>
        <v/>
      </c>
      <c r="O129" s="3071" t="str">
        <f t="shared" si="7"/>
        <v/>
      </c>
      <c r="P129" s="3071"/>
      <c r="Q129" s="3071"/>
      <c r="R129" s="3071" t="str">
        <f t="shared" si="8"/>
        <v/>
      </c>
      <c r="S129" s="3071"/>
      <c r="T129" s="3071"/>
      <c r="U129" s="3071" t="str">
        <f t="shared" si="9"/>
        <v/>
      </c>
      <c r="V129" s="3071" t="str">
        <f t="shared" si="10"/>
        <v/>
      </c>
    </row>
    <row r="130" spans="1:22" s="3038" customFormat="1" ht="12.75">
      <c r="A130" s="3067" t="str">
        <f t="shared" si="11"/>
        <v/>
      </c>
      <c r="B130" s="3068"/>
      <c r="C130" s="3072"/>
      <c r="D130" s="3072"/>
      <c r="E130" s="3069"/>
      <c r="F130" s="3069"/>
      <c r="G130" s="3069"/>
      <c r="H130" s="3070"/>
      <c r="I130" s="3069"/>
      <c r="J130" s="3069"/>
      <c r="K130" s="3069"/>
      <c r="L130" s="3069"/>
      <c r="M130" s="3069"/>
      <c r="N130" s="3070" t="str">
        <f t="shared" si="6"/>
        <v/>
      </c>
      <c r="O130" s="3071" t="str">
        <f t="shared" si="7"/>
        <v/>
      </c>
      <c r="P130" s="3071"/>
      <c r="Q130" s="3071"/>
      <c r="R130" s="3071" t="str">
        <f t="shared" si="8"/>
        <v/>
      </c>
      <c r="S130" s="3071"/>
      <c r="T130" s="3071"/>
      <c r="U130" s="3071" t="str">
        <f t="shared" si="9"/>
        <v/>
      </c>
      <c r="V130" s="3071" t="str">
        <f t="shared" si="10"/>
        <v/>
      </c>
    </row>
    <row r="131" spans="1:22" s="3038" customFormat="1" ht="12.75">
      <c r="A131" s="3067" t="str">
        <f t="shared" si="11"/>
        <v/>
      </c>
      <c r="B131" s="3072"/>
      <c r="C131" s="3072"/>
      <c r="D131" s="3072"/>
      <c r="E131" s="3069"/>
      <c r="F131" s="3069"/>
      <c r="G131" s="3069"/>
      <c r="H131" s="3070"/>
      <c r="I131" s="3069"/>
      <c r="J131" s="3069"/>
      <c r="K131" s="3069"/>
      <c r="L131" s="3069"/>
      <c r="M131" s="3069"/>
      <c r="N131" s="3070" t="str">
        <f t="shared" si="6"/>
        <v/>
      </c>
      <c r="O131" s="3071" t="str">
        <f t="shared" si="7"/>
        <v/>
      </c>
      <c r="P131" s="3071"/>
      <c r="Q131" s="3071"/>
      <c r="R131" s="3071" t="str">
        <f t="shared" si="8"/>
        <v/>
      </c>
      <c r="S131" s="3071"/>
      <c r="T131" s="3071"/>
      <c r="U131" s="3071" t="str">
        <f t="shared" si="9"/>
        <v/>
      </c>
      <c r="V131" s="3071" t="str">
        <f t="shared" si="10"/>
        <v/>
      </c>
    </row>
    <row r="132" spans="1:22" s="3038" customFormat="1" ht="12.75">
      <c r="A132" s="3067" t="str">
        <f t="shared" si="11"/>
        <v/>
      </c>
      <c r="B132" s="3068"/>
      <c r="C132" s="3072"/>
      <c r="D132" s="3072"/>
      <c r="E132" s="3069"/>
      <c r="F132" s="3069"/>
      <c r="G132" s="3069"/>
      <c r="H132" s="3070"/>
      <c r="I132" s="3069"/>
      <c r="J132" s="3069"/>
      <c r="K132" s="3069"/>
      <c r="L132" s="3069"/>
      <c r="M132" s="3069"/>
      <c r="N132" s="3070" t="str">
        <f t="shared" si="6"/>
        <v/>
      </c>
      <c r="O132" s="3071" t="str">
        <f t="shared" si="7"/>
        <v/>
      </c>
      <c r="P132" s="3071"/>
      <c r="Q132" s="3071"/>
      <c r="R132" s="3071" t="str">
        <f t="shared" si="8"/>
        <v/>
      </c>
      <c r="S132" s="3071"/>
      <c r="T132" s="3071"/>
      <c r="U132" s="3071" t="str">
        <f t="shared" si="9"/>
        <v/>
      </c>
      <c r="V132" s="3071" t="str">
        <f t="shared" si="10"/>
        <v/>
      </c>
    </row>
    <row r="133" spans="1:22" s="3038" customFormat="1" ht="12.75">
      <c r="A133" s="3067" t="str">
        <f t="shared" si="11"/>
        <v/>
      </c>
      <c r="B133" s="3072"/>
      <c r="C133" s="3072"/>
      <c r="D133" s="3072"/>
      <c r="E133" s="3069"/>
      <c r="F133" s="3069"/>
      <c r="G133" s="3069"/>
      <c r="H133" s="3070"/>
      <c r="I133" s="3069"/>
      <c r="J133" s="3069"/>
      <c r="K133" s="3069"/>
      <c r="L133" s="3069"/>
      <c r="M133" s="3069"/>
      <c r="N133" s="3070" t="str">
        <f t="shared" si="6"/>
        <v/>
      </c>
      <c r="O133" s="3071" t="str">
        <f t="shared" si="7"/>
        <v/>
      </c>
      <c r="P133" s="3071"/>
      <c r="Q133" s="3071"/>
      <c r="R133" s="3071" t="str">
        <f t="shared" si="8"/>
        <v/>
      </c>
      <c r="S133" s="3071"/>
      <c r="T133" s="3071"/>
      <c r="U133" s="3071" t="str">
        <f t="shared" si="9"/>
        <v/>
      </c>
      <c r="V133" s="3071" t="str">
        <f t="shared" si="10"/>
        <v/>
      </c>
    </row>
    <row r="134" spans="1:22" s="3038" customFormat="1" ht="12.75">
      <c r="A134" s="3067" t="str">
        <f t="shared" si="11"/>
        <v/>
      </c>
      <c r="B134" s="3068"/>
      <c r="C134" s="3072"/>
      <c r="D134" s="3072"/>
      <c r="E134" s="3069"/>
      <c r="F134" s="3069"/>
      <c r="G134" s="3069"/>
      <c r="H134" s="3070"/>
      <c r="I134" s="3069"/>
      <c r="J134" s="3069"/>
      <c r="K134" s="3069"/>
      <c r="L134" s="3069"/>
      <c r="M134" s="3069"/>
      <c r="N134" s="3070" t="str">
        <f t="shared" si="6"/>
        <v/>
      </c>
      <c r="O134" s="3071" t="str">
        <f t="shared" si="7"/>
        <v/>
      </c>
      <c r="P134" s="3071"/>
      <c r="Q134" s="3071"/>
      <c r="R134" s="3071" t="str">
        <f t="shared" si="8"/>
        <v/>
      </c>
      <c r="S134" s="3071"/>
      <c r="T134" s="3071"/>
      <c r="U134" s="3071" t="str">
        <f t="shared" si="9"/>
        <v/>
      </c>
      <c r="V134" s="3071" t="str">
        <f t="shared" si="10"/>
        <v/>
      </c>
    </row>
    <row r="135" spans="1:22" s="3038" customFormat="1" ht="12.75">
      <c r="A135" s="3067" t="str">
        <f t="shared" si="11"/>
        <v/>
      </c>
      <c r="B135" s="3072"/>
      <c r="C135" s="3072"/>
      <c r="D135" s="3072"/>
      <c r="E135" s="3069"/>
      <c r="F135" s="3069"/>
      <c r="G135" s="3069"/>
      <c r="H135" s="3070"/>
      <c r="I135" s="3069"/>
      <c r="J135" s="3069"/>
      <c r="K135" s="3069"/>
      <c r="L135" s="3069"/>
      <c r="M135" s="3069"/>
      <c r="N135" s="3070" t="str">
        <f t="shared" si="6"/>
        <v/>
      </c>
      <c r="O135" s="3071" t="str">
        <f t="shared" si="7"/>
        <v/>
      </c>
      <c r="P135" s="3071"/>
      <c r="Q135" s="3071"/>
      <c r="R135" s="3071" t="str">
        <f t="shared" si="8"/>
        <v/>
      </c>
      <c r="S135" s="3071"/>
      <c r="T135" s="3071"/>
      <c r="U135" s="3071" t="str">
        <f t="shared" si="9"/>
        <v/>
      </c>
      <c r="V135" s="3071" t="str">
        <f t="shared" si="10"/>
        <v/>
      </c>
    </row>
    <row r="136" spans="1:22" s="3038" customFormat="1" ht="12.75">
      <c r="A136" s="3067" t="str">
        <f t="shared" si="11"/>
        <v/>
      </c>
      <c r="B136" s="3068"/>
      <c r="C136" s="3072"/>
      <c r="D136" s="3072"/>
      <c r="E136" s="3069"/>
      <c r="F136" s="3069"/>
      <c r="G136" s="3069"/>
      <c r="H136" s="3070"/>
      <c r="I136" s="3069"/>
      <c r="J136" s="3069"/>
      <c r="K136" s="3069"/>
      <c r="L136" s="3069"/>
      <c r="M136" s="3069"/>
      <c r="N136" s="3070" t="str">
        <f t="shared" si="6"/>
        <v/>
      </c>
      <c r="O136" s="3071" t="str">
        <f t="shared" si="7"/>
        <v/>
      </c>
      <c r="P136" s="3071"/>
      <c r="Q136" s="3071"/>
      <c r="R136" s="3071" t="str">
        <f t="shared" si="8"/>
        <v/>
      </c>
      <c r="S136" s="3071"/>
      <c r="T136" s="3071"/>
      <c r="U136" s="3071" t="str">
        <f t="shared" si="9"/>
        <v/>
      </c>
      <c r="V136" s="3071" t="str">
        <f t="shared" si="10"/>
        <v/>
      </c>
    </row>
    <row r="137" spans="1:22" s="3038" customFormat="1" ht="12.75">
      <c r="A137" s="3067" t="str">
        <f t="shared" si="11"/>
        <v/>
      </c>
      <c r="B137" s="3072"/>
      <c r="C137" s="3072"/>
      <c r="D137" s="3072"/>
      <c r="E137" s="3069"/>
      <c r="F137" s="3069"/>
      <c r="G137" s="3069"/>
      <c r="H137" s="3070"/>
      <c r="I137" s="3069"/>
      <c r="J137" s="3069"/>
      <c r="K137" s="3069"/>
      <c r="L137" s="3069"/>
      <c r="M137" s="3069"/>
      <c r="N137" s="3070" t="str">
        <f t="shared" si="6"/>
        <v/>
      </c>
      <c r="O137" s="3071" t="str">
        <f t="shared" si="7"/>
        <v/>
      </c>
      <c r="P137" s="3071"/>
      <c r="Q137" s="3071"/>
      <c r="R137" s="3071" t="str">
        <f t="shared" si="8"/>
        <v/>
      </c>
      <c r="S137" s="3071"/>
      <c r="T137" s="3071"/>
      <c r="U137" s="3071" t="str">
        <f t="shared" si="9"/>
        <v/>
      </c>
      <c r="V137" s="3071" t="str">
        <f t="shared" si="10"/>
        <v/>
      </c>
    </row>
    <row r="138" spans="1:22" s="3038" customFormat="1" ht="12.75">
      <c r="A138" s="3067" t="str">
        <f t="shared" si="11"/>
        <v/>
      </c>
      <c r="B138" s="3068"/>
      <c r="C138" s="3072"/>
      <c r="D138" s="3072"/>
      <c r="E138" s="3069"/>
      <c r="F138" s="3069"/>
      <c r="G138" s="3069"/>
      <c r="H138" s="3070"/>
      <c r="I138" s="3069"/>
      <c r="J138" s="3069"/>
      <c r="K138" s="3069"/>
      <c r="L138" s="3069"/>
      <c r="M138" s="3069"/>
      <c r="N138" s="3070" t="str">
        <f t="shared" si="6"/>
        <v/>
      </c>
      <c r="O138" s="3071" t="str">
        <f t="shared" si="7"/>
        <v/>
      </c>
      <c r="P138" s="3071"/>
      <c r="Q138" s="3071"/>
      <c r="R138" s="3071" t="str">
        <f t="shared" si="8"/>
        <v/>
      </c>
      <c r="S138" s="3071"/>
      <c r="T138" s="3071"/>
      <c r="U138" s="3071" t="str">
        <f t="shared" si="9"/>
        <v/>
      </c>
      <c r="V138" s="3071" t="str">
        <f t="shared" si="10"/>
        <v/>
      </c>
    </row>
    <row r="139" spans="1:22" s="3038" customFormat="1" ht="12.75">
      <c r="A139" s="3067" t="str">
        <f t="shared" si="11"/>
        <v/>
      </c>
      <c r="B139" s="3072"/>
      <c r="C139" s="3072"/>
      <c r="D139" s="3072"/>
      <c r="E139" s="3069"/>
      <c r="F139" s="3069"/>
      <c r="G139" s="3069"/>
      <c r="H139" s="3070"/>
      <c r="I139" s="3069"/>
      <c r="J139" s="3069"/>
      <c r="K139" s="3069"/>
      <c r="L139" s="3069"/>
      <c r="M139" s="3069"/>
      <c r="N139" s="3070" t="str">
        <f t="shared" si="6"/>
        <v/>
      </c>
      <c r="O139" s="3071" t="str">
        <f t="shared" si="7"/>
        <v/>
      </c>
      <c r="P139" s="3071"/>
      <c r="Q139" s="3071"/>
      <c r="R139" s="3071" t="str">
        <f t="shared" si="8"/>
        <v/>
      </c>
      <c r="S139" s="3071"/>
      <c r="T139" s="3071"/>
      <c r="U139" s="3071" t="str">
        <f t="shared" si="9"/>
        <v/>
      </c>
      <c r="V139" s="3071" t="str">
        <f t="shared" si="10"/>
        <v/>
      </c>
    </row>
    <row r="140" spans="1:22" s="3038" customFormat="1" ht="12.75">
      <c r="A140" s="3067" t="str">
        <f t="shared" si="11"/>
        <v/>
      </c>
      <c r="B140" s="3068"/>
      <c r="C140" s="3072"/>
      <c r="D140" s="3072"/>
      <c r="E140" s="3069"/>
      <c r="F140" s="3069"/>
      <c r="G140" s="3069"/>
      <c r="H140" s="3070"/>
      <c r="I140" s="3069"/>
      <c r="J140" s="3069"/>
      <c r="K140" s="3069"/>
      <c r="L140" s="3069"/>
      <c r="M140" s="3069"/>
      <c r="N140" s="3070" t="str">
        <f t="shared" si="6"/>
        <v/>
      </c>
      <c r="O140" s="3071" t="str">
        <f t="shared" si="7"/>
        <v/>
      </c>
      <c r="P140" s="3071"/>
      <c r="Q140" s="3071"/>
      <c r="R140" s="3071" t="str">
        <f t="shared" si="8"/>
        <v/>
      </c>
      <c r="S140" s="3071"/>
      <c r="T140" s="3071"/>
      <c r="U140" s="3071" t="str">
        <f t="shared" si="9"/>
        <v/>
      </c>
      <c r="V140" s="3071" t="str">
        <f t="shared" si="10"/>
        <v/>
      </c>
    </row>
    <row r="141" spans="1:22" s="3038" customFormat="1" ht="12.75">
      <c r="A141" s="3067" t="str">
        <f t="shared" si="11"/>
        <v/>
      </c>
      <c r="B141" s="3072"/>
      <c r="C141" s="3072"/>
      <c r="D141" s="3072"/>
      <c r="E141" s="3069"/>
      <c r="F141" s="3069"/>
      <c r="G141" s="3069"/>
      <c r="H141" s="3070"/>
      <c r="I141" s="3069"/>
      <c r="J141" s="3069"/>
      <c r="K141" s="3069"/>
      <c r="L141" s="3069"/>
      <c r="M141" s="3069"/>
      <c r="N141" s="3070" t="str">
        <f t="shared" ref="N141:N198" si="12">IF(B141="","",0.087*E141+0.09*F141+0.077*G141+0.023*H141+0.11*I141+0.116*J141+0.077*K141+0.072*L141+0.348*M141)</f>
        <v/>
      </c>
      <c r="O141" s="3071" t="str">
        <f t="shared" ref="O141:O204" si="13">IF(N141="","",IF(N141&lt;=0.5,"Low",IF(N141&lt;=1.5,"Medium",IF(N141&gt;1.5,"High",""))))</f>
        <v/>
      </c>
      <c r="P141" s="3071"/>
      <c r="Q141" s="3071"/>
      <c r="R141" s="3071" t="str">
        <f t="shared" ref="R141:R204" si="14">IF(OR(P141="Very high",Q141="Very high"),"Very high",IF(OR(P141="High",Q141="High"),"High",IF(OR(P141="Medium",Q141="Medium"),"Medium",IF(OR(P141="Low",Q141="Low"),"Low",""))))</f>
        <v/>
      </c>
      <c r="S141" s="3071"/>
      <c r="T141" s="3071"/>
      <c r="U141" s="3071" t="str">
        <f t="shared" ref="U141:U204" si="15">IF(OR(S141="Very high",T141="Very high"),"Very high",IF(OR(S141="High",T141="High"),"High",IF(OR(S141="Medium",T141="Medium"),"Medium",IF(OR(S141="Low",T141="Low"),"Low",""))))</f>
        <v/>
      </c>
      <c r="V141" s="3071" t="str">
        <f t="shared" ref="V141:V204" si="16">IF(R141="Very high", "Very high", IF(OR(O141="High",R141="High",U141="High"),"High",IF(OR(O141="Medium",R141="Medium",U141="Medium"),"Medium",IF(OR(O141="Low",R141="Low",U141="Low"),"Low",""))))</f>
        <v/>
      </c>
    </row>
    <row r="142" spans="1:22" s="3038" customFormat="1" ht="12.75">
      <c r="A142" s="3067" t="str">
        <f t="shared" si="11"/>
        <v/>
      </c>
      <c r="B142" s="3068"/>
      <c r="C142" s="3072"/>
      <c r="D142" s="3072"/>
      <c r="E142" s="3069"/>
      <c r="F142" s="3069"/>
      <c r="G142" s="3069"/>
      <c r="H142" s="3070"/>
      <c r="I142" s="3069"/>
      <c r="J142" s="3069"/>
      <c r="K142" s="3069"/>
      <c r="L142" s="3069"/>
      <c r="M142" s="3069"/>
      <c r="N142" s="3070" t="str">
        <f t="shared" si="12"/>
        <v/>
      </c>
      <c r="O142" s="3071" t="str">
        <f t="shared" si="13"/>
        <v/>
      </c>
      <c r="P142" s="3071"/>
      <c r="Q142" s="3071"/>
      <c r="R142" s="3071" t="str">
        <f t="shared" si="14"/>
        <v/>
      </c>
      <c r="S142" s="3071"/>
      <c r="T142" s="3071"/>
      <c r="U142" s="3071" t="str">
        <f t="shared" si="15"/>
        <v/>
      </c>
      <c r="V142" s="3071" t="str">
        <f t="shared" si="16"/>
        <v/>
      </c>
    </row>
    <row r="143" spans="1:22" s="3038" customFormat="1" ht="12.75">
      <c r="A143" s="3067" t="str">
        <f t="shared" ref="A143:A161" si="17">CONCATENATE(C143,D143)</f>
        <v/>
      </c>
      <c r="B143" s="3072"/>
      <c r="C143" s="3072"/>
      <c r="D143" s="3072"/>
      <c r="E143" s="3069"/>
      <c r="F143" s="3069"/>
      <c r="G143" s="3069"/>
      <c r="H143" s="3070"/>
      <c r="I143" s="3069"/>
      <c r="J143" s="3069"/>
      <c r="K143" s="3069"/>
      <c r="L143" s="3069"/>
      <c r="M143" s="3069"/>
      <c r="N143" s="3070" t="str">
        <f t="shared" si="12"/>
        <v/>
      </c>
      <c r="O143" s="3071" t="str">
        <f t="shared" si="13"/>
        <v/>
      </c>
      <c r="P143" s="3071"/>
      <c r="Q143" s="3071"/>
      <c r="R143" s="3071" t="str">
        <f t="shared" si="14"/>
        <v/>
      </c>
      <c r="S143" s="3071"/>
      <c r="T143" s="3071"/>
      <c r="U143" s="3071" t="str">
        <f t="shared" si="15"/>
        <v/>
      </c>
      <c r="V143" s="3071" t="str">
        <f t="shared" si="16"/>
        <v/>
      </c>
    </row>
    <row r="144" spans="1:22" s="3038" customFormat="1" ht="12.75">
      <c r="A144" s="3067" t="str">
        <f t="shared" si="17"/>
        <v/>
      </c>
      <c r="B144" s="3068"/>
      <c r="C144" s="3072"/>
      <c r="D144" s="3072"/>
      <c r="E144" s="3069"/>
      <c r="F144" s="3069"/>
      <c r="G144" s="3069"/>
      <c r="H144" s="3070"/>
      <c r="I144" s="3069"/>
      <c r="J144" s="3069"/>
      <c r="K144" s="3069"/>
      <c r="L144" s="3069"/>
      <c r="M144" s="3069"/>
      <c r="N144" s="3070" t="str">
        <f t="shared" si="12"/>
        <v/>
      </c>
      <c r="O144" s="3071" t="str">
        <f t="shared" si="13"/>
        <v/>
      </c>
      <c r="P144" s="3071"/>
      <c r="Q144" s="3071"/>
      <c r="R144" s="3071" t="str">
        <f t="shared" si="14"/>
        <v/>
      </c>
      <c r="S144" s="3071"/>
      <c r="T144" s="3071"/>
      <c r="U144" s="3071" t="str">
        <f t="shared" si="15"/>
        <v/>
      </c>
      <c r="V144" s="3071" t="str">
        <f t="shared" si="16"/>
        <v/>
      </c>
    </row>
    <row r="145" spans="1:22" s="3038" customFormat="1" ht="12.75">
      <c r="A145" s="3067" t="str">
        <f t="shared" si="17"/>
        <v/>
      </c>
      <c r="B145" s="3072"/>
      <c r="C145" s="3072"/>
      <c r="D145" s="3072"/>
      <c r="E145" s="3069"/>
      <c r="F145" s="3069"/>
      <c r="G145" s="3069"/>
      <c r="H145" s="3070"/>
      <c r="I145" s="3069"/>
      <c r="J145" s="3069"/>
      <c r="K145" s="3069"/>
      <c r="L145" s="3069"/>
      <c r="M145" s="3069"/>
      <c r="N145" s="3070" t="str">
        <f t="shared" si="12"/>
        <v/>
      </c>
      <c r="O145" s="3071" t="str">
        <f t="shared" si="13"/>
        <v/>
      </c>
      <c r="P145" s="3071"/>
      <c r="Q145" s="3071"/>
      <c r="R145" s="3071" t="str">
        <f t="shared" si="14"/>
        <v/>
      </c>
      <c r="S145" s="3071"/>
      <c r="T145" s="3071"/>
      <c r="U145" s="3071" t="str">
        <f t="shared" si="15"/>
        <v/>
      </c>
      <c r="V145" s="3071" t="str">
        <f t="shared" si="16"/>
        <v/>
      </c>
    </row>
    <row r="146" spans="1:22" s="3038" customFormat="1" ht="12.75">
      <c r="A146" s="3067" t="str">
        <f t="shared" si="17"/>
        <v/>
      </c>
      <c r="B146" s="3068"/>
      <c r="C146" s="3072"/>
      <c r="D146" s="3072"/>
      <c r="E146" s="3069"/>
      <c r="F146" s="3069"/>
      <c r="G146" s="3069"/>
      <c r="H146" s="3070"/>
      <c r="I146" s="3069"/>
      <c r="J146" s="3069"/>
      <c r="K146" s="3069"/>
      <c r="L146" s="3069"/>
      <c r="M146" s="3069"/>
      <c r="N146" s="3070" t="str">
        <f t="shared" si="12"/>
        <v/>
      </c>
      <c r="O146" s="3071" t="str">
        <f t="shared" si="13"/>
        <v/>
      </c>
      <c r="P146" s="3071"/>
      <c r="Q146" s="3071"/>
      <c r="R146" s="3071" t="str">
        <f t="shared" si="14"/>
        <v/>
      </c>
      <c r="S146" s="3071"/>
      <c r="T146" s="3071"/>
      <c r="U146" s="3071" t="str">
        <f t="shared" si="15"/>
        <v/>
      </c>
      <c r="V146" s="3071" t="str">
        <f t="shared" si="16"/>
        <v/>
      </c>
    </row>
    <row r="147" spans="1:22" s="3038" customFormat="1" ht="12.75">
      <c r="A147" s="3067" t="str">
        <f t="shared" si="17"/>
        <v/>
      </c>
      <c r="B147" s="3072"/>
      <c r="C147" s="3072"/>
      <c r="D147" s="3072"/>
      <c r="E147" s="3069"/>
      <c r="F147" s="3069"/>
      <c r="G147" s="3069"/>
      <c r="H147" s="3070"/>
      <c r="I147" s="3069"/>
      <c r="J147" s="3069"/>
      <c r="K147" s="3069"/>
      <c r="L147" s="3069"/>
      <c r="M147" s="3069"/>
      <c r="N147" s="3070" t="str">
        <f t="shared" si="12"/>
        <v/>
      </c>
      <c r="O147" s="3071" t="str">
        <f t="shared" si="13"/>
        <v/>
      </c>
      <c r="P147" s="3071"/>
      <c r="Q147" s="3071"/>
      <c r="R147" s="3071" t="str">
        <f t="shared" si="14"/>
        <v/>
      </c>
      <c r="S147" s="3071"/>
      <c r="T147" s="3071"/>
      <c r="U147" s="3071" t="str">
        <f t="shared" si="15"/>
        <v/>
      </c>
      <c r="V147" s="3071" t="str">
        <f t="shared" si="16"/>
        <v/>
      </c>
    </row>
    <row r="148" spans="1:22" s="3038" customFormat="1" ht="12.75">
      <c r="A148" s="3067" t="str">
        <f t="shared" si="17"/>
        <v/>
      </c>
      <c r="B148" s="3068"/>
      <c r="C148" s="3072"/>
      <c r="D148" s="3072"/>
      <c r="E148" s="3069"/>
      <c r="F148" s="3069"/>
      <c r="G148" s="3069"/>
      <c r="H148" s="3070"/>
      <c r="I148" s="3069"/>
      <c r="J148" s="3069"/>
      <c r="K148" s="3069"/>
      <c r="L148" s="3069"/>
      <c r="M148" s="3069"/>
      <c r="N148" s="3070" t="str">
        <f t="shared" si="12"/>
        <v/>
      </c>
      <c r="O148" s="3071" t="str">
        <f t="shared" si="13"/>
        <v/>
      </c>
      <c r="P148" s="3071"/>
      <c r="Q148" s="3071"/>
      <c r="R148" s="3071" t="str">
        <f t="shared" si="14"/>
        <v/>
      </c>
      <c r="S148" s="3071"/>
      <c r="T148" s="3071"/>
      <c r="U148" s="3071" t="str">
        <f t="shared" si="15"/>
        <v/>
      </c>
      <c r="V148" s="3071" t="str">
        <f t="shared" si="16"/>
        <v/>
      </c>
    </row>
    <row r="149" spans="1:22" s="3038" customFormat="1" ht="12.75">
      <c r="A149" s="3067" t="str">
        <f t="shared" si="17"/>
        <v/>
      </c>
      <c r="B149" s="3072"/>
      <c r="C149" s="3072"/>
      <c r="D149" s="3072"/>
      <c r="E149" s="3069"/>
      <c r="F149" s="3069"/>
      <c r="G149" s="3069"/>
      <c r="H149" s="3070"/>
      <c r="I149" s="3069"/>
      <c r="J149" s="3069"/>
      <c r="K149" s="3069"/>
      <c r="L149" s="3069"/>
      <c r="M149" s="3069"/>
      <c r="N149" s="3070" t="str">
        <f t="shared" si="12"/>
        <v/>
      </c>
      <c r="O149" s="3071" t="str">
        <f t="shared" si="13"/>
        <v/>
      </c>
      <c r="P149" s="3071"/>
      <c r="Q149" s="3071"/>
      <c r="R149" s="3071" t="str">
        <f t="shared" si="14"/>
        <v/>
      </c>
      <c r="S149" s="3071"/>
      <c r="T149" s="3071"/>
      <c r="U149" s="3071" t="str">
        <f t="shared" si="15"/>
        <v/>
      </c>
      <c r="V149" s="3071" t="str">
        <f t="shared" si="16"/>
        <v/>
      </c>
    </row>
    <row r="150" spans="1:22" s="3038" customFormat="1" ht="12.75">
      <c r="A150" s="3067" t="str">
        <f t="shared" si="17"/>
        <v/>
      </c>
      <c r="B150" s="3068"/>
      <c r="C150" s="3072"/>
      <c r="D150" s="3072"/>
      <c r="E150" s="3069"/>
      <c r="F150" s="3069"/>
      <c r="G150" s="3069"/>
      <c r="H150" s="3070"/>
      <c r="I150" s="3069"/>
      <c r="J150" s="3069"/>
      <c r="K150" s="3069"/>
      <c r="L150" s="3069"/>
      <c r="M150" s="3069"/>
      <c r="N150" s="3070" t="str">
        <f t="shared" si="12"/>
        <v/>
      </c>
      <c r="O150" s="3071" t="str">
        <f t="shared" si="13"/>
        <v/>
      </c>
      <c r="P150" s="3071"/>
      <c r="Q150" s="3071"/>
      <c r="R150" s="3071" t="str">
        <f t="shared" si="14"/>
        <v/>
      </c>
      <c r="S150" s="3071"/>
      <c r="T150" s="3071"/>
      <c r="U150" s="3071" t="str">
        <f t="shared" si="15"/>
        <v/>
      </c>
      <c r="V150" s="3071" t="str">
        <f t="shared" si="16"/>
        <v/>
      </c>
    </row>
    <row r="151" spans="1:22" s="3038" customFormat="1" ht="12.75">
      <c r="A151" s="3067" t="str">
        <f t="shared" si="17"/>
        <v/>
      </c>
      <c r="B151" s="3072"/>
      <c r="C151" s="3072"/>
      <c r="D151" s="3072"/>
      <c r="E151" s="3069"/>
      <c r="F151" s="3069"/>
      <c r="G151" s="3069"/>
      <c r="H151" s="3070"/>
      <c r="I151" s="3069"/>
      <c r="J151" s="3069"/>
      <c r="K151" s="3069"/>
      <c r="L151" s="3069"/>
      <c r="M151" s="3069"/>
      <c r="N151" s="3070" t="str">
        <f t="shared" si="12"/>
        <v/>
      </c>
      <c r="O151" s="3071" t="str">
        <f t="shared" si="13"/>
        <v/>
      </c>
      <c r="P151" s="3071"/>
      <c r="Q151" s="3071"/>
      <c r="R151" s="3071" t="str">
        <f t="shared" si="14"/>
        <v/>
      </c>
      <c r="S151" s="3071"/>
      <c r="T151" s="3071"/>
      <c r="U151" s="3071" t="str">
        <f t="shared" si="15"/>
        <v/>
      </c>
      <c r="V151" s="3071" t="str">
        <f t="shared" si="16"/>
        <v/>
      </c>
    </row>
    <row r="152" spans="1:22" s="3038" customFormat="1" ht="12.75">
      <c r="A152" s="3067" t="str">
        <f t="shared" si="17"/>
        <v/>
      </c>
      <c r="B152" s="3068"/>
      <c r="C152" s="3072"/>
      <c r="D152" s="3072"/>
      <c r="E152" s="3069"/>
      <c r="F152" s="3069"/>
      <c r="G152" s="3069"/>
      <c r="H152" s="3070"/>
      <c r="I152" s="3069"/>
      <c r="J152" s="3069"/>
      <c r="K152" s="3069"/>
      <c r="L152" s="3069"/>
      <c r="M152" s="3069"/>
      <c r="N152" s="3070" t="str">
        <f t="shared" si="12"/>
        <v/>
      </c>
      <c r="O152" s="3071" t="str">
        <f t="shared" si="13"/>
        <v/>
      </c>
      <c r="P152" s="3071"/>
      <c r="Q152" s="3071"/>
      <c r="R152" s="3071" t="str">
        <f t="shared" si="14"/>
        <v/>
      </c>
      <c r="S152" s="3071"/>
      <c r="T152" s="3071"/>
      <c r="U152" s="3071" t="str">
        <f t="shared" si="15"/>
        <v/>
      </c>
      <c r="V152" s="3071" t="str">
        <f t="shared" si="16"/>
        <v/>
      </c>
    </row>
    <row r="153" spans="1:22" s="3038" customFormat="1" ht="12.75">
      <c r="A153" s="3067" t="str">
        <f t="shared" si="17"/>
        <v/>
      </c>
      <c r="B153" s="3072"/>
      <c r="C153" s="3072"/>
      <c r="D153" s="3072"/>
      <c r="E153" s="3069"/>
      <c r="F153" s="3069"/>
      <c r="G153" s="3069"/>
      <c r="H153" s="3070"/>
      <c r="I153" s="3069"/>
      <c r="J153" s="3069"/>
      <c r="K153" s="3069"/>
      <c r="L153" s="3069"/>
      <c r="M153" s="3069"/>
      <c r="N153" s="3070" t="str">
        <f t="shared" si="12"/>
        <v/>
      </c>
      <c r="O153" s="3071" t="str">
        <f t="shared" si="13"/>
        <v/>
      </c>
      <c r="P153" s="3071"/>
      <c r="Q153" s="3071"/>
      <c r="R153" s="3071" t="str">
        <f t="shared" si="14"/>
        <v/>
      </c>
      <c r="S153" s="3071"/>
      <c r="T153" s="3071"/>
      <c r="U153" s="3071" t="str">
        <f t="shared" si="15"/>
        <v/>
      </c>
      <c r="V153" s="3071" t="str">
        <f t="shared" si="16"/>
        <v/>
      </c>
    </row>
    <row r="154" spans="1:22" s="3038" customFormat="1" ht="12.75">
      <c r="A154" s="3067" t="str">
        <f t="shared" si="17"/>
        <v/>
      </c>
      <c r="B154" s="3068"/>
      <c r="C154" s="3072"/>
      <c r="D154" s="3072"/>
      <c r="E154" s="3069"/>
      <c r="F154" s="3069"/>
      <c r="G154" s="3069"/>
      <c r="H154" s="3070"/>
      <c r="I154" s="3069"/>
      <c r="J154" s="3069"/>
      <c r="K154" s="3069"/>
      <c r="L154" s="3069"/>
      <c r="M154" s="3069"/>
      <c r="N154" s="3070" t="str">
        <f t="shared" si="12"/>
        <v/>
      </c>
      <c r="O154" s="3071" t="str">
        <f t="shared" si="13"/>
        <v/>
      </c>
      <c r="P154" s="3071"/>
      <c r="Q154" s="3071"/>
      <c r="R154" s="3071" t="str">
        <f t="shared" si="14"/>
        <v/>
      </c>
      <c r="S154" s="3071"/>
      <c r="T154" s="3071"/>
      <c r="U154" s="3071" t="str">
        <f t="shared" si="15"/>
        <v/>
      </c>
      <c r="V154" s="3071" t="str">
        <f t="shared" si="16"/>
        <v/>
      </c>
    </row>
    <row r="155" spans="1:22" s="3038" customFormat="1" ht="12.75">
      <c r="A155" s="3067" t="str">
        <f t="shared" si="17"/>
        <v/>
      </c>
      <c r="B155" s="3072"/>
      <c r="C155" s="3072"/>
      <c r="D155" s="3072"/>
      <c r="E155" s="3069"/>
      <c r="F155" s="3069"/>
      <c r="G155" s="3069"/>
      <c r="H155" s="3070"/>
      <c r="I155" s="3069"/>
      <c r="J155" s="3069"/>
      <c r="K155" s="3069"/>
      <c r="L155" s="3069"/>
      <c r="M155" s="3069"/>
      <c r="N155" s="3070" t="str">
        <f t="shared" si="12"/>
        <v/>
      </c>
      <c r="O155" s="3071" t="str">
        <f t="shared" si="13"/>
        <v/>
      </c>
      <c r="P155" s="3071"/>
      <c r="Q155" s="3071"/>
      <c r="R155" s="3071" t="str">
        <f t="shared" si="14"/>
        <v/>
      </c>
      <c r="S155" s="3071"/>
      <c r="T155" s="3071"/>
      <c r="U155" s="3071" t="str">
        <f t="shared" si="15"/>
        <v/>
      </c>
      <c r="V155" s="3071" t="str">
        <f t="shared" si="16"/>
        <v/>
      </c>
    </row>
    <row r="156" spans="1:22" s="3038" customFormat="1" ht="12.75">
      <c r="A156" s="3067" t="str">
        <f t="shared" si="17"/>
        <v/>
      </c>
      <c r="B156" s="3068"/>
      <c r="C156" s="3072"/>
      <c r="D156" s="3072"/>
      <c r="E156" s="3069"/>
      <c r="F156" s="3069"/>
      <c r="G156" s="3069"/>
      <c r="H156" s="3070"/>
      <c r="I156" s="3069"/>
      <c r="J156" s="3069"/>
      <c r="K156" s="3069"/>
      <c r="L156" s="3069"/>
      <c r="M156" s="3069"/>
      <c r="N156" s="3070" t="str">
        <f t="shared" si="12"/>
        <v/>
      </c>
      <c r="O156" s="3071" t="str">
        <f t="shared" si="13"/>
        <v/>
      </c>
      <c r="P156" s="3071"/>
      <c r="Q156" s="3071"/>
      <c r="R156" s="3071" t="str">
        <f t="shared" si="14"/>
        <v/>
      </c>
      <c r="S156" s="3071"/>
      <c r="T156" s="3071"/>
      <c r="U156" s="3071" t="str">
        <f t="shared" si="15"/>
        <v/>
      </c>
      <c r="V156" s="3071" t="str">
        <f t="shared" si="16"/>
        <v/>
      </c>
    </row>
    <row r="157" spans="1:22" s="3038" customFormat="1" ht="12.75">
      <c r="A157" s="3067" t="str">
        <f t="shared" si="17"/>
        <v/>
      </c>
      <c r="B157" s="3072"/>
      <c r="C157" s="3072"/>
      <c r="D157" s="3072"/>
      <c r="E157" s="3069"/>
      <c r="F157" s="3069"/>
      <c r="G157" s="3069"/>
      <c r="H157" s="3070"/>
      <c r="I157" s="3069"/>
      <c r="J157" s="3069"/>
      <c r="K157" s="3069"/>
      <c r="L157" s="3069"/>
      <c r="M157" s="3069"/>
      <c r="N157" s="3070" t="str">
        <f t="shared" si="12"/>
        <v/>
      </c>
      <c r="O157" s="3071" t="str">
        <f t="shared" si="13"/>
        <v/>
      </c>
      <c r="P157" s="3071"/>
      <c r="Q157" s="3071"/>
      <c r="R157" s="3071" t="str">
        <f t="shared" si="14"/>
        <v/>
      </c>
      <c r="S157" s="3071"/>
      <c r="T157" s="3071"/>
      <c r="U157" s="3071" t="str">
        <f t="shared" si="15"/>
        <v/>
      </c>
      <c r="V157" s="3071" t="str">
        <f t="shared" si="16"/>
        <v/>
      </c>
    </row>
    <row r="158" spans="1:22" s="3038" customFormat="1" ht="12.75">
      <c r="A158" s="3067" t="str">
        <f t="shared" si="17"/>
        <v/>
      </c>
      <c r="B158" s="3068"/>
      <c r="C158" s="3072"/>
      <c r="D158" s="3072"/>
      <c r="E158" s="3069"/>
      <c r="F158" s="3069"/>
      <c r="G158" s="3069"/>
      <c r="H158" s="3070"/>
      <c r="I158" s="3069"/>
      <c r="J158" s="3069"/>
      <c r="K158" s="3069"/>
      <c r="L158" s="3069"/>
      <c r="M158" s="3069"/>
      <c r="N158" s="3070" t="str">
        <f t="shared" si="12"/>
        <v/>
      </c>
      <c r="O158" s="3071" t="str">
        <f t="shared" si="13"/>
        <v/>
      </c>
      <c r="P158" s="3071"/>
      <c r="Q158" s="3071"/>
      <c r="R158" s="3071" t="str">
        <f t="shared" si="14"/>
        <v/>
      </c>
      <c r="S158" s="3071"/>
      <c r="T158" s="3071"/>
      <c r="U158" s="3071" t="str">
        <f t="shared" si="15"/>
        <v/>
      </c>
      <c r="V158" s="3071" t="str">
        <f t="shared" si="16"/>
        <v/>
      </c>
    </row>
    <row r="159" spans="1:22" s="3038" customFormat="1" ht="12.75">
      <c r="A159" s="3067" t="str">
        <f t="shared" si="17"/>
        <v/>
      </c>
      <c r="B159" s="3072"/>
      <c r="C159" s="3072"/>
      <c r="D159" s="3072"/>
      <c r="E159" s="3069"/>
      <c r="F159" s="3069"/>
      <c r="G159" s="3069"/>
      <c r="H159" s="3070"/>
      <c r="I159" s="3069"/>
      <c r="J159" s="3069"/>
      <c r="K159" s="3069"/>
      <c r="L159" s="3069"/>
      <c r="M159" s="3069"/>
      <c r="N159" s="3070" t="str">
        <f t="shared" si="12"/>
        <v/>
      </c>
      <c r="O159" s="3071" t="str">
        <f t="shared" si="13"/>
        <v/>
      </c>
      <c r="P159" s="3071"/>
      <c r="Q159" s="3071"/>
      <c r="R159" s="3071" t="str">
        <f t="shared" si="14"/>
        <v/>
      </c>
      <c r="S159" s="3071"/>
      <c r="T159" s="3071"/>
      <c r="U159" s="3071" t="str">
        <f t="shared" si="15"/>
        <v/>
      </c>
      <c r="V159" s="3071" t="str">
        <f t="shared" si="16"/>
        <v/>
      </c>
    </row>
    <row r="160" spans="1:22" s="3038" customFormat="1" ht="12.75">
      <c r="A160" s="3067" t="str">
        <f t="shared" si="17"/>
        <v/>
      </c>
      <c r="B160" s="3068"/>
      <c r="C160" s="3072"/>
      <c r="D160" s="3072"/>
      <c r="E160" s="3069"/>
      <c r="F160" s="3069"/>
      <c r="G160" s="3069"/>
      <c r="H160" s="3070"/>
      <c r="I160" s="3069"/>
      <c r="J160" s="3069"/>
      <c r="K160" s="3069"/>
      <c r="L160" s="3069"/>
      <c r="M160" s="3069"/>
      <c r="N160" s="3070" t="str">
        <f t="shared" si="12"/>
        <v/>
      </c>
      <c r="O160" s="3071" t="str">
        <f t="shared" si="13"/>
        <v/>
      </c>
      <c r="P160" s="3071"/>
      <c r="Q160" s="3071"/>
      <c r="R160" s="3071" t="str">
        <f t="shared" si="14"/>
        <v/>
      </c>
      <c r="S160" s="3071"/>
      <c r="T160" s="3071"/>
      <c r="U160" s="3071" t="str">
        <f t="shared" si="15"/>
        <v/>
      </c>
      <c r="V160" s="3071" t="str">
        <f t="shared" si="16"/>
        <v/>
      </c>
    </row>
    <row r="161" spans="1:22" s="3038" customFormat="1" ht="12.75">
      <c r="A161" s="3067" t="str">
        <f t="shared" si="17"/>
        <v/>
      </c>
      <c r="B161" s="3072"/>
      <c r="C161" s="3072"/>
      <c r="D161" s="3072"/>
      <c r="E161" s="3069"/>
      <c r="F161" s="3069"/>
      <c r="G161" s="3069"/>
      <c r="H161" s="3070"/>
      <c r="I161" s="3069"/>
      <c r="J161" s="3069"/>
      <c r="K161" s="3069"/>
      <c r="L161" s="3069"/>
      <c r="M161" s="3069"/>
      <c r="N161" s="3070" t="str">
        <f t="shared" si="12"/>
        <v/>
      </c>
      <c r="O161" s="3071" t="str">
        <f t="shared" si="13"/>
        <v/>
      </c>
      <c r="P161" s="3071"/>
      <c r="Q161" s="3071"/>
      <c r="R161" s="3071" t="str">
        <f t="shared" si="14"/>
        <v/>
      </c>
      <c r="S161" s="3071"/>
      <c r="T161" s="3071"/>
      <c r="U161" s="3071" t="str">
        <f t="shared" si="15"/>
        <v/>
      </c>
      <c r="V161" s="3071" t="str">
        <f t="shared" si="16"/>
        <v/>
      </c>
    </row>
    <row r="162" spans="1:22" s="3038" customFormat="1" ht="12.75">
      <c r="B162" s="3068"/>
      <c r="C162" s="3072"/>
      <c r="D162" s="3072"/>
      <c r="E162" s="3069"/>
      <c r="F162" s="3069"/>
      <c r="G162" s="3069"/>
      <c r="H162" s="3070"/>
      <c r="I162" s="3069"/>
      <c r="J162" s="3069"/>
      <c r="K162" s="3069"/>
      <c r="L162" s="3069"/>
      <c r="M162" s="3069"/>
      <c r="N162" s="3070" t="str">
        <f t="shared" si="12"/>
        <v/>
      </c>
      <c r="O162" s="3071" t="str">
        <f t="shared" si="13"/>
        <v/>
      </c>
      <c r="P162" s="3071"/>
      <c r="Q162" s="3071"/>
      <c r="R162" s="3071" t="str">
        <f t="shared" si="14"/>
        <v/>
      </c>
      <c r="S162" s="3071"/>
      <c r="T162" s="3071"/>
      <c r="U162" s="3071" t="str">
        <f t="shared" si="15"/>
        <v/>
      </c>
      <c r="V162" s="3071" t="str">
        <f t="shared" si="16"/>
        <v/>
      </c>
    </row>
    <row r="163" spans="1:22" s="3038" customFormat="1" ht="12.75">
      <c r="B163" s="3068"/>
      <c r="C163" s="3072"/>
      <c r="D163" s="3072"/>
      <c r="E163" s="3069"/>
      <c r="F163" s="3069"/>
      <c r="G163" s="3069"/>
      <c r="H163" s="3070"/>
      <c r="I163" s="3069"/>
      <c r="J163" s="3069"/>
      <c r="K163" s="3069"/>
      <c r="L163" s="3069"/>
      <c r="M163" s="3069"/>
      <c r="N163" s="3070"/>
      <c r="O163" s="3071"/>
      <c r="P163" s="3071"/>
      <c r="Q163" s="3071"/>
      <c r="R163" s="3071"/>
      <c r="S163" s="3071"/>
      <c r="T163" s="3071"/>
      <c r="U163" s="3071"/>
      <c r="V163" s="3071"/>
    </row>
    <row r="164" spans="1:22" s="3038" customFormat="1" ht="12.75">
      <c r="B164" s="3068"/>
      <c r="C164" s="3072"/>
      <c r="D164" s="3072"/>
      <c r="E164" s="3069"/>
      <c r="F164" s="3069"/>
      <c r="G164" s="3069"/>
      <c r="H164" s="3070"/>
      <c r="I164" s="3069"/>
      <c r="J164" s="3069"/>
      <c r="K164" s="3069"/>
      <c r="L164" s="3069"/>
      <c r="M164" s="3069"/>
      <c r="N164" s="3070"/>
      <c r="O164" s="3071"/>
      <c r="P164" s="3071"/>
      <c r="Q164" s="3071"/>
      <c r="R164" s="3071"/>
      <c r="S164" s="3071"/>
      <c r="T164" s="3071"/>
      <c r="U164" s="3071"/>
      <c r="V164" s="3071"/>
    </row>
    <row r="165" spans="1:22" s="3038" customFormat="1" ht="12.75">
      <c r="B165" s="3068"/>
      <c r="C165" s="3072"/>
      <c r="D165" s="3072"/>
      <c r="E165" s="3069"/>
      <c r="F165" s="3069"/>
      <c r="G165" s="3069"/>
      <c r="H165" s="3070"/>
      <c r="I165" s="3069"/>
      <c r="J165" s="3069"/>
      <c r="K165" s="3069"/>
      <c r="L165" s="3069"/>
      <c r="M165" s="3069"/>
      <c r="N165" s="3070"/>
      <c r="O165" s="3071"/>
      <c r="P165" s="3071"/>
      <c r="Q165" s="3071"/>
      <c r="R165" s="3071"/>
      <c r="S165" s="3071"/>
      <c r="T165" s="3071"/>
      <c r="U165" s="3071"/>
      <c r="V165" s="3071"/>
    </row>
    <row r="166" spans="1:22" s="3038" customFormat="1" ht="12.75">
      <c r="B166" s="3068"/>
      <c r="C166" s="3072"/>
      <c r="D166" s="3072"/>
      <c r="E166" s="3069"/>
      <c r="F166" s="3069"/>
      <c r="G166" s="3069"/>
      <c r="H166" s="3070"/>
      <c r="I166" s="3069"/>
      <c r="J166" s="3069"/>
      <c r="K166" s="3069"/>
      <c r="L166" s="3069"/>
      <c r="M166" s="3069"/>
      <c r="N166" s="3070"/>
      <c r="O166" s="3071"/>
      <c r="P166" s="3071"/>
      <c r="Q166" s="3071"/>
      <c r="R166" s="3071"/>
      <c r="S166" s="3071"/>
      <c r="T166" s="3071"/>
      <c r="U166" s="3071"/>
      <c r="V166" s="3071"/>
    </row>
    <row r="167" spans="1:22" s="3038" customFormat="1" ht="12.75">
      <c r="B167" s="3068"/>
      <c r="C167" s="3072"/>
      <c r="D167" s="3072"/>
      <c r="E167" s="3069"/>
      <c r="F167" s="3069"/>
      <c r="G167" s="3069"/>
      <c r="H167" s="3070"/>
      <c r="I167" s="3069"/>
      <c r="J167" s="3069"/>
      <c r="K167" s="3069"/>
      <c r="L167" s="3069"/>
      <c r="M167" s="3069"/>
      <c r="N167" s="3070"/>
      <c r="O167" s="3071"/>
      <c r="P167" s="3071"/>
      <c r="Q167" s="3071"/>
      <c r="R167" s="3071"/>
      <c r="S167" s="3071"/>
      <c r="T167" s="3071"/>
      <c r="U167" s="3071"/>
      <c r="V167" s="3071"/>
    </row>
    <row r="168" spans="1:22" s="3038" customFormat="1" ht="12.75">
      <c r="B168" s="3068"/>
      <c r="C168" s="3072"/>
      <c r="D168" s="3072"/>
      <c r="E168" s="3069"/>
      <c r="F168" s="3069"/>
      <c r="G168" s="3069"/>
      <c r="H168" s="3070"/>
      <c r="I168" s="3069"/>
      <c r="J168" s="3069"/>
      <c r="K168" s="3069"/>
      <c r="L168" s="3069"/>
      <c r="M168" s="3069"/>
      <c r="N168" s="3070"/>
      <c r="O168" s="3071"/>
      <c r="P168" s="3071"/>
      <c r="Q168" s="3071"/>
      <c r="R168" s="3071"/>
      <c r="S168" s="3071"/>
      <c r="T168" s="3071"/>
      <c r="U168" s="3071"/>
      <c r="V168" s="3071"/>
    </row>
    <row r="169" spans="1:22" s="3038" customFormat="1" ht="12.75">
      <c r="B169" s="3068"/>
      <c r="C169" s="3072"/>
      <c r="D169" s="3072"/>
      <c r="E169" s="3069"/>
      <c r="F169" s="3069"/>
      <c r="G169" s="3069"/>
      <c r="H169" s="3070"/>
      <c r="I169" s="3069"/>
      <c r="J169" s="3069"/>
      <c r="K169" s="3069"/>
      <c r="L169" s="3069"/>
      <c r="M169" s="3069"/>
      <c r="N169" s="3070"/>
      <c r="O169" s="3071"/>
      <c r="P169" s="3071"/>
      <c r="Q169" s="3071"/>
      <c r="R169" s="3071"/>
      <c r="S169" s="3071"/>
      <c r="T169" s="3071"/>
      <c r="U169" s="3071"/>
      <c r="V169" s="3071"/>
    </row>
    <row r="170" spans="1:22" s="3038" customFormat="1" ht="12.75">
      <c r="B170" s="3068"/>
      <c r="C170" s="3072"/>
      <c r="D170" s="3072"/>
      <c r="E170" s="3069"/>
      <c r="F170" s="3069"/>
      <c r="G170" s="3069"/>
      <c r="H170" s="3070"/>
      <c r="I170" s="3069"/>
      <c r="J170" s="3069"/>
      <c r="K170" s="3069"/>
      <c r="L170" s="3069"/>
      <c r="M170" s="3069"/>
      <c r="N170" s="3070"/>
      <c r="O170" s="3071"/>
      <c r="P170" s="3071"/>
      <c r="Q170" s="3071"/>
      <c r="R170" s="3071"/>
      <c r="S170" s="3071"/>
      <c r="T170" s="3071"/>
      <c r="U170" s="3071"/>
      <c r="V170" s="3071"/>
    </row>
    <row r="171" spans="1:22" s="3038" customFormat="1" ht="12.75">
      <c r="B171" s="3068"/>
      <c r="C171" s="3072"/>
      <c r="D171" s="3072"/>
      <c r="E171" s="3069"/>
      <c r="F171" s="3069"/>
      <c r="G171" s="3069"/>
      <c r="H171" s="3070"/>
      <c r="I171" s="3069"/>
      <c r="J171" s="3069"/>
      <c r="K171" s="3069"/>
      <c r="L171" s="3069"/>
      <c r="M171" s="3069"/>
      <c r="N171" s="3070"/>
      <c r="O171" s="3071"/>
      <c r="P171" s="3071"/>
      <c r="Q171" s="3071"/>
      <c r="R171" s="3071"/>
      <c r="S171" s="3071"/>
      <c r="T171" s="3071"/>
      <c r="U171" s="3071"/>
      <c r="V171" s="3071"/>
    </row>
    <row r="172" spans="1:22" s="3038" customFormat="1" ht="12.75">
      <c r="B172" s="3068"/>
      <c r="C172" s="3072"/>
      <c r="D172" s="3072"/>
      <c r="E172" s="3069"/>
      <c r="F172" s="3069"/>
      <c r="G172" s="3069"/>
      <c r="H172" s="3070"/>
      <c r="I172" s="3069"/>
      <c r="J172" s="3069"/>
      <c r="K172" s="3069"/>
      <c r="L172" s="3069"/>
      <c r="M172" s="3069"/>
      <c r="N172" s="3070"/>
      <c r="O172" s="3071"/>
      <c r="P172" s="3071"/>
      <c r="Q172" s="3071"/>
      <c r="R172" s="3071"/>
      <c r="S172" s="3071"/>
      <c r="T172" s="3071"/>
      <c r="U172" s="3071"/>
      <c r="V172" s="3071"/>
    </row>
    <row r="173" spans="1:22" s="3038" customFormat="1" ht="12.75">
      <c r="B173" s="3068"/>
      <c r="C173" s="3072"/>
      <c r="D173" s="3072"/>
      <c r="E173" s="3069"/>
      <c r="F173" s="3069"/>
      <c r="G173" s="3069"/>
      <c r="H173" s="3070"/>
      <c r="I173" s="3069"/>
      <c r="J173" s="3069"/>
      <c r="K173" s="3069"/>
      <c r="L173" s="3069"/>
      <c r="M173" s="3069"/>
      <c r="N173" s="3070"/>
      <c r="O173" s="3071"/>
      <c r="P173" s="3071"/>
      <c r="Q173" s="3071"/>
      <c r="R173" s="3071"/>
      <c r="S173" s="3071"/>
      <c r="T173" s="3071"/>
      <c r="U173" s="3071"/>
      <c r="V173" s="3071"/>
    </row>
    <row r="174" spans="1:22" s="3038" customFormat="1" ht="12.75">
      <c r="B174" s="3068"/>
      <c r="C174" s="3072"/>
      <c r="D174" s="3072"/>
      <c r="E174" s="3069"/>
      <c r="F174" s="3069"/>
      <c r="G174" s="3069"/>
      <c r="H174" s="3070"/>
      <c r="I174" s="3069"/>
      <c r="J174" s="3069"/>
      <c r="K174" s="3069"/>
      <c r="L174" s="3069"/>
      <c r="M174" s="3069"/>
      <c r="N174" s="3070"/>
      <c r="O174" s="3071"/>
      <c r="P174" s="3071"/>
      <c r="Q174" s="3071"/>
      <c r="R174" s="3071"/>
      <c r="S174" s="3071"/>
      <c r="T174" s="3071"/>
      <c r="U174" s="3071"/>
      <c r="V174" s="3071"/>
    </row>
    <row r="175" spans="1:22" s="3038" customFormat="1" ht="12.75">
      <c r="B175" s="3068"/>
      <c r="C175" s="3072"/>
      <c r="D175" s="3072"/>
      <c r="E175" s="3069"/>
      <c r="F175" s="3069"/>
      <c r="G175" s="3069"/>
      <c r="H175" s="3070"/>
      <c r="I175" s="3069"/>
      <c r="J175" s="3069"/>
      <c r="K175" s="3069"/>
      <c r="L175" s="3069"/>
      <c r="M175" s="3069"/>
      <c r="N175" s="3070"/>
      <c r="O175" s="3071"/>
      <c r="P175" s="3071"/>
      <c r="Q175" s="3071"/>
      <c r="R175" s="3071"/>
      <c r="S175" s="3071"/>
      <c r="T175" s="3071"/>
      <c r="U175" s="3071"/>
      <c r="V175" s="3071"/>
    </row>
    <row r="176" spans="1:22" s="3038" customFormat="1" ht="12.75">
      <c r="B176" s="3068"/>
      <c r="C176" s="3072"/>
      <c r="D176" s="3072"/>
      <c r="E176" s="3069"/>
      <c r="F176" s="3069"/>
      <c r="G176" s="3069"/>
      <c r="H176" s="3070"/>
      <c r="I176" s="3069"/>
      <c r="J176" s="3069"/>
      <c r="K176" s="3069"/>
      <c r="L176" s="3069"/>
      <c r="M176" s="3069"/>
      <c r="N176" s="3070"/>
      <c r="O176" s="3071"/>
      <c r="P176" s="3071"/>
      <c r="Q176" s="3071"/>
      <c r="R176" s="3071"/>
      <c r="S176" s="3071"/>
      <c r="T176" s="3071"/>
      <c r="U176" s="3071"/>
      <c r="V176" s="3071"/>
    </row>
    <row r="177" spans="2:22" s="3038" customFormat="1" ht="12.75">
      <c r="B177" s="3068"/>
      <c r="C177" s="3072"/>
      <c r="D177" s="3072"/>
      <c r="E177" s="3069"/>
      <c r="F177" s="3069"/>
      <c r="G177" s="3069"/>
      <c r="H177" s="3070"/>
      <c r="I177" s="3069"/>
      <c r="J177" s="3069"/>
      <c r="K177" s="3069"/>
      <c r="L177" s="3069"/>
      <c r="M177" s="3069"/>
      <c r="N177" s="3070"/>
      <c r="O177" s="3071"/>
      <c r="P177" s="3071"/>
      <c r="Q177" s="3071"/>
      <c r="R177" s="3071"/>
      <c r="S177" s="3071"/>
      <c r="T177" s="3071"/>
      <c r="U177" s="3071"/>
      <c r="V177" s="3071"/>
    </row>
    <row r="178" spans="2:22" s="3038" customFormat="1" ht="12.75">
      <c r="B178" s="3068"/>
      <c r="C178" s="3072"/>
      <c r="D178" s="3072"/>
      <c r="E178" s="3069"/>
      <c r="F178" s="3069"/>
      <c r="G178" s="3069"/>
      <c r="H178" s="3070"/>
      <c r="I178" s="3069"/>
      <c r="J178" s="3069"/>
      <c r="K178" s="3069"/>
      <c r="L178" s="3069"/>
      <c r="M178" s="3069"/>
      <c r="N178" s="3070"/>
      <c r="O178" s="3071"/>
      <c r="P178" s="3071"/>
      <c r="Q178" s="3071"/>
      <c r="R178" s="3071"/>
      <c r="S178" s="3071"/>
      <c r="T178" s="3071"/>
      <c r="U178" s="3071"/>
      <c r="V178" s="3071"/>
    </row>
    <row r="179" spans="2:22" s="3038" customFormat="1" ht="12.75">
      <c r="B179" s="3068"/>
      <c r="C179" s="3072"/>
      <c r="D179" s="3072"/>
      <c r="E179" s="3069"/>
      <c r="F179" s="3069"/>
      <c r="G179" s="3069"/>
      <c r="H179" s="3070"/>
      <c r="I179" s="3069"/>
      <c r="J179" s="3069"/>
      <c r="K179" s="3069"/>
      <c r="L179" s="3069"/>
      <c r="M179" s="3069"/>
      <c r="N179" s="3070"/>
      <c r="O179" s="3071"/>
      <c r="P179" s="3071"/>
      <c r="Q179" s="3071"/>
      <c r="R179" s="3071"/>
      <c r="S179" s="3071"/>
      <c r="T179" s="3071"/>
      <c r="U179" s="3071"/>
      <c r="V179" s="3071"/>
    </row>
    <row r="180" spans="2:22" s="3038" customFormat="1" ht="12.75">
      <c r="B180" s="3068"/>
      <c r="C180" s="3072"/>
      <c r="D180" s="3072"/>
      <c r="E180" s="3069"/>
      <c r="F180" s="3069"/>
      <c r="G180" s="3069"/>
      <c r="H180" s="3070"/>
      <c r="I180" s="3069"/>
      <c r="J180" s="3069"/>
      <c r="K180" s="3069"/>
      <c r="L180" s="3069"/>
      <c r="M180" s="3069"/>
      <c r="N180" s="3070"/>
      <c r="O180" s="3071"/>
      <c r="P180" s="3071"/>
      <c r="Q180" s="3071"/>
      <c r="R180" s="3071"/>
      <c r="S180" s="3071"/>
      <c r="T180" s="3071"/>
      <c r="U180" s="3071"/>
      <c r="V180" s="3071"/>
    </row>
    <row r="181" spans="2:22" s="3038" customFormat="1" ht="12.75">
      <c r="B181" s="3068"/>
      <c r="C181" s="3072"/>
      <c r="D181" s="3072"/>
      <c r="E181" s="3069"/>
      <c r="F181" s="3069"/>
      <c r="G181" s="3069"/>
      <c r="H181" s="3070"/>
      <c r="I181" s="3069"/>
      <c r="J181" s="3069"/>
      <c r="K181" s="3069"/>
      <c r="L181" s="3069"/>
      <c r="M181" s="3069"/>
      <c r="N181" s="3070"/>
      <c r="O181" s="3071"/>
      <c r="P181" s="3071"/>
      <c r="Q181" s="3071"/>
      <c r="R181" s="3071"/>
      <c r="S181" s="3071"/>
      <c r="T181" s="3071"/>
      <c r="U181" s="3071"/>
      <c r="V181" s="3071"/>
    </row>
    <row r="182" spans="2:22" s="3038" customFormat="1" ht="12.75">
      <c r="B182" s="3068"/>
      <c r="C182" s="3072"/>
      <c r="D182" s="3072"/>
      <c r="E182" s="3069"/>
      <c r="F182" s="3069"/>
      <c r="G182" s="3069"/>
      <c r="H182" s="3070"/>
      <c r="I182" s="3069"/>
      <c r="J182" s="3069"/>
      <c r="K182" s="3069"/>
      <c r="L182" s="3069"/>
      <c r="M182" s="3069"/>
      <c r="N182" s="3070"/>
      <c r="O182" s="3071"/>
      <c r="P182" s="3071"/>
      <c r="Q182" s="3071"/>
      <c r="R182" s="3071"/>
      <c r="S182" s="3071"/>
      <c r="T182" s="3071"/>
      <c r="U182" s="3071"/>
      <c r="V182" s="3071"/>
    </row>
    <row r="183" spans="2:22" s="3038" customFormat="1" ht="12.75">
      <c r="B183" s="3068"/>
      <c r="C183" s="3072"/>
      <c r="D183" s="3072"/>
      <c r="E183" s="3069"/>
      <c r="F183" s="3069"/>
      <c r="G183" s="3069"/>
      <c r="H183" s="3070"/>
      <c r="I183" s="3069"/>
      <c r="J183" s="3069"/>
      <c r="K183" s="3069"/>
      <c r="L183" s="3069"/>
      <c r="M183" s="3069"/>
      <c r="N183" s="3070"/>
      <c r="O183" s="3071"/>
      <c r="P183" s="3071"/>
      <c r="Q183" s="3071"/>
      <c r="R183" s="3071"/>
      <c r="S183" s="3071"/>
      <c r="T183" s="3071"/>
      <c r="U183" s="3071"/>
      <c r="V183" s="3071"/>
    </row>
    <row r="184" spans="2:22" s="3038" customFormat="1" ht="12.75">
      <c r="B184" s="3068"/>
      <c r="C184" s="3072"/>
      <c r="D184" s="3072"/>
      <c r="E184" s="3069"/>
      <c r="F184" s="3069"/>
      <c r="G184" s="3069"/>
      <c r="H184" s="3070"/>
      <c r="I184" s="3069"/>
      <c r="J184" s="3069"/>
      <c r="K184" s="3069"/>
      <c r="L184" s="3069"/>
      <c r="M184" s="3069"/>
      <c r="N184" s="3070"/>
      <c r="O184" s="3071"/>
      <c r="P184" s="3071"/>
      <c r="Q184" s="3071"/>
      <c r="R184" s="3071"/>
      <c r="S184" s="3071"/>
      <c r="T184" s="3071"/>
      <c r="U184" s="3071"/>
      <c r="V184" s="3071"/>
    </row>
    <row r="185" spans="2:22" s="3038" customFormat="1" ht="12.75">
      <c r="B185" s="3068"/>
      <c r="C185" s="3072"/>
      <c r="D185" s="3072"/>
      <c r="E185" s="3069"/>
      <c r="F185" s="3069"/>
      <c r="G185" s="3069"/>
      <c r="H185" s="3070"/>
      <c r="I185" s="3069"/>
      <c r="J185" s="3069"/>
      <c r="K185" s="3069"/>
      <c r="L185" s="3069"/>
      <c r="M185" s="3069"/>
      <c r="N185" s="3070"/>
      <c r="O185" s="3071"/>
      <c r="P185" s="3071"/>
      <c r="Q185" s="3071"/>
      <c r="R185" s="3071"/>
      <c r="S185" s="3071"/>
      <c r="T185" s="3071"/>
      <c r="U185" s="3071"/>
      <c r="V185" s="3071"/>
    </row>
    <row r="186" spans="2:22" s="3038" customFormat="1" ht="12.75">
      <c r="B186" s="3068"/>
      <c r="C186" s="3072"/>
      <c r="D186" s="3072"/>
      <c r="E186" s="3069"/>
      <c r="F186" s="3069"/>
      <c r="G186" s="3069"/>
      <c r="H186" s="3070"/>
      <c r="I186" s="3069"/>
      <c r="J186" s="3069"/>
      <c r="K186" s="3069"/>
      <c r="L186" s="3069"/>
      <c r="M186" s="3069"/>
      <c r="N186" s="3070"/>
      <c r="O186" s="3071"/>
      <c r="P186" s="3071"/>
      <c r="Q186" s="3071"/>
      <c r="R186" s="3071"/>
      <c r="S186" s="3071"/>
      <c r="T186" s="3071"/>
      <c r="U186" s="3071"/>
      <c r="V186" s="3071"/>
    </row>
    <row r="187" spans="2:22" s="3038" customFormat="1" ht="12.75">
      <c r="B187" s="3068"/>
      <c r="C187" s="3072"/>
      <c r="D187" s="3072"/>
      <c r="E187" s="3069"/>
      <c r="F187" s="3069"/>
      <c r="G187" s="3069"/>
      <c r="H187" s="3070"/>
      <c r="I187" s="3069"/>
      <c r="J187" s="3069"/>
      <c r="K187" s="3069"/>
      <c r="L187" s="3069"/>
      <c r="M187" s="3069"/>
      <c r="N187" s="3070"/>
      <c r="O187" s="3071"/>
      <c r="P187" s="3071"/>
      <c r="Q187" s="3071"/>
      <c r="R187" s="3071"/>
      <c r="S187" s="3071"/>
      <c r="T187" s="3071"/>
      <c r="U187" s="3071"/>
      <c r="V187" s="3071"/>
    </row>
    <row r="188" spans="2:22" s="3038" customFormat="1" ht="12.75">
      <c r="B188" s="3068"/>
      <c r="C188" s="3072"/>
      <c r="D188" s="3072"/>
      <c r="E188" s="3069"/>
      <c r="F188" s="3069"/>
      <c r="G188" s="3069"/>
      <c r="H188" s="3070"/>
      <c r="I188" s="3069"/>
      <c r="J188" s="3069"/>
      <c r="K188" s="3069"/>
      <c r="L188" s="3069"/>
      <c r="M188" s="3069"/>
      <c r="N188" s="3070"/>
      <c r="O188" s="3071"/>
      <c r="P188" s="3071"/>
      <c r="Q188" s="3071"/>
      <c r="R188" s="3071"/>
      <c r="S188" s="3071"/>
      <c r="T188" s="3071"/>
      <c r="U188" s="3071"/>
      <c r="V188" s="3071"/>
    </row>
    <row r="189" spans="2:22" s="3038" customFormat="1" ht="12.75">
      <c r="B189" s="3068"/>
      <c r="C189" s="3072"/>
      <c r="D189" s="3072"/>
      <c r="E189" s="3069"/>
      <c r="F189" s="3069"/>
      <c r="G189" s="3069"/>
      <c r="H189" s="3070"/>
      <c r="I189" s="3069"/>
      <c r="J189" s="3069"/>
      <c r="K189" s="3069"/>
      <c r="L189" s="3069"/>
      <c r="M189" s="3069"/>
      <c r="N189" s="3070"/>
      <c r="O189" s="3071"/>
      <c r="P189" s="3071"/>
      <c r="Q189" s="3071"/>
      <c r="R189" s="3071"/>
      <c r="S189" s="3071"/>
      <c r="T189" s="3071"/>
      <c r="U189" s="3071"/>
      <c r="V189" s="3071"/>
    </row>
    <row r="190" spans="2:22" s="3038" customFormat="1" ht="12.75">
      <c r="B190" s="3068"/>
      <c r="C190" s="3072"/>
      <c r="D190" s="3072"/>
      <c r="E190" s="3069"/>
      <c r="F190" s="3069"/>
      <c r="G190" s="3069"/>
      <c r="H190" s="3070"/>
      <c r="I190" s="3069"/>
      <c r="J190" s="3069"/>
      <c r="K190" s="3069"/>
      <c r="L190" s="3069"/>
      <c r="M190" s="3069"/>
      <c r="N190" s="3070"/>
      <c r="O190" s="3071"/>
      <c r="P190" s="3071"/>
      <c r="Q190" s="3071"/>
      <c r="R190" s="3071"/>
      <c r="S190" s="3071"/>
      <c r="T190" s="3071"/>
      <c r="U190" s="3071"/>
      <c r="V190" s="3071"/>
    </row>
    <row r="191" spans="2:22" s="3038" customFormat="1" ht="12.75">
      <c r="B191" s="3068"/>
      <c r="C191" s="3072"/>
      <c r="D191" s="3072"/>
      <c r="E191" s="3069"/>
      <c r="F191" s="3069"/>
      <c r="G191" s="3069"/>
      <c r="H191" s="3070"/>
      <c r="I191" s="3069"/>
      <c r="J191" s="3069"/>
      <c r="K191" s="3069"/>
      <c r="L191" s="3069"/>
      <c r="M191" s="3069"/>
      <c r="N191" s="3070"/>
      <c r="O191" s="3071"/>
      <c r="P191" s="3071"/>
      <c r="Q191" s="3071"/>
      <c r="R191" s="3071"/>
      <c r="S191" s="3071"/>
      <c r="T191" s="3071"/>
      <c r="U191" s="3071"/>
      <c r="V191" s="3071"/>
    </row>
    <row r="192" spans="2:22" s="3038" customFormat="1" ht="12.75">
      <c r="B192" s="3068"/>
      <c r="C192" s="3072"/>
      <c r="D192" s="3072"/>
      <c r="E192" s="3069"/>
      <c r="F192" s="3069"/>
      <c r="G192" s="3069"/>
      <c r="H192" s="3070"/>
      <c r="I192" s="3069"/>
      <c r="J192" s="3069"/>
      <c r="K192" s="3069"/>
      <c r="L192" s="3069"/>
      <c r="M192" s="3069"/>
      <c r="N192" s="3070"/>
      <c r="O192" s="3071"/>
      <c r="P192" s="3071"/>
      <c r="Q192" s="3071"/>
      <c r="R192" s="3071"/>
      <c r="S192" s="3071"/>
      <c r="T192" s="3071"/>
      <c r="U192" s="3071"/>
      <c r="V192" s="3071"/>
    </row>
    <row r="193" spans="2:22" s="3038" customFormat="1" ht="12.75">
      <c r="B193" s="3068"/>
      <c r="C193" s="3072"/>
      <c r="D193" s="3072"/>
      <c r="E193" s="3069"/>
      <c r="F193" s="3069"/>
      <c r="G193" s="3069"/>
      <c r="H193" s="3070"/>
      <c r="I193" s="3069"/>
      <c r="J193" s="3069"/>
      <c r="K193" s="3069"/>
      <c r="L193" s="3069"/>
      <c r="M193" s="3069"/>
      <c r="N193" s="3070"/>
      <c r="O193" s="3071"/>
      <c r="P193" s="3071"/>
      <c r="Q193" s="3071"/>
      <c r="R193" s="3071"/>
      <c r="S193" s="3071"/>
      <c r="T193" s="3071"/>
      <c r="U193" s="3071"/>
      <c r="V193" s="3071"/>
    </row>
    <row r="194" spans="2:22" s="3038" customFormat="1" ht="12.75">
      <c r="B194" s="3068"/>
      <c r="C194" s="3072"/>
      <c r="D194" s="3072"/>
      <c r="E194" s="3069"/>
      <c r="F194" s="3069"/>
      <c r="G194" s="3069"/>
      <c r="H194" s="3070"/>
      <c r="I194" s="3069"/>
      <c r="J194" s="3069"/>
      <c r="K194" s="3069"/>
      <c r="L194" s="3069"/>
      <c r="M194" s="3069"/>
      <c r="N194" s="3070"/>
      <c r="O194" s="3071"/>
      <c r="P194" s="3071"/>
      <c r="Q194" s="3071"/>
      <c r="R194" s="3071"/>
      <c r="S194" s="3071"/>
      <c r="T194" s="3071"/>
      <c r="U194" s="3071"/>
      <c r="V194" s="3071"/>
    </row>
    <row r="195" spans="2:22" s="3038" customFormat="1" ht="12.75">
      <c r="B195" s="3068"/>
      <c r="C195" s="3072"/>
      <c r="D195" s="3072"/>
      <c r="E195" s="3069"/>
      <c r="F195" s="3069"/>
      <c r="G195" s="3069"/>
      <c r="H195" s="3070"/>
      <c r="I195" s="3069"/>
      <c r="J195" s="3069"/>
      <c r="K195" s="3069"/>
      <c r="L195" s="3069"/>
      <c r="M195" s="3069"/>
      <c r="N195" s="3070"/>
      <c r="O195" s="3071"/>
      <c r="P195" s="3071"/>
      <c r="Q195" s="3071"/>
      <c r="R195" s="3071"/>
      <c r="S195" s="3071"/>
      <c r="T195" s="3071"/>
      <c r="U195" s="3071"/>
      <c r="V195" s="3071"/>
    </row>
    <row r="196" spans="2:22" s="3038" customFormat="1" ht="12.75">
      <c r="B196" s="3068"/>
      <c r="C196" s="3072"/>
      <c r="D196" s="3072"/>
      <c r="E196" s="3069"/>
      <c r="F196" s="3069"/>
      <c r="G196" s="3069"/>
      <c r="H196" s="3070"/>
      <c r="I196" s="3069"/>
      <c r="J196" s="3069"/>
      <c r="K196" s="3069"/>
      <c r="L196" s="3069"/>
      <c r="M196" s="3069"/>
      <c r="N196" s="3070"/>
      <c r="O196" s="3071"/>
      <c r="P196" s="3071"/>
      <c r="Q196" s="3071"/>
      <c r="R196" s="3071"/>
      <c r="S196" s="3071"/>
      <c r="T196" s="3071"/>
      <c r="U196" s="3071"/>
      <c r="V196" s="3071"/>
    </row>
    <row r="197" spans="2:22" s="3038" customFormat="1" ht="12.75">
      <c r="B197" s="3068"/>
      <c r="C197" s="3072"/>
      <c r="D197" s="3072"/>
      <c r="E197" s="3069"/>
      <c r="F197" s="3069"/>
      <c r="G197" s="3069"/>
      <c r="H197" s="3070"/>
      <c r="I197" s="3069"/>
      <c r="J197" s="3069"/>
      <c r="K197" s="3069"/>
      <c r="L197" s="3069"/>
      <c r="M197" s="3069"/>
      <c r="N197" s="3070"/>
      <c r="O197" s="3071"/>
      <c r="P197" s="3071"/>
      <c r="Q197" s="3071"/>
      <c r="R197" s="3071"/>
      <c r="S197" s="3071"/>
      <c r="T197" s="3071"/>
      <c r="U197" s="3071"/>
      <c r="V197" s="3071"/>
    </row>
    <row r="198" spans="2:22" s="3038" customFormat="1" ht="12.75">
      <c r="B198" s="3072"/>
      <c r="C198" s="3074" t="s">
        <v>2764</v>
      </c>
      <c r="D198" s="3072"/>
      <c r="E198" s="3069"/>
      <c r="F198" s="3069"/>
      <c r="G198" s="3069"/>
      <c r="H198" s="3070"/>
      <c r="I198" s="3069"/>
      <c r="J198" s="3069"/>
      <c r="K198" s="3069"/>
      <c r="L198" s="3069"/>
      <c r="M198" s="3069"/>
      <c r="N198" s="3070" t="str">
        <f t="shared" si="12"/>
        <v/>
      </c>
      <c r="O198" s="3071" t="str">
        <f t="shared" si="13"/>
        <v/>
      </c>
      <c r="P198" s="3071"/>
      <c r="Q198" s="3071"/>
      <c r="R198" s="3071" t="str">
        <f t="shared" si="14"/>
        <v/>
      </c>
      <c r="S198" s="3071"/>
      <c r="T198" s="3071"/>
      <c r="U198" s="3071" t="str">
        <f t="shared" si="15"/>
        <v/>
      </c>
      <c r="V198" s="3071" t="str">
        <f t="shared" si="16"/>
        <v/>
      </c>
    </row>
    <row r="199" spans="2:22" s="3038" customFormat="1" ht="12.75">
      <c r="B199" s="3072"/>
      <c r="C199" s="3072"/>
      <c r="D199" s="3072"/>
      <c r="E199" s="3075"/>
      <c r="F199" s="3075"/>
      <c r="G199" s="3075"/>
      <c r="H199" s="3075"/>
      <c r="I199" s="3075"/>
      <c r="J199" s="3075"/>
      <c r="K199" s="3075"/>
      <c r="L199" s="3075"/>
      <c r="M199" s="3075"/>
      <c r="N199" s="3070"/>
      <c r="O199" s="3071" t="str">
        <f t="shared" si="13"/>
        <v/>
      </c>
      <c r="P199" s="3071"/>
      <c r="Q199" s="3071"/>
      <c r="R199" s="3071" t="str">
        <f t="shared" si="14"/>
        <v/>
      </c>
      <c r="S199" s="3076"/>
      <c r="T199" s="3076"/>
      <c r="U199" s="3076" t="str">
        <f t="shared" si="15"/>
        <v/>
      </c>
      <c r="V199" s="3071" t="str">
        <f t="shared" si="16"/>
        <v/>
      </c>
    </row>
    <row r="200" spans="2:22" s="3038" customFormat="1" ht="12.75">
      <c r="B200" s="3072"/>
      <c r="C200" s="3072"/>
      <c r="D200" s="3072"/>
      <c r="E200" s="3075"/>
      <c r="F200" s="3075"/>
      <c r="G200" s="3075"/>
      <c r="H200" s="3075"/>
      <c r="I200" s="3075"/>
      <c r="J200" s="3075"/>
      <c r="K200" s="3075"/>
      <c r="L200" s="3075"/>
      <c r="M200" s="3075"/>
      <c r="N200" s="3070"/>
      <c r="O200" s="3071" t="str">
        <f t="shared" si="13"/>
        <v/>
      </c>
      <c r="P200" s="3071"/>
      <c r="Q200" s="3071"/>
      <c r="R200" s="3071" t="str">
        <f t="shared" si="14"/>
        <v/>
      </c>
      <c r="S200" s="3076"/>
      <c r="T200" s="3076"/>
      <c r="U200" s="3076" t="str">
        <f t="shared" si="15"/>
        <v/>
      </c>
      <c r="V200" s="3071" t="str">
        <f t="shared" si="16"/>
        <v/>
      </c>
    </row>
    <row r="201" spans="2:22" s="3038" customFormat="1" ht="12.75">
      <c r="B201" s="3072"/>
      <c r="C201" s="3072"/>
      <c r="D201" s="3072"/>
      <c r="E201" s="3075"/>
      <c r="F201" s="3075"/>
      <c r="G201" s="3075"/>
      <c r="H201" s="3075"/>
      <c r="I201" s="3075"/>
      <c r="J201" s="3075"/>
      <c r="K201" s="3075"/>
      <c r="L201" s="3075"/>
      <c r="M201" s="3075"/>
      <c r="N201" s="3070"/>
      <c r="O201" s="3071" t="str">
        <f t="shared" si="13"/>
        <v/>
      </c>
      <c r="P201" s="3071"/>
      <c r="Q201" s="3071"/>
      <c r="R201" s="3071" t="str">
        <f t="shared" si="14"/>
        <v/>
      </c>
      <c r="S201" s="3076"/>
      <c r="T201" s="3076"/>
      <c r="U201" s="3076" t="str">
        <f t="shared" si="15"/>
        <v/>
      </c>
      <c r="V201" s="3071" t="str">
        <f t="shared" si="16"/>
        <v/>
      </c>
    </row>
    <row r="202" spans="2:22" s="3038" customFormat="1" ht="12.75">
      <c r="B202" s="3072"/>
      <c r="C202" s="3072"/>
      <c r="D202" s="3072"/>
      <c r="E202" s="3075"/>
      <c r="F202" s="3075"/>
      <c r="G202" s="3075"/>
      <c r="H202" s="3075"/>
      <c r="I202" s="3075"/>
      <c r="J202" s="3075"/>
      <c r="K202" s="3075"/>
      <c r="L202" s="3075"/>
      <c r="M202" s="3075"/>
      <c r="N202" s="3070"/>
      <c r="O202" s="3071" t="str">
        <f t="shared" si="13"/>
        <v/>
      </c>
      <c r="P202" s="3071"/>
      <c r="Q202" s="3071"/>
      <c r="R202" s="3071" t="str">
        <f t="shared" si="14"/>
        <v/>
      </c>
      <c r="S202" s="3076"/>
      <c r="T202" s="3076"/>
      <c r="U202" s="3076" t="str">
        <f t="shared" si="15"/>
        <v/>
      </c>
      <c r="V202" s="3071" t="str">
        <f t="shared" si="16"/>
        <v/>
      </c>
    </row>
    <row r="203" spans="2:22" s="3038" customFormat="1" ht="12.75">
      <c r="B203" s="3072"/>
      <c r="C203" s="3072"/>
      <c r="D203" s="3072"/>
      <c r="E203" s="3075"/>
      <c r="F203" s="3075"/>
      <c r="G203" s="3075"/>
      <c r="H203" s="3075"/>
      <c r="I203" s="3075"/>
      <c r="J203" s="3075"/>
      <c r="K203" s="3075"/>
      <c r="L203" s="3075"/>
      <c r="M203" s="3075"/>
      <c r="N203" s="3070"/>
      <c r="O203" s="3071" t="str">
        <f t="shared" si="13"/>
        <v/>
      </c>
      <c r="P203" s="3071"/>
      <c r="Q203" s="3071"/>
      <c r="R203" s="3071" t="str">
        <f t="shared" si="14"/>
        <v/>
      </c>
      <c r="S203" s="3076"/>
      <c r="T203" s="3076"/>
      <c r="U203" s="3076" t="str">
        <f t="shared" si="15"/>
        <v/>
      </c>
      <c r="V203" s="3071" t="str">
        <f t="shared" si="16"/>
        <v/>
      </c>
    </row>
    <row r="204" spans="2:22" s="3038" customFormat="1" ht="12.75">
      <c r="B204" s="3072"/>
      <c r="C204" s="3072"/>
      <c r="D204" s="3072"/>
      <c r="E204" s="3075"/>
      <c r="F204" s="3075"/>
      <c r="G204" s="3075"/>
      <c r="H204" s="3075"/>
      <c r="I204" s="3075"/>
      <c r="J204" s="3075"/>
      <c r="K204" s="3075"/>
      <c r="L204" s="3075"/>
      <c r="M204" s="3075"/>
      <c r="N204" s="3070"/>
      <c r="O204" s="3071" t="str">
        <f t="shared" si="13"/>
        <v/>
      </c>
      <c r="P204" s="3071"/>
      <c r="Q204" s="3071"/>
      <c r="R204" s="3071" t="str">
        <f t="shared" si="14"/>
        <v/>
      </c>
      <c r="S204" s="3076"/>
      <c r="T204" s="3076"/>
      <c r="U204" s="3076" t="str">
        <f t="shared" si="15"/>
        <v/>
      </c>
      <c r="V204" s="3071" t="str">
        <f t="shared" si="16"/>
        <v/>
      </c>
    </row>
    <row r="205" spans="2:22" s="3038" customFormat="1" ht="12.75">
      <c r="B205" s="3072"/>
      <c r="C205" s="3072"/>
      <c r="D205" s="3072"/>
      <c r="E205" s="3075"/>
      <c r="F205" s="3075"/>
      <c r="G205" s="3075"/>
      <c r="H205" s="3075"/>
      <c r="I205" s="3075"/>
      <c r="J205" s="3075"/>
      <c r="K205" s="3075"/>
      <c r="L205" s="3075"/>
      <c r="M205" s="3075"/>
      <c r="N205" s="3070"/>
      <c r="O205" s="3071" t="str">
        <f t="shared" ref="O205:O268" si="18">IF(N205="","",IF(N205&lt;=0.5,"Low",IF(N205&lt;=1.5,"Medium",IF(N205&gt;1.5,"High",""))))</f>
        <v/>
      </c>
      <c r="P205" s="3071"/>
      <c r="Q205" s="3071"/>
      <c r="R205" s="3071" t="str">
        <f t="shared" ref="R205:R268" si="19">IF(OR(P205="Very high",Q205="Very high"),"Very high",IF(OR(P205="High",Q205="High"),"High",IF(OR(P205="Medium",Q205="Medium"),"Medium",IF(OR(P205="Low",Q205="Low"),"Low",""))))</f>
        <v/>
      </c>
      <c r="S205" s="3076"/>
      <c r="T205" s="3076"/>
      <c r="U205" s="3076" t="str">
        <f t="shared" ref="U205:U268" si="20">IF(OR(S205="Very high",T205="Very high"),"Very high",IF(OR(S205="High",T205="High"),"High",IF(OR(S205="Medium",T205="Medium"),"Medium",IF(OR(S205="Low",T205="Low"),"Low",""))))</f>
        <v/>
      </c>
      <c r="V205" s="3071" t="str">
        <f t="shared" ref="V205:V268" si="21">IF(R205="Very high", "Very high", IF(OR(O205="High",R205="High",U205="High"),"High",IF(OR(O205="Medium",R205="Medium",U205="Medium"),"Medium",IF(OR(O205="Low",R205="Low",U205="Low"),"Low",""))))</f>
        <v/>
      </c>
    </row>
    <row r="206" spans="2:22" s="3038" customFormat="1" ht="12.75">
      <c r="B206" s="3072"/>
      <c r="C206" s="3072"/>
      <c r="D206" s="3072"/>
      <c r="E206" s="3075"/>
      <c r="F206" s="3075"/>
      <c r="G206" s="3075"/>
      <c r="H206" s="3075"/>
      <c r="I206" s="3075"/>
      <c r="J206" s="3075"/>
      <c r="K206" s="3075"/>
      <c r="L206" s="3075"/>
      <c r="M206" s="3075"/>
      <c r="N206" s="3070"/>
      <c r="O206" s="3071" t="str">
        <f t="shared" si="18"/>
        <v/>
      </c>
      <c r="P206" s="3071"/>
      <c r="Q206" s="3071"/>
      <c r="R206" s="3071" t="str">
        <f t="shared" si="19"/>
        <v/>
      </c>
      <c r="S206" s="3076"/>
      <c r="T206" s="3076"/>
      <c r="U206" s="3076" t="str">
        <f t="shared" si="20"/>
        <v/>
      </c>
      <c r="V206" s="3071" t="str">
        <f t="shared" si="21"/>
        <v/>
      </c>
    </row>
    <row r="207" spans="2:22" s="3038" customFormat="1" ht="12.75">
      <c r="B207" s="3072"/>
      <c r="C207" s="3072"/>
      <c r="D207" s="3072"/>
      <c r="E207" s="3075"/>
      <c r="F207" s="3075"/>
      <c r="G207" s="3075"/>
      <c r="H207" s="3075"/>
      <c r="I207" s="3075"/>
      <c r="J207" s="3075"/>
      <c r="K207" s="3075"/>
      <c r="L207" s="3075"/>
      <c r="M207" s="3075"/>
      <c r="N207" s="3070"/>
      <c r="O207" s="3071" t="str">
        <f t="shared" si="18"/>
        <v/>
      </c>
      <c r="P207" s="3071"/>
      <c r="Q207" s="3071"/>
      <c r="R207" s="3071" t="str">
        <f t="shared" si="19"/>
        <v/>
      </c>
      <c r="S207" s="3076"/>
      <c r="T207" s="3076"/>
      <c r="U207" s="3076" t="str">
        <f t="shared" si="20"/>
        <v/>
      </c>
      <c r="V207" s="3071" t="str">
        <f t="shared" si="21"/>
        <v/>
      </c>
    </row>
    <row r="208" spans="2:22" s="3038" customFormat="1" ht="12.75">
      <c r="B208" s="3072"/>
      <c r="C208" s="3072"/>
      <c r="D208" s="3072"/>
      <c r="E208" s="3075"/>
      <c r="F208" s="3075"/>
      <c r="G208" s="3075"/>
      <c r="H208" s="3075"/>
      <c r="I208" s="3075"/>
      <c r="J208" s="3075"/>
      <c r="K208" s="3075"/>
      <c r="L208" s="3075"/>
      <c r="M208" s="3075"/>
      <c r="N208" s="3070"/>
      <c r="O208" s="3071" t="str">
        <f t="shared" si="18"/>
        <v/>
      </c>
      <c r="P208" s="3071"/>
      <c r="Q208" s="3071"/>
      <c r="R208" s="3071" t="str">
        <f t="shared" si="19"/>
        <v/>
      </c>
      <c r="S208" s="3076"/>
      <c r="T208" s="3076"/>
      <c r="U208" s="3076" t="str">
        <f t="shared" si="20"/>
        <v/>
      </c>
      <c r="V208" s="3071" t="str">
        <f t="shared" si="21"/>
        <v/>
      </c>
    </row>
    <row r="209" spans="2:22" s="3038" customFormat="1" ht="12.75">
      <c r="B209" s="3072"/>
      <c r="C209" s="3072"/>
      <c r="D209" s="3072"/>
      <c r="E209" s="3075"/>
      <c r="F209" s="3075"/>
      <c r="G209" s="3075"/>
      <c r="H209" s="3075"/>
      <c r="I209" s="3075"/>
      <c r="J209" s="3075"/>
      <c r="K209" s="3075"/>
      <c r="L209" s="3075"/>
      <c r="M209" s="3075"/>
      <c r="N209" s="3070"/>
      <c r="O209" s="3071" t="str">
        <f t="shared" si="18"/>
        <v/>
      </c>
      <c r="P209" s="3071"/>
      <c r="Q209" s="3071"/>
      <c r="R209" s="3071" t="str">
        <f t="shared" si="19"/>
        <v/>
      </c>
      <c r="S209" s="3076"/>
      <c r="T209" s="3076"/>
      <c r="U209" s="3076" t="str">
        <f t="shared" si="20"/>
        <v/>
      </c>
      <c r="V209" s="3071" t="str">
        <f t="shared" si="21"/>
        <v/>
      </c>
    </row>
    <row r="210" spans="2:22" s="3038" customFormat="1" ht="12.75">
      <c r="B210" s="3072"/>
      <c r="C210" s="3072"/>
      <c r="D210" s="3072"/>
      <c r="E210" s="3075"/>
      <c r="F210" s="3075"/>
      <c r="G210" s="3075"/>
      <c r="H210" s="3075"/>
      <c r="I210" s="3075"/>
      <c r="J210" s="3075"/>
      <c r="K210" s="3075"/>
      <c r="L210" s="3075"/>
      <c r="M210" s="3075"/>
      <c r="N210" s="3070"/>
      <c r="O210" s="3071" t="str">
        <f t="shared" si="18"/>
        <v/>
      </c>
      <c r="P210" s="3071"/>
      <c r="Q210" s="3071"/>
      <c r="R210" s="3071" t="str">
        <f t="shared" si="19"/>
        <v/>
      </c>
      <c r="S210" s="3076"/>
      <c r="T210" s="3076"/>
      <c r="U210" s="3076" t="str">
        <f t="shared" si="20"/>
        <v/>
      </c>
      <c r="V210" s="3071" t="str">
        <f t="shared" si="21"/>
        <v/>
      </c>
    </row>
    <row r="211" spans="2:22" s="3038" customFormat="1" ht="12.75">
      <c r="B211" s="3072"/>
      <c r="C211" s="3072"/>
      <c r="D211" s="3072"/>
      <c r="E211" s="3075"/>
      <c r="F211" s="3075"/>
      <c r="G211" s="3075"/>
      <c r="H211" s="3075"/>
      <c r="I211" s="3075"/>
      <c r="J211" s="3075"/>
      <c r="K211" s="3075"/>
      <c r="L211" s="3075"/>
      <c r="M211" s="3075"/>
      <c r="N211" s="3070"/>
      <c r="O211" s="3071" t="str">
        <f t="shared" si="18"/>
        <v/>
      </c>
      <c r="P211" s="3071"/>
      <c r="Q211" s="3071"/>
      <c r="R211" s="3071" t="str">
        <f t="shared" si="19"/>
        <v/>
      </c>
      <c r="S211" s="3076"/>
      <c r="T211" s="3076"/>
      <c r="U211" s="3076" t="str">
        <f t="shared" si="20"/>
        <v/>
      </c>
      <c r="V211" s="3071" t="str">
        <f t="shared" si="21"/>
        <v/>
      </c>
    </row>
    <row r="212" spans="2:22" s="3038" customFormat="1" ht="12.75">
      <c r="B212" s="3072"/>
      <c r="C212" s="3072"/>
      <c r="D212" s="3072"/>
      <c r="E212" s="3075"/>
      <c r="F212" s="3075"/>
      <c r="G212" s="3075"/>
      <c r="H212" s="3075"/>
      <c r="I212" s="3075"/>
      <c r="J212" s="3075"/>
      <c r="K212" s="3075"/>
      <c r="L212" s="3075"/>
      <c r="M212" s="3075"/>
      <c r="N212" s="3070"/>
      <c r="O212" s="3071" t="str">
        <f t="shared" si="18"/>
        <v/>
      </c>
      <c r="P212" s="3071"/>
      <c r="Q212" s="3071"/>
      <c r="R212" s="3071" t="str">
        <f t="shared" si="19"/>
        <v/>
      </c>
      <c r="S212" s="3076"/>
      <c r="T212" s="3076"/>
      <c r="U212" s="3076" t="str">
        <f t="shared" si="20"/>
        <v/>
      </c>
      <c r="V212" s="3071" t="str">
        <f t="shared" si="21"/>
        <v/>
      </c>
    </row>
    <row r="213" spans="2:22" s="3038" customFormat="1" ht="12.75">
      <c r="B213" s="3072"/>
      <c r="C213" s="3072"/>
      <c r="D213" s="3072"/>
      <c r="E213" s="3075"/>
      <c r="F213" s="3075"/>
      <c r="G213" s="3075"/>
      <c r="H213" s="3075"/>
      <c r="I213" s="3075"/>
      <c r="J213" s="3075"/>
      <c r="K213" s="3075"/>
      <c r="L213" s="3075"/>
      <c r="M213" s="3075"/>
      <c r="N213" s="3070"/>
      <c r="O213" s="3071" t="str">
        <f t="shared" si="18"/>
        <v/>
      </c>
      <c r="P213" s="3071"/>
      <c r="Q213" s="3071"/>
      <c r="R213" s="3071" t="str">
        <f t="shared" si="19"/>
        <v/>
      </c>
      <c r="S213" s="3076"/>
      <c r="T213" s="3076"/>
      <c r="U213" s="3076" t="str">
        <f t="shared" si="20"/>
        <v/>
      </c>
      <c r="V213" s="3071" t="str">
        <f t="shared" si="21"/>
        <v/>
      </c>
    </row>
    <row r="214" spans="2:22" s="3038" customFormat="1" ht="12.75">
      <c r="B214" s="3072"/>
      <c r="C214" s="3072"/>
      <c r="D214" s="3072"/>
      <c r="E214" s="3075"/>
      <c r="F214" s="3075"/>
      <c r="G214" s="3075"/>
      <c r="H214" s="3075"/>
      <c r="I214" s="3075"/>
      <c r="J214" s="3075"/>
      <c r="K214" s="3075"/>
      <c r="L214" s="3075"/>
      <c r="M214" s="3075"/>
      <c r="N214" s="3070"/>
      <c r="O214" s="3071" t="str">
        <f t="shared" si="18"/>
        <v/>
      </c>
      <c r="P214" s="3071"/>
      <c r="Q214" s="3071"/>
      <c r="R214" s="3071" t="str">
        <f t="shared" si="19"/>
        <v/>
      </c>
      <c r="S214" s="3076"/>
      <c r="T214" s="3076"/>
      <c r="U214" s="3076" t="str">
        <f t="shared" si="20"/>
        <v/>
      </c>
      <c r="V214" s="3071" t="str">
        <f t="shared" si="21"/>
        <v/>
      </c>
    </row>
    <row r="215" spans="2:22" s="3038" customFormat="1" ht="12.75">
      <c r="B215" s="3072"/>
      <c r="C215" s="3072"/>
      <c r="D215" s="3072"/>
      <c r="E215" s="3075"/>
      <c r="F215" s="3075"/>
      <c r="G215" s="3075"/>
      <c r="H215" s="3075"/>
      <c r="I215" s="3075"/>
      <c r="J215" s="3075"/>
      <c r="K215" s="3075"/>
      <c r="L215" s="3075"/>
      <c r="M215" s="3075"/>
      <c r="N215" s="3070"/>
      <c r="O215" s="3071" t="str">
        <f t="shared" si="18"/>
        <v/>
      </c>
      <c r="P215" s="3071"/>
      <c r="Q215" s="3071"/>
      <c r="R215" s="3071" t="str">
        <f t="shared" si="19"/>
        <v/>
      </c>
      <c r="S215" s="3076"/>
      <c r="T215" s="3076"/>
      <c r="U215" s="3076" t="str">
        <f t="shared" si="20"/>
        <v/>
      </c>
      <c r="V215" s="3071" t="str">
        <f t="shared" si="21"/>
        <v/>
      </c>
    </row>
    <row r="216" spans="2:22" s="3038" customFormat="1" ht="12.75">
      <c r="B216" s="3072"/>
      <c r="C216" s="3072"/>
      <c r="D216" s="3072"/>
      <c r="E216" s="3075"/>
      <c r="F216" s="3075"/>
      <c r="G216" s="3075"/>
      <c r="H216" s="3075"/>
      <c r="I216" s="3075"/>
      <c r="J216" s="3075"/>
      <c r="K216" s="3075"/>
      <c r="L216" s="3075"/>
      <c r="M216" s="3075"/>
      <c r="N216" s="3070"/>
      <c r="O216" s="3071" t="str">
        <f t="shared" si="18"/>
        <v/>
      </c>
      <c r="P216" s="3071"/>
      <c r="Q216" s="3071"/>
      <c r="R216" s="3071" t="str">
        <f t="shared" si="19"/>
        <v/>
      </c>
      <c r="S216" s="3076"/>
      <c r="T216" s="3076"/>
      <c r="U216" s="3076" t="str">
        <f t="shared" si="20"/>
        <v/>
      </c>
      <c r="V216" s="3071" t="str">
        <f t="shared" si="21"/>
        <v/>
      </c>
    </row>
    <row r="217" spans="2:22" s="3038" customFormat="1" ht="12.75">
      <c r="B217" s="3072"/>
      <c r="C217" s="3072"/>
      <c r="D217" s="3072"/>
      <c r="E217" s="3075"/>
      <c r="F217" s="3075"/>
      <c r="G217" s="3075"/>
      <c r="H217" s="3075"/>
      <c r="I217" s="3075"/>
      <c r="J217" s="3075"/>
      <c r="K217" s="3075"/>
      <c r="L217" s="3075"/>
      <c r="M217" s="3075"/>
      <c r="N217" s="3070"/>
      <c r="O217" s="3071" t="str">
        <f t="shared" si="18"/>
        <v/>
      </c>
      <c r="P217" s="3071"/>
      <c r="Q217" s="3071"/>
      <c r="R217" s="3071" t="str">
        <f t="shared" si="19"/>
        <v/>
      </c>
      <c r="S217" s="3076"/>
      <c r="T217" s="3076"/>
      <c r="U217" s="3076" t="str">
        <f t="shared" si="20"/>
        <v/>
      </c>
      <c r="V217" s="3071" t="str">
        <f t="shared" si="21"/>
        <v/>
      </c>
    </row>
    <row r="218" spans="2:22" s="3038" customFormat="1" ht="12.75">
      <c r="B218" s="3072"/>
      <c r="C218" s="3072"/>
      <c r="D218" s="3072"/>
      <c r="E218" s="3075"/>
      <c r="F218" s="3075"/>
      <c r="G218" s="3075"/>
      <c r="H218" s="3075"/>
      <c r="I218" s="3075"/>
      <c r="J218" s="3075"/>
      <c r="K218" s="3075"/>
      <c r="L218" s="3075"/>
      <c r="M218" s="3075"/>
      <c r="N218" s="3070"/>
      <c r="O218" s="3071" t="str">
        <f t="shared" si="18"/>
        <v/>
      </c>
      <c r="P218" s="3071"/>
      <c r="Q218" s="3071"/>
      <c r="R218" s="3071" t="str">
        <f t="shared" si="19"/>
        <v/>
      </c>
      <c r="S218" s="3076"/>
      <c r="T218" s="3076"/>
      <c r="U218" s="3076" t="str">
        <f t="shared" si="20"/>
        <v/>
      </c>
      <c r="V218" s="3071" t="str">
        <f t="shared" si="21"/>
        <v/>
      </c>
    </row>
    <row r="219" spans="2:22" s="3038" customFormat="1" ht="12.75">
      <c r="B219" s="3072"/>
      <c r="C219" s="3072"/>
      <c r="D219" s="3072"/>
      <c r="E219" s="3075"/>
      <c r="F219" s="3075"/>
      <c r="G219" s="3075"/>
      <c r="H219" s="3075"/>
      <c r="I219" s="3075"/>
      <c r="J219" s="3075"/>
      <c r="K219" s="3075"/>
      <c r="L219" s="3075"/>
      <c r="M219" s="3075"/>
      <c r="N219" s="3070"/>
      <c r="O219" s="3071" t="str">
        <f t="shared" si="18"/>
        <v/>
      </c>
      <c r="P219" s="3071"/>
      <c r="Q219" s="3071"/>
      <c r="R219" s="3071" t="str">
        <f t="shared" si="19"/>
        <v/>
      </c>
      <c r="S219" s="3076"/>
      <c r="T219" s="3076"/>
      <c r="U219" s="3076" t="str">
        <f t="shared" si="20"/>
        <v/>
      </c>
      <c r="V219" s="3071" t="str">
        <f t="shared" si="21"/>
        <v/>
      </c>
    </row>
    <row r="220" spans="2:22" s="3038" customFormat="1" ht="12.75">
      <c r="B220" s="3072"/>
      <c r="C220" s="3072"/>
      <c r="D220" s="3072"/>
      <c r="E220" s="3075"/>
      <c r="F220" s="3075"/>
      <c r="G220" s="3075"/>
      <c r="H220" s="3075"/>
      <c r="I220" s="3075"/>
      <c r="J220" s="3075"/>
      <c r="K220" s="3075"/>
      <c r="L220" s="3075"/>
      <c r="M220" s="3075"/>
      <c r="N220" s="3070"/>
      <c r="O220" s="3071" t="str">
        <f t="shared" si="18"/>
        <v/>
      </c>
      <c r="P220" s="3071"/>
      <c r="Q220" s="3071"/>
      <c r="R220" s="3071" t="str">
        <f t="shared" si="19"/>
        <v/>
      </c>
      <c r="S220" s="3076"/>
      <c r="T220" s="3076"/>
      <c r="U220" s="3076" t="str">
        <f t="shared" si="20"/>
        <v/>
      </c>
      <c r="V220" s="3071" t="str">
        <f t="shared" si="21"/>
        <v/>
      </c>
    </row>
    <row r="221" spans="2:22" s="3038" customFormat="1" ht="12.75">
      <c r="B221" s="3072"/>
      <c r="C221" s="3072"/>
      <c r="D221" s="3072"/>
      <c r="E221" s="3075"/>
      <c r="F221" s="3075"/>
      <c r="G221" s="3075"/>
      <c r="H221" s="3075"/>
      <c r="I221" s="3075"/>
      <c r="J221" s="3075"/>
      <c r="K221" s="3075"/>
      <c r="L221" s="3075"/>
      <c r="M221" s="3075"/>
      <c r="N221" s="3070"/>
      <c r="O221" s="3071" t="str">
        <f t="shared" si="18"/>
        <v/>
      </c>
      <c r="P221" s="3071"/>
      <c r="Q221" s="3071"/>
      <c r="R221" s="3071" t="str">
        <f t="shared" si="19"/>
        <v/>
      </c>
      <c r="S221" s="3076"/>
      <c r="T221" s="3076"/>
      <c r="U221" s="3076" t="str">
        <f t="shared" si="20"/>
        <v/>
      </c>
      <c r="V221" s="3071" t="str">
        <f t="shared" si="21"/>
        <v/>
      </c>
    </row>
    <row r="222" spans="2:22" s="3038" customFormat="1" ht="12.75">
      <c r="B222" s="3072"/>
      <c r="C222" s="3072"/>
      <c r="D222" s="3072"/>
      <c r="E222" s="3075"/>
      <c r="F222" s="3075"/>
      <c r="G222" s="3075"/>
      <c r="H222" s="3075"/>
      <c r="I222" s="3075"/>
      <c r="J222" s="3075"/>
      <c r="K222" s="3075"/>
      <c r="L222" s="3075"/>
      <c r="M222" s="3075"/>
      <c r="N222" s="3070"/>
      <c r="O222" s="3071" t="str">
        <f t="shared" si="18"/>
        <v/>
      </c>
      <c r="P222" s="3071"/>
      <c r="Q222" s="3071"/>
      <c r="R222" s="3071" t="str">
        <f t="shared" si="19"/>
        <v/>
      </c>
      <c r="S222" s="3076"/>
      <c r="T222" s="3076"/>
      <c r="U222" s="3076" t="str">
        <f t="shared" si="20"/>
        <v/>
      </c>
      <c r="V222" s="3071" t="str">
        <f t="shared" si="21"/>
        <v/>
      </c>
    </row>
    <row r="223" spans="2:22" s="3038" customFormat="1" ht="12.75">
      <c r="B223" s="3072"/>
      <c r="C223" s="3072"/>
      <c r="D223" s="3072"/>
      <c r="E223" s="3075"/>
      <c r="F223" s="3075"/>
      <c r="G223" s="3075"/>
      <c r="H223" s="3075"/>
      <c r="I223" s="3075"/>
      <c r="J223" s="3075"/>
      <c r="K223" s="3075"/>
      <c r="L223" s="3075"/>
      <c r="M223" s="3075"/>
      <c r="N223" s="3070"/>
      <c r="O223" s="3071" t="str">
        <f t="shared" si="18"/>
        <v/>
      </c>
      <c r="P223" s="3071"/>
      <c r="Q223" s="3071"/>
      <c r="R223" s="3071" t="str">
        <f t="shared" si="19"/>
        <v/>
      </c>
      <c r="S223" s="3076"/>
      <c r="T223" s="3076"/>
      <c r="U223" s="3076" t="str">
        <f t="shared" si="20"/>
        <v/>
      </c>
      <c r="V223" s="3071" t="str">
        <f t="shared" si="21"/>
        <v/>
      </c>
    </row>
    <row r="224" spans="2:22" s="3038" customFormat="1" ht="12.75">
      <c r="B224" s="3072"/>
      <c r="C224" s="3072"/>
      <c r="D224" s="3072"/>
      <c r="E224" s="3075"/>
      <c r="F224" s="3075"/>
      <c r="G224" s="3075"/>
      <c r="H224" s="3075"/>
      <c r="I224" s="3075"/>
      <c r="J224" s="3075"/>
      <c r="K224" s="3075"/>
      <c r="L224" s="3075"/>
      <c r="M224" s="3075"/>
      <c r="N224" s="3070"/>
      <c r="O224" s="3071" t="str">
        <f t="shared" si="18"/>
        <v/>
      </c>
      <c r="P224" s="3071"/>
      <c r="Q224" s="3071"/>
      <c r="R224" s="3071" t="str">
        <f t="shared" si="19"/>
        <v/>
      </c>
      <c r="S224" s="3076"/>
      <c r="T224" s="3076"/>
      <c r="U224" s="3076" t="str">
        <f t="shared" si="20"/>
        <v/>
      </c>
      <c r="V224" s="3071" t="str">
        <f t="shared" si="21"/>
        <v/>
      </c>
    </row>
    <row r="225" spans="2:22" s="3038" customFormat="1" ht="12.75">
      <c r="B225" s="3072"/>
      <c r="C225" s="3072"/>
      <c r="D225" s="3072"/>
      <c r="E225" s="3075"/>
      <c r="F225" s="3075"/>
      <c r="G225" s="3075"/>
      <c r="H225" s="3075"/>
      <c r="I225" s="3075"/>
      <c r="J225" s="3075"/>
      <c r="K225" s="3075"/>
      <c r="L225" s="3075"/>
      <c r="M225" s="3075"/>
      <c r="N225" s="3070"/>
      <c r="O225" s="3071" t="str">
        <f t="shared" si="18"/>
        <v/>
      </c>
      <c r="P225" s="3071"/>
      <c r="Q225" s="3071"/>
      <c r="R225" s="3071" t="str">
        <f t="shared" si="19"/>
        <v/>
      </c>
      <c r="S225" s="3076"/>
      <c r="T225" s="3076"/>
      <c r="U225" s="3076" t="str">
        <f t="shared" si="20"/>
        <v/>
      </c>
      <c r="V225" s="3071" t="str">
        <f t="shared" si="21"/>
        <v/>
      </c>
    </row>
    <row r="226" spans="2:22" s="3038" customFormat="1" ht="12.75">
      <c r="B226" s="3072"/>
      <c r="C226" s="3072"/>
      <c r="D226" s="3072"/>
      <c r="E226" s="3075"/>
      <c r="F226" s="3075"/>
      <c r="G226" s="3075"/>
      <c r="H226" s="3075"/>
      <c r="I226" s="3075"/>
      <c r="J226" s="3075"/>
      <c r="K226" s="3075"/>
      <c r="L226" s="3075"/>
      <c r="M226" s="3075"/>
      <c r="N226" s="3070"/>
      <c r="O226" s="3071" t="str">
        <f t="shared" si="18"/>
        <v/>
      </c>
      <c r="P226" s="3071"/>
      <c r="Q226" s="3071"/>
      <c r="R226" s="3071" t="str">
        <f t="shared" si="19"/>
        <v/>
      </c>
      <c r="S226" s="3076"/>
      <c r="T226" s="3076"/>
      <c r="U226" s="3076" t="str">
        <f t="shared" si="20"/>
        <v/>
      </c>
      <c r="V226" s="3071" t="str">
        <f t="shared" si="21"/>
        <v/>
      </c>
    </row>
    <row r="227" spans="2:22" s="3038" customFormat="1" ht="12.75">
      <c r="B227" s="3072"/>
      <c r="C227" s="3072"/>
      <c r="D227" s="3072"/>
      <c r="E227" s="3075"/>
      <c r="F227" s="3075"/>
      <c r="G227" s="3075"/>
      <c r="H227" s="3075"/>
      <c r="I227" s="3075"/>
      <c r="J227" s="3075"/>
      <c r="K227" s="3075"/>
      <c r="L227" s="3075"/>
      <c r="M227" s="3075"/>
      <c r="N227" s="3070"/>
      <c r="O227" s="3071" t="str">
        <f t="shared" si="18"/>
        <v/>
      </c>
      <c r="P227" s="3071"/>
      <c r="Q227" s="3071"/>
      <c r="R227" s="3071" t="str">
        <f t="shared" si="19"/>
        <v/>
      </c>
      <c r="S227" s="3076"/>
      <c r="T227" s="3076"/>
      <c r="U227" s="3076" t="str">
        <f t="shared" si="20"/>
        <v/>
      </c>
      <c r="V227" s="3071" t="str">
        <f t="shared" si="21"/>
        <v/>
      </c>
    </row>
    <row r="228" spans="2:22" s="3038" customFormat="1" ht="12.75">
      <c r="B228" s="3072"/>
      <c r="C228" s="3072"/>
      <c r="D228" s="3072"/>
      <c r="E228" s="3075"/>
      <c r="F228" s="3075"/>
      <c r="G228" s="3075"/>
      <c r="H228" s="3075"/>
      <c r="I228" s="3075"/>
      <c r="J228" s="3075"/>
      <c r="K228" s="3075"/>
      <c r="L228" s="3075"/>
      <c r="M228" s="3075"/>
      <c r="N228" s="3070"/>
      <c r="O228" s="3071" t="str">
        <f t="shared" si="18"/>
        <v/>
      </c>
      <c r="P228" s="3071"/>
      <c r="Q228" s="3071"/>
      <c r="R228" s="3071" t="str">
        <f t="shared" si="19"/>
        <v/>
      </c>
      <c r="S228" s="3076"/>
      <c r="T228" s="3076"/>
      <c r="U228" s="3076" t="str">
        <f t="shared" si="20"/>
        <v/>
      </c>
      <c r="V228" s="3071" t="str">
        <f t="shared" si="21"/>
        <v/>
      </c>
    </row>
    <row r="229" spans="2:22" s="3038" customFormat="1" ht="12.75">
      <c r="B229" s="3072"/>
      <c r="C229" s="3072"/>
      <c r="D229" s="3072"/>
      <c r="E229" s="3075"/>
      <c r="F229" s="3075"/>
      <c r="G229" s="3075"/>
      <c r="H229" s="3075"/>
      <c r="I229" s="3075"/>
      <c r="J229" s="3075"/>
      <c r="K229" s="3075"/>
      <c r="L229" s="3075"/>
      <c r="M229" s="3075"/>
      <c r="N229" s="3070"/>
      <c r="O229" s="3071" t="str">
        <f t="shared" si="18"/>
        <v/>
      </c>
      <c r="P229" s="3071"/>
      <c r="Q229" s="3071"/>
      <c r="R229" s="3071" t="str">
        <f t="shared" si="19"/>
        <v/>
      </c>
      <c r="S229" s="3076"/>
      <c r="T229" s="3076"/>
      <c r="U229" s="3076" t="str">
        <f t="shared" si="20"/>
        <v/>
      </c>
      <c r="V229" s="3071" t="str">
        <f t="shared" si="21"/>
        <v/>
      </c>
    </row>
    <row r="230" spans="2:22" s="3038" customFormat="1" ht="12.75">
      <c r="B230" s="3072"/>
      <c r="C230" s="3072"/>
      <c r="D230" s="3072"/>
      <c r="E230" s="3075"/>
      <c r="F230" s="3075"/>
      <c r="G230" s="3075"/>
      <c r="H230" s="3075"/>
      <c r="I230" s="3075"/>
      <c r="J230" s="3075"/>
      <c r="K230" s="3075"/>
      <c r="L230" s="3075"/>
      <c r="M230" s="3075"/>
      <c r="N230" s="3070"/>
      <c r="O230" s="3071" t="str">
        <f t="shared" si="18"/>
        <v/>
      </c>
      <c r="P230" s="3071"/>
      <c r="Q230" s="3071"/>
      <c r="R230" s="3071" t="str">
        <f t="shared" si="19"/>
        <v/>
      </c>
      <c r="S230" s="3076"/>
      <c r="T230" s="3076"/>
      <c r="U230" s="3076" t="str">
        <f t="shared" si="20"/>
        <v/>
      </c>
      <c r="V230" s="3071" t="str">
        <f t="shared" si="21"/>
        <v/>
      </c>
    </row>
    <row r="231" spans="2:22" s="3038" customFormat="1" ht="12.75">
      <c r="B231" s="3072"/>
      <c r="C231" s="3072"/>
      <c r="D231" s="3072"/>
      <c r="E231" s="3075"/>
      <c r="F231" s="3075"/>
      <c r="G231" s="3075"/>
      <c r="H231" s="3075"/>
      <c r="I231" s="3075"/>
      <c r="J231" s="3075"/>
      <c r="K231" s="3075"/>
      <c r="L231" s="3075"/>
      <c r="M231" s="3075"/>
      <c r="N231" s="3070"/>
      <c r="O231" s="3071" t="str">
        <f t="shared" si="18"/>
        <v/>
      </c>
      <c r="P231" s="3071"/>
      <c r="Q231" s="3071"/>
      <c r="R231" s="3071" t="str">
        <f t="shared" si="19"/>
        <v/>
      </c>
      <c r="S231" s="3076"/>
      <c r="T231" s="3076"/>
      <c r="U231" s="3076" t="str">
        <f t="shared" si="20"/>
        <v/>
      </c>
      <c r="V231" s="3071" t="str">
        <f t="shared" si="21"/>
        <v/>
      </c>
    </row>
    <row r="232" spans="2:22" s="3038" customFormat="1" ht="12.75">
      <c r="B232" s="3072"/>
      <c r="C232" s="3072"/>
      <c r="D232" s="3072"/>
      <c r="E232" s="3075"/>
      <c r="F232" s="3075"/>
      <c r="G232" s="3075"/>
      <c r="H232" s="3075"/>
      <c r="I232" s="3075"/>
      <c r="J232" s="3075"/>
      <c r="K232" s="3075"/>
      <c r="L232" s="3075"/>
      <c r="M232" s="3075"/>
      <c r="N232" s="3070"/>
      <c r="O232" s="3071" t="str">
        <f t="shared" si="18"/>
        <v/>
      </c>
      <c r="P232" s="3071"/>
      <c r="Q232" s="3071"/>
      <c r="R232" s="3071" t="str">
        <f t="shared" si="19"/>
        <v/>
      </c>
      <c r="S232" s="3076"/>
      <c r="T232" s="3076"/>
      <c r="U232" s="3076" t="str">
        <f t="shared" si="20"/>
        <v/>
      </c>
      <c r="V232" s="3071" t="str">
        <f t="shared" si="21"/>
        <v/>
      </c>
    </row>
    <row r="233" spans="2:22" s="3038" customFormat="1" ht="12.75">
      <c r="B233" s="3072"/>
      <c r="C233" s="3072"/>
      <c r="D233" s="3072"/>
      <c r="E233" s="3075"/>
      <c r="F233" s="3075"/>
      <c r="G233" s="3075"/>
      <c r="H233" s="3075"/>
      <c r="I233" s="3075"/>
      <c r="J233" s="3075"/>
      <c r="K233" s="3075"/>
      <c r="L233" s="3075"/>
      <c r="M233" s="3075"/>
      <c r="N233" s="3070"/>
      <c r="O233" s="3071" t="str">
        <f t="shared" si="18"/>
        <v/>
      </c>
      <c r="P233" s="3071"/>
      <c r="Q233" s="3071"/>
      <c r="R233" s="3071" t="str">
        <f t="shared" si="19"/>
        <v/>
      </c>
      <c r="S233" s="3076"/>
      <c r="T233" s="3076"/>
      <c r="U233" s="3076" t="str">
        <f t="shared" si="20"/>
        <v/>
      </c>
      <c r="V233" s="3071" t="str">
        <f t="shared" si="21"/>
        <v/>
      </c>
    </row>
    <row r="234" spans="2:22" s="3038" customFormat="1" ht="12.75">
      <c r="B234" s="3072"/>
      <c r="C234" s="3072"/>
      <c r="D234" s="3072"/>
      <c r="E234" s="3075"/>
      <c r="F234" s="3075"/>
      <c r="G234" s="3075"/>
      <c r="H234" s="3075"/>
      <c r="I234" s="3075"/>
      <c r="J234" s="3075"/>
      <c r="K234" s="3075"/>
      <c r="L234" s="3075"/>
      <c r="M234" s="3075"/>
      <c r="N234" s="3070"/>
      <c r="O234" s="3071" t="str">
        <f t="shared" si="18"/>
        <v/>
      </c>
      <c r="P234" s="3071"/>
      <c r="Q234" s="3071"/>
      <c r="R234" s="3071" t="str">
        <f t="shared" si="19"/>
        <v/>
      </c>
      <c r="S234" s="3076"/>
      <c r="T234" s="3076"/>
      <c r="U234" s="3076" t="str">
        <f t="shared" si="20"/>
        <v/>
      </c>
      <c r="V234" s="3071" t="str">
        <f t="shared" si="21"/>
        <v/>
      </c>
    </row>
    <row r="235" spans="2:22" s="3038" customFormat="1" ht="12.75">
      <c r="B235" s="3072"/>
      <c r="C235" s="3072"/>
      <c r="D235" s="3072"/>
      <c r="E235" s="3075"/>
      <c r="F235" s="3075"/>
      <c r="G235" s="3075"/>
      <c r="H235" s="3075"/>
      <c r="I235" s="3075"/>
      <c r="J235" s="3075"/>
      <c r="K235" s="3075"/>
      <c r="L235" s="3075"/>
      <c r="M235" s="3075"/>
      <c r="N235" s="3070"/>
      <c r="O235" s="3071" t="str">
        <f t="shared" si="18"/>
        <v/>
      </c>
      <c r="P235" s="3071"/>
      <c r="Q235" s="3071"/>
      <c r="R235" s="3071" t="str">
        <f t="shared" si="19"/>
        <v/>
      </c>
      <c r="S235" s="3076"/>
      <c r="T235" s="3076"/>
      <c r="U235" s="3076" t="str">
        <f t="shared" si="20"/>
        <v/>
      </c>
      <c r="V235" s="3071" t="str">
        <f t="shared" si="21"/>
        <v/>
      </c>
    </row>
    <row r="236" spans="2:22" s="3038" customFormat="1" ht="12.75">
      <c r="B236" s="3072"/>
      <c r="C236" s="3072"/>
      <c r="D236" s="3072"/>
      <c r="E236" s="3075"/>
      <c r="F236" s="3075"/>
      <c r="G236" s="3075"/>
      <c r="H236" s="3075"/>
      <c r="I236" s="3075"/>
      <c r="J236" s="3075"/>
      <c r="K236" s="3075"/>
      <c r="L236" s="3075"/>
      <c r="M236" s="3075"/>
      <c r="N236" s="3070"/>
      <c r="O236" s="3071" t="str">
        <f t="shared" si="18"/>
        <v/>
      </c>
      <c r="P236" s="3071"/>
      <c r="Q236" s="3071"/>
      <c r="R236" s="3071" t="str">
        <f t="shared" si="19"/>
        <v/>
      </c>
      <c r="S236" s="3076"/>
      <c r="T236" s="3076"/>
      <c r="U236" s="3076" t="str">
        <f t="shared" si="20"/>
        <v/>
      </c>
      <c r="V236" s="3071" t="str">
        <f t="shared" si="21"/>
        <v/>
      </c>
    </row>
    <row r="237" spans="2:22" s="3038" customFormat="1" ht="12.75">
      <c r="B237" s="3072"/>
      <c r="C237" s="3072"/>
      <c r="D237" s="3072"/>
      <c r="E237" s="3075"/>
      <c r="F237" s="3075"/>
      <c r="G237" s="3075"/>
      <c r="H237" s="3075"/>
      <c r="I237" s="3075"/>
      <c r="J237" s="3075"/>
      <c r="K237" s="3075"/>
      <c r="L237" s="3075"/>
      <c r="M237" s="3075"/>
      <c r="N237" s="3070"/>
      <c r="O237" s="3071" t="str">
        <f t="shared" si="18"/>
        <v/>
      </c>
      <c r="P237" s="3071"/>
      <c r="Q237" s="3071"/>
      <c r="R237" s="3071" t="str">
        <f t="shared" si="19"/>
        <v/>
      </c>
      <c r="S237" s="3076"/>
      <c r="T237" s="3076"/>
      <c r="U237" s="3076" t="str">
        <f t="shared" si="20"/>
        <v/>
      </c>
      <c r="V237" s="3071" t="str">
        <f t="shared" si="21"/>
        <v/>
      </c>
    </row>
    <row r="238" spans="2:22" s="3038" customFormat="1" ht="12.75">
      <c r="B238" s="3072"/>
      <c r="C238" s="3072"/>
      <c r="D238" s="3072"/>
      <c r="E238" s="3075"/>
      <c r="F238" s="3075"/>
      <c r="G238" s="3075"/>
      <c r="H238" s="3075"/>
      <c r="I238" s="3075"/>
      <c r="J238" s="3075"/>
      <c r="K238" s="3075"/>
      <c r="L238" s="3075"/>
      <c r="M238" s="3075"/>
      <c r="N238" s="3070"/>
      <c r="O238" s="3071" t="str">
        <f t="shared" si="18"/>
        <v/>
      </c>
      <c r="P238" s="3071"/>
      <c r="Q238" s="3071"/>
      <c r="R238" s="3071" t="str">
        <f t="shared" si="19"/>
        <v/>
      </c>
      <c r="S238" s="3076"/>
      <c r="T238" s="3076"/>
      <c r="U238" s="3076" t="str">
        <f t="shared" si="20"/>
        <v/>
      </c>
      <c r="V238" s="3071" t="str">
        <f t="shared" si="21"/>
        <v/>
      </c>
    </row>
    <row r="239" spans="2:22" s="3038" customFormat="1" ht="12.75">
      <c r="B239" s="3072"/>
      <c r="C239" s="3072"/>
      <c r="D239" s="3072"/>
      <c r="E239" s="3075"/>
      <c r="F239" s="3075"/>
      <c r="G239" s="3075"/>
      <c r="H239" s="3075"/>
      <c r="I239" s="3075"/>
      <c r="J239" s="3075"/>
      <c r="K239" s="3075"/>
      <c r="L239" s="3075"/>
      <c r="M239" s="3075"/>
      <c r="N239" s="3070"/>
      <c r="O239" s="3071" t="str">
        <f t="shared" si="18"/>
        <v/>
      </c>
      <c r="P239" s="3071"/>
      <c r="Q239" s="3071"/>
      <c r="R239" s="3071" t="str">
        <f t="shared" si="19"/>
        <v/>
      </c>
      <c r="S239" s="3076"/>
      <c r="T239" s="3076"/>
      <c r="U239" s="3076" t="str">
        <f t="shared" si="20"/>
        <v/>
      </c>
      <c r="V239" s="3071" t="str">
        <f t="shared" si="21"/>
        <v/>
      </c>
    </row>
    <row r="240" spans="2:22" s="3038" customFormat="1" ht="12.75">
      <c r="B240" s="3072"/>
      <c r="C240" s="3072"/>
      <c r="D240" s="3072"/>
      <c r="E240" s="3075"/>
      <c r="F240" s="3075"/>
      <c r="G240" s="3075"/>
      <c r="H240" s="3075"/>
      <c r="I240" s="3075"/>
      <c r="J240" s="3075"/>
      <c r="K240" s="3075"/>
      <c r="L240" s="3075"/>
      <c r="M240" s="3075"/>
      <c r="N240" s="3070"/>
      <c r="O240" s="3071" t="str">
        <f t="shared" si="18"/>
        <v/>
      </c>
      <c r="P240" s="3071"/>
      <c r="Q240" s="3071"/>
      <c r="R240" s="3071" t="str">
        <f t="shared" si="19"/>
        <v/>
      </c>
      <c r="S240" s="3076"/>
      <c r="T240" s="3076"/>
      <c r="U240" s="3076" t="str">
        <f t="shared" si="20"/>
        <v/>
      </c>
      <c r="V240" s="3071" t="str">
        <f t="shared" si="21"/>
        <v/>
      </c>
    </row>
    <row r="241" spans="2:22" s="3038" customFormat="1" ht="12.75">
      <c r="B241" s="3072"/>
      <c r="C241" s="3072"/>
      <c r="D241" s="3072"/>
      <c r="E241" s="3075"/>
      <c r="F241" s="3075"/>
      <c r="G241" s="3075"/>
      <c r="H241" s="3075"/>
      <c r="I241" s="3075"/>
      <c r="J241" s="3075"/>
      <c r="K241" s="3075"/>
      <c r="L241" s="3075"/>
      <c r="M241" s="3075"/>
      <c r="N241" s="3070"/>
      <c r="O241" s="3071" t="str">
        <f t="shared" si="18"/>
        <v/>
      </c>
      <c r="P241" s="3071"/>
      <c r="Q241" s="3071"/>
      <c r="R241" s="3071" t="str">
        <f t="shared" si="19"/>
        <v/>
      </c>
      <c r="S241" s="3076"/>
      <c r="T241" s="3076"/>
      <c r="U241" s="3076" t="str">
        <f t="shared" si="20"/>
        <v/>
      </c>
      <c r="V241" s="3071" t="str">
        <f t="shared" si="21"/>
        <v/>
      </c>
    </row>
    <row r="242" spans="2:22" s="3038" customFormat="1" ht="12.75">
      <c r="B242" s="3072"/>
      <c r="C242" s="3072"/>
      <c r="D242" s="3072"/>
      <c r="E242" s="3075"/>
      <c r="F242" s="3075"/>
      <c r="G242" s="3075"/>
      <c r="H242" s="3075"/>
      <c r="I242" s="3075"/>
      <c r="J242" s="3075"/>
      <c r="K242" s="3075"/>
      <c r="L242" s="3075"/>
      <c r="M242" s="3075"/>
      <c r="N242" s="3070"/>
      <c r="O242" s="3071" t="str">
        <f t="shared" si="18"/>
        <v/>
      </c>
      <c r="P242" s="3071"/>
      <c r="Q242" s="3071"/>
      <c r="R242" s="3071" t="str">
        <f t="shared" si="19"/>
        <v/>
      </c>
      <c r="S242" s="3076"/>
      <c r="T242" s="3076"/>
      <c r="U242" s="3076" t="str">
        <f t="shared" si="20"/>
        <v/>
      </c>
      <c r="V242" s="3071" t="str">
        <f t="shared" si="21"/>
        <v/>
      </c>
    </row>
    <row r="243" spans="2:22" s="3038" customFormat="1" ht="12.75">
      <c r="B243" s="3072"/>
      <c r="C243" s="3072"/>
      <c r="D243" s="3072"/>
      <c r="E243" s="3075"/>
      <c r="F243" s="3075"/>
      <c r="G243" s="3075"/>
      <c r="H243" s="3075"/>
      <c r="I243" s="3075"/>
      <c r="J243" s="3075"/>
      <c r="K243" s="3075"/>
      <c r="L243" s="3075"/>
      <c r="M243" s="3075"/>
      <c r="N243" s="3070"/>
      <c r="O243" s="3071" t="str">
        <f t="shared" si="18"/>
        <v/>
      </c>
      <c r="P243" s="3071"/>
      <c r="Q243" s="3071"/>
      <c r="R243" s="3071" t="str">
        <f t="shared" si="19"/>
        <v/>
      </c>
      <c r="S243" s="3076"/>
      <c r="T243" s="3076"/>
      <c r="U243" s="3076" t="str">
        <f t="shared" si="20"/>
        <v/>
      </c>
      <c r="V243" s="3071" t="str">
        <f t="shared" si="21"/>
        <v/>
      </c>
    </row>
    <row r="244" spans="2:22" s="3038" customFormat="1" ht="12.75">
      <c r="B244" s="3072"/>
      <c r="C244" s="3072"/>
      <c r="D244" s="3072"/>
      <c r="E244" s="3075"/>
      <c r="F244" s="3075"/>
      <c r="G244" s="3075"/>
      <c r="H244" s="3075"/>
      <c r="I244" s="3075"/>
      <c r="J244" s="3075"/>
      <c r="K244" s="3075"/>
      <c r="L244" s="3075"/>
      <c r="M244" s="3075"/>
      <c r="N244" s="3070"/>
      <c r="O244" s="3071" t="str">
        <f t="shared" si="18"/>
        <v/>
      </c>
      <c r="P244" s="3071"/>
      <c r="Q244" s="3071"/>
      <c r="R244" s="3071" t="str">
        <f t="shared" si="19"/>
        <v/>
      </c>
      <c r="S244" s="3076"/>
      <c r="T244" s="3076"/>
      <c r="U244" s="3076" t="str">
        <f t="shared" si="20"/>
        <v/>
      </c>
      <c r="V244" s="3071" t="str">
        <f t="shared" si="21"/>
        <v/>
      </c>
    </row>
    <row r="245" spans="2:22" s="3038" customFormat="1" ht="12.75">
      <c r="B245" s="3072"/>
      <c r="C245" s="3072"/>
      <c r="D245" s="3072"/>
      <c r="E245" s="3075"/>
      <c r="F245" s="3075"/>
      <c r="G245" s="3075"/>
      <c r="H245" s="3075"/>
      <c r="I245" s="3075"/>
      <c r="J245" s="3075"/>
      <c r="K245" s="3075"/>
      <c r="L245" s="3075"/>
      <c r="M245" s="3075"/>
      <c r="N245" s="3070"/>
      <c r="O245" s="3071" t="str">
        <f t="shared" si="18"/>
        <v/>
      </c>
      <c r="P245" s="3071"/>
      <c r="Q245" s="3071"/>
      <c r="R245" s="3071" t="str">
        <f t="shared" si="19"/>
        <v/>
      </c>
      <c r="S245" s="3076"/>
      <c r="T245" s="3076"/>
      <c r="U245" s="3076" t="str">
        <f t="shared" si="20"/>
        <v/>
      </c>
      <c r="V245" s="3071" t="str">
        <f t="shared" si="21"/>
        <v/>
      </c>
    </row>
    <row r="246" spans="2:22" s="3038" customFormat="1" ht="12.75">
      <c r="B246" s="3072"/>
      <c r="C246" s="3072"/>
      <c r="D246" s="3072"/>
      <c r="E246" s="3075"/>
      <c r="F246" s="3075"/>
      <c r="G246" s="3075"/>
      <c r="H246" s="3075"/>
      <c r="I246" s="3075"/>
      <c r="J246" s="3075"/>
      <c r="K246" s="3075"/>
      <c r="L246" s="3075"/>
      <c r="M246" s="3075"/>
      <c r="N246" s="3070"/>
      <c r="O246" s="3071" t="str">
        <f t="shared" si="18"/>
        <v/>
      </c>
      <c r="P246" s="3071"/>
      <c r="Q246" s="3071"/>
      <c r="R246" s="3071" t="str">
        <f t="shared" si="19"/>
        <v/>
      </c>
      <c r="S246" s="3076"/>
      <c r="T246" s="3076"/>
      <c r="U246" s="3076" t="str">
        <f t="shared" si="20"/>
        <v/>
      </c>
      <c r="V246" s="3071" t="str">
        <f t="shared" si="21"/>
        <v/>
      </c>
    </row>
    <row r="247" spans="2:22" s="3038" customFormat="1" ht="12.75">
      <c r="B247" s="3072"/>
      <c r="C247" s="3072"/>
      <c r="D247" s="3072"/>
      <c r="E247" s="3075"/>
      <c r="F247" s="3075"/>
      <c r="G247" s="3075"/>
      <c r="H247" s="3075"/>
      <c r="I247" s="3075"/>
      <c r="J247" s="3075"/>
      <c r="K247" s="3075"/>
      <c r="L247" s="3075"/>
      <c r="M247" s="3075"/>
      <c r="N247" s="3070"/>
      <c r="O247" s="3071" t="str">
        <f t="shared" si="18"/>
        <v/>
      </c>
      <c r="P247" s="3071"/>
      <c r="Q247" s="3071"/>
      <c r="R247" s="3071" t="str">
        <f t="shared" si="19"/>
        <v/>
      </c>
      <c r="S247" s="3076"/>
      <c r="T247" s="3076"/>
      <c r="U247" s="3076" t="str">
        <f t="shared" si="20"/>
        <v/>
      </c>
      <c r="V247" s="3071" t="str">
        <f t="shared" si="21"/>
        <v/>
      </c>
    </row>
    <row r="248" spans="2:22" s="3038" customFormat="1" ht="12.75">
      <c r="B248" s="3072"/>
      <c r="C248" s="3072"/>
      <c r="D248" s="3072"/>
      <c r="E248" s="3075"/>
      <c r="F248" s="3075"/>
      <c r="G248" s="3075"/>
      <c r="H248" s="3075"/>
      <c r="I248" s="3075"/>
      <c r="J248" s="3075"/>
      <c r="K248" s="3075"/>
      <c r="L248" s="3075"/>
      <c r="M248" s="3075"/>
      <c r="N248" s="3070"/>
      <c r="O248" s="3071" t="str">
        <f t="shared" si="18"/>
        <v/>
      </c>
      <c r="P248" s="3071"/>
      <c r="Q248" s="3071"/>
      <c r="R248" s="3071" t="str">
        <f t="shared" si="19"/>
        <v/>
      </c>
      <c r="S248" s="3076"/>
      <c r="T248" s="3076"/>
      <c r="U248" s="3076" t="str">
        <f t="shared" si="20"/>
        <v/>
      </c>
      <c r="V248" s="3071" t="str">
        <f t="shared" si="21"/>
        <v/>
      </c>
    </row>
    <row r="249" spans="2:22" s="3038" customFormat="1" ht="12.75">
      <c r="B249" s="3072"/>
      <c r="C249" s="3072"/>
      <c r="D249" s="3072"/>
      <c r="E249" s="3075"/>
      <c r="F249" s="3075"/>
      <c r="G249" s="3075"/>
      <c r="H249" s="3075"/>
      <c r="I249" s="3075"/>
      <c r="J249" s="3075"/>
      <c r="K249" s="3075"/>
      <c r="L249" s="3075"/>
      <c r="M249" s="3075"/>
      <c r="N249" s="3070"/>
      <c r="O249" s="3071" t="str">
        <f t="shared" si="18"/>
        <v/>
      </c>
      <c r="P249" s="3071"/>
      <c r="Q249" s="3071"/>
      <c r="R249" s="3071" t="str">
        <f t="shared" si="19"/>
        <v/>
      </c>
      <c r="S249" s="3076"/>
      <c r="T249" s="3076"/>
      <c r="U249" s="3076" t="str">
        <f t="shared" si="20"/>
        <v/>
      </c>
      <c r="V249" s="3071" t="str">
        <f t="shared" si="21"/>
        <v/>
      </c>
    </row>
    <row r="250" spans="2:22" s="3038" customFormat="1" ht="12.75">
      <c r="B250" s="3072"/>
      <c r="C250" s="3072"/>
      <c r="D250" s="3072"/>
      <c r="E250" s="3075"/>
      <c r="F250" s="3075"/>
      <c r="G250" s="3075"/>
      <c r="H250" s="3075"/>
      <c r="I250" s="3075"/>
      <c r="J250" s="3075"/>
      <c r="K250" s="3075"/>
      <c r="L250" s="3075"/>
      <c r="M250" s="3075"/>
      <c r="N250" s="3070"/>
      <c r="O250" s="3071" t="str">
        <f t="shared" si="18"/>
        <v/>
      </c>
      <c r="P250" s="3071"/>
      <c r="Q250" s="3071"/>
      <c r="R250" s="3071" t="str">
        <f t="shared" si="19"/>
        <v/>
      </c>
      <c r="S250" s="3076"/>
      <c r="T250" s="3076"/>
      <c r="U250" s="3076" t="str">
        <f t="shared" si="20"/>
        <v/>
      </c>
      <c r="V250" s="3071" t="str">
        <f t="shared" si="21"/>
        <v/>
      </c>
    </row>
    <row r="251" spans="2:22" s="3038" customFormat="1" ht="12.75">
      <c r="B251" s="3072"/>
      <c r="C251" s="3072"/>
      <c r="D251" s="3072"/>
      <c r="E251" s="3075"/>
      <c r="F251" s="3075"/>
      <c r="G251" s="3075"/>
      <c r="H251" s="3075"/>
      <c r="I251" s="3075"/>
      <c r="J251" s="3075"/>
      <c r="K251" s="3075"/>
      <c r="L251" s="3075"/>
      <c r="M251" s="3075"/>
      <c r="N251" s="3070"/>
      <c r="O251" s="3071" t="str">
        <f t="shared" si="18"/>
        <v/>
      </c>
      <c r="P251" s="3071"/>
      <c r="Q251" s="3071"/>
      <c r="R251" s="3071" t="str">
        <f t="shared" si="19"/>
        <v/>
      </c>
      <c r="S251" s="3076"/>
      <c r="T251" s="3076"/>
      <c r="U251" s="3076" t="str">
        <f t="shared" si="20"/>
        <v/>
      </c>
      <c r="V251" s="3071" t="str">
        <f t="shared" si="21"/>
        <v/>
      </c>
    </row>
    <row r="252" spans="2:22" s="3038" customFormat="1" ht="12.75">
      <c r="B252" s="3072"/>
      <c r="C252" s="3072"/>
      <c r="D252" s="3072"/>
      <c r="E252" s="3075"/>
      <c r="F252" s="3075"/>
      <c r="G252" s="3075"/>
      <c r="H252" s="3075"/>
      <c r="I252" s="3075"/>
      <c r="J252" s="3075"/>
      <c r="K252" s="3075"/>
      <c r="L252" s="3075"/>
      <c r="M252" s="3075"/>
      <c r="N252" s="3070"/>
      <c r="O252" s="3071" t="str">
        <f t="shared" si="18"/>
        <v/>
      </c>
      <c r="P252" s="3071"/>
      <c r="Q252" s="3071"/>
      <c r="R252" s="3071" t="str">
        <f t="shared" si="19"/>
        <v/>
      </c>
      <c r="S252" s="3076"/>
      <c r="T252" s="3076"/>
      <c r="U252" s="3076" t="str">
        <f t="shared" si="20"/>
        <v/>
      </c>
      <c r="V252" s="3071" t="str">
        <f t="shared" si="21"/>
        <v/>
      </c>
    </row>
    <row r="253" spans="2:22" s="3038" customFormat="1" ht="12.75">
      <c r="B253" s="3072"/>
      <c r="C253" s="3072"/>
      <c r="D253" s="3072"/>
      <c r="E253" s="3075"/>
      <c r="F253" s="3075"/>
      <c r="G253" s="3075"/>
      <c r="H253" s="3075"/>
      <c r="I253" s="3075"/>
      <c r="J253" s="3075"/>
      <c r="K253" s="3075"/>
      <c r="L253" s="3075"/>
      <c r="M253" s="3075"/>
      <c r="N253" s="3070"/>
      <c r="O253" s="3071" t="str">
        <f t="shared" si="18"/>
        <v/>
      </c>
      <c r="P253" s="3071"/>
      <c r="Q253" s="3071"/>
      <c r="R253" s="3071" t="str">
        <f t="shared" si="19"/>
        <v/>
      </c>
      <c r="S253" s="3076"/>
      <c r="T253" s="3076"/>
      <c r="U253" s="3076" t="str">
        <f t="shared" si="20"/>
        <v/>
      </c>
      <c r="V253" s="3071" t="str">
        <f t="shared" si="21"/>
        <v/>
      </c>
    </row>
    <row r="254" spans="2:22" s="3038" customFormat="1" ht="12.75">
      <c r="B254" s="3072"/>
      <c r="C254" s="3072"/>
      <c r="D254" s="3072"/>
      <c r="E254" s="3075"/>
      <c r="F254" s="3075"/>
      <c r="G254" s="3075"/>
      <c r="H254" s="3075"/>
      <c r="I254" s="3075"/>
      <c r="J254" s="3075"/>
      <c r="K254" s="3075"/>
      <c r="L254" s="3075"/>
      <c r="M254" s="3075"/>
      <c r="N254" s="3070"/>
      <c r="O254" s="3071" t="str">
        <f t="shared" si="18"/>
        <v/>
      </c>
      <c r="P254" s="3071"/>
      <c r="Q254" s="3071"/>
      <c r="R254" s="3071" t="str">
        <f t="shared" si="19"/>
        <v/>
      </c>
      <c r="S254" s="3076"/>
      <c r="T254" s="3076"/>
      <c r="U254" s="3076" t="str">
        <f t="shared" si="20"/>
        <v/>
      </c>
      <c r="V254" s="3071" t="str">
        <f t="shared" si="21"/>
        <v/>
      </c>
    </row>
    <row r="255" spans="2:22" s="3038" customFormat="1" ht="12.75">
      <c r="B255" s="3072"/>
      <c r="C255" s="3072"/>
      <c r="D255" s="3072"/>
      <c r="E255" s="3075"/>
      <c r="F255" s="3075"/>
      <c r="G255" s="3075"/>
      <c r="H255" s="3075"/>
      <c r="I255" s="3075"/>
      <c r="J255" s="3075"/>
      <c r="K255" s="3075"/>
      <c r="L255" s="3075"/>
      <c r="M255" s="3075"/>
      <c r="N255" s="3070"/>
      <c r="O255" s="3071" t="str">
        <f t="shared" si="18"/>
        <v/>
      </c>
      <c r="P255" s="3071"/>
      <c r="Q255" s="3071"/>
      <c r="R255" s="3071" t="str">
        <f t="shared" si="19"/>
        <v/>
      </c>
      <c r="S255" s="3076"/>
      <c r="T255" s="3076"/>
      <c r="U255" s="3076" t="str">
        <f t="shared" si="20"/>
        <v/>
      </c>
      <c r="V255" s="3071" t="str">
        <f t="shared" si="21"/>
        <v/>
      </c>
    </row>
    <row r="256" spans="2:22" s="3038" customFormat="1" ht="12.75">
      <c r="B256" s="3072"/>
      <c r="C256" s="3072"/>
      <c r="D256" s="3072"/>
      <c r="E256" s="3075"/>
      <c r="F256" s="3075"/>
      <c r="G256" s="3075"/>
      <c r="H256" s="3075"/>
      <c r="I256" s="3075"/>
      <c r="J256" s="3075"/>
      <c r="K256" s="3075"/>
      <c r="L256" s="3075"/>
      <c r="M256" s="3075"/>
      <c r="N256" s="3070"/>
      <c r="O256" s="3071" t="str">
        <f t="shared" si="18"/>
        <v/>
      </c>
      <c r="P256" s="3071"/>
      <c r="Q256" s="3071"/>
      <c r="R256" s="3071" t="str">
        <f t="shared" si="19"/>
        <v/>
      </c>
      <c r="S256" s="3076"/>
      <c r="T256" s="3076"/>
      <c r="U256" s="3076" t="str">
        <f t="shared" si="20"/>
        <v/>
      </c>
      <c r="V256" s="3071" t="str">
        <f t="shared" si="21"/>
        <v/>
      </c>
    </row>
    <row r="257" spans="2:22" s="3038" customFormat="1" ht="12.75">
      <c r="B257" s="3072"/>
      <c r="C257" s="3072"/>
      <c r="D257" s="3072"/>
      <c r="E257" s="3075"/>
      <c r="F257" s="3075"/>
      <c r="G257" s="3075"/>
      <c r="H257" s="3075"/>
      <c r="I257" s="3075"/>
      <c r="J257" s="3075"/>
      <c r="K257" s="3075"/>
      <c r="L257" s="3075"/>
      <c r="M257" s="3075"/>
      <c r="N257" s="3070"/>
      <c r="O257" s="3071" t="str">
        <f t="shared" si="18"/>
        <v/>
      </c>
      <c r="P257" s="3071"/>
      <c r="Q257" s="3071"/>
      <c r="R257" s="3071" t="str">
        <f t="shared" si="19"/>
        <v/>
      </c>
      <c r="S257" s="3076"/>
      <c r="T257" s="3076"/>
      <c r="U257" s="3076" t="str">
        <f t="shared" si="20"/>
        <v/>
      </c>
      <c r="V257" s="3071" t="str">
        <f t="shared" si="21"/>
        <v/>
      </c>
    </row>
    <row r="258" spans="2:22" s="3038" customFormat="1" ht="12.75">
      <c r="B258" s="3072"/>
      <c r="C258" s="3072"/>
      <c r="D258" s="3072"/>
      <c r="E258" s="3075"/>
      <c r="F258" s="3075"/>
      <c r="G258" s="3075"/>
      <c r="H258" s="3075"/>
      <c r="I258" s="3075"/>
      <c r="J258" s="3075"/>
      <c r="K258" s="3075"/>
      <c r="L258" s="3075"/>
      <c r="M258" s="3075"/>
      <c r="N258" s="3070"/>
      <c r="O258" s="3071" t="str">
        <f t="shared" si="18"/>
        <v/>
      </c>
      <c r="P258" s="3071"/>
      <c r="Q258" s="3071"/>
      <c r="R258" s="3071" t="str">
        <f t="shared" si="19"/>
        <v/>
      </c>
      <c r="S258" s="3076"/>
      <c r="T258" s="3076"/>
      <c r="U258" s="3076" t="str">
        <f t="shared" si="20"/>
        <v/>
      </c>
      <c r="V258" s="3071" t="str">
        <f t="shared" si="21"/>
        <v/>
      </c>
    </row>
    <row r="259" spans="2:22" s="3038" customFormat="1" ht="12.75">
      <c r="B259" s="3072"/>
      <c r="C259" s="3072"/>
      <c r="D259" s="3072"/>
      <c r="E259" s="3075"/>
      <c r="F259" s="3075"/>
      <c r="G259" s="3075"/>
      <c r="H259" s="3075"/>
      <c r="I259" s="3075"/>
      <c r="J259" s="3075"/>
      <c r="K259" s="3075"/>
      <c r="L259" s="3075"/>
      <c r="M259" s="3075"/>
      <c r="N259" s="3070"/>
      <c r="O259" s="3071" t="str">
        <f t="shared" si="18"/>
        <v/>
      </c>
      <c r="P259" s="3071"/>
      <c r="Q259" s="3071"/>
      <c r="R259" s="3071" t="str">
        <f t="shared" si="19"/>
        <v/>
      </c>
      <c r="S259" s="3076"/>
      <c r="T259" s="3076"/>
      <c r="U259" s="3076" t="str">
        <f t="shared" si="20"/>
        <v/>
      </c>
      <c r="V259" s="3071" t="str">
        <f t="shared" si="21"/>
        <v/>
      </c>
    </row>
    <row r="260" spans="2:22" s="3038" customFormat="1" ht="12.75">
      <c r="B260" s="3072"/>
      <c r="C260" s="3072"/>
      <c r="D260" s="3072"/>
      <c r="E260" s="3075"/>
      <c r="F260" s="3075"/>
      <c r="G260" s="3075"/>
      <c r="H260" s="3075"/>
      <c r="I260" s="3075"/>
      <c r="J260" s="3075"/>
      <c r="K260" s="3075"/>
      <c r="L260" s="3075"/>
      <c r="M260" s="3075"/>
      <c r="N260" s="3070"/>
      <c r="O260" s="3071" t="str">
        <f t="shared" si="18"/>
        <v/>
      </c>
      <c r="P260" s="3071"/>
      <c r="Q260" s="3071"/>
      <c r="R260" s="3071" t="str">
        <f t="shared" si="19"/>
        <v/>
      </c>
      <c r="S260" s="3076"/>
      <c r="T260" s="3076"/>
      <c r="U260" s="3076" t="str">
        <f t="shared" si="20"/>
        <v/>
      </c>
      <c r="V260" s="3071" t="str">
        <f t="shared" si="21"/>
        <v/>
      </c>
    </row>
    <row r="261" spans="2:22" s="3038" customFormat="1" ht="12.75">
      <c r="B261" s="3072"/>
      <c r="C261" s="3072"/>
      <c r="D261" s="3072"/>
      <c r="E261" s="3075"/>
      <c r="F261" s="3075"/>
      <c r="G261" s="3075"/>
      <c r="H261" s="3075"/>
      <c r="I261" s="3075"/>
      <c r="J261" s="3075"/>
      <c r="K261" s="3075"/>
      <c r="L261" s="3075"/>
      <c r="M261" s="3075"/>
      <c r="N261" s="3070"/>
      <c r="O261" s="3071" t="str">
        <f t="shared" si="18"/>
        <v/>
      </c>
      <c r="P261" s="3071"/>
      <c r="Q261" s="3071"/>
      <c r="R261" s="3071" t="str">
        <f t="shared" si="19"/>
        <v/>
      </c>
      <c r="S261" s="3076"/>
      <c r="T261" s="3076"/>
      <c r="U261" s="3076" t="str">
        <f t="shared" si="20"/>
        <v/>
      </c>
      <c r="V261" s="3071" t="str">
        <f t="shared" si="21"/>
        <v/>
      </c>
    </row>
    <row r="262" spans="2:22" s="3038" customFormat="1" ht="12.75">
      <c r="B262" s="3072"/>
      <c r="C262" s="3072"/>
      <c r="D262" s="3072"/>
      <c r="E262" s="3075"/>
      <c r="F262" s="3075"/>
      <c r="G262" s="3075"/>
      <c r="H262" s="3075"/>
      <c r="I262" s="3075"/>
      <c r="J262" s="3075"/>
      <c r="K262" s="3075"/>
      <c r="L262" s="3075"/>
      <c r="M262" s="3075"/>
      <c r="N262" s="3070"/>
      <c r="O262" s="3071" t="str">
        <f t="shared" si="18"/>
        <v/>
      </c>
      <c r="P262" s="3071"/>
      <c r="Q262" s="3071"/>
      <c r="R262" s="3071" t="str">
        <f t="shared" si="19"/>
        <v/>
      </c>
      <c r="S262" s="3076"/>
      <c r="T262" s="3076"/>
      <c r="U262" s="3076" t="str">
        <f t="shared" si="20"/>
        <v/>
      </c>
      <c r="V262" s="3071" t="str">
        <f t="shared" si="21"/>
        <v/>
      </c>
    </row>
    <row r="263" spans="2:22" s="3038" customFormat="1" ht="12.75">
      <c r="B263" s="3072"/>
      <c r="C263" s="3072"/>
      <c r="D263" s="3072"/>
      <c r="E263" s="3075"/>
      <c r="F263" s="3075"/>
      <c r="G263" s="3075"/>
      <c r="H263" s="3075"/>
      <c r="I263" s="3075"/>
      <c r="J263" s="3075"/>
      <c r="K263" s="3075"/>
      <c r="L263" s="3075"/>
      <c r="M263" s="3075"/>
      <c r="N263" s="3070"/>
      <c r="O263" s="3071" t="str">
        <f t="shared" si="18"/>
        <v/>
      </c>
      <c r="P263" s="3071"/>
      <c r="Q263" s="3071"/>
      <c r="R263" s="3071" t="str">
        <f t="shared" si="19"/>
        <v/>
      </c>
      <c r="S263" s="3076"/>
      <c r="T263" s="3076"/>
      <c r="U263" s="3076" t="str">
        <f t="shared" si="20"/>
        <v/>
      </c>
      <c r="V263" s="3071" t="str">
        <f t="shared" si="21"/>
        <v/>
      </c>
    </row>
    <row r="264" spans="2:22" s="3038" customFormat="1" ht="12.75">
      <c r="B264" s="3072"/>
      <c r="C264" s="3072"/>
      <c r="D264" s="3072"/>
      <c r="E264" s="3075"/>
      <c r="F264" s="3075"/>
      <c r="G264" s="3075"/>
      <c r="H264" s="3075"/>
      <c r="I264" s="3075"/>
      <c r="J264" s="3075"/>
      <c r="K264" s="3075"/>
      <c r="L264" s="3075"/>
      <c r="M264" s="3075"/>
      <c r="N264" s="3070"/>
      <c r="O264" s="3071" t="str">
        <f t="shared" si="18"/>
        <v/>
      </c>
      <c r="P264" s="3071"/>
      <c r="Q264" s="3071"/>
      <c r="R264" s="3071" t="str">
        <f t="shared" si="19"/>
        <v/>
      </c>
      <c r="S264" s="3076"/>
      <c r="T264" s="3076"/>
      <c r="U264" s="3076" t="str">
        <f t="shared" si="20"/>
        <v/>
      </c>
      <c r="V264" s="3071" t="str">
        <f t="shared" si="21"/>
        <v/>
      </c>
    </row>
    <row r="265" spans="2:22" s="3038" customFormat="1" ht="12.75">
      <c r="B265" s="3072"/>
      <c r="C265" s="3072"/>
      <c r="D265" s="3072"/>
      <c r="E265" s="3075"/>
      <c r="F265" s="3075"/>
      <c r="G265" s="3075"/>
      <c r="H265" s="3075"/>
      <c r="I265" s="3075"/>
      <c r="J265" s="3075"/>
      <c r="K265" s="3075"/>
      <c r="L265" s="3075"/>
      <c r="M265" s="3075"/>
      <c r="N265" s="3070"/>
      <c r="O265" s="3071" t="str">
        <f t="shared" si="18"/>
        <v/>
      </c>
      <c r="P265" s="3071"/>
      <c r="Q265" s="3071"/>
      <c r="R265" s="3071" t="str">
        <f t="shared" si="19"/>
        <v/>
      </c>
      <c r="S265" s="3076"/>
      <c r="T265" s="3076"/>
      <c r="U265" s="3076" t="str">
        <f t="shared" si="20"/>
        <v/>
      </c>
      <c r="V265" s="3071" t="str">
        <f t="shared" si="21"/>
        <v/>
      </c>
    </row>
    <row r="266" spans="2:22" s="3038" customFormat="1" ht="12.75">
      <c r="B266" s="3072"/>
      <c r="C266" s="3072"/>
      <c r="D266" s="3072"/>
      <c r="E266" s="3075"/>
      <c r="F266" s="3075"/>
      <c r="G266" s="3075"/>
      <c r="H266" s="3075"/>
      <c r="I266" s="3075"/>
      <c r="J266" s="3075"/>
      <c r="K266" s="3075"/>
      <c r="L266" s="3075"/>
      <c r="M266" s="3075"/>
      <c r="N266" s="3070"/>
      <c r="O266" s="3071" t="str">
        <f t="shared" si="18"/>
        <v/>
      </c>
      <c r="P266" s="3071"/>
      <c r="Q266" s="3071"/>
      <c r="R266" s="3071" t="str">
        <f t="shared" si="19"/>
        <v/>
      </c>
      <c r="S266" s="3076"/>
      <c r="T266" s="3076"/>
      <c r="U266" s="3076" t="str">
        <f t="shared" si="20"/>
        <v/>
      </c>
      <c r="V266" s="3071" t="str">
        <f t="shared" si="21"/>
        <v/>
      </c>
    </row>
    <row r="267" spans="2:22" s="3038" customFormat="1" ht="12.75">
      <c r="B267" s="3072"/>
      <c r="C267" s="3072"/>
      <c r="D267" s="3072"/>
      <c r="E267" s="3075"/>
      <c r="F267" s="3075"/>
      <c r="G267" s="3075"/>
      <c r="H267" s="3075"/>
      <c r="I267" s="3075"/>
      <c r="J267" s="3075"/>
      <c r="K267" s="3075"/>
      <c r="L267" s="3075"/>
      <c r="M267" s="3075"/>
      <c r="N267" s="3070"/>
      <c r="O267" s="3071" t="str">
        <f t="shared" si="18"/>
        <v/>
      </c>
      <c r="P267" s="3071"/>
      <c r="Q267" s="3071"/>
      <c r="R267" s="3071" t="str">
        <f t="shared" si="19"/>
        <v/>
      </c>
      <c r="S267" s="3076"/>
      <c r="T267" s="3076"/>
      <c r="U267" s="3076" t="str">
        <f t="shared" si="20"/>
        <v/>
      </c>
      <c r="V267" s="3071" t="str">
        <f t="shared" si="21"/>
        <v/>
      </c>
    </row>
    <row r="268" spans="2:22" s="3038" customFormat="1" ht="12.75">
      <c r="B268" s="3072"/>
      <c r="C268" s="3072"/>
      <c r="D268" s="3072"/>
      <c r="E268" s="3075"/>
      <c r="F268" s="3075"/>
      <c r="G268" s="3075"/>
      <c r="H268" s="3075"/>
      <c r="I268" s="3075"/>
      <c r="J268" s="3075"/>
      <c r="K268" s="3075"/>
      <c r="L268" s="3075"/>
      <c r="M268" s="3075"/>
      <c r="N268" s="3070"/>
      <c r="O268" s="3071" t="str">
        <f t="shared" si="18"/>
        <v/>
      </c>
      <c r="P268" s="3071"/>
      <c r="Q268" s="3071"/>
      <c r="R268" s="3071" t="str">
        <f t="shared" si="19"/>
        <v/>
      </c>
      <c r="S268" s="3076"/>
      <c r="T268" s="3076"/>
      <c r="U268" s="3076" t="str">
        <f t="shared" si="20"/>
        <v/>
      </c>
      <c r="V268" s="3071" t="str">
        <f t="shared" si="21"/>
        <v/>
      </c>
    </row>
    <row r="269" spans="2:22" s="3038" customFormat="1" ht="12.75">
      <c r="B269" s="3072"/>
      <c r="C269" s="3072"/>
      <c r="D269" s="3072"/>
      <c r="E269" s="3075"/>
      <c r="F269" s="3075"/>
      <c r="G269" s="3075"/>
      <c r="H269" s="3075"/>
      <c r="I269" s="3075"/>
      <c r="J269" s="3075"/>
      <c r="K269" s="3075"/>
      <c r="L269" s="3075"/>
      <c r="M269" s="3075"/>
      <c r="N269" s="3070"/>
      <c r="O269" s="3071" t="str">
        <f t="shared" ref="O269:O332" si="22">IF(N269="","",IF(N269&lt;=0.5,"Low",IF(N269&lt;=1.5,"Medium",IF(N269&gt;1.5,"High",""))))</f>
        <v/>
      </c>
      <c r="P269" s="3071"/>
      <c r="Q269" s="3071"/>
      <c r="R269" s="3071" t="str">
        <f t="shared" ref="R269:R332" si="23">IF(OR(P269="Very high",Q269="Very high"),"Very high",IF(OR(P269="High",Q269="High"),"High",IF(OR(P269="Medium",Q269="Medium"),"Medium",IF(OR(P269="Low",Q269="Low"),"Low",""))))</f>
        <v/>
      </c>
      <c r="S269" s="3076"/>
      <c r="T269" s="3076"/>
      <c r="U269" s="3076" t="str">
        <f t="shared" ref="U269:U332" si="24">IF(OR(S269="Very high",T269="Very high"),"Very high",IF(OR(S269="High",T269="High"),"High",IF(OR(S269="Medium",T269="Medium"),"Medium",IF(OR(S269="Low",T269="Low"),"Low",""))))</f>
        <v/>
      </c>
      <c r="V269" s="3071" t="str">
        <f t="shared" ref="V269:V332" si="25">IF(R269="Very high", "Very high", IF(OR(O269="High",R269="High",U269="High"),"High",IF(OR(O269="Medium",R269="Medium",U269="Medium"),"Medium",IF(OR(O269="Low",R269="Low",U269="Low"),"Low",""))))</f>
        <v/>
      </c>
    </row>
    <row r="270" spans="2:22" s="3038" customFormat="1" ht="12.75">
      <c r="B270" s="3072"/>
      <c r="C270" s="3072"/>
      <c r="D270" s="3072"/>
      <c r="E270" s="3075"/>
      <c r="F270" s="3075"/>
      <c r="G270" s="3075"/>
      <c r="H270" s="3075"/>
      <c r="I270" s="3075"/>
      <c r="J270" s="3075"/>
      <c r="K270" s="3075"/>
      <c r="L270" s="3075"/>
      <c r="M270" s="3075"/>
      <c r="N270" s="3070"/>
      <c r="O270" s="3071" t="str">
        <f t="shared" si="22"/>
        <v/>
      </c>
      <c r="P270" s="3071"/>
      <c r="Q270" s="3071"/>
      <c r="R270" s="3071" t="str">
        <f t="shared" si="23"/>
        <v/>
      </c>
      <c r="S270" s="3076"/>
      <c r="T270" s="3076"/>
      <c r="U270" s="3076" t="str">
        <f t="shared" si="24"/>
        <v/>
      </c>
      <c r="V270" s="3071" t="str">
        <f t="shared" si="25"/>
        <v/>
      </c>
    </row>
    <row r="271" spans="2:22" s="3038" customFormat="1" ht="12.75">
      <c r="B271" s="3072"/>
      <c r="C271" s="3072"/>
      <c r="D271" s="3072"/>
      <c r="E271" s="3075"/>
      <c r="F271" s="3075"/>
      <c r="G271" s="3075"/>
      <c r="H271" s="3075"/>
      <c r="I271" s="3075"/>
      <c r="J271" s="3075"/>
      <c r="K271" s="3075"/>
      <c r="L271" s="3075"/>
      <c r="M271" s="3075"/>
      <c r="N271" s="3070"/>
      <c r="O271" s="3071" t="str">
        <f t="shared" si="22"/>
        <v/>
      </c>
      <c r="P271" s="3071"/>
      <c r="Q271" s="3071"/>
      <c r="R271" s="3071" t="str">
        <f t="shared" si="23"/>
        <v/>
      </c>
      <c r="S271" s="3076"/>
      <c r="T271" s="3076"/>
      <c r="U271" s="3076" t="str">
        <f t="shared" si="24"/>
        <v/>
      </c>
      <c r="V271" s="3071" t="str">
        <f t="shared" si="25"/>
        <v/>
      </c>
    </row>
    <row r="272" spans="2:22" s="3038" customFormat="1" ht="12.75">
      <c r="B272" s="3072"/>
      <c r="C272" s="3072"/>
      <c r="D272" s="3072"/>
      <c r="E272" s="3075"/>
      <c r="F272" s="3075"/>
      <c r="G272" s="3075"/>
      <c r="H272" s="3075"/>
      <c r="I272" s="3075"/>
      <c r="J272" s="3075"/>
      <c r="K272" s="3075"/>
      <c r="L272" s="3075"/>
      <c r="M272" s="3075"/>
      <c r="N272" s="3070"/>
      <c r="O272" s="3071" t="str">
        <f t="shared" si="22"/>
        <v/>
      </c>
      <c r="P272" s="3071"/>
      <c r="Q272" s="3071"/>
      <c r="R272" s="3071" t="str">
        <f t="shared" si="23"/>
        <v/>
      </c>
      <c r="S272" s="3076"/>
      <c r="T272" s="3076"/>
      <c r="U272" s="3076" t="str">
        <f t="shared" si="24"/>
        <v/>
      </c>
      <c r="V272" s="3071" t="str">
        <f t="shared" si="25"/>
        <v/>
      </c>
    </row>
    <row r="273" spans="2:22" s="3038" customFormat="1" ht="12.75">
      <c r="B273" s="3072"/>
      <c r="C273" s="3072"/>
      <c r="D273" s="3072"/>
      <c r="E273" s="3075"/>
      <c r="F273" s="3075"/>
      <c r="G273" s="3075"/>
      <c r="H273" s="3075"/>
      <c r="I273" s="3075"/>
      <c r="J273" s="3075"/>
      <c r="K273" s="3075"/>
      <c r="L273" s="3075"/>
      <c r="M273" s="3075"/>
      <c r="N273" s="3070"/>
      <c r="O273" s="3071" t="str">
        <f t="shared" si="22"/>
        <v/>
      </c>
      <c r="P273" s="3071"/>
      <c r="Q273" s="3071"/>
      <c r="R273" s="3071" t="str">
        <f t="shared" si="23"/>
        <v/>
      </c>
      <c r="S273" s="3076"/>
      <c r="T273" s="3076"/>
      <c r="U273" s="3076" t="str">
        <f t="shared" si="24"/>
        <v/>
      </c>
      <c r="V273" s="3071" t="str">
        <f t="shared" si="25"/>
        <v/>
      </c>
    </row>
    <row r="274" spans="2:22" s="3038" customFormat="1" ht="12.75">
      <c r="B274" s="3072"/>
      <c r="C274" s="3072"/>
      <c r="D274" s="3072"/>
      <c r="E274" s="3075"/>
      <c r="F274" s="3075"/>
      <c r="G274" s="3075"/>
      <c r="H274" s="3075"/>
      <c r="I274" s="3075"/>
      <c r="J274" s="3075"/>
      <c r="K274" s="3075"/>
      <c r="L274" s="3075"/>
      <c r="M274" s="3075"/>
      <c r="N274" s="3070"/>
      <c r="O274" s="3071" t="str">
        <f t="shared" si="22"/>
        <v/>
      </c>
      <c r="P274" s="3071"/>
      <c r="Q274" s="3071"/>
      <c r="R274" s="3071" t="str">
        <f t="shared" si="23"/>
        <v/>
      </c>
      <c r="S274" s="3076"/>
      <c r="T274" s="3076"/>
      <c r="U274" s="3076" t="str">
        <f t="shared" si="24"/>
        <v/>
      </c>
      <c r="V274" s="3071" t="str">
        <f t="shared" si="25"/>
        <v/>
      </c>
    </row>
    <row r="275" spans="2:22" s="3038" customFormat="1" ht="12.75">
      <c r="B275" s="3072"/>
      <c r="C275" s="3072"/>
      <c r="D275" s="3072"/>
      <c r="E275" s="3075"/>
      <c r="F275" s="3075"/>
      <c r="G275" s="3075"/>
      <c r="H275" s="3075"/>
      <c r="I275" s="3075"/>
      <c r="J275" s="3075"/>
      <c r="K275" s="3075"/>
      <c r="L275" s="3075"/>
      <c r="M275" s="3075"/>
      <c r="N275" s="3070"/>
      <c r="O275" s="3071" t="str">
        <f t="shared" si="22"/>
        <v/>
      </c>
      <c r="P275" s="3071"/>
      <c r="Q275" s="3071"/>
      <c r="R275" s="3071" t="str">
        <f t="shared" si="23"/>
        <v/>
      </c>
      <c r="S275" s="3076"/>
      <c r="T275" s="3076"/>
      <c r="U275" s="3076" t="str">
        <f t="shared" si="24"/>
        <v/>
      </c>
      <c r="V275" s="3071" t="str">
        <f t="shared" si="25"/>
        <v/>
      </c>
    </row>
    <row r="276" spans="2:22" s="3038" customFormat="1" ht="12.75">
      <c r="B276" s="3072"/>
      <c r="C276" s="3072"/>
      <c r="D276" s="3072"/>
      <c r="E276" s="3075"/>
      <c r="F276" s="3075"/>
      <c r="G276" s="3075"/>
      <c r="H276" s="3075"/>
      <c r="I276" s="3075"/>
      <c r="J276" s="3075"/>
      <c r="K276" s="3075"/>
      <c r="L276" s="3075"/>
      <c r="M276" s="3075"/>
      <c r="N276" s="3070"/>
      <c r="O276" s="3071" t="str">
        <f t="shared" si="22"/>
        <v/>
      </c>
      <c r="P276" s="3071"/>
      <c r="Q276" s="3071"/>
      <c r="R276" s="3071" t="str">
        <f t="shared" si="23"/>
        <v/>
      </c>
      <c r="S276" s="3076"/>
      <c r="T276" s="3076"/>
      <c r="U276" s="3076" t="str">
        <f t="shared" si="24"/>
        <v/>
      </c>
      <c r="V276" s="3071" t="str">
        <f t="shared" si="25"/>
        <v/>
      </c>
    </row>
    <row r="277" spans="2:22" s="3038" customFormat="1" ht="12.75">
      <c r="B277" s="3072"/>
      <c r="C277" s="3072"/>
      <c r="D277" s="3072"/>
      <c r="E277" s="3075"/>
      <c r="F277" s="3075"/>
      <c r="G277" s="3075"/>
      <c r="H277" s="3075"/>
      <c r="I277" s="3075"/>
      <c r="J277" s="3075"/>
      <c r="K277" s="3075"/>
      <c r="L277" s="3075"/>
      <c r="M277" s="3075"/>
      <c r="N277" s="3070"/>
      <c r="O277" s="3071" t="str">
        <f t="shared" si="22"/>
        <v/>
      </c>
      <c r="P277" s="3071"/>
      <c r="Q277" s="3071"/>
      <c r="R277" s="3071" t="str">
        <f t="shared" si="23"/>
        <v/>
      </c>
      <c r="S277" s="3076"/>
      <c r="T277" s="3076"/>
      <c r="U277" s="3076" t="str">
        <f t="shared" si="24"/>
        <v/>
      </c>
      <c r="V277" s="3071" t="str">
        <f t="shared" si="25"/>
        <v/>
      </c>
    </row>
    <row r="278" spans="2:22" s="3038" customFormat="1" ht="12.75">
      <c r="B278" s="3072"/>
      <c r="C278" s="3072"/>
      <c r="D278" s="3072"/>
      <c r="E278" s="3075"/>
      <c r="F278" s="3075"/>
      <c r="G278" s="3075"/>
      <c r="H278" s="3075"/>
      <c r="I278" s="3075"/>
      <c r="J278" s="3075"/>
      <c r="K278" s="3075"/>
      <c r="L278" s="3075"/>
      <c r="M278" s="3075"/>
      <c r="N278" s="3070"/>
      <c r="O278" s="3071" t="str">
        <f t="shared" si="22"/>
        <v/>
      </c>
      <c r="P278" s="3071"/>
      <c r="Q278" s="3071"/>
      <c r="R278" s="3071" t="str">
        <f t="shared" si="23"/>
        <v/>
      </c>
      <c r="S278" s="3076"/>
      <c r="T278" s="3076"/>
      <c r="U278" s="3076" t="str">
        <f t="shared" si="24"/>
        <v/>
      </c>
      <c r="V278" s="3071" t="str">
        <f t="shared" si="25"/>
        <v/>
      </c>
    </row>
    <row r="279" spans="2:22" s="3038" customFormat="1" ht="12.75">
      <c r="B279" s="3072"/>
      <c r="C279" s="3072"/>
      <c r="D279" s="3072"/>
      <c r="E279" s="3075"/>
      <c r="F279" s="3075"/>
      <c r="G279" s="3075"/>
      <c r="H279" s="3075"/>
      <c r="I279" s="3075"/>
      <c r="J279" s="3075"/>
      <c r="K279" s="3075"/>
      <c r="L279" s="3075"/>
      <c r="M279" s="3075"/>
      <c r="N279" s="3070"/>
      <c r="O279" s="3071" t="str">
        <f t="shared" si="22"/>
        <v/>
      </c>
      <c r="P279" s="3071"/>
      <c r="Q279" s="3071"/>
      <c r="R279" s="3071" t="str">
        <f t="shared" si="23"/>
        <v/>
      </c>
      <c r="S279" s="3076"/>
      <c r="T279" s="3076"/>
      <c r="U279" s="3076" t="str">
        <f t="shared" si="24"/>
        <v/>
      </c>
      <c r="V279" s="3071" t="str">
        <f t="shared" si="25"/>
        <v/>
      </c>
    </row>
    <row r="280" spans="2:22" s="3038" customFormat="1" ht="12.75">
      <c r="B280" s="3072"/>
      <c r="C280" s="3072"/>
      <c r="D280" s="3072"/>
      <c r="E280" s="3075"/>
      <c r="F280" s="3075"/>
      <c r="G280" s="3075"/>
      <c r="H280" s="3075"/>
      <c r="I280" s="3075"/>
      <c r="J280" s="3075"/>
      <c r="K280" s="3075"/>
      <c r="L280" s="3075"/>
      <c r="M280" s="3075"/>
      <c r="N280" s="3070"/>
      <c r="O280" s="3071" t="str">
        <f t="shared" si="22"/>
        <v/>
      </c>
      <c r="P280" s="3071"/>
      <c r="Q280" s="3071"/>
      <c r="R280" s="3071" t="str">
        <f t="shared" si="23"/>
        <v/>
      </c>
      <c r="S280" s="3076"/>
      <c r="T280" s="3076"/>
      <c r="U280" s="3076" t="str">
        <f t="shared" si="24"/>
        <v/>
      </c>
      <c r="V280" s="3071" t="str">
        <f t="shared" si="25"/>
        <v/>
      </c>
    </row>
    <row r="281" spans="2:22" s="3038" customFormat="1" ht="12.75">
      <c r="B281" s="3072"/>
      <c r="C281" s="3072"/>
      <c r="D281" s="3072"/>
      <c r="E281" s="3075"/>
      <c r="F281" s="3075"/>
      <c r="G281" s="3075"/>
      <c r="H281" s="3075"/>
      <c r="I281" s="3075"/>
      <c r="J281" s="3075"/>
      <c r="K281" s="3075"/>
      <c r="L281" s="3075"/>
      <c r="M281" s="3075"/>
      <c r="N281" s="3070"/>
      <c r="O281" s="3071" t="str">
        <f t="shared" si="22"/>
        <v/>
      </c>
      <c r="P281" s="3071"/>
      <c r="Q281" s="3071"/>
      <c r="R281" s="3071" t="str">
        <f t="shared" si="23"/>
        <v/>
      </c>
      <c r="S281" s="3076"/>
      <c r="T281" s="3076"/>
      <c r="U281" s="3076" t="str">
        <f t="shared" si="24"/>
        <v/>
      </c>
      <c r="V281" s="3071" t="str">
        <f t="shared" si="25"/>
        <v/>
      </c>
    </row>
    <row r="282" spans="2:22" s="3038" customFormat="1" ht="12.75">
      <c r="B282" s="3072"/>
      <c r="C282" s="3072"/>
      <c r="D282" s="3072"/>
      <c r="E282" s="3075"/>
      <c r="F282" s="3075"/>
      <c r="G282" s="3075"/>
      <c r="H282" s="3075"/>
      <c r="I282" s="3075"/>
      <c r="J282" s="3075"/>
      <c r="K282" s="3075"/>
      <c r="L282" s="3075"/>
      <c r="M282" s="3075"/>
      <c r="N282" s="3070"/>
      <c r="O282" s="3071" t="str">
        <f t="shared" si="22"/>
        <v/>
      </c>
      <c r="P282" s="3071"/>
      <c r="Q282" s="3071"/>
      <c r="R282" s="3071" t="str">
        <f t="shared" si="23"/>
        <v/>
      </c>
      <c r="S282" s="3076"/>
      <c r="T282" s="3076"/>
      <c r="U282" s="3076" t="str">
        <f t="shared" si="24"/>
        <v/>
      </c>
      <c r="V282" s="3071" t="str">
        <f t="shared" si="25"/>
        <v/>
      </c>
    </row>
    <row r="283" spans="2:22" s="3038" customFormat="1" ht="12.75">
      <c r="B283" s="3072"/>
      <c r="C283" s="3072"/>
      <c r="D283" s="3072"/>
      <c r="E283" s="3075"/>
      <c r="F283" s="3075"/>
      <c r="G283" s="3075"/>
      <c r="H283" s="3075"/>
      <c r="I283" s="3075"/>
      <c r="J283" s="3075"/>
      <c r="K283" s="3075"/>
      <c r="L283" s="3075"/>
      <c r="M283" s="3075"/>
      <c r="N283" s="3070"/>
      <c r="O283" s="3071" t="str">
        <f t="shared" si="22"/>
        <v/>
      </c>
      <c r="P283" s="3071"/>
      <c r="Q283" s="3071"/>
      <c r="R283" s="3071" t="str">
        <f t="shared" si="23"/>
        <v/>
      </c>
      <c r="S283" s="3076"/>
      <c r="T283" s="3076"/>
      <c r="U283" s="3076" t="str">
        <f t="shared" si="24"/>
        <v/>
      </c>
      <c r="V283" s="3071" t="str">
        <f t="shared" si="25"/>
        <v/>
      </c>
    </row>
    <row r="284" spans="2:22" s="3038" customFormat="1" ht="12.75">
      <c r="B284" s="3072"/>
      <c r="C284" s="3072"/>
      <c r="D284" s="3072"/>
      <c r="E284" s="3075"/>
      <c r="F284" s="3075"/>
      <c r="G284" s="3075"/>
      <c r="H284" s="3075"/>
      <c r="I284" s="3075"/>
      <c r="J284" s="3075"/>
      <c r="K284" s="3075"/>
      <c r="L284" s="3075"/>
      <c r="M284" s="3075"/>
      <c r="N284" s="3070"/>
      <c r="O284" s="3071" t="str">
        <f t="shared" si="22"/>
        <v/>
      </c>
      <c r="P284" s="3071"/>
      <c r="Q284" s="3071"/>
      <c r="R284" s="3071" t="str">
        <f t="shared" si="23"/>
        <v/>
      </c>
      <c r="S284" s="3076"/>
      <c r="T284" s="3076"/>
      <c r="U284" s="3076" t="str">
        <f t="shared" si="24"/>
        <v/>
      </c>
      <c r="V284" s="3071" t="str">
        <f t="shared" si="25"/>
        <v/>
      </c>
    </row>
    <row r="285" spans="2:22" s="3077" customFormat="1" ht="12.75">
      <c r="B285" s="3072"/>
      <c r="C285" s="3072"/>
      <c r="D285" s="3072"/>
      <c r="E285" s="3075"/>
      <c r="F285" s="3075"/>
      <c r="G285" s="3075"/>
      <c r="H285" s="3075"/>
      <c r="I285" s="3075"/>
      <c r="J285" s="3075"/>
      <c r="K285" s="3075"/>
      <c r="L285" s="3075"/>
      <c r="M285" s="3075"/>
      <c r="N285" s="3070"/>
      <c r="O285" s="3071" t="str">
        <f t="shared" si="22"/>
        <v/>
      </c>
      <c r="P285" s="3071"/>
      <c r="Q285" s="3071"/>
      <c r="R285" s="3071" t="str">
        <f t="shared" si="23"/>
        <v/>
      </c>
      <c r="S285" s="3076"/>
      <c r="T285" s="3076"/>
      <c r="U285" s="3076" t="str">
        <f t="shared" si="24"/>
        <v/>
      </c>
      <c r="V285" s="3071" t="str">
        <f t="shared" si="25"/>
        <v/>
      </c>
    </row>
    <row r="286" spans="2:22" s="3077" customFormat="1" ht="12.75">
      <c r="B286" s="3072"/>
      <c r="C286" s="3072"/>
      <c r="D286" s="3072"/>
      <c r="E286" s="3075"/>
      <c r="F286" s="3075"/>
      <c r="G286" s="3075"/>
      <c r="H286" s="3075"/>
      <c r="I286" s="3075"/>
      <c r="J286" s="3075"/>
      <c r="K286" s="3075"/>
      <c r="L286" s="3075"/>
      <c r="M286" s="3075"/>
      <c r="N286" s="3070"/>
      <c r="O286" s="3071" t="str">
        <f t="shared" si="22"/>
        <v/>
      </c>
      <c r="P286" s="3071"/>
      <c r="Q286" s="3071"/>
      <c r="R286" s="3071" t="str">
        <f t="shared" si="23"/>
        <v/>
      </c>
      <c r="S286" s="3076"/>
      <c r="T286" s="3076"/>
      <c r="U286" s="3076" t="str">
        <f t="shared" si="24"/>
        <v/>
      </c>
      <c r="V286" s="3071" t="str">
        <f t="shared" si="25"/>
        <v/>
      </c>
    </row>
    <row r="287" spans="2:22" s="3077" customFormat="1" ht="12.75">
      <c r="B287" s="3072"/>
      <c r="C287" s="3072"/>
      <c r="D287" s="3072"/>
      <c r="E287" s="3075"/>
      <c r="F287" s="3075"/>
      <c r="G287" s="3075"/>
      <c r="H287" s="3075"/>
      <c r="I287" s="3075"/>
      <c r="J287" s="3075"/>
      <c r="K287" s="3075"/>
      <c r="L287" s="3075"/>
      <c r="M287" s="3075"/>
      <c r="N287" s="3070"/>
      <c r="O287" s="3071" t="str">
        <f t="shared" si="22"/>
        <v/>
      </c>
      <c r="P287" s="3071"/>
      <c r="Q287" s="3071"/>
      <c r="R287" s="3071" t="str">
        <f t="shared" si="23"/>
        <v/>
      </c>
      <c r="S287" s="3076"/>
      <c r="T287" s="3076"/>
      <c r="U287" s="3076" t="str">
        <f t="shared" si="24"/>
        <v/>
      </c>
      <c r="V287" s="3071" t="str">
        <f t="shared" si="25"/>
        <v/>
      </c>
    </row>
    <row r="288" spans="2:22" s="3077" customFormat="1" ht="12.75">
      <c r="B288" s="3072"/>
      <c r="C288" s="3072"/>
      <c r="D288" s="3072"/>
      <c r="E288" s="3075"/>
      <c r="F288" s="3075"/>
      <c r="G288" s="3075"/>
      <c r="H288" s="3075"/>
      <c r="I288" s="3075"/>
      <c r="J288" s="3075"/>
      <c r="K288" s="3075"/>
      <c r="L288" s="3075"/>
      <c r="M288" s="3075"/>
      <c r="N288" s="3070"/>
      <c r="O288" s="3071" t="str">
        <f t="shared" si="22"/>
        <v/>
      </c>
      <c r="P288" s="3071"/>
      <c r="Q288" s="3071"/>
      <c r="R288" s="3071" t="str">
        <f t="shared" si="23"/>
        <v/>
      </c>
      <c r="S288" s="3076"/>
      <c r="T288" s="3076"/>
      <c r="U288" s="3076" t="str">
        <f t="shared" si="24"/>
        <v/>
      </c>
      <c r="V288" s="3071" t="str">
        <f t="shared" si="25"/>
        <v/>
      </c>
    </row>
    <row r="289" spans="2:22" s="3077" customFormat="1" ht="12.75">
      <c r="B289" s="3072"/>
      <c r="C289" s="3072"/>
      <c r="D289" s="3072"/>
      <c r="E289" s="3075"/>
      <c r="F289" s="3075"/>
      <c r="G289" s="3075"/>
      <c r="H289" s="3075"/>
      <c r="I289" s="3075"/>
      <c r="J289" s="3075"/>
      <c r="K289" s="3075"/>
      <c r="L289" s="3075"/>
      <c r="M289" s="3075"/>
      <c r="N289" s="3070"/>
      <c r="O289" s="3071" t="str">
        <f t="shared" si="22"/>
        <v/>
      </c>
      <c r="P289" s="3071"/>
      <c r="Q289" s="3071"/>
      <c r="R289" s="3071" t="str">
        <f t="shared" si="23"/>
        <v/>
      </c>
      <c r="S289" s="3076"/>
      <c r="T289" s="3076"/>
      <c r="U289" s="3076" t="str">
        <f t="shared" si="24"/>
        <v/>
      </c>
      <c r="V289" s="3071" t="str">
        <f t="shared" si="25"/>
        <v/>
      </c>
    </row>
    <row r="290" spans="2:22" s="3077" customFormat="1" ht="12.75">
      <c r="B290" s="3072"/>
      <c r="C290" s="3072"/>
      <c r="D290" s="3072"/>
      <c r="E290" s="3075"/>
      <c r="F290" s="3075"/>
      <c r="G290" s="3075"/>
      <c r="H290" s="3075"/>
      <c r="I290" s="3075"/>
      <c r="J290" s="3075"/>
      <c r="K290" s="3075"/>
      <c r="L290" s="3075"/>
      <c r="M290" s="3075"/>
      <c r="N290" s="3070"/>
      <c r="O290" s="3071" t="str">
        <f t="shared" si="22"/>
        <v/>
      </c>
      <c r="P290" s="3071"/>
      <c r="Q290" s="3071"/>
      <c r="R290" s="3071" t="str">
        <f t="shared" si="23"/>
        <v/>
      </c>
      <c r="S290" s="3076"/>
      <c r="T290" s="3076"/>
      <c r="U290" s="3076" t="str">
        <f t="shared" si="24"/>
        <v/>
      </c>
      <c r="V290" s="3071" t="str">
        <f t="shared" si="25"/>
        <v/>
      </c>
    </row>
    <row r="291" spans="2:22" s="3077" customFormat="1" ht="12.75">
      <c r="B291" s="3072"/>
      <c r="C291" s="3072"/>
      <c r="D291" s="3072"/>
      <c r="E291" s="3075"/>
      <c r="F291" s="3075"/>
      <c r="G291" s="3075"/>
      <c r="H291" s="3075"/>
      <c r="I291" s="3075"/>
      <c r="J291" s="3075"/>
      <c r="K291" s="3075"/>
      <c r="L291" s="3075"/>
      <c r="M291" s="3075"/>
      <c r="N291" s="3070"/>
      <c r="O291" s="3071" t="str">
        <f t="shared" si="22"/>
        <v/>
      </c>
      <c r="P291" s="3071"/>
      <c r="Q291" s="3071"/>
      <c r="R291" s="3071" t="str">
        <f t="shared" si="23"/>
        <v/>
      </c>
      <c r="S291" s="3076"/>
      <c r="T291" s="3076"/>
      <c r="U291" s="3076" t="str">
        <f t="shared" si="24"/>
        <v/>
      </c>
      <c r="V291" s="3071" t="str">
        <f t="shared" si="25"/>
        <v/>
      </c>
    </row>
    <row r="292" spans="2:22" s="3077" customFormat="1" ht="12.75">
      <c r="B292" s="3072"/>
      <c r="C292" s="3072"/>
      <c r="D292" s="3072"/>
      <c r="E292" s="3075"/>
      <c r="F292" s="3075"/>
      <c r="G292" s="3075"/>
      <c r="H292" s="3075"/>
      <c r="I292" s="3075"/>
      <c r="J292" s="3075"/>
      <c r="K292" s="3075"/>
      <c r="L292" s="3075"/>
      <c r="M292" s="3075"/>
      <c r="N292" s="3070"/>
      <c r="O292" s="3071" t="str">
        <f t="shared" si="22"/>
        <v/>
      </c>
      <c r="P292" s="3071"/>
      <c r="Q292" s="3071"/>
      <c r="R292" s="3071" t="str">
        <f t="shared" si="23"/>
        <v/>
      </c>
      <c r="S292" s="3076"/>
      <c r="T292" s="3076"/>
      <c r="U292" s="3076" t="str">
        <f t="shared" si="24"/>
        <v/>
      </c>
      <c r="V292" s="3071" t="str">
        <f t="shared" si="25"/>
        <v/>
      </c>
    </row>
    <row r="293" spans="2:22" s="3077" customFormat="1" ht="12.75">
      <c r="B293" s="3072"/>
      <c r="C293" s="3072"/>
      <c r="D293" s="3072"/>
      <c r="E293" s="3075"/>
      <c r="F293" s="3075"/>
      <c r="G293" s="3075"/>
      <c r="H293" s="3075"/>
      <c r="I293" s="3075"/>
      <c r="J293" s="3075"/>
      <c r="K293" s="3075"/>
      <c r="L293" s="3075"/>
      <c r="M293" s="3075"/>
      <c r="N293" s="3070"/>
      <c r="O293" s="3071" t="str">
        <f t="shared" si="22"/>
        <v/>
      </c>
      <c r="P293" s="3071"/>
      <c r="Q293" s="3071"/>
      <c r="R293" s="3071" t="str">
        <f t="shared" si="23"/>
        <v/>
      </c>
      <c r="S293" s="3076"/>
      <c r="T293" s="3076"/>
      <c r="U293" s="3076" t="str">
        <f t="shared" si="24"/>
        <v/>
      </c>
      <c r="V293" s="3071" t="str">
        <f t="shared" si="25"/>
        <v/>
      </c>
    </row>
    <row r="294" spans="2:22" s="3077" customFormat="1" ht="12.75">
      <c r="B294" s="3072"/>
      <c r="C294" s="3072"/>
      <c r="D294" s="3072"/>
      <c r="E294" s="3075"/>
      <c r="F294" s="3075"/>
      <c r="G294" s="3075"/>
      <c r="H294" s="3075"/>
      <c r="I294" s="3075"/>
      <c r="J294" s="3075"/>
      <c r="K294" s="3075"/>
      <c r="L294" s="3075"/>
      <c r="M294" s="3075"/>
      <c r="N294" s="3070"/>
      <c r="O294" s="3071" t="str">
        <f t="shared" si="22"/>
        <v/>
      </c>
      <c r="P294" s="3071"/>
      <c r="Q294" s="3071"/>
      <c r="R294" s="3071" t="str">
        <f t="shared" si="23"/>
        <v/>
      </c>
      <c r="S294" s="3076"/>
      <c r="T294" s="3076"/>
      <c r="U294" s="3076" t="str">
        <f t="shared" si="24"/>
        <v/>
      </c>
      <c r="V294" s="3071" t="str">
        <f t="shared" si="25"/>
        <v/>
      </c>
    </row>
    <row r="295" spans="2:22" s="3077" customFormat="1" ht="12.75">
      <c r="B295" s="3072"/>
      <c r="C295" s="3072"/>
      <c r="D295" s="3072"/>
      <c r="E295" s="3075"/>
      <c r="F295" s="3075"/>
      <c r="G295" s="3075"/>
      <c r="H295" s="3075"/>
      <c r="I295" s="3075"/>
      <c r="J295" s="3075"/>
      <c r="K295" s="3075"/>
      <c r="L295" s="3075"/>
      <c r="M295" s="3075"/>
      <c r="N295" s="3070"/>
      <c r="O295" s="3071" t="str">
        <f t="shared" si="22"/>
        <v/>
      </c>
      <c r="P295" s="3071"/>
      <c r="Q295" s="3071"/>
      <c r="R295" s="3071" t="str">
        <f t="shared" si="23"/>
        <v/>
      </c>
      <c r="S295" s="3076"/>
      <c r="T295" s="3076"/>
      <c r="U295" s="3076" t="str">
        <f t="shared" si="24"/>
        <v/>
      </c>
      <c r="V295" s="3071" t="str">
        <f t="shared" si="25"/>
        <v/>
      </c>
    </row>
    <row r="296" spans="2:22" s="3077" customFormat="1" ht="12.75">
      <c r="B296" s="3072"/>
      <c r="C296" s="3072"/>
      <c r="D296" s="3072"/>
      <c r="E296" s="3075"/>
      <c r="F296" s="3075"/>
      <c r="G296" s="3075"/>
      <c r="H296" s="3075"/>
      <c r="I296" s="3075"/>
      <c r="J296" s="3075"/>
      <c r="K296" s="3075"/>
      <c r="L296" s="3075"/>
      <c r="M296" s="3075"/>
      <c r="N296" s="3070"/>
      <c r="O296" s="3071" t="str">
        <f t="shared" si="22"/>
        <v/>
      </c>
      <c r="P296" s="3071"/>
      <c r="Q296" s="3071"/>
      <c r="R296" s="3071" t="str">
        <f t="shared" si="23"/>
        <v/>
      </c>
      <c r="S296" s="3076"/>
      <c r="T296" s="3076"/>
      <c r="U296" s="3076" t="str">
        <f t="shared" si="24"/>
        <v/>
      </c>
      <c r="V296" s="3071" t="str">
        <f t="shared" si="25"/>
        <v/>
      </c>
    </row>
    <row r="297" spans="2:22" s="3077" customFormat="1" ht="12.75">
      <c r="B297" s="3072"/>
      <c r="C297" s="3072"/>
      <c r="D297" s="3072"/>
      <c r="E297" s="3075"/>
      <c r="F297" s="3075"/>
      <c r="G297" s="3075"/>
      <c r="H297" s="3075"/>
      <c r="I297" s="3075"/>
      <c r="J297" s="3075"/>
      <c r="K297" s="3075"/>
      <c r="L297" s="3075"/>
      <c r="M297" s="3075"/>
      <c r="N297" s="3070"/>
      <c r="O297" s="3071" t="str">
        <f t="shared" si="22"/>
        <v/>
      </c>
      <c r="P297" s="3071"/>
      <c r="Q297" s="3071"/>
      <c r="R297" s="3071" t="str">
        <f t="shared" si="23"/>
        <v/>
      </c>
      <c r="S297" s="3076"/>
      <c r="T297" s="3076"/>
      <c r="U297" s="3076" t="str">
        <f t="shared" si="24"/>
        <v/>
      </c>
      <c r="V297" s="3071" t="str">
        <f t="shared" si="25"/>
        <v/>
      </c>
    </row>
    <row r="298" spans="2:22" s="3077" customFormat="1" ht="12.75">
      <c r="B298" s="3072"/>
      <c r="C298" s="3072"/>
      <c r="D298" s="3072"/>
      <c r="E298" s="3075"/>
      <c r="F298" s="3075"/>
      <c r="G298" s="3075"/>
      <c r="H298" s="3075"/>
      <c r="I298" s="3075"/>
      <c r="J298" s="3075"/>
      <c r="K298" s="3075"/>
      <c r="L298" s="3075"/>
      <c r="M298" s="3075"/>
      <c r="N298" s="3070"/>
      <c r="O298" s="3071" t="str">
        <f t="shared" si="22"/>
        <v/>
      </c>
      <c r="P298" s="3071"/>
      <c r="Q298" s="3071"/>
      <c r="R298" s="3071" t="str">
        <f t="shared" si="23"/>
        <v/>
      </c>
      <c r="S298" s="3076"/>
      <c r="T298" s="3076"/>
      <c r="U298" s="3076" t="str">
        <f t="shared" si="24"/>
        <v/>
      </c>
      <c r="V298" s="3071" t="str">
        <f t="shared" si="25"/>
        <v/>
      </c>
    </row>
    <row r="299" spans="2:22" s="3077" customFormat="1" ht="12.75">
      <c r="B299" s="3072"/>
      <c r="C299" s="3072"/>
      <c r="D299" s="3072"/>
      <c r="E299" s="3075"/>
      <c r="F299" s="3075"/>
      <c r="G299" s="3075"/>
      <c r="H299" s="3075"/>
      <c r="I299" s="3075"/>
      <c r="J299" s="3075"/>
      <c r="K299" s="3075"/>
      <c r="L299" s="3075"/>
      <c r="M299" s="3075"/>
      <c r="N299" s="3070"/>
      <c r="O299" s="3071" t="str">
        <f t="shared" si="22"/>
        <v/>
      </c>
      <c r="P299" s="3071"/>
      <c r="Q299" s="3071"/>
      <c r="R299" s="3071" t="str">
        <f t="shared" si="23"/>
        <v/>
      </c>
      <c r="S299" s="3076"/>
      <c r="T299" s="3076"/>
      <c r="U299" s="3076" t="str">
        <f t="shared" si="24"/>
        <v/>
      </c>
      <c r="V299" s="3071" t="str">
        <f t="shared" si="25"/>
        <v/>
      </c>
    </row>
    <row r="300" spans="2:22" s="3077" customFormat="1" ht="12.75">
      <c r="B300" s="3072"/>
      <c r="C300" s="3072"/>
      <c r="D300" s="3072"/>
      <c r="E300" s="3075"/>
      <c r="F300" s="3075"/>
      <c r="G300" s="3075"/>
      <c r="H300" s="3075"/>
      <c r="I300" s="3075"/>
      <c r="J300" s="3075"/>
      <c r="K300" s="3075"/>
      <c r="L300" s="3075"/>
      <c r="M300" s="3075"/>
      <c r="N300" s="3070"/>
      <c r="O300" s="3071" t="str">
        <f t="shared" si="22"/>
        <v/>
      </c>
      <c r="P300" s="3071"/>
      <c r="Q300" s="3071"/>
      <c r="R300" s="3071" t="str">
        <f t="shared" si="23"/>
        <v/>
      </c>
      <c r="S300" s="3076"/>
      <c r="T300" s="3076"/>
      <c r="U300" s="3076" t="str">
        <f t="shared" si="24"/>
        <v/>
      </c>
      <c r="V300" s="3071" t="str">
        <f t="shared" si="25"/>
        <v/>
      </c>
    </row>
    <row r="301" spans="2:22" s="3077" customFormat="1" ht="12.75">
      <c r="B301" s="3072"/>
      <c r="C301" s="3072"/>
      <c r="D301" s="3072"/>
      <c r="E301" s="3075"/>
      <c r="F301" s="3075"/>
      <c r="G301" s="3075"/>
      <c r="H301" s="3075"/>
      <c r="I301" s="3075"/>
      <c r="J301" s="3075"/>
      <c r="K301" s="3075"/>
      <c r="L301" s="3075"/>
      <c r="M301" s="3075"/>
      <c r="N301" s="3070"/>
      <c r="O301" s="3071" t="str">
        <f t="shared" si="22"/>
        <v/>
      </c>
      <c r="P301" s="3071"/>
      <c r="Q301" s="3071"/>
      <c r="R301" s="3071" t="str">
        <f t="shared" si="23"/>
        <v/>
      </c>
      <c r="S301" s="3076"/>
      <c r="T301" s="3076"/>
      <c r="U301" s="3076" t="str">
        <f t="shared" si="24"/>
        <v/>
      </c>
      <c r="V301" s="3071" t="str">
        <f t="shared" si="25"/>
        <v/>
      </c>
    </row>
    <row r="302" spans="2:22" s="3077" customFormat="1" ht="12.75">
      <c r="B302" s="3072"/>
      <c r="C302" s="3072"/>
      <c r="D302" s="3072"/>
      <c r="E302" s="3075"/>
      <c r="F302" s="3075"/>
      <c r="G302" s="3075"/>
      <c r="H302" s="3075"/>
      <c r="I302" s="3075"/>
      <c r="J302" s="3075"/>
      <c r="K302" s="3075"/>
      <c r="L302" s="3075"/>
      <c r="M302" s="3075"/>
      <c r="N302" s="3070"/>
      <c r="O302" s="3071" t="str">
        <f t="shared" si="22"/>
        <v/>
      </c>
      <c r="P302" s="3071"/>
      <c r="Q302" s="3071"/>
      <c r="R302" s="3071" t="str">
        <f t="shared" si="23"/>
        <v/>
      </c>
      <c r="S302" s="3076"/>
      <c r="T302" s="3076"/>
      <c r="U302" s="3076" t="str">
        <f t="shared" si="24"/>
        <v/>
      </c>
      <c r="V302" s="3071" t="str">
        <f t="shared" si="25"/>
        <v/>
      </c>
    </row>
    <row r="303" spans="2:22" s="3077" customFormat="1" ht="12.75">
      <c r="B303" s="3072"/>
      <c r="C303" s="3072"/>
      <c r="D303" s="3072"/>
      <c r="E303" s="3075"/>
      <c r="F303" s="3075"/>
      <c r="G303" s="3075"/>
      <c r="H303" s="3075"/>
      <c r="I303" s="3075"/>
      <c r="J303" s="3075"/>
      <c r="K303" s="3075"/>
      <c r="L303" s="3075"/>
      <c r="M303" s="3075"/>
      <c r="N303" s="3070"/>
      <c r="O303" s="3071" t="str">
        <f t="shared" si="22"/>
        <v/>
      </c>
      <c r="P303" s="3071"/>
      <c r="Q303" s="3071"/>
      <c r="R303" s="3071" t="str">
        <f t="shared" si="23"/>
        <v/>
      </c>
      <c r="S303" s="3076"/>
      <c r="T303" s="3076"/>
      <c r="U303" s="3076" t="str">
        <f t="shared" si="24"/>
        <v/>
      </c>
      <c r="V303" s="3071" t="str">
        <f t="shared" si="25"/>
        <v/>
      </c>
    </row>
    <row r="304" spans="2:22" s="3077" customFormat="1" ht="12.75">
      <c r="B304" s="3072"/>
      <c r="C304" s="3072"/>
      <c r="D304" s="3072"/>
      <c r="E304" s="3075"/>
      <c r="F304" s="3075"/>
      <c r="G304" s="3075"/>
      <c r="H304" s="3075"/>
      <c r="I304" s="3075"/>
      <c r="J304" s="3075"/>
      <c r="K304" s="3075"/>
      <c r="L304" s="3075"/>
      <c r="M304" s="3075"/>
      <c r="N304" s="3070"/>
      <c r="O304" s="3071" t="str">
        <f t="shared" si="22"/>
        <v/>
      </c>
      <c r="P304" s="3071"/>
      <c r="Q304" s="3071"/>
      <c r="R304" s="3071" t="str">
        <f t="shared" si="23"/>
        <v/>
      </c>
      <c r="S304" s="3076"/>
      <c r="T304" s="3076"/>
      <c r="U304" s="3076" t="str">
        <f t="shared" si="24"/>
        <v/>
      </c>
      <c r="V304" s="3071" t="str">
        <f t="shared" si="25"/>
        <v/>
      </c>
    </row>
    <row r="305" spans="2:22" s="3077" customFormat="1" ht="12.75">
      <c r="B305" s="3072"/>
      <c r="C305" s="3072"/>
      <c r="D305" s="3072"/>
      <c r="E305" s="3075"/>
      <c r="F305" s="3075"/>
      <c r="G305" s="3075"/>
      <c r="H305" s="3075"/>
      <c r="I305" s="3075"/>
      <c r="J305" s="3075"/>
      <c r="K305" s="3075"/>
      <c r="L305" s="3075"/>
      <c r="M305" s="3075"/>
      <c r="N305" s="3070"/>
      <c r="O305" s="3071" t="str">
        <f t="shared" si="22"/>
        <v/>
      </c>
      <c r="P305" s="3071"/>
      <c r="Q305" s="3071"/>
      <c r="R305" s="3071" t="str">
        <f t="shared" si="23"/>
        <v/>
      </c>
      <c r="S305" s="3076"/>
      <c r="T305" s="3076"/>
      <c r="U305" s="3076" t="str">
        <f t="shared" si="24"/>
        <v/>
      </c>
      <c r="V305" s="3071" t="str">
        <f t="shared" si="25"/>
        <v/>
      </c>
    </row>
    <row r="306" spans="2:22" s="3077" customFormat="1" ht="12.75">
      <c r="B306" s="3072"/>
      <c r="C306" s="3072"/>
      <c r="D306" s="3072"/>
      <c r="E306" s="3075"/>
      <c r="F306" s="3075"/>
      <c r="G306" s="3075"/>
      <c r="H306" s="3075"/>
      <c r="I306" s="3075"/>
      <c r="J306" s="3075"/>
      <c r="K306" s="3075"/>
      <c r="L306" s="3075"/>
      <c r="M306" s="3075"/>
      <c r="N306" s="3070"/>
      <c r="O306" s="3071" t="str">
        <f t="shared" si="22"/>
        <v/>
      </c>
      <c r="P306" s="3071"/>
      <c r="Q306" s="3071"/>
      <c r="R306" s="3071" t="str">
        <f t="shared" si="23"/>
        <v/>
      </c>
      <c r="S306" s="3076"/>
      <c r="T306" s="3076"/>
      <c r="U306" s="3076" t="str">
        <f t="shared" si="24"/>
        <v/>
      </c>
      <c r="V306" s="3071" t="str">
        <f t="shared" si="25"/>
        <v/>
      </c>
    </row>
    <row r="307" spans="2:22" s="3077" customFormat="1" ht="12.75">
      <c r="B307" s="3072"/>
      <c r="C307" s="3072"/>
      <c r="D307" s="3072"/>
      <c r="E307" s="3075"/>
      <c r="F307" s="3075"/>
      <c r="G307" s="3075"/>
      <c r="H307" s="3075"/>
      <c r="I307" s="3075"/>
      <c r="J307" s="3075"/>
      <c r="K307" s="3075"/>
      <c r="L307" s="3075"/>
      <c r="M307" s="3075"/>
      <c r="N307" s="3070"/>
      <c r="O307" s="3071" t="str">
        <f t="shared" si="22"/>
        <v/>
      </c>
      <c r="P307" s="3071"/>
      <c r="Q307" s="3071"/>
      <c r="R307" s="3071" t="str">
        <f t="shared" si="23"/>
        <v/>
      </c>
      <c r="S307" s="3076"/>
      <c r="T307" s="3076"/>
      <c r="U307" s="3076" t="str">
        <f t="shared" si="24"/>
        <v/>
      </c>
      <c r="V307" s="3071" t="str">
        <f t="shared" si="25"/>
        <v/>
      </c>
    </row>
    <row r="308" spans="2:22" s="3077" customFormat="1" ht="12.75">
      <c r="B308" s="3072"/>
      <c r="C308" s="3072"/>
      <c r="D308" s="3072"/>
      <c r="E308" s="3075"/>
      <c r="F308" s="3075"/>
      <c r="G308" s="3075"/>
      <c r="H308" s="3075"/>
      <c r="I308" s="3075"/>
      <c r="J308" s="3075"/>
      <c r="K308" s="3075"/>
      <c r="L308" s="3075"/>
      <c r="M308" s="3075"/>
      <c r="N308" s="3070"/>
      <c r="O308" s="3071" t="str">
        <f t="shared" si="22"/>
        <v/>
      </c>
      <c r="P308" s="3071"/>
      <c r="Q308" s="3071"/>
      <c r="R308" s="3071" t="str">
        <f t="shared" si="23"/>
        <v/>
      </c>
      <c r="S308" s="3076"/>
      <c r="T308" s="3076"/>
      <c r="U308" s="3076" t="str">
        <f t="shared" si="24"/>
        <v/>
      </c>
      <c r="V308" s="3071" t="str">
        <f t="shared" si="25"/>
        <v/>
      </c>
    </row>
    <row r="309" spans="2:22" s="3038" customFormat="1" ht="12.75">
      <c r="B309" s="3072"/>
      <c r="C309" s="3072"/>
      <c r="D309" s="3072"/>
      <c r="E309" s="3075"/>
      <c r="F309" s="3075"/>
      <c r="G309" s="3075"/>
      <c r="H309" s="3075"/>
      <c r="I309" s="3075"/>
      <c r="J309" s="3075"/>
      <c r="K309" s="3075"/>
      <c r="L309" s="3075"/>
      <c r="M309" s="3075"/>
      <c r="N309" s="3070"/>
      <c r="O309" s="3071" t="str">
        <f t="shared" si="22"/>
        <v/>
      </c>
      <c r="P309" s="3071"/>
      <c r="Q309" s="3071"/>
      <c r="R309" s="3071" t="str">
        <f t="shared" si="23"/>
        <v/>
      </c>
      <c r="S309" s="3076"/>
      <c r="T309" s="3076"/>
      <c r="U309" s="3076" t="str">
        <f t="shared" si="24"/>
        <v/>
      </c>
      <c r="V309" s="3071" t="str">
        <f t="shared" si="25"/>
        <v/>
      </c>
    </row>
    <row r="310" spans="2:22" s="3038" customFormat="1" ht="12.75">
      <c r="B310" s="3072"/>
      <c r="C310" s="3072"/>
      <c r="D310" s="3072"/>
      <c r="E310" s="3075"/>
      <c r="F310" s="3075"/>
      <c r="G310" s="3075"/>
      <c r="H310" s="3075"/>
      <c r="I310" s="3075"/>
      <c r="J310" s="3075"/>
      <c r="K310" s="3075"/>
      <c r="L310" s="3075"/>
      <c r="M310" s="3075"/>
      <c r="N310" s="3070"/>
      <c r="O310" s="3071" t="str">
        <f t="shared" si="22"/>
        <v/>
      </c>
      <c r="P310" s="3071"/>
      <c r="Q310" s="3071"/>
      <c r="R310" s="3071" t="str">
        <f t="shared" si="23"/>
        <v/>
      </c>
      <c r="S310" s="3076"/>
      <c r="T310" s="3076"/>
      <c r="U310" s="3076" t="str">
        <f t="shared" si="24"/>
        <v/>
      </c>
      <c r="V310" s="3071" t="str">
        <f t="shared" si="25"/>
        <v/>
      </c>
    </row>
    <row r="311" spans="2:22" s="3038" customFormat="1" ht="12.75">
      <c r="B311" s="3072"/>
      <c r="C311" s="3072"/>
      <c r="D311" s="3072"/>
      <c r="E311" s="3075"/>
      <c r="F311" s="3075"/>
      <c r="G311" s="3075"/>
      <c r="H311" s="3075"/>
      <c r="I311" s="3075"/>
      <c r="J311" s="3075"/>
      <c r="K311" s="3075"/>
      <c r="L311" s="3075"/>
      <c r="M311" s="3075"/>
      <c r="N311" s="3070"/>
      <c r="O311" s="3071" t="str">
        <f t="shared" si="22"/>
        <v/>
      </c>
      <c r="P311" s="3071"/>
      <c r="Q311" s="3071"/>
      <c r="R311" s="3071" t="str">
        <f t="shared" si="23"/>
        <v/>
      </c>
      <c r="S311" s="3076"/>
      <c r="T311" s="3076"/>
      <c r="U311" s="3076" t="str">
        <f t="shared" si="24"/>
        <v/>
      </c>
      <c r="V311" s="3071" t="str">
        <f t="shared" si="25"/>
        <v/>
      </c>
    </row>
    <row r="312" spans="2:22" s="3038" customFormat="1" ht="12.75">
      <c r="B312" s="3072"/>
      <c r="C312" s="3072"/>
      <c r="D312" s="3072"/>
      <c r="E312" s="3075"/>
      <c r="F312" s="3075"/>
      <c r="G312" s="3075"/>
      <c r="H312" s="3075"/>
      <c r="I312" s="3075"/>
      <c r="J312" s="3075"/>
      <c r="K312" s="3075"/>
      <c r="L312" s="3075"/>
      <c r="M312" s="3075"/>
      <c r="N312" s="3070"/>
      <c r="O312" s="3071" t="str">
        <f t="shared" si="22"/>
        <v/>
      </c>
      <c r="P312" s="3071"/>
      <c r="Q312" s="3071"/>
      <c r="R312" s="3071" t="str">
        <f t="shared" si="23"/>
        <v/>
      </c>
      <c r="S312" s="3076"/>
      <c r="T312" s="3076"/>
      <c r="U312" s="3076" t="str">
        <f t="shared" si="24"/>
        <v/>
      </c>
      <c r="V312" s="3071" t="str">
        <f t="shared" si="25"/>
        <v/>
      </c>
    </row>
    <row r="313" spans="2:22" s="3038" customFormat="1" ht="12.75">
      <c r="B313" s="3072"/>
      <c r="C313" s="3072"/>
      <c r="D313" s="3072"/>
      <c r="E313" s="3075"/>
      <c r="F313" s="3075"/>
      <c r="G313" s="3075"/>
      <c r="H313" s="3075"/>
      <c r="I313" s="3075"/>
      <c r="J313" s="3075"/>
      <c r="K313" s="3075"/>
      <c r="L313" s="3075"/>
      <c r="M313" s="3075"/>
      <c r="N313" s="3070"/>
      <c r="O313" s="3071" t="str">
        <f t="shared" si="22"/>
        <v/>
      </c>
      <c r="P313" s="3071"/>
      <c r="Q313" s="3071"/>
      <c r="R313" s="3071" t="str">
        <f t="shared" si="23"/>
        <v/>
      </c>
      <c r="S313" s="3076"/>
      <c r="T313" s="3076"/>
      <c r="U313" s="3076" t="str">
        <f t="shared" si="24"/>
        <v/>
      </c>
      <c r="V313" s="3071" t="str">
        <f t="shared" si="25"/>
        <v/>
      </c>
    </row>
    <row r="314" spans="2:22" s="3038" customFormat="1" ht="12.75">
      <c r="B314" s="3072"/>
      <c r="C314" s="3072"/>
      <c r="D314" s="3072"/>
      <c r="E314" s="3075"/>
      <c r="F314" s="3075"/>
      <c r="G314" s="3075"/>
      <c r="H314" s="3075"/>
      <c r="I314" s="3075"/>
      <c r="J314" s="3075"/>
      <c r="K314" s="3075"/>
      <c r="L314" s="3075"/>
      <c r="M314" s="3075"/>
      <c r="N314" s="3070"/>
      <c r="O314" s="3071" t="str">
        <f t="shared" si="22"/>
        <v/>
      </c>
      <c r="P314" s="3071"/>
      <c r="Q314" s="3071"/>
      <c r="R314" s="3071" t="str">
        <f t="shared" si="23"/>
        <v/>
      </c>
      <c r="S314" s="3076"/>
      <c r="T314" s="3076"/>
      <c r="U314" s="3076" t="str">
        <f t="shared" si="24"/>
        <v/>
      </c>
      <c r="V314" s="3071" t="str">
        <f t="shared" si="25"/>
        <v/>
      </c>
    </row>
    <row r="315" spans="2:22" s="3038" customFormat="1" ht="12.75">
      <c r="B315" s="3072"/>
      <c r="C315" s="3072"/>
      <c r="D315" s="3072"/>
      <c r="E315" s="3075"/>
      <c r="F315" s="3075"/>
      <c r="G315" s="3075"/>
      <c r="H315" s="3075"/>
      <c r="I315" s="3075"/>
      <c r="J315" s="3075"/>
      <c r="K315" s="3075"/>
      <c r="L315" s="3075"/>
      <c r="M315" s="3075"/>
      <c r="N315" s="3070"/>
      <c r="O315" s="3071" t="str">
        <f t="shared" si="22"/>
        <v/>
      </c>
      <c r="P315" s="3071"/>
      <c r="Q315" s="3071"/>
      <c r="R315" s="3071" t="str">
        <f t="shared" si="23"/>
        <v/>
      </c>
      <c r="S315" s="3076"/>
      <c r="T315" s="3076"/>
      <c r="U315" s="3076" t="str">
        <f t="shared" si="24"/>
        <v/>
      </c>
      <c r="V315" s="3071" t="str">
        <f t="shared" si="25"/>
        <v/>
      </c>
    </row>
    <row r="316" spans="2:22" s="3038" customFormat="1" ht="12.75">
      <c r="B316" s="3072"/>
      <c r="C316" s="3072"/>
      <c r="D316" s="3072"/>
      <c r="E316" s="3075"/>
      <c r="F316" s="3075"/>
      <c r="G316" s="3075"/>
      <c r="H316" s="3075"/>
      <c r="I316" s="3075"/>
      <c r="J316" s="3075"/>
      <c r="K316" s="3075"/>
      <c r="L316" s="3075"/>
      <c r="M316" s="3075"/>
      <c r="N316" s="3070"/>
      <c r="O316" s="3071" t="str">
        <f t="shared" si="22"/>
        <v/>
      </c>
      <c r="P316" s="3071"/>
      <c r="Q316" s="3071"/>
      <c r="R316" s="3071" t="str">
        <f t="shared" si="23"/>
        <v/>
      </c>
      <c r="S316" s="3076"/>
      <c r="T316" s="3076"/>
      <c r="U316" s="3076" t="str">
        <f t="shared" si="24"/>
        <v/>
      </c>
      <c r="V316" s="3071" t="str">
        <f t="shared" si="25"/>
        <v/>
      </c>
    </row>
    <row r="317" spans="2:22" s="3038" customFormat="1" ht="12.75">
      <c r="B317" s="3072"/>
      <c r="C317" s="3072"/>
      <c r="D317" s="3072"/>
      <c r="E317" s="3075"/>
      <c r="F317" s="3075"/>
      <c r="G317" s="3075"/>
      <c r="H317" s="3075"/>
      <c r="I317" s="3075"/>
      <c r="J317" s="3075"/>
      <c r="K317" s="3075"/>
      <c r="L317" s="3075"/>
      <c r="M317" s="3075"/>
      <c r="N317" s="3070"/>
      <c r="O317" s="3071" t="str">
        <f t="shared" si="22"/>
        <v/>
      </c>
      <c r="P317" s="3071"/>
      <c r="Q317" s="3071"/>
      <c r="R317" s="3071" t="str">
        <f t="shared" si="23"/>
        <v/>
      </c>
      <c r="S317" s="3076"/>
      <c r="T317" s="3076"/>
      <c r="U317" s="3076" t="str">
        <f t="shared" si="24"/>
        <v/>
      </c>
      <c r="V317" s="3071" t="str">
        <f t="shared" si="25"/>
        <v/>
      </c>
    </row>
    <row r="318" spans="2:22" s="3038" customFormat="1" ht="12.75">
      <c r="B318" s="3072"/>
      <c r="C318" s="3072"/>
      <c r="D318" s="3072"/>
      <c r="E318" s="3075"/>
      <c r="F318" s="3075"/>
      <c r="G318" s="3075"/>
      <c r="H318" s="3075"/>
      <c r="I318" s="3075"/>
      <c r="J318" s="3075"/>
      <c r="K318" s="3075"/>
      <c r="L318" s="3075"/>
      <c r="M318" s="3075"/>
      <c r="N318" s="3070"/>
      <c r="O318" s="3071" t="str">
        <f t="shared" si="22"/>
        <v/>
      </c>
      <c r="P318" s="3071"/>
      <c r="Q318" s="3071"/>
      <c r="R318" s="3071" t="str">
        <f t="shared" si="23"/>
        <v/>
      </c>
      <c r="S318" s="3076"/>
      <c r="T318" s="3076"/>
      <c r="U318" s="3076" t="str">
        <f t="shared" si="24"/>
        <v/>
      </c>
      <c r="V318" s="3071" t="str">
        <f t="shared" si="25"/>
        <v/>
      </c>
    </row>
    <row r="319" spans="2:22" s="3038" customFormat="1" ht="12.75">
      <c r="B319" s="3072"/>
      <c r="C319" s="3072"/>
      <c r="D319" s="3072"/>
      <c r="E319" s="3075"/>
      <c r="F319" s="3075"/>
      <c r="G319" s="3075"/>
      <c r="H319" s="3075"/>
      <c r="I319" s="3075"/>
      <c r="J319" s="3075"/>
      <c r="K319" s="3075"/>
      <c r="L319" s="3075"/>
      <c r="M319" s="3075"/>
      <c r="N319" s="3070"/>
      <c r="O319" s="3071" t="str">
        <f t="shared" si="22"/>
        <v/>
      </c>
      <c r="P319" s="3071"/>
      <c r="Q319" s="3071"/>
      <c r="R319" s="3071" t="str">
        <f t="shared" si="23"/>
        <v/>
      </c>
      <c r="S319" s="3076"/>
      <c r="T319" s="3076"/>
      <c r="U319" s="3076" t="str">
        <f t="shared" si="24"/>
        <v/>
      </c>
      <c r="V319" s="3071" t="str">
        <f t="shared" si="25"/>
        <v/>
      </c>
    </row>
    <row r="320" spans="2:22" s="3038" customFormat="1" ht="12.75">
      <c r="B320" s="3072"/>
      <c r="C320" s="3072"/>
      <c r="D320" s="3072"/>
      <c r="E320" s="3075"/>
      <c r="F320" s="3075"/>
      <c r="G320" s="3075"/>
      <c r="H320" s="3075"/>
      <c r="I320" s="3075"/>
      <c r="J320" s="3075"/>
      <c r="K320" s="3075"/>
      <c r="L320" s="3075"/>
      <c r="M320" s="3075"/>
      <c r="N320" s="3070"/>
      <c r="O320" s="3071" t="str">
        <f t="shared" si="22"/>
        <v/>
      </c>
      <c r="P320" s="3071"/>
      <c r="Q320" s="3071"/>
      <c r="R320" s="3071" t="str">
        <f t="shared" si="23"/>
        <v/>
      </c>
      <c r="S320" s="3076"/>
      <c r="T320" s="3076"/>
      <c r="U320" s="3076" t="str">
        <f t="shared" si="24"/>
        <v/>
      </c>
      <c r="V320" s="3071" t="str">
        <f t="shared" si="25"/>
        <v/>
      </c>
    </row>
    <row r="321" spans="2:22" s="3038" customFormat="1" ht="12.75">
      <c r="B321" s="3072"/>
      <c r="C321" s="3072"/>
      <c r="D321" s="3072"/>
      <c r="E321" s="3075"/>
      <c r="F321" s="3075"/>
      <c r="G321" s="3075"/>
      <c r="H321" s="3075"/>
      <c r="I321" s="3075"/>
      <c r="J321" s="3075"/>
      <c r="K321" s="3075"/>
      <c r="L321" s="3075"/>
      <c r="M321" s="3075"/>
      <c r="N321" s="3070"/>
      <c r="O321" s="3071" t="str">
        <f t="shared" si="22"/>
        <v/>
      </c>
      <c r="P321" s="3071"/>
      <c r="Q321" s="3071"/>
      <c r="R321" s="3071" t="str">
        <f t="shared" si="23"/>
        <v/>
      </c>
      <c r="S321" s="3076"/>
      <c r="T321" s="3076"/>
      <c r="U321" s="3076" t="str">
        <f t="shared" si="24"/>
        <v/>
      </c>
      <c r="V321" s="3071" t="str">
        <f t="shared" si="25"/>
        <v/>
      </c>
    </row>
    <row r="322" spans="2:22" s="3038" customFormat="1" ht="12.75">
      <c r="B322" s="3072"/>
      <c r="C322" s="3072"/>
      <c r="D322" s="3072"/>
      <c r="E322" s="3075"/>
      <c r="F322" s="3075"/>
      <c r="G322" s="3075"/>
      <c r="H322" s="3075"/>
      <c r="I322" s="3075"/>
      <c r="J322" s="3075"/>
      <c r="K322" s="3075"/>
      <c r="L322" s="3075"/>
      <c r="M322" s="3075"/>
      <c r="N322" s="3070"/>
      <c r="O322" s="3071" t="str">
        <f t="shared" si="22"/>
        <v/>
      </c>
      <c r="P322" s="3071"/>
      <c r="Q322" s="3071"/>
      <c r="R322" s="3071" t="str">
        <f t="shared" si="23"/>
        <v/>
      </c>
      <c r="S322" s="3076"/>
      <c r="T322" s="3076"/>
      <c r="U322" s="3076" t="str">
        <f t="shared" si="24"/>
        <v/>
      </c>
      <c r="V322" s="3071" t="str">
        <f t="shared" si="25"/>
        <v/>
      </c>
    </row>
    <row r="323" spans="2:22" s="3038" customFormat="1" ht="12.75">
      <c r="B323" s="3072"/>
      <c r="C323" s="3072"/>
      <c r="D323" s="3072"/>
      <c r="E323" s="3075"/>
      <c r="F323" s="3075"/>
      <c r="G323" s="3075"/>
      <c r="H323" s="3075"/>
      <c r="I323" s="3075"/>
      <c r="J323" s="3075"/>
      <c r="K323" s="3075"/>
      <c r="L323" s="3075"/>
      <c r="M323" s="3075"/>
      <c r="N323" s="3070"/>
      <c r="O323" s="3071" t="str">
        <f t="shared" si="22"/>
        <v/>
      </c>
      <c r="P323" s="3071"/>
      <c r="Q323" s="3071"/>
      <c r="R323" s="3071" t="str">
        <f t="shared" si="23"/>
        <v/>
      </c>
      <c r="S323" s="3076"/>
      <c r="T323" s="3076"/>
      <c r="U323" s="3076" t="str">
        <f t="shared" si="24"/>
        <v/>
      </c>
      <c r="V323" s="3071" t="str">
        <f t="shared" si="25"/>
        <v/>
      </c>
    </row>
    <row r="324" spans="2:22" s="3038" customFormat="1" ht="12.75">
      <c r="B324" s="3072"/>
      <c r="C324" s="3072"/>
      <c r="D324" s="3072"/>
      <c r="E324" s="3075"/>
      <c r="F324" s="3075"/>
      <c r="G324" s="3075"/>
      <c r="H324" s="3075"/>
      <c r="I324" s="3075"/>
      <c r="J324" s="3075"/>
      <c r="K324" s="3075"/>
      <c r="L324" s="3075"/>
      <c r="M324" s="3075"/>
      <c r="N324" s="3070"/>
      <c r="O324" s="3071" t="str">
        <f t="shared" si="22"/>
        <v/>
      </c>
      <c r="P324" s="3071"/>
      <c r="Q324" s="3071"/>
      <c r="R324" s="3071" t="str">
        <f t="shared" si="23"/>
        <v/>
      </c>
      <c r="S324" s="3076"/>
      <c r="T324" s="3076"/>
      <c r="U324" s="3076" t="str">
        <f t="shared" si="24"/>
        <v/>
      </c>
      <c r="V324" s="3071" t="str">
        <f t="shared" si="25"/>
        <v/>
      </c>
    </row>
    <row r="325" spans="2:22" s="3038" customFormat="1" ht="12.75">
      <c r="B325" s="3072"/>
      <c r="C325" s="3072"/>
      <c r="D325" s="3072"/>
      <c r="E325" s="3075"/>
      <c r="F325" s="3075"/>
      <c r="G325" s="3075"/>
      <c r="H325" s="3075"/>
      <c r="I325" s="3075"/>
      <c r="J325" s="3075"/>
      <c r="K325" s="3075"/>
      <c r="L325" s="3075"/>
      <c r="M325" s="3075"/>
      <c r="N325" s="3070"/>
      <c r="O325" s="3071" t="str">
        <f t="shared" si="22"/>
        <v/>
      </c>
      <c r="P325" s="3071"/>
      <c r="Q325" s="3071"/>
      <c r="R325" s="3071" t="str">
        <f t="shared" si="23"/>
        <v/>
      </c>
      <c r="S325" s="3076"/>
      <c r="T325" s="3076"/>
      <c r="U325" s="3076" t="str">
        <f t="shared" si="24"/>
        <v/>
      </c>
      <c r="V325" s="3071" t="str">
        <f t="shared" si="25"/>
        <v/>
      </c>
    </row>
    <row r="326" spans="2:22" s="3038" customFormat="1" ht="12.75">
      <c r="B326" s="3072"/>
      <c r="C326" s="3072"/>
      <c r="D326" s="3072"/>
      <c r="E326" s="3075"/>
      <c r="F326" s="3075"/>
      <c r="G326" s="3075"/>
      <c r="H326" s="3075"/>
      <c r="I326" s="3075"/>
      <c r="J326" s="3075"/>
      <c r="K326" s="3075"/>
      <c r="L326" s="3075"/>
      <c r="M326" s="3075"/>
      <c r="N326" s="3070"/>
      <c r="O326" s="3071" t="str">
        <f t="shared" si="22"/>
        <v/>
      </c>
      <c r="P326" s="3071"/>
      <c r="Q326" s="3071"/>
      <c r="R326" s="3071" t="str">
        <f t="shared" si="23"/>
        <v/>
      </c>
      <c r="S326" s="3076"/>
      <c r="T326" s="3076"/>
      <c r="U326" s="3076" t="str">
        <f t="shared" si="24"/>
        <v/>
      </c>
      <c r="V326" s="3071" t="str">
        <f t="shared" si="25"/>
        <v/>
      </c>
    </row>
    <row r="327" spans="2:22" s="3038" customFormat="1" ht="12.75">
      <c r="B327" s="3072"/>
      <c r="C327" s="3072"/>
      <c r="D327" s="3072"/>
      <c r="E327" s="3075"/>
      <c r="F327" s="3075"/>
      <c r="G327" s="3075"/>
      <c r="H327" s="3075"/>
      <c r="I327" s="3075"/>
      <c r="J327" s="3075"/>
      <c r="K327" s="3075"/>
      <c r="L327" s="3075"/>
      <c r="M327" s="3075"/>
      <c r="N327" s="3070"/>
      <c r="O327" s="3071" t="str">
        <f t="shared" si="22"/>
        <v/>
      </c>
      <c r="P327" s="3071"/>
      <c r="Q327" s="3071"/>
      <c r="R327" s="3071" t="str">
        <f t="shared" si="23"/>
        <v/>
      </c>
      <c r="S327" s="3076"/>
      <c r="T327" s="3076"/>
      <c r="U327" s="3076" t="str">
        <f t="shared" si="24"/>
        <v/>
      </c>
      <c r="V327" s="3071" t="str">
        <f t="shared" si="25"/>
        <v/>
      </c>
    </row>
    <row r="328" spans="2:22" s="3038" customFormat="1" ht="12.75">
      <c r="B328" s="3072"/>
      <c r="C328" s="3072"/>
      <c r="D328" s="3072"/>
      <c r="E328" s="3075"/>
      <c r="F328" s="3075"/>
      <c r="G328" s="3075"/>
      <c r="H328" s="3075"/>
      <c r="I328" s="3075"/>
      <c r="J328" s="3075"/>
      <c r="K328" s="3075"/>
      <c r="L328" s="3075"/>
      <c r="M328" s="3075"/>
      <c r="N328" s="3070"/>
      <c r="O328" s="3071" t="str">
        <f t="shared" si="22"/>
        <v/>
      </c>
      <c r="P328" s="3071"/>
      <c r="Q328" s="3071"/>
      <c r="R328" s="3071" t="str">
        <f t="shared" si="23"/>
        <v/>
      </c>
      <c r="S328" s="3076"/>
      <c r="T328" s="3076"/>
      <c r="U328" s="3076" t="str">
        <f t="shared" si="24"/>
        <v/>
      </c>
      <c r="V328" s="3071" t="str">
        <f t="shared" si="25"/>
        <v/>
      </c>
    </row>
    <row r="329" spans="2:22" s="3038" customFormat="1" ht="12.75">
      <c r="B329" s="3072"/>
      <c r="C329" s="3072"/>
      <c r="D329" s="3072"/>
      <c r="E329" s="3075"/>
      <c r="F329" s="3075"/>
      <c r="G329" s="3075"/>
      <c r="H329" s="3075"/>
      <c r="I329" s="3075"/>
      <c r="J329" s="3075"/>
      <c r="K329" s="3075"/>
      <c r="L329" s="3075"/>
      <c r="M329" s="3075"/>
      <c r="N329" s="3070"/>
      <c r="O329" s="3071" t="str">
        <f t="shared" si="22"/>
        <v/>
      </c>
      <c r="P329" s="3071"/>
      <c r="Q329" s="3071"/>
      <c r="R329" s="3071" t="str">
        <f t="shared" si="23"/>
        <v/>
      </c>
      <c r="S329" s="3076"/>
      <c r="T329" s="3076"/>
      <c r="U329" s="3076" t="str">
        <f t="shared" si="24"/>
        <v/>
      </c>
      <c r="V329" s="3071" t="str">
        <f t="shared" si="25"/>
        <v/>
      </c>
    </row>
    <row r="330" spans="2:22" s="3038" customFormat="1" ht="12.75">
      <c r="B330" s="3072"/>
      <c r="C330" s="3072"/>
      <c r="D330" s="3072"/>
      <c r="E330" s="3075"/>
      <c r="F330" s="3075"/>
      <c r="G330" s="3075"/>
      <c r="H330" s="3075"/>
      <c r="I330" s="3075"/>
      <c r="J330" s="3075"/>
      <c r="K330" s="3075"/>
      <c r="L330" s="3075"/>
      <c r="M330" s="3075"/>
      <c r="N330" s="3070"/>
      <c r="O330" s="3071" t="str">
        <f t="shared" si="22"/>
        <v/>
      </c>
      <c r="P330" s="3071"/>
      <c r="Q330" s="3071"/>
      <c r="R330" s="3071" t="str">
        <f t="shared" si="23"/>
        <v/>
      </c>
      <c r="S330" s="3076"/>
      <c r="T330" s="3076"/>
      <c r="U330" s="3076" t="str">
        <f t="shared" si="24"/>
        <v/>
      </c>
      <c r="V330" s="3071" t="str">
        <f t="shared" si="25"/>
        <v/>
      </c>
    </row>
    <row r="331" spans="2:22" s="3038" customFormat="1" ht="12.75">
      <c r="B331" s="3072"/>
      <c r="C331" s="3072"/>
      <c r="D331" s="3072"/>
      <c r="E331" s="3075"/>
      <c r="F331" s="3075"/>
      <c r="G331" s="3075"/>
      <c r="H331" s="3075"/>
      <c r="I331" s="3075"/>
      <c r="J331" s="3075"/>
      <c r="K331" s="3075"/>
      <c r="L331" s="3075"/>
      <c r="M331" s="3075"/>
      <c r="N331" s="3070"/>
      <c r="O331" s="3071" t="str">
        <f t="shared" si="22"/>
        <v/>
      </c>
      <c r="P331" s="3071"/>
      <c r="Q331" s="3071"/>
      <c r="R331" s="3071" t="str">
        <f t="shared" si="23"/>
        <v/>
      </c>
      <c r="S331" s="3076"/>
      <c r="T331" s="3076"/>
      <c r="U331" s="3076" t="str">
        <f t="shared" si="24"/>
        <v/>
      </c>
      <c r="V331" s="3071" t="str">
        <f t="shared" si="25"/>
        <v/>
      </c>
    </row>
    <row r="332" spans="2:22" s="3038" customFormat="1" ht="12.75">
      <c r="B332" s="3072"/>
      <c r="C332" s="3072"/>
      <c r="D332" s="3072"/>
      <c r="E332" s="3075"/>
      <c r="F332" s="3075"/>
      <c r="G332" s="3075"/>
      <c r="H332" s="3075"/>
      <c r="I332" s="3075"/>
      <c r="J332" s="3075"/>
      <c r="K332" s="3075"/>
      <c r="L332" s="3075"/>
      <c r="M332" s="3075"/>
      <c r="N332" s="3070"/>
      <c r="O332" s="3071" t="str">
        <f t="shared" si="22"/>
        <v/>
      </c>
      <c r="P332" s="3071"/>
      <c r="Q332" s="3071"/>
      <c r="R332" s="3071" t="str">
        <f t="shared" si="23"/>
        <v/>
      </c>
      <c r="S332" s="3076"/>
      <c r="T332" s="3076"/>
      <c r="U332" s="3076" t="str">
        <f t="shared" si="24"/>
        <v/>
      </c>
      <c r="V332" s="3071" t="str">
        <f t="shared" si="25"/>
        <v/>
      </c>
    </row>
    <row r="333" spans="2:22" s="3038" customFormat="1" ht="12.75">
      <c r="B333" s="3072"/>
      <c r="C333" s="3072"/>
      <c r="D333" s="3072"/>
      <c r="E333" s="3075"/>
      <c r="F333" s="3075"/>
      <c r="G333" s="3075"/>
      <c r="H333" s="3075"/>
      <c r="I333" s="3075"/>
      <c r="J333" s="3075"/>
      <c r="K333" s="3075"/>
      <c r="L333" s="3075"/>
      <c r="M333" s="3075"/>
      <c r="N333" s="3070"/>
      <c r="O333" s="3071" t="str">
        <f t="shared" ref="O333:O396" si="26">IF(N333="","",IF(N333&lt;=0.5,"Low",IF(N333&lt;=1.5,"Medium",IF(N333&gt;1.5,"High",""))))</f>
        <v/>
      </c>
      <c r="P333" s="3071"/>
      <c r="Q333" s="3071"/>
      <c r="R333" s="3071" t="str">
        <f t="shared" ref="R333:R396" si="27">IF(OR(P333="Very high",Q333="Very high"),"Very high",IF(OR(P333="High",Q333="High"),"High",IF(OR(P333="Medium",Q333="Medium"),"Medium",IF(OR(P333="Low",Q333="Low"),"Low",""))))</f>
        <v/>
      </c>
      <c r="S333" s="3076"/>
      <c r="T333" s="3076"/>
      <c r="U333" s="3076" t="str">
        <f t="shared" ref="U333:U396" si="28">IF(OR(S333="Very high",T333="Very high"),"Very high",IF(OR(S333="High",T333="High"),"High",IF(OR(S333="Medium",T333="Medium"),"Medium",IF(OR(S333="Low",T333="Low"),"Low",""))))</f>
        <v/>
      </c>
      <c r="V333" s="3071" t="str">
        <f t="shared" ref="V333:V396" si="29">IF(R333="Very high", "Very high", IF(OR(O333="High",R333="High",U333="High"),"High",IF(OR(O333="Medium",R333="Medium",U333="Medium"),"Medium",IF(OR(O333="Low",R333="Low",U333="Low"),"Low",""))))</f>
        <v/>
      </c>
    </row>
    <row r="334" spans="2:22" s="3038" customFormat="1" ht="12.75">
      <c r="B334" s="3072"/>
      <c r="C334" s="3072"/>
      <c r="D334" s="3072"/>
      <c r="E334" s="3075"/>
      <c r="F334" s="3075"/>
      <c r="G334" s="3075"/>
      <c r="H334" s="3075"/>
      <c r="I334" s="3075"/>
      <c r="J334" s="3075"/>
      <c r="K334" s="3075"/>
      <c r="L334" s="3075"/>
      <c r="M334" s="3075"/>
      <c r="N334" s="3070"/>
      <c r="O334" s="3071" t="str">
        <f t="shared" si="26"/>
        <v/>
      </c>
      <c r="P334" s="3071"/>
      <c r="Q334" s="3071"/>
      <c r="R334" s="3071" t="str">
        <f t="shared" si="27"/>
        <v/>
      </c>
      <c r="S334" s="3076"/>
      <c r="T334" s="3076"/>
      <c r="U334" s="3076" t="str">
        <f t="shared" si="28"/>
        <v/>
      </c>
      <c r="V334" s="3071" t="str">
        <f t="shared" si="29"/>
        <v/>
      </c>
    </row>
    <row r="335" spans="2:22" s="3038" customFormat="1" ht="12.75">
      <c r="B335" s="3072"/>
      <c r="C335" s="3072"/>
      <c r="D335" s="3072"/>
      <c r="E335" s="3075"/>
      <c r="F335" s="3075"/>
      <c r="G335" s="3075"/>
      <c r="H335" s="3075"/>
      <c r="I335" s="3075"/>
      <c r="J335" s="3075"/>
      <c r="K335" s="3075"/>
      <c r="L335" s="3075"/>
      <c r="M335" s="3075"/>
      <c r="N335" s="3070"/>
      <c r="O335" s="3071" t="str">
        <f t="shared" si="26"/>
        <v/>
      </c>
      <c r="P335" s="3071"/>
      <c r="Q335" s="3071"/>
      <c r="R335" s="3071" t="str">
        <f t="shared" si="27"/>
        <v/>
      </c>
      <c r="S335" s="3076"/>
      <c r="T335" s="3076"/>
      <c r="U335" s="3076" t="str">
        <f t="shared" si="28"/>
        <v/>
      </c>
      <c r="V335" s="3071" t="str">
        <f t="shared" si="29"/>
        <v/>
      </c>
    </row>
    <row r="336" spans="2:22" s="3038" customFormat="1" ht="12.75">
      <c r="B336" s="3072"/>
      <c r="C336" s="3072"/>
      <c r="D336" s="3072"/>
      <c r="E336" s="3075"/>
      <c r="F336" s="3075"/>
      <c r="G336" s="3075"/>
      <c r="H336" s="3075"/>
      <c r="I336" s="3075"/>
      <c r="J336" s="3075"/>
      <c r="K336" s="3075"/>
      <c r="L336" s="3075"/>
      <c r="M336" s="3075"/>
      <c r="N336" s="3070"/>
      <c r="O336" s="3071" t="str">
        <f t="shared" si="26"/>
        <v/>
      </c>
      <c r="P336" s="3071"/>
      <c r="Q336" s="3071"/>
      <c r="R336" s="3071" t="str">
        <f t="shared" si="27"/>
        <v/>
      </c>
      <c r="S336" s="3076"/>
      <c r="T336" s="3076"/>
      <c r="U336" s="3076" t="str">
        <f t="shared" si="28"/>
        <v/>
      </c>
      <c r="V336" s="3071" t="str">
        <f t="shared" si="29"/>
        <v/>
      </c>
    </row>
    <row r="337" spans="2:22" s="3038" customFormat="1" ht="12.75">
      <c r="B337" s="3072"/>
      <c r="C337" s="3072"/>
      <c r="D337" s="3072"/>
      <c r="E337" s="3075"/>
      <c r="F337" s="3075"/>
      <c r="G337" s="3075"/>
      <c r="H337" s="3075"/>
      <c r="I337" s="3075"/>
      <c r="J337" s="3075"/>
      <c r="K337" s="3075"/>
      <c r="L337" s="3075"/>
      <c r="M337" s="3075"/>
      <c r="N337" s="3070"/>
      <c r="O337" s="3071" t="str">
        <f t="shared" si="26"/>
        <v/>
      </c>
      <c r="P337" s="3071"/>
      <c r="Q337" s="3071"/>
      <c r="R337" s="3071" t="str">
        <f t="shared" si="27"/>
        <v/>
      </c>
      <c r="S337" s="3076"/>
      <c r="T337" s="3076"/>
      <c r="U337" s="3076" t="str">
        <f t="shared" si="28"/>
        <v/>
      </c>
      <c r="V337" s="3071" t="str">
        <f t="shared" si="29"/>
        <v/>
      </c>
    </row>
    <row r="338" spans="2:22" s="3038" customFormat="1" ht="12.75">
      <c r="B338" s="3072"/>
      <c r="C338" s="3072"/>
      <c r="D338" s="3072"/>
      <c r="E338" s="3075"/>
      <c r="F338" s="3075"/>
      <c r="G338" s="3075"/>
      <c r="H338" s="3075"/>
      <c r="I338" s="3075"/>
      <c r="J338" s="3075"/>
      <c r="K338" s="3075"/>
      <c r="L338" s="3075"/>
      <c r="M338" s="3075"/>
      <c r="N338" s="3070"/>
      <c r="O338" s="3071" t="str">
        <f t="shared" si="26"/>
        <v/>
      </c>
      <c r="P338" s="3071"/>
      <c r="Q338" s="3071"/>
      <c r="R338" s="3071" t="str">
        <f t="shared" si="27"/>
        <v/>
      </c>
      <c r="S338" s="3076"/>
      <c r="T338" s="3076"/>
      <c r="U338" s="3076" t="str">
        <f t="shared" si="28"/>
        <v/>
      </c>
      <c r="V338" s="3071" t="str">
        <f t="shared" si="29"/>
        <v/>
      </c>
    </row>
    <row r="339" spans="2:22" s="3038" customFormat="1" ht="12.75">
      <c r="B339" s="3072"/>
      <c r="C339" s="3072"/>
      <c r="D339" s="3072"/>
      <c r="E339" s="3075"/>
      <c r="F339" s="3075"/>
      <c r="G339" s="3075"/>
      <c r="H339" s="3075"/>
      <c r="I339" s="3075"/>
      <c r="J339" s="3075"/>
      <c r="K339" s="3075"/>
      <c r="L339" s="3075"/>
      <c r="M339" s="3075"/>
      <c r="N339" s="3070"/>
      <c r="O339" s="3071" t="str">
        <f t="shared" si="26"/>
        <v/>
      </c>
      <c r="P339" s="3071"/>
      <c r="Q339" s="3071"/>
      <c r="R339" s="3071" t="str">
        <f t="shared" si="27"/>
        <v/>
      </c>
      <c r="S339" s="3076"/>
      <c r="T339" s="3076"/>
      <c r="U339" s="3076" t="str">
        <f t="shared" si="28"/>
        <v/>
      </c>
      <c r="V339" s="3071" t="str">
        <f t="shared" si="29"/>
        <v/>
      </c>
    </row>
    <row r="340" spans="2:22" s="3038" customFormat="1" ht="12.75">
      <c r="B340" s="3072"/>
      <c r="C340" s="3072"/>
      <c r="D340" s="3072"/>
      <c r="E340" s="3075"/>
      <c r="F340" s="3075"/>
      <c r="G340" s="3075"/>
      <c r="H340" s="3075"/>
      <c r="I340" s="3075"/>
      <c r="J340" s="3075"/>
      <c r="K340" s="3075"/>
      <c r="L340" s="3075"/>
      <c r="M340" s="3075"/>
      <c r="N340" s="3070"/>
      <c r="O340" s="3071" t="str">
        <f t="shared" si="26"/>
        <v/>
      </c>
      <c r="P340" s="3071"/>
      <c r="Q340" s="3071"/>
      <c r="R340" s="3071" t="str">
        <f t="shared" si="27"/>
        <v/>
      </c>
      <c r="S340" s="3076"/>
      <c r="T340" s="3076"/>
      <c r="U340" s="3076" t="str">
        <f t="shared" si="28"/>
        <v/>
      </c>
      <c r="V340" s="3071" t="str">
        <f t="shared" si="29"/>
        <v/>
      </c>
    </row>
    <row r="341" spans="2:22" s="3038" customFormat="1" ht="12.75">
      <c r="B341" s="3072"/>
      <c r="C341" s="3072"/>
      <c r="D341" s="3072"/>
      <c r="E341" s="3075"/>
      <c r="F341" s="3075"/>
      <c r="G341" s="3075"/>
      <c r="H341" s="3075"/>
      <c r="I341" s="3075"/>
      <c r="J341" s="3075"/>
      <c r="K341" s="3075"/>
      <c r="L341" s="3075"/>
      <c r="M341" s="3075"/>
      <c r="N341" s="3070"/>
      <c r="O341" s="3071" t="str">
        <f t="shared" si="26"/>
        <v/>
      </c>
      <c r="P341" s="3071"/>
      <c r="Q341" s="3071"/>
      <c r="R341" s="3071" t="str">
        <f t="shared" si="27"/>
        <v/>
      </c>
      <c r="S341" s="3076"/>
      <c r="T341" s="3076"/>
      <c r="U341" s="3076" t="str">
        <f t="shared" si="28"/>
        <v/>
      </c>
      <c r="V341" s="3071" t="str">
        <f t="shared" si="29"/>
        <v/>
      </c>
    </row>
    <row r="342" spans="2:22" s="3038" customFormat="1" ht="12.75">
      <c r="B342" s="3072"/>
      <c r="C342" s="3072"/>
      <c r="D342" s="3072"/>
      <c r="E342" s="3075"/>
      <c r="F342" s="3075"/>
      <c r="G342" s="3075"/>
      <c r="H342" s="3075"/>
      <c r="I342" s="3075"/>
      <c r="J342" s="3075"/>
      <c r="K342" s="3075"/>
      <c r="L342" s="3075"/>
      <c r="M342" s="3075"/>
      <c r="N342" s="3070"/>
      <c r="O342" s="3071" t="str">
        <f t="shared" si="26"/>
        <v/>
      </c>
      <c r="P342" s="3071"/>
      <c r="Q342" s="3071"/>
      <c r="R342" s="3071" t="str">
        <f t="shared" si="27"/>
        <v/>
      </c>
      <c r="S342" s="3076"/>
      <c r="T342" s="3076"/>
      <c r="U342" s="3076" t="str">
        <f t="shared" si="28"/>
        <v/>
      </c>
      <c r="V342" s="3071" t="str">
        <f t="shared" si="29"/>
        <v/>
      </c>
    </row>
    <row r="343" spans="2:22" s="3038" customFormat="1" ht="12.75">
      <c r="B343" s="3072"/>
      <c r="C343" s="3072"/>
      <c r="D343" s="3072"/>
      <c r="E343" s="3075"/>
      <c r="F343" s="3075"/>
      <c r="G343" s="3075"/>
      <c r="H343" s="3075"/>
      <c r="I343" s="3075"/>
      <c r="J343" s="3075"/>
      <c r="K343" s="3075"/>
      <c r="L343" s="3075"/>
      <c r="M343" s="3075"/>
      <c r="N343" s="3070"/>
      <c r="O343" s="3071" t="str">
        <f t="shared" si="26"/>
        <v/>
      </c>
      <c r="P343" s="3071"/>
      <c r="Q343" s="3071"/>
      <c r="R343" s="3071" t="str">
        <f t="shared" si="27"/>
        <v/>
      </c>
      <c r="S343" s="3076"/>
      <c r="T343" s="3076"/>
      <c r="U343" s="3076" t="str">
        <f t="shared" si="28"/>
        <v/>
      </c>
      <c r="V343" s="3071" t="str">
        <f t="shared" si="29"/>
        <v/>
      </c>
    </row>
    <row r="344" spans="2:22" s="3038" customFormat="1" ht="12.75">
      <c r="B344" s="3072"/>
      <c r="C344" s="3072"/>
      <c r="D344" s="3072"/>
      <c r="E344" s="3075"/>
      <c r="F344" s="3075"/>
      <c r="G344" s="3075"/>
      <c r="H344" s="3075"/>
      <c r="I344" s="3075"/>
      <c r="J344" s="3075"/>
      <c r="K344" s="3075"/>
      <c r="L344" s="3075"/>
      <c r="M344" s="3075"/>
      <c r="N344" s="3070"/>
      <c r="O344" s="3071" t="str">
        <f t="shared" si="26"/>
        <v/>
      </c>
      <c r="P344" s="3071"/>
      <c r="Q344" s="3071"/>
      <c r="R344" s="3071" t="str">
        <f t="shared" si="27"/>
        <v/>
      </c>
      <c r="S344" s="3076"/>
      <c r="T344" s="3076"/>
      <c r="U344" s="3076" t="str">
        <f t="shared" si="28"/>
        <v/>
      </c>
      <c r="V344" s="3071" t="str">
        <f t="shared" si="29"/>
        <v/>
      </c>
    </row>
    <row r="345" spans="2:22" s="3038" customFormat="1" ht="12.75">
      <c r="B345" s="3072"/>
      <c r="C345" s="3072"/>
      <c r="D345" s="3072"/>
      <c r="E345" s="3075"/>
      <c r="F345" s="3075"/>
      <c r="G345" s="3075"/>
      <c r="H345" s="3075"/>
      <c r="I345" s="3075"/>
      <c r="J345" s="3075"/>
      <c r="K345" s="3075"/>
      <c r="L345" s="3075"/>
      <c r="M345" s="3075"/>
      <c r="N345" s="3070"/>
      <c r="O345" s="3071" t="str">
        <f t="shared" si="26"/>
        <v/>
      </c>
      <c r="P345" s="3071"/>
      <c r="Q345" s="3071"/>
      <c r="R345" s="3071" t="str">
        <f t="shared" si="27"/>
        <v/>
      </c>
      <c r="S345" s="3076"/>
      <c r="T345" s="3076"/>
      <c r="U345" s="3076" t="str">
        <f t="shared" si="28"/>
        <v/>
      </c>
      <c r="V345" s="3071" t="str">
        <f t="shared" si="29"/>
        <v/>
      </c>
    </row>
    <row r="346" spans="2:22" s="3038" customFormat="1" ht="12.75">
      <c r="B346" s="3072"/>
      <c r="C346" s="3072"/>
      <c r="D346" s="3072"/>
      <c r="E346" s="3075"/>
      <c r="F346" s="3075"/>
      <c r="G346" s="3075"/>
      <c r="H346" s="3075"/>
      <c r="I346" s="3075"/>
      <c r="J346" s="3075"/>
      <c r="K346" s="3075"/>
      <c r="L346" s="3075"/>
      <c r="M346" s="3075"/>
      <c r="N346" s="3070"/>
      <c r="O346" s="3071" t="str">
        <f t="shared" si="26"/>
        <v/>
      </c>
      <c r="P346" s="3071"/>
      <c r="Q346" s="3071"/>
      <c r="R346" s="3071" t="str">
        <f t="shared" si="27"/>
        <v/>
      </c>
      <c r="S346" s="3076"/>
      <c r="T346" s="3076"/>
      <c r="U346" s="3076" t="str">
        <f t="shared" si="28"/>
        <v/>
      </c>
      <c r="V346" s="3071" t="str">
        <f t="shared" si="29"/>
        <v/>
      </c>
    </row>
    <row r="347" spans="2:22" s="3038" customFormat="1" ht="12.75">
      <c r="B347" s="3072"/>
      <c r="C347" s="3072"/>
      <c r="D347" s="3072"/>
      <c r="E347" s="3075"/>
      <c r="F347" s="3075"/>
      <c r="G347" s="3075"/>
      <c r="H347" s="3075"/>
      <c r="I347" s="3075"/>
      <c r="J347" s="3075"/>
      <c r="K347" s="3075"/>
      <c r="L347" s="3075"/>
      <c r="M347" s="3075"/>
      <c r="N347" s="3070"/>
      <c r="O347" s="3071" t="str">
        <f t="shared" si="26"/>
        <v/>
      </c>
      <c r="P347" s="3071"/>
      <c r="Q347" s="3071"/>
      <c r="R347" s="3071" t="str">
        <f t="shared" si="27"/>
        <v/>
      </c>
      <c r="S347" s="3076"/>
      <c r="T347" s="3076"/>
      <c r="U347" s="3076" t="str">
        <f t="shared" si="28"/>
        <v/>
      </c>
      <c r="V347" s="3071" t="str">
        <f t="shared" si="29"/>
        <v/>
      </c>
    </row>
    <row r="348" spans="2:22" s="3038" customFormat="1" ht="12.75">
      <c r="B348" s="3072"/>
      <c r="C348" s="3072"/>
      <c r="D348" s="3072"/>
      <c r="E348" s="3075"/>
      <c r="F348" s="3075"/>
      <c r="G348" s="3075"/>
      <c r="H348" s="3075"/>
      <c r="I348" s="3075"/>
      <c r="J348" s="3075"/>
      <c r="K348" s="3075"/>
      <c r="L348" s="3075"/>
      <c r="M348" s="3075"/>
      <c r="N348" s="3070"/>
      <c r="O348" s="3071" t="str">
        <f t="shared" si="26"/>
        <v/>
      </c>
      <c r="P348" s="3071"/>
      <c r="Q348" s="3071"/>
      <c r="R348" s="3071" t="str">
        <f t="shared" si="27"/>
        <v/>
      </c>
      <c r="S348" s="3076"/>
      <c r="T348" s="3076"/>
      <c r="U348" s="3076" t="str">
        <f t="shared" si="28"/>
        <v/>
      </c>
      <c r="V348" s="3071" t="str">
        <f t="shared" si="29"/>
        <v/>
      </c>
    </row>
    <row r="349" spans="2:22" s="3038" customFormat="1" ht="12.75">
      <c r="B349" s="3072"/>
      <c r="C349" s="3072"/>
      <c r="D349" s="3072"/>
      <c r="E349" s="3075"/>
      <c r="F349" s="3075"/>
      <c r="G349" s="3075"/>
      <c r="H349" s="3075"/>
      <c r="I349" s="3075"/>
      <c r="J349" s="3075"/>
      <c r="K349" s="3075"/>
      <c r="L349" s="3075"/>
      <c r="M349" s="3075"/>
      <c r="N349" s="3070"/>
      <c r="O349" s="3071" t="str">
        <f t="shared" si="26"/>
        <v/>
      </c>
      <c r="P349" s="3071"/>
      <c r="Q349" s="3071"/>
      <c r="R349" s="3071" t="str">
        <f t="shared" si="27"/>
        <v/>
      </c>
      <c r="S349" s="3076"/>
      <c r="T349" s="3076"/>
      <c r="U349" s="3076" t="str">
        <f t="shared" si="28"/>
        <v/>
      </c>
      <c r="V349" s="3071" t="str">
        <f t="shared" si="29"/>
        <v/>
      </c>
    </row>
    <row r="350" spans="2:22" s="3038" customFormat="1" ht="12.75">
      <c r="B350" s="3072"/>
      <c r="C350" s="3072"/>
      <c r="D350" s="3072"/>
      <c r="E350" s="3075"/>
      <c r="F350" s="3075"/>
      <c r="G350" s="3075"/>
      <c r="H350" s="3075"/>
      <c r="I350" s="3075"/>
      <c r="J350" s="3075"/>
      <c r="K350" s="3075"/>
      <c r="L350" s="3075"/>
      <c r="M350" s="3075"/>
      <c r="N350" s="3070"/>
      <c r="O350" s="3071" t="str">
        <f t="shared" si="26"/>
        <v/>
      </c>
      <c r="P350" s="3071"/>
      <c r="Q350" s="3071"/>
      <c r="R350" s="3071" t="str">
        <f t="shared" si="27"/>
        <v/>
      </c>
      <c r="S350" s="3076"/>
      <c r="T350" s="3076"/>
      <c r="U350" s="3076" t="str">
        <f t="shared" si="28"/>
        <v/>
      </c>
      <c r="V350" s="3071" t="str">
        <f t="shared" si="29"/>
        <v/>
      </c>
    </row>
    <row r="351" spans="2:22" s="3038" customFormat="1" ht="12.75">
      <c r="B351" s="3072"/>
      <c r="C351" s="3072"/>
      <c r="D351" s="3072"/>
      <c r="E351" s="3075"/>
      <c r="F351" s="3075"/>
      <c r="G351" s="3075"/>
      <c r="H351" s="3075"/>
      <c r="I351" s="3075"/>
      <c r="J351" s="3075"/>
      <c r="K351" s="3075"/>
      <c r="L351" s="3075"/>
      <c r="M351" s="3075"/>
      <c r="N351" s="3070"/>
      <c r="O351" s="3071" t="str">
        <f t="shared" si="26"/>
        <v/>
      </c>
      <c r="P351" s="3071"/>
      <c r="Q351" s="3071"/>
      <c r="R351" s="3071" t="str">
        <f t="shared" si="27"/>
        <v/>
      </c>
      <c r="S351" s="3076"/>
      <c r="T351" s="3076"/>
      <c r="U351" s="3076" t="str">
        <f t="shared" si="28"/>
        <v/>
      </c>
      <c r="V351" s="3071" t="str">
        <f t="shared" si="29"/>
        <v/>
      </c>
    </row>
    <row r="352" spans="2:22" s="3038" customFormat="1" ht="12.75">
      <c r="B352" s="3072"/>
      <c r="C352" s="3072"/>
      <c r="D352" s="3072"/>
      <c r="E352" s="3075"/>
      <c r="F352" s="3075"/>
      <c r="G352" s="3075"/>
      <c r="H352" s="3075"/>
      <c r="I352" s="3075"/>
      <c r="J352" s="3075"/>
      <c r="K352" s="3075"/>
      <c r="L352" s="3075"/>
      <c r="M352" s="3075"/>
      <c r="N352" s="3070"/>
      <c r="O352" s="3071" t="str">
        <f t="shared" si="26"/>
        <v/>
      </c>
      <c r="P352" s="3071"/>
      <c r="Q352" s="3071"/>
      <c r="R352" s="3071" t="str">
        <f t="shared" si="27"/>
        <v/>
      </c>
      <c r="S352" s="3076"/>
      <c r="T352" s="3076"/>
      <c r="U352" s="3076" t="str">
        <f t="shared" si="28"/>
        <v/>
      </c>
      <c r="V352" s="3071" t="str">
        <f t="shared" si="29"/>
        <v/>
      </c>
    </row>
    <row r="353" spans="2:22" s="3038" customFormat="1" ht="12.75">
      <c r="B353" s="3072"/>
      <c r="C353" s="3072"/>
      <c r="D353" s="3072"/>
      <c r="E353" s="3075"/>
      <c r="F353" s="3075"/>
      <c r="G353" s="3075"/>
      <c r="H353" s="3075"/>
      <c r="I353" s="3075"/>
      <c r="J353" s="3075"/>
      <c r="K353" s="3075"/>
      <c r="L353" s="3075"/>
      <c r="M353" s="3075"/>
      <c r="N353" s="3070"/>
      <c r="O353" s="3071" t="str">
        <f t="shared" si="26"/>
        <v/>
      </c>
      <c r="P353" s="3071"/>
      <c r="Q353" s="3071"/>
      <c r="R353" s="3071" t="str">
        <f t="shared" si="27"/>
        <v/>
      </c>
      <c r="S353" s="3076"/>
      <c r="T353" s="3076"/>
      <c r="U353" s="3076" t="str">
        <f t="shared" si="28"/>
        <v/>
      </c>
      <c r="V353" s="3071" t="str">
        <f t="shared" si="29"/>
        <v/>
      </c>
    </row>
    <row r="354" spans="2:22" s="3038" customFormat="1" ht="12.75">
      <c r="B354" s="3072"/>
      <c r="C354" s="3072"/>
      <c r="D354" s="3072"/>
      <c r="E354" s="3075"/>
      <c r="F354" s="3075"/>
      <c r="G354" s="3075"/>
      <c r="H354" s="3075"/>
      <c r="I354" s="3075"/>
      <c r="J354" s="3075"/>
      <c r="K354" s="3075"/>
      <c r="L354" s="3075"/>
      <c r="M354" s="3075"/>
      <c r="N354" s="3070"/>
      <c r="O354" s="3071" t="str">
        <f t="shared" si="26"/>
        <v/>
      </c>
      <c r="P354" s="3071"/>
      <c r="Q354" s="3071"/>
      <c r="R354" s="3071" t="str">
        <f t="shared" si="27"/>
        <v/>
      </c>
      <c r="S354" s="3076"/>
      <c r="T354" s="3076"/>
      <c r="U354" s="3076" t="str">
        <f t="shared" si="28"/>
        <v/>
      </c>
      <c r="V354" s="3071" t="str">
        <f t="shared" si="29"/>
        <v/>
      </c>
    </row>
    <row r="355" spans="2:22" s="3038" customFormat="1" ht="12.75">
      <c r="B355" s="3072"/>
      <c r="C355" s="3072"/>
      <c r="D355" s="3072"/>
      <c r="E355" s="3075"/>
      <c r="F355" s="3075"/>
      <c r="G355" s="3075"/>
      <c r="H355" s="3075"/>
      <c r="I355" s="3075"/>
      <c r="J355" s="3075"/>
      <c r="K355" s="3075"/>
      <c r="L355" s="3075"/>
      <c r="M355" s="3075"/>
      <c r="N355" s="3070"/>
      <c r="O355" s="3071" t="str">
        <f t="shared" si="26"/>
        <v/>
      </c>
      <c r="P355" s="3071"/>
      <c r="Q355" s="3071"/>
      <c r="R355" s="3071" t="str">
        <f t="shared" si="27"/>
        <v/>
      </c>
      <c r="S355" s="3076"/>
      <c r="T355" s="3076"/>
      <c r="U355" s="3076" t="str">
        <f t="shared" si="28"/>
        <v/>
      </c>
      <c r="V355" s="3071" t="str">
        <f t="shared" si="29"/>
        <v/>
      </c>
    </row>
    <row r="356" spans="2:22" s="3038" customFormat="1" ht="12.75">
      <c r="B356" s="3072"/>
      <c r="C356" s="3072"/>
      <c r="D356" s="3072"/>
      <c r="E356" s="3075"/>
      <c r="F356" s="3075"/>
      <c r="G356" s="3075"/>
      <c r="H356" s="3075"/>
      <c r="I356" s="3075"/>
      <c r="J356" s="3075"/>
      <c r="K356" s="3075"/>
      <c r="L356" s="3075"/>
      <c r="M356" s="3075"/>
      <c r="N356" s="3070"/>
      <c r="O356" s="3071" t="str">
        <f t="shared" si="26"/>
        <v/>
      </c>
      <c r="P356" s="3071"/>
      <c r="Q356" s="3071"/>
      <c r="R356" s="3071" t="str">
        <f t="shared" si="27"/>
        <v/>
      </c>
      <c r="S356" s="3076"/>
      <c r="T356" s="3076"/>
      <c r="U356" s="3076" t="str">
        <f t="shared" si="28"/>
        <v/>
      </c>
      <c r="V356" s="3071" t="str">
        <f t="shared" si="29"/>
        <v/>
      </c>
    </row>
    <row r="357" spans="2:22" s="3038" customFormat="1" ht="12.75">
      <c r="B357" s="3072"/>
      <c r="C357" s="3072"/>
      <c r="D357" s="3072"/>
      <c r="E357" s="3075"/>
      <c r="F357" s="3075"/>
      <c r="G357" s="3075"/>
      <c r="H357" s="3075"/>
      <c r="I357" s="3075"/>
      <c r="J357" s="3075"/>
      <c r="K357" s="3075"/>
      <c r="L357" s="3075"/>
      <c r="M357" s="3075"/>
      <c r="N357" s="3070"/>
      <c r="O357" s="3071" t="str">
        <f t="shared" si="26"/>
        <v/>
      </c>
      <c r="P357" s="3071"/>
      <c r="Q357" s="3071"/>
      <c r="R357" s="3071" t="str">
        <f t="shared" si="27"/>
        <v/>
      </c>
      <c r="S357" s="3076"/>
      <c r="T357" s="3076"/>
      <c r="U357" s="3076" t="str">
        <f t="shared" si="28"/>
        <v/>
      </c>
      <c r="V357" s="3071" t="str">
        <f t="shared" si="29"/>
        <v/>
      </c>
    </row>
    <row r="358" spans="2:22" s="3038" customFormat="1" ht="12.75">
      <c r="B358" s="3072"/>
      <c r="C358" s="3072"/>
      <c r="D358" s="3072"/>
      <c r="E358" s="3075"/>
      <c r="F358" s="3075"/>
      <c r="G358" s="3075"/>
      <c r="H358" s="3075"/>
      <c r="I358" s="3075"/>
      <c r="J358" s="3075"/>
      <c r="K358" s="3075"/>
      <c r="L358" s="3075"/>
      <c r="M358" s="3075"/>
      <c r="N358" s="3070"/>
      <c r="O358" s="3071" t="str">
        <f t="shared" si="26"/>
        <v/>
      </c>
      <c r="P358" s="3071"/>
      <c r="Q358" s="3071"/>
      <c r="R358" s="3071" t="str">
        <f t="shared" si="27"/>
        <v/>
      </c>
      <c r="S358" s="3076"/>
      <c r="T358" s="3076"/>
      <c r="U358" s="3076" t="str">
        <f t="shared" si="28"/>
        <v/>
      </c>
      <c r="V358" s="3071" t="str">
        <f t="shared" si="29"/>
        <v/>
      </c>
    </row>
    <row r="359" spans="2:22" s="3038" customFormat="1" ht="12.75">
      <c r="B359" s="3072"/>
      <c r="C359" s="3072"/>
      <c r="D359" s="3072"/>
      <c r="E359" s="3075"/>
      <c r="F359" s="3075"/>
      <c r="G359" s="3075"/>
      <c r="H359" s="3075"/>
      <c r="I359" s="3075"/>
      <c r="J359" s="3075"/>
      <c r="K359" s="3075"/>
      <c r="L359" s="3075"/>
      <c r="M359" s="3075"/>
      <c r="N359" s="3070"/>
      <c r="O359" s="3071" t="str">
        <f t="shared" si="26"/>
        <v/>
      </c>
      <c r="P359" s="3071"/>
      <c r="Q359" s="3071"/>
      <c r="R359" s="3071" t="str">
        <f t="shared" si="27"/>
        <v/>
      </c>
      <c r="S359" s="3076"/>
      <c r="T359" s="3076"/>
      <c r="U359" s="3076" t="str">
        <f t="shared" si="28"/>
        <v/>
      </c>
      <c r="V359" s="3071" t="str">
        <f t="shared" si="29"/>
        <v/>
      </c>
    </row>
    <row r="360" spans="2:22" s="3038" customFormat="1" ht="12.75">
      <c r="B360" s="3072"/>
      <c r="C360" s="3072"/>
      <c r="D360" s="3072"/>
      <c r="E360" s="3075"/>
      <c r="F360" s="3075"/>
      <c r="G360" s="3075"/>
      <c r="H360" s="3075"/>
      <c r="I360" s="3075"/>
      <c r="J360" s="3075"/>
      <c r="K360" s="3075"/>
      <c r="L360" s="3075"/>
      <c r="M360" s="3075"/>
      <c r="N360" s="3070"/>
      <c r="O360" s="3071" t="str">
        <f t="shared" si="26"/>
        <v/>
      </c>
      <c r="P360" s="3071"/>
      <c r="Q360" s="3071"/>
      <c r="R360" s="3071" t="str">
        <f t="shared" si="27"/>
        <v/>
      </c>
      <c r="S360" s="3076"/>
      <c r="T360" s="3076"/>
      <c r="U360" s="3076" t="str">
        <f t="shared" si="28"/>
        <v/>
      </c>
      <c r="V360" s="3071" t="str">
        <f t="shared" si="29"/>
        <v/>
      </c>
    </row>
    <row r="361" spans="2:22" s="3038" customFormat="1" ht="12.75">
      <c r="B361" s="3072"/>
      <c r="C361" s="3072"/>
      <c r="D361" s="3072"/>
      <c r="E361" s="3075"/>
      <c r="F361" s="3075"/>
      <c r="G361" s="3075"/>
      <c r="H361" s="3075"/>
      <c r="I361" s="3075"/>
      <c r="J361" s="3075"/>
      <c r="K361" s="3075"/>
      <c r="L361" s="3075"/>
      <c r="M361" s="3075"/>
      <c r="N361" s="3070"/>
      <c r="O361" s="3071" t="str">
        <f t="shared" si="26"/>
        <v/>
      </c>
      <c r="P361" s="3071"/>
      <c r="Q361" s="3071"/>
      <c r="R361" s="3071" t="str">
        <f t="shared" si="27"/>
        <v/>
      </c>
      <c r="S361" s="3076"/>
      <c r="T361" s="3076"/>
      <c r="U361" s="3076" t="str">
        <f t="shared" si="28"/>
        <v/>
      </c>
      <c r="V361" s="3071" t="str">
        <f t="shared" si="29"/>
        <v/>
      </c>
    </row>
    <row r="362" spans="2:22" s="3038" customFormat="1" ht="12.75">
      <c r="B362" s="3072"/>
      <c r="C362" s="3072"/>
      <c r="D362" s="3072"/>
      <c r="E362" s="3075"/>
      <c r="F362" s="3075"/>
      <c r="G362" s="3075"/>
      <c r="H362" s="3075"/>
      <c r="I362" s="3075"/>
      <c r="J362" s="3075"/>
      <c r="K362" s="3075"/>
      <c r="L362" s="3075"/>
      <c r="M362" s="3075"/>
      <c r="N362" s="3070"/>
      <c r="O362" s="3071" t="str">
        <f t="shared" si="26"/>
        <v/>
      </c>
      <c r="P362" s="3071"/>
      <c r="Q362" s="3071"/>
      <c r="R362" s="3071" t="str">
        <f t="shared" si="27"/>
        <v/>
      </c>
      <c r="S362" s="3076"/>
      <c r="T362" s="3076"/>
      <c r="U362" s="3076" t="str">
        <f t="shared" si="28"/>
        <v/>
      </c>
      <c r="V362" s="3071" t="str">
        <f t="shared" si="29"/>
        <v/>
      </c>
    </row>
    <row r="363" spans="2:22" s="3038" customFormat="1" ht="12.75">
      <c r="B363" s="3072"/>
      <c r="C363" s="3072"/>
      <c r="D363" s="3072"/>
      <c r="E363" s="3075"/>
      <c r="F363" s="3075"/>
      <c r="G363" s="3075"/>
      <c r="H363" s="3075"/>
      <c r="I363" s="3075"/>
      <c r="J363" s="3075"/>
      <c r="K363" s="3075"/>
      <c r="L363" s="3075"/>
      <c r="M363" s="3075"/>
      <c r="N363" s="3070"/>
      <c r="O363" s="3071" t="str">
        <f t="shared" si="26"/>
        <v/>
      </c>
      <c r="P363" s="3071"/>
      <c r="Q363" s="3071"/>
      <c r="R363" s="3071" t="str">
        <f t="shared" si="27"/>
        <v/>
      </c>
      <c r="S363" s="3076"/>
      <c r="T363" s="3076"/>
      <c r="U363" s="3076" t="str">
        <f t="shared" si="28"/>
        <v/>
      </c>
      <c r="V363" s="3071" t="str">
        <f t="shared" si="29"/>
        <v/>
      </c>
    </row>
    <row r="364" spans="2:22" s="3038" customFormat="1" ht="12.75">
      <c r="B364" s="3072"/>
      <c r="C364" s="3072"/>
      <c r="D364" s="3072"/>
      <c r="E364" s="3075"/>
      <c r="F364" s="3075"/>
      <c r="G364" s="3075"/>
      <c r="H364" s="3075"/>
      <c r="I364" s="3075"/>
      <c r="J364" s="3075"/>
      <c r="K364" s="3075"/>
      <c r="L364" s="3075"/>
      <c r="M364" s="3075"/>
      <c r="N364" s="3070"/>
      <c r="O364" s="3071" t="str">
        <f t="shared" si="26"/>
        <v/>
      </c>
      <c r="P364" s="3071"/>
      <c r="Q364" s="3071"/>
      <c r="R364" s="3071" t="str">
        <f t="shared" si="27"/>
        <v/>
      </c>
      <c r="S364" s="3076"/>
      <c r="T364" s="3076"/>
      <c r="U364" s="3076" t="str">
        <f t="shared" si="28"/>
        <v/>
      </c>
      <c r="V364" s="3071" t="str">
        <f t="shared" si="29"/>
        <v/>
      </c>
    </row>
    <row r="365" spans="2:22" s="3038" customFormat="1" ht="12.75">
      <c r="B365" s="3072"/>
      <c r="C365" s="3072"/>
      <c r="D365" s="3072"/>
      <c r="E365" s="3075"/>
      <c r="F365" s="3075"/>
      <c r="G365" s="3075"/>
      <c r="H365" s="3075"/>
      <c r="I365" s="3075"/>
      <c r="J365" s="3075"/>
      <c r="K365" s="3075"/>
      <c r="L365" s="3075"/>
      <c r="M365" s="3075"/>
      <c r="N365" s="3070"/>
      <c r="O365" s="3071" t="str">
        <f t="shared" si="26"/>
        <v/>
      </c>
      <c r="P365" s="3071"/>
      <c r="Q365" s="3071"/>
      <c r="R365" s="3071" t="str">
        <f t="shared" si="27"/>
        <v/>
      </c>
      <c r="S365" s="3076"/>
      <c r="T365" s="3076"/>
      <c r="U365" s="3076" t="str">
        <f t="shared" si="28"/>
        <v/>
      </c>
      <c r="V365" s="3071" t="str">
        <f t="shared" si="29"/>
        <v/>
      </c>
    </row>
    <row r="366" spans="2:22" s="3038" customFormat="1" ht="12.75">
      <c r="B366" s="3072"/>
      <c r="C366" s="3072"/>
      <c r="D366" s="3072"/>
      <c r="E366" s="3075"/>
      <c r="F366" s="3075"/>
      <c r="G366" s="3075"/>
      <c r="H366" s="3075"/>
      <c r="I366" s="3075"/>
      <c r="J366" s="3075"/>
      <c r="K366" s="3075"/>
      <c r="L366" s="3075"/>
      <c r="M366" s="3075"/>
      <c r="N366" s="3070"/>
      <c r="O366" s="3071" t="str">
        <f t="shared" si="26"/>
        <v/>
      </c>
      <c r="P366" s="3071"/>
      <c r="Q366" s="3071"/>
      <c r="R366" s="3071" t="str">
        <f t="shared" si="27"/>
        <v/>
      </c>
      <c r="S366" s="3076"/>
      <c r="T366" s="3076"/>
      <c r="U366" s="3076" t="str">
        <f t="shared" si="28"/>
        <v/>
      </c>
      <c r="V366" s="3071" t="str">
        <f t="shared" si="29"/>
        <v/>
      </c>
    </row>
    <row r="367" spans="2:22" s="3038" customFormat="1" ht="12.75">
      <c r="B367" s="3072"/>
      <c r="C367" s="3072"/>
      <c r="D367" s="3072"/>
      <c r="E367" s="3075"/>
      <c r="F367" s="3075"/>
      <c r="G367" s="3075"/>
      <c r="H367" s="3075"/>
      <c r="I367" s="3075"/>
      <c r="J367" s="3075"/>
      <c r="K367" s="3075"/>
      <c r="L367" s="3075"/>
      <c r="M367" s="3075"/>
      <c r="N367" s="3070"/>
      <c r="O367" s="3071" t="str">
        <f t="shared" si="26"/>
        <v/>
      </c>
      <c r="P367" s="3071"/>
      <c r="Q367" s="3071"/>
      <c r="R367" s="3071" t="str">
        <f t="shared" si="27"/>
        <v/>
      </c>
      <c r="S367" s="3076"/>
      <c r="T367" s="3076"/>
      <c r="U367" s="3076" t="str">
        <f t="shared" si="28"/>
        <v/>
      </c>
      <c r="V367" s="3071" t="str">
        <f t="shared" si="29"/>
        <v/>
      </c>
    </row>
    <row r="368" spans="2:22" s="3038" customFormat="1" ht="12.75">
      <c r="B368" s="3072"/>
      <c r="C368" s="3072"/>
      <c r="D368" s="3072"/>
      <c r="E368" s="3075"/>
      <c r="F368" s="3075"/>
      <c r="G368" s="3075"/>
      <c r="H368" s="3075"/>
      <c r="I368" s="3075"/>
      <c r="J368" s="3075"/>
      <c r="K368" s="3075"/>
      <c r="L368" s="3075"/>
      <c r="M368" s="3075"/>
      <c r="N368" s="3070"/>
      <c r="O368" s="3071" t="str">
        <f t="shared" si="26"/>
        <v/>
      </c>
      <c r="P368" s="3071"/>
      <c r="Q368" s="3071"/>
      <c r="R368" s="3071" t="str">
        <f t="shared" si="27"/>
        <v/>
      </c>
      <c r="S368" s="3076"/>
      <c r="T368" s="3076"/>
      <c r="U368" s="3076" t="str">
        <f t="shared" si="28"/>
        <v/>
      </c>
      <c r="V368" s="3071" t="str">
        <f t="shared" si="29"/>
        <v/>
      </c>
    </row>
    <row r="369" spans="2:22" s="3038" customFormat="1" ht="12.75">
      <c r="B369" s="3072"/>
      <c r="C369" s="3072"/>
      <c r="D369" s="3072"/>
      <c r="E369" s="3075"/>
      <c r="F369" s="3075"/>
      <c r="G369" s="3075"/>
      <c r="H369" s="3075"/>
      <c r="I369" s="3075"/>
      <c r="J369" s="3075"/>
      <c r="K369" s="3075"/>
      <c r="L369" s="3075"/>
      <c r="M369" s="3075"/>
      <c r="N369" s="3070"/>
      <c r="O369" s="3071" t="str">
        <f t="shared" si="26"/>
        <v/>
      </c>
      <c r="P369" s="3071"/>
      <c r="Q369" s="3071"/>
      <c r="R369" s="3071" t="str">
        <f t="shared" si="27"/>
        <v/>
      </c>
      <c r="S369" s="3076"/>
      <c r="T369" s="3076"/>
      <c r="U369" s="3076" t="str">
        <f t="shared" si="28"/>
        <v/>
      </c>
      <c r="V369" s="3071" t="str">
        <f t="shared" si="29"/>
        <v/>
      </c>
    </row>
    <row r="370" spans="2:22" s="3038" customFormat="1" ht="12.75">
      <c r="B370" s="3072"/>
      <c r="C370" s="3072"/>
      <c r="D370" s="3072"/>
      <c r="E370" s="3075"/>
      <c r="F370" s="3075"/>
      <c r="G370" s="3075"/>
      <c r="H370" s="3075"/>
      <c r="I370" s="3075"/>
      <c r="J370" s="3075"/>
      <c r="K370" s="3075"/>
      <c r="L370" s="3075"/>
      <c r="M370" s="3075"/>
      <c r="N370" s="3070"/>
      <c r="O370" s="3071" t="str">
        <f t="shared" si="26"/>
        <v/>
      </c>
      <c r="P370" s="3071"/>
      <c r="Q370" s="3071"/>
      <c r="R370" s="3071" t="str">
        <f t="shared" si="27"/>
        <v/>
      </c>
      <c r="S370" s="3076"/>
      <c r="T370" s="3076"/>
      <c r="U370" s="3076" t="str">
        <f t="shared" si="28"/>
        <v/>
      </c>
      <c r="V370" s="3071" t="str">
        <f t="shared" si="29"/>
        <v/>
      </c>
    </row>
    <row r="371" spans="2:22" s="3038" customFormat="1" ht="12.75">
      <c r="B371" s="3072"/>
      <c r="C371" s="3072"/>
      <c r="D371" s="3072"/>
      <c r="E371" s="3075"/>
      <c r="F371" s="3075"/>
      <c r="G371" s="3075"/>
      <c r="H371" s="3075"/>
      <c r="I371" s="3075"/>
      <c r="J371" s="3075"/>
      <c r="K371" s="3075"/>
      <c r="L371" s="3075"/>
      <c r="M371" s="3075"/>
      <c r="N371" s="3070"/>
      <c r="O371" s="3071" t="str">
        <f t="shared" si="26"/>
        <v/>
      </c>
      <c r="P371" s="3071"/>
      <c r="Q371" s="3071"/>
      <c r="R371" s="3071" t="str">
        <f t="shared" si="27"/>
        <v/>
      </c>
      <c r="S371" s="3076"/>
      <c r="T371" s="3076"/>
      <c r="U371" s="3076" t="str">
        <f t="shared" si="28"/>
        <v/>
      </c>
      <c r="V371" s="3071" t="str">
        <f t="shared" si="29"/>
        <v/>
      </c>
    </row>
    <row r="372" spans="2:22" s="3038" customFormat="1" ht="12.75">
      <c r="B372" s="3072"/>
      <c r="C372" s="3072"/>
      <c r="D372" s="3072"/>
      <c r="E372" s="3075"/>
      <c r="F372" s="3075"/>
      <c r="G372" s="3075"/>
      <c r="H372" s="3075"/>
      <c r="I372" s="3075"/>
      <c r="J372" s="3075"/>
      <c r="K372" s="3075"/>
      <c r="L372" s="3075"/>
      <c r="M372" s="3075"/>
      <c r="N372" s="3070"/>
      <c r="O372" s="3071" t="str">
        <f t="shared" si="26"/>
        <v/>
      </c>
      <c r="P372" s="3071"/>
      <c r="Q372" s="3071"/>
      <c r="R372" s="3071" t="str">
        <f t="shared" si="27"/>
        <v/>
      </c>
      <c r="S372" s="3076"/>
      <c r="T372" s="3076"/>
      <c r="U372" s="3076" t="str">
        <f t="shared" si="28"/>
        <v/>
      </c>
      <c r="V372" s="3071" t="str">
        <f t="shared" si="29"/>
        <v/>
      </c>
    </row>
    <row r="373" spans="2:22" s="3038" customFormat="1" ht="12.75">
      <c r="B373" s="3072"/>
      <c r="C373" s="3072"/>
      <c r="D373" s="3072"/>
      <c r="E373" s="3075"/>
      <c r="F373" s="3075"/>
      <c r="G373" s="3075"/>
      <c r="H373" s="3075"/>
      <c r="I373" s="3075"/>
      <c r="J373" s="3075"/>
      <c r="K373" s="3075"/>
      <c r="L373" s="3075"/>
      <c r="M373" s="3075"/>
      <c r="N373" s="3070"/>
      <c r="O373" s="3071" t="str">
        <f t="shared" si="26"/>
        <v/>
      </c>
      <c r="P373" s="3071"/>
      <c r="Q373" s="3071"/>
      <c r="R373" s="3071" t="str">
        <f t="shared" si="27"/>
        <v/>
      </c>
      <c r="S373" s="3076"/>
      <c r="T373" s="3076"/>
      <c r="U373" s="3076" t="str">
        <f t="shared" si="28"/>
        <v/>
      </c>
      <c r="V373" s="3071" t="str">
        <f t="shared" si="29"/>
        <v/>
      </c>
    </row>
    <row r="374" spans="2:22" s="3038" customFormat="1" ht="12.75">
      <c r="B374" s="3072"/>
      <c r="C374" s="3072"/>
      <c r="D374" s="3072"/>
      <c r="E374" s="3075"/>
      <c r="F374" s="3075"/>
      <c r="G374" s="3075"/>
      <c r="H374" s="3075"/>
      <c r="I374" s="3075"/>
      <c r="J374" s="3075"/>
      <c r="K374" s="3075"/>
      <c r="L374" s="3075"/>
      <c r="M374" s="3075"/>
      <c r="N374" s="3070"/>
      <c r="O374" s="3071" t="str">
        <f t="shared" si="26"/>
        <v/>
      </c>
      <c r="P374" s="3071"/>
      <c r="Q374" s="3071"/>
      <c r="R374" s="3071" t="str">
        <f t="shared" si="27"/>
        <v/>
      </c>
      <c r="S374" s="3076"/>
      <c r="T374" s="3076"/>
      <c r="U374" s="3076" t="str">
        <f t="shared" si="28"/>
        <v/>
      </c>
      <c r="V374" s="3071" t="str">
        <f t="shared" si="29"/>
        <v/>
      </c>
    </row>
    <row r="375" spans="2:22" s="3038" customFormat="1" ht="12.75">
      <c r="B375" s="3072"/>
      <c r="C375" s="3072"/>
      <c r="D375" s="3072"/>
      <c r="E375" s="3075"/>
      <c r="F375" s="3075"/>
      <c r="G375" s="3075"/>
      <c r="H375" s="3075"/>
      <c r="I375" s="3075"/>
      <c r="J375" s="3075"/>
      <c r="K375" s="3075"/>
      <c r="L375" s="3075"/>
      <c r="M375" s="3075"/>
      <c r="N375" s="3070"/>
      <c r="O375" s="3071" t="str">
        <f t="shared" si="26"/>
        <v/>
      </c>
      <c r="P375" s="3071"/>
      <c r="Q375" s="3071"/>
      <c r="R375" s="3071" t="str">
        <f t="shared" si="27"/>
        <v/>
      </c>
      <c r="S375" s="3076"/>
      <c r="T375" s="3076"/>
      <c r="U375" s="3076" t="str">
        <f t="shared" si="28"/>
        <v/>
      </c>
      <c r="V375" s="3071" t="str">
        <f t="shared" si="29"/>
        <v/>
      </c>
    </row>
    <row r="376" spans="2:22" s="3038" customFormat="1" ht="12.75">
      <c r="B376" s="3072"/>
      <c r="C376" s="3072"/>
      <c r="D376" s="3072"/>
      <c r="E376" s="3075"/>
      <c r="F376" s="3075"/>
      <c r="G376" s="3075"/>
      <c r="H376" s="3075"/>
      <c r="I376" s="3075"/>
      <c r="J376" s="3075"/>
      <c r="K376" s="3075"/>
      <c r="L376" s="3075"/>
      <c r="M376" s="3075"/>
      <c r="N376" s="3070"/>
      <c r="O376" s="3071" t="str">
        <f t="shared" si="26"/>
        <v/>
      </c>
      <c r="P376" s="3071"/>
      <c r="Q376" s="3071"/>
      <c r="R376" s="3071" t="str">
        <f t="shared" si="27"/>
        <v/>
      </c>
      <c r="S376" s="3076"/>
      <c r="T376" s="3076"/>
      <c r="U376" s="3076" t="str">
        <f t="shared" si="28"/>
        <v/>
      </c>
      <c r="V376" s="3071" t="str">
        <f t="shared" si="29"/>
        <v/>
      </c>
    </row>
    <row r="377" spans="2:22" s="3038" customFormat="1" ht="12.75">
      <c r="B377" s="3072"/>
      <c r="C377" s="3072"/>
      <c r="D377" s="3072"/>
      <c r="E377" s="3075"/>
      <c r="F377" s="3075"/>
      <c r="G377" s="3075"/>
      <c r="H377" s="3075"/>
      <c r="I377" s="3075"/>
      <c r="J377" s="3075"/>
      <c r="K377" s="3075"/>
      <c r="L377" s="3075"/>
      <c r="M377" s="3075"/>
      <c r="N377" s="3070"/>
      <c r="O377" s="3071" t="str">
        <f t="shared" si="26"/>
        <v/>
      </c>
      <c r="P377" s="3071"/>
      <c r="Q377" s="3071"/>
      <c r="R377" s="3071" t="str">
        <f t="shared" si="27"/>
        <v/>
      </c>
      <c r="S377" s="3076"/>
      <c r="T377" s="3076"/>
      <c r="U377" s="3076" t="str">
        <f t="shared" si="28"/>
        <v/>
      </c>
      <c r="V377" s="3071" t="str">
        <f t="shared" si="29"/>
        <v/>
      </c>
    </row>
    <row r="378" spans="2:22" s="3038" customFormat="1" ht="12.75">
      <c r="B378" s="3072"/>
      <c r="C378" s="3072"/>
      <c r="D378" s="3072"/>
      <c r="E378" s="3075"/>
      <c r="F378" s="3075"/>
      <c r="G378" s="3075"/>
      <c r="H378" s="3075"/>
      <c r="I378" s="3075"/>
      <c r="J378" s="3075"/>
      <c r="K378" s="3075"/>
      <c r="L378" s="3075"/>
      <c r="M378" s="3075"/>
      <c r="N378" s="3070"/>
      <c r="O378" s="3071" t="str">
        <f t="shared" si="26"/>
        <v/>
      </c>
      <c r="P378" s="3071"/>
      <c r="Q378" s="3071"/>
      <c r="R378" s="3071" t="str">
        <f t="shared" si="27"/>
        <v/>
      </c>
      <c r="S378" s="3076"/>
      <c r="T378" s="3076"/>
      <c r="U378" s="3076" t="str">
        <f t="shared" si="28"/>
        <v/>
      </c>
      <c r="V378" s="3071" t="str">
        <f t="shared" si="29"/>
        <v/>
      </c>
    </row>
    <row r="379" spans="2:22" s="3038" customFormat="1" ht="12.75">
      <c r="B379" s="3072"/>
      <c r="C379" s="3072"/>
      <c r="D379" s="3072"/>
      <c r="E379" s="3075"/>
      <c r="F379" s="3075"/>
      <c r="G379" s="3075"/>
      <c r="H379" s="3075"/>
      <c r="I379" s="3075"/>
      <c r="J379" s="3075"/>
      <c r="K379" s="3075"/>
      <c r="L379" s="3075"/>
      <c r="M379" s="3075"/>
      <c r="N379" s="3070"/>
      <c r="O379" s="3071" t="str">
        <f t="shared" si="26"/>
        <v/>
      </c>
      <c r="P379" s="3071"/>
      <c r="Q379" s="3071"/>
      <c r="R379" s="3071" t="str">
        <f t="shared" si="27"/>
        <v/>
      </c>
      <c r="S379" s="3076"/>
      <c r="T379" s="3076"/>
      <c r="U379" s="3076" t="str">
        <f t="shared" si="28"/>
        <v/>
      </c>
      <c r="V379" s="3071" t="str">
        <f t="shared" si="29"/>
        <v/>
      </c>
    </row>
    <row r="380" spans="2:22" s="3038" customFormat="1" ht="12.75">
      <c r="B380" s="3072"/>
      <c r="C380" s="3072"/>
      <c r="D380" s="3072"/>
      <c r="E380" s="3075"/>
      <c r="F380" s="3075"/>
      <c r="G380" s="3075"/>
      <c r="H380" s="3075"/>
      <c r="I380" s="3075"/>
      <c r="J380" s="3075"/>
      <c r="K380" s="3075"/>
      <c r="L380" s="3075"/>
      <c r="M380" s="3075"/>
      <c r="N380" s="3070"/>
      <c r="O380" s="3071" t="str">
        <f t="shared" si="26"/>
        <v/>
      </c>
      <c r="P380" s="3071"/>
      <c r="Q380" s="3071"/>
      <c r="R380" s="3071" t="str">
        <f t="shared" si="27"/>
        <v/>
      </c>
      <c r="S380" s="3076"/>
      <c r="T380" s="3076"/>
      <c r="U380" s="3076" t="str">
        <f t="shared" si="28"/>
        <v/>
      </c>
      <c r="V380" s="3071" t="str">
        <f t="shared" si="29"/>
        <v/>
      </c>
    </row>
    <row r="381" spans="2:22" s="3038" customFormat="1" ht="12.75">
      <c r="B381" s="3072"/>
      <c r="C381" s="3074" t="s">
        <v>2765</v>
      </c>
      <c r="D381" s="3072"/>
      <c r="E381" s="3069"/>
      <c r="F381" s="3069"/>
      <c r="G381" s="3069"/>
      <c r="H381" s="3070"/>
      <c r="I381" s="3069"/>
      <c r="J381" s="3069"/>
      <c r="K381" s="3069"/>
      <c r="L381" s="3069"/>
      <c r="M381" s="3069"/>
      <c r="N381" s="3070" t="str">
        <f t="shared" ref="N381" si="30">IF(B381="","",0.087*E381+0.09*F381+0.077*G381+0.023*H381+0.11*I381+0.116*J381+0.077*K381+0.072*L381+0.348*M381)</f>
        <v/>
      </c>
      <c r="O381" s="3071" t="str">
        <f t="shared" si="26"/>
        <v/>
      </c>
      <c r="P381" s="3071"/>
      <c r="Q381" s="3071"/>
      <c r="R381" s="3071" t="str">
        <f t="shared" si="27"/>
        <v/>
      </c>
      <c r="S381" s="3071"/>
      <c r="T381" s="3071"/>
      <c r="U381" s="3071" t="str">
        <f t="shared" si="28"/>
        <v/>
      </c>
      <c r="V381" s="3071" t="str">
        <f t="shared" si="29"/>
        <v/>
      </c>
    </row>
    <row r="382" spans="2:22" s="3038" customFormat="1" ht="12.75">
      <c r="B382" s="3072"/>
      <c r="C382" s="3072"/>
      <c r="D382" s="3072"/>
      <c r="E382" s="3075"/>
      <c r="F382" s="3075"/>
      <c r="G382" s="3075"/>
      <c r="H382" s="3075"/>
      <c r="I382" s="3075"/>
      <c r="J382" s="3075"/>
      <c r="K382" s="3075"/>
      <c r="L382" s="3075"/>
      <c r="M382" s="3075"/>
      <c r="N382" s="3070"/>
      <c r="O382" s="3071" t="str">
        <f t="shared" si="26"/>
        <v/>
      </c>
      <c r="P382" s="3071"/>
      <c r="Q382" s="3071"/>
      <c r="R382" s="3071" t="str">
        <f t="shared" si="27"/>
        <v/>
      </c>
      <c r="S382" s="3071"/>
      <c r="T382" s="3071"/>
      <c r="U382" s="3071" t="str">
        <f t="shared" si="28"/>
        <v/>
      </c>
      <c r="V382" s="3071" t="str">
        <f t="shared" si="29"/>
        <v/>
      </c>
    </row>
    <row r="383" spans="2:22" s="3038" customFormat="1" ht="12.75">
      <c r="B383" s="3072"/>
      <c r="C383" s="3072"/>
      <c r="D383" s="3072"/>
      <c r="E383" s="3075"/>
      <c r="F383" s="3075"/>
      <c r="G383" s="3075"/>
      <c r="H383" s="3075"/>
      <c r="I383" s="3075"/>
      <c r="J383" s="3075"/>
      <c r="K383" s="3075"/>
      <c r="L383" s="3075"/>
      <c r="M383" s="3075"/>
      <c r="N383" s="3070"/>
      <c r="O383" s="3071" t="str">
        <f t="shared" si="26"/>
        <v/>
      </c>
      <c r="P383" s="3071"/>
      <c r="Q383" s="3071"/>
      <c r="R383" s="3071" t="str">
        <f t="shared" si="27"/>
        <v/>
      </c>
      <c r="S383" s="3071"/>
      <c r="T383" s="3071"/>
      <c r="U383" s="3071" t="str">
        <f t="shared" si="28"/>
        <v/>
      </c>
      <c r="V383" s="3071" t="str">
        <f t="shared" si="29"/>
        <v/>
      </c>
    </row>
    <row r="384" spans="2:22" s="3038" customFormat="1" ht="12.75">
      <c r="B384" s="3072"/>
      <c r="C384" s="3072"/>
      <c r="D384" s="3072"/>
      <c r="E384" s="3075"/>
      <c r="F384" s="3075"/>
      <c r="G384" s="3075"/>
      <c r="H384" s="3075"/>
      <c r="I384" s="3075"/>
      <c r="J384" s="3075"/>
      <c r="K384" s="3075"/>
      <c r="L384" s="3075"/>
      <c r="M384" s="3075"/>
      <c r="N384" s="3070"/>
      <c r="O384" s="3071" t="str">
        <f t="shared" si="26"/>
        <v/>
      </c>
      <c r="P384" s="3071"/>
      <c r="Q384" s="3071"/>
      <c r="R384" s="3071" t="str">
        <f t="shared" si="27"/>
        <v/>
      </c>
      <c r="S384" s="3071"/>
      <c r="T384" s="3071"/>
      <c r="U384" s="3071" t="str">
        <f t="shared" si="28"/>
        <v/>
      </c>
      <c r="V384" s="3071" t="str">
        <f t="shared" si="29"/>
        <v/>
      </c>
    </row>
    <row r="385" spans="2:22" s="3038" customFormat="1" ht="12.75">
      <c r="B385" s="3072"/>
      <c r="C385" s="3072"/>
      <c r="D385" s="3072"/>
      <c r="E385" s="3075"/>
      <c r="F385" s="3075"/>
      <c r="G385" s="3075"/>
      <c r="H385" s="3075"/>
      <c r="I385" s="3075"/>
      <c r="J385" s="3075"/>
      <c r="K385" s="3075"/>
      <c r="L385" s="3075"/>
      <c r="M385" s="3075"/>
      <c r="N385" s="3070"/>
      <c r="O385" s="3071" t="str">
        <f t="shared" si="26"/>
        <v/>
      </c>
      <c r="P385" s="3071"/>
      <c r="Q385" s="3071"/>
      <c r="R385" s="3071" t="str">
        <f t="shared" si="27"/>
        <v/>
      </c>
      <c r="S385" s="3071"/>
      <c r="T385" s="3071"/>
      <c r="U385" s="3071" t="str">
        <f t="shared" si="28"/>
        <v/>
      </c>
      <c r="V385" s="3071" t="str">
        <f t="shared" si="29"/>
        <v/>
      </c>
    </row>
    <row r="386" spans="2:22" s="3038" customFormat="1" ht="12.75">
      <c r="B386" s="3072"/>
      <c r="C386" s="3072"/>
      <c r="D386" s="3072"/>
      <c r="E386" s="3075"/>
      <c r="F386" s="3075"/>
      <c r="G386" s="3075"/>
      <c r="H386" s="3075"/>
      <c r="I386" s="3075"/>
      <c r="J386" s="3075"/>
      <c r="K386" s="3075"/>
      <c r="L386" s="3075"/>
      <c r="M386" s="3075"/>
      <c r="N386" s="3070"/>
      <c r="O386" s="3071" t="str">
        <f t="shared" si="26"/>
        <v/>
      </c>
      <c r="P386" s="3071"/>
      <c r="Q386" s="3071"/>
      <c r="R386" s="3071" t="str">
        <f t="shared" si="27"/>
        <v/>
      </c>
      <c r="S386" s="3071"/>
      <c r="T386" s="3071"/>
      <c r="U386" s="3071" t="str">
        <f t="shared" si="28"/>
        <v/>
      </c>
      <c r="V386" s="3071" t="str">
        <f t="shared" si="29"/>
        <v/>
      </c>
    </row>
    <row r="387" spans="2:22" s="3038" customFormat="1" ht="12.75">
      <c r="B387" s="3072"/>
      <c r="C387" s="3072"/>
      <c r="D387" s="3072"/>
      <c r="E387" s="3075"/>
      <c r="F387" s="3075"/>
      <c r="G387" s="3075"/>
      <c r="H387" s="3075"/>
      <c r="I387" s="3075"/>
      <c r="J387" s="3075"/>
      <c r="K387" s="3075"/>
      <c r="L387" s="3075"/>
      <c r="M387" s="3075"/>
      <c r="N387" s="3070"/>
      <c r="O387" s="3071" t="str">
        <f t="shared" si="26"/>
        <v/>
      </c>
      <c r="P387" s="3071"/>
      <c r="Q387" s="3071"/>
      <c r="R387" s="3071" t="str">
        <f t="shared" si="27"/>
        <v/>
      </c>
      <c r="S387" s="3071"/>
      <c r="T387" s="3071"/>
      <c r="U387" s="3071" t="str">
        <f t="shared" si="28"/>
        <v/>
      </c>
      <c r="V387" s="3071" t="str">
        <f t="shared" si="29"/>
        <v/>
      </c>
    </row>
    <row r="388" spans="2:22" s="3038" customFormat="1" ht="12.75">
      <c r="B388" s="3072"/>
      <c r="C388" s="3072"/>
      <c r="D388" s="3072"/>
      <c r="E388" s="3075"/>
      <c r="F388" s="3075"/>
      <c r="G388" s="3075"/>
      <c r="H388" s="3075"/>
      <c r="I388" s="3075"/>
      <c r="J388" s="3075"/>
      <c r="K388" s="3075"/>
      <c r="L388" s="3075"/>
      <c r="M388" s="3075"/>
      <c r="N388" s="3070"/>
      <c r="O388" s="3071" t="str">
        <f t="shared" si="26"/>
        <v/>
      </c>
      <c r="P388" s="3071"/>
      <c r="Q388" s="3071"/>
      <c r="R388" s="3071" t="str">
        <f t="shared" si="27"/>
        <v/>
      </c>
      <c r="S388" s="3071"/>
      <c r="T388" s="3071"/>
      <c r="U388" s="3071" t="str">
        <f t="shared" si="28"/>
        <v/>
      </c>
      <c r="V388" s="3071" t="str">
        <f t="shared" si="29"/>
        <v/>
      </c>
    </row>
    <row r="389" spans="2:22" s="3038" customFormat="1" ht="12.75">
      <c r="B389" s="3072"/>
      <c r="C389" s="3072"/>
      <c r="D389" s="3072"/>
      <c r="E389" s="3075"/>
      <c r="F389" s="3075"/>
      <c r="G389" s="3075"/>
      <c r="H389" s="3075"/>
      <c r="I389" s="3075"/>
      <c r="J389" s="3075"/>
      <c r="K389" s="3075"/>
      <c r="L389" s="3075"/>
      <c r="M389" s="3075"/>
      <c r="N389" s="3070"/>
      <c r="O389" s="3071" t="str">
        <f t="shared" si="26"/>
        <v/>
      </c>
      <c r="P389" s="3071"/>
      <c r="Q389" s="3071"/>
      <c r="R389" s="3071" t="str">
        <f t="shared" si="27"/>
        <v/>
      </c>
      <c r="S389" s="3071"/>
      <c r="T389" s="3071"/>
      <c r="U389" s="3071" t="str">
        <f t="shared" si="28"/>
        <v/>
      </c>
      <c r="V389" s="3071" t="str">
        <f t="shared" si="29"/>
        <v/>
      </c>
    </row>
    <row r="390" spans="2:22" s="3038" customFormat="1" ht="12.75">
      <c r="B390" s="3072"/>
      <c r="C390" s="3072"/>
      <c r="D390" s="3072"/>
      <c r="E390" s="3075"/>
      <c r="F390" s="3075"/>
      <c r="G390" s="3075"/>
      <c r="H390" s="3075"/>
      <c r="I390" s="3075"/>
      <c r="J390" s="3075"/>
      <c r="K390" s="3075"/>
      <c r="L390" s="3075"/>
      <c r="M390" s="3075"/>
      <c r="N390" s="3070"/>
      <c r="O390" s="3071" t="str">
        <f t="shared" si="26"/>
        <v/>
      </c>
      <c r="P390" s="3071"/>
      <c r="Q390" s="3071"/>
      <c r="R390" s="3071" t="str">
        <f t="shared" si="27"/>
        <v/>
      </c>
      <c r="S390" s="3071"/>
      <c r="T390" s="3071"/>
      <c r="U390" s="3071" t="str">
        <f t="shared" si="28"/>
        <v/>
      </c>
      <c r="V390" s="3071" t="str">
        <f t="shared" si="29"/>
        <v/>
      </c>
    </row>
    <row r="391" spans="2:22" s="3038" customFormat="1" ht="12.75">
      <c r="B391" s="3072"/>
      <c r="C391" s="3072"/>
      <c r="D391" s="3072"/>
      <c r="E391" s="3075"/>
      <c r="F391" s="3075"/>
      <c r="G391" s="3075"/>
      <c r="H391" s="3075"/>
      <c r="I391" s="3075"/>
      <c r="J391" s="3075"/>
      <c r="K391" s="3075"/>
      <c r="L391" s="3075"/>
      <c r="M391" s="3075"/>
      <c r="N391" s="3070"/>
      <c r="O391" s="3071" t="str">
        <f t="shared" si="26"/>
        <v/>
      </c>
      <c r="P391" s="3071"/>
      <c r="Q391" s="3071"/>
      <c r="R391" s="3071" t="str">
        <f t="shared" si="27"/>
        <v/>
      </c>
      <c r="S391" s="3071"/>
      <c r="T391" s="3071"/>
      <c r="U391" s="3071" t="str">
        <f t="shared" si="28"/>
        <v/>
      </c>
      <c r="V391" s="3071" t="str">
        <f t="shared" si="29"/>
        <v/>
      </c>
    </row>
    <row r="392" spans="2:22" s="3038" customFormat="1" ht="12.75">
      <c r="B392" s="3072"/>
      <c r="C392" s="3072"/>
      <c r="D392" s="3072"/>
      <c r="E392" s="3075"/>
      <c r="F392" s="3075"/>
      <c r="G392" s="3075"/>
      <c r="H392" s="3075"/>
      <c r="I392" s="3075"/>
      <c r="J392" s="3075"/>
      <c r="K392" s="3075"/>
      <c r="L392" s="3075"/>
      <c r="M392" s="3075"/>
      <c r="N392" s="3070"/>
      <c r="O392" s="3071" t="str">
        <f t="shared" si="26"/>
        <v/>
      </c>
      <c r="P392" s="3071"/>
      <c r="Q392" s="3071"/>
      <c r="R392" s="3071" t="str">
        <f t="shared" si="27"/>
        <v/>
      </c>
      <c r="S392" s="3071"/>
      <c r="T392" s="3071"/>
      <c r="U392" s="3071" t="str">
        <f t="shared" si="28"/>
        <v/>
      </c>
      <c r="V392" s="3071" t="str">
        <f t="shared" si="29"/>
        <v/>
      </c>
    </row>
    <row r="393" spans="2:22" s="3038" customFormat="1" ht="12.75">
      <c r="B393" s="3072"/>
      <c r="C393" s="3072"/>
      <c r="D393" s="3072"/>
      <c r="E393" s="3075"/>
      <c r="F393" s="3075"/>
      <c r="G393" s="3075"/>
      <c r="H393" s="3075"/>
      <c r="I393" s="3075"/>
      <c r="J393" s="3075"/>
      <c r="K393" s="3075"/>
      <c r="L393" s="3075"/>
      <c r="M393" s="3075"/>
      <c r="N393" s="3070"/>
      <c r="O393" s="3071" t="str">
        <f t="shared" si="26"/>
        <v/>
      </c>
      <c r="P393" s="3071"/>
      <c r="Q393" s="3071"/>
      <c r="R393" s="3071" t="str">
        <f t="shared" si="27"/>
        <v/>
      </c>
      <c r="S393" s="3071"/>
      <c r="T393" s="3071"/>
      <c r="U393" s="3071" t="str">
        <f t="shared" si="28"/>
        <v/>
      </c>
      <c r="V393" s="3071" t="str">
        <f t="shared" si="29"/>
        <v/>
      </c>
    </row>
    <row r="394" spans="2:22" s="3038" customFormat="1" ht="12.75">
      <c r="B394" s="3072"/>
      <c r="C394" s="3072"/>
      <c r="D394" s="3072"/>
      <c r="E394" s="3075"/>
      <c r="F394" s="3075"/>
      <c r="G394" s="3075"/>
      <c r="H394" s="3075"/>
      <c r="I394" s="3075"/>
      <c r="J394" s="3075"/>
      <c r="K394" s="3075"/>
      <c r="L394" s="3075"/>
      <c r="M394" s="3075"/>
      <c r="N394" s="3070"/>
      <c r="O394" s="3071" t="str">
        <f t="shared" si="26"/>
        <v/>
      </c>
      <c r="P394" s="3071"/>
      <c r="Q394" s="3071"/>
      <c r="R394" s="3071" t="str">
        <f t="shared" si="27"/>
        <v/>
      </c>
      <c r="S394" s="3071"/>
      <c r="T394" s="3071"/>
      <c r="U394" s="3071" t="str">
        <f t="shared" si="28"/>
        <v/>
      </c>
      <c r="V394" s="3071" t="str">
        <f t="shared" si="29"/>
        <v/>
      </c>
    </row>
    <row r="395" spans="2:22" s="3038" customFormat="1" ht="12.75">
      <c r="B395" s="3072"/>
      <c r="C395" s="3072"/>
      <c r="D395" s="3072"/>
      <c r="E395" s="3075"/>
      <c r="F395" s="3075"/>
      <c r="G395" s="3075"/>
      <c r="H395" s="3075"/>
      <c r="I395" s="3075"/>
      <c r="J395" s="3075"/>
      <c r="K395" s="3075"/>
      <c r="L395" s="3075"/>
      <c r="M395" s="3075"/>
      <c r="N395" s="3070"/>
      <c r="O395" s="3071" t="str">
        <f t="shared" si="26"/>
        <v/>
      </c>
      <c r="P395" s="3071"/>
      <c r="Q395" s="3071"/>
      <c r="R395" s="3071" t="str">
        <f t="shared" si="27"/>
        <v/>
      </c>
      <c r="S395" s="3071"/>
      <c r="T395" s="3071"/>
      <c r="U395" s="3071" t="str">
        <f t="shared" si="28"/>
        <v/>
      </c>
      <c r="V395" s="3071" t="str">
        <f t="shared" si="29"/>
        <v/>
      </c>
    </row>
    <row r="396" spans="2:22" s="3038" customFormat="1" ht="12.75">
      <c r="B396" s="3072"/>
      <c r="C396" s="3072"/>
      <c r="D396" s="3072"/>
      <c r="E396" s="3075"/>
      <c r="F396" s="3075"/>
      <c r="G396" s="3075"/>
      <c r="H396" s="3075"/>
      <c r="I396" s="3075"/>
      <c r="J396" s="3075"/>
      <c r="K396" s="3075"/>
      <c r="L396" s="3075"/>
      <c r="M396" s="3075"/>
      <c r="N396" s="3070"/>
      <c r="O396" s="3071" t="str">
        <f t="shared" si="26"/>
        <v/>
      </c>
      <c r="P396" s="3071"/>
      <c r="Q396" s="3071"/>
      <c r="R396" s="3071" t="str">
        <f t="shared" si="27"/>
        <v/>
      </c>
      <c r="S396" s="3071"/>
      <c r="T396" s="3071"/>
      <c r="U396" s="3071" t="str">
        <f t="shared" si="28"/>
        <v/>
      </c>
      <c r="V396" s="3071" t="str">
        <f t="shared" si="29"/>
        <v/>
      </c>
    </row>
    <row r="397" spans="2:22" s="3038" customFormat="1" ht="12.75">
      <c r="B397" s="3072"/>
      <c r="C397" s="3072"/>
      <c r="D397" s="3072"/>
      <c r="E397" s="3075"/>
      <c r="F397" s="3075"/>
      <c r="G397" s="3075"/>
      <c r="H397" s="3075"/>
      <c r="I397" s="3075"/>
      <c r="J397" s="3075"/>
      <c r="K397" s="3075"/>
      <c r="L397" s="3075"/>
      <c r="M397" s="3075"/>
      <c r="N397" s="3070"/>
      <c r="O397" s="3071" t="str">
        <f t="shared" ref="O397:O460" si="31">IF(N397="","",IF(N397&lt;=0.5,"Low",IF(N397&lt;=1.5,"Medium",IF(N397&gt;1.5,"High",""))))</f>
        <v/>
      </c>
      <c r="P397" s="3071"/>
      <c r="Q397" s="3071"/>
      <c r="R397" s="3071" t="str">
        <f t="shared" ref="R397:R460" si="32">IF(OR(P397="Very high",Q397="Very high"),"Very high",IF(OR(P397="High",Q397="High"),"High",IF(OR(P397="Medium",Q397="Medium"),"Medium",IF(OR(P397="Low",Q397="Low"),"Low",""))))</f>
        <v/>
      </c>
      <c r="S397" s="3071"/>
      <c r="T397" s="3071"/>
      <c r="U397" s="3071" t="str">
        <f t="shared" ref="U397:U460" si="33">IF(OR(S397="Very high",T397="Very high"),"Very high",IF(OR(S397="High",T397="High"),"High",IF(OR(S397="Medium",T397="Medium"),"Medium",IF(OR(S397="Low",T397="Low"),"Low",""))))</f>
        <v/>
      </c>
      <c r="V397" s="3071" t="str">
        <f t="shared" ref="V397:V460" si="34">IF(R397="Very high", "Very high", IF(OR(O397="High",R397="High",U397="High"),"High",IF(OR(O397="Medium",R397="Medium",U397="Medium"),"Medium",IF(OR(O397="Low",R397="Low",U397="Low"),"Low",""))))</f>
        <v/>
      </c>
    </row>
    <row r="398" spans="2:22" s="3038" customFormat="1" ht="12.75">
      <c r="B398" s="3072"/>
      <c r="C398" s="3072"/>
      <c r="D398" s="3072"/>
      <c r="E398" s="3075"/>
      <c r="F398" s="3075"/>
      <c r="G398" s="3075"/>
      <c r="H398" s="3075"/>
      <c r="I398" s="3075"/>
      <c r="J398" s="3075"/>
      <c r="K398" s="3075"/>
      <c r="L398" s="3075"/>
      <c r="M398" s="3075"/>
      <c r="N398" s="3070"/>
      <c r="O398" s="3071" t="str">
        <f t="shared" si="31"/>
        <v/>
      </c>
      <c r="P398" s="3071"/>
      <c r="Q398" s="3071"/>
      <c r="R398" s="3071" t="str">
        <f t="shared" si="32"/>
        <v/>
      </c>
      <c r="S398" s="3071"/>
      <c r="T398" s="3071"/>
      <c r="U398" s="3071" t="str">
        <f t="shared" si="33"/>
        <v/>
      </c>
      <c r="V398" s="3071" t="str">
        <f t="shared" si="34"/>
        <v/>
      </c>
    </row>
    <row r="399" spans="2:22" s="3038" customFormat="1" ht="12.75">
      <c r="B399" s="3072"/>
      <c r="C399" s="3072"/>
      <c r="D399" s="3072"/>
      <c r="E399" s="3075"/>
      <c r="F399" s="3075"/>
      <c r="G399" s="3075"/>
      <c r="H399" s="3075"/>
      <c r="I399" s="3075"/>
      <c r="J399" s="3075"/>
      <c r="K399" s="3075"/>
      <c r="L399" s="3075"/>
      <c r="M399" s="3075"/>
      <c r="N399" s="3070"/>
      <c r="O399" s="3071" t="str">
        <f t="shared" si="31"/>
        <v/>
      </c>
      <c r="P399" s="3071"/>
      <c r="Q399" s="3071"/>
      <c r="R399" s="3071" t="str">
        <f t="shared" si="32"/>
        <v/>
      </c>
      <c r="S399" s="3071"/>
      <c r="T399" s="3071"/>
      <c r="U399" s="3071" t="str">
        <f t="shared" si="33"/>
        <v/>
      </c>
      <c r="V399" s="3071" t="str">
        <f t="shared" si="34"/>
        <v/>
      </c>
    </row>
    <row r="400" spans="2:22" s="3038" customFormat="1" ht="12.75">
      <c r="B400" s="3072"/>
      <c r="C400" s="3072"/>
      <c r="D400" s="3072"/>
      <c r="E400" s="3075"/>
      <c r="F400" s="3075"/>
      <c r="G400" s="3075"/>
      <c r="H400" s="3075"/>
      <c r="I400" s="3075"/>
      <c r="J400" s="3075"/>
      <c r="K400" s="3075"/>
      <c r="L400" s="3075"/>
      <c r="M400" s="3075"/>
      <c r="N400" s="3070"/>
      <c r="O400" s="3071" t="str">
        <f t="shared" si="31"/>
        <v/>
      </c>
      <c r="P400" s="3071"/>
      <c r="Q400" s="3071"/>
      <c r="R400" s="3071" t="str">
        <f t="shared" si="32"/>
        <v/>
      </c>
      <c r="S400" s="3071"/>
      <c r="T400" s="3071"/>
      <c r="U400" s="3071" t="str">
        <f t="shared" si="33"/>
        <v/>
      </c>
      <c r="V400" s="3071" t="str">
        <f t="shared" si="34"/>
        <v/>
      </c>
    </row>
    <row r="401" spans="2:22" s="3038" customFormat="1" ht="12.75">
      <c r="B401" s="3072"/>
      <c r="C401" s="3072"/>
      <c r="D401" s="3072"/>
      <c r="E401" s="3075"/>
      <c r="F401" s="3075"/>
      <c r="G401" s="3075"/>
      <c r="H401" s="3075"/>
      <c r="I401" s="3075"/>
      <c r="J401" s="3075"/>
      <c r="K401" s="3075"/>
      <c r="L401" s="3075"/>
      <c r="M401" s="3075"/>
      <c r="N401" s="3070"/>
      <c r="O401" s="3071" t="str">
        <f t="shared" si="31"/>
        <v/>
      </c>
      <c r="P401" s="3071"/>
      <c r="Q401" s="3071"/>
      <c r="R401" s="3071" t="str">
        <f t="shared" si="32"/>
        <v/>
      </c>
      <c r="S401" s="3071"/>
      <c r="T401" s="3071"/>
      <c r="U401" s="3071" t="str">
        <f t="shared" si="33"/>
        <v/>
      </c>
      <c r="V401" s="3071" t="str">
        <f t="shared" si="34"/>
        <v/>
      </c>
    </row>
    <row r="402" spans="2:22" s="3038" customFormat="1" ht="12.75">
      <c r="B402" s="3072"/>
      <c r="C402" s="3072"/>
      <c r="D402" s="3072"/>
      <c r="E402" s="3075"/>
      <c r="F402" s="3075"/>
      <c r="G402" s="3075"/>
      <c r="H402" s="3075"/>
      <c r="I402" s="3075"/>
      <c r="J402" s="3075"/>
      <c r="K402" s="3075"/>
      <c r="L402" s="3075"/>
      <c r="M402" s="3075"/>
      <c r="N402" s="3070"/>
      <c r="O402" s="3071" t="str">
        <f t="shared" si="31"/>
        <v/>
      </c>
      <c r="P402" s="3071"/>
      <c r="Q402" s="3071"/>
      <c r="R402" s="3071" t="str">
        <f t="shared" si="32"/>
        <v/>
      </c>
      <c r="S402" s="3071"/>
      <c r="T402" s="3071"/>
      <c r="U402" s="3071" t="str">
        <f t="shared" si="33"/>
        <v/>
      </c>
      <c r="V402" s="3071" t="str">
        <f t="shared" si="34"/>
        <v/>
      </c>
    </row>
    <row r="403" spans="2:22" s="3038" customFormat="1" ht="12.75">
      <c r="B403" s="3072"/>
      <c r="C403" s="3072"/>
      <c r="D403" s="3072"/>
      <c r="E403" s="3075"/>
      <c r="F403" s="3075"/>
      <c r="G403" s="3075"/>
      <c r="H403" s="3075"/>
      <c r="I403" s="3075"/>
      <c r="J403" s="3075"/>
      <c r="K403" s="3075"/>
      <c r="L403" s="3075"/>
      <c r="M403" s="3075"/>
      <c r="N403" s="3070"/>
      <c r="O403" s="3071" t="str">
        <f t="shared" si="31"/>
        <v/>
      </c>
      <c r="P403" s="3071"/>
      <c r="Q403" s="3071"/>
      <c r="R403" s="3071" t="str">
        <f t="shared" si="32"/>
        <v/>
      </c>
      <c r="S403" s="3071"/>
      <c r="T403" s="3071"/>
      <c r="U403" s="3071" t="str">
        <f t="shared" si="33"/>
        <v/>
      </c>
      <c r="V403" s="3071" t="str">
        <f t="shared" si="34"/>
        <v/>
      </c>
    </row>
    <row r="404" spans="2:22" s="3038" customFormat="1" ht="12.75">
      <c r="B404" s="3072"/>
      <c r="C404" s="3072"/>
      <c r="D404" s="3072"/>
      <c r="E404" s="3075"/>
      <c r="F404" s="3075"/>
      <c r="G404" s="3075"/>
      <c r="H404" s="3075"/>
      <c r="I404" s="3075"/>
      <c r="J404" s="3075"/>
      <c r="K404" s="3075"/>
      <c r="L404" s="3075"/>
      <c r="M404" s="3075"/>
      <c r="N404" s="3070"/>
      <c r="O404" s="3071" t="str">
        <f t="shared" si="31"/>
        <v/>
      </c>
      <c r="P404" s="3071"/>
      <c r="Q404" s="3071"/>
      <c r="R404" s="3071" t="str">
        <f t="shared" si="32"/>
        <v/>
      </c>
      <c r="S404" s="3071"/>
      <c r="T404" s="3071"/>
      <c r="U404" s="3071" t="str">
        <f t="shared" si="33"/>
        <v/>
      </c>
      <c r="V404" s="3071" t="str">
        <f t="shared" si="34"/>
        <v/>
      </c>
    </row>
    <row r="405" spans="2:22" s="3038" customFormat="1" ht="12.75">
      <c r="B405" s="3072"/>
      <c r="C405" s="3072"/>
      <c r="D405" s="3072"/>
      <c r="E405" s="3075"/>
      <c r="F405" s="3075"/>
      <c r="G405" s="3075"/>
      <c r="H405" s="3075"/>
      <c r="I405" s="3075"/>
      <c r="J405" s="3075"/>
      <c r="K405" s="3075"/>
      <c r="L405" s="3075"/>
      <c r="M405" s="3075"/>
      <c r="N405" s="3070"/>
      <c r="O405" s="3071" t="str">
        <f t="shared" si="31"/>
        <v/>
      </c>
      <c r="P405" s="3071"/>
      <c r="Q405" s="3071"/>
      <c r="R405" s="3071" t="str">
        <f t="shared" si="32"/>
        <v/>
      </c>
      <c r="S405" s="3071"/>
      <c r="T405" s="3071"/>
      <c r="U405" s="3071" t="str">
        <f t="shared" si="33"/>
        <v/>
      </c>
      <c r="V405" s="3071" t="str">
        <f t="shared" si="34"/>
        <v/>
      </c>
    </row>
    <row r="406" spans="2:22" s="3038" customFormat="1" ht="12.75">
      <c r="B406" s="3072"/>
      <c r="C406" s="3072"/>
      <c r="D406" s="3072"/>
      <c r="E406" s="3075"/>
      <c r="F406" s="3075"/>
      <c r="G406" s="3075"/>
      <c r="H406" s="3075"/>
      <c r="I406" s="3075"/>
      <c r="J406" s="3075"/>
      <c r="K406" s="3075"/>
      <c r="L406" s="3075"/>
      <c r="M406" s="3075"/>
      <c r="N406" s="3070"/>
      <c r="O406" s="3071" t="str">
        <f t="shared" si="31"/>
        <v/>
      </c>
      <c r="P406" s="3071"/>
      <c r="Q406" s="3071"/>
      <c r="R406" s="3071" t="str">
        <f t="shared" si="32"/>
        <v/>
      </c>
      <c r="S406" s="3071"/>
      <c r="T406" s="3071"/>
      <c r="U406" s="3071" t="str">
        <f t="shared" si="33"/>
        <v/>
      </c>
      <c r="V406" s="3071" t="str">
        <f t="shared" si="34"/>
        <v/>
      </c>
    </row>
    <row r="407" spans="2:22" s="3038" customFormat="1" ht="12.75">
      <c r="B407" s="3072"/>
      <c r="C407" s="3072"/>
      <c r="D407" s="3072"/>
      <c r="E407" s="3075"/>
      <c r="F407" s="3075"/>
      <c r="G407" s="3075"/>
      <c r="H407" s="3075"/>
      <c r="I407" s="3075"/>
      <c r="J407" s="3075"/>
      <c r="K407" s="3075"/>
      <c r="L407" s="3075"/>
      <c r="M407" s="3075"/>
      <c r="N407" s="3070"/>
      <c r="O407" s="3071" t="str">
        <f t="shared" si="31"/>
        <v/>
      </c>
      <c r="P407" s="3071"/>
      <c r="Q407" s="3071"/>
      <c r="R407" s="3071" t="str">
        <f t="shared" si="32"/>
        <v/>
      </c>
      <c r="S407" s="3071"/>
      <c r="T407" s="3071"/>
      <c r="U407" s="3071" t="str">
        <f t="shared" si="33"/>
        <v/>
      </c>
      <c r="V407" s="3071" t="str">
        <f t="shared" si="34"/>
        <v/>
      </c>
    </row>
    <row r="408" spans="2:22" s="3038" customFormat="1" ht="12.75">
      <c r="B408" s="3072"/>
      <c r="C408" s="3072"/>
      <c r="D408" s="3072"/>
      <c r="E408" s="3075"/>
      <c r="F408" s="3075"/>
      <c r="G408" s="3075"/>
      <c r="H408" s="3075"/>
      <c r="I408" s="3075"/>
      <c r="J408" s="3075"/>
      <c r="K408" s="3075"/>
      <c r="L408" s="3075"/>
      <c r="M408" s="3075"/>
      <c r="N408" s="3070"/>
      <c r="O408" s="3071" t="str">
        <f t="shared" si="31"/>
        <v/>
      </c>
      <c r="P408" s="3071"/>
      <c r="Q408" s="3071"/>
      <c r="R408" s="3071" t="str">
        <f t="shared" si="32"/>
        <v/>
      </c>
      <c r="S408" s="3071"/>
      <c r="T408" s="3071"/>
      <c r="U408" s="3071" t="str">
        <f t="shared" si="33"/>
        <v/>
      </c>
      <c r="V408" s="3071" t="str">
        <f t="shared" si="34"/>
        <v/>
      </c>
    </row>
    <row r="409" spans="2:22" s="3038" customFormat="1" ht="12.75">
      <c r="B409" s="3072"/>
      <c r="C409" s="3072"/>
      <c r="D409" s="3072"/>
      <c r="E409" s="3075"/>
      <c r="F409" s="3075"/>
      <c r="G409" s="3075"/>
      <c r="H409" s="3075"/>
      <c r="I409" s="3075"/>
      <c r="J409" s="3075"/>
      <c r="K409" s="3075"/>
      <c r="L409" s="3075"/>
      <c r="M409" s="3075"/>
      <c r="N409" s="3070"/>
      <c r="O409" s="3071" t="str">
        <f t="shared" si="31"/>
        <v/>
      </c>
      <c r="P409" s="3071"/>
      <c r="Q409" s="3071"/>
      <c r="R409" s="3071" t="str">
        <f t="shared" si="32"/>
        <v/>
      </c>
      <c r="S409" s="3071"/>
      <c r="T409" s="3071"/>
      <c r="U409" s="3071" t="str">
        <f t="shared" si="33"/>
        <v/>
      </c>
      <c r="V409" s="3071" t="str">
        <f t="shared" si="34"/>
        <v/>
      </c>
    </row>
    <row r="410" spans="2:22" s="3038" customFormat="1" ht="12.75">
      <c r="B410" s="3072"/>
      <c r="C410" s="3072"/>
      <c r="D410" s="3072"/>
      <c r="E410" s="3075"/>
      <c r="F410" s="3075"/>
      <c r="G410" s="3075"/>
      <c r="H410" s="3075"/>
      <c r="I410" s="3075"/>
      <c r="J410" s="3075"/>
      <c r="K410" s="3075"/>
      <c r="L410" s="3075"/>
      <c r="M410" s="3075"/>
      <c r="N410" s="3070"/>
      <c r="O410" s="3071" t="str">
        <f t="shared" si="31"/>
        <v/>
      </c>
      <c r="P410" s="3071"/>
      <c r="Q410" s="3071"/>
      <c r="R410" s="3071" t="str">
        <f t="shared" si="32"/>
        <v/>
      </c>
      <c r="S410" s="3071"/>
      <c r="T410" s="3071"/>
      <c r="U410" s="3071" t="str">
        <f t="shared" si="33"/>
        <v/>
      </c>
      <c r="V410" s="3071" t="str">
        <f t="shared" si="34"/>
        <v/>
      </c>
    </row>
    <row r="411" spans="2:22" s="3038" customFormat="1" ht="12.75">
      <c r="B411" s="3072"/>
      <c r="C411" s="3072"/>
      <c r="D411" s="3072"/>
      <c r="E411" s="3075"/>
      <c r="F411" s="3075"/>
      <c r="G411" s="3075"/>
      <c r="H411" s="3075"/>
      <c r="I411" s="3075"/>
      <c r="J411" s="3075"/>
      <c r="K411" s="3075"/>
      <c r="L411" s="3075"/>
      <c r="M411" s="3075"/>
      <c r="N411" s="3070"/>
      <c r="O411" s="3071" t="str">
        <f t="shared" si="31"/>
        <v/>
      </c>
      <c r="P411" s="3071"/>
      <c r="Q411" s="3071"/>
      <c r="R411" s="3071" t="str">
        <f t="shared" si="32"/>
        <v/>
      </c>
      <c r="S411" s="3071"/>
      <c r="T411" s="3071"/>
      <c r="U411" s="3071" t="str">
        <f t="shared" si="33"/>
        <v/>
      </c>
      <c r="V411" s="3071" t="str">
        <f t="shared" si="34"/>
        <v/>
      </c>
    </row>
    <row r="412" spans="2:22" s="3038" customFormat="1" ht="12.75">
      <c r="B412" s="3072"/>
      <c r="C412" s="3072"/>
      <c r="D412" s="3072"/>
      <c r="E412" s="3075"/>
      <c r="F412" s="3075"/>
      <c r="G412" s="3075"/>
      <c r="H412" s="3075"/>
      <c r="I412" s="3075"/>
      <c r="J412" s="3075"/>
      <c r="K412" s="3075"/>
      <c r="L412" s="3075"/>
      <c r="M412" s="3075"/>
      <c r="N412" s="3070"/>
      <c r="O412" s="3071" t="str">
        <f t="shared" si="31"/>
        <v/>
      </c>
      <c r="P412" s="3071"/>
      <c r="Q412" s="3071"/>
      <c r="R412" s="3071" t="str">
        <f t="shared" si="32"/>
        <v/>
      </c>
      <c r="S412" s="3071"/>
      <c r="T412" s="3071"/>
      <c r="U412" s="3071" t="str">
        <f t="shared" si="33"/>
        <v/>
      </c>
      <c r="V412" s="3071" t="str">
        <f t="shared" si="34"/>
        <v/>
      </c>
    </row>
    <row r="413" spans="2:22" s="3038" customFormat="1" ht="12.75">
      <c r="B413" s="3072"/>
      <c r="C413" s="3072"/>
      <c r="D413" s="3072"/>
      <c r="E413" s="3075"/>
      <c r="F413" s="3075"/>
      <c r="G413" s="3075"/>
      <c r="H413" s="3075"/>
      <c r="I413" s="3075"/>
      <c r="J413" s="3075"/>
      <c r="K413" s="3075"/>
      <c r="L413" s="3075"/>
      <c r="M413" s="3075"/>
      <c r="N413" s="3070"/>
      <c r="O413" s="3071" t="str">
        <f t="shared" si="31"/>
        <v/>
      </c>
      <c r="P413" s="3071"/>
      <c r="Q413" s="3071"/>
      <c r="R413" s="3071" t="str">
        <f t="shared" si="32"/>
        <v/>
      </c>
      <c r="S413" s="3071"/>
      <c r="T413" s="3071"/>
      <c r="U413" s="3071" t="str">
        <f t="shared" si="33"/>
        <v/>
      </c>
      <c r="V413" s="3071" t="str">
        <f t="shared" si="34"/>
        <v/>
      </c>
    </row>
    <row r="414" spans="2:22" s="3038" customFormat="1" ht="12.75">
      <c r="B414" s="3072"/>
      <c r="C414" s="3072"/>
      <c r="D414" s="3072"/>
      <c r="E414" s="3075"/>
      <c r="F414" s="3075"/>
      <c r="G414" s="3075"/>
      <c r="H414" s="3075"/>
      <c r="I414" s="3075"/>
      <c r="J414" s="3075"/>
      <c r="K414" s="3075"/>
      <c r="L414" s="3075"/>
      <c r="M414" s="3075"/>
      <c r="N414" s="3070"/>
      <c r="O414" s="3071" t="str">
        <f t="shared" si="31"/>
        <v/>
      </c>
      <c r="P414" s="3071"/>
      <c r="Q414" s="3071"/>
      <c r="R414" s="3071" t="str">
        <f t="shared" si="32"/>
        <v/>
      </c>
      <c r="S414" s="3071"/>
      <c r="T414" s="3071"/>
      <c r="U414" s="3071" t="str">
        <f t="shared" si="33"/>
        <v/>
      </c>
      <c r="V414" s="3071" t="str">
        <f t="shared" si="34"/>
        <v/>
      </c>
    </row>
    <row r="415" spans="2:22" s="3038" customFormat="1" ht="12.75">
      <c r="B415" s="3072"/>
      <c r="C415" s="3072"/>
      <c r="D415" s="3072"/>
      <c r="E415" s="3075"/>
      <c r="F415" s="3075"/>
      <c r="G415" s="3075"/>
      <c r="H415" s="3075"/>
      <c r="I415" s="3075"/>
      <c r="J415" s="3075"/>
      <c r="K415" s="3075"/>
      <c r="L415" s="3075"/>
      <c r="M415" s="3075"/>
      <c r="N415" s="3070"/>
      <c r="O415" s="3071" t="str">
        <f t="shared" si="31"/>
        <v/>
      </c>
      <c r="P415" s="3071"/>
      <c r="Q415" s="3071"/>
      <c r="R415" s="3071" t="str">
        <f t="shared" si="32"/>
        <v/>
      </c>
      <c r="S415" s="3071"/>
      <c r="T415" s="3071"/>
      <c r="U415" s="3071" t="str">
        <f t="shared" si="33"/>
        <v/>
      </c>
      <c r="V415" s="3071" t="str">
        <f t="shared" si="34"/>
        <v/>
      </c>
    </row>
    <row r="416" spans="2:22" s="3038" customFormat="1" ht="12.75">
      <c r="B416" s="3072"/>
      <c r="C416" s="3072"/>
      <c r="D416" s="3072"/>
      <c r="E416" s="3075"/>
      <c r="F416" s="3075"/>
      <c r="G416" s="3075"/>
      <c r="H416" s="3075"/>
      <c r="I416" s="3075"/>
      <c r="J416" s="3075"/>
      <c r="K416" s="3075"/>
      <c r="L416" s="3075"/>
      <c r="M416" s="3075"/>
      <c r="N416" s="3070"/>
      <c r="O416" s="3071" t="str">
        <f t="shared" si="31"/>
        <v/>
      </c>
      <c r="P416" s="3071"/>
      <c r="Q416" s="3071"/>
      <c r="R416" s="3071" t="str">
        <f t="shared" si="32"/>
        <v/>
      </c>
      <c r="S416" s="3071"/>
      <c r="T416" s="3071"/>
      <c r="U416" s="3071" t="str">
        <f t="shared" si="33"/>
        <v/>
      </c>
      <c r="V416" s="3071" t="str">
        <f t="shared" si="34"/>
        <v/>
      </c>
    </row>
    <row r="417" spans="2:22" s="3038" customFormat="1" ht="12.75">
      <c r="B417" s="3072"/>
      <c r="C417" s="3072"/>
      <c r="D417" s="3072"/>
      <c r="E417" s="3075"/>
      <c r="F417" s="3075"/>
      <c r="G417" s="3075"/>
      <c r="H417" s="3075"/>
      <c r="I417" s="3075"/>
      <c r="J417" s="3075"/>
      <c r="K417" s="3075"/>
      <c r="L417" s="3075"/>
      <c r="M417" s="3075"/>
      <c r="N417" s="3070"/>
      <c r="O417" s="3071" t="str">
        <f t="shared" si="31"/>
        <v/>
      </c>
      <c r="P417" s="3071"/>
      <c r="Q417" s="3071"/>
      <c r="R417" s="3071" t="str">
        <f t="shared" si="32"/>
        <v/>
      </c>
      <c r="S417" s="3071"/>
      <c r="T417" s="3071"/>
      <c r="U417" s="3071" t="str">
        <f t="shared" si="33"/>
        <v/>
      </c>
      <c r="V417" s="3071" t="str">
        <f t="shared" si="34"/>
        <v/>
      </c>
    </row>
    <row r="418" spans="2:22" s="3038" customFormat="1" ht="12.75">
      <c r="B418" s="3072"/>
      <c r="C418" s="3072"/>
      <c r="D418" s="3072"/>
      <c r="E418" s="3075"/>
      <c r="F418" s="3075"/>
      <c r="G418" s="3075"/>
      <c r="H418" s="3075"/>
      <c r="I418" s="3075"/>
      <c r="J418" s="3075"/>
      <c r="K418" s="3075"/>
      <c r="L418" s="3075"/>
      <c r="M418" s="3075"/>
      <c r="N418" s="3070"/>
      <c r="O418" s="3071" t="str">
        <f t="shared" si="31"/>
        <v/>
      </c>
      <c r="P418" s="3071"/>
      <c r="Q418" s="3071"/>
      <c r="R418" s="3071" t="str">
        <f t="shared" si="32"/>
        <v/>
      </c>
      <c r="S418" s="3071"/>
      <c r="T418" s="3071"/>
      <c r="U418" s="3071" t="str">
        <f t="shared" si="33"/>
        <v/>
      </c>
      <c r="V418" s="3071" t="str">
        <f t="shared" si="34"/>
        <v/>
      </c>
    </row>
    <row r="419" spans="2:22" s="3038" customFormat="1" ht="12.75">
      <c r="B419" s="3072"/>
      <c r="C419" s="3072"/>
      <c r="D419" s="3072"/>
      <c r="E419" s="3075"/>
      <c r="F419" s="3075"/>
      <c r="G419" s="3075"/>
      <c r="H419" s="3075"/>
      <c r="I419" s="3075"/>
      <c r="J419" s="3075"/>
      <c r="K419" s="3075"/>
      <c r="L419" s="3075"/>
      <c r="M419" s="3075"/>
      <c r="N419" s="3070"/>
      <c r="O419" s="3071" t="str">
        <f t="shared" si="31"/>
        <v/>
      </c>
      <c r="P419" s="3071"/>
      <c r="Q419" s="3071"/>
      <c r="R419" s="3071" t="str">
        <f t="shared" si="32"/>
        <v/>
      </c>
      <c r="S419" s="3071"/>
      <c r="T419" s="3071"/>
      <c r="U419" s="3071" t="str">
        <f t="shared" si="33"/>
        <v/>
      </c>
      <c r="V419" s="3071" t="str">
        <f t="shared" si="34"/>
        <v/>
      </c>
    </row>
    <row r="420" spans="2:22" s="3038" customFormat="1" ht="12.75">
      <c r="B420" s="3072"/>
      <c r="C420" s="3072"/>
      <c r="D420" s="3072"/>
      <c r="E420" s="3075"/>
      <c r="F420" s="3075"/>
      <c r="G420" s="3075"/>
      <c r="H420" s="3075"/>
      <c r="I420" s="3075"/>
      <c r="J420" s="3075"/>
      <c r="K420" s="3075"/>
      <c r="L420" s="3075"/>
      <c r="M420" s="3075"/>
      <c r="N420" s="3070"/>
      <c r="O420" s="3071" t="str">
        <f t="shared" si="31"/>
        <v/>
      </c>
      <c r="P420" s="3071"/>
      <c r="Q420" s="3071"/>
      <c r="R420" s="3071" t="str">
        <f t="shared" si="32"/>
        <v/>
      </c>
      <c r="S420" s="3071"/>
      <c r="T420" s="3071"/>
      <c r="U420" s="3071" t="str">
        <f t="shared" si="33"/>
        <v/>
      </c>
      <c r="V420" s="3071" t="str">
        <f t="shared" si="34"/>
        <v/>
      </c>
    </row>
    <row r="421" spans="2:22" s="3038" customFormat="1" ht="12.75">
      <c r="B421" s="3072"/>
      <c r="C421" s="3072"/>
      <c r="D421" s="3072"/>
      <c r="E421" s="3075"/>
      <c r="F421" s="3075"/>
      <c r="G421" s="3075"/>
      <c r="H421" s="3075"/>
      <c r="I421" s="3075"/>
      <c r="J421" s="3075"/>
      <c r="K421" s="3075"/>
      <c r="L421" s="3075"/>
      <c r="M421" s="3075"/>
      <c r="N421" s="3070"/>
      <c r="O421" s="3071" t="str">
        <f t="shared" si="31"/>
        <v/>
      </c>
      <c r="P421" s="3071"/>
      <c r="Q421" s="3071"/>
      <c r="R421" s="3071" t="str">
        <f t="shared" si="32"/>
        <v/>
      </c>
      <c r="S421" s="3071"/>
      <c r="T421" s="3071"/>
      <c r="U421" s="3071" t="str">
        <f t="shared" si="33"/>
        <v/>
      </c>
      <c r="V421" s="3071" t="str">
        <f t="shared" si="34"/>
        <v/>
      </c>
    </row>
    <row r="422" spans="2:22" s="3038" customFormat="1" ht="12.75">
      <c r="B422" s="3072"/>
      <c r="C422" s="3072"/>
      <c r="D422" s="3072"/>
      <c r="E422" s="3075"/>
      <c r="F422" s="3075"/>
      <c r="G422" s="3075"/>
      <c r="H422" s="3075"/>
      <c r="I422" s="3075"/>
      <c r="J422" s="3075"/>
      <c r="K422" s="3075"/>
      <c r="L422" s="3075"/>
      <c r="M422" s="3075"/>
      <c r="N422" s="3070"/>
      <c r="O422" s="3071" t="str">
        <f t="shared" si="31"/>
        <v/>
      </c>
      <c r="P422" s="3071"/>
      <c r="Q422" s="3071"/>
      <c r="R422" s="3071" t="str">
        <f t="shared" si="32"/>
        <v/>
      </c>
      <c r="S422" s="3071"/>
      <c r="T422" s="3071"/>
      <c r="U422" s="3071" t="str">
        <f t="shared" si="33"/>
        <v/>
      </c>
      <c r="V422" s="3071" t="str">
        <f t="shared" si="34"/>
        <v/>
      </c>
    </row>
    <row r="423" spans="2:22" s="3038" customFormat="1" ht="12.75">
      <c r="B423" s="3072"/>
      <c r="C423" s="3072"/>
      <c r="D423" s="3072"/>
      <c r="E423" s="3075"/>
      <c r="F423" s="3075"/>
      <c r="G423" s="3075"/>
      <c r="H423" s="3075"/>
      <c r="I423" s="3075"/>
      <c r="J423" s="3075"/>
      <c r="K423" s="3075"/>
      <c r="L423" s="3075"/>
      <c r="M423" s="3075"/>
      <c r="N423" s="3070"/>
      <c r="O423" s="3071" t="str">
        <f t="shared" si="31"/>
        <v/>
      </c>
      <c r="P423" s="3071"/>
      <c r="Q423" s="3071"/>
      <c r="R423" s="3071" t="str">
        <f t="shared" si="32"/>
        <v/>
      </c>
      <c r="S423" s="3071"/>
      <c r="T423" s="3071"/>
      <c r="U423" s="3071" t="str">
        <f t="shared" si="33"/>
        <v/>
      </c>
      <c r="V423" s="3071" t="str">
        <f t="shared" si="34"/>
        <v/>
      </c>
    </row>
    <row r="424" spans="2:22" s="3038" customFormat="1" ht="12.75">
      <c r="B424" s="3072"/>
      <c r="C424" s="3072"/>
      <c r="D424" s="3072"/>
      <c r="E424" s="3075"/>
      <c r="F424" s="3075"/>
      <c r="G424" s="3075"/>
      <c r="H424" s="3075"/>
      <c r="I424" s="3075"/>
      <c r="J424" s="3075"/>
      <c r="K424" s="3075"/>
      <c r="L424" s="3075"/>
      <c r="M424" s="3075"/>
      <c r="N424" s="3070"/>
      <c r="O424" s="3071" t="str">
        <f t="shared" si="31"/>
        <v/>
      </c>
      <c r="P424" s="3071"/>
      <c r="Q424" s="3071"/>
      <c r="R424" s="3071" t="str">
        <f t="shared" si="32"/>
        <v/>
      </c>
      <c r="S424" s="3071"/>
      <c r="T424" s="3071"/>
      <c r="U424" s="3071" t="str">
        <f t="shared" si="33"/>
        <v/>
      </c>
      <c r="V424" s="3071" t="str">
        <f t="shared" si="34"/>
        <v/>
      </c>
    </row>
    <row r="425" spans="2:22" s="3038" customFormat="1" ht="12.75">
      <c r="B425" s="3072"/>
      <c r="C425" s="3072"/>
      <c r="D425" s="3072"/>
      <c r="E425" s="3075"/>
      <c r="F425" s="3075"/>
      <c r="G425" s="3075"/>
      <c r="H425" s="3075"/>
      <c r="I425" s="3075"/>
      <c r="J425" s="3075"/>
      <c r="K425" s="3075"/>
      <c r="L425" s="3075"/>
      <c r="M425" s="3075"/>
      <c r="N425" s="3070"/>
      <c r="O425" s="3071" t="str">
        <f t="shared" si="31"/>
        <v/>
      </c>
      <c r="P425" s="3071"/>
      <c r="Q425" s="3071"/>
      <c r="R425" s="3071" t="str">
        <f t="shared" si="32"/>
        <v/>
      </c>
      <c r="S425" s="3071"/>
      <c r="T425" s="3071"/>
      <c r="U425" s="3071" t="str">
        <f t="shared" si="33"/>
        <v/>
      </c>
      <c r="V425" s="3071" t="str">
        <f t="shared" si="34"/>
        <v/>
      </c>
    </row>
    <row r="426" spans="2:22" s="3038" customFormat="1" ht="12.75">
      <c r="B426" s="3072"/>
      <c r="C426" s="3072"/>
      <c r="D426" s="3072"/>
      <c r="E426" s="3075"/>
      <c r="F426" s="3075"/>
      <c r="G426" s="3075"/>
      <c r="H426" s="3075"/>
      <c r="I426" s="3075"/>
      <c r="J426" s="3075"/>
      <c r="K426" s="3075"/>
      <c r="L426" s="3075"/>
      <c r="M426" s="3075"/>
      <c r="N426" s="3070"/>
      <c r="O426" s="3071" t="str">
        <f t="shared" si="31"/>
        <v/>
      </c>
      <c r="P426" s="3071"/>
      <c r="Q426" s="3071"/>
      <c r="R426" s="3071" t="str">
        <f t="shared" si="32"/>
        <v/>
      </c>
      <c r="S426" s="3071"/>
      <c r="T426" s="3071"/>
      <c r="U426" s="3071" t="str">
        <f t="shared" si="33"/>
        <v/>
      </c>
      <c r="V426" s="3071" t="str">
        <f t="shared" si="34"/>
        <v/>
      </c>
    </row>
    <row r="427" spans="2:22" s="3038" customFormat="1" ht="12.75">
      <c r="B427" s="3072"/>
      <c r="C427" s="3072"/>
      <c r="D427" s="3072"/>
      <c r="E427" s="3075"/>
      <c r="F427" s="3075"/>
      <c r="G427" s="3075"/>
      <c r="H427" s="3075"/>
      <c r="I427" s="3075"/>
      <c r="J427" s="3075"/>
      <c r="K427" s="3075"/>
      <c r="L427" s="3075"/>
      <c r="M427" s="3075"/>
      <c r="N427" s="3070"/>
      <c r="O427" s="3071" t="str">
        <f t="shared" si="31"/>
        <v/>
      </c>
      <c r="P427" s="3071"/>
      <c r="Q427" s="3071"/>
      <c r="R427" s="3071" t="str">
        <f t="shared" si="32"/>
        <v/>
      </c>
      <c r="S427" s="3071"/>
      <c r="T427" s="3071"/>
      <c r="U427" s="3071" t="str">
        <f t="shared" si="33"/>
        <v/>
      </c>
      <c r="V427" s="3071" t="str">
        <f t="shared" si="34"/>
        <v/>
      </c>
    </row>
    <row r="428" spans="2:22" s="3038" customFormat="1" ht="12.75">
      <c r="B428" s="3072"/>
      <c r="C428" s="3072"/>
      <c r="D428" s="3072"/>
      <c r="E428" s="3075"/>
      <c r="F428" s="3075"/>
      <c r="G428" s="3075"/>
      <c r="H428" s="3075"/>
      <c r="I428" s="3075"/>
      <c r="J428" s="3075"/>
      <c r="K428" s="3075"/>
      <c r="L428" s="3075"/>
      <c r="M428" s="3075"/>
      <c r="N428" s="3070"/>
      <c r="O428" s="3071" t="str">
        <f t="shared" si="31"/>
        <v/>
      </c>
      <c r="P428" s="3071"/>
      <c r="Q428" s="3071"/>
      <c r="R428" s="3071" t="str">
        <f t="shared" si="32"/>
        <v/>
      </c>
      <c r="S428" s="3071"/>
      <c r="T428" s="3071"/>
      <c r="U428" s="3071" t="str">
        <f t="shared" si="33"/>
        <v/>
      </c>
      <c r="V428" s="3071" t="str">
        <f t="shared" si="34"/>
        <v/>
      </c>
    </row>
    <row r="429" spans="2:22" s="3038" customFormat="1" ht="12.75">
      <c r="B429" s="3072"/>
      <c r="C429" s="3072"/>
      <c r="D429" s="3072"/>
      <c r="E429" s="3075"/>
      <c r="F429" s="3075"/>
      <c r="G429" s="3075"/>
      <c r="H429" s="3075"/>
      <c r="I429" s="3075"/>
      <c r="J429" s="3075"/>
      <c r="K429" s="3075"/>
      <c r="L429" s="3075"/>
      <c r="M429" s="3075"/>
      <c r="N429" s="3070"/>
      <c r="O429" s="3071" t="str">
        <f t="shared" si="31"/>
        <v/>
      </c>
      <c r="P429" s="3071"/>
      <c r="Q429" s="3071"/>
      <c r="R429" s="3071" t="str">
        <f t="shared" si="32"/>
        <v/>
      </c>
      <c r="S429" s="3071"/>
      <c r="T429" s="3071"/>
      <c r="U429" s="3071" t="str">
        <f t="shared" si="33"/>
        <v/>
      </c>
      <c r="V429" s="3071" t="str">
        <f t="shared" si="34"/>
        <v/>
      </c>
    </row>
    <row r="430" spans="2:22" s="3038" customFormat="1" ht="12.75">
      <c r="B430" s="3072"/>
      <c r="C430" s="3072"/>
      <c r="D430" s="3072"/>
      <c r="E430" s="3075"/>
      <c r="F430" s="3075"/>
      <c r="G430" s="3075"/>
      <c r="H430" s="3075"/>
      <c r="I430" s="3075"/>
      <c r="J430" s="3075"/>
      <c r="K430" s="3075"/>
      <c r="L430" s="3075"/>
      <c r="M430" s="3075"/>
      <c r="N430" s="3070"/>
      <c r="O430" s="3071" t="str">
        <f t="shared" si="31"/>
        <v/>
      </c>
      <c r="P430" s="3071"/>
      <c r="Q430" s="3071"/>
      <c r="R430" s="3071" t="str">
        <f t="shared" si="32"/>
        <v/>
      </c>
      <c r="S430" s="3071"/>
      <c r="T430" s="3071"/>
      <c r="U430" s="3071" t="str">
        <f t="shared" si="33"/>
        <v/>
      </c>
      <c r="V430" s="3071" t="str">
        <f t="shared" si="34"/>
        <v/>
      </c>
    </row>
    <row r="431" spans="2:22" s="3038" customFormat="1" ht="12.75">
      <c r="B431" s="3072"/>
      <c r="C431" s="3072"/>
      <c r="D431" s="3072"/>
      <c r="E431" s="3075"/>
      <c r="F431" s="3075"/>
      <c r="G431" s="3075"/>
      <c r="H431" s="3075"/>
      <c r="I431" s="3075"/>
      <c r="J431" s="3075"/>
      <c r="K431" s="3075"/>
      <c r="L431" s="3075"/>
      <c r="M431" s="3075"/>
      <c r="N431" s="3070"/>
      <c r="O431" s="3071" t="str">
        <f t="shared" si="31"/>
        <v/>
      </c>
      <c r="P431" s="3071"/>
      <c r="Q431" s="3071"/>
      <c r="R431" s="3071" t="str">
        <f t="shared" si="32"/>
        <v/>
      </c>
      <c r="S431" s="3071"/>
      <c r="T431" s="3071"/>
      <c r="U431" s="3071" t="str">
        <f t="shared" si="33"/>
        <v/>
      </c>
      <c r="V431" s="3071" t="str">
        <f t="shared" si="34"/>
        <v/>
      </c>
    </row>
    <row r="432" spans="2:22" s="3038" customFormat="1" ht="12.75">
      <c r="B432" s="3072"/>
      <c r="C432" s="3072"/>
      <c r="D432" s="3072"/>
      <c r="E432" s="3075"/>
      <c r="F432" s="3075"/>
      <c r="G432" s="3075"/>
      <c r="H432" s="3075"/>
      <c r="I432" s="3075"/>
      <c r="J432" s="3075"/>
      <c r="K432" s="3075"/>
      <c r="L432" s="3075"/>
      <c r="M432" s="3075"/>
      <c r="N432" s="3070"/>
      <c r="O432" s="3071" t="str">
        <f t="shared" si="31"/>
        <v/>
      </c>
      <c r="P432" s="3071"/>
      <c r="Q432" s="3071"/>
      <c r="R432" s="3071" t="str">
        <f t="shared" si="32"/>
        <v/>
      </c>
      <c r="S432" s="3071"/>
      <c r="T432" s="3071"/>
      <c r="U432" s="3071" t="str">
        <f t="shared" si="33"/>
        <v/>
      </c>
      <c r="V432" s="3071" t="str">
        <f t="shared" si="34"/>
        <v/>
      </c>
    </row>
    <row r="433" spans="2:22" s="3038" customFormat="1" ht="12.75">
      <c r="B433" s="3072"/>
      <c r="C433" s="3072"/>
      <c r="D433" s="3072"/>
      <c r="E433" s="3075"/>
      <c r="F433" s="3075"/>
      <c r="G433" s="3075"/>
      <c r="H433" s="3075"/>
      <c r="I433" s="3075"/>
      <c r="J433" s="3075"/>
      <c r="K433" s="3075"/>
      <c r="L433" s="3075"/>
      <c r="M433" s="3075"/>
      <c r="N433" s="3070"/>
      <c r="O433" s="3071" t="str">
        <f t="shared" si="31"/>
        <v/>
      </c>
      <c r="P433" s="3071"/>
      <c r="Q433" s="3071"/>
      <c r="R433" s="3071" t="str">
        <f t="shared" si="32"/>
        <v/>
      </c>
      <c r="S433" s="3071"/>
      <c r="T433" s="3071"/>
      <c r="U433" s="3071" t="str">
        <f t="shared" si="33"/>
        <v/>
      </c>
      <c r="V433" s="3071" t="str">
        <f t="shared" si="34"/>
        <v/>
      </c>
    </row>
    <row r="434" spans="2:22" s="3038" customFormat="1" ht="12.75">
      <c r="B434" s="3072"/>
      <c r="C434" s="3072"/>
      <c r="D434" s="3072"/>
      <c r="E434" s="3075"/>
      <c r="F434" s="3075"/>
      <c r="G434" s="3075"/>
      <c r="H434" s="3075"/>
      <c r="I434" s="3075"/>
      <c r="J434" s="3075"/>
      <c r="K434" s="3075"/>
      <c r="L434" s="3075"/>
      <c r="M434" s="3075"/>
      <c r="N434" s="3070"/>
      <c r="O434" s="3071" t="str">
        <f t="shared" si="31"/>
        <v/>
      </c>
      <c r="P434" s="3071"/>
      <c r="Q434" s="3071"/>
      <c r="R434" s="3071" t="str">
        <f t="shared" si="32"/>
        <v/>
      </c>
      <c r="S434" s="3071"/>
      <c r="T434" s="3071"/>
      <c r="U434" s="3071" t="str">
        <f t="shared" si="33"/>
        <v/>
      </c>
      <c r="V434" s="3071" t="str">
        <f t="shared" si="34"/>
        <v/>
      </c>
    </row>
    <row r="435" spans="2:22" s="3038" customFormat="1" ht="12.75">
      <c r="B435" s="3072"/>
      <c r="C435" s="3072"/>
      <c r="D435" s="3072"/>
      <c r="E435" s="3075"/>
      <c r="F435" s="3075"/>
      <c r="G435" s="3075"/>
      <c r="H435" s="3075"/>
      <c r="I435" s="3075"/>
      <c r="J435" s="3075"/>
      <c r="K435" s="3075"/>
      <c r="L435" s="3075"/>
      <c r="M435" s="3075"/>
      <c r="N435" s="3070"/>
      <c r="O435" s="3071" t="str">
        <f t="shared" si="31"/>
        <v/>
      </c>
      <c r="P435" s="3071"/>
      <c r="Q435" s="3071"/>
      <c r="R435" s="3071" t="str">
        <f t="shared" si="32"/>
        <v/>
      </c>
      <c r="S435" s="3071"/>
      <c r="T435" s="3071"/>
      <c r="U435" s="3071" t="str">
        <f t="shared" si="33"/>
        <v/>
      </c>
      <c r="V435" s="3071" t="str">
        <f t="shared" si="34"/>
        <v/>
      </c>
    </row>
    <row r="436" spans="2:22" s="3038" customFormat="1" ht="12.75">
      <c r="B436" s="3072"/>
      <c r="C436" s="3072"/>
      <c r="D436" s="3072"/>
      <c r="E436" s="3075"/>
      <c r="F436" s="3075"/>
      <c r="G436" s="3075"/>
      <c r="H436" s="3075"/>
      <c r="I436" s="3075"/>
      <c r="J436" s="3075"/>
      <c r="K436" s="3075"/>
      <c r="L436" s="3075"/>
      <c r="M436" s="3075"/>
      <c r="N436" s="3070"/>
      <c r="O436" s="3071" t="str">
        <f t="shared" si="31"/>
        <v/>
      </c>
      <c r="P436" s="3071"/>
      <c r="Q436" s="3071"/>
      <c r="R436" s="3071" t="str">
        <f t="shared" si="32"/>
        <v/>
      </c>
      <c r="S436" s="3071"/>
      <c r="T436" s="3071"/>
      <c r="U436" s="3071" t="str">
        <f t="shared" si="33"/>
        <v/>
      </c>
      <c r="V436" s="3071" t="str">
        <f t="shared" si="34"/>
        <v/>
      </c>
    </row>
    <row r="437" spans="2:22" s="3038" customFormat="1" ht="12.75">
      <c r="B437" s="3072"/>
      <c r="C437" s="3072"/>
      <c r="D437" s="3072"/>
      <c r="E437" s="3075"/>
      <c r="F437" s="3075"/>
      <c r="G437" s="3075"/>
      <c r="H437" s="3075"/>
      <c r="I437" s="3075"/>
      <c r="J437" s="3075"/>
      <c r="K437" s="3075"/>
      <c r="L437" s="3075"/>
      <c r="M437" s="3075"/>
      <c r="N437" s="3070"/>
      <c r="O437" s="3071" t="str">
        <f t="shared" si="31"/>
        <v/>
      </c>
      <c r="P437" s="3071"/>
      <c r="Q437" s="3071"/>
      <c r="R437" s="3071" t="str">
        <f t="shared" si="32"/>
        <v/>
      </c>
      <c r="S437" s="3071"/>
      <c r="T437" s="3071"/>
      <c r="U437" s="3071" t="str">
        <f t="shared" si="33"/>
        <v/>
      </c>
      <c r="V437" s="3071" t="str">
        <f t="shared" si="34"/>
        <v/>
      </c>
    </row>
    <row r="438" spans="2:22" s="3038" customFormat="1" ht="12.75">
      <c r="B438" s="3072"/>
      <c r="C438" s="3072"/>
      <c r="D438" s="3072"/>
      <c r="E438" s="3075"/>
      <c r="F438" s="3075"/>
      <c r="G438" s="3075"/>
      <c r="H438" s="3075"/>
      <c r="I438" s="3075"/>
      <c r="J438" s="3075"/>
      <c r="K438" s="3075"/>
      <c r="L438" s="3075"/>
      <c r="M438" s="3075"/>
      <c r="N438" s="3070"/>
      <c r="O438" s="3071" t="str">
        <f t="shared" si="31"/>
        <v/>
      </c>
      <c r="P438" s="3071"/>
      <c r="Q438" s="3071"/>
      <c r="R438" s="3071" t="str">
        <f t="shared" si="32"/>
        <v/>
      </c>
      <c r="S438" s="3071"/>
      <c r="T438" s="3071"/>
      <c r="U438" s="3071" t="str">
        <f t="shared" si="33"/>
        <v/>
      </c>
      <c r="V438" s="3071" t="str">
        <f t="shared" si="34"/>
        <v/>
      </c>
    </row>
    <row r="439" spans="2:22" s="3038" customFormat="1" ht="12.75">
      <c r="B439" s="3072"/>
      <c r="C439" s="3072"/>
      <c r="D439" s="3072"/>
      <c r="E439" s="3075"/>
      <c r="F439" s="3075"/>
      <c r="G439" s="3075"/>
      <c r="H439" s="3075"/>
      <c r="I439" s="3075"/>
      <c r="J439" s="3075"/>
      <c r="K439" s="3075"/>
      <c r="L439" s="3075"/>
      <c r="M439" s="3075"/>
      <c r="N439" s="3070"/>
      <c r="O439" s="3071" t="str">
        <f t="shared" si="31"/>
        <v/>
      </c>
      <c r="P439" s="3071"/>
      <c r="Q439" s="3071"/>
      <c r="R439" s="3071" t="str">
        <f t="shared" si="32"/>
        <v/>
      </c>
      <c r="S439" s="3071"/>
      <c r="T439" s="3071"/>
      <c r="U439" s="3071" t="str">
        <f t="shared" si="33"/>
        <v/>
      </c>
      <c r="V439" s="3071" t="str">
        <f t="shared" si="34"/>
        <v/>
      </c>
    </row>
    <row r="440" spans="2:22" s="3038" customFormat="1" ht="12.75">
      <c r="B440" s="3072"/>
      <c r="C440" s="3072"/>
      <c r="D440" s="3072"/>
      <c r="E440" s="3075"/>
      <c r="F440" s="3075"/>
      <c r="G440" s="3075"/>
      <c r="H440" s="3075"/>
      <c r="I440" s="3075"/>
      <c r="J440" s="3075"/>
      <c r="K440" s="3075"/>
      <c r="L440" s="3075"/>
      <c r="M440" s="3075"/>
      <c r="N440" s="3070"/>
      <c r="O440" s="3071" t="str">
        <f t="shared" si="31"/>
        <v/>
      </c>
      <c r="P440" s="3071"/>
      <c r="Q440" s="3071"/>
      <c r="R440" s="3071" t="str">
        <f t="shared" si="32"/>
        <v/>
      </c>
      <c r="S440" s="3071"/>
      <c r="T440" s="3071"/>
      <c r="U440" s="3071" t="str">
        <f t="shared" si="33"/>
        <v/>
      </c>
      <c r="V440" s="3071" t="str">
        <f t="shared" si="34"/>
        <v/>
      </c>
    </row>
    <row r="441" spans="2:22" s="3038" customFormat="1" ht="12.75">
      <c r="B441" s="3072"/>
      <c r="C441" s="3072"/>
      <c r="D441" s="3072"/>
      <c r="E441" s="3075"/>
      <c r="F441" s="3075"/>
      <c r="G441" s="3075"/>
      <c r="H441" s="3075"/>
      <c r="I441" s="3075"/>
      <c r="J441" s="3075"/>
      <c r="K441" s="3075"/>
      <c r="L441" s="3075"/>
      <c r="M441" s="3075"/>
      <c r="N441" s="3070"/>
      <c r="O441" s="3071" t="str">
        <f t="shared" si="31"/>
        <v/>
      </c>
      <c r="P441" s="3071"/>
      <c r="Q441" s="3071"/>
      <c r="R441" s="3071" t="str">
        <f t="shared" si="32"/>
        <v/>
      </c>
      <c r="S441" s="3071"/>
      <c r="T441" s="3071"/>
      <c r="U441" s="3071" t="str">
        <f t="shared" si="33"/>
        <v/>
      </c>
      <c r="V441" s="3071" t="str">
        <f t="shared" si="34"/>
        <v/>
      </c>
    </row>
    <row r="442" spans="2:22" s="3038" customFormat="1" ht="12.75">
      <c r="B442" s="3072"/>
      <c r="C442" s="3072"/>
      <c r="D442" s="3072"/>
      <c r="E442" s="3075"/>
      <c r="F442" s="3075"/>
      <c r="G442" s="3075"/>
      <c r="H442" s="3075"/>
      <c r="I442" s="3075"/>
      <c r="J442" s="3075"/>
      <c r="K442" s="3075"/>
      <c r="L442" s="3075"/>
      <c r="M442" s="3075"/>
      <c r="N442" s="3070"/>
      <c r="O442" s="3071" t="str">
        <f t="shared" si="31"/>
        <v/>
      </c>
      <c r="P442" s="3071"/>
      <c r="Q442" s="3071"/>
      <c r="R442" s="3071" t="str">
        <f t="shared" si="32"/>
        <v/>
      </c>
      <c r="S442" s="3071"/>
      <c r="T442" s="3071"/>
      <c r="U442" s="3071" t="str">
        <f t="shared" si="33"/>
        <v/>
      </c>
      <c r="V442" s="3071" t="str">
        <f t="shared" si="34"/>
        <v/>
      </c>
    </row>
    <row r="443" spans="2:22" s="3038" customFormat="1" ht="12.75">
      <c r="B443" s="3072"/>
      <c r="C443" s="3072"/>
      <c r="D443" s="3072"/>
      <c r="E443" s="3075"/>
      <c r="F443" s="3075"/>
      <c r="G443" s="3075"/>
      <c r="H443" s="3075"/>
      <c r="I443" s="3075"/>
      <c r="J443" s="3075"/>
      <c r="K443" s="3075"/>
      <c r="L443" s="3075"/>
      <c r="M443" s="3075"/>
      <c r="N443" s="3070"/>
      <c r="O443" s="3071" t="str">
        <f t="shared" si="31"/>
        <v/>
      </c>
      <c r="P443" s="3071"/>
      <c r="Q443" s="3071"/>
      <c r="R443" s="3071" t="str">
        <f t="shared" si="32"/>
        <v/>
      </c>
      <c r="S443" s="3071"/>
      <c r="T443" s="3071"/>
      <c r="U443" s="3071" t="str">
        <f t="shared" si="33"/>
        <v/>
      </c>
      <c r="V443" s="3071" t="str">
        <f t="shared" si="34"/>
        <v/>
      </c>
    </row>
    <row r="444" spans="2:22" s="3038" customFormat="1" ht="12.75">
      <c r="B444" s="3072"/>
      <c r="C444" s="3072"/>
      <c r="D444" s="3072"/>
      <c r="E444" s="3075"/>
      <c r="F444" s="3075"/>
      <c r="G444" s="3075"/>
      <c r="H444" s="3075"/>
      <c r="I444" s="3075"/>
      <c r="J444" s="3075"/>
      <c r="K444" s="3075"/>
      <c r="L444" s="3075"/>
      <c r="M444" s="3075"/>
      <c r="N444" s="3070"/>
      <c r="O444" s="3071" t="str">
        <f t="shared" si="31"/>
        <v/>
      </c>
      <c r="P444" s="3071"/>
      <c r="Q444" s="3071"/>
      <c r="R444" s="3071" t="str">
        <f t="shared" si="32"/>
        <v/>
      </c>
      <c r="S444" s="3071"/>
      <c r="T444" s="3071"/>
      <c r="U444" s="3071" t="str">
        <f t="shared" si="33"/>
        <v/>
      </c>
      <c r="V444" s="3071" t="str">
        <f t="shared" si="34"/>
        <v/>
      </c>
    </row>
    <row r="445" spans="2:22" s="3038" customFormat="1" ht="12.75">
      <c r="B445" s="3072"/>
      <c r="C445" s="3072"/>
      <c r="D445" s="3072"/>
      <c r="E445" s="3075"/>
      <c r="F445" s="3075"/>
      <c r="G445" s="3075"/>
      <c r="H445" s="3075"/>
      <c r="I445" s="3075"/>
      <c r="J445" s="3075"/>
      <c r="K445" s="3075"/>
      <c r="L445" s="3075"/>
      <c r="M445" s="3075"/>
      <c r="N445" s="3070"/>
      <c r="O445" s="3071" t="str">
        <f t="shared" si="31"/>
        <v/>
      </c>
      <c r="P445" s="3071"/>
      <c r="Q445" s="3071"/>
      <c r="R445" s="3071" t="str">
        <f t="shared" si="32"/>
        <v/>
      </c>
      <c r="S445" s="3071"/>
      <c r="T445" s="3071"/>
      <c r="U445" s="3071" t="str">
        <f t="shared" si="33"/>
        <v/>
      </c>
      <c r="V445" s="3071" t="str">
        <f t="shared" si="34"/>
        <v/>
      </c>
    </row>
    <row r="446" spans="2:22" s="3038" customFormat="1" ht="12.75">
      <c r="B446" s="3072"/>
      <c r="C446" s="3072"/>
      <c r="D446" s="3072"/>
      <c r="E446" s="3075"/>
      <c r="F446" s="3075"/>
      <c r="G446" s="3075"/>
      <c r="H446" s="3075"/>
      <c r="I446" s="3075"/>
      <c r="J446" s="3075"/>
      <c r="K446" s="3075"/>
      <c r="L446" s="3075"/>
      <c r="M446" s="3075"/>
      <c r="N446" s="3070"/>
      <c r="O446" s="3071" t="str">
        <f t="shared" si="31"/>
        <v/>
      </c>
      <c r="P446" s="3071"/>
      <c r="Q446" s="3071"/>
      <c r="R446" s="3071" t="str">
        <f t="shared" si="32"/>
        <v/>
      </c>
      <c r="S446" s="3071"/>
      <c r="T446" s="3071"/>
      <c r="U446" s="3071" t="str">
        <f t="shared" si="33"/>
        <v/>
      </c>
      <c r="V446" s="3071" t="str">
        <f t="shared" si="34"/>
        <v/>
      </c>
    </row>
    <row r="447" spans="2:22" s="3038" customFormat="1" ht="12.75">
      <c r="B447" s="3072"/>
      <c r="C447" s="3072"/>
      <c r="D447" s="3072"/>
      <c r="E447" s="3075"/>
      <c r="F447" s="3075"/>
      <c r="G447" s="3075"/>
      <c r="H447" s="3075"/>
      <c r="I447" s="3075"/>
      <c r="J447" s="3075"/>
      <c r="K447" s="3075"/>
      <c r="L447" s="3075"/>
      <c r="M447" s="3075"/>
      <c r="N447" s="3070"/>
      <c r="O447" s="3071" t="str">
        <f t="shared" si="31"/>
        <v/>
      </c>
      <c r="P447" s="3071"/>
      <c r="Q447" s="3071"/>
      <c r="R447" s="3071" t="str">
        <f t="shared" si="32"/>
        <v/>
      </c>
      <c r="S447" s="3071"/>
      <c r="T447" s="3071"/>
      <c r="U447" s="3071" t="str">
        <f t="shared" si="33"/>
        <v/>
      </c>
      <c r="V447" s="3071" t="str">
        <f t="shared" si="34"/>
        <v/>
      </c>
    </row>
    <row r="448" spans="2:22" s="3038" customFormat="1" ht="12.75">
      <c r="B448" s="3072"/>
      <c r="C448" s="3072"/>
      <c r="D448" s="3072"/>
      <c r="E448" s="3075"/>
      <c r="F448" s="3075"/>
      <c r="G448" s="3075"/>
      <c r="H448" s="3075"/>
      <c r="I448" s="3075"/>
      <c r="J448" s="3075"/>
      <c r="K448" s="3075"/>
      <c r="L448" s="3075"/>
      <c r="M448" s="3075"/>
      <c r="N448" s="3070"/>
      <c r="O448" s="3071" t="str">
        <f t="shared" si="31"/>
        <v/>
      </c>
      <c r="P448" s="3071"/>
      <c r="Q448" s="3071"/>
      <c r="R448" s="3071" t="str">
        <f t="shared" si="32"/>
        <v/>
      </c>
      <c r="S448" s="3071"/>
      <c r="T448" s="3071"/>
      <c r="U448" s="3071" t="str">
        <f t="shared" si="33"/>
        <v/>
      </c>
      <c r="V448" s="3071" t="str">
        <f t="shared" si="34"/>
        <v/>
      </c>
    </row>
    <row r="449" spans="2:22" s="3038" customFormat="1" ht="12.75">
      <c r="B449" s="3072"/>
      <c r="C449" s="3072"/>
      <c r="D449" s="3072"/>
      <c r="E449" s="3075"/>
      <c r="F449" s="3075"/>
      <c r="G449" s="3075"/>
      <c r="H449" s="3075"/>
      <c r="I449" s="3075"/>
      <c r="J449" s="3075"/>
      <c r="K449" s="3075"/>
      <c r="L449" s="3075"/>
      <c r="M449" s="3075"/>
      <c r="N449" s="3070"/>
      <c r="O449" s="3071" t="str">
        <f t="shared" si="31"/>
        <v/>
      </c>
      <c r="P449" s="3071"/>
      <c r="Q449" s="3071"/>
      <c r="R449" s="3071" t="str">
        <f t="shared" si="32"/>
        <v/>
      </c>
      <c r="S449" s="3071"/>
      <c r="T449" s="3071"/>
      <c r="U449" s="3071" t="str">
        <f t="shared" si="33"/>
        <v/>
      </c>
      <c r="V449" s="3071" t="str">
        <f t="shared" si="34"/>
        <v/>
      </c>
    </row>
    <row r="450" spans="2:22" s="3038" customFormat="1" ht="12.75">
      <c r="B450" s="3072"/>
      <c r="C450" s="3072"/>
      <c r="D450" s="3072"/>
      <c r="E450" s="3075"/>
      <c r="F450" s="3075"/>
      <c r="G450" s="3075"/>
      <c r="H450" s="3075"/>
      <c r="I450" s="3075"/>
      <c r="J450" s="3075"/>
      <c r="K450" s="3075"/>
      <c r="L450" s="3075"/>
      <c r="M450" s="3075"/>
      <c r="N450" s="3070"/>
      <c r="O450" s="3071" t="str">
        <f t="shared" si="31"/>
        <v/>
      </c>
      <c r="P450" s="3071"/>
      <c r="Q450" s="3071"/>
      <c r="R450" s="3071" t="str">
        <f t="shared" si="32"/>
        <v/>
      </c>
      <c r="S450" s="3071"/>
      <c r="T450" s="3071"/>
      <c r="U450" s="3071" t="str">
        <f t="shared" si="33"/>
        <v/>
      </c>
      <c r="V450" s="3071" t="str">
        <f t="shared" si="34"/>
        <v/>
      </c>
    </row>
    <row r="451" spans="2:22" s="3038" customFormat="1" ht="12.75">
      <c r="B451" s="3072"/>
      <c r="C451" s="3072"/>
      <c r="D451" s="3072"/>
      <c r="E451" s="3075"/>
      <c r="F451" s="3075"/>
      <c r="G451" s="3075"/>
      <c r="H451" s="3075"/>
      <c r="I451" s="3075"/>
      <c r="J451" s="3075"/>
      <c r="K451" s="3075"/>
      <c r="L451" s="3075"/>
      <c r="M451" s="3075"/>
      <c r="N451" s="3070"/>
      <c r="O451" s="3071" t="str">
        <f t="shared" si="31"/>
        <v/>
      </c>
      <c r="P451" s="3071"/>
      <c r="Q451" s="3071"/>
      <c r="R451" s="3071" t="str">
        <f t="shared" si="32"/>
        <v/>
      </c>
      <c r="S451" s="3071"/>
      <c r="T451" s="3071"/>
      <c r="U451" s="3071" t="str">
        <f t="shared" si="33"/>
        <v/>
      </c>
      <c r="V451" s="3071" t="str">
        <f t="shared" si="34"/>
        <v/>
      </c>
    </row>
    <row r="452" spans="2:22" s="3038" customFormat="1" ht="12.75">
      <c r="B452" s="3072"/>
      <c r="C452" s="3072"/>
      <c r="D452" s="3072"/>
      <c r="E452" s="3075"/>
      <c r="F452" s="3075"/>
      <c r="G452" s="3075"/>
      <c r="H452" s="3075"/>
      <c r="I452" s="3075"/>
      <c r="J452" s="3075"/>
      <c r="K452" s="3075"/>
      <c r="L452" s="3075"/>
      <c r="M452" s="3075"/>
      <c r="N452" s="3070"/>
      <c r="O452" s="3071" t="str">
        <f t="shared" si="31"/>
        <v/>
      </c>
      <c r="P452" s="3071"/>
      <c r="Q452" s="3071"/>
      <c r="R452" s="3071" t="str">
        <f t="shared" si="32"/>
        <v/>
      </c>
      <c r="S452" s="3071"/>
      <c r="T452" s="3071"/>
      <c r="U452" s="3071" t="str">
        <f t="shared" si="33"/>
        <v/>
      </c>
      <c r="V452" s="3071" t="str">
        <f t="shared" si="34"/>
        <v/>
      </c>
    </row>
    <row r="453" spans="2:22" s="3038" customFormat="1" ht="12.75">
      <c r="B453" s="3072"/>
      <c r="C453" s="3072"/>
      <c r="D453" s="3072"/>
      <c r="E453" s="3075"/>
      <c r="F453" s="3075"/>
      <c r="G453" s="3075"/>
      <c r="H453" s="3075"/>
      <c r="I453" s="3075"/>
      <c r="J453" s="3075"/>
      <c r="K453" s="3075"/>
      <c r="L453" s="3075"/>
      <c r="M453" s="3075"/>
      <c r="N453" s="3070"/>
      <c r="O453" s="3071" t="str">
        <f t="shared" si="31"/>
        <v/>
      </c>
      <c r="P453" s="3071"/>
      <c r="Q453" s="3071"/>
      <c r="R453" s="3071" t="str">
        <f t="shared" si="32"/>
        <v/>
      </c>
      <c r="S453" s="3071"/>
      <c r="T453" s="3071"/>
      <c r="U453" s="3071" t="str">
        <f t="shared" si="33"/>
        <v/>
      </c>
      <c r="V453" s="3071" t="str">
        <f t="shared" si="34"/>
        <v/>
      </c>
    </row>
    <row r="454" spans="2:22" s="3038" customFormat="1" ht="12.75">
      <c r="B454" s="3072"/>
      <c r="C454" s="3072"/>
      <c r="D454" s="3072"/>
      <c r="E454" s="3075"/>
      <c r="F454" s="3075"/>
      <c r="G454" s="3075"/>
      <c r="H454" s="3075"/>
      <c r="I454" s="3075"/>
      <c r="J454" s="3075"/>
      <c r="K454" s="3075"/>
      <c r="L454" s="3075"/>
      <c r="M454" s="3075"/>
      <c r="N454" s="3070"/>
      <c r="O454" s="3071" t="str">
        <f t="shared" si="31"/>
        <v/>
      </c>
      <c r="P454" s="3071"/>
      <c r="Q454" s="3071"/>
      <c r="R454" s="3071" t="str">
        <f t="shared" si="32"/>
        <v/>
      </c>
      <c r="S454" s="3071"/>
      <c r="T454" s="3071"/>
      <c r="U454" s="3071" t="str">
        <f t="shared" si="33"/>
        <v/>
      </c>
      <c r="V454" s="3071" t="str">
        <f t="shared" si="34"/>
        <v/>
      </c>
    </row>
    <row r="455" spans="2:22" s="3038" customFormat="1" ht="12.75">
      <c r="B455" s="3072"/>
      <c r="C455" s="3072"/>
      <c r="D455" s="3072"/>
      <c r="E455" s="3075"/>
      <c r="F455" s="3075"/>
      <c r="G455" s="3075"/>
      <c r="H455" s="3075"/>
      <c r="I455" s="3075"/>
      <c r="J455" s="3075"/>
      <c r="K455" s="3075"/>
      <c r="L455" s="3075"/>
      <c r="M455" s="3075"/>
      <c r="N455" s="3070"/>
      <c r="O455" s="3071" t="str">
        <f t="shared" si="31"/>
        <v/>
      </c>
      <c r="P455" s="3071"/>
      <c r="Q455" s="3071"/>
      <c r="R455" s="3071" t="str">
        <f t="shared" si="32"/>
        <v/>
      </c>
      <c r="S455" s="3071"/>
      <c r="T455" s="3071"/>
      <c r="U455" s="3071" t="str">
        <f t="shared" si="33"/>
        <v/>
      </c>
      <c r="V455" s="3071" t="str">
        <f t="shared" si="34"/>
        <v/>
      </c>
    </row>
    <row r="456" spans="2:22" s="3038" customFormat="1" ht="12.75">
      <c r="B456" s="3072"/>
      <c r="C456" s="3072"/>
      <c r="D456" s="3072"/>
      <c r="E456" s="3075"/>
      <c r="F456" s="3075"/>
      <c r="G456" s="3075"/>
      <c r="H456" s="3075"/>
      <c r="I456" s="3075"/>
      <c r="J456" s="3075"/>
      <c r="K456" s="3075"/>
      <c r="L456" s="3075"/>
      <c r="M456" s="3075"/>
      <c r="N456" s="3070"/>
      <c r="O456" s="3071" t="str">
        <f t="shared" si="31"/>
        <v/>
      </c>
      <c r="P456" s="3071"/>
      <c r="Q456" s="3071"/>
      <c r="R456" s="3071" t="str">
        <f t="shared" si="32"/>
        <v/>
      </c>
      <c r="S456" s="3071"/>
      <c r="T456" s="3071"/>
      <c r="U456" s="3071" t="str">
        <f t="shared" si="33"/>
        <v/>
      </c>
      <c r="V456" s="3071" t="str">
        <f t="shared" si="34"/>
        <v/>
      </c>
    </row>
    <row r="457" spans="2:22" s="3038" customFormat="1" ht="12.75">
      <c r="B457" s="3072"/>
      <c r="C457" s="3072"/>
      <c r="D457" s="3072"/>
      <c r="E457" s="3075"/>
      <c r="F457" s="3075"/>
      <c r="G457" s="3075"/>
      <c r="H457" s="3075"/>
      <c r="I457" s="3075"/>
      <c r="J457" s="3075"/>
      <c r="K457" s="3075"/>
      <c r="L457" s="3075"/>
      <c r="M457" s="3075"/>
      <c r="N457" s="3070"/>
      <c r="O457" s="3071" t="str">
        <f t="shared" si="31"/>
        <v/>
      </c>
      <c r="P457" s="3071"/>
      <c r="Q457" s="3071"/>
      <c r="R457" s="3071" t="str">
        <f t="shared" si="32"/>
        <v/>
      </c>
      <c r="S457" s="3071"/>
      <c r="T457" s="3071"/>
      <c r="U457" s="3071" t="str">
        <f t="shared" si="33"/>
        <v/>
      </c>
      <c r="V457" s="3071" t="str">
        <f t="shared" si="34"/>
        <v/>
      </c>
    </row>
    <row r="458" spans="2:22" s="3038" customFormat="1" ht="12.75">
      <c r="B458" s="3072"/>
      <c r="C458" s="3072"/>
      <c r="D458" s="3072"/>
      <c r="E458" s="3075"/>
      <c r="F458" s="3075"/>
      <c r="G458" s="3075"/>
      <c r="H458" s="3075"/>
      <c r="I458" s="3075"/>
      <c r="J458" s="3075"/>
      <c r="K458" s="3075"/>
      <c r="L458" s="3075"/>
      <c r="M458" s="3075"/>
      <c r="N458" s="3070"/>
      <c r="O458" s="3071" t="str">
        <f t="shared" si="31"/>
        <v/>
      </c>
      <c r="P458" s="3071"/>
      <c r="Q458" s="3071"/>
      <c r="R458" s="3071" t="str">
        <f t="shared" si="32"/>
        <v/>
      </c>
      <c r="S458" s="3071"/>
      <c r="T458" s="3071"/>
      <c r="U458" s="3071" t="str">
        <f t="shared" si="33"/>
        <v/>
      </c>
      <c r="V458" s="3071" t="str">
        <f t="shared" si="34"/>
        <v/>
      </c>
    </row>
    <row r="459" spans="2:22" s="3038" customFormat="1" ht="12.75">
      <c r="B459" s="3072"/>
      <c r="C459" s="3072"/>
      <c r="D459" s="3072"/>
      <c r="E459" s="3075"/>
      <c r="F459" s="3075"/>
      <c r="G459" s="3075"/>
      <c r="H459" s="3075"/>
      <c r="I459" s="3075"/>
      <c r="J459" s="3075"/>
      <c r="K459" s="3075"/>
      <c r="L459" s="3075"/>
      <c r="M459" s="3075"/>
      <c r="N459" s="3070"/>
      <c r="O459" s="3071" t="str">
        <f t="shared" si="31"/>
        <v/>
      </c>
      <c r="P459" s="3071"/>
      <c r="Q459" s="3071"/>
      <c r="R459" s="3071" t="str">
        <f t="shared" si="32"/>
        <v/>
      </c>
      <c r="S459" s="3071"/>
      <c r="T459" s="3071"/>
      <c r="U459" s="3071" t="str">
        <f t="shared" si="33"/>
        <v/>
      </c>
      <c r="V459" s="3071" t="str">
        <f t="shared" si="34"/>
        <v/>
      </c>
    </row>
    <row r="460" spans="2:22" s="3038" customFormat="1" ht="12.75">
      <c r="B460" s="3072"/>
      <c r="C460" s="3072"/>
      <c r="D460" s="3072"/>
      <c r="E460" s="3075"/>
      <c r="F460" s="3075"/>
      <c r="G460" s="3075"/>
      <c r="H460" s="3075"/>
      <c r="I460" s="3075"/>
      <c r="J460" s="3075"/>
      <c r="K460" s="3075"/>
      <c r="L460" s="3075"/>
      <c r="M460" s="3075"/>
      <c r="N460" s="3070"/>
      <c r="O460" s="3071" t="str">
        <f t="shared" si="31"/>
        <v/>
      </c>
      <c r="P460" s="3071"/>
      <c r="Q460" s="3071"/>
      <c r="R460" s="3071" t="str">
        <f t="shared" si="32"/>
        <v/>
      </c>
      <c r="S460" s="3071"/>
      <c r="T460" s="3071"/>
      <c r="U460" s="3071" t="str">
        <f t="shared" si="33"/>
        <v/>
      </c>
      <c r="V460" s="3071" t="str">
        <f t="shared" si="34"/>
        <v/>
      </c>
    </row>
    <row r="461" spans="2:22" s="3038" customFormat="1" ht="12.75">
      <c r="B461" s="3072"/>
      <c r="C461" s="3072"/>
      <c r="D461" s="3072"/>
      <c r="E461" s="3075"/>
      <c r="F461" s="3075"/>
      <c r="G461" s="3075"/>
      <c r="H461" s="3075"/>
      <c r="I461" s="3075"/>
      <c r="J461" s="3075"/>
      <c r="K461" s="3075"/>
      <c r="L461" s="3075"/>
      <c r="M461" s="3075"/>
      <c r="N461" s="3070"/>
      <c r="O461" s="3071" t="str">
        <f t="shared" ref="O461:O495" si="35">IF(N461="","",IF(N461&lt;=0.5,"Low",IF(N461&lt;=1.5,"Medium",IF(N461&gt;1.5,"High",""))))</f>
        <v/>
      </c>
      <c r="P461" s="3071"/>
      <c r="Q461" s="3071"/>
      <c r="R461" s="3071" t="str">
        <f t="shared" ref="R461:R495" si="36">IF(OR(P461="Very high",Q461="Very high"),"Very high",IF(OR(P461="High",Q461="High"),"High",IF(OR(P461="Medium",Q461="Medium"),"Medium",IF(OR(P461="Low",Q461="Low"),"Low",""))))</f>
        <v/>
      </c>
      <c r="S461" s="3071"/>
      <c r="T461" s="3071"/>
      <c r="U461" s="3071" t="str">
        <f t="shared" ref="U461:U498" si="37">IF(OR(S461="Very high",T461="Very high"),"Very high",IF(OR(S461="High",T461="High"),"High",IF(OR(S461="Medium",T461="Medium"),"Medium",IF(OR(S461="Low",T461="Low"),"Low",""))))</f>
        <v/>
      </c>
      <c r="V461" s="3071" t="str">
        <f t="shared" ref="V461:V495" si="38">IF(R461="Very high", "Very high", IF(OR(O461="High",R461="High",U461="High"),"High",IF(OR(O461="Medium",R461="Medium",U461="Medium"),"Medium",IF(OR(O461="Low",R461="Low",U461="Low"),"Low",""))))</f>
        <v/>
      </c>
    </row>
    <row r="462" spans="2:22" s="3038" customFormat="1" ht="12.75">
      <c r="B462" s="3072"/>
      <c r="C462" s="3072"/>
      <c r="D462" s="3072"/>
      <c r="E462" s="3075"/>
      <c r="F462" s="3075"/>
      <c r="G462" s="3075"/>
      <c r="H462" s="3075"/>
      <c r="I462" s="3075"/>
      <c r="J462" s="3075"/>
      <c r="K462" s="3075"/>
      <c r="L462" s="3075"/>
      <c r="M462" s="3075"/>
      <c r="N462" s="3070"/>
      <c r="O462" s="3071" t="str">
        <f t="shared" si="35"/>
        <v/>
      </c>
      <c r="P462" s="3071"/>
      <c r="Q462" s="3071"/>
      <c r="R462" s="3071" t="str">
        <f t="shared" si="36"/>
        <v/>
      </c>
      <c r="S462" s="3071"/>
      <c r="T462" s="3071"/>
      <c r="U462" s="3071" t="str">
        <f t="shared" si="37"/>
        <v/>
      </c>
      <c r="V462" s="3071" t="str">
        <f t="shared" si="38"/>
        <v/>
      </c>
    </row>
    <row r="463" spans="2:22" s="3038" customFormat="1" ht="12.75">
      <c r="B463" s="3072"/>
      <c r="C463" s="3072"/>
      <c r="D463" s="3072"/>
      <c r="E463" s="3075"/>
      <c r="F463" s="3075"/>
      <c r="G463" s="3075"/>
      <c r="H463" s="3075"/>
      <c r="I463" s="3075"/>
      <c r="J463" s="3075"/>
      <c r="K463" s="3075"/>
      <c r="L463" s="3075"/>
      <c r="M463" s="3075"/>
      <c r="N463" s="3070"/>
      <c r="O463" s="3071" t="str">
        <f t="shared" si="35"/>
        <v/>
      </c>
      <c r="P463" s="3071"/>
      <c r="Q463" s="3071"/>
      <c r="R463" s="3071" t="str">
        <f t="shared" si="36"/>
        <v/>
      </c>
      <c r="S463" s="3071"/>
      <c r="T463" s="3071"/>
      <c r="U463" s="3071" t="str">
        <f t="shared" si="37"/>
        <v/>
      </c>
      <c r="V463" s="3071" t="str">
        <f t="shared" si="38"/>
        <v/>
      </c>
    </row>
    <row r="464" spans="2:22" s="3038" customFormat="1" ht="12.75">
      <c r="B464" s="3072"/>
      <c r="C464" s="3072"/>
      <c r="D464" s="3072"/>
      <c r="E464" s="3075"/>
      <c r="F464" s="3075"/>
      <c r="G464" s="3075"/>
      <c r="H464" s="3075"/>
      <c r="I464" s="3075"/>
      <c r="J464" s="3075"/>
      <c r="K464" s="3075"/>
      <c r="L464" s="3075"/>
      <c r="M464" s="3075"/>
      <c r="N464" s="3070"/>
      <c r="O464" s="3071" t="str">
        <f t="shared" si="35"/>
        <v/>
      </c>
      <c r="P464" s="3071"/>
      <c r="Q464" s="3071"/>
      <c r="R464" s="3071" t="str">
        <f t="shared" si="36"/>
        <v/>
      </c>
      <c r="S464" s="3071"/>
      <c r="T464" s="3071"/>
      <c r="U464" s="3071" t="str">
        <f t="shared" si="37"/>
        <v/>
      </c>
      <c r="V464" s="3071" t="str">
        <f t="shared" si="38"/>
        <v/>
      </c>
    </row>
    <row r="465" spans="2:22" s="3038" customFormat="1" ht="12.75">
      <c r="B465" s="3072"/>
      <c r="C465" s="3072"/>
      <c r="D465" s="3072"/>
      <c r="E465" s="3075"/>
      <c r="F465" s="3075"/>
      <c r="G465" s="3075"/>
      <c r="H465" s="3075"/>
      <c r="I465" s="3075"/>
      <c r="J465" s="3075"/>
      <c r="K465" s="3075"/>
      <c r="L465" s="3075"/>
      <c r="M465" s="3075"/>
      <c r="N465" s="3070"/>
      <c r="O465" s="3071" t="str">
        <f t="shared" si="35"/>
        <v/>
      </c>
      <c r="P465" s="3071"/>
      <c r="Q465" s="3071"/>
      <c r="R465" s="3071" t="str">
        <f t="shared" si="36"/>
        <v/>
      </c>
      <c r="S465" s="3071"/>
      <c r="T465" s="3071"/>
      <c r="U465" s="3071" t="str">
        <f t="shared" si="37"/>
        <v/>
      </c>
      <c r="V465" s="3071" t="str">
        <f t="shared" si="38"/>
        <v/>
      </c>
    </row>
    <row r="466" spans="2:22" s="3038" customFormat="1" ht="12.75">
      <c r="B466" s="3072"/>
      <c r="C466" s="3072"/>
      <c r="D466" s="3072"/>
      <c r="E466" s="3075"/>
      <c r="F466" s="3075"/>
      <c r="G466" s="3075"/>
      <c r="H466" s="3075"/>
      <c r="I466" s="3075"/>
      <c r="J466" s="3075"/>
      <c r="K466" s="3075"/>
      <c r="L466" s="3075"/>
      <c r="M466" s="3075"/>
      <c r="N466" s="3070"/>
      <c r="O466" s="3071" t="str">
        <f t="shared" si="35"/>
        <v/>
      </c>
      <c r="P466" s="3071"/>
      <c r="Q466" s="3071"/>
      <c r="R466" s="3071" t="str">
        <f t="shared" si="36"/>
        <v/>
      </c>
      <c r="S466" s="3071"/>
      <c r="T466" s="3071"/>
      <c r="U466" s="3071" t="str">
        <f t="shared" si="37"/>
        <v/>
      </c>
      <c r="V466" s="3071" t="str">
        <f t="shared" si="38"/>
        <v/>
      </c>
    </row>
    <row r="467" spans="2:22" s="3038" customFormat="1" ht="12.75">
      <c r="B467" s="3072"/>
      <c r="C467" s="3072"/>
      <c r="D467" s="3072"/>
      <c r="E467" s="3075"/>
      <c r="F467" s="3075"/>
      <c r="G467" s="3075"/>
      <c r="H467" s="3075"/>
      <c r="I467" s="3075"/>
      <c r="J467" s="3075"/>
      <c r="K467" s="3075"/>
      <c r="L467" s="3075"/>
      <c r="M467" s="3075"/>
      <c r="N467" s="3070"/>
      <c r="O467" s="3071" t="str">
        <f t="shared" si="35"/>
        <v/>
      </c>
      <c r="P467" s="3071"/>
      <c r="Q467" s="3071"/>
      <c r="R467" s="3071" t="str">
        <f t="shared" si="36"/>
        <v/>
      </c>
      <c r="S467" s="3071"/>
      <c r="T467" s="3071"/>
      <c r="U467" s="3071" t="str">
        <f t="shared" si="37"/>
        <v/>
      </c>
      <c r="V467" s="3071" t="str">
        <f t="shared" si="38"/>
        <v/>
      </c>
    </row>
    <row r="468" spans="2:22" s="3038" customFormat="1" ht="12.75">
      <c r="B468" s="3072"/>
      <c r="C468" s="3072"/>
      <c r="D468" s="3072"/>
      <c r="E468" s="3075"/>
      <c r="F468" s="3075"/>
      <c r="G468" s="3075"/>
      <c r="H468" s="3075"/>
      <c r="I468" s="3075"/>
      <c r="J468" s="3075"/>
      <c r="K468" s="3075"/>
      <c r="L468" s="3075"/>
      <c r="M468" s="3075"/>
      <c r="N468" s="3070"/>
      <c r="O468" s="3071" t="str">
        <f t="shared" si="35"/>
        <v/>
      </c>
      <c r="P468" s="3071"/>
      <c r="Q468" s="3071"/>
      <c r="R468" s="3071" t="str">
        <f t="shared" si="36"/>
        <v/>
      </c>
      <c r="S468" s="3071"/>
      <c r="T468" s="3071"/>
      <c r="U468" s="3071" t="str">
        <f t="shared" si="37"/>
        <v/>
      </c>
      <c r="V468" s="3071" t="str">
        <f t="shared" si="38"/>
        <v/>
      </c>
    </row>
    <row r="469" spans="2:22" s="3038" customFormat="1" ht="12.75">
      <c r="B469" s="3072"/>
      <c r="C469" s="3072"/>
      <c r="D469" s="3072"/>
      <c r="E469" s="3075"/>
      <c r="F469" s="3075"/>
      <c r="G469" s="3075"/>
      <c r="H469" s="3075"/>
      <c r="I469" s="3075"/>
      <c r="J469" s="3075"/>
      <c r="K469" s="3075"/>
      <c r="L469" s="3075"/>
      <c r="M469" s="3075"/>
      <c r="N469" s="3070"/>
      <c r="O469" s="3071" t="str">
        <f t="shared" si="35"/>
        <v/>
      </c>
      <c r="P469" s="3071"/>
      <c r="Q469" s="3071"/>
      <c r="R469" s="3071" t="str">
        <f t="shared" si="36"/>
        <v/>
      </c>
      <c r="S469" s="3071"/>
      <c r="T469" s="3071"/>
      <c r="U469" s="3071" t="str">
        <f t="shared" si="37"/>
        <v/>
      </c>
      <c r="V469" s="3071" t="str">
        <f t="shared" si="38"/>
        <v/>
      </c>
    </row>
    <row r="470" spans="2:22" s="3038" customFormat="1" ht="12.75">
      <c r="B470" s="3072"/>
      <c r="C470" s="3072"/>
      <c r="D470" s="3072"/>
      <c r="E470" s="3075"/>
      <c r="F470" s="3075"/>
      <c r="G470" s="3075"/>
      <c r="H470" s="3075"/>
      <c r="I470" s="3075"/>
      <c r="J470" s="3075"/>
      <c r="K470" s="3075"/>
      <c r="L470" s="3075"/>
      <c r="M470" s="3075"/>
      <c r="N470" s="3070"/>
      <c r="O470" s="3071" t="str">
        <f t="shared" si="35"/>
        <v/>
      </c>
      <c r="P470" s="3071"/>
      <c r="Q470" s="3071"/>
      <c r="R470" s="3071" t="str">
        <f t="shared" si="36"/>
        <v/>
      </c>
      <c r="S470" s="3071"/>
      <c r="T470" s="3071"/>
      <c r="U470" s="3071" t="str">
        <f t="shared" si="37"/>
        <v/>
      </c>
      <c r="V470" s="3071" t="str">
        <f t="shared" si="38"/>
        <v/>
      </c>
    </row>
    <row r="471" spans="2:22" s="3038" customFormat="1" ht="12.75">
      <c r="B471" s="3072"/>
      <c r="C471" s="3072"/>
      <c r="D471" s="3072"/>
      <c r="E471" s="3075"/>
      <c r="F471" s="3075"/>
      <c r="G471" s="3075"/>
      <c r="H471" s="3075"/>
      <c r="I471" s="3075"/>
      <c r="J471" s="3075"/>
      <c r="K471" s="3075"/>
      <c r="L471" s="3075"/>
      <c r="M471" s="3075"/>
      <c r="N471" s="3070"/>
      <c r="O471" s="3071" t="str">
        <f t="shared" si="35"/>
        <v/>
      </c>
      <c r="P471" s="3071"/>
      <c r="Q471" s="3071"/>
      <c r="R471" s="3071" t="str">
        <f t="shared" si="36"/>
        <v/>
      </c>
      <c r="S471" s="3071"/>
      <c r="T471" s="3071"/>
      <c r="U471" s="3071" t="str">
        <f t="shared" si="37"/>
        <v/>
      </c>
      <c r="V471" s="3071" t="str">
        <f t="shared" si="38"/>
        <v/>
      </c>
    </row>
    <row r="472" spans="2:22" s="3038" customFormat="1" ht="12.75">
      <c r="B472" s="3072"/>
      <c r="C472" s="3072"/>
      <c r="D472" s="3072"/>
      <c r="E472" s="3075"/>
      <c r="F472" s="3075"/>
      <c r="G472" s="3075"/>
      <c r="H472" s="3075"/>
      <c r="I472" s="3075"/>
      <c r="J472" s="3075"/>
      <c r="K472" s="3075"/>
      <c r="L472" s="3075"/>
      <c r="M472" s="3075"/>
      <c r="N472" s="3070"/>
      <c r="O472" s="3071" t="str">
        <f t="shared" si="35"/>
        <v/>
      </c>
      <c r="P472" s="3071"/>
      <c r="Q472" s="3071"/>
      <c r="R472" s="3071" t="str">
        <f t="shared" si="36"/>
        <v/>
      </c>
      <c r="S472" s="3071"/>
      <c r="T472" s="3071"/>
      <c r="U472" s="3071" t="str">
        <f t="shared" si="37"/>
        <v/>
      </c>
      <c r="V472" s="3071" t="str">
        <f t="shared" si="38"/>
        <v/>
      </c>
    </row>
    <row r="473" spans="2:22" s="3038" customFormat="1" ht="12.75">
      <c r="B473" s="3072"/>
      <c r="C473" s="3072"/>
      <c r="D473" s="3072"/>
      <c r="E473" s="3075"/>
      <c r="F473" s="3075"/>
      <c r="G473" s="3075"/>
      <c r="H473" s="3075"/>
      <c r="I473" s="3075"/>
      <c r="J473" s="3075"/>
      <c r="K473" s="3075"/>
      <c r="L473" s="3075"/>
      <c r="M473" s="3075"/>
      <c r="N473" s="3070"/>
      <c r="O473" s="3071" t="str">
        <f t="shared" si="35"/>
        <v/>
      </c>
      <c r="P473" s="3071"/>
      <c r="Q473" s="3071"/>
      <c r="R473" s="3071" t="str">
        <f t="shared" si="36"/>
        <v/>
      </c>
      <c r="S473" s="3071"/>
      <c r="T473" s="3071"/>
      <c r="U473" s="3071" t="str">
        <f t="shared" si="37"/>
        <v/>
      </c>
      <c r="V473" s="3071" t="str">
        <f t="shared" si="38"/>
        <v/>
      </c>
    </row>
    <row r="474" spans="2:22" s="3038" customFormat="1" ht="12.75">
      <c r="B474" s="3072"/>
      <c r="C474" s="3072"/>
      <c r="D474" s="3072"/>
      <c r="E474" s="3075"/>
      <c r="F474" s="3075"/>
      <c r="G474" s="3075"/>
      <c r="H474" s="3075"/>
      <c r="I474" s="3075"/>
      <c r="J474" s="3075"/>
      <c r="K474" s="3075"/>
      <c r="L474" s="3075"/>
      <c r="M474" s="3075"/>
      <c r="N474" s="3070"/>
      <c r="O474" s="3071" t="str">
        <f t="shared" si="35"/>
        <v/>
      </c>
      <c r="P474" s="3071"/>
      <c r="Q474" s="3071"/>
      <c r="R474" s="3071" t="str">
        <f t="shared" si="36"/>
        <v/>
      </c>
      <c r="S474" s="3071"/>
      <c r="T474" s="3071"/>
      <c r="U474" s="3071" t="str">
        <f t="shared" si="37"/>
        <v/>
      </c>
      <c r="V474" s="3071" t="str">
        <f t="shared" si="38"/>
        <v/>
      </c>
    </row>
    <row r="475" spans="2:22" s="3038" customFormat="1" ht="12.75">
      <c r="B475" s="3072"/>
      <c r="C475" s="3072"/>
      <c r="D475" s="3072"/>
      <c r="E475" s="3075"/>
      <c r="F475" s="3075"/>
      <c r="G475" s="3075"/>
      <c r="H475" s="3075"/>
      <c r="I475" s="3075"/>
      <c r="J475" s="3075"/>
      <c r="K475" s="3075"/>
      <c r="L475" s="3075"/>
      <c r="M475" s="3075"/>
      <c r="N475" s="3070"/>
      <c r="O475" s="3071" t="str">
        <f t="shared" si="35"/>
        <v/>
      </c>
      <c r="P475" s="3071"/>
      <c r="Q475" s="3071"/>
      <c r="R475" s="3071" t="str">
        <f t="shared" si="36"/>
        <v/>
      </c>
      <c r="S475" s="3071"/>
      <c r="T475" s="3071"/>
      <c r="U475" s="3071" t="str">
        <f t="shared" si="37"/>
        <v/>
      </c>
      <c r="V475" s="3071" t="str">
        <f t="shared" si="38"/>
        <v/>
      </c>
    </row>
    <row r="476" spans="2:22" s="3038" customFormat="1" ht="12.75">
      <c r="B476" s="3072"/>
      <c r="C476" s="3072"/>
      <c r="D476" s="3072"/>
      <c r="E476" s="3075"/>
      <c r="F476" s="3075"/>
      <c r="G476" s="3075"/>
      <c r="H476" s="3075"/>
      <c r="I476" s="3075"/>
      <c r="J476" s="3075"/>
      <c r="K476" s="3075"/>
      <c r="L476" s="3075"/>
      <c r="M476" s="3075"/>
      <c r="N476" s="3070"/>
      <c r="O476" s="3071" t="str">
        <f t="shared" si="35"/>
        <v/>
      </c>
      <c r="P476" s="3071"/>
      <c r="Q476" s="3071"/>
      <c r="R476" s="3071" t="str">
        <f t="shared" si="36"/>
        <v/>
      </c>
      <c r="S476" s="3071"/>
      <c r="T476" s="3071"/>
      <c r="U476" s="3071" t="str">
        <f t="shared" si="37"/>
        <v/>
      </c>
      <c r="V476" s="3071" t="str">
        <f t="shared" si="38"/>
        <v/>
      </c>
    </row>
    <row r="477" spans="2:22" s="3038" customFormat="1" ht="12.75">
      <c r="B477" s="3072"/>
      <c r="C477" s="3072"/>
      <c r="D477" s="3072"/>
      <c r="E477" s="3075"/>
      <c r="F477" s="3075"/>
      <c r="G477" s="3075"/>
      <c r="H477" s="3075"/>
      <c r="I477" s="3075"/>
      <c r="J477" s="3075"/>
      <c r="K477" s="3075"/>
      <c r="L477" s="3075"/>
      <c r="M477" s="3075"/>
      <c r="N477" s="3070"/>
      <c r="O477" s="3071" t="str">
        <f t="shared" si="35"/>
        <v/>
      </c>
      <c r="P477" s="3071"/>
      <c r="Q477" s="3071"/>
      <c r="R477" s="3071" t="str">
        <f t="shared" si="36"/>
        <v/>
      </c>
      <c r="S477" s="3071"/>
      <c r="T477" s="3071"/>
      <c r="U477" s="3071" t="str">
        <f t="shared" si="37"/>
        <v/>
      </c>
      <c r="V477" s="3071" t="str">
        <f t="shared" si="38"/>
        <v/>
      </c>
    </row>
    <row r="478" spans="2:22" s="3077" customFormat="1" ht="12.75">
      <c r="B478" s="3072"/>
      <c r="C478" s="3072"/>
      <c r="D478" s="3072"/>
      <c r="E478" s="3075"/>
      <c r="F478" s="3075"/>
      <c r="G478" s="3075"/>
      <c r="H478" s="3075"/>
      <c r="I478" s="3075"/>
      <c r="J478" s="3075"/>
      <c r="K478" s="3075"/>
      <c r="L478" s="3075"/>
      <c r="M478" s="3075"/>
      <c r="N478" s="3070"/>
      <c r="O478" s="3071" t="str">
        <f t="shared" si="35"/>
        <v/>
      </c>
      <c r="P478" s="3071"/>
      <c r="Q478" s="3071"/>
      <c r="R478" s="3071" t="str">
        <f t="shared" si="36"/>
        <v/>
      </c>
      <c r="S478" s="3071"/>
      <c r="T478" s="3071"/>
      <c r="U478" s="3071" t="str">
        <f t="shared" si="37"/>
        <v/>
      </c>
      <c r="V478" s="3071" t="str">
        <f t="shared" si="38"/>
        <v/>
      </c>
    </row>
    <row r="479" spans="2:22" s="3077" customFormat="1" ht="12.75">
      <c r="B479" s="3072"/>
      <c r="C479" s="3072"/>
      <c r="D479" s="3072"/>
      <c r="E479" s="3075"/>
      <c r="F479" s="3075"/>
      <c r="G479" s="3075"/>
      <c r="H479" s="3075"/>
      <c r="I479" s="3075"/>
      <c r="J479" s="3075"/>
      <c r="K479" s="3075"/>
      <c r="L479" s="3075"/>
      <c r="M479" s="3075"/>
      <c r="N479" s="3070"/>
      <c r="O479" s="3071" t="str">
        <f t="shared" si="35"/>
        <v/>
      </c>
      <c r="P479" s="3071"/>
      <c r="Q479" s="3071"/>
      <c r="R479" s="3071" t="str">
        <f t="shared" si="36"/>
        <v/>
      </c>
      <c r="S479" s="3071"/>
      <c r="T479" s="3071"/>
      <c r="U479" s="3071" t="str">
        <f t="shared" si="37"/>
        <v/>
      </c>
      <c r="V479" s="3071" t="str">
        <f t="shared" si="38"/>
        <v/>
      </c>
    </row>
    <row r="480" spans="2:22" s="3077" customFormat="1" ht="12.75">
      <c r="B480" s="3072"/>
      <c r="C480" s="3072"/>
      <c r="D480" s="3072"/>
      <c r="E480" s="3075"/>
      <c r="F480" s="3075"/>
      <c r="G480" s="3075"/>
      <c r="H480" s="3075"/>
      <c r="I480" s="3075"/>
      <c r="J480" s="3075"/>
      <c r="K480" s="3075"/>
      <c r="L480" s="3075"/>
      <c r="M480" s="3075"/>
      <c r="N480" s="3070"/>
      <c r="O480" s="3071" t="str">
        <f t="shared" si="35"/>
        <v/>
      </c>
      <c r="P480" s="3071"/>
      <c r="Q480" s="3071"/>
      <c r="R480" s="3071" t="str">
        <f t="shared" si="36"/>
        <v/>
      </c>
      <c r="S480" s="3071"/>
      <c r="T480" s="3071"/>
      <c r="U480" s="3071" t="str">
        <f t="shared" si="37"/>
        <v/>
      </c>
      <c r="V480" s="3071" t="str">
        <f t="shared" si="38"/>
        <v/>
      </c>
    </row>
    <row r="481" spans="2:22" s="3077" customFormat="1" ht="12.75">
      <c r="B481" s="3072"/>
      <c r="C481" s="3072"/>
      <c r="D481" s="3072"/>
      <c r="E481" s="3075"/>
      <c r="F481" s="3075"/>
      <c r="G481" s="3075"/>
      <c r="H481" s="3075"/>
      <c r="I481" s="3075"/>
      <c r="J481" s="3075"/>
      <c r="K481" s="3075"/>
      <c r="L481" s="3075"/>
      <c r="M481" s="3075"/>
      <c r="N481" s="3070"/>
      <c r="O481" s="3071" t="str">
        <f t="shared" si="35"/>
        <v/>
      </c>
      <c r="P481" s="3071"/>
      <c r="Q481" s="3071"/>
      <c r="R481" s="3071" t="str">
        <f t="shared" si="36"/>
        <v/>
      </c>
      <c r="S481" s="3071"/>
      <c r="T481" s="3071"/>
      <c r="U481" s="3071" t="str">
        <f t="shared" si="37"/>
        <v/>
      </c>
      <c r="V481" s="3071" t="str">
        <f t="shared" si="38"/>
        <v/>
      </c>
    </row>
    <row r="482" spans="2:22" s="3077" customFormat="1" ht="12.75">
      <c r="B482" s="3072"/>
      <c r="C482" s="3072"/>
      <c r="D482" s="3072"/>
      <c r="E482" s="3075"/>
      <c r="F482" s="3075"/>
      <c r="G482" s="3075"/>
      <c r="H482" s="3075"/>
      <c r="I482" s="3075"/>
      <c r="J482" s="3075"/>
      <c r="K482" s="3075"/>
      <c r="L482" s="3075"/>
      <c r="M482" s="3075"/>
      <c r="N482" s="3070"/>
      <c r="O482" s="3071" t="str">
        <f t="shared" si="35"/>
        <v/>
      </c>
      <c r="P482" s="3071"/>
      <c r="Q482" s="3071"/>
      <c r="R482" s="3071" t="str">
        <f t="shared" si="36"/>
        <v/>
      </c>
      <c r="S482" s="3071"/>
      <c r="T482" s="3071"/>
      <c r="U482" s="3071" t="str">
        <f t="shared" si="37"/>
        <v/>
      </c>
      <c r="V482" s="3071" t="str">
        <f t="shared" si="38"/>
        <v/>
      </c>
    </row>
    <row r="483" spans="2:22" s="3077" customFormat="1" ht="12.75">
      <c r="B483" s="3072"/>
      <c r="C483" s="3072"/>
      <c r="D483" s="3072"/>
      <c r="E483" s="3069"/>
      <c r="F483" s="3069"/>
      <c r="G483" s="3069"/>
      <c r="H483" s="3070"/>
      <c r="I483" s="3069"/>
      <c r="J483" s="3069"/>
      <c r="K483" s="3069"/>
      <c r="L483" s="3069"/>
      <c r="M483" s="3069"/>
      <c r="N483" s="3070"/>
      <c r="O483" s="3071" t="str">
        <f t="shared" si="35"/>
        <v/>
      </c>
      <c r="P483" s="3071"/>
      <c r="Q483" s="3071"/>
      <c r="R483" s="3071" t="str">
        <f t="shared" si="36"/>
        <v/>
      </c>
      <c r="S483" s="3071"/>
      <c r="T483" s="3071"/>
      <c r="U483" s="3071" t="str">
        <f t="shared" si="37"/>
        <v/>
      </c>
      <c r="V483" s="3071" t="str">
        <f t="shared" si="38"/>
        <v/>
      </c>
    </row>
    <row r="484" spans="2:22" s="3077" customFormat="1" ht="12.75">
      <c r="B484" s="3072"/>
      <c r="C484" s="3072"/>
      <c r="D484" s="3072"/>
      <c r="E484" s="3069"/>
      <c r="F484" s="3069"/>
      <c r="G484" s="3069"/>
      <c r="H484" s="3070"/>
      <c r="I484" s="3069"/>
      <c r="J484" s="3069"/>
      <c r="K484" s="3069"/>
      <c r="L484" s="3069"/>
      <c r="M484" s="3069"/>
      <c r="N484" s="3070"/>
      <c r="O484" s="3071" t="str">
        <f t="shared" si="35"/>
        <v/>
      </c>
      <c r="P484" s="3071"/>
      <c r="Q484" s="3071"/>
      <c r="R484" s="3071" t="str">
        <f t="shared" si="36"/>
        <v/>
      </c>
      <c r="S484" s="3071"/>
      <c r="T484" s="3071"/>
      <c r="U484" s="3071" t="str">
        <f t="shared" si="37"/>
        <v/>
      </c>
      <c r="V484" s="3071" t="str">
        <f t="shared" si="38"/>
        <v/>
      </c>
    </row>
    <row r="485" spans="2:22" s="3077" customFormat="1" ht="12.75">
      <c r="B485" s="3072"/>
      <c r="C485" s="3072"/>
      <c r="D485" s="3072"/>
      <c r="E485" s="3069"/>
      <c r="F485" s="3069"/>
      <c r="G485" s="3069"/>
      <c r="H485" s="3070"/>
      <c r="I485" s="3069"/>
      <c r="J485" s="3069"/>
      <c r="K485" s="3069"/>
      <c r="L485" s="3069"/>
      <c r="M485" s="3069"/>
      <c r="N485" s="3070"/>
      <c r="O485" s="3071" t="str">
        <f t="shared" si="35"/>
        <v/>
      </c>
      <c r="P485" s="3071"/>
      <c r="Q485" s="3071"/>
      <c r="R485" s="3071" t="str">
        <f t="shared" si="36"/>
        <v/>
      </c>
      <c r="S485" s="3071"/>
      <c r="T485" s="3071"/>
      <c r="U485" s="3071" t="str">
        <f t="shared" si="37"/>
        <v/>
      </c>
      <c r="V485" s="3071" t="str">
        <f t="shared" si="38"/>
        <v/>
      </c>
    </row>
    <row r="486" spans="2:22" s="3077" customFormat="1" ht="12.75">
      <c r="B486" s="3072"/>
      <c r="C486" s="3072"/>
      <c r="D486" s="3072"/>
      <c r="E486" s="3069"/>
      <c r="F486" s="3069"/>
      <c r="G486" s="3069"/>
      <c r="H486" s="3070"/>
      <c r="I486" s="3069"/>
      <c r="J486" s="3069"/>
      <c r="K486" s="3069"/>
      <c r="L486" s="3069"/>
      <c r="M486" s="3069"/>
      <c r="N486" s="3070"/>
      <c r="O486" s="3071" t="str">
        <f t="shared" si="35"/>
        <v/>
      </c>
      <c r="P486" s="3071"/>
      <c r="Q486" s="3071"/>
      <c r="R486" s="3071" t="str">
        <f t="shared" si="36"/>
        <v/>
      </c>
      <c r="S486" s="3071"/>
      <c r="T486" s="3071"/>
      <c r="U486" s="3071" t="str">
        <f t="shared" si="37"/>
        <v/>
      </c>
      <c r="V486" s="3071" t="str">
        <f t="shared" si="38"/>
        <v/>
      </c>
    </row>
    <row r="487" spans="2:22" s="3077" customFormat="1" ht="12.75">
      <c r="B487" s="3072"/>
      <c r="C487" s="3072"/>
      <c r="D487" s="3072"/>
      <c r="E487" s="3069"/>
      <c r="F487" s="3069"/>
      <c r="G487" s="3069"/>
      <c r="H487" s="3070"/>
      <c r="I487" s="3069"/>
      <c r="J487" s="3069"/>
      <c r="K487" s="3069"/>
      <c r="L487" s="3069"/>
      <c r="M487" s="3069"/>
      <c r="N487" s="3070"/>
      <c r="O487" s="3071" t="str">
        <f t="shared" si="35"/>
        <v/>
      </c>
      <c r="P487" s="3071"/>
      <c r="Q487" s="3071"/>
      <c r="R487" s="3071" t="str">
        <f t="shared" si="36"/>
        <v/>
      </c>
      <c r="S487" s="3071"/>
      <c r="T487" s="3071"/>
      <c r="U487" s="3071" t="str">
        <f t="shared" si="37"/>
        <v/>
      </c>
      <c r="V487" s="3071" t="str">
        <f t="shared" si="38"/>
        <v/>
      </c>
    </row>
    <row r="488" spans="2:22" s="3077" customFormat="1" ht="12.75">
      <c r="B488" s="3072"/>
      <c r="C488" s="3072"/>
      <c r="D488" s="3072"/>
      <c r="E488" s="3069"/>
      <c r="F488" s="3069"/>
      <c r="G488" s="3069"/>
      <c r="H488" s="3070"/>
      <c r="I488" s="3069"/>
      <c r="J488" s="3069"/>
      <c r="K488" s="3069"/>
      <c r="L488" s="3069"/>
      <c r="M488" s="3069"/>
      <c r="N488" s="3070"/>
      <c r="O488" s="3071" t="str">
        <f t="shared" si="35"/>
        <v/>
      </c>
      <c r="P488" s="3071"/>
      <c r="Q488" s="3071"/>
      <c r="R488" s="3071" t="str">
        <f t="shared" si="36"/>
        <v/>
      </c>
      <c r="S488" s="3071"/>
      <c r="T488" s="3071"/>
      <c r="U488" s="3071" t="str">
        <f t="shared" si="37"/>
        <v/>
      </c>
      <c r="V488" s="3071" t="str">
        <f t="shared" si="38"/>
        <v/>
      </c>
    </row>
    <row r="489" spans="2:22" s="3077" customFormat="1" ht="12.75">
      <c r="B489" s="3072"/>
      <c r="C489" s="3072"/>
      <c r="D489" s="3072"/>
      <c r="E489" s="3069"/>
      <c r="F489" s="3069"/>
      <c r="G489" s="3069"/>
      <c r="H489" s="3070"/>
      <c r="I489" s="3069"/>
      <c r="J489" s="3069"/>
      <c r="K489" s="3069"/>
      <c r="L489" s="3069"/>
      <c r="M489" s="3069"/>
      <c r="N489" s="3070"/>
      <c r="O489" s="3071" t="str">
        <f t="shared" si="35"/>
        <v/>
      </c>
      <c r="P489" s="3071"/>
      <c r="Q489" s="3071"/>
      <c r="R489" s="3071" t="str">
        <f t="shared" si="36"/>
        <v/>
      </c>
      <c r="S489" s="3071"/>
      <c r="T489" s="3071"/>
      <c r="U489" s="3071" t="str">
        <f t="shared" si="37"/>
        <v/>
      </c>
      <c r="V489" s="3071" t="str">
        <f t="shared" si="38"/>
        <v/>
      </c>
    </row>
    <row r="490" spans="2:22" s="3077" customFormat="1" ht="12.75">
      <c r="B490" s="3072"/>
      <c r="C490" s="3072"/>
      <c r="D490" s="3072"/>
      <c r="E490" s="3069"/>
      <c r="F490" s="3069"/>
      <c r="G490" s="3069"/>
      <c r="H490" s="3070"/>
      <c r="I490" s="3069"/>
      <c r="J490" s="3069"/>
      <c r="K490" s="3069"/>
      <c r="L490" s="3069"/>
      <c r="M490" s="3069"/>
      <c r="N490" s="3070"/>
      <c r="O490" s="3071" t="str">
        <f t="shared" si="35"/>
        <v/>
      </c>
      <c r="P490" s="3071"/>
      <c r="Q490" s="3071"/>
      <c r="R490" s="3071" t="str">
        <f t="shared" si="36"/>
        <v/>
      </c>
      <c r="S490" s="3071"/>
      <c r="T490" s="3071"/>
      <c r="U490" s="3071" t="str">
        <f t="shared" si="37"/>
        <v/>
      </c>
      <c r="V490" s="3071" t="str">
        <f t="shared" si="38"/>
        <v/>
      </c>
    </row>
    <row r="491" spans="2:22" s="3077" customFormat="1" ht="12.75">
      <c r="B491" s="3072"/>
      <c r="C491" s="3072"/>
      <c r="D491" s="3072"/>
      <c r="E491" s="3069"/>
      <c r="F491" s="3069"/>
      <c r="G491" s="3069"/>
      <c r="H491" s="3070"/>
      <c r="I491" s="3069"/>
      <c r="J491" s="3069"/>
      <c r="K491" s="3069"/>
      <c r="L491" s="3069"/>
      <c r="M491" s="3069"/>
      <c r="N491" s="3070"/>
      <c r="O491" s="3071" t="str">
        <f t="shared" si="35"/>
        <v/>
      </c>
      <c r="P491" s="3071"/>
      <c r="Q491" s="3071"/>
      <c r="R491" s="3071" t="str">
        <f t="shared" si="36"/>
        <v/>
      </c>
      <c r="S491" s="3071"/>
      <c r="T491" s="3071"/>
      <c r="U491" s="3071" t="str">
        <f t="shared" si="37"/>
        <v/>
      </c>
      <c r="V491" s="3071" t="str">
        <f t="shared" si="38"/>
        <v/>
      </c>
    </row>
    <row r="492" spans="2:22" s="3077" customFormat="1" ht="12.75">
      <c r="B492" s="3072"/>
      <c r="C492" s="3072"/>
      <c r="D492" s="3072"/>
      <c r="E492" s="3069"/>
      <c r="F492" s="3069"/>
      <c r="G492" s="3069"/>
      <c r="H492" s="3070"/>
      <c r="I492" s="3069"/>
      <c r="J492" s="3069"/>
      <c r="K492" s="3069"/>
      <c r="L492" s="3069"/>
      <c r="M492" s="3069"/>
      <c r="N492" s="3070"/>
      <c r="O492" s="3071" t="str">
        <f t="shared" si="35"/>
        <v/>
      </c>
      <c r="P492" s="3071"/>
      <c r="Q492" s="3071"/>
      <c r="R492" s="3071" t="str">
        <f t="shared" si="36"/>
        <v/>
      </c>
      <c r="S492" s="3071"/>
      <c r="T492" s="3071"/>
      <c r="U492" s="3071" t="str">
        <f t="shared" si="37"/>
        <v/>
      </c>
      <c r="V492" s="3071" t="str">
        <f t="shared" si="38"/>
        <v/>
      </c>
    </row>
    <row r="493" spans="2:22" s="3077" customFormat="1" ht="12.75">
      <c r="B493" s="3072"/>
      <c r="C493" s="3072"/>
      <c r="D493" s="3072"/>
      <c r="E493" s="3069"/>
      <c r="F493" s="3069"/>
      <c r="G493" s="3069"/>
      <c r="H493" s="3070"/>
      <c r="I493" s="3069"/>
      <c r="J493" s="3069"/>
      <c r="K493" s="3069"/>
      <c r="L493" s="3069"/>
      <c r="M493" s="3069"/>
      <c r="N493" s="3070"/>
      <c r="O493" s="3071" t="str">
        <f t="shared" si="35"/>
        <v/>
      </c>
      <c r="P493" s="3071"/>
      <c r="Q493" s="3071"/>
      <c r="R493" s="3071" t="str">
        <f t="shared" si="36"/>
        <v/>
      </c>
      <c r="S493" s="3071"/>
      <c r="T493" s="3071"/>
      <c r="U493" s="3071" t="str">
        <f t="shared" si="37"/>
        <v/>
      </c>
      <c r="V493" s="3071" t="str">
        <f t="shared" si="38"/>
        <v/>
      </c>
    </row>
    <row r="494" spans="2:22" s="3077" customFormat="1" ht="12.75">
      <c r="B494" s="3072"/>
      <c r="C494" s="3072"/>
      <c r="D494" s="3072"/>
      <c r="E494" s="3069"/>
      <c r="F494" s="3069"/>
      <c r="G494" s="3069"/>
      <c r="H494" s="3070"/>
      <c r="I494" s="3069"/>
      <c r="J494" s="3069"/>
      <c r="K494" s="3069"/>
      <c r="L494" s="3069"/>
      <c r="M494" s="3069"/>
      <c r="N494" s="3070"/>
      <c r="O494" s="3071" t="str">
        <f t="shared" si="35"/>
        <v/>
      </c>
      <c r="P494" s="3071"/>
      <c r="Q494" s="3071"/>
      <c r="R494" s="3071" t="str">
        <f t="shared" si="36"/>
        <v/>
      </c>
      <c r="S494" s="3071"/>
      <c r="T494" s="3071"/>
      <c r="U494" s="3071" t="str">
        <f t="shared" si="37"/>
        <v/>
      </c>
      <c r="V494" s="3071" t="str">
        <f t="shared" si="38"/>
        <v/>
      </c>
    </row>
    <row r="495" spans="2:22" s="3077" customFormat="1" ht="12.75">
      <c r="B495" s="3072"/>
      <c r="C495" s="3072"/>
      <c r="D495" s="3072"/>
      <c r="E495" s="3069"/>
      <c r="F495" s="3069"/>
      <c r="G495" s="3069"/>
      <c r="H495" s="3070"/>
      <c r="I495" s="3069"/>
      <c r="J495" s="3069"/>
      <c r="K495" s="3069"/>
      <c r="L495" s="3069"/>
      <c r="M495" s="3069"/>
      <c r="N495" s="3070"/>
      <c r="O495" s="3071" t="str">
        <f t="shared" si="35"/>
        <v/>
      </c>
      <c r="P495" s="3071"/>
      <c r="Q495" s="3071"/>
      <c r="R495" s="3071" t="str">
        <f t="shared" si="36"/>
        <v/>
      </c>
      <c r="S495" s="3071"/>
      <c r="T495" s="3071"/>
      <c r="U495" s="3071" t="str">
        <f t="shared" si="37"/>
        <v/>
      </c>
      <c r="V495" s="3071" t="str">
        <f t="shared" si="38"/>
        <v/>
      </c>
    </row>
    <row r="496" spans="2:22" s="3077" customFormat="1" ht="12.75">
      <c r="B496" s="3072"/>
      <c r="C496" s="3072"/>
      <c r="D496" s="3072"/>
      <c r="E496" s="3069"/>
      <c r="F496" s="3069"/>
      <c r="G496" s="3069"/>
      <c r="H496" s="3070"/>
      <c r="I496" s="3069"/>
      <c r="J496" s="3069"/>
      <c r="K496" s="3069"/>
      <c r="L496" s="3069"/>
      <c r="M496" s="3069"/>
      <c r="N496" s="3070"/>
      <c r="O496" s="3071" t="str">
        <f>IF(N496="","",IF(N496&lt;=0.5,"Low",IF(N496&lt;=1.5,"Medium",IF(N496&gt;1.5,"High",""))))</f>
        <v/>
      </c>
      <c r="P496" s="3071"/>
      <c r="Q496" s="3071"/>
      <c r="R496" s="3071" t="str">
        <f>IF(OR(P496="Very high",Q496="Very high"),"Very high",IF(OR(P496="High",Q496="High"),"High",IF(OR(P496="Medium",Q496="Medium"),"Medium",IF(OR(P496="Low",Q496="Low"),"Low",""))))</f>
        <v/>
      </c>
      <c r="S496" s="3071"/>
      <c r="T496" s="3071"/>
      <c r="U496" s="3071" t="str">
        <f t="shared" si="37"/>
        <v/>
      </c>
      <c r="V496" s="3071" t="str">
        <f>IF(R496="Very high", "Very high", IF(OR(O496="High",R496="High",U496="High"),"High",IF(OR(O496="Medium",R496="Medium",U496="Medium"),"Medium",IF(OR(O496="Low",R496="Low",U496="Low"),"Low",""))))</f>
        <v/>
      </c>
    </row>
    <row r="497" spans="2:22" s="3077" customFormat="1" ht="12.75">
      <c r="B497" s="3072"/>
      <c r="C497" s="3072"/>
      <c r="D497" s="3072"/>
      <c r="E497" s="3069"/>
      <c r="F497" s="3069"/>
      <c r="G497" s="3069"/>
      <c r="H497" s="3070"/>
      <c r="I497" s="3069"/>
      <c r="J497" s="3069"/>
      <c r="K497" s="3069"/>
      <c r="L497" s="3069"/>
      <c r="M497" s="3069"/>
      <c r="N497" s="3070"/>
      <c r="O497" s="3071" t="str">
        <f>IF(N497="","",IF(N497&lt;=0.5,"Low",IF(N497&lt;=1.5,"Medium",IF(N497&gt;1.5,"High",""))))</f>
        <v/>
      </c>
      <c r="P497" s="3071"/>
      <c r="Q497" s="3071"/>
      <c r="R497" s="3071" t="str">
        <f>IF(OR(P497="Very high",Q497="Very high"),"Very high",IF(OR(P497="High",Q497="High"),"High",IF(OR(P497="Medium",Q497="Medium"),"Medium",IF(OR(P497="Low",Q497="Low"),"Low",""))))</f>
        <v/>
      </c>
      <c r="S497" s="3071"/>
      <c r="T497" s="3071"/>
      <c r="U497" s="3071" t="str">
        <f t="shared" si="37"/>
        <v/>
      </c>
      <c r="V497" s="3071" t="str">
        <f>IF(R497="Very high", "Very high", IF(OR(O497="High",R497="High",U497="High"),"High",IF(OR(O497="Medium",R497="Medium",U497="Medium"),"Medium",IF(OR(O497="Low",R497="Low",U497="Low"),"Low",""))))</f>
        <v/>
      </c>
    </row>
    <row r="498" spans="2:22" s="3077" customFormat="1" ht="12.75">
      <c r="B498" s="3072"/>
      <c r="C498" s="3072"/>
      <c r="D498" s="3072"/>
      <c r="E498" s="3069"/>
      <c r="F498" s="3069"/>
      <c r="G498" s="3069"/>
      <c r="H498" s="3070"/>
      <c r="I498" s="3069"/>
      <c r="J498" s="3069"/>
      <c r="K498" s="3069"/>
      <c r="L498" s="3069"/>
      <c r="M498" s="3069"/>
      <c r="N498" s="3070"/>
      <c r="O498" s="3071" t="str">
        <f>IF(N498="","",IF(N498&lt;=0.5,"Low",IF(N498&lt;=1.5,"Medium",IF(N498&gt;1.5,"High",""))))</f>
        <v/>
      </c>
      <c r="P498" s="3071"/>
      <c r="Q498" s="3071"/>
      <c r="R498" s="3071" t="str">
        <f>IF(OR(P498="Very high",Q498="Very high"),"Very high",IF(OR(P498="High",Q498="High"),"High",IF(OR(P498="Medium",Q498="Medium"),"Medium",IF(OR(P498="Low",Q498="Low"),"Low",""))))</f>
        <v/>
      </c>
      <c r="S498" s="3071"/>
      <c r="T498" s="3071"/>
      <c r="U498" s="3071" t="str">
        <f t="shared" si="37"/>
        <v/>
      </c>
      <c r="V498" s="3071" t="str">
        <f>IF(R498="Very high", "Very high", IF(OR(O498="High",R498="High",U498="High"),"High",IF(OR(O498="Medium",R498="Medium",U498="Medium"),"Medium",IF(OR(O498="Low",R498="Low",U498="Low"),"Low",""))))</f>
        <v/>
      </c>
    </row>
    <row r="499" spans="2:22" s="3077" customFormat="1">
      <c r="P499" s="3078"/>
      <c r="Q499" s="3078"/>
      <c r="R499" s="3029"/>
      <c r="S499" s="3078"/>
      <c r="T499" s="3078"/>
      <c r="U499" s="3029"/>
      <c r="V499" s="3029"/>
    </row>
  </sheetData>
  <conditionalFormatting sqref="E470:M499 E12:G469 I12:M469">
    <cfRule type="cellIs" dxfId="10" priority="10" stopIfTrue="1" operator="equal">
      <formula>3</formula>
    </cfRule>
    <cfRule type="cellIs" dxfId="9" priority="11" stopIfTrue="1" operator="equal">
      <formula>2</formula>
    </cfRule>
    <cfRule type="cellIs" dxfId="8" priority="12" stopIfTrue="1" operator="equal">
      <formula>1</formula>
    </cfRule>
  </conditionalFormatting>
  <conditionalFormatting sqref="E470:M499 E12:G469 I12:M469">
    <cfRule type="notContainsBlanks" dxfId="7" priority="9" stopIfTrue="1">
      <formula>LEN(TRIM(E12))&gt;0</formula>
    </cfRule>
  </conditionalFormatting>
  <conditionalFormatting sqref="N464:N466 N470:O499 R470:R499 U470:V499">
    <cfRule type="containsBlanks" priority="5" stopIfTrue="1">
      <formula>LEN(TRIM(N464))=0</formula>
    </cfRule>
    <cfRule type="cellIs" dxfId="6" priority="6" stopIfTrue="1" operator="greaterThan">
      <formula>1.5</formula>
    </cfRule>
    <cfRule type="cellIs" dxfId="5" priority="7" stopIfTrue="1" operator="greaterThan">
      <formula>0.5</formula>
    </cfRule>
    <cfRule type="cellIs" dxfId="4" priority="8" stopIfTrue="1" operator="lessThanOrEqual">
      <formula>0.5</formula>
    </cfRule>
  </conditionalFormatting>
  <conditionalFormatting sqref="O12:V499">
    <cfRule type="cellIs" dxfId="3" priority="1" stopIfTrue="1" operator="equal">
      <formula>"Low"</formula>
    </cfRule>
    <cfRule type="cellIs" dxfId="2" priority="2" stopIfTrue="1" operator="equal">
      <formula>"Medium"</formula>
    </cfRule>
    <cfRule type="cellIs" dxfId="1" priority="3" stopIfTrue="1" operator="equal">
      <formula>"High"</formula>
    </cfRule>
    <cfRule type="cellIs" dxfId="0" priority="4" stopIfTrue="1" operator="equal">
      <formula>"Very High"</formula>
    </cfRule>
  </conditionalFormatting>
  <dataValidations count="6">
    <dataValidation type="list" allowBlank="1" showInputMessage="1" showErrorMessage="1" sqref="F29:F498 F12:F27">
      <formula1>"1,2,3"</formula1>
    </dataValidation>
    <dataValidation type="list" allowBlank="1" showInputMessage="1" showErrorMessage="1" sqref="E12:E498 F28:G28">
      <formula1>"0,1,2,3"</formula1>
    </dataValidation>
    <dataValidation type="list" allowBlank="1" showInputMessage="1" showErrorMessage="1" sqref="E499:G3080">
      <formula1>"400kV,275kV,132kV"</formula1>
    </dataValidation>
    <dataValidation type="list" allowBlank="1" showInputMessage="1" showErrorMessage="1" sqref="C499:C3080">
      <formula1>"Transformer,Circuit breaker,Cable,Overhead line"</formula1>
    </dataValidation>
    <dataValidation type="list" allowBlank="1" showInputMessage="1" showErrorMessage="1" sqref="S12:T498">
      <formula1>"Low,Medium,High"</formula1>
    </dataValidation>
    <dataValidation type="list" allowBlank="1" showInputMessage="1" showErrorMessage="1" sqref="P12:Q498">
      <formula1>"Low,Medium,High,Very high"</formula1>
    </dataValidation>
  </dataValidations>
  <pageMargins left="0.70866141732283472" right="0.70866141732283472" top="0.74803149606299213" bottom="0.74803149606299213" header="0.31496062992125984" footer="0.31496062992125984"/>
  <pageSetup paperSize="8" scale="10" fitToHeight="3" orientation="landscape" r:id="rId1"/>
</worksheet>
</file>

<file path=xl/worksheets/sheet12.xml><?xml version="1.0" encoding="utf-8"?>
<worksheet xmlns="http://schemas.openxmlformats.org/spreadsheetml/2006/main" xmlns:r="http://schemas.openxmlformats.org/officeDocument/2006/relationships">
  <sheetPr>
    <tabColor theme="5" tint="0.59999389629810485"/>
  </sheetPr>
  <dimension ref="A1:HI415"/>
  <sheetViews>
    <sheetView topLeftCell="A184" zoomScale="80" zoomScaleNormal="80" workbookViewId="0">
      <selection activeCell="A180" sqref="A180:XFD180"/>
    </sheetView>
  </sheetViews>
  <sheetFormatPr defaultRowHeight="12.75" outlineLevelCol="1"/>
  <cols>
    <col min="1" max="1" width="1.625" style="559" customWidth="1"/>
    <col min="2" max="2" width="4.5" style="559" customWidth="1"/>
    <col min="3" max="3" width="1.375" style="559" customWidth="1"/>
    <col min="4" max="4" width="5.625" style="559" customWidth="1"/>
    <col min="5" max="5" width="12.75" style="559" customWidth="1"/>
    <col min="6" max="6" width="6.5" style="559" customWidth="1"/>
    <col min="7" max="7" width="3.125" style="559" customWidth="1"/>
    <col min="8" max="8" width="1.5" style="559" customWidth="1"/>
    <col min="9" max="9" width="11" style="560" bestFit="1" customWidth="1"/>
    <col min="10" max="10" width="8.875" style="559" customWidth="1"/>
    <col min="11" max="11" width="12.5" style="559" customWidth="1"/>
    <col min="12" max="12" width="2.125" style="559" customWidth="1"/>
    <col min="13" max="13" width="9.375" style="559" customWidth="1"/>
    <col min="14" max="14" width="9.125" style="559" customWidth="1" outlineLevel="1"/>
    <col min="15" max="15" width="9" style="559" outlineLevel="1"/>
    <col min="16" max="16" width="9.25" style="559" customWidth="1"/>
    <col min="17" max="17" width="10.875" style="559" customWidth="1"/>
    <col min="18" max="18" width="9.375" style="559" customWidth="1"/>
    <col min="19" max="19" width="9.875" style="559" customWidth="1"/>
    <col min="20" max="16384" width="9" style="559"/>
  </cols>
  <sheetData>
    <row r="1" spans="1:217" s="105" customFormat="1" ht="24.75">
      <c r="A1" s="109" t="str">
        <f>'[3]1.5 Net Debt 1'!A1</f>
        <v>Finance</v>
      </c>
      <c r="I1" s="640"/>
    </row>
    <row r="2" spans="1:217" s="105" customFormat="1" ht="24.75">
      <c r="A2" s="108" t="str">
        <f>'[3]1.5 Net Debt 1'!A2</f>
        <v xml:space="preserve">National Grid Electricity Transmission </v>
      </c>
      <c r="I2" s="640"/>
    </row>
    <row r="3" spans="1:217" s="105" customFormat="1" ht="25.5" thickBot="1">
      <c r="A3" s="107" t="s">
        <v>250</v>
      </c>
      <c r="B3" s="106"/>
      <c r="C3" s="106"/>
      <c r="D3" s="106"/>
      <c r="E3" s="106"/>
      <c r="F3" s="106"/>
      <c r="G3" s="106"/>
      <c r="H3" s="106"/>
      <c r="I3" s="639"/>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row>
    <row r="4" spans="1:217" ht="12.75" customHeight="1">
      <c r="A4" s="638"/>
      <c r="B4" s="565"/>
      <c r="C4" s="565"/>
      <c r="D4" s="565"/>
      <c r="E4" s="565"/>
      <c r="F4" s="565"/>
      <c r="G4" s="565"/>
      <c r="H4" s="565"/>
      <c r="I4" s="637"/>
      <c r="J4" s="565"/>
      <c r="K4" s="565"/>
      <c r="L4" s="565"/>
      <c r="M4" s="565"/>
      <c r="N4" s="565"/>
    </row>
    <row r="5" spans="1:217" s="631" customFormat="1" ht="24.75">
      <c r="A5" s="3682"/>
      <c r="B5" s="3682"/>
      <c r="C5" s="3682"/>
      <c r="D5" s="636"/>
      <c r="I5" s="633"/>
      <c r="M5" s="632"/>
    </row>
    <row r="6" spans="1:217" s="631" customFormat="1" ht="12.75" customHeight="1">
      <c r="A6" s="635"/>
      <c r="B6" s="634"/>
      <c r="I6" s="633"/>
      <c r="M6" s="632"/>
    </row>
    <row r="7" spans="1:217">
      <c r="C7" s="3599"/>
      <c r="D7" s="3598" t="s">
        <v>797</v>
      </c>
      <c r="E7" s="3598"/>
      <c r="F7" s="3598"/>
      <c r="G7" s="3598"/>
      <c r="H7" s="3598"/>
      <c r="I7" s="3598"/>
      <c r="J7" s="3598"/>
      <c r="K7" s="3597"/>
      <c r="L7" s="3596"/>
      <c r="M7" s="3595">
        <v>0.24</v>
      </c>
      <c r="N7" s="3595">
        <v>0.23</v>
      </c>
      <c r="O7" s="3595">
        <v>0.22</v>
      </c>
      <c r="P7" s="3595">
        <v>0.22</v>
      </c>
      <c r="Q7" s="3595">
        <f t="shared" ref="Q7:V7" si="0">P7</f>
        <v>0.22</v>
      </c>
      <c r="R7" s="3595">
        <f t="shared" si="0"/>
        <v>0.22</v>
      </c>
      <c r="S7" s="3595">
        <f t="shared" si="0"/>
        <v>0.22</v>
      </c>
      <c r="T7" s="3595">
        <f t="shared" si="0"/>
        <v>0.22</v>
      </c>
      <c r="U7" s="3595">
        <f t="shared" si="0"/>
        <v>0.22</v>
      </c>
      <c r="V7" s="3595">
        <f t="shared" si="0"/>
        <v>0.22</v>
      </c>
    </row>
    <row r="8" spans="1:217" ht="15" customHeight="1">
      <c r="C8" s="584"/>
      <c r="D8" s="576" t="s">
        <v>796</v>
      </c>
      <c r="E8" s="565"/>
      <c r="F8" s="565"/>
      <c r="G8" s="565"/>
      <c r="H8" s="565"/>
      <c r="I8" s="565"/>
      <c r="J8" s="565"/>
      <c r="K8" s="565"/>
      <c r="L8" s="3594"/>
      <c r="M8" s="3582"/>
      <c r="N8" s="3582"/>
      <c r="O8" s="3582"/>
      <c r="P8" s="3582"/>
      <c r="Q8" s="3582"/>
      <c r="R8" s="3582"/>
      <c r="S8" s="3582"/>
      <c r="T8" s="3582"/>
      <c r="U8" s="3582"/>
      <c r="V8" s="3582"/>
    </row>
    <row r="9" spans="1:217">
      <c r="C9" s="605"/>
      <c r="D9" s="565"/>
      <c r="E9" s="565"/>
      <c r="F9" s="565"/>
      <c r="G9" s="565"/>
      <c r="H9" s="565"/>
      <c r="I9" s="565"/>
      <c r="J9" s="565"/>
      <c r="K9" s="565"/>
      <c r="L9" s="584"/>
      <c r="M9" s="630" t="s">
        <v>745</v>
      </c>
      <c r="N9" s="630" t="s">
        <v>745</v>
      </c>
      <c r="O9" s="630" t="s">
        <v>745</v>
      </c>
      <c r="P9" s="630" t="s">
        <v>745</v>
      </c>
      <c r="Q9" s="630" t="s">
        <v>745</v>
      </c>
      <c r="R9" s="630" t="s">
        <v>745</v>
      </c>
      <c r="S9" s="630" t="s">
        <v>745</v>
      </c>
      <c r="T9" s="630" t="s">
        <v>745</v>
      </c>
      <c r="U9" s="630" t="s">
        <v>745</v>
      </c>
      <c r="V9" s="630" t="s">
        <v>745</v>
      </c>
    </row>
    <row r="10" spans="1:217">
      <c r="C10" s="584"/>
      <c r="D10" s="565"/>
      <c r="E10" s="565"/>
      <c r="F10" s="565"/>
      <c r="G10" s="565"/>
      <c r="H10" s="565"/>
      <c r="I10" s="565"/>
      <c r="J10" s="565"/>
      <c r="K10" s="565"/>
      <c r="L10" s="584"/>
      <c r="M10" s="577">
        <v>2012</v>
      </c>
      <c r="N10" s="577">
        <f t="shared" ref="N10:V10" si="1">SUM(M10+1)</f>
        <v>2013</v>
      </c>
      <c r="O10" s="577">
        <f t="shared" si="1"/>
        <v>2014</v>
      </c>
      <c r="P10" s="577">
        <f t="shared" si="1"/>
        <v>2015</v>
      </c>
      <c r="Q10" s="577">
        <f t="shared" si="1"/>
        <v>2016</v>
      </c>
      <c r="R10" s="577">
        <f t="shared" si="1"/>
        <v>2017</v>
      </c>
      <c r="S10" s="577">
        <f t="shared" si="1"/>
        <v>2018</v>
      </c>
      <c r="T10" s="577">
        <f t="shared" si="1"/>
        <v>2019</v>
      </c>
      <c r="U10" s="577">
        <f t="shared" si="1"/>
        <v>2020</v>
      </c>
      <c r="V10" s="577">
        <f t="shared" si="1"/>
        <v>2021</v>
      </c>
    </row>
    <row r="11" spans="1:217">
      <c r="C11" s="584"/>
      <c r="D11" s="565"/>
      <c r="E11" s="565"/>
      <c r="F11" s="565"/>
      <c r="G11" s="565"/>
      <c r="H11" s="565"/>
      <c r="I11" s="565"/>
      <c r="J11" s="565"/>
      <c r="K11" s="565"/>
      <c r="L11" s="584"/>
      <c r="M11" s="629" t="s">
        <v>20</v>
      </c>
      <c r="N11" s="629" t="s">
        <v>20</v>
      </c>
      <c r="O11" s="629" t="s">
        <v>20</v>
      </c>
      <c r="P11" s="629" t="s">
        <v>20</v>
      </c>
      <c r="Q11" s="629" t="s">
        <v>20</v>
      </c>
      <c r="R11" s="629" t="s">
        <v>20</v>
      </c>
      <c r="S11" s="629" t="s">
        <v>20</v>
      </c>
      <c r="T11" s="629" t="s">
        <v>20</v>
      </c>
      <c r="U11" s="629" t="s">
        <v>20</v>
      </c>
      <c r="V11" s="629" t="s">
        <v>20</v>
      </c>
    </row>
    <row r="12" spans="1:217">
      <c r="C12" s="584"/>
      <c r="D12" s="565"/>
      <c r="E12" s="565"/>
      <c r="F12" s="565"/>
      <c r="G12" s="565"/>
      <c r="H12" s="565"/>
      <c r="I12" s="565"/>
      <c r="J12" s="565"/>
      <c r="K12" s="565"/>
      <c r="L12" s="584"/>
      <c r="M12" s="565"/>
      <c r="N12" s="565"/>
      <c r="O12" s="565"/>
      <c r="P12" s="565"/>
      <c r="Q12" s="565"/>
      <c r="R12" s="565"/>
      <c r="S12" s="565"/>
      <c r="T12" s="565"/>
      <c r="U12" s="565"/>
      <c r="V12" s="565"/>
    </row>
    <row r="13" spans="1:217" ht="14.25">
      <c r="C13" s="609" t="s">
        <v>795</v>
      </c>
      <c r="D13" s="628"/>
      <c r="E13" s="627"/>
      <c r="F13" s="565"/>
      <c r="G13" s="565"/>
      <c r="H13" s="565"/>
      <c r="I13" s="565"/>
      <c r="J13" s="565"/>
      <c r="K13" s="565"/>
      <c r="L13" s="584"/>
      <c r="M13" s="3586"/>
      <c r="N13" s="3586"/>
      <c r="O13" s="3586"/>
      <c r="P13" s="3586"/>
      <c r="Q13" s="3586"/>
      <c r="R13" s="3586"/>
      <c r="S13" s="3586"/>
      <c r="T13" s="3586"/>
      <c r="U13" s="3586"/>
      <c r="V13" s="3586"/>
    </row>
    <row r="14" spans="1:217" ht="14.25">
      <c r="C14" s="609"/>
      <c r="D14" s="614"/>
      <c r="E14" s="607"/>
      <c r="F14" s="565"/>
      <c r="G14" s="565"/>
      <c r="H14" s="565"/>
      <c r="I14" s="565"/>
      <c r="J14" s="565"/>
      <c r="K14" s="565"/>
      <c r="L14" s="584"/>
      <c r="M14" s="565"/>
      <c r="N14" s="565"/>
      <c r="O14" s="565"/>
      <c r="P14" s="565"/>
      <c r="Q14" s="565"/>
      <c r="R14" s="565"/>
      <c r="S14" s="565"/>
      <c r="T14" s="565"/>
      <c r="U14" s="565"/>
      <c r="V14" s="565"/>
    </row>
    <row r="15" spans="1:217">
      <c r="C15" s="616" t="s">
        <v>794</v>
      </c>
      <c r="D15" s="614"/>
      <c r="E15" s="617"/>
      <c r="F15" s="565"/>
      <c r="G15" s="565"/>
      <c r="H15" s="565"/>
      <c r="I15" s="565"/>
      <c r="J15" s="565"/>
      <c r="K15" s="565"/>
      <c r="L15" s="584"/>
      <c r="M15" s="565"/>
      <c r="N15" s="565"/>
      <c r="O15" s="565"/>
      <c r="P15" s="565"/>
      <c r="Q15" s="565"/>
      <c r="R15" s="565"/>
      <c r="S15" s="565"/>
      <c r="T15" s="565"/>
      <c r="U15" s="565"/>
      <c r="V15" s="565"/>
    </row>
    <row r="16" spans="1:217" ht="14.25">
      <c r="C16" s="609"/>
      <c r="D16" s="626" t="s">
        <v>793</v>
      </c>
      <c r="E16" s="623"/>
      <c r="F16" s="565"/>
      <c r="G16" s="565"/>
      <c r="H16" s="565"/>
      <c r="I16" s="565"/>
      <c r="J16" s="565"/>
      <c r="K16" s="565"/>
      <c r="L16" s="584"/>
      <c r="M16" s="3586"/>
      <c r="N16" s="3586"/>
      <c r="O16" s="3586"/>
      <c r="P16" s="3586"/>
      <c r="Q16" s="3586"/>
      <c r="R16" s="3586"/>
      <c r="S16" s="3586"/>
      <c r="T16" s="3586"/>
      <c r="U16" s="3586"/>
      <c r="V16" s="3586"/>
    </row>
    <row r="17" spans="3:22" ht="14.25">
      <c r="C17" s="609"/>
      <c r="D17" s="608" t="s">
        <v>792</v>
      </c>
      <c r="E17" s="623"/>
      <c r="F17" s="565"/>
      <c r="G17" s="565"/>
      <c r="H17" s="565"/>
      <c r="I17" s="565"/>
      <c r="J17" s="565"/>
      <c r="K17" s="565"/>
      <c r="L17" s="584"/>
      <c r="M17" s="3586"/>
      <c r="N17" s="3586"/>
      <c r="O17" s="3586"/>
      <c r="P17" s="3586"/>
      <c r="Q17" s="3586"/>
      <c r="R17" s="3586"/>
      <c r="S17" s="3586"/>
      <c r="T17" s="3586"/>
      <c r="U17" s="3586"/>
      <c r="V17" s="3586"/>
    </row>
    <row r="18" spans="3:22">
      <c r="C18" s="625"/>
      <c r="D18" s="622" t="s">
        <v>791</v>
      </c>
      <c r="E18" s="622"/>
      <c r="F18" s="565"/>
      <c r="G18" s="565"/>
      <c r="H18" s="565"/>
      <c r="I18" s="565"/>
      <c r="J18" s="565"/>
      <c r="K18" s="565"/>
      <c r="L18" s="584"/>
      <c r="M18" s="3586"/>
      <c r="N18" s="3586"/>
      <c r="O18" s="3586"/>
      <c r="P18" s="3586"/>
      <c r="Q18" s="3586"/>
      <c r="R18" s="3586"/>
      <c r="S18" s="3586"/>
      <c r="T18" s="3586"/>
      <c r="U18" s="3586"/>
      <c r="V18" s="3586"/>
    </row>
    <row r="19" spans="3:22">
      <c r="C19" s="625"/>
      <c r="D19" s="622" t="s">
        <v>790</v>
      </c>
      <c r="E19" s="622"/>
      <c r="F19" s="565"/>
      <c r="G19" s="565"/>
      <c r="H19" s="565"/>
      <c r="I19" s="565"/>
      <c r="J19" s="565"/>
      <c r="K19" s="565"/>
      <c r="L19" s="584"/>
      <c r="M19" s="3586"/>
      <c r="N19" s="3586"/>
      <c r="O19" s="3586"/>
      <c r="P19" s="3586"/>
      <c r="Q19" s="3586"/>
      <c r="R19" s="3586"/>
      <c r="S19" s="3586"/>
      <c r="T19" s="3586"/>
      <c r="U19" s="3586"/>
      <c r="V19" s="3586"/>
    </row>
    <row r="20" spans="3:22">
      <c r="C20" s="625"/>
      <c r="D20" s="622" t="s">
        <v>789</v>
      </c>
      <c r="E20" s="622"/>
      <c r="F20" s="565"/>
      <c r="G20" s="565"/>
      <c r="H20" s="565"/>
      <c r="I20" s="565"/>
      <c r="J20" s="565"/>
      <c r="K20" s="565"/>
      <c r="L20" s="584"/>
      <c r="M20" s="3586"/>
      <c r="N20" s="3586"/>
      <c r="O20" s="3586"/>
      <c r="P20" s="3586"/>
      <c r="Q20" s="3586"/>
      <c r="R20" s="3586"/>
      <c r="S20" s="3586"/>
      <c r="T20" s="3586"/>
      <c r="U20" s="3586"/>
      <c r="V20" s="3586"/>
    </row>
    <row r="21" spans="3:22" ht="14.25">
      <c r="C21" s="609"/>
      <c r="D21" s="3593" t="s">
        <v>788</v>
      </c>
      <c r="E21" s="3592"/>
      <c r="F21" s="3588"/>
      <c r="G21" s="3588"/>
      <c r="H21" s="3588"/>
      <c r="I21" s="3588"/>
      <c r="J21" s="3587"/>
      <c r="K21" s="565"/>
      <c r="L21" s="584"/>
      <c r="M21" s="3586"/>
      <c r="N21" s="3586"/>
      <c r="O21" s="3586"/>
      <c r="P21" s="3586"/>
      <c r="Q21" s="3586"/>
      <c r="R21" s="3586"/>
      <c r="S21" s="3586"/>
      <c r="T21" s="3586"/>
      <c r="U21" s="3586"/>
      <c r="V21" s="3586"/>
    </row>
    <row r="22" spans="3:22" ht="14.25">
      <c r="C22" s="609"/>
      <c r="D22" s="613" t="s">
        <v>787</v>
      </c>
      <c r="E22" s="620"/>
      <c r="F22" s="297"/>
      <c r="G22" s="297"/>
      <c r="H22" s="297"/>
      <c r="I22" s="297"/>
      <c r="J22" s="603"/>
      <c r="K22" s="565"/>
      <c r="L22" s="584"/>
      <c r="M22" s="3586"/>
      <c r="N22" s="3586"/>
      <c r="O22" s="3586"/>
      <c r="P22" s="3586"/>
      <c r="Q22" s="3586"/>
      <c r="R22" s="3586"/>
      <c r="S22" s="3586"/>
      <c r="T22" s="3586"/>
      <c r="U22" s="3586"/>
      <c r="V22" s="3586"/>
    </row>
    <row r="23" spans="3:22" ht="14.25">
      <c r="C23" s="609"/>
      <c r="D23" s="613" t="s">
        <v>786</v>
      </c>
      <c r="E23" s="620"/>
      <c r="F23" s="297"/>
      <c r="G23" s="297"/>
      <c r="H23" s="297"/>
      <c r="I23" s="297"/>
      <c r="J23" s="603"/>
      <c r="K23" s="565"/>
      <c r="L23" s="584"/>
      <c r="M23" s="3586"/>
      <c r="N23" s="3586"/>
      <c r="O23" s="3586"/>
      <c r="P23" s="3586"/>
      <c r="Q23" s="3586"/>
      <c r="R23" s="3586"/>
      <c r="S23" s="3586"/>
      <c r="T23" s="3586"/>
      <c r="U23" s="3586"/>
      <c r="V23" s="3586"/>
    </row>
    <row r="24" spans="3:22" ht="14.25">
      <c r="C24" s="609"/>
      <c r="D24" s="613" t="s">
        <v>785</v>
      </c>
      <c r="E24" s="620"/>
      <c r="F24" s="297"/>
      <c r="G24" s="297"/>
      <c r="H24" s="297"/>
      <c r="I24" s="297"/>
      <c r="J24" s="603"/>
      <c r="K24" s="565"/>
      <c r="L24" s="584"/>
      <c r="M24" s="3586"/>
      <c r="N24" s="3586"/>
      <c r="O24" s="3586"/>
      <c r="P24" s="3586"/>
      <c r="Q24" s="3586"/>
      <c r="R24" s="3586"/>
      <c r="S24" s="3586"/>
      <c r="T24" s="3586"/>
      <c r="U24" s="3586"/>
      <c r="V24" s="3586"/>
    </row>
    <row r="25" spans="3:22" ht="14.25">
      <c r="C25" s="609"/>
      <c r="D25" s="613" t="s">
        <v>784</v>
      </c>
      <c r="E25" s="620"/>
      <c r="F25" s="297"/>
      <c r="G25" s="297"/>
      <c r="H25" s="297"/>
      <c r="I25" s="297"/>
      <c r="J25" s="603"/>
      <c r="K25" s="565"/>
      <c r="L25" s="584"/>
      <c r="M25" s="3586"/>
      <c r="N25" s="3586"/>
      <c r="O25" s="3586"/>
      <c r="P25" s="3586"/>
      <c r="Q25" s="3586"/>
      <c r="R25" s="3586"/>
      <c r="S25" s="3586"/>
      <c r="T25" s="3586"/>
      <c r="U25" s="3586"/>
      <c r="V25" s="3586"/>
    </row>
    <row r="26" spans="3:22" ht="14.25">
      <c r="C26" s="609"/>
      <c r="D26" s="611" t="s">
        <v>783</v>
      </c>
      <c r="E26" s="619"/>
      <c r="F26" s="601"/>
      <c r="G26" s="601"/>
      <c r="H26" s="601"/>
      <c r="I26" s="601"/>
      <c r="J26" s="600"/>
      <c r="K26" s="565"/>
      <c r="L26" s="584"/>
      <c r="M26" s="3586"/>
      <c r="N26" s="3586"/>
      <c r="O26" s="3586"/>
      <c r="P26" s="3586"/>
      <c r="Q26" s="3586"/>
      <c r="R26" s="3586"/>
      <c r="S26" s="3586"/>
      <c r="T26" s="3586"/>
      <c r="U26" s="3586"/>
      <c r="V26" s="3586"/>
    </row>
    <row r="27" spans="3:22" ht="14.25">
      <c r="C27" s="616"/>
      <c r="D27" s="608"/>
      <c r="E27" s="623"/>
      <c r="F27" s="565"/>
      <c r="G27" s="565"/>
      <c r="H27" s="565"/>
      <c r="I27" s="565"/>
      <c r="J27" s="565"/>
      <c r="K27" s="565"/>
      <c r="L27" s="584"/>
      <c r="M27" s="599"/>
      <c r="N27" s="599"/>
      <c r="O27" s="599"/>
      <c r="P27" s="599"/>
      <c r="Q27" s="599"/>
      <c r="R27" s="599"/>
      <c r="S27" s="599"/>
      <c r="T27" s="599"/>
      <c r="U27" s="599"/>
      <c r="V27" s="599"/>
    </row>
    <row r="28" spans="3:22">
      <c r="C28" s="609"/>
      <c r="D28" s="614"/>
      <c r="E28" s="617" t="s">
        <v>771</v>
      </c>
      <c r="F28" s="565"/>
      <c r="G28" s="565"/>
      <c r="H28" s="565"/>
      <c r="I28" s="565"/>
      <c r="J28" s="565"/>
      <c r="K28" s="565"/>
      <c r="L28" s="584"/>
      <c r="M28" s="598">
        <f t="shared" ref="M28:V28" si="2">SUM(M16:M27)</f>
        <v>0</v>
      </c>
      <c r="N28" s="598">
        <f t="shared" si="2"/>
        <v>0</v>
      </c>
      <c r="O28" s="598">
        <f t="shared" si="2"/>
        <v>0</v>
      </c>
      <c r="P28" s="598">
        <f t="shared" si="2"/>
        <v>0</v>
      </c>
      <c r="Q28" s="598">
        <f t="shared" si="2"/>
        <v>0</v>
      </c>
      <c r="R28" s="598">
        <f t="shared" si="2"/>
        <v>0</v>
      </c>
      <c r="S28" s="598">
        <f t="shared" si="2"/>
        <v>0</v>
      </c>
      <c r="T28" s="598">
        <f t="shared" si="2"/>
        <v>0</v>
      </c>
      <c r="U28" s="598">
        <f t="shared" si="2"/>
        <v>0</v>
      </c>
      <c r="V28" s="598">
        <f t="shared" si="2"/>
        <v>0</v>
      </c>
    </row>
    <row r="29" spans="3:22">
      <c r="C29" s="609"/>
      <c r="D29" s="614"/>
      <c r="E29" s="617"/>
      <c r="F29" s="565"/>
      <c r="G29" s="565"/>
      <c r="H29" s="565"/>
      <c r="I29" s="565"/>
      <c r="J29" s="565"/>
      <c r="K29" s="565"/>
      <c r="L29" s="584"/>
      <c r="M29" s="599"/>
      <c r="N29" s="599"/>
      <c r="O29" s="599"/>
      <c r="P29" s="599"/>
      <c r="Q29" s="599"/>
      <c r="R29" s="599"/>
      <c r="S29" s="599"/>
      <c r="T29" s="599"/>
      <c r="U29" s="599"/>
      <c r="V29" s="599"/>
    </row>
    <row r="30" spans="3:22" ht="14.25">
      <c r="C30" s="616" t="s">
        <v>782</v>
      </c>
      <c r="D30" s="617"/>
      <c r="E30" s="607"/>
      <c r="F30" s="565"/>
      <c r="G30" s="565"/>
      <c r="H30" s="565"/>
      <c r="I30" s="565"/>
      <c r="J30" s="565"/>
      <c r="K30" s="565"/>
      <c r="L30" s="584"/>
      <c r="M30" s="599"/>
      <c r="N30" s="599"/>
      <c r="O30" s="599"/>
      <c r="P30" s="599"/>
      <c r="Q30" s="599"/>
      <c r="R30" s="599"/>
      <c r="S30" s="599"/>
      <c r="T30" s="599"/>
      <c r="U30" s="599"/>
      <c r="V30" s="599"/>
    </row>
    <row r="31" spans="3:22" ht="14.25">
      <c r="C31" s="609"/>
      <c r="D31" s="608" t="s">
        <v>781</v>
      </c>
      <c r="E31" s="623"/>
      <c r="F31" s="565"/>
      <c r="G31" s="565"/>
      <c r="H31" s="565"/>
      <c r="I31" s="565"/>
      <c r="J31" s="565"/>
      <c r="K31" s="565"/>
      <c r="L31" s="584"/>
      <c r="M31" s="3586"/>
      <c r="N31" s="3586"/>
      <c r="O31" s="3586"/>
      <c r="P31" s="3586"/>
      <c r="Q31" s="3586"/>
      <c r="R31" s="3586"/>
      <c r="S31" s="3586"/>
      <c r="T31" s="3586"/>
      <c r="U31" s="3586"/>
      <c r="V31" s="3586"/>
    </row>
    <row r="32" spans="3:22" ht="14.25">
      <c r="C32" s="609"/>
      <c r="D32" s="624" t="s">
        <v>780</v>
      </c>
      <c r="E32" s="623"/>
      <c r="F32" s="565"/>
      <c r="G32" s="565"/>
      <c r="H32" s="565"/>
      <c r="I32" s="565"/>
      <c r="J32" s="565"/>
      <c r="K32" s="565"/>
      <c r="L32" s="584"/>
      <c r="M32" s="3586"/>
      <c r="N32" s="3586"/>
      <c r="O32" s="3586"/>
      <c r="P32" s="3586"/>
      <c r="Q32" s="3586"/>
      <c r="R32" s="3586"/>
      <c r="S32" s="3586"/>
      <c r="T32" s="3586"/>
      <c r="U32" s="3586"/>
      <c r="V32" s="3586"/>
    </row>
    <row r="33" spans="3:22" ht="14.25">
      <c r="C33" s="609"/>
      <c r="D33" s="624" t="s">
        <v>779</v>
      </c>
      <c r="E33" s="623"/>
      <c r="F33" s="565"/>
      <c r="G33" s="565"/>
      <c r="H33" s="565"/>
      <c r="I33" s="565"/>
      <c r="J33" s="565"/>
      <c r="K33" s="565"/>
      <c r="L33" s="584"/>
      <c r="M33" s="3586"/>
      <c r="N33" s="3586"/>
      <c r="O33" s="3586"/>
      <c r="P33" s="3586"/>
      <c r="Q33" s="3586"/>
      <c r="R33" s="3586"/>
      <c r="S33" s="3586"/>
      <c r="T33" s="3586"/>
      <c r="U33" s="3586"/>
      <c r="V33" s="3586"/>
    </row>
    <row r="34" spans="3:22" ht="14.25">
      <c r="C34" s="609"/>
      <c r="D34" s="624" t="s">
        <v>778</v>
      </c>
      <c r="E34" s="623"/>
      <c r="F34" s="565"/>
      <c r="G34" s="565"/>
      <c r="H34" s="565"/>
      <c r="I34" s="565"/>
      <c r="J34" s="565"/>
      <c r="K34" s="565"/>
      <c r="L34" s="584"/>
      <c r="M34" s="3586"/>
      <c r="N34" s="3586"/>
      <c r="O34" s="3586"/>
      <c r="P34" s="3586"/>
      <c r="Q34" s="3586"/>
      <c r="R34" s="3586"/>
      <c r="S34" s="3586"/>
      <c r="T34" s="3586"/>
      <c r="U34" s="3586"/>
      <c r="V34" s="3586"/>
    </row>
    <row r="35" spans="3:22" ht="14.25">
      <c r="C35" s="609"/>
      <c r="D35" s="608" t="s">
        <v>777</v>
      </c>
      <c r="E35" s="623"/>
      <c r="F35" s="565"/>
      <c r="G35" s="565"/>
      <c r="H35" s="565"/>
      <c r="I35" s="565"/>
      <c r="J35" s="565"/>
      <c r="K35" s="565"/>
      <c r="L35" s="584"/>
      <c r="M35" s="3586"/>
      <c r="N35" s="3586"/>
      <c r="O35" s="3586"/>
      <c r="P35" s="3586"/>
      <c r="Q35" s="3586"/>
      <c r="R35" s="3586"/>
      <c r="S35" s="3586"/>
      <c r="T35" s="3586"/>
      <c r="U35" s="3586"/>
      <c r="V35" s="3586"/>
    </row>
    <row r="36" spans="3:22" ht="14.25">
      <c r="C36" s="618"/>
      <c r="D36" s="622" t="s">
        <v>776</v>
      </c>
      <c r="E36" s="621"/>
      <c r="F36" s="565"/>
      <c r="G36" s="565"/>
      <c r="H36" s="565"/>
      <c r="I36" s="565"/>
      <c r="J36" s="565"/>
      <c r="K36" s="565"/>
      <c r="L36" s="584"/>
      <c r="M36" s="3586"/>
      <c r="N36" s="3586"/>
      <c r="O36" s="3586"/>
      <c r="P36" s="3586"/>
      <c r="Q36" s="3586"/>
      <c r="R36" s="3586"/>
      <c r="S36" s="3586"/>
      <c r="T36" s="3586"/>
      <c r="U36" s="3586"/>
      <c r="V36" s="3586"/>
    </row>
    <row r="37" spans="3:22" ht="14.25">
      <c r="C37" s="618"/>
      <c r="D37" s="622" t="s">
        <v>775</v>
      </c>
      <c r="E37" s="621"/>
      <c r="F37" s="565"/>
      <c r="G37" s="565"/>
      <c r="H37" s="565"/>
      <c r="I37" s="565"/>
      <c r="J37" s="565"/>
      <c r="K37" s="565"/>
      <c r="L37" s="584"/>
      <c r="M37" s="3586"/>
      <c r="N37" s="3586"/>
      <c r="O37" s="3586"/>
      <c r="P37" s="3586"/>
      <c r="Q37" s="3586"/>
      <c r="R37" s="3586"/>
      <c r="S37" s="3586"/>
      <c r="T37" s="3586"/>
      <c r="U37" s="3586"/>
      <c r="V37" s="3586"/>
    </row>
    <row r="38" spans="3:22" ht="14.25">
      <c r="C38" s="618"/>
      <c r="D38" s="3591" t="s">
        <v>774</v>
      </c>
      <c r="E38" s="3592"/>
      <c r="F38" s="3588"/>
      <c r="G38" s="3588"/>
      <c r="H38" s="3588"/>
      <c r="I38" s="3588"/>
      <c r="J38" s="3587"/>
      <c r="K38" s="565"/>
      <c r="L38" s="584"/>
      <c r="M38" s="3586"/>
      <c r="N38" s="3586"/>
      <c r="O38" s="3586"/>
      <c r="P38" s="3586"/>
      <c r="Q38" s="3586"/>
      <c r="R38" s="3586"/>
      <c r="S38" s="3586"/>
      <c r="T38" s="3586"/>
      <c r="U38" s="3586"/>
      <c r="V38" s="3586"/>
    </row>
    <row r="39" spans="3:22" ht="14.25">
      <c r="C39" s="618"/>
      <c r="D39" s="613" t="s">
        <v>773</v>
      </c>
      <c r="E39" s="620"/>
      <c r="F39" s="297"/>
      <c r="G39" s="297"/>
      <c r="H39" s="297"/>
      <c r="I39" s="297"/>
      <c r="J39" s="603"/>
      <c r="K39" s="565"/>
      <c r="L39" s="584"/>
      <c r="M39" s="3586"/>
      <c r="N39" s="3586"/>
      <c r="O39" s="3586"/>
      <c r="P39" s="3586"/>
      <c r="Q39" s="3586"/>
      <c r="R39" s="3586"/>
      <c r="S39" s="3586"/>
      <c r="T39" s="3586"/>
      <c r="U39" s="3586"/>
      <c r="V39" s="3586"/>
    </row>
    <row r="40" spans="3:22" ht="14.25">
      <c r="C40" s="618"/>
      <c r="D40" s="611" t="s">
        <v>772</v>
      </c>
      <c r="E40" s="619"/>
      <c r="F40" s="601"/>
      <c r="G40" s="601"/>
      <c r="H40" s="601"/>
      <c r="I40" s="601"/>
      <c r="J40" s="600"/>
      <c r="K40" s="565"/>
      <c r="L40" s="584"/>
      <c r="M40" s="3600"/>
      <c r="N40" s="3600"/>
      <c r="O40" s="3600"/>
      <c r="P40" s="3600"/>
      <c r="Q40" s="3600"/>
      <c r="R40" s="3600"/>
      <c r="S40" s="3600"/>
      <c r="T40" s="3600"/>
      <c r="U40" s="3600"/>
      <c r="V40" s="3600"/>
    </row>
    <row r="41" spans="3:22" ht="14.25">
      <c r="C41" s="618"/>
      <c r="D41" s="607"/>
      <c r="E41" s="607"/>
      <c r="F41" s="607"/>
      <c r="G41" s="607"/>
      <c r="H41" s="607"/>
      <c r="I41" s="607"/>
      <c r="J41" s="607"/>
      <c r="K41" s="565"/>
      <c r="L41" s="584"/>
      <c r="M41" s="599"/>
      <c r="N41" s="599"/>
      <c r="O41" s="599"/>
      <c r="P41" s="599"/>
      <c r="Q41" s="599"/>
      <c r="R41" s="599"/>
      <c r="S41" s="599"/>
      <c r="T41" s="599"/>
      <c r="U41" s="599"/>
      <c r="V41" s="599"/>
    </row>
    <row r="42" spans="3:22">
      <c r="C42" s="609"/>
      <c r="D42" s="614"/>
      <c r="E42" s="617" t="s">
        <v>771</v>
      </c>
      <c r="F42" s="565"/>
      <c r="G42" s="565"/>
      <c r="H42" s="565"/>
      <c r="I42" s="565"/>
      <c r="J42" s="565"/>
      <c r="K42" s="565"/>
      <c r="L42" s="584"/>
      <c r="M42" s="598">
        <f t="shared" ref="M42:V42" si="3">SUM(M31:M41)</f>
        <v>0</v>
      </c>
      <c r="N42" s="598">
        <f t="shared" si="3"/>
        <v>0</v>
      </c>
      <c r="O42" s="598">
        <f t="shared" si="3"/>
        <v>0</v>
      </c>
      <c r="P42" s="598">
        <f t="shared" si="3"/>
        <v>0</v>
      </c>
      <c r="Q42" s="598">
        <f t="shared" si="3"/>
        <v>0</v>
      </c>
      <c r="R42" s="598">
        <f t="shared" si="3"/>
        <v>0</v>
      </c>
      <c r="S42" s="598">
        <f t="shared" si="3"/>
        <v>0</v>
      </c>
      <c r="T42" s="598">
        <f t="shared" si="3"/>
        <v>0</v>
      </c>
      <c r="U42" s="598">
        <f t="shared" si="3"/>
        <v>0</v>
      </c>
      <c r="V42" s="598">
        <f t="shared" si="3"/>
        <v>0</v>
      </c>
    </row>
    <row r="43" spans="3:22">
      <c r="C43" s="609"/>
      <c r="D43" s="614"/>
      <c r="E43" s="617"/>
      <c r="F43" s="565"/>
      <c r="G43" s="565"/>
      <c r="H43" s="565"/>
      <c r="I43" s="565"/>
      <c r="J43" s="565"/>
      <c r="K43" s="565"/>
      <c r="L43" s="584"/>
      <c r="M43" s="599"/>
      <c r="N43" s="599"/>
      <c r="O43" s="599"/>
      <c r="P43" s="599"/>
      <c r="Q43" s="599"/>
      <c r="R43" s="599"/>
      <c r="S43" s="599"/>
      <c r="T43" s="599"/>
      <c r="U43" s="599"/>
      <c r="V43" s="599"/>
    </row>
    <row r="44" spans="3:22">
      <c r="C44" s="616" t="s">
        <v>770</v>
      </c>
      <c r="D44" s="614"/>
      <c r="E44" s="615"/>
      <c r="F44" s="565"/>
      <c r="G44" s="565"/>
      <c r="H44" s="565"/>
      <c r="I44" s="565"/>
      <c r="J44" s="565"/>
      <c r="K44" s="565"/>
      <c r="L44" s="584"/>
      <c r="M44" s="599"/>
      <c r="N44" s="599"/>
      <c r="O44" s="599"/>
      <c r="P44" s="599"/>
      <c r="Q44" s="599"/>
      <c r="R44" s="599"/>
      <c r="S44" s="599"/>
      <c r="T44" s="599"/>
      <c r="U44" s="599"/>
      <c r="V44" s="599"/>
    </row>
    <row r="45" spans="3:22" ht="14.25">
      <c r="C45" s="609"/>
      <c r="D45" s="614" t="s">
        <v>769</v>
      </c>
      <c r="E45" s="607"/>
      <c r="F45" s="565"/>
      <c r="G45" s="565"/>
      <c r="H45" s="565"/>
      <c r="I45" s="565"/>
      <c r="J45" s="565"/>
      <c r="K45" s="565"/>
      <c r="L45" s="584"/>
      <c r="M45" s="3586"/>
      <c r="N45" s="3586"/>
      <c r="O45" s="3586"/>
      <c r="P45" s="3586"/>
      <c r="Q45" s="3586"/>
      <c r="R45" s="3586"/>
      <c r="S45" s="3586"/>
      <c r="T45" s="3586"/>
      <c r="U45" s="3586"/>
      <c r="V45" s="3586"/>
    </row>
    <row r="46" spans="3:22" ht="14.25">
      <c r="C46" s="609"/>
      <c r="D46" s="614" t="s">
        <v>768</v>
      </c>
      <c r="E46" s="607"/>
      <c r="F46" s="565"/>
      <c r="G46" s="565"/>
      <c r="H46" s="565"/>
      <c r="I46" s="565"/>
      <c r="J46" s="565"/>
      <c r="K46" s="565"/>
      <c r="L46" s="584"/>
      <c r="M46" s="3586"/>
      <c r="N46" s="3586"/>
      <c r="O46" s="3586"/>
      <c r="P46" s="3586"/>
      <c r="Q46" s="3586"/>
      <c r="R46" s="3586"/>
      <c r="S46" s="3586"/>
      <c r="T46" s="3586"/>
      <c r="U46" s="3586"/>
      <c r="V46" s="3586"/>
    </row>
    <row r="47" spans="3:22" ht="14.25">
      <c r="C47" s="609"/>
      <c r="D47" s="614" t="s">
        <v>767</v>
      </c>
      <c r="E47" s="607"/>
      <c r="F47" s="565"/>
      <c r="G47" s="565"/>
      <c r="H47" s="565"/>
      <c r="I47" s="565"/>
      <c r="J47" s="565"/>
      <c r="K47" s="565"/>
      <c r="L47" s="584"/>
      <c r="M47" s="3586"/>
      <c r="N47" s="3586"/>
      <c r="O47" s="3586"/>
      <c r="P47" s="3586"/>
      <c r="Q47" s="3586"/>
      <c r="R47" s="3586"/>
      <c r="S47" s="3586"/>
      <c r="T47" s="3586"/>
      <c r="U47" s="3586"/>
      <c r="V47" s="3586"/>
    </row>
    <row r="48" spans="3:22" ht="14.25">
      <c r="C48" s="609"/>
      <c r="D48" s="614" t="s">
        <v>766</v>
      </c>
      <c r="E48" s="607"/>
      <c r="F48" s="565"/>
      <c r="G48" s="565"/>
      <c r="H48" s="565"/>
      <c r="I48" s="565"/>
      <c r="J48" s="565"/>
      <c r="K48" s="565"/>
      <c r="L48" s="584"/>
      <c r="M48" s="3586"/>
      <c r="N48" s="3586"/>
      <c r="O48" s="3586"/>
      <c r="P48" s="3586"/>
      <c r="Q48" s="3586"/>
      <c r="R48" s="3586"/>
      <c r="S48" s="3586"/>
      <c r="T48" s="3586"/>
      <c r="U48" s="3586"/>
      <c r="V48" s="3586"/>
    </row>
    <row r="49" spans="3:22" ht="14.25">
      <c r="C49" s="609"/>
      <c r="D49" s="614" t="s">
        <v>765</v>
      </c>
      <c r="E49" s="607"/>
      <c r="F49" s="565"/>
      <c r="G49" s="565"/>
      <c r="H49" s="565"/>
      <c r="I49" s="565"/>
      <c r="J49" s="565"/>
      <c r="K49" s="565"/>
      <c r="L49" s="584"/>
      <c r="M49" s="3586"/>
      <c r="N49" s="3586"/>
      <c r="O49" s="3586"/>
      <c r="P49" s="3586"/>
      <c r="Q49" s="3586"/>
      <c r="R49" s="3586"/>
      <c r="S49" s="3586"/>
      <c r="T49" s="3586"/>
      <c r="U49" s="3586"/>
      <c r="V49" s="3586"/>
    </row>
    <row r="50" spans="3:22" ht="14.25">
      <c r="C50" s="609"/>
      <c r="D50" s="614" t="s">
        <v>764</v>
      </c>
      <c r="E50" s="607"/>
      <c r="F50" s="565"/>
      <c r="G50" s="565"/>
      <c r="H50" s="565"/>
      <c r="I50" s="565"/>
      <c r="J50" s="565"/>
      <c r="K50" s="565"/>
      <c r="L50" s="584"/>
      <c r="M50" s="3586"/>
      <c r="N50" s="3586"/>
      <c r="O50" s="3586"/>
      <c r="P50" s="3586"/>
      <c r="Q50" s="3586"/>
      <c r="R50" s="3586"/>
      <c r="S50" s="3586"/>
      <c r="T50" s="3586"/>
      <c r="U50" s="3586"/>
      <c r="V50" s="3586"/>
    </row>
    <row r="51" spans="3:22" ht="14.25">
      <c r="C51" s="609"/>
      <c r="D51" s="3591" t="s">
        <v>763</v>
      </c>
      <c r="E51" s="3590"/>
      <c r="F51" s="3588"/>
      <c r="G51" s="3588"/>
      <c r="H51" s="3588"/>
      <c r="I51" s="3588"/>
      <c r="J51" s="3587"/>
      <c r="K51" s="565"/>
      <c r="L51" s="584"/>
      <c r="M51" s="3586"/>
      <c r="N51" s="3586"/>
      <c r="O51" s="3586"/>
      <c r="P51" s="3586"/>
      <c r="Q51" s="3586"/>
      <c r="R51" s="3586"/>
      <c r="S51" s="3586"/>
      <c r="T51" s="3586"/>
      <c r="U51" s="3586"/>
      <c r="V51" s="3586"/>
    </row>
    <row r="52" spans="3:22" ht="14.25">
      <c r="C52" s="609"/>
      <c r="D52" s="613" t="s">
        <v>763</v>
      </c>
      <c r="E52" s="612"/>
      <c r="F52" s="297"/>
      <c r="G52" s="297"/>
      <c r="H52" s="297"/>
      <c r="I52" s="297"/>
      <c r="J52" s="603"/>
      <c r="K52" s="565"/>
      <c r="L52" s="584"/>
      <c r="M52" s="3586"/>
      <c r="N52" s="3586"/>
      <c r="O52" s="3586"/>
      <c r="P52" s="3586"/>
      <c r="Q52" s="3586"/>
      <c r="R52" s="3586"/>
      <c r="S52" s="3586"/>
      <c r="T52" s="3586"/>
      <c r="U52" s="3586"/>
      <c r="V52" s="3586"/>
    </row>
    <row r="53" spans="3:22" ht="14.25">
      <c r="C53" s="609"/>
      <c r="D53" s="611" t="s">
        <v>763</v>
      </c>
      <c r="E53" s="610"/>
      <c r="F53" s="601"/>
      <c r="G53" s="601"/>
      <c r="H53" s="601"/>
      <c r="I53" s="601"/>
      <c r="J53" s="600"/>
      <c r="K53" s="565"/>
      <c r="L53" s="584"/>
      <c r="M53" s="3586"/>
      <c r="N53" s="3586"/>
      <c r="O53" s="3586"/>
      <c r="P53" s="3586"/>
      <c r="Q53" s="3586"/>
      <c r="R53" s="3586"/>
      <c r="S53" s="3586"/>
      <c r="T53" s="3586"/>
      <c r="U53" s="3586"/>
      <c r="V53" s="3586"/>
    </row>
    <row r="54" spans="3:22" ht="14.25">
      <c r="C54" s="609"/>
      <c r="D54" s="608"/>
      <c r="E54" s="607"/>
      <c r="F54" s="565"/>
      <c r="G54" s="565"/>
      <c r="H54" s="565"/>
      <c r="I54" s="565"/>
      <c r="J54" s="565"/>
      <c r="K54" s="565"/>
      <c r="L54" s="584"/>
      <c r="M54" s="599"/>
      <c r="N54" s="599"/>
      <c r="O54" s="599"/>
      <c r="P54" s="599"/>
      <c r="Q54" s="599"/>
      <c r="R54" s="599"/>
      <c r="S54" s="599"/>
      <c r="T54" s="599"/>
      <c r="U54" s="599"/>
      <c r="V54" s="599"/>
    </row>
    <row r="55" spans="3:22">
      <c r="C55" s="584"/>
      <c r="D55" s="565"/>
      <c r="E55" s="565"/>
      <c r="F55" s="565"/>
      <c r="G55" s="565"/>
      <c r="H55" s="565"/>
      <c r="I55" s="565"/>
      <c r="J55" s="565"/>
      <c r="K55" s="565"/>
      <c r="L55" s="584"/>
      <c r="M55" s="598">
        <f t="shared" ref="M55:V55" si="4">SUM(M45:M54)</f>
        <v>0</v>
      </c>
      <c r="N55" s="598">
        <f t="shared" si="4"/>
        <v>0</v>
      </c>
      <c r="O55" s="598">
        <f t="shared" si="4"/>
        <v>0</v>
      </c>
      <c r="P55" s="598">
        <f t="shared" si="4"/>
        <v>0</v>
      </c>
      <c r="Q55" s="598">
        <f t="shared" si="4"/>
        <v>0</v>
      </c>
      <c r="R55" s="598">
        <f t="shared" si="4"/>
        <v>0</v>
      </c>
      <c r="S55" s="598">
        <f t="shared" si="4"/>
        <v>0</v>
      </c>
      <c r="T55" s="598">
        <f t="shared" si="4"/>
        <v>0</v>
      </c>
      <c r="U55" s="598">
        <f t="shared" si="4"/>
        <v>0</v>
      </c>
      <c r="V55" s="598">
        <f t="shared" si="4"/>
        <v>0</v>
      </c>
    </row>
    <row r="56" spans="3:22">
      <c r="C56" s="584"/>
      <c r="D56" s="565"/>
      <c r="E56" s="565"/>
      <c r="F56" s="565"/>
      <c r="G56" s="565"/>
      <c r="H56" s="565"/>
      <c r="I56" s="565"/>
      <c r="J56" s="565"/>
      <c r="K56" s="565"/>
      <c r="L56" s="584"/>
      <c r="M56" s="599"/>
      <c r="N56" s="599"/>
      <c r="O56" s="599"/>
      <c r="P56" s="599"/>
      <c r="Q56" s="599"/>
      <c r="R56" s="599"/>
      <c r="S56" s="599"/>
      <c r="T56" s="599"/>
      <c r="U56" s="599"/>
      <c r="V56" s="599"/>
    </row>
    <row r="57" spans="3:22">
      <c r="C57" s="606" t="s">
        <v>762</v>
      </c>
      <c r="D57" s="565"/>
      <c r="E57" s="565"/>
      <c r="F57" s="565"/>
      <c r="G57" s="565"/>
      <c r="H57" s="565"/>
      <c r="I57" s="565"/>
      <c r="J57" s="565"/>
      <c r="K57" s="565"/>
      <c r="L57" s="584"/>
      <c r="M57" s="599"/>
      <c r="N57" s="599"/>
      <c r="O57" s="599"/>
      <c r="P57" s="599"/>
      <c r="Q57" s="599"/>
      <c r="R57" s="599"/>
      <c r="S57" s="599"/>
      <c r="T57" s="599"/>
      <c r="U57" s="599"/>
      <c r="V57" s="599"/>
    </row>
    <row r="58" spans="3:22">
      <c r="C58" s="605"/>
      <c r="D58" s="565"/>
      <c r="E58" s="565"/>
      <c r="F58" s="565"/>
      <c r="G58" s="565"/>
      <c r="H58" s="565"/>
      <c r="I58" s="565"/>
      <c r="J58" s="565"/>
      <c r="K58" s="565"/>
      <c r="L58" s="584"/>
      <c r="M58" s="599"/>
      <c r="N58" s="599"/>
      <c r="O58" s="599"/>
      <c r="P58" s="599"/>
      <c r="Q58" s="599"/>
      <c r="R58" s="599"/>
      <c r="S58" s="599"/>
      <c r="T58" s="599"/>
      <c r="U58" s="599"/>
      <c r="V58" s="599"/>
    </row>
    <row r="59" spans="3:22">
      <c r="C59" s="605"/>
      <c r="D59" s="3589" t="s">
        <v>761</v>
      </c>
      <c r="E59" s="3588"/>
      <c r="F59" s="3588"/>
      <c r="G59" s="3588"/>
      <c r="H59" s="3588"/>
      <c r="I59" s="3588"/>
      <c r="J59" s="3587"/>
      <c r="K59" s="565"/>
      <c r="L59" s="584"/>
      <c r="M59" s="3586"/>
      <c r="N59" s="3586"/>
      <c r="O59" s="3586"/>
      <c r="P59" s="3586"/>
      <c r="Q59" s="3586"/>
      <c r="R59" s="3586"/>
      <c r="S59" s="3586"/>
      <c r="T59" s="3586"/>
      <c r="U59" s="3586"/>
      <c r="V59" s="3586"/>
    </row>
    <row r="60" spans="3:22">
      <c r="C60" s="605"/>
      <c r="D60" s="604" t="s">
        <v>760</v>
      </c>
      <c r="E60" s="297"/>
      <c r="F60" s="297"/>
      <c r="G60" s="297"/>
      <c r="H60" s="297"/>
      <c r="I60" s="297"/>
      <c r="J60" s="603"/>
      <c r="K60" s="565"/>
      <c r="L60" s="584"/>
      <c r="M60" s="3586"/>
      <c r="N60" s="3586"/>
      <c r="O60" s="3586"/>
      <c r="P60" s="3586"/>
      <c r="Q60" s="3586"/>
      <c r="R60" s="3586"/>
      <c r="S60" s="3586"/>
      <c r="T60" s="3586"/>
      <c r="U60" s="3586"/>
      <c r="V60" s="3586"/>
    </row>
    <row r="61" spans="3:22">
      <c r="C61" s="584"/>
      <c r="D61" s="604" t="s">
        <v>759</v>
      </c>
      <c r="E61" s="297"/>
      <c r="F61" s="297"/>
      <c r="G61" s="297"/>
      <c r="H61" s="297"/>
      <c r="I61" s="297"/>
      <c r="J61" s="603"/>
      <c r="K61" s="565"/>
      <c r="L61" s="584"/>
      <c r="M61" s="3586"/>
      <c r="N61" s="3586"/>
      <c r="O61" s="3586"/>
      <c r="P61" s="3586"/>
      <c r="Q61" s="3586"/>
      <c r="R61" s="3586"/>
      <c r="S61" s="3586"/>
      <c r="T61" s="3586"/>
      <c r="U61" s="3586"/>
      <c r="V61" s="3586"/>
    </row>
    <row r="62" spans="3:22">
      <c r="C62" s="584"/>
      <c r="D62" s="602" t="s">
        <v>758</v>
      </c>
      <c r="E62" s="601"/>
      <c r="F62" s="601"/>
      <c r="G62" s="601"/>
      <c r="H62" s="601"/>
      <c r="I62" s="601"/>
      <c r="J62" s="600"/>
      <c r="K62" s="565"/>
      <c r="L62" s="584"/>
      <c r="M62" s="3586"/>
      <c r="N62" s="3586"/>
      <c r="O62" s="3586"/>
      <c r="P62" s="3586"/>
      <c r="Q62" s="3586"/>
      <c r="R62" s="3586"/>
      <c r="S62" s="3586"/>
      <c r="T62" s="3586"/>
      <c r="U62" s="3586"/>
      <c r="V62" s="3586"/>
    </row>
    <row r="63" spans="3:22">
      <c r="C63" s="584"/>
      <c r="D63" s="565"/>
      <c r="E63" s="565"/>
      <c r="F63" s="565"/>
      <c r="G63" s="565"/>
      <c r="H63" s="565"/>
      <c r="I63" s="565"/>
      <c r="J63" s="565"/>
      <c r="K63" s="565"/>
      <c r="L63" s="584"/>
      <c r="M63" s="598">
        <f t="shared" ref="M63:V63" si="5">SUM(M59:M62)</f>
        <v>0</v>
      </c>
      <c r="N63" s="598">
        <f t="shared" si="5"/>
        <v>0</v>
      </c>
      <c r="O63" s="598">
        <f t="shared" si="5"/>
        <v>0</v>
      </c>
      <c r="P63" s="598">
        <f t="shared" si="5"/>
        <v>0</v>
      </c>
      <c r="Q63" s="598">
        <f t="shared" si="5"/>
        <v>0</v>
      </c>
      <c r="R63" s="598">
        <f t="shared" si="5"/>
        <v>0</v>
      </c>
      <c r="S63" s="598">
        <f t="shared" si="5"/>
        <v>0</v>
      </c>
      <c r="T63" s="598">
        <f t="shared" si="5"/>
        <v>0</v>
      </c>
      <c r="U63" s="598">
        <f t="shared" si="5"/>
        <v>0</v>
      </c>
      <c r="V63" s="598">
        <f t="shared" si="5"/>
        <v>0</v>
      </c>
    </row>
    <row r="64" spans="3:22">
      <c r="C64" s="584"/>
      <c r="D64" s="565"/>
      <c r="E64" s="565"/>
      <c r="F64" s="565"/>
      <c r="G64" s="565"/>
      <c r="H64" s="565"/>
      <c r="I64" s="565"/>
      <c r="J64" s="565"/>
      <c r="K64" s="565"/>
      <c r="L64" s="584"/>
      <c r="M64" s="599"/>
      <c r="N64" s="599"/>
      <c r="O64" s="599"/>
      <c r="P64" s="599"/>
      <c r="Q64" s="599"/>
      <c r="R64" s="599"/>
      <c r="S64" s="599"/>
      <c r="T64" s="599"/>
      <c r="U64" s="599"/>
      <c r="V64" s="599"/>
    </row>
    <row r="65" spans="3:40">
      <c r="C65" s="584" t="s">
        <v>757</v>
      </c>
      <c r="D65" s="565"/>
      <c r="E65" s="565"/>
      <c r="F65" s="565"/>
      <c r="G65" s="565"/>
      <c r="H65" s="565"/>
      <c r="I65" s="565"/>
      <c r="J65" s="565"/>
      <c r="K65" s="565"/>
      <c r="L65" s="584"/>
      <c r="M65" s="598">
        <f t="shared" ref="M65:V65" si="6">+M28+M42+M55+M63</f>
        <v>0</v>
      </c>
      <c r="N65" s="598">
        <f t="shared" si="6"/>
        <v>0</v>
      </c>
      <c r="O65" s="598">
        <f t="shared" si="6"/>
        <v>0</v>
      </c>
      <c r="P65" s="598">
        <f t="shared" si="6"/>
        <v>0</v>
      </c>
      <c r="Q65" s="598">
        <f t="shared" si="6"/>
        <v>0</v>
      </c>
      <c r="R65" s="598">
        <f t="shared" si="6"/>
        <v>0</v>
      </c>
      <c r="S65" s="598">
        <f t="shared" si="6"/>
        <v>0</v>
      </c>
      <c r="T65" s="598">
        <f t="shared" si="6"/>
        <v>0</v>
      </c>
      <c r="U65" s="598">
        <f t="shared" si="6"/>
        <v>0</v>
      </c>
      <c r="V65" s="598">
        <f t="shared" si="6"/>
        <v>0</v>
      </c>
    </row>
    <row r="66" spans="3:40">
      <c r="C66" s="584"/>
      <c r="D66" s="565"/>
      <c r="E66" s="565"/>
      <c r="F66" s="565"/>
      <c r="G66" s="565"/>
      <c r="H66" s="565"/>
      <c r="I66" s="565"/>
      <c r="J66" s="565"/>
      <c r="K66" s="565"/>
      <c r="L66" s="584"/>
      <c r="M66" s="599"/>
      <c r="N66" s="599"/>
      <c r="O66" s="599"/>
      <c r="P66" s="599"/>
      <c r="Q66" s="599"/>
      <c r="R66" s="599"/>
      <c r="S66" s="599"/>
      <c r="T66" s="599"/>
      <c r="U66" s="599"/>
      <c r="V66" s="599"/>
    </row>
    <row r="67" spans="3:40">
      <c r="C67" s="584" t="s">
        <v>756</v>
      </c>
      <c r="D67" s="565"/>
      <c r="E67" s="565"/>
      <c r="F67" s="565"/>
      <c r="G67" s="565"/>
      <c r="H67" s="565"/>
      <c r="I67" s="565"/>
      <c r="J67" s="565"/>
      <c r="K67" s="565"/>
      <c r="L67" s="584"/>
      <c r="M67" s="598">
        <f t="shared" ref="M67:V67" si="7">+M13+M65</f>
        <v>0</v>
      </c>
      <c r="N67" s="598">
        <f t="shared" si="7"/>
        <v>0</v>
      </c>
      <c r="O67" s="598">
        <f t="shared" si="7"/>
        <v>0</v>
      </c>
      <c r="P67" s="598">
        <f t="shared" si="7"/>
        <v>0</v>
      </c>
      <c r="Q67" s="598">
        <f t="shared" si="7"/>
        <v>0</v>
      </c>
      <c r="R67" s="598">
        <f t="shared" si="7"/>
        <v>0</v>
      </c>
      <c r="S67" s="598">
        <f t="shared" si="7"/>
        <v>0</v>
      </c>
      <c r="T67" s="598">
        <f t="shared" si="7"/>
        <v>0</v>
      </c>
      <c r="U67" s="598">
        <f t="shared" si="7"/>
        <v>0</v>
      </c>
      <c r="V67" s="598">
        <f t="shared" si="7"/>
        <v>0</v>
      </c>
    </row>
    <row r="68" spans="3:40">
      <c r="C68" s="584"/>
      <c r="D68" s="565"/>
      <c r="E68" s="565"/>
      <c r="F68" s="565"/>
      <c r="G68" s="565"/>
      <c r="H68" s="565"/>
      <c r="I68" s="565"/>
      <c r="J68" s="565"/>
      <c r="K68" s="565"/>
      <c r="L68" s="584"/>
      <c r="M68" s="599"/>
      <c r="N68" s="599"/>
      <c r="O68" s="599"/>
      <c r="P68" s="599"/>
      <c r="Q68" s="599"/>
      <c r="R68" s="599"/>
      <c r="S68" s="599"/>
      <c r="T68" s="599"/>
      <c r="U68" s="599"/>
      <c r="V68" s="599"/>
    </row>
    <row r="69" spans="3:40">
      <c r="C69" s="584" t="s">
        <v>755</v>
      </c>
      <c r="D69" s="565"/>
      <c r="E69" s="565"/>
      <c r="F69" s="565"/>
      <c r="G69" s="565"/>
      <c r="H69" s="565"/>
      <c r="I69" s="565"/>
      <c r="J69" s="565"/>
      <c r="K69" s="565"/>
      <c r="L69" s="584"/>
      <c r="M69" s="598">
        <f t="shared" ref="M69:V69" si="8">+M67*M7</f>
        <v>0</v>
      </c>
      <c r="N69" s="598">
        <f t="shared" si="8"/>
        <v>0</v>
      </c>
      <c r="O69" s="598">
        <f t="shared" si="8"/>
        <v>0</v>
      </c>
      <c r="P69" s="598">
        <f t="shared" si="8"/>
        <v>0</v>
      </c>
      <c r="Q69" s="598">
        <f t="shared" si="8"/>
        <v>0</v>
      </c>
      <c r="R69" s="598">
        <f t="shared" si="8"/>
        <v>0</v>
      </c>
      <c r="S69" s="598">
        <f t="shared" si="8"/>
        <v>0</v>
      </c>
      <c r="T69" s="598">
        <f t="shared" si="8"/>
        <v>0</v>
      </c>
      <c r="U69" s="598">
        <f t="shared" si="8"/>
        <v>0</v>
      </c>
      <c r="V69" s="598">
        <f t="shared" si="8"/>
        <v>0</v>
      </c>
    </row>
    <row r="70" spans="3:40">
      <c r="C70" s="584" t="s">
        <v>754</v>
      </c>
      <c r="D70" s="565"/>
      <c r="E70" s="565"/>
      <c r="F70" s="565"/>
      <c r="G70" s="565"/>
      <c r="H70" s="565"/>
      <c r="I70" s="565"/>
      <c r="J70" s="565"/>
      <c r="K70" s="565"/>
      <c r="L70" s="584"/>
      <c r="M70" s="598">
        <f>'[3]1.1 Inc_Stat'!I43</f>
        <v>0</v>
      </c>
      <c r="N70" s="598" t="e">
        <f>'[3]1.1 Inc_Stat'!#REF!</f>
        <v>#REF!</v>
      </c>
      <c r="O70" s="598" t="e">
        <f>'[3]1.1 Inc_Stat'!#REF!</f>
        <v>#REF!</v>
      </c>
      <c r="P70" s="598" t="e">
        <f>'[3]1.1 Inc_Stat'!#REF!</f>
        <v>#REF!</v>
      </c>
      <c r="Q70" s="598" t="e">
        <f>'[3]1.1 Inc_Stat'!#REF!</f>
        <v>#REF!</v>
      </c>
      <c r="R70" s="598" t="e">
        <f>'[3]1.1 Inc_Stat'!#REF!</f>
        <v>#REF!</v>
      </c>
      <c r="S70" s="598" t="e">
        <f>'[3]1.1 Inc_Stat'!#REF!</f>
        <v>#REF!</v>
      </c>
      <c r="T70" s="598" t="e">
        <f>'[3]1.1 Inc_Stat'!#REF!</f>
        <v>#REF!</v>
      </c>
      <c r="U70" s="598" t="e">
        <f>'[3]1.1 Inc_Stat'!#REF!</f>
        <v>#REF!</v>
      </c>
      <c r="V70" s="598" t="e">
        <f>'[3]1.1 Inc_Stat'!#REF!</f>
        <v>#REF!</v>
      </c>
    </row>
    <row r="71" spans="3:40">
      <c r="C71" s="584"/>
      <c r="D71" s="565"/>
      <c r="E71" s="565" t="s">
        <v>753</v>
      </c>
      <c r="F71" s="565"/>
      <c r="G71" s="565"/>
      <c r="H71" s="565"/>
      <c r="I71" s="565"/>
      <c r="J71" s="565"/>
      <c r="K71" s="565"/>
      <c r="L71" s="584"/>
      <c r="M71" s="597" t="str">
        <f t="shared" ref="M71:V71" si="9">IF(+M69-M70&gt;0.1,"ERR","OK")</f>
        <v>OK</v>
      </c>
      <c r="N71" s="597" t="e">
        <f t="shared" si="9"/>
        <v>#REF!</v>
      </c>
      <c r="O71" s="597" t="e">
        <f t="shared" si="9"/>
        <v>#REF!</v>
      </c>
      <c r="P71" s="597" t="e">
        <f t="shared" si="9"/>
        <v>#REF!</v>
      </c>
      <c r="Q71" s="597" t="e">
        <f t="shared" si="9"/>
        <v>#REF!</v>
      </c>
      <c r="R71" s="597" t="e">
        <f t="shared" si="9"/>
        <v>#REF!</v>
      </c>
      <c r="S71" s="597" t="e">
        <f t="shared" si="9"/>
        <v>#REF!</v>
      </c>
      <c r="T71" s="597" t="e">
        <f t="shared" si="9"/>
        <v>#REF!</v>
      </c>
      <c r="U71" s="597" t="e">
        <f t="shared" si="9"/>
        <v>#REF!</v>
      </c>
      <c r="V71" s="597" t="e">
        <f t="shared" si="9"/>
        <v>#REF!</v>
      </c>
    </row>
    <row r="72" spans="3:40">
      <c r="C72" s="584"/>
      <c r="D72" s="565"/>
      <c r="E72" s="565"/>
      <c r="F72" s="565"/>
      <c r="G72" s="565"/>
      <c r="H72" s="565"/>
      <c r="I72" s="565"/>
      <c r="J72" s="565"/>
      <c r="K72" s="565"/>
      <c r="L72" s="583"/>
      <c r="M72" s="582"/>
      <c r="N72" s="582"/>
      <c r="O72" s="582"/>
      <c r="P72" s="582"/>
      <c r="Q72" s="582"/>
      <c r="R72" s="582"/>
      <c r="S72" s="582"/>
      <c r="T72" s="582"/>
      <c r="U72" s="582"/>
      <c r="V72" s="582"/>
      <c r="W72" s="582"/>
      <c r="X72" s="582"/>
      <c r="Y72" s="582"/>
      <c r="Z72" s="582"/>
      <c r="AA72" s="582"/>
      <c r="AB72" s="582"/>
      <c r="AC72" s="582"/>
      <c r="AD72" s="582"/>
      <c r="AE72" s="582"/>
      <c r="AF72" s="582"/>
      <c r="AG72" s="582"/>
      <c r="AH72" s="582"/>
      <c r="AI72" s="582"/>
      <c r="AJ72" s="582"/>
      <c r="AK72" s="582"/>
      <c r="AL72" s="582"/>
      <c r="AM72" s="582"/>
      <c r="AN72" s="582"/>
    </row>
    <row r="73" spans="3:40">
      <c r="C73" s="584"/>
      <c r="D73" s="565"/>
      <c r="E73" s="565"/>
      <c r="F73" s="565"/>
      <c r="G73" s="565"/>
      <c r="H73" s="565"/>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565"/>
    </row>
    <row r="74" spans="3:40">
      <c r="C74" s="3599"/>
      <c r="D74" s="3598" t="s">
        <v>797</v>
      </c>
      <c r="E74" s="3598"/>
      <c r="F74" s="3598"/>
      <c r="G74" s="3598"/>
      <c r="H74" s="3598"/>
      <c r="I74" s="3598"/>
      <c r="J74" s="3598"/>
      <c r="K74" s="3597"/>
      <c r="L74" s="3596"/>
      <c r="M74" s="3595">
        <v>0.24</v>
      </c>
      <c r="N74" s="3595">
        <v>0.23</v>
      </c>
      <c r="O74" s="3595">
        <v>0.22</v>
      </c>
      <c r="P74" s="3595">
        <v>0.22</v>
      </c>
      <c r="Q74" s="3595">
        <f t="shared" ref="Q74:V74" si="10">P74</f>
        <v>0.22</v>
      </c>
      <c r="R74" s="3595">
        <f t="shared" si="10"/>
        <v>0.22</v>
      </c>
      <c r="S74" s="3595">
        <f t="shared" si="10"/>
        <v>0.22</v>
      </c>
      <c r="T74" s="3595">
        <f t="shared" si="10"/>
        <v>0.22</v>
      </c>
      <c r="U74" s="3595">
        <f t="shared" si="10"/>
        <v>0.22</v>
      </c>
      <c r="V74" s="3595">
        <f t="shared" si="10"/>
        <v>0.22</v>
      </c>
    </row>
    <row r="75" spans="3:40" ht="15" customHeight="1">
      <c r="C75" s="584"/>
      <c r="D75" s="576" t="s">
        <v>796</v>
      </c>
      <c r="E75" s="565"/>
      <c r="F75" s="565"/>
      <c r="G75" s="565"/>
      <c r="H75" s="565"/>
      <c r="I75" s="565"/>
      <c r="J75" s="565"/>
      <c r="K75" s="565"/>
      <c r="L75" s="3594"/>
      <c r="M75" s="3582"/>
      <c r="N75" s="3582"/>
      <c r="O75" s="3582"/>
      <c r="P75" s="3582"/>
      <c r="Q75" s="3582"/>
      <c r="R75" s="3582"/>
      <c r="S75" s="3582"/>
      <c r="T75" s="3582"/>
      <c r="U75" s="3582"/>
      <c r="V75" s="3582"/>
    </row>
    <row r="76" spans="3:40">
      <c r="C76" s="605"/>
      <c r="D76" s="565"/>
      <c r="E76" s="565"/>
      <c r="F76" s="565"/>
      <c r="G76" s="565"/>
      <c r="H76" s="565"/>
      <c r="I76" s="565"/>
      <c r="J76" s="565"/>
      <c r="K76" s="565"/>
      <c r="L76" s="584"/>
      <c r="M76" s="630" t="s">
        <v>740</v>
      </c>
      <c r="N76" s="630" t="s">
        <v>740</v>
      </c>
      <c r="O76" s="630" t="s">
        <v>740</v>
      </c>
      <c r="P76" s="630" t="s">
        <v>740</v>
      </c>
      <c r="Q76" s="630" t="s">
        <v>740</v>
      </c>
      <c r="R76" s="630" t="s">
        <v>740</v>
      </c>
      <c r="S76" s="630" t="s">
        <v>740</v>
      </c>
      <c r="T76" s="630" t="s">
        <v>740</v>
      </c>
      <c r="U76" s="630" t="s">
        <v>740</v>
      </c>
      <c r="V76" s="630" t="s">
        <v>740</v>
      </c>
    </row>
    <row r="77" spans="3:40">
      <c r="C77" s="584"/>
      <c r="D77" s="565"/>
      <c r="E77" s="565"/>
      <c r="F77" s="565"/>
      <c r="G77" s="565"/>
      <c r="H77" s="565"/>
      <c r="I77" s="565"/>
      <c r="J77" s="565"/>
      <c r="K77" s="565"/>
      <c r="L77" s="584"/>
      <c r="M77" s="577">
        <v>2012</v>
      </c>
      <c r="N77" s="577">
        <f t="shared" ref="N77:V77" si="11">SUM(M77+1)</f>
        <v>2013</v>
      </c>
      <c r="O77" s="577">
        <f t="shared" si="11"/>
        <v>2014</v>
      </c>
      <c r="P77" s="577">
        <f t="shared" si="11"/>
        <v>2015</v>
      </c>
      <c r="Q77" s="577">
        <f t="shared" si="11"/>
        <v>2016</v>
      </c>
      <c r="R77" s="577">
        <f t="shared" si="11"/>
        <v>2017</v>
      </c>
      <c r="S77" s="577">
        <f t="shared" si="11"/>
        <v>2018</v>
      </c>
      <c r="T77" s="577">
        <f t="shared" si="11"/>
        <v>2019</v>
      </c>
      <c r="U77" s="577">
        <f t="shared" si="11"/>
        <v>2020</v>
      </c>
      <c r="V77" s="577">
        <f t="shared" si="11"/>
        <v>2021</v>
      </c>
    </row>
    <row r="78" spans="3:40">
      <c r="C78" s="584"/>
      <c r="D78" s="565"/>
      <c r="E78" s="565"/>
      <c r="F78" s="565"/>
      <c r="G78" s="565"/>
      <c r="H78" s="565"/>
      <c r="I78" s="565"/>
      <c r="J78" s="565"/>
      <c r="K78" s="565"/>
      <c r="L78" s="584"/>
      <c r="M78" s="629" t="s">
        <v>20</v>
      </c>
      <c r="N78" s="629" t="s">
        <v>20</v>
      </c>
      <c r="O78" s="629" t="s">
        <v>20</v>
      </c>
      <c r="P78" s="629" t="s">
        <v>20</v>
      </c>
      <c r="Q78" s="629" t="s">
        <v>20</v>
      </c>
      <c r="R78" s="629" t="s">
        <v>20</v>
      </c>
      <c r="S78" s="629" t="s">
        <v>20</v>
      </c>
      <c r="T78" s="629" t="s">
        <v>20</v>
      </c>
      <c r="U78" s="629" t="s">
        <v>20</v>
      </c>
      <c r="V78" s="629" t="s">
        <v>20</v>
      </c>
    </row>
    <row r="79" spans="3:40">
      <c r="C79" s="584"/>
      <c r="D79" s="565"/>
      <c r="E79" s="565"/>
      <c r="F79" s="565"/>
      <c r="G79" s="565"/>
      <c r="H79" s="565"/>
      <c r="I79" s="565"/>
      <c r="J79" s="565"/>
      <c r="K79" s="565"/>
      <c r="L79" s="584"/>
      <c r="M79" s="565"/>
      <c r="N79" s="565"/>
      <c r="O79" s="565"/>
      <c r="P79" s="565"/>
      <c r="Q79" s="565"/>
      <c r="R79" s="565"/>
      <c r="S79" s="565"/>
      <c r="T79" s="565"/>
      <c r="U79" s="565"/>
      <c r="V79" s="565"/>
    </row>
    <row r="80" spans="3:40" ht="14.25">
      <c r="C80" s="609" t="s">
        <v>795</v>
      </c>
      <c r="D80" s="628"/>
      <c r="E80" s="627"/>
      <c r="F80" s="565"/>
      <c r="G80" s="565"/>
      <c r="H80" s="565"/>
      <c r="I80" s="565"/>
      <c r="J80" s="565"/>
      <c r="K80" s="565"/>
      <c r="L80" s="584"/>
      <c r="M80" s="3586"/>
      <c r="N80" s="3586"/>
      <c r="O80" s="3586"/>
      <c r="P80" s="3586"/>
      <c r="Q80" s="3586"/>
      <c r="R80" s="3586"/>
      <c r="S80" s="3586"/>
      <c r="T80" s="3586"/>
      <c r="U80" s="3586"/>
      <c r="V80" s="3586"/>
    </row>
    <row r="81" spans="3:22" ht="14.25">
      <c r="C81" s="609"/>
      <c r="D81" s="614"/>
      <c r="E81" s="607"/>
      <c r="F81" s="565"/>
      <c r="G81" s="565"/>
      <c r="H81" s="565"/>
      <c r="I81" s="565"/>
      <c r="J81" s="565"/>
      <c r="K81" s="565"/>
      <c r="L81" s="584"/>
      <c r="M81" s="565"/>
      <c r="N81" s="565"/>
      <c r="O81" s="565"/>
      <c r="P81" s="565"/>
      <c r="Q81" s="565"/>
      <c r="R81" s="565"/>
      <c r="S81" s="565"/>
      <c r="T81" s="565"/>
      <c r="U81" s="565"/>
      <c r="V81" s="565"/>
    </row>
    <row r="82" spans="3:22">
      <c r="C82" s="616" t="s">
        <v>794</v>
      </c>
      <c r="D82" s="614"/>
      <c r="E82" s="617"/>
      <c r="F82" s="565"/>
      <c r="G82" s="565"/>
      <c r="H82" s="565"/>
      <c r="I82" s="565"/>
      <c r="J82" s="565"/>
      <c r="K82" s="565"/>
      <c r="L82" s="584"/>
      <c r="M82" s="565"/>
      <c r="N82" s="565"/>
      <c r="O82" s="565"/>
      <c r="P82" s="565"/>
      <c r="Q82" s="565"/>
      <c r="R82" s="565"/>
      <c r="S82" s="565"/>
      <c r="T82" s="565"/>
      <c r="U82" s="565"/>
      <c r="V82" s="565"/>
    </row>
    <row r="83" spans="3:22" ht="14.25">
      <c r="C83" s="609"/>
      <c r="D83" s="626" t="s">
        <v>793</v>
      </c>
      <c r="E83" s="623"/>
      <c r="F83" s="565"/>
      <c r="G83" s="565"/>
      <c r="H83" s="565"/>
      <c r="I83" s="565"/>
      <c r="J83" s="565"/>
      <c r="K83" s="565"/>
      <c r="L83" s="584"/>
      <c r="M83" s="3586"/>
      <c r="N83" s="3586"/>
      <c r="O83" s="3586"/>
      <c r="P83" s="3586"/>
      <c r="Q83" s="3586"/>
      <c r="R83" s="3586"/>
      <c r="S83" s="3586"/>
      <c r="T83" s="3586"/>
      <c r="U83" s="3586"/>
      <c r="V83" s="3586"/>
    </row>
    <row r="84" spans="3:22" ht="14.25">
      <c r="C84" s="609"/>
      <c r="D84" s="608" t="s">
        <v>792</v>
      </c>
      <c r="E84" s="623"/>
      <c r="F84" s="565"/>
      <c r="G84" s="565"/>
      <c r="H84" s="565"/>
      <c r="I84" s="565"/>
      <c r="J84" s="565"/>
      <c r="K84" s="565"/>
      <c r="L84" s="584"/>
      <c r="M84" s="3586"/>
      <c r="N84" s="3586"/>
      <c r="O84" s="3586"/>
      <c r="P84" s="3586"/>
      <c r="Q84" s="3586"/>
      <c r="R84" s="3586"/>
      <c r="S84" s="3586"/>
      <c r="T84" s="3586"/>
      <c r="U84" s="3586"/>
      <c r="V84" s="3586"/>
    </row>
    <row r="85" spans="3:22">
      <c r="C85" s="625"/>
      <c r="D85" s="622" t="s">
        <v>791</v>
      </c>
      <c r="E85" s="622"/>
      <c r="F85" s="565"/>
      <c r="G85" s="565"/>
      <c r="H85" s="565"/>
      <c r="I85" s="565"/>
      <c r="J85" s="565"/>
      <c r="K85" s="565"/>
      <c r="L85" s="584"/>
      <c r="M85" s="3586"/>
      <c r="N85" s="3586"/>
      <c r="O85" s="3586"/>
      <c r="P85" s="3586"/>
      <c r="Q85" s="3586"/>
      <c r="R85" s="3586"/>
      <c r="S85" s="3586"/>
      <c r="T85" s="3586"/>
      <c r="U85" s="3586"/>
      <c r="V85" s="3586"/>
    </row>
    <row r="86" spans="3:22">
      <c r="C86" s="625"/>
      <c r="D86" s="622" t="s">
        <v>790</v>
      </c>
      <c r="E86" s="622"/>
      <c r="F86" s="565"/>
      <c r="G86" s="565"/>
      <c r="H86" s="565"/>
      <c r="I86" s="565"/>
      <c r="J86" s="565"/>
      <c r="K86" s="565"/>
      <c r="L86" s="584"/>
      <c r="M86" s="3586"/>
      <c r="N86" s="3586"/>
      <c r="O86" s="3586"/>
      <c r="P86" s="3586"/>
      <c r="Q86" s="3586"/>
      <c r="R86" s="3586"/>
      <c r="S86" s="3586"/>
      <c r="T86" s="3586"/>
      <c r="U86" s="3586"/>
      <c r="V86" s="3586"/>
    </row>
    <row r="87" spans="3:22">
      <c r="C87" s="625"/>
      <c r="D87" s="622" t="s">
        <v>789</v>
      </c>
      <c r="E87" s="622"/>
      <c r="F87" s="565"/>
      <c r="G87" s="565"/>
      <c r="H87" s="565"/>
      <c r="I87" s="565"/>
      <c r="J87" s="565"/>
      <c r="K87" s="565"/>
      <c r="L87" s="584"/>
      <c r="M87" s="3586"/>
      <c r="N87" s="3586"/>
      <c r="O87" s="3586"/>
      <c r="P87" s="3586"/>
      <c r="Q87" s="3586"/>
      <c r="R87" s="3586"/>
      <c r="S87" s="3586"/>
      <c r="T87" s="3586"/>
      <c r="U87" s="3586"/>
      <c r="V87" s="3586"/>
    </row>
    <row r="88" spans="3:22" ht="14.25">
      <c r="C88" s="609"/>
      <c r="D88" s="3593" t="s">
        <v>788</v>
      </c>
      <c r="E88" s="3592"/>
      <c r="F88" s="3588"/>
      <c r="G88" s="3588"/>
      <c r="H88" s="3588"/>
      <c r="I88" s="3588"/>
      <c r="J88" s="3587"/>
      <c r="K88" s="565"/>
      <c r="L88" s="584"/>
      <c r="M88" s="3586"/>
      <c r="N88" s="3586"/>
      <c r="O88" s="3586"/>
      <c r="P88" s="3586"/>
      <c r="Q88" s="3586"/>
      <c r="R88" s="3586"/>
      <c r="S88" s="3586"/>
      <c r="T88" s="3586"/>
      <c r="U88" s="3586"/>
      <c r="V88" s="3586"/>
    </row>
    <row r="89" spans="3:22" ht="14.25">
      <c r="C89" s="609"/>
      <c r="D89" s="613" t="s">
        <v>787</v>
      </c>
      <c r="E89" s="620"/>
      <c r="F89" s="297"/>
      <c r="G89" s="297"/>
      <c r="H89" s="297"/>
      <c r="I89" s="297"/>
      <c r="J89" s="603"/>
      <c r="K89" s="565"/>
      <c r="L89" s="584"/>
      <c r="M89" s="3586"/>
      <c r="N89" s="3586"/>
      <c r="O89" s="3586"/>
      <c r="P89" s="3586"/>
      <c r="Q89" s="3586"/>
      <c r="R89" s="3586"/>
      <c r="S89" s="3586"/>
      <c r="T89" s="3586"/>
      <c r="U89" s="3586"/>
      <c r="V89" s="3586"/>
    </row>
    <row r="90" spans="3:22" ht="14.25">
      <c r="C90" s="609"/>
      <c r="D90" s="613" t="s">
        <v>786</v>
      </c>
      <c r="E90" s="620"/>
      <c r="F90" s="297"/>
      <c r="G90" s="297"/>
      <c r="H90" s="297"/>
      <c r="I90" s="297"/>
      <c r="J90" s="603"/>
      <c r="K90" s="565"/>
      <c r="L90" s="584"/>
      <c r="M90" s="3586"/>
      <c r="N90" s="3586"/>
      <c r="O90" s="3586"/>
      <c r="P90" s="3586"/>
      <c r="Q90" s="3586"/>
      <c r="R90" s="3586"/>
      <c r="S90" s="3586"/>
      <c r="T90" s="3586"/>
      <c r="U90" s="3586"/>
      <c r="V90" s="3586"/>
    </row>
    <row r="91" spans="3:22" ht="14.25">
      <c r="C91" s="609"/>
      <c r="D91" s="613" t="s">
        <v>785</v>
      </c>
      <c r="E91" s="620"/>
      <c r="F91" s="297"/>
      <c r="G91" s="297"/>
      <c r="H91" s="297"/>
      <c r="I91" s="297"/>
      <c r="J91" s="603"/>
      <c r="K91" s="565"/>
      <c r="L91" s="584"/>
      <c r="M91" s="3586"/>
      <c r="N91" s="3586"/>
      <c r="O91" s="3586"/>
      <c r="P91" s="3586"/>
      <c r="Q91" s="3586"/>
      <c r="R91" s="3586"/>
      <c r="S91" s="3586"/>
      <c r="T91" s="3586"/>
      <c r="U91" s="3586"/>
      <c r="V91" s="3586"/>
    </row>
    <row r="92" spans="3:22" ht="14.25">
      <c r="C92" s="609"/>
      <c r="D92" s="613" t="s">
        <v>784</v>
      </c>
      <c r="E92" s="620"/>
      <c r="F92" s="297"/>
      <c r="G92" s="297"/>
      <c r="H92" s="297"/>
      <c r="I92" s="297"/>
      <c r="J92" s="603"/>
      <c r="K92" s="565"/>
      <c r="L92" s="584"/>
      <c r="M92" s="3586"/>
      <c r="N92" s="3586"/>
      <c r="O92" s="3586"/>
      <c r="P92" s="3586"/>
      <c r="Q92" s="3586"/>
      <c r="R92" s="3586"/>
      <c r="S92" s="3586"/>
      <c r="T92" s="3586"/>
      <c r="U92" s="3586"/>
      <c r="V92" s="3586"/>
    </row>
    <row r="93" spans="3:22" ht="14.25">
      <c r="C93" s="609"/>
      <c r="D93" s="611" t="s">
        <v>783</v>
      </c>
      <c r="E93" s="619"/>
      <c r="F93" s="601"/>
      <c r="G93" s="601"/>
      <c r="H93" s="601"/>
      <c r="I93" s="601"/>
      <c r="J93" s="600"/>
      <c r="K93" s="565"/>
      <c r="L93" s="584"/>
      <c r="M93" s="3586"/>
      <c r="N93" s="3586"/>
      <c r="O93" s="3586"/>
      <c r="P93" s="3586"/>
      <c r="Q93" s="3586"/>
      <c r="R93" s="3586"/>
      <c r="S93" s="3586"/>
      <c r="T93" s="3586"/>
      <c r="U93" s="3586"/>
      <c r="V93" s="3586"/>
    </row>
    <row r="94" spans="3:22" ht="14.25">
      <c r="C94" s="616"/>
      <c r="D94" s="608"/>
      <c r="E94" s="623"/>
      <c r="F94" s="565"/>
      <c r="G94" s="565"/>
      <c r="H94" s="565"/>
      <c r="I94" s="565"/>
      <c r="J94" s="565"/>
      <c r="K94" s="565"/>
      <c r="L94" s="584"/>
      <c r="M94" s="599"/>
      <c r="N94" s="599"/>
      <c r="O94" s="599"/>
      <c r="P94" s="599"/>
      <c r="Q94" s="599"/>
      <c r="R94" s="599"/>
      <c r="S94" s="599"/>
      <c r="T94" s="599"/>
      <c r="U94" s="599"/>
      <c r="V94" s="599"/>
    </row>
    <row r="95" spans="3:22">
      <c r="C95" s="609"/>
      <c r="D95" s="614"/>
      <c r="E95" s="617" t="s">
        <v>771</v>
      </c>
      <c r="F95" s="565"/>
      <c r="G95" s="565"/>
      <c r="H95" s="565"/>
      <c r="I95" s="565"/>
      <c r="J95" s="565"/>
      <c r="K95" s="565"/>
      <c r="L95" s="584"/>
      <c r="M95" s="598">
        <f t="shared" ref="M95:V95" si="12">SUM(M83:M94)</f>
        <v>0</v>
      </c>
      <c r="N95" s="598">
        <f t="shared" si="12"/>
        <v>0</v>
      </c>
      <c r="O95" s="598">
        <f t="shared" si="12"/>
        <v>0</v>
      </c>
      <c r="P95" s="598">
        <f t="shared" si="12"/>
        <v>0</v>
      </c>
      <c r="Q95" s="598">
        <f t="shared" si="12"/>
        <v>0</v>
      </c>
      <c r="R95" s="598">
        <f t="shared" si="12"/>
        <v>0</v>
      </c>
      <c r="S95" s="598">
        <f t="shared" si="12"/>
        <v>0</v>
      </c>
      <c r="T95" s="598">
        <f t="shared" si="12"/>
        <v>0</v>
      </c>
      <c r="U95" s="598">
        <f t="shared" si="12"/>
        <v>0</v>
      </c>
      <c r="V95" s="598">
        <f t="shared" si="12"/>
        <v>0</v>
      </c>
    </row>
    <row r="96" spans="3:22">
      <c r="C96" s="609"/>
      <c r="D96" s="614"/>
      <c r="E96" s="617"/>
      <c r="F96" s="565"/>
      <c r="G96" s="565"/>
      <c r="H96" s="565"/>
      <c r="I96" s="565"/>
      <c r="J96" s="565"/>
      <c r="K96" s="565"/>
      <c r="L96" s="584"/>
      <c r="M96" s="599"/>
      <c r="N96" s="599"/>
      <c r="O96" s="599"/>
      <c r="P96" s="599"/>
      <c r="Q96" s="599"/>
      <c r="R96" s="599"/>
      <c r="S96" s="599"/>
      <c r="T96" s="599"/>
      <c r="U96" s="599"/>
      <c r="V96" s="599"/>
    </row>
    <row r="97" spans="3:22" ht="14.25">
      <c r="C97" s="616" t="s">
        <v>782</v>
      </c>
      <c r="D97" s="617"/>
      <c r="E97" s="607"/>
      <c r="F97" s="565"/>
      <c r="G97" s="565"/>
      <c r="H97" s="565"/>
      <c r="I97" s="565"/>
      <c r="J97" s="565"/>
      <c r="K97" s="565"/>
      <c r="L97" s="584"/>
      <c r="M97" s="599"/>
      <c r="N97" s="599"/>
      <c r="O97" s="599"/>
      <c r="P97" s="599"/>
      <c r="Q97" s="599"/>
      <c r="R97" s="599"/>
      <c r="S97" s="599"/>
      <c r="T97" s="599"/>
      <c r="U97" s="599"/>
      <c r="V97" s="599"/>
    </row>
    <row r="98" spans="3:22" ht="14.25">
      <c r="C98" s="609"/>
      <c r="D98" s="608" t="s">
        <v>781</v>
      </c>
      <c r="E98" s="623"/>
      <c r="F98" s="565"/>
      <c r="G98" s="565"/>
      <c r="H98" s="565"/>
      <c r="I98" s="565"/>
      <c r="J98" s="565"/>
      <c r="K98" s="565"/>
      <c r="L98" s="584"/>
      <c r="M98" s="3586"/>
      <c r="N98" s="3586"/>
      <c r="O98" s="3586"/>
      <c r="P98" s="3586"/>
      <c r="Q98" s="3586"/>
      <c r="R98" s="3586"/>
      <c r="S98" s="3586"/>
      <c r="T98" s="3586"/>
      <c r="U98" s="3586"/>
      <c r="V98" s="3586"/>
    </row>
    <row r="99" spans="3:22" ht="14.25">
      <c r="C99" s="609"/>
      <c r="D99" s="624" t="s">
        <v>780</v>
      </c>
      <c r="E99" s="623"/>
      <c r="F99" s="565"/>
      <c r="G99" s="565"/>
      <c r="H99" s="565"/>
      <c r="I99" s="565"/>
      <c r="J99" s="565"/>
      <c r="K99" s="565"/>
      <c r="L99" s="584"/>
      <c r="M99" s="3586"/>
      <c r="N99" s="3586"/>
      <c r="O99" s="3586"/>
      <c r="P99" s="3586"/>
      <c r="Q99" s="3586"/>
      <c r="R99" s="3586"/>
      <c r="S99" s="3586"/>
      <c r="T99" s="3586"/>
      <c r="U99" s="3586"/>
      <c r="V99" s="3586"/>
    </row>
    <row r="100" spans="3:22" ht="14.25">
      <c r="C100" s="609"/>
      <c r="D100" s="624" t="s">
        <v>779</v>
      </c>
      <c r="E100" s="623"/>
      <c r="F100" s="565"/>
      <c r="G100" s="565"/>
      <c r="H100" s="565"/>
      <c r="I100" s="565"/>
      <c r="J100" s="565"/>
      <c r="K100" s="565"/>
      <c r="L100" s="584"/>
      <c r="M100" s="3586"/>
      <c r="N100" s="3586"/>
      <c r="O100" s="3586"/>
      <c r="P100" s="3586"/>
      <c r="Q100" s="3586"/>
      <c r="R100" s="3586"/>
      <c r="S100" s="3586"/>
      <c r="T100" s="3586"/>
      <c r="U100" s="3586"/>
      <c r="V100" s="3586"/>
    </row>
    <row r="101" spans="3:22" ht="14.25">
      <c r="C101" s="609"/>
      <c r="D101" s="624" t="s">
        <v>778</v>
      </c>
      <c r="E101" s="623"/>
      <c r="F101" s="565"/>
      <c r="G101" s="565"/>
      <c r="H101" s="565"/>
      <c r="I101" s="565"/>
      <c r="J101" s="565"/>
      <c r="K101" s="565"/>
      <c r="L101" s="584"/>
      <c r="M101" s="3586"/>
      <c r="N101" s="3586"/>
      <c r="O101" s="3586"/>
      <c r="P101" s="3586"/>
      <c r="Q101" s="3586"/>
      <c r="R101" s="3586"/>
      <c r="S101" s="3586"/>
      <c r="T101" s="3586"/>
      <c r="U101" s="3586"/>
      <c r="V101" s="3586"/>
    </row>
    <row r="102" spans="3:22" ht="14.25">
      <c r="C102" s="609"/>
      <c r="D102" s="608" t="s">
        <v>777</v>
      </c>
      <c r="E102" s="623"/>
      <c r="F102" s="565"/>
      <c r="G102" s="565"/>
      <c r="H102" s="565"/>
      <c r="I102" s="565"/>
      <c r="J102" s="565"/>
      <c r="K102" s="565"/>
      <c r="L102" s="584"/>
      <c r="M102" s="3586"/>
      <c r="N102" s="3586"/>
      <c r="O102" s="3586"/>
      <c r="P102" s="3586"/>
      <c r="Q102" s="3586"/>
      <c r="R102" s="3586"/>
      <c r="S102" s="3586"/>
      <c r="T102" s="3586"/>
      <c r="U102" s="3586"/>
      <c r="V102" s="3586"/>
    </row>
    <row r="103" spans="3:22" ht="14.25">
      <c r="C103" s="618"/>
      <c r="D103" s="622" t="s">
        <v>776</v>
      </c>
      <c r="E103" s="621"/>
      <c r="F103" s="565"/>
      <c r="G103" s="565"/>
      <c r="H103" s="565"/>
      <c r="I103" s="565"/>
      <c r="J103" s="565"/>
      <c r="K103" s="565"/>
      <c r="L103" s="584"/>
      <c r="M103" s="3586"/>
      <c r="N103" s="3586"/>
      <c r="O103" s="3586"/>
      <c r="P103" s="3586"/>
      <c r="Q103" s="3586"/>
      <c r="R103" s="3586"/>
      <c r="S103" s="3586"/>
      <c r="T103" s="3586"/>
      <c r="U103" s="3586"/>
      <c r="V103" s="3586"/>
    </row>
    <row r="104" spans="3:22" ht="14.25">
      <c r="C104" s="618"/>
      <c r="D104" s="622" t="s">
        <v>775</v>
      </c>
      <c r="E104" s="621"/>
      <c r="F104" s="565"/>
      <c r="G104" s="565"/>
      <c r="H104" s="565"/>
      <c r="I104" s="565"/>
      <c r="J104" s="565"/>
      <c r="K104" s="565"/>
      <c r="L104" s="584"/>
      <c r="M104" s="3586"/>
      <c r="N104" s="3586"/>
      <c r="O104" s="3586"/>
      <c r="P104" s="3586"/>
      <c r="Q104" s="3586"/>
      <c r="R104" s="3586"/>
      <c r="S104" s="3586"/>
      <c r="T104" s="3586"/>
      <c r="U104" s="3586"/>
      <c r="V104" s="3586"/>
    </row>
    <row r="105" spans="3:22" ht="14.25">
      <c r="C105" s="618"/>
      <c r="D105" s="3591" t="s">
        <v>774</v>
      </c>
      <c r="E105" s="3592"/>
      <c r="F105" s="3588"/>
      <c r="G105" s="3588"/>
      <c r="H105" s="3588"/>
      <c r="I105" s="3588"/>
      <c r="J105" s="3587"/>
      <c r="K105" s="565"/>
      <c r="L105" s="584"/>
      <c r="M105" s="3586"/>
      <c r="N105" s="3586"/>
      <c r="O105" s="3586"/>
      <c r="P105" s="3586"/>
      <c r="Q105" s="3586"/>
      <c r="R105" s="3586"/>
      <c r="S105" s="3586"/>
      <c r="T105" s="3586"/>
      <c r="U105" s="3586"/>
      <c r="V105" s="3586"/>
    </row>
    <row r="106" spans="3:22" ht="14.25">
      <c r="C106" s="618"/>
      <c r="D106" s="613" t="s">
        <v>773</v>
      </c>
      <c r="E106" s="620"/>
      <c r="F106" s="297"/>
      <c r="G106" s="297"/>
      <c r="H106" s="297"/>
      <c r="I106" s="297"/>
      <c r="J106" s="603"/>
      <c r="K106" s="565"/>
      <c r="L106" s="584"/>
      <c r="M106" s="3586"/>
      <c r="N106" s="3586"/>
      <c r="O106" s="3586"/>
      <c r="P106" s="3586"/>
      <c r="Q106" s="3586"/>
      <c r="R106" s="3586"/>
      <c r="S106" s="3586"/>
      <c r="T106" s="3586"/>
      <c r="U106" s="3586"/>
      <c r="V106" s="3586"/>
    </row>
    <row r="107" spans="3:22" ht="14.25">
      <c r="C107" s="618"/>
      <c r="D107" s="611" t="s">
        <v>772</v>
      </c>
      <c r="E107" s="619"/>
      <c r="F107" s="601"/>
      <c r="G107" s="601"/>
      <c r="H107" s="601"/>
      <c r="I107" s="601"/>
      <c r="J107" s="600"/>
      <c r="K107" s="565"/>
      <c r="L107" s="584"/>
      <c r="M107" s="3600"/>
      <c r="N107" s="3600"/>
      <c r="O107" s="3600"/>
      <c r="P107" s="3600"/>
      <c r="Q107" s="3600"/>
      <c r="R107" s="3600"/>
      <c r="S107" s="3600"/>
      <c r="T107" s="3600"/>
      <c r="U107" s="3600"/>
      <c r="V107" s="3600"/>
    </row>
    <row r="108" spans="3:22" ht="14.25">
      <c r="C108" s="618"/>
      <c r="D108" s="607"/>
      <c r="E108" s="607"/>
      <c r="F108" s="607"/>
      <c r="G108" s="607"/>
      <c r="H108" s="607"/>
      <c r="I108" s="607"/>
      <c r="J108" s="607"/>
      <c r="K108" s="565"/>
      <c r="L108" s="584"/>
      <c r="M108" s="599"/>
      <c r="N108" s="599"/>
      <c r="O108" s="599"/>
      <c r="P108" s="599"/>
      <c r="Q108" s="599"/>
      <c r="R108" s="599"/>
      <c r="S108" s="599"/>
      <c r="T108" s="599"/>
      <c r="U108" s="599"/>
      <c r="V108" s="599"/>
    </row>
    <row r="109" spans="3:22">
      <c r="C109" s="609"/>
      <c r="D109" s="614"/>
      <c r="E109" s="617" t="s">
        <v>771</v>
      </c>
      <c r="F109" s="565"/>
      <c r="G109" s="565"/>
      <c r="H109" s="565"/>
      <c r="I109" s="565"/>
      <c r="J109" s="565"/>
      <c r="K109" s="565"/>
      <c r="L109" s="584"/>
      <c r="M109" s="598">
        <f t="shared" ref="M109:V109" si="13">SUM(M98:M108)</f>
        <v>0</v>
      </c>
      <c r="N109" s="598">
        <f t="shared" si="13"/>
        <v>0</v>
      </c>
      <c r="O109" s="598">
        <f t="shared" si="13"/>
        <v>0</v>
      </c>
      <c r="P109" s="598">
        <f t="shared" si="13"/>
        <v>0</v>
      </c>
      <c r="Q109" s="598">
        <f t="shared" si="13"/>
        <v>0</v>
      </c>
      <c r="R109" s="598">
        <f t="shared" si="13"/>
        <v>0</v>
      </c>
      <c r="S109" s="598">
        <f t="shared" si="13"/>
        <v>0</v>
      </c>
      <c r="T109" s="598">
        <f t="shared" si="13"/>
        <v>0</v>
      </c>
      <c r="U109" s="598">
        <f t="shared" si="13"/>
        <v>0</v>
      </c>
      <c r="V109" s="598">
        <f t="shared" si="13"/>
        <v>0</v>
      </c>
    </row>
    <row r="110" spans="3:22">
      <c r="C110" s="609"/>
      <c r="D110" s="614"/>
      <c r="E110" s="617"/>
      <c r="F110" s="565"/>
      <c r="G110" s="565"/>
      <c r="H110" s="565"/>
      <c r="I110" s="565"/>
      <c r="J110" s="565"/>
      <c r="K110" s="565"/>
      <c r="L110" s="584"/>
      <c r="M110" s="599"/>
      <c r="N110" s="599"/>
      <c r="O110" s="599"/>
      <c r="P110" s="599"/>
      <c r="Q110" s="599"/>
      <c r="R110" s="599"/>
      <c r="S110" s="599"/>
      <c r="T110" s="599"/>
      <c r="U110" s="599"/>
      <c r="V110" s="599"/>
    </row>
    <row r="111" spans="3:22">
      <c r="C111" s="616" t="s">
        <v>770</v>
      </c>
      <c r="D111" s="614"/>
      <c r="E111" s="615"/>
      <c r="F111" s="565"/>
      <c r="G111" s="565"/>
      <c r="H111" s="565"/>
      <c r="I111" s="565"/>
      <c r="J111" s="565"/>
      <c r="K111" s="565"/>
      <c r="L111" s="584"/>
      <c r="M111" s="599"/>
      <c r="N111" s="599"/>
      <c r="O111" s="599"/>
      <c r="P111" s="599"/>
      <c r="Q111" s="599"/>
      <c r="R111" s="599"/>
      <c r="S111" s="599"/>
      <c r="T111" s="599"/>
      <c r="U111" s="599"/>
      <c r="V111" s="599"/>
    </row>
    <row r="112" spans="3:22" ht="14.25">
      <c r="C112" s="609"/>
      <c r="D112" s="614" t="s">
        <v>769</v>
      </c>
      <c r="E112" s="607"/>
      <c r="F112" s="565"/>
      <c r="G112" s="565"/>
      <c r="H112" s="565"/>
      <c r="I112" s="565"/>
      <c r="J112" s="565"/>
      <c r="K112" s="565"/>
      <c r="L112" s="584"/>
      <c r="M112" s="3586"/>
      <c r="N112" s="3586"/>
      <c r="O112" s="3586"/>
      <c r="P112" s="3586"/>
      <c r="Q112" s="3586"/>
      <c r="R112" s="3586"/>
      <c r="S112" s="3586"/>
      <c r="T112" s="3586"/>
      <c r="U112" s="3586"/>
      <c r="V112" s="3586"/>
    </row>
    <row r="113" spans="3:22" ht="14.25">
      <c r="C113" s="609"/>
      <c r="D113" s="614" t="s">
        <v>768</v>
      </c>
      <c r="E113" s="607"/>
      <c r="F113" s="565"/>
      <c r="G113" s="565"/>
      <c r="H113" s="565"/>
      <c r="I113" s="565"/>
      <c r="J113" s="565"/>
      <c r="K113" s="565"/>
      <c r="L113" s="584"/>
      <c r="M113" s="3586"/>
      <c r="N113" s="3586"/>
      <c r="O113" s="3586"/>
      <c r="P113" s="3586"/>
      <c r="Q113" s="3586"/>
      <c r="R113" s="3586"/>
      <c r="S113" s="3586"/>
      <c r="T113" s="3586"/>
      <c r="U113" s="3586"/>
      <c r="V113" s="3586"/>
    </row>
    <row r="114" spans="3:22" ht="14.25">
      <c r="C114" s="609"/>
      <c r="D114" s="614" t="s">
        <v>767</v>
      </c>
      <c r="E114" s="607"/>
      <c r="F114" s="565"/>
      <c r="G114" s="565"/>
      <c r="H114" s="565"/>
      <c r="I114" s="565"/>
      <c r="J114" s="565"/>
      <c r="K114" s="565"/>
      <c r="L114" s="584"/>
      <c r="M114" s="3586"/>
      <c r="N114" s="3586"/>
      <c r="O114" s="3586"/>
      <c r="P114" s="3586"/>
      <c r="Q114" s="3586"/>
      <c r="R114" s="3586"/>
      <c r="S114" s="3586"/>
      <c r="T114" s="3586"/>
      <c r="U114" s="3586"/>
      <c r="V114" s="3586"/>
    </row>
    <row r="115" spans="3:22" ht="14.25">
      <c r="C115" s="609"/>
      <c r="D115" s="614" t="s">
        <v>766</v>
      </c>
      <c r="E115" s="607"/>
      <c r="F115" s="565"/>
      <c r="G115" s="565"/>
      <c r="H115" s="565"/>
      <c r="I115" s="565"/>
      <c r="J115" s="565"/>
      <c r="K115" s="565"/>
      <c r="L115" s="584"/>
      <c r="M115" s="3586"/>
      <c r="N115" s="3586"/>
      <c r="O115" s="3586"/>
      <c r="P115" s="3586"/>
      <c r="Q115" s="3586"/>
      <c r="R115" s="3586"/>
      <c r="S115" s="3586"/>
      <c r="T115" s="3586"/>
      <c r="U115" s="3586"/>
      <c r="V115" s="3586"/>
    </row>
    <row r="116" spans="3:22" ht="14.25">
      <c r="C116" s="609"/>
      <c r="D116" s="614" t="s">
        <v>765</v>
      </c>
      <c r="E116" s="607"/>
      <c r="F116" s="565"/>
      <c r="G116" s="565"/>
      <c r="H116" s="565"/>
      <c r="I116" s="565"/>
      <c r="J116" s="565"/>
      <c r="K116" s="565"/>
      <c r="L116" s="584"/>
      <c r="M116" s="3586"/>
      <c r="N116" s="3586"/>
      <c r="O116" s="3586"/>
      <c r="P116" s="3586"/>
      <c r="Q116" s="3586"/>
      <c r="R116" s="3586"/>
      <c r="S116" s="3586"/>
      <c r="T116" s="3586"/>
      <c r="U116" s="3586"/>
      <c r="V116" s="3586"/>
    </row>
    <row r="117" spans="3:22" ht="14.25">
      <c r="C117" s="609"/>
      <c r="D117" s="614" t="s">
        <v>764</v>
      </c>
      <c r="E117" s="607"/>
      <c r="F117" s="565"/>
      <c r="G117" s="565"/>
      <c r="H117" s="565"/>
      <c r="I117" s="565"/>
      <c r="J117" s="565"/>
      <c r="K117" s="565"/>
      <c r="L117" s="584"/>
      <c r="M117" s="3586"/>
      <c r="N117" s="3586"/>
      <c r="O117" s="3586"/>
      <c r="P117" s="3586"/>
      <c r="Q117" s="3586"/>
      <c r="R117" s="3586"/>
      <c r="S117" s="3586"/>
      <c r="T117" s="3586"/>
      <c r="U117" s="3586"/>
      <c r="V117" s="3586"/>
    </row>
    <row r="118" spans="3:22" ht="14.25">
      <c r="C118" s="609"/>
      <c r="D118" s="3591" t="s">
        <v>763</v>
      </c>
      <c r="E118" s="3590"/>
      <c r="F118" s="3588"/>
      <c r="G118" s="3588"/>
      <c r="H118" s="3588"/>
      <c r="I118" s="3588"/>
      <c r="J118" s="3587"/>
      <c r="K118" s="565"/>
      <c r="L118" s="584"/>
      <c r="M118" s="3586"/>
      <c r="N118" s="3586"/>
      <c r="O118" s="3586"/>
      <c r="P118" s="3586"/>
      <c r="Q118" s="3586"/>
      <c r="R118" s="3586"/>
      <c r="S118" s="3586"/>
      <c r="T118" s="3586"/>
      <c r="U118" s="3586"/>
      <c r="V118" s="3586"/>
    </row>
    <row r="119" spans="3:22" ht="14.25">
      <c r="C119" s="609"/>
      <c r="D119" s="613" t="s">
        <v>763</v>
      </c>
      <c r="E119" s="612"/>
      <c r="F119" s="297"/>
      <c r="G119" s="297"/>
      <c r="H119" s="297"/>
      <c r="I119" s="297"/>
      <c r="J119" s="603"/>
      <c r="K119" s="565"/>
      <c r="L119" s="584"/>
      <c r="M119" s="3586"/>
      <c r="N119" s="3586"/>
      <c r="O119" s="3586"/>
      <c r="P119" s="3586"/>
      <c r="Q119" s="3586"/>
      <c r="R119" s="3586"/>
      <c r="S119" s="3586"/>
      <c r="T119" s="3586"/>
      <c r="U119" s="3586"/>
      <c r="V119" s="3586"/>
    </row>
    <row r="120" spans="3:22" ht="14.25">
      <c r="C120" s="609"/>
      <c r="D120" s="611" t="s">
        <v>763</v>
      </c>
      <c r="E120" s="610"/>
      <c r="F120" s="601"/>
      <c r="G120" s="601"/>
      <c r="H120" s="601"/>
      <c r="I120" s="601"/>
      <c r="J120" s="600"/>
      <c r="K120" s="565"/>
      <c r="L120" s="584"/>
      <c r="M120" s="3586"/>
      <c r="N120" s="3586"/>
      <c r="O120" s="3586"/>
      <c r="P120" s="3586"/>
      <c r="Q120" s="3586"/>
      <c r="R120" s="3586"/>
      <c r="S120" s="3586"/>
      <c r="T120" s="3586"/>
      <c r="U120" s="3586"/>
      <c r="V120" s="3586"/>
    </row>
    <row r="121" spans="3:22" ht="14.25">
      <c r="C121" s="609"/>
      <c r="D121" s="608"/>
      <c r="E121" s="607"/>
      <c r="F121" s="565"/>
      <c r="G121" s="565"/>
      <c r="H121" s="565"/>
      <c r="I121" s="565"/>
      <c r="J121" s="565"/>
      <c r="K121" s="565"/>
      <c r="L121" s="584"/>
      <c r="M121" s="599"/>
      <c r="N121" s="599"/>
      <c r="O121" s="599"/>
      <c r="P121" s="599"/>
      <c r="Q121" s="599"/>
      <c r="R121" s="599"/>
      <c r="S121" s="599"/>
      <c r="T121" s="599"/>
      <c r="U121" s="599"/>
      <c r="V121" s="599"/>
    </row>
    <row r="122" spans="3:22">
      <c r="C122" s="584"/>
      <c r="D122" s="565"/>
      <c r="E122" s="565"/>
      <c r="F122" s="565"/>
      <c r="G122" s="565"/>
      <c r="H122" s="565"/>
      <c r="I122" s="565"/>
      <c r="J122" s="565"/>
      <c r="K122" s="565"/>
      <c r="L122" s="584"/>
      <c r="M122" s="598">
        <f t="shared" ref="M122:V122" si="14">SUM(M112:M121)</f>
        <v>0</v>
      </c>
      <c r="N122" s="598">
        <f t="shared" si="14"/>
        <v>0</v>
      </c>
      <c r="O122" s="598">
        <f t="shared" si="14"/>
        <v>0</v>
      </c>
      <c r="P122" s="598">
        <f t="shared" si="14"/>
        <v>0</v>
      </c>
      <c r="Q122" s="598">
        <f t="shared" si="14"/>
        <v>0</v>
      </c>
      <c r="R122" s="598">
        <f t="shared" si="14"/>
        <v>0</v>
      </c>
      <c r="S122" s="598">
        <f t="shared" si="14"/>
        <v>0</v>
      </c>
      <c r="T122" s="598">
        <f t="shared" si="14"/>
        <v>0</v>
      </c>
      <c r="U122" s="598">
        <f t="shared" si="14"/>
        <v>0</v>
      </c>
      <c r="V122" s="598">
        <f t="shared" si="14"/>
        <v>0</v>
      </c>
    </row>
    <row r="123" spans="3:22">
      <c r="C123" s="584"/>
      <c r="D123" s="565"/>
      <c r="E123" s="565"/>
      <c r="F123" s="565"/>
      <c r="G123" s="565"/>
      <c r="H123" s="565"/>
      <c r="I123" s="565"/>
      <c r="J123" s="565"/>
      <c r="K123" s="565"/>
      <c r="L123" s="584"/>
      <c r="M123" s="599"/>
      <c r="N123" s="599"/>
      <c r="O123" s="599"/>
      <c r="P123" s="599"/>
      <c r="Q123" s="599"/>
      <c r="R123" s="599"/>
      <c r="S123" s="599"/>
      <c r="T123" s="599"/>
      <c r="U123" s="599"/>
      <c r="V123" s="599"/>
    </row>
    <row r="124" spans="3:22">
      <c r="C124" s="606" t="s">
        <v>762</v>
      </c>
      <c r="D124" s="565"/>
      <c r="E124" s="565"/>
      <c r="F124" s="565"/>
      <c r="G124" s="565"/>
      <c r="H124" s="565"/>
      <c r="I124" s="565"/>
      <c r="J124" s="565"/>
      <c r="K124" s="565"/>
      <c r="L124" s="584"/>
      <c r="M124" s="599"/>
      <c r="N124" s="599"/>
      <c r="O124" s="599"/>
      <c r="P124" s="599"/>
      <c r="Q124" s="599"/>
      <c r="R124" s="599"/>
      <c r="S124" s="599"/>
      <c r="T124" s="599"/>
      <c r="U124" s="599"/>
      <c r="V124" s="599"/>
    </row>
    <row r="125" spans="3:22">
      <c r="C125" s="605"/>
      <c r="D125" s="565"/>
      <c r="E125" s="565"/>
      <c r="F125" s="565"/>
      <c r="G125" s="565"/>
      <c r="H125" s="565"/>
      <c r="I125" s="565"/>
      <c r="J125" s="565"/>
      <c r="K125" s="565"/>
      <c r="L125" s="584"/>
      <c r="M125" s="599"/>
      <c r="N125" s="599"/>
      <c r="O125" s="599"/>
      <c r="P125" s="599"/>
      <c r="Q125" s="599"/>
      <c r="R125" s="599"/>
      <c r="S125" s="599"/>
      <c r="T125" s="599"/>
      <c r="U125" s="599"/>
      <c r="V125" s="599"/>
    </row>
    <row r="126" spans="3:22">
      <c r="C126" s="605"/>
      <c r="D126" s="3589" t="s">
        <v>761</v>
      </c>
      <c r="E126" s="3588"/>
      <c r="F126" s="3588"/>
      <c r="G126" s="3588"/>
      <c r="H126" s="3588"/>
      <c r="I126" s="3588"/>
      <c r="J126" s="3587"/>
      <c r="K126" s="565"/>
      <c r="L126" s="584"/>
      <c r="M126" s="3586"/>
      <c r="N126" s="3586"/>
      <c r="O126" s="3586"/>
      <c r="P126" s="3586"/>
      <c r="Q126" s="3586"/>
      <c r="R126" s="3586"/>
      <c r="S126" s="3586"/>
      <c r="T126" s="3586"/>
      <c r="U126" s="3586"/>
      <c r="V126" s="3586"/>
    </row>
    <row r="127" spans="3:22">
      <c r="C127" s="605"/>
      <c r="D127" s="604" t="s">
        <v>760</v>
      </c>
      <c r="E127" s="297"/>
      <c r="F127" s="297"/>
      <c r="G127" s="297"/>
      <c r="H127" s="297"/>
      <c r="I127" s="297"/>
      <c r="J127" s="603"/>
      <c r="K127" s="565"/>
      <c r="L127" s="584"/>
      <c r="M127" s="3586"/>
      <c r="N127" s="3586"/>
      <c r="O127" s="3586"/>
      <c r="P127" s="3586"/>
      <c r="Q127" s="3586"/>
      <c r="R127" s="3586"/>
      <c r="S127" s="3586"/>
      <c r="T127" s="3586"/>
      <c r="U127" s="3586"/>
      <c r="V127" s="3586"/>
    </row>
    <row r="128" spans="3:22">
      <c r="C128" s="584"/>
      <c r="D128" s="604" t="s">
        <v>759</v>
      </c>
      <c r="E128" s="297"/>
      <c r="F128" s="297"/>
      <c r="G128" s="297"/>
      <c r="H128" s="297"/>
      <c r="I128" s="297"/>
      <c r="J128" s="603"/>
      <c r="K128" s="565"/>
      <c r="L128" s="584"/>
      <c r="M128" s="3586"/>
      <c r="N128" s="3586"/>
      <c r="O128" s="3586"/>
      <c r="P128" s="3586"/>
      <c r="Q128" s="3586"/>
      <c r="R128" s="3586"/>
      <c r="S128" s="3586"/>
      <c r="T128" s="3586"/>
      <c r="U128" s="3586"/>
      <c r="V128" s="3586"/>
    </row>
    <row r="129" spans="3:40">
      <c r="C129" s="584"/>
      <c r="D129" s="602" t="s">
        <v>758</v>
      </c>
      <c r="E129" s="601"/>
      <c r="F129" s="601"/>
      <c r="G129" s="601"/>
      <c r="H129" s="601"/>
      <c r="I129" s="601"/>
      <c r="J129" s="600"/>
      <c r="K129" s="565"/>
      <c r="L129" s="584"/>
      <c r="M129" s="3586"/>
      <c r="N129" s="3586"/>
      <c r="O129" s="3586"/>
      <c r="P129" s="3586"/>
      <c r="Q129" s="3586"/>
      <c r="R129" s="3586"/>
      <c r="S129" s="3586"/>
      <c r="T129" s="3586"/>
      <c r="U129" s="3586"/>
      <c r="V129" s="3586"/>
    </row>
    <row r="130" spans="3:40">
      <c r="C130" s="584"/>
      <c r="D130" s="565"/>
      <c r="E130" s="565"/>
      <c r="F130" s="565"/>
      <c r="G130" s="565"/>
      <c r="H130" s="565"/>
      <c r="I130" s="565"/>
      <c r="J130" s="565"/>
      <c r="K130" s="565"/>
      <c r="L130" s="584"/>
      <c r="M130" s="598">
        <f t="shared" ref="M130:V130" si="15">SUM(M126:M129)</f>
        <v>0</v>
      </c>
      <c r="N130" s="598">
        <f t="shared" si="15"/>
        <v>0</v>
      </c>
      <c r="O130" s="598">
        <f t="shared" si="15"/>
        <v>0</v>
      </c>
      <c r="P130" s="598">
        <f t="shared" si="15"/>
        <v>0</v>
      </c>
      <c r="Q130" s="598">
        <f t="shared" si="15"/>
        <v>0</v>
      </c>
      <c r="R130" s="598">
        <f t="shared" si="15"/>
        <v>0</v>
      </c>
      <c r="S130" s="598">
        <f t="shared" si="15"/>
        <v>0</v>
      </c>
      <c r="T130" s="598">
        <f t="shared" si="15"/>
        <v>0</v>
      </c>
      <c r="U130" s="598">
        <f t="shared" si="15"/>
        <v>0</v>
      </c>
      <c r="V130" s="598">
        <f t="shared" si="15"/>
        <v>0</v>
      </c>
    </row>
    <row r="131" spans="3:40">
      <c r="C131" s="584"/>
      <c r="D131" s="565"/>
      <c r="E131" s="565"/>
      <c r="F131" s="565"/>
      <c r="G131" s="565"/>
      <c r="H131" s="565"/>
      <c r="I131" s="565"/>
      <c r="J131" s="565"/>
      <c r="K131" s="565"/>
      <c r="L131" s="584"/>
      <c r="M131" s="599"/>
      <c r="N131" s="599"/>
      <c r="O131" s="599"/>
      <c r="P131" s="599"/>
      <c r="Q131" s="599"/>
      <c r="R131" s="599"/>
      <c r="S131" s="599"/>
      <c r="T131" s="599"/>
      <c r="U131" s="599"/>
      <c r="V131" s="599"/>
    </row>
    <row r="132" spans="3:40">
      <c r="C132" s="584" t="s">
        <v>757</v>
      </c>
      <c r="D132" s="565"/>
      <c r="E132" s="565"/>
      <c r="F132" s="565"/>
      <c r="G132" s="565"/>
      <c r="H132" s="565"/>
      <c r="I132" s="565"/>
      <c r="J132" s="565"/>
      <c r="K132" s="565"/>
      <c r="L132" s="584"/>
      <c r="M132" s="598">
        <f t="shared" ref="M132:V132" si="16">+M95+M109+M122+M130</f>
        <v>0</v>
      </c>
      <c r="N132" s="598">
        <f t="shared" si="16"/>
        <v>0</v>
      </c>
      <c r="O132" s="598">
        <f t="shared" si="16"/>
        <v>0</v>
      </c>
      <c r="P132" s="598">
        <f t="shared" si="16"/>
        <v>0</v>
      </c>
      <c r="Q132" s="598">
        <f t="shared" si="16"/>
        <v>0</v>
      </c>
      <c r="R132" s="598">
        <f t="shared" si="16"/>
        <v>0</v>
      </c>
      <c r="S132" s="598">
        <f t="shared" si="16"/>
        <v>0</v>
      </c>
      <c r="T132" s="598">
        <f t="shared" si="16"/>
        <v>0</v>
      </c>
      <c r="U132" s="598">
        <f t="shared" si="16"/>
        <v>0</v>
      </c>
      <c r="V132" s="598">
        <f t="shared" si="16"/>
        <v>0</v>
      </c>
    </row>
    <row r="133" spans="3:40">
      <c r="C133" s="584"/>
      <c r="D133" s="565"/>
      <c r="E133" s="565"/>
      <c r="F133" s="565"/>
      <c r="G133" s="565"/>
      <c r="H133" s="565"/>
      <c r="I133" s="565"/>
      <c r="J133" s="565"/>
      <c r="K133" s="565"/>
      <c r="L133" s="584"/>
      <c r="M133" s="599"/>
      <c r="N133" s="599"/>
      <c r="O133" s="599"/>
      <c r="P133" s="599"/>
      <c r="Q133" s="599"/>
      <c r="R133" s="599"/>
      <c r="S133" s="599"/>
      <c r="T133" s="599"/>
      <c r="U133" s="599"/>
      <c r="V133" s="599"/>
    </row>
    <row r="134" spans="3:40">
      <c r="C134" s="584" t="s">
        <v>756</v>
      </c>
      <c r="D134" s="565"/>
      <c r="E134" s="565"/>
      <c r="F134" s="565"/>
      <c r="G134" s="565"/>
      <c r="H134" s="565"/>
      <c r="I134" s="565"/>
      <c r="J134" s="565"/>
      <c r="K134" s="565"/>
      <c r="L134" s="584"/>
      <c r="M134" s="598">
        <f t="shared" ref="M134:V134" si="17">+M80+M132</f>
        <v>0</v>
      </c>
      <c r="N134" s="598">
        <f t="shared" si="17"/>
        <v>0</v>
      </c>
      <c r="O134" s="598">
        <f t="shared" si="17"/>
        <v>0</v>
      </c>
      <c r="P134" s="598">
        <f t="shared" si="17"/>
        <v>0</v>
      </c>
      <c r="Q134" s="598">
        <f t="shared" si="17"/>
        <v>0</v>
      </c>
      <c r="R134" s="598">
        <f t="shared" si="17"/>
        <v>0</v>
      </c>
      <c r="S134" s="598">
        <f t="shared" si="17"/>
        <v>0</v>
      </c>
      <c r="T134" s="598">
        <f t="shared" si="17"/>
        <v>0</v>
      </c>
      <c r="U134" s="598">
        <f t="shared" si="17"/>
        <v>0</v>
      </c>
      <c r="V134" s="598">
        <f t="shared" si="17"/>
        <v>0</v>
      </c>
    </row>
    <row r="135" spans="3:40">
      <c r="C135" s="584"/>
      <c r="D135" s="565"/>
      <c r="E135" s="565"/>
      <c r="F135" s="565"/>
      <c r="G135" s="565"/>
      <c r="H135" s="565"/>
      <c r="I135" s="565"/>
      <c r="J135" s="565"/>
      <c r="K135" s="565"/>
      <c r="L135" s="584"/>
      <c r="M135" s="599"/>
      <c r="N135" s="599"/>
      <c r="O135" s="599"/>
      <c r="P135" s="599"/>
      <c r="Q135" s="599"/>
      <c r="R135" s="599"/>
      <c r="S135" s="599"/>
      <c r="T135" s="599"/>
      <c r="U135" s="599"/>
      <c r="V135" s="599"/>
    </row>
    <row r="136" spans="3:40">
      <c r="C136" s="584" t="s">
        <v>755</v>
      </c>
      <c r="D136" s="565"/>
      <c r="E136" s="565"/>
      <c r="F136" s="565"/>
      <c r="G136" s="565"/>
      <c r="H136" s="565"/>
      <c r="I136" s="565"/>
      <c r="J136" s="565"/>
      <c r="K136" s="565"/>
      <c r="L136" s="584"/>
      <c r="M136" s="598">
        <f t="shared" ref="M136:V136" si="18">+M134*M74</f>
        <v>0</v>
      </c>
      <c r="N136" s="598">
        <f t="shared" si="18"/>
        <v>0</v>
      </c>
      <c r="O136" s="598">
        <f t="shared" si="18"/>
        <v>0</v>
      </c>
      <c r="P136" s="598">
        <f t="shared" si="18"/>
        <v>0</v>
      </c>
      <c r="Q136" s="598">
        <f t="shared" si="18"/>
        <v>0</v>
      </c>
      <c r="R136" s="598">
        <f t="shared" si="18"/>
        <v>0</v>
      </c>
      <c r="S136" s="598">
        <f t="shared" si="18"/>
        <v>0</v>
      </c>
      <c r="T136" s="598">
        <f t="shared" si="18"/>
        <v>0</v>
      </c>
      <c r="U136" s="598">
        <f t="shared" si="18"/>
        <v>0</v>
      </c>
      <c r="V136" s="598">
        <f t="shared" si="18"/>
        <v>0</v>
      </c>
    </row>
    <row r="137" spans="3:40">
      <c r="C137" s="584" t="s">
        <v>754</v>
      </c>
      <c r="D137" s="565"/>
      <c r="E137" s="565"/>
      <c r="F137" s="565"/>
      <c r="G137" s="565"/>
      <c r="H137" s="565"/>
      <c r="I137" s="565"/>
      <c r="J137" s="565"/>
      <c r="K137" s="565"/>
      <c r="L137" s="584"/>
      <c r="M137" s="598">
        <f>'[3]1.1 Inc_Stat'!H163</f>
        <v>0</v>
      </c>
      <c r="N137" s="598" t="e">
        <f>'[3]1.1 Inc_Stat'!#REF!</f>
        <v>#REF!</v>
      </c>
      <c r="O137" s="598" t="e">
        <f>'[3]1.1 Inc_Stat'!#REF!</f>
        <v>#REF!</v>
      </c>
      <c r="P137" s="598" t="e">
        <f>'[3]1.1 Inc_Stat'!#REF!</f>
        <v>#REF!</v>
      </c>
      <c r="Q137" s="598" t="e">
        <f>'[3]1.1 Inc_Stat'!#REF!</f>
        <v>#REF!</v>
      </c>
      <c r="R137" s="598" t="e">
        <f>'[3]1.1 Inc_Stat'!#REF!</f>
        <v>#REF!</v>
      </c>
      <c r="S137" s="598" t="e">
        <f>'[3]1.1 Inc_Stat'!#REF!</f>
        <v>#REF!</v>
      </c>
      <c r="T137" s="598" t="e">
        <f>'[3]1.1 Inc_Stat'!#REF!</f>
        <v>#REF!</v>
      </c>
      <c r="U137" s="598" t="e">
        <f>'[3]1.1 Inc_Stat'!#REF!</f>
        <v>#REF!</v>
      </c>
      <c r="V137" s="598" t="e">
        <f>'[3]1.1 Inc_Stat'!#REF!</f>
        <v>#REF!</v>
      </c>
    </row>
    <row r="138" spans="3:40">
      <c r="C138" s="584"/>
      <c r="D138" s="565"/>
      <c r="E138" s="565" t="s">
        <v>753</v>
      </c>
      <c r="F138" s="565"/>
      <c r="G138" s="565"/>
      <c r="H138" s="565"/>
      <c r="I138" s="565"/>
      <c r="J138" s="565"/>
      <c r="K138" s="565"/>
      <c r="L138" s="584"/>
      <c r="M138" s="597" t="str">
        <f t="shared" ref="M138:V138" si="19">IF(+M136-M137&gt;0.1,"ERR","OK")</f>
        <v>OK</v>
      </c>
      <c r="N138" s="597" t="e">
        <f t="shared" si="19"/>
        <v>#REF!</v>
      </c>
      <c r="O138" s="597" t="e">
        <f t="shared" si="19"/>
        <v>#REF!</v>
      </c>
      <c r="P138" s="597" t="e">
        <f t="shared" si="19"/>
        <v>#REF!</v>
      </c>
      <c r="Q138" s="597" t="e">
        <f t="shared" si="19"/>
        <v>#REF!</v>
      </c>
      <c r="R138" s="597" t="e">
        <f t="shared" si="19"/>
        <v>#REF!</v>
      </c>
      <c r="S138" s="597" t="e">
        <f t="shared" si="19"/>
        <v>#REF!</v>
      </c>
      <c r="T138" s="597" t="e">
        <f t="shared" si="19"/>
        <v>#REF!</v>
      </c>
      <c r="U138" s="597" t="e">
        <f t="shared" si="19"/>
        <v>#REF!</v>
      </c>
      <c r="V138" s="597" t="e">
        <f t="shared" si="19"/>
        <v>#REF!</v>
      </c>
    </row>
    <row r="139" spans="3:40">
      <c r="C139" s="584"/>
      <c r="D139" s="565"/>
      <c r="E139" s="565"/>
      <c r="F139" s="565"/>
      <c r="G139" s="565"/>
      <c r="H139" s="565"/>
      <c r="I139" s="565"/>
      <c r="J139" s="565"/>
      <c r="K139" s="565"/>
      <c r="L139" s="565"/>
      <c r="M139" s="565"/>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row>
    <row r="140" spans="3:40">
      <c r="C140" s="3599"/>
      <c r="D140" s="3598" t="s">
        <v>797</v>
      </c>
      <c r="E140" s="3598"/>
      <c r="F140" s="3598"/>
      <c r="G140" s="3598"/>
      <c r="H140" s="3598"/>
      <c r="I140" s="3598"/>
      <c r="J140" s="3598"/>
      <c r="K140" s="3597"/>
      <c r="L140" s="3596"/>
      <c r="M140" s="3595">
        <v>0.24</v>
      </c>
      <c r="N140" s="3595">
        <v>0.23</v>
      </c>
      <c r="O140" s="3595">
        <v>0.22</v>
      </c>
      <c r="P140" s="3595">
        <v>0.22</v>
      </c>
      <c r="Q140" s="3595">
        <f t="shared" ref="Q140:V140" si="20">P140</f>
        <v>0.22</v>
      </c>
      <c r="R140" s="3595">
        <f t="shared" si="20"/>
        <v>0.22</v>
      </c>
      <c r="S140" s="3595">
        <f t="shared" si="20"/>
        <v>0.22</v>
      </c>
      <c r="T140" s="3595">
        <f t="shared" si="20"/>
        <v>0.22</v>
      </c>
      <c r="U140" s="3595">
        <f t="shared" si="20"/>
        <v>0.22</v>
      </c>
      <c r="V140" s="3595">
        <f t="shared" si="20"/>
        <v>0.22</v>
      </c>
    </row>
    <row r="141" spans="3:40" ht="15" customHeight="1">
      <c r="C141" s="584"/>
      <c r="D141" s="576" t="s">
        <v>796</v>
      </c>
      <c r="E141" s="565"/>
      <c r="F141" s="565"/>
      <c r="G141" s="565"/>
      <c r="H141" s="565"/>
      <c r="I141" s="565"/>
      <c r="J141" s="565"/>
      <c r="K141" s="565"/>
      <c r="L141" s="3594"/>
      <c r="M141" s="3582"/>
      <c r="N141" s="3582"/>
      <c r="O141" s="3582"/>
      <c r="P141" s="3582"/>
      <c r="Q141" s="3582"/>
      <c r="R141" s="3582"/>
      <c r="S141" s="3582"/>
      <c r="T141" s="3582"/>
      <c r="U141" s="3582"/>
      <c r="V141" s="3582"/>
    </row>
    <row r="142" spans="3:40">
      <c r="C142" s="605"/>
      <c r="D142" s="565"/>
      <c r="E142" s="565"/>
      <c r="F142" s="565"/>
      <c r="G142" s="565"/>
      <c r="H142" s="565"/>
      <c r="I142" s="565"/>
      <c r="J142" s="565"/>
      <c r="K142" s="565"/>
      <c r="L142" s="584"/>
      <c r="M142" s="630" t="s">
        <v>8</v>
      </c>
      <c r="N142" s="630" t="s">
        <v>8</v>
      </c>
      <c r="O142" s="630" t="s">
        <v>8</v>
      </c>
      <c r="P142" s="630" t="s">
        <v>8</v>
      </c>
      <c r="Q142" s="630" t="s">
        <v>8</v>
      </c>
      <c r="R142" s="630" t="s">
        <v>8</v>
      </c>
      <c r="S142" s="630" t="s">
        <v>8</v>
      </c>
      <c r="T142" s="630" t="s">
        <v>8</v>
      </c>
      <c r="U142" s="630" t="s">
        <v>8</v>
      </c>
      <c r="V142" s="630" t="s">
        <v>8</v>
      </c>
    </row>
    <row r="143" spans="3:40">
      <c r="C143" s="584"/>
      <c r="D143" s="565"/>
      <c r="E143" s="565"/>
      <c r="F143" s="565"/>
      <c r="G143" s="565"/>
      <c r="H143" s="565"/>
      <c r="I143" s="565"/>
      <c r="J143" s="565"/>
      <c r="K143" s="565"/>
      <c r="L143" s="584"/>
      <c r="M143" s="577">
        <v>2012</v>
      </c>
      <c r="N143" s="577">
        <f t="shared" ref="N143:V143" si="21">SUM(M143+1)</f>
        <v>2013</v>
      </c>
      <c r="O143" s="577">
        <f t="shared" si="21"/>
        <v>2014</v>
      </c>
      <c r="P143" s="577">
        <f t="shared" si="21"/>
        <v>2015</v>
      </c>
      <c r="Q143" s="577">
        <f t="shared" si="21"/>
        <v>2016</v>
      </c>
      <c r="R143" s="577">
        <f t="shared" si="21"/>
        <v>2017</v>
      </c>
      <c r="S143" s="577">
        <f t="shared" si="21"/>
        <v>2018</v>
      </c>
      <c r="T143" s="577">
        <f t="shared" si="21"/>
        <v>2019</v>
      </c>
      <c r="U143" s="577">
        <f t="shared" si="21"/>
        <v>2020</v>
      </c>
      <c r="V143" s="577">
        <f t="shared" si="21"/>
        <v>2021</v>
      </c>
    </row>
    <row r="144" spans="3:40">
      <c r="C144" s="584"/>
      <c r="D144" s="565"/>
      <c r="E144" s="565"/>
      <c r="F144" s="565"/>
      <c r="G144" s="565"/>
      <c r="H144" s="565"/>
      <c r="I144" s="565"/>
      <c r="J144" s="565"/>
      <c r="K144" s="565"/>
      <c r="L144" s="584"/>
      <c r="M144" s="629" t="s">
        <v>20</v>
      </c>
      <c r="N144" s="629" t="s">
        <v>20</v>
      </c>
      <c r="O144" s="629" t="s">
        <v>20</v>
      </c>
      <c r="P144" s="629" t="s">
        <v>20</v>
      </c>
      <c r="Q144" s="629" t="s">
        <v>20</v>
      </c>
      <c r="R144" s="629" t="s">
        <v>20</v>
      </c>
      <c r="S144" s="629" t="s">
        <v>20</v>
      </c>
      <c r="T144" s="629" t="s">
        <v>20</v>
      </c>
      <c r="U144" s="629" t="s">
        <v>20</v>
      </c>
      <c r="V144" s="629" t="s">
        <v>20</v>
      </c>
    </row>
    <row r="145" spans="3:22">
      <c r="C145" s="584"/>
      <c r="D145" s="565"/>
      <c r="E145" s="565"/>
      <c r="F145" s="565"/>
      <c r="G145" s="565"/>
      <c r="H145" s="565"/>
      <c r="I145" s="565"/>
      <c r="J145" s="565"/>
      <c r="K145" s="565"/>
      <c r="L145" s="584"/>
      <c r="M145" s="565"/>
      <c r="N145" s="565"/>
      <c r="O145" s="565"/>
      <c r="P145" s="565"/>
      <c r="Q145" s="565"/>
      <c r="R145" s="565"/>
      <c r="S145" s="565"/>
      <c r="T145" s="565"/>
      <c r="U145" s="565"/>
      <c r="V145" s="565"/>
    </row>
    <row r="146" spans="3:22" ht="14.25">
      <c r="C146" s="609" t="s">
        <v>795</v>
      </c>
      <c r="D146" s="628"/>
      <c r="E146" s="627"/>
      <c r="F146" s="565"/>
      <c r="G146" s="565"/>
      <c r="H146" s="565"/>
      <c r="I146" s="565"/>
      <c r="J146" s="565"/>
      <c r="K146" s="565"/>
      <c r="L146" s="584"/>
      <c r="M146" s="3586">
        <f t="shared" ref="M146:V146" si="22">SUM(M80+M13)</f>
        <v>0</v>
      </c>
      <c r="N146" s="3586">
        <f t="shared" si="22"/>
        <v>0</v>
      </c>
      <c r="O146" s="3586">
        <f t="shared" si="22"/>
        <v>0</v>
      </c>
      <c r="P146" s="3586">
        <f t="shared" si="22"/>
        <v>0</v>
      </c>
      <c r="Q146" s="3586">
        <f t="shared" si="22"/>
        <v>0</v>
      </c>
      <c r="R146" s="3586">
        <f t="shared" si="22"/>
        <v>0</v>
      </c>
      <c r="S146" s="3586">
        <f t="shared" si="22"/>
        <v>0</v>
      </c>
      <c r="T146" s="3586">
        <f t="shared" si="22"/>
        <v>0</v>
      </c>
      <c r="U146" s="3586">
        <f t="shared" si="22"/>
        <v>0</v>
      </c>
      <c r="V146" s="3586">
        <f t="shared" si="22"/>
        <v>0</v>
      </c>
    </row>
    <row r="147" spans="3:22" ht="14.25">
      <c r="C147" s="609"/>
      <c r="D147" s="614"/>
      <c r="E147" s="607"/>
      <c r="F147" s="565"/>
      <c r="G147" s="565"/>
      <c r="H147" s="565"/>
      <c r="I147" s="565"/>
      <c r="J147" s="565"/>
      <c r="K147" s="565"/>
      <c r="L147" s="584"/>
      <c r="M147" s="565"/>
      <c r="N147" s="565"/>
      <c r="O147" s="565"/>
      <c r="P147" s="565"/>
      <c r="Q147" s="565"/>
      <c r="R147" s="565"/>
      <c r="S147" s="565"/>
      <c r="T147" s="565"/>
      <c r="U147" s="565"/>
      <c r="V147" s="565"/>
    </row>
    <row r="148" spans="3:22">
      <c r="C148" s="616" t="s">
        <v>794</v>
      </c>
      <c r="D148" s="614"/>
      <c r="E148" s="617"/>
      <c r="F148" s="565"/>
      <c r="G148" s="565"/>
      <c r="H148" s="565"/>
      <c r="I148" s="565"/>
      <c r="J148" s="565"/>
      <c r="K148" s="565"/>
      <c r="L148" s="584"/>
      <c r="M148" s="565"/>
      <c r="N148" s="565"/>
      <c r="O148" s="565"/>
      <c r="P148" s="565"/>
      <c r="Q148" s="565"/>
      <c r="R148" s="565"/>
      <c r="S148" s="565"/>
      <c r="T148" s="565"/>
      <c r="U148" s="565"/>
      <c r="V148" s="565"/>
    </row>
    <row r="149" spans="3:22" ht="14.25">
      <c r="C149" s="609"/>
      <c r="D149" s="626" t="s">
        <v>793</v>
      </c>
      <c r="E149" s="623"/>
      <c r="F149" s="565"/>
      <c r="G149" s="565"/>
      <c r="H149" s="565"/>
      <c r="I149" s="565"/>
      <c r="J149" s="565"/>
      <c r="K149" s="565"/>
      <c r="L149" s="584"/>
      <c r="M149" s="3586">
        <f t="shared" ref="M149:V149" si="23">SUM(M83+M16)</f>
        <v>0</v>
      </c>
      <c r="N149" s="3586">
        <f t="shared" si="23"/>
        <v>0</v>
      </c>
      <c r="O149" s="3586">
        <f t="shared" si="23"/>
        <v>0</v>
      </c>
      <c r="P149" s="3586">
        <f t="shared" si="23"/>
        <v>0</v>
      </c>
      <c r="Q149" s="3586">
        <f t="shared" si="23"/>
        <v>0</v>
      </c>
      <c r="R149" s="3586">
        <f t="shared" si="23"/>
        <v>0</v>
      </c>
      <c r="S149" s="3586">
        <f t="shared" si="23"/>
        <v>0</v>
      </c>
      <c r="T149" s="3586">
        <f t="shared" si="23"/>
        <v>0</v>
      </c>
      <c r="U149" s="3586">
        <f t="shared" si="23"/>
        <v>0</v>
      </c>
      <c r="V149" s="3586">
        <f t="shared" si="23"/>
        <v>0</v>
      </c>
    </row>
    <row r="150" spans="3:22" ht="14.25">
      <c r="C150" s="609"/>
      <c r="D150" s="608" t="s">
        <v>792</v>
      </c>
      <c r="E150" s="623"/>
      <c r="F150" s="565"/>
      <c r="G150" s="565"/>
      <c r="H150" s="565"/>
      <c r="I150" s="565"/>
      <c r="J150" s="565"/>
      <c r="K150" s="565"/>
      <c r="L150" s="584"/>
      <c r="M150" s="3586">
        <f t="shared" ref="M150:V150" si="24">SUM(M84+M17)</f>
        <v>0</v>
      </c>
      <c r="N150" s="3586">
        <f t="shared" si="24"/>
        <v>0</v>
      </c>
      <c r="O150" s="3586">
        <f t="shared" si="24"/>
        <v>0</v>
      </c>
      <c r="P150" s="3586">
        <f t="shared" si="24"/>
        <v>0</v>
      </c>
      <c r="Q150" s="3586">
        <f t="shared" si="24"/>
        <v>0</v>
      </c>
      <c r="R150" s="3586">
        <f t="shared" si="24"/>
        <v>0</v>
      </c>
      <c r="S150" s="3586">
        <f t="shared" si="24"/>
        <v>0</v>
      </c>
      <c r="T150" s="3586">
        <f t="shared" si="24"/>
        <v>0</v>
      </c>
      <c r="U150" s="3586">
        <f t="shared" si="24"/>
        <v>0</v>
      </c>
      <c r="V150" s="3586">
        <f t="shared" si="24"/>
        <v>0</v>
      </c>
    </row>
    <row r="151" spans="3:22">
      <c r="C151" s="625"/>
      <c r="D151" s="622" t="s">
        <v>791</v>
      </c>
      <c r="E151" s="622"/>
      <c r="F151" s="565"/>
      <c r="G151" s="565"/>
      <c r="H151" s="565"/>
      <c r="I151" s="565"/>
      <c r="J151" s="565"/>
      <c r="K151" s="565"/>
      <c r="L151" s="584"/>
      <c r="M151" s="3586">
        <f t="shared" ref="M151:V151" si="25">SUM(M85+M18)</f>
        <v>0</v>
      </c>
      <c r="N151" s="3586">
        <f t="shared" si="25"/>
        <v>0</v>
      </c>
      <c r="O151" s="3586">
        <f t="shared" si="25"/>
        <v>0</v>
      </c>
      <c r="P151" s="3586">
        <f t="shared" si="25"/>
        <v>0</v>
      </c>
      <c r="Q151" s="3586">
        <f t="shared" si="25"/>
        <v>0</v>
      </c>
      <c r="R151" s="3586">
        <f t="shared" si="25"/>
        <v>0</v>
      </c>
      <c r="S151" s="3586">
        <f t="shared" si="25"/>
        <v>0</v>
      </c>
      <c r="T151" s="3586">
        <f t="shared" si="25"/>
        <v>0</v>
      </c>
      <c r="U151" s="3586">
        <f t="shared" si="25"/>
        <v>0</v>
      </c>
      <c r="V151" s="3586">
        <f t="shared" si="25"/>
        <v>0</v>
      </c>
    </row>
    <row r="152" spans="3:22">
      <c r="C152" s="625"/>
      <c r="D152" s="622" t="s">
        <v>790</v>
      </c>
      <c r="E152" s="622"/>
      <c r="F152" s="565"/>
      <c r="G152" s="565"/>
      <c r="H152" s="565"/>
      <c r="I152" s="565"/>
      <c r="J152" s="565"/>
      <c r="K152" s="565"/>
      <c r="L152" s="584"/>
      <c r="M152" s="3586">
        <f t="shared" ref="M152:V152" si="26">SUM(M86+M19)</f>
        <v>0</v>
      </c>
      <c r="N152" s="3586">
        <f t="shared" si="26"/>
        <v>0</v>
      </c>
      <c r="O152" s="3586">
        <f t="shared" si="26"/>
        <v>0</v>
      </c>
      <c r="P152" s="3586">
        <f t="shared" si="26"/>
        <v>0</v>
      </c>
      <c r="Q152" s="3586">
        <f t="shared" si="26"/>
        <v>0</v>
      </c>
      <c r="R152" s="3586">
        <f t="shared" si="26"/>
        <v>0</v>
      </c>
      <c r="S152" s="3586">
        <f t="shared" si="26"/>
        <v>0</v>
      </c>
      <c r="T152" s="3586">
        <f t="shared" si="26"/>
        <v>0</v>
      </c>
      <c r="U152" s="3586">
        <f t="shared" si="26"/>
        <v>0</v>
      </c>
      <c r="V152" s="3586">
        <f t="shared" si="26"/>
        <v>0</v>
      </c>
    </row>
    <row r="153" spans="3:22">
      <c r="C153" s="625"/>
      <c r="D153" s="622" t="s">
        <v>789</v>
      </c>
      <c r="E153" s="622"/>
      <c r="F153" s="565"/>
      <c r="G153" s="565"/>
      <c r="H153" s="565"/>
      <c r="I153" s="565"/>
      <c r="J153" s="565"/>
      <c r="K153" s="565"/>
      <c r="L153" s="584"/>
      <c r="M153" s="3586">
        <f t="shared" ref="M153:V153" si="27">SUM(M87+M20)</f>
        <v>0</v>
      </c>
      <c r="N153" s="3586">
        <f t="shared" si="27"/>
        <v>0</v>
      </c>
      <c r="O153" s="3586">
        <f t="shared" si="27"/>
        <v>0</v>
      </c>
      <c r="P153" s="3586">
        <f t="shared" si="27"/>
        <v>0</v>
      </c>
      <c r="Q153" s="3586">
        <f t="shared" si="27"/>
        <v>0</v>
      </c>
      <c r="R153" s="3586">
        <f t="shared" si="27"/>
        <v>0</v>
      </c>
      <c r="S153" s="3586">
        <f t="shared" si="27"/>
        <v>0</v>
      </c>
      <c r="T153" s="3586">
        <f t="shared" si="27"/>
        <v>0</v>
      </c>
      <c r="U153" s="3586">
        <f t="shared" si="27"/>
        <v>0</v>
      </c>
      <c r="V153" s="3586">
        <f t="shared" si="27"/>
        <v>0</v>
      </c>
    </row>
    <row r="154" spans="3:22" ht="14.25">
      <c r="C154" s="609"/>
      <c r="D154" s="3593" t="s">
        <v>788</v>
      </c>
      <c r="E154" s="3592"/>
      <c r="F154" s="3588"/>
      <c r="G154" s="3588"/>
      <c r="H154" s="3588"/>
      <c r="I154" s="3588"/>
      <c r="J154" s="3587"/>
      <c r="K154" s="565"/>
      <c r="L154" s="584"/>
      <c r="M154" s="3586">
        <f t="shared" ref="M154:V154" si="28">SUM(M88+M21)</f>
        <v>0</v>
      </c>
      <c r="N154" s="3586">
        <f t="shared" si="28"/>
        <v>0</v>
      </c>
      <c r="O154" s="3586">
        <f t="shared" si="28"/>
        <v>0</v>
      </c>
      <c r="P154" s="3586">
        <f t="shared" si="28"/>
        <v>0</v>
      </c>
      <c r="Q154" s="3586">
        <f t="shared" si="28"/>
        <v>0</v>
      </c>
      <c r="R154" s="3586">
        <f t="shared" si="28"/>
        <v>0</v>
      </c>
      <c r="S154" s="3586">
        <f t="shared" si="28"/>
        <v>0</v>
      </c>
      <c r="T154" s="3586">
        <f t="shared" si="28"/>
        <v>0</v>
      </c>
      <c r="U154" s="3586">
        <f t="shared" si="28"/>
        <v>0</v>
      </c>
      <c r="V154" s="3586">
        <f t="shared" si="28"/>
        <v>0</v>
      </c>
    </row>
    <row r="155" spans="3:22" ht="14.25">
      <c r="C155" s="609"/>
      <c r="D155" s="613" t="s">
        <v>787</v>
      </c>
      <c r="E155" s="620"/>
      <c r="F155" s="297"/>
      <c r="G155" s="297"/>
      <c r="H155" s="297"/>
      <c r="I155" s="297"/>
      <c r="J155" s="603"/>
      <c r="K155" s="565"/>
      <c r="L155" s="584"/>
      <c r="M155" s="3586">
        <f t="shared" ref="M155:V155" si="29">SUM(M89+M22)</f>
        <v>0</v>
      </c>
      <c r="N155" s="3586">
        <f t="shared" si="29"/>
        <v>0</v>
      </c>
      <c r="O155" s="3586">
        <f t="shared" si="29"/>
        <v>0</v>
      </c>
      <c r="P155" s="3586">
        <f t="shared" si="29"/>
        <v>0</v>
      </c>
      <c r="Q155" s="3586">
        <f t="shared" si="29"/>
        <v>0</v>
      </c>
      <c r="R155" s="3586">
        <f t="shared" si="29"/>
        <v>0</v>
      </c>
      <c r="S155" s="3586">
        <f t="shared" si="29"/>
        <v>0</v>
      </c>
      <c r="T155" s="3586">
        <f t="shared" si="29"/>
        <v>0</v>
      </c>
      <c r="U155" s="3586">
        <f t="shared" si="29"/>
        <v>0</v>
      </c>
      <c r="V155" s="3586">
        <f t="shared" si="29"/>
        <v>0</v>
      </c>
    </row>
    <row r="156" spans="3:22" ht="14.25">
      <c r="C156" s="609"/>
      <c r="D156" s="613" t="s">
        <v>786</v>
      </c>
      <c r="E156" s="620"/>
      <c r="F156" s="297"/>
      <c r="G156" s="297"/>
      <c r="H156" s="297"/>
      <c r="I156" s="297"/>
      <c r="J156" s="603"/>
      <c r="K156" s="565"/>
      <c r="L156" s="584"/>
      <c r="M156" s="3586">
        <f t="shared" ref="M156:V156" si="30">SUM(M90+M23)</f>
        <v>0</v>
      </c>
      <c r="N156" s="3586">
        <f t="shared" si="30"/>
        <v>0</v>
      </c>
      <c r="O156" s="3586">
        <f t="shared" si="30"/>
        <v>0</v>
      </c>
      <c r="P156" s="3586">
        <f t="shared" si="30"/>
        <v>0</v>
      </c>
      <c r="Q156" s="3586">
        <f t="shared" si="30"/>
        <v>0</v>
      </c>
      <c r="R156" s="3586">
        <f t="shared" si="30"/>
        <v>0</v>
      </c>
      <c r="S156" s="3586">
        <f t="shared" si="30"/>
        <v>0</v>
      </c>
      <c r="T156" s="3586">
        <f t="shared" si="30"/>
        <v>0</v>
      </c>
      <c r="U156" s="3586">
        <f t="shared" si="30"/>
        <v>0</v>
      </c>
      <c r="V156" s="3586">
        <f t="shared" si="30"/>
        <v>0</v>
      </c>
    </row>
    <row r="157" spans="3:22" ht="14.25">
      <c r="C157" s="609"/>
      <c r="D157" s="613" t="s">
        <v>785</v>
      </c>
      <c r="E157" s="620"/>
      <c r="F157" s="297"/>
      <c r="G157" s="297"/>
      <c r="H157" s="297"/>
      <c r="I157" s="297"/>
      <c r="J157" s="603"/>
      <c r="K157" s="565"/>
      <c r="L157" s="584"/>
      <c r="M157" s="3586">
        <f t="shared" ref="M157:V157" si="31">SUM(M91+M24)</f>
        <v>0</v>
      </c>
      <c r="N157" s="3586">
        <f t="shared" si="31"/>
        <v>0</v>
      </c>
      <c r="O157" s="3586">
        <f t="shared" si="31"/>
        <v>0</v>
      </c>
      <c r="P157" s="3586">
        <f t="shared" si="31"/>
        <v>0</v>
      </c>
      <c r="Q157" s="3586">
        <f t="shared" si="31"/>
        <v>0</v>
      </c>
      <c r="R157" s="3586">
        <f t="shared" si="31"/>
        <v>0</v>
      </c>
      <c r="S157" s="3586">
        <f t="shared" si="31"/>
        <v>0</v>
      </c>
      <c r="T157" s="3586">
        <f t="shared" si="31"/>
        <v>0</v>
      </c>
      <c r="U157" s="3586">
        <f t="shared" si="31"/>
        <v>0</v>
      </c>
      <c r="V157" s="3586">
        <f t="shared" si="31"/>
        <v>0</v>
      </c>
    </row>
    <row r="158" spans="3:22" ht="14.25">
      <c r="C158" s="609"/>
      <c r="D158" s="613" t="s">
        <v>784</v>
      </c>
      <c r="E158" s="620"/>
      <c r="F158" s="297"/>
      <c r="G158" s="297"/>
      <c r="H158" s="297"/>
      <c r="I158" s="297"/>
      <c r="J158" s="603"/>
      <c r="K158" s="565"/>
      <c r="L158" s="584"/>
      <c r="M158" s="3586">
        <f t="shared" ref="M158:V158" si="32">SUM(M92+M25)</f>
        <v>0</v>
      </c>
      <c r="N158" s="3586">
        <f t="shared" si="32"/>
        <v>0</v>
      </c>
      <c r="O158" s="3586">
        <f t="shared" si="32"/>
        <v>0</v>
      </c>
      <c r="P158" s="3586">
        <f t="shared" si="32"/>
        <v>0</v>
      </c>
      <c r="Q158" s="3586">
        <f t="shared" si="32"/>
        <v>0</v>
      </c>
      <c r="R158" s="3586">
        <f t="shared" si="32"/>
        <v>0</v>
      </c>
      <c r="S158" s="3586">
        <f t="shared" si="32"/>
        <v>0</v>
      </c>
      <c r="T158" s="3586">
        <f t="shared" si="32"/>
        <v>0</v>
      </c>
      <c r="U158" s="3586">
        <f t="shared" si="32"/>
        <v>0</v>
      </c>
      <c r="V158" s="3586">
        <f t="shared" si="32"/>
        <v>0</v>
      </c>
    </row>
    <row r="159" spans="3:22" ht="14.25">
      <c r="C159" s="609"/>
      <c r="D159" s="611" t="s">
        <v>783</v>
      </c>
      <c r="E159" s="619"/>
      <c r="F159" s="601"/>
      <c r="G159" s="601"/>
      <c r="H159" s="601"/>
      <c r="I159" s="601"/>
      <c r="J159" s="600"/>
      <c r="K159" s="565"/>
      <c r="L159" s="584"/>
      <c r="M159" s="3586">
        <f t="shared" ref="M159:V159" si="33">SUM(M93+M26)</f>
        <v>0</v>
      </c>
      <c r="N159" s="3586">
        <f t="shared" si="33"/>
        <v>0</v>
      </c>
      <c r="O159" s="3586">
        <f t="shared" si="33"/>
        <v>0</v>
      </c>
      <c r="P159" s="3586">
        <f t="shared" si="33"/>
        <v>0</v>
      </c>
      <c r="Q159" s="3586">
        <f t="shared" si="33"/>
        <v>0</v>
      </c>
      <c r="R159" s="3586">
        <f t="shared" si="33"/>
        <v>0</v>
      </c>
      <c r="S159" s="3586">
        <f t="shared" si="33"/>
        <v>0</v>
      </c>
      <c r="T159" s="3586">
        <f t="shared" si="33"/>
        <v>0</v>
      </c>
      <c r="U159" s="3586">
        <f t="shared" si="33"/>
        <v>0</v>
      </c>
      <c r="V159" s="3586">
        <f t="shared" si="33"/>
        <v>0</v>
      </c>
    </row>
    <row r="160" spans="3:22" ht="14.25">
      <c r="C160" s="616"/>
      <c r="D160" s="608"/>
      <c r="E160" s="623"/>
      <c r="F160" s="565"/>
      <c r="G160" s="565"/>
      <c r="H160" s="565"/>
      <c r="I160" s="565"/>
      <c r="J160" s="565"/>
      <c r="K160" s="565"/>
      <c r="L160" s="584"/>
      <c r="M160" s="599"/>
      <c r="N160" s="599"/>
      <c r="O160" s="599"/>
      <c r="P160" s="599"/>
      <c r="Q160" s="599"/>
      <c r="R160" s="599"/>
      <c r="S160" s="599"/>
      <c r="T160" s="599"/>
      <c r="U160" s="599"/>
      <c r="V160" s="599"/>
    </row>
    <row r="161" spans="3:22">
      <c r="C161" s="609"/>
      <c r="D161" s="614"/>
      <c r="E161" s="617" t="s">
        <v>771</v>
      </c>
      <c r="F161" s="565"/>
      <c r="G161" s="565"/>
      <c r="H161" s="565"/>
      <c r="I161" s="565"/>
      <c r="J161" s="565"/>
      <c r="K161" s="565"/>
      <c r="L161" s="584"/>
      <c r="M161" s="598">
        <f t="shared" ref="M161:V161" si="34">SUM(M149:M160)</f>
        <v>0</v>
      </c>
      <c r="N161" s="598">
        <f t="shared" si="34"/>
        <v>0</v>
      </c>
      <c r="O161" s="598">
        <f t="shared" si="34"/>
        <v>0</v>
      </c>
      <c r="P161" s="598">
        <f t="shared" si="34"/>
        <v>0</v>
      </c>
      <c r="Q161" s="598">
        <f t="shared" si="34"/>
        <v>0</v>
      </c>
      <c r="R161" s="598">
        <f t="shared" si="34"/>
        <v>0</v>
      </c>
      <c r="S161" s="598">
        <f t="shared" si="34"/>
        <v>0</v>
      </c>
      <c r="T161" s="598">
        <f t="shared" si="34"/>
        <v>0</v>
      </c>
      <c r="U161" s="598">
        <f t="shared" si="34"/>
        <v>0</v>
      </c>
      <c r="V161" s="598">
        <f t="shared" si="34"/>
        <v>0</v>
      </c>
    </row>
    <row r="162" spans="3:22">
      <c r="C162" s="609"/>
      <c r="D162" s="614"/>
      <c r="E162" s="617"/>
      <c r="F162" s="565"/>
      <c r="G162" s="565"/>
      <c r="H162" s="565"/>
      <c r="I162" s="565"/>
      <c r="J162" s="565"/>
      <c r="K162" s="565"/>
      <c r="L162" s="584"/>
      <c r="M162" s="599"/>
      <c r="N162" s="599"/>
      <c r="O162" s="599"/>
      <c r="P162" s="599"/>
      <c r="Q162" s="599"/>
      <c r="R162" s="599"/>
      <c r="S162" s="599"/>
      <c r="T162" s="599"/>
      <c r="U162" s="599"/>
      <c r="V162" s="599"/>
    </row>
    <row r="163" spans="3:22" ht="14.25">
      <c r="C163" s="616" t="s">
        <v>782</v>
      </c>
      <c r="D163" s="617"/>
      <c r="E163" s="607"/>
      <c r="F163" s="565"/>
      <c r="G163" s="565"/>
      <c r="H163" s="565"/>
      <c r="I163" s="565"/>
      <c r="J163" s="565"/>
      <c r="K163" s="565"/>
      <c r="L163" s="584"/>
      <c r="M163" s="599"/>
      <c r="N163" s="599"/>
      <c r="O163" s="599"/>
      <c r="P163" s="599"/>
      <c r="Q163" s="599"/>
      <c r="R163" s="599"/>
      <c r="S163" s="599"/>
      <c r="T163" s="599"/>
      <c r="U163" s="599"/>
      <c r="V163" s="599"/>
    </row>
    <row r="164" spans="3:22" ht="14.25">
      <c r="C164" s="609"/>
      <c r="D164" s="608" t="s">
        <v>781</v>
      </c>
      <c r="E164" s="623"/>
      <c r="F164" s="565"/>
      <c r="G164" s="565"/>
      <c r="H164" s="565"/>
      <c r="I164" s="565"/>
      <c r="J164" s="565"/>
      <c r="K164" s="565"/>
      <c r="L164" s="584"/>
      <c r="M164" s="3586">
        <f t="shared" ref="M164:V164" si="35">SUM(M98+M31)</f>
        <v>0</v>
      </c>
      <c r="N164" s="3586">
        <f t="shared" si="35"/>
        <v>0</v>
      </c>
      <c r="O164" s="3586">
        <f t="shared" si="35"/>
        <v>0</v>
      </c>
      <c r="P164" s="3586">
        <f t="shared" si="35"/>
        <v>0</v>
      </c>
      <c r="Q164" s="3586">
        <f t="shared" si="35"/>
        <v>0</v>
      </c>
      <c r="R164" s="3586">
        <f t="shared" si="35"/>
        <v>0</v>
      </c>
      <c r="S164" s="3586">
        <f t="shared" si="35"/>
        <v>0</v>
      </c>
      <c r="T164" s="3586">
        <f t="shared" si="35"/>
        <v>0</v>
      </c>
      <c r="U164" s="3586">
        <f t="shared" si="35"/>
        <v>0</v>
      </c>
      <c r="V164" s="3586">
        <f t="shared" si="35"/>
        <v>0</v>
      </c>
    </row>
    <row r="165" spans="3:22" ht="14.25">
      <c r="C165" s="609"/>
      <c r="D165" s="624" t="s">
        <v>780</v>
      </c>
      <c r="E165" s="623"/>
      <c r="F165" s="565"/>
      <c r="G165" s="565"/>
      <c r="H165" s="565"/>
      <c r="I165" s="565"/>
      <c r="J165" s="565"/>
      <c r="K165" s="565"/>
      <c r="L165" s="584"/>
      <c r="M165" s="3586">
        <f t="shared" ref="M165:V165" si="36">SUM(M99+M32)</f>
        <v>0</v>
      </c>
      <c r="N165" s="3586">
        <f t="shared" si="36"/>
        <v>0</v>
      </c>
      <c r="O165" s="3586">
        <f t="shared" si="36"/>
        <v>0</v>
      </c>
      <c r="P165" s="3586">
        <f t="shared" si="36"/>
        <v>0</v>
      </c>
      <c r="Q165" s="3586">
        <f t="shared" si="36"/>
        <v>0</v>
      </c>
      <c r="R165" s="3586">
        <f t="shared" si="36"/>
        <v>0</v>
      </c>
      <c r="S165" s="3586">
        <f t="shared" si="36"/>
        <v>0</v>
      </c>
      <c r="T165" s="3586">
        <f t="shared" si="36"/>
        <v>0</v>
      </c>
      <c r="U165" s="3586">
        <f t="shared" si="36"/>
        <v>0</v>
      </c>
      <c r="V165" s="3586">
        <f t="shared" si="36"/>
        <v>0</v>
      </c>
    </row>
    <row r="166" spans="3:22" ht="14.25">
      <c r="C166" s="609"/>
      <c r="D166" s="624" t="s">
        <v>779</v>
      </c>
      <c r="E166" s="623"/>
      <c r="F166" s="565"/>
      <c r="G166" s="565"/>
      <c r="H166" s="565"/>
      <c r="I166" s="565"/>
      <c r="J166" s="565"/>
      <c r="K166" s="565"/>
      <c r="L166" s="584"/>
      <c r="M166" s="3586">
        <f t="shared" ref="M166:V166" si="37">SUM(M100+M33)</f>
        <v>0</v>
      </c>
      <c r="N166" s="3586">
        <f t="shared" si="37"/>
        <v>0</v>
      </c>
      <c r="O166" s="3586">
        <f t="shared" si="37"/>
        <v>0</v>
      </c>
      <c r="P166" s="3586">
        <f t="shared" si="37"/>
        <v>0</v>
      </c>
      <c r="Q166" s="3586">
        <f t="shared" si="37"/>
        <v>0</v>
      </c>
      <c r="R166" s="3586">
        <f t="shared" si="37"/>
        <v>0</v>
      </c>
      <c r="S166" s="3586">
        <f t="shared" si="37"/>
        <v>0</v>
      </c>
      <c r="T166" s="3586">
        <f t="shared" si="37"/>
        <v>0</v>
      </c>
      <c r="U166" s="3586">
        <f t="shared" si="37"/>
        <v>0</v>
      </c>
      <c r="V166" s="3586">
        <f t="shared" si="37"/>
        <v>0</v>
      </c>
    </row>
    <row r="167" spans="3:22" ht="14.25">
      <c r="C167" s="609"/>
      <c r="D167" s="624" t="s">
        <v>778</v>
      </c>
      <c r="E167" s="623"/>
      <c r="F167" s="565"/>
      <c r="G167" s="565"/>
      <c r="H167" s="565"/>
      <c r="I167" s="565"/>
      <c r="J167" s="565"/>
      <c r="K167" s="565"/>
      <c r="L167" s="584"/>
      <c r="M167" s="3586">
        <f t="shared" ref="M167:V167" si="38">SUM(M101+M34)</f>
        <v>0</v>
      </c>
      <c r="N167" s="3586">
        <f t="shared" si="38"/>
        <v>0</v>
      </c>
      <c r="O167" s="3586">
        <f t="shared" si="38"/>
        <v>0</v>
      </c>
      <c r="P167" s="3586">
        <f t="shared" si="38"/>
        <v>0</v>
      </c>
      <c r="Q167" s="3586">
        <f t="shared" si="38"/>
        <v>0</v>
      </c>
      <c r="R167" s="3586">
        <f t="shared" si="38"/>
        <v>0</v>
      </c>
      <c r="S167" s="3586">
        <f t="shared" si="38"/>
        <v>0</v>
      </c>
      <c r="T167" s="3586">
        <f t="shared" si="38"/>
        <v>0</v>
      </c>
      <c r="U167" s="3586">
        <f t="shared" si="38"/>
        <v>0</v>
      </c>
      <c r="V167" s="3586">
        <f t="shared" si="38"/>
        <v>0</v>
      </c>
    </row>
    <row r="168" spans="3:22" ht="14.25">
      <c r="C168" s="609"/>
      <c r="D168" s="608" t="s">
        <v>777</v>
      </c>
      <c r="E168" s="623"/>
      <c r="F168" s="565"/>
      <c r="G168" s="565"/>
      <c r="H168" s="565"/>
      <c r="I168" s="565"/>
      <c r="J168" s="565"/>
      <c r="K168" s="565"/>
      <c r="L168" s="584"/>
      <c r="M168" s="3586">
        <f t="shared" ref="M168:V168" si="39">SUM(M102+M35)</f>
        <v>0</v>
      </c>
      <c r="N168" s="3586">
        <f t="shared" si="39"/>
        <v>0</v>
      </c>
      <c r="O168" s="3586">
        <f t="shared" si="39"/>
        <v>0</v>
      </c>
      <c r="P168" s="3586">
        <f t="shared" si="39"/>
        <v>0</v>
      </c>
      <c r="Q168" s="3586">
        <f t="shared" si="39"/>
        <v>0</v>
      </c>
      <c r="R168" s="3586">
        <f t="shared" si="39"/>
        <v>0</v>
      </c>
      <c r="S168" s="3586">
        <f t="shared" si="39"/>
        <v>0</v>
      </c>
      <c r="T168" s="3586">
        <f t="shared" si="39"/>
        <v>0</v>
      </c>
      <c r="U168" s="3586">
        <f t="shared" si="39"/>
        <v>0</v>
      </c>
      <c r="V168" s="3586">
        <f t="shared" si="39"/>
        <v>0</v>
      </c>
    </row>
    <row r="169" spans="3:22" ht="14.25">
      <c r="C169" s="618"/>
      <c r="D169" s="622" t="s">
        <v>776</v>
      </c>
      <c r="E169" s="621"/>
      <c r="F169" s="565"/>
      <c r="G169" s="565"/>
      <c r="H169" s="565"/>
      <c r="I169" s="565"/>
      <c r="J169" s="565"/>
      <c r="K169" s="565"/>
      <c r="L169" s="584"/>
      <c r="M169" s="3586">
        <f t="shared" ref="M169:V169" si="40">SUM(M103+M36)</f>
        <v>0</v>
      </c>
      <c r="N169" s="3586">
        <f t="shared" si="40"/>
        <v>0</v>
      </c>
      <c r="O169" s="3586">
        <f t="shared" si="40"/>
        <v>0</v>
      </c>
      <c r="P169" s="3586">
        <f t="shared" si="40"/>
        <v>0</v>
      </c>
      <c r="Q169" s="3586">
        <f t="shared" si="40"/>
        <v>0</v>
      </c>
      <c r="R169" s="3586">
        <f t="shared" si="40"/>
        <v>0</v>
      </c>
      <c r="S169" s="3586">
        <f t="shared" si="40"/>
        <v>0</v>
      </c>
      <c r="T169" s="3586">
        <f t="shared" si="40"/>
        <v>0</v>
      </c>
      <c r="U169" s="3586">
        <f t="shared" si="40"/>
        <v>0</v>
      </c>
      <c r="V169" s="3586">
        <f t="shared" si="40"/>
        <v>0</v>
      </c>
    </row>
    <row r="170" spans="3:22" ht="14.25">
      <c r="C170" s="618"/>
      <c r="D170" s="622" t="s">
        <v>775</v>
      </c>
      <c r="E170" s="621"/>
      <c r="F170" s="565"/>
      <c r="G170" s="565"/>
      <c r="H170" s="565"/>
      <c r="I170" s="565"/>
      <c r="J170" s="565"/>
      <c r="K170" s="565"/>
      <c r="L170" s="584"/>
      <c r="M170" s="3586">
        <f t="shared" ref="M170:V170" si="41">SUM(M104+M37)</f>
        <v>0</v>
      </c>
      <c r="N170" s="3586">
        <f t="shared" si="41"/>
        <v>0</v>
      </c>
      <c r="O170" s="3586">
        <f t="shared" si="41"/>
        <v>0</v>
      </c>
      <c r="P170" s="3586">
        <f t="shared" si="41"/>
        <v>0</v>
      </c>
      <c r="Q170" s="3586">
        <f t="shared" si="41"/>
        <v>0</v>
      </c>
      <c r="R170" s="3586">
        <f t="shared" si="41"/>
        <v>0</v>
      </c>
      <c r="S170" s="3586">
        <f t="shared" si="41"/>
        <v>0</v>
      </c>
      <c r="T170" s="3586">
        <f t="shared" si="41"/>
        <v>0</v>
      </c>
      <c r="U170" s="3586">
        <f t="shared" si="41"/>
        <v>0</v>
      </c>
      <c r="V170" s="3586">
        <f t="shared" si="41"/>
        <v>0</v>
      </c>
    </row>
    <row r="171" spans="3:22" ht="14.25">
      <c r="C171" s="618"/>
      <c r="D171" s="3591" t="s">
        <v>774</v>
      </c>
      <c r="E171" s="3592"/>
      <c r="F171" s="3588"/>
      <c r="G171" s="3588"/>
      <c r="H171" s="3588"/>
      <c r="I171" s="3588"/>
      <c r="J171" s="3587"/>
      <c r="K171" s="565"/>
      <c r="L171" s="584"/>
      <c r="M171" s="3586">
        <f t="shared" ref="M171:V171" si="42">SUM(M105+M38)</f>
        <v>0</v>
      </c>
      <c r="N171" s="3586">
        <f t="shared" si="42"/>
        <v>0</v>
      </c>
      <c r="O171" s="3586">
        <f t="shared" si="42"/>
        <v>0</v>
      </c>
      <c r="P171" s="3586">
        <f t="shared" si="42"/>
        <v>0</v>
      </c>
      <c r="Q171" s="3586">
        <f t="shared" si="42"/>
        <v>0</v>
      </c>
      <c r="R171" s="3586">
        <f t="shared" si="42"/>
        <v>0</v>
      </c>
      <c r="S171" s="3586">
        <f t="shared" si="42"/>
        <v>0</v>
      </c>
      <c r="T171" s="3586">
        <f t="shared" si="42"/>
        <v>0</v>
      </c>
      <c r="U171" s="3586">
        <f t="shared" si="42"/>
        <v>0</v>
      </c>
      <c r="V171" s="3586">
        <f t="shared" si="42"/>
        <v>0</v>
      </c>
    </row>
    <row r="172" spans="3:22" ht="14.25">
      <c r="C172" s="618"/>
      <c r="D172" s="613" t="s">
        <v>773</v>
      </c>
      <c r="E172" s="620"/>
      <c r="F172" s="297"/>
      <c r="G172" s="297"/>
      <c r="H172" s="297"/>
      <c r="I172" s="297"/>
      <c r="J172" s="603"/>
      <c r="K172" s="565"/>
      <c r="L172" s="584"/>
      <c r="M172" s="3586">
        <f t="shared" ref="M172:V172" si="43">SUM(M106+M39)</f>
        <v>0</v>
      </c>
      <c r="N172" s="3586">
        <f t="shared" si="43"/>
        <v>0</v>
      </c>
      <c r="O172" s="3586">
        <f t="shared" si="43"/>
        <v>0</v>
      </c>
      <c r="P172" s="3586">
        <f t="shared" si="43"/>
        <v>0</v>
      </c>
      <c r="Q172" s="3586">
        <f t="shared" si="43"/>
        <v>0</v>
      </c>
      <c r="R172" s="3586">
        <f t="shared" si="43"/>
        <v>0</v>
      </c>
      <c r="S172" s="3586">
        <f t="shared" si="43"/>
        <v>0</v>
      </c>
      <c r="T172" s="3586">
        <f t="shared" si="43"/>
        <v>0</v>
      </c>
      <c r="U172" s="3586">
        <f t="shared" si="43"/>
        <v>0</v>
      </c>
      <c r="V172" s="3586">
        <f t="shared" si="43"/>
        <v>0</v>
      </c>
    </row>
    <row r="173" spans="3:22" ht="14.25">
      <c r="C173" s="618"/>
      <c r="D173" s="611" t="s">
        <v>772</v>
      </c>
      <c r="E173" s="619"/>
      <c r="F173" s="601"/>
      <c r="G173" s="601"/>
      <c r="H173" s="601"/>
      <c r="I173" s="601"/>
      <c r="J173" s="600"/>
      <c r="K173" s="565"/>
      <c r="L173" s="584"/>
      <c r="M173" s="3586">
        <f t="shared" ref="M173:V173" si="44">SUM(M107+M40)</f>
        <v>0</v>
      </c>
      <c r="N173" s="3586">
        <f t="shared" si="44"/>
        <v>0</v>
      </c>
      <c r="O173" s="3586">
        <f t="shared" si="44"/>
        <v>0</v>
      </c>
      <c r="P173" s="3586">
        <f t="shared" si="44"/>
        <v>0</v>
      </c>
      <c r="Q173" s="3586">
        <f t="shared" si="44"/>
        <v>0</v>
      </c>
      <c r="R173" s="3586">
        <f t="shared" si="44"/>
        <v>0</v>
      </c>
      <c r="S173" s="3586">
        <f t="shared" si="44"/>
        <v>0</v>
      </c>
      <c r="T173" s="3586">
        <f t="shared" si="44"/>
        <v>0</v>
      </c>
      <c r="U173" s="3586">
        <f t="shared" si="44"/>
        <v>0</v>
      </c>
      <c r="V173" s="3586">
        <f t="shared" si="44"/>
        <v>0</v>
      </c>
    </row>
    <row r="174" spans="3:22" ht="14.25">
      <c r="C174" s="618"/>
      <c r="D174" s="607"/>
      <c r="E174" s="607"/>
      <c r="F174" s="607"/>
      <c r="G174" s="607"/>
      <c r="H174" s="607"/>
      <c r="I174" s="607"/>
      <c r="J174" s="607"/>
      <c r="K174" s="565"/>
      <c r="L174" s="584"/>
      <c r="M174" s="599"/>
      <c r="N174" s="599"/>
      <c r="O174" s="599"/>
      <c r="P174" s="599"/>
      <c r="Q174" s="599"/>
      <c r="R174" s="599"/>
      <c r="S174" s="599"/>
      <c r="T174" s="599"/>
      <c r="U174" s="599"/>
      <c r="V174" s="599"/>
    </row>
    <row r="175" spans="3:22">
      <c r="C175" s="609"/>
      <c r="D175" s="614"/>
      <c r="E175" s="617" t="s">
        <v>771</v>
      </c>
      <c r="F175" s="565"/>
      <c r="G175" s="565"/>
      <c r="H175" s="565"/>
      <c r="I175" s="565"/>
      <c r="J175" s="565"/>
      <c r="K175" s="565"/>
      <c r="L175" s="584"/>
      <c r="M175" s="598">
        <f t="shared" ref="M175:V175" si="45">SUM(M164:M174)</f>
        <v>0</v>
      </c>
      <c r="N175" s="598">
        <f t="shared" si="45"/>
        <v>0</v>
      </c>
      <c r="O175" s="598">
        <f t="shared" si="45"/>
        <v>0</v>
      </c>
      <c r="P175" s="598">
        <f t="shared" si="45"/>
        <v>0</v>
      </c>
      <c r="Q175" s="598">
        <f t="shared" si="45"/>
        <v>0</v>
      </c>
      <c r="R175" s="598">
        <f t="shared" si="45"/>
        <v>0</v>
      </c>
      <c r="S175" s="598">
        <f t="shared" si="45"/>
        <v>0</v>
      </c>
      <c r="T175" s="598">
        <f t="shared" si="45"/>
        <v>0</v>
      </c>
      <c r="U175" s="598">
        <f t="shared" si="45"/>
        <v>0</v>
      </c>
      <c r="V175" s="598">
        <f t="shared" si="45"/>
        <v>0</v>
      </c>
    </row>
    <row r="176" spans="3:22">
      <c r="C176" s="609"/>
      <c r="D176" s="614"/>
      <c r="E176" s="617"/>
      <c r="F176" s="565"/>
      <c r="G176" s="565"/>
      <c r="H176" s="565"/>
      <c r="I176" s="565"/>
      <c r="J176" s="565"/>
      <c r="K176" s="565"/>
      <c r="L176" s="584"/>
      <c r="M176" s="599"/>
      <c r="N176" s="599"/>
      <c r="O176" s="599"/>
      <c r="P176" s="599"/>
      <c r="Q176" s="599"/>
      <c r="R176" s="599"/>
      <c r="S176" s="599"/>
      <c r="T176" s="599"/>
      <c r="U176" s="599"/>
      <c r="V176" s="599"/>
    </row>
    <row r="177" spans="3:22">
      <c r="C177" s="616" t="s">
        <v>770</v>
      </c>
      <c r="D177" s="614"/>
      <c r="E177" s="615"/>
      <c r="F177" s="565"/>
      <c r="G177" s="565"/>
      <c r="H177" s="565"/>
      <c r="I177" s="565"/>
      <c r="J177" s="565"/>
      <c r="K177" s="565"/>
      <c r="L177" s="584"/>
      <c r="M177" s="599"/>
      <c r="N177" s="599"/>
      <c r="O177" s="599"/>
      <c r="P177" s="599"/>
      <c r="Q177" s="599"/>
      <c r="R177" s="599"/>
      <c r="S177" s="599"/>
      <c r="T177" s="599"/>
      <c r="U177" s="599"/>
      <c r="V177" s="599"/>
    </row>
    <row r="178" spans="3:22" ht="14.25">
      <c r="C178" s="609"/>
      <c r="D178" s="614" t="s">
        <v>769</v>
      </c>
      <c r="E178" s="607"/>
      <c r="F178" s="565"/>
      <c r="G178" s="565"/>
      <c r="H178" s="565"/>
      <c r="I178" s="565"/>
      <c r="J178" s="565"/>
      <c r="K178" s="565"/>
      <c r="L178" s="584"/>
      <c r="M178" s="3586">
        <f t="shared" ref="M178:V178" si="46">SUM(M112+M45)</f>
        <v>0</v>
      </c>
      <c r="N178" s="3586">
        <f t="shared" si="46"/>
        <v>0</v>
      </c>
      <c r="O178" s="3586">
        <f t="shared" si="46"/>
        <v>0</v>
      </c>
      <c r="P178" s="3586">
        <f t="shared" si="46"/>
        <v>0</v>
      </c>
      <c r="Q178" s="3586">
        <f t="shared" si="46"/>
        <v>0</v>
      </c>
      <c r="R178" s="3586">
        <f t="shared" si="46"/>
        <v>0</v>
      </c>
      <c r="S178" s="3586">
        <f t="shared" si="46"/>
        <v>0</v>
      </c>
      <c r="T178" s="3586">
        <f t="shared" si="46"/>
        <v>0</v>
      </c>
      <c r="U178" s="3586">
        <f t="shared" si="46"/>
        <v>0</v>
      </c>
      <c r="V178" s="3586">
        <f t="shared" si="46"/>
        <v>0</v>
      </c>
    </row>
    <row r="179" spans="3:22" ht="14.25">
      <c r="C179" s="609"/>
      <c r="D179" s="614" t="s">
        <v>768</v>
      </c>
      <c r="E179" s="607"/>
      <c r="F179" s="565"/>
      <c r="G179" s="565"/>
      <c r="H179" s="565"/>
      <c r="I179" s="565"/>
      <c r="J179" s="565"/>
      <c r="K179" s="565"/>
      <c r="L179" s="584"/>
      <c r="M179" s="3586">
        <f t="shared" ref="M179:V179" si="47">SUM(M113+M46)</f>
        <v>0</v>
      </c>
      <c r="N179" s="3586">
        <f t="shared" si="47"/>
        <v>0</v>
      </c>
      <c r="O179" s="3586">
        <f t="shared" si="47"/>
        <v>0</v>
      </c>
      <c r="P179" s="3586">
        <f t="shared" si="47"/>
        <v>0</v>
      </c>
      <c r="Q179" s="3586">
        <f t="shared" si="47"/>
        <v>0</v>
      </c>
      <c r="R179" s="3586">
        <f t="shared" si="47"/>
        <v>0</v>
      </c>
      <c r="S179" s="3586">
        <f t="shared" si="47"/>
        <v>0</v>
      </c>
      <c r="T179" s="3586">
        <f t="shared" si="47"/>
        <v>0</v>
      </c>
      <c r="U179" s="3586">
        <f t="shared" si="47"/>
        <v>0</v>
      </c>
      <c r="V179" s="3586">
        <f t="shared" si="47"/>
        <v>0</v>
      </c>
    </row>
    <row r="180" spans="3:22" ht="14.25">
      <c r="C180" s="609"/>
      <c r="D180" s="614" t="s">
        <v>767</v>
      </c>
      <c r="E180" s="607"/>
      <c r="F180" s="565"/>
      <c r="G180" s="565"/>
      <c r="H180" s="565"/>
      <c r="I180" s="565"/>
      <c r="J180" s="565"/>
      <c r="K180" s="565"/>
      <c r="L180" s="584"/>
      <c r="M180" s="3586">
        <f t="shared" ref="M180:V180" si="48">SUM(M114+M47)</f>
        <v>0</v>
      </c>
      <c r="N180" s="3586">
        <f t="shared" si="48"/>
        <v>0</v>
      </c>
      <c r="O180" s="3586">
        <f t="shared" si="48"/>
        <v>0</v>
      </c>
      <c r="P180" s="3586">
        <f t="shared" si="48"/>
        <v>0</v>
      </c>
      <c r="Q180" s="3586">
        <f t="shared" si="48"/>
        <v>0</v>
      </c>
      <c r="R180" s="3586">
        <f t="shared" si="48"/>
        <v>0</v>
      </c>
      <c r="S180" s="3586">
        <f t="shared" si="48"/>
        <v>0</v>
      </c>
      <c r="T180" s="3586">
        <f t="shared" si="48"/>
        <v>0</v>
      </c>
      <c r="U180" s="3586">
        <f t="shared" si="48"/>
        <v>0</v>
      </c>
      <c r="V180" s="3586">
        <f t="shared" si="48"/>
        <v>0</v>
      </c>
    </row>
    <row r="181" spans="3:22" ht="14.25">
      <c r="C181" s="609"/>
      <c r="D181" s="614" t="s">
        <v>766</v>
      </c>
      <c r="E181" s="607"/>
      <c r="F181" s="565"/>
      <c r="G181" s="565"/>
      <c r="H181" s="565"/>
      <c r="I181" s="565"/>
      <c r="J181" s="565"/>
      <c r="K181" s="565"/>
      <c r="L181" s="584"/>
      <c r="M181" s="3586">
        <f t="shared" ref="M181:V181" si="49">SUM(M115+M48)</f>
        <v>0</v>
      </c>
      <c r="N181" s="3586">
        <f t="shared" si="49"/>
        <v>0</v>
      </c>
      <c r="O181" s="3586">
        <f t="shared" si="49"/>
        <v>0</v>
      </c>
      <c r="P181" s="3586">
        <f t="shared" si="49"/>
        <v>0</v>
      </c>
      <c r="Q181" s="3586">
        <f t="shared" si="49"/>
        <v>0</v>
      </c>
      <c r="R181" s="3586">
        <f t="shared" si="49"/>
        <v>0</v>
      </c>
      <c r="S181" s="3586">
        <f t="shared" si="49"/>
        <v>0</v>
      </c>
      <c r="T181" s="3586">
        <f t="shared" si="49"/>
        <v>0</v>
      </c>
      <c r="U181" s="3586">
        <f t="shared" si="49"/>
        <v>0</v>
      </c>
      <c r="V181" s="3586">
        <f t="shared" si="49"/>
        <v>0</v>
      </c>
    </row>
    <row r="182" spans="3:22" ht="14.25">
      <c r="C182" s="609"/>
      <c r="D182" s="614" t="s">
        <v>765</v>
      </c>
      <c r="E182" s="607"/>
      <c r="F182" s="565"/>
      <c r="G182" s="565"/>
      <c r="H182" s="565"/>
      <c r="I182" s="565"/>
      <c r="J182" s="565"/>
      <c r="K182" s="565"/>
      <c r="L182" s="584"/>
      <c r="M182" s="3586">
        <f t="shared" ref="M182:V182" si="50">SUM(M116+M49)</f>
        <v>0</v>
      </c>
      <c r="N182" s="3586">
        <f t="shared" si="50"/>
        <v>0</v>
      </c>
      <c r="O182" s="3586">
        <f t="shared" si="50"/>
        <v>0</v>
      </c>
      <c r="P182" s="3586">
        <f t="shared" si="50"/>
        <v>0</v>
      </c>
      <c r="Q182" s="3586">
        <f t="shared" si="50"/>
        <v>0</v>
      </c>
      <c r="R182" s="3586">
        <f t="shared" si="50"/>
        <v>0</v>
      </c>
      <c r="S182" s="3586">
        <f t="shared" si="50"/>
        <v>0</v>
      </c>
      <c r="T182" s="3586">
        <f t="shared" si="50"/>
        <v>0</v>
      </c>
      <c r="U182" s="3586">
        <f t="shared" si="50"/>
        <v>0</v>
      </c>
      <c r="V182" s="3586">
        <f t="shared" si="50"/>
        <v>0</v>
      </c>
    </row>
    <row r="183" spans="3:22" ht="14.25">
      <c r="C183" s="609"/>
      <c r="D183" s="614" t="s">
        <v>764</v>
      </c>
      <c r="E183" s="607"/>
      <c r="F183" s="565"/>
      <c r="G183" s="565"/>
      <c r="H183" s="565"/>
      <c r="I183" s="565"/>
      <c r="J183" s="565"/>
      <c r="K183" s="565"/>
      <c r="L183" s="584"/>
      <c r="M183" s="3586">
        <f t="shared" ref="M183:V183" si="51">SUM(M117+M50)</f>
        <v>0</v>
      </c>
      <c r="N183" s="3586">
        <f t="shared" si="51"/>
        <v>0</v>
      </c>
      <c r="O183" s="3586">
        <f t="shared" si="51"/>
        <v>0</v>
      </c>
      <c r="P183" s="3586">
        <f t="shared" si="51"/>
        <v>0</v>
      </c>
      <c r="Q183" s="3586">
        <f t="shared" si="51"/>
        <v>0</v>
      </c>
      <c r="R183" s="3586">
        <f t="shared" si="51"/>
        <v>0</v>
      </c>
      <c r="S183" s="3586">
        <f t="shared" si="51"/>
        <v>0</v>
      </c>
      <c r="T183" s="3586">
        <f t="shared" si="51"/>
        <v>0</v>
      </c>
      <c r="U183" s="3586">
        <f t="shared" si="51"/>
        <v>0</v>
      </c>
      <c r="V183" s="3586">
        <f t="shared" si="51"/>
        <v>0</v>
      </c>
    </row>
    <row r="184" spans="3:22" ht="14.25">
      <c r="C184" s="609"/>
      <c r="D184" s="3591" t="s">
        <v>763</v>
      </c>
      <c r="E184" s="3590"/>
      <c r="F184" s="3588"/>
      <c r="G184" s="3588"/>
      <c r="H184" s="3588"/>
      <c r="I184" s="3588"/>
      <c r="J184" s="3587"/>
      <c r="K184" s="565"/>
      <c r="L184" s="584"/>
      <c r="M184" s="3586">
        <f t="shared" ref="M184:V184" si="52">SUM(M118+M51)</f>
        <v>0</v>
      </c>
      <c r="N184" s="3586">
        <f t="shared" si="52"/>
        <v>0</v>
      </c>
      <c r="O184" s="3586">
        <f t="shared" si="52"/>
        <v>0</v>
      </c>
      <c r="P184" s="3586">
        <f t="shared" si="52"/>
        <v>0</v>
      </c>
      <c r="Q184" s="3586">
        <f t="shared" si="52"/>
        <v>0</v>
      </c>
      <c r="R184" s="3586">
        <f t="shared" si="52"/>
        <v>0</v>
      </c>
      <c r="S184" s="3586">
        <f t="shared" si="52"/>
        <v>0</v>
      </c>
      <c r="T184" s="3586">
        <f t="shared" si="52"/>
        <v>0</v>
      </c>
      <c r="U184" s="3586">
        <f t="shared" si="52"/>
        <v>0</v>
      </c>
      <c r="V184" s="3586">
        <f t="shared" si="52"/>
        <v>0</v>
      </c>
    </row>
    <row r="185" spans="3:22" ht="14.25">
      <c r="C185" s="609"/>
      <c r="D185" s="613" t="s">
        <v>763</v>
      </c>
      <c r="E185" s="612"/>
      <c r="F185" s="297"/>
      <c r="G185" s="297"/>
      <c r="H185" s="297"/>
      <c r="I185" s="297"/>
      <c r="J185" s="603"/>
      <c r="K185" s="565"/>
      <c r="L185" s="584"/>
      <c r="M185" s="3586">
        <f t="shared" ref="M185:V185" si="53">SUM(M119+M52)</f>
        <v>0</v>
      </c>
      <c r="N185" s="3586">
        <f t="shared" si="53"/>
        <v>0</v>
      </c>
      <c r="O185" s="3586">
        <f t="shared" si="53"/>
        <v>0</v>
      </c>
      <c r="P185" s="3586">
        <f t="shared" si="53"/>
        <v>0</v>
      </c>
      <c r="Q185" s="3586">
        <f t="shared" si="53"/>
        <v>0</v>
      </c>
      <c r="R185" s="3586">
        <f t="shared" si="53"/>
        <v>0</v>
      </c>
      <c r="S185" s="3586">
        <f t="shared" si="53"/>
        <v>0</v>
      </c>
      <c r="T185" s="3586">
        <f t="shared" si="53"/>
        <v>0</v>
      </c>
      <c r="U185" s="3586">
        <f t="shared" si="53"/>
        <v>0</v>
      </c>
      <c r="V185" s="3586">
        <f t="shared" si="53"/>
        <v>0</v>
      </c>
    </row>
    <row r="186" spans="3:22" ht="14.25">
      <c r="C186" s="609"/>
      <c r="D186" s="611" t="s">
        <v>763</v>
      </c>
      <c r="E186" s="610"/>
      <c r="F186" s="601"/>
      <c r="G186" s="601"/>
      <c r="H186" s="601"/>
      <c r="I186" s="601"/>
      <c r="J186" s="600"/>
      <c r="K186" s="565"/>
      <c r="L186" s="584"/>
      <c r="M186" s="3586">
        <f t="shared" ref="M186:V186" si="54">SUM(M120+M53)</f>
        <v>0</v>
      </c>
      <c r="N186" s="3586">
        <f t="shared" si="54"/>
        <v>0</v>
      </c>
      <c r="O186" s="3586">
        <f t="shared" si="54"/>
        <v>0</v>
      </c>
      <c r="P186" s="3586">
        <f t="shared" si="54"/>
        <v>0</v>
      </c>
      <c r="Q186" s="3586">
        <f t="shared" si="54"/>
        <v>0</v>
      </c>
      <c r="R186" s="3586">
        <f t="shared" si="54"/>
        <v>0</v>
      </c>
      <c r="S186" s="3586">
        <f t="shared" si="54"/>
        <v>0</v>
      </c>
      <c r="T186" s="3586">
        <f t="shared" si="54"/>
        <v>0</v>
      </c>
      <c r="U186" s="3586">
        <f t="shared" si="54"/>
        <v>0</v>
      </c>
      <c r="V186" s="3586">
        <f t="shared" si="54"/>
        <v>0</v>
      </c>
    </row>
    <row r="187" spans="3:22" ht="14.25">
      <c r="C187" s="609"/>
      <c r="D187" s="608"/>
      <c r="E187" s="607"/>
      <c r="F187" s="565"/>
      <c r="G187" s="565"/>
      <c r="H187" s="565"/>
      <c r="I187" s="565"/>
      <c r="J187" s="565"/>
      <c r="K187" s="565"/>
      <c r="L187" s="584"/>
      <c r="M187" s="599"/>
      <c r="N187" s="599"/>
      <c r="O187" s="599"/>
      <c r="P187" s="599"/>
      <c r="Q187" s="599"/>
      <c r="R187" s="599"/>
      <c r="S187" s="599"/>
      <c r="T187" s="599"/>
      <c r="U187" s="599"/>
      <c r="V187" s="599"/>
    </row>
    <row r="188" spans="3:22">
      <c r="C188" s="584"/>
      <c r="D188" s="565"/>
      <c r="E188" s="565"/>
      <c r="F188" s="565"/>
      <c r="G188" s="565"/>
      <c r="H188" s="565"/>
      <c r="I188" s="565"/>
      <c r="J188" s="565"/>
      <c r="K188" s="565"/>
      <c r="L188" s="584"/>
      <c r="M188" s="598">
        <f t="shared" ref="M188:V188" si="55">SUM(M178:M187)</f>
        <v>0</v>
      </c>
      <c r="N188" s="598">
        <f t="shared" si="55"/>
        <v>0</v>
      </c>
      <c r="O188" s="598">
        <f t="shared" si="55"/>
        <v>0</v>
      </c>
      <c r="P188" s="598">
        <f t="shared" si="55"/>
        <v>0</v>
      </c>
      <c r="Q188" s="598">
        <f t="shared" si="55"/>
        <v>0</v>
      </c>
      <c r="R188" s="598">
        <f t="shared" si="55"/>
        <v>0</v>
      </c>
      <c r="S188" s="598">
        <f t="shared" si="55"/>
        <v>0</v>
      </c>
      <c r="T188" s="598">
        <f t="shared" si="55"/>
        <v>0</v>
      </c>
      <c r="U188" s="598">
        <f t="shared" si="55"/>
        <v>0</v>
      </c>
      <c r="V188" s="598">
        <f t="shared" si="55"/>
        <v>0</v>
      </c>
    </row>
    <row r="189" spans="3:22">
      <c r="C189" s="584"/>
      <c r="D189" s="565"/>
      <c r="E189" s="565"/>
      <c r="F189" s="565"/>
      <c r="G189" s="565"/>
      <c r="H189" s="565"/>
      <c r="I189" s="565"/>
      <c r="J189" s="565"/>
      <c r="K189" s="565"/>
      <c r="L189" s="584"/>
      <c r="M189" s="599"/>
      <c r="N189" s="599"/>
      <c r="O189" s="599"/>
      <c r="P189" s="599"/>
      <c r="Q189" s="599"/>
      <c r="R189" s="599"/>
      <c r="S189" s="599"/>
      <c r="T189" s="599"/>
      <c r="U189" s="599"/>
      <c r="V189" s="599"/>
    </row>
    <row r="190" spans="3:22">
      <c r="C190" s="606" t="s">
        <v>762</v>
      </c>
      <c r="D190" s="565"/>
      <c r="E190" s="565"/>
      <c r="F190" s="565"/>
      <c r="G190" s="565"/>
      <c r="H190" s="565"/>
      <c r="I190" s="565"/>
      <c r="J190" s="565"/>
      <c r="K190" s="565"/>
      <c r="L190" s="584"/>
      <c r="M190" s="599"/>
      <c r="N190" s="599"/>
      <c r="O190" s="599"/>
      <c r="P190" s="599"/>
      <c r="Q190" s="599"/>
      <c r="R190" s="599"/>
      <c r="S190" s="599"/>
      <c r="T190" s="599"/>
      <c r="U190" s="599"/>
      <c r="V190" s="599"/>
    </row>
    <row r="191" spans="3:22">
      <c r="C191" s="605"/>
      <c r="D191" s="565"/>
      <c r="E191" s="565"/>
      <c r="F191" s="565"/>
      <c r="G191" s="565"/>
      <c r="H191" s="565"/>
      <c r="I191" s="565"/>
      <c r="J191" s="565"/>
      <c r="K191" s="565"/>
      <c r="L191" s="584"/>
      <c r="M191" s="599"/>
      <c r="N191" s="599"/>
      <c r="O191" s="599"/>
      <c r="P191" s="599"/>
      <c r="Q191" s="599"/>
      <c r="R191" s="599"/>
      <c r="S191" s="599"/>
      <c r="T191" s="599"/>
      <c r="U191" s="599"/>
      <c r="V191" s="599"/>
    </row>
    <row r="192" spans="3:22">
      <c r="C192" s="605"/>
      <c r="D192" s="3589" t="s">
        <v>761</v>
      </c>
      <c r="E192" s="3588"/>
      <c r="F192" s="3588"/>
      <c r="G192" s="3588"/>
      <c r="H192" s="3588"/>
      <c r="I192" s="3588"/>
      <c r="J192" s="3587"/>
      <c r="K192" s="565"/>
      <c r="L192" s="584"/>
      <c r="M192" s="3586">
        <f t="shared" ref="M192:V192" si="56">SUM(M126+M59)</f>
        <v>0</v>
      </c>
      <c r="N192" s="3586">
        <f t="shared" si="56"/>
        <v>0</v>
      </c>
      <c r="O192" s="3586">
        <f t="shared" si="56"/>
        <v>0</v>
      </c>
      <c r="P192" s="3586">
        <f t="shared" si="56"/>
        <v>0</v>
      </c>
      <c r="Q192" s="3586">
        <f t="shared" si="56"/>
        <v>0</v>
      </c>
      <c r="R192" s="3586">
        <f t="shared" si="56"/>
        <v>0</v>
      </c>
      <c r="S192" s="3586">
        <f t="shared" si="56"/>
        <v>0</v>
      </c>
      <c r="T192" s="3586">
        <f t="shared" si="56"/>
        <v>0</v>
      </c>
      <c r="U192" s="3586">
        <f t="shared" si="56"/>
        <v>0</v>
      </c>
      <c r="V192" s="3586">
        <f t="shared" si="56"/>
        <v>0</v>
      </c>
    </row>
    <row r="193" spans="3:40">
      <c r="C193" s="605"/>
      <c r="D193" s="604" t="s">
        <v>760</v>
      </c>
      <c r="E193" s="297"/>
      <c r="F193" s="297"/>
      <c r="G193" s="297"/>
      <c r="H193" s="297"/>
      <c r="I193" s="297"/>
      <c r="J193" s="603"/>
      <c r="K193" s="565"/>
      <c r="L193" s="584"/>
      <c r="M193" s="3586">
        <f t="shared" ref="M193:V193" si="57">SUM(M127+M60)</f>
        <v>0</v>
      </c>
      <c r="N193" s="3586">
        <f t="shared" si="57"/>
        <v>0</v>
      </c>
      <c r="O193" s="3586">
        <f t="shared" si="57"/>
        <v>0</v>
      </c>
      <c r="P193" s="3586">
        <f t="shared" si="57"/>
        <v>0</v>
      </c>
      <c r="Q193" s="3586">
        <f t="shared" si="57"/>
        <v>0</v>
      </c>
      <c r="R193" s="3586">
        <f t="shared" si="57"/>
        <v>0</v>
      </c>
      <c r="S193" s="3586">
        <f t="shared" si="57"/>
        <v>0</v>
      </c>
      <c r="T193" s="3586">
        <f t="shared" si="57"/>
        <v>0</v>
      </c>
      <c r="U193" s="3586">
        <f t="shared" si="57"/>
        <v>0</v>
      </c>
      <c r="V193" s="3586">
        <f t="shared" si="57"/>
        <v>0</v>
      </c>
    </row>
    <row r="194" spans="3:40">
      <c r="C194" s="584"/>
      <c r="D194" s="604" t="s">
        <v>759</v>
      </c>
      <c r="E194" s="297"/>
      <c r="F194" s="297"/>
      <c r="G194" s="297"/>
      <c r="H194" s="297"/>
      <c r="I194" s="297"/>
      <c r="J194" s="603"/>
      <c r="K194" s="565"/>
      <c r="L194" s="584"/>
      <c r="M194" s="3586">
        <f t="shared" ref="M194:V194" si="58">SUM(M128+M61)</f>
        <v>0</v>
      </c>
      <c r="N194" s="3586">
        <f t="shared" si="58"/>
        <v>0</v>
      </c>
      <c r="O194" s="3586">
        <f t="shared" si="58"/>
        <v>0</v>
      </c>
      <c r="P194" s="3586">
        <f t="shared" si="58"/>
        <v>0</v>
      </c>
      <c r="Q194" s="3586">
        <f t="shared" si="58"/>
        <v>0</v>
      </c>
      <c r="R194" s="3586">
        <f t="shared" si="58"/>
        <v>0</v>
      </c>
      <c r="S194" s="3586">
        <f t="shared" si="58"/>
        <v>0</v>
      </c>
      <c r="T194" s="3586">
        <f t="shared" si="58"/>
        <v>0</v>
      </c>
      <c r="U194" s="3586">
        <f t="shared" si="58"/>
        <v>0</v>
      </c>
      <c r="V194" s="3586">
        <f t="shared" si="58"/>
        <v>0</v>
      </c>
    </row>
    <row r="195" spans="3:40">
      <c r="C195" s="584"/>
      <c r="D195" s="602" t="s">
        <v>758</v>
      </c>
      <c r="E195" s="601"/>
      <c r="F195" s="601"/>
      <c r="G195" s="601"/>
      <c r="H195" s="601"/>
      <c r="I195" s="601"/>
      <c r="J195" s="600"/>
      <c r="K195" s="565"/>
      <c r="L195" s="584"/>
      <c r="M195" s="3586">
        <f t="shared" ref="M195:V195" si="59">SUM(M129+M62)</f>
        <v>0</v>
      </c>
      <c r="N195" s="3586">
        <f t="shared" si="59"/>
        <v>0</v>
      </c>
      <c r="O195" s="3586">
        <f t="shared" si="59"/>
        <v>0</v>
      </c>
      <c r="P195" s="3586">
        <f t="shared" si="59"/>
        <v>0</v>
      </c>
      <c r="Q195" s="3586">
        <f t="shared" si="59"/>
        <v>0</v>
      </c>
      <c r="R195" s="3586">
        <f t="shared" si="59"/>
        <v>0</v>
      </c>
      <c r="S195" s="3586">
        <f t="shared" si="59"/>
        <v>0</v>
      </c>
      <c r="T195" s="3586">
        <f t="shared" si="59"/>
        <v>0</v>
      </c>
      <c r="U195" s="3586">
        <f t="shared" si="59"/>
        <v>0</v>
      </c>
      <c r="V195" s="3586">
        <f t="shared" si="59"/>
        <v>0</v>
      </c>
    </row>
    <row r="196" spans="3:40">
      <c r="C196" s="584"/>
      <c r="D196" s="565"/>
      <c r="E196" s="565"/>
      <c r="F196" s="565"/>
      <c r="G196" s="565"/>
      <c r="H196" s="565"/>
      <c r="I196" s="565"/>
      <c r="J196" s="565"/>
      <c r="K196" s="565"/>
      <c r="L196" s="584"/>
      <c r="M196" s="598">
        <f t="shared" ref="M196:V196" si="60">SUM(M192:M195)</f>
        <v>0</v>
      </c>
      <c r="N196" s="598">
        <f t="shared" si="60"/>
        <v>0</v>
      </c>
      <c r="O196" s="598">
        <f t="shared" si="60"/>
        <v>0</v>
      </c>
      <c r="P196" s="598">
        <f t="shared" si="60"/>
        <v>0</v>
      </c>
      <c r="Q196" s="598">
        <f t="shared" si="60"/>
        <v>0</v>
      </c>
      <c r="R196" s="598">
        <f t="shared" si="60"/>
        <v>0</v>
      </c>
      <c r="S196" s="598">
        <f t="shared" si="60"/>
        <v>0</v>
      </c>
      <c r="T196" s="598">
        <f t="shared" si="60"/>
        <v>0</v>
      </c>
      <c r="U196" s="598">
        <f t="shared" si="60"/>
        <v>0</v>
      </c>
      <c r="V196" s="598">
        <f t="shared" si="60"/>
        <v>0</v>
      </c>
    </row>
    <row r="197" spans="3:40">
      <c r="C197" s="584"/>
      <c r="D197" s="565"/>
      <c r="E197" s="565"/>
      <c r="F197" s="565"/>
      <c r="G197" s="565"/>
      <c r="H197" s="565"/>
      <c r="I197" s="565"/>
      <c r="J197" s="565"/>
      <c r="K197" s="565"/>
      <c r="L197" s="584"/>
      <c r="M197" s="599"/>
      <c r="N197" s="599"/>
      <c r="O197" s="599"/>
      <c r="P197" s="599"/>
      <c r="Q197" s="599"/>
      <c r="R197" s="599"/>
      <c r="S197" s="599"/>
      <c r="T197" s="599"/>
      <c r="U197" s="599"/>
      <c r="V197" s="599"/>
    </row>
    <row r="198" spans="3:40">
      <c r="C198" s="584" t="s">
        <v>757</v>
      </c>
      <c r="D198" s="565"/>
      <c r="E198" s="565"/>
      <c r="F198" s="565"/>
      <c r="G198" s="565"/>
      <c r="H198" s="565"/>
      <c r="I198" s="565"/>
      <c r="J198" s="565"/>
      <c r="K198" s="565"/>
      <c r="L198" s="584"/>
      <c r="M198" s="598">
        <f t="shared" ref="M198:V198" si="61">+M161+M175+M188+M196</f>
        <v>0</v>
      </c>
      <c r="N198" s="598">
        <f t="shared" si="61"/>
        <v>0</v>
      </c>
      <c r="O198" s="598">
        <f t="shared" si="61"/>
        <v>0</v>
      </c>
      <c r="P198" s="598">
        <f t="shared" si="61"/>
        <v>0</v>
      </c>
      <c r="Q198" s="598">
        <f t="shared" si="61"/>
        <v>0</v>
      </c>
      <c r="R198" s="598">
        <f t="shared" si="61"/>
        <v>0</v>
      </c>
      <c r="S198" s="598">
        <f t="shared" si="61"/>
        <v>0</v>
      </c>
      <c r="T198" s="598">
        <f t="shared" si="61"/>
        <v>0</v>
      </c>
      <c r="U198" s="598">
        <f t="shared" si="61"/>
        <v>0</v>
      </c>
      <c r="V198" s="598">
        <f t="shared" si="61"/>
        <v>0</v>
      </c>
    </row>
    <row r="199" spans="3:40">
      <c r="C199" s="584"/>
      <c r="D199" s="565"/>
      <c r="E199" s="565"/>
      <c r="F199" s="565"/>
      <c r="G199" s="565"/>
      <c r="H199" s="565"/>
      <c r="I199" s="565"/>
      <c r="J199" s="565"/>
      <c r="K199" s="565"/>
      <c r="L199" s="584"/>
      <c r="M199" s="599"/>
      <c r="N199" s="599"/>
      <c r="O199" s="599"/>
      <c r="P199" s="599"/>
      <c r="Q199" s="599"/>
      <c r="R199" s="599"/>
      <c r="S199" s="599"/>
      <c r="T199" s="599"/>
      <c r="U199" s="599"/>
      <c r="V199" s="599"/>
    </row>
    <row r="200" spans="3:40">
      <c r="C200" s="584" t="s">
        <v>756</v>
      </c>
      <c r="D200" s="565"/>
      <c r="E200" s="565"/>
      <c r="F200" s="565"/>
      <c r="G200" s="565"/>
      <c r="H200" s="565"/>
      <c r="I200" s="565"/>
      <c r="J200" s="565"/>
      <c r="K200" s="565"/>
      <c r="L200" s="584"/>
      <c r="M200" s="598">
        <f t="shared" ref="M200:V200" si="62">+M146+M198</f>
        <v>0</v>
      </c>
      <c r="N200" s="598">
        <f t="shared" si="62"/>
        <v>0</v>
      </c>
      <c r="O200" s="598">
        <f t="shared" si="62"/>
        <v>0</v>
      </c>
      <c r="P200" s="598">
        <f t="shared" si="62"/>
        <v>0</v>
      </c>
      <c r="Q200" s="598">
        <f t="shared" si="62"/>
        <v>0</v>
      </c>
      <c r="R200" s="598">
        <f t="shared" si="62"/>
        <v>0</v>
      </c>
      <c r="S200" s="598">
        <f t="shared" si="62"/>
        <v>0</v>
      </c>
      <c r="T200" s="598">
        <f t="shared" si="62"/>
        <v>0</v>
      </c>
      <c r="U200" s="598">
        <f t="shared" si="62"/>
        <v>0</v>
      </c>
      <c r="V200" s="598">
        <f t="shared" si="62"/>
        <v>0</v>
      </c>
    </row>
    <row r="201" spans="3:40">
      <c r="C201" s="584"/>
      <c r="D201" s="565"/>
      <c r="E201" s="565"/>
      <c r="F201" s="565"/>
      <c r="G201" s="565"/>
      <c r="H201" s="565"/>
      <c r="I201" s="565"/>
      <c r="J201" s="565"/>
      <c r="K201" s="565"/>
      <c r="L201" s="584"/>
      <c r="M201" s="599"/>
      <c r="N201" s="599"/>
      <c r="O201" s="599"/>
      <c r="P201" s="599"/>
      <c r="Q201" s="599"/>
      <c r="R201" s="599"/>
      <c r="S201" s="599"/>
      <c r="T201" s="599"/>
      <c r="U201" s="599"/>
      <c r="V201" s="599"/>
    </row>
    <row r="202" spans="3:40">
      <c r="C202" s="584" t="s">
        <v>755</v>
      </c>
      <c r="D202" s="565"/>
      <c r="E202" s="565"/>
      <c r="F202" s="565"/>
      <c r="G202" s="565"/>
      <c r="H202" s="565"/>
      <c r="I202" s="565"/>
      <c r="J202" s="565"/>
      <c r="K202" s="565"/>
      <c r="L202" s="584"/>
      <c r="M202" s="598">
        <f t="shared" ref="M202:V202" si="63">+M200*M140</f>
        <v>0</v>
      </c>
      <c r="N202" s="598">
        <f t="shared" si="63"/>
        <v>0</v>
      </c>
      <c r="O202" s="598">
        <f t="shared" si="63"/>
        <v>0</v>
      </c>
      <c r="P202" s="598">
        <f t="shared" si="63"/>
        <v>0</v>
      </c>
      <c r="Q202" s="598">
        <f t="shared" si="63"/>
        <v>0</v>
      </c>
      <c r="R202" s="598">
        <f t="shared" si="63"/>
        <v>0</v>
      </c>
      <c r="S202" s="598">
        <f t="shared" si="63"/>
        <v>0</v>
      </c>
      <c r="T202" s="598">
        <f t="shared" si="63"/>
        <v>0</v>
      </c>
      <c r="U202" s="598">
        <f t="shared" si="63"/>
        <v>0</v>
      </c>
      <c r="V202" s="598">
        <f t="shared" si="63"/>
        <v>0</v>
      </c>
    </row>
    <row r="203" spans="3:40">
      <c r="C203" s="584" t="s">
        <v>754</v>
      </c>
      <c r="D203" s="565"/>
      <c r="E203" s="565"/>
      <c r="F203" s="565"/>
      <c r="G203" s="565"/>
      <c r="H203" s="565"/>
      <c r="I203" s="565"/>
      <c r="J203" s="565"/>
      <c r="K203" s="565"/>
      <c r="L203" s="584"/>
      <c r="M203" s="598">
        <f>'[3]1.1 Inc_Stat'!I178</f>
        <v>0</v>
      </c>
      <c r="N203" s="598" t="e">
        <f>'[3]1.1 Inc_Stat'!#REF!</f>
        <v>#REF!</v>
      </c>
      <c r="O203" s="598" t="e">
        <f>'[3]1.1 Inc_Stat'!#REF!</f>
        <v>#REF!</v>
      </c>
      <c r="P203" s="598" t="e">
        <f>'[3]1.1 Inc_Stat'!#REF!</f>
        <v>#REF!</v>
      </c>
      <c r="Q203" s="598" t="e">
        <f>'[3]1.1 Inc_Stat'!#REF!</f>
        <v>#REF!</v>
      </c>
      <c r="R203" s="598" t="e">
        <f>'[3]1.1 Inc_Stat'!#REF!</f>
        <v>#REF!</v>
      </c>
      <c r="S203" s="598" t="e">
        <f>'[3]1.1 Inc_Stat'!#REF!</f>
        <v>#REF!</v>
      </c>
      <c r="T203" s="598" t="e">
        <f>'[3]1.1 Inc_Stat'!#REF!</f>
        <v>#REF!</v>
      </c>
      <c r="U203" s="598" t="e">
        <f>'[3]1.1 Inc_Stat'!#REF!</f>
        <v>#REF!</v>
      </c>
      <c r="V203" s="598" t="e">
        <f>'[3]1.1 Inc_Stat'!#REF!</f>
        <v>#REF!</v>
      </c>
    </row>
    <row r="204" spans="3:40">
      <c r="C204" s="584"/>
      <c r="D204" s="565"/>
      <c r="E204" s="565" t="s">
        <v>753</v>
      </c>
      <c r="F204" s="565"/>
      <c r="G204" s="565"/>
      <c r="H204" s="565"/>
      <c r="I204" s="565"/>
      <c r="J204" s="565"/>
      <c r="K204" s="565"/>
      <c r="L204" s="584"/>
      <c r="M204" s="597" t="str">
        <f t="shared" ref="M204:V204" si="64">IF(+M202-M203&gt;0.1,"ERR","OK")</f>
        <v>OK</v>
      </c>
      <c r="N204" s="597" t="e">
        <f t="shared" si="64"/>
        <v>#REF!</v>
      </c>
      <c r="O204" s="597" t="e">
        <f t="shared" si="64"/>
        <v>#REF!</v>
      </c>
      <c r="P204" s="597" t="e">
        <f t="shared" si="64"/>
        <v>#REF!</v>
      </c>
      <c r="Q204" s="597" t="e">
        <f t="shared" si="64"/>
        <v>#REF!</v>
      </c>
      <c r="R204" s="597" t="e">
        <f t="shared" si="64"/>
        <v>#REF!</v>
      </c>
      <c r="S204" s="597" t="e">
        <f t="shared" si="64"/>
        <v>#REF!</v>
      </c>
      <c r="T204" s="597" t="e">
        <f t="shared" si="64"/>
        <v>#REF!</v>
      </c>
      <c r="U204" s="597" t="e">
        <f t="shared" si="64"/>
        <v>#REF!</v>
      </c>
      <c r="V204" s="597" t="e">
        <f t="shared" si="64"/>
        <v>#REF!</v>
      </c>
    </row>
    <row r="205" spans="3:40">
      <c r="C205" s="584"/>
      <c r="D205" s="565"/>
      <c r="E205" s="565"/>
      <c r="F205" s="565"/>
      <c r="G205" s="565"/>
      <c r="H205" s="565"/>
      <c r="I205" s="565"/>
      <c r="J205" s="565"/>
      <c r="K205" s="565"/>
      <c r="L205" s="565"/>
      <c r="M205" s="565"/>
      <c r="N205" s="565"/>
      <c r="O205" s="565"/>
      <c r="P205" s="565"/>
      <c r="Q205" s="565"/>
      <c r="R205" s="565"/>
      <c r="S205" s="565"/>
      <c r="T205" s="565"/>
      <c r="U205" s="565"/>
      <c r="V205" s="565"/>
      <c r="W205" s="565"/>
      <c r="X205" s="565"/>
      <c r="Y205" s="565"/>
      <c r="Z205" s="565"/>
      <c r="AA205" s="565"/>
      <c r="AB205" s="565"/>
      <c r="AC205" s="565"/>
      <c r="AD205" s="565"/>
      <c r="AE205" s="565"/>
      <c r="AF205" s="565"/>
      <c r="AG205" s="565"/>
      <c r="AH205" s="565"/>
      <c r="AI205" s="565"/>
      <c r="AJ205" s="565"/>
      <c r="AK205" s="565"/>
      <c r="AL205" s="565"/>
      <c r="AM205" s="565"/>
      <c r="AN205" s="565"/>
    </row>
    <row r="206" spans="3:40">
      <c r="C206" s="584"/>
      <c r="D206" s="565"/>
      <c r="E206" s="565"/>
      <c r="F206" s="565"/>
      <c r="G206" s="565"/>
      <c r="H206" s="565"/>
      <c r="I206" s="565"/>
      <c r="J206" s="565"/>
      <c r="K206" s="565"/>
      <c r="L206" s="565"/>
      <c r="M206" s="565"/>
      <c r="N206" s="565"/>
      <c r="O206" s="565"/>
      <c r="P206" s="565"/>
      <c r="Q206" s="565"/>
      <c r="R206" s="565"/>
      <c r="S206" s="565"/>
      <c r="T206" s="565"/>
      <c r="U206" s="565"/>
      <c r="V206" s="565"/>
      <c r="W206" s="565"/>
      <c r="X206" s="565"/>
      <c r="Y206" s="565"/>
      <c r="Z206" s="565"/>
      <c r="AA206" s="565"/>
      <c r="AB206" s="565"/>
      <c r="AC206" s="565"/>
      <c r="AD206" s="565"/>
      <c r="AE206" s="565"/>
      <c r="AF206" s="565"/>
      <c r="AG206" s="565"/>
      <c r="AH206" s="565"/>
      <c r="AI206" s="565"/>
      <c r="AJ206" s="565"/>
      <c r="AK206" s="565"/>
      <c r="AL206" s="565"/>
      <c r="AM206" s="565"/>
      <c r="AN206" s="565"/>
    </row>
    <row r="207" spans="3:40">
      <c r="C207" s="587"/>
      <c r="D207" s="586"/>
      <c r="E207" s="586"/>
      <c r="F207" s="586"/>
      <c r="G207" s="586"/>
      <c r="H207" s="586"/>
      <c r="I207" s="586"/>
      <c r="J207" s="586"/>
      <c r="K207" s="586"/>
      <c r="L207" s="3585"/>
      <c r="M207" s="3584"/>
      <c r="N207" s="3584"/>
      <c r="O207" s="3584"/>
      <c r="P207" s="3584"/>
      <c r="Q207" s="3584"/>
      <c r="R207" s="3584"/>
      <c r="S207" s="3584"/>
      <c r="T207" s="3584"/>
      <c r="U207" s="3584"/>
      <c r="V207" s="3584"/>
      <c r="W207" s="3584"/>
      <c r="X207" s="3584"/>
      <c r="Y207" s="3584"/>
      <c r="Z207" s="3584"/>
      <c r="AA207" s="3584"/>
      <c r="AB207" s="3584"/>
      <c r="AC207" s="3584"/>
      <c r="AD207" s="3584"/>
      <c r="AE207" s="3584"/>
      <c r="AF207" s="3584"/>
      <c r="AG207" s="3584"/>
      <c r="AH207" s="3584"/>
      <c r="AI207" s="3584"/>
      <c r="AJ207" s="3584"/>
      <c r="AK207" s="3584"/>
      <c r="AL207" s="3584"/>
      <c r="AM207" s="3584"/>
      <c r="AN207" s="3584"/>
    </row>
    <row r="208" spans="3:40" ht="15.75">
      <c r="C208" s="587"/>
      <c r="D208" s="596"/>
      <c r="E208" s="596"/>
      <c r="F208" s="596"/>
      <c r="G208" s="596"/>
      <c r="H208" s="596"/>
      <c r="I208" s="596"/>
      <c r="J208" s="596"/>
      <c r="K208" s="596"/>
      <c r="L208" s="595" t="s">
        <v>752</v>
      </c>
      <c r="M208" s="586"/>
      <c r="N208" s="586"/>
      <c r="O208" s="586"/>
      <c r="P208" s="586"/>
      <c r="Q208" s="586"/>
      <c r="R208" s="586"/>
      <c r="S208" s="586"/>
      <c r="T208" s="586"/>
      <c r="U208" s="586"/>
      <c r="V208" s="586"/>
      <c r="W208" s="586"/>
      <c r="X208" s="586"/>
      <c r="Y208" s="586"/>
      <c r="Z208" s="586"/>
      <c r="AA208" s="586"/>
      <c r="AB208" s="586"/>
      <c r="AC208" s="586"/>
      <c r="AD208" s="586"/>
      <c r="AE208" s="586"/>
      <c r="AF208" s="586"/>
      <c r="AG208" s="586"/>
      <c r="AH208" s="586"/>
      <c r="AI208" s="586"/>
      <c r="AJ208" s="586"/>
      <c r="AK208" s="586"/>
      <c r="AL208" s="586"/>
      <c r="AM208" s="586"/>
      <c r="AN208" s="586"/>
    </row>
    <row r="209" spans="3:40">
      <c r="C209" s="587"/>
      <c r="D209" s="586"/>
      <c r="E209" s="586"/>
      <c r="F209" s="586"/>
      <c r="G209" s="586"/>
      <c r="H209" s="586"/>
      <c r="I209" s="586"/>
      <c r="J209" s="586"/>
      <c r="K209" s="586"/>
      <c r="L209" s="587"/>
      <c r="M209" s="586"/>
      <c r="N209" s="586"/>
      <c r="O209" s="586"/>
      <c r="P209" s="586"/>
      <c r="Q209" s="586"/>
      <c r="R209" s="586"/>
      <c r="S209" s="586"/>
      <c r="T209" s="586"/>
      <c r="U209" s="586"/>
      <c r="V209" s="586"/>
      <c r="W209" s="586"/>
      <c r="X209" s="586"/>
      <c r="Y209" s="586"/>
      <c r="Z209" s="586"/>
      <c r="AA209" s="586"/>
      <c r="AB209" s="586"/>
      <c r="AC209" s="586"/>
      <c r="AD209" s="586"/>
      <c r="AE209" s="586"/>
      <c r="AF209" s="586"/>
      <c r="AG209" s="586"/>
      <c r="AH209" s="586"/>
      <c r="AI209" s="586"/>
      <c r="AJ209" s="586"/>
      <c r="AK209" s="586"/>
      <c r="AL209" s="586"/>
      <c r="AM209" s="586"/>
    </row>
    <row r="210" spans="3:40">
      <c r="C210" s="587"/>
      <c r="D210" s="586"/>
      <c r="E210" s="586"/>
      <c r="F210" s="586"/>
      <c r="G210" s="586"/>
      <c r="H210" s="586"/>
      <c r="I210" s="586"/>
      <c r="J210" s="586"/>
      <c r="K210" s="586"/>
      <c r="L210" s="587"/>
      <c r="M210" s="594">
        <v>2011</v>
      </c>
      <c r="N210" s="594">
        <v>2011</v>
      </c>
      <c r="O210" s="594">
        <v>2011</v>
      </c>
      <c r="P210" s="594">
        <v>2012</v>
      </c>
      <c r="Q210" s="594">
        <f>SUM(O210+1)</f>
        <v>2012</v>
      </c>
      <c r="R210" s="594">
        <f>Q210</f>
        <v>2012</v>
      </c>
      <c r="S210" s="594">
        <f t="shared" ref="S210:AM210" si="65">SUM(P210+1)</f>
        <v>2013</v>
      </c>
      <c r="T210" s="594">
        <f t="shared" si="65"/>
        <v>2013</v>
      </c>
      <c r="U210" s="594">
        <f t="shared" si="65"/>
        <v>2013</v>
      </c>
      <c r="V210" s="594">
        <f t="shared" si="65"/>
        <v>2014</v>
      </c>
      <c r="W210" s="594">
        <f t="shared" si="65"/>
        <v>2014</v>
      </c>
      <c r="X210" s="594">
        <f t="shared" si="65"/>
        <v>2014</v>
      </c>
      <c r="Y210" s="594">
        <f t="shared" si="65"/>
        <v>2015</v>
      </c>
      <c r="Z210" s="594">
        <f t="shared" si="65"/>
        <v>2015</v>
      </c>
      <c r="AA210" s="594">
        <f t="shared" si="65"/>
        <v>2015</v>
      </c>
      <c r="AB210" s="594">
        <f t="shared" si="65"/>
        <v>2016</v>
      </c>
      <c r="AC210" s="594">
        <f t="shared" si="65"/>
        <v>2016</v>
      </c>
      <c r="AD210" s="594">
        <f t="shared" si="65"/>
        <v>2016</v>
      </c>
      <c r="AE210" s="594">
        <f t="shared" si="65"/>
        <v>2017</v>
      </c>
      <c r="AF210" s="594">
        <f t="shared" si="65"/>
        <v>2017</v>
      </c>
      <c r="AG210" s="594">
        <f t="shared" si="65"/>
        <v>2017</v>
      </c>
      <c r="AH210" s="594">
        <f t="shared" si="65"/>
        <v>2018</v>
      </c>
      <c r="AI210" s="594">
        <f t="shared" si="65"/>
        <v>2018</v>
      </c>
      <c r="AJ210" s="594">
        <f t="shared" si="65"/>
        <v>2018</v>
      </c>
      <c r="AK210" s="594">
        <f t="shared" si="65"/>
        <v>2019</v>
      </c>
      <c r="AL210" s="594">
        <f t="shared" si="65"/>
        <v>2019</v>
      </c>
      <c r="AM210" s="594">
        <f t="shared" si="65"/>
        <v>2019</v>
      </c>
    </row>
    <row r="211" spans="3:40">
      <c r="C211" s="587"/>
      <c r="D211" s="565"/>
      <c r="E211" s="586"/>
      <c r="F211" s="586"/>
      <c r="G211" s="586"/>
      <c r="H211" s="586"/>
      <c r="I211" s="586"/>
      <c r="J211" s="586"/>
      <c r="K211" s="586"/>
      <c r="L211" s="587"/>
      <c r="M211" s="593" t="s">
        <v>20</v>
      </c>
      <c r="N211" s="593" t="s">
        <v>20</v>
      </c>
      <c r="O211" s="593" t="s">
        <v>20</v>
      </c>
      <c r="P211" s="593" t="s">
        <v>20</v>
      </c>
      <c r="Q211" s="593" t="s">
        <v>20</v>
      </c>
      <c r="R211" s="593" t="s">
        <v>20</v>
      </c>
      <c r="S211" s="593" t="s">
        <v>20</v>
      </c>
      <c r="T211" s="593" t="s">
        <v>20</v>
      </c>
      <c r="U211" s="593" t="s">
        <v>20</v>
      </c>
      <c r="V211" s="593" t="s">
        <v>20</v>
      </c>
      <c r="W211" s="593" t="s">
        <v>20</v>
      </c>
      <c r="X211" s="593" t="s">
        <v>20</v>
      </c>
      <c r="Y211" s="593" t="s">
        <v>20</v>
      </c>
      <c r="Z211" s="593" t="s">
        <v>20</v>
      </c>
      <c r="AA211" s="593" t="s">
        <v>20</v>
      </c>
      <c r="AB211" s="593" t="s">
        <v>20</v>
      </c>
      <c r="AC211" s="593" t="s">
        <v>20</v>
      </c>
      <c r="AD211" s="593" t="s">
        <v>20</v>
      </c>
      <c r="AE211" s="593" t="s">
        <v>20</v>
      </c>
      <c r="AF211" s="593" t="s">
        <v>20</v>
      </c>
      <c r="AG211" s="593" t="s">
        <v>20</v>
      </c>
      <c r="AH211" s="593" t="s">
        <v>20</v>
      </c>
      <c r="AI211" s="593" t="s">
        <v>20</v>
      </c>
      <c r="AJ211" s="593" t="s">
        <v>20</v>
      </c>
      <c r="AK211" s="593" t="s">
        <v>20</v>
      </c>
      <c r="AL211" s="593" t="s">
        <v>20</v>
      </c>
      <c r="AM211" s="593" t="s">
        <v>20</v>
      </c>
    </row>
    <row r="212" spans="3:40" ht="15">
      <c r="C212" s="587" t="s">
        <v>751</v>
      </c>
      <c r="D212" s="565"/>
      <c r="E212" s="586"/>
      <c r="F212" s="586"/>
      <c r="G212" s="586"/>
      <c r="H212" s="586"/>
      <c r="I212" s="586"/>
      <c r="J212" s="586"/>
      <c r="K212" s="586"/>
      <c r="L212" s="587"/>
      <c r="M212" s="591"/>
      <c r="N212" s="592"/>
      <c r="O212" s="592"/>
      <c r="P212" s="591">
        <f>Q212+R212</f>
        <v>0</v>
      </c>
      <c r="Q212" s="592"/>
      <c r="R212" s="592"/>
      <c r="S212" s="591">
        <f>T212+U212</f>
        <v>0</v>
      </c>
      <c r="T212" s="592"/>
      <c r="U212" s="592"/>
      <c r="V212" s="591">
        <f>W212+X212</f>
        <v>0</v>
      </c>
      <c r="W212" s="592"/>
      <c r="X212" s="592"/>
      <c r="Y212" s="591">
        <f>Z212+AA212</f>
        <v>0</v>
      </c>
      <c r="Z212" s="592"/>
      <c r="AA212" s="592"/>
      <c r="AB212" s="591">
        <f>AC212+AD212</f>
        <v>0</v>
      </c>
      <c r="AC212" s="592"/>
      <c r="AD212" s="592"/>
      <c r="AE212" s="591">
        <f>AF212+AG212</f>
        <v>0</v>
      </c>
      <c r="AF212" s="592"/>
      <c r="AG212" s="592"/>
      <c r="AH212" s="591">
        <f>AI212+AJ212</f>
        <v>0</v>
      </c>
      <c r="AI212" s="592"/>
      <c r="AJ212" s="592"/>
      <c r="AK212" s="591">
        <f>AL212+AM212</f>
        <v>0</v>
      </c>
      <c r="AL212" s="592"/>
      <c r="AM212" s="592"/>
    </row>
    <row r="213" spans="3:40" ht="15">
      <c r="C213" s="587" t="s">
        <v>750</v>
      </c>
      <c r="D213" s="565"/>
      <c r="E213" s="586"/>
      <c r="F213" s="586"/>
      <c r="G213" s="586"/>
      <c r="H213" s="586"/>
      <c r="I213" s="586"/>
      <c r="J213" s="586"/>
      <c r="K213" s="586"/>
      <c r="L213" s="587"/>
      <c r="M213" s="591"/>
      <c r="N213" s="590"/>
      <c r="O213" s="590"/>
      <c r="P213" s="591">
        <f>Q213+R213</f>
        <v>0</v>
      </c>
      <c r="Q213" s="590"/>
      <c r="R213" s="590"/>
      <c r="S213" s="591">
        <f>T213+U213</f>
        <v>0</v>
      </c>
      <c r="T213" s="590"/>
      <c r="U213" s="590"/>
      <c r="V213" s="591">
        <f>W213+X213</f>
        <v>0</v>
      </c>
      <c r="W213" s="590"/>
      <c r="X213" s="590"/>
      <c r="Y213" s="591">
        <f>Z213+AA213</f>
        <v>0</v>
      </c>
      <c r="Z213" s="590"/>
      <c r="AA213" s="590"/>
      <c r="AB213" s="591">
        <f>AC213+AD213</f>
        <v>0</v>
      </c>
      <c r="AC213" s="590"/>
      <c r="AD213" s="590"/>
      <c r="AE213" s="591">
        <f>AF213+AG213</f>
        <v>0</v>
      </c>
      <c r="AF213" s="590"/>
      <c r="AG213" s="590"/>
      <c r="AH213" s="591">
        <f>AI213+AJ213</f>
        <v>0</v>
      </c>
      <c r="AI213" s="590"/>
      <c r="AJ213" s="590"/>
      <c r="AK213" s="591">
        <f>AL213+AM213</f>
        <v>0</v>
      </c>
      <c r="AL213" s="590"/>
      <c r="AM213" s="590"/>
    </row>
    <row r="214" spans="3:40" ht="15">
      <c r="C214" s="587" t="s">
        <v>749</v>
      </c>
      <c r="D214" s="565"/>
      <c r="E214" s="586"/>
      <c r="F214" s="586"/>
      <c r="G214" s="586"/>
      <c r="H214" s="586"/>
      <c r="I214" s="586"/>
      <c r="J214" s="586"/>
      <c r="K214" s="586"/>
      <c r="L214" s="587"/>
      <c r="M214" s="591"/>
      <c r="N214" s="590"/>
      <c r="O214" s="590"/>
      <c r="P214" s="591">
        <f>Q214+R214</f>
        <v>0</v>
      </c>
      <c r="Q214" s="590"/>
      <c r="R214" s="590"/>
      <c r="S214" s="591">
        <f>T214+U214</f>
        <v>0</v>
      </c>
      <c r="T214" s="590"/>
      <c r="U214" s="590"/>
      <c r="V214" s="591">
        <f>W214+X214</f>
        <v>0</v>
      </c>
      <c r="W214" s="590"/>
      <c r="X214" s="590"/>
      <c r="Y214" s="591">
        <f>Z214+AA214</f>
        <v>0</v>
      </c>
      <c r="Z214" s="590"/>
      <c r="AA214" s="590"/>
      <c r="AB214" s="591">
        <f>AC214+AD214</f>
        <v>0</v>
      </c>
      <c r="AC214" s="590"/>
      <c r="AD214" s="590"/>
      <c r="AE214" s="591">
        <f>AF214+AG214</f>
        <v>0</v>
      </c>
      <c r="AF214" s="590"/>
      <c r="AG214" s="590"/>
      <c r="AH214" s="591">
        <f>AI214+AJ214</f>
        <v>0</v>
      </c>
      <c r="AI214" s="590"/>
      <c r="AJ214" s="590"/>
      <c r="AK214" s="591">
        <f>AL214+AM214</f>
        <v>0</v>
      </c>
      <c r="AL214" s="590"/>
      <c r="AM214" s="590"/>
    </row>
    <row r="215" spans="3:40" ht="15">
      <c r="C215" s="587" t="s">
        <v>748</v>
      </c>
      <c r="D215" s="565"/>
      <c r="E215" s="586"/>
      <c r="F215" s="586"/>
      <c r="G215" s="586"/>
      <c r="H215" s="586"/>
      <c r="I215" s="586"/>
      <c r="J215" s="586"/>
      <c r="K215" s="586"/>
      <c r="L215" s="587"/>
      <c r="M215" s="591"/>
      <c r="N215" s="590"/>
      <c r="O215" s="590"/>
      <c r="P215" s="591">
        <f>Q215+R215</f>
        <v>0</v>
      </c>
      <c r="Q215" s="590"/>
      <c r="R215" s="590"/>
      <c r="S215" s="591">
        <f>T215+U215</f>
        <v>0</v>
      </c>
      <c r="T215" s="590"/>
      <c r="U215" s="590"/>
      <c r="V215" s="591">
        <f>W215+X215</f>
        <v>0</v>
      </c>
      <c r="W215" s="590"/>
      <c r="X215" s="590"/>
      <c r="Y215" s="591">
        <f>Z215+AA215</f>
        <v>0</v>
      </c>
      <c r="Z215" s="590"/>
      <c r="AA215" s="590"/>
      <c r="AB215" s="591">
        <f>AC215+AD215</f>
        <v>0</v>
      </c>
      <c r="AC215" s="590"/>
      <c r="AD215" s="590"/>
      <c r="AE215" s="591">
        <f>AF215+AG215</f>
        <v>0</v>
      </c>
      <c r="AF215" s="590"/>
      <c r="AG215" s="590"/>
      <c r="AH215" s="591">
        <f>AI215+AJ215</f>
        <v>0</v>
      </c>
      <c r="AI215" s="590"/>
      <c r="AJ215" s="590"/>
      <c r="AK215" s="591">
        <f>AL215+AM215</f>
        <v>0</v>
      </c>
      <c r="AL215" s="590"/>
      <c r="AM215" s="590"/>
    </row>
    <row r="216" spans="3:40" ht="14.25">
      <c r="C216" s="587" t="s">
        <v>747</v>
      </c>
      <c r="D216" s="565"/>
      <c r="E216" s="586"/>
      <c r="F216" s="586"/>
      <c r="G216" s="586"/>
      <c r="H216" s="586"/>
      <c r="I216" s="586"/>
      <c r="J216" s="586"/>
      <c r="K216" s="586"/>
      <c r="L216" s="587"/>
      <c r="M216" s="589">
        <f>N216+O216</f>
        <v>0</v>
      </c>
      <c r="N216" s="589">
        <f>SUM(N212:N215)</f>
        <v>0</v>
      </c>
      <c r="O216" s="589">
        <f>SUM(O212:O215)</f>
        <v>0</v>
      </c>
      <c r="P216" s="589">
        <f>Q216+R216</f>
        <v>0</v>
      </c>
      <c r="Q216" s="589">
        <f>SUM(Q212:Q215)</f>
        <v>0</v>
      </c>
      <c r="R216" s="589">
        <f>SUM(R212:R215)</f>
        <v>0</v>
      </c>
      <c r="S216" s="589">
        <f>T216+U216</f>
        <v>0</v>
      </c>
      <c r="T216" s="589">
        <f>SUM(T212:T215)</f>
        <v>0</v>
      </c>
      <c r="U216" s="589">
        <f>SUM(U212:U215)</f>
        <v>0</v>
      </c>
      <c r="V216" s="589">
        <f>W216+X216</f>
        <v>0</v>
      </c>
      <c r="W216" s="589">
        <f>SUM(W212:W215)</f>
        <v>0</v>
      </c>
      <c r="X216" s="589">
        <f>SUM(X212:X215)</f>
        <v>0</v>
      </c>
      <c r="Y216" s="589">
        <f>Z216+AA216</f>
        <v>0</v>
      </c>
      <c r="Z216" s="589">
        <f>SUM(Z212:Z215)</f>
        <v>0</v>
      </c>
      <c r="AA216" s="589">
        <f>SUM(AA212:AA215)</f>
        <v>0</v>
      </c>
      <c r="AB216" s="589">
        <f>AC216+AD216</f>
        <v>0</v>
      </c>
      <c r="AC216" s="589">
        <f>SUM(AC212:AC215)</f>
        <v>0</v>
      </c>
      <c r="AD216" s="589">
        <f>SUM(AD212:AD215)</f>
        <v>0</v>
      </c>
      <c r="AE216" s="589">
        <f>AF216+AG216</f>
        <v>0</v>
      </c>
      <c r="AF216" s="589">
        <f>SUM(AF212:AF215)</f>
        <v>0</v>
      </c>
      <c r="AG216" s="589">
        <f>SUM(AG212:AG215)</f>
        <v>0</v>
      </c>
      <c r="AH216" s="589">
        <f>AI216+AJ216</f>
        <v>0</v>
      </c>
      <c r="AI216" s="589">
        <f>SUM(AI212:AI215)</f>
        <v>0</v>
      </c>
      <c r="AJ216" s="589">
        <f>SUM(AJ212:AJ215)</f>
        <v>0</v>
      </c>
      <c r="AK216" s="589">
        <f>AL216+AM216</f>
        <v>0</v>
      </c>
      <c r="AL216" s="589">
        <f>SUM(AL212:AL215)</f>
        <v>0</v>
      </c>
      <c r="AM216" s="589">
        <f>SUM(AM212:AM215)</f>
        <v>0</v>
      </c>
    </row>
    <row r="217" spans="3:40" ht="14.25">
      <c r="C217" s="587"/>
      <c r="D217" s="565"/>
      <c r="E217" s="586"/>
      <c r="F217" s="586"/>
      <c r="G217" s="586"/>
      <c r="H217" s="586"/>
      <c r="I217" s="586"/>
      <c r="J217" s="586"/>
      <c r="K217" s="586"/>
      <c r="L217" s="587"/>
      <c r="M217" s="588"/>
      <c r="N217" s="588"/>
      <c r="O217" s="588"/>
      <c r="P217" s="588"/>
      <c r="Q217" s="588"/>
      <c r="R217" s="588"/>
      <c r="S217" s="588"/>
      <c r="T217" s="588"/>
      <c r="U217" s="588"/>
      <c r="V217" s="588"/>
      <c r="W217" s="588"/>
      <c r="X217" s="588"/>
      <c r="Y217" s="588"/>
      <c r="Z217" s="588"/>
      <c r="AA217" s="588"/>
      <c r="AB217" s="588"/>
      <c r="AC217" s="588"/>
      <c r="AD217" s="588"/>
      <c r="AE217" s="588"/>
      <c r="AF217" s="588"/>
      <c r="AG217" s="588"/>
      <c r="AH217" s="588"/>
      <c r="AI217" s="588"/>
      <c r="AJ217" s="588"/>
      <c r="AK217" s="588"/>
      <c r="AL217" s="588"/>
      <c r="AM217" s="588"/>
    </row>
    <row r="218" spans="3:40" ht="14.25">
      <c r="C218" s="587"/>
      <c r="D218" s="586"/>
      <c r="E218" s="586"/>
      <c r="F218" s="586"/>
      <c r="G218" s="586"/>
      <c r="H218" s="586"/>
      <c r="I218" s="586"/>
      <c r="J218" s="586"/>
      <c r="K218" s="586"/>
      <c r="L218" s="585"/>
      <c r="M218" s="3583"/>
      <c r="N218" s="3583"/>
      <c r="O218" s="3583"/>
      <c r="P218" s="3583"/>
      <c r="Q218" s="3583"/>
      <c r="R218" s="3583"/>
      <c r="S218" s="3583"/>
      <c r="T218" s="3583"/>
      <c r="U218" s="3583"/>
      <c r="V218" s="3583"/>
      <c r="W218" s="3583"/>
      <c r="X218" s="3583"/>
      <c r="Y218" s="3583"/>
      <c r="Z218" s="3583"/>
      <c r="AA218" s="3583"/>
      <c r="AB218" s="3583"/>
      <c r="AC218" s="3583"/>
      <c r="AD218" s="3583"/>
      <c r="AE218" s="3583"/>
      <c r="AF218" s="3583"/>
      <c r="AG218" s="3583"/>
      <c r="AH218" s="3583"/>
      <c r="AI218" s="3583"/>
      <c r="AJ218" s="3583"/>
      <c r="AK218" s="3583"/>
      <c r="AL218" s="3583"/>
      <c r="AM218" s="3583"/>
      <c r="AN218" s="3583"/>
    </row>
    <row r="219" spans="3:40">
      <c r="C219" s="584"/>
      <c r="D219" s="565"/>
      <c r="E219" s="565"/>
      <c r="F219" s="565"/>
      <c r="G219" s="565"/>
      <c r="H219" s="565"/>
      <c r="I219" s="565"/>
      <c r="J219" s="565"/>
      <c r="K219" s="565"/>
      <c r="L219" s="565"/>
      <c r="M219" s="3582"/>
      <c r="N219" s="3582"/>
      <c r="O219" s="3582"/>
      <c r="P219" s="3582"/>
      <c r="Q219" s="3582"/>
      <c r="R219" s="3582"/>
      <c r="S219" s="3582"/>
      <c r="T219" s="3582"/>
      <c r="U219" s="3582"/>
      <c r="V219" s="3582"/>
      <c r="W219" s="3582"/>
      <c r="X219" s="3582"/>
      <c r="Y219" s="3582"/>
      <c r="Z219" s="3582"/>
      <c r="AA219" s="3582"/>
      <c r="AB219" s="3582"/>
      <c r="AC219" s="3582"/>
      <c r="AD219" s="3582"/>
      <c r="AE219" s="3582"/>
      <c r="AF219" s="3582"/>
      <c r="AG219" s="3582"/>
      <c r="AH219" s="3582"/>
      <c r="AI219" s="3582"/>
      <c r="AJ219" s="3582"/>
      <c r="AK219" s="3582"/>
      <c r="AL219" s="3582"/>
      <c r="AM219" s="3582"/>
      <c r="AN219" s="3582"/>
    </row>
    <row r="220" spans="3:40">
      <c r="C220" s="584"/>
      <c r="D220" s="565"/>
      <c r="E220" s="565"/>
      <c r="F220" s="565"/>
      <c r="G220" s="565"/>
      <c r="H220" s="565"/>
      <c r="I220" s="565"/>
      <c r="J220" s="565"/>
      <c r="K220" s="565"/>
      <c r="L220" s="565"/>
      <c r="M220" s="565"/>
      <c r="N220" s="565"/>
      <c r="O220" s="565"/>
      <c r="P220" s="565"/>
      <c r="Q220" s="565"/>
      <c r="R220" s="565"/>
      <c r="S220" s="565"/>
      <c r="T220" s="565"/>
      <c r="U220" s="565"/>
      <c r="V220" s="565"/>
      <c r="W220" s="565"/>
      <c r="X220" s="565"/>
      <c r="Y220" s="565"/>
      <c r="Z220" s="565"/>
      <c r="AA220" s="565"/>
      <c r="AB220" s="565"/>
      <c r="AC220" s="565"/>
      <c r="AD220" s="565"/>
      <c r="AE220" s="565"/>
      <c r="AF220" s="565"/>
      <c r="AG220" s="565"/>
      <c r="AH220" s="565"/>
      <c r="AI220" s="565"/>
      <c r="AJ220" s="565"/>
      <c r="AK220" s="565"/>
      <c r="AL220" s="565"/>
      <c r="AM220" s="565"/>
      <c r="AN220" s="565"/>
    </row>
    <row r="221" spans="3:40">
      <c r="C221" s="584"/>
      <c r="D221" s="565"/>
      <c r="E221" s="565"/>
      <c r="F221" s="565"/>
      <c r="G221" s="565"/>
      <c r="H221" s="565"/>
      <c r="I221" s="565"/>
      <c r="J221" s="565"/>
      <c r="K221" s="565"/>
      <c r="L221" s="565"/>
      <c r="M221" s="565"/>
      <c r="N221" s="565"/>
      <c r="O221" s="565"/>
      <c r="P221" s="565"/>
      <c r="Q221" s="565"/>
      <c r="R221" s="565"/>
      <c r="S221" s="565"/>
      <c r="T221" s="565"/>
      <c r="U221" s="565"/>
      <c r="V221" s="565"/>
      <c r="W221" s="565"/>
      <c r="X221" s="565"/>
      <c r="Y221" s="565"/>
      <c r="Z221" s="565"/>
      <c r="AA221" s="565"/>
      <c r="AB221" s="565"/>
      <c r="AC221" s="565"/>
      <c r="AD221" s="565"/>
      <c r="AE221" s="565"/>
      <c r="AF221" s="565"/>
      <c r="AG221" s="565"/>
      <c r="AH221" s="565"/>
      <c r="AI221" s="565"/>
      <c r="AJ221" s="565"/>
      <c r="AK221" s="565"/>
      <c r="AL221" s="565"/>
      <c r="AM221" s="565"/>
      <c r="AN221" s="565"/>
    </row>
    <row r="222" spans="3:40">
      <c r="C222" s="584"/>
      <c r="D222" s="565"/>
      <c r="E222" s="565"/>
      <c r="F222" s="565"/>
      <c r="G222" s="565"/>
      <c r="H222" s="565"/>
      <c r="I222" s="565"/>
      <c r="J222" s="565"/>
      <c r="K222" s="565"/>
      <c r="L222" s="565"/>
      <c r="M222" s="565"/>
      <c r="N222" s="565"/>
      <c r="O222" s="565"/>
      <c r="P222" s="565"/>
      <c r="Q222" s="565"/>
      <c r="R222" s="565"/>
      <c r="S222" s="565"/>
      <c r="T222" s="565"/>
      <c r="U222" s="565"/>
      <c r="V222" s="565"/>
      <c r="W222" s="565"/>
      <c r="X222" s="565"/>
      <c r="Y222" s="565"/>
      <c r="Z222" s="565"/>
      <c r="AA222" s="565"/>
      <c r="AB222" s="565"/>
      <c r="AC222" s="565"/>
      <c r="AD222" s="565"/>
      <c r="AE222" s="565"/>
      <c r="AF222" s="565"/>
      <c r="AG222" s="565"/>
      <c r="AH222" s="565"/>
      <c r="AI222" s="565"/>
      <c r="AJ222" s="565"/>
      <c r="AK222" s="565"/>
      <c r="AL222" s="565"/>
      <c r="AM222" s="565"/>
      <c r="AN222" s="565"/>
    </row>
    <row r="223" spans="3:40">
      <c r="C223" s="583"/>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c r="AA223" s="582"/>
      <c r="AB223" s="582"/>
      <c r="AC223" s="582"/>
      <c r="AD223" s="582"/>
      <c r="AE223" s="582"/>
      <c r="AF223" s="582"/>
      <c r="AG223" s="582"/>
      <c r="AH223" s="582"/>
      <c r="AI223" s="582"/>
      <c r="AJ223" s="582"/>
      <c r="AK223" s="582"/>
      <c r="AL223" s="582"/>
      <c r="AM223" s="582"/>
      <c r="AN223" s="582"/>
    </row>
    <row r="318" spans="2:27" s="562" customFormat="1" ht="15">
      <c r="B318" s="563"/>
      <c r="C318" s="563"/>
      <c r="W318" s="559"/>
      <c r="X318" s="559"/>
      <c r="Y318" s="559"/>
      <c r="Z318" s="559"/>
      <c r="AA318" s="559"/>
    </row>
    <row r="319" spans="2:27" s="562" customFormat="1" ht="15">
      <c r="B319" s="563"/>
      <c r="C319" s="563"/>
      <c r="D319" s="559"/>
      <c r="W319" s="559"/>
      <c r="X319" s="559"/>
      <c r="Y319" s="559"/>
      <c r="Z319" s="559"/>
      <c r="AA319" s="559"/>
    </row>
    <row r="320" spans="2:27" s="562" customFormat="1" ht="15">
      <c r="B320" s="563"/>
      <c r="C320" s="563"/>
      <c r="D320" s="559"/>
      <c r="E320" s="559"/>
      <c r="F320" s="559"/>
      <c r="G320" s="559"/>
      <c r="H320" s="559"/>
      <c r="I320" s="559"/>
      <c r="J320" s="559"/>
      <c r="K320" s="559"/>
      <c r="W320" s="559"/>
      <c r="X320" s="559"/>
      <c r="Y320" s="559"/>
      <c r="Z320" s="559"/>
      <c r="AA320" s="559"/>
    </row>
    <row r="321" spans="2:27" s="562" customFormat="1" ht="15">
      <c r="B321" s="563"/>
      <c r="C321" s="563"/>
      <c r="D321" s="559"/>
      <c r="E321" s="559"/>
      <c r="F321" s="559"/>
      <c r="G321" s="559"/>
      <c r="H321" s="559"/>
      <c r="I321" s="559"/>
      <c r="J321" s="559"/>
      <c r="K321" s="559"/>
      <c r="W321" s="559"/>
      <c r="X321" s="559"/>
      <c r="Y321" s="559"/>
      <c r="Z321" s="559"/>
      <c r="AA321" s="559"/>
    </row>
    <row r="322" spans="2:27" s="562" customFormat="1" ht="15">
      <c r="B322" s="563"/>
      <c r="C322" s="563"/>
      <c r="D322" s="559"/>
      <c r="E322" s="559"/>
      <c r="F322" s="559"/>
      <c r="G322" s="559"/>
      <c r="H322" s="559"/>
      <c r="I322" s="559"/>
      <c r="J322" s="559"/>
      <c r="K322" s="559"/>
      <c r="W322" s="559"/>
      <c r="X322" s="559"/>
      <c r="Y322" s="559"/>
      <c r="Z322" s="559"/>
      <c r="AA322" s="559"/>
    </row>
    <row r="323" spans="2:27" s="562" customFormat="1" ht="15">
      <c r="B323" s="563"/>
      <c r="C323" s="563"/>
      <c r="D323" s="559"/>
      <c r="E323" s="559"/>
      <c r="F323" s="559"/>
      <c r="G323" s="559"/>
      <c r="H323" s="559"/>
      <c r="I323" s="559"/>
      <c r="J323" s="559"/>
      <c r="K323" s="559"/>
      <c r="W323" s="559"/>
      <c r="X323" s="559"/>
      <c r="Y323" s="559"/>
      <c r="Z323" s="559"/>
      <c r="AA323" s="559"/>
    </row>
    <row r="324" spans="2:27" s="562" customFormat="1" ht="15">
      <c r="B324" s="563"/>
      <c r="C324" s="563"/>
      <c r="D324" s="559"/>
      <c r="E324" s="559"/>
      <c r="F324" s="559"/>
      <c r="G324" s="559"/>
      <c r="H324" s="559"/>
      <c r="I324" s="559"/>
      <c r="J324" s="559"/>
      <c r="K324" s="559"/>
      <c r="W324" s="559"/>
      <c r="X324" s="559"/>
      <c r="Y324" s="559"/>
      <c r="Z324" s="559"/>
      <c r="AA324" s="559"/>
    </row>
    <row r="325" spans="2:27" s="562" customFormat="1" ht="15">
      <c r="B325" s="563"/>
      <c r="C325" s="563"/>
      <c r="D325" s="559"/>
      <c r="E325" s="559"/>
      <c r="F325" s="559"/>
      <c r="G325" s="559"/>
      <c r="H325" s="559"/>
      <c r="I325" s="559"/>
      <c r="J325" s="559"/>
      <c r="K325" s="559"/>
      <c r="W325" s="559"/>
      <c r="X325" s="559"/>
      <c r="Y325" s="559"/>
      <c r="Z325" s="559"/>
      <c r="AA325" s="559"/>
    </row>
    <row r="326" spans="2:27" s="562" customFormat="1" ht="15">
      <c r="B326" s="563"/>
      <c r="C326" s="563"/>
      <c r="D326" s="559"/>
      <c r="E326" s="559"/>
      <c r="F326" s="559"/>
      <c r="G326" s="559"/>
      <c r="H326" s="559"/>
      <c r="I326" s="559"/>
      <c r="J326" s="559"/>
      <c r="K326" s="559"/>
      <c r="W326" s="559"/>
      <c r="X326" s="559"/>
      <c r="Y326" s="559"/>
      <c r="Z326" s="559"/>
      <c r="AA326" s="559"/>
    </row>
    <row r="327" spans="2:27" s="562" customFormat="1" ht="15">
      <c r="B327" s="563"/>
      <c r="C327" s="563"/>
      <c r="D327" s="559"/>
      <c r="E327" s="559"/>
      <c r="F327" s="559"/>
      <c r="G327" s="559"/>
      <c r="H327" s="559"/>
      <c r="I327" s="559"/>
      <c r="J327" s="559"/>
      <c r="K327" s="559"/>
      <c r="W327" s="559"/>
      <c r="X327" s="559"/>
      <c r="Y327" s="559"/>
      <c r="Z327" s="559"/>
      <c r="AA327" s="559"/>
    </row>
    <row r="328" spans="2:27" s="562" customFormat="1" ht="15">
      <c r="B328" s="563"/>
      <c r="C328" s="563"/>
      <c r="D328" s="563"/>
      <c r="E328" s="563"/>
      <c r="F328" s="563"/>
      <c r="G328" s="563"/>
      <c r="H328" s="563"/>
      <c r="I328" s="563"/>
      <c r="J328" s="563"/>
      <c r="K328" s="563"/>
      <c r="W328" s="559"/>
      <c r="X328" s="559"/>
      <c r="Y328" s="559"/>
      <c r="Z328" s="559"/>
      <c r="AA328" s="559"/>
    </row>
    <row r="329" spans="2:27" s="562" customFormat="1" ht="15">
      <c r="B329" s="563"/>
      <c r="C329" s="563"/>
      <c r="D329" s="563"/>
      <c r="E329" s="563"/>
      <c r="F329" s="563"/>
      <c r="G329" s="563"/>
      <c r="H329" s="563"/>
      <c r="I329" s="563"/>
      <c r="J329" s="563"/>
      <c r="K329" s="563"/>
      <c r="L329" s="563"/>
      <c r="M329" s="563"/>
      <c r="W329" s="559"/>
      <c r="X329" s="559"/>
      <c r="Y329" s="559"/>
      <c r="Z329" s="559"/>
      <c r="AA329" s="559"/>
    </row>
    <row r="330" spans="2:27" s="562" customFormat="1" ht="15">
      <c r="B330" s="563"/>
      <c r="C330" s="563"/>
      <c r="D330" s="563"/>
      <c r="E330" s="563"/>
      <c r="F330" s="563"/>
      <c r="G330" s="563"/>
      <c r="H330" s="563"/>
      <c r="I330" s="563"/>
      <c r="J330" s="563"/>
      <c r="K330" s="563"/>
      <c r="L330" s="563"/>
      <c r="M330" s="563"/>
      <c r="W330" s="559"/>
      <c r="X330" s="559"/>
      <c r="Y330" s="559"/>
      <c r="Z330" s="559"/>
      <c r="AA330" s="559"/>
    </row>
    <row r="331" spans="2:27" ht="15">
      <c r="N331" s="561"/>
      <c r="O331" s="561"/>
    </row>
    <row r="332" spans="2:27" ht="15">
      <c r="N332" s="561"/>
      <c r="O332" s="561"/>
    </row>
    <row r="333" spans="2:27" ht="15">
      <c r="N333" s="561"/>
      <c r="O333" s="561"/>
    </row>
    <row r="334" spans="2:27" ht="15">
      <c r="I334" s="559"/>
      <c r="N334" s="561"/>
      <c r="O334" s="561"/>
    </row>
    <row r="335" spans="2:27" ht="15">
      <c r="I335" s="559"/>
      <c r="N335" s="561"/>
      <c r="O335" s="561"/>
    </row>
    <row r="336" spans="2:27" ht="15">
      <c r="I336" s="559"/>
      <c r="N336" s="561"/>
      <c r="O336" s="561"/>
    </row>
    <row r="337" spans="9:15" ht="15">
      <c r="I337" s="559"/>
      <c r="N337" s="561"/>
      <c r="O337" s="561"/>
    </row>
    <row r="338" spans="9:15" ht="15">
      <c r="I338" s="559"/>
      <c r="N338" s="561"/>
      <c r="O338" s="561"/>
    </row>
    <row r="339" spans="9:15" ht="15">
      <c r="I339" s="559"/>
      <c r="N339" s="561"/>
      <c r="O339" s="561"/>
    </row>
    <row r="340" spans="9:15" ht="15">
      <c r="I340" s="559"/>
      <c r="N340" s="561"/>
      <c r="O340" s="561"/>
    </row>
    <row r="341" spans="9:15" ht="15">
      <c r="I341" s="559"/>
      <c r="N341" s="561"/>
      <c r="O341" s="561"/>
    </row>
    <row r="342" spans="9:15" ht="15">
      <c r="I342" s="559"/>
      <c r="N342" s="561"/>
      <c r="O342" s="561"/>
    </row>
    <row r="343" spans="9:15" ht="15">
      <c r="I343" s="559"/>
      <c r="N343" s="561"/>
      <c r="O343" s="561"/>
    </row>
    <row r="344" spans="9:15" ht="15">
      <c r="I344" s="559"/>
      <c r="N344" s="561"/>
      <c r="O344" s="561"/>
    </row>
    <row r="345" spans="9:15" ht="15">
      <c r="I345" s="559"/>
      <c r="N345" s="561"/>
      <c r="O345" s="561"/>
    </row>
    <row r="346" spans="9:15" ht="15">
      <c r="I346" s="559"/>
      <c r="N346" s="561"/>
      <c r="O346" s="561"/>
    </row>
    <row r="347" spans="9:15" ht="15">
      <c r="I347" s="559"/>
      <c r="N347" s="561"/>
      <c r="O347" s="561"/>
    </row>
    <row r="348" spans="9:15" ht="15">
      <c r="I348" s="559"/>
      <c r="N348" s="561"/>
      <c r="O348" s="561"/>
    </row>
    <row r="349" spans="9:15" ht="15">
      <c r="I349" s="559"/>
      <c r="N349" s="561"/>
      <c r="O349" s="561"/>
    </row>
    <row r="350" spans="9:15" ht="15">
      <c r="I350" s="559"/>
      <c r="N350" s="561"/>
      <c r="O350" s="561"/>
    </row>
    <row r="351" spans="9:15" ht="15">
      <c r="I351" s="559"/>
      <c r="N351" s="561"/>
      <c r="O351" s="561"/>
    </row>
    <row r="352" spans="9:15" ht="15">
      <c r="I352" s="559"/>
      <c r="N352" s="561"/>
      <c r="O352" s="561"/>
    </row>
    <row r="353" spans="9:15" ht="15">
      <c r="I353" s="559"/>
      <c r="N353" s="561"/>
      <c r="O353" s="561"/>
    </row>
    <row r="354" spans="9:15" ht="15">
      <c r="I354" s="559"/>
      <c r="N354" s="561"/>
      <c r="O354" s="561"/>
    </row>
    <row r="355" spans="9:15" ht="15">
      <c r="I355" s="559"/>
      <c r="N355" s="561"/>
      <c r="O355" s="561"/>
    </row>
    <row r="356" spans="9:15" ht="15">
      <c r="I356" s="559"/>
      <c r="N356" s="561"/>
      <c r="O356" s="561"/>
    </row>
    <row r="357" spans="9:15" ht="15">
      <c r="I357" s="559"/>
      <c r="N357" s="561"/>
      <c r="O357" s="561"/>
    </row>
    <row r="358" spans="9:15" ht="15">
      <c r="I358" s="559"/>
      <c r="N358" s="561"/>
      <c r="O358" s="561"/>
    </row>
    <row r="359" spans="9:15" ht="15">
      <c r="I359" s="559"/>
      <c r="N359" s="561"/>
      <c r="O359" s="561"/>
    </row>
    <row r="360" spans="9:15" ht="15">
      <c r="I360" s="559"/>
      <c r="N360" s="561"/>
      <c r="O360" s="561"/>
    </row>
    <row r="361" spans="9:15" ht="15">
      <c r="I361" s="559"/>
      <c r="N361" s="561"/>
      <c r="O361" s="561"/>
    </row>
    <row r="362" spans="9:15" ht="15">
      <c r="I362" s="559"/>
      <c r="N362" s="561"/>
      <c r="O362" s="561"/>
    </row>
    <row r="363" spans="9:15" ht="15">
      <c r="I363" s="559"/>
      <c r="N363" s="561"/>
      <c r="O363" s="561"/>
    </row>
    <row r="364" spans="9:15" ht="15">
      <c r="I364" s="559"/>
      <c r="N364" s="561"/>
      <c r="O364" s="561"/>
    </row>
    <row r="365" spans="9:15" ht="15">
      <c r="I365" s="559"/>
      <c r="N365" s="561"/>
      <c r="O365" s="561"/>
    </row>
    <row r="366" spans="9:15" ht="15">
      <c r="I366" s="559"/>
      <c r="N366" s="561"/>
      <c r="O366" s="561"/>
    </row>
    <row r="367" spans="9:15" ht="15">
      <c r="I367" s="559"/>
      <c r="N367" s="561"/>
      <c r="O367" s="561"/>
    </row>
    <row r="368" spans="9:15" ht="15">
      <c r="I368" s="559"/>
      <c r="N368" s="561"/>
      <c r="O368" s="561"/>
    </row>
    <row r="369" spans="9:15" ht="15">
      <c r="I369" s="559"/>
      <c r="N369" s="561"/>
      <c r="O369" s="561"/>
    </row>
    <row r="370" spans="9:15" ht="15">
      <c r="I370" s="559"/>
      <c r="N370" s="561"/>
      <c r="O370" s="561"/>
    </row>
    <row r="371" spans="9:15" ht="15">
      <c r="I371" s="559"/>
      <c r="N371" s="561"/>
      <c r="O371" s="561"/>
    </row>
    <row r="372" spans="9:15" ht="15">
      <c r="I372" s="559"/>
      <c r="N372" s="561"/>
      <c r="O372" s="561"/>
    </row>
    <row r="373" spans="9:15" ht="15">
      <c r="I373" s="559"/>
      <c r="N373" s="561"/>
      <c r="O373" s="561"/>
    </row>
    <row r="374" spans="9:15" ht="15">
      <c r="I374" s="559"/>
      <c r="N374" s="561"/>
      <c r="O374" s="561"/>
    </row>
    <row r="375" spans="9:15" ht="15">
      <c r="I375" s="559"/>
      <c r="N375" s="561"/>
      <c r="O375" s="561"/>
    </row>
    <row r="376" spans="9:15" ht="15">
      <c r="I376" s="559"/>
      <c r="N376" s="561"/>
      <c r="O376" s="561"/>
    </row>
    <row r="377" spans="9:15" ht="15">
      <c r="I377" s="559"/>
      <c r="N377" s="561"/>
      <c r="O377" s="561"/>
    </row>
    <row r="378" spans="9:15" ht="15">
      <c r="I378" s="559"/>
      <c r="N378" s="561"/>
      <c r="O378" s="561"/>
    </row>
    <row r="379" spans="9:15" ht="15">
      <c r="I379" s="559"/>
      <c r="N379" s="561"/>
      <c r="O379" s="561"/>
    </row>
    <row r="380" spans="9:15" ht="15">
      <c r="I380" s="559"/>
      <c r="N380" s="561"/>
      <c r="O380" s="561"/>
    </row>
    <row r="381" spans="9:15" ht="15">
      <c r="I381" s="559"/>
      <c r="N381" s="561"/>
      <c r="O381" s="561"/>
    </row>
    <row r="382" spans="9:15" ht="15">
      <c r="I382" s="559"/>
      <c r="N382" s="561"/>
      <c r="O382" s="561"/>
    </row>
    <row r="383" spans="9:15" ht="15">
      <c r="I383" s="559"/>
      <c r="N383" s="561"/>
      <c r="O383" s="561"/>
    </row>
    <row r="384" spans="9:15" ht="15">
      <c r="I384" s="559"/>
      <c r="N384" s="561"/>
      <c r="O384" s="561"/>
    </row>
    <row r="385" spans="9:15" ht="15">
      <c r="I385" s="559"/>
      <c r="N385" s="561"/>
      <c r="O385" s="561"/>
    </row>
    <row r="386" spans="9:15" ht="15">
      <c r="I386" s="559"/>
      <c r="N386" s="561"/>
      <c r="O386" s="561"/>
    </row>
    <row r="387" spans="9:15" ht="15">
      <c r="I387" s="559"/>
      <c r="N387" s="561"/>
      <c r="O387" s="561"/>
    </row>
    <row r="388" spans="9:15" ht="15">
      <c r="I388" s="559"/>
      <c r="N388" s="561"/>
      <c r="O388" s="561"/>
    </row>
    <row r="389" spans="9:15" ht="15">
      <c r="I389" s="559"/>
      <c r="N389" s="561"/>
      <c r="O389" s="561"/>
    </row>
    <row r="390" spans="9:15" ht="15">
      <c r="I390" s="559"/>
      <c r="N390" s="561"/>
      <c r="O390" s="561"/>
    </row>
    <row r="391" spans="9:15" ht="15">
      <c r="I391" s="559"/>
      <c r="N391" s="561"/>
      <c r="O391" s="561"/>
    </row>
    <row r="392" spans="9:15" ht="15">
      <c r="I392" s="559"/>
      <c r="N392" s="561"/>
      <c r="O392" s="561"/>
    </row>
    <row r="393" spans="9:15" ht="15">
      <c r="I393" s="559"/>
      <c r="N393" s="561"/>
      <c r="O393" s="561"/>
    </row>
    <row r="394" spans="9:15" ht="15">
      <c r="I394" s="559"/>
      <c r="N394" s="561"/>
      <c r="O394" s="561"/>
    </row>
    <row r="395" spans="9:15" ht="15">
      <c r="I395" s="559"/>
      <c r="N395" s="561"/>
      <c r="O395" s="561"/>
    </row>
    <row r="396" spans="9:15" ht="15">
      <c r="I396" s="559"/>
      <c r="N396" s="561"/>
      <c r="O396" s="561"/>
    </row>
    <row r="397" spans="9:15" ht="15">
      <c r="I397" s="559"/>
      <c r="N397" s="561"/>
      <c r="O397" s="561"/>
    </row>
    <row r="398" spans="9:15" ht="15">
      <c r="I398" s="559"/>
      <c r="N398" s="561"/>
      <c r="O398" s="561"/>
    </row>
    <row r="399" spans="9:15" ht="15">
      <c r="I399" s="559"/>
      <c r="N399" s="561"/>
      <c r="O399" s="561"/>
    </row>
    <row r="400" spans="9:15" ht="15">
      <c r="I400" s="559"/>
      <c r="N400" s="561"/>
      <c r="O400" s="561"/>
    </row>
    <row r="401" spans="9:15" ht="15">
      <c r="I401" s="559"/>
      <c r="N401" s="561"/>
      <c r="O401" s="561"/>
    </row>
    <row r="402" spans="9:15" ht="15">
      <c r="I402" s="559"/>
      <c r="N402" s="561"/>
      <c r="O402" s="561"/>
    </row>
    <row r="403" spans="9:15" ht="15">
      <c r="I403" s="559"/>
      <c r="N403" s="561"/>
      <c r="O403" s="561"/>
    </row>
    <row r="404" spans="9:15" ht="15">
      <c r="I404" s="559"/>
      <c r="N404" s="561"/>
      <c r="O404" s="561"/>
    </row>
    <row r="405" spans="9:15" ht="15">
      <c r="I405" s="559"/>
      <c r="N405" s="561"/>
      <c r="O405" s="561"/>
    </row>
    <row r="406" spans="9:15" ht="15">
      <c r="I406" s="559"/>
      <c r="N406" s="561"/>
      <c r="O406" s="561"/>
    </row>
    <row r="407" spans="9:15" ht="15">
      <c r="I407" s="559"/>
      <c r="N407" s="561"/>
      <c r="O407" s="561"/>
    </row>
    <row r="408" spans="9:15" ht="15">
      <c r="I408" s="559"/>
      <c r="N408" s="561"/>
      <c r="O408" s="561"/>
    </row>
    <row r="409" spans="9:15" ht="15">
      <c r="I409" s="559"/>
      <c r="N409" s="561"/>
      <c r="O409" s="561"/>
    </row>
    <row r="410" spans="9:15" ht="15">
      <c r="I410" s="559"/>
      <c r="N410" s="561"/>
      <c r="O410" s="561"/>
    </row>
    <row r="411" spans="9:15" ht="15">
      <c r="I411" s="559"/>
      <c r="N411" s="561"/>
      <c r="O411" s="561"/>
    </row>
    <row r="412" spans="9:15" ht="15">
      <c r="I412" s="559"/>
      <c r="N412" s="561"/>
      <c r="O412" s="561"/>
    </row>
    <row r="413" spans="9:15" ht="15">
      <c r="I413" s="559"/>
      <c r="N413" s="561"/>
      <c r="O413" s="561"/>
    </row>
    <row r="414" spans="9:15" ht="15">
      <c r="I414" s="559"/>
      <c r="N414" s="561"/>
      <c r="O414" s="561"/>
    </row>
    <row r="415" spans="9:15" ht="15">
      <c r="I415" s="559"/>
      <c r="N415" s="561"/>
      <c r="O415" s="561"/>
    </row>
  </sheetData>
  <mergeCells count="1">
    <mergeCell ref="A5:C5"/>
  </mergeCells>
  <pageMargins left="0.17" right="0.16" top="0.31496062992125984" bottom="0.39370078740157483" header="0.15748031496062992" footer="0.15748031496062992"/>
  <pageSetup paperSize="9" scale="75" orientation="portrait" r:id="rId1"/>
  <headerFooter>
    <oddFooter>&amp;L&amp;D&amp;C&amp;F&amp;R&amp;A</oddFooter>
  </headerFooter>
  <legacyDrawing r:id="rId2"/>
</worksheet>
</file>

<file path=xl/worksheets/sheet13.xml><?xml version="1.0" encoding="utf-8"?>
<worksheet xmlns="http://schemas.openxmlformats.org/spreadsheetml/2006/main" xmlns:r="http://schemas.openxmlformats.org/officeDocument/2006/relationships">
  <sheetPr>
    <tabColor theme="5" tint="0.59999389629810485"/>
  </sheetPr>
  <dimension ref="A1:HI77"/>
  <sheetViews>
    <sheetView topLeftCell="A58" workbookViewId="0">
      <selection activeCell="F86" sqref="F86"/>
    </sheetView>
  </sheetViews>
  <sheetFormatPr defaultRowHeight="12.75"/>
  <sheetData>
    <row r="1" spans="1:217" s="105" customFormat="1" ht="24.75">
      <c r="A1" s="109" t="str">
        <f>'[3]1.5 Net Debt 1'!A1</f>
        <v>Finance</v>
      </c>
      <c r="I1" s="640"/>
    </row>
    <row r="2" spans="1:217" s="105" customFormat="1" ht="24.75">
      <c r="A2" s="108" t="str">
        <f>'[3]1.5 Net Debt 1'!A2</f>
        <v xml:space="preserve">National Grid Electricity Transmission </v>
      </c>
      <c r="I2" s="640"/>
    </row>
    <row r="3" spans="1:217" s="105" customFormat="1" ht="25.5" thickBot="1">
      <c r="A3" s="107" t="s">
        <v>250</v>
      </c>
      <c r="B3" s="106"/>
      <c r="C3" s="106"/>
      <c r="D3" s="106"/>
      <c r="E3" s="106"/>
      <c r="F3" s="106"/>
      <c r="G3" s="106"/>
      <c r="H3" s="106"/>
      <c r="I3" s="639"/>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row>
    <row r="4" spans="1:217" s="559" customFormat="1" ht="29.25" customHeight="1">
      <c r="A4" s="3603" t="s">
        <v>3509</v>
      </c>
      <c r="C4" s="562"/>
      <c r="D4" s="562"/>
      <c r="E4" s="562"/>
      <c r="F4" s="562"/>
      <c r="G4" s="562"/>
      <c r="H4" s="562"/>
      <c r="I4" s="562"/>
      <c r="J4" s="562"/>
      <c r="K4" s="562"/>
      <c r="L4" s="562"/>
      <c r="M4" s="562"/>
      <c r="N4" s="565"/>
      <c r="O4" s="565"/>
      <c r="P4" s="565"/>
      <c r="Q4" s="562"/>
      <c r="R4" s="565"/>
      <c r="S4" s="565"/>
      <c r="T4" s="562"/>
      <c r="U4" s="565"/>
      <c r="V4" s="565"/>
      <c r="W4" s="562"/>
      <c r="X4" s="565"/>
      <c r="Y4" s="565"/>
      <c r="Z4" s="562"/>
      <c r="AA4" s="565"/>
      <c r="AB4" s="565"/>
      <c r="AC4" s="562"/>
      <c r="AD4" s="565"/>
      <c r="AE4" s="565"/>
      <c r="AF4" s="562"/>
      <c r="AG4" s="565"/>
      <c r="AH4" s="565"/>
      <c r="AI4" s="562"/>
      <c r="AJ4" s="565"/>
      <c r="AK4" s="565"/>
      <c r="AL4" s="562"/>
      <c r="AM4" s="565"/>
      <c r="AN4" s="565"/>
    </row>
    <row r="5" spans="1:217" s="562" customFormat="1" ht="15">
      <c r="B5" s="563"/>
      <c r="N5" s="565"/>
      <c r="O5" s="565"/>
      <c r="R5" s="565"/>
      <c r="U5" s="565"/>
      <c r="X5" s="565"/>
      <c r="AA5" s="565"/>
      <c r="AD5" s="565"/>
      <c r="AG5" s="565"/>
      <c r="AJ5" s="565"/>
      <c r="AM5" s="565"/>
    </row>
    <row r="6" spans="1:217" s="562" customFormat="1" ht="15">
      <c r="B6" s="563"/>
      <c r="E6" s="576" t="s">
        <v>746</v>
      </c>
      <c r="F6" s="565"/>
      <c r="G6" s="565"/>
      <c r="H6" s="565"/>
      <c r="I6" s="565"/>
      <c r="J6" s="565"/>
      <c r="K6" s="565"/>
      <c r="L6" s="579"/>
      <c r="M6" s="579" t="s">
        <v>741</v>
      </c>
      <c r="N6" s="565"/>
      <c r="O6" s="565"/>
      <c r="Q6" s="579" t="s">
        <v>741</v>
      </c>
      <c r="R6" s="565"/>
      <c r="T6" s="579" t="s">
        <v>741</v>
      </c>
      <c r="U6" s="565"/>
      <c r="W6" s="579" t="s">
        <v>741</v>
      </c>
      <c r="X6" s="565"/>
      <c r="Z6" s="579" t="s">
        <v>741</v>
      </c>
      <c r="AA6" s="565"/>
      <c r="AC6" s="579" t="s">
        <v>741</v>
      </c>
      <c r="AD6" s="565"/>
      <c r="AF6" s="579" t="s">
        <v>741</v>
      </c>
      <c r="AG6" s="565"/>
      <c r="AI6" s="579" t="s">
        <v>741</v>
      </c>
      <c r="AJ6" s="565"/>
      <c r="AL6" s="579" t="s">
        <v>741</v>
      </c>
      <c r="AM6" s="565"/>
      <c r="AO6" s="579" t="s">
        <v>741</v>
      </c>
      <c r="AP6" s="565"/>
    </row>
    <row r="7" spans="1:217" s="562" customFormat="1" ht="15">
      <c r="B7" s="563"/>
      <c r="E7" s="576"/>
      <c r="F7" s="565"/>
      <c r="G7" s="565"/>
      <c r="H7" s="565"/>
      <c r="I7" s="565"/>
      <c r="J7" s="565"/>
      <c r="K7" s="565"/>
      <c r="M7" s="3602" t="s">
        <v>745</v>
      </c>
      <c r="N7" s="3602" t="s">
        <v>745</v>
      </c>
      <c r="O7" s="3602" t="s">
        <v>745</v>
      </c>
      <c r="P7" s="565"/>
      <c r="Q7" s="3602" t="s">
        <v>745</v>
      </c>
      <c r="R7" s="3602" t="s">
        <v>745</v>
      </c>
      <c r="S7" s="565"/>
      <c r="T7" s="3602" t="s">
        <v>745</v>
      </c>
      <c r="U7" s="3602" t="s">
        <v>745</v>
      </c>
      <c r="V7" s="565"/>
      <c r="W7" s="3602" t="s">
        <v>745</v>
      </c>
      <c r="X7" s="3602" t="s">
        <v>745</v>
      </c>
      <c r="Y7" s="565"/>
      <c r="Z7" s="3602" t="s">
        <v>745</v>
      </c>
      <c r="AA7" s="3602" t="s">
        <v>745</v>
      </c>
      <c r="AB7" s="565"/>
      <c r="AC7" s="3602" t="s">
        <v>745</v>
      </c>
      <c r="AD7" s="3602" t="s">
        <v>745</v>
      </c>
      <c r="AE7" s="565"/>
      <c r="AF7" s="3602" t="s">
        <v>745</v>
      </c>
      <c r="AG7" s="3602" t="s">
        <v>745</v>
      </c>
      <c r="AH7" s="565"/>
      <c r="AI7" s="3602" t="s">
        <v>745</v>
      </c>
      <c r="AJ7" s="3602" t="s">
        <v>745</v>
      </c>
      <c r="AK7" s="565"/>
      <c r="AL7" s="3602" t="s">
        <v>745</v>
      </c>
      <c r="AM7" s="3602" t="s">
        <v>745</v>
      </c>
      <c r="AN7" s="565"/>
      <c r="AO7" s="3602" t="s">
        <v>745</v>
      </c>
      <c r="AP7" s="3602" t="s">
        <v>745</v>
      </c>
    </row>
    <row r="8" spans="1:217" s="562" customFormat="1" ht="15">
      <c r="B8" s="563"/>
      <c r="E8" s="576"/>
      <c r="F8" s="565"/>
      <c r="G8" s="565"/>
      <c r="H8" s="565"/>
      <c r="I8" s="565"/>
      <c r="J8" s="565"/>
      <c r="K8" s="565"/>
      <c r="M8" s="578">
        <v>2012</v>
      </c>
      <c r="N8" s="577">
        <v>2011</v>
      </c>
      <c r="O8" s="578">
        <f>SUM(N8+1)</f>
        <v>2012</v>
      </c>
      <c r="P8" s="578"/>
      <c r="Q8" s="578">
        <f>SUM(R8+1)</f>
        <v>2014</v>
      </c>
      <c r="R8" s="578">
        <f>SUM(O8+1)</f>
        <v>2013</v>
      </c>
      <c r="S8" s="578"/>
      <c r="T8" s="578">
        <f>SUM(Q8+1)</f>
        <v>2015</v>
      </c>
      <c r="U8" s="578">
        <f>SUM(R8+1)</f>
        <v>2014</v>
      </c>
      <c r="V8" s="578"/>
      <c r="W8" s="578">
        <f>SUM(T8+1)</f>
        <v>2016</v>
      </c>
      <c r="X8" s="578">
        <f>SUM(U8+1)</f>
        <v>2015</v>
      </c>
      <c r="Y8" s="578"/>
      <c r="Z8" s="578">
        <f>SUM(W8+1)</f>
        <v>2017</v>
      </c>
      <c r="AA8" s="578">
        <f>SUM(X8+1)</f>
        <v>2016</v>
      </c>
      <c r="AB8" s="578"/>
      <c r="AC8" s="578">
        <f>SUM(Z8+1)</f>
        <v>2018</v>
      </c>
      <c r="AD8" s="578">
        <f>SUM(AA8+1)</f>
        <v>2017</v>
      </c>
      <c r="AE8" s="578"/>
      <c r="AF8" s="578">
        <f>SUM(AC8+1)</f>
        <v>2019</v>
      </c>
      <c r="AG8" s="578">
        <f>SUM(AD8+1)</f>
        <v>2018</v>
      </c>
      <c r="AH8" s="578"/>
      <c r="AI8" s="578">
        <f>SUM(AF8+1)</f>
        <v>2020</v>
      </c>
      <c r="AJ8" s="578">
        <f>SUM(AG8+1)</f>
        <v>2019</v>
      </c>
      <c r="AK8" s="578"/>
      <c r="AL8" s="578">
        <f>SUM(AI8+1)</f>
        <v>2021</v>
      </c>
      <c r="AM8" s="578">
        <f>SUM(AJ8+1)</f>
        <v>2020</v>
      </c>
      <c r="AO8" s="578">
        <f>SUM(AL8+1)</f>
        <v>2022</v>
      </c>
      <c r="AP8" s="578">
        <f>SUM(AM8+1)</f>
        <v>2021</v>
      </c>
    </row>
    <row r="9" spans="1:217" s="562" customFormat="1" ht="15">
      <c r="B9" s="563"/>
      <c r="E9" s="576"/>
      <c r="F9" s="565"/>
      <c r="G9" s="565"/>
      <c r="H9" s="565"/>
      <c r="I9" s="565"/>
      <c r="J9" s="565"/>
      <c r="K9" s="565"/>
      <c r="M9" s="575" t="s">
        <v>20</v>
      </c>
      <c r="N9" s="575" t="s">
        <v>20</v>
      </c>
      <c r="O9" s="575" t="s">
        <v>20</v>
      </c>
      <c r="Q9" s="575" t="s">
        <v>20</v>
      </c>
      <c r="R9" s="575" t="s">
        <v>20</v>
      </c>
      <c r="T9" s="575" t="s">
        <v>20</v>
      </c>
      <c r="U9" s="575" t="s">
        <v>20</v>
      </c>
      <c r="W9" s="575" t="s">
        <v>20</v>
      </c>
      <c r="X9" s="575" t="s">
        <v>20</v>
      </c>
      <c r="Z9" s="575" t="s">
        <v>20</v>
      </c>
      <c r="AA9" s="575" t="s">
        <v>20</v>
      </c>
      <c r="AC9" s="575" t="s">
        <v>20</v>
      </c>
      <c r="AD9" s="575" t="s">
        <v>20</v>
      </c>
      <c r="AF9" s="575" t="s">
        <v>20</v>
      </c>
      <c r="AG9" s="575" t="s">
        <v>20</v>
      </c>
      <c r="AI9" s="575" t="s">
        <v>20</v>
      </c>
      <c r="AJ9" s="575" t="s">
        <v>20</v>
      </c>
      <c r="AL9" s="575" t="s">
        <v>20</v>
      </c>
      <c r="AM9" s="575" t="s">
        <v>20</v>
      </c>
      <c r="AO9" s="575" t="s">
        <v>20</v>
      </c>
      <c r="AP9" s="575" t="s">
        <v>20</v>
      </c>
    </row>
    <row r="10" spans="1:217" s="562" customFormat="1" ht="15">
      <c r="B10" s="563"/>
      <c r="E10" s="565" t="s">
        <v>744</v>
      </c>
      <c r="F10" s="565"/>
      <c r="G10" s="565"/>
      <c r="H10" s="565"/>
      <c r="I10" s="565"/>
      <c r="J10" s="565"/>
      <c r="K10" s="565" t="s">
        <v>736</v>
      </c>
      <c r="M10" s="3601">
        <v>0.18</v>
      </c>
      <c r="N10" s="3601">
        <v>0.2</v>
      </c>
      <c r="O10" s="3601" t="e">
        <f>#REF!</f>
        <v>#REF!</v>
      </c>
      <c r="Q10" s="3601" t="e">
        <f>O10</f>
        <v>#REF!</v>
      </c>
      <c r="R10" s="3601" t="e">
        <f>Q10</f>
        <v>#REF!</v>
      </c>
      <c r="T10" s="3601" t="e">
        <f>Q10</f>
        <v>#REF!</v>
      </c>
      <c r="U10" s="3601" t="e">
        <f>R10</f>
        <v>#REF!</v>
      </c>
      <c r="W10" s="3601" t="e">
        <f>U10</f>
        <v>#REF!</v>
      </c>
      <c r="X10" s="3601" t="e">
        <f>U10</f>
        <v>#REF!</v>
      </c>
      <c r="Z10" s="3601" t="e">
        <f>X10</f>
        <v>#REF!</v>
      </c>
      <c r="AA10" s="3601" t="e">
        <f>X10</f>
        <v>#REF!</v>
      </c>
      <c r="AC10" s="3601" t="e">
        <f>X10</f>
        <v>#REF!</v>
      </c>
      <c r="AD10" s="3601" t="e">
        <f>AA10</f>
        <v>#REF!</v>
      </c>
      <c r="AF10" s="3601" t="e">
        <f>AA10</f>
        <v>#REF!</v>
      </c>
      <c r="AG10" s="3601" t="e">
        <f>AD10</f>
        <v>#REF!</v>
      </c>
      <c r="AI10" s="3601" t="e">
        <f>AG10</f>
        <v>#REF!</v>
      </c>
      <c r="AJ10" s="3601" t="e">
        <f>AG10</f>
        <v>#REF!</v>
      </c>
      <c r="AL10" s="3601" t="e">
        <f>AJ10</f>
        <v>#REF!</v>
      </c>
      <c r="AM10" s="3601" t="e">
        <f>AJ10</f>
        <v>#REF!</v>
      </c>
      <c r="AO10" s="3601" t="e">
        <f>AM10</f>
        <v>#REF!</v>
      </c>
      <c r="AP10" s="3601" t="e">
        <f>AM10</f>
        <v>#REF!</v>
      </c>
    </row>
    <row r="11" spans="1:217" s="562" customFormat="1" ht="15">
      <c r="B11" s="563"/>
      <c r="E11" s="565"/>
      <c r="F11" s="565" t="s">
        <v>735</v>
      </c>
      <c r="G11" s="565"/>
      <c r="H11" s="565"/>
      <c r="I11" s="565"/>
      <c r="J11" s="565"/>
      <c r="K11" s="565"/>
      <c r="M11" s="570"/>
      <c r="N11" s="570"/>
      <c r="O11" s="570"/>
      <c r="Q11" s="570"/>
      <c r="R11" s="570"/>
      <c r="T11" s="570"/>
      <c r="U11" s="570"/>
      <c r="W11" s="570"/>
      <c r="X11" s="570"/>
      <c r="Z11" s="570"/>
      <c r="AA11" s="570"/>
      <c r="AC11" s="570"/>
      <c r="AD11" s="570"/>
      <c r="AF11" s="570"/>
      <c r="AG11" s="570"/>
      <c r="AI11" s="570"/>
      <c r="AJ11" s="570"/>
      <c r="AL11" s="570"/>
      <c r="AM11" s="570"/>
      <c r="AO11" s="570"/>
      <c r="AP11" s="570"/>
    </row>
    <row r="12" spans="1:217" s="562" customFormat="1" ht="15">
      <c r="B12" s="563"/>
      <c r="E12" s="565"/>
      <c r="F12" s="565" t="s">
        <v>734</v>
      </c>
      <c r="G12" s="565"/>
      <c r="H12" s="565"/>
      <c r="I12" s="565"/>
      <c r="J12" s="565"/>
      <c r="K12" s="565"/>
      <c r="M12" s="570"/>
      <c r="N12" s="570"/>
      <c r="O12" s="570"/>
      <c r="Q12" s="570"/>
      <c r="R12" s="570"/>
      <c r="T12" s="570"/>
      <c r="U12" s="570"/>
      <c r="W12" s="570"/>
      <c r="X12" s="570"/>
      <c r="Z12" s="570"/>
      <c r="AA12" s="570"/>
      <c r="AC12" s="570"/>
      <c r="AD12" s="570"/>
      <c r="AF12" s="570"/>
      <c r="AG12" s="570"/>
      <c r="AI12" s="570"/>
      <c r="AJ12" s="570"/>
      <c r="AL12" s="570"/>
      <c r="AM12" s="570"/>
      <c r="AO12" s="570"/>
      <c r="AP12" s="570"/>
    </row>
    <row r="13" spans="1:217" s="562" customFormat="1" ht="15">
      <c r="B13" s="563"/>
      <c r="E13" s="565"/>
      <c r="F13" s="565" t="s">
        <v>733</v>
      </c>
      <c r="G13" s="565"/>
      <c r="H13" s="565"/>
      <c r="I13" s="565"/>
      <c r="J13" s="565"/>
      <c r="K13" s="565"/>
      <c r="M13" s="570"/>
      <c r="N13" s="570"/>
      <c r="O13" s="570"/>
      <c r="Q13" s="570"/>
      <c r="R13" s="570"/>
      <c r="T13" s="570"/>
      <c r="U13" s="570"/>
      <c r="W13" s="570"/>
      <c r="X13" s="570"/>
      <c r="Z13" s="570"/>
      <c r="AA13" s="570"/>
      <c r="AC13" s="570"/>
      <c r="AD13" s="570"/>
      <c r="AF13" s="570"/>
      <c r="AG13" s="570"/>
      <c r="AI13" s="570"/>
      <c r="AJ13" s="570"/>
      <c r="AL13" s="570"/>
      <c r="AM13" s="570"/>
      <c r="AO13" s="570"/>
      <c r="AP13" s="570"/>
    </row>
    <row r="14" spans="1:217" s="562" customFormat="1" ht="14.25" customHeight="1">
      <c r="A14" s="571"/>
      <c r="B14" s="571"/>
      <c r="F14" s="565" t="s">
        <v>732</v>
      </c>
      <c r="G14" s="565"/>
      <c r="H14" s="565"/>
      <c r="I14" s="565"/>
      <c r="J14" s="565"/>
      <c r="K14" s="565"/>
      <c r="M14" s="570"/>
      <c r="N14" s="570"/>
      <c r="O14" s="570"/>
      <c r="Q14" s="570"/>
      <c r="R14" s="570"/>
      <c r="T14" s="570"/>
      <c r="U14" s="570"/>
      <c r="W14" s="570"/>
      <c r="X14" s="570"/>
      <c r="Z14" s="570"/>
      <c r="AA14" s="570"/>
      <c r="AC14" s="570"/>
      <c r="AD14" s="570"/>
      <c r="AF14" s="570"/>
      <c r="AG14" s="570"/>
      <c r="AI14" s="570"/>
      <c r="AJ14" s="570"/>
      <c r="AL14" s="570"/>
      <c r="AM14" s="570"/>
      <c r="AO14" s="570"/>
      <c r="AP14" s="570"/>
    </row>
    <row r="15" spans="1:217" s="562" customFormat="1" ht="15">
      <c r="B15" s="563"/>
      <c r="E15" s="565"/>
      <c r="F15" s="565" t="s">
        <v>716</v>
      </c>
      <c r="G15" s="565"/>
      <c r="H15" s="565"/>
      <c r="I15" s="565"/>
      <c r="J15" s="565"/>
      <c r="K15" s="565"/>
      <c r="M15" s="570"/>
      <c r="N15" s="570"/>
      <c r="O15" s="570"/>
      <c r="Q15" s="570"/>
      <c r="R15" s="570"/>
      <c r="T15" s="570"/>
      <c r="U15" s="570"/>
      <c r="W15" s="570"/>
      <c r="X15" s="570"/>
      <c r="Z15" s="570"/>
      <c r="AA15" s="570"/>
      <c r="AC15" s="570"/>
      <c r="AD15" s="570"/>
      <c r="AF15" s="570"/>
      <c r="AG15" s="570"/>
      <c r="AI15" s="570"/>
      <c r="AJ15" s="570"/>
      <c r="AL15" s="570"/>
      <c r="AM15" s="570"/>
      <c r="AO15" s="570"/>
      <c r="AP15" s="570"/>
    </row>
    <row r="16" spans="1:217" s="562" customFormat="1" ht="15">
      <c r="B16" s="563"/>
      <c r="E16" s="565"/>
      <c r="F16" s="565"/>
      <c r="G16" s="565"/>
      <c r="H16" s="565"/>
      <c r="I16" s="565"/>
      <c r="J16" s="565"/>
      <c r="K16" s="565"/>
      <c r="M16" s="569">
        <f>SUM(M11:M15)</f>
        <v>0</v>
      </c>
      <c r="N16" s="569">
        <f>SUM(N11:N15)</f>
        <v>0</v>
      </c>
      <c r="O16" s="569">
        <f>SUM(O11:O15)</f>
        <v>0</v>
      </c>
      <c r="Q16" s="569">
        <f>SUM(Q11:Q15)</f>
        <v>0</v>
      </c>
      <c r="R16" s="569">
        <f>SUM(R11:R15)</f>
        <v>0</v>
      </c>
      <c r="T16" s="569">
        <f>SUM(T11:T15)</f>
        <v>0</v>
      </c>
      <c r="U16" s="569">
        <f>SUM(U11:U15)</f>
        <v>0</v>
      </c>
      <c r="W16" s="569">
        <f>SUM(W11:W15)</f>
        <v>0</v>
      </c>
      <c r="X16" s="569">
        <f>SUM(X11:X15)</f>
        <v>0</v>
      </c>
      <c r="Z16" s="569">
        <f>SUM(Z11:Z15)</f>
        <v>0</v>
      </c>
      <c r="AA16" s="569">
        <f>SUM(AA11:AA15)</f>
        <v>0</v>
      </c>
      <c r="AC16" s="569">
        <f>SUM(AC11:AC15)</f>
        <v>0</v>
      </c>
      <c r="AD16" s="569">
        <f>SUM(AD11:AD15)</f>
        <v>0</v>
      </c>
      <c r="AF16" s="569">
        <f>SUM(AF11:AF15)</f>
        <v>0</v>
      </c>
      <c r="AG16" s="569">
        <f>SUM(AG11:AG15)</f>
        <v>0</v>
      </c>
      <c r="AI16" s="569">
        <f>SUM(AI11:AI15)</f>
        <v>0</v>
      </c>
      <c r="AJ16" s="569">
        <f>SUM(AJ11:AJ15)</f>
        <v>0</v>
      </c>
      <c r="AL16" s="569">
        <f>SUM(AL11:AL15)</f>
        <v>0</v>
      </c>
      <c r="AM16" s="569">
        <f>SUM(AM11:AM15)</f>
        <v>0</v>
      </c>
      <c r="AO16" s="569">
        <f>SUM(AO11:AO15)</f>
        <v>0</v>
      </c>
      <c r="AP16" s="569">
        <f>SUM(AP11:AP15)</f>
        <v>0</v>
      </c>
    </row>
    <row r="17" spans="1:42" s="562" customFormat="1" ht="15">
      <c r="B17" s="563"/>
      <c r="E17" s="565"/>
      <c r="F17" s="565" t="s">
        <v>731</v>
      </c>
      <c r="G17" s="565"/>
      <c r="H17" s="565"/>
      <c r="I17" s="565"/>
      <c r="J17" s="565"/>
      <c r="K17" s="565"/>
      <c r="M17" s="568"/>
      <c r="N17" s="568"/>
      <c r="O17" s="568"/>
      <c r="Q17" s="568"/>
      <c r="R17" s="568"/>
      <c r="T17" s="568"/>
      <c r="U17" s="568"/>
      <c r="W17" s="568"/>
      <c r="X17" s="568"/>
      <c r="Z17" s="568"/>
      <c r="AA17" s="568"/>
      <c r="AC17" s="568"/>
      <c r="AD17" s="568"/>
      <c r="AF17" s="568"/>
      <c r="AG17" s="568"/>
      <c r="AI17" s="568"/>
      <c r="AJ17" s="568"/>
      <c r="AL17" s="568"/>
      <c r="AM17" s="568"/>
      <c r="AO17" s="568"/>
      <c r="AP17" s="568"/>
    </row>
    <row r="18" spans="1:42" s="562" customFormat="1" ht="15">
      <c r="B18" s="563"/>
      <c r="E18" s="565"/>
      <c r="F18" s="565" t="s">
        <v>730</v>
      </c>
      <c r="G18" s="565"/>
      <c r="H18" s="565"/>
      <c r="I18" s="565"/>
      <c r="J18" s="565"/>
      <c r="K18" s="565"/>
      <c r="M18" s="567">
        <f>M16-M17</f>
        <v>0</v>
      </c>
      <c r="N18" s="567">
        <f>N16-N17</f>
        <v>0</v>
      </c>
      <c r="O18" s="567">
        <f>O16-O17</f>
        <v>0</v>
      </c>
      <c r="Q18" s="567">
        <f>Q16-Q17</f>
        <v>0</v>
      </c>
      <c r="R18" s="567">
        <f>R16-R17</f>
        <v>0</v>
      </c>
      <c r="T18" s="567">
        <f>T16-T17</f>
        <v>0</v>
      </c>
      <c r="U18" s="567">
        <f>U16-U17</f>
        <v>0</v>
      </c>
      <c r="W18" s="567">
        <f>W16-W17</f>
        <v>0</v>
      </c>
      <c r="X18" s="567">
        <f>X16-X17</f>
        <v>0</v>
      </c>
      <c r="Z18" s="567">
        <f>Z16-Z17</f>
        <v>0</v>
      </c>
      <c r="AA18" s="567">
        <f>AA16-AA17</f>
        <v>0</v>
      </c>
      <c r="AC18" s="567">
        <f>AC16-AC17</f>
        <v>0</v>
      </c>
      <c r="AD18" s="567">
        <f>AD16-AD17</f>
        <v>0</v>
      </c>
      <c r="AF18" s="567">
        <f>AF16-AF17</f>
        <v>0</v>
      </c>
      <c r="AG18" s="567">
        <f>AG16-AG17</f>
        <v>0</v>
      </c>
      <c r="AI18" s="567">
        <f>AI16-AI17</f>
        <v>0</v>
      </c>
      <c r="AJ18" s="567">
        <f>AJ16-AJ17</f>
        <v>0</v>
      </c>
      <c r="AL18" s="567">
        <f>AL16-AL17</f>
        <v>0</v>
      </c>
      <c r="AM18" s="567">
        <f>AM16-AM17</f>
        <v>0</v>
      </c>
      <c r="AO18" s="567">
        <f>AO16-AO17</f>
        <v>0</v>
      </c>
      <c r="AP18" s="567">
        <f>AP16-AP17</f>
        <v>0</v>
      </c>
    </row>
    <row r="19" spans="1:42" s="562" customFormat="1" ht="15">
      <c r="B19" s="563"/>
      <c r="E19" s="565"/>
      <c r="F19" s="565"/>
      <c r="G19" s="565"/>
      <c r="H19" s="565"/>
      <c r="I19" s="565"/>
      <c r="J19" s="565"/>
      <c r="K19" s="565"/>
      <c r="M19" s="574"/>
      <c r="N19" s="574"/>
      <c r="O19" s="574"/>
      <c r="Q19" s="574"/>
      <c r="R19" s="574"/>
      <c r="T19" s="574"/>
      <c r="U19" s="574"/>
      <c r="W19" s="574"/>
      <c r="X19" s="574"/>
      <c r="Z19" s="574"/>
      <c r="AA19" s="574"/>
      <c r="AC19" s="574"/>
      <c r="AD19" s="574"/>
      <c r="AF19" s="574"/>
      <c r="AG19" s="574"/>
      <c r="AI19" s="574"/>
      <c r="AJ19" s="574"/>
      <c r="AL19" s="574"/>
      <c r="AM19" s="574"/>
      <c r="AO19" s="574"/>
      <c r="AP19" s="574"/>
    </row>
    <row r="20" spans="1:42" s="562" customFormat="1" ht="15">
      <c r="B20" s="563"/>
      <c r="E20" s="565" t="s">
        <v>743</v>
      </c>
      <c r="F20" s="565"/>
      <c r="G20" s="565"/>
      <c r="H20" s="565"/>
      <c r="I20" s="565"/>
      <c r="J20" s="565"/>
      <c r="K20" s="565" t="s">
        <v>736</v>
      </c>
      <c r="M20" s="3601">
        <v>0.08</v>
      </c>
      <c r="N20" s="3601">
        <v>0.1</v>
      </c>
      <c r="O20" s="3601" t="e">
        <f>#REF!</f>
        <v>#REF!</v>
      </c>
      <c r="Q20" s="3601" t="e">
        <f>O20</f>
        <v>#REF!</v>
      </c>
      <c r="R20" s="3601" t="e">
        <f>Q20</f>
        <v>#REF!</v>
      </c>
      <c r="T20" s="3601" t="e">
        <f>R20</f>
        <v>#REF!</v>
      </c>
      <c r="U20" s="3601" t="e">
        <f>T20</f>
        <v>#REF!</v>
      </c>
      <c r="W20" s="3601" t="e">
        <f>U20</f>
        <v>#REF!</v>
      </c>
      <c r="X20" s="3601" t="e">
        <f>U20</f>
        <v>#REF!</v>
      </c>
      <c r="Z20" s="3601" t="e">
        <f>W20</f>
        <v>#REF!</v>
      </c>
      <c r="AA20" s="3601" t="e">
        <f>Z20</f>
        <v>#REF!</v>
      </c>
      <c r="AC20" s="3601" t="e">
        <f>AA20</f>
        <v>#REF!</v>
      </c>
      <c r="AD20" s="3601" t="e">
        <f>AC20</f>
        <v>#REF!</v>
      </c>
      <c r="AF20" s="3601" t="e">
        <f>AD20</f>
        <v>#REF!</v>
      </c>
      <c r="AG20" s="3601" t="e">
        <f>AC20</f>
        <v>#REF!</v>
      </c>
      <c r="AI20" s="3601" t="e">
        <f>AG20</f>
        <v>#REF!</v>
      </c>
      <c r="AJ20" s="3601" t="e">
        <f>AF20</f>
        <v>#REF!</v>
      </c>
      <c r="AL20" s="3601" t="e">
        <f>AJ20</f>
        <v>#REF!</v>
      </c>
      <c r="AM20" s="3601" t="e">
        <f>AI20</f>
        <v>#REF!</v>
      </c>
      <c r="AO20" s="3601" t="e">
        <f>AM20</f>
        <v>#REF!</v>
      </c>
      <c r="AP20" s="3601" t="e">
        <f>AL20</f>
        <v>#REF!</v>
      </c>
    </row>
    <row r="21" spans="1:42" s="562" customFormat="1" ht="15">
      <c r="B21" s="563"/>
      <c r="E21" s="565"/>
      <c r="F21" s="565" t="s">
        <v>735</v>
      </c>
      <c r="G21" s="565"/>
      <c r="H21" s="565"/>
      <c r="I21" s="565"/>
      <c r="J21" s="565"/>
      <c r="K21" s="565"/>
      <c r="M21" s="570"/>
      <c r="N21" s="570"/>
      <c r="O21" s="570"/>
      <c r="Q21" s="570"/>
      <c r="R21" s="570"/>
      <c r="T21" s="570"/>
      <c r="U21" s="570"/>
      <c r="W21" s="570"/>
      <c r="X21" s="570"/>
      <c r="Z21" s="570"/>
      <c r="AA21" s="570"/>
      <c r="AC21" s="570"/>
      <c r="AD21" s="570"/>
      <c r="AF21" s="570"/>
      <c r="AG21" s="570"/>
      <c r="AI21" s="570"/>
      <c r="AJ21" s="570"/>
      <c r="AL21" s="570"/>
      <c r="AM21" s="570"/>
      <c r="AO21" s="570"/>
      <c r="AP21" s="570"/>
    </row>
    <row r="22" spans="1:42" s="562" customFormat="1" ht="15">
      <c r="B22" s="563"/>
      <c r="E22" s="565"/>
      <c r="F22" s="565" t="s">
        <v>734</v>
      </c>
      <c r="G22" s="565"/>
      <c r="H22" s="565"/>
      <c r="I22" s="565"/>
      <c r="J22" s="565"/>
      <c r="K22" s="565"/>
      <c r="M22" s="570"/>
      <c r="N22" s="570"/>
      <c r="O22" s="570"/>
      <c r="Q22" s="570"/>
      <c r="R22" s="570"/>
      <c r="T22" s="570"/>
      <c r="U22" s="570"/>
      <c r="W22" s="570"/>
      <c r="X22" s="570"/>
      <c r="Z22" s="570"/>
      <c r="AA22" s="570"/>
      <c r="AC22" s="570"/>
      <c r="AD22" s="570"/>
      <c r="AF22" s="570"/>
      <c r="AG22" s="570"/>
      <c r="AI22" s="570"/>
      <c r="AJ22" s="570"/>
      <c r="AL22" s="570"/>
      <c r="AM22" s="570"/>
      <c r="AO22" s="570"/>
      <c r="AP22" s="570"/>
    </row>
    <row r="23" spans="1:42" s="562" customFormat="1" ht="15">
      <c r="B23" s="563"/>
      <c r="E23" s="565"/>
      <c r="F23" s="565" t="s">
        <v>733</v>
      </c>
      <c r="G23" s="565"/>
      <c r="H23" s="565"/>
      <c r="I23" s="565"/>
      <c r="J23" s="565"/>
      <c r="K23" s="565"/>
      <c r="M23" s="570"/>
      <c r="N23" s="570"/>
      <c r="O23" s="570"/>
      <c r="Q23" s="570"/>
      <c r="R23" s="570"/>
      <c r="T23" s="570"/>
      <c r="U23" s="570"/>
      <c r="W23" s="570"/>
      <c r="X23" s="570"/>
      <c r="Z23" s="570"/>
      <c r="AA23" s="570"/>
      <c r="AC23" s="570"/>
      <c r="AD23" s="570"/>
      <c r="AF23" s="570"/>
      <c r="AG23" s="570"/>
      <c r="AI23" s="570"/>
      <c r="AJ23" s="570"/>
      <c r="AL23" s="570"/>
      <c r="AM23" s="570"/>
      <c r="AO23" s="570"/>
      <c r="AP23" s="570"/>
    </row>
    <row r="24" spans="1:42" s="562" customFormat="1" ht="14.25" customHeight="1">
      <c r="A24" s="571"/>
      <c r="B24" s="571"/>
      <c r="F24" s="565" t="s">
        <v>732</v>
      </c>
      <c r="G24" s="565"/>
      <c r="H24" s="565"/>
      <c r="I24" s="565"/>
      <c r="J24" s="565"/>
      <c r="K24" s="565"/>
      <c r="M24" s="570"/>
      <c r="N24" s="570"/>
      <c r="O24" s="570"/>
      <c r="Q24" s="570"/>
      <c r="R24" s="570"/>
      <c r="T24" s="570"/>
      <c r="U24" s="570"/>
      <c r="W24" s="570"/>
      <c r="X24" s="570"/>
      <c r="Z24" s="570"/>
      <c r="AA24" s="570"/>
      <c r="AC24" s="570"/>
      <c r="AD24" s="570"/>
      <c r="AF24" s="570"/>
      <c r="AG24" s="570"/>
      <c r="AI24" s="570"/>
      <c r="AJ24" s="570"/>
      <c r="AL24" s="570"/>
      <c r="AM24" s="570"/>
      <c r="AO24" s="570"/>
      <c r="AP24" s="570"/>
    </row>
    <row r="25" spans="1:42" s="562" customFormat="1" ht="15">
      <c r="B25" s="563"/>
      <c r="E25" s="565"/>
      <c r="F25" s="565" t="s">
        <v>716</v>
      </c>
      <c r="G25" s="565"/>
      <c r="H25" s="565"/>
      <c r="I25" s="565"/>
      <c r="J25" s="565"/>
      <c r="K25" s="565"/>
      <c r="M25" s="570"/>
      <c r="N25" s="570"/>
      <c r="O25" s="570"/>
      <c r="Q25" s="570"/>
      <c r="R25" s="570"/>
      <c r="T25" s="570"/>
      <c r="U25" s="570"/>
      <c r="W25" s="570"/>
      <c r="X25" s="570"/>
      <c r="Z25" s="570"/>
      <c r="AA25" s="570"/>
      <c r="AC25" s="570"/>
      <c r="AD25" s="570"/>
      <c r="AF25" s="570"/>
      <c r="AG25" s="570"/>
      <c r="AI25" s="570"/>
      <c r="AJ25" s="570"/>
      <c r="AL25" s="570"/>
      <c r="AM25" s="570"/>
      <c r="AO25" s="570"/>
      <c r="AP25" s="570"/>
    </row>
    <row r="26" spans="1:42" s="562" customFormat="1" ht="15">
      <c r="B26" s="563"/>
      <c r="E26" s="565"/>
      <c r="F26" s="565"/>
      <c r="G26" s="565"/>
      <c r="H26" s="565"/>
      <c r="I26" s="565"/>
      <c r="J26" s="565"/>
      <c r="K26" s="565"/>
      <c r="M26" s="569">
        <f>SUM(M21:M25)</f>
        <v>0</v>
      </c>
      <c r="N26" s="569">
        <f>SUM(N21:N25)</f>
        <v>0</v>
      </c>
      <c r="O26" s="569">
        <f>SUM(O21:O25)</f>
        <v>0</v>
      </c>
      <c r="Q26" s="569">
        <f>SUM(Q21:Q25)</f>
        <v>0</v>
      </c>
      <c r="R26" s="569">
        <f>SUM(R21:R25)</f>
        <v>0</v>
      </c>
      <c r="T26" s="569">
        <f>SUM(T21:T25)</f>
        <v>0</v>
      </c>
      <c r="U26" s="569">
        <f>SUM(U21:U25)</f>
        <v>0</v>
      </c>
      <c r="W26" s="569">
        <f>SUM(W21:W25)</f>
        <v>0</v>
      </c>
      <c r="X26" s="569">
        <f>SUM(X21:X25)</f>
        <v>0</v>
      </c>
      <c r="Z26" s="569">
        <f>SUM(Z21:Z25)</f>
        <v>0</v>
      </c>
      <c r="AA26" s="569">
        <f>SUM(AA21:AA25)</f>
        <v>0</v>
      </c>
      <c r="AC26" s="569">
        <f>SUM(AC21:AC25)</f>
        <v>0</v>
      </c>
      <c r="AD26" s="569">
        <f>SUM(AD21:AD25)</f>
        <v>0</v>
      </c>
      <c r="AF26" s="569">
        <f>SUM(AF21:AF25)</f>
        <v>0</v>
      </c>
      <c r="AG26" s="569">
        <f>SUM(AG21:AG25)</f>
        <v>0</v>
      </c>
      <c r="AI26" s="569">
        <f>SUM(AI21:AI25)</f>
        <v>0</v>
      </c>
      <c r="AJ26" s="569">
        <f>SUM(AJ21:AJ25)</f>
        <v>0</v>
      </c>
      <c r="AL26" s="569">
        <f>SUM(AL21:AL25)</f>
        <v>0</v>
      </c>
      <c r="AM26" s="569">
        <f>SUM(AM21:AM25)</f>
        <v>0</v>
      </c>
      <c r="AO26" s="569">
        <f>SUM(AO21:AO25)</f>
        <v>0</v>
      </c>
      <c r="AP26" s="569">
        <f>SUM(AP21:AP25)</f>
        <v>0</v>
      </c>
    </row>
    <row r="27" spans="1:42" s="562" customFormat="1" ht="15">
      <c r="B27" s="563"/>
      <c r="E27" s="565"/>
      <c r="F27" s="565" t="s">
        <v>731</v>
      </c>
      <c r="G27" s="565"/>
      <c r="H27" s="565"/>
      <c r="I27" s="565"/>
      <c r="J27" s="565"/>
      <c r="K27" s="565"/>
      <c r="M27" s="568"/>
      <c r="N27" s="568"/>
      <c r="O27" s="568"/>
      <c r="Q27" s="568"/>
      <c r="R27" s="568"/>
      <c r="T27" s="568"/>
      <c r="U27" s="568"/>
      <c r="W27" s="568"/>
      <c r="X27" s="568"/>
      <c r="Z27" s="568"/>
      <c r="AA27" s="568"/>
      <c r="AC27" s="568"/>
      <c r="AD27" s="568"/>
      <c r="AF27" s="568"/>
      <c r="AG27" s="568"/>
      <c r="AI27" s="568"/>
      <c r="AJ27" s="568"/>
      <c r="AL27" s="568"/>
      <c r="AM27" s="568"/>
      <c r="AO27" s="568"/>
      <c r="AP27" s="568"/>
    </row>
    <row r="28" spans="1:42" s="562" customFormat="1" ht="15">
      <c r="B28" s="563"/>
      <c r="E28" s="565"/>
      <c r="F28" s="565" t="s">
        <v>730</v>
      </c>
      <c r="G28" s="565"/>
      <c r="H28" s="565"/>
      <c r="I28" s="565"/>
      <c r="J28" s="565"/>
      <c r="K28" s="565"/>
      <c r="M28" s="567">
        <f>M26-M27</f>
        <v>0</v>
      </c>
      <c r="N28" s="567">
        <f>N26-N27</f>
        <v>0</v>
      </c>
      <c r="O28" s="567">
        <f>O26-O27</f>
        <v>0</v>
      </c>
      <c r="Q28" s="567">
        <f>Q26-Q27</f>
        <v>0</v>
      </c>
      <c r="R28" s="567">
        <f>R26-R27</f>
        <v>0</v>
      </c>
      <c r="T28" s="567">
        <f>T26-T27</f>
        <v>0</v>
      </c>
      <c r="U28" s="567">
        <f>U26-U27</f>
        <v>0</v>
      </c>
      <c r="W28" s="567">
        <f>W26-W27</f>
        <v>0</v>
      </c>
      <c r="X28" s="567">
        <f>X26-X27</f>
        <v>0</v>
      </c>
      <c r="Z28" s="567">
        <f>Z26-Z27</f>
        <v>0</v>
      </c>
      <c r="AA28" s="567">
        <f>AA26-AA27</f>
        <v>0</v>
      </c>
      <c r="AC28" s="567">
        <f>AC26-AC27</f>
        <v>0</v>
      </c>
      <c r="AD28" s="567">
        <f>AD26-AD27</f>
        <v>0</v>
      </c>
      <c r="AF28" s="567">
        <f>AF26-AF27</f>
        <v>0</v>
      </c>
      <c r="AG28" s="567">
        <f>AG26-AG27</f>
        <v>0</v>
      </c>
      <c r="AI28" s="567">
        <f>AI26-AI27</f>
        <v>0</v>
      </c>
      <c r="AJ28" s="567">
        <f>AJ26-AJ27</f>
        <v>0</v>
      </c>
      <c r="AL28" s="567">
        <f>AL26-AL27</f>
        <v>0</v>
      </c>
      <c r="AM28" s="567">
        <f>AM26-AM27</f>
        <v>0</v>
      </c>
      <c r="AO28" s="567">
        <f>AO26-AO27</f>
        <v>0</v>
      </c>
      <c r="AP28" s="567">
        <f>AP26-AP27</f>
        <v>0</v>
      </c>
    </row>
    <row r="29" spans="1:42" s="562" customFormat="1" ht="15">
      <c r="B29" s="563"/>
      <c r="E29" s="565"/>
      <c r="F29" s="565"/>
      <c r="G29" s="565"/>
      <c r="H29" s="565"/>
      <c r="I29" s="565"/>
      <c r="J29" s="565"/>
      <c r="K29" s="565"/>
      <c r="M29" s="573"/>
      <c r="N29" s="573"/>
      <c r="O29" s="573"/>
      <c r="Q29" s="573"/>
      <c r="R29" s="573"/>
      <c r="T29" s="573"/>
      <c r="U29" s="573"/>
      <c r="W29" s="573"/>
      <c r="X29" s="573"/>
      <c r="Z29" s="573"/>
      <c r="AA29" s="573"/>
      <c r="AC29" s="573"/>
      <c r="AD29" s="573"/>
      <c r="AF29" s="573"/>
      <c r="AG29" s="573"/>
      <c r="AI29" s="573"/>
      <c r="AJ29" s="573"/>
      <c r="AL29" s="573"/>
      <c r="AM29" s="573"/>
      <c r="AO29" s="573"/>
      <c r="AP29" s="573"/>
    </row>
    <row r="30" spans="1:42" s="562" customFormat="1" ht="15">
      <c r="B30" s="563"/>
      <c r="E30" s="565" t="s">
        <v>737</v>
      </c>
      <c r="F30" s="565"/>
      <c r="G30" s="565"/>
      <c r="H30" s="565"/>
      <c r="I30" s="565"/>
      <c r="J30" s="565"/>
      <c r="K30" s="565" t="s">
        <v>736</v>
      </c>
      <c r="M30" s="3601">
        <v>0.03</v>
      </c>
      <c r="N30" s="3601">
        <v>0.03</v>
      </c>
      <c r="O30" s="3601">
        <v>0.03</v>
      </c>
      <c r="Q30" s="3601">
        <v>0.03</v>
      </c>
      <c r="R30" s="3601">
        <v>0.03</v>
      </c>
      <c r="T30" s="3601">
        <v>0.03</v>
      </c>
      <c r="U30" s="3601">
        <v>0.03</v>
      </c>
      <c r="W30" s="3601">
        <v>0.03</v>
      </c>
      <c r="X30" s="3601">
        <v>0.03</v>
      </c>
      <c r="Z30" s="3601">
        <v>0.03</v>
      </c>
      <c r="AA30" s="3601">
        <v>0.03</v>
      </c>
      <c r="AC30" s="3601">
        <v>0.03</v>
      </c>
      <c r="AD30" s="3601">
        <v>0.03</v>
      </c>
      <c r="AF30" s="3601">
        <v>0.03</v>
      </c>
      <c r="AG30" s="3601">
        <v>0.03</v>
      </c>
      <c r="AI30" s="3601">
        <v>0.03</v>
      </c>
      <c r="AJ30" s="3601">
        <v>0.03</v>
      </c>
      <c r="AL30" s="3601">
        <v>0.03</v>
      </c>
      <c r="AM30" s="3601">
        <v>0.03</v>
      </c>
      <c r="AO30" s="3601">
        <v>0.03</v>
      </c>
      <c r="AP30" s="3601">
        <v>0.03</v>
      </c>
    </row>
    <row r="31" spans="1:42" s="562" customFormat="1" ht="15">
      <c r="B31" s="563"/>
      <c r="E31" s="565"/>
      <c r="F31" s="565" t="s">
        <v>735</v>
      </c>
      <c r="G31" s="565"/>
      <c r="H31" s="565"/>
      <c r="I31" s="565"/>
      <c r="J31" s="565"/>
      <c r="K31" s="565"/>
      <c r="M31" s="570"/>
      <c r="N31" s="570"/>
      <c r="O31" s="570"/>
      <c r="Q31" s="570"/>
      <c r="R31" s="570"/>
      <c r="T31" s="570"/>
      <c r="U31" s="570"/>
      <c r="W31" s="570"/>
      <c r="X31" s="570"/>
      <c r="Z31" s="570"/>
      <c r="AA31" s="570"/>
      <c r="AC31" s="570"/>
      <c r="AD31" s="570"/>
      <c r="AF31" s="570"/>
      <c r="AG31" s="570"/>
      <c r="AI31" s="570"/>
      <c r="AJ31" s="570"/>
      <c r="AL31" s="570"/>
      <c r="AM31" s="570"/>
      <c r="AO31" s="570"/>
      <c r="AP31" s="570"/>
    </row>
    <row r="32" spans="1:42" s="562" customFormat="1" ht="15">
      <c r="B32" s="563"/>
      <c r="E32" s="565"/>
      <c r="F32" s="565" t="s">
        <v>734</v>
      </c>
      <c r="G32" s="565"/>
      <c r="H32" s="565"/>
      <c r="I32" s="565"/>
      <c r="J32" s="565"/>
      <c r="K32" s="565"/>
      <c r="M32" s="570"/>
      <c r="N32" s="570"/>
      <c r="O32" s="570"/>
      <c r="Q32" s="570"/>
      <c r="R32" s="570"/>
      <c r="T32" s="570"/>
      <c r="U32" s="570"/>
      <c r="W32" s="570"/>
      <c r="X32" s="570"/>
      <c r="Z32" s="570"/>
      <c r="AA32" s="570"/>
      <c r="AC32" s="570"/>
      <c r="AD32" s="570"/>
      <c r="AF32" s="570"/>
      <c r="AG32" s="570"/>
      <c r="AI32" s="570"/>
      <c r="AJ32" s="570"/>
      <c r="AL32" s="570"/>
      <c r="AM32" s="570"/>
      <c r="AO32" s="570"/>
      <c r="AP32" s="570"/>
    </row>
    <row r="33" spans="1:42" s="562" customFormat="1" ht="15">
      <c r="B33" s="563"/>
      <c r="E33" s="565"/>
      <c r="F33" s="565" t="s">
        <v>733</v>
      </c>
      <c r="G33" s="565"/>
      <c r="H33" s="565"/>
      <c r="I33" s="565"/>
      <c r="J33" s="565"/>
      <c r="K33" s="565"/>
      <c r="M33" s="570"/>
      <c r="N33" s="570"/>
      <c r="O33" s="570"/>
      <c r="Q33" s="570"/>
      <c r="R33" s="570"/>
      <c r="T33" s="570"/>
      <c r="U33" s="570"/>
      <c r="W33" s="570"/>
      <c r="X33" s="570"/>
      <c r="Z33" s="570"/>
      <c r="AA33" s="570"/>
      <c r="AC33" s="570"/>
      <c r="AD33" s="570"/>
      <c r="AF33" s="570"/>
      <c r="AG33" s="570"/>
      <c r="AI33" s="570"/>
      <c r="AJ33" s="570"/>
      <c r="AL33" s="570"/>
      <c r="AM33" s="570"/>
      <c r="AO33" s="570"/>
      <c r="AP33" s="570"/>
    </row>
    <row r="34" spans="1:42" s="562" customFormat="1" ht="14.25" customHeight="1">
      <c r="A34" s="571"/>
      <c r="B34" s="571"/>
      <c r="F34" s="565" t="s">
        <v>732</v>
      </c>
      <c r="G34" s="565"/>
      <c r="H34" s="565"/>
      <c r="I34" s="565"/>
      <c r="J34" s="565"/>
      <c r="K34" s="565"/>
      <c r="M34" s="570"/>
      <c r="N34" s="570"/>
      <c r="O34" s="570"/>
      <c r="Q34" s="570"/>
      <c r="R34" s="570"/>
      <c r="T34" s="570"/>
      <c r="U34" s="570"/>
      <c r="W34" s="570"/>
      <c r="X34" s="570"/>
      <c r="Z34" s="570"/>
      <c r="AA34" s="570"/>
      <c r="AC34" s="570"/>
      <c r="AD34" s="570"/>
      <c r="AF34" s="570"/>
      <c r="AG34" s="570"/>
      <c r="AI34" s="570"/>
      <c r="AJ34" s="570"/>
      <c r="AL34" s="570"/>
      <c r="AM34" s="570"/>
      <c r="AO34" s="570"/>
      <c r="AP34" s="570"/>
    </row>
    <row r="35" spans="1:42" s="562" customFormat="1" ht="15">
      <c r="B35" s="563"/>
      <c r="E35" s="565"/>
      <c r="F35" s="565" t="s">
        <v>716</v>
      </c>
      <c r="G35" s="565"/>
      <c r="H35" s="565"/>
      <c r="I35" s="565"/>
      <c r="J35" s="565"/>
      <c r="K35" s="565"/>
      <c r="M35" s="570"/>
      <c r="N35" s="570"/>
      <c r="O35" s="570"/>
      <c r="Q35" s="570"/>
      <c r="R35" s="570"/>
      <c r="T35" s="570"/>
      <c r="U35" s="570"/>
      <c r="W35" s="570"/>
      <c r="X35" s="570"/>
      <c r="Z35" s="570"/>
      <c r="AA35" s="570"/>
      <c r="AC35" s="570"/>
      <c r="AD35" s="570"/>
      <c r="AF35" s="570"/>
      <c r="AG35" s="570"/>
      <c r="AI35" s="570"/>
      <c r="AJ35" s="570"/>
      <c r="AL35" s="570"/>
      <c r="AM35" s="570"/>
      <c r="AO35" s="570"/>
      <c r="AP35" s="570"/>
    </row>
    <row r="36" spans="1:42" s="562" customFormat="1" ht="15">
      <c r="B36" s="563"/>
      <c r="E36" s="565"/>
      <c r="F36" s="565"/>
      <c r="G36" s="565"/>
      <c r="H36" s="565"/>
      <c r="I36" s="565"/>
      <c r="J36" s="565"/>
      <c r="K36" s="565"/>
      <c r="M36" s="569">
        <f>SUM(M31:M35)</f>
        <v>0</v>
      </c>
      <c r="N36" s="569">
        <f>SUM(N31:N35)</f>
        <v>0</v>
      </c>
      <c r="O36" s="569">
        <f>SUM(O31:O35)</f>
        <v>0</v>
      </c>
      <c r="Q36" s="569">
        <f>SUM(Q31:Q35)</f>
        <v>0</v>
      </c>
      <c r="R36" s="569">
        <f>SUM(R31:R35)</f>
        <v>0</v>
      </c>
      <c r="T36" s="569">
        <f>SUM(T31:T35)</f>
        <v>0</v>
      </c>
      <c r="U36" s="569">
        <f>SUM(U31:U35)</f>
        <v>0</v>
      </c>
      <c r="W36" s="569">
        <f>SUM(W31:W35)</f>
        <v>0</v>
      </c>
      <c r="X36" s="569">
        <f>SUM(X31:X35)</f>
        <v>0</v>
      </c>
      <c r="Z36" s="569">
        <f>SUM(Z31:Z35)</f>
        <v>0</v>
      </c>
      <c r="AA36" s="569">
        <f>SUM(AA31:AA35)</f>
        <v>0</v>
      </c>
      <c r="AC36" s="569">
        <f>SUM(AC31:AC35)</f>
        <v>0</v>
      </c>
      <c r="AD36" s="569">
        <f>SUM(AD31:AD35)</f>
        <v>0</v>
      </c>
      <c r="AF36" s="569">
        <f>SUM(AF31:AF35)</f>
        <v>0</v>
      </c>
      <c r="AG36" s="569">
        <f>SUM(AG31:AG35)</f>
        <v>0</v>
      </c>
      <c r="AI36" s="569">
        <f>SUM(AI31:AI35)</f>
        <v>0</v>
      </c>
      <c r="AJ36" s="569">
        <f>SUM(AJ31:AJ35)</f>
        <v>0</v>
      </c>
      <c r="AL36" s="569">
        <f>SUM(AL31:AL35)</f>
        <v>0</v>
      </c>
      <c r="AM36" s="569">
        <f>SUM(AM31:AM35)</f>
        <v>0</v>
      </c>
      <c r="AO36" s="569">
        <f>SUM(AO31:AO35)</f>
        <v>0</v>
      </c>
      <c r="AP36" s="569">
        <f>SUM(AP31:AP35)</f>
        <v>0</v>
      </c>
    </row>
    <row r="37" spans="1:42" s="562" customFormat="1" ht="15">
      <c r="B37" s="563"/>
      <c r="E37" s="565"/>
      <c r="F37" s="565" t="s">
        <v>731</v>
      </c>
      <c r="G37" s="565"/>
      <c r="H37" s="565"/>
      <c r="I37" s="565"/>
      <c r="J37" s="565"/>
      <c r="K37" s="565"/>
      <c r="M37" s="568"/>
      <c r="N37" s="568"/>
      <c r="O37" s="568"/>
      <c r="Q37" s="568"/>
      <c r="R37" s="568"/>
      <c r="T37" s="568"/>
      <c r="U37" s="568"/>
      <c r="W37" s="568"/>
      <c r="X37" s="568"/>
      <c r="Z37" s="568"/>
      <c r="AA37" s="568"/>
      <c r="AC37" s="568"/>
      <c r="AD37" s="568"/>
      <c r="AF37" s="568"/>
      <c r="AG37" s="568"/>
      <c r="AI37" s="568"/>
      <c r="AJ37" s="568"/>
      <c r="AL37" s="568"/>
      <c r="AM37" s="568"/>
      <c r="AO37" s="568"/>
      <c r="AP37" s="568"/>
    </row>
    <row r="38" spans="1:42" s="562" customFormat="1" ht="15">
      <c r="B38" s="563"/>
      <c r="E38" s="565"/>
      <c r="F38" s="565" t="s">
        <v>730</v>
      </c>
      <c r="G38" s="565"/>
      <c r="H38" s="565"/>
      <c r="I38" s="565"/>
      <c r="J38" s="565"/>
      <c r="K38" s="565"/>
      <c r="M38" s="567">
        <f>M36-M37</f>
        <v>0</v>
      </c>
      <c r="N38" s="567">
        <f>N36-N37</f>
        <v>0</v>
      </c>
      <c r="O38" s="567">
        <f>O36-O37</f>
        <v>0</v>
      </c>
      <c r="Q38" s="567">
        <f>Q36-Q37</f>
        <v>0</v>
      </c>
      <c r="R38" s="567">
        <f>R36-R37</f>
        <v>0</v>
      </c>
      <c r="T38" s="567">
        <f>T36-T37</f>
        <v>0</v>
      </c>
      <c r="U38" s="567">
        <f>U36-U37</f>
        <v>0</v>
      </c>
      <c r="W38" s="567">
        <f>W36-W37</f>
        <v>0</v>
      </c>
      <c r="X38" s="567">
        <f>X36-X37</f>
        <v>0</v>
      </c>
      <c r="Z38" s="567">
        <f>Z36-Z37</f>
        <v>0</v>
      </c>
      <c r="AA38" s="567">
        <f>AA36-AA37</f>
        <v>0</v>
      </c>
      <c r="AC38" s="567">
        <f>AC36-AC37</f>
        <v>0</v>
      </c>
      <c r="AD38" s="567">
        <f>AD36-AD37</f>
        <v>0</v>
      </c>
      <c r="AF38" s="567">
        <f>AF36-AF37</f>
        <v>0</v>
      </c>
      <c r="AG38" s="567">
        <f>AG36-AG37</f>
        <v>0</v>
      </c>
      <c r="AI38" s="567">
        <f>AI36-AI37</f>
        <v>0</v>
      </c>
      <c r="AJ38" s="567">
        <f>AJ36-AJ37</f>
        <v>0</v>
      </c>
      <c r="AL38" s="567">
        <f>AL36-AL37</f>
        <v>0</v>
      </c>
      <c r="AM38" s="567">
        <f>AM36-AM37</f>
        <v>0</v>
      </c>
      <c r="AO38" s="567">
        <f>AO36-AO37</f>
        <v>0</v>
      </c>
      <c r="AP38" s="567">
        <f>AP36-AP37</f>
        <v>0</v>
      </c>
    </row>
    <row r="39" spans="1:42" s="562" customFormat="1" ht="15">
      <c r="B39" s="563"/>
      <c r="E39" s="565"/>
      <c r="F39" s="565"/>
      <c r="G39" s="565"/>
      <c r="H39" s="565"/>
      <c r="I39" s="565"/>
      <c r="J39" s="565"/>
      <c r="K39" s="565"/>
    </row>
    <row r="40" spans="1:42" s="562" customFormat="1" ht="15">
      <c r="B40" s="563"/>
    </row>
    <row r="41" spans="1:42" s="562" customFormat="1" ht="15">
      <c r="B41" s="563"/>
      <c r="C41" s="563"/>
      <c r="D41" s="559"/>
      <c r="E41" s="559"/>
      <c r="F41" s="559"/>
      <c r="G41" s="559"/>
      <c r="H41" s="559"/>
      <c r="I41" s="559"/>
      <c r="J41" s="559"/>
      <c r="K41" s="559"/>
      <c r="L41" s="581"/>
      <c r="M41" s="580"/>
      <c r="N41" s="580"/>
      <c r="P41" s="580"/>
      <c r="Q41" s="580"/>
      <c r="S41" s="580"/>
      <c r="T41" s="580"/>
      <c r="V41" s="580"/>
      <c r="W41" s="580"/>
      <c r="Y41" s="580"/>
      <c r="Z41" s="580"/>
      <c r="AB41" s="580"/>
      <c r="AC41" s="580"/>
      <c r="AE41" s="580"/>
      <c r="AF41" s="580"/>
      <c r="AH41" s="580"/>
      <c r="AI41" s="580"/>
      <c r="AK41" s="580"/>
      <c r="AL41" s="580"/>
      <c r="AN41" s="580"/>
      <c r="AO41" s="580"/>
    </row>
    <row r="42" spans="1:42" s="562" customFormat="1" ht="15">
      <c r="B42" s="563"/>
      <c r="C42" s="563"/>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row>
    <row r="43" spans="1:42" s="562" customFormat="1" ht="15">
      <c r="B43" s="563"/>
      <c r="C43" s="563"/>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5"/>
      <c r="AO43" s="565"/>
      <c r="AP43" s="565"/>
    </row>
    <row r="44" spans="1:42" s="562" customFormat="1" ht="15">
      <c r="B44" s="563"/>
      <c r="C44" s="563"/>
      <c r="E44" s="576" t="s">
        <v>742</v>
      </c>
      <c r="F44" s="565"/>
      <c r="G44" s="565"/>
      <c r="H44" s="565"/>
      <c r="I44" s="565"/>
      <c r="J44" s="565"/>
      <c r="K44" s="565"/>
      <c r="L44" s="579"/>
      <c r="M44" s="579" t="s">
        <v>741</v>
      </c>
      <c r="N44" s="579"/>
      <c r="AK44" s="564"/>
      <c r="AL44" s="564"/>
      <c r="AM44" s="564"/>
      <c r="AN44" s="564"/>
      <c r="AO44" s="564"/>
    </row>
    <row r="45" spans="1:42" s="562" customFormat="1" ht="15">
      <c r="B45" s="563"/>
      <c r="C45" s="563"/>
      <c r="E45" s="576"/>
      <c r="F45" s="565"/>
      <c r="G45" s="565"/>
      <c r="H45" s="565"/>
      <c r="I45" s="565"/>
      <c r="J45" s="565"/>
      <c r="K45" s="565"/>
      <c r="M45" s="3602" t="s">
        <v>740</v>
      </c>
      <c r="N45" s="3602" t="s">
        <v>740</v>
      </c>
      <c r="O45" s="3602" t="s">
        <v>740</v>
      </c>
      <c r="P45" s="3602" t="s">
        <v>740</v>
      </c>
      <c r="Q45" s="3602" t="s">
        <v>740</v>
      </c>
      <c r="R45" s="3602" t="s">
        <v>740</v>
      </c>
      <c r="S45" s="3602" t="s">
        <v>740</v>
      </c>
      <c r="T45" s="3602" t="s">
        <v>740</v>
      </c>
      <c r="U45" s="3602" t="s">
        <v>740</v>
      </c>
      <c r="V45" s="3602" t="s">
        <v>740</v>
      </c>
      <c r="AK45" s="564"/>
      <c r="AL45" s="564"/>
      <c r="AM45" s="564"/>
      <c r="AN45" s="564"/>
      <c r="AO45" s="564"/>
    </row>
    <row r="46" spans="1:42" s="562" customFormat="1" ht="15">
      <c r="B46" s="563"/>
      <c r="C46" s="563"/>
      <c r="E46" s="576"/>
      <c r="F46" s="565"/>
      <c r="G46" s="565"/>
      <c r="H46" s="565"/>
      <c r="I46" s="565"/>
      <c r="J46" s="565"/>
      <c r="K46" s="565"/>
      <c r="M46" s="578">
        <v>2012</v>
      </c>
      <c r="N46" s="577">
        <f t="shared" ref="N46:V46" si="0">SUM(M46+1)</f>
        <v>2013</v>
      </c>
      <c r="O46" s="577">
        <f t="shared" si="0"/>
        <v>2014</v>
      </c>
      <c r="P46" s="577">
        <f t="shared" si="0"/>
        <v>2015</v>
      </c>
      <c r="Q46" s="577">
        <f t="shared" si="0"/>
        <v>2016</v>
      </c>
      <c r="R46" s="577">
        <f t="shared" si="0"/>
        <v>2017</v>
      </c>
      <c r="S46" s="577">
        <f t="shared" si="0"/>
        <v>2018</v>
      </c>
      <c r="T46" s="577">
        <f t="shared" si="0"/>
        <v>2019</v>
      </c>
      <c r="U46" s="577">
        <f t="shared" si="0"/>
        <v>2020</v>
      </c>
      <c r="V46" s="577">
        <f t="shared" si="0"/>
        <v>2021</v>
      </c>
      <c r="AK46" s="564"/>
      <c r="AL46" s="564"/>
      <c r="AM46" s="564"/>
      <c r="AN46" s="564"/>
      <c r="AO46" s="564"/>
    </row>
    <row r="47" spans="1:42" s="562" customFormat="1" ht="15">
      <c r="B47" s="563"/>
      <c r="C47" s="563"/>
      <c r="E47" s="576"/>
      <c r="F47" s="565"/>
      <c r="G47" s="565"/>
      <c r="H47" s="565"/>
      <c r="I47" s="565"/>
      <c r="J47" s="565"/>
      <c r="K47" s="565"/>
      <c r="M47" s="575" t="s">
        <v>20</v>
      </c>
      <c r="N47" s="575" t="s">
        <v>20</v>
      </c>
      <c r="O47" s="575" t="s">
        <v>20</v>
      </c>
      <c r="P47" s="575" t="s">
        <v>20</v>
      </c>
      <c r="Q47" s="575" t="s">
        <v>20</v>
      </c>
      <c r="R47" s="575" t="s">
        <v>20</v>
      </c>
      <c r="S47" s="575" t="s">
        <v>20</v>
      </c>
      <c r="T47" s="575" t="s">
        <v>20</v>
      </c>
      <c r="U47" s="575" t="s">
        <v>20</v>
      </c>
      <c r="V47" s="575" t="s">
        <v>20</v>
      </c>
      <c r="AK47" s="564"/>
      <c r="AL47" s="564"/>
      <c r="AM47" s="564"/>
      <c r="AN47" s="564"/>
      <c r="AO47" s="564"/>
    </row>
    <row r="48" spans="1:42" s="562" customFormat="1" ht="15">
      <c r="B48" s="563"/>
      <c r="C48" s="563"/>
      <c r="E48" s="565" t="s">
        <v>739</v>
      </c>
      <c r="F48" s="565"/>
      <c r="G48" s="565"/>
      <c r="H48" s="565"/>
      <c r="I48" s="565"/>
      <c r="J48" s="565"/>
      <c r="K48" s="565" t="s">
        <v>736</v>
      </c>
      <c r="M48" s="3601"/>
      <c r="N48" s="3601"/>
      <c r="O48" s="3601"/>
      <c r="P48" s="3601"/>
      <c r="Q48" s="3601"/>
      <c r="R48" s="3601"/>
      <c r="S48" s="3601"/>
      <c r="T48" s="3601"/>
      <c r="U48" s="3601"/>
      <c r="V48" s="3601"/>
      <c r="AK48" s="564"/>
      <c r="AL48" s="564"/>
      <c r="AM48" s="564"/>
      <c r="AN48" s="564"/>
      <c r="AO48" s="564"/>
    </row>
    <row r="49" spans="1:41" s="562" customFormat="1" ht="15">
      <c r="B49" s="563"/>
      <c r="C49" s="563"/>
      <c r="E49" s="565"/>
      <c r="F49" s="565" t="s">
        <v>735</v>
      </c>
      <c r="G49" s="565"/>
      <c r="H49" s="565"/>
      <c r="I49" s="565"/>
      <c r="J49" s="565"/>
      <c r="K49" s="565"/>
      <c r="M49" s="570"/>
      <c r="N49" s="570"/>
      <c r="O49" s="570"/>
      <c r="P49" s="570"/>
      <c r="Q49" s="570"/>
      <c r="R49" s="570"/>
      <c r="S49" s="570"/>
      <c r="T49" s="570"/>
      <c r="U49" s="570"/>
      <c r="V49" s="570"/>
      <c r="AK49" s="564"/>
      <c r="AL49" s="564"/>
      <c r="AM49" s="564"/>
      <c r="AN49" s="564"/>
      <c r="AO49" s="564"/>
    </row>
    <row r="50" spans="1:41" s="562" customFormat="1" ht="15">
      <c r="B50" s="563"/>
      <c r="C50" s="563"/>
      <c r="E50" s="565"/>
      <c r="F50" s="565" t="s">
        <v>734</v>
      </c>
      <c r="G50" s="565"/>
      <c r="H50" s="565"/>
      <c r="I50" s="565"/>
      <c r="J50" s="565"/>
      <c r="K50" s="565"/>
      <c r="M50" s="570"/>
      <c r="N50" s="570"/>
      <c r="O50" s="570"/>
      <c r="P50" s="570"/>
      <c r="Q50" s="570"/>
      <c r="R50" s="570"/>
      <c r="S50" s="570"/>
      <c r="T50" s="570"/>
      <c r="U50" s="570"/>
      <c r="V50" s="570"/>
      <c r="AK50" s="564"/>
      <c r="AL50" s="564"/>
      <c r="AM50" s="564"/>
      <c r="AN50" s="564"/>
      <c r="AO50" s="564"/>
    </row>
    <row r="51" spans="1:41" s="562" customFormat="1" ht="15">
      <c r="B51" s="563"/>
      <c r="C51" s="563"/>
      <c r="E51" s="565"/>
      <c r="F51" s="565" t="s">
        <v>733</v>
      </c>
      <c r="G51" s="565"/>
      <c r="H51" s="565"/>
      <c r="I51" s="565"/>
      <c r="J51" s="565"/>
      <c r="K51" s="565"/>
      <c r="M51" s="570"/>
      <c r="N51" s="570"/>
      <c r="O51" s="570"/>
      <c r="P51" s="570"/>
      <c r="Q51" s="570"/>
      <c r="R51" s="570"/>
      <c r="S51" s="570"/>
      <c r="T51" s="570"/>
      <c r="U51" s="570"/>
      <c r="V51" s="570"/>
      <c r="AK51" s="564"/>
      <c r="AL51" s="564"/>
      <c r="AM51" s="564"/>
      <c r="AN51" s="564"/>
      <c r="AO51" s="564"/>
    </row>
    <row r="52" spans="1:41" s="562" customFormat="1" ht="14.25" customHeight="1">
      <c r="A52" s="571"/>
      <c r="B52" s="571"/>
      <c r="C52" s="565"/>
      <c r="F52" s="565" t="s">
        <v>732</v>
      </c>
      <c r="G52" s="565"/>
      <c r="H52" s="565"/>
      <c r="I52" s="565"/>
      <c r="J52" s="565"/>
      <c r="K52" s="565"/>
      <c r="M52" s="570"/>
      <c r="N52" s="570"/>
      <c r="O52" s="570"/>
      <c r="P52" s="570"/>
      <c r="Q52" s="570"/>
      <c r="R52" s="570"/>
      <c r="S52" s="570"/>
      <c r="T52" s="570"/>
      <c r="U52" s="570"/>
      <c r="V52" s="570"/>
      <c r="AK52" s="564"/>
      <c r="AL52" s="564"/>
      <c r="AM52" s="564"/>
      <c r="AN52" s="564"/>
      <c r="AO52" s="564"/>
    </row>
    <row r="53" spans="1:41" s="562" customFormat="1" ht="15">
      <c r="B53" s="563"/>
      <c r="C53" s="563"/>
      <c r="E53" s="565"/>
      <c r="F53" s="565" t="s">
        <v>716</v>
      </c>
      <c r="G53" s="565"/>
      <c r="H53" s="565"/>
      <c r="I53" s="565"/>
      <c r="J53" s="565"/>
      <c r="K53" s="565"/>
      <c r="M53" s="570"/>
      <c r="N53" s="570"/>
      <c r="O53" s="570"/>
      <c r="P53" s="570"/>
      <c r="Q53" s="570"/>
      <c r="R53" s="570"/>
      <c r="S53" s="570"/>
      <c r="T53" s="570"/>
      <c r="U53" s="570"/>
      <c r="V53" s="570"/>
      <c r="AK53" s="564"/>
      <c r="AL53" s="564"/>
      <c r="AM53" s="564"/>
      <c r="AN53" s="564"/>
      <c r="AO53" s="564"/>
    </row>
    <row r="54" spans="1:41" s="562" customFormat="1" ht="15">
      <c r="B54" s="563"/>
      <c r="C54" s="563"/>
      <c r="E54" s="565"/>
      <c r="F54" s="565"/>
      <c r="G54" s="565"/>
      <c r="H54" s="565"/>
      <c r="I54" s="565"/>
      <c r="J54" s="565"/>
      <c r="K54" s="565"/>
      <c r="M54" s="569">
        <f t="shared" ref="M54:V54" si="1">SUM(M49:M53)</f>
        <v>0</v>
      </c>
      <c r="N54" s="569">
        <f t="shared" si="1"/>
        <v>0</v>
      </c>
      <c r="O54" s="569">
        <f t="shared" si="1"/>
        <v>0</v>
      </c>
      <c r="P54" s="569">
        <f t="shared" si="1"/>
        <v>0</v>
      </c>
      <c r="Q54" s="569">
        <f t="shared" si="1"/>
        <v>0</v>
      </c>
      <c r="R54" s="569">
        <f t="shared" si="1"/>
        <v>0</v>
      </c>
      <c r="S54" s="569">
        <f t="shared" si="1"/>
        <v>0</v>
      </c>
      <c r="T54" s="569">
        <f t="shared" si="1"/>
        <v>0</v>
      </c>
      <c r="U54" s="569">
        <f t="shared" si="1"/>
        <v>0</v>
      </c>
      <c r="V54" s="569">
        <f t="shared" si="1"/>
        <v>0</v>
      </c>
      <c r="AK54" s="564"/>
      <c r="AL54" s="564"/>
      <c r="AM54" s="564"/>
      <c r="AN54" s="564"/>
      <c r="AO54" s="564"/>
    </row>
    <row r="55" spans="1:41" s="562" customFormat="1" ht="15">
      <c r="B55" s="563"/>
      <c r="C55" s="563"/>
      <c r="E55" s="565"/>
      <c r="F55" s="565" t="s">
        <v>731</v>
      </c>
      <c r="G55" s="565"/>
      <c r="H55" s="565"/>
      <c r="I55" s="565"/>
      <c r="J55" s="565"/>
      <c r="K55" s="565"/>
      <c r="M55" s="568"/>
      <c r="N55" s="568"/>
      <c r="O55" s="568"/>
      <c r="P55" s="568"/>
      <c r="Q55" s="568"/>
      <c r="R55" s="568"/>
      <c r="S55" s="568"/>
      <c r="T55" s="568"/>
      <c r="U55" s="568"/>
      <c r="V55" s="568"/>
      <c r="AK55" s="564"/>
      <c r="AL55" s="564"/>
      <c r="AM55" s="564"/>
      <c r="AN55" s="564"/>
      <c r="AO55" s="564"/>
    </row>
    <row r="56" spans="1:41" s="562" customFormat="1" ht="15">
      <c r="B56" s="563"/>
      <c r="C56" s="563"/>
      <c r="E56" s="565"/>
      <c r="F56" s="565" t="s">
        <v>730</v>
      </c>
      <c r="G56" s="565"/>
      <c r="H56" s="565"/>
      <c r="I56" s="565"/>
      <c r="J56" s="565"/>
      <c r="K56" s="565"/>
      <c r="M56" s="567">
        <f t="shared" ref="M56:V56" si="2">M54-M55</f>
        <v>0</v>
      </c>
      <c r="N56" s="567">
        <f t="shared" si="2"/>
        <v>0</v>
      </c>
      <c r="O56" s="567">
        <f t="shared" si="2"/>
        <v>0</v>
      </c>
      <c r="P56" s="567">
        <f t="shared" si="2"/>
        <v>0</v>
      </c>
      <c r="Q56" s="567">
        <f t="shared" si="2"/>
        <v>0</v>
      </c>
      <c r="R56" s="567">
        <f t="shared" si="2"/>
        <v>0</v>
      </c>
      <c r="S56" s="567">
        <f t="shared" si="2"/>
        <v>0</v>
      </c>
      <c r="T56" s="567">
        <f t="shared" si="2"/>
        <v>0</v>
      </c>
      <c r="U56" s="567">
        <f t="shared" si="2"/>
        <v>0</v>
      </c>
      <c r="V56" s="567">
        <f t="shared" si="2"/>
        <v>0</v>
      </c>
      <c r="AK56" s="564"/>
      <c r="AL56" s="564"/>
      <c r="AM56" s="564"/>
      <c r="AN56" s="564"/>
      <c r="AO56" s="564"/>
    </row>
    <row r="57" spans="1:41" s="562" customFormat="1" ht="15">
      <c r="B57" s="563"/>
      <c r="C57" s="563"/>
      <c r="E57" s="565"/>
      <c r="F57" s="565"/>
      <c r="G57" s="565"/>
      <c r="H57" s="565"/>
      <c r="I57" s="565"/>
      <c r="J57" s="565"/>
      <c r="K57" s="565"/>
      <c r="M57" s="574"/>
      <c r="N57" s="574"/>
      <c r="O57" s="574"/>
      <c r="P57" s="574"/>
      <c r="Q57" s="574"/>
      <c r="R57" s="574"/>
      <c r="S57" s="574"/>
      <c r="T57" s="574"/>
      <c r="U57" s="574"/>
      <c r="V57" s="574"/>
      <c r="AK57" s="564"/>
      <c r="AL57" s="564"/>
      <c r="AM57" s="564"/>
      <c r="AN57" s="564"/>
      <c r="AO57" s="564"/>
    </row>
    <row r="58" spans="1:41" s="562" customFormat="1" ht="15">
      <c r="B58" s="563"/>
      <c r="C58" s="563"/>
      <c r="E58" s="565" t="s">
        <v>738</v>
      </c>
      <c r="F58" s="565"/>
      <c r="G58" s="565"/>
      <c r="H58" s="565"/>
      <c r="I58" s="565"/>
      <c r="J58" s="565"/>
      <c r="K58" s="565" t="s">
        <v>736</v>
      </c>
      <c r="M58" s="572">
        <v>0.1</v>
      </c>
      <c r="N58" s="572">
        <v>0.1</v>
      </c>
      <c r="O58" s="572">
        <v>0.1</v>
      </c>
      <c r="P58" s="572">
        <v>0.1</v>
      </c>
      <c r="Q58" s="572">
        <v>0.1</v>
      </c>
      <c r="R58" s="572">
        <v>0.1</v>
      </c>
      <c r="S58" s="572">
        <v>0.1</v>
      </c>
      <c r="T58" s="572">
        <v>0.1</v>
      </c>
      <c r="U58" s="572">
        <v>0.1</v>
      </c>
      <c r="V58" s="572">
        <v>0.1</v>
      </c>
      <c r="AK58" s="564"/>
      <c r="AL58" s="564"/>
      <c r="AM58" s="564"/>
      <c r="AN58" s="564"/>
      <c r="AO58" s="564"/>
    </row>
    <row r="59" spans="1:41" s="562" customFormat="1" ht="15">
      <c r="B59" s="563"/>
      <c r="C59" s="563"/>
      <c r="E59" s="565"/>
      <c r="F59" s="565" t="s">
        <v>735</v>
      </c>
      <c r="G59" s="565"/>
      <c r="H59" s="565"/>
      <c r="I59" s="565"/>
      <c r="J59" s="565"/>
      <c r="K59" s="565"/>
      <c r="M59" s="570"/>
      <c r="N59" s="570"/>
      <c r="O59" s="570"/>
      <c r="P59" s="570"/>
      <c r="Q59" s="570"/>
      <c r="R59" s="570"/>
      <c r="S59" s="570"/>
      <c r="T59" s="570"/>
      <c r="U59" s="570"/>
      <c r="V59" s="570"/>
      <c r="AK59" s="564"/>
      <c r="AL59" s="564"/>
      <c r="AM59" s="564"/>
      <c r="AN59" s="564"/>
      <c r="AO59" s="564"/>
    </row>
    <row r="60" spans="1:41" s="562" customFormat="1" ht="15">
      <c r="B60" s="563"/>
      <c r="C60" s="563"/>
      <c r="E60" s="565"/>
      <c r="F60" s="565" t="s">
        <v>734</v>
      </c>
      <c r="G60" s="565"/>
      <c r="H60" s="565"/>
      <c r="I60" s="565"/>
      <c r="J60" s="565"/>
      <c r="K60" s="565"/>
      <c r="M60" s="570"/>
      <c r="N60" s="570"/>
      <c r="O60" s="570"/>
      <c r="P60" s="570"/>
      <c r="Q60" s="570"/>
      <c r="R60" s="570"/>
      <c r="S60" s="570"/>
      <c r="T60" s="570"/>
      <c r="U60" s="570"/>
      <c r="V60" s="570"/>
      <c r="AK60" s="564"/>
      <c r="AL60" s="564"/>
      <c r="AM60" s="564"/>
      <c r="AN60" s="564"/>
      <c r="AO60" s="564"/>
    </row>
    <row r="61" spans="1:41" s="562" customFormat="1" ht="15">
      <c r="B61" s="563"/>
      <c r="C61" s="563"/>
      <c r="E61" s="565"/>
      <c r="F61" s="565" t="s">
        <v>733</v>
      </c>
      <c r="G61" s="565"/>
      <c r="H61" s="565"/>
      <c r="I61" s="565"/>
      <c r="J61" s="565"/>
      <c r="K61" s="565"/>
      <c r="M61" s="570"/>
      <c r="N61" s="570"/>
      <c r="O61" s="570"/>
      <c r="P61" s="570"/>
      <c r="Q61" s="570"/>
      <c r="R61" s="570"/>
      <c r="S61" s="570"/>
      <c r="T61" s="570"/>
      <c r="U61" s="570"/>
      <c r="V61" s="570"/>
      <c r="AK61" s="564"/>
      <c r="AL61" s="564"/>
      <c r="AM61" s="564"/>
      <c r="AN61" s="564"/>
      <c r="AO61" s="564"/>
    </row>
    <row r="62" spans="1:41" s="562" customFormat="1" ht="14.25" customHeight="1">
      <c r="A62" s="571"/>
      <c r="B62" s="571"/>
      <c r="C62" s="565"/>
      <c r="F62" s="565" t="s">
        <v>732</v>
      </c>
      <c r="G62" s="565"/>
      <c r="H62" s="565"/>
      <c r="I62" s="565"/>
      <c r="J62" s="565"/>
      <c r="K62" s="565"/>
      <c r="M62" s="570"/>
      <c r="N62" s="570"/>
      <c r="O62" s="570"/>
      <c r="P62" s="570"/>
      <c r="Q62" s="570"/>
      <c r="R62" s="570"/>
      <c r="S62" s="570"/>
      <c r="T62" s="570"/>
      <c r="U62" s="570"/>
      <c r="V62" s="570"/>
      <c r="AK62" s="564"/>
      <c r="AL62" s="564"/>
      <c r="AM62" s="564"/>
      <c r="AN62" s="564"/>
      <c r="AO62" s="564"/>
    </row>
    <row r="63" spans="1:41" s="562" customFormat="1" ht="15">
      <c r="B63" s="563"/>
      <c r="C63" s="563"/>
      <c r="E63" s="565"/>
      <c r="F63" s="565" t="s">
        <v>716</v>
      </c>
      <c r="G63" s="565"/>
      <c r="H63" s="565"/>
      <c r="I63" s="565"/>
      <c r="J63" s="565"/>
      <c r="K63" s="565"/>
      <c r="M63" s="570"/>
      <c r="N63" s="570"/>
      <c r="O63" s="570"/>
      <c r="P63" s="570"/>
      <c r="Q63" s="570"/>
      <c r="R63" s="570"/>
      <c r="S63" s="570"/>
      <c r="T63" s="570"/>
      <c r="U63" s="570"/>
      <c r="V63" s="570"/>
      <c r="AK63" s="564"/>
      <c r="AL63" s="564"/>
      <c r="AM63" s="564"/>
      <c r="AN63" s="564"/>
      <c r="AO63" s="564"/>
    </row>
    <row r="64" spans="1:41" s="562" customFormat="1" ht="15">
      <c r="B64" s="563"/>
      <c r="C64" s="563"/>
      <c r="E64" s="565"/>
      <c r="F64" s="565"/>
      <c r="G64" s="565"/>
      <c r="H64" s="565"/>
      <c r="I64" s="565"/>
      <c r="J64" s="565"/>
      <c r="K64" s="565"/>
      <c r="M64" s="567">
        <f t="shared" ref="M64:V64" si="3">SUM(M59:M63)</f>
        <v>0</v>
      </c>
      <c r="N64" s="567">
        <f t="shared" si="3"/>
        <v>0</v>
      </c>
      <c r="O64" s="567">
        <f t="shared" si="3"/>
        <v>0</v>
      </c>
      <c r="P64" s="567">
        <f t="shared" si="3"/>
        <v>0</v>
      </c>
      <c r="Q64" s="567">
        <f t="shared" si="3"/>
        <v>0</v>
      </c>
      <c r="R64" s="567">
        <f t="shared" si="3"/>
        <v>0</v>
      </c>
      <c r="S64" s="567">
        <f t="shared" si="3"/>
        <v>0</v>
      </c>
      <c r="T64" s="567">
        <f t="shared" si="3"/>
        <v>0</v>
      </c>
      <c r="U64" s="567">
        <f t="shared" si="3"/>
        <v>0</v>
      </c>
      <c r="V64" s="567">
        <f t="shared" si="3"/>
        <v>0</v>
      </c>
      <c r="AK64" s="564"/>
      <c r="AL64" s="564"/>
      <c r="AM64" s="564"/>
      <c r="AN64" s="564"/>
      <c r="AO64" s="564"/>
    </row>
    <row r="65" spans="1:41" s="562" customFormat="1" ht="15">
      <c r="B65" s="563"/>
      <c r="C65" s="563"/>
      <c r="E65" s="565"/>
      <c r="F65" s="565" t="s">
        <v>731</v>
      </c>
      <c r="G65" s="565"/>
      <c r="H65" s="565"/>
      <c r="I65" s="565"/>
      <c r="J65" s="565"/>
      <c r="K65" s="565"/>
      <c r="M65" s="570"/>
      <c r="N65" s="570"/>
      <c r="O65" s="570"/>
      <c r="P65" s="570"/>
      <c r="Q65" s="570"/>
      <c r="R65" s="570"/>
      <c r="S65" s="570"/>
      <c r="T65" s="570"/>
      <c r="U65" s="570"/>
      <c r="V65" s="570"/>
      <c r="AK65" s="564"/>
      <c r="AL65" s="564"/>
      <c r="AM65" s="564"/>
      <c r="AN65" s="564"/>
      <c r="AO65" s="564"/>
    </row>
    <row r="66" spans="1:41" s="562" customFormat="1" ht="15">
      <c r="B66" s="563"/>
      <c r="C66" s="563"/>
      <c r="E66" s="565"/>
      <c r="F66" s="565" t="s">
        <v>730</v>
      </c>
      <c r="G66" s="565"/>
      <c r="H66" s="565"/>
      <c r="I66" s="565"/>
      <c r="J66" s="565"/>
      <c r="K66" s="565"/>
      <c r="M66" s="567">
        <f t="shared" ref="M66:V66" si="4">M64-M65</f>
        <v>0</v>
      </c>
      <c r="N66" s="567">
        <f t="shared" si="4"/>
        <v>0</v>
      </c>
      <c r="O66" s="567">
        <f t="shared" si="4"/>
        <v>0</v>
      </c>
      <c r="P66" s="567">
        <f t="shared" si="4"/>
        <v>0</v>
      </c>
      <c r="Q66" s="567">
        <f t="shared" si="4"/>
        <v>0</v>
      </c>
      <c r="R66" s="567">
        <f t="shared" si="4"/>
        <v>0</v>
      </c>
      <c r="S66" s="567">
        <f t="shared" si="4"/>
        <v>0</v>
      </c>
      <c r="T66" s="567">
        <f t="shared" si="4"/>
        <v>0</v>
      </c>
      <c r="U66" s="567">
        <f t="shared" si="4"/>
        <v>0</v>
      </c>
      <c r="V66" s="567">
        <f t="shared" si="4"/>
        <v>0</v>
      </c>
      <c r="AK66" s="564"/>
      <c r="AL66" s="564"/>
      <c r="AM66" s="564"/>
      <c r="AN66" s="564"/>
      <c r="AO66" s="564"/>
    </row>
    <row r="67" spans="1:41" s="562" customFormat="1" ht="15">
      <c r="B67" s="563"/>
      <c r="C67" s="563"/>
      <c r="E67" s="565"/>
      <c r="F67" s="565"/>
      <c r="G67" s="565"/>
      <c r="H67" s="565"/>
      <c r="I67" s="565"/>
      <c r="J67" s="565"/>
      <c r="K67" s="565"/>
      <c r="M67" s="573"/>
      <c r="N67" s="573"/>
      <c r="O67" s="573"/>
      <c r="P67" s="573"/>
      <c r="Q67" s="573"/>
      <c r="R67" s="573"/>
      <c r="S67" s="573"/>
      <c r="T67" s="573"/>
      <c r="U67" s="573"/>
      <c r="V67" s="573"/>
      <c r="AK67" s="564"/>
      <c r="AL67" s="564"/>
      <c r="AM67" s="564"/>
      <c r="AN67" s="564"/>
      <c r="AO67" s="564"/>
    </row>
    <row r="68" spans="1:41" s="562" customFormat="1" ht="15">
      <c r="B68" s="563"/>
      <c r="C68" s="563"/>
      <c r="E68" s="565" t="s">
        <v>737</v>
      </c>
      <c r="F68" s="565"/>
      <c r="G68" s="565"/>
      <c r="H68" s="565"/>
      <c r="I68" s="565"/>
      <c r="J68" s="565"/>
      <c r="K68" s="565" t="s">
        <v>736</v>
      </c>
      <c r="M68" s="572">
        <v>0.03</v>
      </c>
      <c r="N68" s="572">
        <v>0.03</v>
      </c>
      <c r="O68" s="572">
        <v>0.03</v>
      </c>
      <c r="P68" s="572">
        <v>0.03</v>
      </c>
      <c r="Q68" s="572">
        <v>0.03</v>
      </c>
      <c r="R68" s="572">
        <v>0.03</v>
      </c>
      <c r="S68" s="572">
        <v>0.03</v>
      </c>
      <c r="T68" s="572">
        <v>0.03</v>
      </c>
      <c r="U68" s="572">
        <v>0.03</v>
      </c>
      <c r="V68" s="572">
        <v>0.03</v>
      </c>
      <c r="AK68" s="564"/>
      <c r="AL68" s="564"/>
      <c r="AM68" s="564"/>
      <c r="AN68" s="564"/>
      <c r="AO68" s="564"/>
    </row>
    <row r="69" spans="1:41" s="562" customFormat="1" ht="15">
      <c r="B69" s="563"/>
      <c r="C69" s="563"/>
      <c r="E69" s="565"/>
      <c r="F69" s="565" t="s">
        <v>735</v>
      </c>
      <c r="G69" s="565"/>
      <c r="H69" s="565"/>
      <c r="I69" s="565"/>
      <c r="J69" s="565"/>
      <c r="K69" s="565"/>
      <c r="M69" s="570"/>
      <c r="N69" s="570"/>
      <c r="O69" s="570"/>
      <c r="P69" s="570"/>
      <c r="Q69" s="570"/>
      <c r="R69" s="570"/>
      <c r="S69" s="570"/>
      <c r="T69" s="570"/>
      <c r="U69" s="570"/>
      <c r="V69" s="570"/>
      <c r="AK69" s="564"/>
      <c r="AL69" s="564"/>
      <c r="AM69" s="564"/>
      <c r="AN69" s="564"/>
      <c r="AO69" s="564"/>
    </row>
    <row r="70" spans="1:41" s="562" customFormat="1" ht="15">
      <c r="B70" s="563"/>
      <c r="C70" s="563"/>
      <c r="E70" s="565"/>
      <c r="F70" s="565" t="s">
        <v>734</v>
      </c>
      <c r="G70" s="565"/>
      <c r="H70" s="565"/>
      <c r="I70" s="565"/>
      <c r="J70" s="565"/>
      <c r="K70" s="565"/>
      <c r="M70" s="570"/>
      <c r="N70" s="570"/>
      <c r="O70" s="570"/>
      <c r="P70" s="570"/>
      <c r="Q70" s="570"/>
      <c r="R70" s="570"/>
      <c r="S70" s="570"/>
      <c r="T70" s="570"/>
      <c r="U70" s="570"/>
      <c r="V70" s="570"/>
      <c r="AK70" s="564"/>
      <c r="AL70" s="564"/>
      <c r="AM70" s="564"/>
      <c r="AN70" s="564"/>
      <c r="AO70" s="564"/>
    </row>
    <row r="71" spans="1:41" s="562" customFormat="1" ht="15">
      <c r="B71" s="563"/>
      <c r="C71" s="563"/>
      <c r="E71" s="565"/>
      <c r="F71" s="565" t="s">
        <v>733</v>
      </c>
      <c r="G71" s="565"/>
      <c r="H71" s="565"/>
      <c r="I71" s="565"/>
      <c r="J71" s="565"/>
      <c r="K71" s="565"/>
      <c r="M71" s="570"/>
      <c r="N71" s="570"/>
      <c r="O71" s="570"/>
      <c r="P71" s="570"/>
      <c r="Q71" s="570"/>
      <c r="R71" s="570"/>
      <c r="S71" s="570"/>
      <c r="T71" s="570"/>
      <c r="U71" s="570"/>
      <c r="V71" s="570"/>
      <c r="AK71" s="564"/>
      <c r="AL71" s="564"/>
      <c r="AM71" s="564"/>
      <c r="AN71" s="564"/>
      <c r="AO71" s="564"/>
    </row>
    <row r="72" spans="1:41" s="562" customFormat="1" ht="14.25" customHeight="1">
      <c r="A72" s="571"/>
      <c r="B72" s="571"/>
      <c r="C72" s="565"/>
      <c r="F72" s="565" t="s">
        <v>732</v>
      </c>
      <c r="G72" s="565"/>
      <c r="H72" s="565"/>
      <c r="I72" s="565"/>
      <c r="J72" s="565"/>
      <c r="K72" s="565"/>
      <c r="M72" s="570"/>
      <c r="N72" s="570"/>
      <c r="O72" s="570"/>
      <c r="P72" s="570"/>
      <c r="Q72" s="570"/>
      <c r="R72" s="570"/>
      <c r="S72" s="570"/>
      <c r="T72" s="570"/>
      <c r="U72" s="570"/>
      <c r="V72" s="570"/>
      <c r="AK72" s="564"/>
      <c r="AL72" s="564"/>
      <c r="AM72" s="564"/>
      <c r="AN72" s="564"/>
      <c r="AO72" s="564"/>
    </row>
    <row r="73" spans="1:41" s="562" customFormat="1" ht="15">
      <c r="B73" s="563"/>
      <c r="C73" s="563"/>
      <c r="E73" s="565"/>
      <c r="F73" s="565" t="s">
        <v>716</v>
      </c>
      <c r="G73" s="565"/>
      <c r="H73" s="565"/>
      <c r="I73" s="565"/>
      <c r="J73" s="565"/>
      <c r="K73" s="565"/>
      <c r="M73" s="570"/>
      <c r="N73" s="570"/>
      <c r="O73" s="570"/>
      <c r="P73" s="570"/>
      <c r="Q73" s="570"/>
      <c r="R73" s="570"/>
      <c r="S73" s="570"/>
      <c r="T73" s="570"/>
      <c r="U73" s="570"/>
      <c r="V73" s="570"/>
      <c r="AK73" s="564"/>
      <c r="AL73" s="564"/>
      <c r="AM73" s="564"/>
      <c r="AN73" s="564"/>
      <c r="AO73" s="564"/>
    </row>
    <row r="74" spans="1:41" s="562" customFormat="1" ht="15">
      <c r="B74" s="563"/>
      <c r="C74" s="563"/>
      <c r="E74" s="565"/>
      <c r="F74" s="565"/>
      <c r="G74" s="565"/>
      <c r="H74" s="565"/>
      <c r="I74" s="565"/>
      <c r="J74" s="565"/>
      <c r="K74" s="565"/>
      <c r="M74" s="569">
        <f t="shared" ref="M74:V74" si="5">SUM(M69:M73)</f>
        <v>0</v>
      </c>
      <c r="N74" s="569">
        <f t="shared" si="5"/>
        <v>0</v>
      </c>
      <c r="O74" s="569">
        <f t="shared" si="5"/>
        <v>0</v>
      </c>
      <c r="P74" s="569">
        <f t="shared" si="5"/>
        <v>0</v>
      </c>
      <c r="Q74" s="569">
        <f t="shared" si="5"/>
        <v>0</v>
      </c>
      <c r="R74" s="569">
        <f t="shared" si="5"/>
        <v>0</v>
      </c>
      <c r="S74" s="569">
        <f t="shared" si="5"/>
        <v>0</v>
      </c>
      <c r="T74" s="569">
        <f t="shared" si="5"/>
        <v>0</v>
      </c>
      <c r="U74" s="569">
        <f t="shared" si="5"/>
        <v>0</v>
      </c>
      <c r="V74" s="569">
        <f t="shared" si="5"/>
        <v>0</v>
      </c>
      <c r="AK74" s="564"/>
      <c r="AL74" s="564"/>
      <c r="AM74" s="564"/>
      <c r="AN74" s="564"/>
      <c r="AO74" s="564"/>
    </row>
    <row r="75" spans="1:41" s="562" customFormat="1" ht="15">
      <c r="B75" s="563"/>
      <c r="C75" s="563"/>
      <c r="E75" s="565"/>
      <c r="F75" s="565" t="s">
        <v>731</v>
      </c>
      <c r="G75" s="565"/>
      <c r="H75" s="565"/>
      <c r="I75" s="565"/>
      <c r="J75" s="565"/>
      <c r="K75" s="565"/>
      <c r="M75" s="568"/>
      <c r="N75" s="568"/>
      <c r="O75" s="568"/>
      <c r="P75" s="568"/>
      <c r="Q75" s="568"/>
      <c r="R75" s="568"/>
      <c r="S75" s="568"/>
      <c r="T75" s="568"/>
      <c r="U75" s="568"/>
      <c r="V75" s="568"/>
      <c r="AK75" s="564"/>
      <c r="AL75" s="564"/>
      <c r="AM75" s="564"/>
      <c r="AN75" s="564"/>
      <c r="AO75" s="564"/>
    </row>
    <row r="76" spans="1:41" s="562" customFormat="1" ht="15">
      <c r="B76" s="563"/>
      <c r="C76" s="563"/>
      <c r="E76" s="565"/>
      <c r="F76" s="565" t="s">
        <v>730</v>
      </c>
      <c r="G76" s="565"/>
      <c r="H76" s="565"/>
      <c r="I76" s="565"/>
      <c r="J76" s="565"/>
      <c r="K76" s="565"/>
      <c r="M76" s="567">
        <f t="shared" ref="M76:V76" si="6">M74-M75</f>
        <v>0</v>
      </c>
      <c r="N76" s="567">
        <f t="shared" si="6"/>
        <v>0</v>
      </c>
      <c r="O76" s="567">
        <f t="shared" si="6"/>
        <v>0</v>
      </c>
      <c r="P76" s="567">
        <f t="shared" si="6"/>
        <v>0</v>
      </c>
      <c r="Q76" s="567">
        <f t="shared" si="6"/>
        <v>0</v>
      </c>
      <c r="R76" s="567">
        <f t="shared" si="6"/>
        <v>0</v>
      </c>
      <c r="S76" s="567">
        <f t="shared" si="6"/>
        <v>0</v>
      </c>
      <c r="T76" s="567">
        <f t="shared" si="6"/>
        <v>0</v>
      </c>
      <c r="U76" s="567">
        <f t="shared" si="6"/>
        <v>0</v>
      </c>
      <c r="V76" s="567">
        <f t="shared" si="6"/>
        <v>0</v>
      </c>
      <c r="AK76" s="564"/>
      <c r="AL76" s="564"/>
      <c r="AM76" s="564"/>
      <c r="AN76" s="564"/>
      <c r="AO76" s="564"/>
    </row>
    <row r="77" spans="1:41" s="564" customFormat="1" ht="15">
      <c r="B77" s="566"/>
      <c r="C77" s="566"/>
      <c r="D77" s="562"/>
      <c r="E77" s="565"/>
      <c r="F77" s="565"/>
      <c r="G77" s="565"/>
      <c r="H77" s="565"/>
      <c r="I77" s="565"/>
      <c r="J77" s="565"/>
      <c r="K77" s="565"/>
      <c r="L77" s="562"/>
      <c r="M77" s="562"/>
      <c r="N77" s="562"/>
      <c r="W77" s="559"/>
      <c r="X77" s="559"/>
      <c r="Y77" s="559"/>
      <c r="Z77" s="559"/>
      <c r="AA77" s="559"/>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sheetPr>
    <tabColor theme="5" tint="0.59999389629810485"/>
    <pageSetUpPr fitToPage="1"/>
  </sheetPr>
  <dimension ref="A1:GB185"/>
  <sheetViews>
    <sheetView topLeftCell="A157" zoomScale="80" zoomScaleNormal="80" workbookViewId="0">
      <selection activeCell="B182" sqref="B182"/>
    </sheetView>
  </sheetViews>
  <sheetFormatPr defaultRowHeight="14.25" outlineLevelCol="1"/>
  <cols>
    <col min="1" max="1" width="44.125" style="3604" customWidth="1"/>
    <col min="2" max="2" width="16.75" style="3604" customWidth="1"/>
    <col min="3" max="3" width="4.625" style="3604" customWidth="1"/>
    <col min="4" max="4" width="8.625" style="3604" customWidth="1" outlineLevel="1"/>
    <col min="5" max="5" width="8.375" style="3604" customWidth="1" outlineLevel="1"/>
    <col min="6" max="6" width="8.375" style="3604" customWidth="1"/>
    <col min="7" max="16384" width="9" style="3604"/>
  </cols>
  <sheetData>
    <row r="1" spans="1:184" s="3635" customFormat="1" ht="24.75">
      <c r="A1" s="109" t="str">
        <f>'[3]1.5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row>
    <row r="2" spans="1:184" s="3635" customFormat="1" ht="24.75">
      <c r="A2" s="108" t="str">
        <f>'[3]1.5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row>
    <row r="3" spans="1:184" s="3635" customFormat="1" ht="25.5" thickBot="1">
      <c r="A3" s="107" t="s">
        <v>250</v>
      </c>
      <c r="B3" s="107"/>
      <c r="C3" s="107"/>
      <c r="D3" s="106"/>
      <c r="E3" s="106"/>
      <c r="F3" s="106"/>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row>
    <row r="4" spans="1:184" ht="15">
      <c r="A4" s="132" t="s">
        <v>3510</v>
      </c>
      <c r="B4" s="654"/>
      <c r="C4" s="654"/>
      <c r="D4" s="95" t="s">
        <v>152</v>
      </c>
      <c r="E4" s="95" t="s">
        <v>151</v>
      </c>
      <c r="F4" s="95" t="s">
        <v>8</v>
      </c>
      <c r="G4" s="95" t="s">
        <v>152</v>
      </c>
      <c r="H4" s="95" t="s">
        <v>151</v>
      </c>
      <c r="I4" s="95" t="s">
        <v>8</v>
      </c>
      <c r="J4" s="95" t="s">
        <v>152</v>
      </c>
      <c r="K4" s="95" t="s">
        <v>151</v>
      </c>
      <c r="L4" s="95" t="s">
        <v>8</v>
      </c>
      <c r="M4" s="95" t="s">
        <v>152</v>
      </c>
      <c r="N4" s="95" t="s">
        <v>151</v>
      </c>
      <c r="O4" s="95" t="s">
        <v>8</v>
      </c>
      <c r="P4" s="95" t="s">
        <v>152</v>
      </c>
      <c r="Q4" s="95" t="s">
        <v>151</v>
      </c>
      <c r="R4" s="95" t="s">
        <v>8</v>
      </c>
      <c r="S4" s="95" t="s">
        <v>152</v>
      </c>
      <c r="T4" s="95" t="s">
        <v>151</v>
      </c>
      <c r="U4" s="95" t="s">
        <v>8</v>
      </c>
      <c r="V4" s="95" t="s">
        <v>152</v>
      </c>
      <c r="W4" s="95" t="s">
        <v>151</v>
      </c>
      <c r="X4" s="95" t="s">
        <v>8</v>
      </c>
      <c r="Y4" s="95" t="s">
        <v>152</v>
      </c>
      <c r="Z4" s="95" t="s">
        <v>151</v>
      </c>
      <c r="AA4" s="95" t="s">
        <v>8</v>
      </c>
      <c r="AB4" s="95" t="s">
        <v>152</v>
      </c>
      <c r="AC4" s="95" t="s">
        <v>151</v>
      </c>
      <c r="AD4" s="95" t="s">
        <v>8</v>
      </c>
      <c r="AE4" s="95" t="s">
        <v>152</v>
      </c>
      <c r="AF4" s="95" t="s">
        <v>151</v>
      </c>
      <c r="AG4" s="95" t="s">
        <v>8</v>
      </c>
    </row>
    <row r="5" spans="1:184" ht="15">
      <c r="A5" s="653" t="s">
        <v>832</v>
      </c>
      <c r="B5" s="652"/>
      <c r="C5" s="652"/>
      <c r="D5" s="651">
        <v>2012</v>
      </c>
      <c r="E5" s="651">
        <v>2012</v>
      </c>
      <c r="F5" s="651">
        <v>2012</v>
      </c>
      <c r="G5" s="650">
        <f t="shared" ref="G5:AG5" si="0">SUM(D5+1)</f>
        <v>2013</v>
      </c>
      <c r="H5" s="650">
        <f t="shared" si="0"/>
        <v>2013</v>
      </c>
      <c r="I5" s="650">
        <f t="shared" si="0"/>
        <v>2013</v>
      </c>
      <c r="J5" s="650">
        <f t="shared" si="0"/>
        <v>2014</v>
      </c>
      <c r="K5" s="650">
        <f t="shared" si="0"/>
        <v>2014</v>
      </c>
      <c r="L5" s="650">
        <f t="shared" si="0"/>
        <v>2014</v>
      </c>
      <c r="M5" s="650">
        <f t="shared" si="0"/>
        <v>2015</v>
      </c>
      <c r="N5" s="650">
        <f t="shared" si="0"/>
        <v>2015</v>
      </c>
      <c r="O5" s="650">
        <f t="shared" si="0"/>
        <v>2015</v>
      </c>
      <c r="P5" s="650">
        <f t="shared" si="0"/>
        <v>2016</v>
      </c>
      <c r="Q5" s="650">
        <f t="shared" si="0"/>
        <v>2016</v>
      </c>
      <c r="R5" s="650">
        <f t="shared" si="0"/>
        <v>2016</v>
      </c>
      <c r="S5" s="650">
        <f t="shared" si="0"/>
        <v>2017</v>
      </c>
      <c r="T5" s="650">
        <f t="shared" si="0"/>
        <v>2017</v>
      </c>
      <c r="U5" s="650">
        <f t="shared" si="0"/>
        <v>2017</v>
      </c>
      <c r="V5" s="650">
        <f t="shared" si="0"/>
        <v>2018</v>
      </c>
      <c r="W5" s="650">
        <f t="shared" si="0"/>
        <v>2018</v>
      </c>
      <c r="X5" s="650">
        <f t="shared" si="0"/>
        <v>2018</v>
      </c>
      <c r="Y5" s="650">
        <f t="shared" si="0"/>
        <v>2019</v>
      </c>
      <c r="Z5" s="650">
        <f t="shared" si="0"/>
        <v>2019</v>
      </c>
      <c r="AA5" s="650">
        <f t="shared" si="0"/>
        <v>2019</v>
      </c>
      <c r="AB5" s="650">
        <f t="shared" si="0"/>
        <v>2020</v>
      </c>
      <c r="AC5" s="650">
        <f t="shared" si="0"/>
        <v>2020</v>
      </c>
      <c r="AD5" s="650">
        <f t="shared" si="0"/>
        <v>2020</v>
      </c>
      <c r="AE5" s="650">
        <f t="shared" si="0"/>
        <v>2021</v>
      </c>
      <c r="AF5" s="650">
        <f t="shared" si="0"/>
        <v>2021</v>
      </c>
      <c r="AG5" s="650">
        <f t="shared" si="0"/>
        <v>2021</v>
      </c>
    </row>
    <row r="6" spans="1:184">
      <c r="A6" s="3626" t="s">
        <v>824</v>
      </c>
      <c r="B6" s="3619"/>
    </row>
    <row r="7" spans="1:184">
      <c r="A7" s="3625" t="s">
        <v>823</v>
      </c>
      <c r="B7" s="3605" t="s">
        <v>802</v>
      </c>
      <c r="C7" s="3619"/>
      <c r="D7" s="3608"/>
      <c r="E7" s="3608"/>
      <c r="F7" s="3629">
        <f>D7+E7</f>
        <v>0</v>
      </c>
      <c r="G7" s="3608"/>
      <c r="H7" s="3608"/>
      <c r="I7" s="3629">
        <f>G7+H7</f>
        <v>0</v>
      </c>
      <c r="J7" s="3608"/>
      <c r="K7" s="3608"/>
      <c r="L7" s="3629">
        <f>J7+K7</f>
        <v>0</v>
      </c>
      <c r="M7" s="3608"/>
      <c r="N7" s="3608"/>
      <c r="O7" s="3629">
        <f>M7+N7</f>
        <v>0</v>
      </c>
      <c r="P7" s="3608"/>
      <c r="Q7" s="3608"/>
      <c r="R7" s="3629">
        <f>P7+Q7</f>
        <v>0</v>
      </c>
      <c r="S7" s="3608"/>
      <c r="T7" s="3608"/>
      <c r="U7" s="3629">
        <f>S7+T7</f>
        <v>0</v>
      </c>
      <c r="V7" s="3608"/>
      <c r="W7" s="3608"/>
      <c r="X7" s="3629">
        <f>V7+W7</f>
        <v>0</v>
      </c>
      <c r="Y7" s="3608"/>
      <c r="Z7" s="3608"/>
      <c r="AA7" s="3629">
        <f>Y7+Z7</f>
        <v>0</v>
      </c>
      <c r="AB7" s="3608"/>
      <c r="AC7" s="3608"/>
      <c r="AD7" s="3629">
        <f>AB7+AC7</f>
        <v>0</v>
      </c>
      <c r="AE7" s="3608"/>
      <c r="AF7" s="3608"/>
      <c r="AG7" s="3629">
        <f>AE7+AF7</f>
        <v>0</v>
      </c>
    </row>
    <row r="8" spans="1:184">
      <c r="A8" s="3625" t="s">
        <v>823</v>
      </c>
      <c r="B8" s="3605" t="s">
        <v>743</v>
      </c>
      <c r="C8" s="3619"/>
      <c r="D8" s="3608"/>
      <c r="E8" s="3608"/>
      <c r="F8" s="3629">
        <f>D8+E8</f>
        <v>0</v>
      </c>
      <c r="G8" s="3608"/>
      <c r="H8" s="3608"/>
      <c r="I8" s="3629">
        <f>G8+H8</f>
        <v>0</v>
      </c>
      <c r="J8" s="3608"/>
      <c r="K8" s="3608"/>
      <c r="L8" s="3629">
        <f>J8+K8</f>
        <v>0</v>
      </c>
      <c r="M8" s="3608"/>
      <c r="N8" s="3608"/>
      <c r="O8" s="3629">
        <f>M8+N8</f>
        <v>0</v>
      </c>
      <c r="P8" s="3608"/>
      <c r="Q8" s="3608"/>
      <c r="R8" s="3629">
        <f>P8+Q8</f>
        <v>0</v>
      </c>
      <c r="S8" s="3608"/>
      <c r="T8" s="3608"/>
      <c r="U8" s="3629">
        <f>S8+T8</f>
        <v>0</v>
      </c>
      <c r="V8" s="3608"/>
      <c r="W8" s="3608"/>
      <c r="X8" s="3629">
        <f>V8+W8</f>
        <v>0</v>
      </c>
      <c r="Y8" s="3608"/>
      <c r="Z8" s="3608"/>
      <c r="AA8" s="3629">
        <f>Y8+Z8</f>
        <v>0</v>
      </c>
      <c r="AB8" s="3608"/>
      <c r="AC8" s="3608"/>
      <c r="AD8" s="3629">
        <f>AB8+AC8</f>
        <v>0</v>
      </c>
      <c r="AE8" s="3608"/>
      <c r="AF8" s="3608"/>
      <c r="AG8" s="3629">
        <f>AE8+AF8</f>
        <v>0</v>
      </c>
    </row>
    <row r="9" spans="1:184">
      <c r="A9" s="3625" t="s">
        <v>823</v>
      </c>
      <c r="B9" s="3605" t="s">
        <v>737</v>
      </c>
      <c r="C9" s="3619"/>
      <c r="D9" s="3608"/>
      <c r="E9" s="3608"/>
      <c r="F9" s="3629">
        <f>D9+E9</f>
        <v>0</v>
      </c>
      <c r="G9" s="3608"/>
      <c r="H9" s="3608"/>
      <c r="I9" s="3629">
        <f>G9+H9</f>
        <v>0</v>
      </c>
      <c r="J9" s="3608"/>
      <c r="K9" s="3608"/>
      <c r="L9" s="3629">
        <f>J9+K9</f>
        <v>0</v>
      </c>
      <c r="M9" s="3608"/>
      <c r="N9" s="3608"/>
      <c r="O9" s="3629">
        <f>M9+N9</f>
        <v>0</v>
      </c>
      <c r="P9" s="3608"/>
      <c r="Q9" s="3608"/>
      <c r="R9" s="3629">
        <f>P9+Q9</f>
        <v>0</v>
      </c>
      <c r="S9" s="3608"/>
      <c r="T9" s="3608"/>
      <c r="U9" s="3629">
        <f>S9+T9</f>
        <v>0</v>
      </c>
      <c r="V9" s="3608"/>
      <c r="W9" s="3608"/>
      <c r="X9" s="3629">
        <f>V9+W9</f>
        <v>0</v>
      </c>
      <c r="Y9" s="3608"/>
      <c r="Z9" s="3608"/>
      <c r="AA9" s="3629">
        <f>Y9+Z9</f>
        <v>0</v>
      </c>
      <c r="AB9" s="3608"/>
      <c r="AC9" s="3608"/>
      <c r="AD9" s="3629">
        <f>AB9+AC9</f>
        <v>0</v>
      </c>
      <c r="AE9" s="3608"/>
      <c r="AF9" s="3608"/>
      <c r="AG9" s="3629">
        <f>AE9+AF9</f>
        <v>0</v>
      </c>
    </row>
    <row r="10" spans="1:184">
      <c r="A10" s="3625" t="s">
        <v>823</v>
      </c>
      <c r="B10" s="3605" t="s">
        <v>6</v>
      </c>
      <c r="C10" s="3619"/>
      <c r="D10" s="3608"/>
      <c r="E10" s="3608"/>
      <c r="F10" s="3629">
        <f>D10+E10</f>
        <v>0</v>
      </c>
      <c r="G10" s="3608"/>
      <c r="H10" s="3608"/>
      <c r="I10" s="3629">
        <f>G10+H10</f>
        <v>0</v>
      </c>
      <c r="J10" s="3608"/>
      <c r="K10" s="3608"/>
      <c r="L10" s="3629">
        <f>J10+K10</f>
        <v>0</v>
      </c>
      <c r="M10" s="3608"/>
      <c r="N10" s="3608"/>
      <c r="O10" s="3629">
        <f>M10+N10</f>
        <v>0</v>
      </c>
      <c r="P10" s="3608"/>
      <c r="Q10" s="3608"/>
      <c r="R10" s="3629">
        <f>P10+Q10</f>
        <v>0</v>
      </c>
      <c r="S10" s="3608"/>
      <c r="T10" s="3608"/>
      <c r="U10" s="3629">
        <f>S10+T10</f>
        <v>0</v>
      </c>
      <c r="V10" s="3608"/>
      <c r="W10" s="3608"/>
      <c r="X10" s="3629">
        <f>V10+W10</f>
        <v>0</v>
      </c>
      <c r="Y10" s="3608"/>
      <c r="Z10" s="3608"/>
      <c r="AA10" s="3629">
        <f>Y10+Z10</f>
        <v>0</v>
      </c>
      <c r="AB10" s="3608"/>
      <c r="AC10" s="3608"/>
      <c r="AD10" s="3629">
        <f>AB10+AC10</f>
        <v>0</v>
      </c>
      <c r="AE10" s="3608"/>
      <c r="AF10" s="3608"/>
      <c r="AG10" s="3629">
        <f>AE10+AF10</f>
        <v>0</v>
      </c>
    </row>
    <row r="11" spans="1:184">
      <c r="A11" s="3625" t="s">
        <v>823</v>
      </c>
      <c r="B11" s="3605" t="s">
        <v>799</v>
      </c>
      <c r="C11" s="3619"/>
      <c r="D11" s="3608"/>
      <c r="E11" s="3608"/>
      <c r="F11" s="3629">
        <f>D11+E11</f>
        <v>0</v>
      </c>
      <c r="G11" s="3608"/>
      <c r="H11" s="3608"/>
      <c r="I11" s="3629">
        <f>G11+H11</f>
        <v>0</v>
      </c>
      <c r="J11" s="3608"/>
      <c r="K11" s="3608"/>
      <c r="L11" s="3629">
        <f>J11+K11</f>
        <v>0</v>
      </c>
      <c r="M11" s="3608"/>
      <c r="N11" s="3608"/>
      <c r="O11" s="3629">
        <f>M11+N11</f>
        <v>0</v>
      </c>
      <c r="P11" s="3608"/>
      <c r="Q11" s="3608"/>
      <c r="R11" s="3629">
        <f>P11+Q11</f>
        <v>0</v>
      </c>
      <c r="S11" s="3608"/>
      <c r="T11" s="3608"/>
      <c r="U11" s="3629">
        <f>S11+T11</f>
        <v>0</v>
      </c>
      <c r="V11" s="3608"/>
      <c r="W11" s="3608"/>
      <c r="X11" s="3629">
        <f>V11+W11</f>
        <v>0</v>
      </c>
      <c r="Y11" s="3608"/>
      <c r="Z11" s="3608"/>
      <c r="AA11" s="3629">
        <f>Y11+Z11</f>
        <v>0</v>
      </c>
      <c r="AB11" s="3608"/>
      <c r="AC11" s="3608"/>
      <c r="AD11" s="3629">
        <f>AB11+AC11</f>
        <v>0</v>
      </c>
      <c r="AE11" s="3608"/>
      <c r="AF11" s="3608"/>
      <c r="AG11" s="3629">
        <f>AE11+AF11</f>
        <v>0</v>
      </c>
    </row>
    <row r="12" spans="1:184">
      <c r="A12" s="3625" t="s">
        <v>823</v>
      </c>
      <c r="B12" s="3605" t="s">
        <v>8</v>
      </c>
      <c r="C12" s="3619"/>
      <c r="D12" s="3628">
        <f t="shared" ref="D12:AG12" si="1">SUM(D7:D11)</f>
        <v>0</v>
      </c>
      <c r="E12" s="3628">
        <f t="shared" si="1"/>
        <v>0</v>
      </c>
      <c r="F12" s="3628">
        <f t="shared" si="1"/>
        <v>0</v>
      </c>
      <c r="G12" s="3628">
        <f t="shared" si="1"/>
        <v>0</v>
      </c>
      <c r="H12" s="3628">
        <f t="shared" si="1"/>
        <v>0</v>
      </c>
      <c r="I12" s="3628">
        <f t="shared" si="1"/>
        <v>0</v>
      </c>
      <c r="J12" s="3628">
        <f t="shared" si="1"/>
        <v>0</v>
      </c>
      <c r="K12" s="3628">
        <f t="shared" si="1"/>
        <v>0</v>
      </c>
      <c r="L12" s="3628">
        <f t="shared" si="1"/>
        <v>0</v>
      </c>
      <c r="M12" s="3628">
        <f t="shared" si="1"/>
        <v>0</v>
      </c>
      <c r="N12" s="3628">
        <f t="shared" si="1"/>
        <v>0</v>
      </c>
      <c r="O12" s="3628">
        <f t="shared" si="1"/>
        <v>0</v>
      </c>
      <c r="P12" s="3628">
        <f t="shared" si="1"/>
        <v>0</v>
      </c>
      <c r="Q12" s="3628">
        <f t="shared" si="1"/>
        <v>0</v>
      </c>
      <c r="R12" s="3628">
        <f t="shared" si="1"/>
        <v>0</v>
      </c>
      <c r="S12" s="3628">
        <f t="shared" si="1"/>
        <v>0</v>
      </c>
      <c r="T12" s="3628">
        <f t="shared" si="1"/>
        <v>0</v>
      </c>
      <c r="U12" s="3628">
        <f t="shared" si="1"/>
        <v>0</v>
      </c>
      <c r="V12" s="3628">
        <f t="shared" si="1"/>
        <v>0</v>
      </c>
      <c r="W12" s="3628">
        <f t="shared" si="1"/>
        <v>0</v>
      </c>
      <c r="X12" s="3628">
        <f t="shared" si="1"/>
        <v>0</v>
      </c>
      <c r="Y12" s="3628">
        <f t="shared" si="1"/>
        <v>0</v>
      </c>
      <c r="Z12" s="3628">
        <f t="shared" si="1"/>
        <v>0</v>
      </c>
      <c r="AA12" s="3628">
        <f t="shared" si="1"/>
        <v>0</v>
      </c>
      <c r="AB12" s="3628">
        <f t="shared" si="1"/>
        <v>0</v>
      </c>
      <c r="AC12" s="3628">
        <f t="shared" si="1"/>
        <v>0</v>
      </c>
      <c r="AD12" s="3628">
        <f t="shared" si="1"/>
        <v>0</v>
      </c>
      <c r="AE12" s="3628">
        <f t="shared" si="1"/>
        <v>0</v>
      </c>
      <c r="AF12" s="3628">
        <f t="shared" si="1"/>
        <v>0</v>
      </c>
      <c r="AG12" s="3628">
        <f t="shared" si="1"/>
        <v>0</v>
      </c>
    </row>
    <row r="13" spans="1:184">
      <c r="A13" s="3622"/>
      <c r="B13" s="3622"/>
      <c r="C13" s="3619"/>
      <c r="D13" s="3627"/>
      <c r="E13" s="3627"/>
      <c r="F13" s="3627"/>
      <c r="G13" s="3627"/>
      <c r="H13" s="3627"/>
      <c r="I13" s="3627"/>
      <c r="J13" s="3627"/>
      <c r="K13" s="3627"/>
      <c r="L13" s="3627"/>
      <c r="M13" s="3627"/>
      <c r="N13" s="3627"/>
      <c r="O13" s="3627"/>
      <c r="P13" s="3627"/>
      <c r="Q13" s="3627"/>
      <c r="R13" s="3627"/>
      <c r="S13" s="3627"/>
      <c r="T13" s="3627"/>
      <c r="U13" s="3627"/>
      <c r="V13" s="3627"/>
      <c r="W13" s="3627"/>
      <c r="X13" s="3627"/>
      <c r="Y13" s="3627"/>
      <c r="Z13" s="3627"/>
      <c r="AA13" s="3627"/>
      <c r="AB13" s="3627"/>
      <c r="AC13" s="3627"/>
      <c r="AD13" s="3627"/>
      <c r="AE13" s="3627"/>
      <c r="AF13" s="3627"/>
      <c r="AG13" s="3627"/>
    </row>
    <row r="14" spans="1:184">
      <c r="A14" s="3622"/>
      <c r="B14" s="3622"/>
      <c r="C14" s="3619"/>
      <c r="D14" s="3627"/>
      <c r="E14" s="3627"/>
      <c r="F14" s="3627"/>
      <c r="G14" s="3627"/>
      <c r="H14" s="3627"/>
      <c r="I14" s="3627"/>
      <c r="J14" s="3627"/>
      <c r="K14" s="3627"/>
      <c r="L14" s="3627"/>
      <c r="M14" s="3627"/>
      <c r="N14" s="3627"/>
      <c r="O14" s="3627"/>
      <c r="P14" s="3627"/>
      <c r="Q14" s="3627"/>
      <c r="R14" s="3627"/>
      <c r="S14" s="3627"/>
      <c r="T14" s="3627"/>
      <c r="U14" s="3627"/>
      <c r="V14" s="3627"/>
      <c r="W14" s="3627"/>
      <c r="X14" s="3627"/>
      <c r="Y14" s="3627"/>
      <c r="Z14" s="3627"/>
      <c r="AA14" s="3627"/>
      <c r="AB14" s="3627"/>
      <c r="AC14" s="3627"/>
      <c r="AD14" s="3627"/>
      <c r="AE14" s="3627"/>
      <c r="AF14" s="3627"/>
      <c r="AG14" s="3627"/>
    </row>
    <row r="15" spans="1:184">
      <c r="A15" s="34" t="s">
        <v>822</v>
      </c>
      <c r="B15" s="3605" t="s">
        <v>802</v>
      </c>
      <c r="C15" s="3619"/>
      <c r="D15" s="3608"/>
      <c r="E15" s="3608"/>
      <c r="F15" s="3629">
        <f>D15+E15</f>
        <v>0</v>
      </c>
      <c r="G15" s="3608"/>
      <c r="H15" s="3608"/>
      <c r="I15" s="3629">
        <f>G15+H15</f>
        <v>0</v>
      </c>
      <c r="J15" s="3608"/>
      <c r="K15" s="3608"/>
      <c r="L15" s="3629">
        <f>J15+K15</f>
        <v>0</v>
      </c>
      <c r="M15" s="3608"/>
      <c r="N15" s="3608"/>
      <c r="O15" s="3629">
        <f>M15+N15</f>
        <v>0</v>
      </c>
      <c r="P15" s="3608"/>
      <c r="Q15" s="3608"/>
      <c r="R15" s="3629">
        <f>P15+Q15</f>
        <v>0</v>
      </c>
      <c r="S15" s="3608"/>
      <c r="T15" s="3608"/>
      <c r="U15" s="3629">
        <f>S15+T15</f>
        <v>0</v>
      </c>
      <c r="V15" s="3608"/>
      <c r="W15" s="3608"/>
      <c r="X15" s="3629">
        <f>V15+W15</f>
        <v>0</v>
      </c>
      <c r="Y15" s="3608"/>
      <c r="Z15" s="3608"/>
      <c r="AA15" s="3629">
        <f>Y15+Z15</f>
        <v>0</v>
      </c>
      <c r="AB15" s="3608"/>
      <c r="AC15" s="3608"/>
      <c r="AD15" s="3629">
        <f>AB15+AC15</f>
        <v>0</v>
      </c>
      <c r="AE15" s="3608"/>
      <c r="AF15" s="3608"/>
      <c r="AG15" s="3629">
        <f>AE15+AF15</f>
        <v>0</v>
      </c>
    </row>
    <row r="16" spans="1:184">
      <c r="A16" s="34" t="s">
        <v>822</v>
      </c>
      <c r="B16" s="3605" t="s">
        <v>743</v>
      </c>
      <c r="C16" s="3619"/>
      <c r="D16" s="3608"/>
      <c r="E16" s="3608"/>
      <c r="F16" s="3629">
        <f>D16+E16</f>
        <v>0</v>
      </c>
      <c r="G16" s="3608"/>
      <c r="H16" s="3608"/>
      <c r="I16" s="3629">
        <f>G16+H16</f>
        <v>0</v>
      </c>
      <c r="J16" s="3608"/>
      <c r="K16" s="3608"/>
      <c r="L16" s="3629">
        <f>J16+K16</f>
        <v>0</v>
      </c>
      <c r="M16" s="3608"/>
      <c r="N16" s="3608"/>
      <c r="O16" s="3629">
        <f>M16+N16</f>
        <v>0</v>
      </c>
      <c r="P16" s="3608"/>
      <c r="Q16" s="3608"/>
      <c r="R16" s="3629">
        <f>P16+Q16</f>
        <v>0</v>
      </c>
      <c r="S16" s="3608"/>
      <c r="T16" s="3608"/>
      <c r="U16" s="3629">
        <f>S16+T16</f>
        <v>0</v>
      </c>
      <c r="V16" s="3608"/>
      <c r="W16" s="3608"/>
      <c r="X16" s="3629">
        <f>V16+W16</f>
        <v>0</v>
      </c>
      <c r="Y16" s="3608"/>
      <c r="Z16" s="3608"/>
      <c r="AA16" s="3629">
        <f>Y16+Z16</f>
        <v>0</v>
      </c>
      <c r="AB16" s="3608"/>
      <c r="AC16" s="3608"/>
      <c r="AD16" s="3629">
        <f>AB16+AC16</f>
        <v>0</v>
      </c>
      <c r="AE16" s="3608"/>
      <c r="AF16" s="3608"/>
      <c r="AG16" s="3629">
        <f>AE16+AF16</f>
        <v>0</v>
      </c>
    </row>
    <row r="17" spans="1:33">
      <c r="A17" s="34" t="s">
        <v>822</v>
      </c>
      <c r="B17" s="3605" t="s">
        <v>737</v>
      </c>
      <c r="C17" s="3619"/>
      <c r="D17" s="3608"/>
      <c r="E17" s="3608"/>
      <c r="F17" s="3629">
        <f>D17+E17</f>
        <v>0</v>
      </c>
      <c r="G17" s="3608"/>
      <c r="H17" s="3608"/>
      <c r="I17" s="3629">
        <f>G17+H17</f>
        <v>0</v>
      </c>
      <c r="J17" s="3608"/>
      <c r="K17" s="3608"/>
      <c r="L17" s="3629">
        <f>J17+K17</f>
        <v>0</v>
      </c>
      <c r="M17" s="3608"/>
      <c r="N17" s="3608"/>
      <c r="O17" s="3629">
        <f>M17+N17</f>
        <v>0</v>
      </c>
      <c r="P17" s="3608"/>
      <c r="Q17" s="3608"/>
      <c r="R17" s="3629">
        <f>P17+Q17</f>
        <v>0</v>
      </c>
      <c r="S17" s="3608"/>
      <c r="T17" s="3608"/>
      <c r="U17" s="3629">
        <f>S17+T17</f>
        <v>0</v>
      </c>
      <c r="V17" s="3608"/>
      <c r="W17" s="3608"/>
      <c r="X17" s="3629">
        <f>V17+W17</f>
        <v>0</v>
      </c>
      <c r="Y17" s="3608"/>
      <c r="Z17" s="3608"/>
      <c r="AA17" s="3629">
        <f>Y17+Z17</f>
        <v>0</v>
      </c>
      <c r="AB17" s="3608"/>
      <c r="AC17" s="3608"/>
      <c r="AD17" s="3629">
        <f>AB17+AC17</f>
        <v>0</v>
      </c>
      <c r="AE17" s="3608"/>
      <c r="AF17" s="3608"/>
      <c r="AG17" s="3629">
        <f>AE17+AF17</f>
        <v>0</v>
      </c>
    </row>
    <row r="18" spans="1:33">
      <c r="A18" s="34" t="s">
        <v>822</v>
      </c>
      <c r="B18" s="3605" t="s">
        <v>6</v>
      </c>
      <c r="C18" s="3619"/>
      <c r="D18" s="3608"/>
      <c r="E18" s="3608"/>
      <c r="F18" s="3629">
        <f>D18+E18</f>
        <v>0</v>
      </c>
      <c r="G18" s="3608"/>
      <c r="H18" s="3608"/>
      <c r="I18" s="3629">
        <f>G18+H18</f>
        <v>0</v>
      </c>
      <c r="J18" s="3608"/>
      <c r="K18" s="3608"/>
      <c r="L18" s="3629">
        <f>J18+K18</f>
        <v>0</v>
      </c>
      <c r="M18" s="3608"/>
      <c r="N18" s="3608"/>
      <c r="O18" s="3629">
        <f>M18+N18</f>
        <v>0</v>
      </c>
      <c r="P18" s="3608"/>
      <c r="Q18" s="3608"/>
      <c r="R18" s="3629">
        <f>P18+Q18</f>
        <v>0</v>
      </c>
      <c r="S18" s="3608"/>
      <c r="T18" s="3608"/>
      <c r="U18" s="3629">
        <f>S18+T18</f>
        <v>0</v>
      </c>
      <c r="V18" s="3608"/>
      <c r="W18" s="3608"/>
      <c r="X18" s="3629">
        <f>V18+W18</f>
        <v>0</v>
      </c>
      <c r="Y18" s="3608"/>
      <c r="Z18" s="3608"/>
      <c r="AA18" s="3629">
        <f>Y18+Z18</f>
        <v>0</v>
      </c>
      <c r="AB18" s="3608"/>
      <c r="AC18" s="3608"/>
      <c r="AD18" s="3629">
        <f>AB18+AC18</f>
        <v>0</v>
      </c>
      <c r="AE18" s="3608"/>
      <c r="AF18" s="3608"/>
      <c r="AG18" s="3629">
        <f>AE18+AF18</f>
        <v>0</v>
      </c>
    </row>
    <row r="19" spans="1:33">
      <c r="A19" s="34" t="s">
        <v>822</v>
      </c>
      <c r="B19" s="3605" t="s">
        <v>799</v>
      </c>
      <c r="C19" s="3619"/>
      <c r="D19" s="3608"/>
      <c r="E19" s="3608"/>
      <c r="F19" s="3629">
        <f>D19+E19</f>
        <v>0</v>
      </c>
      <c r="G19" s="3608"/>
      <c r="H19" s="3608"/>
      <c r="I19" s="3629">
        <f>G19+H19</f>
        <v>0</v>
      </c>
      <c r="J19" s="3608"/>
      <c r="K19" s="3608"/>
      <c r="L19" s="3629">
        <f>J19+K19</f>
        <v>0</v>
      </c>
      <c r="M19" s="3608"/>
      <c r="N19" s="3608"/>
      <c r="O19" s="3629">
        <f>M19+N19</f>
        <v>0</v>
      </c>
      <c r="P19" s="3608"/>
      <c r="Q19" s="3608"/>
      <c r="R19" s="3629">
        <f>P19+Q19</f>
        <v>0</v>
      </c>
      <c r="S19" s="3608"/>
      <c r="T19" s="3608"/>
      <c r="U19" s="3629">
        <f>S19+T19</f>
        <v>0</v>
      </c>
      <c r="V19" s="3608"/>
      <c r="W19" s="3608"/>
      <c r="X19" s="3629">
        <f>V19+W19</f>
        <v>0</v>
      </c>
      <c r="Y19" s="3608"/>
      <c r="Z19" s="3608"/>
      <c r="AA19" s="3629">
        <f>Y19+Z19</f>
        <v>0</v>
      </c>
      <c r="AB19" s="3608"/>
      <c r="AC19" s="3608"/>
      <c r="AD19" s="3629">
        <f>AB19+AC19</f>
        <v>0</v>
      </c>
      <c r="AE19" s="3608"/>
      <c r="AF19" s="3608"/>
      <c r="AG19" s="3629">
        <f>AE19+AF19</f>
        <v>0</v>
      </c>
    </row>
    <row r="20" spans="1:33">
      <c r="A20" s="34" t="s">
        <v>822</v>
      </c>
      <c r="B20" s="3605" t="s">
        <v>8</v>
      </c>
      <c r="C20" s="3619"/>
      <c r="D20" s="3628">
        <f t="shared" ref="D20:AG20" si="2">SUM(D15:D19)</f>
        <v>0</v>
      </c>
      <c r="E20" s="3628">
        <f t="shared" si="2"/>
        <v>0</v>
      </c>
      <c r="F20" s="3628">
        <f t="shared" si="2"/>
        <v>0</v>
      </c>
      <c r="G20" s="3628">
        <f t="shared" si="2"/>
        <v>0</v>
      </c>
      <c r="H20" s="3628">
        <f t="shared" si="2"/>
        <v>0</v>
      </c>
      <c r="I20" s="3628">
        <f t="shared" si="2"/>
        <v>0</v>
      </c>
      <c r="J20" s="3628">
        <f t="shared" si="2"/>
        <v>0</v>
      </c>
      <c r="K20" s="3628">
        <f t="shared" si="2"/>
        <v>0</v>
      </c>
      <c r="L20" s="3628">
        <f t="shared" si="2"/>
        <v>0</v>
      </c>
      <c r="M20" s="3628">
        <f t="shared" si="2"/>
        <v>0</v>
      </c>
      <c r="N20" s="3628">
        <f t="shared" si="2"/>
        <v>0</v>
      </c>
      <c r="O20" s="3628">
        <f t="shared" si="2"/>
        <v>0</v>
      </c>
      <c r="P20" s="3628">
        <f t="shared" si="2"/>
        <v>0</v>
      </c>
      <c r="Q20" s="3628">
        <f t="shared" si="2"/>
        <v>0</v>
      </c>
      <c r="R20" s="3628">
        <f t="shared" si="2"/>
        <v>0</v>
      </c>
      <c r="S20" s="3628">
        <f t="shared" si="2"/>
        <v>0</v>
      </c>
      <c r="T20" s="3628">
        <f t="shared" si="2"/>
        <v>0</v>
      </c>
      <c r="U20" s="3628">
        <f t="shared" si="2"/>
        <v>0</v>
      </c>
      <c r="V20" s="3628">
        <f t="shared" si="2"/>
        <v>0</v>
      </c>
      <c r="W20" s="3628">
        <f t="shared" si="2"/>
        <v>0</v>
      </c>
      <c r="X20" s="3628">
        <f t="shared" si="2"/>
        <v>0</v>
      </c>
      <c r="Y20" s="3628">
        <f t="shared" si="2"/>
        <v>0</v>
      </c>
      <c r="Z20" s="3628">
        <f t="shared" si="2"/>
        <v>0</v>
      </c>
      <c r="AA20" s="3628">
        <f t="shared" si="2"/>
        <v>0</v>
      </c>
      <c r="AB20" s="3628">
        <f t="shared" si="2"/>
        <v>0</v>
      </c>
      <c r="AC20" s="3628">
        <f t="shared" si="2"/>
        <v>0</v>
      </c>
      <c r="AD20" s="3628">
        <f t="shared" si="2"/>
        <v>0</v>
      </c>
      <c r="AE20" s="3628">
        <f t="shared" si="2"/>
        <v>0</v>
      </c>
      <c r="AF20" s="3628">
        <f t="shared" si="2"/>
        <v>0</v>
      </c>
      <c r="AG20" s="3628">
        <f t="shared" si="2"/>
        <v>0</v>
      </c>
    </row>
    <row r="21" spans="1:33">
      <c r="A21" s="3619"/>
      <c r="B21" s="3619"/>
      <c r="C21" s="3619"/>
      <c r="D21" s="3627"/>
      <c r="E21" s="3627"/>
      <c r="F21" s="3627"/>
      <c r="G21" s="3627"/>
      <c r="H21" s="3627"/>
      <c r="I21" s="3627"/>
      <c r="J21" s="3627"/>
      <c r="K21" s="3627"/>
      <c r="L21" s="3627"/>
      <c r="M21" s="3627"/>
      <c r="N21" s="3627"/>
      <c r="O21" s="3627"/>
      <c r="P21" s="3627"/>
      <c r="Q21" s="3627"/>
      <c r="R21" s="3627"/>
      <c r="S21" s="3627"/>
      <c r="T21" s="3627"/>
      <c r="U21" s="3627"/>
      <c r="V21" s="3627"/>
      <c r="W21" s="3627"/>
      <c r="X21" s="3627"/>
      <c r="Y21" s="3627"/>
      <c r="Z21" s="3627"/>
      <c r="AA21" s="3627"/>
      <c r="AB21" s="3627"/>
      <c r="AC21" s="3627"/>
      <c r="AD21" s="3627"/>
      <c r="AE21" s="3627"/>
      <c r="AF21" s="3627"/>
      <c r="AG21" s="3627"/>
    </row>
    <row r="22" spans="1:33">
      <c r="A22" s="3620"/>
      <c r="B22" s="3620"/>
      <c r="C22" s="3619"/>
      <c r="D22" s="3627"/>
      <c r="E22" s="3627"/>
      <c r="F22" s="3627"/>
      <c r="G22" s="3627"/>
      <c r="H22" s="3627"/>
      <c r="I22" s="3627"/>
      <c r="J22" s="3627"/>
      <c r="K22" s="3627"/>
      <c r="L22" s="3627"/>
      <c r="M22" s="3627"/>
      <c r="N22" s="3627"/>
      <c r="O22" s="3627"/>
      <c r="P22" s="3627"/>
      <c r="Q22" s="3627"/>
      <c r="R22" s="3627"/>
      <c r="S22" s="3627"/>
      <c r="T22" s="3627"/>
      <c r="U22" s="3627"/>
      <c r="V22" s="3627"/>
      <c r="W22" s="3627"/>
      <c r="X22" s="3627"/>
      <c r="Y22" s="3627"/>
      <c r="Z22" s="3627"/>
      <c r="AA22" s="3627"/>
      <c r="AB22" s="3627"/>
      <c r="AC22" s="3627"/>
      <c r="AD22" s="3627"/>
      <c r="AE22" s="3627"/>
      <c r="AF22" s="3627"/>
      <c r="AG22" s="3627"/>
    </row>
    <row r="23" spans="1:33">
      <c r="A23" s="649" t="s">
        <v>820</v>
      </c>
      <c r="B23" s="3620"/>
      <c r="C23" s="3619"/>
      <c r="D23" s="3627"/>
      <c r="E23" s="3627"/>
      <c r="F23" s="3627"/>
      <c r="G23" s="3627"/>
      <c r="H23" s="3627"/>
      <c r="I23" s="3627"/>
      <c r="J23" s="3627"/>
      <c r="K23" s="3627"/>
      <c r="L23" s="3627"/>
      <c r="M23" s="3627"/>
      <c r="N23" s="3627"/>
      <c r="O23" s="3627"/>
      <c r="P23" s="3627"/>
      <c r="Q23" s="3627"/>
      <c r="R23" s="3627"/>
      <c r="S23" s="3627"/>
      <c r="T23" s="3627"/>
      <c r="U23" s="3627"/>
      <c r="V23" s="3627"/>
      <c r="W23" s="3627"/>
      <c r="X23" s="3627"/>
      <c r="Y23" s="3627"/>
      <c r="Z23" s="3627"/>
      <c r="AA23" s="3627"/>
      <c r="AB23" s="3627"/>
      <c r="AC23" s="3627"/>
      <c r="AD23" s="3627"/>
      <c r="AE23" s="3627"/>
      <c r="AF23" s="3627"/>
      <c r="AG23" s="3627"/>
    </row>
    <row r="24" spans="1:33">
      <c r="A24" s="647" t="s">
        <v>819</v>
      </c>
      <c r="B24" s="3619"/>
      <c r="C24" s="3619"/>
      <c r="D24" s="3627"/>
      <c r="E24" s="3627"/>
      <c r="F24" s="3627"/>
      <c r="G24" s="3627"/>
      <c r="H24" s="3627"/>
      <c r="I24" s="3627"/>
      <c r="J24" s="3627"/>
      <c r="K24" s="3627"/>
      <c r="L24" s="3627"/>
      <c r="M24" s="3627"/>
      <c r="N24" s="3627"/>
      <c r="O24" s="3627"/>
      <c r="P24" s="3627"/>
      <c r="Q24" s="3627"/>
      <c r="R24" s="3627"/>
      <c r="S24" s="3627"/>
      <c r="T24" s="3627"/>
      <c r="U24" s="3627"/>
      <c r="V24" s="3627"/>
      <c r="W24" s="3627"/>
      <c r="X24" s="3627"/>
      <c r="Y24" s="3627"/>
      <c r="Z24" s="3627"/>
      <c r="AA24" s="3627"/>
      <c r="AB24" s="3627"/>
      <c r="AC24" s="3627"/>
      <c r="AD24" s="3627"/>
      <c r="AE24" s="3627"/>
      <c r="AF24" s="3627"/>
      <c r="AG24" s="3627"/>
    </row>
    <row r="25" spans="1:33">
      <c r="A25" s="34" t="s">
        <v>818</v>
      </c>
      <c r="B25" s="3605" t="s">
        <v>802</v>
      </c>
      <c r="C25" s="3619"/>
      <c r="D25" s="3608"/>
      <c r="E25" s="3608"/>
      <c r="F25" s="3629">
        <f>D25+E25</f>
        <v>0</v>
      </c>
      <c r="G25" s="3608"/>
      <c r="H25" s="3608"/>
      <c r="I25" s="3629">
        <f>G25+H25</f>
        <v>0</v>
      </c>
      <c r="J25" s="3608"/>
      <c r="K25" s="3608"/>
      <c r="L25" s="3629">
        <f>J25+K25</f>
        <v>0</v>
      </c>
      <c r="M25" s="3608"/>
      <c r="N25" s="3608"/>
      <c r="O25" s="3629">
        <f>M25+N25</f>
        <v>0</v>
      </c>
      <c r="P25" s="3608"/>
      <c r="Q25" s="3608"/>
      <c r="R25" s="3629">
        <f>P25+Q25</f>
        <v>0</v>
      </c>
      <c r="S25" s="3608"/>
      <c r="T25" s="3608"/>
      <c r="U25" s="3629">
        <f>S25+T25</f>
        <v>0</v>
      </c>
      <c r="V25" s="3608"/>
      <c r="W25" s="3608"/>
      <c r="X25" s="3629">
        <f>V25+W25</f>
        <v>0</v>
      </c>
      <c r="Y25" s="3608"/>
      <c r="Z25" s="3608"/>
      <c r="AA25" s="3629">
        <f>Y25+Z25</f>
        <v>0</v>
      </c>
      <c r="AB25" s="3608"/>
      <c r="AC25" s="3608"/>
      <c r="AD25" s="3629">
        <f>AB25+AC25</f>
        <v>0</v>
      </c>
      <c r="AE25" s="3608"/>
      <c r="AF25" s="3608"/>
      <c r="AG25" s="3629">
        <f>AE25+AF25</f>
        <v>0</v>
      </c>
    </row>
    <row r="26" spans="1:33">
      <c r="A26" s="34" t="s">
        <v>818</v>
      </c>
      <c r="B26" s="3605" t="s">
        <v>743</v>
      </c>
      <c r="C26" s="3619"/>
      <c r="D26" s="3608"/>
      <c r="E26" s="3608"/>
      <c r="F26" s="3629">
        <f>D26+E26</f>
        <v>0</v>
      </c>
      <c r="G26" s="3608"/>
      <c r="H26" s="3608"/>
      <c r="I26" s="3629">
        <f>G26+H26</f>
        <v>0</v>
      </c>
      <c r="J26" s="3608"/>
      <c r="K26" s="3608"/>
      <c r="L26" s="3629">
        <f>J26+K26</f>
        <v>0</v>
      </c>
      <c r="M26" s="3608"/>
      <c r="N26" s="3608"/>
      <c r="O26" s="3629">
        <f>M26+N26</f>
        <v>0</v>
      </c>
      <c r="P26" s="3608"/>
      <c r="Q26" s="3608"/>
      <c r="R26" s="3629">
        <f>P26+Q26</f>
        <v>0</v>
      </c>
      <c r="S26" s="3608"/>
      <c r="T26" s="3608"/>
      <c r="U26" s="3629">
        <f>S26+T26</f>
        <v>0</v>
      </c>
      <c r="V26" s="3608"/>
      <c r="W26" s="3608"/>
      <c r="X26" s="3629">
        <f>V26+W26</f>
        <v>0</v>
      </c>
      <c r="Y26" s="3608"/>
      <c r="Z26" s="3608"/>
      <c r="AA26" s="3629">
        <f>Y26+Z26</f>
        <v>0</v>
      </c>
      <c r="AB26" s="3608"/>
      <c r="AC26" s="3608"/>
      <c r="AD26" s="3629">
        <f>AB26+AC26</f>
        <v>0</v>
      </c>
      <c r="AE26" s="3608"/>
      <c r="AF26" s="3608"/>
      <c r="AG26" s="3629">
        <f>AE26+AF26</f>
        <v>0</v>
      </c>
    </row>
    <row r="27" spans="1:33">
      <c r="A27" s="34" t="s">
        <v>818</v>
      </c>
      <c r="B27" s="3605" t="s">
        <v>737</v>
      </c>
      <c r="C27" s="3619"/>
      <c r="D27" s="3608"/>
      <c r="E27" s="3608"/>
      <c r="F27" s="3629">
        <f>D27+E27</f>
        <v>0</v>
      </c>
      <c r="G27" s="3608"/>
      <c r="H27" s="3608"/>
      <c r="I27" s="3629">
        <f>G27+H27</f>
        <v>0</v>
      </c>
      <c r="J27" s="3608"/>
      <c r="K27" s="3608"/>
      <c r="L27" s="3629">
        <f>J27+K27</f>
        <v>0</v>
      </c>
      <c r="M27" s="3608"/>
      <c r="N27" s="3608"/>
      <c r="O27" s="3629">
        <f>M27+N27</f>
        <v>0</v>
      </c>
      <c r="P27" s="3608"/>
      <c r="Q27" s="3608"/>
      <c r="R27" s="3629">
        <f>P27+Q27</f>
        <v>0</v>
      </c>
      <c r="S27" s="3608"/>
      <c r="T27" s="3608"/>
      <c r="U27" s="3629">
        <f>S27+T27</f>
        <v>0</v>
      </c>
      <c r="V27" s="3608"/>
      <c r="W27" s="3608"/>
      <c r="X27" s="3629">
        <f>V27+W27</f>
        <v>0</v>
      </c>
      <c r="Y27" s="3608"/>
      <c r="Z27" s="3608"/>
      <c r="AA27" s="3629">
        <f>Y27+Z27</f>
        <v>0</v>
      </c>
      <c r="AB27" s="3608"/>
      <c r="AC27" s="3608"/>
      <c r="AD27" s="3629">
        <f>AB27+AC27</f>
        <v>0</v>
      </c>
      <c r="AE27" s="3608"/>
      <c r="AF27" s="3608"/>
      <c r="AG27" s="3629">
        <f>AE27+AF27</f>
        <v>0</v>
      </c>
    </row>
    <row r="28" spans="1:33">
      <c r="A28" s="34" t="s">
        <v>818</v>
      </c>
      <c r="B28" s="3605" t="s">
        <v>6</v>
      </c>
      <c r="C28" s="3619"/>
      <c r="D28" s="3608"/>
      <c r="E28" s="3608"/>
      <c r="F28" s="3629">
        <f>D28+E28</f>
        <v>0</v>
      </c>
      <c r="G28" s="3608"/>
      <c r="H28" s="3608"/>
      <c r="I28" s="3629">
        <f>G28+H28</f>
        <v>0</v>
      </c>
      <c r="J28" s="3608"/>
      <c r="K28" s="3608"/>
      <c r="L28" s="3629">
        <f>J28+K28</f>
        <v>0</v>
      </c>
      <c r="M28" s="3608"/>
      <c r="N28" s="3608"/>
      <c r="O28" s="3629">
        <f>M28+N28</f>
        <v>0</v>
      </c>
      <c r="P28" s="3608"/>
      <c r="Q28" s="3608"/>
      <c r="R28" s="3629">
        <f>P28+Q28</f>
        <v>0</v>
      </c>
      <c r="S28" s="3608"/>
      <c r="T28" s="3608"/>
      <c r="U28" s="3629">
        <f>S28+T28</f>
        <v>0</v>
      </c>
      <c r="V28" s="3608"/>
      <c r="W28" s="3608"/>
      <c r="X28" s="3629">
        <f>V28+W28</f>
        <v>0</v>
      </c>
      <c r="Y28" s="3608"/>
      <c r="Z28" s="3608"/>
      <c r="AA28" s="3629">
        <f>Y28+Z28</f>
        <v>0</v>
      </c>
      <c r="AB28" s="3608"/>
      <c r="AC28" s="3608"/>
      <c r="AD28" s="3629">
        <f>AB28+AC28</f>
        <v>0</v>
      </c>
      <c r="AE28" s="3608"/>
      <c r="AF28" s="3608"/>
      <c r="AG28" s="3629">
        <f>AE28+AF28</f>
        <v>0</v>
      </c>
    </row>
    <row r="29" spans="1:33">
      <c r="A29" s="34" t="s">
        <v>818</v>
      </c>
      <c r="B29" s="3605" t="s">
        <v>799</v>
      </c>
      <c r="C29" s="3619"/>
      <c r="D29" s="3608"/>
      <c r="E29" s="3608"/>
      <c r="F29" s="3629">
        <f>D29+E29</f>
        <v>0</v>
      </c>
      <c r="G29" s="3608"/>
      <c r="H29" s="3608"/>
      <c r="I29" s="3629">
        <f>G29+H29</f>
        <v>0</v>
      </c>
      <c r="J29" s="3608"/>
      <c r="K29" s="3608"/>
      <c r="L29" s="3629">
        <f>J29+K29</f>
        <v>0</v>
      </c>
      <c r="M29" s="3608"/>
      <c r="N29" s="3608"/>
      <c r="O29" s="3629">
        <f>M29+N29</f>
        <v>0</v>
      </c>
      <c r="P29" s="3608"/>
      <c r="Q29" s="3608"/>
      <c r="R29" s="3629">
        <f>P29+Q29</f>
        <v>0</v>
      </c>
      <c r="S29" s="3608"/>
      <c r="T29" s="3608"/>
      <c r="U29" s="3629">
        <f>S29+T29</f>
        <v>0</v>
      </c>
      <c r="V29" s="3608"/>
      <c r="W29" s="3608"/>
      <c r="X29" s="3629">
        <f>V29+W29</f>
        <v>0</v>
      </c>
      <c r="Y29" s="3608"/>
      <c r="Z29" s="3608"/>
      <c r="AA29" s="3629">
        <f>Y29+Z29</f>
        <v>0</v>
      </c>
      <c r="AB29" s="3608"/>
      <c r="AC29" s="3608"/>
      <c r="AD29" s="3629">
        <f>AB29+AC29</f>
        <v>0</v>
      </c>
      <c r="AE29" s="3608"/>
      <c r="AF29" s="3608"/>
      <c r="AG29" s="3629">
        <f>AE29+AF29</f>
        <v>0</v>
      </c>
    </row>
    <row r="30" spans="1:33">
      <c r="A30" s="34" t="s">
        <v>818</v>
      </c>
      <c r="B30" s="3605" t="s">
        <v>8</v>
      </c>
      <c r="C30" s="3619"/>
      <c r="D30" s="3628">
        <f t="shared" ref="D30:AG30" si="3">SUM(D25:D29)</f>
        <v>0</v>
      </c>
      <c r="E30" s="3628">
        <f t="shared" si="3"/>
        <v>0</v>
      </c>
      <c r="F30" s="3628">
        <f t="shared" si="3"/>
        <v>0</v>
      </c>
      <c r="G30" s="3628">
        <f t="shared" si="3"/>
        <v>0</v>
      </c>
      <c r="H30" s="3628">
        <f t="shared" si="3"/>
        <v>0</v>
      </c>
      <c r="I30" s="3628">
        <f t="shared" si="3"/>
        <v>0</v>
      </c>
      <c r="J30" s="3628">
        <f t="shared" si="3"/>
        <v>0</v>
      </c>
      <c r="K30" s="3628">
        <f t="shared" si="3"/>
        <v>0</v>
      </c>
      <c r="L30" s="3628">
        <f t="shared" si="3"/>
        <v>0</v>
      </c>
      <c r="M30" s="3628">
        <f t="shared" si="3"/>
        <v>0</v>
      </c>
      <c r="N30" s="3628">
        <f t="shared" si="3"/>
        <v>0</v>
      </c>
      <c r="O30" s="3628">
        <f t="shared" si="3"/>
        <v>0</v>
      </c>
      <c r="P30" s="3628">
        <f t="shared" si="3"/>
        <v>0</v>
      </c>
      <c r="Q30" s="3628">
        <f t="shared" si="3"/>
        <v>0</v>
      </c>
      <c r="R30" s="3628">
        <f t="shared" si="3"/>
        <v>0</v>
      </c>
      <c r="S30" s="3628">
        <f t="shared" si="3"/>
        <v>0</v>
      </c>
      <c r="T30" s="3628">
        <f t="shared" si="3"/>
        <v>0</v>
      </c>
      <c r="U30" s="3628">
        <f t="shared" si="3"/>
        <v>0</v>
      </c>
      <c r="V30" s="3628">
        <f t="shared" si="3"/>
        <v>0</v>
      </c>
      <c r="W30" s="3628">
        <f t="shared" si="3"/>
        <v>0</v>
      </c>
      <c r="X30" s="3628">
        <f t="shared" si="3"/>
        <v>0</v>
      </c>
      <c r="Y30" s="3628">
        <f t="shared" si="3"/>
        <v>0</v>
      </c>
      <c r="Z30" s="3628">
        <f t="shared" si="3"/>
        <v>0</v>
      </c>
      <c r="AA30" s="3628">
        <f t="shared" si="3"/>
        <v>0</v>
      </c>
      <c r="AB30" s="3628">
        <f t="shared" si="3"/>
        <v>0</v>
      </c>
      <c r="AC30" s="3628">
        <f t="shared" si="3"/>
        <v>0</v>
      </c>
      <c r="AD30" s="3628">
        <f t="shared" si="3"/>
        <v>0</v>
      </c>
      <c r="AE30" s="3628">
        <f t="shared" si="3"/>
        <v>0</v>
      </c>
      <c r="AF30" s="3628">
        <f t="shared" si="3"/>
        <v>0</v>
      </c>
      <c r="AG30" s="3628">
        <f t="shared" si="3"/>
        <v>0</v>
      </c>
    </row>
    <row r="31" spans="1:33">
      <c r="A31" s="3622"/>
      <c r="B31" s="3622"/>
      <c r="C31" s="3619"/>
      <c r="D31" s="3627"/>
      <c r="E31" s="3627"/>
      <c r="F31" s="3627"/>
      <c r="G31" s="3627"/>
      <c r="H31" s="3627"/>
      <c r="I31" s="3627"/>
      <c r="J31" s="3627"/>
      <c r="K31" s="3627"/>
      <c r="L31" s="3627"/>
      <c r="M31" s="3627"/>
      <c r="N31" s="3627"/>
      <c r="O31" s="3627"/>
      <c r="P31" s="3627"/>
      <c r="Q31" s="3627"/>
      <c r="R31" s="3627"/>
      <c r="S31" s="3627"/>
      <c r="T31" s="3627"/>
      <c r="U31" s="3627"/>
      <c r="V31" s="3627"/>
      <c r="W31" s="3627"/>
      <c r="X31" s="3627"/>
      <c r="Y31" s="3627"/>
      <c r="Z31" s="3627"/>
      <c r="AA31" s="3627"/>
      <c r="AB31" s="3627"/>
      <c r="AC31" s="3627"/>
      <c r="AD31" s="3627"/>
      <c r="AE31" s="3627"/>
      <c r="AF31" s="3627"/>
      <c r="AG31" s="3627"/>
    </row>
    <row r="32" spans="1:33">
      <c r="A32" s="3619"/>
      <c r="B32" s="3619"/>
      <c r="C32" s="3619"/>
      <c r="D32" s="3627"/>
      <c r="E32" s="3627"/>
      <c r="F32" s="3627"/>
      <c r="G32" s="3627"/>
      <c r="H32" s="3627"/>
      <c r="I32" s="3627"/>
      <c r="J32" s="3627"/>
      <c r="K32" s="3627"/>
      <c r="L32" s="3627"/>
      <c r="M32" s="3627"/>
      <c r="N32" s="3627"/>
      <c r="O32" s="3627"/>
      <c r="P32" s="3627"/>
      <c r="Q32" s="3627"/>
      <c r="R32" s="3627"/>
      <c r="S32" s="3627"/>
      <c r="T32" s="3627"/>
      <c r="U32" s="3627"/>
      <c r="V32" s="3627"/>
      <c r="W32" s="3627"/>
      <c r="X32" s="3627"/>
      <c r="Y32" s="3627"/>
      <c r="Z32" s="3627"/>
      <c r="AA32" s="3627"/>
      <c r="AB32" s="3627"/>
      <c r="AC32" s="3627"/>
      <c r="AD32" s="3627"/>
      <c r="AE32" s="3627"/>
      <c r="AF32" s="3627"/>
      <c r="AG32" s="3627"/>
    </row>
    <row r="33" spans="1:33">
      <c r="A33" s="3624" t="s">
        <v>816</v>
      </c>
      <c r="B33" s="3620"/>
      <c r="C33" s="3619"/>
      <c r="D33" s="3627"/>
      <c r="E33" s="3627"/>
      <c r="F33" s="3627"/>
      <c r="G33" s="3627"/>
      <c r="H33" s="3627"/>
      <c r="I33" s="3627"/>
      <c r="J33" s="3627"/>
      <c r="K33" s="3627"/>
      <c r="L33" s="3627"/>
      <c r="M33" s="3627"/>
      <c r="N33" s="3627"/>
      <c r="O33" s="3627"/>
      <c r="P33" s="3627"/>
      <c r="Q33" s="3627"/>
      <c r="R33" s="3627"/>
      <c r="S33" s="3627"/>
      <c r="T33" s="3627"/>
      <c r="U33" s="3627"/>
      <c r="V33" s="3627"/>
      <c r="W33" s="3627"/>
      <c r="X33" s="3627"/>
      <c r="Y33" s="3627"/>
      <c r="Z33" s="3627"/>
      <c r="AA33" s="3627"/>
      <c r="AB33" s="3627"/>
      <c r="AC33" s="3627"/>
      <c r="AD33" s="3627"/>
      <c r="AE33" s="3627"/>
      <c r="AF33" s="3627"/>
      <c r="AG33" s="3627"/>
    </row>
    <row r="34" spans="1:33">
      <c r="A34" s="3623" t="s">
        <v>831</v>
      </c>
      <c r="B34" s="3605" t="s">
        <v>802</v>
      </c>
      <c r="C34" s="3619"/>
      <c r="D34" s="3634"/>
      <c r="E34" s="3634"/>
      <c r="F34" s="3629">
        <f>D34+E34</f>
        <v>0</v>
      </c>
      <c r="G34" s="3634"/>
      <c r="H34" s="3634"/>
      <c r="I34" s="3629">
        <f>G34+H34</f>
        <v>0</v>
      </c>
      <c r="J34" s="3634"/>
      <c r="K34" s="3634"/>
      <c r="L34" s="3629">
        <f>J34+K34</f>
        <v>0</v>
      </c>
      <c r="M34" s="3634"/>
      <c r="N34" s="3634"/>
      <c r="O34" s="3629">
        <f>M34+N34</f>
        <v>0</v>
      </c>
      <c r="P34" s="3634"/>
      <c r="Q34" s="3634"/>
      <c r="R34" s="3629">
        <f>P34+Q34</f>
        <v>0</v>
      </c>
      <c r="S34" s="3634"/>
      <c r="T34" s="3634"/>
      <c r="U34" s="3629">
        <f>S34+T34</f>
        <v>0</v>
      </c>
      <c r="V34" s="3634"/>
      <c r="W34" s="3634"/>
      <c r="X34" s="3629">
        <f>V34+W34</f>
        <v>0</v>
      </c>
      <c r="Y34" s="3634"/>
      <c r="Z34" s="3634"/>
      <c r="AA34" s="3629">
        <f>Y34+Z34</f>
        <v>0</v>
      </c>
      <c r="AB34" s="3634"/>
      <c r="AC34" s="3634"/>
      <c r="AD34" s="3629">
        <f>AB34+AC34</f>
        <v>0</v>
      </c>
      <c r="AE34" s="3634"/>
      <c r="AF34" s="3634"/>
      <c r="AG34" s="3629">
        <f>AE34+AF34</f>
        <v>0</v>
      </c>
    </row>
    <row r="35" spans="1:33">
      <c r="A35" s="3623" t="s">
        <v>831</v>
      </c>
      <c r="B35" s="3605" t="s">
        <v>743</v>
      </c>
      <c r="C35" s="3619"/>
      <c r="D35" s="3633"/>
      <c r="E35" s="3633"/>
      <c r="F35" s="3629">
        <f>D35+E35</f>
        <v>0</v>
      </c>
      <c r="G35" s="3633"/>
      <c r="H35" s="3633"/>
      <c r="I35" s="3629">
        <f>G35+H35</f>
        <v>0</v>
      </c>
      <c r="J35" s="3633"/>
      <c r="K35" s="3633"/>
      <c r="L35" s="3629">
        <f>J35+K35</f>
        <v>0</v>
      </c>
      <c r="M35" s="3633"/>
      <c r="N35" s="3633"/>
      <c r="O35" s="3629">
        <f>M35+N35</f>
        <v>0</v>
      </c>
      <c r="P35" s="3633"/>
      <c r="Q35" s="3633"/>
      <c r="R35" s="3629">
        <f>P35+Q35</f>
        <v>0</v>
      </c>
      <c r="S35" s="3633"/>
      <c r="T35" s="3633"/>
      <c r="U35" s="3629">
        <f>S35+T35</f>
        <v>0</v>
      </c>
      <c r="V35" s="3633"/>
      <c r="W35" s="3633"/>
      <c r="X35" s="3629">
        <f>V35+W35</f>
        <v>0</v>
      </c>
      <c r="Y35" s="3633"/>
      <c r="Z35" s="3633"/>
      <c r="AA35" s="3629">
        <f>Y35+Z35</f>
        <v>0</v>
      </c>
      <c r="AB35" s="3633"/>
      <c r="AC35" s="3633"/>
      <c r="AD35" s="3629">
        <f>AB35+AC35</f>
        <v>0</v>
      </c>
      <c r="AE35" s="3633"/>
      <c r="AF35" s="3633"/>
      <c r="AG35" s="3629">
        <f>AE35+AF35</f>
        <v>0</v>
      </c>
    </row>
    <row r="36" spans="1:33">
      <c r="A36" s="3623" t="s">
        <v>831</v>
      </c>
      <c r="B36" s="3605" t="s">
        <v>737</v>
      </c>
      <c r="C36" s="3619"/>
      <c r="D36" s="3633"/>
      <c r="E36" s="3633"/>
      <c r="F36" s="3629">
        <f>D36+E36</f>
        <v>0</v>
      </c>
      <c r="G36" s="3633"/>
      <c r="H36" s="3633"/>
      <c r="I36" s="3629">
        <f>G36+H36</f>
        <v>0</v>
      </c>
      <c r="J36" s="3633"/>
      <c r="K36" s="3633"/>
      <c r="L36" s="3629">
        <f>J36+K36</f>
        <v>0</v>
      </c>
      <c r="M36" s="3633"/>
      <c r="N36" s="3633"/>
      <c r="O36" s="3629">
        <f>M36+N36</f>
        <v>0</v>
      </c>
      <c r="P36" s="3633"/>
      <c r="Q36" s="3633"/>
      <c r="R36" s="3629">
        <f>P36+Q36</f>
        <v>0</v>
      </c>
      <c r="S36" s="3633"/>
      <c r="T36" s="3633"/>
      <c r="U36" s="3629">
        <f>S36+T36</f>
        <v>0</v>
      </c>
      <c r="V36" s="3633"/>
      <c r="W36" s="3633"/>
      <c r="X36" s="3629">
        <f>V36+W36</f>
        <v>0</v>
      </c>
      <c r="Y36" s="3633"/>
      <c r="Z36" s="3633"/>
      <c r="AA36" s="3629">
        <f>Y36+Z36</f>
        <v>0</v>
      </c>
      <c r="AB36" s="3633"/>
      <c r="AC36" s="3633"/>
      <c r="AD36" s="3629">
        <f>AB36+AC36</f>
        <v>0</v>
      </c>
      <c r="AE36" s="3633"/>
      <c r="AF36" s="3633"/>
      <c r="AG36" s="3629">
        <f>AE36+AF36</f>
        <v>0</v>
      </c>
    </row>
    <row r="37" spans="1:33">
      <c r="A37" s="3623" t="s">
        <v>831</v>
      </c>
      <c r="B37" s="3605" t="s">
        <v>6</v>
      </c>
      <c r="C37" s="3619"/>
      <c r="D37" s="3633"/>
      <c r="E37" s="3633"/>
      <c r="F37" s="3629">
        <f>D37+E37</f>
        <v>0</v>
      </c>
      <c r="G37" s="3633"/>
      <c r="H37" s="3633"/>
      <c r="I37" s="3629">
        <f>G37+H37</f>
        <v>0</v>
      </c>
      <c r="J37" s="3633"/>
      <c r="K37" s="3633"/>
      <c r="L37" s="3629">
        <f>J37+K37</f>
        <v>0</v>
      </c>
      <c r="M37" s="3633"/>
      <c r="N37" s="3633"/>
      <c r="O37" s="3629">
        <f>M37+N37</f>
        <v>0</v>
      </c>
      <c r="P37" s="3633"/>
      <c r="Q37" s="3633"/>
      <c r="R37" s="3629">
        <f>P37+Q37</f>
        <v>0</v>
      </c>
      <c r="S37" s="3633"/>
      <c r="T37" s="3633"/>
      <c r="U37" s="3629">
        <f>S37+T37</f>
        <v>0</v>
      </c>
      <c r="V37" s="3633"/>
      <c r="W37" s="3633"/>
      <c r="X37" s="3629">
        <f>V37+W37</f>
        <v>0</v>
      </c>
      <c r="Y37" s="3633"/>
      <c r="Z37" s="3633"/>
      <c r="AA37" s="3629">
        <f>Y37+Z37</f>
        <v>0</v>
      </c>
      <c r="AB37" s="3633"/>
      <c r="AC37" s="3633"/>
      <c r="AD37" s="3629">
        <f>AB37+AC37</f>
        <v>0</v>
      </c>
      <c r="AE37" s="3633"/>
      <c r="AF37" s="3633"/>
      <c r="AG37" s="3629">
        <f>AE37+AF37</f>
        <v>0</v>
      </c>
    </row>
    <row r="38" spans="1:33">
      <c r="A38" s="3623" t="s">
        <v>831</v>
      </c>
      <c r="B38" s="3605" t="s">
        <v>799</v>
      </c>
      <c r="C38" s="3619"/>
      <c r="D38" s="3632"/>
      <c r="E38" s="3632"/>
      <c r="F38" s="3629">
        <f>D38+E38</f>
        <v>0</v>
      </c>
      <c r="G38" s="3632"/>
      <c r="H38" s="3632"/>
      <c r="I38" s="3629">
        <f>G38+H38</f>
        <v>0</v>
      </c>
      <c r="J38" s="3632"/>
      <c r="K38" s="3632"/>
      <c r="L38" s="3629">
        <f>J38+K38</f>
        <v>0</v>
      </c>
      <c r="M38" s="3632"/>
      <c r="N38" s="3632"/>
      <c r="O38" s="3629">
        <f>M38+N38</f>
        <v>0</v>
      </c>
      <c r="P38" s="3632"/>
      <c r="Q38" s="3632"/>
      <c r="R38" s="3629">
        <f>P38+Q38</f>
        <v>0</v>
      </c>
      <c r="S38" s="3632"/>
      <c r="T38" s="3632"/>
      <c r="U38" s="3629">
        <f>S38+T38</f>
        <v>0</v>
      </c>
      <c r="V38" s="3632"/>
      <c r="W38" s="3632"/>
      <c r="X38" s="3629">
        <f>V38+W38</f>
        <v>0</v>
      </c>
      <c r="Y38" s="3632"/>
      <c r="Z38" s="3632"/>
      <c r="AA38" s="3629">
        <f>Y38+Z38</f>
        <v>0</v>
      </c>
      <c r="AB38" s="3632"/>
      <c r="AC38" s="3632"/>
      <c r="AD38" s="3629">
        <f>AB38+AC38</f>
        <v>0</v>
      </c>
      <c r="AE38" s="3632"/>
      <c r="AF38" s="3632"/>
      <c r="AG38" s="3629">
        <f>AE38+AF38</f>
        <v>0</v>
      </c>
    </row>
    <row r="39" spans="1:33">
      <c r="A39" s="3623" t="s">
        <v>831</v>
      </c>
      <c r="B39" s="3605" t="s">
        <v>8</v>
      </c>
      <c r="C39" s="3619"/>
      <c r="D39" s="3628">
        <f t="shared" ref="D39:AG39" si="4">SUM(D34:D38)</f>
        <v>0</v>
      </c>
      <c r="E39" s="3628">
        <f t="shared" si="4"/>
        <v>0</v>
      </c>
      <c r="F39" s="3628">
        <f t="shared" si="4"/>
        <v>0</v>
      </c>
      <c r="G39" s="3628">
        <f t="shared" si="4"/>
        <v>0</v>
      </c>
      <c r="H39" s="3628">
        <f t="shared" si="4"/>
        <v>0</v>
      </c>
      <c r="I39" s="3628">
        <f t="shared" si="4"/>
        <v>0</v>
      </c>
      <c r="J39" s="3628">
        <f t="shared" si="4"/>
        <v>0</v>
      </c>
      <c r="K39" s="3628">
        <f t="shared" si="4"/>
        <v>0</v>
      </c>
      <c r="L39" s="3628">
        <f t="shared" si="4"/>
        <v>0</v>
      </c>
      <c r="M39" s="3628">
        <f t="shared" si="4"/>
        <v>0</v>
      </c>
      <c r="N39" s="3628">
        <f t="shared" si="4"/>
        <v>0</v>
      </c>
      <c r="O39" s="3628">
        <f t="shared" si="4"/>
        <v>0</v>
      </c>
      <c r="P39" s="3628">
        <f t="shared" si="4"/>
        <v>0</v>
      </c>
      <c r="Q39" s="3628">
        <f t="shared" si="4"/>
        <v>0</v>
      </c>
      <c r="R39" s="3628">
        <f t="shared" si="4"/>
        <v>0</v>
      </c>
      <c r="S39" s="3628">
        <f t="shared" si="4"/>
        <v>0</v>
      </c>
      <c r="T39" s="3628">
        <f t="shared" si="4"/>
        <v>0</v>
      </c>
      <c r="U39" s="3628">
        <f t="shared" si="4"/>
        <v>0</v>
      </c>
      <c r="V39" s="3628">
        <f t="shared" si="4"/>
        <v>0</v>
      </c>
      <c r="W39" s="3628">
        <f t="shared" si="4"/>
        <v>0</v>
      </c>
      <c r="X39" s="3628">
        <f t="shared" si="4"/>
        <v>0</v>
      </c>
      <c r="Y39" s="3628">
        <f t="shared" si="4"/>
        <v>0</v>
      </c>
      <c r="Z39" s="3628">
        <f t="shared" si="4"/>
        <v>0</v>
      </c>
      <c r="AA39" s="3628">
        <f t="shared" si="4"/>
        <v>0</v>
      </c>
      <c r="AB39" s="3628">
        <f t="shared" si="4"/>
        <v>0</v>
      </c>
      <c r="AC39" s="3628">
        <f t="shared" si="4"/>
        <v>0</v>
      </c>
      <c r="AD39" s="3628">
        <f t="shared" si="4"/>
        <v>0</v>
      </c>
      <c r="AE39" s="3628">
        <f t="shared" si="4"/>
        <v>0</v>
      </c>
      <c r="AF39" s="3628">
        <f t="shared" si="4"/>
        <v>0</v>
      </c>
      <c r="AG39" s="3628">
        <f t="shared" si="4"/>
        <v>0</v>
      </c>
    </row>
    <row r="40" spans="1:33">
      <c r="A40" s="3622"/>
      <c r="B40" s="3622"/>
      <c r="C40" s="3619"/>
      <c r="D40" s="3627"/>
      <c r="E40" s="3627"/>
      <c r="F40" s="3627"/>
      <c r="G40" s="3627"/>
      <c r="H40" s="3627"/>
      <c r="I40" s="3627"/>
      <c r="J40" s="3627"/>
      <c r="K40" s="3627"/>
      <c r="L40" s="3627"/>
      <c r="M40" s="3627"/>
      <c r="N40" s="3627"/>
      <c r="O40" s="3627"/>
      <c r="P40" s="3627"/>
      <c r="Q40" s="3627"/>
      <c r="R40" s="3627"/>
      <c r="S40" s="3627"/>
      <c r="T40" s="3627"/>
      <c r="U40" s="3627"/>
      <c r="V40" s="3627"/>
      <c r="W40" s="3627"/>
      <c r="X40" s="3627"/>
      <c r="Y40" s="3627"/>
      <c r="Z40" s="3627"/>
      <c r="AA40" s="3627"/>
      <c r="AB40" s="3627"/>
      <c r="AC40" s="3627"/>
      <c r="AD40" s="3627"/>
      <c r="AE40" s="3627"/>
      <c r="AF40" s="3627"/>
      <c r="AG40" s="3627"/>
    </row>
    <row r="41" spans="1:33">
      <c r="A41" s="3619"/>
      <c r="B41" s="3619"/>
      <c r="C41" s="3619"/>
      <c r="D41" s="3627"/>
      <c r="E41" s="3627"/>
      <c r="F41" s="3627"/>
      <c r="G41" s="3627"/>
      <c r="H41" s="3627"/>
      <c r="I41" s="3627"/>
      <c r="J41" s="3627"/>
      <c r="K41" s="3627"/>
      <c r="L41" s="3627"/>
      <c r="M41" s="3627"/>
      <c r="N41" s="3627"/>
      <c r="O41" s="3627"/>
      <c r="P41" s="3627"/>
      <c r="Q41" s="3627"/>
      <c r="R41" s="3627"/>
      <c r="S41" s="3627"/>
      <c r="T41" s="3627"/>
      <c r="U41" s="3627"/>
      <c r="V41" s="3627"/>
      <c r="W41" s="3627"/>
      <c r="X41" s="3627"/>
      <c r="Y41" s="3627"/>
      <c r="Z41" s="3627"/>
      <c r="AA41" s="3627"/>
      <c r="AB41" s="3627"/>
      <c r="AC41" s="3627"/>
      <c r="AD41" s="3627"/>
      <c r="AE41" s="3627"/>
      <c r="AF41" s="3627"/>
      <c r="AG41" s="3627"/>
    </row>
    <row r="42" spans="1:33">
      <c r="A42" s="3605" t="s">
        <v>830</v>
      </c>
      <c r="B42" s="3605"/>
      <c r="C42" s="3619"/>
      <c r="D42" s="3628">
        <f t="shared" ref="D42:AG42" si="5">SUM(D12,D20,D30,D39,)</f>
        <v>0</v>
      </c>
      <c r="E42" s="3628">
        <f t="shared" si="5"/>
        <v>0</v>
      </c>
      <c r="F42" s="3628">
        <f t="shared" si="5"/>
        <v>0</v>
      </c>
      <c r="G42" s="3628">
        <f t="shared" si="5"/>
        <v>0</v>
      </c>
      <c r="H42" s="3628">
        <f t="shared" si="5"/>
        <v>0</v>
      </c>
      <c r="I42" s="3628">
        <f t="shared" si="5"/>
        <v>0</v>
      </c>
      <c r="J42" s="3628">
        <f t="shared" si="5"/>
        <v>0</v>
      </c>
      <c r="K42" s="3628">
        <f t="shared" si="5"/>
        <v>0</v>
      </c>
      <c r="L42" s="3628">
        <f t="shared" si="5"/>
        <v>0</v>
      </c>
      <c r="M42" s="3628">
        <f t="shared" si="5"/>
        <v>0</v>
      </c>
      <c r="N42" s="3628">
        <f t="shared" si="5"/>
        <v>0</v>
      </c>
      <c r="O42" s="3628">
        <f t="shared" si="5"/>
        <v>0</v>
      </c>
      <c r="P42" s="3628">
        <f t="shared" si="5"/>
        <v>0</v>
      </c>
      <c r="Q42" s="3628">
        <f t="shared" si="5"/>
        <v>0</v>
      </c>
      <c r="R42" s="3628">
        <f t="shared" si="5"/>
        <v>0</v>
      </c>
      <c r="S42" s="3628">
        <f t="shared" si="5"/>
        <v>0</v>
      </c>
      <c r="T42" s="3628">
        <f t="shared" si="5"/>
        <v>0</v>
      </c>
      <c r="U42" s="3628">
        <f t="shared" si="5"/>
        <v>0</v>
      </c>
      <c r="V42" s="3628">
        <f t="shared" si="5"/>
        <v>0</v>
      </c>
      <c r="W42" s="3628">
        <f t="shared" si="5"/>
        <v>0</v>
      </c>
      <c r="X42" s="3628">
        <f t="shared" si="5"/>
        <v>0</v>
      </c>
      <c r="Y42" s="3628">
        <f t="shared" si="5"/>
        <v>0</v>
      </c>
      <c r="Z42" s="3628">
        <f t="shared" si="5"/>
        <v>0</v>
      </c>
      <c r="AA42" s="3628">
        <f t="shared" si="5"/>
        <v>0</v>
      </c>
      <c r="AB42" s="3628">
        <f t="shared" si="5"/>
        <v>0</v>
      </c>
      <c r="AC42" s="3628">
        <f t="shared" si="5"/>
        <v>0</v>
      </c>
      <c r="AD42" s="3628">
        <f t="shared" si="5"/>
        <v>0</v>
      </c>
      <c r="AE42" s="3628">
        <f t="shared" si="5"/>
        <v>0</v>
      </c>
      <c r="AF42" s="3628">
        <f t="shared" si="5"/>
        <v>0</v>
      </c>
      <c r="AG42" s="3628">
        <f t="shared" si="5"/>
        <v>0</v>
      </c>
    </row>
    <row r="43" spans="1:33">
      <c r="A43" s="3617" t="s">
        <v>829</v>
      </c>
      <c r="B43" s="3620"/>
      <c r="C43" s="3619"/>
      <c r="D43" s="3631"/>
      <c r="E43" s="3628" t="s">
        <v>89</v>
      </c>
      <c r="F43" s="3631"/>
      <c r="G43" s="3631"/>
      <c r="H43" s="3631"/>
      <c r="I43" s="3631"/>
      <c r="J43" s="3631"/>
      <c r="K43" s="3631"/>
      <c r="L43" s="3631"/>
      <c r="M43" s="3631"/>
      <c r="N43" s="3631"/>
      <c r="O43" s="3631"/>
      <c r="P43" s="3631"/>
      <c r="Q43" s="3631"/>
      <c r="R43" s="3631"/>
      <c r="S43" s="3631"/>
      <c r="T43" s="3631"/>
      <c r="U43" s="3631"/>
      <c r="V43" s="3631"/>
      <c r="W43" s="3631"/>
      <c r="X43" s="3631"/>
      <c r="Y43" s="3631"/>
      <c r="Z43" s="3631"/>
      <c r="AA43" s="3631"/>
      <c r="AB43" s="3631"/>
      <c r="AC43" s="3631"/>
      <c r="AD43" s="3631"/>
      <c r="AE43" s="3631"/>
      <c r="AF43" s="3631"/>
      <c r="AG43" s="3631"/>
    </row>
    <row r="44" spans="1:33">
      <c r="A44" s="3620"/>
      <c r="B44" s="3620"/>
      <c r="C44" s="3619"/>
      <c r="D44" s="3631"/>
      <c r="E44" s="3631"/>
      <c r="F44" s="3631"/>
      <c r="G44" s="3631"/>
      <c r="H44" s="3631"/>
      <c r="I44" s="3631"/>
      <c r="J44" s="3631"/>
      <c r="K44" s="3631"/>
      <c r="L44" s="3631"/>
      <c r="M44" s="3631"/>
      <c r="N44" s="3631"/>
      <c r="O44" s="3631"/>
      <c r="P44" s="3631"/>
      <c r="Q44" s="3631"/>
      <c r="R44" s="3631"/>
      <c r="S44" s="3631"/>
      <c r="T44" s="3631"/>
      <c r="U44" s="3631"/>
      <c r="V44" s="3631"/>
      <c r="W44" s="3631"/>
      <c r="X44" s="3631"/>
      <c r="Y44" s="3631"/>
      <c r="Z44" s="3631"/>
      <c r="AA44" s="3631"/>
      <c r="AB44" s="3631"/>
      <c r="AC44" s="3631"/>
      <c r="AD44" s="3631"/>
      <c r="AE44" s="3631"/>
      <c r="AF44" s="3631"/>
      <c r="AG44" s="3631"/>
    </row>
    <row r="45" spans="1:33">
      <c r="A45" s="3621" t="s">
        <v>828</v>
      </c>
      <c r="B45" s="3620"/>
      <c r="C45" s="3619"/>
      <c r="D45" s="3627"/>
      <c r="E45" s="3630" t="s">
        <v>827</v>
      </c>
      <c r="F45" s="3627"/>
      <c r="G45" s="3627"/>
      <c r="H45" s="3630" t="s">
        <v>827</v>
      </c>
      <c r="I45" s="3627"/>
      <c r="J45" s="3627"/>
      <c r="K45" s="3630" t="s">
        <v>827</v>
      </c>
      <c r="L45" s="3627"/>
      <c r="M45" s="3627"/>
      <c r="N45" s="3630" t="s">
        <v>827</v>
      </c>
      <c r="O45" s="3627"/>
      <c r="P45" s="3627"/>
      <c r="Q45" s="3630" t="s">
        <v>827</v>
      </c>
      <c r="R45" s="3627"/>
      <c r="S45" s="3627"/>
      <c r="T45" s="3630" t="s">
        <v>827</v>
      </c>
      <c r="U45" s="3627"/>
      <c r="V45" s="3627"/>
      <c r="W45" s="3630" t="s">
        <v>827</v>
      </c>
      <c r="X45" s="3627"/>
      <c r="Y45" s="3627"/>
      <c r="Z45" s="3630" t="s">
        <v>827</v>
      </c>
      <c r="AA45" s="3627"/>
      <c r="AB45" s="3627"/>
      <c r="AC45" s="3630" t="s">
        <v>827</v>
      </c>
      <c r="AD45" s="3627"/>
      <c r="AE45" s="3627"/>
      <c r="AF45" s="3630" t="s">
        <v>827</v>
      </c>
      <c r="AG45" s="3627"/>
    </row>
    <row r="46" spans="1:33">
      <c r="A46" s="3619"/>
      <c r="B46" s="3619"/>
      <c r="C46" s="3619"/>
      <c r="D46" s="3627"/>
      <c r="E46" s="3627"/>
      <c r="F46" s="3627"/>
      <c r="G46" s="3627"/>
      <c r="H46" s="3627"/>
      <c r="I46" s="3627"/>
      <c r="J46" s="3627"/>
      <c r="K46" s="3627"/>
      <c r="L46" s="3627"/>
      <c r="M46" s="3627"/>
      <c r="N46" s="3627"/>
      <c r="O46" s="3627"/>
      <c r="P46" s="3627"/>
      <c r="Q46" s="3627"/>
      <c r="R46" s="3627"/>
      <c r="S46" s="3627"/>
      <c r="T46" s="3627"/>
      <c r="U46" s="3627"/>
      <c r="V46" s="3627"/>
      <c r="W46" s="3627"/>
      <c r="X46" s="3627"/>
      <c r="Y46" s="3627"/>
      <c r="Z46" s="3627"/>
      <c r="AA46" s="3627"/>
      <c r="AB46" s="3627"/>
      <c r="AC46" s="3627"/>
      <c r="AD46" s="3627"/>
      <c r="AE46" s="3627"/>
      <c r="AF46" s="3627"/>
      <c r="AG46" s="3627"/>
    </row>
    <row r="47" spans="1:33">
      <c r="A47" s="3605" t="s">
        <v>814</v>
      </c>
      <c r="B47" s="3605" t="s">
        <v>802</v>
      </c>
      <c r="C47" s="3619"/>
      <c r="D47" s="3608"/>
      <c r="E47" s="3608"/>
      <c r="F47" s="3629">
        <f>D47+E47</f>
        <v>0</v>
      </c>
      <c r="G47" s="3608"/>
      <c r="H47" s="3608"/>
      <c r="I47" s="3629">
        <f>G47+H47</f>
        <v>0</v>
      </c>
      <c r="J47" s="3608"/>
      <c r="K47" s="3608"/>
      <c r="L47" s="3629">
        <f>J47+K47</f>
        <v>0</v>
      </c>
      <c r="M47" s="3608"/>
      <c r="N47" s="3608"/>
      <c r="O47" s="3629">
        <f>M47+N47</f>
        <v>0</v>
      </c>
      <c r="P47" s="3608"/>
      <c r="Q47" s="3608"/>
      <c r="R47" s="3629">
        <f>P47+Q47</f>
        <v>0</v>
      </c>
      <c r="S47" s="3608"/>
      <c r="T47" s="3608"/>
      <c r="U47" s="3629">
        <f>S47+T47</f>
        <v>0</v>
      </c>
      <c r="V47" s="3608"/>
      <c r="W47" s="3608"/>
      <c r="X47" s="3629">
        <f>V47+W47</f>
        <v>0</v>
      </c>
      <c r="Y47" s="3608"/>
      <c r="Z47" s="3608"/>
      <c r="AA47" s="3629">
        <f>Y47+Z47</f>
        <v>0</v>
      </c>
      <c r="AB47" s="3608"/>
      <c r="AC47" s="3608"/>
      <c r="AD47" s="3629">
        <f>AB47+AC47</f>
        <v>0</v>
      </c>
      <c r="AE47" s="3608"/>
      <c r="AF47" s="3608"/>
      <c r="AG47" s="3629">
        <f>AE47+AF47</f>
        <v>0</v>
      </c>
    </row>
    <row r="48" spans="1:33">
      <c r="A48" s="3605" t="s">
        <v>814</v>
      </c>
      <c r="B48" s="3605" t="s">
        <v>743</v>
      </c>
      <c r="C48" s="3619"/>
      <c r="D48" s="3608"/>
      <c r="E48" s="3608"/>
      <c r="F48" s="3629">
        <f>D48+E48</f>
        <v>0</v>
      </c>
      <c r="G48" s="3608"/>
      <c r="H48" s="3608"/>
      <c r="I48" s="3629">
        <f>G48+H48</f>
        <v>0</v>
      </c>
      <c r="J48" s="3608"/>
      <c r="K48" s="3608"/>
      <c r="L48" s="3629">
        <f>J48+K48</f>
        <v>0</v>
      </c>
      <c r="M48" s="3608"/>
      <c r="N48" s="3608"/>
      <c r="O48" s="3629">
        <f>M48+N48</f>
        <v>0</v>
      </c>
      <c r="P48" s="3608"/>
      <c r="Q48" s="3608"/>
      <c r="R48" s="3629">
        <f>P48+Q48</f>
        <v>0</v>
      </c>
      <c r="S48" s="3608"/>
      <c r="T48" s="3608"/>
      <c r="U48" s="3629">
        <f>S48+T48</f>
        <v>0</v>
      </c>
      <c r="V48" s="3608"/>
      <c r="W48" s="3608"/>
      <c r="X48" s="3629">
        <f>V48+W48</f>
        <v>0</v>
      </c>
      <c r="Y48" s="3608"/>
      <c r="Z48" s="3608"/>
      <c r="AA48" s="3629">
        <f>Y48+Z48</f>
        <v>0</v>
      </c>
      <c r="AB48" s="3608"/>
      <c r="AC48" s="3608"/>
      <c r="AD48" s="3629">
        <f>AB48+AC48</f>
        <v>0</v>
      </c>
      <c r="AE48" s="3608"/>
      <c r="AF48" s="3608"/>
      <c r="AG48" s="3629">
        <f>AE48+AF48</f>
        <v>0</v>
      </c>
    </row>
    <row r="49" spans="1:33">
      <c r="A49" s="3605" t="s">
        <v>814</v>
      </c>
      <c r="B49" s="3605" t="s">
        <v>737</v>
      </c>
      <c r="C49" s="3619"/>
      <c r="D49" s="3608"/>
      <c r="E49" s="3608"/>
      <c r="F49" s="3629">
        <f>D49+E49</f>
        <v>0</v>
      </c>
      <c r="G49" s="3608"/>
      <c r="H49" s="3608"/>
      <c r="I49" s="3629">
        <f>G49+H49</f>
        <v>0</v>
      </c>
      <c r="J49" s="3608"/>
      <c r="K49" s="3608"/>
      <c r="L49" s="3629">
        <f>J49+K49</f>
        <v>0</v>
      </c>
      <c r="M49" s="3608"/>
      <c r="N49" s="3608"/>
      <c r="O49" s="3629">
        <f>M49+N49</f>
        <v>0</v>
      </c>
      <c r="P49" s="3608"/>
      <c r="Q49" s="3608"/>
      <c r="R49" s="3629">
        <f>P49+Q49</f>
        <v>0</v>
      </c>
      <c r="S49" s="3608"/>
      <c r="T49" s="3608"/>
      <c r="U49" s="3629">
        <f>S49+T49</f>
        <v>0</v>
      </c>
      <c r="V49" s="3608"/>
      <c r="W49" s="3608"/>
      <c r="X49" s="3629">
        <f>V49+W49</f>
        <v>0</v>
      </c>
      <c r="Y49" s="3608"/>
      <c r="Z49" s="3608"/>
      <c r="AA49" s="3629">
        <f>Y49+Z49</f>
        <v>0</v>
      </c>
      <c r="AB49" s="3608"/>
      <c r="AC49" s="3608"/>
      <c r="AD49" s="3629">
        <f>AB49+AC49</f>
        <v>0</v>
      </c>
      <c r="AE49" s="3608"/>
      <c r="AF49" s="3608"/>
      <c r="AG49" s="3629">
        <f>AE49+AF49</f>
        <v>0</v>
      </c>
    </row>
    <row r="50" spans="1:33">
      <c r="A50" s="3605" t="s">
        <v>814</v>
      </c>
      <c r="B50" s="3605" t="s">
        <v>6</v>
      </c>
      <c r="C50" s="3619"/>
      <c r="D50" s="3608"/>
      <c r="E50" s="3608"/>
      <c r="F50" s="3629">
        <f>D50+E50</f>
        <v>0</v>
      </c>
      <c r="G50" s="3608"/>
      <c r="H50" s="3608"/>
      <c r="I50" s="3629">
        <f>G50+H50</f>
        <v>0</v>
      </c>
      <c r="J50" s="3608"/>
      <c r="K50" s="3608"/>
      <c r="L50" s="3629">
        <f>J50+K50</f>
        <v>0</v>
      </c>
      <c r="M50" s="3608"/>
      <c r="N50" s="3608"/>
      <c r="O50" s="3629">
        <f>M50+N50</f>
        <v>0</v>
      </c>
      <c r="P50" s="3608"/>
      <c r="Q50" s="3608"/>
      <c r="R50" s="3629">
        <f>P50+Q50</f>
        <v>0</v>
      </c>
      <c r="S50" s="3608"/>
      <c r="T50" s="3608"/>
      <c r="U50" s="3629">
        <f>S50+T50</f>
        <v>0</v>
      </c>
      <c r="V50" s="3608"/>
      <c r="W50" s="3608"/>
      <c r="X50" s="3629">
        <f>V50+W50</f>
        <v>0</v>
      </c>
      <c r="Y50" s="3608"/>
      <c r="Z50" s="3608"/>
      <c r="AA50" s="3629">
        <f>Y50+Z50</f>
        <v>0</v>
      </c>
      <c r="AB50" s="3608"/>
      <c r="AC50" s="3608"/>
      <c r="AD50" s="3629">
        <f>AB50+AC50</f>
        <v>0</v>
      </c>
      <c r="AE50" s="3608"/>
      <c r="AF50" s="3608"/>
      <c r="AG50" s="3629">
        <f>AE50+AF50</f>
        <v>0</v>
      </c>
    </row>
    <row r="51" spans="1:33">
      <c r="A51" s="3605" t="s">
        <v>814</v>
      </c>
      <c r="B51" s="3605" t="s">
        <v>799</v>
      </c>
      <c r="C51" s="3619"/>
      <c r="D51" s="3608"/>
      <c r="E51" s="3608"/>
      <c r="F51" s="3629">
        <f>D51+E51</f>
        <v>0</v>
      </c>
      <c r="G51" s="3608"/>
      <c r="H51" s="3608"/>
      <c r="I51" s="3629">
        <f>G51+H51</f>
        <v>0</v>
      </c>
      <c r="J51" s="3608"/>
      <c r="K51" s="3608"/>
      <c r="L51" s="3629">
        <f>J51+K51</f>
        <v>0</v>
      </c>
      <c r="M51" s="3608"/>
      <c r="N51" s="3608"/>
      <c r="O51" s="3629">
        <f>M51+N51</f>
        <v>0</v>
      </c>
      <c r="P51" s="3608"/>
      <c r="Q51" s="3608"/>
      <c r="R51" s="3629">
        <f>P51+Q51</f>
        <v>0</v>
      </c>
      <c r="S51" s="3608"/>
      <c r="T51" s="3608"/>
      <c r="U51" s="3629">
        <f>S51+T51</f>
        <v>0</v>
      </c>
      <c r="V51" s="3608"/>
      <c r="W51" s="3608"/>
      <c r="X51" s="3629">
        <f>V51+W51</f>
        <v>0</v>
      </c>
      <c r="Y51" s="3608"/>
      <c r="Z51" s="3608"/>
      <c r="AA51" s="3629">
        <f>Y51+Z51</f>
        <v>0</v>
      </c>
      <c r="AB51" s="3608"/>
      <c r="AC51" s="3608"/>
      <c r="AD51" s="3629">
        <f>AB51+AC51</f>
        <v>0</v>
      </c>
      <c r="AE51" s="3608"/>
      <c r="AF51" s="3608"/>
      <c r="AG51" s="3629">
        <f>AE51+AF51</f>
        <v>0</v>
      </c>
    </row>
    <row r="52" spans="1:33">
      <c r="A52" s="3605" t="s">
        <v>814</v>
      </c>
      <c r="B52" s="3605" t="s">
        <v>8</v>
      </c>
      <c r="C52" s="3619"/>
      <c r="D52" s="3628">
        <f t="shared" ref="D52:AG52" si="6">SUM(D47:D51)</f>
        <v>0</v>
      </c>
      <c r="E52" s="3628">
        <f t="shared" si="6"/>
        <v>0</v>
      </c>
      <c r="F52" s="3628">
        <f t="shared" si="6"/>
        <v>0</v>
      </c>
      <c r="G52" s="3628">
        <f t="shared" si="6"/>
        <v>0</v>
      </c>
      <c r="H52" s="3628">
        <f t="shared" si="6"/>
        <v>0</v>
      </c>
      <c r="I52" s="3628">
        <f t="shared" si="6"/>
        <v>0</v>
      </c>
      <c r="J52" s="3628">
        <f t="shared" si="6"/>
        <v>0</v>
      </c>
      <c r="K52" s="3628">
        <f t="shared" si="6"/>
        <v>0</v>
      </c>
      <c r="L52" s="3628">
        <f t="shared" si="6"/>
        <v>0</v>
      </c>
      <c r="M52" s="3628">
        <f t="shared" si="6"/>
        <v>0</v>
      </c>
      <c r="N52" s="3628">
        <f t="shared" si="6"/>
        <v>0</v>
      </c>
      <c r="O52" s="3628">
        <f t="shared" si="6"/>
        <v>0</v>
      </c>
      <c r="P52" s="3628">
        <f t="shared" si="6"/>
        <v>0</v>
      </c>
      <c r="Q52" s="3628">
        <f t="shared" si="6"/>
        <v>0</v>
      </c>
      <c r="R52" s="3628">
        <f t="shared" si="6"/>
        <v>0</v>
      </c>
      <c r="S52" s="3628">
        <f t="shared" si="6"/>
        <v>0</v>
      </c>
      <c r="T52" s="3628">
        <f t="shared" si="6"/>
        <v>0</v>
      </c>
      <c r="U52" s="3628">
        <f t="shared" si="6"/>
        <v>0</v>
      </c>
      <c r="V52" s="3628">
        <f t="shared" si="6"/>
        <v>0</v>
      </c>
      <c r="W52" s="3628">
        <f t="shared" si="6"/>
        <v>0</v>
      </c>
      <c r="X52" s="3628">
        <f t="shared" si="6"/>
        <v>0</v>
      </c>
      <c r="Y52" s="3628">
        <f t="shared" si="6"/>
        <v>0</v>
      </c>
      <c r="Z52" s="3628">
        <f t="shared" si="6"/>
        <v>0</v>
      </c>
      <c r="AA52" s="3628">
        <f t="shared" si="6"/>
        <v>0</v>
      </c>
      <c r="AB52" s="3628">
        <f t="shared" si="6"/>
        <v>0</v>
      </c>
      <c r="AC52" s="3628">
        <f t="shared" si="6"/>
        <v>0</v>
      </c>
      <c r="AD52" s="3628">
        <f t="shared" si="6"/>
        <v>0</v>
      </c>
      <c r="AE52" s="3628">
        <f t="shared" si="6"/>
        <v>0</v>
      </c>
      <c r="AF52" s="3628">
        <f t="shared" si="6"/>
        <v>0</v>
      </c>
      <c r="AG52" s="3628">
        <f t="shared" si="6"/>
        <v>0</v>
      </c>
    </row>
    <row r="53" spans="1:33">
      <c r="A53" s="3619"/>
      <c r="B53" s="3619"/>
      <c r="C53" s="3619"/>
      <c r="D53" s="3627"/>
      <c r="E53" s="3627"/>
      <c r="F53" s="3627"/>
      <c r="G53" s="3627"/>
      <c r="H53" s="3627"/>
      <c r="I53" s="3627"/>
      <c r="J53" s="3627"/>
      <c r="K53" s="3627"/>
      <c r="L53" s="3627"/>
      <c r="M53" s="3627"/>
      <c r="N53" s="3627"/>
      <c r="O53" s="3627"/>
      <c r="P53" s="3627"/>
      <c r="Q53" s="3627"/>
      <c r="R53" s="3627"/>
      <c r="S53" s="3627"/>
      <c r="T53" s="3627"/>
      <c r="U53" s="3627"/>
      <c r="V53" s="3627"/>
      <c r="W53" s="3627"/>
      <c r="X53" s="3627"/>
      <c r="Y53" s="3627"/>
      <c r="Z53" s="3627"/>
      <c r="AA53" s="3627"/>
      <c r="AB53" s="3627"/>
      <c r="AC53" s="3627"/>
      <c r="AD53" s="3627"/>
      <c r="AE53" s="3627"/>
      <c r="AF53" s="3627"/>
      <c r="AG53" s="3627"/>
    </row>
    <row r="54" spans="1:33">
      <c r="A54" s="3619"/>
      <c r="B54" s="3619"/>
      <c r="C54" s="3619"/>
      <c r="D54" s="3627"/>
      <c r="E54" s="3627"/>
      <c r="F54" s="3627"/>
      <c r="G54" s="3627"/>
      <c r="H54" s="3627"/>
      <c r="I54" s="3627"/>
      <c r="J54" s="3627"/>
      <c r="K54" s="3627"/>
      <c r="L54" s="3627"/>
      <c r="M54" s="3627"/>
      <c r="N54" s="3627"/>
      <c r="O54" s="3627"/>
      <c r="P54" s="3627"/>
      <c r="Q54" s="3627"/>
      <c r="R54" s="3627"/>
      <c r="S54" s="3627"/>
      <c r="T54" s="3627"/>
      <c r="U54" s="3627"/>
      <c r="V54" s="3627"/>
      <c r="W54" s="3627"/>
      <c r="X54" s="3627"/>
      <c r="Y54" s="3627"/>
      <c r="Z54" s="3627"/>
      <c r="AA54" s="3627"/>
      <c r="AB54" s="3627"/>
      <c r="AC54" s="3627"/>
      <c r="AD54" s="3627"/>
      <c r="AE54" s="3627"/>
      <c r="AF54" s="3627"/>
      <c r="AG54" s="3627"/>
    </row>
    <row r="55" spans="1:33">
      <c r="A55" s="3619"/>
      <c r="B55" s="3619"/>
      <c r="C55" s="3619"/>
      <c r="D55" s="3627"/>
      <c r="E55" s="3627"/>
      <c r="F55" s="3627"/>
      <c r="G55" s="3627"/>
      <c r="H55" s="3627"/>
      <c r="I55" s="3627"/>
      <c r="J55" s="3627"/>
      <c r="K55" s="3627"/>
      <c r="L55" s="3627"/>
      <c r="M55" s="3627"/>
      <c r="N55" s="3627"/>
      <c r="O55" s="3627"/>
      <c r="P55" s="3627"/>
      <c r="Q55" s="3627"/>
      <c r="R55" s="3627"/>
      <c r="S55" s="3627"/>
      <c r="T55" s="3627"/>
      <c r="U55" s="3627"/>
      <c r="V55" s="3627"/>
      <c r="W55" s="3627"/>
      <c r="X55" s="3627"/>
      <c r="Y55" s="3627"/>
      <c r="Z55" s="3627"/>
      <c r="AA55" s="3627"/>
      <c r="AB55" s="3627"/>
      <c r="AC55" s="3627"/>
      <c r="AD55" s="3627"/>
      <c r="AE55" s="3627"/>
      <c r="AF55" s="3627"/>
      <c r="AG55" s="3627"/>
    </row>
    <row r="56" spans="1:33">
      <c r="A56" s="3616" t="s">
        <v>826</v>
      </c>
      <c r="B56" s="3619"/>
      <c r="C56" s="3619"/>
      <c r="D56" s="3627"/>
      <c r="E56" s="3627"/>
      <c r="F56" s="3627"/>
      <c r="G56" s="3627"/>
      <c r="H56" s="3627"/>
      <c r="I56" s="3627"/>
      <c r="J56" s="3627"/>
      <c r="K56" s="3627"/>
      <c r="L56" s="3627"/>
      <c r="M56" s="3627"/>
      <c r="N56" s="3627"/>
      <c r="O56" s="3627"/>
      <c r="P56" s="3627"/>
      <c r="Q56" s="3627"/>
      <c r="R56" s="3627"/>
      <c r="S56" s="3627"/>
      <c r="T56" s="3627"/>
      <c r="U56" s="3627"/>
      <c r="V56" s="3627"/>
      <c r="W56" s="3627"/>
      <c r="X56" s="3627"/>
      <c r="Y56" s="3627"/>
      <c r="Z56" s="3627"/>
      <c r="AA56" s="3627"/>
      <c r="AB56" s="3627"/>
      <c r="AC56" s="3627"/>
      <c r="AD56" s="3627"/>
      <c r="AE56" s="3627"/>
      <c r="AF56" s="3627"/>
      <c r="AG56" s="3627"/>
    </row>
    <row r="57" spans="1:33" ht="13.5" customHeight="1">
      <c r="A57" s="3619"/>
      <c r="B57" s="3619"/>
      <c r="C57" s="3619"/>
      <c r="D57" s="3627"/>
      <c r="E57" s="3627"/>
      <c r="F57" s="3627"/>
      <c r="G57" s="3627"/>
      <c r="H57" s="3627"/>
      <c r="I57" s="3627"/>
      <c r="J57" s="3627"/>
      <c r="K57" s="3627"/>
      <c r="L57" s="3627"/>
      <c r="M57" s="3627"/>
      <c r="N57" s="3627"/>
      <c r="O57" s="3627"/>
      <c r="P57" s="3627"/>
      <c r="Q57" s="3627"/>
      <c r="R57" s="3627"/>
      <c r="S57" s="3627"/>
      <c r="T57" s="3627"/>
      <c r="U57" s="3627"/>
      <c r="V57" s="3627"/>
      <c r="W57" s="3627"/>
      <c r="X57" s="3627"/>
      <c r="Y57" s="3627"/>
      <c r="Z57" s="3627"/>
      <c r="AA57" s="3627"/>
      <c r="AB57" s="3627"/>
      <c r="AC57" s="3627"/>
      <c r="AD57" s="3627"/>
      <c r="AE57" s="3627"/>
      <c r="AF57" s="3627"/>
      <c r="AG57" s="3627"/>
    </row>
    <row r="58" spans="1:33">
      <c r="A58" s="3622" t="s">
        <v>826</v>
      </c>
      <c r="B58" s="3605" t="s">
        <v>802</v>
      </c>
      <c r="C58" s="3619"/>
      <c r="D58" s="648">
        <f t="shared" ref="D58:AG58" si="7">SUM(D7,D15,D25,D34,D47)</f>
        <v>0</v>
      </c>
      <c r="E58" s="648">
        <f t="shared" si="7"/>
        <v>0</v>
      </c>
      <c r="F58" s="648">
        <f t="shared" si="7"/>
        <v>0</v>
      </c>
      <c r="G58" s="648">
        <f t="shared" si="7"/>
        <v>0</v>
      </c>
      <c r="H58" s="648">
        <f t="shared" si="7"/>
        <v>0</v>
      </c>
      <c r="I58" s="648">
        <f t="shared" si="7"/>
        <v>0</v>
      </c>
      <c r="J58" s="648">
        <f t="shared" si="7"/>
        <v>0</v>
      </c>
      <c r="K58" s="648">
        <f t="shared" si="7"/>
        <v>0</v>
      </c>
      <c r="L58" s="648">
        <f t="shared" si="7"/>
        <v>0</v>
      </c>
      <c r="M58" s="648">
        <f t="shared" si="7"/>
        <v>0</v>
      </c>
      <c r="N58" s="648">
        <f t="shared" si="7"/>
        <v>0</v>
      </c>
      <c r="O58" s="648">
        <f t="shared" si="7"/>
        <v>0</v>
      </c>
      <c r="P58" s="648">
        <f t="shared" si="7"/>
        <v>0</v>
      </c>
      <c r="Q58" s="648">
        <f t="shared" si="7"/>
        <v>0</v>
      </c>
      <c r="R58" s="648">
        <f t="shared" si="7"/>
        <v>0</v>
      </c>
      <c r="S58" s="648">
        <f t="shared" si="7"/>
        <v>0</v>
      </c>
      <c r="T58" s="648">
        <f t="shared" si="7"/>
        <v>0</v>
      </c>
      <c r="U58" s="648">
        <f t="shared" si="7"/>
        <v>0</v>
      </c>
      <c r="V58" s="648">
        <f t="shared" si="7"/>
        <v>0</v>
      </c>
      <c r="W58" s="648">
        <f t="shared" si="7"/>
        <v>0</v>
      </c>
      <c r="X58" s="648">
        <f t="shared" si="7"/>
        <v>0</v>
      </c>
      <c r="Y58" s="648">
        <f t="shared" si="7"/>
        <v>0</v>
      </c>
      <c r="Z58" s="648">
        <f t="shared" si="7"/>
        <v>0</v>
      </c>
      <c r="AA58" s="648">
        <f t="shared" si="7"/>
        <v>0</v>
      </c>
      <c r="AB58" s="648">
        <f t="shared" si="7"/>
        <v>0</v>
      </c>
      <c r="AC58" s="648">
        <f t="shared" si="7"/>
        <v>0</v>
      </c>
      <c r="AD58" s="648">
        <f t="shared" si="7"/>
        <v>0</v>
      </c>
      <c r="AE58" s="648">
        <f t="shared" si="7"/>
        <v>0</v>
      </c>
      <c r="AF58" s="648">
        <f t="shared" si="7"/>
        <v>0</v>
      </c>
      <c r="AG58" s="648">
        <f t="shared" si="7"/>
        <v>0</v>
      </c>
    </row>
    <row r="59" spans="1:33">
      <c r="A59" s="3622"/>
      <c r="B59" s="3605" t="s">
        <v>743</v>
      </c>
      <c r="C59" s="3619"/>
      <c r="D59" s="648">
        <f t="shared" ref="D59:AG59" si="8">SUM(D8,D16,D26,D35,D48)</f>
        <v>0</v>
      </c>
      <c r="E59" s="648">
        <f t="shared" si="8"/>
        <v>0</v>
      </c>
      <c r="F59" s="648">
        <f t="shared" si="8"/>
        <v>0</v>
      </c>
      <c r="G59" s="648">
        <f t="shared" si="8"/>
        <v>0</v>
      </c>
      <c r="H59" s="648">
        <f t="shared" si="8"/>
        <v>0</v>
      </c>
      <c r="I59" s="648">
        <f t="shared" si="8"/>
        <v>0</v>
      </c>
      <c r="J59" s="648">
        <f t="shared" si="8"/>
        <v>0</v>
      </c>
      <c r="K59" s="648">
        <f t="shared" si="8"/>
        <v>0</v>
      </c>
      <c r="L59" s="648">
        <f t="shared" si="8"/>
        <v>0</v>
      </c>
      <c r="M59" s="648">
        <f t="shared" si="8"/>
        <v>0</v>
      </c>
      <c r="N59" s="648">
        <f t="shared" si="8"/>
        <v>0</v>
      </c>
      <c r="O59" s="648">
        <f t="shared" si="8"/>
        <v>0</v>
      </c>
      <c r="P59" s="648">
        <f t="shared" si="8"/>
        <v>0</v>
      </c>
      <c r="Q59" s="648">
        <f t="shared" si="8"/>
        <v>0</v>
      </c>
      <c r="R59" s="648">
        <f t="shared" si="8"/>
        <v>0</v>
      </c>
      <c r="S59" s="648">
        <f t="shared" si="8"/>
        <v>0</v>
      </c>
      <c r="T59" s="648">
        <f t="shared" si="8"/>
        <v>0</v>
      </c>
      <c r="U59" s="648">
        <f t="shared" si="8"/>
        <v>0</v>
      </c>
      <c r="V59" s="648">
        <f t="shared" si="8"/>
        <v>0</v>
      </c>
      <c r="W59" s="648">
        <f t="shared" si="8"/>
        <v>0</v>
      </c>
      <c r="X59" s="648">
        <f t="shared" si="8"/>
        <v>0</v>
      </c>
      <c r="Y59" s="648">
        <f t="shared" si="8"/>
        <v>0</v>
      </c>
      <c r="Z59" s="648">
        <f t="shared" si="8"/>
        <v>0</v>
      </c>
      <c r="AA59" s="648">
        <f t="shared" si="8"/>
        <v>0</v>
      </c>
      <c r="AB59" s="648">
        <f t="shared" si="8"/>
        <v>0</v>
      </c>
      <c r="AC59" s="648">
        <f t="shared" si="8"/>
        <v>0</v>
      </c>
      <c r="AD59" s="648">
        <f t="shared" si="8"/>
        <v>0</v>
      </c>
      <c r="AE59" s="648">
        <f t="shared" si="8"/>
        <v>0</v>
      </c>
      <c r="AF59" s="648">
        <f t="shared" si="8"/>
        <v>0</v>
      </c>
      <c r="AG59" s="648">
        <f t="shared" si="8"/>
        <v>0</v>
      </c>
    </row>
    <row r="60" spans="1:33">
      <c r="A60" s="3622"/>
      <c r="B60" s="3605" t="s">
        <v>737</v>
      </c>
      <c r="C60" s="3619"/>
      <c r="D60" s="648">
        <f t="shared" ref="D60:AG60" si="9">SUM(D9,D17,D27,D36,D49)</f>
        <v>0</v>
      </c>
      <c r="E60" s="648">
        <f t="shared" si="9"/>
        <v>0</v>
      </c>
      <c r="F60" s="648">
        <f t="shared" si="9"/>
        <v>0</v>
      </c>
      <c r="G60" s="648">
        <f t="shared" si="9"/>
        <v>0</v>
      </c>
      <c r="H60" s="648">
        <f t="shared" si="9"/>
        <v>0</v>
      </c>
      <c r="I60" s="648">
        <f t="shared" si="9"/>
        <v>0</v>
      </c>
      <c r="J60" s="648">
        <f t="shared" si="9"/>
        <v>0</v>
      </c>
      <c r="K60" s="648">
        <f t="shared" si="9"/>
        <v>0</v>
      </c>
      <c r="L60" s="648">
        <f t="shared" si="9"/>
        <v>0</v>
      </c>
      <c r="M60" s="648">
        <f t="shared" si="9"/>
        <v>0</v>
      </c>
      <c r="N60" s="648">
        <f t="shared" si="9"/>
        <v>0</v>
      </c>
      <c r="O60" s="648">
        <f t="shared" si="9"/>
        <v>0</v>
      </c>
      <c r="P60" s="648">
        <f t="shared" si="9"/>
        <v>0</v>
      </c>
      <c r="Q60" s="648">
        <f t="shared" si="9"/>
        <v>0</v>
      </c>
      <c r="R60" s="648">
        <f t="shared" si="9"/>
        <v>0</v>
      </c>
      <c r="S60" s="648">
        <f t="shared" si="9"/>
        <v>0</v>
      </c>
      <c r="T60" s="648">
        <f t="shared" si="9"/>
        <v>0</v>
      </c>
      <c r="U60" s="648">
        <f t="shared" si="9"/>
        <v>0</v>
      </c>
      <c r="V60" s="648">
        <f t="shared" si="9"/>
        <v>0</v>
      </c>
      <c r="W60" s="648">
        <f t="shared" si="9"/>
        <v>0</v>
      </c>
      <c r="X60" s="648">
        <f t="shared" si="9"/>
        <v>0</v>
      </c>
      <c r="Y60" s="648">
        <f t="shared" si="9"/>
        <v>0</v>
      </c>
      <c r="Z60" s="648">
        <f t="shared" si="9"/>
        <v>0</v>
      </c>
      <c r="AA60" s="648">
        <f t="shared" si="9"/>
        <v>0</v>
      </c>
      <c r="AB60" s="648">
        <f t="shared" si="9"/>
        <v>0</v>
      </c>
      <c r="AC60" s="648">
        <f t="shared" si="9"/>
        <v>0</v>
      </c>
      <c r="AD60" s="648">
        <f t="shared" si="9"/>
        <v>0</v>
      </c>
      <c r="AE60" s="648">
        <f t="shared" si="9"/>
        <v>0</v>
      </c>
      <c r="AF60" s="648">
        <f t="shared" si="9"/>
        <v>0</v>
      </c>
      <c r="AG60" s="648">
        <f t="shared" si="9"/>
        <v>0</v>
      </c>
    </row>
    <row r="61" spans="1:33">
      <c r="A61" s="3622"/>
      <c r="B61" s="3605" t="s">
        <v>6</v>
      </c>
      <c r="C61" s="3619"/>
      <c r="D61" s="648">
        <f t="shared" ref="D61:AG61" si="10">SUM(D10,D18,D28,D37,D50)</f>
        <v>0</v>
      </c>
      <c r="E61" s="648">
        <f t="shared" si="10"/>
        <v>0</v>
      </c>
      <c r="F61" s="648">
        <f t="shared" si="10"/>
        <v>0</v>
      </c>
      <c r="G61" s="648">
        <f t="shared" si="10"/>
        <v>0</v>
      </c>
      <c r="H61" s="648">
        <f t="shared" si="10"/>
        <v>0</v>
      </c>
      <c r="I61" s="648">
        <f t="shared" si="10"/>
        <v>0</v>
      </c>
      <c r="J61" s="648">
        <f t="shared" si="10"/>
        <v>0</v>
      </c>
      <c r="K61" s="648">
        <f t="shared" si="10"/>
        <v>0</v>
      </c>
      <c r="L61" s="648">
        <f t="shared" si="10"/>
        <v>0</v>
      </c>
      <c r="M61" s="648">
        <f t="shared" si="10"/>
        <v>0</v>
      </c>
      <c r="N61" s="648">
        <f t="shared" si="10"/>
        <v>0</v>
      </c>
      <c r="O61" s="648">
        <f t="shared" si="10"/>
        <v>0</v>
      </c>
      <c r="P61" s="648">
        <f t="shared" si="10"/>
        <v>0</v>
      </c>
      <c r="Q61" s="648">
        <f t="shared" si="10"/>
        <v>0</v>
      </c>
      <c r="R61" s="648">
        <f t="shared" si="10"/>
        <v>0</v>
      </c>
      <c r="S61" s="648">
        <f t="shared" si="10"/>
        <v>0</v>
      </c>
      <c r="T61" s="648">
        <f t="shared" si="10"/>
        <v>0</v>
      </c>
      <c r="U61" s="648">
        <f t="shared" si="10"/>
        <v>0</v>
      </c>
      <c r="V61" s="648">
        <f t="shared" si="10"/>
        <v>0</v>
      </c>
      <c r="W61" s="648">
        <f t="shared" si="10"/>
        <v>0</v>
      </c>
      <c r="X61" s="648">
        <f t="shared" si="10"/>
        <v>0</v>
      </c>
      <c r="Y61" s="648">
        <f t="shared" si="10"/>
        <v>0</v>
      </c>
      <c r="Z61" s="648">
        <f t="shared" si="10"/>
        <v>0</v>
      </c>
      <c r="AA61" s="648">
        <f t="shared" si="10"/>
        <v>0</v>
      </c>
      <c r="AB61" s="648">
        <f t="shared" si="10"/>
        <v>0</v>
      </c>
      <c r="AC61" s="648">
        <f t="shared" si="10"/>
        <v>0</v>
      </c>
      <c r="AD61" s="648">
        <f t="shared" si="10"/>
        <v>0</v>
      </c>
      <c r="AE61" s="648">
        <f t="shared" si="10"/>
        <v>0</v>
      </c>
      <c r="AF61" s="648">
        <f t="shared" si="10"/>
        <v>0</v>
      </c>
      <c r="AG61" s="648">
        <f t="shared" si="10"/>
        <v>0</v>
      </c>
    </row>
    <row r="62" spans="1:33">
      <c r="A62" s="3622"/>
      <c r="B62" s="3605" t="s">
        <v>799</v>
      </c>
      <c r="C62" s="3619"/>
      <c r="D62" s="648">
        <f t="shared" ref="D62:AG62" si="11">SUM(D11,D19,D29,D38,D51)</f>
        <v>0</v>
      </c>
      <c r="E62" s="648">
        <f t="shared" si="11"/>
        <v>0</v>
      </c>
      <c r="F62" s="648">
        <f t="shared" si="11"/>
        <v>0</v>
      </c>
      <c r="G62" s="648">
        <f t="shared" si="11"/>
        <v>0</v>
      </c>
      <c r="H62" s="648">
        <f t="shared" si="11"/>
        <v>0</v>
      </c>
      <c r="I62" s="648">
        <f t="shared" si="11"/>
        <v>0</v>
      </c>
      <c r="J62" s="648">
        <f t="shared" si="11"/>
        <v>0</v>
      </c>
      <c r="K62" s="648">
        <f t="shared" si="11"/>
        <v>0</v>
      </c>
      <c r="L62" s="648">
        <f t="shared" si="11"/>
        <v>0</v>
      </c>
      <c r="M62" s="648">
        <f t="shared" si="11"/>
        <v>0</v>
      </c>
      <c r="N62" s="648">
        <f t="shared" si="11"/>
        <v>0</v>
      </c>
      <c r="O62" s="648">
        <f t="shared" si="11"/>
        <v>0</v>
      </c>
      <c r="P62" s="648">
        <f t="shared" si="11"/>
        <v>0</v>
      </c>
      <c r="Q62" s="648">
        <f t="shared" si="11"/>
        <v>0</v>
      </c>
      <c r="R62" s="648">
        <f t="shared" si="11"/>
        <v>0</v>
      </c>
      <c r="S62" s="648">
        <f t="shared" si="11"/>
        <v>0</v>
      </c>
      <c r="T62" s="648">
        <f t="shared" si="11"/>
        <v>0</v>
      </c>
      <c r="U62" s="648">
        <f t="shared" si="11"/>
        <v>0</v>
      </c>
      <c r="V62" s="648">
        <f t="shared" si="11"/>
        <v>0</v>
      </c>
      <c r="W62" s="648">
        <f t="shared" si="11"/>
        <v>0</v>
      </c>
      <c r="X62" s="648">
        <f t="shared" si="11"/>
        <v>0</v>
      </c>
      <c r="Y62" s="648">
        <f t="shared" si="11"/>
        <v>0</v>
      </c>
      <c r="Z62" s="648">
        <f t="shared" si="11"/>
        <v>0</v>
      </c>
      <c r="AA62" s="648">
        <f t="shared" si="11"/>
        <v>0</v>
      </c>
      <c r="AB62" s="648">
        <f t="shared" si="11"/>
        <v>0</v>
      </c>
      <c r="AC62" s="648">
        <f t="shared" si="11"/>
        <v>0</v>
      </c>
      <c r="AD62" s="648">
        <f t="shared" si="11"/>
        <v>0</v>
      </c>
      <c r="AE62" s="648">
        <f t="shared" si="11"/>
        <v>0</v>
      </c>
      <c r="AF62" s="648">
        <f t="shared" si="11"/>
        <v>0</v>
      </c>
      <c r="AG62" s="648">
        <f t="shared" si="11"/>
        <v>0</v>
      </c>
    </row>
    <row r="63" spans="1:33">
      <c r="A63" s="3622"/>
      <c r="B63" s="3605" t="s">
        <v>8</v>
      </c>
      <c r="C63" s="3619"/>
      <c r="D63" s="648">
        <f t="shared" ref="D63:AG63" si="12">SUM(D58:D62)</f>
        <v>0</v>
      </c>
      <c r="E63" s="648">
        <f t="shared" si="12"/>
        <v>0</v>
      </c>
      <c r="F63" s="648">
        <f t="shared" si="12"/>
        <v>0</v>
      </c>
      <c r="G63" s="648">
        <f t="shared" si="12"/>
        <v>0</v>
      </c>
      <c r="H63" s="648">
        <f t="shared" si="12"/>
        <v>0</v>
      </c>
      <c r="I63" s="648">
        <f t="shared" si="12"/>
        <v>0</v>
      </c>
      <c r="J63" s="648">
        <f t="shared" si="12"/>
        <v>0</v>
      </c>
      <c r="K63" s="648">
        <f t="shared" si="12"/>
        <v>0</v>
      </c>
      <c r="L63" s="648">
        <f t="shared" si="12"/>
        <v>0</v>
      </c>
      <c r="M63" s="648">
        <f t="shared" si="12"/>
        <v>0</v>
      </c>
      <c r="N63" s="648">
        <f t="shared" si="12"/>
        <v>0</v>
      </c>
      <c r="O63" s="648">
        <f t="shared" si="12"/>
        <v>0</v>
      </c>
      <c r="P63" s="648">
        <f t="shared" si="12"/>
        <v>0</v>
      </c>
      <c r="Q63" s="648">
        <f t="shared" si="12"/>
        <v>0</v>
      </c>
      <c r="R63" s="648">
        <f t="shared" si="12"/>
        <v>0</v>
      </c>
      <c r="S63" s="648">
        <f t="shared" si="12"/>
        <v>0</v>
      </c>
      <c r="T63" s="648">
        <f t="shared" si="12"/>
        <v>0</v>
      </c>
      <c r="U63" s="648">
        <f t="shared" si="12"/>
        <v>0</v>
      </c>
      <c r="V63" s="648">
        <f t="shared" si="12"/>
        <v>0</v>
      </c>
      <c r="W63" s="648">
        <f t="shared" si="12"/>
        <v>0</v>
      </c>
      <c r="X63" s="648">
        <f t="shared" si="12"/>
        <v>0</v>
      </c>
      <c r="Y63" s="648">
        <f t="shared" si="12"/>
        <v>0</v>
      </c>
      <c r="Z63" s="648">
        <f t="shared" si="12"/>
        <v>0</v>
      </c>
      <c r="AA63" s="648">
        <f t="shared" si="12"/>
        <v>0</v>
      </c>
      <c r="AB63" s="648">
        <f t="shared" si="12"/>
        <v>0</v>
      </c>
      <c r="AC63" s="648">
        <f t="shared" si="12"/>
        <v>0</v>
      </c>
      <c r="AD63" s="648">
        <f t="shared" si="12"/>
        <v>0</v>
      </c>
      <c r="AE63" s="648">
        <f t="shared" si="12"/>
        <v>0</v>
      </c>
      <c r="AF63" s="648">
        <f t="shared" si="12"/>
        <v>0</v>
      </c>
      <c r="AG63" s="648">
        <f t="shared" si="12"/>
        <v>0</v>
      </c>
    </row>
    <row r="64" spans="1:33">
      <c r="A64" s="3619"/>
      <c r="B64" s="3619"/>
      <c r="C64" s="3619"/>
      <c r="D64" s="3619"/>
      <c r="E64" s="3619"/>
      <c r="F64" s="3619"/>
      <c r="G64" s="3619"/>
      <c r="H64" s="3619"/>
      <c r="I64" s="3619"/>
      <c r="J64" s="3619"/>
      <c r="K64" s="3619"/>
      <c r="L64" s="3619"/>
      <c r="M64" s="3619"/>
      <c r="N64" s="3619"/>
      <c r="O64" s="3619"/>
      <c r="P64" s="3619"/>
      <c r="Q64" s="3619"/>
      <c r="R64" s="3619"/>
      <c r="S64" s="3619"/>
      <c r="T64" s="3619"/>
      <c r="U64" s="3619"/>
      <c r="V64" s="3619"/>
      <c r="W64" s="3619"/>
      <c r="X64" s="3619"/>
      <c r="Y64" s="3619"/>
      <c r="Z64" s="3619"/>
      <c r="AA64" s="3619"/>
      <c r="AB64" s="3619"/>
      <c r="AC64" s="3619"/>
      <c r="AD64" s="3619"/>
      <c r="AE64" s="3619"/>
      <c r="AF64" s="3619"/>
      <c r="AG64" s="3619"/>
    </row>
    <row r="65" spans="1:33">
      <c r="A65" s="3616" t="s">
        <v>825</v>
      </c>
      <c r="B65" s="3619"/>
      <c r="C65" s="3619"/>
      <c r="D65" s="3619"/>
      <c r="E65" s="3619"/>
      <c r="F65" s="3619"/>
      <c r="G65" s="3619"/>
      <c r="H65" s="3619"/>
      <c r="I65" s="3619"/>
      <c r="J65" s="3619"/>
      <c r="K65" s="3619"/>
      <c r="L65" s="3619"/>
      <c r="M65" s="3619"/>
      <c r="N65" s="3619"/>
      <c r="O65" s="3619"/>
      <c r="P65" s="3619"/>
      <c r="Q65" s="3619"/>
      <c r="R65" s="3619"/>
      <c r="S65" s="3619"/>
      <c r="T65" s="3619"/>
      <c r="U65" s="3619"/>
      <c r="V65" s="3619"/>
      <c r="W65" s="3619"/>
      <c r="X65" s="3619"/>
      <c r="Y65" s="3619"/>
      <c r="Z65" s="3619"/>
      <c r="AA65" s="3619"/>
      <c r="AB65" s="3619"/>
      <c r="AC65" s="3619"/>
      <c r="AD65" s="3619"/>
      <c r="AE65" s="3619"/>
      <c r="AF65" s="3619"/>
      <c r="AG65" s="3619"/>
    </row>
    <row r="66" spans="1:33">
      <c r="A66" s="3626" t="s">
        <v>824</v>
      </c>
      <c r="B66" s="3619"/>
      <c r="C66" s="3619"/>
      <c r="D66" s="3619"/>
      <c r="E66" s="3619"/>
      <c r="F66" s="3619"/>
      <c r="G66" s="3619"/>
      <c r="H66" s="3619"/>
      <c r="I66" s="3619"/>
      <c r="J66" s="3619"/>
      <c r="K66" s="3619"/>
      <c r="L66" s="3619"/>
      <c r="M66" s="3619"/>
      <c r="N66" s="3619"/>
      <c r="O66" s="3619"/>
      <c r="P66" s="3619"/>
      <c r="Q66" s="3619"/>
      <c r="R66" s="3619"/>
      <c r="S66" s="3619"/>
      <c r="T66" s="3619"/>
      <c r="U66" s="3619"/>
      <c r="V66" s="3619"/>
      <c r="W66" s="3619"/>
      <c r="X66" s="3619"/>
      <c r="Y66" s="3619"/>
      <c r="Z66" s="3619"/>
      <c r="AA66" s="3619"/>
      <c r="AB66" s="3619"/>
      <c r="AC66" s="3619"/>
      <c r="AD66" s="3619"/>
      <c r="AE66" s="3619"/>
      <c r="AF66" s="3619"/>
      <c r="AG66" s="3619"/>
    </row>
    <row r="67" spans="1:33">
      <c r="A67" s="3625" t="s">
        <v>823</v>
      </c>
      <c r="B67" s="3605" t="s">
        <v>802</v>
      </c>
      <c r="C67" s="3619"/>
      <c r="D67" s="3618">
        <f t="shared" ref="D67:AG67" si="13">IF(D$12&gt;0,D7/D$12,0)</f>
        <v>0</v>
      </c>
      <c r="E67" s="3618">
        <f t="shared" si="13"/>
        <v>0</v>
      </c>
      <c r="F67" s="3618">
        <f t="shared" si="13"/>
        <v>0</v>
      </c>
      <c r="G67" s="3618">
        <f t="shared" si="13"/>
        <v>0</v>
      </c>
      <c r="H67" s="3618">
        <f t="shared" si="13"/>
        <v>0</v>
      </c>
      <c r="I67" s="3618">
        <f t="shared" si="13"/>
        <v>0</v>
      </c>
      <c r="J67" s="3618">
        <f t="shared" si="13"/>
        <v>0</v>
      </c>
      <c r="K67" s="3618">
        <f t="shared" si="13"/>
        <v>0</v>
      </c>
      <c r="L67" s="3618">
        <f t="shared" si="13"/>
        <v>0</v>
      </c>
      <c r="M67" s="3618">
        <f t="shared" si="13"/>
        <v>0</v>
      </c>
      <c r="N67" s="3618">
        <f t="shared" si="13"/>
        <v>0</v>
      </c>
      <c r="O67" s="3618">
        <f t="shared" si="13"/>
        <v>0</v>
      </c>
      <c r="P67" s="3618">
        <f t="shared" si="13"/>
        <v>0</v>
      </c>
      <c r="Q67" s="3618">
        <f t="shared" si="13"/>
        <v>0</v>
      </c>
      <c r="R67" s="3618">
        <f t="shared" si="13"/>
        <v>0</v>
      </c>
      <c r="S67" s="3618">
        <f t="shared" si="13"/>
        <v>0</v>
      </c>
      <c r="T67" s="3618">
        <f t="shared" si="13"/>
        <v>0</v>
      </c>
      <c r="U67" s="3618">
        <f t="shared" si="13"/>
        <v>0</v>
      </c>
      <c r="V67" s="3618">
        <f t="shared" si="13"/>
        <v>0</v>
      </c>
      <c r="W67" s="3618">
        <f t="shared" si="13"/>
        <v>0</v>
      </c>
      <c r="X67" s="3618">
        <f t="shared" si="13"/>
        <v>0</v>
      </c>
      <c r="Y67" s="3618">
        <f t="shared" si="13"/>
        <v>0</v>
      </c>
      <c r="Z67" s="3618">
        <f t="shared" si="13"/>
        <v>0</v>
      </c>
      <c r="AA67" s="3618">
        <f t="shared" si="13"/>
        <v>0</v>
      </c>
      <c r="AB67" s="3618">
        <f t="shared" si="13"/>
        <v>0</v>
      </c>
      <c r="AC67" s="3618">
        <f t="shared" si="13"/>
        <v>0</v>
      </c>
      <c r="AD67" s="3618">
        <f t="shared" si="13"/>
        <v>0</v>
      </c>
      <c r="AE67" s="3618">
        <f t="shared" si="13"/>
        <v>0</v>
      </c>
      <c r="AF67" s="3618">
        <f t="shared" si="13"/>
        <v>0</v>
      </c>
      <c r="AG67" s="3618">
        <f t="shared" si="13"/>
        <v>0</v>
      </c>
    </row>
    <row r="68" spans="1:33">
      <c r="A68" s="3625" t="s">
        <v>823</v>
      </c>
      <c r="B68" s="3605" t="s">
        <v>743</v>
      </c>
      <c r="C68" s="3619"/>
      <c r="D68" s="3618">
        <f t="shared" ref="D68:AG68" si="14">IF(D$12&gt;0,D8/D$12,0)</f>
        <v>0</v>
      </c>
      <c r="E68" s="3618">
        <f t="shared" si="14"/>
        <v>0</v>
      </c>
      <c r="F68" s="3618">
        <f t="shared" si="14"/>
        <v>0</v>
      </c>
      <c r="G68" s="3618">
        <f t="shared" si="14"/>
        <v>0</v>
      </c>
      <c r="H68" s="3618">
        <f t="shared" si="14"/>
        <v>0</v>
      </c>
      <c r="I68" s="3618">
        <f t="shared" si="14"/>
        <v>0</v>
      </c>
      <c r="J68" s="3618">
        <f t="shared" si="14"/>
        <v>0</v>
      </c>
      <c r="K68" s="3618">
        <f t="shared" si="14"/>
        <v>0</v>
      </c>
      <c r="L68" s="3618">
        <f t="shared" si="14"/>
        <v>0</v>
      </c>
      <c r="M68" s="3618">
        <f t="shared" si="14"/>
        <v>0</v>
      </c>
      <c r="N68" s="3618">
        <f t="shared" si="14"/>
        <v>0</v>
      </c>
      <c r="O68" s="3618">
        <f t="shared" si="14"/>
        <v>0</v>
      </c>
      <c r="P68" s="3618">
        <f t="shared" si="14"/>
        <v>0</v>
      </c>
      <c r="Q68" s="3618">
        <f t="shared" si="14"/>
        <v>0</v>
      </c>
      <c r="R68" s="3618">
        <f t="shared" si="14"/>
        <v>0</v>
      </c>
      <c r="S68" s="3618">
        <f t="shared" si="14"/>
        <v>0</v>
      </c>
      <c r="T68" s="3618">
        <f t="shared" si="14"/>
        <v>0</v>
      </c>
      <c r="U68" s="3618">
        <f t="shared" si="14"/>
        <v>0</v>
      </c>
      <c r="V68" s="3618">
        <f t="shared" si="14"/>
        <v>0</v>
      </c>
      <c r="W68" s="3618">
        <f t="shared" si="14"/>
        <v>0</v>
      </c>
      <c r="X68" s="3618">
        <f t="shared" si="14"/>
        <v>0</v>
      </c>
      <c r="Y68" s="3618">
        <f t="shared" si="14"/>
        <v>0</v>
      </c>
      <c r="Z68" s="3618">
        <f t="shared" si="14"/>
        <v>0</v>
      </c>
      <c r="AA68" s="3618">
        <f t="shared" si="14"/>
        <v>0</v>
      </c>
      <c r="AB68" s="3618">
        <f t="shared" si="14"/>
        <v>0</v>
      </c>
      <c r="AC68" s="3618">
        <f t="shared" si="14"/>
        <v>0</v>
      </c>
      <c r="AD68" s="3618">
        <f t="shared" si="14"/>
        <v>0</v>
      </c>
      <c r="AE68" s="3618">
        <f t="shared" si="14"/>
        <v>0</v>
      </c>
      <c r="AF68" s="3618">
        <f t="shared" si="14"/>
        <v>0</v>
      </c>
      <c r="AG68" s="3618">
        <f t="shared" si="14"/>
        <v>0</v>
      </c>
    </row>
    <row r="69" spans="1:33">
      <c r="A69" s="3625" t="s">
        <v>823</v>
      </c>
      <c r="B69" s="3605" t="s">
        <v>737</v>
      </c>
      <c r="C69" s="3619"/>
      <c r="D69" s="3618">
        <f t="shared" ref="D69:AG69" si="15">IF(D$12&gt;0,D9/D$12,0)</f>
        <v>0</v>
      </c>
      <c r="E69" s="3618">
        <f t="shared" si="15"/>
        <v>0</v>
      </c>
      <c r="F69" s="3618">
        <f t="shared" si="15"/>
        <v>0</v>
      </c>
      <c r="G69" s="3618">
        <f t="shared" si="15"/>
        <v>0</v>
      </c>
      <c r="H69" s="3618">
        <f t="shared" si="15"/>
        <v>0</v>
      </c>
      <c r="I69" s="3618">
        <f t="shared" si="15"/>
        <v>0</v>
      </c>
      <c r="J69" s="3618">
        <f t="shared" si="15"/>
        <v>0</v>
      </c>
      <c r="K69" s="3618">
        <f t="shared" si="15"/>
        <v>0</v>
      </c>
      <c r="L69" s="3618">
        <f t="shared" si="15"/>
        <v>0</v>
      </c>
      <c r="M69" s="3618">
        <f t="shared" si="15"/>
        <v>0</v>
      </c>
      <c r="N69" s="3618">
        <f t="shared" si="15"/>
        <v>0</v>
      </c>
      <c r="O69" s="3618">
        <f t="shared" si="15"/>
        <v>0</v>
      </c>
      <c r="P69" s="3618">
        <f t="shared" si="15"/>
        <v>0</v>
      </c>
      <c r="Q69" s="3618">
        <f t="shared" si="15"/>
        <v>0</v>
      </c>
      <c r="R69" s="3618">
        <f t="shared" si="15"/>
        <v>0</v>
      </c>
      <c r="S69" s="3618">
        <f t="shared" si="15"/>
        <v>0</v>
      </c>
      <c r="T69" s="3618">
        <f t="shared" si="15"/>
        <v>0</v>
      </c>
      <c r="U69" s="3618">
        <f t="shared" si="15"/>
        <v>0</v>
      </c>
      <c r="V69" s="3618">
        <f t="shared" si="15"/>
        <v>0</v>
      </c>
      <c r="W69" s="3618">
        <f t="shared" si="15"/>
        <v>0</v>
      </c>
      <c r="X69" s="3618">
        <f t="shared" si="15"/>
        <v>0</v>
      </c>
      <c r="Y69" s="3618">
        <f t="shared" si="15"/>
        <v>0</v>
      </c>
      <c r="Z69" s="3618">
        <f t="shared" si="15"/>
        <v>0</v>
      </c>
      <c r="AA69" s="3618">
        <f t="shared" si="15"/>
        <v>0</v>
      </c>
      <c r="AB69" s="3618">
        <f t="shared" si="15"/>
        <v>0</v>
      </c>
      <c r="AC69" s="3618">
        <f t="shared" si="15"/>
        <v>0</v>
      </c>
      <c r="AD69" s="3618">
        <f t="shared" si="15"/>
        <v>0</v>
      </c>
      <c r="AE69" s="3618">
        <f t="shared" si="15"/>
        <v>0</v>
      </c>
      <c r="AF69" s="3618">
        <f t="shared" si="15"/>
        <v>0</v>
      </c>
      <c r="AG69" s="3618">
        <f t="shared" si="15"/>
        <v>0</v>
      </c>
    </row>
    <row r="70" spans="1:33">
      <c r="A70" s="3625" t="s">
        <v>823</v>
      </c>
      <c r="B70" s="3605" t="s">
        <v>6</v>
      </c>
      <c r="C70" s="3619"/>
      <c r="D70" s="3618">
        <f t="shared" ref="D70:AG70" si="16">IF(D$12&gt;0,D10/D$12,0)</f>
        <v>0</v>
      </c>
      <c r="E70" s="3618">
        <f t="shared" si="16"/>
        <v>0</v>
      </c>
      <c r="F70" s="3618">
        <f t="shared" si="16"/>
        <v>0</v>
      </c>
      <c r="G70" s="3618">
        <f t="shared" si="16"/>
        <v>0</v>
      </c>
      <c r="H70" s="3618">
        <f t="shared" si="16"/>
        <v>0</v>
      </c>
      <c r="I70" s="3618">
        <f t="shared" si="16"/>
        <v>0</v>
      </c>
      <c r="J70" s="3618">
        <f t="shared" si="16"/>
        <v>0</v>
      </c>
      <c r="K70" s="3618">
        <f t="shared" si="16"/>
        <v>0</v>
      </c>
      <c r="L70" s="3618">
        <f t="shared" si="16"/>
        <v>0</v>
      </c>
      <c r="M70" s="3618">
        <f t="shared" si="16"/>
        <v>0</v>
      </c>
      <c r="N70" s="3618">
        <f t="shared" si="16"/>
        <v>0</v>
      </c>
      <c r="O70" s="3618">
        <f t="shared" si="16"/>
        <v>0</v>
      </c>
      <c r="P70" s="3618">
        <f t="shared" si="16"/>
        <v>0</v>
      </c>
      <c r="Q70" s="3618">
        <f t="shared" si="16"/>
        <v>0</v>
      </c>
      <c r="R70" s="3618">
        <f t="shared" si="16"/>
        <v>0</v>
      </c>
      <c r="S70" s="3618">
        <f t="shared" si="16"/>
        <v>0</v>
      </c>
      <c r="T70" s="3618">
        <f t="shared" si="16"/>
        <v>0</v>
      </c>
      <c r="U70" s="3618">
        <f t="shared" si="16"/>
        <v>0</v>
      </c>
      <c r="V70" s="3618">
        <f t="shared" si="16"/>
        <v>0</v>
      </c>
      <c r="W70" s="3618">
        <f t="shared" si="16"/>
        <v>0</v>
      </c>
      <c r="X70" s="3618">
        <f t="shared" si="16"/>
        <v>0</v>
      </c>
      <c r="Y70" s="3618">
        <f t="shared" si="16"/>
        <v>0</v>
      </c>
      <c r="Z70" s="3618">
        <f t="shared" si="16"/>
        <v>0</v>
      </c>
      <c r="AA70" s="3618">
        <f t="shared" si="16"/>
        <v>0</v>
      </c>
      <c r="AB70" s="3618">
        <f t="shared" si="16"/>
        <v>0</v>
      </c>
      <c r="AC70" s="3618">
        <f t="shared" si="16"/>
        <v>0</v>
      </c>
      <c r="AD70" s="3618">
        <f t="shared" si="16"/>
        <v>0</v>
      </c>
      <c r="AE70" s="3618">
        <f t="shared" si="16"/>
        <v>0</v>
      </c>
      <c r="AF70" s="3618">
        <f t="shared" si="16"/>
        <v>0</v>
      </c>
      <c r="AG70" s="3618">
        <f t="shared" si="16"/>
        <v>0</v>
      </c>
    </row>
    <row r="71" spans="1:33">
      <c r="A71" s="3625" t="s">
        <v>823</v>
      </c>
      <c r="B71" s="3605" t="s">
        <v>799</v>
      </c>
      <c r="C71" s="3619"/>
      <c r="D71" s="3618">
        <f t="shared" ref="D71:AG71" si="17">IF(D$12&gt;0,D11/D$12,0)</f>
        <v>0</v>
      </c>
      <c r="E71" s="3618">
        <f t="shared" si="17"/>
        <v>0</v>
      </c>
      <c r="F71" s="3618">
        <f t="shared" si="17"/>
        <v>0</v>
      </c>
      <c r="G71" s="3618">
        <f t="shared" si="17"/>
        <v>0</v>
      </c>
      <c r="H71" s="3618">
        <f t="shared" si="17"/>
        <v>0</v>
      </c>
      <c r="I71" s="3618">
        <f t="shared" si="17"/>
        <v>0</v>
      </c>
      <c r="J71" s="3618">
        <f t="shared" si="17"/>
        <v>0</v>
      </c>
      <c r="K71" s="3618">
        <f t="shared" si="17"/>
        <v>0</v>
      </c>
      <c r="L71" s="3618">
        <f t="shared" si="17"/>
        <v>0</v>
      </c>
      <c r="M71" s="3618">
        <f t="shared" si="17"/>
        <v>0</v>
      </c>
      <c r="N71" s="3618">
        <f t="shared" si="17"/>
        <v>0</v>
      </c>
      <c r="O71" s="3618">
        <f t="shared" si="17"/>
        <v>0</v>
      </c>
      <c r="P71" s="3618">
        <f t="shared" si="17"/>
        <v>0</v>
      </c>
      <c r="Q71" s="3618">
        <f t="shared" si="17"/>
        <v>0</v>
      </c>
      <c r="R71" s="3618">
        <f t="shared" si="17"/>
        <v>0</v>
      </c>
      <c r="S71" s="3618">
        <f t="shared" si="17"/>
        <v>0</v>
      </c>
      <c r="T71" s="3618">
        <f t="shared" si="17"/>
        <v>0</v>
      </c>
      <c r="U71" s="3618">
        <f t="shared" si="17"/>
        <v>0</v>
      </c>
      <c r="V71" s="3618">
        <f t="shared" si="17"/>
        <v>0</v>
      </c>
      <c r="W71" s="3618">
        <f t="shared" si="17"/>
        <v>0</v>
      </c>
      <c r="X71" s="3618">
        <f t="shared" si="17"/>
        <v>0</v>
      </c>
      <c r="Y71" s="3618">
        <f t="shared" si="17"/>
        <v>0</v>
      </c>
      <c r="Z71" s="3618">
        <f t="shared" si="17"/>
        <v>0</v>
      </c>
      <c r="AA71" s="3618">
        <f t="shared" si="17"/>
        <v>0</v>
      </c>
      <c r="AB71" s="3618">
        <f t="shared" si="17"/>
        <v>0</v>
      </c>
      <c r="AC71" s="3618">
        <f t="shared" si="17"/>
        <v>0</v>
      </c>
      <c r="AD71" s="3618">
        <f t="shared" si="17"/>
        <v>0</v>
      </c>
      <c r="AE71" s="3618">
        <f t="shared" si="17"/>
        <v>0</v>
      </c>
      <c r="AF71" s="3618">
        <f t="shared" si="17"/>
        <v>0</v>
      </c>
      <c r="AG71" s="3618">
        <f t="shared" si="17"/>
        <v>0</v>
      </c>
    </row>
    <row r="72" spans="1:33">
      <c r="A72" s="3625" t="s">
        <v>823</v>
      </c>
      <c r="B72" s="3605" t="s">
        <v>8</v>
      </c>
      <c r="C72" s="3619"/>
      <c r="D72" s="3618">
        <f t="shared" ref="D72:AG72" si="18">SUM(D67:D71)</f>
        <v>0</v>
      </c>
      <c r="E72" s="3618">
        <f t="shared" si="18"/>
        <v>0</v>
      </c>
      <c r="F72" s="3618">
        <f t="shared" si="18"/>
        <v>0</v>
      </c>
      <c r="G72" s="3618">
        <f t="shared" si="18"/>
        <v>0</v>
      </c>
      <c r="H72" s="3618">
        <f t="shared" si="18"/>
        <v>0</v>
      </c>
      <c r="I72" s="3618">
        <f t="shared" si="18"/>
        <v>0</v>
      </c>
      <c r="J72" s="3618">
        <f t="shared" si="18"/>
        <v>0</v>
      </c>
      <c r="K72" s="3618">
        <f t="shared" si="18"/>
        <v>0</v>
      </c>
      <c r="L72" s="3618">
        <f t="shared" si="18"/>
        <v>0</v>
      </c>
      <c r="M72" s="3618">
        <f t="shared" si="18"/>
        <v>0</v>
      </c>
      <c r="N72" s="3618">
        <f t="shared" si="18"/>
        <v>0</v>
      </c>
      <c r="O72" s="3618">
        <f t="shared" si="18"/>
        <v>0</v>
      </c>
      <c r="P72" s="3618">
        <f t="shared" si="18"/>
        <v>0</v>
      </c>
      <c r="Q72" s="3618">
        <f t="shared" si="18"/>
        <v>0</v>
      </c>
      <c r="R72" s="3618">
        <f t="shared" si="18"/>
        <v>0</v>
      </c>
      <c r="S72" s="3618">
        <f t="shared" si="18"/>
        <v>0</v>
      </c>
      <c r="T72" s="3618">
        <f t="shared" si="18"/>
        <v>0</v>
      </c>
      <c r="U72" s="3618">
        <f t="shared" si="18"/>
        <v>0</v>
      </c>
      <c r="V72" s="3618">
        <f t="shared" si="18"/>
        <v>0</v>
      </c>
      <c r="W72" s="3618">
        <f t="shared" si="18"/>
        <v>0</v>
      </c>
      <c r="X72" s="3618">
        <f t="shared" si="18"/>
        <v>0</v>
      </c>
      <c r="Y72" s="3618">
        <f t="shared" si="18"/>
        <v>0</v>
      </c>
      <c r="Z72" s="3618">
        <f t="shared" si="18"/>
        <v>0</v>
      </c>
      <c r="AA72" s="3618">
        <f t="shared" si="18"/>
        <v>0</v>
      </c>
      <c r="AB72" s="3618">
        <f t="shared" si="18"/>
        <v>0</v>
      </c>
      <c r="AC72" s="3618">
        <f t="shared" si="18"/>
        <v>0</v>
      </c>
      <c r="AD72" s="3618">
        <f t="shared" si="18"/>
        <v>0</v>
      </c>
      <c r="AE72" s="3618">
        <f t="shared" si="18"/>
        <v>0</v>
      </c>
      <c r="AF72" s="3618">
        <f t="shared" si="18"/>
        <v>0</v>
      </c>
      <c r="AG72" s="3618">
        <f t="shared" si="18"/>
        <v>0</v>
      </c>
    </row>
    <row r="73" spans="1:33">
      <c r="A73" s="3622"/>
      <c r="B73" s="3622"/>
      <c r="C73" s="3619"/>
      <c r="D73" s="3619"/>
      <c r="E73" s="3619"/>
      <c r="F73" s="3619"/>
      <c r="G73" s="3619"/>
      <c r="H73" s="3619"/>
      <c r="I73" s="3619"/>
      <c r="J73" s="3619"/>
      <c r="K73" s="3619"/>
      <c r="L73" s="3619"/>
      <c r="M73" s="3619"/>
      <c r="N73" s="3619"/>
      <c r="O73" s="3619"/>
      <c r="P73" s="3619"/>
      <c r="Q73" s="3619"/>
      <c r="R73" s="3619"/>
      <c r="S73" s="3619"/>
      <c r="T73" s="3619"/>
      <c r="U73" s="3619"/>
      <c r="V73" s="3619"/>
      <c r="W73" s="3619"/>
      <c r="X73" s="3619"/>
      <c r="Y73" s="3619"/>
      <c r="Z73" s="3619"/>
      <c r="AA73" s="3619"/>
      <c r="AB73" s="3619"/>
      <c r="AC73" s="3619"/>
      <c r="AD73" s="3619"/>
      <c r="AE73" s="3619"/>
      <c r="AF73" s="3619"/>
      <c r="AG73" s="3619"/>
    </row>
    <row r="74" spans="1:33">
      <c r="A74" s="3622"/>
      <c r="B74" s="3622"/>
      <c r="C74" s="3619"/>
      <c r="D74" s="3619"/>
      <c r="E74" s="3619"/>
      <c r="F74" s="3619"/>
      <c r="G74" s="3619"/>
      <c r="H74" s="3619"/>
      <c r="I74" s="3619"/>
      <c r="J74" s="3619"/>
      <c r="K74" s="3619"/>
      <c r="L74" s="3619"/>
      <c r="M74" s="3619"/>
      <c r="N74" s="3619"/>
      <c r="O74" s="3619"/>
      <c r="P74" s="3619"/>
      <c r="Q74" s="3619"/>
      <c r="R74" s="3619"/>
      <c r="S74" s="3619"/>
      <c r="T74" s="3619"/>
      <c r="U74" s="3619"/>
      <c r="V74" s="3619"/>
      <c r="W74" s="3619"/>
      <c r="X74" s="3619"/>
      <c r="Y74" s="3619"/>
      <c r="Z74" s="3619"/>
      <c r="AA74" s="3619"/>
      <c r="AB74" s="3619"/>
      <c r="AC74" s="3619"/>
      <c r="AD74" s="3619"/>
      <c r="AE74" s="3619"/>
      <c r="AF74" s="3619"/>
      <c r="AG74" s="3619"/>
    </row>
    <row r="75" spans="1:33">
      <c r="A75" s="34" t="s">
        <v>822</v>
      </c>
      <c r="B75" s="3605" t="s">
        <v>802</v>
      </c>
      <c r="C75" s="3619"/>
      <c r="D75" s="3618">
        <f t="shared" ref="D75:AG75" si="19">IF(D$20&gt;0,D15/D$20,0)</f>
        <v>0</v>
      </c>
      <c r="E75" s="3618">
        <f t="shared" si="19"/>
        <v>0</v>
      </c>
      <c r="F75" s="3618">
        <f t="shared" si="19"/>
        <v>0</v>
      </c>
      <c r="G75" s="3618">
        <f t="shared" si="19"/>
        <v>0</v>
      </c>
      <c r="H75" s="3618">
        <f t="shared" si="19"/>
        <v>0</v>
      </c>
      <c r="I75" s="3618">
        <f t="shared" si="19"/>
        <v>0</v>
      </c>
      <c r="J75" s="3618">
        <f t="shared" si="19"/>
        <v>0</v>
      </c>
      <c r="K75" s="3618">
        <f t="shared" si="19"/>
        <v>0</v>
      </c>
      <c r="L75" s="3618">
        <f t="shared" si="19"/>
        <v>0</v>
      </c>
      <c r="M75" s="3618">
        <f t="shared" si="19"/>
        <v>0</v>
      </c>
      <c r="N75" s="3618">
        <f t="shared" si="19"/>
        <v>0</v>
      </c>
      <c r="O75" s="3618">
        <f t="shared" si="19"/>
        <v>0</v>
      </c>
      <c r="P75" s="3618">
        <f t="shared" si="19"/>
        <v>0</v>
      </c>
      <c r="Q75" s="3618">
        <f t="shared" si="19"/>
        <v>0</v>
      </c>
      <c r="R75" s="3618">
        <f t="shared" si="19"/>
        <v>0</v>
      </c>
      <c r="S75" s="3618">
        <f t="shared" si="19"/>
        <v>0</v>
      </c>
      <c r="T75" s="3618">
        <f t="shared" si="19"/>
        <v>0</v>
      </c>
      <c r="U75" s="3618">
        <f t="shared" si="19"/>
        <v>0</v>
      </c>
      <c r="V75" s="3618">
        <f t="shared" si="19"/>
        <v>0</v>
      </c>
      <c r="W75" s="3618">
        <f t="shared" si="19"/>
        <v>0</v>
      </c>
      <c r="X75" s="3618">
        <f t="shared" si="19"/>
        <v>0</v>
      </c>
      <c r="Y75" s="3618">
        <f t="shared" si="19"/>
        <v>0</v>
      </c>
      <c r="Z75" s="3618">
        <f t="shared" si="19"/>
        <v>0</v>
      </c>
      <c r="AA75" s="3618">
        <f t="shared" si="19"/>
        <v>0</v>
      </c>
      <c r="AB75" s="3618">
        <f t="shared" si="19"/>
        <v>0</v>
      </c>
      <c r="AC75" s="3618">
        <f t="shared" si="19"/>
        <v>0</v>
      </c>
      <c r="AD75" s="3618">
        <f t="shared" si="19"/>
        <v>0</v>
      </c>
      <c r="AE75" s="3618">
        <f t="shared" si="19"/>
        <v>0</v>
      </c>
      <c r="AF75" s="3618">
        <f t="shared" si="19"/>
        <v>0</v>
      </c>
      <c r="AG75" s="3618">
        <f t="shared" si="19"/>
        <v>0</v>
      </c>
    </row>
    <row r="76" spans="1:33">
      <c r="A76" s="34" t="s">
        <v>822</v>
      </c>
      <c r="B76" s="3605" t="s">
        <v>743</v>
      </c>
      <c r="C76" s="3619"/>
      <c r="D76" s="3618">
        <f t="shared" ref="D76:AG76" si="20">IF(D$20&gt;0,D16/D$20,0)</f>
        <v>0</v>
      </c>
      <c r="E76" s="3618">
        <f t="shared" si="20"/>
        <v>0</v>
      </c>
      <c r="F76" s="3618">
        <f t="shared" si="20"/>
        <v>0</v>
      </c>
      <c r="G76" s="3618">
        <f t="shared" si="20"/>
        <v>0</v>
      </c>
      <c r="H76" s="3618">
        <f t="shared" si="20"/>
        <v>0</v>
      </c>
      <c r="I76" s="3618">
        <f t="shared" si="20"/>
        <v>0</v>
      </c>
      <c r="J76" s="3618">
        <f t="shared" si="20"/>
        <v>0</v>
      </c>
      <c r="K76" s="3618">
        <f t="shared" si="20"/>
        <v>0</v>
      </c>
      <c r="L76" s="3618">
        <f t="shared" si="20"/>
        <v>0</v>
      </c>
      <c r="M76" s="3618">
        <f t="shared" si="20"/>
        <v>0</v>
      </c>
      <c r="N76" s="3618">
        <f t="shared" si="20"/>
        <v>0</v>
      </c>
      <c r="O76" s="3618">
        <f t="shared" si="20"/>
        <v>0</v>
      </c>
      <c r="P76" s="3618">
        <f t="shared" si="20"/>
        <v>0</v>
      </c>
      <c r="Q76" s="3618">
        <f t="shared" si="20"/>
        <v>0</v>
      </c>
      <c r="R76" s="3618">
        <f t="shared" si="20"/>
        <v>0</v>
      </c>
      <c r="S76" s="3618">
        <f t="shared" si="20"/>
        <v>0</v>
      </c>
      <c r="T76" s="3618">
        <f t="shared" si="20"/>
        <v>0</v>
      </c>
      <c r="U76" s="3618">
        <f t="shared" si="20"/>
        <v>0</v>
      </c>
      <c r="V76" s="3618">
        <f t="shared" si="20"/>
        <v>0</v>
      </c>
      <c r="W76" s="3618">
        <f t="shared" si="20"/>
        <v>0</v>
      </c>
      <c r="X76" s="3618">
        <f t="shared" si="20"/>
        <v>0</v>
      </c>
      <c r="Y76" s="3618">
        <f t="shared" si="20"/>
        <v>0</v>
      </c>
      <c r="Z76" s="3618">
        <f t="shared" si="20"/>
        <v>0</v>
      </c>
      <c r="AA76" s="3618">
        <f t="shared" si="20"/>
        <v>0</v>
      </c>
      <c r="AB76" s="3618">
        <f t="shared" si="20"/>
        <v>0</v>
      </c>
      <c r="AC76" s="3618">
        <f t="shared" si="20"/>
        <v>0</v>
      </c>
      <c r="AD76" s="3618">
        <f t="shared" si="20"/>
        <v>0</v>
      </c>
      <c r="AE76" s="3618">
        <f t="shared" si="20"/>
        <v>0</v>
      </c>
      <c r="AF76" s="3618">
        <f t="shared" si="20"/>
        <v>0</v>
      </c>
      <c r="AG76" s="3618">
        <f t="shared" si="20"/>
        <v>0</v>
      </c>
    </row>
    <row r="77" spans="1:33">
      <c r="A77" s="34" t="s">
        <v>822</v>
      </c>
      <c r="B77" s="3605" t="s">
        <v>737</v>
      </c>
      <c r="C77" s="3619"/>
      <c r="D77" s="3618">
        <f t="shared" ref="D77:AG77" si="21">IF(D$20&gt;0,D17/D$20,0)</f>
        <v>0</v>
      </c>
      <c r="E77" s="3618">
        <f t="shared" si="21"/>
        <v>0</v>
      </c>
      <c r="F77" s="3618">
        <f t="shared" si="21"/>
        <v>0</v>
      </c>
      <c r="G77" s="3618">
        <f t="shared" si="21"/>
        <v>0</v>
      </c>
      <c r="H77" s="3618">
        <f t="shared" si="21"/>
        <v>0</v>
      </c>
      <c r="I77" s="3618">
        <f t="shared" si="21"/>
        <v>0</v>
      </c>
      <c r="J77" s="3618">
        <f t="shared" si="21"/>
        <v>0</v>
      </c>
      <c r="K77" s="3618">
        <f t="shared" si="21"/>
        <v>0</v>
      </c>
      <c r="L77" s="3618">
        <f t="shared" si="21"/>
        <v>0</v>
      </c>
      <c r="M77" s="3618">
        <f t="shared" si="21"/>
        <v>0</v>
      </c>
      <c r="N77" s="3618">
        <f t="shared" si="21"/>
        <v>0</v>
      </c>
      <c r="O77" s="3618">
        <f t="shared" si="21"/>
        <v>0</v>
      </c>
      <c r="P77" s="3618">
        <f t="shared" si="21"/>
        <v>0</v>
      </c>
      <c r="Q77" s="3618">
        <f t="shared" si="21"/>
        <v>0</v>
      </c>
      <c r="R77" s="3618">
        <f t="shared" si="21"/>
        <v>0</v>
      </c>
      <c r="S77" s="3618">
        <f t="shared" si="21"/>
        <v>0</v>
      </c>
      <c r="T77" s="3618">
        <f t="shared" si="21"/>
        <v>0</v>
      </c>
      <c r="U77" s="3618">
        <f t="shared" si="21"/>
        <v>0</v>
      </c>
      <c r="V77" s="3618">
        <f t="shared" si="21"/>
        <v>0</v>
      </c>
      <c r="W77" s="3618">
        <f t="shared" si="21"/>
        <v>0</v>
      </c>
      <c r="X77" s="3618">
        <f t="shared" si="21"/>
        <v>0</v>
      </c>
      <c r="Y77" s="3618">
        <f t="shared" si="21"/>
        <v>0</v>
      </c>
      <c r="Z77" s="3618">
        <f t="shared" si="21"/>
        <v>0</v>
      </c>
      <c r="AA77" s="3618">
        <f t="shared" si="21"/>
        <v>0</v>
      </c>
      <c r="AB77" s="3618">
        <f t="shared" si="21"/>
        <v>0</v>
      </c>
      <c r="AC77" s="3618">
        <f t="shared" si="21"/>
        <v>0</v>
      </c>
      <c r="AD77" s="3618">
        <f t="shared" si="21"/>
        <v>0</v>
      </c>
      <c r="AE77" s="3618">
        <f t="shared" si="21"/>
        <v>0</v>
      </c>
      <c r="AF77" s="3618">
        <f t="shared" si="21"/>
        <v>0</v>
      </c>
      <c r="AG77" s="3618">
        <f t="shared" si="21"/>
        <v>0</v>
      </c>
    </row>
    <row r="78" spans="1:33">
      <c r="A78" s="34" t="s">
        <v>822</v>
      </c>
      <c r="B78" s="3605" t="s">
        <v>6</v>
      </c>
      <c r="C78" s="3619"/>
      <c r="D78" s="3618">
        <f t="shared" ref="D78:AG78" si="22">IF(D$20&gt;0,D18/D$20,0)</f>
        <v>0</v>
      </c>
      <c r="E78" s="3618">
        <f t="shared" si="22"/>
        <v>0</v>
      </c>
      <c r="F78" s="3618">
        <f t="shared" si="22"/>
        <v>0</v>
      </c>
      <c r="G78" s="3618">
        <f t="shared" si="22"/>
        <v>0</v>
      </c>
      <c r="H78" s="3618">
        <f t="shared" si="22"/>
        <v>0</v>
      </c>
      <c r="I78" s="3618">
        <f t="shared" si="22"/>
        <v>0</v>
      </c>
      <c r="J78" s="3618">
        <f t="shared" si="22"/>
        <v>0</v>
      </c>
      <c r="K78" s="3618">
        <f t="shared" si="22"/>
        <v>0</v>
      </c>
      <c r="L78" s="3618">
        <f t="shared" si="22"/>
        <v>0</v>
      </c>
      <c r="M78" s="3618">
        <f t="shared" si="22"/>
        <v>0</v>
      </c>
      <c r="N78" s="3618">
        <f t="shared" si="22"/>
        <v>0</v>
      </c>
      <c r="O78" s="3618">
        <f t="shared" si="22"/>
        <v>0</v>
      </c>
      <c r="P78" s="3618">
        <f t="shared" si="22"/>
        <v>0</v>
      </c>
      <c r="Q78" s="3618">
        <f t="shared" si="22"/>
        <v>0</v>
      </c>
      <c r="R78" s="3618">
        <f t="shared" si="22"/>
        <v>0</v>
      </c>
      <c r="S78" s="3618">
        <f t="shared" si="22"/>
        <v>0</v>
      </c>
      <c r="T78" s="3618">
        <f t="shared" si="22"/>
        <v>0</v>
      </c>
      <c r="U78" s="3618">
        <f t="shared" si="22"/>
        <v>0</v>
      </c>
      <c r="V78" s="3618">
        <f t="shared" si="22"/>
        <v>0</v>
      </c>
      <c r="W78" s="3618">
        <f t="shared" si="22"/>
        <v>0</v>
      </c>
      <c r="X78" s="3618">
        <f t="shared" si="22"/>
        <v>0</v>
      </c>
      <c r="Y78" s="3618">
        <f t="shared" si="22"/>
        <v>0</v>
      </c>
      <c r="Z78" s="3618">
        <f t="shared" si="22"/>
        <v>0</v>
      </c>
      <c r="AA78" s="3618">
        <f t="shared" si="22"/>
        <v>0</v>
      </c>
      <c r="AB78" s="3618">
        <f t="shared" si="22"/>
        <v>0</v>
      </c>
      <c r="AC78" s="3618">
        <f t="shared" si="22"/>
        <v>0</v>
      </c>
      <c r="AD78" s="3618">
        <f t="shared" si="22"/>
        <v>0</v>
      </c>
      <c r="AE78" s="3618">
        <f t="shared" si="22"/>
        <v>0</v>
      </c>
      <c r="AF78" s="3618">
        <f t="shared" si="22"/>
        <v>0</v>
      </c>
      <c r="AG78" s="3618">
        <f t="shared" si="22"/>
        <v>0</v>
      </c>
    </row>
    <row r="79" spans="1:33">
      <c r="A79" s="34" t="s">
        <v>822</v>
      </c>
      <c r="B79" s="3605" t="s">
        <v>799</v>
      </c>
      <c r="C79" s="3619"/>
      <c r="D79" s="3618">
        <f t="shared" ref="D79:AG79" si="23">IF(D$20&gt;0,D19/D$20,0)</f>
        <v>0</v>
      </c>
      <c r="E79" s="3618">
        <f t="shared" si="23"/>
        <v>0</v>
      </c>
      <c r="F79" s="3618">
        <f t="shared" si="23"/>
        <v>0</v>
      </c>
      <c r="G79" s="3618">
        <f t="shared" si="23"/>
        <v>0</v>
      </c>
      <c r="H79" s="3618">
        <f t="shared" si="23"/>
        <v>0</v>
      </c>
      <c r="I79" s="3618">
        <f t="shared" si="23"/>
        <v>0</v>
      </c>
      <c r="J79" s="3618">
        <f t="shared" si="23"/>
        <v>0</v>
      </c>
      <c r="K79" s="3618">
        <f t="shared" si="23"/>
        <v>0</v>
      </c>
      <c r="L79" s="3618">
        <f t="shared" si="23"/>
        <v>0</v>
      </c>
      <c r="M79" s="3618">
        <f t="shared" si="23"/>
        <v>0</v>
      </c>
      <c r="N79" s="3618">
        <f t="shared" si="23"/>
        <v>0</v>
      </c>
      <c r="O79" s="3618">
        <f t="shared" si="23"/>
        <v>0</v>
      </c>
      <c r="P79" s="3618">
        <f t="shared" si="23"/>
        <v>0</v>
      </c>
      <c r="Q79" s="3618">
        <f t="shared" si="23"/>
        <v>0</v>
      </c>
      <c r="R79" s="3618">
        <f t="shared" si="23"/>
        <v>0</v>
      </c>
      <c r="S79" s="3618">
        <f t="shared" si="23"/>
        <v>0</v>
      </c>
      <c r="T79" s="3618">
        <f t="shared" si="23"/>
        <v>0</v>
      </c>
      <c r="U79" s="3618">
        <f t="shared" si="23"/>
        <v>0</v>
      </c>
      <c r="V79" s="3618">
        <f t="shared" si="23"/>
        <v>0</v>
      </c>
      <c r="W79" s="3618">
        <f t="shared" si="23"/>
        <v>0</v>
      </c>
      <c r="X79" s="3618">
        <f t="shared" si="23"/>
        <v>0</v>
      </c>
      <c r="Y79" s="3618">
        <f t="shared" si="23"/>
        <v>0</v>
      </c>
      <c r="Z79" s="3618">
        <f t="shared" si="23"/>
        <v>0</v>
      </c>
      <c r="AA79" s="3618">
        <f t="shared" si="23"/>
        <v>0</v>
      </c>
      <c r="AB79" s="3618">
        <f t="shared" si="23"/>
        <v>0</v>
      </c>
      <c r="AC79" s="3618">
        <f t="shared" si="23"/>
        <v>0</v>
      </c>
      <c r="AD79" s="3618">
        <f t="shared" si="23"/>
        <v>0</v>
      </c>
      <c r="AE79" s="3618">
        <f t="shared" si="23"/>
        <v>0</v>
      </c>
      <c r="AF79" s="3618">
        <f t="shared" si="23"/>
        <v>0</v>
      </c>
      <c r="AG79" s="3618">
        <f t="shared" si="23"/>
        <v>0</v>
      </c>
    </row>
    <row r="80" spans="1:33">
      <c r="A80" s="34" t="s">
        <v>822</v>
      </c>
      <c r="B80" s="3605" t="s">
        <v>8</v>
      </c>
      <c r="C80" s="3619"/>
      <c r="D80" s="3618">
        <f t="shared" ref="D80:AG80" si="24">SUM(D75:D79)</f>
        <v>0</v>
      </c>
      <c r="E80" s="3618">
        <f t="shared" si="24"/>
        <v>0</v>
      </c>
      <c r="F80" s="3618">
        <f t="shared" si="24"/>
        <v>0</v>
      </c>
      <c r="G80" s="3618">
        <f t="shared" si="24"/>
        <v>0</v>
      </c>
      <c r="H80" s="3618">
        <f t="shared" si="24"/>
        <v>0</v>
      </c>
      <c r="I80" s="3618">
        <f t="shared" si="24"/>
        <v>0</v>
      </c>
      <c r="J80" s="3618">
        <f t="shared" si="24"/>
        <v>0</v>
      </c>
      <c r="K80" s="3618">
        <f t="shared" si="24"/>
        <v>0</v>
      </c>
      <c r="L80" s="3618">
        <f t="shared" si="24"/>
        <v>0</v>
      </c>
      <c r="M80" s="3618">
        <f t="shared" si="24"/>
        <v>0</v>
      </c>
      <c r="N80" s="3618">
        <f t="shared" si="24"/>
        <v>0</v>
      </c>
      <c r="O80" s="3618">
        <f t="shared" si="24"/>
        <v>0</v>
      </c>
      <c r="P80" s="3618">
        <f t="shared" si="24"/>
        <v>0</v>
      </c>
      <c r="Q80" s="3618">
        <f t="shared" si="24"/>
        <v>0</v>
      </c>
      <c r="R80" s="3618">
        <f t="shared" si="24"/>
        <v>0</v>
      </c>
      <c r="S80" s="3618">
        <f t="shared" si="24"/>
        <v>0</v>
      </c>
      <c r="T80" s="3618">
        <f t="shared" si="24"/>
        <v>0</v>
      </c>
      <c r="U80" s="3618">
        <f t="shared" si="24"/>
        <v>0</v>
      </c>
      <c r="V80" s="3618">
        <f t="shared" si="24"/>
        <v>0</v>
      </c>
      <c r="W80" s="3618">
        <f t="shared" si="24"/>
        <v>0</v>
      </c>
      <c r="X80" s="3618">
        <f t="shared" si="24"/>
        <v>0</v>
      </c>
      <c r="Y80" s="3618">
        <f t="shared" si="24"/>
        <v>0</v>
      </c>
      <c r="Z80" s="3618">
        <f t="shared" si="24"/>
        <v>0</v>
      </c>
      <c r="AA80" s="3618">
        <f t="shared" si="24"/>
        <v>0</v>
      </c>
      <c r="AB80" s="3618">
        <f t="shared" si="24"/>
        <v>0</v>
      </c>
      <c r="AC80" s="3618">
        <f t="shared" si="24"/>
        <v>0</v>
      </c>
      <c r="AD80" s="3618">
        <f t="shared" si="24"/>
        <v>0</v>
      </c>
      <c r="AE80" s="3618">
        <f t="shared" si="24"/>
        <v>0</v>
      </c>
      <c r="AF80" s="3618">
        <f t="shared" si="24"/>
        <v>0</v>
      </c>
      <c r="AG80" s="3618">
        <f t="shared" si="24"/>
        <v>0</v>
      </c>
    </row>
    <row r="81" spans="1:33">
      <c r="A81" s="3619"/>
      <c r="B81" s="3619"/>
      <c r="C81" s="3619"/>
      <c r="D81" s="3619"/>
      <c r="E81" s="3619"/>
      <c r="F81" s="3619"/>
      <c r="G81" s="3619"/>
      <c r="H81" s="3619"/>
      <c r="I81" s="3619"/>
      <c r="J81" s="3619"/>
      <c r="K81" s="3619"/>
      <c r="L81" s="3619"/>
      <c r="M81" s="3619"/>
      <c r="N81" s="3619"/>
      <c r="O81" s="3619"/>
      <c r="P81" s="3619"/>
      <c r="Q81" s="3619"/>
      <c r="R81" s="3619"/>
      <c r="S81" s="3619"/>
      <c r="T81" s="3619"/>
      <c r="U81" s="3619"/>
      <c r="V81" s="3619"/>
      <c r="W81" s="3619"/>
      <c r="X81" s="3619"/>
      <c r="Y81" s="3619"/>
      <c r="Z81" s="3619"/>
      <c r="AA81" s="3619"/>
      <c r="AB81" s="3619"/>
      <c r="AC81" s="3619"/>
      <c r="AD81" s="3619"/>
      <c r="AE81" s="3619"/>
      <c r="AF81" s="3619"/>
      <c r="AG81" s="3619"/>
    </row>
    <row r="82" spans="1:33">
      <c r="A82" s="3616" t="s">
        <v>821</v>
      </c>
      <c r="B82" s="3619"/>
      <c r="C82" s="3619"/>
      <c r="D82" s="3619"/>
      <c r="E82" s="3619"/>
      <c r="F82" s="3619"/>
      <c r="G82" s="3619"/>
      <c r="H82" s="3619"/>
      <c r="I82" s="3619"/>
      <c r="J82" s="3619"/>
      <c r="K82" s="3619"/>
      <c r="L82" s="3619"/>
      <c r="M82" s="3619"/>
      <c r="N82" s="3619"/>
      <c r="O82" s="3619"/>
      <c r="P82" s="3619"/>
      <c r="Q82" s="3619"/>
      <c r="R82" s="3619"/>
      <c r="S82" s="3619"/>
      <c r="T82" s="3619"/>
      <c r="U82" s="3619"/>
      <c r="V82" s="3619"/>
      <c r="W82" s="3619"/>
      <c r="X82" s="3619"/>
      <c r="Y82" s="3619"/>
      <c r="Z82" s="3619"/>
      <c r="AA82" s="3619"/>
      <c r="AB82" s="3619"/>
      <c r="AC82" s="3619"/>
      <c r="AD82" s="3619"/>
      <c r="AE82" s="3619"/>
      <c r="AF82" s="3619"/>
      <c r="AG82" s="3619"/>
    </row>
    <row r="83" spans="1:33">
      <c r="A83" s="3619"/>
      <c r="B83" s="3605" t="s">
        <v>802</v>
      </c>
      <c r="C83" s="3619"/>
      <c r="D83" s="3618">
        <f t="shared" ref="D83:AG83" si="25">IF(ISERROR((D7+D15)/(D$12+D$20)),0,((D7+D15)/(D$12+D$20)))</f>
        <v>0</v>
      </c>
      <c r="E83" s="3618">
        <f t="shared" si="25"/>
        <v>0</v>
      </c>
      <c r="F83" s="3618">
        <f t="shared" si="25"/>
        <v>0</v>
      </c>
      <c r="G83" s="3618">
        <f t="shared" si="25"/>
        <v>0</v>
      </c>
      <c r="H83" s="3618">
        <f t="shared" si="25"/>
        <v>0</v>
      </c>
      <c r="I83" s="3618">
        <f t="shared" si="25"/>
        <v>0</v>
      </c>
      <c r="J83" s="3618">
        <f t="shared" si="25"/>
        <v>0</v>
      </c>
      <c r="K83" s="3618">
        <f t="shared" si="25"/>
        <v>0</v>
      </c>
      <c r="L83" s="3618">
        <f t="shared" si="25"/>
        <v>0</v>
      </c>
      <c r="M83" s="3618">
        <f t="shared" si="25"/>
        <v>0</v>
      </c>
      <c r="N83" s="3618">
        <f t="shared" si="25"/>
        <v>0</v>
      </c>
      <c r="O83" s="3618">
        <f t="shared" si="25"/>
        <v>0</v>
      </c>
      <c r="P83" s="3618">
        <f t="shared" si="25"/>
        <v>0</v>
      </c>
      <c r="Q83" s="3618">
        <f t="shared" si="25"/>
        <v>0</v>
      </c>
      <c r="R83" s="3618">
        <f t="shared" si="25"/>
        <v>0</v>
      </c>
      <c r="S83" s="3618">
        <f t="shared" si="25"/>
        <v>0</v>
      </c>
      <c r="T83" s="3618">
        <f t="shared" si="25"/>
        <v>0</v>
      </c>
      <c r="U83" s="3618">
        <f t="shared" si="25"/>
        <v>0</v>
      </c>
      <c r="V83" s="3618">
        <f t="shared" si="25"/>
        <v>0</v>
      </c>
      <c r="W83" s="3618">
        <f t="shared" si="25"/>
        <v>0</v>
      </c>
      <c r="X83" s="3618">
        <f t="shared" si="25"/>
        <v>0</v>
      </c>
      <c r="Y83" s="3618">
        <f t="shared" si="25"/>
        <v>0</v>
      </c>
      <c r="Z83" s="3618">
        <f t="shared" si="25"/>
        <v>0</v>
      </c>
      <c r="AA83" s="3618">
        <f t="shared" si="25"/>
        <v>0</v>
      </c>
      <c r="AB83" s="3618">
        <f t="shared" si="25"/>
        <v>0</v>
      </c>
      <c r="AC83" s="3618">
        <f t="shared" si="25"/>
        <v>0</v>
      </c>
      <c r="AD83" s="3618">
        <f t="shared" si="25"/>
        <v>0</v>
      </c>
      <c r="AE83" s="3618">
        <f t="shared" si="25"/>
        <v>0</v>
      </c>
      <c r="AF83" s="3618">
        <f t="shared" si="25"/>
        <v>0</v>
      </c>
      <c r="AG83" s="3618">
        <f t="shared" si="25"/>
        <v>0</v>
      </c>
    </row>
    <row r="84" spans="1:33">
      <c r="A84" s="3619"/>
      <c r="B84" s="3605" t="s">
        <v>743</v>
      </c>
      <c r="C84" s="3619"/>
      <c r="D84" s="3618">
        <f t="shared" ref="D84:AG84" si="26">IF(ISERROR((D8+D16)/(D$12+D$20)),0,((D8+D16)/(D$12+D$20)))</f>
        <v>0</v>
      </c>
      <c r="E84" s="3618">
        <f t="shared" si="26"/>
        <v>0</v>
      </c>
      <c r="F84" s="3618">
        <f t="shared" si="26"/>
        <v>0</v>
      </c>
      <c r="G84" s="3618">
        <f t="shared" si="26"/>
        <v>0</v>
      </c>
      <c r="H84" s="3618">
        <f t="shared" si="26"/>
        <v>0</v>
      </c>
      <c r="I84" s="3618">
        <f t="shared" si="26"/>
        <v>0</v>
      </c>
      <c r="J84" s="3618">
        <f t="shared" si="26"/>
        <v>0</v>
      </c>
      <c r="K84" s="3618">
        <f t="shared" si="26"/>
        <v>0</v>
      </c>
      <c r="L84" s="3618">
        <f t="shared" si="26"/>
        <v>0</v>
      </c>
      <c r="M84" s="3618">
        <f t="shared" si="26"/>
        <v>0</v>
      </c>
      <c r="N84" s="3618">
        <f t="shared" si="26"/>
        <v>0</v>
      </c>
      <c r="O84" s="3618">
        <f t="shared" si="26"/>
        <v>0</v>
      </c>
      <c r="P84" s="3618">
        <f t="shared" si="26"/>
        <v>0</v>
      </c>
      <c r="Q84" s="3618">
        <f t="shared" si="26"/>
        <v>0</v>
      </c>
      <c r="R84" s="3618">
        <f t="shared" si="26"/>
        <v>0</v>
      </c>
      <c r="S84" s="3618">
        <f t="shared" si="26"/>
        <v>0</v>
      </c>
      <c r="T84" s="3618">
        <f t="shared" si="26"/>
        <v>0</v>
      </c>
      <c r="U84" s="3618">
        <f t="shared" si="26"/>
        <v>0</v>
      </c>
      <c r="V84" s="3618">
        <f t="shared" si="26"/>
        <v>0</v>
      </c>
      <c r="W84" s="3618">
        <f t="shared" si="26"/>
        <v>0</v>
      </c>
      <c r="X84" s="3618">
        <f t="shared" si="26"/>
        <v>0</v>
      </c>
      <c r="Y84" s="3618">
        <f t="shared" si="26"/>
        <v>0</v>
      </c>
      <c r="Z84" s="3618">
        <f t="shared" si="26"/>
        <v>0</v>
      </c>
      <c r="AA84" s="3618">
        <f t="shared" si="26"/>
        <v>0</v>
      </c>
      <c r="AB84" s="3618">
        <f t="shared" si="26"/>
        <v>0</v>
      </c>
      <c r="AC84" s="3618">
        <f t="shared" si="26"/>
        <v>0</v>
      </c>
      <c r="AD84" s="3618">
        <f t="shared" si="26"/>
        <v>0</v>
      </c>
      <c r="AE84" s="3618">
        <f t="shared" si="26"/>
        <v>0</v>
      </c>
      <c r="AF84" s="3618">
        <f t="shared" si="26"/>
        <v>0</v>
      </c>
      <c r="AG84" s="3618">
        <f t="shared" si="26"/>
        <v>0</v>
      </c>
    </row>
    <row r="85" spans="1:33">
      <c r="A85" s="3619"/>
      <c r="B85" s="3605" t="s">
        <v>737</v>
      </c>
      <c r="C85" s="3619"/>
      <c r="D85" s="3618">
        <f t="shared" ref="D85:AG85" si="27">IF(ISERROR((D9+D17)/(D$12+D$20)),0,((D9+D17)/(D$12+D$20)))</f>
        <v>0</v>
      </c>
      <c r="E85" s="3618">
        <f t="shared" si="27"/>
        <v>0</v>
      </c>
      <c r="F85" s="3618">
        <f t="shared" si="27"/>
        <v>0</v>
      </c>
      <c r="G85" s="3618">
        <f t="shared" si="27"/>
        <v>0</v>
      </c>
      <c r="H85" s="3618">
        <f t="shared" si="27"/>
        <v>0</v>
      </c>
      <c r="I85" s="3618">
        <f t="shared" si="27"/>
        <v>0</v>
      </c>
      <c r="J85" s="3618">
        <f t="shared" si="27"/>
        <v>0</v>
      </c>
      <c r="K85" s="3618">
        <f t="shared" si="27"/>
        <v>0</v>
      </c>
      <c r="L85" s="3618">
        <f t="shared" si="27"/>
        <v>0</v>
      </c>
      <c r="M85" s="3618">
        <f t="shared" si="27"/>
        <v>0</v>
      </c>
      <c r="N85" s="3618">
        <f t="shared" si="27"/>
        <v>0</v>
      </c>
      <c r="O85" s="3618">
        <f t="shared" si="27"/>
        <v>0</v>
      </c>
      <c r="P85" s="3618">
        <f t="shared" si="27"/>
        <v>0</v>
      </c>
      <c r="Q85" s="3618">
        <f t="shared" si="27"/>
        <v>0</v>
      </c>
      <c r="R85" s="3618">
        <f t="shared" si="27"/>
        <v>0</v>
      </c>
      <c r="S85" s="3618">
        <f t="shared" si="27"/>
        <v>0</v>
      </c>
      <c r="T85" s="3618">
        <f t="shared" si="27"/>
        <v>0</v>
      </c>
      <c r="U85" s="3618">
        <f t="shared" si="27"/>
        <v>0</v>
      </c>
      <c r="V85" s="3618">
        <f t="shared" si="27"/>
        <v>0</v>
      </c>
      <c r="W85" s="3618">
        <f t="shared" si="27"/>
        <v>0</v>
      </c>
      <c r="X85" s="3618">
        <f t="shared" si="27"/>
        <v>0</v>
      </c>
      <c r="Y85" s="3618">
        <f t="shared" si="27"/>
        <v>0</v>
      </c>
      <c r="Z85" s="3618">
        <f t="shared" si="27"/>
        <v>0</v>
      </c>
      <c r="AA85" s="3618">
        <f t="shared" si="27"/>
        <v>0</v>
      </c>
      <c r="AB85" s="3618">
        <f t="shared" si="27"/>
        <v>0</v>
      </c>
      <c r="AC85" s="3618">
        <f t="shared" si="27"/>
        <v>0</v>
      </c>
      <c r="AD85" s="3618">
        <f t="shared" si="27"/>
        <v>0</v>
      </c>
      <c r="AE85" s="3618">
        <f t="shared" si="27"/>
        <v>0</v>
      </c>
      <c r="AF85" s="3618">
        <f t="shared" si="27"/>
        <v>0</v>
      </c>
      <c r="AG85" s="3618">
        <f t="shared" si="27"/>
        <v>0</v>
      </c>
    </row>
    <row r="86" spans="1:33">
      <c r="A86" s="3619"/>
      <c r="B86" s="3605" t="s">
        <v>6</v>
      </c>
      <c r="C86" s="3619"/>
      <c r="D86" s="3618">
        <f t="shared" ref="D86:AG86" si="28">IF(ISERROR((D10+D18)/(D$12+D$20)),0,((D10+D18)/(D$12+D$20)))</f>
        <v>0</v>
      </c>
      <c r="E86" s="3618">
        <f t="shared" si="28"/>
        <v>0</v>
      </c>
      <c r="F86" s="3618">
        <f t="shared" si="28"/>
        <v>0</v>
      </c>
      <c r="G86" s="3618">
        <f t="shared" si="28"/>
        <v>0</v>
      </c>
      <c r="H86" s="3618">
        <f t="shared" si="28"/>
        <v>0</v>
      </c>
      <c r="I86" s="3618">
        <f t="shared" si="28"/>
        <v>0</v>
      </c>
      <c r="J86" s="3618">
        <f t="shared" si="28"/>
        <v>0</v>
      </c>
      <c r="K86" s="3618">
        <f t="shared" si="28"/>
        <v>0</v>
      </c>
      <c r="L86" s="3618">
        <f t="shared" si="28"/>
        <v>0</v>
      </c>
      <c r="M86" s="3618">
        <f t="shared" si="28"/>
        <v>0</v>
      </c>
      <c r="N86" s="3618">
        <f t="shared" si="28"/>
        <v>0</v>
      </c>
      <c r="O86" s="3618">
        <f t="shared" si="28"/>
        <v>0</v>
      </c>
      <c r="P86" s="3618">
        <f t="shared" si="28"/>
        <v>0</v>
      </c>
      <c r="Q86" s="3618">
        <f t="shared" si="28"/>
        <v>0</v>
      </c>
      <c r="R86" s="3618">
        <f t="shared" si="28"/>
        <v>0</v>
      </c>
      <c r="S86" s="3618">
        <f t="shared" si="28"/>
        <v>0</v>
      </c>
      <c r="T86" s="3618">
        <f t="shared" si="28"/>
        <v>0</v>
      </c>
      <c r="U86" s="3618">
        <f t="shared" si="28"/>
        <v>0</v>
      </c>
      <c r="V86" s="3618">
        <f t="shared" si="28"/>
        <v>0</v>
      </c>
      <c r="W86" s="3618">
        <f t="shared" si="28"/>
        <v>0</v>
      </c>
      <c r="X86" s="3618">
        <f t="shared" si="28"/>
        <v>0</v>
      </c>
      <c r="Y86" s="3618">
        <f t="shared" si="28"/>
        <v>0</v>
      </c>
      <c r="Z86" s="3618">
        <f t="shared" si="28"/>
        <v>0</v>
      </c>
      <c r="AA86" s="3618">
        <f t="shared" si="28"/>
        <v>0</v>
      </c>
      <c r="AB86" s="3618">
        <f t="shared" si="28"/>
        <v>0</v>
      </c>
      <c r="AC86" s="3618">
        <f t="shared" si="28"/>
        <v>0</v>
      </c>
      <c r="AD86" s="3618">
        <f t="shared" si="28"/>
        <v>0</v>
      </c>
      <c r="AE86" s="3618">
        <f t="shared" si="28"/>
        <v>0</v>
      </c>
      <c r="AF86" s="3618">
        <f t="shared" si="28"/>
        <v>0</v>
      </c>
      <c r="AG86" s="3618">
        <f t="shared" si="28"/>
        <v>0</v>
      </c>
    </row>
    <row r="87" spans="1:33">
      <c r="A87" s="3619"/>
      <c r="B87" s="3605" t="s">
        <v>799</v>
      </c>
      <c r="C87" s="3619"/>
      <c r="D87" s="3618">
        <f t="shared" ref="D87:AG87" si="29">IF(ISERROR((D11+D19)/(D$12+D$20)),0,((D11+D19)/(D$12+D$20)))</f>
        <v>0</v>
      </c>
      <c r="E87" s="3618">
        <f t="shared" si="29"/>
        <v>0</v>
      </c>
      <c r="F87" s="3618">
        <f t="shared" si="29"/>
        <v>0</v>
      </c>
      <c r="G87" s="3618">
        <f t="shared" si="29"/>
        <v>0</v>
      </c>
      <c r="H87" s="3618">
        <f t="shared" si="29"/>
        <v>0</v>
      </c>
      <c r="I87" s="3618">
        <f t="shared" si="29"/>
        <v>0</v>
      </c>
      <c r="J87" s="3618">
        <f t="shared" si="29"/>
        <v>0</v>
      </c>
      <c r="K87" s="3618">
        <f t="shared" si="29"/>
        <v>0</v>
      </c>
      <c r="L87" s="3618">
        <f t="shared" si="29"/>
        <v>0</v>
      </c>
      <c r="M87" s="3618">
        <f t="shared" si="29"/>
        <v>0</v>
      </c>
      <c r="N87" s="3618">
        <f t="shared" si="29"/>
        <v>0</v>
      </c>
      <c r="O87" s="3618">
        <f t="shared" si="29"/>
        <v>0</v>
      </c>
      <c r="P87" s="3618">
        <f t="shared" si="29"/>
        <v>0</v>
      </c>
      <c r="Q87" s="3618">
        <f t="shared" si="29"/>
        <v>0</v>
      </c>
      <c r="R87" s="3618">
        <f t="shared" si="29"/>
        <v>0</v>
      </c>
      <c r="S87" s="3618">
        <f t="shared" si="29"/>
        <v>0</v>
      </c>
      <c r="T87" s="3618">
        <f t="shared" si="29"/>
        <v>0</v>
      </c>
      <c r="U87" s="3618">
        <f t="shared" si="29"/>
        <v>0</v>
      </c>
      <c r="V87" s="3618">
        <f t="shared" si="29"/>
        <v>0</v>
      </c>
      <c r="W87" s="3618">
        <f t="shared" si="29"/>
        <v>0</v>
      </c>
      <c r="X87" s="3618">
        <f t="shared" si="29"/>
        <v>0</v>
      </c>
      <c r="Y87" s="3618">
        <f t="shared" si="29"/>
        <v>0</v>
      </c>
      <c r="Z87" s="3618">
        <f t="shared" si="29"/>
        <v>0</v>
      </c>
      <c r="AA87" s="3618">
        <f t="shared" si="29"/>
        <v>0</v>
      </c>
      <c r="AB87" s="3618">
        <f t="shared" si="29"/>
        <v>0</v>
      </c>
      <c r="AC87" s="3618">
        <f t="shared" si="29"/>
        <v>0</v>
      </c>
      <c r="AD87" s="3618">
        <f t="shared" si="29"/>
        <v>0</v>
      </c>
      <c r="AE87" s="3618">
        <f t="shared" si="29"/>
        <v>0</v>
      </c>
      <c r="AF87" s="3618">
        <f t="shared" si="29"/>
        <v>0</v>
      </c>
      <c r="AG87" s="3618">
        <f t="shared" si="29"/>
        <v>0</v>
      </c>
    </row>
    <row r="88" spans="1:33">
      <c r="A88" s="3619"/>
      <c r="B88" s="3605" t="s">
        <v>8</v>
      </c>
      <c r="C88" s="3619"/>
      <c r="D88" s="3618">
        <f t="shared" ref="D88:AG88" si="30">SUM(D83:D87)</f>
        <v>0</v>
      </c>
      <c r="E88" s="3618">
        <f t="shared" si="30"/>
        <v>0</v>
      </c>
      <c r="F88" s="3618">
        <f t="shared" si="30"/>
        <v>0</v>
      </c>
      <c r="G88" s="3618">
        <f t="shared" si="30"/>
        <v>0</v>
      </c>
      <c r="H88" s="3618">
        <f t="shared" si="30"/>
        <v>0</v>
      </c>
      <c r="I88" s="3618">
        <f t="shared" si="30"/>
        <v>0</v>
      </c>
      <c r="J88" s="3618">
        <f t="shared" si="30"/>
        <v>0</v>
      </c>
      <c r="K88" s="3618">
        <f t="shared" si="30"/>
        <v>0</v>
      </c>
      <c r="L88" s="3618">
        <f t="shared" si="30"/>
        <v>0</v>
      </c>
      <c r="M88" s="3618">
        <f t="shared" si="30"/>
        <v>0</v>
      </c>
      <c r="N88" s="3618">
        <f t="shared" si="30"/>
        <v>0</v>
      </c>
      <c r="O88" s="3618">
        <f t="shared" si="30"/>
        <v>0</v>
      </c>
      <c r="P88" s="3618">
        <f t="shared" si="30"/>
        <v>0</v>
      </c>
      <c r="Q88" s="3618">
        <f t="shared" si="30"/>
        <v>0</v>
      </c>
      <c r="R88" s="3618">
        <f t="shared" si="30"/>
        <v>0</v>
      </c>
      <c r="S88" s="3618">
        <f t="shared" si="30"/>
        <v>0</v>
      </c>
      <c r="T88" s="3618">
        <f t="shared" si="30"/>
        <v>0</v>
      </c>
      <c r="U88" s="3618">
        <f t="shared" si="30"/>
        <v>0</v>
      </c>
      <c r="V88" s="3618">
        <f t="shared" si="30"/>
        <v>0</v>
      </c>
      <c r="W88" s="3618">
        <f t="shared" si="30"/>
        <v>0</v>
      </c>
      <c r="X88" s="3618">
        <f t="shared" si="30"/>
        <v>0</v>
      </c>
      <c r="Y88" s="3618">
        <f t="shared" si="30"/>
        <v>0</v>
      </c>
      <c r="Z88" s="3618">
        <f t="shared" si="30"/>
        <v>0</v>
      </c>
      <c r="AA88" s="3618">
        <f t="shared" si="30"/>
        <v>0</v>
      </c>
      <c r="AB88" s="3618">
        <f t="shared" si="30"/>
        <v>0</v>
      </c>
      <c r="AC88" s="3618">
        <f t="shared" si="30"/>
        <v>0</v>
      </c>
      <c r="AD88" s="3618">
        <f t="shared" si="30"/>
        <v>0</v>
      </c>
      <c r="AE88" s="3618">
        <f t="shared" si="30"/>
        <v>0</v>
      </c>
      <c r="AF88" s="3618">
        <f t="shared" si="30"/>
        <v>0</v>
      </c>
      <c r="AG88" s="3618">
        <f t="shared" si="30"/>
        <v>0</v>
      </c>
    </row>
    <row r="89" spans="1:33">
      <c r="A89" s="3619"/>
      <c r="B89" s="3619"/>
      <c r="C89" s="3619"/>
      <c r="D89" s="3619"/>
      <c r="E89" s="3619"/>
      <c r="F89" s="3619"/>
      <c r="G89" s="3619"/>
      <c r="H89" s="3619"/>
      <c r="I89" s="3619"/>
      <c r="J89" s="3619"/>
      <c r="K89" s="3619"/>
      <c r="L89" s="3619"/>
      <c r="M89" s="3619"/>
      <c r="N89" s="3619"/>
      <c r="O89" s="3619"/>
      <c r="P89" s="3619"/>
      <c r="Q89" s="3619"/>
      <c r="R89" s="3619"/>
      <c r="S89" s="3619"/>
      <c r="T89" s="3619"/>
      <c r="U89" s="3619"/>
      <c r="V89" s="3619"/>
      <c r="W89" s="3619"/>
      <c r="X89" s="3619"/>
      <c r="Y89" s="3619"/>
      <c r="Z89" s="3619"/>
      <c r="AA89" s="3619"/>
      <c r="AB89" s="3619"/>
      <c r="AC89" s="3619"/>
      <c r="AD89" s="3619"/>
      <c r="AE89" s="3619"/>
      <c r="AF89" s="3619"/>
      <c r="AG89" s="3619"/>
    </row>
    <row r="90" spans="1:33">
      <c r="A90" s="3620"/>
      <c r="B90" s="3620"/>
      <c r="C90" s="3619"/>
      <c r="D90" s="3619"/>
      <c r="E90" s="3619"/>
      <c r="F90" s="3619"/>
      <c r="G90" s="3619"/>
      <c r="H90" s="3619"/>
      <c r="I90" s="3619"/>
      <c r="J90" s="3619"/>
      <c r="K90" s="3619"/>
      <c r="L90" s="3619"/>
      <c r="M90" s="3619"/>
      <c r="N90" s="3619"/>
      <c r="O90" s="3619"/>
      <c r="P90" s="3619"/>
      <c r="Q90" s="3619"/>
      <c r="R90" s="3619"/>
      <c r="S90" s="3619"/>
      <c r="T90" s="3619"/>
      <c r="U90" s="3619"/>
      <c r="V90" s="3619"/>
      <c r="W90" s="3619"/>
      <c r="X90" s="3619"/>
      <c r="Y90" s="3619"/>
      <c r="Z90" s="3619"/>
      <c r="AA90" s="3619"/>
      <c r="AB90" s="3619"/>
      <c r="AC90" s="3619"/>
      <c r="AD90" s="3619"/>
      <c r="AE90" s="3619"/>
      <c r="AF90" s="3619"/>
      <c r="AG90" s="3619"/>
    </row>
    <row r="91" spans="1:33">
      <c r="A91" s="3616" t="s">
        <v>820</v>
      </c>
      <c r="B91" s="3620"/>
      <c r="C91" s="3619"/>
      <c r="D91" s="3619"/>
      <c r="E91" s="3619"/>
      <c r="F91" s="3619"/>
      <c r="G91" s="3619"/>
      <c r="H91" s="3619"/>
      <c r="I91" s="3619"/>
      <c r="J91" s="3619"/>
      <c r="K91" s="3619"/>
      <c r="L91" s="3619"/>
      <c r="M91" s="3619"/>
      <c r="N91" s="3619"/>
      <c r="O91" s="3619"/>
      <c r="P91" s="3619"/>
      <c r="Q91" s="3619"/>
      <c r="R91" s="3619"/>
      <c r="S91" s="3619"/>
      <c r="T91" s="3619"/>
      <c r="U91" s="3619"/>
      <c r="V91" s="3619"/>
      <c r="W91" s="3619"/>
      <c r="X91" s="3619"/>
      <c r="Y91" s="3619"/>
      <c r="Z91" s="3619"/>
      <c r="AA91" s="3619"/>
      <c r="AB91" s="3619"/>
      <c r="AC91" s="3619"/>
      <c r="AD91" s="3619"/>
      <c r="AE91" s="3619"/>
      <c r="AF91" s="3619"/>
      <c r="AG91" s="3619"/>
    </row>
    <row r="92" spans="1:33">
      <c r="A92" s="647" t="s">
        <v>819</v>
      </c>
      <c r="B92" s="3619"/>
      <c r="C92" s="3619"/>
      <c r="D92" s="3619"/>
      <c r="E92" s="3619"/>
      <c r="F92" s="3619"/>
      <c r="G92" s="3619"/>
      <c r="H92" s="3619"/>
      <c r="I92" s="3619"/>
      <c r="J92" s="3619"/>
      <c r="K92" s="3619"/>
      <c r="L92" s="3619"/>
      <c r="M92" s="3619"/>
      <c r="N92" s="3619"/>
      <c r="O92" s="3619"/>
      <c r="P92" s="3619"/>
      <c r="Q92" s="3619"/>
      <c r="R92" s="3619"/>
      <c r="S92" s="3619"/>
      <c r="T92" s="3619"/>
      <c r="U92" s="3619"/>
      <c r="V92" s="3619"/>
      <c r="W92" s="3619"/>
      <c r="X92" s="3619"/>
      <c r="Y92" s="3619"/>
      <c r="Z92" s="3619"/>
      <c r="AA92" s="3619"/>
      <c r="AB92" s="3619"/>
      <c r="AC92" s="3619"/>
      <c r="AD92" s="3619"/>
      <c r="AE92" s="3619"/>
      <c r="AF92" s="3619"/>
      <c r="AG92" s="3619"/>
    </row>
    <row r="93" spans="1:33">
      <c r="A93" s="646" t="s">
        <v>818</v>
      </c>
      <c r="B93" s="3605" t="s">
        <v>802</v>
      </c>
      <c r="C93" s="3619"/>
      <c r="D93" s="3618">
        <f t="shared" ref="D93:AG93" si="31">IF(ISERROR(D25/D$30),0,(D25/D$30))</f>
        <v>0</v>
      </c>
      <c r="E93" s="3618">
        <f t="shared" si="31"/>
        <v>0</v>
      </c>
      <c r="F93" s="3618">
        <f t="shared" si="31"/>
        <v>0</v>
      </c>
      <c r="G93" s="3618">
        <f t="shared" si="31"/>
        <v>0</v>
      </c>
      <c r="H93" s="3618">
        <f t="shared" si="31"/>
        <v>0</v>
      </c>
      <c r="I93" s="3618">
        <f t="shared" si="31"/>
        <v>0</v>
      </c>
      <c r="J93" s="3618">
        <f t="shared" si="31"/>
        <v>0</v>
      </c>
      <c r="K93" s="3618">
        <f t="shared" si="31"/>
        <v>0</v>
      </c>
      <c r="L93" s="3618">
        <f t="shared" si="31"/>
        <v>0</v>
      </c>
      <c r="M93" s="3618">
        <f t="shared" si="31"/>
        <v>0</v>
      </c>
      <c r="N93" s="3618">
        <f t="shared" si="31"/>
        <v>0</v>
      </c>
      <c r="O93" s="3618">
        <f t="shared" si="31"/>
        <v>0</v>
      </c>
      <c r="P93" s="3618">
        <f t="shared" si="31"/>
        <v>0</v>
      </c>
      <c r="Q93" s="3618">
        <f t="shared" si="31"/>
        <v>0</v>
      </c>
      <c r="R93" s="3618">
        <f t="shared" si="31"/>
        <v>0</v>
      </c>
      <c r="S93" s="3618">
        <f t="shared" si="31"/>
        <v>0</v>
      </c>
      <c r="T93" s="3618">
        <f t="shared" si="31"/>
        <v>0</v>
      </c>
      <c r="U93" s="3618">
        <f t="shared" si="31"/>
        <v>0</v>
      </c>
      <c r="V93" s="3618">
        <f t="shared" si="31"/>
        <v>0</v>
      </c>
      <c r="W93" s="3618">
        <f t="shared" si="31"/>
        <v>0</v>
      </c>
      <c r="X93" s="3618">
        <f t="shared" si="31"/>
        <v>0</v>
      </c>
      <c r="Y93" s="3618">
        <f t="shared" si="31"/>
        <v>0</v>
      </c>
      <c r="Z93" s="3618">
        <f t="shared" si="31"/>
        <v>0</v>
      </c>
      <c r="AA93" s="3618">
        <f t="shared" si="31"/>
        <v>0</v>
      </c>
      <c r="AB93" s="3618">
        <f t="shared" si="31"/>
        <v>0</v>
      </c>
      <c r="AC93" s="3618">
        <f t="shared" si="31"/>
        <v>0</v>
      </c>
      <c r="AD93" s="3618">
        <f t="shared" si="31"/>
        <v>0</v>
      </c>
      <c r="AE93" s="3618">
        <f t="shared" si="31"/>
        <v>0</v>
      </c>
      <c r="AF93" s="3618">
        <f t="shared" si="31"/>
        <v>0</v>
      </c>
      <c r="AG93" s="3618">
        <f t="shared" si="31"/>
        <v>0</v>
      </c>
    </row>
    <row r="94" spans="1:33">
      <c r="A94" s="646" t="s">
        <v>818</v>
      </c>
      <c r="B94" s="3605" t="s">
        <v>743</v>
      </c>
      <c r="C94" s="3619"/>
      <c r="D94" s="3618">
        <f t="shared" ref="D94:AG94" si="32">IF(ISERROR(D26/D$30),0,(D26/D$30))</f>
        <v>0</v>
      </c>
      <c r="E94" s="3618">
        <f t="shared" si="32"/>
        <v>0</v>
      </c>
      <c r="F94" s="3618">
        <f t="shared" si="32"/>
        <v>0</v>
      </c>
      <c r="G94" s="3618">
        <f t="shared" si="32"/>
        <v>0</v>
      </c>
      <c r="H94" s="3618">
        <f t="shared" si="32"/>
        <v>0</v>
      </c>
      <c r="I94" s="3618">
        <f t="shared" si="32"/>
        <v>0</v>
      </c>
      <c r="J94" s="3618">
        <f t="shared" si="32"/>
        <v>0</v>
      </c>
      <c r="K94" s="3618">
        <f t="shared" si="32"/>
        <v>0</v>
      </c>
      <c r="L94" s="3618">
        <f t="shared" si="32"/>
        <v>0</v>
      </c>
      <c r="M94" s="3618">
        <f t="shared" si="32"/>
        <v>0</v>
      </c>
      <c r="N94" s="3618">
        <f t="shared" si="32"/>
        <v>0</v>
      </c>
      <c r="O94" s="3618">
        <f t="shared" si="32"/>
        <v>0</v>
      </c>
      <c r="P94" s="3618">
        <f t="shared" si="32"/>
        <v>0</v>
      </c>
      <c r="Q94" s="3618">
        <f t="shared" si="32"/>
        <v>0</v>
      </c>
      <c r="R94" s="3618">
        <f t="shared" si="32"/>
        <v>0</v>
      </c>
      <c r="S94" s="3618">
        <f t="shared" si="32"/>
        <v>0</v>
      </c>
      <c r="T94" s="3618">
        <f t="shared" si="32"/>
        <v>0</v>
      </c>
      <c r="U94" s="3618">
        <f t="shared" si="32"/>
        <v>0</v>
      </c>
      <c r="V94" s="3618">
        <f t="shared" si="32"/>
        <v>0</v>
      </c>
      <c r="W94" s="3618">
        <f t="shared" si="32"/>
        <v>0</v>
      </c>
      <c r="X94" s="3618">
        <f t="shared" si="32"/>
        <v>0</v>
      </c>
      <c r="Y94" s="3618">
        <f t="shared" si="32"/>
        <v>0</v>
      </c>
      <c r="Z94" s="3618">
        <f t="shared" si="32"/>
        <v>0</v>
      </c>
      <c r="AA94" s="3618">
        <f t="shared" si="32"/>
        <v>0</v>
      </c>
      <c r="AB94" s="3618">
        <f t="shared" si="32"/>
        <v>0</v>
      </c>
      <c r="AC94" s="3618">
        <f t="shared" si="32"/>
        <v>0</v>
      </c>
      <c r="AD94" s="3618">
        <f t="shared" si="32"/>
        <v>0</v>
      </c>
      <c r="AE94" s="3618">
        <f t="shared" si="32"/>
        <v>0</v>
      </c>
      <c r="AF94" s="3618">
        <f t="shared" si="32"/>
        <v>0</v>
      </c>
      <c r="AG94" s="3618">
        <f t="shared" si="32"/>
        <v>0</v>
      </c>
    </row>
    <row r="95" spans="1:33">
      <c r="A95" s="646" t="s">
        <v>818</v>
      </c>
      <c r="B95" s="3605" t="s">
        <v>737</v>
      </c>
      <c r="C95" s="3619"/>
      <c r="D95" s="3618">
        <f t="shared" ref="D95:AG95" si="33">IF(ISERROR(D27/D$30),0,(D27/D$30))</f>
        <v>0</v>
      </c>
      <c r="E95" s="3618">
        <f t="shared" si="33"/>
        <v>0</v>
      </c>
      <c r="F95" s="3618">
        <f t="shared" si="33"/>
        <v>0</v>
      </c>
      <c r="G95" s="3618">
        <f t="shared" si="33"/>
        <v>0</v>
      </c>
      <c r="H95" s="3618">
        <f t="shared" si="33"/>
        <v>0</v>
      </c>
      <c r="I95" s="3618">
        <f t="shared" si="33"/>
        <v>0</v>
      </c>
      <c r="J95" s="3618">
        <f t="shared" si="33"/>
        <v>0</v>
      </c>
      <c r="K95" s="3618">
        <f t="shared" si="33"/>
        <v>0</v>
      </c>
      <c r="L95" s="3618">
        <f t="shared" si="33"/>
        <v>0</v>
      </c>
      <c r="M95" s="3618">
        <f t="shared" si="33"/>
        <v>0</v>
      </c>
      <c r="N95" s="3618">
        <f t="shared" si="33"/>
        <v>0</v>
      </c>
      <c r="O95" s="3618">
        <f t="shared" si="33"/>
        <v>0</v>
      </c>
      <c r="P95" s="3618">
        <f t="shared" si="33"/>
        <v>0</v>
      </c>
      <c r="Q95" s="3618">
        <f t="shared" si="33"/>
        <v>0</v>
      </c>
      <c r="R95" s="3618">
        <f t="shared" si="33"/>
        <v>0</v>
      </c>
      <c r="S95" s="3618">
        <f t="shared" si="33"/>
        <v>0</v>
      </c>
      <c r="T95" s="3618">
        <f t="shared" si="33"/>
        <v>0</v>
      </c>
      <c r="U95" s="3618">
        <f t="shared" si="33"/>
        <v>0</v>
      </c>
      <c r="V95" s="3618">
        <f t="shared" si="33"/>
        <v>0</v>
      </c>
      <c r="W95" s="3618">
        <f t="shared" si="33"/>
        <v>0</v>
      </c>
      <c r="X95" s="3618">
        <f t="shared" si="33"/>
        <v>0</v>
      </c>
      <c r="Y95" s="3618">
        <f t="shared" si="33"/>
        <v>0</v>
      </c>
      <c r="Z95" s="3618">
        <f t="shared" si="33"/>
        <v>0</v>
      </c>
      <c r="AA95" s="3618">
        <f t="shared" si="33"/>
        <v>0</v>
      </c>
      <c r="AB95" s="3618">
        <f t="shared" si="33"/>
        <v>0</v>
      </c>
      <c r="AC95" s="3618">
        <f t="shared" si="33"/>
        <v>0</v>
      </c>
      <c r="AD95" s="3618">
        <f t="shared" si="33"/>
        <v>0</v>
      </c>
      <c r="AE95" s="3618">
        <f t="shared" si="33"/>
        <v>0</v>
      </c>
      <c r="AF95" s="3618">
        <f t="shared" si="33"/>
        <v>0</v>
      </c>
      <c r="AG95" s="3618">
        <f t="shared" si="33"/>
        <v>0</v>
      </c>
    </row>
    <row r="96" spans="1:33">
      <c r="A96" s="646" t="s">
        <v>818</v>
      </c>
      <c r="B96" s="3605" t="s">
        <v>6</v>
      </c>
      <c r="C96" s="3619"/>
      <c r="D96" s="3618">
        <f t="shared" ref="D96:AG96" si="34">IF(ISERROR(D28/D$30),0,(D28/D$30))</f>
        <v>0</v>
      </c>
      <c r="E96" s="3618">
        <f t="shared" si="34"/>
        <v>0</v>
      </c>
      <c r="F96" s="3618">
        <f t="shared" si="34"/>
        <v>0</v>
      </c>
      <c r="G96" s="3618">
        <f t="shared" si="34"/>
        <v>0</v>
      </c>
      <c r="H96" s="3618">
        <f t="shared" si="34"/>
        <v>0</v>
      </c>
      <c r="I96" s="3618">
        <f t="shared" si="34"/>
        <v>0</v>
      </c>
      <c r="J96" s="3618">
        <f t="shared" si="34"/>
        <v>0</v>
      </c>
      <c r="K96" s="3618">
        <f t="shared" si="34"/>
        <v>0</v>
      </c>
      <c r="L96" s="3618">
        <f t="shared" si="34"/>
        <v>0</v>
      </c>
      <c r="M96" s="3618">
        <f t="shared" si="34"/>
        <v>0</v>
      </c>
      <c r="N96" s="3618">
        <f t="shared" si="34"/>
        <v>0</v>
      </c>
      <c r="O96" s="3618">
        <f t="shared" si="34"/>
        <v>0</v>
      </c>
      <c r="P96" s="3618">
        <f t="shared" si="34"/>
        <v>0</v>
      </c>
      <c r="Q96" s="3618">
        <f t="shared" si="34"/>
        <v>0</v>
      </c>
      <c r="R96" s="3618">
        <f t="shared" si="34"/>
        <v>0</v>
      </c>
      <c r="S96" s="3618">
        <f t="shared" si="34"/>
        <v>0</v>
      </c>
      <c r="T96" s="3618">
        <f t="shared" si="34"/>
        <v>0</v>
      </c>
      <c r="U96" s="3618">
        <f t="shared" si="34"/>
        <v>0</v>
      </c>
      <c r="V96" s="3618">
        <f t="shared" si="34"/>
        <v>0</v>
      </c>
      <c r="W96" s="3618">
        <f t="shared" si="34"/>
        <v>0</v>
      </c>
      <c r="X96" s="3618">
        <f t="shared" si="34"/>
        <v>0</v>
      </c>
      <c r="Y96" s="3618">
        <f t="shared" si="34"/>
        <v>0</v>
      </c>
      <c r="Z96" s="3618">
        <f t="shared" si="34"/>
        <v>0</v>
      </c>
      <c r="AA96" s="3618">
        <f t="shared" si="34"/>
        <v>0</v>
      </c>
      <c r="AB96" s="3618">
        <f t="shared" si="34"/>
        <v>0</v>
      </c>
      <c r="AC96" s="3618">
        <f t="shared" si="34"/>
        <v>0</v>
      </c>
      <c r="AD96" s="3618">
        <f t="shared" si="34"/>
        <v>0</v>
      </c>
      <c r="AE96" s="3618">
        <f t="shared" si="34"/>
        <v>0</v>
      </c>
      <c r="AF96" s="3618">
        <f t="shared" si="34"/>
        <v>0</v>
      </c>
      <c r="AG96" s="3618">
        <f t="shared" si="34"/>
        <v>0</v>
      </c>
    </row>
    <row r="97" spans="1:33">
      <c r="A97" s="646" t="s">
        <v>818</v>
      </c>
      <c r="B97" s="3605" t="s">
        <v>799</v>
      </c>
      <c r="C97" s="3619"/>
      <c r="D97" s="3618">
        <f t="shared" ref="D97:AG97" si="35">IF(ISERROR(D29/D$30),0,(D29/D$30))</f>
        <v>0</v>
      </c>
      <c r="E97" s="3618">
        <f t="shared" si="35"/>
        <v>0</v>
      </c>
      <c r="F97" s="3618">
        <f t="shared" si="35"/>
        <v>0</v>
      </c>
      <c r="G97" s="3618">
        <f t="shared" si="35"/>
        <v>0</v>
      </c>
      <c r="H97" s="3618">
        <f t="shared" si="35"/>
        <v>0</v>
      </c>
      <c r="I97" s="3618">
        <f t="shared" si="35"/>
        <v>0</v>
      </c>
      <c r="J97" s="3618">
        <f t="shared" si="35"/>
        <v>0</v>
      </c>
      <c r="K97" s="3618">
        <f t="shared" si="35"/>
        <v>0</v>
      </c>
      <c r="L97" s="3618">
        <f t="shared" si="35"/>
        <v>0</v>
      </c>
      <c r="M97" s="3618">
        <f t="shared" si="35"/>
        <v>0</v>
      </c>
      <c r="N97" s="3618">
        <f t="shared" si="35"/>
        <v>0</v>
      </c>
      <c r="O97" s="3618">
        <f t="shared" si="35"/>
        <v>0</v>
      </c>
      <c r="P97" s="3618">
        <f t="shared" si="35"/>
        <v>0</v>
      </c>
      <c r="Q97" s="3618">
        <f t="shared" si="35"/>
        <v>0</v>
      </c>
      <c r="R97" s="3618">
        <f t="shared" si="35"/>
        <v>0</v>
      </c>
      <c r="S97" s="3618">
        <f t="shared" si="35"/>
        <v>0</v>
      </c>
      <c r="T97" s="3618">
        <f t="shared" si="35"/>
        <v>0</v>
      </c>
      <c r="U97" s="3618">
        <f t="shared" si="35"/>
        <v>0</v>
      </c>
      <c r="V97" s="3618">
        <f t="shared" si="35"/>
        <v>0</v>
      </c>
      <c r="W97" s="3618">
        <f t="shared" si="35"/>
        <v>0</v>
      </c>
      <c r="X97" s="3618">
        <f t="shared" si="35"/>
        <v>0</v>
      </c>
      <c r="Y97" s="3618">
        <f t="shared" si="35"/>
        <v>0</v>
      </c>
      <c r="Z97" s="3618">
        <f t="shared" si="35"/>
        <v>0</v>
      </c>
      <c r="AA97" s="3618">
        <f t="shared" si="35"/>
        <v>0</v>
      </c>
      <c r="AB97" s="3618">
        <f t="shared" si="35"/>
        <v>0</v>
      </c>
      <c r="AC97" s="3618">
        <f t="shared" si="35"/>
        <v>0</v>
      </c>
      <c r="AD97" s="3618">
        <f t="shared" si="35"/>
        <v>0</v>
      </c>
      <c r="AE97" s="3618">
        <f t="shared" si="35"/>
        <v>0</v>
      </c>
      <c r="AF97" s="3618">
        <f t="shared" si="35"/>
        <v>0</v>
      </c>
      <c r="AG97" s="3618">
        <f t="shared" si="35"/>
        <v>0</v>
      </c>
    </row>
    <row r="98" spans="1:33">
      <c r="A98" s="646" t="s">
        <v>818</v>
      </c>
      <c r="B98" s="3605" t="s">
        <v>8</v>
      </c>
      <c r="C98" s="3619"/>
      <c r="D98" s="3618">
        <f t="shared" ref="D98:AG98" si="36">IF(ISERROR(D30/D$30),0,(D30/D$30))</f>
        <v>0</v>
      </c>
      <c r="E98" s="3618">
        <f t="shared" si="36"/>
        <v>0</v>
      </c>
      <c r="F98" s="3618">
        <f t="shared" si="36"/>
        <v>0</v>
      </c>
      <c r="G98" s="3618">
        <f t="shared" si="36"/>
        <v>0</v>
      </c>
      <c r="H98" s="3618">
        <f t="shared" si="36"/>
        <v>0</v>
      </c>
      <c r="I98" s="3618">
        <f t="shared" si="36"/>
        <v>0</v>
      </c>
      <c r="J98" s="3618">
        <f t="shared" si="36"/>
        <v>0</v>
      </c>
      <c r="K98" s="3618">
        <f t="shared" si="36"/>
        <v>0</v>
      </c>
      <c r="L98" s="3618">
        <f t="shared" si="36"/>
        <v>0</v>
      </c>
      <c r="M98" s="3618">
        <f t="shared" si="36"/>
        <v>0</v>
      </c>
      <c r="N98" s="3618">
        <f t="shared" si="36"/>
        <v>0</v>
      </c>
      <c r="O98" s="3618">
        <f t="shared" si="36"/>
        <v>0</v>
      </c>
      <c r="P98" s="3618">
        <f t="shared" si="36"/>
        <v>0</v>
      </c>
      <c r="Q98" s="3618">
        <f t="shared" si="36"/>
        <v>0</v>
      </c>
      <c r="R98" s="3618">
        <f t="shared" si="36"/>
        <v>0</v>
      </c>
      <c r="S98" s="3618">
        <f t="shared" si="36"/>
        <v>0</v>
      </c>
      <c r="T98" s="3618">
        <f t="shared" si="36"/>
        <v>0</v>
      </c>
      <c r="U98" s="3618">
        <f t="shared" si="36"/>
        <v>0</v>
      </c>
      <c r="V98" s="3618">
        <f t="shared" si="36"/>
        <v>0</v>
      </c>
      <c r="W98" s="3618">
        <f t="shared" si="36"/>
        <v>0</v>
      </c>
      <c r="X98" s="3618">
        <f t="shared" si="36"/>
        <v>0</v>
      </c>
      <c r="Y98" s="3618">
        <f t="shared" si="36"/>
        <v>0</v>
      </c>
      <c r="Z98" s="3618">
        <f t="shared" si="36"/>
        <v>0</v>
      </c>
      <c r="AA98" s="3618">
        <f t="shared" si="36"/>
        <v>0</v>
      </c>
      <c r="AB98" s="3618">
        <f t="shared" si="36"/>
        <v>0</v>
      </c>
      <c r="AC98" s="3618">
        <f t="shared" si="36"/>
        <v>0</v>
      </c>
      <c r="AD98" s="3618">
        <f t="shared" si="36"/>
        <v>0</v>
      </c>
      <c r="AE98" s="3618">
        <f t="shared" si="36"/>
        <v>0</v>
      </c>
      <c r="AF98" s="3618">
        <f t="shared" si="36"/>
        <v>0</v>
      </c>
      <c r="AG98" s="3618">
        <f t="shared" si="36"/>
        <v>0</v>
      </c>
    </row>
    <row r="99" spans="1:33">
      <c r="A99" s="3622"/>
      <c r="B99" s="3622"/>
      <c r="C99" s="3619"/>
      <c r="D99" s="3619"/>
      <c r="E99" s="3619"/>
      <c r="F99" s="3619"/>
      <c r="G99" s="3619"/>
      <c r="H99" s="3619"/>
      <c r="I99" s="3619"/>
      <c r="J99" s="3619"/>
      <c r="K99" s="3619"/>
      <c r="L99" s="3619"/>
      <c r="M99" s="3619"/>
      <c r="N99" s="3619"/>
      <c r="O99" s="3619"/>
      <c r="P99" s="3619"/>
      <c r="Q99" s="3619"/>
      <c r="R99" s="3619"/>
      <c r="S99" s="3619"/>
      <c r="T99" s="3619"/>
      <c r="U99" s="3619"/>
      <c r="V99" s="3619"/>
      <c r="W99" s="3619"/>
      <c r="X99" s="3619"/>
      <c r="Y99" s="3619"/>
      <c r="Z99" s="3619"/>
      <c r="AA99" s="3619"/>
      <c r="AB99" s="3619"/>
      <c r="AC99" s="3619"/>
      <c r="AD99" s="3619"/>
      <c r="AE99" s="3619"/>
      <c r="AF99" s="3619"/>
      <c r="AG99" s="3619"/>
    </row>
    <row r="100" spans="1:33">
      <c r="A100" s="3619"/>
      <c r="B100" s="3619"/>
      <c r="C100" s="3619"/>
      <c r="D100" s="3619"/>
      <c r="E100" s="3619"/>
      <c r="F100" s="3619"/>
      <c r="G100" s="3619"/>
      <c r="H100" s="3619"/>
      <c r="I100" s="3619"/>
      <c r="J100" s="3619"/>
      <c r="K100" s="3619"/>
      <c r="L100" s="3619"/>
      <c r="M100" s="3619"/>
      <c r="N100" s="3619"/>
      <c r="O100" s="3619"/>
      <c r="P100" s="3619"/>
      <c r="Q100" s="3619"/>
      <c r="R100" s="3619"/>
      <c r="S100" s="3619"/>
      <c r="T100" s="3619"/>
      <c r="U100" s="3619"/>
      <c r="V100" s="3619"/>
      <c r="W100" s="3619"/>
      <c r="X100" s="3619"/>
      <c r="Y100" s="3619"/>
      <c r="Z100" s="3619"/>
      <c r="AA100" s="3619"/>
      <c r="AB100" s="3619"/>
      <c r="AC100" s="3619"/>
      <c r="AD100" s="3619"/>
      <c r="AE100" s="3619"/>
      <c r="AF100" s="3619"/>
      <c r="AG100" s="3619"/>
    </row>
    <row r="101" spans="1:33">
      <c r="A101" s="3616" t="s">
        <v>817</v>
      </c>
      <c r="B101" s="3619"/>
      <c r="C101" s="3619"/>
      <c r="D101" s="3619"/>
      <c r="E101" s="3619"/>
      <c r="F101" s="3619"/>
      <c r="G101" s="3619"/>
      <c r="H101" s="3619"/>
      <c r="I101" s="3619"/>
      <c r="J101" s="3619"/>
      <c r="K101" s="3619"/>
      <c r="L101" s="3619"/>
      <c r="M101" s="3619"/>
      <c r="N101" s="3619"/>
      <c r="O101" s="3619"/>
      <c r="P101" s="3619"/>
      <c r="Q101" s="3619"/>
      <c r="R101" s="3619"/>
      <c r="S101" s="3619"/>
      <c r="T101" s="3619"/>
      <c r="U101" s="3619"/>
      <c r="V101" s="3619"/>
      <c r="W101" s="3619"/>
      <c r="X101" s="3619"/>
      <c r="Y101" s="3619"/>
      <c r="Z101" s="3619"/>
      <c r="AA101" s="3619"/>
      <c r="AB101" s="3619"/>
      <c r="AC101" s="3619"/>
      <c r="AD101" s="3619"/>
      <c r="AE101" s="3619"/>
      <c r="AF101" s="3619"/>
      <c r="AG101" s="3619"/>
    </row>
    <row r="102" spans="1:33">
      <c r="A102" s="3619"/>
      <c r="B102" s="3605" t="s">
        <v>802</v>
      </c>
      <c r="C102" s="3619"/>
      <c r="D102" s="3618">
        <f t="shared" ref="D102:AG102" si="37">IF(ISERROR((D93)/(D$98)),0,(((D93)/(D$98))))</f>
        <v>0</v>
      </c>
      <c r="E102" s="3618">
        <f t="shared" si="37"/>
        <v>0</v>
      </c>
      <c r="F102" s="3618">
        <f t="shared" si="37"/>
        <v>0</v>
      </c>
      <c r="G102" s="3618">
        <f t="shared" si="37"/>
        <v>0</v>
      </c>
      <c r="H102" s="3618">
        <f t="shared" si="37"/>
        <v>0</v>
      </c>
      <c r="I102" s="3618">
        <f t="shared" si="37"/>
        <v>0</v>
      </c>
      <c r="J102" s="3618">
        <f t="shared" si="37"/>
        <v>0</v>
      </c>
      <c r="K102" s="3618">
        <f t="shared" si="37"/>
        <v>0</v>
      </c>
      <c r="L102" s="3618">
        <f t="shared" si="37"/>
        <v>0</v>
      </c>
      <c r="M102" s="3618">
        <f t="shared" si="37"/>
        <v>0</v>
      </c>
      <c r="N102" s="3618">
        <f t="shared" si="37"/>
        <v>0</v>
      </c>
      <c r="O102" s="3618">
        <f t="shared" si="37"/>
        <v>0</v>
      </c>
      <c r="P102" s="3618">
        <f t="shared" si="37"/>
        <v>0</v>
      </c>
      <c r="Q102" s="3618">
        <f t="shared" si="37"/>
        <v>0</v>
      </c>
      <c r="R102" s="3618">
        <f t="shared" si="37"/>
        <v>0</v>
      </c>
      <c r="S102" s="3618">
        <f t="shared" si="37"/>
        <v>0</v>
      </c>
      <c r="T102" s="3618">
        <f t="shared" si="37"/>
        <v>0</v>
      </c>
      <c r="U102" s="3618">
        <f t="shared" si="37"/>
        <v>0</v>
      </c>
      <c r="V102" s="3618">
        <f t="shared" si="37"/>
        <v>0</v>
      </c>
      <c r="W102" s="3618">
        <f t="shared" si="37"/>
        <v>0</v>
      </c>
      <c r="X102" s="3618">
        <f t="shared" si="37"/>
        <v>0</v>
      </c>
      <c r="Y102" s="3618">
        <f t="shared" si="37"/>
        <v>0</v>
      </c>
      <c r="Z102" s="3618">
        <f t="shared" si="37"/>
        <v>0</v>
      </c>
      <c r="AA102" s="3618">
        <f t="shared" si="37"/>
        <v>0</v>
      </c>
      <c r="AB102" s="3618">
        <f t="shared" si="37"/>
        <v>0</v>
      </c>
      <c r="AC102" s="3618">
        <f t="shared" si="37"/>
        <v>0</v>
      </c>
      <c r="AD102" s="3618">
        <f t="shared" si="37"/>
        <v>0</v>
      </c>
      <c r="AE102" s="3618">
        <f t="shared" si="37"/>
        <v>0</v>
      </c>
      <c r="AF102" s="3618">
        <f t="shared" si="37"/>
        <v>0</v>
      </c>
      <c r="AG102" s="3618">
        <f t="shared" si="37"/>
        <v>0</v>
      </c>
    </row>
    <row r="103" spans="1:33">
      <c r="A103" s="3619"/>
      <c r="B103" s="3605" t="s">
        <v>743</v>
      </c>
      <c r="C103" s="3619"/>
      <c r="D103" s="3618">
        <f t="shared" ref="D103:AG103" si="38">IF(ISERROR((D94)/(D$98)),0,(((D94)/(D$98))))</f>
        <v>0</v>
      </c>
      <c r="E103" s="3618">
        <f t="shared" si="38"/>
        <v>0</v>
      </c>
      <c r="F103" s="3618">
        <f t="shared" si="38"/>
        <v>0</v>
      </c>
      <c r="G103" s="3618">
        <f t="shared" si="38"/>
        <v>0</v>
      </c>
      <c r="H103" s="3618">
        <f t="shared" si="38"/>
        <v>0</v>
      </c>
      <c r="I103" s="3618">
        <f t="shared" si="38"/>
        <v>0</v>
      </c>
      <c r="J103" s="3618">
        <f t="shared" si="38"/>
        <v>0</v>
      </c>
      <c r="K103" s="3618">
        <f t="shared" si="38"/>
        <v>0</v>
      </c>
      <c r="L103" s="3618">
        <f t="shared" si="38"/>
        <v>0</v>
      </c>
      <c r="M103" s="3618">
        <f t="shared" si="38"/>
        <v>0</v>
      </c>
      <c r="N103" s="3618">
        <f t="shared" si="38"/>
        <v>0</v>
      </c>
      <c r="O103" s="3618">
        <f t="shared" si="38"/>
        <v>0</v>
      </c>
      <c r="P103" s="3618">
        <f t="shared" si="38"/>
        <v>0</v>
      </c>
      <c r="Q103" s="3618">
        <f t="shared" si="38"/>
        <v>0</v>
      </c>
      <c r="R103" s="3618">
        <f t="shared" si="38"/>
        <v>0</v>
      </c>
      <c r="S103" s="3618">
        <f t="shared" si="38"/>
        <v>0</v>
      </c>
      <c r="T103" s="3618">
        <f t="shared" si="38"/>
        <v>0</v>
      </c>
      <c r="U103" s="3618">
        <f t="shared" si="38"/>
        <v>0</v>
      </c>
      <c r="V103" s="3618">
        <f t="shared" si="38"/>
        <v>0</v>
      </c>
      <c r="W103" s="3618">
        <f t="shared" si="38"/>
        <v>0</v>
      </c>
      <c r="X103" s="3618">
        <f t="shared" si="38"/>
        <v>0</v>
      </c>
      <c r="Y103" s="3618">
        <f t="shared" si="38"/>
        <v>0</v>
      </c>
      <c r="Z103" s="3618">
        <f t="shared" si="38"/>
        <v>0</v>
      </c>
      <c r="AA103" s="3618">
        <f t="shared" si="38"/>
        <v>0</v>
      </c>
      <c r="AB103" s="3618">
        <f t="shared" si="38"/>
        <v>0</v>
      </c>
      <c r="AC103" s="3618">
        <f t="shared" si="38"/>
        <v>0</v>
      </c>
      <c r="AD103" s="3618">
        <f t="shared" si="38"/>
        <v>0</v>
      </c>
      <c r="AE103" s="3618">
        <f t="shared" si="38"/>
        <v>0</v>
      </c>
      <c r="AF103" s="3618">
        <f t="shared" si="38"/>
        <v>0</v>
      </c>
      <c r="AG103" s="3618">
        <f t="shared" si="38"/>
        <v>0</v>
      </c>
    </row>
    <row r="104" spans="1:33">
      <c r="A104" s="3619"/>
      <c r="B104" s="3605" t="s">
        <v>737</v>
      </c>
      <c r="C104" s="3619"/>
      <c r="D104" s="3618">
        <f t="shared" ref="D104:AG104" si="39">IF(ISERROR((D95)/(D$98)),0,(((D95)/(D$98))))</f>
        <v>0</v>
      </c>
      <c r="E104" s="3618">
        <f t="shared" si="39"/>
        <v>0</v>
      </c>
      <c r="F104" s="3618">
        <f t="shared" si="39"/>
        <v>0</v>
      </c>
      <c r="G104" s="3618">
        <f t="shared" si="39"/>
        <v>0</v>
      </c>
      <c r="H104" s="3618">
        <f t="shared" si="39"/>
        <v>0</v>
      </c>
      <c r="I104" s="3618">
        <f t="shared" si="39"/>
        <v>0</v>
      </c>
      <c r="J104" s="3618">
        <f t="shared" si="39"/>
        <v>0</v>
      </c>
      <c r="K104" s="3618">
        <f t="shared" si="39"/>
        <v>0</v>
      </c>
      <c r="L104" s="3618">
        <f t="shared" si="39"/>
        <v>0</v>
      </c>
      <c r="M104" s="3618">
        <f t="shared" si="39"/>
        <v>0</v>
      </c>
      <c r="N104" s="3618">
        <f t="shared" si="39"/>
        <v>0</v>
      </c>
      <c r="O104" s="3618">
        <f t="shared" si="39"/>
        <v>0</v>
      </c>
      <c r="P104" s="3618">
        <f t="shared" si="39"/>
        <v>0</v>
      </c>
      <c r="Q104" s="3618">
        <f t="shared" si="39"/>
        <v>0</v>
      </c>
      <c r="R104" s="3618">
        <f t="shared" si="39"/>
        <v>0</v>
      </c>
      <c r="S104" s="3618">
        <f t="shared" si="39"/>
        <v>0</v>
      </c>
      <c r="T104" s="3618">
        <f t="shared" si="39"/>
        <v>0</v>
      </c>
      <c r="U104" s="3618">
        <f t="shared" si="39"/>
        <v>0</v>
      </c>
      <c r="V104" s="3618">
        <f t="shared" si="39"/>
        <v>0</v>
      </c>
      <c r="W104" s="3618">
        <f t="shared" si="39"/>
        <v>0</v>
      </c>
      <c r="X104" s="3618">
        <f t="shared" si="39"/>
        <v>0</v>
      </c>
      <c r="Y104" s="3618">
        <f t="shared" si="39"/>
        <v>0</v>
      </c>
      <c r="Z104" s="3618">
        <f t="shared" si="39"/>
        <v>0</v>
      </c>
      <c r="AA104" s="3618">
        <f t="shared" si="39"/>
        <v>0</v>
      </c>
      <c r="AB104" s="3618">
        <f t="shared" si="39"/>
        <v>0</v>
      </c>
      <c r="AC104" s="3618">
        <f t="shared" si="39"/>
        <v>0</v>
      </c>
      <c r="AD104" s="3618">
        <f t="shared" si="39"/>
        <v>0</v>
      </c>
      <c r="AE104" s="3618">
        <f t="shared" si="39"/>
        <v>0</v>
      </c>
      <c r="AF104" s="3618">
        <f t="shared" si="39"/>
        <v>0</v>
      </c>
      <c r="AG104" s="3618">
        <f t="shared" si="39"/>
        <v>0</v>
      </c>
    </row>
    <row r="105" spans="1:33">
      <c r="A105" s="3619"/>
      <c r="B105" s="3605" t="s">
        <v>6</v>
      </c>
      <c r="C105" s="3619"/>
      <c r="D105" s="3618">
        <f t="shared" ref="D105:AG105" si="40">IF(ISERROR((D96)/(D$98)),0,(((D96)/(D$98))))</f>
        <v>0</v>
      </c>
      <c r="E105" s="3618">
        <f t="shared" si="40"/>
        <v>0</v>
      </c>
      <c r="F105" s="3618">
        <f t="shared" si="40"/>
        <v>0</v>
      </c>
      <c r="G105" s="3618">
        <f t="shared" si="40"/>
        <v>0</v>
      </c>
      <c r="H105" s="3618">
        <f t="shared" si="40"/>
        <v>0</v>
      </c>
      <c r="I105" s="3618">
        <f t="shared" si="40"/>
        <v>0</v>
      </c>
      <c r="J105" s="3618">
        <f t="shared" si="40"/>
        <v>0</v>
      </c>
      <c r="K105" s="3618">
        <f t="shared" si="40"/>
        <v>0</v>
      </c>
      <c r="L105" s="3618">
        <f t="shared" si="40"/>
        <v>0</v>
      </c>
      <c r="M105" s="3618">
        <f t="shared" si="40"/>
        <v>0</v>
      </c>
      <c r="N105" s="3618">
        <f t="shared" si="40"/>
        <v>0</v>
      </c>
      <c r="O105" s="3618">
        <f t="shared" si="40"/>
        <v>0</v>
      </c>
      <c r="P105" s="3618">
        <f t="shared" si="40"/>
        <v>0</v>
      </c>
      <c r="Q105" s="3618">
        <f t="shared" si="40"/>
        <v>0</v>
      </c>
      <c r="R105" s="3618">
        <f t="shared" si="40"/>
        <v>0</v>
      </c>
      <c r="S105" s="3618">
        <f t="shared" si="40"/>
        <v>0</v>
      </c>
      <c r="T105" s="3618">
        <f t="shared" si="40"/>
        <v>0</v>
      </c>
      <c r="U105" s="3618">
        <f t="shared" si="40"/>
        <v>0</v>
      </c>
      <c r="V105" s="3618">
        <f t="shared" si="40"/>
        <v>0</v>
      </c>
      <c r="W105" s="3618">
        <f t="shared" si="40"/>
        <v>0</v>
      </c>
      <c r="X105" s="3618">
        <f t="shared" si="40"/>
        <v>0</v>
      </c>
      <c r="Y105" s="3618">
        <f t="shared" si="40"/>
        <v>0</v>
      </c>
      <c r="Z105" s="3618">
        <f t="shared" si="40"/>
        <v>0</v>
      </c>
      <c r="AA105" s="3618">
        <f t="shared" si="40"/>
        <v>0</v>
      </c>
      <c r="AB105" s="3618">
        <f t="shared" si="40"/>
        <v>0</v>
      </c>
      <c r="AC105" s="3618">
        <f t="shared" si="40"/>
        <v>0</v>
      </c>
      <c r="AD105" s="3618">
        <f t="shared" si="40"/>
        <v>0</v>
      </c>
      <c r="AE105" s="3618">
        <f t="shared" si="40"/>
        <v>0</v>
      </c>
      <c r="AF105" s="3618">
        <f t="shared" si="40"/>
        <v>0</v>
      </c>
      <c r="AG105" s="3618">
        <f t="shared" si="40"/>
        <v>0</v>
      </c>
    </row>
    <row r="106" spans="1:33">
      <c r="A106" s="3619"/>
      <c r="B106" s="3605" t="s">
        <v>799</v>
      </c>
      <c r="C106" s="3619"/>
      <c r="D106" s="3618">
        <f t="shared" ref="D106:AG106" si="41">IF(ISERROR((D97)/(D$98)),0,(((D97)/(D$98))))</f>
        <v>0</v>
      </c>
      <c r="E106" s="3618">
        <f t="shared" si="41"/>
        <v>0</v>
      </c>
      <c r="F106" s="3618">
        <f t="shared" si="41"/>
        <v>0</v>
      </c>
      <c r="G106" s="3618">
        <f t="shared" si="41"/>
        <v>0</v>
      </c>
      <c r="H106" s="3618">
        <f t="shared" si="41"/>
        <v>0</v>
      </c>
      <c r="I106" s="3618">
        <f t="shared" si="41"/>
        <v>0</v>
      </c>
      <c r="J106" s="3618">
        <f t="shared" si="41"/>
        <v>0</v>
      </c>
      <c r="K106" s="3618">
        <f t="shared" si="41"/>
        <v>0</v>
      </c>
      <c r="L106" s="3618">
        <f t="shared" si="41"/>
        <v>0</v>
      </c>
      <c r="M106" s="3618">
        <f t="shared" si="41"/>
        <v>0</v>
      </c>
      <c r="N106" s="3618">
        <f t="shared" si="41"/>
        <v>0</v>
      </c>
      <c r="O106" s="3618">
        <f t="shared" si="41"/>
        <v>0</v>
      </c>
      <c r="P106" s="3618">
        <f t="shared" si="41"/>
        <v>0</v>
      </c>
      <c r="Q106" s="3618">
        <f t="shared" si="41"/>
        <v>0</v>
      </c>
      <c r="R106" s="3618">
        <f t="shared" si="41"/>
        <v>0</v>
      </c>
      <c r="S106" s="3618">
        <f t="shared" si="41"/>
        <v>0</v>
      </c>
      <c r="T106" s="3618">
        <f t="shared" si="41"/>
        <v>0</v>
      </c>
      <c r="U106" s="3618">
        <f t="shared" si="41"/>
        <v>0</v>
      </c>
      <c r="V106" s="3618">
        <f t="shared" si="41"/>
        <v>0</v>
      </c>
      <c r="W106" s="3618">
        <f t="shared" si="41"/>
        <v>0</v>
      </c>
      <c r="X106" s="3618">
        <f t="shared" si="41"/>
        <v>0</v>
      </c>
      <c r="Y106" s="3618">
        <f t="shared" si="41"/>
        <v>0</v>
      </c>
      <c r="Z106" s="3618">
        <f t="shared" si="41"/>
        <v>0</v>
      </c>
      <c r="AA106" s="3618">
        <f t="shared" si="41"/>
        <v>0</v>
      </c>
      <c r="AB106" s="3618">
        <f t="shared" si="41"/>
        <v>0</v>
      </c>
      <c r="AC106" s="3618">
        <f t="shared" si="41"/>
        <v>0</v>
      </c>
      <c r="AD106" s="3618">
        <f t="shared" si="41"/>
        <v>0</v>
      </c>
      <c r="AE106" s="3618">
        <f t="shared" si="41"/>
        <v>0</v>
      </c>
      <c r="AF106" s="3618">
        <f t="shared" si="41"/>
        <v>0</v>
      </c>
      <c r="AG106" s="3618">
        <f t="shared" si="41"/>
        <v>0</v>
      </c>
    </row>
    <row r="107" spans="1:33">
      <c r="A107" s="3619"/>
      <c r="B107" s="3605" t="s">
        <v>8</v>
      </c>
      <c r="C107" s="3619"/>
      <c r="D107" s="3618">
        <f t="shared" ref="D107:AG107" si="42">SUM(D102:D106)</f>
        <v>0</v>
      </c>
      <c r="E107" s="3618">
        <f t="shared" si="42"/>
        <v>0</v>
      </c>
      <c r="F107" s="3618">
        <f t="shared" si="42"/>
        <v>0</v>
      </c>
      <c r="G107" s="3618">
        <f t="shared" si="42"/>
        <v>0</v>
      </c>
      <c r="H107" s="3618">
        <f t="shared" si="42"/>
        <v>0</v>
      </c>
      <c r="I107" s="3618">
        <f t="shared" si="42"/>
        <v>0</v>
      </c>
      <c r="J107" s="3618">
        <f t="shared" si="42"/>
        <v>0</v>
      </c>
      <c r="K107" s="3618">
        <f t="shared" si="42"/>
        <v>0</v>
      </c>
      <c r="L107" s="3618">
        <f t="shared" si="42"/>
        <v>0</v>
      </c>
      <c r="M107" s="3618">
        <f t="shared" si="42"/>
        <v>0</v>
      </c>
      <c r="N107" s="3618">
        <f t="shared" si="42"/>
        <v>0</v>
      </c>
      <c r="O107" s="3618">
        <f t="shared" si="42"/>
        <v>0</v>
      </c>
      <c r="P107" s="3618">
        <f t="shared" si="42"/>
        <v>0</v>
      </c>
      <c r="Q107" s="3618">
        <f t="shared" si="42"/>
        <v>0</v>
      </c>
      <c r="R107" s="3618">
        <f t="shared" si="42"/>
        <v>0</v>
      </c>
      <c r="S107" s="3618">
        <f t="shared" si="42"/>
        <v>0</v>
      </c>
      <c r="T107" s="3618">
        <f t="shared" si="42"/>
        <v>0</v>
      </c>
      <c r="U107" s="3618">
        <f t="shared" si="42"/>
        <v>0</v>
      </c>
      <c r="V107" s="3618">
        <f t="shared" si="42"/>
        <v>0</v>
      </c>
      <c r="W107" s="3618">
        <f t="shared" si="42"/>
        <v>0</v>
      </c>
      <c r="X107" s="3618">
        <f t="shared" si="42"/>
        <v>0</v>
      </c>
      <c r="Y107" s="3618">
        <f t="shared" si="42"/>
        <v>0</v>
      </c>
      <c r="Z107" s="3618">
        <f t="shared" si="42"/>
        <v>0</v>
      </c>
      <c r="AA107" s="3618">
        <f t="shared" si="42"/>
        <v>0</v>
      </c>
      <c r="AB107" s="3618">
        <f t="shared" si="42"/>
        <v>0</v>
      </c>
      <c r="AC107" s="3618">
        <f t="shared" si="42"/>
        <v>0</v>
      </c>
      <c r="AD107" s="3618">
        <f t="shared" si="42"/>
        <v>0</v>
      </c>
      <c r="AE107" s="3618">
        <f t="shared" si="42"/>
        <v>0</v>
      </c>
      <c r="AF107" s="3618">
        <f t="shared" si="42"/>
        <v>0</v>
      </c>
      <c r="AG107" s="3618">
        <f t="shared" si="42"/>
        <v>0</v>
      </c>
    </row>
    <row r="108" spans="1:33">
      <c r="A108" s="3619"/>
      <c r="B108" s="3619"/>
      <c r="C108" s="3619"/>
      <c r="D108" s="3619"/>
      <c r="E108" s="3619"/>
      <c r="F108" s="3619"/>
      <c r="G108" s="3619"/>
      <c r="H108" s="3619"/>
      <c r="I108" s="3619"/>
      <c r="J108" s="3619"/>
      <c r="K108" s="3619"/>
      <c r="L108" s="3619"/>
      <c r="M108" s="3619"/>
      <c r="N108" s="3619"/>
      <c r="O108" s="3619"/>
      <c r="P108" s="3619"/>
      <c r="Q108" s="3619"/>
      <c r="R108" s="3619"/>
      <c r="S108" s="3619"/>
      <c r="T108" s="3619"/>
      <c r="U108" s="3619"/>
      <c r="V108" s="3619"/>
      <c r="W108" s="3619"/>
      <c r="X108" s="3619"/>
      <c r="Y108" s="3619"/>
      <c r="Z108" s="3619"/>
      <c r="AA108" s="3619"/>
      <c r="AB108" s="3619"/>
      <c r="AC108" s="3619"/>
      <c r="AD108" s="3619"/>
      <c r="AE108" s="3619"/>
      <c r="AF108" s="3619"/>
      <c r="AG108" s="3619"/>
    </row>
    <row r="109" spans="1:33">
      <c r="A109" s="3624" t="s">
        <v>816</v>
      </c>
      <c r="B109" s="3620"/>
      <c r="C109" s="3619"/>
      <c r="D109" s="3619"/>
      <c r="E109" s="3619"/>
      <c r="F109" s="3619"/>
      <c r="G109" s="3619"/>
      <c r="H109" s="3619"/>
      <c r="I109" s="3619"/>
      <c r="J109" s="3619"/>
      <c r="K109" s="3619"/>
      <c r="L109" s="3619"/>
      <c r="M109" s="3619"/>
      <c r="N109" s="3619"/>
      <c r="O109" s="3619"/>
      <c r="P109" s="3619"/>
      <c r="Q109" s="3619"/>
      <c r="R109" s="3619"/>
      <c r="S109" s="3619"/>
      <c r="T109" s="3619"/>
      <c r="U109" s="3619"/>
      <c r="V109" s="3619"/>
      <c r="W109" s="3619"/>
      <c r="X109" s="3619"/>
      <c r="Y109" s="3619"/>
      <c r="Z109" s="3619"/>
      <c r="AA109" s="3619"/>
      <c r="AB109" s="3619"/>
      <c r="AC109" s="3619"/>
      <c r="AD109" s="3619"/>
      <c r="AE109" s="3619"/>
      <c r="AF109" s="3619"/>
      <c r="AG109" s="3619"/>
    </row>
    <row r="110" spans="1:33">
      <c r="A110" s="3623" t="s">
        <v>815</v>
      </c>
      <c r="B110" s="3605" t="s">
        <v>802</v>
      </c>
      <c r="C110" s="3619"/>
      <c r="D110" s="3618">
        <f t="shared" ref="D110:AG110" si="43">IF(ISERROR(D34/D$39),0,(D34/D$39))</f>
        <v>0</v>
      </c>
      <c r="E110" s="3618">
        <f t="shared" si="43"/>
        <v>0</v>
      </c>
      <c r="F110" s="3618">
        <f t="shared" si="43"/>
        <v>0</v>
      </c>
      <c r="G110" s="3618">
        <f t="shared" si="43"/>
        <v>0</v>
      </c>
      <c r="H110" s="3618">
        <f t="shared" si="43"/>
        <v>0</v>
      </c>
      <c r="I110" s="3618">
        <f t="shared" si="43"/>
        <v>0</v>
      </c>
      <c r="J110" s="3618">
        <f t="shared" si="43"/>
        <v>0</v>
      </c>
      <c r="K110" s="3618">
        <f t="shared" si="43"/>
        <v>0</v>
      </c>
      <c r="L110" s="3618">
        <f t="shared" si="43"/>
        <v>0</v>
      </c>
      <c r="M110" s="3618">
        <f t="shared" si="43"/>
        <v>0</v>
      </c>
      <c r="N110" s="3618">
        <f t="shared" si="43"/>
        <v>0</v>
      </c>
      <c r="O110" s="3618">
        <f t="shared" si="43"/>
        <v>0</v>
      </c>
      <c r="P110" s="3618">
        <f t="shared" si="43"/>
        <v>0</v>
      </c>
      <c r="Q110" s="3618">
        <f t="shared" si="43"/>
        <v>0</v>
      </c>
      <c r="R110" s="3618">
        <f t="shared" si="43"/>
        <v>0</v>
      </c>
      <c r="S110" s="3618">
        <f t="shared" si="43"/>
        <v>0</v>
      </c>
      <c r="T110" s="3618">
        <f t="shared" si="43"/>
        <v>0</v>
      </c>
      <c r="U110" s="3618">
        <f t="shared" si="43"/>
        <v>0</v>
      </c>
      <c r="V110" s="3618">
        <f t="shared" si="43"/>
        <v>0</v>
      </c>
      <c r="W110" s="3618">
        <f t="shared" si="43"/>
        <v>0</v>
      </c>
      <c r="X110" s="3618">
        <f t="shared" si="43"/>
        <v>0</v>
      </c>
      <c r="Y110" s="3618">
        <f t="shared" si="43"/>
        <v>0</v>
      </c>
      <c r="Z110" s="3618">
        <f t="shared" si="43"/>
        <v>0</v>
      </c>
      <c r="AA110" s="3618">
        <f t="shared" si="43"/>
        <v>0</v>
      </c>
      <c r="AB110" s="3618">
        <f t="shared" si="43"/>
        <v>0</v>
      </c>
      <c r="AC110" s="3618">
        <f t="shared" si="43"/>
        <v>0</v>
      </c>
      <c r="AD110" s="3618">
        <f t="shared" si="43"/>
        <v>0</v>
      </c>
      <c r="AE110" s="3618">
        <f t="shared" si="43"/>
        <v>0</v>
      </c>
      <c r="AF110" s="3618">
        <f t="shared" si="43"/>
        <v>0</v>
      </c>
      <c r="AG110" s="3618">
        <f t="shared" si="43"/>
        <v>0</v>
      </c>
    </row>
    <row r="111" spans="1:33">
      <c r="A111" s="3605" t="s">
        <v>815</v>
      </c>
      <c r="B111" s="3605" t="s">
        <v>743</v>
      </c>
      <c r="C111" s="3619"/>
      <c r="D111" s="3618">
        <f t="shared" ref="D111:AG111" si="44">IF(ISERROR(D35/D$39),0,(D35/D$39))</f>
        <v>0</v>
      </c>
      <c r="E111" s="3618">
        <f t="shared" si="44"/>
        <v>0</v>
      </c>
      <c r="F111" s="3618">
        <f t="shared" si="44"/>
        <v>0</v>
      </c>
      <c r="G111" s="3618">
        <f t="shared" si="44"/>
        <v>0</v>
      </c>
      <c r="H111" s="3618">
        <f t="shared" si="44"/>
        <v>0</v>
      </c>
      <c r="I111" s="3618">
        <f t="shared" si="44"/>
        <v>0</v>
      </c>
      <c r="J111" s="3618">
        <f t="shared" si="44"/>
        <v>0</v>
      </c>
      <c r="K111" s="3618">
        <f t="shared" si="44"/>
        <v>0</v>
      </c>
      <c r="L111" s="3618">
        <f t="shared" si="44"/>
        <v>0</v>
      </c>
      <c r="M111" s="3618">
        <f t="shared" si="44"/>
        <v>0</v>
      </c>
      <c r="N111" s="3618">
        <f t="shared" si="44"/>
        <v>0</v>
      </c>
      <c r="O111" s="3618">
        <f t="shared" si="44"/>
        <v>0</v>
      </c>
      <c r="P111" s="3618">
        <f t="shared" si="44"/>
        <v>0</v>
      </c>
      <c r="Q111" s="3618">
        <f t="shared" si="44"/>
        <v>0</v>
      </c>
      <c r="R111" s="3618">
        <f t="shared" si="44"/>
        <v>0</v>
      </c>
      <c r="S111" s="3618">
        <f t="shared" si="44"/>
        <v>0</v>
      </c>
      <c r="T111" s="3618">
        <f t="shared" si="44"/>
        <v>0</v>
      </c>
      <c r="U111" s="3618">
        <f t="shared" si="44"/>
        <v>0</v>
      </c>
      <c r="V111" s="3618">
        <f t="shared" si="44"/>
        <v>0</v>
      </c>
      <c r="W111" s="3618">
        <f t="shared" si="44"/>
        <v>0</v>
      </c>
      <c r="X111" s="3618">
        <f t="shared" si="44"/>
        <v>0</v>
      </c>
      <c r="Y111" s="3618">
        <f t="shared" si="44"/>
        <v>0</v>
      </c>
      <c r="Z111" s="3618">
        <f t="shared" si="44"/>
        <v>0</v>
      </c>
      <c r="AA111" s="3618">
        <f t="shared" si="44"/>
        <v>0</v>
      </c>
      <c r="AB111" s="3618">
        <f t="shared" si="44"/>
        <v>0</v>
      </c>
      <c r="AC111" s="3618">
        <f t="shared" si="44"/>
        <v>0</v>
      </c>
      <c r="AD111" s="3618">
        <f t="shared" si="44"/>
        <v>0</v>
      </c>
      <c r="AE111" s="3618">
        <f t="shared" si="44"/>
        <v>0</v>
      </c>
      <c r="AF111" s="3618">
        <f t="shared" si="44"/>
        <v>0</v>
      </c>
      <c r="AG111" s="3618">
        <f t="shared" si="44"/>
        <v>0</v>
      </c>
    </row>
    <row r="112" spans="1:33">
      <c r="A112" s="3605" t="s">
        <v>815</v>
      </c>
      <c r="B112" s="3605" t="s">
        <v>737</v>
      </c>
      <c r="C112" s="3619"/>
      <c r="D112" s="3618">
        <f t="shared" ref="D112:AG112" si="45">IF(ISERROR(D36/D$39),0,(D36/D$39))</f>
        <v>0</v>
      </c>
      <c r="E112" s="3618">
        <f t="shared" si="45"/>
        <v>0</v>
      </c>
      <c r="F112" s="3618">
        <f t="shared" si="45"/>
        <v>0</v>
      </c>
      <c r="G112" s="3618">
        <f t="shared" si="45"/>
        <v>0</v>
      </c>
      <c r="H112" s="3618">
        <f t="shared" si="45"/>
        <v>0</v>
      </c>
      <c r="I112" s="3618">
        <f t="shared" si="45"/>
        <v>0</v>
      </c>
      <c r="J112" s="3618">
        <f t="shared" si="45"/>
        <v>0</v>
      </c>
      <c r="K112" s="3618">
        <f t="shared" si="45"/>
        <v>0</v>
      </c>
      <c r="L112" s="3618">
        <f t="shared" si="45"/>
        <v>0</v>
      </c>
      <c r="M112" s="3618">
        <f t="shared" si="45"/>
        <v>0</v>
      </c>
      <c r="N112" s="3618">
        <f t="shared" si="45"/>
        <v>0</v>
      </c>
      <c r="O112" s="3618">
        <f t="shared" si="45"/>
        <v>0</v>
      </c>
      <c r="P112" s="3618">
        <f t="shared" si="45"/>
        <v>0</v>
      </c>
      <c r="Q112" s="3618">
        <f t="shared" si="45"/>
        <v>0</v>
      </c>
      <c r="R112" s="3618">
        <f t="shared" si="45"/>
        <v>0</v>
      </c>
      <c r="S112" s="3618">
        <f t="shared" si="45"/>
        <v>0</v>
      </c>
      <c r="T112" s="3618">
        <f t="shared" si="45"/>
        <v>0</v>
      </c>
      <c r="U112" s="3618">
        <f t="shared" si="45"/>
        <v>0</v>
      </c>
      <c r="V112" s="3618">
        <f t="shared" si="45"/>
        <v>0</v>
      </c>
      <c r="W112" s="3618">
        <f t="shared" si="45"/>
        <v>0</v>
      </c>
      <c r="X112" s="3618">
        <f t="shared" si="45"/>
        <v>0</v>
      </c>
      <c r="Y112" s="3618">
        <f t="shared" si="45"/>
        <v>0</v>
      </c>
      <c r="Z112" s="3618">
        <f t="shared" si="45"/>
        <v>0</v>
      </c>
      <c r="AA112" s="3618">
        <f t="shared" si="45"/>
        <v>0</v>
      </c>
      <c r="AB112" s="3618">
        <f t="shared" si="45"/>
        <v>0</v>
      </c>
      <c r="AC112" s="3618">
        <f t="shared" si="45"/>
        <v>0</v>
      </c>
      <c r="AD112" s="3618">
        <f t="shared" si="45"/>
        <v>0</v>
      </c>
      <c r="AE112" s="3618">
        <f t="shared" si="45"/>
        <v>0</v>
      </c>
      <c r="AF112" s="3618">
        <f t="shared" si="45"/>
        <v>0</v>
      </c>
      <c r="AG112" s="3618">
        <f t="shared" si="45"/>
        <v>0</v>
      </c>
    </row>
    <row r="113" spans="1:33">
      <c r="A113" s="3605" t="s">
        <v>815</v>
      </c>
      <c r="B113" s="3605" t="s">
        <v>6</v>
      </c>
      <c r="C113" s="3619"/>
      <c r="D113" s="3618">
        <f t="shared" ref="D113:AG113" si="46">IF(ISERROR(D37/D$39),0,(D37/D$39))</f>
        <v>0</v>
      </c>
      <c r="E113" s="3618">
        <f t="shared" si="46"/>
        <v>0</v>
      </c>
      <c r="F113" s="3618">
        <f t="shared" si="46"/>
        <v>0</v>
      </c>
      <c r="G113" s="3618">
        <f t="shared" si="46"/>
        <v>0</v>
      </c>
      <c r="H113" s="3618">
        <f t="shared" si="46"/>
        <v>0</v>
      </c>
      <c r="I113" s="3618">
        <f t="shared" si="46"/>
        <v>0</v>
      </c>
      <c r="J113" s="3618">
        <f t="shared" si="46"/>
        <v>0</v>
      </c>
      <c r="K113" s="3618">
        <f t="shared" si="46"/>
        <v>0</v>
      </c>
      <c r="L113" s="3618">
        <f t="shared" si="46"/>
        <v>0</v>
      </c>
      <c r="M113" s="3618">
        <f t="shared" si="46"/>
        <v>0</v>
      </c>
      <c r="N113" s="3618">
        <f t="shared" si="46"/>
        <v>0</v>
      </c>
      <c r="O113" s="3618">
        <f t="shared" si="46"/>
        <v>0</v>
      </c>
      <c r="P113" s="3618">
        <f t="shared" si="46"/>
        <v>0</v>
      </c>
      <c r="Q113" s="3618">
        <f t="shared" si="46"/>
        <v>0</v>
      </c>
      <c r="R113" s="3618">
        <f t="shared" si="46"/>
        <v>0</v>
      </c>
      <c r="S113" s="3618">
        <f t="shared" si="46"/>
        <v>0</v>
      </c>
      <c r="T113" s="3618">
        <f t="shared" si="46"/>
        <v>0</v>
      </c>
      <c r="U113" s="3618">
        <f t="shared" si="46"/>
        <v>0</v>
      </c>
      <c r="V113" s="3618">
        <f t="shared" si="46"/>
        <v>0</v>
      </c>
      <c r="W113" s="3618">
        <f t="shared" si="46"/>
        <v>0</v>
      </c>
      <c r="X113" s="3618">
        <f t="shared" si="46"/>
        <v>0</v>
      </c>
      <c r="Y113" s="3618">
        <f t="shared" si="46"/>
        <v>0</v>
      </c>
      <c r="Z113" s="3618">
        <f t="shared" si="46"/>
        <v>0</v>
      </c>
      <c r="AA113" s="3618">
        <f t="shared" si="46"/>
        <v>0</v>
      </c>
      <c r="AB113" s="3618">
        <f t="shared" si="46"/>
        <v>0</v>
      </c>
      <c r="AC113" s="3618">
        <f t="shared" si="46"/>
        <v>0</v>
      </c>
      <c r="AD113" s="3618">
        <f t="shared" si="46"/>
        <v>0</v>
      </c>
      <c r="AE113" s="3618">
        <f t="shared" si="46"/>
        <v>0</v>
      </c>
      <c r="AF113" s="3618">
        <f t="shared" si="46"/>
        <v>0</v>
      </c>
      <c r="AG113" s="3618">
        <f t="shared" si="46"/>
        <v>0</v>
      </c>
    </row>
    <row r="114" spans="1:33">
      <c r="A114" s="3605" t="s">
        <v>815</v>
      </c>
      <c r="B114" s="3605" t="s">
        <v>799</v>
      </c>
      <c r="C114" s="3619"/>
      <c r="D114" s="3618">
        <f t="shared" ref="D114:AG114" si="47">IF(ISERROR(D38/D$39),0,(D38/D$39))</f>
        <v>0</v>
      </c>
      <c r="E114" s="3618">
        <f t="shared" si="47"/>
        <v>0</v>
      </c>
      <c r="F114" s="3618">
        <f t="shared" si="47"/>
        <v>0</v>
      </c>
      <c r="G114" s="3618">
        <f t="shared" si="47"/>
        <v>0</v>
      </c>
      <c r="H114" s="3618">
        <f t="shared" si="47"/>
        <v>0</v>
      </c>
      <c r="I114" s="3618">
        <f t="shared" si="47"/>
        <v>0</v>
      </c>
      <c r="J114" s="3618">
        <f t="shared" si="47"/>
        <v>0</v>
      </c>
      <c r="K114" s="3618">
        <f t="shared" si="47"/>
        <v>0</v>
      </c>
      <c r="L114" s="3618">
        <f t="shared" si="47"/>
        <v>0</v>
      </c>
      <c r="M114" s="3618">
        <f t="shared" si="47"/>
        <v>0</v>
      </c>
      <c r="N114" s="3618">
        <f t="shared" si="47"/>
        <v>0</v>
      </c>
      <c r="O114" s="3618">
        <f t="shared" si="47"/>
        <v>0</v>
      </c>
      <c r="P114" s="3618">
        <f t="shared" si="47"/>
        <v>0</v>
      </c>
      <c r="Q114" s="3618">
        <f t="shared" si="47"/>
        <v>0</v>
      </c>
      <c r="R114" s="3618">
        <f t="shared" si="47"/>
        <v>0</v>
      </c>
      <c r="S114" s="3618">
        <f t="shared" si="47"/>
        <v>0</v>
      </c>
      <c r="T114" s="3618">
        <f t="shared" si="47"/>
        <v>0</v>
      </c>
      <c r="U114" s="3618">
        <f t="shared" si="47"/>
        <v>0</v>
      </c>
      <c r="V114" s="3618">
        <f t="shared" si="47"/>
        <v>0</v>
      </c>
      <c r="W114" s="3618">
        <f t="shared" si="47"/>
        <v>0</v>
      </c>
      <c r="X114" s="3618">
        <f t="shared" si="47"/>
        <v>0</v>
      </c>
      <c r="Y114" s="3618">
        <f t="shared" si="47"/>
        <v>0</v>
      </c>
      <c r="Z114" s="3618">
        <f t="shared" si="47"/>
        <v>0</v>
      </c>
      <c r="AA114" s="3618">
        <f t="shared" si="47"/>
        <v>0</v>
      </c>
      <c r="AB114" s="3618">
        <f t="shared" si="47"/>
        <v>0</v>
      </c>
      <c r="AC114" s="3618">
        <f t="shared" si="47"/>
        <v>0</v>
      </c>
      <c r="AD114" s="3618">
        <f t="shared" si="47"/>
        <v>0</v>
      </c>
      <c r="AE114" s="3618">
        <f t="shared" si="47"/>
        <v>0</v>
      </c>
      <c r="AF114" s="3618">
        <f t="shared" si="47"/>
        <v>0</v>
      </c>
      <c r="AG114" s="3618">
        <f t="shared" si="47"/>
        <v>0</v>
      </c>
    </row>
    <row r="115" spans="1:33">
      <c r="A115" s="3605" t="s">
        <v>815</v>
      </c>
      <c r="B115" s="3605" t="s">
        <v>8</v>
      </c>
      <c r="C115" s="3619"/>
      <c r="D115" s="3618">
        <f t="shared" ref="D115:AG115" si="48">IF(ISERROR(D39/D$39),0,(D39/D$39))</f>
        <v>0</v>
      </c>
      <c r="E115" s="3618">
        <f t="shared" si="48"/>
        <v>0</v>
      </c>
      <c r="F115" s="3618">
        <f t="shared" si="48"/>
        <v>0</v>
      </c>
      <c r="G115" s="3618">
        <f t="shared" si="48"/>
        <v>0</v>
      </c>
      <c r="H115" s="3618">
        <f t="shared" si="48"/>
        <v>0</v>
      </c>
      <c r="I115" s="3618">
        <f t="shared" si="48"/>
        <v>0</v>
      </c>
      <c r="J115" s="3618">
        <f t="shared" si="48"/>
        <v>0</v>
      </c>
      <c r="K115" s="3618">
        <f t="shared" si="48"/>
        <v>0</v>
      </c>
      <c r="L115" s="3618">
        <f t="shared" si="48"/>
        <v>0</v>
      </c>
      <c r="M115" s="3618">
        <f t="shared" si="48"/>
        <v>0</v>
      </c>
      <c r="N115" s="3618">
        <f t="shared" si="48"/>
        <v>0</v>
      </c>
      <c r="O115" s="3618">
        <f t="shared" si="48"/>
        <v>0</v>
      </c>
      <c r="P115" s="3618">
        <f t="shared" si="48"/>
        <v>0</v>
      </c>
      <c r="Q115" s="3618">
        <f t="shared" si="48"/>
        <v>0</v>
      </c>
      <c r="R115" s="3618">
        <f t="shared" si="48"/>
        <v>0</v>
      </c>
      <c r="S115" s="3618">
        <f t="shared" si="48"/>
        <v>0</v>
      </c>
      <c r="T115" s="3618">
        <f t="shared" si="48"/>
        <v>0</v>
      </c>
      <c r="U115" s="3618">
        <f t="shared" si="48"/>
        <v>0</v>
      </c>
      <c r="V115" s="3618">
        <f t="shared" si="48"/>
        <v>0</v>
      </c>
      <c r="W115" s="3618">
        <f t="shared" si="48"/>
        <v>0</v>
      </c>
      <c r="X115" s="3618">
        <f t="shared" si="48"/>
        <v>0</v>
      </c>
      <c r="Y115" s="3618">
        <f t="shared" si="48"/>
        <v>0</v>
      </c>
      <c r="Z115" s="3618">
        <f t="shared" si="48"/>
        <v>0</v>
      </c>
      <c r="AA115" s="3618">
        <f t="shared" si="48"/>
        <v>0</v>
      </c>
      <c r="AB115" s="3618">
        <f t="shared" si="48"/>
        <v>0</v>
      </c>
      <c r="AC115" s="3618">
        <f t="shared" si="48"/>
        <v>0</v>
      </c>
      <c r="AD115" s="3618">
        <f t="shared" si="48"/>
        <v>0</v>
      </c>
      <c r="AE115" s="3618">
        <f t="shared" si="48"/>
        <v>0</v>
      </c>
      <c r="AF115" s="3618">
        <f t="shared" si="48"/>
        <v>0</v>
      </c>
      <c r="AG115" s="3618">
        <f t="shared" si="48"/>
        <v>0</v>
      </c>
    </row>
    <row r="116" spans="1:33">
      <c r="A116" s="3622"/>
      <c r="B116" s="3622"/>
      <c r="C116" s="3619"/>
      <c r="D116" s="3619"/>
      <c r="E116" s="3619"/>
      <c r="F116" s="3619"/>
      <c r="G116" s="3619"/>
      <c r="H116" s="3619"/>
      <c r="I116" s="3619"/>
      <c r="J116" s="3619"/>
      <c r="K116" s="3619"/>
      <c r="L116" s="3619"/>
      <c r="M116" s="3619"/>
      <c r="N116" s="3619"/>
      <c r="O116" s="3619"/>
      <c r="P116" s="3619"/>
      <c r="Q116" s="3619"/>
      <c r="R116" s="3619"/>
      <c r="S116" s="3619"/>
      <c r="T116" s="3619"/>
      <c r="U116" s="3619"/>
      <c r="V116" s="3619"/>
      <c r="W116" s="3619"/>
      <c r="X116" s="3619"/>
      <c r="Y116" s="3619"/>
      <c r="Z116" s="3619"/>
      <c r="AA116" s="3619"/>
      <c r="AB116" s="3619"/>
      <c r="AC116" s="3619"/>
      <c r="AD116" s="3619"/>
      <c r="AE116" s="3619"/>
      <c r="AF116" s="3619"/>
      <c r="AG116" s="3619"/>
    </row>
    <row r="117" spans="1:33">
      <c r="A117" s="3620"/>
      <c r="B117" s="3620"/>
      <c r="C117" s="3619"/>
      <c r="D117" s="3619"/>
      <c r="E117" s="3619"/>
      <c r="F117" s="3619"/>
      <c r="G117" s="3619"/>
      <c r="H117" s="3619"/>
      <c r="I117" s="3619"/>
      <c r="J117" s="3619"/>
      <c r="K117" s="3619"/>
      <c r="L117" s="3619"/>
      <c r="M117" s="3619"/>
      <c r="N117" s="3619"/>
      <c r="O117" s="3619"/>
      <c r="P117" s="3619"/>
      <c r="Q117" s="3619"/>
      <c r="R117" s="3619"/>
      <c r="S117" s="3619"/>
      <c r="T117" s="3619"/>
      <c r="U117" s="3619"/>
      <c r="V117" s="3619"/>
      <c r="W117" s="3619"/>
      <c r="X117" s="3619"/>
      <c r="Y117" s="3619"/>
      <c r="Z117" s="3619"/>
      <c r="AA117" s="3619"/>
      <c r="AB117" s="3619"/>
      <c r="AC117" s="3619"/>
      <c r="AD117" s="3619"/>
      <c r="AE117" s="3619"/>
      <c r="AF117" s="3619"/>
      <c r="AG117" s="3619"/>
    </row>
    <row r="118" spans="1:33">
      <c r="A118" s="3621" t="s">
        <v>814</v>
      </c>
      <c r="B118" s="3620"/>
      <c r="C118" s="3619"/>
      <c r="D118" s="3619"/>
      <c r="E118" s="3619"/>
      <c r="F118" s="3619"/>
      <c r="G118" s="3619"/>
      <c r="H118" s="3619"/>
      <c r="I118" s="3619"/>
      <c r="J118" s="3619"/>
      <c r="K118" s="3619"/>
      <c r="L118" s="3619"/>
      <c r="M118" s="3619"/>
      <c r="N118" s="3619"/>
      <c r="O118" s="3619"/>
      <c r="P118" s="3619"/>
      <c r="Q118" s="3619"/>
      <c r="R118" s="3619"/>
      <c r="S118" s="3619"/>
      <c r="T118" s="3619"/>
      <c r="U118" s="3619"/>
      <c r="V118" s="3619"/>
      <c r="W118" s="3619"/>
      <c r="X118" s="3619"/>
      <c r="Y118" s="3619"/>
      <c r="Z118" s="3619"/>
      <c r="AA118" s="3619"/>
      <c r="AB118" s="3619"/>
      <c r="AC118" s="3619"/>
      <c r="AD118" s="3619"/>
      <c r="AE118" s="3619"/>
      <c r="AF118" s="3619"/>
      <c r="AG118" s="3619"/>
    </row>
    <row r="119" spans="1:33">
      <c r="A119" s="3619"/>
      <c r="B119" s="3619"/>
      <c r="C119" s="3619"/>
      <c r="D119" s="3619"/>
      <c r="E119" s="3619"/>
      <c r="F119" s="3619"/>
      <c r="G119" s="3619"/>
      <c r="H119" s="3619"/>
      <c r="I119" s="3619"/>
      <c r="J119" s="3619"/>
      <c r="K119" s="3619"/>
      <c r="L119" s="3619"/>
      <c r="M119" s="3619"/>
      <c r="N119" s="3619"/>
      <c r="O119" s="3619"/>
      <c r="P119" s="3619"/>
      <c r="Q119" s="3619"/>
      <c r="R119" s="3619"/>
      <c r="S119" s="3619"/>
      <c r="T119" s="3619"/>
      <c r="U119" s="3619"/>
      <c r="V119" s="3619"/>
      <c r="W119" s="3619"/>
      <c r="X119" s="3619"/>
      <c r="Y119" s="3619"/>
      <c r="Z119" s="3619"/>
      <c r="AA119" s="3619"/>
      <c r="AB119" s="3619"/>
      <c r="AC119" s="3619"/>
      <c r="AD119" s="3619"/>
      <c r="AE119" s="3619"/>
      <c r="AF119" s="3619"/>
      <c r="AG119" s="3619"/>
    </row>
    <row r="120" spans="1:33">
      <c r="A120" s="3605" t="s">
        <v>814</v>
      </c>
      <c r="B120" s="3605" t="s">
        <v>802</v>
      </c>
      <c r="C120" s="3619"/>
      <c r="D120" s="3618">
        <f t="shared" ref="D120:AG120" si="49">IF(ISERROR(D47/D$52),0,(D47/D$52))</f>
        <v>0</v>
      </c>
      <c r="E120" s="3618">
        <f t="shared" si="49"/>
        <v>0</v>
      </c>
      <c r="F120" s="3618">
        <f t="shared" si="49"/>
        <v>0</v>
      </c>
      <c r="G120" s="3618">
        <f t="shared" si="49"/>
        <v>0</v>
      </c>
      <c r="H120" s="3618">
        <f t="shared" si="49"/>
        <v>0</v>
      </c>
      <c r="I120" s="3618">
        <f t="shared" si="49"/>
        <v>0</v>
      </c>
      <c r="J120" s="3618">
        <f t="shared" si="49"/>
        <v>0</v>
      </c>
      <c r="K120" s="3618">
        <f t="shared" si="49"/>
        <v>0</v>
      </c>
      <c r="L120" s="3618">
        <f t="shared" si="49"/>
        <v>0</v>
      </c>
      <c r="M120" s="3618">
        <f t="shared" si="49"/>
        <v>0</v>
      </c>
      <c r="N120" s="3618">
        <f t="shared" si="49"/>
        <v>0</v>
      </c>
      <c r="O120" s="3618">
        <f t="shared" si="49"/>
        <v>0</v>
      </c>
      <c r="P120" s="3618">
        <f t="shared" si="49"/>
        <v>0</v>
      </c>
      <c r="Q120" s="3618">
        <f t="shared" si="49"/>
        <v>0</v>
      </c>
      <c r="R120" s="3618">
        <f t="shared" si="49"/>
        <v>0</v>
      </c>
      <c r="S120" s="3618">
        <f t="shared" si="49"/>
        <v>0</v>
      </c>
      <c r="T120" s="3618">
        <f t="shared" si="49"/>
        <v>0</v>
      </c>
      <c r="U120" s="3618">
        <f t="shared" si="49"/>
        <v>0</v>
      </c>
      <c r="V120" s="3618">
        <f t="shared" si="49"/>
        <v>0</v>
      </c>
      <c r="W120" s="3618">
        <f t="shared" si="49"/>
        <v>0</v>
      </c>
      <c r="X120" s="3618">
        <f t="shared" si="49"/>
        <v>0</v>
      </c>
      <c r="Y120" s="3618">
        <f t="shared" si="49"/>
        <v>0</v>
      </c>
      <c r="Z120" s="3618">
        <f t="shared" si="49"/>
        <v>0</v>
      </c>
      <c r="AA120" s="3618">
        <f t="shared" si="49"/>
        <v>0</v>
      </c>
      <c r="AB120" s="3618">
        <f t="shared" si="49"/>
        <v>0</v>
      </c>
      <c r="AC120" s="3618">
        <f t="shared" si="49"/>
        <v>0</v>
      </c>
      <c r="AD120" s="3618">
        <f t="shared" si="49"/>
        <v>0</v>
      </c>
      <c r="AE120" s="3618">
        <f t="shared" si="49"/>
        <v>0</v>
      </c>
      <c r="AF120" s="3618">
        <f t="shared" si="49"/>
        <v>0</v>
      </c>
      <c r="AG120" s="3618">
        <f t="shared" si="49"/>
        <v>0</v>
      </c>
    </row>
    <row r="121" spans="1:33">
      <c r="A121" s="3605" t="s">
        <v>814</v>
      </c>
      <c r="B121" s="3605" t="s">
        <v>743</v>
      </c>
      <c r="C121" s="3619"/>
      <c r="D121" s="3618">
        <f t="shared" ref="D121:AG121" si="50">IF(ISERROR(D48/D$52),0,(D48/D$52))</f>
        <v>0</v>
      </c>
      <c r="E121" s="3618">
        <f t="shared" si="50"/>
        <v>0</v>
      </c>
      <c r="F121" s="3618">
        <f t="shared" si="50"/>
        <v>0</v>
      </c>
      <c r="G121" s="3618">
        <f t="shared" si="50"/>
        <v>0</v>
      </c>
      <c r="H121" s="3618">
        <f t="shared" si="50"/>
        <v>0</v>
      </c>
      <c r="I121" s="3618">
        <f t="shared" si="50"/>
        <v>0</v>
      </c>
      <c r="J121" s="3618">
        <f t="shared" si="50"/>
        <v>0</v>
      </c>
      <c r="K121" s="3618">
        <f t="shared" si="50"/>
        <v>0</v>
      </c>
      <c r="L121" s="3618">
        <f t="shared" si="50"/>
        <v>0</v>
      </c>
      <c r="M121" s="3618">
        <f t="shared" si="50"/>
        <v>0</v>
      </c>
      <c r="N121" s="3618">
        <f t="shared" si="50"/>
        <v>0</v>
      </c>
      <c r="O121" s="3618">
        <f t="shared" si="50"/>
        <v>0</v>
      </c>
      <c r="P121" s="3618">
        <f t="shared" si="50"/>
        <v>0</v>
      </c>
      <c r="Q121" s="3618">
        <f t="shared" si="50"/>
        <v>0</v>
      </c>
      <c r="R121" s="3618">
        <f t="shared" si="50"/>
        <v>0</v>
      </c>
      <c r="S121" s="3618">
        <f t="shared" si="50"/>
        <v>0</v>
      </c>
      <c r="T121" s="3618">
        <f t="shared" si="50"/>
        <v>0</v>
      </c>
      <c r="U121" s="3618">
        <f t="shared" si="50"/>
        <v>0</v>
      </c>
      <c r="V121" s="3618">
        <f t="shared" si="50"/>
        <v>0</v>
      </c>
      <c r="W121" s="3618">
        <f t="shared" si="50"/>
        <v>0</v>
      </c>
      <c r="X121" s="3618">
        <f t="shared" si="50"/>
        <v>0</v>
      </c>
      <c r="Y121" s="3618">
        <f t="shared" si="50"/>
        <v>0</v>
      </c>
      <c r="Z121" s="3618">
        <f t="shared" si="50"/>
        <v>0</v>
      </c>
      <c r="AA121" s="3618">
        <f t="shared" si="50"/>
        <v>0</v>
      </c>
      <c r="AB121" s="3618">
        <f t="shared" si="50"/>
        <v>0</v>
      </c>
      <c r="AC121" s="3618">
        <f t="shared" si="50"/>
        <v>0</v>
      </c>
      <c r="AD121" s="3618">
        <f t="shared" si="50"/>
        <v>0</v>
      </c>
      <c r="AE121" s="3618">
        <f t="shared" si="50"/>
        <v>0</v>
      </c>
      <c r="AF121" s="3618">
        <f t="shared" si="50"/>
        <v>0</v>
      </c>
      <c r="AG121" s="3618">
        <f t="shared" si="50"/>
        <v>0</v>
      </c>
    </row>
    <row r="122" spans="1:33">
      <c r="A122" s="3605" t="s">
        <v>814</v>
      </c>
      <c r="B122" s="3605" t="s">
        <v>737</v>
      </c>
      <c r="C122" s="3619"/>
      <c r="D122" s="3618">
        <f t="shared" ref="D122:AG122" si="51">IF(ISERROR(D49/D$52),0,(D49/D$52))</f>
        <v>0</v>
      </c>
      <c r="E122" s="3618">
        <f t="shared" si="51"/>
        <v>0</v>
      </c>
      <c r="F122" s="3618">
        <f t="shared" si="51"/>
        <v>0</v>
      </c>
      <c r="G122" s="3618">
        <f t="shared" si="51"/>
        <v>0</v>
      </c>
      <c r="H122" s="3618">
        <f t="shared" si="51"/>
        <v>0</v>
      </c>
      <c r="I122" s="3618">
        <f t="shared" si="51"/>
        <v>0</v>
      </c>
      <c r="J122" s="3618">
        <f t="shared" si="51"/>
        <v>0</v>
      </c>
      <c r="K122" s="3618">
        <f t="shared" si="51"/>
        <v>0</v>
      </c>
      <c r="L122" s="3618">
        <f t="shared" si="51"/>
        <v>0</v>
      </c>
      <c r="M122" s="3618">
        <f t="shared" si="51"/>
        <v>0</v>
      </c>
      <c r="N122" s="3618">
        <f t="shared" si="51"/>
        <v>0</v>
      </c>
      <c r="O122" s="3618">
        <f t="shared" si="51"/>
        <v>0</v>
      </c>
      <c r="P122" s="3618">
        <f t="shared" si="51"/>
        <v>0</v>
      </c>
      <c r="Q122" s="3618">
        <f t="shared" si="51"/>
        <v>0</v>
      </c>
      <c r="R122" s="3618">
        <f t="shared" si="51"/>
        <v>0</v>
      </c>
      <c r="S122" s="3618">
        <f t="shared" si="51"/>
        <v>0</v>
      </c>
      <c r="T122" s="3618">
        <f t="shared" si="51"/>
        <v>0</v>
      </c>
      <c r="U122" s="3618">
        <f t="shared" si="51"/>
        <v>0</v>
      </c>
      <c r="V122" s="3618">
        <f t="shared" si="51"/>
        <v>0</v>
      </c>
      <c r="W122" s="3618">
        <f t="shared" si="51"/>
        <v>0</v>
      </c>
      <c r="X122" s="3618">
        <f t="shared" si="51"/>
        <v>0</v>
      </c>
      <c r="Y122" s="3618">
        <f t="shared" si="51"/>
        <v>0</v>
      </c>
      <c r="Z122" s="3618">
        <f t="shared" si="51"/>
        <v>0</v>
      </c>
      <c r="AA122" s="3618">
        <f t="shared" si="51"/>
        <v>0</v>
      </c>
      <c r="AB122" s="3618">
        <f t="shared" si="51"/>
        <v>0</v>
      </c>
      <c r="AC122" s="3618">
        <f t="shared" si="51"/>
        <v>0</v>
      </c>
      <c r="AD122" s="3618">
        <f t="shared" si="51"/>
        <v>0</v>
      </c>
      <c r="AE122" s="3618">
        <f t="shared" si="51"/>
        <v>0</v>
      </c>
      <c r="AF122" s="3618">
        <f t="shared" si="51"/>
        <v>0</v>
      </c>
      <c r="AG122" s="3618">
        <f t="shared" si="51"/>
        <v>0</v>
      </c>
    </row>
    <row r="123" spans="1:33">
      <c r="A123" s="3605" t="s">
        <v>814</v>
      </c>
      <c r="B123" s="3605" t="s">
        <v>6</v>
      </c>
      <c r="C123" s="3619"/>
      <c r="D123" s="3618">
        <f t="shared" ref="D123:AG123" si="52">IF(ISERROR(D50/D$52),0,(D50/D$52))</f>
        <v>0</v>
      </c>
      <c r="E123" s="3618">
        <f t="shared" si="52"/>
        <v>0</v>
      </c>
      <c r="F123" s="3618">
        <f t="shared" si="52"/>
        <v>0</v>
      </c>
      <c r="G123" s="3618">
        <f t="shared" si="52"/>
        <v>0</v>
      </c>
      <c r="H123" s="3618">
        <f t="shared" si="52"/>
        <v>0</v>
      </c>
      <c r="I123" s="3618">
        <f t="shared" si="52"/>
        <v>0</v>
      </c>
      <c r="J123" s="3618">
        <f t="shared" si="52"/>
        <v>0</v>
      </c>
      <c r="K123" s="3618">
        <f t="shared" si="52"/>
        <v>0</v>
      </c>
      <c r="L123" s="3618">
        <f t="shared" si="52"/>
        <v>0</v>
      </c>
      <c r="M123" s="3618">
        <f t="shared" si="52"/>
        <v>0</v>
      </c>
      <c r="N123" s="3618">
        <f t="shared" si="52"/>
        <v>0</v>
      </c>
      <c r="O123" s="3618">
        <f t="shared" si="52"/>
        <v>0</v>
      </c>
      <c r="P123" s="3618">
        <f t="shared" si="52"/>
        <v>0</v>
      </c>
      <c r="Q123" s="3618">
        <f t="shared" si="52"/>
        <v>0</v>
      </c>
      <c r="R123" s="3618">
        <f t="shared" si="52"/>
        <v>0</v>
      </c>
      <c r="S123" s="3618">
        <f t="shared" si="52"/>
        <v>0</v>
      </c>
      <c r="T123" s="3618">
        <f t="shared" si="52"/>
        <v>0</v>
      </c>
      <c r="U123" s="3618">
        <f t="shared" si="52"/>
        <v>0</v>
      </c>
      <c r="V123" s="3618">
        <f t="shared" si="52"/>
        <v>0</v>
      </c>
      <c r="W123" s="3618">
        <f t="shared" si="52"/>
        <v>0</v>
      </c>
      <c r="X123" s="3618">
        <f t="shared" si="52"/>
        <v>0</v>
      </c>
      <c r="Y123" s="3618">
        <f t="shared" si="52"/>
        <v>0</v>
      </c>
      <c r="Z123" s="3618">
        <f t="shared" si="52"/>
        <v>0</v>
      </c>
      <c r="AA123" s="3618">
        <f t="shared" si="52"/>
        <v>0</v>
      </c>
      <c r="AB123" s="3618">
        <f t="shared" si="52"/>
        <v>0</v>
      </c>
      <c r="AC123" s="3618">
        <f t="shared" si="52"/>
        <v>0</v>
      </c>
      <c r="AD123" s="3618">
        <f t="shared" si="52"/>
        <v>0</v>
      </c>
      <c r="AE123" s="3618">
        <f t="shared" si="52"/>
        <v>0</v>
      </c>
      <c r="AF123" s="3618">
        <f t="shared" si="52"/>
        <v>0</v>
      </c>
      <c r="AG123" s="3618">
        <f t="shared" si="52"/>
        <v>0</v>
      </c>
    </row>
    <row r="124" spans="1:33">
      <c r="A124" s="3605" t="s">
        <v>814</v>
      </c>
      <c r="B124" s="3605" t="s">
        <v>799</v>
      </c>
      <c r="C124" s="3619"/>
      <c r="D124" s="3618">
        <f t="shared" ref="D124:AG124" si="53">IF(ISERROR(D51/D$52),0,(D51/D$52))</f>
        <v>0</v>
      </c>
      <c r="E124" s="3618">
        <f t="shared" si="53"/>
        <v>0</v>
      </c>
      <c r="F124" s="3618">
        <f t="shared" si="53"/>
        <v>0</v>
      </c>
      <c r="G124" s="3618">
        <f t="shared" si="53"/>
        <v>0</v>
      </c>
      <c r="H124" s="3618">
        <f t="shared" si="53"/>
        <v>0</v>
      </c>
      <c r="I124" s="3618">
        <f t="shared" si="53"/>
        <v>0</v>
      </c>
      <c r="J124" s="3618">
        <f t="shared" si="53"/>
        <v>0</v>
      </c>
      <c r="K124" s="3618">
        <f t="shared" si="53"/>
        <v>0</v>
      </c>
      <c r="L124" s="3618">
        <f t="shared" si="53"/>
        <v>0</v>
      </c>
      <c r="M124" s="3618">
        <f t="shared" si="53"/>
        <v>0</v>
      </c>
      <c r="N124" s="3618">
        <f t="shared" si="53"/>
        <v>0</v>
      </c>
      <c r="O124" s="3618">
        <f t="shared" si="53"/>
        <v>0</v>
      </c>
      <c r="P124" s="3618">
        <f t="shared" si="53"/>
        <v>0</v>
      </c>
      <c r="Q124" s="3618">
        <f t="shared" si="53"/>
        <v>0</v>
      </c>
      <c r="R124" s="3618">
        <f t="shared" si="53"/>
        <v>0</v>
      </c>
      <c r="S124" s="3618">
        <f t="shared" si="53"/>
        <v>0</v>
      </c>
      <c r="T124" s="3618">
        <f t="shared" si="53"/>
        <v>0</v>
      </c>
      <c r="U124" s="3618">
        <f t="shared" si="53"/>
        <v>0</v>
      </c>
      <c r="V124" s="3618">
        <f t="shared" si="53"/>
        <v>0</v>
      </c>
      <c r="W124" s="3618">
        <f t="shared" si="53"/>
        <v>0</v>
      </c>
      <c r="X124" s="3618">
        <f t="shared" si="53"/>
        <v>0</v>
      </c>
      <c r="Y124" s="3618">
        <f t="shared" si="53"/>
        <v>0</v>
      </c>
      <c r="Z124" s="3618">
        <f t="shared" si="53"/>
        <v>0</v>
      </c>
      <c r="AA124" s="3618">
        <f t="shared" si="53"/>
        <v>0</v>
      </c>
      <c r="AB124" s="3618">
        <f t="shared" si="53"/>
        <v>0</v>
      </c>
      <c r="AC124" s="3618">
        <f t="shared" si="53"/>
        <v>0</v>
      </c>
      <c r="AD124" s="3618">
        <f t="shared" si="53"/>
        <v>0</v>
      </c>
      <c r="AE124" s="3618">
        <f t="shared" si="53"/>
        <v>0</v>
      </c>
      <c r="AF124" s="3618">
        <f t="shared" si="53"/>
        <v>0</v>
      </c>
      <c r="AG124" s="3618">
        <f t="shared" si="53"/>
        <v>0</v>
      </c>
    </row>
    <row r="125" spans="1:33">
      <c r="A125" s="3605" t="s">
        <v>814</v>
      </c>
      <c r="B125" s="3605" t="s">
        <v>8</v>
      </c>
      <c r="C125" s="3619"/>
      <c r="D125" s="3618">
        <f t="shared" ref="D125:AG125" si="54">IF(ISERROR(D52/D$52),0,(D52/D$52))</f>
        <v>0</v>
      </c>
      <c r="E125" s="3618">
        <f t="shared" si="54"/>
        <v>0</v>
      </c>
      <c r="F125" s="3618">
        <f t="shared" si="54"/>
        <v>0</v>
      </c>
      <c r="G125" s="3618">
        <f t="shared" si="54"/>
        <v>0</v>
      </c>
      <c r="H125" s="3618">
        <f t="shared" si="54"/>
        <v>0</v>
      </c>
      <c r="I125" s="3618">
        <f t="shared" si="54"/>
        <v>0</v>
      </c>
      <c r="J125" s="3618">
        <f t="shared" si="54"/>
        <v>0</v>
      </c>
      <c r="K125" s="3618">
        <f t="shared" si="54"/>
        <v>0</v>
      </c>
      <c r="L125" s="3618">
        <f t="shared" si="54"/>
        <v>0</v>
      </c>
      <c r="M125" s="3618">
        <f t="shared" si="54"/>
        <v>0</v>
      </c>
      <c r="N125" s="3618">
        <f t="shared" si="54"/>
        <v>0</v>
      </c>
      <c r="O125" s="3618">
        <f t="shared" si="54"/>
        <v>0</v>
      </c>
      <c r="P125" s="3618">
        <f t="shared" si="54"/>
        <v>0</v>
      </c>
      <c r="Q125" s="3618">
        <f t="shared" si="54"/>
        <v>0</v>
      </c>
      <c r="R125" s="3618">
        <f t="shared" si="54"/>
        <v>0</v>
      </c>
      <c r="S125" s="3618">
        <f t="shared" si="54"/>
        <v>0</v>
      </c>
      <c r="T125" s="3618">
        <f t="shared" si="54"/>
        <v>0</v>
      </c>
      <c r="U125" s="3618">
        <f t="shared" si="54"/>
        <v>0</v>
      </c>
      <c r="V125" s="3618">
        <f t="shared" si="54"/>
        <v>0</v>
      </c>
      <c r="W125" s="3618">
        <f t="shared" si="54"/>
        <v>0</v>
      </c>
      <c r="X125" s="3618">
        <f t="shared" si="54"/>
        <v>0</v>
      </c>
      <c r="Y125" s="3618">
        <f t="shared" si="54"/>
        <v>0</v>
      </c>
      <c r="Z125" s="3618">
        <f t="shared" si="54"/>
        <v>0</v>
      </c>
      <c r="AA125" s="3618">
        <f t="shared" si="54"/>
        <v>0</v>
      </c>
      <c r="AB125" s="3618">
        <f t="shared" si="54"/>
        <v>0</v>
      </c>
      <c r="AC125" s="3618">
        <f t="shared" si="54"/>
        <v>0</v>
      </c>
      <c r="AD125" s="3618">
        <f t="shared" si="54"/>
        <v>0</v>
      </c>
      <c r="AE125" s="3618">
        <f t="shared" si="54"/>
        <v>0</v>
      </c>
      <c r="AF125" s="3618">
        <f t="shared" si="54"/>
        <v>0</v>
      </c>
      <c r="AG125" s="3618">
        <f t="shared" si="54"/>
        <v>0</v>
      </c>
    </row>
    <row r="126" spans="1:33">
      <c r="A126" s="3619"/>
      <c r="B126" s="3619"/>
      <c r="C126" s="3619"/>
      <c r="D126" s="3619"/>
      <c r="E126" s="3619"/>
      <c r="F126" s="3619"/>
      <c r="G126" s="3619"/>
      <c r="H126" s="3619"/>
      <c r="I126" s="3619"/>
      <c r="J126" s="3619"/>
      <c r="K126" s="3619"/>
      <c r="L126" s="3619"/>
      <c r="M126" s="3619"/>
      <c r="N126" s="3619"/>
      <c r="O126" s="3619"/>
      <c r="P126" s="3619"/>
      <c r="Q126" s="3619"/>
      <c r="R126" s="3619"/>
      <c r="S126" s="3619"/>
      <c r="T126" s="3619"/>
      <c r="U126" s="3619"/>
      <c r="V126" s="3619"/>
      <c r="W126" s="3619"/>
      <c r="X126" s="3619"/>
      <c r="Y126" s="3619"/>
      <c r="Z126" s="3619"/>
      <c r="AA126" s="3619"/>
      <c r="AB126" s="3619"/>
      <c r="AC126" s="3619"/>
      <c r="AD126" s="3619"/>
      <c r="AE126" s="3619"/>
      <c r="AF126" s="3619"/>
      <c r="AG126" s="3619"/>
    </row>
    <row r="127" spans="1:33">
      <c r="A127" s="3619"/>
      <c r="B127" s="3619"/>
      <c r="C127" s="3619"/>
      <c r="D127" s="3619"/>
      <c r="E127" s="3619"/>
      <c r="F127" s="3619"/>
      <c r="G127" s="3619"/>
      <c r="H127" s="3619"/>
      <c r="I127" s="3619"/>
      <c r="J127" s="3619"/>
      <c r="K127" s="3619"/>
      <c r="L127" s="3619"/>
      <c r="M127" s="3619"/>
      <c r="N127" s="3619"/>
      <c r="O127" s="3619"/>
      <c r="P127" s="3619"/>
      <c r="Q127" s="3619"/>
      <c r="R127" s="3619"/>
      <c r="S127" s="3619"/>
      <c r="T127" s="3619"/>
      <c r="U127" s="3619"/>
      <c r="V127" s="3619"/>
      <c r="W127" s="3619"/>
      <c r="X127" s="3619"/>
      <c r="Y127" s="3619"/>
      <c r="Z127" s="3619"/>
      <c r="AA127" s="3619"/>
      <c r="AB127" s="3619"/>
      <c r="AC127" s="3619"/>
      <c r="AD127" s="3619"/>
      <c r="AE127" s="3619"/>
      <c r="AF127" s="3619"/>
      <c r="AG127" s="3619"/>
    </row>
    <row r="128" spans="1:33">
      <c r="A128" s="3616" t="s">
        <v>813</v>
      </c>
    </row>
    <row r="129" spans="1:33">
      <c r="B129" s="3605" t="s">
        <v>802</v>
      </c>
      <c r="D129" s="3618">
        <f t="shared" ref="D129:AG129" si="55">IF(ISERROR(D58/D$63),0,(D58/D$63))</f>
        <v>0</v>
      </c>
      <c r="E129" s="3618">
        <f t="shared" si="55"/>
        <v>0</v>
      </c>
      <c r="F129" s="3618">
        <f t="shared" si="55"/>
        <v>0</v>
      </c>
      <c r="G129" s="3618">
        <f t="shared" si="55"/>
        <v>0</v>
      </c>
      <c r="H129" s="3618">
        <f t="shared" si="55"/>
        <v>0</v>
      </c>
      <c r="I129" s="3618">
        <f t="shared" si="55"/>
        <v>0</v>
      </c>
      <c r="J129" s="3618">
        <f t="shared" si="55"/>
        <v>0</v>
      </c>
      <c r="K129" s="3618">
        <f t="shared" si="55"/>
        <v>0</v>
      </c>
      <c r="L129" s="3618">
        <f t="shared" si="55"/>
        <v>0</v>
      </c>
      <c r="M129" s="3618">
        <f t="shared" si="55"/>
        <v>0</v>
      </c>
      <c r="N129" s="3618">
        <f t="shared" si="55"/>
        <v>0</v>
      </c>
      <c r="O129" s="3618">
        <f t="shared" si="55"/>
        <v>0</v>
      </c>
      <c r="P129" s="3618">
        <f t="shared" si="55"/>
        <v>0</v>
      </c>
      <c r="Q129" s="3618">
        <f t="shared" si="55"/>
        <v>0</v>
      </c>
      <c r="R129" s="3618">
        <f t="shared" si="55"/>
        <v>0</v>
      </c>
      <c r="S129" s="3618">
        <f t="shared" si="55"/>
        <v>0</v>
      </c>
      <c r="T129" s="3618">
        <f t="shared" si="55"/>
        <v>0</v>
      </c>
      <c r="U129" s="3618">
        <f t="shared" si="55"/>
        <v>0</v>
      </c>
      <c r="V129" s="3618">
        <f t="shared" si="55"/>
        <v>0</v>
      </c>
      <c r="W129" s="3618">
        <f t="shared" si="55"/>
        <v>0</v>
      </c>
      <c r="X129" s="3618">
        <f t="shared" si="55"/>
        <v>0</v>
      </c>
      <c r="Y129" s="3618">
        <f t="shared" si="55"/>
        <v>0</v>
      </c>
      <c r="Z129" s="3618">
        <f t="shared" si="55"/>
        <v>0</v>
      </c>
      <c r="AA129" s="3618">
        <f t="shared" si="55"/>
        <v>0</v>
      </c>
      <c r="AB129" s="3618">
        <f t="shared" si="55"/>
        <v>0</v>
      </c>
      <c r="AC129" s="3618">
        <f t="shared" si="55"/>
        <v>0</v>
      </c>
      <c r="AD129" s="3618">
        <f t="shared" si="55"/>
        <v>0</v>
      </c>
      <c r="AE129" s="3618">
        <f t="shared" si="55"/>
        <v>0</v>
      </c>
      <c r="AF129" s="3618">
        <f t="shared" si="55"/>
        <v>0</v>
      </c>
      <c r="AG129" s="3618">
        <f t="shared" si="55"/>
        <v>0</v>
      </c>
    </row>
    <row r="130" spans="1:33">
      <c r="B130" s="3605" t="s">
        <v>743</v>
      </c>
      <c r="D130" s="3618">
        <f t="shared" ref="D130:AG130" si="56">IF(ISERROR(D59/D$63),0,(D59/D$63))</f>
        <v>0</v>
      </c>
      <c r="E130" s="3618">
        <f t="shared" si="56"/>
        <v>0</v>
      </c>
      <c r="F130" s="3618">
        <f t="shared" si="56"/>
        <v>0</v>
      </c>
      <c r="G130" s="3618">
        <f t="shared" si="56"/>
        <v>0</v>
      </c>
      <c r="H130" s="3618">
        <f t="shared" si="56"/>
        <v>0</v>
      </c>
      <c r="I130" s="3618">
        <f t="shared" si="56"/>
        <v>0</v>
      </c>
      <c r="J130" s="3618">
        <f t="shared" si="56"/>
        <v>0</v>
      </c>
      <c r="K130" s="3618">
        <f t="shared" si="56"/>
        <v>0</v>
      </c>
      <c r="L130" s="3618">
        <f t="shared" si="56"/>
        <v>0</v>
      </c>
      <c r="M130" s="3618">
        <f t="shared" si="56"/>
        <v>0</v>
      </c>
      <c r="N130" s="3618">
        <f t="shared" si="56"/>
        <v>0</v>
      </c>
      <c r="O130" s="3618">
        <f t="shared" si="56"/>
        <v>0</v>
      </c>
      <c r="P130" s="3618">
        <f t="shared" si="56"/>
        <v>0</v>
      </c>
      <c r="Q130" s="3618">
        <f t="shared" si="56"/>
        <v>0</v>
      </c>
      <c r="R130" s="3618">
        <f t="shared" si="56"/>
        <v>0</v>
      </c>
      <c r="S130" s="3618">
        <f t="shared" si="56"/>
        <v>0</v>
      </c>
      <c r="T130" s="3618">
        <f t="shared" si="56"/>
        <v>0</v>
      </c>
      <c r="U130" s="3618">
        <f t="shared" si="56"/>
        <v>0</v>
      </c>
      <c r="V130" s="3618">
        <f t="shared" si="56"/>
        <v>0</v>
      </c>
      <c r="W130" s="3618">
        <f t="shared" si="56"/>
        <v>0</v>
      </c>
      <c r="X130" s="3618">
        <f t="shared" si="56"/>
        <v>0</v>
      </c>
      <c r="Y130" s="3618">
        <f t="shared" si="56"/>
        <v>0</v>
      </c>
      <c r="Z130" s="3618">
        <f t="shared" si="56"/>
        <v>0</v>
      </c>
      <c r="AA130" s="3618">
        <f t="shared" si="56"/>
        <v>0</v>
      </c>
      <c r="AB130" s="3618">
        <f t="shared" si="56"/>
        <v>0</v>
      </c>
      <c r="AC130" s="3618">
        <f t="shared" si="56"/>
        <v>0</v>
      </c>
      <c r="AD130" s="3618">
        <f t="shared" si="56"/>
        <v>0</v>
      </c>
      <c r="AE130" s="3618">
        <f t="shared" si="56"/>
        <v>0</v>
      </c>
      <c r="AF130" s="3618">
        <f t="shared" si="56"/>
        <v>0</v>
      </c>
      <c r="AG130" s="3618">
        <f t="shared" si="56"/>
        <v>0</v>
      </c>
    </row>
    <row r="131" spans="1:33">
      <c r="B131" s="3605" t="s">
        <v>737</v>
      </c>
      <c r="D131" s="3618">
        <f t="shared" ref="D131:AG131" si="57">IF(ISERROR(D60/D$63),0,(D60/D$63))</f>
        <v>0</v>
      </c>
      <c r="E131" s="3618">
        <f t="shared" si="57"/>
        <v>0</v>
      </c>
      <c r="F131" s="3618">
        <f t="shared" si="57"/>
        <v>0</v>
      </c>
      <c r="G131" s="3618">
        <f t="shared" si="57"/>
        <v>0</v>
      </c>
      <c r="H131" s="3618">
        <f t="shared" si="57"/>
        <v>0</v>
      </c>
      <c r="I131" s="3618">
        <f t="shared" si="57"/>
        <v>0</v>
      </c>
      <c r="J131" s="3618">
        <f t="shared" si="57"/>
        <v>0</v>
      </c>
      <c r="K131" s="3618">
        <f t="shared" si="57"/>
        <v>0</v>
      </c>
      <c r="L131" s="3618">
        <f t="shared" si="57"/>
        <v>0</v>
      </c>
      <c r="M131" s="3618">
        <f t="shared" si="57"/>
        <v>0</v>
      </c>
      <c r="N131" s="3618">
        <f t="shared" si="57"/>
        <v>0</v>
      </c>
      <c r="O131" s="3618">
        <f t="shared" si="57"/>
        <v>0</v>
      </c>
      <c r="P131" s="3618">
        <f t="shared" si="57"/>
        <v>0</v>
      </c>
      <c r="Q131" s="3618">
        <f t="shared" si="57"/>
        <v>0</v>
      </c>
      <c r="R131" s="3618">
        <f t="shared" si="57"/>
        <v>0</v>
      </c>
      <c r="S131" s="3618">
        <f t="shared" si="57"/>
        <v>0</v>
      </c>
      <c r="T131" s="3618">
        <f t="shared" si="57"/>
        <v>0</v>
      </c>
      <c r="U131" s="3618">
        <f t="shared" si="57"/>
        <v>0</v>
      </c>
      <c r="V131" s="3618">
        <f t="shared" si="57"/>
        <v>0</v>
      </c>
      <c r="W131" s="3618">
        <f t="shared" si="57"/>
        <v>0</v>
      </c>
      <c r="X131" s="3618">
        <f t="shared" si="57"/>
        <v>0</v>
      </c>
      <c r="Y131" s="3618">
        <f t="shared" si="57"/>
        <v>0</v>
      </c>
      <c r="Z131" s="3618">
        <f t="shared" si="57"/>
        <v>0</v>
      </c>
      <c r="AA131" s="3618">
        <f t="shared" si="57"/>
        <v>0</v>
      </c>
      <c r="AB131" s="3618">
        <f t="shared" si="57"/>
        <v>0</v>
      </c>
      <c r="AC131" s="3618">
        <f t="shared" si="57"/>
        <v>0</v>
      </c>
      <c r="AD131" s="3618">
        <f t="shared" si="57"/>
        <v>0</v>
      </c>
      <c r="AE131" s="3618">
        <f t="shared" si="57"/>
        <v>0</v>
      </c>
      <c r="AF131" s="3618">
        <f t="shared" si="57"/>
        <v>0</v>
      </c>
      <c r="AG131" s="3618">
        <f t="shared" si="57"/>
        <v>0</v>
      </c>
    </row>
    <row r="132" spans="1:33">
      <c r="B132" s="3605" t="s">
        <v>6</v>
      </c>
      <c r="D132" s="3618">
        <f t="shared" ref="D132:AG132" si="58">IF(ISERROR(D61/D$63),0,(D61/D$63))</f>
        <v>0</v>
      </c>
      <c r="E132" s="3618">
        <f t="shared" si="58"/>
        <v>0</v>
      </c>
      <c r="F132" s="3618">
        <f t="shared" si="58"/>
        <v>0</v>
      </c>
      <c r="G132" s="3618">
        <f t="shared" si="58"/>
        <v>0</v>
      </c>
      <c r="H132" s="3618">
        <f t="shared" si="58"/>
        <v>0</v>
      </c>
      <c r="I132" s="3618">
        <f t="shared" si="58"/>
        <v>0</v>
      </c>
      <c r="J132" s="3618">
        <f t="shared" si="58"/>
        <v>0</v>
      </c>
      <c r="K132" s="3618">
        <f t="shared" si="58"/>
        <v>0</v>
      </c>
      <c r="L132" s="3618">
        <f t="shared" si="58"/>
        <v>0</v>
      </c>
      <c r="M132" s="3618">
        <f t="shared" si="58"/>
        <v>0</v>
      </c>
      <c r="N132" s="3618">
        <f t="shared" si="58"/>
        <v>0</v>
      </c>
      <c r="O132" s="3618">
        <f t="shared" si="58"/>
        <v>0</v>
      </c>
      <c r="P132" s="3618">
        <f t="shared" si="58"/>
        <v>0</v>
      </c>
      <c r="Q132" s="3618">
        <f t="shared" si="58"/>
        <v>0</v>
      </c>
      <c r="R132" s="3618">
        <f t="shared" si="58"/>
        <v>0</v>
      </c>
      <c r="S132" s="3618">
        <f t="shared" si="58"/>
        <v>0</v>
      </c>
      <c r="T132" s="3618">
        <f t="shared" si="58"/>
        <v>0</v>
      </c>
      <c r="U132" s="3618">
        <f t="shared" si="58"/>
        <v>0</v>
      </c>
      <c r="V132" s="3618">
        <f t="shared" si="58"/>
        <v>0</v>
      </c>
      <c r="W132" s="3618">
        <f t="shared" si="58"/>
        <v>0</v>
      </c>
      <c r="X132" s="3618">
        <f t="shared" si="58"/>
        <v>0</v>
      </c>
      <c r="Y132" s="3618">
        <f t="shared" si="58"/>
        <v>0</v>
      </c>
      <c r="Z132" s="3618">
        <f t="shared" si="58"/>
        <v>0</v>
      </c>
      <c r="AA132" s="3618">
        <f t="shared" si="58"/>
        <v>0</v>
      </c>
      <c r="AB132" s="3618">
        <f t="shared" si="58"/>
        <v>0</v>
      </c>
      <c r="AC132" s="3618">
        <f t="shared" si="58"/>
        <v>0</v>
      </c>
      <c r="AD132" s="3618">
        <f t="shared" si="58"/>
        <v>0</v>
      </c>
      <c r="AE132" s="3618">
        <f t="shared" si="58"/>
        <v>0</v>
      </c>
      <c r="AF132" s="3618">
        <f t="shared" si="58"/>
        <v>0</v>
      </c>
      <c r="AG132" s="3618">
        <f t="shared" si="58"/>
        <v>0</v>
      </c>
    </row>
    <row r="133" spans="1:33">
      <c r="B133" s="3605" t="s">
        <v>799</v>
      </c>
      <c r="D133" s="3618">
        <f t="shared" ref="D133:AG133" si="59">IF(ISERROR(D62/D$63),0,(D62/D$63))</f>
        <v>0</v>
      </c>
      <c r="E133" s="3618">
        <f t="shared" si="59"/>
        <v>0</v>
      </c>
      <c r="F133" s="3618">
        <f t="shared" si="59"/>
        <v>0</v>
      </c>
      <c r="G133" s="3618">
        <f t="shared" si="59"/>
        <v>0</v>
      </c>
      <c r="H133" s="3618">
        <f t="shared" si="59"/>
        <v>0</v>
      </c>
      <c r="I133" s="3618">
        <f t="shared" si="59"/>
        <v>0</v>
      </c>
      <c r="J133" s="3618">
        <f t="shared" si="59"/>
        <v>0</v>
      </c>
      <c r="K133" s="3618">
        <f t="shared" si="59"/>
        <v>0</v>
      </c>
      <c r="L133" s="3618">
        <f t="shared" si="59"/>
        <v>0</v>
      </c>
      <c r="M133" s="3618">
        <f t="shared" si="59"/>
        <v>0</v>
      </c>
      <c r="N133" s="3618">
        <f t="shared" si="59"/>
        <v>0</v>
      </c>
      <c r="O133" s="3618">
        <f t="shared" si="59"/>
        <v>0</v>
      </c>
      <c r="P133" s="3618">
        <f t="shared" si="59"/>
        <v>0</v>
      </c>
      <c r="Q133" s="3618">
        <f t="shared" si="59"/>
        <v>0</v>
      </c>
      <c r="R133" s="3618">
        <f t="shared" si="59"/>
        <v>0</v>
      </c>
      <c r="S133" s="3618">
        <f t="shared" si="59"/>
        <v>0</v>
      </c>
      <c r="T133" s="3618">
        <f t="shared" si="59"/>
        <v>0</v>
      </c>
      <c r="U133" s="3618">
        <f t="shared" si="59"/>
        <v>0</v>
      </c>
      <c r="V133" s="3618">
        <f t="shared" si="59"/>
        <v>0</v>
      </c>
      <c r="W133" s="3618">
        <f t="shared" si="59"/>
        <v>0</v>
      </c>
      <c r="X133" s="3618">
        <f t="shared" si="59"/>
        <v>0</v>
      </c>
      <c r="Y133" s="3618">
        <f t="shared" si="59"/>
        <v>0</v>
      </c>
      <c r="Z133" s="3618">
        <f t="shared" si="59"/>
        <v>0</v>
      </c>
      <c r="AA133" s="3618">
        <f t="shared" si="59"/>
        <v>0</v>
      </c>
      <c r="AB133" s="3618">
        <f t="shared" si="59"/>
        <v>0</v>
      </c>
      <c r="AC133" s="3618">
        <f t="shared" si="59"/>
        <v>0</v>
      </c>
      <c r="AD133" s="3618">
        <f t="shared" si="59"/>
        <v>0</v>
      </c>
      <c r="AE133" s="3618">
        <f t="shared" si="59"/>
        <v>0</v>
      </c>
      <c r="AF133" s="3618">
        <f t="shared" si="59"/>
        <v>0</v>
      </c>
      <c r="AG133" s="3618">
        <f t="shared" si="59"/>
        <v>0</v>
      </c>
    </row>
    <row r="134" spans="1:33">
      <c r="B134" s="3605" t="s">
        <v>8</v>
      </c>
      <c r="D134" s="3618">
        <f t="shared" ref="D134:AG134" si="60">IF(ISERROR(D63/D$63),0,(D63/D$63))</f>
        <v>0</v>
      </c>
      <c r="E134" s="3618">
        <f t="shared" si="60"/>
        <v>0</v>
      </c>
      <c r="F134" s="3618">
        <f t="shared" si="60"/>
        <v>0</v>
      </c>
      <c r="G134" s="3618">
        <f t="shared" si="60"/>
        <v>0</v>
      </c>
      <c r="H134" s="3618">
        <f t="shared" si="60"/>
        <v>0</v>
      </c>
      <c r="I134" s="3618">
        <f t="shared" si="60"/>
        <v>0</v>
      </c>
      <c r="J134" s="3618">
        <f t="shared" si="60"/>
        <v>0</v>
      </c>
      <c r="K134" s="3618">
        <f t="shared" si="60"/>
        <v>0</v>
      </c>
      <c r="L134" s="3618">
        <f t="shared" si="60"/>
        <v>0</v>
      </c>
      <c r="M134" s="3618">
        <f t="shared" si="60"/>
        <v>0</v>
      </c>
      <c r="N134" s="3618">
        <f t="shared" si="60"/>
        <v>0</v>
      </c>
      <c r="O134" s="3618">
        <f t="shared" si="60"/>
        <v>0</v>
      </c>
      <c r="P134" s="3618">
        <f t="shared" si="60"/>
        <v>0</v>
      </c>
      <c r="Q134" s="3618">
        <f t="shared" si="60"/>
        <v>0</v>
      </c>
      <c r="R134" s="3618">
        <f t="shared" si="60"/>
        <v>0</v>
      </c>
      <c r="S134" s="3618">
        <f t="shared" si="60"/>
        <v>0</v>
      </c>
      <c r="T134" s="3618">
        <f t="shared" si="60"/>
        <v>0</v>
      </c>
      <c r="U134" s="3618">
        <f t="shared" si="60"/>
        <v>0</v>
      </c>
      <c r="V134" s="3618">
        <f t="shared" si="60"/>
        <v>0</v>
      </c>
      <c r="W134" s="3618">
        <f t="shared" si="60"/>
        <v>0</v>
      </c>
      <c r="X134" s="3618">
        <f t="shared" si="60"/>
        <v>0</v>
      </c>
      <c r="Y134" s="3618">
        <f t="shared" si="60"/>
        <v>0</v>
      </c>
      <c r="Z134" s="3618">
        <f t="shared" si="60"/>
        <v>0</v>
      </c>
      <c r="AA134" s="3618">
        <f t="shared" si="60"/>
        <v>0</v>
      </c>
      <c r="AB134" s="3618">
        <f t="shared" si="60"/>
        <v>0</v>
      </c>
      <c r="AC134" s="3618">
        <f t="shared" si="60"/>
        <v>0</v>
      </c>
      <c r="AD134" s="3618">
        <f t="shared" si="60"/>
        <v>0</v>
      </c>
      <c r="AE134" s="3618">
        <f t="shared" si="60"/>
        <v>0</v>
      </c>
      <c r="AF134" s="3618">
        <f t="shared" si="60"/>
        <v>0</v>
      </c>
      <c r="AG134" s="3618">
        <f t="shared" si="60"/>
        <v>0</v>
      </c>
    </row>
    <row r="136" spans="1:33">
      <c r="B136" s="3617" t="s">
        <v>812</v>
      </c>
      <c r="D136" s="3608"/>
      <c r="E136" s="3608"/>
      <c r="F136" s="645"/>
      <c r="G136" s="3608"/>
      <c r="H136" s="3608"/>
      <c r="I136" s="645"/>
      <c r="J136" s="3608"/>
      <c r="K136" s="3608"/>
      <c r="L136" s="645"/>
      <c r="M136" s="3608"/>
      <c r="N136" s="3608"/>
      <c r="O136" s="645"/>
      <c r="P136" s="3608"/>
      <c r="Q136" s="3608"/>
      <c r="R136" s="645"/>
      <c r="S136" s="3608"/>
      <c r="T136" s="3608"/>
      <c r="U136" s="645"/>
      <c r="V136" s="3608"/>
      <c r="W136" s="3608"/>
      <c r="X136" s="645"/>
      <c r="Y136" s="3608"/>
      <c r="Z136" s="3608"/>
      <c r="AA136" s="645"/>
      <c r="AB136" s="3608"/>
      <c r="AC136" s="3608"/>
      <c r="AD136" s="645"/>
      <c r="AE136" s="3608"/>
      <c r="AF136" s="3608"/>
      <c r="AG136" s="645"/>
    </row>
    <row r="138" spans="1:33">
      <c r="A138" s="3616" t="s">
        <v>811</v>
      </c>
    </row>
    <row r="139" spans="1:33">
      <c r="B139" s="3605" t="s">
        <v>802</v>
      </c>
      <c r="D139" s="644">
        <f t="shared" ref="D139:AG139" si="61">D58-D$136*D129</f>
        <v>0</v>
      </c>
      <c r="E139" s="644">
        <f t="shared" si="61"/>
        <v>0</v>
      </c>
      <c r="F139" s="644">
        <f t="shared" si="61"/>
        <v>0</v>
      </c>
      <c r="G139" s="644">
        <f t="shared" si="61"/>
        <v>0</v>
      </c>
      <c r="H139" s="644">
        <f t="shared" si="61"/>
        <v>0</v>
      </c>
      <c r="I139" s="644">
        <f t="shared" si="61"/>
        <v>0</v>
      </c>
      <c r="J139" s="644">
        <f t="shared" si="61"/>
        <v>0</v>
      </c>
      <c r="K139" s="644">
        <f t="shared" si="61"/>
        <v>0</v>
      </c>
      <c r="L139" s="644">
        <f t="shared" si="61"/>
        <v>0</v>
      </c>
      <c r="M139" s="644">
        <f t="shared" si="61"/>
        <v>0</v>
      </c>
      <c r="N139" s="644">
        <f t="shared" si="61"/>
        <v>0</v>
      </c>
      <c r="O139" s="644">
        <f t="shared" si="61"/>
        <v>0</v>
      </c>
      <c r="P139" s="644">
        <f t="shared" si="61"/>
        <v>0</v>
      </c>
      <c r="Q139" s="644">
        <f t="shared" si="61"/>
        <v>0</v>
      </c>
      <c r="R139" s="644">
        <f t="shared" si="61"/>
        <v>0</v>
      </c>
      <c r="S139" s="644">
        <f t="shared" si="61"/>
        <v>0</v>
      </c>
      <c r="T139" s="644">
        <f t="shared" si="61"/>
        <v>0</v>
      </c>
      <c r="U139" s="644">
        <f t="shared" si="61"/>
        <v>0</v>
      </c>
      <c r="V139" s="644">
        <f t="shared" si="61"/>
        <v>0</v>
      </c>
      <c r="W139" s="644">
        <f t="shared" si="61"/>
        <v>0</v>
      </c>
      <c r="X139" s="644">
        <f t="shared" si="61"/>
        <v>0</v>
      </c>
      <c r="Y139" s="644">
        <f t="shared" si="61"/>
        <v>0</v>
      </c>
      <c r="Z139" s="644">
        <f t="shared" si="61"/>
        <v>0</v>
      </c>
      <c r="AA139" s="644">
        <f t="shared" si="61"/>
        <v>0</v>
      </c>
      <c r="AB139" s="644">
        <f t="shared" si="61"/>
        <v>0</v>
      </c>
      <c r="AC139" s="644">
        <f t="shared" si="61"/>
        <v>0</v>
      </c>
      <c r="AD139" s="644">
        <f t="shared" si="61"/>
        <v>0</v>
      </c>
      <c r="AE139" s="644">
        <f t="shared" si="61"/>
        <v>0</v>
      </c>
      <c r="AF139" s="644">
        <f t="shared" si="61"/>
        <v>0</v>
      </c>
      <c r="AG139" s="644">
        <f t="shared" si="61"/>
        <v>0</v>
      </c>
    </row>
    <row r="140" spans="1:33">
      <c r="B140" s="3605" t="s">
        <v>743</v>
      </c>
      <c r="D140" s="644">
        <f t="shared" ref="D140:AG140" si="62">D59-D$136*D130</f>
        <v>0</v>
      </c>
      <c r="E140" s="644">
        <f t="shared" si="62"/>
        <v>0</v>
      </c>
      <c r="F140" s="644">
        <f t="shared" si="62"/>
        <v>0</v>
      </c>
      <c r="G140" s="644">
        <f t="shared" si="62"/>
        <v>0</v>
      </c>
      <c r="H140" s="644">
        <f t="shared" si="62"/>
        <v>0</v>
      </c>
      <c r="I140" s="644">
        <f t="shared" si="62"/>
        <v>0</v>
      </c>
      <c r="J140" s="644">
        <f t="shared" si="62"/>
        <v>0</v>
      </c>
      <c r="K140" s="644">
        <f t="shared" si="62"/>
        <v>0</v>
      </c>
      <c r="L140" s="644">
        <f t="shared" si="62"/>
        <v>0</v>
      </c>
      <c r="M140" s="644">
        <f t="shared" si="62"/>
        <v>0</v>
      </c>
      <c r="N140" s="644">
        <f t="shared" si="62"/>
        <v>0</v>
      </c>
      <c r="O140" s="644">
        <f t="shared" si="62"/>
        <v>0</v>
      </c>
      <c r="P140" s="644">
        <f t="shared" si="62"/>
        <v>0</v>
      </c>
      <c r="Q140" s="644">
        <f t="shared" si="62"/>
        <v>0</v>
      </c>
      <c r="R140" s="644">
        <f t="shared" si="62"/>
        <v>0</v>
      </c>
      <c r="S140" s="644">
        <f t="shared" si="62"/>
        <v>0</v>
      </c>
      <c r="T140" s="644">
        <f t="shared" si="62"/>
        <v>0</v>
      </c>
      <c r="U140" s="644">
        <f t="shared" si="62"/>
        <v>0</v>
      </c>
      <c r="V140" s="644">
        <f t="shared" si="62"/>
        <v>0</v>
      </c>
      <c r="W140" s="644">
        <f t="shared" si="62"/>
        <v>0</v>
      </c>
      <c r="X140" s="644">
        <f t="shared" si="62"/>
        <v>0</v>
      </c>
      <c r="Y140" s="644">
        <f t="shared" si="62"/>
        <v>0</v>
      </c>
      <c r="Z140" s="644">
        <f t="shared" si="62"/>
        <v>0</v>
      </c>
      <c r="AA140" s="644">
        <f t="shared" si="62"/>
        <v>0</v>
      </c>
      <c r="AB140" s="644">
        <f t="shared" si="62"/>
        <v>0</v>
      </c>
      <c r="AC140" s="644">
        <f t="shared" si="62"/>
        <v>0</v>
      </c>
      <c r="AD140" s="644">
        <f t="shared" si="62"/>
        <v>0</v>
      </c>
      <c r="AE140" s="644">
        <f t="shared" si="62"/>
        <v>0</v>
      </c>
      <c r="AF140" s="644">
        <f t="shared" si="62"/>
        <v>0</v>
      </c>
      <c r="AG140" s="644">
        <f t="shared" si="62"/>
        <v>0</v>
      </c>
    </row>
    <row r="141" spans="1:33">
      <c r="B141" s="3605" t="s">
        <v>737</v>
      </c>
      <c r="D141" s="644">
        <f t="shared" ref="D141:AG141" si="63">D60-D$136*D131</f>
        <v>0</v>
      </c>
      <c r="E141" s="644">
        <f t="shared" si="63"/>
        <v>0</v>
      </c>
      <c r="F141" s="644">
        <f t="shared" si="63"/>
        <v>0</v>
      </c>
      <c r="G141" s="644">
        <f t="shared" si="63"/>
        <v>0</v>
      </c>
      <c r="H141" s="644">
        <f t="shared" si="63"/>
        <v>0</v>
      </c>
      <c r="I141" s="644">
        <f t="shared" si="63"/>
        <v>0</v>
      </c>
      <c r="J141" s="644">
        <f t="shared" si="63"/>
        <v>0</v>
      </c>
      <c r="K141" s="644">
        <f t="shared" si="63"/>
        <v>0</v>
      </c>
      <c r="L141" s="644">
        <f t="shared" si="63"/>
        <v>0</v>
      </c>
      <c r="M141" s="644">
        <f t="shared" si="63"/>
        <v>0</v>
      </c>
      <c r="N141" s="644">
        <f t="shared" si="63"/>
        <v>0</v>
      </c>
      <c r="O141" s="644">
        <f t="shared" si="63"/>
        <v>0</v>
      </c>
      <c r="P141" s="644">
        <f t="shared" si="63"/>
        <v>0</v>
      </c>
      <c r="Q141" s="644">
        <f t="shared" si="63"/>
        <v>0</v>
      </c>
      <c r="R141" s="644">
        <f t="shared" si="63"/>
        <v>0</v>
      </c>
      <c r="S141" s="644">
        <f t="shared" si="63"/>
        <v>0</v>
      </c>
      <c r="T141" s="644">
        <f t="shared" si="63"/>
        <v>0</v>
      </c>
      <c r="U141" s="644">
        <f t="shared" si="63"/>
        <v>0</v>
      </c>
      <c r="V141" s="644">
        <f t="shared" si="63"/>
        <v>0</v>
      </c>
      <c r="W141" s="644">
        <f t="shared" si="63"/>
        <v>0</v>
      </c>
      <c r="X141" s="644">
        <f t="shared" si="63"/>
        <v>0</v>
      </c>
      <c r="Y141" s="644">
        <f t="shared" si="63"/>
        <v>0</v>
      </c>
      <c r="Z141" s="644">
        <f t="shared" si="63"/>
        <v>0</v>
      </c>
      <c r="AA141" s="644">
        <f t="shared" si="63"/>
        <v>0</v>
      </c>
      <c r="AB141" s="644">
        <f t="shared" si="63"/>
        <v>0</v>
      </c>
      <c r="AC141" s="644">
        <f t="shared" si="63"/>
        <v>0</v>
      </c>
      <c r="AD141" s="644">
        <f t="shared" si="63"/>
        <v>0</v>
      </c>
      <c r="AE141" s="644">
        <f t="shared" si="63"/>
        <v>0</v>
      </c>
      <c r="AF141" s="644">
        <f t="shared" si="63"/>
        <v>0</v>
      </c>
      <c r="AG141" s="644">
        <f t="shared" si="63"/>
        <v>0</v>
      </c>
    </row>
    <row r="142" spans="1:33">
      <c r="B142" s="3605" t="s">
        <v>6</v>
      </c>
      <c r="D142" s="644">
        <f t="shared" ref="D142:AG142" si="64">D61-D$136*D132</f>
        <v>0</v>
      </c>
      <c r="E142" s="644">
        <f t="shared" si="64"/>
        <v>0</v>
      </c>
      <c r="F142" s="644">
        <f t="shared" si="64"/>
        <v>0</v>
      </c>
      <c r="G142" s="644">
        <f t="shared" si="64"/>
        <v>0</v>
      </c>
      <c r="H142" s="644">
        <f t="shared" si="64"/>
        <v>0</v>
      </c>
      <c r="I142" s="644">
        <f t="shared" si="64"/>
        <v>0</v>
      </c>
      <c r="J142" s="644">
        <f t="shared" si="64"/>
        <v>0</v>
      </c>
      <c r="K142" s="644">
        <f t="shared" si="64"/>
        <v>0</v>
      </c>
      <c r="L142" s="644">
        <f t="shared" si="64"/>
        <v>0</v>
      </c>
      <c r="M142" s="644">
        <f t="shared" si="64"/>
        <v>0</v>
      </c>
      <c r="N142" s="644">
        <f t="shared" si="64"/>
        <v>0</v>
      </c>
      <c r="O142" s="644">
        <f t="shared" si="64"/>
        <v>0</v>
      </c>
      <c r="P142" s="644">
        <f t="shared" si="64"/>
        <v>0</v>
      </c>
      <c r="Q142" s="644">
        <f t="shared" si="64"/>
        <v>0</v>
      </c>
      <c r="R142" s="644">
        <f t="shared" si="64"/>
        <v>0</v>
      </c>
      <c r="S142" s="644">
        <f t="shared" si="64"/>
        <v>0</v>
      </c>
      <c r="T142" s="644">
        <f t="shared" si="64"/>
        <v>0</v>
      </c>
      <c r="U142" s="644">
        <f t="shared" si="64"/>
        <v>0</v>
      </c>
      <c r="V142" s="644">
        <f t="shared" si="64"/>
        <v>0</v>
      </c>
      <c r="W142" s="644">
        <f t="shared" si="64"/>
        <v>0</v>
      </c>
      <c r="X142" s="644">
        <f t="shared" si="64"/>
        <v>0</v>
      </c>
      <c r="Y142" s="644">
        <f t="shared" si="64"/>
        <v>0</v>
      </c>
      <c r="Z142" s="644">
        <f t="shared" si="64"/>
        <v>0</v>
      </c>
      <c r="AA142" s="644">
        <f t="shared" si="64"/>
        <v>0</v>
      </c>
      <c r="AB142" s="644">
        <f t="shared" si="64"/>
        <v>0</v>
      </c>
      <c r="AC142" s="644">
        <f t="shared" si="64"/>
        <v>0</v>
      </c>
      <c r="AD142" s="644">
        <f t="shared" si="64"/>
        <v>0</v>
      </c>
      <c r="AE142" s="644">
        <f t="shared" si="64"/>
        <v>0</v>
      </c>
      <c r="AF142" s="644">
        <f t="shared" si="64"/>
        <v>0</v>
      </c>
      <c r="AG142" s="644">
        <f t="shared" si="64"/>
        <v>0</v>
      </c>
    </row>
    <row r="143" spans="1:33">
      <c r="B143" s="3605" t="s">
        <v>799</v>
      </c>
      <c r="D143" s="644">
        <f t="shared" ref="D143:AG143" si="65">D62-D$136*D133</f>
        <v>0</v>
      </c>
      <c r="E143" s="644">
        <f t="shared" si="65"/>
        <v>0</v>
      </c>
      <c r="F143" s="644">
        <f t="shared" si="65"/>
        <v>0</v>
      </c>
      <c r="G143" s="644">
        <f t="shared" si="65"/>
        <v>0</v>
      </c>
      <c r="H143" s="644">
        <f t="shared" si="65"/>
        <v>0</v>
      </c>
      <c r="I143" s="644">
        <f t="shared" si="65"/>
        <v>0</v>
      </c>
      <c r="J143" s="644">
        <f t="shared" si="65"/>
        <v>0</v>
      </c>
      <c r="K143" s="644">
        <f t="shared" si="65"/>
        <v>0</v>
      </c>
      <c r="L143" s="644">
        <f t="shared" si="65"/>
        <v>0</v>
      </c>
      <c r="M143" s="644">
        <f t="shared" si="65"/>
        <v>0</v>
      </c>
      <c r="N143" s="644">
        <f t="shared" si="65"/>
        <v>0</v>
      </c>
      <c r="O143" s="644">
        <f t="shared" si="65"/>
        <v>0</v>
      </c>
      <c r="P143" s="644">
        <f t="shared" si="65"/>
        <v>0</v>
      </c>
      <c r="Q143" s="644">
        <f t="shared" si="65"/>
        <v>0</v>
      </c>
      <c r="R143" s="644">
        <f t="shared" si="65"/>
        <v>0</v>
      </c>
      <c r="S143" s="644">
        <f t="shared" si="65"/>
        <v>0</v>
      </c>
      <c r="T143" s="644">
        <f t="shared" si="65"/>
        <v>0</v>
      </c>
      <c r="U143" s="644">
        <f t="shared" si="65"/>
        <v>0</v>
      </c>
      <c r="V143" s="644">
        <f t="shared" si="65"/>
        <v>0</v>
      </c>
      <c r="W143" s="644">
        <f t="shared" si="65"/>
        <v>0</v>
      </c>
      <c r="X143" s="644">
        <f t="shared" si="65"/>
        <v>0</v>
      </c>
      <c r="Y143" s="644">
        <f t="shared" si="65"/>
        <v>0</v>
      </c>
      <c r="Z143" s="644">
        <f t="shared" si="65"/>
        <v>0</v>
      </c>
      <c r="AA143" s="644">
        <f t="shared" si="65"/>
        <v>0</v>
      </c>
      <c r="AB143" s="644">
        <f t="shared" si="65"/>
        <v>0</v>
      </c>
      <c r="AC143" s="644">
        <f t="shared" si="65"/>
        <v>0</v>
      </c>
      <c r="AD143" s="644">
        <f t="shared" si="65"/>
        <v>0</v>
      </c>
      <c r="AE143" s="644">
        <f t="shared" si="65"/>
        <v>0</v>
      </c>
      <c r="AF143" s="644">
        <f t="shared" si="65"/>
        <v>0</v>
      </c>
      <c r="AG143" s="644">
        <f t="shared" si="65"/>
        <v>0</v>
      </c>
    </row>
    <row r="144" spans="1:33">
      <c r="B144" s="3605" t="s">
        <v>8</v>
      </c>
      <c r="D144" s="644">
        <f t="shared" ref="D144:AG144" si="66">D63-D$136*D134</f>
        <v>0</v>
      </c>
      <c r="E144" s="644">
        <f t="shared" si="66"/>
        <v>0</v>
      </c>
      <c r="F144" s="644">
        <f t="shared" si="66"/>
        <v>0</v>
      </c>
      <c r="G144" s="644">
        <f t="shared" si="66"/>
        <v>0</v>
      </c>
      <c r="H144" s="644">
        <f t="shared" si="66"/>
        <v>0</v>
      </c>
      <c r="I144" s="644">
        <f t="shared" si="66"/>
        <v>0</v>
      </c>
      <c r="J144" s="644">
        <f t="shared" si="66"/>
        <v>0</v>
      </c>
      <c r="K144" s="644">
        <f t="shared" si="66"/>
        <v>0</v>
      </c>
      <c r="L144" s="644">
        <f t="shared" si="66"/>
        <v>0</v>
      </c>
      <c r="M144" s="644">
        <f t="shared" si="66"/>
        <v>0</v>
      </c>
      <c r="N144" s="644">
        <f t="shared" si="66"/>
        <v>0</v>
      </c>
      <c r="O144" s="644">
        <f t="shared" si="66"/>
        <v>0</v>
      </c>
      <c r="P144" s="644">
        <f t="shared" si="66"/>
        <v>0</v>
      </c>
      <c r="Q144" s="644">
        <f t="shared" si="66"/>
        <v>0</v>
      </c>
      <c r="R144" s="644">
        <f t="shared" si="66"/>
        <v>0</v>
      </c>
      <c r="S144" s="644">
        <f t="shared" si="66"/>
        <v>0</v>
      </c>
      <c r="T144" s="644">
        <f t="shared" si="66"/>
        <v>0</v>
      </c>
      <c r="U144" s="644">
        <f t="shared" si="66"/>
        <v>0</v>
      </c>
      <c r="V144" s="644">
        <f t="shared" si="66"/>
        <v>0</v>
      </c>
      <c r="W144" s="644">
        <f t="shared" si="66"/>
        <v>0</v>
      </c>
      <c r="X144" s="644">
        <f t="shared" si="66"/>
        <v>0</v>
      </c>
      <c r="Y144" s="644">
        <f t="shared" si="66"/>
        <v>0</v>
      </c>
      <c r="Z144" s="644">
        <f t="shared" si="66"/>
        <v>0</v>
      </c>
      <c r="AA144" s="644">
        <f t="shared" si="66"/>
        <v>0</v>
      </c>
      <c r="AB144" s="644">
        <f t="shared" si="66"/>
        <v>0</v>
      </c>
      <c r="AC144" s="644">
        <f t="shared" si="66"/>
        <v>0</v>
      </c>
      <c r="AD144" s="644">
        <f t="shared" si="66"/>
        <v>0</v>
      </c>
      <c r="AE144" s="644">
        <f t="shared" si="66"/>
        <v>0</v>
      </c>
      <c r="AF144" s="644">
        <f t="shared" si="66"/>
        <v>0</v>
      </c>
      <c r="AG144" s="644">
        <f t="shared" si="66"/>
        <v>0</v>
      </c>
    </row>
    <row r="149" spans="1:33" ht="15">
      <c r="A149" s="3613" t="s">
        <v>810</v>
      </c>
    </row>
    <row r="150" spans="1:33" ht="15">
      <c r="A150" s="3613"/>
      <c r="D150" s="95" t="s">
        <v>152</v>
      </c>
      <c r="E150" s="95" t="s">
        <v>151</v>
      </c>
      <c r="F150" s="95" t="s">
        <v>8</v>
      </c>
      <c r="G150" s="95" t="s">
        <v>152</v>
      </c>
      <c r="H150" s="95" t="s">
        <v>151</v>
      </c>
      <c r="I150" s="95" t="s">
        <v>8</v>
      </c>
      <c r="J150" s="95" t="s">
        <v>152</v>
      </c>
      <c r="K150" s="95" t="s">
        <v>151</v>
      </c>
      <c r="L150" s="95" t="s">
        <v>8</v>
      </c>
      <c r="M150" s="95" t="s">
        <v>152</v>
      </c>
      <c r="N150" s="95" t="s">
        <v>151</v>
      </c>
      <c r="O150" s="95" t="s">
        <v>8</v>
      </c>
      <c r="P150" s="95" t="s">
        <v>152</v>
      </c>
      <c r="Q150" s="95" t="s">
        <v>151</v>
      </c>
      <c r="R150" s="95" t="s">
        <v>8</v>
      </c>
      <c r="S150" s="95" t="s">
        <v>152</v>
      </c>
      <c r="T150" s="95" t="s">
        <v>151</v>
      </c>
      <c r="U150" s="95" t="s">
        <v>8</v>
      </c>
      <c r="V150" s="95" t="s">
        <v>152</v>
      </c>
      <c r="W150" s="95" t="s">
        <v>151</v>
      </c>
      <c r="X150" s="95" t="s">
        <v>8</v>
      </c>
      <c r="Y150" s="95" t="s">
        <v>152</v>
      </c>
      <c r="Z150" s="95" t="s">
        <v>151</v>
      </c>
      <c r="AA150" s="95" t="s">
        <v>8</v>
      </c>
      <c r="AB150" s="95" t="s">
        <v>152</v>
      </c>
      <c r="AC150" s="95" t="s">
        <v>151</v>
      </c>
      <c r="AD150" s="95" t="s">
        <v>8</v>
      </c>
      <c r="AE150" s="95" t="s">
        <v>152</v>
      </c>
      <c r="AF150" s="95" t="s">
        <v>151</v>
      </c>
      <c r="AG150" s="95" t="s">
        <v>8</v>
      </c>
    </row>
    <row r="151" spans="1:33" ht="15">
      <c r="A151" s="3612" t="s">
        <v>809</v>
      </c>
      <c r="D151" s="72">
        <f t="shared" ref="D151:AG151" si="67">D$5</f>
        <v>2012</v>
      </c>
      <c r="E151" s="72">
        <f t="shared" si="67"/>
        <v>2012</v>
      </c>
      <c r="F151" s="72">
        <f t="shared" si="67"/>
        <v>2012</v>
      </c>
      <c r="G151" s="72">
        <f t="shared" si="67"/>
        <v>2013</v>
      </c>
      <c r="H151" s="72">
        <f t="shared" si="67"/>
        <v>2013</v>
      </c>
      <c r="I151" s="72">
        <f t="shared" si="67"/>
        <v>2013</v>
      </c>
      <c r="J151" s="72">
        <f t="shared" si="67"/>
        <v>2014</v>
      </c>
      <c r="K151" s="72">
        <f t="shared" si="67"/>
        <v>2014</v>
      </c>
      <c r="L151" s="72">
        <f t="shared" si="67"/>
        <v>2014</v>
      </c>
      <c r="M151" s="72">
        <f t="shared" si="67"/>
        <v>2015</v>
      </c>
      <c r="N151" s="72">
        <f t="shared" si="67"/>
        <v>2015</v>
      </c>
      <c r="O151" s="72">
        <f t="shared" si="67"/>
        <v>2015</v>
      </c>
      <c r="P151" s="72">
        <f t="shared" si="67"/>
        <v>2016</v>
      </c>
      <c r="Q151" s="72">
        <f t="shared" si="67"/>
        <v>2016</v>
      </c>
      <c r="R151" s="72">
        <f t="shared" si="67"/>
        <v>2016</v>
      </c>
      <c r="S151" s="72">
        <f t="shared" si="67"/>
        <v>2017</v>
      </c>
      <c r="T151" s="72">
        <f t="shared" si="67"/>
        <v>2017</v>
      </c>
      <c r="U151" s="72">
        <f t="shared" si="67"/>
        <v>2017</v>
      </c>
      <c r="V151" s="72">
        <f t="shared" si="67"/>
        <v>2018</v>
      </c>
      <c r="W151" s="72">
        <f t="shared" si="67"/>
        <v>2018</v>
      </c>
      <c r="X151" s="72">
        <f t="shared" si="67"/>
        <v>2018</v>
      </c>
      <c r="Y151" s="72">
        <f t="shared" si="67"/>
        <v>2019</v>
      </c>
      <c r="Z151" s="72">
        <f t="shared" si="67"/>
        <v>2019</v>
      </c>
      <c r="AA151" s="72">
        <f t="shared" si="67"/>
        <v>2019</v>
      </c>
      <c r="AB151" s="72">
        <f t="shared" si="67"/>
        <v>2020</v>
      </c>
      <c r="AC151" s="72">
        <f t="shared" si="67"/>
        <v>2020</v>
      </c>
      <c r="AD151" s="72">
        <f t="shared" si="67"/>
        <v>2020</v>
      </c>
      <c r="AE151" s="72">
        <f t="shared" si="67"/>
        <v>2021</v>
      </c>
      <c r="AF151" s="72">
        <f t="shared" si="67"/>
        <v>2021</v>
      </c>
      <c r="AG151" s="72">
        <f t="shared" si="67"/>
        <v>2021</v>
      </c>
    </row>
    <row r="152" spans="1:33" ht="27.75" customHeight="1">
      <c r="A152" s="3615" t="s">
        <v>808</v>
      </c>
      <c r="C152" s="3614" t="s">
        <v>529</v>
      </c>
      <c r="D152" s="3608"/>
      <c r="E152" s="3608"/>
      <c r="F152" s="3608"/>
      <c r="G152" s="3608"/>
      <c r="H152" s="3608"/>
      <c r="I152" s="3608"/>
      <c r="J152" s="3608"/>
      <c r="K152" s="3608"/>
      <c r="L152" s="3608"/>
      <c r="M152" s="3608"/>
      <c r="N152" s="3608"/>
      <c r="O152" s="3608"/>
      <c r="P152" s="3608"/>
      <c r="Q152" s="3608"/>
      <c r="R152" s="3608"/>
      <c r="S152" s="3608"/>
      <c r="T152" s="3608"/>
      <c r="U152" s="3608"/>
      <c r="V152" s="3608"/>
      <c r="W152" s="3608"/>
      <c r="X152" s="3608"/>
      <c r="Y152" s="3608"/>
      <c r="Z152" s="3608"/>
      <c r="AA152" s="3608"/>
      <c r="AB152" s="3608"/>
      <c r="AC152" s="3608"/>
      <c r="AD152" s="3608"/>
      <c r="AE152" s="3608"/>
      <c r="AF152" s="3608"/>
      <c r="AG152" s="3608"/>
    </row>
    <row r="153" spans="1:33" ht="15.75" customHeight="1">
      <c r="A153" s="3615" t="s">
        <v>807</v>
      </c>
      <c r="C153" s="3614" t="s">
        <v>529</v>
      </c>
      <c r="D153" s="3608"/>
      <c r="E153" s="3608"/>
      <c r="F153" s="3608"/>
      <c r="G153" s="3608"/>
      <c r="H153" s="3608"/>
      <c r="I153" s="3608"/>
      <c r="J153" s="3608"/>
      <c r="K153" s="3608"/>
      <c r="L153" s="3608"/>
      <c r="M153" s="3608"/>
      <c r="N153" s="3608"/>
      <c r="O153" s="3608"/>
      <c r="P153" s="3608"/>
      <c r="Q153" s="3608"/>
      <c r="R153" s="3608"/>
      <c r="S153" s="3608"/>
      <c r="T153" s="3608"/>
      <c r="U153" s="3608"/>
      <c r="V153" s="3608"/>
      <c r="W153" s="3608"/>
      <c r="X153" s="3608"/>
      <c r="Y153" s="3608"/>
      <c r="Z153" s="3608"/>
      <c r="AA153" s="3608"/>
      <c r="AB153" s="3608"/>
      <c r="AC153" s="3608"/>
      <c r="AD153" s="3608"/>
      <c r="AE153" s="3608"/>
      <c r="AF153" s="3608"/>
      <c r="AG153" s="3608"/>
    </row>
    <row r="155" spans="1:33" ht="15">
      <c r="A155" s="3613" t="s">
        <v>806</v>
      </c>
    </row>
    <row r="156" spans="1:33" ht="15">
      <c r="A156" s="3613"/>
      <c r="D156" s="95" t="s">
        <v>152</v>
      </c>
      <c r="E156" s="95" t="s">
        <v>151</v>
      </c>
      <c r="F156" s="95" t="s">
        <v>8</v>
      </c>
      <c r="G156" s="95" t="s">
        <v>152</v>
      </c>
      <c r="H156" s="95" t="s">
        <v>151</v>
      </c>
      <c r="I156" s="95" t="s">
        <v>8</v>
      </c>
      <c r="J156" s="95" t="s">
        <v>152</v>
      </c>
      <c r="K156" s="95" t="s">
        <v>151</v>
      </c>
      <c r="L156" s="95" t="s">
        <v>8</v>
      </c>
      <c r="M156" s="95" t="s">
        <v>152</v>
      </c>
      <c r="N156" s="95" t="s">
        <v>151</v>
      </c>
      <c r="O156" s="95" t="s">
        <v>8</v>
      </c>
      <c r="P156" s="95" t="s">
        <v>152</v>
      </c>
      <c r="Q156" s="95" t="s">
        <v>151</v>
      </c>
      <c r="R156" s="95" t="s">
        <v>8</v>
      </c>
      <c r="S156" s="95" t="s">
        <v>152</v>
      </c>
      <c r="T156" s="95" t="s">
        <v>151</v>
      </c>
      <c r="U156" s="95" t="s">
        <v>8</v>
      </c>
      <c r="V156" s="95" t="s">
        <v>152</v>
      </c>
      <c r="W156" s="95" t="s">
        <v>151</v>
      </c>
      <c r="X156" s="95" t="s">
        <v>8</v>
      </c>
      <c r="Y156" s="95" t="s">
        <v>152</v>
      </c>
      <c r="Z156" s="95" t="s">
        <v>151</v>
      </c>
      <c r="AA156" s="95" t="s">
        <v>8</v>
      </c>
      <c r="AB156" s="95" t="s">
        <v>152</v>
      </c>
      <c r="AC156" s="95" t="s">
        <v>151</v>
      </c>
      <c r="AD156" s="95" t="s">
        <v>8</v>
      </c>
      <c r="AE156" s="95" t="s">
        <v>152</v>
      </c>
      <c r="AF156" s="95" t="s">
        <v>151</v>
      </c>
      <c r="AG156" s="95" t="s">
        <v>8</v>
      </c>
    </row>
    <row r="157" spans="1:33" ht="15">
      <c r="A157" s="3612" t="s">
        <v>98</v>
      </c>
      <c r="D157" s="642">
        <v>2012</v>
      </c>
      <c r="E157" s="642">
        <v>2012</v>
      </c>
      <c r="F157" s="642">
        <v>2012</v>
      </c>
      <c r="G157" s="72">
        <f t="shared" ref="G157:AG157" si="68">G$5</f>
        <v>2013</v>
      </c>
      <c r="H157" s="72">
        <f t="shared" si="68"/>
        <v>2013</v>
      </c>
      <c r="I157" s="72">
        <f t="shared" si="68"/>
        <v>2013</v>
      </c>
      <c r="J157" s="72">
        <f t="shared" si="68"/>
        <v>2014</v>
      </c>
      <c r="K157" s="72">
        <f t="shared" si="68"/>
        <v>2014</v>
      </c>
      <c r="L157" s="72">
        <f t="shared" si="68"/>
        <v>2014</v>
      </c>
      <c r="M157" s="72">
        <f t="shared" si="68"/>
        <v>2015</v>
      </c>
      <c r="N157" s="72">
        <f t="shared" si="68"/>
        <v>2015</v>
      </c>
      <c r="O157" s="72">
        <f t="shared" si="68"/>
        <v>2015</v>
      </c>
      <c r="P157" s="72">
        <f t="shared" si="68"/>
        <v>2016</v>
      </c>
      <c r="Q157" s="72">
        <f t="shared" si="68"/>
        <v>2016</v>
      </c>
      <c r="R157" s="72">
        <f t="shared" si="68"/>
        <v>2016</v>
      </c>
      <c r="S157" s="72">
        <f t="shared" si="68"/>
        <v>2017</v>
      </c>
      <c r="T157" s="72">
        <f t="shared" si="68"/>
        <v>2017</v>
      </c>
      <c r="U157" s="72">
        <f t="shared" si="68"/>
        <v>2017</v>
      </c>
      <c r="V157" s="72">
        <f t="shared" si="68"/>
        <v>2018</v>
      </c>
      <c r="W157" s="72">
        <f t="shared" si="68"/>
        <v>2018</v>
      </c>
      <c r="X157" s="72">
        <f t="shared" si="68"/>
        <v>2018</v>
      </c>
      <c r="Y157" s="72">
        <f t="shared" si="68"/>
        <v>2019</v>
      </c>
      <c r="Z157" s="72">
        <f t="shared" si="68"/>
        <v>2019</v>
      </c>
      <c r="AA157" s="72">
        <f t="shared" si="68"/>
        <v>2019</v>
      </c>
      <c r="AB157" s="72">
        <f t="shared" si="68"/>
        <v>2020</v>
      </c>
      <c r="AC157" s="72">
        <f t="shared" si="68"/>
        <v>2020</v>
      </c>
      <c r="AD157" s="72">
        <f t="shared" si="68"/>
        <v>2020</v>
      </c>
      <c r="AE157" s="72">
        <f t="shared" si="68"/>
        <v>2021</v>
      </c>
      <c r="AF157" s="72">
        <f t="shared" si="68"/>
        <v>2021</v>
      </c>
      <c r="AG157" s="72">
        <f t="shared" si="68"/>
        <v>2021</v>
      </c>
    </row>
    <row r="158" spans="1:33">
      <c r="A158" s="3605" t="s">
        <v>802</v>
      </c>
      <c r="C158" s="3611" t="s">
        <v>20</v>
      </c>
      <c r="D158" s="3608"/>
      <c r="E158" s="3608"/>
      <c r="F158" s="3608">
        <f>SUM(D158:E158)</f>
        <v>0</v>
      </c>
      <c r="G158" s="3608"/>
      <c r="H158" s="3608"/>
      <c r="I158" s="3608"/>
      <c r="J158" s="3608"/>
      <c r="K158" s="3608"/>
      <c r="L158" s="3608"/>
      <c r="M158" s="3608"/>
      <c r="N158" s="3608"/>
      <c r="O158" s="3608"/>
      <c r="P158" s="3608"/>
      <c r="Q158" s="3608"/>
      <c r="R158" s="3608"/>
      <c r="S158" s="3608"/>
      <c r="T158" s="3608"/>
      <c r="U158" s="3608"/>
      <c r="V158" s="3608"/>
      <c r="W158" s="3608"/>
      <c r="X158" s="3608"/>
      <c r="Y158" s="3608"/>
      <c r="Z158" s="3608"/>
      <c r="AA158" s="3608"/>
      <c r="AB158" s="3608"/>
      <c r="AC158" s="3608"/>
      <c r="AD158" s="3608"/>
      <c r="AE158" s="3608"/>
      <c r="AF158" s="3608"/>
      <c r="AG158" s="3608"/>
    </row>
    <row r="159" spans="1:33">
      <c r="A159" s="3605" t="s">
        <v>801</v>
      </c>
      <c r="C159" s="3604" t="s">
        <v>20</v>
      </c>
      <c r="D159" s="3608"/>
      <c r="E159" s="3608"/>
      <c r="F159" s="3608">
        <f>SUM(D159:E159)</f>
        <v>0</v>
      </c>
      <c r="G159" s="3608"/>
      <c r="H159" s="3608"/>
      <c r="I159" s="3608"/>
      <c r="J159" s="3608"/>
      <c r="K159" s="3608"/>
      <c r="L159" s="3608"/>
      <c r="M159" s="3608"/>
      <c r="N159" s="3608"/>
      <c r="O159" s="3608"/>
      <c r="P159" s="3608"/>
      <c r="Q159" s="3608"/>
      <c r="R159" s="3608"/>
      <c r="S159" s="3608"/>
      <c r="T159" s="3608"/>
      <c r="U159" s="3608"/>
      <c r="V159" s="3608"/>
      <c r="W159" s="3608"/>
      <c r="X159" s="3608"/>
      <c r="Y159" s="3608"/>
      <c r="Z159" s="3608"/>
      <c r="AA159" s="3608"/>
      <c r="AB159" s="3608"/>
      <c r="AC159" s="3608"/>
      <c r="AD159" s="3608"/>
      <c r="AE159" s="3608"/>
      <c r="AF159" s="3608"/>
      <c r="AG159" s="3608"/>
    </row>
    <row r="160" spans="1:33">
      <c r="A160" s="3605" t="s">
        <v>737</v>
      </c>
      <c r="C160" s="3604" t="s">
        <v>20</v>
      </c>
      <c r="D160" s="3608"/>
      <c r="E160" s="3608"/>
      <c r="F160" s="3608">
        <f>SUM(D160:E160)</f>
        <v>0</v>
      </c>
      <c r="G160" s="3608"/>
      <c r="H160" s="3608"/>
      <c r="I160" s="3608"/>
      <c r="J160" s="3608"/>
      <c r="K160" s="3608"/>
      <c r="L160" s="3608"/>
      <c r="M160" s="3608"/>
      <c r="N160" s="3608"/>
      <c r="O160" s="3608"/>
      <c r="P160" s="3608"/>
      <c r="Q160" s="3608"/>
      <c r="R160" s="3608"/>
      <c r="S160" s="3608"/>
      <c r="T160" s="3608"/>
      <c r="U160" s="3608"/>
      <c r="V160" s="3608"/>
      <c r="W160" s="3608"/>
      <c r="X160" s="3608"/>
      <c r="Y160" s="3608"/>
      <c r="Z160" s="3608"/>
      <c r="AA160" s="3608"/>
      <c r="AB160" s="3608"/>
      <c r="AC160" s="3608"/>
      <c r="AD160" s="3608"/>
      <c r="AE160" s="3608"/>
      <c r="AF160" s="3608"/>
      <c r="AG160" s="3608"/>
    </row>
    <row r="161" spans="1:33">
      <c r="A161" s="3605" t="s">
        <v>6</v>
      </c>
      <c r="C161" s="3604" t="s">
        <v>20</v>
      </c>
      <c r="D161" s="3608"/>
      <c r="E161" s="3608"/>
      <c r="F161" s="3608">
        <f>SUM(D161:E161)</f>
        <v>0</v>
      </c>
      <c r="G161" s="3608"/>
      <c r="H161" s="3608"/>
      <c r="I161" s="3608"/>
      <c r="J161" s="3608"/>
      <c r="K161" s="3608"/>
      <c r="L161" s="3608"/>
      <c r="M161" s="3608"/>
      <c r="N161" s="3608"/>
      <c r="O161" s="3608"/>
      <c r="P161" s="3608"/>
      <c r="Q161" s="3608"/>
      <c r="R161" s="3608"/>
      <c r="S161" s="3608"/>
      <c r="T161" s="3608"/>
      <c r="U161" s="3608"/>
      <c r="V161" s="3608"/>
      <c r="W161" s="3608"/>
      <c r="X161" s="3608"/>
      <c r="Y161" s="3608"/>
      <c r="Z161" s="3608"/>
      <c r="AA161" s="3608"/>
      <c r="AB161" s="3608"/>
      <c r="AC161" s="3608"/>
      <c r="AD161" s="3608"/>
      <c r="AE161" s="3608"/>
      <c r="AF161" s="3608"/>
      <c r="AG161" s="3608"/>
    </row>
    <row r="162" spans="1:33">
      <c r="A162" s="3605" t="s">
        <v>799</v>
      </c>
      <c r="C162" s="3604" t="s">
        <v>20</v>
      </c>
      <c r="D162" s="3608"/>
      <c r="E162" s="3608"/>
      <c r="F162" s="3608">
        <f>SUM(D162:E162)</f>
        <v>0</v>
      </c>
      <c r="G162" s="3608"/>
      <c r="H162" s="3608"/>
      <c r="I162" s="3608"/>
      <c r="J162" s="3608"/>
      <c r="K162" s="3608"/>
      <c r="L162" s="3608"/>
      <c r="M162" s="3608"/>
      <c r="N162" s="3608"/>
      <c r="O162" s="3608"/>
      <c r="P162" s="3608"/>
      <c r="Q162" s="3608"/>
      <c r="R162" s="3608"/>
      <c r="S162" s="3608"/>
      <c r="T162" s="3608"/>
      <c r="U162" s="3608"/>
      <c r="V162" s="3608"/>
      <c r="W162" s="3608"/>
      <c r="X162" s="3608"/>
      <c r="Y162" s="3608"/>
      <c r="Z162" s="3608"/>
      <c r="AA162" s="3608"/>
      <c r="AB162" s="3608"/>
      <c r="AC162" s="3608"/>
      <c r="AD162" s="3608"/>
      <c r="AE162" s="3608"/>
      <c r="AF162" s="3608"/>
      <c r="AG162" s="3608"/>
    </row>
    <row r="163" spans="1:33">
      <c r="A163" s="3605" t="s">
        <v>8</v>
      </c>
      <c r="D163" s="3606">
        <f t="shared" ref="D163:AG163" si="69">SUM(D158:D162)</f>
        <v>0</v>
      </c>
      <c r="E163" s="3606">
        <f t="shared" si="69"/>
        <v>0</v>
      </c>
      <c r="F163" s="3606">
        <f t="shared" si="69"/>
        <v>0</v>
      </c>
      <c r="G163" s="3606">
        <f t="shared" si="69"/>
        <v>0</v>
      </c>
      <c r="H163" s="3606">
        <f t="shared" si="69"/>
        <v>0</v>
      </c>
      <c r="I163" s="3606">
        <f t="shared" si="69"/>
        <v>0</v>
      </c>
      <c r="J163" s="3606">
        <f t="shared" si="69"/>
        <v>0</v>
      </c>
      <c r="K163" s="3606">
        <f t="shared" si="69"/>
        <v>0</v>
      </c>
      <c r="L163" s="3606">
        <f t="shared" si="69"/>
        <v>0</v>
      </c>
      <c r="M163" s="3606">
        <f t="shared" si="69"/>
        <v>0</v>
      </c>
      <c r="N163" s="3606">
        <f t="shared" si="69"/>
        <v>0</v>
      </c>
      <c r="O163" s="3606">
        <f t="shared" si="69"/>
        <v>0</v>
      </c>
      <c r="P163" s="3606">
        <f t="shared" si="69"/>
        <v>0</v>
      </c>
      <c r="Q163" s="3606">
        <f t="shared" si="69"/>
        <v>0</v>
      </c>
      <c r="R163" s="3606">
        <f t="shared" si="69"/>
        <v>0</v>
      </c>
      <c r="S163" s="3606">
        <f t="shared" si="69"/>
        <v>0</v>
      </c>
      <c r="T163" s="3606">
        <f t="shared" si="69"/>
        <v>0</v>
      </c>
      <c r="U163" s="3606">
        <f t="shared" si="69"/>
        <v>0</v>
      </c>
      <c r="V163" s="3606">
        <f t="shared" si="69"/>
        <v>0</v>
      </c>
      <c r="W163" s="3606">
        <f t="shared" si="69"/>
        <v>0</v>
      </c>
      <c r="X163" s="3606">
        <f t="shared" si="69"/>
        <v>0</v>
      </c>
      <c r="Y163" s="3606">
        <f t="shared" si="69"/>
        <v>0</v>
      </c>
      <c r="Z163" s="3606">
        <f t="shared" si="69"/>
        <v>0</v>
      </c>
      <c r="AA163" s="3606">
        <f t="shared" si="69"/>
        <v>0</v>
      </c>
      <c r="AB163" s="3606">
        <f t="shared" si="69"/>
        <v>0</v>
      </c>
      <c r="AC163" s="3606">
        <f t="shared" si="69"/>
        <v>0</v>
      </c>
      <c r="AD163" s="3606">
        <f t="shared" si="69"/>
        <v>0</v>
      </c>
      <c r="AE163" s="3606">
        <f t="shared" si="69"/>
        <v>0</v>
      </c>
      <c r="AF163" s="3606">
        <f t="shared" si="69"/>
        <v>0</v>
      </c>
      <c r="AG163" s="3606">
        <f t="shared" si="69"/>
        <v>0</v>
      </c>
    </row>
    <row r="164" spans="1:33">
      <c r="A164" s="3607" t="s">
        <v>804</v>
      </c>
      <c r="B164" s="3610"/>
      <c r="D164" s="3606"/>
      <c r="E164" s="3606"/>
      <c r="F164" s="3606" t="s">
        <v>89</v>
      </c>
      <c r="G164" s="3606"/>
      <c r="H164" s="3606"/>
      <c r="I164" s="3606"/>
      <c r="J164" s="3606"/>
      <c r="K164" s="3606"/>
      <c r="L164" s="3606"/>
      <c r="M164" s="3606"/>
      <c r="N164" s="3606"/>
      <c r="O164" s="3606"/>
      <c r="P164" s="3606"/>
      <c r="Q164" s="3606"/>
      <c r="R164" s="3606"/>
      <c r="S164" s="3606"/>
      <c r="T164" s="3606"/>
      <c r="U164" s="3606"/>
      <c r="V164" s="3606"/>
      <c r="W164" s="3606"/>
      <c r="X164" s="3606"/>
      <c r="Y164" s="3606"/>
      <c r="Z164" s="3606"/>
      <c r="AA164" s="3606"/>
      <c r="AB164" s="3606"/>
      <c r="AC164" s="3606"/>
      <c r="AD164" s="3606"/>
      <c r="AE164" s="3606"/>
      <c r="AF164" s="3606"/>
      <c r="AG164" s="3606"/>
    </row>
    <row r="165" spans="1:33">
      <c r="A165" s="3605" t="s">
        <v>753</v>
      </c>
      <c r="D165" s="641"/>
      <c r="E165" s="641"/>
      <c r="F165" s="641" t="e">
        <f>IF(ABS(F163-F164=0),"OK","ERROR")</f>
        <v>#VALUE!</v>
      </c>
      <c r="G165" s="641"/>
      <c r="H165" s="641"/>
      <c r="I165" s="641" t="str">
        <f>IF(ABS(I163-I164=0),"OK","ERROR")</f>
        <v>OK</v>
      </c>
      <c r="J165" s="641"/>
      <c r="K165" s="641"/>
      <c r="L165" s="641" t="str">
        <f>IF(ABS(L163-L164=0),"OK","ERROR")</f>
        <v>OK</v>
      </c>
      <c r="M165" s="641"/>
      <c r="N165" s="641"/>
      <c r="O165" s="641" t="str">
        <f>IF(ABS(O163-O164=0),"OK","ERROR")</f>
        <v>OK</v>
      </c>
      <c r="P165" s="641"/>
      <c r="Q165" s="641"/>
      <c r="R165" s="641" t="str">
        <f>IF(ABS(R163-R164=0),"OK","ERROR")</f>
        <v>OK</v>
      </c>
      <c r="S165" s="641"/>
      <c r="T165" s="641"/>
      <c r="U165" s="641" t="str">
        <f>IF(ABS(U163-U164=0),"OK","ERROR")</f>
        <v>OK</v>
      </c>
      <c r="V165" s="641"/>
      <c r="W165" s="641"/>
      <c r="X165" s="641" t="str">
        <f>IF(ABS(X163-X164=0),"OK","ERROR")</f>
        <v>OK</v>
      </c>
      <c r="Y165" s="641"/>
      <c r="Z165" s="641"/>
      <c r="AA165" s="641" t="str">
        <f>IF(ABS(AA163-AA164=0),"OK","ERROR")</f>
        <v>OK</v>
      </c>
      <c r="AB165" s="641"/>
      <c r="AC165" s="641"/>
      <c r="AD165" s="641" t="str">
        <f>IF(ABS(AD163-AD164=0),"OK","ERROR")</f>
        <v>OK</v>
      </c>
      <c r="AE165" s="641"/>
      <c r="AF165" s="641"/>
      <c r="AG165" s="641" t="str">
        <f>IF(ABS(AG163-AG164=0),"OK","ERROR")</f>
        <v>OK</v>
      </c>
    </row>
    <row r="166" spans="1:33">
      <c r="D166" s="95" t="s">
        <v>152</v>
      </c>
      <c r="E166" s="95" t="s">
        <v>151</v>
      </c>
      <c r="F166" s="95" t="s">
        <v>8</v>
      </c>
      <c r="G166" s="95" t="s">
        <v>152</v>
      </c>
      <c r="H166" s="95" t="s">
        <v>151</v>
      </c>
      <c r="I166" s="95" t="s">
        <v>8</v>
      </c>
      <c r="J166" s="95" t="s">
        <v>152</v>
      </c>
      <c r="K166" s="95" t="s">
        <v>151</v>
      </c>
      <c r="L166" s="95" t="s">
        <v>8</v>
      </c>
      <c r="M166" s="95" t="s">
        <v>152</v>
      </c>
      <c r="N166" s="95" t="s">
        <v>151</v>
      </c>
      <c r="O166" s="95" t="s">
        <v>8</v>
      </c>
      <c r="P166" s="95" t="s">
        <v>152</v>
      </c>
      <c r="Q166" s="95" t="s">
        <v>151</v>
      </c>
      <c r="R166" s="95" t="s">
        <v>8</v>
      </c>
      <c r="S166" s="95" t="s">
        <v>152</v>
      </c>
      <c r="T166" s="95" t="s">
        <v>151</v>
      </c>
      <c r="U166" s="95" t="s">
        <v>8</v>
      </c>
      <c r="V166" s="95" t="s">
        <v>152</v>
      </c>
      <c r="W166" s="95" t="s">
        <v>151</v>
      </c>
      <c r="X166" s="95" t="s">
        <v>8</v>
      </c>
      <c r="Y166" s="95" t="s">
        <v>152</v>
      </c>
      <c r="Z166" s="95" t="s">
        <v>151</v>
      </c>
      <c r="AA166" s="95" t="s">
        <v>8</v>
      </c>
      <c r="AB166" s="95" t="s">
        <v>152</v>
      </c>
      <c r="AC166" s="95" t="s">
        <v>151</v>
      </c>
      <c r="AD166" s="95" t="s">
        <v>8</v>
      </c>
      <c r="AE166" s="95" t="s">
        <v>152</v>
      </c>
      <c r="AF166" s="95" t="s">
        <v>151</v>
      </c>
      <c r="AG166" s="95" t="s">
        <v>8</v>
      </c>
    </row>
    <row r="167" spans="1:33">
      <c r="A167" s="643" t="s">
        <v>805</v>
      </c>
      <c r="D167" s="642">
        <v>2012</v>
      </c>
      <c r="E167" s="642">
        <v>2012</v>
      </c>
      <c r="F167" s="642">
        <v>2012</v>
      </c>
      <c r="G167" s="72">
        <f t="shared" ref="G167:AG167" si="70">G$5</f>
        <v>2013</v>
      </c>
      <c r="H167" s="72">
        <f t="shared" si="70"/>
        <v>2013</v>
      </c>
      <c r="I167" s="72">
        <f t="shared" si="70"/>
        <v>2013</v>
      </c>
      <c r="J167" s="72">
        <f t="shared" si="70"/>
        <v>2014</v>
      </c>
      <c r="K167" s="72">
        <f t="shared" si="70"/>
        <v>2014</v>
      </c>
      <c r="L167" s="72">
        <f t="shared" si="70"/>
        <v>2014</v>
      </c>
      <c r="M167" s="72">
        <f t="shared" si="70"/>
        <v>2015</v>
      </c>
      <c r="N167" s="72">
        <f t="shared" si="70"/>
        <v>2015</v>
      </c>
      <c r="O167" s="72">
        <f t="shared" si="70"/>
        <v>2015</v>
      </c>
      <c r="P167" s="72">
        <f t="shared" si="70"/>
        <v>2016</v>
      </c>
      <c r="Q167" s="72">
        <f t="shared" si="70"/>
        <v>2016</v>
      </c>
      <c r="R167" s="72">
        <f t="shared" si="70"/>
        <v>2016</v>
      </c>
      <c r="S167" s="72">
        <f t="shared" si="70"/>
        <v>2017</v>
      </c>
      <c r="T167" s="72">
        <f t="shared" si="70"/>
        <v>2017</v>
      </c>
      <c r="U167" s="72">
        <f t="shared" si="70"/>
        <v>2017</v>
      </c>
      <c r="V167" s="72">
        <f t="shared" si="70"/>
        <v>2018</v>
      </c>
      <c r="W167" s="72">
        <f t="shared" si="70"/>
        <v>2018</v>
      </c>
      <c r="X167" s="72">
        <f t="shared" si="70"/>
        <v>2018</v>
      </c>
      <c r="Y167" s="72">
        <f t="shared" si="70"/>
        <v>2019</v>
      </c>
      <c r="Z167" s="72">
        <f t="shared" si="70"/>
        <v>2019</v>
      </c>
      <c r="AA167" s="72">
        <f t="shared" si="70"/>
        <v>2019</v>
      </c>
      <c r="AB167" s="72">
        <f t="shared" si="70"/>
        <v>2020</v>
      </c>
      <c r="AC167" s="72">
        <f t="shared" si="70"/>
        <v>2020</v>
      </c>
      <c r="AD167" s="72">
        <f t="shared" si="70"/>
        <v>2020</v>
      </c>
      <c r="AE167" s="72">
        <f t="shared" si="70"/>
        <v>2021</v>
      </c>
      <c r="AF167" s="72">
        <f t="shared" si="70"/>
        <v>2021</v>
      </c>
      <c r="AG167" s="72">
        <f t="shared" si="70"/>
        <v>2021</v>
      </c>
    </row>
    <row r="168" spans="1:33">
      <c r="A168" s="3605" t="s">
        <v>802</v>
      </c>
      <c r="C168" s="3604" t="s">
        <v>20</v>
      </c>
      <c r="D168" s="3608"/>
      <c r="E168" s="3608"/>
      <c r="F168" s="3608">
        <f>SUM(D168:E168)</f>
        <v>0</v>
      </c>
      <c r="G168" s="3608"/>
      <c r="H168" s="3608"/>
      <c r="I168" s="3608"/>
      <c r="J168" s="3608"/>
      <c r="K168" s="3608"/>
      <c r="L168" s="3608"/>
      <c r="M168" s="3608"/>
      <c r="N168" s="3608"/>
      <c r="O168" s="3608"/>
      <c r="P168" s="3608"/>
      <c r="Q168" s="3608"/>
      <c r="R168" s="3608"/>
      <c r="S168" s="3608"/>
      <c r="T168" s="3608"/>
      <c r="U168" s="3608"/>
      <c r="V168" s="3608"/>
      <c r="W168" s="3608"/>
      <c r="X168" s="3608"/>
      <c r="Y168" s="3608"/>
      <c r="Z168" s="3608"/>
      <c r="AA168" s="3608"/>
      <c r="AB168" s="3608"/>
      <c r="AC168" s="3608"/>
      <c r="AD168" s="3608"/>
      <c r="AE168" s="3608"/>
      <c r="AF168" s="3608"/>
      <c r="AG168" s="3608"/>
    </row>
    <row r="169" spans="1:33">
      <c r="A169" s="3605" t="s">
        <v>801</v>
      </c>
      <c r="C169" s="3604" t="s">
        <v>20</v>
      </c>
      <c r="D169" s="3608"/>
      <c r="E169" s="3608"/>
      <c r="F169" s="3608">
        <f>SUM(D169:E169)</f>
        <v>0</v>
      </c>
      <c r="G169" s="3608"/>
      <c r="H169" s="3608"/>
      <c r="I169" s="3608"/>
      <c r="J169" s="3608"/>
      <c r="K169" s="3608"/>
      <c r="L169" s="3608"/>
      <c r="M169" s="3608"/>
      <c r="N169" s="3608"/>
      <c r="O169" s="3608"/>
      <c r="P169" s="3608"/>
      <c r="Q169" s="3608"/>
      <c r="R169" s="3608"/>
      <c r="S169" s="3608"/>
      <c r="T169" s="3608"/>
      <c r="U169" s="3608"/>
      <c r="V169" s="3608"/>
      <c r="W169" s="3608"/>
      <c r="X169" s="3608"/>
      <c r="Y169" s="3608"/>
      <c r="Z169" s="3608"/>
      <c r="AA169" s="3608"/>
      <c r="AB169" s="3608"/>
      <c r="AC169" s="3608"/>
      <c r="AD169" s="3608"/>
      <c r="AE169" s="3608"/>
      <c r="AF169" s="3608"/>
      <c r="AG169" s="3608"/>
    </row>
    <row r="170" spans="1:33">
      <c r="A170" s="3605" t="s">
        <v>737</v>
      </c>
      <c r="C170" s="3604" t="s">
        <v>20</v>
      </c>
      <c r="D170" s="3608"/>
      <c r="E170" s="3608"/>
      <c r="F170" s="3608">
        <f>SUM(D170:E170)</f>
        <v>0</v>
      </c>
      <c r="G170" s="3608"/>
      <c r="H170" s="3608"/>
      <c r="I170" s="3608"/>
      <c r="J170" s="3608"/>
      <c r="K170" s="3608"/>
      <c r="L170" s="3608"/>
      <c r="M170" s="3608"/>
      <c r="N170" s="3608"/>
      <c r="O170" s="3608"/>
      <c r="P170" s="3608"/>
      <c r="Q170" s="3608"/>
      <c r="R170" s="3608"/>
      <c r="S170" s="3608"/>
      <c r="T170" s="3608"/>
      <c r="U170" s="3608"/>
      <c r="V170" s="3608"/>
      <c r="W170" s="3608"/>
      <c r="X170" s="3608"/>
      <c r="Y170" s="3608"/>
      <c r="Z170" s="3608"/>
      <c r="AA170" s="3608"/>
      <c r="AB170" s="3608"/>
      <c r="AC170" s="3608"/>
      <c r="AD170" s="3608"/>
      <c r="AE170" s="3608"/>
      <c r="AF170" s="3608"/>
      <c r="AG170" s="3608"/>
    </row>
    <row r="171" spans="1:33">
      <c r="A171" s="3605" t="s">
        <v>6</v>
      </c>
      <c r="C171" s="3604" t="s">
        <v>20</v>
      </c>
      <c r="D171" s="3608"/>
      <c r="E171" s="3608"/>
      <c r="F171" s="3608">
        <f>SUM(D171:E171)</f>
        <v>0</v>
      </c>
      <c r="G171" s="3608"/>
      <c r="H171" s="3608"/>
      <c r="I171" s="3608"/>
      <c r="J171" s="3608"/>
      <c r="K171" s="3608"/>
      <c r="L171" s="3608"/>
      <c r="M171" s="3608"/>
      <c r="N171" s="3608"/>
      <c r="O171" s="3608"/>
      <c r="P171" s="3608"/>
      <c r="Q171" s="3608"/>
      <c r="R171" s="3608"/>
      <c r="S171" s="3608"/>
      <c r="T171" s="3608"/>
      <c r="U171" s="3608"/>
      <c r="V171" s="3608"/>
      <c r="W171" s="3608"/>
      <c r="X171" s="3608"/>
      <c r="Y171" s="3608"/>
      <c r="Z171" s="3608"/>
      <c r="AA171" s="3608"/>
      <c r="AB171" s="3608"/>
      <c r="AC171" s="3608"/>
      <c r="AD171" s="3608"/>
      <c r="AE171" s="3608"/>
      <c r="AF171" s="3608"/>
      <c r="AG171" s="3608"/>
    </row>
    <row r="172" spans="1:33">
      <c r="A172" s="3605" t="s">
        <v>799</v>
      </c>
      <c r="C172" s="3604" t="s">
        <v>20</v>
      </c>
      <c r="D172" s="3608"/>
      <c r="E172" s="3608"/>
      <c r="F172" s="3608">
        <f>SUM(D172:E172)</f>
        <v>0</v>
      </c>
      <c r="G172" s="3608"/>
      <c r="H172" s="3608"/>
      <c r="I172" s="3608"/>
      <c r="J172" s="3608"/>
      <c r="K172" s="3608"/>
      <c r="L172" s="3608"/>
      <c r="M172" s="3608"/>
      <c r="N172" s="3608"/>
      <c r="O172" s="3608"/>
      <c r="P172" s="3608"/>
      <c r="Q172" s="3608"/>
      <c r="R172" s="3608"/>
      <c r="S172" s="3608"/>
      <c r="T172" s="3608"/>
      <c r="U172" s="3608"/>
      <c r="V172" s="3608"/>
      <c r="W172" s="3608"/>
      <c r="X172" s="3608"/>
      <c r="Y172" s="3608"/>
      <c r="Z172" s="3608"/>
      <c r="AA172" s="3608"/>
      <c r="AB172" s="3608"/>
      <c r="AC172" s="3608"/>
      <c r="AD172" s="3608"/>
      <c r="AE172" s="3608"/>
      <c r="AF172" s="3608"/>
      <c r="AG172" s="3608"/>
    </row>
    <row r="173" spans="1:33">
      <c r="A173" s="3605" t="s">
        <v>8</v>
      </c>
      <c r="D173" s="3606">
        <f t="shared" ref="D173:AG173" si="71">SUM(D168:D172)</f>
        <v>0</v>
      </c>
      <c r="E173" s="3606">
        <f t="shared" si="71"/>
        <v>0</v>
      </c>
      <c r="F173" s="3606">
        <f t="shared" si="71"/>
        <v>0</v>
      </c>
      <c r="G173" s="3606">
        <f t="shared" si="71"/>
        <v>0</v>
      </c>
      <c r="H173" s="3606">
        <f t="shared" si="71"/>
        <v>0</v>
      </c>
      <c r="I173" s="3606">
        <f t="shared" si="71"/>
        <v>0</v>
      </c>
      <c r="J173" s="3606">
        <f t="shared" si="71"/>
        <v>0</v>
      </c>
      <c r="K173" s="3606">
        <f t="shared" si="71"/>
        <v>0</v>
      </c>
      <c r="L173" s="3606">
        <f t="shared" si="71"/>
        <v>0</v>
      </c>
      <c r="M173" s="3606">
        <f t="shared" si="71"/>
        <v>0</v>
      </c>
      <c r="N173" s="3606">
        <f t="shared" si="71"/>
        <v>0</v>
      </c>
      <c r="O173" s="3606">
        <f t="shared" si="71"/>
        <v>0</v>
      </c>
      <c r="P173" s="3606">
        <f t="shared" si="71"/>
        <v>0</v>
      </c>
      <c r="Q173" s="3606">
        <f t="shared" si="71"/>
        <v>0</v>
      </c>
      <c r="R173" s="3606">
        <f t="shared" si="71"/>
        <v>0</v>
      </c>
      <c r="S173" s="3606">
        <f t="shared" si="71"/>
        <v>0</v>
      </c>
      <c r="T173" s="3606">
        <f t="shared" si="71"/>
        <v>0</v>
      </c>
      <c r="U173" s="3606">
        <f t="shared" si="71"/>
        <v>0</v>
      </c>
      <c r="V173" s="3606">
        <f t="shared" si="71"/>
        <v>0</v>
      </c>
      <c r="W173" s="3606">
        <f t="shared" si="71"/>
        <v>0</v>
      </c>
      <c r="X173" s="3606">
        <f t="shared" si="71"/>
        <v>0</v>
      </c>
      <c r="Y173" s="3606">
        <f t="shared" si="71"/>
        <v>0</v>
      </c>
      <c r="Z173" s="3606">
        <f t="shared" si="71"/>
        <v>0</v>
      </c>
      <c r="AA173" s="3606">
        <f t="shared" si="71"/>
        <v>0</v>
      </c>
      <c r="AB173" s="3606">
        <f t="shared" si="71"/>
        <v>0</v>
      </c>
      <c r="AC173" s="3606">
        <f t="shared" si="71"/>
        <v>0</v>
      </c>
      <c r="AD173" s="3606">
        <f t="shared" si="71"/>
        <v>0</v>
      </c>
      <c r="AE173" s="3606">
        <f t="shared" si="71"/>
        <v>0</v>
      </c>
      <c r="AF173" s="3606">
        <f t="shared" si="71"/>
        <v>0</v>
      </c>
      <c r="AG173" s="3606">
        <f t="shared" si="71"/>
        <v>0</v>
      </c>
    </row>
    <row r="174" spans="1:33">
      <c r="A174" s="3607" t="s">
        <v>804</v>
      </c>
      <c r="B174" s="3609"/>
      <c r="D174" s="3606"/>
      <c r="E174" s="3606"/>
      <c r="F174" s="3606" t="s">
        <v>89</v>
      </c>
      <c r="G174" s="3606"/>
      <c r="H174" s="3606"/>
      <c r="I174" s="3606"/>
      <c r="J174" s="3606"/>
      <c r="K174" s="3606"/>
      <c r="L174" s="3606"/>
      <c r="M174" s="3606"/>
      <c r="N174" s="3606"/>
      <c r="O174" s="3606"/>
      <c r="P174" s="3606"/>
      <c r="Q174" s="3606"/>
      <c r="R174" s="3606"/>
      <c r="S174" s="3606"/>
      <c r="T174" s="3606"/>
      <c r="U174" s="3606"/>
      <c r="V174" s="3606"/>
      <c r="W174" s="3606"/>
      <c r="X174" s="3606"/>
      <c r="Y174" s="3606"/>
      <c r="Z174" s="3606"/>
      <c r="AA174" s="3606"/>
      <c r="AB174" s="3606"/>
      <c r="AC174" s="3606"/>
      <c r="AD174" s="3606"/>
      <c r="AE174" s="3606"/>
      <c r="AF174" s="3606"/>
      <c r="AG174" s="3606"/>
    </row>
    <row r="175" spans="1:33">
      <c r="A175" s="3605" t="s">
        <v>753</v>
      </c>
      <c r="D175" s="641"/>
      <c r="E175" s="641"/>
      <c r="F175" s="641" t="e">
        <f>IF(ABS(F173-F174=0),"OK","ERROR")</f>
        <v>#VALUE!</v>
      </c>
      <c r="G175" s="641"/>
      <c r="H175" s="641"/>
      <c r="I175" s="641" t="str">
        <f>IF(ABS(I173-I174=0),"OK","ERROR")</f>
        <v>OK</v>
      </c>
      <c r="J175" s="641"/>
      <c r="K175" s="641"/>
      <c r="L175" s="641" t="str">
        <f>IF(ABS(L173-L174=0),"OK","ERROR")</f>
        <v>OK</v>
      </c>
      <c r="M175" s="641"/>
      <c r="N175" s="641"/>
      <c r="O175" s="641" t="str">
        <f>IF(ABS(O173-O174=0),"OK","ERROR")</f>
        <v>OK</v>
      </c>
      <c r="P175" s="641"/>
      <c r="Q175" s="641"/>
      <c r="R175" s="641" t="str">
        <f>IF(ABS(R173-R174=0),"OK","ERROR")</f>
        <v>OK</v>
      </c>
      <c r="S175" s="641"/>
      <c r="T175" s="641"/>
      <c r="U175" s="641" t="str">
        <f>IF(ABS(U173-U174=0),"OK","ERROR")</f>
        <v>OK</v>
      </c>
      <c r="V175" s="641"/>
      <c r="W175" s="641"/>
      <c r="X175" s="641" t="str">
        <f>IF(ABS(X173-X174=0),"OK","ERROR")</f>
        <v>OK</v>
      </c>
      <c r="Y175" s="641"/>
      <c r="Z175" s="641"/>
      <c r="AA175" s="641" t="str">
        <f>IF(ABS(AA173-AA174=0),"OK","ERROR")</f>
        <v>OK</v>
      </c>
      <c r="AB175" s="641"/>
      <c r="AC175" s="641"/>
      <c r="AD175" s="641" t="str">
        <f>IF(ABS(AD173-AD174=0),"OK","ERROR")</f>
        <v>OK</v>
      </c>
      <c r="AE175" s="641"/>
      <c r="AF175" s="641"/>
      <c r="AG175" s="641" t="str">
        <f>IF(ABS(AG173-AG174=0),"OK","ERROR")</f>
        <v>OK</v>
      </c>
    </row>
    <row r="176" spans="1:33">
      <c r="D176" s="95" t="s">
        <v>152</v>
      </c>
      <c r="E176" s="95" t="s">
        <v>151</v>
      </c>
      <c r="F176" s="95" t="s">
        <v>8</v>
      </c>
      <c r="G176" s="95" t="s">
        <v>152</v>
      </c>
      <c r="H176" s="95" t="s">
        <v>151</v>
      </c>
      <c r="I176" s="95" t="s">
        <v>8</v>
      </c>
      <c r="J176" s="95" t="s">
        <v>152</v>
      </c>
      <c r="K176" s="95" t="s">
        <v>151</v>
      </c>
      <c r="L176" s="95" t="s">
        <v>8</v>
      </c>
      <c r="M176" s="95" t="s">
        <v>152</v>
      </c>
      <c r="N176" s="95" t="s">
        <v>151</v>
      </c>
      <c r="O176" s="95" t="s">
        <v>8</v>
      </c>
      <c r="P176" s="95" t="s">
        <v>152</v>
      </c>
      <c r="Q176" s="95" t="s">
        <v>151</v>
      </c>
      <c r="R176" s="95" t="s">
        <v>8</v>
      </c>
      <c r="S176" s="95" t="s">
        <v>152</v>
      </c>
      <c r="T176" s="95" t="s">
        <v>151</v>
      </c>
      <c r="U176" s="95" t="s">
        <v>8</v>
      </c>
      <c r="V176" s="95" t="s">
        <v>152</v>
      </c>
      <c r="W176" s="95" t="s">
        <v>151</v>
      </c>
      <c r="X176" s="95" t="s">
        <v>8</v>
      </c>
      <c r="Y176" s="95" t="s">
        <v>152</v>
      </c>
      <c r="Z176" s="95" t="s">
        <v>151</v>
      </c>
      <c r="AA176" s="95" t="s">
        <v>8</v>
      </c>
      <c r="AB176" s="95" t="s">
        <v>152</v>
      </c>
      <c r="AC176" s="95" t="s">
        <v>151</v>
      </c>
      <c r="AD176" s="95" t="s">
        <v>8</v>
      </c>
      <c r="AE176" s="95" t="s">
        <v>152</v>
      </c>
      <c r="AF176" s="95" t="s">
        <v>151</v>
      </c>
      <c r="AG176" s="95" t="s">
        <v>8</v>
      </c>
    </row>
    <row r="177" spans="1:33">
      <c r="A177" s="643" t="s">
        <v>803</v>
      </c>
      <c r="D177" s="642">
        <v>2012</v>
      </c>
      <c r="E177" s="642">
        <v>2012</v>
      </c>
      <c r="F177" s="642">
        <v>2012</v>
      </c>
      <c r="G177" s="642">
        <v>2011</v>
      </c>
      <c r="H177" s="72">
        <v>2011</v>
      </c>
      <c r="I177" s="642">
        <v>2011</v>
      </c>
      <c r="J177" s="642">
        <v>2011</v>
      </c>
      <c r="K177" s="72">
        <v>2011</v>
      </c>
      <c r="L177" s="642">
        <v>2011</v>
      </c>
      <c r="M177" s="642">
        <v>2011</v>
      </c>
      <c r="N177" s="72">
        <v>2011</v>
      </c>
      <c r="O177" s="642">
        <v>2011</v>
      </c>
      <c r="P177" s="642">
        <v>2011</v>
      </c>
      <c r="Q177" s="72">
        <v>2011</v>
      </c>
      <c r="R177" s="642">
        <v>2011</v>
      </c>
      <c r="S177" s="642">
        <v>2011</v>
      </c>
      <c r="T177" s="72">
        <v>2011</v>
      </c>
      <c r="U177" s="642">
        <v>2011</v>
      </c>
      <c r="V177" s="642">
        <v>2011</v>
      </c>
      <c r="W177" s="72">
        <v>2011</v>
      </c>
      <c r="X177" s="642">
        <v>2011</v>
      </c>
      <c r="Y177" s="642">
        <v>2011</v>
      </c>
      <c r="Z177" s="72">
        <v>2011</v>
      </c>
      <c r="AA177" s="642">
        <v>2011</v>
      </c>
      <c r="AB177" s="642">
        <v>2011</v>
      </c>
      <c r="AC177" s="72">
        <v>2011</v>
      </c>
      <c r="AD177" s="642">
        <v>2011</v>
      </c>
      <c r="AE177" s="642">
        <v>2011</v>
      </c>
      <c r="AF177" s="72">
        <v>2011</v>
      </c>
      <c r="AG177" s="642">
        <v>2011</v>
      </c>
    </row>
    <row r="178" spans="1:33">
      <c r="A178" s="3605" t="s">
        <v>802</v>
      </c>
      <c r="C178" s="3604" t="s">
        <v>20</v>
      </c>
      <c r="D178" s="3608"/>
      <c r="E178" s="3608"/>
      <c r="F178" s="3608">
        <f>SUM(D178:E178)</f>
        <v>0</v>
      </c>
      <c r="G178" s="3608"/>
      <c r="H178" s="3608"/>
      <c r="I178" s="3608"/>
      <c r="J178" s="3608"/>
      <c r="K178" s="3608"/>
      <c r="L178" s="3608"/>
      <c r="M178" s="3608"/>
      <c r="N178" s="3608"/>
      <c r="O178" s="3608"/>
      <c r="P178" s="3608"/>
      <c r="Q178" s="3608"/>
      <c r="R178" s="3608"/>
      <c r="S178" s="3608"/>
      <c r="T178" s="3608"/>
      <c r="U178" s="3608"/>
      <c r="V178" s="3608"/>
      <c r="W178" s="3608"/>
      <c r="X178" s="3608"/>
      <c r="Y178" s="3608"/>
      <c r="Z178" s="3608"/>
      <c r="AA178" s="3608"/>
      <c r="AB178" s="3608"/>
      <c r="AC178" s="3608"/>
      <c r="AD178" s="3608"/>
      <c r="AE178" s="3608"/>
      <c r="AF178" s="3608"/>
      <c r="AG178" s="3608"/>
    </row>
    <row r="179" spans="1:33">
      <c r="A179" s="3605" t="s">
        <v>801</v>
      </c>
      <c r="C179" s="3604" t="s">
        <v>20</v>
      </c>
      <c r="D179" s="3608"/>
      <c r="E179" s="3608"/>
      <c r="F179" s="3608">
        <f>SUM(D179:E179)</f>
        <v>0</v>
      </c>
      <c r="G179" s="3608"/>
      <c r="H179" s="3608"/>
      <c r="I179" s="3608"/>
      <c r="J179" s="3608"/>
      <c r="K179" s="3608"/>
      <c r="L179" s="3608"/>
      <c r="M179" s="3608"/>
      <c r="N179" s="3608"/>
      <c r="O179" s="3608"/>
      <c r="P179" s="3608"/>
      <c r="Q179" s="3608"/>
      <c r="R179" s="3608"/>
      <c r="S179" s="3608"/>
      <c r="T179" s="3608"/>
      <c r="U179" s="3608"/>
      <c r="V179" s="3608"/>
      <c r="W179" s="3608"/>
      <c r="X179" s="3608"/>
      <c r="Y179" s="3608"/>
      <c r="Z179" s="3608"/>
      <c r="AA179" s="3608"/>
      <c r="AB179" s="3608"/>
      <c r="AC179" s="3608"/>
      <c r="AD179" s="3608"/>
      <c r="AE179" s="3608"/>
      <c r="AF179" s="3608"/>
      <c r="AG179" s="3608"/>
    </row>
    <row r="180" spans="1:33">
      <c r="A180" s="3605" t="s">
        <v>737</v>
      </c>
      <c r="C180" s="3604" t="s">
        <v>20</v>
      </c>
      <c r="D180" s="3608"/>
      <c r="E180" s="3608"/>
      <c r="F180" s="3608">
        <f>SUM(D180:E180)</f>
        <v>0</v>
      </c>
      <c r="G180" s="3608"/>
      <c r="H180" s="3608"/>
      <c r="I180" s="3608"/>
      <c r="J180" s="3608"/>
      <c r="K180" s="3608"/>
      <c r="L180" s="3608"/>
      <c r="M180" s="3608"/>
      <c r="N180" s="3608"/>
      <c r="O180" s="3608"/>
      <c r="P180" s="3608"/>
      <c r="Q180" s="3608"/>
      <c r="R180" s="3608"/>
      <c r="S180" s="3608"/>
      <c r="T180" s="3608"/>
      <c r="U180" s="3608"/>
      <c r="V180" s="3608"/>
      <c r="W180" s="3608"/>
      <c r="X180" s="3608"/>
      <c r="Y180" s="3608"/>
      <c r="Z180" s="3608"/>
      <c r="AA180" s="3608"/>
      <c r="AB180" s="3608"/>
      <c r="AC180" s="3608"/>
      <c r="AD180" s="3608"/>
      <c r="AE180" s="3608"/>
      <c r="AF180" s="3608"/>
      <c r="AG180" s="3608"/>
    </row>
    <row r="181" spans="1:33">
      <c r="A181" s="3605" t="s">
        <v>6</v>
      </c>
      <c r="C181" s="3604" t="s">
        <v>20</v>
      </c>
      <c r="D181" s="3608"/>
      <c r="E181" s="3608"/>
      <c r="F181" s="3608">
        <f>SUM(D181:E181)</f>
        <v>0</v>
      </c>
      <c r="G181" s="3608"/>
      <c r="H181" s="3608"/>
      <c r="I181" s="3608"/>
      <c r="J181" s="3608"/>
      <c r="K181" s="3608"/>
      <c r="L181" s="3608"/>
      <c r="M181" s="3608"/>
      <c r="N181" s="3608"/>
      <c r="O181" s="3608"/>
      <c r="P181" s="3608"/>
      <c r="Q181" s="3608"/>
      <c r="R181" s="3608"/>
      <c r="S181" s="3608"/>
      <c r="T181" s="3608"/>
      <c r="U181" s="3608"/>
      <c r="V181" s="3608"/>
      <c r="W181" s="3608"/>
      <c r="X181" s="3608"/>
      <c r="Y181" s="3608"/>
      <c r="Z181" s="3608"/>
      <c r="AA181" s="3608"/>
      <c r="AB181" s="3608"/>
      <c r="AC181" s="3608"/>
      <c r="AD181" s="3608"/>
      <c r="AE181" s="3608"/>
      <c r="AF181" s="3608"/>
      <c r="AG181" s="3608"/>
    </row>
    <row r="182" spans="1:33">
      <c r="A182" s="3605" t="s">
        <v>799</v>
      </c>
      <c r="C182" s="3604" t="s">
        <v>20</v>
      </c>
      <c r="D182" s="3608"/>
      <c r="E182" s="3608"/>
      <c r="F182" s="3608">
        <f>SUM(D182:E182)</f>
        <v>0</v>
      </c>
      <c r="G182" s="3608"/>
      <c r="H182" s="3608"/>
      <c r="I182" s="3608"/>
      <c r="J182" s="3608"/>
      <c r="K182" s="3608"/>
      <c r="L182" s="3608"/>
      <c r="M182" s="3608"/>
      <c r="N182" s="3608"/>
      <c r="O182" s="3608"/>
      <c r="P182" s="3608"/>
      <c r="Q182" s="3608"/>
      <c r="R182" s="3608"/>
      <c r="S182" s="3608"/>
      <c r="T182" s="3608"/>
      <c r="U182" s="3608"/>
      <c r="V182" s="3608"/>
      <c r="W182" s="3608"/>
      <c r="X182" s="3608"/>
      <c r="Y182" s="3608"/>
      <c r="Z182" s="3608"/>
      <c r="AA182" s="3608"/>
      <c r="AB182" s="3608"/>
      <c r="AC182" s="3608"/>
      <c r="AD182" s="3608"/>
      <c r="AE182" s="3608"/>
      <c r="AF182" s="3608"/>
      <c r="AG182" s="3608"/>
    </row>
    <row r="183" spans="1:33">
      <c r="A183" s="3605" t="s">
        <v>8</v>
      </c>
      <c r="D183" s="3606">
        <f t="shared" ref="D183:AG183" si="72">SUM(D178:D182)</f>
        <v>0</v>
      </c>
      <c r="E183" s="3606">
        <f t="shared" si="72"/>
        <v>0</v>
      </c>
      <c r="F183" s="3606">
        <f t="shared" si="72"/>
        <v>0</v>
      </c>
      <c r="G183" s="3606">
        <f t="shared" si="72"/>
        <v>0</v>
      </c>
      <c r="H183" s="3606">
        <f t="shared" si="72"/>
        <v>0</v>
      </c>
      <c r="I183" s="3606">
        <f t="shared" si="72"/>
        <v>0</v>
      </c>
      <c r="J183" s="3606">
        <f t="shared" si="72"/>
        <v>0</v>
      </c>
      <c r="K183" s="3606">
        <f t="shared" si="72"/>
        <v>0</v>
      </c>
      <c r="L183" s="3606">
        <f t="shared" si="72"/>
        <v>0</v>
      </c>
      <c r="M183" s="3606">
        <f t="shared" si="72"/>
        <v>0</v>
      </c>
      <c r="N183" s="3606">
        <f t="shared" si="72"/>
        <v>0</v>
      </c>
      <c r="O183" s="3606">
        <f t="shared" si="72"/>
        <v>0</v>
      </c>
      <c r="P183" s="3606">
        <f t="shared" si="72"/>
        <v>0</v>
      </c>
      <c r="Q183" s="3606">
        <f t="shared" si="72"/>
        <v>0</v>
      </c>
      <c r="R183" s="3606">
        <f t="shared" si="72"/>
        <v>0</v>
      </c>
      <c r="S183" s="3606">
        <f t="shared" si="72"/>
        <v>0</v>
      </c>
      <c r="T183" s="3606">
        <f t="shared" si="72"/>
        <v>0</v>
      </c>
      <c r="U183" s="3606">
        <f t="shared" si="72"/>
        <v>0</v>
      </c>
      <c r="V183" s="3606">
        <f t="shared" si="72"/>
        <v>0</v>
      </c>
      <c r="W183" s="3606">
        <f t="shared" si="72"/>
        <v>0</v>
      </c>
      <c r="X183" s="3606">
        <f t="shared" si="72"/>
        <v>0</v>
      </c>
      <c r="Y183" s="3606">
        <f t="shared" si="72"/>
        <v>0</v>
      </c>
      <c r="Z183" s="3606">
        <f t="shared" si="72"/>
        <v>0</v>
      </c>
      <c r="AA183" s="3606">
        <f t="shared" si="72"/>
        <v>0</v>
      </c>
      <c r="AB183" s="3606">
        <f t="shared" si="72"/>
        <v>0</v>
      </c>
      <c r="AC183" s="3606">
        <f t="shared" si="72"/>
        <v>0</v>
      </c>
      <c r="AD183" s="3606">
        <f t="shared" si="72"/>
        <v>0</v>
      </c>
      <c r="AE183" s="3606">
        <f t="shared" si="72"/>
        <v>0</v>
      </c>
      <c r="AF183" s="3606">
        <f t="shared" si="72"/>
        <v>0</v>
      </c>
      <c r="AG183" s="3606">
        <f t="shared" si="72"/>
        <v>0</v>
      </c>
    </row>
    <row r="184" spans="1:33">
      <c r="A184" s="3607" t="s">
        <v>798</v>
      </c>
      <c r="D184" s="3606"/>
      <c r="E184" s="3606"/>
      <c r="F184" s="3606" t="s">
        <v>89</v>
      </c>
      <c r="G184" s="3606"/>
      <c r="H184" s="3606"/>
      <c r="I184" s="3606"/>
      <c r="J184" s="3606"/>
      <c r="K184" s="3606"/>
      <c r="L184" s="3606"/>
      <c r="M184" s="3606"/>
      <c r="N184" s="3606"/>
      <c r="O184" s="3606"/>
      <c r="P184" s="3606"/>
      <c r="Q184" s="3606"/>
      <c r="R184" s="3606"/>
      <c r="S184" s="3606"/>
      <c r="T184" s="3606"/>
      <c r="U184" s="3606"/>
      <c r="V184" s="3606"/>
      <c r="W184" s="3606"/>
      <c r="X184" s="3606"/>
      <c r="Y184" s="3606"/>
      <c r="Z184" s="3606"/>
      <c r="AA184" s="3606"/>
      <c r="AB184" s="3606"/>
      <c r="AC184" s="3606"/>
      <c r="AD184" s="3606"/>
      <c r="AE184" s="3606"/>
      <c r="AF184" s="3606"/>
      <c r="AG184" s="3606"/>
    </row>
    <row r="185" spans="1:33">
      <c r="A185" s="3605" t="s">
        <v>753</v>
      </c>
      <c r="D185" s="641"/>
      <c r="E185" s="641"/>
      <c r="F185" s="641" t="e">
        <f>IF(ABS(F183-F184=0),"OK","ERROR")</f>
        <v>#VALUE!</v>
      </c>
      <c r="G185" s="641"/>
      <c r="H185" s="641"/>
      <c r="I185" s="641" t="str">
        <f>IF(ABS(I183-I184=0),"OK","ERROR")</f>
        <v>OK</v>
      </c>
      <c r="J185" s="641"/>
      <c r="K185" s="641"/>
      <c r="L185" s="641" t="str">
        <f>IF(ABS(L183-L184=0),"OK","ERROR")</f>
        <v>OK</v>
      </c>
      <c r="M185" s="641"/>
      <c r="N185" s="641"/>
      <c r="O185" s="641" t="str">
        <f>IF(ABS(O183-O184=0),"OK","ERROR")</f>
        <v>OK</v>
      </c>
      <c r="P185" s="641"/>
      <c r="Q185" s="641"/>
      <c r="R185" s="641" t="str">
        <f>IF(ABS(R183-R184=0),"OK","ERROR")</f>
        <v>OK</v>
      </c>
      <c r="S185" s="641"/>
      <c r="T185" s="641"/>
      <c r="U185" s="641" t="str">
        <f>IF(ABS(U183-U184=0),"OK","ERROR")</f>
        <v>OK</v>
      </c>
      <c r="V185" s="641"/>
      <c r="W185" s="641"/>
      <c r="X185" s="641" t="str">
        <f>IF(ABS(X183-X184=0),"OK","ERROR")</f>
        <v>OK</v>
      </c>
      <c r="Y185" s="641"/>
      <c r="Z185" s="641"/>
      <c r="AA185" s="641" t="str">
        <f>IF(ABS(AA183-AA184=0),"OK","ERROR")</f>
        <v>OK</v>
      </c>
      <c r="AB185" s="641"/>
      <c r="AC185" s="641"/>
      <c r="AD185" s="641" t="str">
        <f>IF(ABS(AD183-AD184=0),"OK","ERROR")</f>
        <v>OK</v>
      </c>
      <c r="AE185" s="641"/>
      <c r="AF185" s="641"/>
      <c r="AG185" s="641" t="str">
        <f>IF(ABS(AG183-AG184=0),"OK","ERROR")</f>
        <v>OK</v>
      </c>
    </row>
  </sheetData>
  <pageMargins left="0.70866141732283472" right="0.70866141732283472" top="0.74803149606299213" bottom="0.74803149606299213" header="0.31496062992125984" footer="0.31496062992125984"/>
  <pageSetup paperSize="9" scale="10" fitToHeight="3" orientation="portrait" r:id="rId1"/>
</worksheet>
</file>

<file path=xl/worksheets/sheet15.xml><?xml version="1.0" encoding="utf-8"?>
<worksheet xmlns="http://schemas.openxmlformats.org/spreadsheetml/2006/main" xmlns:r="http://schemas.openxmlformats.org/officeDocument/2006/relationships">
  <sheetPr>
    <tabColor theme="5" tint="0.59999389629810485"/>
    <pageSetUpPr fitToPage="1"/>
  </sheetPr>
  <dimension ref="A1:HO186"/>
  <sheetViews>
    <sheetView topLeftCell="A139" zoomScale="80" zoomScaleNormal="80" workbookViewId="0">
      <selection activeCell="A178" sqref="A178:XFD178"/>
    </sheetView>
  </sheetViews>
  <sheetFormatPr defaultRowHeight="14.25"/>
  <cols>
    <col min="1" max="1" width="29.5" style="3635" customWidth="1"/>
    <col min="2" max="2" width="15.75" style="3635" bestFit="1" customWidth="1"/>
    <col min="3" max="3" width="9" style="3635"/>
    <col min="4" max="6" width="13.75" style="3635" customWidth="1"/>
    <col min="7" max="7" width="9" style="3635"/>
    <col min="8" max="8" width="13.5" style="3635" customWidth="1"/>
    <col min="9" max="16384" width="9" style="3635"/>
  </cols>
  <sheetData>
    <row r="1" spans="1:223" ht="24.75">
      <c r="A1" s="109" t="str">
        <f>'[3]1.5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row>
    <row r="2" spans="1:223" ht="24.75">
      <c r="A2" s="108" t="str">
        <f>'[3]1.5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row>
    <row r="3" spans="1:223" ht="25.5" thickBot="1">
      <c r="A3" s="107" t="s">
        <v>250</v>
      </c>
      <c r="B3" s="107"/>
      <c r="C3" s="107"/>
      <c r="D3" s="106"/>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row>
    <row r="4" spans="1:223" ht="24.75" customHeight="1">
      <c r="A4" s="132" t="s">
        <v>3511</v>
      </c>
      <c r="B4" s="654"/>
      <c r="C4" s="654"/>
      <c r="D4" s="95" t="s">
        <v>152</v>
      </c>
      <c r="E4" s="95" t="s">
        <v>199</v>
      </c>
      <c r="F4" s="95" t="s">
        <v>707</v>
      </c>
      <c r="G4" s="95" t="s">
        <v>152</v>
      </c>
      <c r="H4" s="95" t="s">
        <v>199</v>
      </c>
      <c r="I4" s="95" t="s">
        <v>707</v>
      </c>
      <c r="J4" s="95" t="s">
        <v>152</v>
      </c>
      <c r="K4" s="95" t="s">
        <v>199</v>
      </c>
      <c r="L4" s="95" t="s">
        <v>707</v>
      </c>
      <c r="M4" s="95" t="s">
        <v>152</v>
      </c>
      <c r="N4" s="95" t="s">
        <v>199</v>
      </c>
      <c r="O4" s="95" t="s">
        <v>707</v>
      </c>
      <c r="P4" s="95" t="s">
        <v>152</v>
      </c>
      <c r="Q4" s="95" t="s">
        <v>199</v>
      </c>
      <c r="R4" s="95" t="s">
        <v>707</v>
      </c>
      <c r="S4" s="95" t="s">
        <v>152</v>
      </c>
      <c r="T4" s="95" t="s">
        <v>199</v>
      </c>
      <c r="U4" s="95" t="s">
        <v>707</v>
      </c>
      <c r="V4" s="95" t="s">
        <v>152</v>
      </c>
      <c r="W4" s="95" t="s">
        <v>199</v>
      </c>
      <c r="X4" s="95" t="s">
        <v>707</v>
      </c>
      <c r="Y4" s="95" t="s">
        <v>152</v>
      </c>
      <c r="Z4" s="95" t="s">
        <v>199</v>
      </c>
      <c r="AA4" s="95" t="s">
        <v>707</v>
      </c>
      <c r="AB4" s="95" t="s">
        <v>152</v>
      </c>
      <c r="AC4" s="95" t="s">
        <v>199</v>
      </c>
      <c r="AD4" s="95" t="s">
        <v>707</v>
      </c>
      <c r="AE4" s="95" t="s">
        <v>152</v>
      </c>
      <c r="AF4" s="95" t="s">
        <v>199</v>
      </c>
      <c r="AG4" s="95" t="s">
        <v>707</v>
      </c>
      <c r="AH4" s="95" t="s">
        <v>707</v>
      </c>
      <c r="AI4" s="95" t="s">
        <v>152</v>
      </c>
      <c r="AJ4" s="95" t="s">
        <v>199</v>
      </c>
      <c r="AK4" s="95" t="s">
        <v>707</v>
      </c>
    </row>
    <row r="5" spans="1:223" ht="15">
      <c r="A5" s="680" t="s">
        <v>832</v>
      </c>
      <c r="B5" s="679"/>
      <c r="C5" s="679"/>
      <c r="D5" s="95">
        <v>2011</v>
      </c>
      <c r="E5" s="95">
        <v>2011</v>
      </c>
      <c r="F5" s="95">
        <v>2011</v>
      </c>
      <c r="G5" s="95">
        <f t="shared" ref="G5:AK5" si="0">SUM(D5+1)</f>
        <v>2012</v>
      </c>
      <c r="H5" s="95">
        <f t="shared" si="0"/>
        <v>2012</v>
      </c>
      <c r="I5" s="95">
        <f t="shared" si="0"/>
        <v>2012</v>
      </c>
      <c r="J5" s="95">
        <f t="shared" si="0"/>
        <v>2013</v>
      </c>
      <c r="K5" s="95">
        <f t="shared" si="0"/>
        <v>2013</v>
      </c>
      <c r="L5" s="95">
        <f t="shared" si="0"/>
        <v>2013</v>
      </c>
      <c r="M5" s="95">
        <f t="shared" si="0"/>
        <v>2014</v>
      </c>
      <c r="N5" s="95">
        <f t="shared" si="0"/>
        <v>2014</v>
      </c>
      <c r="O5" s="95">
        <f t="shared" si="0"/>
        <v>2014</v>
      </c>
      <c r="P5" s="95">
        <f t="shared" si="0"/>
        <v>2015</v>
      </c>
      <c r="Q5" s="95">
        <f t="shared" si="0"/>
        <v>2015</v>
      </c>
      <c r="R5" s="95">
        <f t="shared" si="0"/>
        <v>2015</v>
      </c>
      <c r="S5" s="95">
        <f t="shared" si="0"/>
        <v>2016</v>
      </c>
      <c r="T5" s="95">
        <f t="shared" si="0"/>
        <v>2016</v>
      </c>
      <c r="U5" s="95">
        <f t="shared" si="0"/>
        <v>2016</v>
      </c>
      <c r="V5" s="95">
        <f t="shared" si="0"/>
        <v>2017</v>
      </c>
      <c r="W5" s="95">
        <f t="shared" si="0"/>
        <v>2017</v>
      </c>
      <c r="X5" s="95">
        <f t="shared" si="0"/>
        <v>2017</v>
      </c>
      <c r="Y5" s="95">
        <f t="shared" si="0"/>
        <v>2018</v>
      </c>
      <c r="Z5" s="95">
        <f t="shared" si="0"/>
        <v>2018</v>
      </c>
      <c r="AA5" s="95">
        <f t="shared" si="0"/>
        <v>2018</v>
      </c>
      <c r="AB5" s="95">
        <f t="shared" si="0"/>
        <v>2019</v>
      </c>
      <c r="AC5" s="95">
        <f t="shared" si="0"/>
        <v>2019</v>
      </c>
      <c r="AD5" s="95">
        <f t="shared" si="0"/>
        <v>2019</v>
      </c>
      <c r="AE5" s="95">
        <f t="shared" si="0"/>
        <v>2020</v>
      </c>
      <c r="AF5" s="95">
        <f t="shared" si="0"/>
        <v>2020</v>
      </c>
      <c r="AG5" s="95">
        <f t="shared" si="0"/>
        <v>2020</v>
      </c>
      <c r="AH5" s="95">
        <f t="shared" si="0"/>
        <v>2021</v>
      </c>
      <c r="AI5" s="95">
        <f t="shared" si="0"/>
        <v>2021</v>
      </c>
      <c r="AJ5" s="95">
        <f t="shared" si="0"/>
        <v>2021</v>
      </c>
      <c r="AK5" s="95">
        <f t="shared" si="0"/>
        <v>2022</v>
      </c>
    </row>
    <row r="6" spans="1:223">
      <c r="A6" s="659" t="s">
        <v>824</v>
      </c>
      <c r="B6" s="1"/>
      <c r="C6" s="1"/>
      <c r="D6" s="665"/>
      <c r="E6" s="3636"/>
      <c r="F6" s="3636"/>
      <c r="G6" s="665"/>
      <c r="H6" s="3636"/>
      <c r="I6" s="3636"/>
      <c r="J6" s="665"/>
      <c r="K6" s="3636"/>
      <c r="L6" s="3636"/>
      <c r="M6" s="665"/>
      <c r="N6" s="3636"/>
      <c r="O6" s="3636"/>
      <c r="P6" s="665"/>
      <c r="Q6" s="3636"/>
      <c r="R6" s="3636"/>
      <c r="S6" s="665"/>
      <c r="T6" s="3636"/>
      <c r="U6" s="3636"/>
      <c r="V6" s="665"/>
      <c r="W6" s="3636"/>
      <c r="X6" s="3636"/>
      <c r="Y6" s="665"/>
      <c r="Z6" s="3636"/>
      <c r="AA6" s="3636"/>
      <c r="AB6" s="665"/>
      <c r="AC6" s="3636"/>
      <c r="AD6" s="3636"/>
      <c r="AE6" s="665"/>
      <c r="AF6" s="3636"/>
      <c r="AG6" s="3636"/>
      <c r="AH6" s="3636"/>
      <c r="AI6" s="665"/>
      <c r="AJ6" s="3636"/>
      <c r="AK6" s="3636"/>
    </row>
    <row r="7" spans="1:223">
      <c r="A7" s="3625" t="s">
        <v>823</v>
      </c>
      <c r="B7" s="3605" t="s">
        <v>802</v>
      </c>
      <c r="C7" s="1"/>
      <c r="D7" s="3639"/>
      <c r="E7" s="3638"/>
      <c r="F7" s="648">
        <f>SUM(D7:E7)</f>
        <v>0</v>
      </c>
      <c r="G7" s="3639"/>
      <c r="H7" s="3638"/>
      <c r="I7" s="648">
        <f>SUM(G7:H7)</f>
        <v>0</v>
      </c>
      <c r="J7" s="3639"/>
      <c r="K7" s="3638"/>
      <c r="L7" s="648">
        <f>SUM(J7:K7)</f>
        <v>0</v>
      </c>
      <c r="M7" s="3639"/>
      <c r="N7" s="3638"/>
      <c r="O7" s="648">
        <f>SUM(M7:N7)</f>
        <v>0</v>
      </c>
      <c r="P7" s="3639"/>
      <c r="Q7" s="3638"/>
      <c r="R7" s="648">
        <f>SUM(P7:Q7)</f>
        <v>0</v>
      </c>
      <c r="S7" s="3639"/>
      <c r="T7" s="3638"/>
      <c r="U7" s="648">
        <f>SUM(S7:T7)</f>
        <v>0</v>
      </c>
      <c r="V7" s="3639"/>
      <c r="W7" s="3638"/>
      <c r="X7" s="648">
        <f>SUM(V7:W7)</f>
        <v>0</v>
      </c>
      <c r="Y7" s="3639"/>
      <c r="Z7" s="3638"/>
      <c r="AA7" s="648">
        <f>SUM(Y7:Z7)</f>
        <v>0</v>
      </c>
      <c r="AB7" s="3639"/>
      <c r="AC7" s="3638"/>
      <c r="AD7" s="648">
        <f>SUM(AB7:AC7)</f>
        <v>0</v>
      </c>
      <c r="AE7" s="3639"/>
      <c r="AF7" s="3638"/>
      <c r="AG7" s="648">
        <f t="shared" ref="AG7:AH11" si="1">SUM(AE7:AF7)</f>
        <v>0</v>
      </c>
      <c r="AH7" s="648">
        <f t="shared" si="1"/>
        <v>0</v>
      </c>
      <c r="AI7" s="3639"/>
      <c r="AJ7" s="3638"/>
      <c r="AK7" s="648">
        <f>SUM(AI7:AJ7)</f>
        <v>0</v>
      </c>
    </row>
    <row r="8" spans="1:223">
      <c r="A8" s="3625" t="s">
        <v>823</v>
      </c>
      <c r="B8" s="3605" t="s">
        <v>743</v>
      </c>
      <c r="C8" s="1"/>
      <c r="D8" s="3639"/>
      <c r="E8" s="3638"/>
      <c r="F8" s="648">
        <f>SUM(D8:E8)</f>
        <v>0</v>
      </c>
      <c r="G8" s="3639"/>
      <c r="H8" s="3638"/>
      <c r="I8" s="648">
        <f>SUM(G8:H8)</f>
        <v>0</v>
      </c>
      <c r="J8" s="3639"/>
      <c r="K8" s="3638"/>
      <c r="L8" s="648">
        <f>SUM(J8:K8)</f>
        <v>0</v>
      </c>
      <c r="M8" s="3639"/>
      <c r="N8" s="3638"/>
      <c r="O8" s="648">
        <f>SUM(M8:N8)</f>
        <v>0</v>
      </c>
      <c r="P8" s="3639"/>
      <c r="Q8" s="3638"/>
      <c r="R8" s="648">
        <f>SUM(P8:Q8)</f>
        <v>0</v>
      </c>
      <c r="S8" s="3639"/>
      <c r="T8" s="3638"/>
      <c r="U8" s="648">
        <f>SUM(S8:T8)</f>
        <v>0</v>
      </c>
      <c r="V8" s="3639"/>
      <c r="W8" s="3638"/>
      <c r="X8" s="648">
        <f>SUM(V8:W8)</f>
        <v>0</v>
      </c>
      <c r="Y8" s="3639"/>
      <c r="Z8" s="3638"/>
      <c r="AA8" s="648">
        <f>SUM(Y8:Z8)</f>
        <v>0</v>
      </c>
      <c r="AB8" s="3639"/>
      <c r="AC8" s="3638"/>
      <c r="AD8" s="648">
        <f>SUM(AB8:AC8)</f>
        <v>0</v>
      </c>
      <c r="AE8" s="3639"/>
      <c r="AF8" s="3638"/>
      <c r="AG8" s="648">
        <f t="shared" si="1"/>
        <v>0</v>
      </c>
      <c r="AH8" s="648">
        <f t="shared" si="1"/>
        <v>0</v>
      </c>
      <c r="AI8" s="3639"/>
      <c r="AJ8" s="3638"/>
      <c r="AK8" s="648">
        <f>SUM(AI8:AJ8)</f>
        <v>0</v>
      </c>
    </row>
    <row r="9" spans="1:223">
      <c r="A9" s="3625" t="s">
        <v>823</v>
      </c>
      <c r="B9" s="3605" t="s">
        <v>737</v>
      </c>
      <c r="C9" s="1"/>
      <c r="D9" s="3639"/>
      <c r="E9" s="3638"/>
      <c r="F9" s="648">
        <f>SUM(D9:E9)</f>
        <v>0</v>
      </c>
      <c r="G9" s="3639"/>
      <c r="H9" s="3638"/>
      <c r="I9" s="648">
        <f>SUM(G9:H9)</f>
        <v>0</v>
      </c>
      <c r="J9" s="3639"/>
      <c r="K9" s="3638"/>
      <c r="L9" s="648">
        <f>SUM(J9:K9)</f>
        <v>0</v>
      </c>
      <c r="M9" s="3639"/>
      <c r="N9" s="3638"/>
      <c r="O9" s="648">
        <f>SUM(M9:N9)</f>
        <v>0</v>
      </c>
      <c r="P9" s="3639"/>
      <c r="Q9" s="3638"/>
      <c r="R9" s="648">
        <f>SUM(P9:Q9)</f>
        <v>0</v>
      </c>
      <c r="S9" s="3639"/>
      <c r="T9" s="3638"/>
      <c r="U9" s="648">
        <f>SUM(S9:T9)</f>
        <v>0</v>
      </c>
      <c r="V9" s="3639"/>
      <c r="W9" s="3638"/>
      <c r="X9" s="648">
        <f>SUM(V9:W9)</f>
        <v>0</v>
      </c>
      <c r="Y9" s="3639"/>
      <c r="Z9" s="3638"/>
      <c r="AA9" s="648">
        <f>SUM(Y9:Z9)</f>
        <v>0</v>
      </c>
      <c r="AB9" s="3639"/>
      <c r="AC9" s="3638"/>
      <c r="AD9" s="648">
        <f>SUM(AB9:AC9)</f>
        <v>0</v>
      </c>
      <c r="AE9" s="3639"/>
      <c r="AF9" s="3638"/>
      <c r="AG9" s="648">
        <f t="shared" si="1"/>
        <v>0</v>
      </c>
      <c r="AH9" s="648">
        <f t="shared" si="1"/>
        <v>0</v>
      </c>
      <c r="AI9" s="3639"/>
      <c r="AJ9" s="3638"/>
      <c r="AK9" s="648">
        <f>SUM(AI9:AJ9)</f>
        <v>0</v>
      </c>
    </row>
    <row r="10" spans="1:223">
      <c r="A10" s="3625" t="s">
        <v>823</v>
      </c>
      <c r="B10" s="3605" t="s">
        <v>6</v>
      </c>
      <c r="C10" s="1"/>
      <c r="D10" s="3639"/>
      <c r="E10" s="3638"/>
      <c r="F10" s="648">
        <f>SUM(D10:E10)</f>
        <v>0</v>
      </c>
      <c r="G10" s="3639"/>
      <c r="H10" s="3638"/>
      <c r="I10" s="648">
        <f>SUM(G10:H10)</f>
        <v>0</v>
      </c>
      <c r="J10" s="3639"/>
      <c r="K10" s="3638"/>
      <c r="L10" s="648">
        <f>SUM(J10:K10)</f>
        <v>0</v>
      </c>
      <c r="M10" s="3639"/>
      <c r="N10" s="3638"/>
      <c r="O10" s="648">
        <f>SUM(M10:N10)</f>
        <v>0</v>
      </c>
      <c r="P10" s="3639"/>
      <c r="Q10" s="3638"/>
      <c r="R10" s="648">
        <f>SUM(P10:Q10)</f>
        <v>0</v>
      </c>
      <c r="S10" s="3639"/>
      <c r="T10" s="3638"/>
      <c r="U10" s="648">
        <f>SUM(S10:T10)</f>
        <v>0</v>
      </c>
      <c r="V10" s="3639"/>
      <c r="W10" s="3638"/>
      <c r="X10" s="648">
        <f>SUM(V10:W10)</f>
        <v>0</v>
      </c>
      <c r="Y10" s="3639"/>
      <c r="Z10" s="3638"/>
      <c r="AA10" s="648">
        <f>SUM(Y10:Z10)</f>
        <v>0</v>
      </c>
      <c r="AB10" s="3639"/>
      <c r="AC10" s="3638"/>
      <c r="AD10" s="648">
        <f>SUM(AB10:AC10)</f>
        <v>0</v>
      </c>
      <c r="AE10" s="3639"/>
      <c r="AF10" s="3638"/>
      <c r="AG10" s="648">
        <f t="shared" si="1"/>
        <v>0</v>
      </c>
      <c r="AH10" s="648">
        <f t="shared" si="1"/>
        <v>0</v>
      </c>
      <c r="AI10" s="3639"/>
      <c r="AJ10" s="3638"/>
      <c r="AK10" s="648">
        <f>SUM(AI10:AJ10)</f>
        <v>0</v>
      </c>
    </row>
    <row r="11" spans="1:223">
      <c r="A11" s="3625" t="s">
        <v>823</v>
      </c>
      <c r="B11" s="3605" t="s">
        <v>799</v>
      </c>
      <c r="C11" s="1"/>
      <c r="D11" s="3639"/>
      <c r="E11" s="3638"/>
      <c r="F11" s="648">
        <f>SUM(D11:E11)</f>
        <v>0</v>
      </c>
      <c r="G11" s="3639"/>
      <c r="H11" s="3638"/>
      <c r="I11" s="648">
        <f>SUM(G11:H11)</f>
        <v>0</v>
      </c>
      <c r="J11" s="3639"/>
      <c r="K11" s="3638"/>
      <c r="L11" s="648">
        <f>SUM(J11:K11)</f>
        <v>0</v>
      </c>
      <c r="M11" s="3639"/>
      <c r="N11" s="3638"/>
      <c r="O11" s="648">
        <f>SUM(M11:N11)</f>
        <v>0</v>
      </c>
      <c r="P11" s="3639"/>
      <c r="Q11" s="3638"/>
      <c r="R11" s="648">
        <f>SUM(P11:Q11)</f>
        <v>0</v>
      </c>
      <c r="S11" s="3639"/>
      <c r="T11" s="3638"/>
      <c r="U11" s="648">
        <f>SUM(S11:T11)</f>
        <v>0</v>
      </c>
      <c r="V11" s="3639"/>
      <c r="W11" s="3638"/>
      <c r="X11" s="648">
        <f>SUM(V11:W11)</f>
        <v>0</v>
      </c>
      <c r="Y11" s="3639"/>
      <c r="Z11" s="3638"/>
      <c r="AA11" s="648">
        <f>SUM(Y11:Z11)</f>
        <v>0</v>
      </c>
      <c r="AB11" s="3639"/>
      <c r="AC11" s="3638"/>
      <c r="AD11" s="648">
        <f>SUM(AB11:AC11)</f>
        <v>0</v>
      </c>
      <c r="AE11" s="3639"/>
      <c r="AF11" s="3638"/>
      <c r="AG11" s="648">
        <f t="shared" si="1"/>
        <v>0</v>
      </c>
      <c r="AH11" s="648">
        <f t="shared" si="1"/>
        <v>0</v>
      </c>
      <c r="AI11" s="3639"/>
      <c r="AJ11" s="3638"/>
      <c r="AK11" s="648">
        <f>SUM(AI11:AJ11)</f>
        <v>0</v>
      </c>
    </row>
    <row r="12" spans="1:223">
      <c r="A12" s="3625" t="s">
        <v>823</v>
      </c>
      <c r="B12" s="3605" t="s">
        <v>8</v>
      </c>
      <c r="C12" s="1"/>
      <c r="D12" s="648">
        <f t="shared" ref="D12:AK12" si="2">SUM(D7:D11)</f>
        <v>0</v>
      </c>
      <c r="E12" s="648">
        <f t="shared" si="2"/>
        <v>0</v>
      </c>
      <c r="F12" s="648">
        <f t="shared" si="2"/>
        <v>0</v>
      </c>
      <c r="G12" s="648">
        <f t="shared" si="2"/>
        <v>0</v>
      </c>
      <c r="H12" s="648">
        <f t="shared" si="2"/>
        <v>0</v>
      </c>
      <c r="I12" s="648">
        <f t="shared" si="2"/>
        <v>0</v>
      </c>
      <c r="J12" s="648">
        <f t="shared" si="2"/>
        <v>0</v>
      </c>
      <c r="K12" s="648">
        <f t="shared" si="2"/>
        <v>0</v>
      </c>
      <c r="L12" s="648">
        <f t="shared" si="2"/>
        <v>0</v>
      </c>
      <c r="M12" s="648">
        <f t="shared" si="2"/>
        <v>0</v>
      </c>
      <c r="N12" s="648">
        <f t="shared" si="2"/>
        <v>0</v>
      </c>
      <c r="O12" s="648">
        <f t="shared" si="2"/>
        <v>0</v>
      </c>
      <c r="P12" s="648">
        <f t="shared" si="2"/>
        <v>0</v>
      </c>
      <c r="Q12" s="648">
        <f t="shared" si="2"/>
        <v>0</v>
      </c>
      <c r="R12" s="648">
        <f t="shared" si="2"/>
        <v>0</v>
      </c>
      <c r="S12" s="648">
        <f t="shared" si="2"/>
        <v>0</v>
      </c>
      <c r="T12" s="648">
        <f t="shared" si="2"/>
        <v>0</v>
      </c>
      <c r="U12" s="648">
        <f t="shared" si="2"/>
        <v>0</v>
      </c>
      <c r="V12" s="648">
        <f t="shared" si="2"/>
        <v>0</v>
      </c>
      <c r="W12" s="648">
        <f t="shared" si="2"/>
        <v>0</v>
      </c>
      <c r="X12" s="648">
        <f t="shared" si="2"/>
        <v>0</v>
      </c>
      <c r="Y12" s="648">
        <f t="shared" si="2"/>
        <v>0</v>
      </c>
      <c r="Z12" s="648">
        <f t="shared" si="2"/>
        <v>0</v>
      </c>
      <c r="AA12" s="648">
        <f t="shared" si="2"/>
        <v>0</v>
      </c>
      <c r="AB12" s="648">
        <f t="shared" si="2"/>
        <v>0</v>
      </c>
      <c r="AC12" s="648">
        <f t="shared" si="2"/>
        <v>0</v>
      </c>
      <c r="AD12" s="648">
        <f t="shared" si="2"/>
        <v>0</v>
      </c>
      <c r="AE12" s="648">
        <f t="shared" si="2"/>
        <v>0</v>
      </c>
      <c r="AF12" s="648">
        <f t="shared" si="2"/>
        <v>0</v>
      </c>
      <c r="AG12" s="648">
        <f t="shared" si="2"/>
        <v>0</v>
      </c>
      <c r="AH12" s="648">
        <f t="shared" si="2"/>
        <v>0</v>
      </c>
      <c r="AI12" s="648">
        <f t="shared" si="2"/>
        <v>0</v>
      </c>
      <c r="AJ12" s="648">
        <f t="shared" si="2"/>
        <v>0</v>
      </c>
      <c r="AK12" s="648">
        <f t="shared" si="2"/>
        <v>0</v>
      </c>
    </row>
    <row r="13" spans="1:223">
      <c r="A13" s="19"/>
      <c r="B13" s="19"/>
      <c r="C13" s="1"/>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row>
    <row r="14" spans="1:223">
      <c r="A14" s="19"/>
      <c r="B14" s="19"/>
      <c r="C14" s="1"/>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row>
    <row r="15" spans="1:223">
      <c r="A15" s="34" t="s">
        <v>822</v>
      </c>
      <c r="B15" s="34" t="s">
        <v>802</v>
      </c>
      <c r="C15" s="1"/>
      <c r="D15" s="3639"/>
      <c r="E15" s="3638"/>
      <c r="F15" s="648">
        <f>SUM(D15:E15)</f>
        <v>0</v>
      </c>
      <c r="G15" s="3639"/>
      <c r="H15" s="3638"/>
      <c r="I15" s="648">
        <f>SUM(G15:H15)</f>
        <v>0</v>
      </c>
      <c r="J15" s="3639"/>
      <c r="K15" s="3638"/>
      <c r="L15" s="648">
        <f>SUM(J15:K15)</f>
        <v>0</v>
      </c>
      <c r="M15" s="3639"/>
      <c r="N15" s="3638"/>
      <c r="O15" s="648">
        <f>SUM(M15:N15)</f>
        <v>0</v>
      </c>
      <c r="P15" s="3639"/>
      <c r="Q15" s="3638"/>
      <c r="R15" s="648">
        <f>SUM(P15:Q15)</f>
        <v>0</v>
      </c>
      <c r="S15" s="3639"/>
      <c r="T15" s="3638"/>
      <c r="U15" s="648">
        <f>SUM(S15:T15)</f>
        <v>0</v>
      </c>
      <c r="V15" s="3639"/>
      <c r="W15" s="3638"/>
      <c r="X15" s="648">
        <f>SUM(V15:W15)</f>
        <v>0</v>
      </c>
      <c r="Y15" s="3639"/>
      <c r="Z15" s="3638"/>
      <c r="AA15" s="648">
        <f>SUM(Y15:Z15)</f>
        <v>0</v>
      </c>
      <c r="AB15" s="3639"/>
      <c r="AC15" s="3638"/>
      <c r="AD15" s="648">
        <f>SUM(AB15:AC15)</f>
        <v>0</v>
      </c>
      <c r="AE15" s="3639"/>
      <c r="AF15" s="3638"/>
      <c r="AG15" s="648">
        <f t="shared" ref="AG15:AH19" si="3">SUM(AE15:AF15)</f>
        <v>0</v>
      </c>
      <c r="AH15" s="648">
        <f t="shared" si="3"/>
        <v>0</v>
      </c>
      <c r="AI15" s="3639"/>
      <c r="AJ15" s="3638"/>
      <c r="AK15" s="648">
        <f>SUM(AI15:AJ15)</f>
        <v>0</v>
      </c>
    </row>
    <row r="16" spans="1:223">
      <c r="A16" s="34" t="s">
        <v>822</v>
      </c>
      <c r="B16" s="34" t="s">
        <v>801</v>
      </c>
      <c r="C16" s="1"/>
      <c r="D16" s="3639"/>
      <c r="E16" s="3638"/>
      <c r="F16" s="648">
        <f>SUM(D16:E16)</f>
        <v>0</v>
      </c>
      <c r="G16" s="3639"/>
      <c r="H16" s="3638"/>
      <c r="I16" s="648">
        <f>SUM(G16:H16)</f>
        <v>0</v>
      </c>
      <c r="J16" s="3639"/>
      <c r="K16" s="3638"/>
      <c r="L16" s="648">
        <f>SUM(J16:K16)</f>
        <v>0</v>
      </c>
      <c r="M16" s="3639"/>
      <c r="N16" s="3638"/>
      <c r="O16" s="648">
        <f>SUM(M16:N16)</f>
        <v>0</v>
      </c>
      <c r="P16" s="3639"/>
      <c r="Q16" s="3638"/>
      <c r="R16" s="648">
        <f>SUM(P16:Q16)</f>
        <v>0</v>
      </c>
      <c r="S16" s="3639"/>
      <c r="T16" s="3638"/>
      <c r="U16" s="648">
        <f>SUM(S16:T16)</f>
        <v>0</v>
      </c>
      <c r="V16" s="3639"/>
      <c r="W16" s="3638"/>
      <c r="X16" s="648">
        <f>SUM(V16:W16)</f>
        <v>0</v>
      </c>
      <c r="Y16" s="3639"/>
      <c r="Z16" s="3638"/>
      <c r="AA16" s="648">
        <f>SUM(Y16:Z16)</f>
        <v>0</v>
      </c>
      <c r="AB16" s="3639"/>
      <c r="AC16" s="3638"/>
      <c r="AD16" s="648">
        <f>SUM(AB16:AC16)</f>
        <v>0</v>
      </c>
      <c r="AE16" s="3639"/>
      <c r="AF16" s="3638"/>
      <c r="AG16" s="648">
        <f t="shared" si="3"/>
        <v>0</v>
      </c>
      <c r="AH16" s="648">
        <f t="shared" si="3"/>
        <v>0</v>
      </c>
      <c r="AI16" s="3639"/>
      <c r="AJ16" s="3638"/>
      <c r="AK16" s="648">
        <f>SUM(AI16:AJ16)</f>
        <v>0</v>
      </c>
    </row>
    <row r="17" spans="1:37">
      <c r="A17" s="34" t="s">
        <v>822</v>
      </c>
      <c r="B17" s="34" t="s">
        <v>737</v>
      </c>
      <c r="C17" s="1"/>
      <c r="D17" s="3639"/>
      <c r="E17" s="3638"/>
      <c r="F17" s="648">
        <f>SUM(D17:E17)</f>
        <v>0</v>
      </c>
      <c r="G17" s="3639"/>
      <c r="H17" s="3638"/>
      <c r="I17" s="648">
        <f>SUM(G17:H17)</f>
        <v>0</v>
      </c>
      <c r="J17" s="3639"/>
      <c r="K17" s="3638"/>
      <c r="L17" s="648">
        <f>SUM(J17:K17)</f>
        <v>0</v>
      </c>
      <c r="M17" s="3639"/>
      <c r="N17" s="3638"/>
      <c r="O17" s="648">
        <f>SUM(M17:N17)</f>
        <v>0</v>
      </c>
      <c r="P17" s="3639"/>
      <c r="Q17" s="3638"/>
      <c r="R17" s="648">
        <f>SUM(P17:Q17)</f>
        <v>0</v>
      </c>
      <c r="S17" s="3639"/>
      <c r="T17" s="3638"/>
      <c r="U17" s="648">
        <f>SUM(S17:T17)</f>
        <v>0</v>
      </c>
      <c r="V17" s="3639"/>
      <c r="W17" s="3638"/>
      <c r="X17" s="648">
        <f>SUM(V17:W17)</f>
        <v>0</v>
      </c>
      <c r="Y17" s="3639"/>
      <c r="Z17" s="3638"/>
      <c r="AA17" s="648">
        <f>SUM(Y17:Z17)</f>
        <v>0</v>
      </c>
      <c r="AB17" s="3639"/>
      <c r="AC17" s="3638"/>
      <c r="AD17" s="648">
        <f>SUM(AB17:AC17)</f>
        <v>0</v>
      </c>
      <c r="AE17" s="3639"/>
      <c r="AF17" s="3638"/>
      <c r="AG17" s="648">
        <f t="shared" si="3"/>
        <v>0</v>
      </c>
      <c r="AH17" s="648">
        <f t="shared" si="3"/>
        <v>0</v>
      </c>
      <c r="AI17" s="3639"/>
      <c r="AJ17" s="3638"/>
      <c r="AK17" s="648">
        <f>SUM(AI17:AJ17)</f>
        <v>0</v>
      </c>
    </row>
    <row r="18" spans="1:37">
      <c r="A18" s="34" t="s">
        <v>822</v>
      </c>
      <c r="B18" s="34" t="s">
        <v>6</v>
      </c>
      <c r="C18" s="1"/>
      <c r="D18" s="3639"/>
      <c r="E18" s="3638"/>
      <c r="F18" s="648">
        <f>SUM(D18:E18)</f>
        <v>0</v>
      </c>
      <c r="G18" s="3639"/>
      <c r="H18" s="3638"/>
      <c r="I18" s="648">
        <f>SUM(G18:H18)</f>
        <v>0</v>
      </c>
      <c r="J18" s="3639"/>
      <c r="K18" s="3638"/>
      <c r="L18" s="648">
        <f>SUM(J18:K18)</f>
        <v>0</v>
      </c>
      <c r="M18" s="3639"/>
      <c r="N18" s="3638"/>
      <c r="O18" s="648">
        <f>SUM(M18:N18)</f>
        <v>0</v>
      </c>
      <c r="P18" s="3639"/>
      <c r="Q18" s="3638"/>
      <c r="R18" s="648">
        <f>SUM(P18:Q18)</f>
        <v>0</v>
      </c>
      <c r="S18" s="3639"/>
      <c r="T18" s="3638"/>
      <c r="U18" s="648">
        <f>SUM(S18:T18)</f>
        <v>0</v>
      </c>
      <c r="V18" s="3639"/>
      <c r="W18" s="3638"/>
      <c r="X18" s="648">
        <f>SUM(V18:W18)</f>
        <v>0</v>
      </c>
      <c r="Y18" s="3639"/>
      <c r="Z18" s="3638"/>
      <c r="AA18" s="648">
        <f>SUM(Y18:Z18)</f>
        <v>0</v>
      </c>
      <c r="AB18" s="3639"/>
      <c r="AC18" s="3638"/>
      <c r="AD18" s="648">
        <f>SUM(AB18:AC18)</f>
        <v>0</v>
      </c>
      <c r="AE18" s="3639"/>
      <c r="AF18" s="3638"/>
      <c r="AG18" s="648">
        <f t="shared" si="3"/>
        <v>0</v>
      </c>
      <c r="AH18" s="648">
        <f t="shared" si="3"/>
        <v>0</v>
      </c>
      <c r="AI18" s="3639"/>
      <c r="AJ18" s="3638"/>
      <c r="AK18" s="648">
        <f>SUM(AI18:AJ18)</f>
        <v>0</v>
      </c>
    </row>
    <row r="19" spans="1:37">
      <c r="A19" s="34" t="s">
        <v>822</v>
      </c>
      <c r="B19" s="34" t="s">
        <v>799</v>
      </c>
      <c r="C19" s="1"/>
      <c r="D19" s="3639"/>
      <c r="E19" s="3638"/>
      <c r="F19" s="648">
        <f>SUM(D19:E19)</f>
        <v>0</v>
      </c>
      <c r="G19" s="3639"/>
      <c r="H19" s="3638"/>
      <c r="I19" s="648">
        <f>SUM(G19:H19)</f>
        <v>0</v>
      </c>
      <c r="J19" s="3639"/>
      <c r="K19" s="3638"/>
      <c r="L19" s="648">
        <f>SUM(J19:K19)</f>
        <v>0</v>
      </c>
      <c r="M19" s="3639"/>
      <c r="N19" s="3638"/>
      <c r="O19" s="648">
        <f>SUM(M19:N19)</f>
        <v>0</v>
      </c>
      <c r="P19" s="3639"/>
      <c r="Q19" s="3638"/>
      <c r="R19" s="648">
        <f>SUM(P19:Q19)</f>
        <v>0</v>
      </c>
      <c r="S19" s="3639"/>
      <c r="T19" s="3638"/>
      <c r="U19" s="648">
        <f>SUM(S19:T19)</f>
        <v>0</v>
      </c>
      <c r="V19" s="3639"/>
      <c r="W19" s="3638"/>
      <c r="X19" s="648">
        <f>SUM(V19:W19)</f>
        <v>0</v>
      </c>
      <c r="Y19" s="3639"/>
      <c r="Z19" s="3638"/>
      <c r="AA19" s="648">
        <f>SUM(Y19:Z19)</f>
        <v>0</v>
      </c>
      <c r="AB19" s="3639"/>
      <c r="AC19" s="3638"/>
      <c r="AD19" s="648">
        <f>SUM(AB19:AC19)</f>
        <v>0</v>
      </c>
      <c r="AE19" s="3639"/>
      <c r="AF19" s="3638"/>
      <c r="AG19" s="648">
        <f t="shared" si="3"/>
        <v>0</v>
      </c>
      <c r="AH19" s="648">
        <f t="shared" si="3"/>
        <v>0</v>
      </c>
      <c r="AI19" s="3639"/>
      <c r="AJ19" s="3638"/>
      <c r="AK19" s="648">
        <f>SUM(AI19:AJ19)</f>
        <v>0</v>
      </c>
    </row>
    <row r="20" spans="1:37">
      <c r="A20" s="34" t="s">
        <v>822</v>
      </c>
      <c r="B20" s="34" t="s">
        <v>8</v>
      </c>
      <c r="C20" s="1"/>
      <c r="D20" s="648">
        <f t="shared" ref="D20:AK20" si="4">SUM(D15:D19)</f>
        <v>0</v>
      </c>
      <c r="E20" s="648">
        <f t="shared" si="4"/>
        <v>0</v>
      </c>
      <c r="F20" s="648">
        <f t="shared" si="4"/>
        <v>0</v>
      </c>
      <c r="G20" s="648">
        <f t="shared" si="4"/>
        <v>0</v>
      </c>
      <c r="H20" s="648">
        <f t="shared" si="4"/>
        <v>0</v>
      </c>
      <c r="I20" s="648">
        <f t="shared" si="4"/>
        <v>0</v>
      </c>
      <c r="J20" s="648">
        <f t="shared" si="4"/>
        <v>0</v>
      </c>
      <c r="K20" s="648">
        <f t="shared" si="4"/>
        <v>0</v>
      </c>
      <c r="L20" s="648">
        <f t="shared" si="4"/>
        <v>0</v>
      </c>
      <c r="M20" s="648">
        <f t="shared" si="4"/>
        <v>0</v>
      </c>
      <c r="N20" s="648">
        <f t="shared" si="4"/>
        <v>0</v>
      </c>
      <c r="O20" s="648">
        <f t="shared" si="4"/>
        <v>0</v>
      </c>
      <c r="P20" s="648">
        <f t="shared" si="4"/>
        <v>0</v>
      </c>
      <c r="Q20" s="648">
        <f t="shared" si="4"/>
        <v>0</v>
      </c>
      <c r="R20" s="648">
        <f t="shared" si="4"/>
        <v>0</v>
      </c>
      <c r="S20" s="648">
        <f t="shared" si="4"/>
        <v>0</v>
      </c>
      <c r="T20" s="648">
        <f t="shared" si="4"/>
        <v>0</v>
      </c>
      <c r="U20" s="648">
        <f t="shared" si="4"/>
        <v>0</v>
      </c>
      <c r="V20" s="648">
        <f t="shared" si="4"/>
        <v>0</v>
      </c>
      <c r="W20" s="648">
        <f t="shared" si="4"/>
        <v>0</v>
      </c>
      <c r="X20" s="648">
        <f t="shared" si="4"/>
        <v>0</v>
      </c>
      <c r="Y20" s="648">
        <f t="shared" si="4"/>
        <v>0</v>
      </c>
      <c r="Z20" s="648">
        <f t="shared" si="4"/>
        <v>0</v>
      </c>
      <c r="AA20" s="648">
        <f t="shared" si="4"/>
        <v>0</v>
      </c>
      <c r="AB20" s="648">
        <f t="shared" si="4"/>
        <v>0</v>
      </c>
      <c r="AC20" s="648">
        <f t="shared" si="4"/>
        <v>0</v>
      </c>
      <c r="AD20" s="648">
        <f t="shared" si="4"/>
        <v>0</v>
      </c>
      <c r="AE20" s="648">
        <f t="shared" si="4"/>
        <v>0</v>
      </c>
      <c r="AF20" s="648">
        <f t="shared" si="4"/>
        <v>0</v>
      </c>
      <c r="AG20" s="648">
        <f t="shared" si="4"/>
        <v>0</v>
      </c>
      <c r="AH20" s="648">
        <f t="shared" si="4"/>
        <v>0</v>
      </c>
      <c r="AI20" s="648">
        <f t="shared" si="4"/>
        <v>0</v>
      </c>
      <c r="AJ20" s="648">
        <f t="shared" si="4"/>
        <v>0</v>
      </c>
      <c r="AK20" s="648">
        <f t="shared" si="4"/>
        <v>0</v>
      </c>
    </row>
    <row r="21" spans="1:37">
      <c r="A21" s="1"/>
      <c r="B21" s="1"/>
      <c r="C21" s="1"/>
      <c r="D21" s="665"/>
      <c r="E21" s="3636"/>
      <c r="F21" s="3636"/>
      <c r="G21" s="665"/>
      <c r="H21" s="3636"/>
      <c r="I21" s="3636"/>
      <c r="J21" s="665"/>
      <c r="K21" s="3636"/>
      <c r="L21" s="3636"/>
      <c r="M21" s="665"/>
      <c r="N21" s="3636"/>
      <c r="O21" s="3636"/>
      <c r="P21" s="665"/>
      <c r="Q21" s="3636"/>
      <c r="R21" s="3636"/>
      <c r="S21" s="665"/>
      <c r="T21" s="3636"/>
      <c r="U21" s="3636"/>
      <c r="V21" s="665"/>
      <c r="W21" s="3636"/>
      <c r="X21" s="3636"/>
      <c r="Y21" s="665"/>
      <c r="Z21" s="3636"/>
      <c r="AA21" s="3636"/>
      <c r="AB21" s="665"/>
      <c r="AC21" s="3636"/>
      <c r="AD21" s="3636"/>
      <c r="AE21" s="665"/>
      <c r="AF21" s="3636"/>
      <c r="AG21" s="3636"/>
      <c r="AH21" s="3636"/>
      <c r="AI21" s="665"/>
      <c r="AJ21" s="3636"/>
      <c r="AK21" s="3636"/>
    </row>
    <row r="22" spans="1:37">
      <c r="A22" s="655"/>
      <c r="B22" s="655"/>
      <c r="C22" s="1"/>
      <c r="D22" s="665"/>
      <c r="E22" s="3636"/>
      <c r="F22" s="3636"/>
      <c r="G22" s="665"/>
      <c r="H22" s="3636"/>
      <c r="I22" s="3636"/>
      <c r="J22" s="665"/>
      <c r="K22" s="3636"/>
      <c r="L22" s="3636"/>
      <c r="M22" s="665"/>
      <c r="N22" s="3636"/>
      <c r="O22" s="3636"/>
      <c r="P22" s="665"/>
      <c r="Q22" s="3636"/>
      <c r="R22" s="3636"/>
      <c r="S22" s="665"/>
      <c r="T22" s="3636"/>
      <c r="U22" s="3636"/>
      <c r="V22" s="665"/>
      <c r="W22" s="3636"/>
      <c r="X22" s="3636"/>
      <c r="Y22" s="665"/>
      <c r="Z22" s="3636"/>
      <c r="AA22" s="3636"/>
      <c r="AB22" s="665"/>
      <c r="AC22" s="3636"/>
      <c r="AD22" s="3636"/>
      <c r="AE22" s="665"/>
      <c r="AF22" s="3636"/>
      <c r="AG22" s="3636"/>
      <c r="AH22" s="3636"/>
      <c r="AI22" s="665"/>
      <c r="AJ22" s="3636"/>
      <c r="AK22" s="3636"/>
    </row>
    <row r="23" spans="1:37">
      <c r="A23" s="678" t="s">
        <v>820</v>
      </c>
      <c r="B23" s="655"/>
      <c r="C23" s="1"/>
      <c r="D23" s="665"/>
      <c r="E23" s="3636"/>
      <c r="F23" s="3636"/>
      <c r="G23" s="665"/>
      <c r="H23" s="3636"/>
      <c r="I23" s="3636"/>
      <c r="J23" s="665"/>
      <c r="K23" s="3636"/>
      <c r="L23" s="3636"/>
      <c r="M23" s="665"/>
      <c r="N23" s="3636"/>
      <c r="O23" s="3636"/>
      <c r="P23" s="665"/>
      <c r="Q23" s="3636"/>
      <c r="R23" s="3636"/>
      <c r="S23" s="665"/>
      <c r="T23" s="3636"/>
      <c r="U23" s="3636"/>
      <c r="V23" s="665"/>
      <c r="W23" s="3636"/>
      <c r="X23" s="3636"/>
      <c r="Y23" s="665"/>
      <c r="Z23" s="3636"/>
      <c r="AA23" s="3636"/>
      <c r="AB23" s="665"/>
      <c r="AC23" s="3636"/>
      <c r="AD23" s="3636"/>
      <c r="AE23" s="665"/>
      <c r="AF23" s="3636"/>
      <c r="AG23" s="3636"/>
      <c r="AH23" s="3636"/>
      <c r="AI23" s="665"/>
      <c r="AJ23" s="3636"/>
      <c r="AK23" s="3636"/>
    </row>
    <row r="24" spans="1:37">
      <c r="A24" s="658"/>
      <c r="B24" s="1"/>
      <c r="C24" s="1"/>
      <c r="D24" s="665"/>
      <c r="E24" s="3636"/>
      <c r="F24" s="3636"/>
      <c r="G24" s="665"/>
      <c r="H24" s="3636"/>
      <c r="I24" s="3636"/>
      <c r="J24" s="665"/>
      <c r="K24" s="3636"/>
      <c r="L24" s="3636"/>
      <c r="M24" s="665"/>
      <c r="N24" s="3636"/>
      <c r="O24" s="3636"/>
      <c r="P24" s="665"/>
      <c r="Q24" s="3636"/>
      <c r="R24" s="3636"/>
      <c r="S24" s="665"/>
      <c r="T24" s="3636"/>
      <c r="U24" s="3636"/>
      <c r="V24" s="665"/>
      <c r="W24" s="3636"/>
      <c r="X24" s="3636"/>
      <c r="Y24" s="665"/>
      <c r="Z24" s="3636"/>
      <c r="AA24" s="3636"/>
      <c r="AB24" s="665"/>
      <c r="AC24" s="3636"/>
      <c r="AD24" s="3636"/>
      <c r="AE24" s="665"/>
      <c r="AF24" s="3636"/>
      <c r="AG24" s="3636"/>
      <c r="AH24" s="3636"/>
      <c r="AI24" s="665"/>
      <c r="AJ24" s="3636"/>
      <c r="AK24" s="3636"/>
    </row>
    <row r="25" spans="1:37">
      <c r="A25" s="646" t="s">
        <v>818</v>
      </c>
      <c r="B25" s="3605" t="s">
        <v>802</v>
      </c>
      <c r="C25" s="1"/>
      <c r="D25" s="3639"/>
      <c r="E25" s="3638"/>
      <c r="F25" s="648">
        <f t="shared" ref="F25:F30" si="5">SUM(D25:E25)</f>
        <v>0</v>
      </c>
      <c r="G25" s="3639"/>
      <c r="H25" s="3638"/>
      <c r="I25" s="648">
        <f t="shared" ref="I25:I30" si="6">SUM(G25:H25)</f>
        <v>0</v>
      </c>
      <c r="J25" s="3639"/>
      <c r="K25" s="3638"/>
      <c r="L25" s="648">
        <f t="shared" ref="L25:L30" si="7">SUM(J25:K25)</f>
        <v>0</v>
      </c>
      <c r="M25" s="3639"/>
      <c r="N25" s="3638"/>
      <c r="O25" s="648">
        <f t="shared" ref="O25:O30" si="8">SUM(M25:N25)</f>
        <v>0</v>
      </c>
      <c r="P25" s="3639"/>
      <c r="Q25" s="3638"/>
      <c r="R25" s="648">
        <f t="shared" ref="R25:R30" si="9">SUM(P25:Q25)</f>
        <v>0</v>
      </c>
      <c r="S25" s="3639"/>
      <c r="T25" s="3638"/>
      <c r="U25" s="648">
        <f t="shared" ref="U25:U30" si="10">SUM(S25:T25)</f>
        <v>0</v>
      </c>
      <c r="V25" s="3639"/>
      <c r="W25" s="3638"/>
      <c r="X25" s="648">
        <f t="shared" ref="X25:X30" si="11">SUM(V25:W25)</f>
        <v>0</v>
      </c>
      <c r="Y25" s="3639"/>
      <c r="Z25" s="3638"/>
      <c r="AA25" s="648">
        <f t="shared" ref="AA25:AA30" si="12">SUM(Y25:Z25)</f>
        <v>0</v>
      </c>
      <c r="AB25" s="3639"/>
      <c r="AC25" s="3638"/>
      <c r="AD25" s="648">
        <f t="shared" ref="AD25:AD30" si="13">SUM(AB25:AC25)</f>
        <v>0</v>
      </c>
      <c r="AE25" s="3639"/>
      <c r="AF25" s="3638"/>
      <c r="AG25" s="648">
        <f t="shared" ref="AG25:AH30" si="14">SUM(AE25:AF25)</f>
        <v>0</v>
      </c>
      <c r="AH25" s="648">
        <f t="shared" si="14"/>
        <v>0</v>
      </c>
      <c r="AI25" s="3639"/>
      <c r="AJ25" s="3638"/>
      <c r="AK25" s="648">
        <f t="shared" ref="AK25:AK30" si="15">SUM(AI25:AJ25)</f>
        <v>0</v>
      </c>
    </row>
    <row r="26" spans="1:37">
      <c r="A26" s="646" t="s">
        <v>818</v>
      </c>
      <c r="B26" s="3605" t="s">
        <v>743</v>
      </c>
      <c r="C26" s="1"/>
      <c r="D26" s="3639"/>
      <c r="E26" s="3638"/>
      <c r="F26" s="648">
        <f t="shared" si="5"/>
        <v>0</v>
      </c>
      <c r="G26" s="3639"/>
      <c r="H26" s="3638"/>
      <c r="I26" s="648">
        <f t="shared" si="6"/>
        <v>0</v>
      </c>
      <c r="J26" s="3639"/>
      <c r="K26" s="3638"/>
      <c r="L26" s="648">
        <f t="shared" si="7"/>
        <v>0</v>
      </c>
      <c r="M26" s="3639"/>
      <c r="N26" s="3638"/>
      <c r="O26" s="648">
        <f t="shared" si="8"/>
        <v>0</v>
      </c>
      <c r="P26" s="3639"/>
      <c r="Q26" s="3638"/>
      <c r="R26" s="648">
        <f t="shared" si="9"/>
        <v>0</v>
      </c>
      <c r="S26" s="3639"/>
      <c r="T26" s="3638"/>
      <c r="U26" s="648">
        <f t="shared" si="10"/>
        <v>0</v>
      </c>
      <c r="V26" s="3639"/>
      <c r="W26" s="3638"/>
      <c r="X26" s="648">
        <f t="shared" si="11"/>
        <v>0</v>
      </c>
      <c r="Y26" s="3639"/>
      <c r="Z26" s="3638"/>
      <c r="AA26" s="648">
        <f t="shared" si="12"/>
        <v>0</v>
      </c>
      <c r="AB26" s="3639"/>
      <c r="AC26" s="3638"/>
      <c r="AD26" s="648">
        <f t="shared" si="13"/>
        <v>0</v>
      </c>
      <c r="AE26" s="3639"/>
      <c r="AF26" s="3638"/>
      <c r="AG26" s="648">
        <f t="shared" si="14"/>
        <v>0</v>
      </c>
      <c r="AH26" s="648">
        <f t="shared" si="14"/>
        <v>0</v>
      </c>
      <c r="AI26" s="3639"/>
      <c r="AJ26" s="3638"/>
      <c r="AK26" s="648">
        <f t="shared" si="15"/>
        <v>0</v>
      </c>
    </row>
    <row r="27" spans="1:37">
      <c r="A27" s="646" t="s">
        <v>818</v>
      </c>
      <c r="B27" s="3605" t="s">
        <v>737</v>
      </c>
      <c r="C27" s="1"/>
      <c r="D27" s="3639"/>
      <c r="E27" s="3638"/>
      <c r="F27" s="648">
        <f t="shared" si="5"/>
        <v>0</v>
      </c>
      <c r="G27" s="3639"/>
      <c r="H27" s="3638"/>
      <c r="I27" s="648">
        <f t="shared" si="6"/>
        <v>0</v>
      </c>
      <c r="J27" s="3639"/>
      <c r="K27" s="3638"/>
      <c r="L27" s="648">
        <f t="shared" si="7"/>
        <v>0</v>
      </c>
      <c r="M27" s="3639"/>
      <c r="N27" s="3638"/>
      <c r="O27" s="648">
        <f t="shared" si="8"/>
        <v>0</v>
      </c>
      <c r="P27" s="3639"/>
      <c r="Q27" s="3638"/>
      <c r="R27" s="648">
        <f t="shared" si="9"/>
        <v>0</v>
      </c>
      <c r="S27" s="3639"/>
      <c r="T27" s="3638"/>
      <c r="U27" s="648">
        <f t="shared" si="10"/>
        <v>0</v>
      </c>
      <c r="V27" s="3639"/>
      <c r="W27" s="3638"/>
      <c r="X27" s="648">
        <f t="shared" si="11"/>
        <v>0</v>
      </c>
      <c r="Y27" s="3639"/>
      <c r="Z27" s="3638"/>
      <c r="AA27" s="648">
        <f t="shared" si="12"/>
        <v>0</v>
      </c>
      <c r="AB27" s="3639"/>
      <c r="AC27" s="3638"/>
      <c r="AD27" s="648">
        <f t="shared" si="13"/>
        <v>0</v>
      </c>
      <c r="AE27" s="3639"/>
      <c r="AF27" s="3638"/>
      <c r="AG27" s="648">
        <f t="shared" si="14"/>
        <v>0</v>
      </c>
      <c r="AH27" s="648">
        <f t="shared" si="14"/>
        <v>0</v>
      </c>
      <c r="AI27" s="3639"/>
      <c r="AJ27" s="3638"/>
      <c r="AK27" s="648">
        <f t="shared" si="15"/>
        <v>0</v>
      </c>
    </row>
    <row r="28" spans="1:37">
      <c r="A28" s="646" t="s">
        <v>818</v>
      </c>
      <c r="B28" s="3605" t="s">
        <v>6</v>
      </c>
      <c r="C28" s="1"/>
      <c r="D28" s="3639"/>
      <c r="E28" s="3638"/>
      <c r="F28" s="648">
        <f t="shared" si="5"/>
        <v>0</v>
      </c>
      <c r="G28" s="3639"/>
      <c r="H28" s="3638"/>
      <c r="I28" s="648">
        <f t="shared" si="6"/>
        <v>0</v>
      </c>
      <c r="J28" s="3639"/>
      <c r="K28" s="3638"/>
      <c r="L28" s="648">
        <f t="shared" si="7"/>
        <v>0</v>
      </c>
      <c r="M28" s="3639"/>
      <c r="N28" s="3638"/>
      <c r="O28" s="648">
        <f t="shared" si="8"/>
        <v>0</v>
      </c>
      <c r="P28" s="3639"/>
      <c r="Q28" s="3638"/>
      <c r="R28" s="648">
        <f t="shared" si="9"/>
        <v>0</v>
      </c>
      <c r="S28" s="3639"/>
      <c r="T28" s="3638"/>
      <c r="U28" s="648">
        <f t="shared" si="10"/>
        <v>0</v>
      </c>
      <c r="V28" s="3639"/>
      <c r="W28" s="3638"/>
      <c r="X28" s="648">
        <f t="shared" si="11"/>
        <v>0</v>
      </c>
      <c r="Y28" s="3639"/>
      <c r="Z28" s="3638"/>
      <c r="AA28" s="648">
        <f t="shared" si="12"/>
        <v>0</v>
      </c>
      <c r="AB28" s="3639"/>
      <c r="AC28" s="3638"/>
      <c r="AD28" s="648">
        <f t="shared" si="13"/>
        <v>0</v>
      </c>
      <c r="AE28" s="3639"/>
      <c r="AF28" s="3638"/>
      <c r="AG28" s="648">
        <f t="shared" si="14"/>
        <v>0</v>
      </c>
      <c r="AH28" s="648">
        <f t="shared" si="14"/>
        <v>0</v>
      </c>
      <c r="AI28" s="3639"/>
      <c r="AJ28" s="3638"/>
      <c r="AK28" s="648">
        <f t="shared" si="15"/>
        <v>0</v>
      </c>
    </row>
    <row r="29" spans="1:37">
      <c r="A29" s="646" t="s">
        <v>818</v>
      </c>
      <c r="B29" s="3605" t="s">
        <v>799</v>
      </c>
      <c r="C29" s="1"/>
      <c r="D29" s="3639"/>
      <c r="E29" s="3638"/>
      <c r="F29" s="648">
        <f t="shared" si="5"/>
        <v>0</v>
      </c>
      <c r="G29" s="3639"/>
      <c r="H29" s="3638"/>
      <c r="I29" s="648">
        <f t="shared" si="6"/>
        <v>0</v>
      </c>
      <c r="J29" s="3639"/>
      <c r="K29" s="3638"/>
      <c r="L29" s="648">
        <f t="shared" si="7"/>
        <v>0</v>
      </c>
      <c r="M29" s="3639"/>
      <c r="N29" s="3638"/>
      <c r="O29" s="648">
        <f t="shared" si="8"/>
        <v>0</v>
      </c>
      <c r="P29" s="3639"/>
      <c r="Q29" s="3638"/>
      <c r="R29" s="648">
        <f t="shared" si="9"/>
        <v>0</v>
      </c>
      <c r="S29" s="3639"/>
      <c r="T29" s="3638"/>
      <c r="U29" s="648">
        <f t="shared" si="10"/>
        <v>0</v>
      </c>
      <c r="V29" s="3639"/>
      <c r="W29" s="3638"/>
      <c r="X29" s="648">
        <f t="shared" si="11"/>
        <v>0</v>
      </c>
      <c r="Y29" s="3639"/>
      <c r="Z29" s="3638"/>
      <c r="AA29" s="648">
        <f t="shared" si="12"/>
        <v>0</v>
      </c>
      <c r="AB29" s="3639"/>
      <c r="AC29" s="3638"/>
      <c r="AD29" s="648">
        <f t="shared" si="13"/>
        <v>0</v>
      </c>
      <c r="AE29" s="3639"/>
      <c r="AF29" s="3638"/>
      <c r="AG29" s="648">
        <f t="shared" si="14"/>
        <v>0</v>
      </c>
      <c r="AH29" s="648">
        <f t="shared" si="14"/>
        <v>0</v>
      </c>
      <c r="AI29" s="3639"/>
      <c r="AJ29" s="3638"/>
      <c r="AK29" s="648">
        <f t="shared" si="15"/>
        <v>0</v>
      </c>
    </row>
    <row r="30" spans="1:37">
      <c r="A30" s="646" t="s">
        <v>818</v>
      </c>
      <c r="B30" s="3605" t="s">
        <v>8</v>
      </c>
      <c r="C30" s="1"/>
      <c r="D30" s="648">
        <f>SUM(D25:D29)</f>
        <v>0</v>
      </c>
      <c r="E30" s="648">
        <f>SUM(E25:E29)</f>
        <v>0</v>
      </c>
      <c r="F30" s="648">
        <f t="shared" si="5"/>
        <v>0</v>
      </c>
      <c r="G30" s="648">
        <f>SUM(G25:G29)</f>
        <v>0</v>
      </c>
      <c r="H30" s="648">
        <f>SUM(H25:H29)</f>
        <v>0</v>
      </c>
      <c r="I30" s="648">
        <f t="shared" si="6"/>
        <v>0</v>
      </c>
      <c r="J30" s="648">
        <f>SUM(J25:J29)</f>
        <v>0</v>
      </c>
      <c r="K30" s="648">
        <f>SUM(K25:K29)</f>
        <v>0</v>
      </c>
      <c r="L30" s="648">
        <f t="shared" si="7"/>
        <v>0</v>
      </c>
      <c r="M30" s="648">
        <f>SUM(M25:M29)</f>
        <v>0</v>
      </c>
      <c r="N30" s="648">
        <f>SUM(N25:N29)</f>
        <v>0</v>
      </c>
      <c r="O30" s="648">
        <f t="shared" si="8"/>
        <v>0</v>
      </c>
      <c r="P30" s="648">
        <f>SUM(P25:P29)</f>
        <v>0</v>
      </c>
      <c r="Q30" s="648">
        <f>SUM(Q25:Q29)</f>
        <v>0</v>
      </c>
      <c r="R30" s="648">
        <f t="shared" si="9"/>
        <v>0</v>
      </c>
      <c r="S30" s="648">
        <f>SUM(S25:S29)</f>
        <v>0</v>
      </c>
      <c r="T30" s="648">
        <f>SUM(T25:T29)</f>
        <v>0</v>
      </c>
      <c r="U30" s="648">
        <f t="shared" si="10"/>
        <v>0</v>
      </c>
      <c r="V30" s="648">
        <f>SUM(V25:V29)</f>
        <v>0</v>
      </c>
      <c r="W30" s="648">
        <f>SUM(W25:W29)</f>
        <v>0</v>
      </c>
      <c r="X30" s="648">
        <f t="shared" si="11"/>
        <v>0</v>
      </c>
      <c r="Y30" s="648">
        <f>SUM(Y25:Y29)</f>
        <v>0</v>
      </c>
      <c r="Z30" s="648">
        <f>SUM(Z25:Z29)</f>
        <v>0</v>
      </c>
      <c r="AA30" s="648">
        <f t="shared" si="12"/>
        <v>0</v>
      </c>
      <c r="AB30" s="648">
        <f>SUM(AB25:AB29)</f>
        <v>0</v>
      </c>
      <c r="AC30" s="648">
        <f>SUM(AC25:AC29)</f>
        <v>0</v>
      </c>
      <c r="AD30" s="648">
        <f t="shared" si="13"/>
        <v>0</v>
      </c>
      <c r="AE30" s="648">
        <f>SUM(AE25:AE29)</f>
        <v>0</v>
      </c>
      <c r="AF30" s="648">
        <f>SUM(AF25:AF29)</f>
        <v>0</v>
      </c>
      <c r="AG30" s="648">
        <f t="shared" si="14"/>
        <v>0</v>
      </c>
      <c r="AH30" s="648">
        <f t="shared" si="14"/>
        <v>0</v>
      </c>
      <c r="AI30" s="648">
        <f>SUM(AI25:AI29)</f>
        <v>0</v>
      </c>
      <c r="AJ30" s="648">
        <f>SUM(AJ25:AJ29)</f>
        <v>0</v>
      </c>
      <c r="AK30" s="648">
        <f t="shared" si="15"/>
        <v>0</v>
      </c>
    </row>
    <row r="31" spans="1:37">
      <c r="A31" s="19"/>
      <c r="B31" s="19"/>
      <c r="C31" s="1"/>
      <c r="D31" s="66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c r="AK31" s="665"/>
    </row>
    <row r="32" spans="1:37">
      <c r="A32" s="1"/>
      <c r="B32" s="1"/>
      <c r="C32" s="1"/>
      <c r="D32" s="665"/>
      <c r="E32" s="665"/>
      <c r="F32" s="3636"/>
      <c r="G32" s="665"/>
      <c r="H32" s="665"/>
      <c r="I32" s="3636"/>
      <c r="J32" s="665"/>
      <c r="K32" s="665"/>
      <c r="L32" s="3636"/>
      <c r="M32" s="665"/>
      <c r="N32" s="665"/>
      <c r="O32" s="3636"/>
      <c r="P32" s="665"/>
      <c r="Q32" s="665"/>
      <c r="R32" s="3636"/>
      <c r="S32" s="665"/>
      <c r="T32" s="665"/>
      <c r="U32" s="3636"/>
      <c r="V32" s="665"/>
      <c r="W32" s="665"/>
      <c r="X32" s="3636"/>
      <c r="Y32" s="665"/>
      <c r="Z32" s="665"/>
      <c r="AA32" s="3636"/>
      <c r="AB32" s="665"/>
      <c r="AC32" s="665"/>
      <c r="AD32" s="3636"/>
      <c r="AE32" s="665"/>
      <c r="AF32" s="665"/>
      <c r="AG32" s="3636"/>
      <c r="AH32" s="3636"/>
      <c r="AI32" s="665"/>
      <c r="AJ32" s="665"/>
      <c r="AK32" s="3636"/>
    </row>
    <row r="33" spans="1:37">
      <c r="A33" s="657" t="s">
        <v>816</v>
      </c>
      <c r="B33" s="655"/>
      <c r="C33" s="1"/>
      <c r="D33" s="665"/>
      <c r="E33" s="665"/>
      <c r="F33" s="3636"/>
      <c r="G33" s="665"/>
      <c r="H33" s="665"/>
      <c r="I33" s="3636"/>
      <c r="J33" s="665"/>
      <c r="K33" s="665"/>
      <c r="L33" s="3636"/>
      <c r="M33" s="665"/>
      <c r="N33" s="665"/>
      <c r="O33" s="3636"/>
      <c r="P33" s="665"/>
      <c r="Q33" s="665"/>
      <c r="R33" s="3636"/>
      <c r="S33" s="665"/>
      <c r="T33" s="665"/>
      <c r="U33" s="3636"/>
      <c r="V33" s="665"/>
      <c r="W33" s="665"/>
      <c r="X33" s="3636"/>
      <c r="Y33" s="665"/>
      <c r="Z33" s="665"/>
      <c r="AA33" s="3636"/>
      <c r="AB33" s="665"/>
      <c r="AC33" s="665"/>
      <c r="AD33" s="3636"/>
      <c r="AE33" s="665"/>
      <c r="AF33" s="665"/>
      <c r="AG33" s="3636"/>
      <c r="AH33" s="3636"/>
      <c r="AI33" s="665"/>
      <c r="AJ33" s="665"/>
      <c r="AK33" s="3636"/>
    </row>
    <row r="34" spans="1:37">
      <c r="A34" s="3623" t="s">
        <v>831</v>
      </c>
      <c r="B34" s="3605" t="s">
        <v>802</v>
      </c>
      <c r="C34" s="1"/>
      <c r="D34" s="3638"/>
      <c r="E34" s="3638"/>
      <c r="F34" s="648">
        <f>SUM(D34:E34)</f>
        <v>0</v>
      </c>
      <c r="G34" s="3638"/>
      <c r="H34" s="3638"/>
      <c r="I34" s="648">
        <f>SUM(G34:H34)</f>
        <v>0</v>
      </c>
      <c r="J34" s="3638"/>
      <c r="K34" s="3638"/>
      <c r="L34" s="648">
        <f>SUM(J34:K34)</f>
        <v>0</v>
      </c>
      <c r="M34" s="3638"/>
      <c r="N34" s="3638"/>
      <c r="O34" s="648">
        <f>SUM(M34:N34)</f>
        <v>0</v>
      </c>
      <c r="P34" s="3638"/>
      <c r="Q34" s="3638"/>
      <c r="R34" s="648">
        <f>SUM(P34:Q34)</f>
        <v>0</v>
      </c>
      <c r="S34" s="3638"/>
      <c r="T34" s="3638"/>
      <c r="U34" s="648">
        <f>SUM(S34:T34)</f>
        <v>0</v>
      </c>
      <c r="V34" s="3638"/>
      <c r="W34" s="3638"/>
      <c r="X34" s="648">
        <f>SUM(V34:W34)</f>
        <v>0</v>
      </c>
      <c r="Y34" s="3638"/>
      <c r="Z34" s="3638"/>
      <c r="AA34" s="648">
        <f>SUM(Y34:Z34)</f>
        <v>0</v>
      </c>
      <c r="AB34" s="3638"/>
      <c r="AC34" s="3638"/>
      <c r="AD34" s="648">
        <f>SUM(AB34:AC34)</f>
        <v>0</v>
      </c>
      <c r="AE34" s="3638"/>
      <c r="AF34" s="3638"/>
      <c r="AG34" s="648">
        <f t="shared" ref="AG34:AH38" si="16">SUM(AE34:AF34)</f>
        <v>0</v>
      </c>
      <c r="AH34" s="648">
        <f t="shared" si="16"/>
        <v>0</v>
      </c>
      <c r="AI34" s="3638"/>
      <c r="AJ34" s="3638"/>
      <c r="AK34" s="648">
        <f>SUM(AI34:AJ34)</f>
        <v>0</v>
      </c>
    </row>
    <row r="35" spans="1:37">
      <c r="A35" s="3623" t="s">
        <v>831</v>
      </c>
      <c r="B35" s="3605" t="s">
        <v>743</v>
      </c>
      <c r="C35" s="1"/>
      <c r="D35" s="3638"/>
      <c r="E35" s="3638"/>
      <c r="F35" s="648">
        <f>SUM(D35:E35)</f>
        <v>0</v>
      </c>
      <c r="G35" s="3638"/>
      <c r="H35" s="3638"/>
      <c r="I35" s="648">
        <f>SUM(G35:H35)</f>
        <v>0</v>
      </c>
      <c r="J35" s="3638"/>
      <c r="K35" s="3638"/>
      <c r="L35" s="648">
        <f>SUM(J35:K35)</f>
        <v>0</v>
      </c>
      <c r="M35" s="3638"/>
      <c r="N35" s="3638"/>
      <c r="O35" s="648">
        <f>SUM(M35:N35)</f>
        <v>0</v>
      </c>
      <c r="P35" s="3638"/>
      <c r="Q35" s="3638"/>
      <c r="R35" s="648">
        <f>SUM(P35:Q35)</f>
        <v>0</v>
      </c>
      <c r="S35" s="3638"/>
      <c r="T35" s="3638"/>
      <c r="U35" s="648">
        <f>SUM(S35:T35)</f>
        <v>0</v>
      </c>
      <c r="V35" s="3638"/>
      <c r="W35" s="3638"/>
      <c r="X35" s="648">
        <f>SUM(V35:W35)</f>
        <v>0</v>
      </c>
      <c r="Y35" s="3638"/>
      <c r="Z35" s="3638"/>
      <c r="AA35" s="648">
        <f>SUM(Y35:Z35)</f>
        <v>0</v>
      </c>
      <c r="AB35" s="3638"/>
      <c r="AC35" s="3638"/>
      <c r="AD35" s="648">
        <f>SUM(AB35:AC35)</f>
        <v>0</v>
      </c>
      <c r="AE35" s="3638"/>
      <c r="AF35" s="3638"/>
      <c r="AG35" s="648">
        <f t="shared" si="16"/>
        <v>0</v>
      </c>
      <c r="AH35" s="648">
        <f t="shared" si="16"/>
        <v>0</v>
      </c>
      <c r="AI35" s="3638"/>
      <c r="AJ35" s="3638"/>
      <c r="AK35" s="648">
        <f>SUM(AI35:AJ35)</f>
        <v>0</v>
      </c>
    </row>
    <row r="36" spans="1:37">
      <c r="A36" s="3623" t="s">
        <v>831</v>
      </c>
      <c r="B36" s="3605" t="s">
        <v>737</v>
      </c>
      <c r="C36" s="1"/>
      <c r="D36" s="3638"/>
      <c r="E36" s="3638"/>
      <c r="F36" s="648">
        <f>SUM(D36:E36)</f>
        <v>0</v>
      </c>
      <c r="G36" s="3638"/>
      <c r="H36" s="3638"/>
      <c r="I36" s="648">
        <f>SUM(G36:H36)</f>
        <v>0</v>
      </c>
      <c r="J36" s="3638"/>
      <c r="K36" s="3638"/>
      <c r="L36" s="648">
        <f>SUM(J36:K36)</f>
        <v>0</v>
      </c>
      <c r="M36" s="3638"/>
      <c r="N36" s="3638"/>
      <c r="O36" s="648">
        <f>SUM(M36:N36)</f>
        <v>0</v>
      </c>
      <c r="P36" s="3638"/>
      <c r="Q36" s="3638"/>
      <c r="R36" s="648">
        <f>SUM(P36:Q36)</f>
        <v>0</v>
      </c>
      <c r="S36" s="3638"/>
      <c r="T36" s="3638"/>
      <c r="U36" s="648">
        <f>SUM(S36:T36)</f>
        <v>0</v>
      </c>
      <c r="V36" s="3638"/>
      <c r="W36" s="3638"/>
      <c r="X36" s="648">
        <f>SUM(V36:W36)</f>
        <v>0</v>
      </c>
      <c r="Y36" s="3638"/>
      <c r="Z36" s="3638"/>
      <c r="AA36" s="648">
        <f>SUM(Y36:Z36)</f>
        <v>0</v>
      </c>
      <c r="AB36" s="3638"/>
      <c r="AC36" s="3638"/>
      <c r="AD36" s="648">
        <f>SUM(AB36:AC36)</f>
        <v>0</v>
      </c>
      <c r="AE36" s="3638"/>
      <c r="AF36" s="3638"/>
      <c r="AG36" s="648">
        <f t="shared" si="16"/>
        <v>0</v>
      </c>
      <c r="AH36" s="648">
        <f t="shared" si="16"/>
        <v>0</v>
      </c>
      <c r="AI36" s="3638"/>
      <c r="AJ36" s="3638"/>
      <c r="AK36" s="648">
        <f>SUM(AI36:AJ36)</f>
        <v>0</v>
      </c>
    </row>
    <row r="37" spans="1:37">
      <c r="A37" s="3623" t="s">
        <v>831</v>
      </c>
      <c r="B37" s="3605" t="s">
        <v>6</v>
      </c>
      <c r="C37" s="1"/>
      <c r="D37" s="3638"/>
      <c r="E37" s="3638"/>
      <c r="F37" s="648">
        <f>SUM(D37:E37)</f>
        <v>0</v>
      </c>
      <c r="G37" s="3638"/>
      <c r="H37" s="3638"/>
      <c r="I37" s="648">
        <f>SUM(G37:H37)</f>
        <v>0</v>
      </c>
      <c r="J37" s="3638"/>
      <c r="K37" s="3638"/>
      <c r="L37" s="648">
        <f>SUM(J37:K37)</f>
        <v>0</v>
      </c>
      <c r="M37" s="3638"/>
      <c r="N37" s="3638"/>
      <c r="O37" s="648">
        <f>SUM(M37:N37)</f>
        <v>0</v>
      </c>
      <c r="P37" s="3638"/>
      <c r="Q37" s="3638"/>
      <c r="R37" s="648">
        <f>SUM(P37:Q37)</f>
        <v>0</v>
      </c>
      <c r="S37" s="3638"/>
      <c r="T37" s="3638"/>
      <c r="U37" s="648">
        <f>SUM(S37:T37)</f>
        <v>0</v>
      </c>
      <c r="V37" s="3638"/>
      <c r="W37" s="3638"/>
      <c r="X37" s="648">
        <f>SUM(V37:W37)</f>
        <v>0</v>
      </c>
      <c r="Y37" s="3638"/>
      <c r="Z37" s="3638"/>
      <c r="AA37" s="648">
        <f>SUM(Y37:Z37)</f>
        <v>0</v>
      </c>
      <c r="AB37" s="3638"/>
      <c r="AC37" s="3638"/>
      <c r="AD37" s="648">
        <f>SUM(AB37:AC37)</f>
        <v>0</v>
      </c>
      <c r="AE37" s="3638"/>
      <c r="AF37" s="3638"/>
      <c r="AG37" s="648">
        <f t="shared" si="16"/>
        <v>0</v>
      </c>
      <c r="AH37" s="648">
        <f t="shared" si="16"/>
        <v>0</v>
      </c>
      <c r="AI37" s="3638"/>
      <c r="AJ37" s="3638"/>
      <c r="AK37" s="648">
        <f>SUM(AI37:AJ37)</f>
        <v>0</v>
      </c>
    </row>
    <row r="38" spans="1:37">
      <c r="A38" s="3623" t="s">
        <v>831</v>
      </c>
      <c r="B38" s="3605" t="s">
        <v>799</v>
      </c>
      <c r="C38" s="1"/>
      <c r="D38" s="3638"/>
      <c r="E38" s="3638"/>
      <c r="F38" s="648">
        <f>SUM(D38:E38)</f>
        <v>0</v>
      </c>
      <c r="G38" s="3638"/>
      <c r="H38" s="3638"/>
      <c r="I38" s="648">
        <f>SUM(G38:H38)</f>
        <v>0</v>
      </c>
      <c r="J38" s="3638"/>
      <c r="K38" s="3638"/>
      <c r="L38" s="648">
        <f>SUM(J38:K38)</f>
        <v>0</v>
      </c>
      <c r="M38" s="3638"/>
      <c r="N38" s="3638"/>
      <c r="O38" s="648">
        <f>SUM(M38:N38)</f>
        <v>0</v>
      </c>
      <c r="P38" s="3638"/>
      <c r="Q38" s="3638"/>
      <c r="R38" s="648">
        <f>SUM(P38:Q38)</f>
        <v>0</v>
      </c>
      <c r="S38" s="3638"/>
      <c r="T38" s="3638"/>
      <c r="U38" s="648">
        <f>SUM(S38:T38)</f>
        <v>0</v>
      </c>
      <c r="V38" s="3638"/>
      <c r="W38" s="3638"/>
      <c r="X38" s="648">
        <f>SUM(V38:W38)</f>
        <v>0</v>
      </c>
      <c r="Y38" s="3638"/>
      <c r="Z38" s="3638"/>
      <c r="AA38" s="648">
        <f>SUM(Y38:Z38)</f>
        <v>0</v>
      </c>
      <c r="AB38" s="3638"/>
      <c r="AC38" s="3638"/>
      <c r="AD38" s="648">
        <f>SUM(AB38:AC38)</f>
        <v>0</v>
      </c>
      <c r="AE38" s="3638"/>
      <c r="AF38" s="3638"/>
      <c r="AG38" s="648">
        <f t="shared" si="16"/>
        <v>0</v>
      </c>
      <c r="AH38" s="648">
        <f t="shared" si="16"/>
        <v>0</v>
      </c>
      <c r="AI38" s="3638"/>
      <c r="AJ38" s="3638"/>
      <c r="AK38" s="648">
        <f>SUM(AI38:AJ38)</f>
        <v>0</v>
      </c>
    </row>
    <row r="39" spans="1:37">
      <c r="A39" s="3623" t="s">
        <v>831</v>
      </c>
      <c r="B39" s="3605" t="s">
        <v>8</v>
      </c>
      <c r="C39" s="1"/>
      <c r="D39" s="648">
        <f t="shared" ref="D39:AK39" si="17">SUM(D34:D38)</f>
        <v>0</v>
      </c>
      <c r="E39" s="648">
        <f t="shared" si="17"/>
        <v>0</v>
      </c>
      <c r="F39" s="648">
        <f t="shared" si="17"/>
        <v>0</v>
      </c>
      <c r="G39" s="648">
        <f t="shared" si="17"/>
        <v>0</v>
      </c>
      <c r="H39" s="648">
        <f t="shared" si="17"/>
        <v>0</v>
      </c>
      <c r="I39" s="648">
        <f t="shared" si="17"/>
        <v>0</v>
      </c>
      <c r="J39" s="648">
        <f t="shared" si="17"/>
        <v>0</v>
      </c>
      <c r="K39" s="648">
        <f t="shared" si="17"/>
        <v>0</v>
      </c>
      <c r="L39" s="648">
        <f t="shared" si="17"/>
        <v>0</v>
      </c>
      <c r="M39" s="648">
        <f t="shared" si="17"/>
        <v>0</v>
      </c>
      <c r="N39" s="648">
        <f t="shared" si="17"/>
        <v>0</v>
      </c>
      <c r="O39" s="648">
        <f t="shared" si="17"/>
        <v>0</v>
      </c>
      <c r="P39" s="648">
        <f t="shared" si="17"/>
        <v>0</v>
      </c>
      <c r="Q39" s="648">
        <f t="shared" si="17"/>
        <v>0</v>
      </c>
      <c r="R39" s="648">
        <f t="shared" si="17"/>
        <v>0</v>
      </c>
      <c r="S39" s="648">
        <f t="shared" si="17"/>
        <v>0</v>
      </c>
      <c r="T39" s="648">
        <f t="shared" si="17"/>
        <v>0</v>
      </c>
      <c r="U39" s="648">
        <f t="shared" si="17"/>
        <v>0</v>
      </c>
      <c r="V39" s="648">
        <f t="shared" si="17"/>
        <v>0</v>
      </c>
      <c r="W39" s="648">
        <f t="shared" si="17"/>
        <v>0</v>
      </c>
      <c r="X39" s="648">
        <f t="shared" si="17"/>
        <v>0</v>
      </c>
      <c r="Y39" s="648">
        <f t="shared" si="17"/>
        <v>0</v>
      </c>
      <c r="Z39" s="648">
        <f t="shared" si="17"/>
        <v>0</v>
      </c>
      <c r="AA39" s="648">
        <f t="shared" si="17"/>
        <v>0</v>
      </c>
      <c r="AB39" s="648">
        <f t="shared" si="17"/>
        <v>0</v>
      </c>
      <c r="AC39" s="648">
        <f t="shared" si="17"/>
        <v>0</v>
      </c>
      <c r="AD39" s="648">
        <f t="shared" si="17"/>
        <v>0</v>
      </c>
      <c r="AE39" s="648">
        <f t="shared" si="17"/>
        <v>0</v>
      </c>
      <c r="AF39" s="648">
        <f t="shared" si="17"/>
        <v>0</v>
      </c>
      <c r="AG39" s="648">
        <f t="shared" si="17"/>
        <v>0</v>
      </c>
      <c r="AH39" s="648">
        <f t="shared" si="17"/>
        <v>0</v>
      </c>
      <c r="AI39" s="648">
        <f t="shared" si="17"/>
        <v>0</v>
      </c>
      <c r="AJ39" s="648">
        <f t="shared" si="17"/>
        <v>0</v>
      </c>
      <c r="AK39" s="648">
        <f t="shared" si="17"/>
        <v>0</v>
      </c>
    </row>
    <row r="40" spans="1:37">
      <c r="A40" s="19"/>
      <c r="B40" s="19"/>
      <c r="C40" s="1"/>
      <c r="D40" s="665"/>
      <c r="E40" s="665"/>
      <c r="F40" s="3636"/>
      <c r="G40" s="665"/>
      <c r="H40" s="665"/>
      <c r="I40" s="3636"/>
      <c r="J40" s="665"/>
      <c r="K40" s="665"/>
      <c r="L40" s="3636"/>
      <c r="M40" s="665"/>
      <c r="N40" s="665"/>
      <c r="O40" s="3636"/>
      <c r="P40" s="665"/>
      <c r="Q40" s="665"/>
      <c r="R40" s="3636"/>
      <c r="S40" s="665"/>
      <c r="T40" s="665"/>
      <c r="U40" s="3636"/>
      <c r="V40" s="665"/>
      <c r="W40" s="665"/>
      <c r="X40" s="3636"/>
      <c r="Y40" s="665"/>
      <c r="Z40" s="665"/>
      <c r="AA40" s="3636"/>
      <c r="AB40" s="665"/>
      <c r="AC40" s="665"/>
      <c r="AD40" s="3636"/>
      <c r="AE40" s="665"/>
      <c r="AF40" s="665"/>
      <c r="AG40" s="3636"/>
      <c r="AH40" s="3636"/>
      <c r="AI40" s="665"/>
      <c r="AJ40" s="665"/>
      <c r="AK40" s="3636"/>
    </row>
    <row r="41" spans="1:37">
      <c r="A41" s="1"/>
      <c r="B41" s="1"/>
      <c r="C41" s="1"/>
      <c r="D41" s="665"/>
      <c r="E41" s="3636"/>
      <c r="F41" s="3636"/>
      <c r="G41" s="665"/>
      <c r="H41" s="3636"/>
      <c r="I41" s="3636"/>
      <c r="J41" s="665"/>
      <c r="K41" s="3636"/>
      <c r="L41" s="3636"/>
      <c r="M41" s="665"/>
      <c r="N41" s="3636"/>
      <c r="O41" s="3636"/>
      <c r="P41" s="665"/>
      <c r="Q41" s="3636"/>
      <c r="R41" s="3636"/>
      <c r="S41" s="665"/>
      <c r="T41" s="3636"/>
      <c r="U41" s="3636"/>
      <c r="V41" s="665"/>
      <c r="W41" s="3636"/>
      <c r="X41" s="3636"/>
      <c r="Y41" s="665"/>
      <c r="Z41" s="3636"/>
      <c r="AA41" s="3636"/>
      <c r="AB41" s="665"/>
      <c r="AC41" s="3636"/>
      <c r="AD41" s="3636"/>
      <c r="AE41" s="665"/>
      <c r="AF41" s="3636"/>
      <c r="AG41" s="3636"/>
      <c r="AH41" s="3636"/>
      <c r="AI41" s="665"/>
      <c r="AJ41" s="3636"/>
      <c r="AK41" s="3636"/>
    </row>
    <row r="42" spans="1:37">
      <c r="A42" s="671" t="s">
        <v>830</v>
      </c>
      <c r="B42" s="1"/>
      <c r="C42" s="1"/>
      <c r="D42" s="648">
        <f t="shared" ref="D42:AK42" si="18">SUM(D12,D20,D30,D39,)</f>
        <v>0</v>
      </c>
      <c r="E42" s="648">
        <f t="shared" si="18"/>
        <v>0</v>
      </c>
      <c r="F42" s="648">
        <f t="shared" si="18"/>
        <v>0</v>
      </c>
      <c r="G42" s="648">
        <f t="shared" si="18"/>
        <v>0</v>
      </c>
      <c r="H42" s="648">
        <f t="shared" si="18"/>
        <v>0</v>
      </c>
      <c r="I42" s="648">
        <f t="shared" si="18"/>
        <v>0</v>
      </c>
      <c r="J42" s="648">
        <f t="shared" si="18"/>
        <v>0</v>
      </c>
      <c r="K42" s="648">
        <f t="shared" si="18"/>
        <v>0</v>
      </c>
      <c r="L42" s="648">
        <f t="shared" si="18"/>
        <v>0</v>
      </c>
      <c r="M42" s="648">
        <f t="shared" si="18"/>
        <v>0</v>
      </c>
      <c r="N42" s="648">
        <f t="shared" si="18"/>
        <v>0</v>
      </c>
      <c r="O42" s="648">
        <f t="shared" si="18"/>
        <v>0</v>
      </c>
      <c r="P42" s="648">
        <f t="shared" si="18"/>
        <v>0</v>
      </c>
      <c r="Q42" s="648">
        <f t="shared" si="18"/>
        <v>0</v>
      </c>
      <c r="R42" s="648">
        <f t="shared" si="18"/>
        <v>0</v>
      </c>
      <c r="S42" s="648">
        <f t="shared" si="18"/>
        <v>0</v>
      </c>
      <c r="T42" s="648">
        <f t="shared" si="18"/>
        <v>0</v>
      </c>
      <c r="U42" s="648">
        <f t="shared" si="18"/>
        <v>0</v>
      </c>
      <c r="V42" s="648">
        <f t="shared" si="18"/>
        <v>0</v>
      </c>
      <c r="W42" s="648">
        <f t="shared" si="18"/>
        <v>0</v>
      </c>
      <c r="X42" s="648">
        <f t="shared" si="18"/>
        <v>0</v>
      </c>
      <c r="Y42" s="648">
        <f t="shared" si="18"/>
        <v>0</v>
      </c>
      <c r="Z42" s="648">
        <f t="shared" si="18"/>
        <v>0</v>
      </c>
      <c r="AA42" s="648">
        <f t="shared" si="18"/>
        <v>0</v>
      </c>
      <c r="AB42" s="648">
        <f t="shared" si="18"/>
        <v>0</v>
      </c>
      <c r="AC42" s="648">
        <f t="shared" si="18"/>
        <v>0</v>
      </c>
      <c r="AD42" s="648">
        <f t="shared" si="18"/>
        <v>0</v>
      </c>
      <c r="AE42" s="648">
        <f t="shared" si="18"/>
        <v>0</v>
      </c>
      <c r="AF42" s="648">
        <f t="shared" si="18"/>
        <v>0</v>
      </c>
      <c r="AG42" s="648">
        <f t="shared" si="18"/>
        <v>0</v>
      </c>
      <c r="AH42" s="648">
        <f t="shared" si="18"/>
        <v>0</v>
      </c>
      <c r="AI42" s="648">
        <f t="shared" si="18"/>
        <v>0</v>
      </c>
      <c r="AJ42" s="648">
        <f t="shared" si="18"/>
        <v>0</v>
      </c>
      <c r="AK42" s="648">
        <f t="shared" si="18"/>
        <v>0</v>
      </c>
    </row>
    <row r="43" spans="1:37">
      <c r="A43" s="671"/>
      <c r="B43" s="655"/>
      <c r="C43" s="1"/>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row>
    <row r="44" spans="1:37" s="667" customFormat="1">
      <c r="A44" s="656" t="s">
        <v>856</v>
      </c>
      <c r="B44" s="520"/>
      <c r="C44" s="1"/>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668"/>
      <c r="AD44" s="668"/>
      <c r="AE44" s="668"/>
      <c r="AF44" s="668"/>
      <c r="AG44" s="668"/>
      <c r="AH44" s="668"/>
      <c r="AI44" s="668"/>
      <c r="AJ44" s="668"/>
      <c r="AK44" s="668"/>
    </row>
    <row r="45" spans="1:37" s="667" customFormat="1">
      <c r="A45" s="674"/>
      <c r="B45" s="674"/>
      <c r="C45" s="1"/>
      <c r="D45" s="668"/>
      <c r="E45" s="668"/>
      <c r="F45" s="668"/>
      <c r="G45" s="668"/>
      <c r="H45" s="668"/>
      <c r="I45" s="668"/>
      <c r="J45" s="668"/>
      <c r="K45" s="668"/>
      <c r="L45" s="668"/>
      <c r="M45" s="668"/>
      <c r="N45" s="668"/>
      <c r="O45" s="668"/>
      <c r="P45" s="668"/>
      <c r="Q45" s="668"/>
      <c r="R45" s="668"/>
      <c r="S45" s="668"/>
      <c r="T45" s="668"/>
      <c r="U45" s="668"/>
      <c r="V45" s="668"/>
      <c r="W45" s="668"/>
      <c r="X45" s="668"/>
      <c r="Y45" s="668"/>
      <c r="Z45" s="668"/>
      <c r="AA45" s="668"/>
      <c r="AB45" s="668"/>
      <c r="AC45" s="668"/>
      <c r="AD45" s="668"/>
      <c r="AE45" s="668"/>
      <c r="AF45" s="668"/>
      <c r="AG45" s="668"/>
      <c r="AH45" s="668"/>
      <c r="AI45" s="668"/>
      <c r="AJ45" s="668"/>
      <c r="AK45" s="668"/>
    </row>
    <row r="46" spans="1:37" s="667" customFormat="1">
      <c r="A46" s="666" t="s">
        <v>856</v>
      </c>
      <c r="B46" s="666" t="s">
        <v>802</v>
      </c>
      <c r="C46" s="1"/>
      <c r="D46" s="3638"/>
      <c r="E46" s="3638"/>
      <c r="F46" s="648">
        <f>SUM(D46:E46)</f>
        <v>0</v>
      </c>
      <c r="G46" s="3638"/>
      <c r="H46" s="3638"/>
      <c r="I46" s="648">
        <f>SUM(G46:H46)</f>
        <v>0</v>
      </c>
      <c r="J46" s="3638"/>
      <c r="K46" s="3638"/>
      <c r="L46" s="648">
        <f>SUM(J46:K46)</f>
        <v>0</v>
      </c>
      <c r="M46" s="3638"/>
      <c r="N46" s="3638"/>
      <c r="O46" s="648">
        <f>SUM(M46:N46)</f>
        <v>0</v>
      </c>
      <c r="P46" s="3638"/>
      <c r="Q46" s="3638"/>
      <c r="R46" s="648">
        <f>SUM(P46:Q46)</f>
        <v>0</v>
      </c>
      <c r="S46" s="3638"/>
      <c r="T46" s="3638"/>
      <c r="U46" s="648">
        <f>SUM(S46:T46)</f>
        <v>0</v>
      </c>
      <c r="V46" s="3638"/>
      <c r="W46" s="3638"/>
      <c r="X46" s="648">
        <f>SUM(V46:W46)</f>
        <v>0</v>
      </c>
      <c r="Y46" s="3638"/>
      <c r="Z46" s="3638"/>
      <c r="AA46" s="648">
        <f>SUM(Y46:Z46)</f>
        <v>0</v>
      </c>
      <c r="AB46" s="3638"/>
      <c r="AC46" s="3638"/>
      <c r="AD46" s="648">
        <f>SUM(AB46:AC46)</f>
        <v>0</v>
      </c>
      <c r="AE46" s="3638"/>
      <c r="AF46" s="3638"/>
      <c r="AG46" s="648">
        <f t="shared" ref="AG46:AH50" si="19">SUM(AE46:AF46)</f>
        <v>0</v>
      </c>
      <c r="AH46" s="648">
        <f t="shared" si="19"/>
        <v>0</v>
      </c>
      <c r="AI46" s="3638"/>
      <c r="AJ46" s="3638"/>
      <c r="AK46" s="648">
        <f>SUM(AI46:AJ46)</f>
        <v>0</v>
      </c>
    </row>
    <row r="47" spans="1:37" s="667" customFormat="1">
      <c r="A47" s="666" t="s">
        <v>856</v>
      </c>
      <c r="B47" s="666" t="s">
        <v>801</v>
      </c>
      <c r="C47" s="1"/>
      <c r="D47" s="3638"/>
      <c r="E47" s="3638"/>
      <c r="F47" s="648">
        <f>SUM(D47:E47)</f>
        <v>0</v>
      </c>
      <c r="G47" s="3638"/>
      <c r="H47" s="3638"/>
      <c r="I47" s="648">
        <f>SUM(G47:H47)</f>
        <v>0</v>
      </c>
      <c r="J47" s="3638"/>
      <c r="K47" s="3638"/>
      <c r="L47" s="648">
        <f>SUM(J47:K47)</f>
        <v>0</v>
      </c>
      <c r="M47" s="3638"/>
      <c r="N47" s="3638"/>
      <c r="O47" s="648">
        <f>SUM(M47:N47)</f>
        <v>0</v>
      </c>
      <c r="P47" s="3638"/>
      <c r="Q47" s="3638"/>
      <c r="R47" s="648">
        <f>SUM(P47:Q47)</f>
        <v>0</v>
      </c>
      <c r="S47" s="3638"/>
      <c r="T47" s="3638"/>
      <c r="U47" s="648">
        <f>SUM(S47:T47)</f>
        <v>0</v>
      </c>
      <c r="V47" s="3638"/>
      <c r="W47" s="3638"/>
      <c r="X47" s="648">
        <f>SUM(V47:W47)</f>
        <v>0</v>
      </c>
      <c r="Y47" s="3638"/>
      <c r="Z47" s="3638"/>
      <c r="AA47" s="648">
        <f>SUM(Y47:Z47)</f>
        <v>0</v>
      </c>
      <c r="AB47" s="3638"/>
      <c r="AC47" s="3638"/>
      <c r="AD47" s="648">
        <f>SUM(AB47:AC47)</f>
        <v>0</v>
      </c>
      <c r="AE47" s="3638"/>
      <c r="AF47" s="3638"/>
      <c r="AG47" s="648">
        <f t="shared" si="19"/>
        <v>0</v>
      </c>
      <c r="AH47" s="648">
        <f t="shared" si="19"/>
        <v>0</v>
      </c>
      <c r="AI47" s="3638"/>
      <c r="AJ47" s="3638"/>
      <c r="AK47" s="648">
        <f>SUM(AI47:AJ47)</f>
        <v>0</v>
      </c>
    </row>
    <row r="48" spans="1:37" s="667" customFormat="1">
      <c r="A48" s="666" t="s">
        <v>856</v>
      </c>
      <c r="B48" s="666" t="s">
        <v>737</v>
      </c>
      <c r="C48" s="1"/>
      <c r="D48" s="3638"/>
      <c r="E48" s="3638"/>
      <c r="F48" s="648">
        <f>SUM(D48:E48)</f>
        <v>0</v>
      </c>
      <c r="G48" s="3638"/>
      <c r="H48" s="3638"/>
      <c r="I48" s="648">
        <f>SUM(G48:H48)</f>
        <v>0</v>
      </c>
      <c r="J48" s="3638"/>
      <c r="K48" s="3638"/>
      <c r="L48" s="648">
        <f>SUM(J48:K48)</f>
        <v>0</v>
      </c>
      <c r="M48" s="3638"/>
      <c r="N48" s="3638"/>
      <c r="O48" s="648">
        <f>SUM(M48:N48)</f>
        <v>0</v>
      </c>
      <c r="P48" s="3638"/>
      <c r="Q48" s="3638"/>
      <c r="R48" s="648">
        <f>SUM(P48:Q48)</f>
        <v>0</v>
      </c>
      <c r="S48" s="3638"/>
      <c r="T48" s="3638"/>
      <c r="U48" s="648">
        <f>SUM(S48:T48)</f>
        <v>0</v>
      </c>
      <c r="V48" s="3638"/>
      <c r="W48" s="3638"/>
      <c r="X48" s="648">
        <f>SUM(V48:W48)</f>
        <v>0</v>
      </c>
      <c r="Y48" s="3638"/>
      <c r="Z48" s="3638"/>
      <c r="AA48" s="648">
        <f>SUM(Y48:Z48)</f>
        <v>0</v>
      </c>
      <c r="AB48" s="3638"/>
      <c r="AC48" s="3638"/>
      <c r="AD48" s="648">
        <f>SUM(AB48:AC48)</f>
        <v>0</v>
      </c>
      <c r="AE48" s="3638"/>
      <c r="AF48" s="3638"/>
      <c r="AG48" s="648">
        <f t="shared" si="19"/>
        <v>0</v>
      </c>
      <c r="AH48" s="648">
        <f t="shared" si="19"/>
        <v>0</v>
      </c>
      <c r="AI48" s="3638"/>
      <c r="AJ48" s="3638"/>
      <c r="AK48" s="648">
        <f>SUM(AI48:AJ48)</f>
        <v>0</v>
      </c>
    </row>
    <row r="49" spans="1:37" s="667" customFormat="1">
      <c r="A49" s="666" t="s">
        <v>856</v>
      </c>
      <c r="B49" s="666" t="s">
        <v>6</v>
      </c>
      <c r="C49" s="1"/>
      <c r="D49" s="3638"/>
      <c r="E49" s="3638"/>
      <c r="F49" s="648">
        <f>SUM(D49:E49)</f>
        <v>0</v>
      </c>
      <c r="G49" s="3638"/>
      <c r="H49" s="3638"/>
      <c r="I49" s="648">
        <f>SUM(G49:H49)</f>
        <v>0</v>
      </c>
      <c r="J49" s="3638"/>
      <c r="K49" s="3638"/>
      <c r="L49" s="648">
        <f>SUM(J49:K49)</f>
        <v>0</v>
      </c>
      <c r="M49" s="3638"/>
      <c r="N49" s="3638"/>
      <c r="O49" s="648">
        <f>SUM(M49:N49)</f>
        <v>0</v>
      </c>
      <c r="P49" s="3638"/>
      <c r="Q49" s="3638"/>
      <c r="R49" s="648">
        <f>SUM(P49:Q49)</f>
        <v>0</v>
      </c>
      <c r="S49" s="3638"/>
      <c r="T49" s="3638"/>
      <c r="U49" s="648">
        <f>SUM(S49:T49)</f>
        <v>0</v>
      </c>
      <c r="V49" s="3638"/>
      <c r="W49" s="3638"/>
      <c r="X49" s="648">
        <f>SUM(V49:W49)</f>
        <v>0</v>
      </c>
      <c r="Y49" s="3638"/>
      <c r="Z49" s="3638"/>
      <c r="AA49" s="648">
        <f>SUM(Y49:Z49)</f>
        <v>0</v>
      </c>
      <c r="AB49" s="3638"/>
      <c r="AC49" s="3638"/>
      <c r="AD49" s="648">
        <f>SUM(AB49:AC49)</f>
        <v>0</v>
      </c>
      <c r="AE49" s="3638"/>
      <c r="AF49" s="3638"/>
      <c r="AG49" s="648">
        <f t="shared" si="19"/>
        <v>0</v>
      </c>
      <c r="AH49" s="648">
        <f t="shared" si="19"/>
        <v>0</v>
      </c>
      <c r="AI49" s="3638"/>
      <c r="AJ49" s="3638"/>
      <c r="AK49" s="648">
        <f>SUM(AI49:AJ49)</f>
        <v>0</v>
      </c>
    </row>
    <row r="50" spans="1:37" s="667" customFormat="1">
      <c r="A50" s="666" t="s">
        <v>856</v>
      </c>
      <c r="B50" s="666" t="s">
        <v>799</v>
      </c>
      <c r="C50" s="1"/>
      <c r="D50" s="3638"/>
      <c r="E50" s="3638"/>
      <c r="F50" s="648">
        <f>SUM(D50:E50)</f>
        <v>0</v>
      </c>
      <c r="G50" s="3638"/>
      <c r="H50" s="3638"/>
      <c r="I50" s="648">
        <f>SUM(G50:H50)</f>
        <v>0</v>
      </c>
      <c r="J50" s="3638"/>
      <c r="K50" s="3638"/>
      <c r="L50" s="648">
        <f>SUM(J50:K50)</f>
        <v>0</v>
      </c>
      <c r="M50" s="3638"/>
      <c r="N50" s="3638"/>
      <c r="O50" s="648">
        <f>SUM(M50:N50)</f>
        <v>0</v>
      </c>
      <c r="P50" s="3638"/>
      <c r="Q50" s="3638"/>
      <c r="R50" s="648">
        <f>SUM(P50:Q50)</f>
        <v>0</v>
      </c>
      <c r="S50" s="3638"/>
      <c r="T50" s="3638"/>
      <c r="U50" s="648">
        <f>SUM(S50:T50)</f>
        <v>0</v>
      </c>
      <c r="V50" s="3638"/>
      <c r="W50" s="3638"/>
      <c r="X50" s="648">
        <f>SUM(V50:W50)</f>
        <v>0</v>
      </c>
      <c r="Y50" s="3638"/>
      <c r="Z50" s="3638"/>
      <c r="AA50" s="648">
        <f>SUM(Y50:Z50)</f>
        <v>0</v>
      </c>
      <c r="AB50" s="3638"/>
      <c r="AC50" s="3638"/>
      <c r="AD50" s="648">
        <f>SUM(AB50:AC50)</f>
        <v>0</v>
      </c>
      <c r="AE50" s="3638"/>
      <c r="AF50" s="3638"/>
      <c r="AG50" s="648">
        <f t="shared" si="19"/>
        <v>0</v>
      </c>
      <c r="AH50" s="648">
        <f t="shared" si="19"/>
        <v>0</v>
      </c>
      <c r="AI50" s="3638"/>
      <c r="AJ50" s="3638"/>
      <c r="AK50" s="648">
        <f>SUM(AI50:AJ50)</f>
        <v>0</v>
      </c>
    </row>
    <row r="51" spans="1:37" s="667" customFormat="1">
      <c r="A51" s="666" t="s">
        <v>856</v>
      </c>
      <c r="B51" s="666" t="s">
        <v>8</v>
      </c>
      <c r="C51" s="1"/>
      <c r="D51" s="648">
        <f t="shared" ref="D51:AK51" si="20">SUM(D46:D50)</f>
        <v>0</v>
      </c>
      <c r="E51" s="648">
        <f t="shared" si="20"/>
        <v>0</v>
      </c>
      <c r="F51" s="648">
        <f t="shared" si="20"/>
        <v>0</v>
      </c>
      <c r="G51" s="648">
        <f t="shared" si="20"/>
        <v>0</v>
      </c>
      <c r="H51" s="648">
        <f t="shared" si="20"/>
        <v>0</v>
      </c>
      <c r="I51" s="648">
        <f t="shared" si="20"/>
        <v>0</v>
      </c>
      <c r="J51" s="648">
        <f t="shared" si="20"/>
        <v>0</v>
      </c>
      <c r="K51" s="648">
        <f t="shared" si="20"/>
        <v>0</v>
      </c>
      <c r="L51" s="648">
        <f t="shared" si="20"/>
        <v>0</v>
      </c>
      <c r="M51" s="648">
        <f t="shared" si="20"/>
        <v>0</v>
      </c>
      <c r="N51" s="648">
        <f t="shared" si="20"/>
        <v>0</v>
      </c>
      <c r="O51" s="648">
        <f t="shared" si="20"/>
        <v>0</v>
      </c>
      <c r="P51" s="648">
        <f t="shared" si="20"/>
        <v>0</v>
      </c>
      <c r="Q51" s="648">
        <f t="shared" si="20"/>
        <v>0</v>
      </c>
      <c r="R51" s="648">
        <f t="shared" si="20"/>
        <v>0</v>
      </c>
      <c r="S51" s="648">
        <f t="shared" si="20"/>
        <v>0</v>
      </c>
      <c r="T51" s="648">
        <f t="shared" si="20"/>
        <v>0</v>
      </c>
      <c r="U51" s="648">
        <f t="shared" si="20"/>
        <v>0</v>
      </c>
      <c r="V51" s="648">
        <f t="shared" si="20"/>
        <v>0</v>
      </c>
      <c r="W51" s="648">
        <f t="shared" si="20"/>
        <v>0</v>
      </c>
      <c r="X51" s="648">
        <f t="shared" si="20"/>
        <v>0</v>
      </c>
      <c r="Y51" s="648">
        <f t="shared" si="20"/>
        <v>0</v>
      </c>
      <c r="Z51" s="648">
        <f t="shared" si="20"/>
        <v>0</v>
      </c>
      <c r="AA51" s="648">
        <f t="shared" si="20"/>
        <v>0</v>
      </c>
      <c r="AB51" s="648">
        <f t="shared" si="20"/>
        <v>0</v>
      </c>
      <c r="AC51" s="648">
        <f t="shared" si="20"/>
        <v>0</v>
      </c>
      <c r="AD51" s="648">
        <f t="shared" si="20"/>
        <v>0</v>
      </c>
      <c r="AE51" s="648">
        <f t="shared" si="20"/>
        <v>0</v>
      </c>
      <c r="AF51" s="648">
        <f t="shared" si="20"/>
        <v>0</v>
      </c>
      <c r="AG51" s="648">
        <f t="shared" si="20"/>
        <v>0</v>
      </c>
      <c r="AH51" s="648">
        <f t="shared" si="20"/>
        <v>0</v>
      </c>
      <c r="AI51" s="648">
        <f t="shared" si="20"/>
        <v>0</v>
      </c>
      <c r="AJ51" s="648">
        <f t="shared" si="20"/>
        <v>0</v>
      </c>
      <c r="AK51" s="648">
        <f t="shared" si="20"/>
        <v>0</v>
      </c>
    </row>
    <row r="52" spans="1:37" s="667" customFormat="1">
      <c r="A52" s="520"/>
      <c r="B52" s="520"/>
      <c r="C52" s="1"/>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668"/>
      <c r="AF52" s="668"/>
      <c r="AG52" s="668"/>
      <c r="AH52" s="668"/>
      <c r="AI52" s="668"/>
      <c r="AJ52" s="668"/>
      <c r="AK52" s="668"/>
    </row>
    <row r="53" spans="1:37" s="667" customFormat="1">
      <c r="A53" s="520"/>
      <c r="B53" s="520"/>
      <c r="C53" s="1"/>
      <c r="D53" s="668"/>
      <c r="E53" s="668"/>
      <c r="F53" s="668"/>
      <c r="G53" s="668"/>
      <c r="H53" s="668"/>
      <c r="I53" s="668"/>
      <c r="J53" s="668"/>
      <c r="K53" s="668"/>
      <c r="L53" s="668"/>
      <c r="M53" s="668"/>
      <c r="N53" s="668"/>
      <c r="O53" s="668"/>
      <c r="P53" s="668"/>
      <c r="Q53" s="668"/>
      <c r="R53" s="668"/>
      <c r="S53" s="668"/>
      <c r="T53" s="668"/>
      <c r="U53" s="668"/>
      <c r="V53" s="668"/>
      <c r="W53" s="668"/>
      <c r="X53" s="668"/>
      <c r="Y53" s="668"/>
      <c r="Z53" s="668"/>
      <c r="AA53" s="668"/>
      <c r="AB53" s="668"/>
      <c r="AC53" s="668"/>
      <c r="AD53" s="668"/>
      <c r="AE53" s="668"/>
      <c r="AF53" s="668"/>
      <c r="AG53" s="668"/>
      <c r="AH53" s="668"/>
      <c r="AI53" s="668"/>
      <c r="AJ53" s="668"/>
      <c r="AK53" s="668"/>
    </row>
    <row r="54" spans="1:37" s="667" customFormat="1">
      <c r="A54" s="656" t="s">
        <v>855</v>
      </c>
      <c r="B54" s="520"/>
      <c r="C54" s="1"/>
      <c r="D54" s="668"/>
      <c r="E54" s="668"/>
      <c r="F54" s="668"/>
      <c r="G54" s="668"/>
      <c r="H54" s="668"/>
      <c r="I54" s="668"/>
      <c r="J54" s="668"/>
      <c r="K54" s="668"/>
      <c r="L54" s="668"/>
      <c r="M54" s="668"/>
      <c r="N54" s="668"/>
      <c r="O54" s="668"/>
      <c r="P54" s="668"/>
      <c r="Q54" s="668"/>
      <c r="R54" s="668"/>
      <c r="S54" s="668"/>
      <c r="T54" s="668"/>
      <c r="U54" s="668"/>
      <c r="V54" s="668"/>
      <c r="W54" s="668"/>
      <c r="X54" s="668"/>
      <c r="Y54" s="668"/>
      <c r="Z54" s="668"/>
      <c r="AA54" s="668"/>
      <c r="AB54" s="668"/>
      <c r="AC54" s="668"/>
      <c r="AD54" s="668"/>
      <c r="AE54" s="668"/>
      <c r="AF54" s="668"/>
      <c r="AG54" s="668"/>
      <c r="AH54" s="668"/>
      <c r="AI54" s="668"/>
      <c r="AJ54" s="668"/>
      <c r="AK54" s="668"/>
    </row>
    <row r="55" spans="1:37" s="667" customFormat="1">
      <c r="A55" s="674"/>
      <c r="B55" s="674"/>
      <c r="C55" s="1"/>
      <c r="D55" s="668"/>
      <c r="E55" s="668"/>
      <c r="F55" s="668"/>
      <c r="G55" s="668"/>
      <c r="H55" s="668"/>
      <c r="I55" s="668"/>
      <c r="J55" s="668"/>
      <c r="K55" s="668"/>
      <c r="L55" s="668"/>
      <c r="M55" s="668"/>
      <c r="N55" s="668"/>
      <c r="O55" s="668"/>
      <c r="P55" s="668"/>
      <c r="Q55" s="668"/>
      <c r="R55" s="668"/>
      <c r="S55" s="668"/>
      <c r="T55" s="668"/>
      <c r="U55" s="668"/>
      <c r="V55" s="668"/>
      <c r="W55" s="668"/>
      <c r="X55" s="668"/>
      <c r="Y55" s="668"/>
      <c r="Z55" s="668"/>
      <c r="AA55" s="668"/>
      <c r="AB55" s="668"/>
      <c r="AC55" s="668"/>
      <c r="AD55" s="668"/>
      <c r="AE55" s="668"/>
      <c r="AF55" s="668"/>
      <c r="AG55" s="668"/>
      <c r="AH55" s="668"/>
      <c r="AI55" s="668"/>
      <c r="AJ55" s="668"/>
      <c r="AK55" s="668"/>
    </row>
    <row r="56" spans="1:37" s="667" customFormat="1">
      <c r="A56" s="666" t="s">
        <v>855</v>
      </c>
      <c r="B56" s="666" t="s">
        <v>802</v>
      </c>
      <c r="C56" s="1"/>
      <c r="D56" s="3638"/>
      <c r="E56" s="3638"/>
      <c r="F56" s="648">
        <f>SUM(D56:E56)</f>
        <v>0</v>
      </c>
      <c r="G56" s="3638"/>
      <c r="H56" s="3638"/>
      <c r="I56" s="648">
        <f>SUM(G56:H56)</f>
        <v>0</v>
      </c>
      <c r="J56" s="3638"/>
      <c r="K56" s="3638"/>
      <c r="L56" s="648">
        <f>SUM(J56:K56)</f>
        <v>0</v>
      </c>
      <c r="M56" s="3638"/>
      <c r="N56" s="3638"/>
      <c r="O56" s="648">
        <f>SUM(M56:N56)</f>
        <v>0</v>
      </c>
      <c r="P56" s="3638"/>
      <c r="Q56" s="3638"/>
      <c r="R56" s="648">
        <f>SUM(P56:Q56)</f>
        <v>0</v>
      </c>
      <c r="S56" s="3638"/>
      <c r="T56" s="3638"/>
      <c r="U56" s="648">
        <f>SUM(S56:T56)</f>
        <v>0</v>
      </c>
      <c r="V56" s="3638"/>
      <c r="W56" s="3638"/>
      <c r="X56" s="648">
        <f>SUM(V56:W56)</f>
        <v>0</v>
      </c>
      <c r="Y56" s="3638"/>
      <c r="Z56" s="3638"/>
      <c r="AA56" s="648">
        <f>SUM(Y56:Z56)</f>
        <v>0</v>
      </c>
      <c r="AB56" s="3638"/>
      <c r="AC56" s="3638"/>
      <c r="AD56" s="648">
        <f>SUM(AB56:AC56)</f>
        <v>0</v>
      </c>
      <c r="AE56" s="3638"/>
      <c r="AF56" s="3638"/>
      <c r="AG56" s="648">
        <f t="shared" ref="AG56:AH60" si="21">SUM(AE56:AF56)</f>
        <v>0</v>
      </c>
      <c r="AH56" s="648">
        <f t="shared" si="21"/>
        <v>0</v>
      </c>
      <c r="AI56" s="3638"/>
      <c r="AJ56" s="3638"/>
      <c r="AK56" s="648">
        <f>SUM(AI56:AJ56)</f>
        <v>0</v>
      </c>
    </row>
    <row r="57" spans="1:37" s="667" customFormat="1">
      <c r="A57" s="666" t="s">
        <v>855</v>
      </c>
      <c r="B57" s="666" t="s">
        <v>801</v>
      </c>
      <c r="C57" s="1"/>
      <c r="D57" s="3638"/>
      <c r="E57" s="3638"/>
      <c r="F57" s="648">
        <f>SUM(D57:E57)</f>
        <v>0</v>
      </c>
      <c r="G57" s="3638"/>
      <c r="H57" s="3638"/>
      <c r="I57" s="648">
        <f>SUM(G57:H57)</f>
        <v>0</v>
      </c>
      <c r="J57" s="3638"/>
      <c r="K57" s="3638"/>
      <c r="L57" s="648">
        <f>SUM(J57:K57)</f>
        <v>0</v>
      </c>
      <c r="M57" s="3638"/>
      <c r="N57" s="3638"/>
      <c r="O57" s="648">
        <f>SUM(M57:N57)</f>
        <v>0</v>
      </c>
      <c r="P57" s="3638"/>
      <c r="Q57" s="3638"/>
      <c r="R57" s="648">
        <f>SUM(P57:Q57)</f>
        <v>0</v>
      </c>
      <c r="S57" s="3638"/>
      <c r="T57" s="3638"/>
      <c r="U57" s="648">
        <f>SUM(S57:T57)</f>
        <v>0</v>
      </c>
      <c r="V57" s="3638"/>
      <c r="W57" s="3638"/>
      <c r="X57" s="648">
        <f>SUM(V57:W57)</f>
        <v>0</v>
      </c>
      <c r="Y57" s="3638"/>
      <c r="Z57" s="3638"/>
      <c r="AA57" s="648">
        <f>SUM(Y57:Z57)</f>
        <v>0</v>
      </c>
      <c r="AB57" s="3638"/>
      <c r="AC57" s="3638"/>
      <c r="AD57" s="648">
        <f>SUM(AB57:AC57)</f>
        <v>0</v>
      </c>
      <c r="AE57" s="3638"/>
      <c r="AF57" s="3638"/>
      <c r="AG57" s="648">
        <f t="shared" si="21"/>
        <v>0</v>
      </c>
      <c r="AH57" s="648">
        <f t="shared" si="21"/>
        <v>0</v>
      </c>
      <c r="AI57" s="3638"/>
      <c r="AJ57" s="3638"/>
      <c r="AK57" s="648">
        <f>SUM(AI57:AJ57)</f>
        <v>0</v>
      </c>
    </row>
    <row r="58" spans="1:37" s="667" customFormat="1">
      <c r="A58" s="666" t="s">
        <v>855</v>
      </c>
      <c r="B58" s="666" t="s">
        <v>737</v>
      </c>
      <c r="C58" s="1"/>
      <c r="D58" s="3638"/>
      <c r="E58" s="3638"/>
      <c r="F58" s="648">
        <f>SUM(D58:E58)</f>
        <v>0</v>
      </c>
      <c r="G58" s="3638"/>
      <c r="H58" s="3638"/>
      <c r="I58" s="648">
        <f>SUM(G58:H58)</f>
        <v>0</v>
      </c>
      <c r="J58" s="3638"/>
      <c r="K58" s="3638"/>
      <c r="L58" s="648">
        <f>SUM(J58:K58)</f>
        <v>0</v>
      </c>
      <c r="M58" s="3638"/>
      <c r="N58" s="3638"/>
      <c r="O58" s="648">
        <f>SUM(M58:N58)</f>
        <v>0</v>
      </c>
      <c r="P58" s="3638"/>
      <c r="Q58" s="3638"/>
      <c r="R58" s="648">
        <f>SUM(P58:Q58)</f>
        <v>0</v>
      </c>
      <c r="S58" s="3638"/>
      <c r="T58" s="3638"/>
      <c r="U58" s="648">
        <f>SUM(S58:T58)</f>
        <v>0</v>
      </c>
      <c r="V58" s="3638"/>
      <c r="W58" s="3638"/>
      <c r="X58" s="648">
        <f>SUM(V58:W58)</f>
        <v>0</v>
      </c>
      <c r="Y58" s="3638"/>
      <c r="Z58" s="3638"/>
      <c r="AA58" s="648">
        <f>SUM(Y58:Z58)</f>
        <v>0</v>
      </c>
      <c r="AB58" s="3638"/>
      <c r="AC58" s="3638"/>
      <c r="AD58" s="648">
        <f>SUM(AB58:AC58)</f>
        <v>0</v>
      </c>
      <c r="AE58" s="3638"/>
      <c r="AF58" s="3638"/>
      <c r="AG58" s="648">
        <f t="shared" si="21"/>
        <v>0</v>
      </c>
      <c r="AH58" s="648">
        <f t="shared" si="21"/>
        <v>0</v>
      </c>
      <c r="AI58" s="3638"/>
      <c r="AJ58" s="3638"/>
      <c r="AK58" s="648">
        <f>SUM(AI58:AJ58)</f>
        <v>0</v>
      </c>
    </row>
    <row r="59" spans="1:37" s="667" customFormat="1">
      <c r="A59" s="666" t="s">
        <v>855</v>
      </c>
      <c r="B59" s="666" t="s">
        <v>6</v>
      </c>
      <c r="C59" s="1"/>
      <c r="D59" s="3638"/>
      <c r="E59" s="3638"/>
      <c r="F59" s="648">
        <f>SUM(D59:E59)</f>
        <v>0</v>
      </c>
      <c r="G59" s="3638"/>
      <c r="H59" s="3638"/>
      <c r="I59" s="648">
        <f>SUM(G59:H59)</f>
        <v>0</v>
      </c>
      <c r="J59" s="3638"/>
      <c r="K59" s="3638"/>
      <c r="L59" s="648">
        <f>SUM(J59:K59)</f>
        <v>0</v>
      </c>
      <c r="M59" s="3638"/>
      <c r="N59" s="3638"/>
      <c r="O59" s="648">
        <f>SUM(M59:N59)</f>
        <v>0</v>
      </c>
      <c r="P59" s="3638"/>
      <c r="Q59" s="3638"/>
      <c r="R59" s="648">
        <f>SUM(P59:Q59)</f>
        <v>0</v>
      </c>
      <c r="S59" s="3638"/>
      <c r="T59" s="3638"/>
      <c r="U59" s="648">
        <f>SUM(S59:T59)</f>
        <v>0</v>
      </c>
      <c r="V59" s="3638"/>
      <c r="W59" s="3638"/>
      <c r="X59" s="648">
        <f>SUM(V59:W59)</f>
        <v>0</v>
      </c>
      <c r="Y59" s="3638"/>
      <c r="Z59" s="3638"/>
      <c r="AA59" s="648">
        <f>SUM(Y59:Z59)</f>
        <v>0</v>
      </c>
      <c r="AB59" s="3638"/>
      <c r="AC59" s="3638"/>
      <c r="AD59" s="648">
        <f>SUM(AB59:AC59)</f>
        <v>0</v>
      </c>
      <c r="AE59" s="3638"/>
      <c r="AF59" s="3638"/>
      <c r="AG59" s="648">
        <f t="shared" si="21"/>
        <v>0</v>
      </c>
      <c r="AH59" s="648">
        <f t="shared" si="21"/>
        <v>0</v>
      </c>
      <c r="AI59" s="3638"/>
      <c r="AJ59" s="3638"/>
      <c r="AK59" s="648">
        <f>SUM(AI59:AJ59)</f>
        <v>0</v>
      </c>
    </row>
    <row r="60" spans="1:37" s="667" customFormat="1">
      <c r="A60" s="666" t="s">
        <v>855</v>
      </c>
      <c r="B60" s="666" t="s">
        <v>799</v>
      </c>
      <c r="C60" s="1"/>
      <c r="D60" s="3638"/>
      <c r="E60" s="3638"/>
      <c r="F60" s="648">
        <f>SUM(D60:E60)</f>
        <v>0</v>
      </c>
      <c r="G60" s="3638"/>
      <c r="H60" s="3638"/>
      <c r="I60" s="648">
        <f>SUM(G60:H60)</f>
        <v>0</v>
      </c>
      <c r="J60" s="3638"/>
      <c r="K60" s="3638"/>
      <c r="L60" s="648">
        <f>SUM(J60:K60)</f>
        <v>0</v>
      </c>
      <c r="M60" s="3638"/>
      <c r="N60" s="3638"/>
      <c r="O60" s="648">
        <f>SUM(M60:N60)</f>
        <v>0</v>
      </c>
      <c r="P60" s="3638"/>
      <c r="Q60" s="3638"/>
      <c r="R60" s="648">
        <f>SUM(P60:Q60)</f>
        <v>0</v>
      </c>
      <c r="S60" s="3638"/>
      <c r="T60" s="3638"/>
      <c r="U60" s="648">
        <f>SUM(S60:T60)</f>
        <v>0</v>
      </c>
      <c r="V60" s="3638"/>
      <c r="W60" s="3638"/>
      <c r="X60" s="648">
        <f>SUM(V60:W60)</f>
        <v>0</v>
      </c>
      <c r="Y60" s="3638"/>
      <c r="Z60" s="3638"/>
      <c r="AA60" s="648">
        <f>SUM(Y60:Z60)</f>
        <v>0</v>
      </c>
      <c r="AB60" s="3638"/>
      <c r="AC60" s="3638"/>
      <c r="AD60" s="648">
        <f>SUM(AB60:AC60)</f>
        <v>0</v>
      </c>
      <c r="AE60" s="3638"/>
      <c r="AF60" s="3638"/>
      <c r="AG60" s="648">
        <f t="shared" si="21"/>
        <v>0</v>
      </c>
      <c r="AH60" s="648">
        <f t="shared" si="21"/>
        <v>0</v>
      </c>
      <c r="AI60" s="3638"/>
      <c r="AJ60" s="3638"/>
      <c r="AK60" s="648">
        <f>SUM(AI60:AJ60)</f>
        <v>0</v>
      </c>
    </row>
    <row r="61" spans="1:37" s="667" customFormat="1">
      <c r="A61" s="666" t="s">
        <v>855</v>
      </c>
      <c r="B61" s="666" t="s">
        <v>8</v>
      </c>
      <c r="C61" s="1"/>
      <c r="D61" s="648">
        <f t="shared" ref="D61:AK61" si="22">SUM(D56:D60)</f>
        <v>0</v>
      </c>
      <c r="E61" s="648">
        <f t="shared" si="22"/>
        <v>0</v>
      </c>
      <c r="F61" s="648">
        <f t="shared" si="22"/>
        <v>0</v>
      </c>
      <c r="G61" s="648">
        <f t="shared" si="22"/>
        <v>0</v>
      </c>
      <c r="H61" s="648">
        <f t="shared" si="22"/>
        <v>0</v>
      </c>
      <c r="I61" s="648">
        <f t="shared" si="22"/>
        <v>0</v>
      </c>
      <c r="J61" s="648">
        <f t="shared" si="22"/>
        <v>0</v>
      </c>
      <c r="K61" s="648">
        <f t="shared" si="22"/>
        <v>0</v>
      </c>
      <c r="L61" s="648">
        <f t="shared" si="22"/>
        <v>0</v>
      </c>
      <c r="M61" s="648">
        <f t="shared" si="22"/>
        <v>0</v>
      </c>
      <c r="N61" s="648">
        <f t="shared" si="22"/>
        <v>0</v>
      </c>
      <c r="O61" s="648">
        <f t="shared" si="22"/>
        <v>0</v>
      </c>
      <c r="P61" s="648">
        <f t="shared" si="22"/>
        <v>0</v>
      </c>
      <c r="Q61" s="648">
        <f t="shared" si="22"/>
        <v>0</v>
      </c>
      <c r="R61" s="648">
        <f t="shared" si="22"/>
        <v>0</v>
      </c>
      <c r="S61" s="648">
        <f t="shared" si="22"/>
        <v>0</v>
      </c>
      <c r="T61" s="648">
        <f t="shared" si="22"/>
        <v>0</v>
      </c>
      <c r="U61" s="648">
        <f t="shared" si="22"/>
        <v>0</v>
      </c>
      <c r="V61" s="648">
        <f t="shared" si="22"/>
        <v>0</v>
      </c>
      <c r="W61" s="648">
        <f t="shared" si="22"/>
        <v>0</v>
      </c>
      <c r="X61" s="648">
        <f t="shared" si="22"/>
        <v>0</v>
      </c>
      <c r="Y61" s="648">
        <f t="shared" si="22"/>
        <v>0</v>
      </c>
      <c r="Z61" s="648">
        <f t="shared" si="22"/>
        <v>0</v>
      </c>
      <c r="AA61" s="648">
        <f t="shared" si="22"/>
        <v>0</v>
      </c>
      <c r="AB61" s="648">
        <f t="shared" si="22"/>
        <v>0</v>
      </c>
      <c r="AC61" s="648">
        <f t="shared" si="22"/>
        <v>0</v>
      </c>
      <c r="AD61" s="648">
        <f t="shared" si="22"/>
        <v>0</v>
      </c>
      <c r="AE61" s="648">
        <f t="shared" si="22"/>
        <v>0</v>
      </c>
      <c r="AF61" s="648">
        <f t="shared" si="22"/>
        <v>0</v>
      </c>
      <c r="AG61" s="648">
        <f t="shared" si="22"/>
        <v>0</v>
      </c>
      <c r="AH61" s="648">
        <f t="shared" si="22"/>
        <v>0</v>
      </c>
      <c r="AI61" s="648">
        <f t="shared" si="22"/>
        <v>0</v>
      </c>
      <c r="AJ61" s="648">
        <f t="shared" si="22"/>
        <v>0</v>
      </c>
      <c r="AK61" s="648">
        <f t="shared" si="22"/>
        <v>0</v>
      </c>
    </row>
    <row r="62" spans="1:37" s="667" customFormat="1">
      <c r="A62" s="520"/>
      <c r="B62" s="520"/>
      <c r="C62" s="1"/>
      <c r="D62" s="668"/>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row>
    <row r="63" spans="1:37" s="667" customFormat="1">
      <c r="A63" s="656" t="s">
        <v>98</v>
      </c>
      <c r="B63" s="520"/>
      <c r="C63" s="1"/>
      <c r="D63" s="668"/>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c r="AC63" s="668"/>
      <c r="AD63" s="668"/>
      <c r="AE63" s="668"/>
      <c r="AF63" s="668"/>
      <c r="AG63" s="668"/>
      <c r="AH63" s="668"/>
      <c r="AI63" s="668"/>
      <c r="AJ63" s="668"/>
      <c r="AK63" s="668"/>
    </row>
    <row r="64" spans="1:37" s="667" customFormat="1">
      <c r="A64" s="674"/>
      <c r="B64" s="674"/>
      <c r="C64" s="1"/>
      <c r="D64" s="668"/>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row>
    <row r="65" spans="1:37" s="667" customFormat="1">
      <c r="A65" s="666" t="s">
        <v>98</v>
      </c>
      <c r="B65" s="666" t="s">
        <v>802</v>
      </c>
      <c r="C65" s="1"/>
      <c r="D65" s="3638"/>
      <c r="E65" s="3638"/>
      <c r="F65" s="648">
        <f>SUM(D65:E65)</f>
        <v>0</v>
      </c>
      <c r="G65" s="3638"/>
      <c r="H65" s="3638"/>
      <c r="I65" s="648">
        <f>SUM(G65:H65)</f>
        <v>0</v>
      </c>
      <c r="J65" s="3638"/>
      <c r="K65" s="3638"/>
      <c r="L65" s="648">
        <f>SUM(J65:K65)</f>
        <v>0</v>
      </c>
      <c r="M65" s="3638"/>
      <c r="N65" s="3638"/>
      <c r="O65" s="648">
        <f>SUM(M65:N65)</f>
        <v>0</v>
      </c>
      <c r="P65" s="3638"/>
      <c r="Q65" s="3638"/>
      <c r="R65" s="648">
        <f>SUM(P65:Q65)</f>
        <v>0</v>
      </c>
      <c r="S65" s="3638"/>
      <c r="T65" s="3638"/>
      <c r="U65" s="648">
        <f>SUM(S65:T65)</f>
        <v>0</v>
      </c>
      <c r="V65" s="3638"/>
      <c r="W65" s="3638"/>
      <c r="X65" s="648">
        <f>SUM(V65:W65)</f>
        <v>0</v>
      </c>
      <c r="Y65" s="3638"/>
      <c r="Z65" s="3638"/>
      <c r="AA65" s="648">
        <f>SUM(Y65:Z65)</f>
        <v>0</v>
      </c>
      <c r="AB65" s="3638"/>
      <c r="AC65" s="3638"/>
      <c r="AD65" s="648">
        <f>SUM(AB65:AC65)</f>
        <v>0</v>
      </c>
      <c r="AE65" s="3638"/>
      <c r="AF65" s="3638"/>
      <c r="AG65" s="648">
        <f t="shared" ref="AG65:AH69" si="23">SUM(AE65:AF65)</f>
        <v>0</v>
      </c>
      <c r="AH65" s="648">
        <f t="shared" si="23"/>
        <v>0</v>
      </c>
      <c r="AI65" s="3638"/>
      <c r="AJ65" s="3638"/>
      <c r="AK65" s="648">
        <f>SUM(AI65:AJ65)</f>
        <v>0</v>
      </c>
    </row>
    <row r="66" spans="1:37" s="667" customFormat="1">
      <c r="A66" s="666" t="s">
        <v>98</v>
      </c>
      <c r="B66" s="666" t="s">
        <v>801</v>
      </c>
      <c r="C66" s="1"/>
      <c r="D66" s="3638"/>
      <c r="E66" s="3638"/>
      <c r="F66" s="648">
        <f>SUM(D66:E66)</f>
        <v>0</v>
      </c>
      <c r="G66" s="3638"/>
      <c r="H66" s="3638"/>
      <c r="I66" s="648">
        <f>SUM(G66:H66)</f>
        <v>0</v>
      </c>
      <c r="J66" s="3638"/>
      <c r="K66" s="3638"/>
      <c r="L66" s="648">
        <f>SUM(J66:K66)</f>
        <v>0</v>
      </c>
      <c r="M66" s="3638"/>
      <c r="N66" s="3638"/>
      <c r="O66" s="648">
        <f>SUM(M66:N66)</f>
        <v>0</v>
      </c>
      <c r="P66" s="3638"/>
      <c r="Q66" s="3638"/>
      <c r="R66" s="648">
        <f>SUM(P66:Q66)</f>
        <v>0</v>
      </c>
      <c r="S66" s="3638"/>
      <c r="T66" s="3638"/>
      <c r="U66" s="648">
        <f>SUM(S66:T66)</f>
        <v>0</v>
      </c>
      <c r="V66" s="3638"/>
      <c r="W66" s="3638"/>
      <c r="X66" s="648">
        <f>SUM(V66:W66)</f>
        <v>0</v>
      </c>
      <c r="Y66" s="3638"/>
      <c r="Z66" s="3638"/>
      <c r="AA66" s="648">
        <f>SUM(Y66:Z66)</f>
        <v>0</v>
      </c>
      <c r="AB66" s="3638"/>
      <c r="AC66" s="3638"/>
      <c r="AD66" s="648">
        <f>SUM(AB66:AC66)</f>
        <v>0</v>
      </c>
      <c r="AE66" s="3638"/>
      <c r="AF66" s="3638"/>
      <c r="AG66" s="648">
        <f t="shared" si="23"/>
        <v>0</v>
      </c>
      <c r="AH66" s="648">
        <f t="shared" si="23"/>
        <v>0</v>
      </c>
      <c r="AI66" s="3638"/>
      <c r="AJ66" s="3638"/>
      <c r="AK66" s="648">
        <f>SUM(AI66:AJ66)</f>
        <v>0</v>
      </c>
    </row>
    <row r="67" spans="1:37" s="667" customFormat="1">
      <c r="A67" s="666" t="s">
        <v>98</v>
      </c>
      <c r="B67" s="666" t="s">
        <v>737</v>
      </c>
      <c r="C67" s="1"/>
      <c r="D67" s="3638"/>
      <c r="E67" s="3638"/>
      <c r="F67" s="648">
        <f>SUM(D67:E67)</f>
        <v>0</v>
      </c>
      <c r="G67" s="3638"/>
      <c r="H67" s="3638"/>
      <c r="I67" s="648">
        <f>SUM(G67:H67)</f>
        <v>0</v>
      </c>
      <c r="J67" s="3638"/>
      <c r="K67" s="3638"/>
      <c r="L67" s="648">
        <f>SUM(J67:K67)</f>
        <v>0</v>
      </c>
      <c r="M67" s="3638"/>
      <c r="N67" s="3638"/>
      <c r="O67" s="648">
        <f>SUM(M67:N67)</f>
        <v>0</v>
      </c>
      <c r="P67" s="3638"/>
      <c r="Q67" s="3638"/>
      <c r="R67" s="648">
        <f>SUM(P67:Q67)</f>
        <v>0</v>
      </c>
      <c r="S67" s="3638"/>
      <c r="T67" s="3638"/>
      <c r="U67" s="648">
        <f>SUM(S67:T67)</f>
        <v>0</v>
      </c>
      <c r="V67" s="3638"/>
      <c r="W67" s="3638"/>
      <c r="X67" s="648">
        <f>SUM(V67:W67)</f>
        <v>0</v>
      </c>
      <c r="Y67" s="3638"/>
      <c r="Z67" s="3638"/>
      <c r="AA67" s="648">
        <f>SUM(Y67:Z67)</f>
        <v>0</v>
      </c>
      <c r="AB67" s="3638"/>
      <c r="AC67" s="3638"/>
      <c r="AD67" s="648">
        <f>SUM(AB67:AC67)</f>
        <v>0</v>
      </c>
      <c r="AE67" s="3638"/>
      <c r="AF67" s="3638"/>
      <c r="AG67" s="648">
        <f t="shared" si="23"/>
        <v>0</v>
      </c>
      <c r="AH67" s="648">
        <f t="shared" si="23"/>
        <v>0</v>
      </c>
      <c r="AI67" s="3638"/>
      <c r="AJ67" s="3638"/>
      <c r="AK67" s="648">
        <f>SUM(AI67:AJ67)</f>
        <v>0</v>
      </c>
    </row>
    <row r="68" spans="1:37" s="667" customFormat="1">
      <c r="A68" s="666" t="s">
        <v>98</v>
      </c>
      <c r="B68" s="666" t="s">
        <v>6</v>
      </c>
      <c r="C68" s="1"/>
      <c r="D68" s="3638"/>
      <c r="E68" s="3638"/>
      <c r="F68" s="648">
        <f>SUM(D68:E68)</f>
        <v>0</v>
      </c>
      <c r="G68" s="3638"/>
      <c r="H68" s="3638"/>
      <c r="I68" s="648">
        <f>SUM(G68:H68)</f>
        <v>0</v>
      </c>
      <c r="J68" s="3638"/>
      <c r="K68" s="3638"/>
      <c r="L68" s="648">
        <f>SUM(J68:K68)</f>
        <v>0</v>
      </c>
      <c r="M68" s="3638"/>
      <c r="N68" s="3638"/>
      <c r="O68" s="648">
        <f>SUM(M68:N68)</f>
        <v>0</v>
      </c>
      <c r="P68" s="3638"/>
      <c r="Q68" s="3638"/>
      <c r="R68" s="648">
        <f>SUM(P68:Q68)</f>
        <v>0</v>
      </c>
      <c r="S68" s="3638"/>
      <c r="T68" s="3638"/>
      <c r="U68" s="648">
        <f>SUM(S68:T68)</f>
        <v>0</v>
      </c>
      <c r="V68" s="3638"/>
      <c r="W68" s="3638"/>
      <c r="X68" s="648">
        <f>SUM(V68:W68)</f>
        <v>0</v>
      </c>
      <c r="Y68" s="3638"/>
      <c r="Z68" s="3638"/>
      <c r="AA68" s="648">
        <f>SUM(Y68:Z68)</f>
        <v>0</v>
      </c>
      <c r="AB68" s="3638"/>
      <c r="AC68" s="3638"/>
      <c r="AD68" s="648">
        <f>SUM(AB68:AC68)</f>
        <v>0</v>
      </c>
      <c r="AE68" s="3638"/>
      <c r="AF68" s="3638"/>
      <c r="AG68" s="648">
        <f t="shared" si="23"/>
        <v>0</v>
      </c>
      <c r="AH68" s="648">
        <f t="shared" si="23"/>
        <v>0</v>
      </c>
      <c r="AI68" s="3638"/>
      <c r="AJ68" s="3638"/>
      <c r="AK68" s="648">
        <f>SUM(AI68:AJ68)</f>
        <v>0</v>
      </c>
    </row>
    <row r="69" spans="1:37" s="667" customFormat="1">
      <c r="A69" s="666" t="s">
        <v>98</v>
      </c>
      <c r="B69" s="666" t="s">
        <v>799</v>
      </c>
      <c r="C69" s="1"/>
      <c r="D69" s="3638"/>
      <c r="E69" s="3638"/>
      <c r="F69" s="648">
        <f>SUM(D69:E69)</f>
        <v>0</v>
      </c>
      <c r="G69" s="3638"/>
      <c r="H69" s="3638"/>
      <c r="I69" s="648">
        <f>SUM(G69:H69)</f>
        <v>0</v>
      </c>
      <c r="J69" s="3638"/>
      <c r="K69" s="3638"/>
      <c r="L69" s="648">
        <f>SUM(J69:K69)</f>
        <v>0</v>
      </c>
      <c r="M69" s="3638"/>
      <c r="N69" s="3638"/>
      <c r="O69" s="648">
        <f>SUM(M69:N69)</f>
        <v>0</v>
      </c>
      <c r="P69" s="3638"/>
      <c r="Q69" s="3638"/>
      <c r="R69" s="648">
        <f>SUM(P69:Q69)</f>
        <v>0</v>
      </c>
      <c r="S69" s="3638"/>
      <c r="T69" s="3638"/>
      <c r="U69" s="648">
        <f>SUM(S69:T69)</f>
        <v>0</v>
      </c>
      <c r="V69" s="3638"/>
      <c r="W69" s="3638"/>
      <c r="X69" s="648">
        <f>SUM(V69:W69)</f>
        <v>0</v>
      </c>
      <c r="Y69" s="3638"/>
      <c r="Z69" s="3638"/>
      <c r="AA69" s="648">
        <f>SUM(Y69:Z69)</f>
        <v>0</v>
      </c>
      <c r="AB69" s="3638"/>
      <c r="AC69" s="3638"/>
      <c r="AD69" s="648">
        <f>SUM(AB69:AC69)</f>
        <v>0</v>
      </c>
      <c r="AE69" s="3638"/>
      <c r="AF69" s="3638"/>
      <c r="AG69" s="648">
        <f t="shared" si="23"/>
        <v>0</v>
      </c>
      <c r="AH69" s="648">
        <f t="shared" si="23"/>
        <v>0</v>
      </c>
      <c r="AI69" s="3638"/>
      <c r="AJ69" s="3638"/>
      <c r="AK69" s="648">
        <f>SUM(AI69:AJ69)</f>
        <v>0</v>
      </c>
    </row>
    <row r="70" spans="1:37" s="667" customFormat="1">
      <c r="A70" s="666" t="s">
        <v>98</v>
      </c>
      <c r="B70" s="666" t="s">
        <v>8</v>
      </c>
      <c r="C70" s="1"/>
      <c r="D70" s="648">
        <f t="shared" ref="D70:AK70" si="24">SUM(D65:D69)</f>
        <v>0</v>
      </c>
      <c r="E70" s="648">
        <f t="shared" si="24"/>
        <v>0</v>
      </c>
      <c r="F70" s="648">
        <f t="shared" si="24"/>
        <v>0</v>
      </c>
      <c r="G70" s="648">
        <f t="shared" si="24"/>
        <v>0</v>
      </c>
      <c r="H70" s="648">
        <f t="shared" si="24"/>
        <v>0</v>
      </c>
      <c r="I70" s="648">
        <f t="shared" si="24"/>
        <v>0</v>
      </c>
      <c r="J70" s="648">
        <f t="shared" si="24"/>
        <v>0</v>
      </c>
      <c r="K70" s="648">
        <f t="shared" si="24"/>
        <v>0</v>
      </c>
      <c r="L70" s="648">
        <f t="shared" si="24"/>
        <v>0</v>
      </c>
      <c r="M70" s="648">
        <f t="shared" si="24"/>
        <v>0</v>
      </c>
      <c r="N70" s="648">
        <f t="shared" si="24"/>
        <v>0</v>
      </c>
      <c r="O70" s="648">
        <f t="shared" si="24"/>
        <v>0</v>
      </c>
      <c r="P70" s="648">
        <f t="shared" si="24"/>
        <v>0</v>
      </c>
      <c r="Q70" s="648">
        <f t="shared" si="24"/>
        <v>0</v>
      </c>
      <c r="R70" s="648">
        <f t="shared" si="24"/>
        <v>0</v>
      </c>
      <c r="S70" s="648">
        <f t="shared" si="24"/>
        <v>0</v>
      </c>
      <c r="T70" s="648">
        <f t="shared" si="24"/>
        <v>0</v>
      </c>
      <c r="U70" s="648">
        <f t="shared" si="24"/>
        <v>0</v>
      </c>
      <c r="V70" s="648">
        <f t="shared" si="24"/>
        <v>0</v>
      </c>
      <c r="W70" s="648">
        <f t="shared" si="24"/>
        <v>0</v>
      </c>
      <c r="X70" s="648">
        <f t="shared" si="24"/>
        <v>0</v>
      </c>
      <c r="Y70" s="648">
        <f t="shared" si="24"/>
        <v>0</v>
      </c>
      <c r="Z70" s="648">
        <f t="shared" si="24"/>
        <v>0</v>
      </c>
      <c r="AA70" s="648">
        <f t="shared" si="24"/>
        <v>0</v>
      </c>
      <c r="AB70" s="648">
        <f t="shared" si="24"/>
        <v>0</v>
      </c>
      <c r="AC70" s="648">
        <f t="shared" si="24"/>
        <v>0</v>
      </c>
      <c r="AD70" s="648">
        <f t="shared" si="24"/>
        <v>0</v>
      </c>
      <c r="AE70" s="648">
        <f t="shared" si="24"/>
        <v>0</v>
      </c>
      <c r="AF70" s="648">
        <f t="shared" si="24"/>
        <v>0</v>
      </c>
      <c r="AG70" s="648">
        <f t="shared" si="24"/>
        <v>0</v>
      </c>
      <c r="AH70" s="648">
        <f t="shared" si="24"/>
        <v>0</v>
      </c>
      <c r="AI70" s="648">
        <f t="shared" si="24"/>
        <v>0</v>
      </c>
      <c r="AJ70" s="648">
        <f t="shared" si="24"/>
        <v>0</v>
      </c>
      <c r="AK70" s="648">
        <f t="shared" si="24"/>
        <v>0</v>
      </c>
    </row>
    <row r="71" spans="1:37" s="667" customFormat="1">
      <c r="A71" s="520"/>
      <c r="B71" s="520"/>
      <c r="C71" s="1"/>
      <c r="D71" s="668"/>
      <c r="E71" s="668"/>
      <c r="F71" s="668"/>
      <c r="G71" s="668"/>
      <c r="H71" s="668"/>
      <c r="I71" s="668"/>
      <c r="J71" s="668"/>
      <c r="K71" s="668"/>
      <c r="L71" s="668"/>
      <c r="M71" s="668"/>
      <c r="N71" s="668"/>
      <c r="O71" s="668"/>
      <c r="P71" s="668"/>
      <c r="Q71" s="668"/>
      <c r="R71" s="668"/>
      <c r="S71" s="668"/>
      <c r="T71" s="668"/>
      <c r="U71" s="668"/>
      <c r="V71" s="668"/>
      <c r="W71" s="668"/>
      <c r="X71" s="668"/>
      <c r="Y71" s="668"/>
      <c r="Z71" s="668"/>
      <c r="AA71" s="668"/>
      <c r="AB71" s="668"/>
      <c r="AC71" s="668"/>
      <c r="AD71" s="668"/>
      <c r="AE71" s="668"/>
      <c r="AF71" s="668"/>
      <c r="AG71" s="668"/>
      <c r="AH71" s="668"/>
      <c r="AI71" s="668"/>
      <c r="AJ71" s="668"/>
      <c r="AK71" s="668"/>
    </row>
    <row r="72" spans="1:37" s="667" customFormat="1">
      <c r="A72" s="656" t="s">
        <v>843</v>
      </c>
      <c r="B72" s="520"/>
      <c r="C72" s="1"/>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668"/>
      <c r="AJ72" s="668"/>
      <c r="AK72" s="668"/>
    </row>
    <row r="73" spans="1:37" s="667" customFormat="1">
      <c r="A73" s="674"/>
      <c r="B73" s="674"/>
      <c r="C73" s="1"/>
      <c r="D73" s="668"/>
      <c r="E73" s="676" t="s">
        <v>854</v>
      </c>
      <c r="F73" s="668"/>
      <c r="G73" s="668"/>
      <c r="H73" s="676" t="s">
        <v>853</v>
      </c>
      <c r="I73" s="668"/>
      <c r="J73" s="668"/>
      <c r="K73" s="676" t="s">
        <v>852</v>
      </c>
      <c r="L73" s="668"/>
      <c r="M73" s="668"/>
      <c r="N73" s="676" t="s">
        <v>851</v>
      </c>
      <c r="O73" s="668"/>
      <c r="P73" s="668"/>
      <c r="Q73" s="676" t="s">
        <v>850</v>
      </c>
      <c r="R73" s="668"/>
      <c r="S73" s="668"/>
      <c r="T73" s="676" t="s">
        <v>849</v>
      </c>
      <c r="U73" s="668"/>
      <c r="V73" s="668"/>
      <c r="W73" s="676" t="s">
        <v>848</v>
      </c>
      <c r="X73" s="668"/>
      <c r="Y73" s="668"/>
      <c r="Z73" s="676" t="s">
        <v>847</v>
      </c>
      <c r="AA73" s="668"/>
      <c r="AB73" s="668"/>
      <c r="AC73" s="676" t="s">
        <v>846</v>
      </c>
      <c r="AD73" s="668"/>
      <c r="AE73" s="668"/>
      <c r="AF73" s="676" t="s">
        <v>845</v>
      </c>
      <c r="AG73" s="668"/>
      <c r="AH73" s="668"/>
      <c r="AI73" s="668"/>
      <c r="AJ73" s="676" t="s">
        <v>844</v>
      </c>
      <c r="AK73" s="668"/>
    </row>
    <row r="74" spans="1:37" s="667" customFormat="1">
      <c r="A74" s="666" t="s">
        <v>843</v>
      </c>
      <c r="B74" s="666" t="s">
        <v>802</v>
      </c>
      <c r="C74" s="1"/>
      <c r="D74" s="675"/>
      <c r="E74" s="3638"/>
      <c r="F74" s="648">
        <f>SUM(D74:E74)</f>
        <v>0</v>
      </c>
      <c r="G74" s="675"/>
      <c r="H74" s="3639"/>
      <c r="I74" s="648">
        <f>SUM(G74:H74)</f>
        <v>0</v>
      </c>
      <c r="J74" s="675"/>
      <c r="K74" s="3639"/>
      <c r="L74" s="648">
        <f>SUM(J74:K74)</f>
        <v>0</v>
      </c>
      <c r="M74" s="675"/>
      <c r="N74" s="3639"/>
      <c r="O74" s="648">
        <f>SUM(M74:N74)</f>
        <v>0</v>
      </c>
      <c r="P74" s="675"/>
      <c r="Q74" s="3639"/>
      <c r="R74" s="648">
        <f>SUM(P74:Q74)</f>
        <v>0</v>
      </c>
      <c r="S74" s="675"/>
      <c r="T74" s="3639"/>
      <c r="U74" s="648">
        <f>SUM(S74:T74)</f>
        <v>0</v>
      </c>
      <c r="V74" s="675"/>
      <c r="W74" s="3639"/>
      <c r="X74" s="648">
        <f>SUM(V74:W74)</f>
        <v>0</v>
      </c>
      <c r="Y74" s="675"/>
      <c r="Z74" s="3639"/>
      <c r="AA74" s="648">
        <f>SUM(Y74:Z74)</f>
        <v>0</v>
      </c>
      <c r="AB74" s="675"/>
      <c r="AC74" s="3639"/>
      <c r="AD74" s="648">
        <f>SUM(AB74:AC74)</f>
        <v>0</v>
      </c>
      <c r="AE74" s="675"/>
      <c r="AF74" s="3639"/>
      <c r="AG74" s="648">
        <f t="shared" ref="AG74:AH78" si="25">SUM(AE74:AF74)</f>
        <v>0</v>
      </c>
      <c r="AH74" s="648">
        <f t="shared" si="25"/>
        <v>0</v>
      </c>
      <c r="AI74" s="675"/>
      <c r="AJ74" s="3639"/>
      <c r="AK74" s="648">
        <f>SUM(AI74:AJ74)</f>
        <v>0</v>
      </c>
    </row>
    <row r="75" spans="1:37" s="667" customFormat="1">
      <c r="A75" s="666" t="s">
        <v>843</v>
      </c>
      <c r="B75" s="666" t="s">
        <v>801</v>
      </c>
      <c r="C75" s="1"/>
      <c r="D75" s="675"/>
      <c r="E75" s="3638"/>
      <c r="F75" s="648">
        <f>SUM(D75:E75)</f>
        <v>0</v>
      </c>
      <c r="G75" s="675"/>
      <c r="H75" s="3639"/>
      <c r="I75" s="648">
        <f>SUM(G75:H75)</f>
        <v>0</v>
      </c>
      <c r="J75" s="675"/>
      <c r="K75" s="3639"/>
      <c r="L75" s="648">
        <f>SUM(J75:K75)</f>
        <v>0</v>
      </c>
      <c r="M75" s="675"/>
      <c r="N75" s="3639"/>
      <c r="O75" s="648">
        <f>SUM(M75:N75)</f>
        <v>0</v>
      </c>
      <c r="P75" s="675"/>
      <c r="Q75" s="3639"/>
      <c r="R75" s="648">
        <f>SUM(P75:Q75)</f>
        <v>0</v>
      </c>
      <c r="S75" s="675"/>
      <c r="T75" s="3639"/>
      <c r="U75" s="648">
        <f>SUM(S75:T75)</f>
        <v>0</v>
      </c>
      <c r="V75" s="675"/>
      <c r="W75" s="3639"/>
      <c r="X75" s="648">
        <f>SUM(V75:W75)</f>
        <v>0</v>
      </c>
      <c r="Y75" s="675"/>
      <c r="Z75" s="3639"/>
      <c r="AA75" s="648">
        <f>SUM(Y75:Z75)</f>
        <v>0</v>
      </c>
      <c r="AB75" s="675"/>
      <c r="AC75" s="3639"/>
      <c r="AD75" s="648">
        <f>SUM(AB75:AC75)</f>
        <v>0</v>
      </c>
      <c r="AE75" s="675"/>
      <c r="AF75" s="3639"/>
      <c r="AG75" s="648">
        <f t="shared" si="25"/>
        <v>0</v>
      </c>
      <c r="AH75" s="648">
        <f t="shared" si="25"/>
        <v>0</v>
      </c>
      <c r="AI75" s="675"/>
      <c r="AJ75" s="3639"/>
      <c r="AK75" s="648">
        <f>SUM(AI75:AJ75)</f>
        <v>0</v>
      </c>
    </row>
    <row r="76" spans="1:37" s="667" customFormat="1">
      <c r="A76" s="666" t="s">
        <v>843</v>
      </c>
      <c r="B76" s="666" t="s">
        <v>737</v>
      </c>
      <c r="C76" s="1"/>
      <c r="D76" s="675"/>
      <c r="E76" s="3638"/>
      <c r="F76" s="648">
        <f>SUM(D76:E76)</f>
        <v>0</v>
      </c>
      <c r="G76" s="675"/>
      <c r="H76" s="3639"/>
      <c r="I76" s="648">
        <f>SUM(G76:H76)</f>
        <v>0</v>
      </c>
      <c r="J76" s="675"/>
      <c r="K76" s="3639"/>
      <c r="L76" s="648">
        <f>SUM(J76:K76)</f>
        <v>0</v>
      </c>
      <c r="M76" s="675"/>
      <c r="N76" s="3639"/>
      <c r="O76" s="648">
        <f>SUM(M76:N76)</f>
        <v>0</v>
      </c>
      <c r="P76" s="675"/>
      <c r="Q76" s="3639"/>
      <c r="R76" s="648">
        <f>SUM(P76:Q76)</f>
        <v>0</v>
      </c>
      <c r="S76" s="675"/>
      <c r="T76" s="3639"/>
      <c r="U76" s="648">
        <f>SUM(S76:T76)</f>
        <v>0</v>
      </c>
      <c r="V76" s="675"/>
      <c r="W76" s="3639"/>
      <c r="X76" s="648">
        <f>SUM(V76:W76)</f>
        <v>0</v>
      </c>
      <c r="Y76" s="675"/>
      <c r="Z76" s="3639"/>
      <c r="AA76" s="648">
        <f>SUM(Y76:Z76)</f>
        <v>0</v>
      </c>
      <c r="AB76" s="675"/>
      <c r="AC76" s="3639"/>
      <c r="AD76" s="648">
        <f>SUM(AB76:AC76)</f>
        <v>0</v>
      </c>
      <c r="AE76" s="675"/>
      <c r="AF76" s="3639"/>
      <c r="AG76" s="648">
        <f t="shared" si="25"/>
        <v>0</v>
      </c>
      <c r="AH76" s="648">
        <f t="shared" si="25"/>
        <v>0</v>
      </c>
      <c r="AI76" s="675"/>
      <c r="AJ76" s="3639"/>
      <c r="AK76" s="648">
        <f>SUM(AI76:AJ76)</f>
        <v>0</v>
      </c>
    </row>
    <row r="77" spans="1:37" s="667" customFormat="1">
      <c r="A77" s="666" t="s">
        <v>843</v>
      </c>
      <c r="B77" s="666" t="s">
        <v>6</v>
      </c>
      <c r="C77" s="1"/>
      <c r="D77" s="675"/>
      <c r="E77" s="3638"/>
      <c r="F77" s="648">
        <f>SUM(D77:E77)</f>
        <v>0</v>
      </c>
      <c r="G77" s="675"/>
      <c r="H77" s="3639"/>
      <c r="I77" s="648">
        <f>SUM(G77:H77)</f>
        <v>0</v>
      </c>
      <c r="J77" s="675"/>
      <c r="K77" s="3639"/>
      <c r="L77" s="648">
        <f>SUM(J77:K77)</f>
        <v>0</v>
      </c>
      <c r="M77" s="675"/>
      <c r="N77" s="3639"/>
      <c r="O77" s="648">
        <f>SUM(M77:N77)</f>
        <v>0</v>
      </c>
      <c r="P77" s="675"/>
      <c r="Q77" s="3639"/>
      <c r="R77" s="648">
        <f>SUM(P77:Q77)</f>
        <v>0</v>
      </c>
      <c r="S77" s="675"/>
      <c r="T77" s="3639"/>
      <c r="U77" s="648">
        <f>SUM(S77:T77)</f>
        <v>0</v>
      </c>
      <c r="V77" s="675"/>
      <c r="W77" s="3639"/>
      <c r="X77" s="648">
        <f>SUM(V77:W77)</f>
        <v>0</v>
      </c>
      <c r="Y77" s="675"/>
      <c r="Z77" s="3639"/>
      <c r="AA77" s="648">
        <f>SUM(Y77:Z77)</f>
        <v>0</v>
      </c>
      <c r="AB77" s="675"/>
      <c r="AC77" s="3639"/>
      <c r="AD77" s="648">
        <f>SUM(AB77:AC77)</f>
        <v>0</v>
      </c>
      <c r="AE77" s="675"/>
      <c r="AF77" s="3639"/>
      <c r="AG77" s="648">
        <f t="shared" si="25"/>
        <v>0</v>
      </c>
      <c r="AH77" s="648">
        <f t="shared" si="25"/>
        <v>0</v>
      </c>
      <c r="AI77" s="675"/>
      <c r="AJ77" s="3639"/>
      <c r="AK77" s="648">
        <f>SUM(AI77:AJ77)</f>
        <v>0</v>
      </c>
    </row>
    <row r="78" spans="1:37" s="667" customFormat="1">
      <c r="A78" s="666" t="s">
        <v>843</v>
      </c>
      <c r="B78" s="666" t="s">
        <v>799</v>
      </c>
      <c r="C78" s="1"/>
      <c r="D78" s="675"/>
      <c r="E78" s="3638"/>
      <c r="F78" s="648">
        <f>SUM(D78:E78)</f>
        <v>0</v>
      </c>
      <c r="G78" s="675"/>
      <c r="H78" s="3639"/>
      <c r="I78" s="648">
        <f>SUM(G78:H78)</f>
        <v>0</v>
      </c>
      <c r="J78" s="675"/>
      <c r="K78" s="3639"/>
      <c r="L78" s="648">
        <f>SUM(J78:K78)</f>
        <v>0</v>
      </c>
      <c r="M78" s="675"/>
      <c r="N78" s="3639"/>
      <c r="O78" s="648">
        <f>SUM(M78:N78)</f>
        <v>0</v>
      </c>
      <c r="P78" s="675"/>
      <c r="Q78" s="3639"/>
      <c r="R78" s="648">
        <f>SUM(P78:Q78)</f>
        <v>0</v>
      </c>
      <c r="S78" s="675"/>
      <c r="T78" s="3639"/>
      <c r="U78" s="648">
        <f>SUM(S78:T78)</f>
        <v>0</v>
      </c>
      <c r="V78" s="675"/>
      <c r="W78" s="3639"/>
      <c r="X78" s="648">
        <f>SUM(V78:W78)</f>
        <v>0</v>
      </c>
      <c r="Y78" s="675"/>
      <c r="Z78" s="3639"/>
      <c r="AA78" s="648">
        <f>SUM(Y78:Z78)</f>
        <v>0</v>
      </c>
      <c r="AB78" s="675"/>
      <c r="AC78" s="3639"/>
      <c r="AD78" s="648">
        <f>SUM(AB78:AC78)</f>
        <v>0</v>
      </c>
      <c r="AE78" s="675"/>
      <c r="AF78" s="3639"/>
      <c r="AG78" s="648">
        <f t="shared" si="25"/>
        <v>0</v>
      </c>
      <c r="AH78" s="648">
        <f t="shared" si="25"/>
        <v>0</v>
      </c>
      <c r="AI78" s="675"/>
      <c r="AJ78" s="3639"/>
      <c r="AK78" s="648">
        <f>SUM(AI78:AJ78)</f>
        <v>0</v>
      </c>
    </row>
    <row r="79" spans="1:37" s="667" customFormat="1">
      <c r="A79" s="666" t="s">
        <v>843</v>
      </c>
      <c r="B79" s="666" t="s">
        <v>8</v>
      </c>
      <c r="C79" s="1"/>
      <c r="D79" s="675"/>
      <c r="E79" s="648">
        <f>SUM(E74:E78)</f>
        <v>0</v>
      </c>
      <c r="F79" s="648">
        <f>SUM(F74:F78)</f>
        <v>0</v>
      </c>
      <c r="G79" s="675"/>
      <c r="H79" s="648">
        <f>SUM(H74:H78)</f>
        <v>0</v>
      </c>
      <c r="I79" s="648">
        <f>SUM(I74:I78)</f>
        <v>0</v>
      </c>
      <c r="J79" s="675"/>
      <c r="K79" s="648">
        <f>SUM(K74:K78)</f>
        <v>0</v>
      </c>
      <c r="L79" s="648">
        <f>SUM(L74:L78)</f>
        <v>0</v>
      </c>
      <c r="M79" s="675"/>
      <c r="N79" s="648">
        <f>SUM(N74:N78)</f>
        <v>0</v>
      </c>
      <c r="O79" s="648">
        <f>SUM(O74:O78)</f>
        <v>0</v>
      </c>
      <c r="P79" s="675"/>
      <c r="Q79" s="648">
        <f>SUM(Q74:Q78)</f>
        <v>0</v>
      </c>
      <c r="R79" s="648">
        <f>SUM(R74:R78)</f>
        <v>0</v>
      </c>
      <c r="S79" s="675"/>
      <c r="T79" s="648">
        <f>SUM(T74:T78)</f>
        <v>0</v>
      </c>
      <c r="U79" s="648">
        <f>SUM(U74:U78)</f>
        <v>0</v>
      </c>
      <c r="V79" s="675"/>
      <c r="W79" s="648">
        <f>SUM(W74:W78)</f>
        <v>0</v>
      </c>
      <c r="X79" s="648">
        <f>SUM(X74:X78)</f>
        <v>0</v>
      </c>
      <c r="Y79" s="675"/>
      <c r="Z79" s="648">
        <f>SUM(Z74:Z78)</f>
        <v>0</v>
      </c>
      <c r="AA79" s="648">
        <f>SUM(AA74:AA78)</f>
        <v>0</v>
      </c>
      <c r="AB79" s="675"/>
      <c r="AC79" s="648">
        <f>SUM(AC74:AC78)</f>
        <v>0</v>
      </c>
      <c r="AD79" s="648">
        <f>SUM(AD74:AD78)</f>
        <v>0</v>
      </c>
      <c r="AE79" s="675"/>
      <c r="AF79" s="648">
        <f>SUM(AF74:AF78)</f>
        <v>0</v>
      </c>
      <c r="AG79" s="648">
        <f>SUM(AG74:AG78)</f>
        <v>0</v>
      </c>
      <c r="AH79" s="648">
        <f>SUM(AH74:AH78)</f>
        <v>0</v>
      </c>
      <c r="AI79" s="675"/>
      <c r="AJ79" s="648">
        <f>SUM(AJ74:AJ78)</f>
        <v>0</v>
      </c>
      <c r="AK79" s="648">
        <f>SUM(AK74:AK78)</f>
        <v>0</v>
      </c>
    </row>
    <row r="80" spans="1:37">
      <c r="A80" s="520"/>
      <c r="B80" s="520"/>
      <c r="C80" s="1"/>
      <c r="D80" s="665"/>
      <c r="E80" s="3636"/>
      <c r="F80" s="3636"/>
      <c r="G80" s="665"/>
      <c r="H80" s="3636"/>
      <c r="I80" s="3636"/>
      <c r="J80" s="665"/>
      <c r="K80" s="3636"/>
      <c r="L80" s="3636"/>
      <c r="M80" s="665"/>
      <c r="N80" s="3636"/>
      <c r="O80" s="3636"/>
      <c r="P80" s="665"/>
      <c r="Q80" s="3636"/>
      <c r="R80" s="3636"/>
      <c r="S80" s="665"/>
      <c r="T80" s="3636"/>
      <c r="U80" s="3636"/>
      <c r="V80" s="665"/>
      <c r="W80" s="3636"/>
      <c r="X80" s="3636"/>
      <c r="Y80" s="665"/>
      <c r="Z80" s="3636"/>
      <c r="AA80" s="3636"/>
      <c r="AB80" s="665"/>
      <c r="AC80" s="3636"/>
      <c r="AD80" s="3636"/>
      <c r="AE80" s="665"/>
      <c r="AF80" s="3636"/>
      <c r="AG80" s="3636"/>
      <c r="AH80" s="3636"/>
      <c r="AI80" s="665"/>
      <c r="AJ80" s="3636"/>
      <c r="AK80" s="3636"/>
    </row>
    <row r="81" spans="1:37">
      <c r="A81" s="656" t="s">
        <v>814</v>
      </c>
      <c r="B81" s="655"/>
      <c r="C81" s="1"/>
      <c r="D81" s="665"/>
      <c r="E81" s="3636"/>
      <c r="F81" s="3636"/>
      <c r="G81" s="665"/>
      <c r="H81" s="3636"/>
      <c r="I81" s="3636"/>
      <c r="J81" s="665"/>
      <c r="K81" s="3636"/>
      <c r="L81" s="3636"/>
      <c r="M81" s="665"/>
      <c r="N81" s="3636"/>
      <c r="O81" s="3636"/>
      <c r="P81" s="665"/>
      <c r="Q81" s="3636"/>
      <c r="R81" s="3636"/>
      <c r="S81" s="665"/>
      <c r="T81" s="3636"/>
      <c r="U81" s="3636"/>
      <c r="V81" s="665"/>
      <c r="W81" s="3636"/>
      <c r="X81" s="3636"/>
      <c r="Y81" s="665"/>
      <c r="Z81" s="3636"/>
      <c r="AA81" s="3636"/>
      <c r="AB81" s="665"/>
      <c r="AC81" s="3636"/>
      <c r="AD81" s="3636"/>
      <c r="AE81" s="665"/>
      <c r="AF81" s="3636"/>
      <c r="AG81" s="3636"/>
      <c r="AH81" s="3636"/>
      <c r="AI81" s="665"/>
      <c r="AJ81" s="3636"/>
      <c r="AK81" s="3636"/>
    </row>
    <row r="82" spans="1:37">
      <c r="A82" s="1"/>
      <c r="B82" s="1"/>
      <c r="C82" s="1"/>
      <c r="D82" s="665"/>
      <c r="E82" s="3636"/>
      <c r="F82" s="3636"/>
      <c r="G82" s="665"/>
      <c r="H82" s="3636"/>
      <c r="I82" s="3636"/>
      <c r="J82" s="665"/>
      <c r="K82" s="3636"/>
      <c r="L82" s="3636"/>
      <c r="M82" s="665"/>
      <c r="N82" s="3636"/>
      <c r="O82" s="3636"/>
      <c r="P82" s="665"/>
      <c r="Q82" s="3636"/>
      <c r="R82" s="3636"/>
      <c r="S82" s="665"/>
      <c r="T82" s="3636"/>
      <c r="U82" s="3636"/>
      <c r="V82" s="665"/>
      <c r="W82" s="3636"/>
      <c r="X82" s="3636"/>
      <c r="Y82" s="665"/>
      <c r="Z82" s="3636"/>
      <c r="AA82" s="3636"/>
      <c r="AB82" s="665"/>
      <c r="AC82" s="3636"/>
      <c r="AD82" s="3636"/>
      <c r="AE82" s="665"/>
      <c r="AF82" s="3636"/>
      <c r="AG82" s="3636"/>
      <c r="AH82" s="3636"/>
      <c r="AI82" s="665"/>
      <c r="AJ82" s="3636"/>
      <c r="AK82" s="3636"/>
    </row>
    <row r="83" spans="1:37">
      <c r="A83" s="34" t="s">
        <v>814</v>
      </c>
      <c r="B83" s="34" t="s">
        <v>802</v>
      </c>
      <c r="C83" s="1"/>
      <c r="D83" s="3638"/>
      <c r="E83" s="3638"/>
      <c r="F83" s="648">
        <f>SUM(D83:E83)</f>
        <v>0</v>
      </c>
      <c r="G83" s="3638"/>
      <c r="H83" s="3638"/>
      <c r="I83" s="648">
        <f>SUM(G83:H83)</f>
        <v>0</v>
      </c>
      <c r="J83" s="3638"/>
      <c r="K83" s="3638"/>
      <c r="L83" s="648">
        <f>SUM(J83:K83)</f>
        <v>0</v>
      </c>
      <c r="M83" s="3638"/>
      <c r="N83" s="3638"/>
      <c r="O83" s="648">
        <f>SUM(M83:N83)</f>
        <v>0</v>
      </c>
      <c r="P83" s="3638"/>
      <c r="Q83" s="3638"/>
      <c r="R83" s="648">
        <f>SUM(P83:Q83)</f>
        <v>0</v>
      </c>
      <c r="S83" s="3638"/>
      <c r="T83" s="3638"/>
      <c r="U83" s="648">
        <f>SUM(S83:T83)</f>
        <v>0</v>
      </c>
      <c r="V83" s="3638"/>
      <c r="W83" s="3638"/>
      <c r="X83" s="648">
        <f>SUM(V83:W83)</f>
        <v>0</v>
      </c>
      <c r="Y83" s="3638"/>
      <c r="Z83" s="3638"/>
      <c r="AA83" s="648">
        <f>SUM(Y83:Z83)</f>
        <v>0</v>
      </c>
      <c r="AB83" s="3638"/>
      <c r="AC83" s="3638"/>
      <c r="AD83" s="648">
        <f>SUM(AB83:AC83)</f>
        <v>0</v>
      </c>
      <c r="AE83" s="3638"/>
      <c r="AF83" s="3638"/>
      <c r="AG83" s="648">
        <f t="shared" ref="AG83:AH87" si="26">SUM(AE83:AF83)</f>
        <v>0</v>
      </c>
      <c r="AH83" s="648">
        <f t="shared" si="26"/>
        <v>0</v>
      </c>
      <c r="AI83" s="3638"/>
      <c r="AJ83" s="3638"/>
      <c r="AK83" s="648">
        <f>SUM(AI83:AJ83)</f>
        <v>0</v>
      </c>
    </row>
    <row r="84" spans="1:37">
      <c r="A84" s="34" t="s">
        <v>814</v>
      </c>
      <c r="B84" s="34" t="s">
        <v>801</v>
      </c>
      <c r="C84" s="1"/>
      <c r="D84" s="3638"/>
      <c r="E84" s="3638"/>
      <c r="F84" s="648">
        <f>SUM(D84:E84)</f>
        <v>0</v>
      </c>
      <c r="G84" s="3638"/>
      <c r="H84" s="3638"/>
      <c r="I84" s="648">
        <f>SUM(G84:H84)</f>
        <v>0</v>
      </c>
      <c r="J84" s="3638"/>
      <c r="K84" s="3638"/>
      <c r="L84" s="648">
        <f>SUM(J84:K84)</f>
        <v>0</v>
      </c>
      <c r="M84" s="3638"/>
      <c r="N84" s="3638"/>
      <c r="O84" s="648">
        <f>SUM(M84:N84)</f>
        <v>0</v>
      </c>
      <c r="P84" s="3638"/>
      <c r="Q84" s="3638"/>
      <c r="R84" s="648">
        <f>SUM(P84:Q84)</f>
        <v>0</v>
      </c>
      <c r="S84" s="3638"/>
      <c r="T84" s="3638"/>
      <c r="U84" s="648">
        <f>SUM(S84:T84)</f>
        <v>0</v>
      </c>
      <c r="V84" s="3638"/>
      <c r="W84" s="3638"/>
      <c r="X84" s="648">
        <f>SUM(V84:W84)</f>
        <v>0</v>
      </c>
      <c r="Y84" s="3638"/>
      <c r="Z84" s="3638"/>
      <c r="AA84" s="648">
        <f>SUM(Y84:Z84)</f>
        <v>0</v>
      </c>
      <c r="AB84" s="3638"/>
      <c r="AC84" s="3638"/>
      <c r="AD84" s="648">
        <f>SUM(AB84:AC84)</f>
        <v>0</v>
      </c>
      <c r="AE84" s="3638"/>
      <c r="AF84" s="3638"/>
      <c r="AG84" s="648">
        <f t="shared" si="26"/>
        <v>0</v>
      </c>
      <c r="AH84" s="648">
        <f t="shared" si="26"/>
        <v>0</v>
      </c>
      <c r="AI84" s="3638"/>
      <c r="AJ84" s="3638"/>
      <c r="AK84" s="648">
        <f>SUM(AI84:AJ84)</f>
        <v>0</v>
      </c>
    </row>
    <row r="85" spans="1:37">
      <c r="A85" s="34" t="s">
        <v>814</v>
      </c>
      <c r="B85" s="34" t="s">
        <v>737</v>
      </c>
      <c r="C85" s="1"/>
      <c r="D85" s="3638"/>
      <c r="E85" s="3638"/>
      <c r="F85" s="648">
        <f>SUM(D85:E85)</f>
        <v>0</v>
      </c>
      <c r="G85" s="3638"/>
      <c r="H85" s="3638"/>
      <c r="I85" s="648">
        <f>SUM(G85:H85)</f>
        <v>0</v>
      </c>
      <c r="J85" s="3638"/>
      <c r="K85" s="3638"/>
      <c r="L85" s="648">
        <f>SUM(J85:K85)</f>
        <v>0</v>
      </c>
      <c r="M85" s="3638"/>
      <c r="N85" s="3638"/>
      <c r="O85" s="648">
        <f>SUM(M85:N85)</f>
        <v>0</v>
      </c>
      <c r="P85" s="3638"/>
      <c r="Q85" s="3638"/>
      <c r="R85" s="648">
        <f>SUM(P85:Q85)</f>
        <v>0</v>
      </c>
      <c r="S85" s="3638"/>
      <c r="T85" s="3638"/>
      <c r="U85" s="648">
        <f>SUM(S85:T85)</f>
        <v>0</v>
      </c>
      <c r="V85" s="3638"/>
      <c r="W85" s="3638"/>
      <c r="X85" s="648">
        <f>SUM(V85:W85)</f>
        <v>0</v>
      </c>
      <c r="Y85" s="3638"/>
      <c r="Z85" s="3638"/>
      <c r="AA85" s="648">
        <f>SUM(Y85:Z85)</f>
        <v>0</v>
      </c>
      <c r="AB85" s="3638"/>
      <c r="AC85" s="3638"/>
      <c r="AD85" s="648">
        <f>SUM(AB85:AC85)</f>
        <v>0</v>
      </c>
      <c r="AE85" s="3638"/>
      <c r="AF85" s="3638"/>
      <c r="AG85" s="648">
        <f t="shared" si="26"/>
        <v>0</v>
      </c>
      <c r="AH85" s="648">
        <f t="shared" si="26"/>
        <v>0</v>
      </c>
      <c r="AI85" s="3638"/>
      <c r="AJ85" s="3638"/>
      <c r="AK85" s="648">
        <f>SUM(AI85:AJ85)</f>
        <v>0</v>
      </c>
    </row>
    <row r="86" spans="1:37">
      <c r="A86" s="34" t="s">
        <v>814</v>
      </c>
      <c r="B86" s="34" t="s">
        <v>6</v>
      </c>
      <c r="C86" s="1"/>
      <c r="D86" s="3638"/>
      <c r="E86" s="3638"/>
      <c r="F86" s="648">
        <f>SUM(D86:E86)</f>
        <v>0</v>
      </c>
      <c r="G86" s="3638"/>
      <c r="H86" s="3638"/>
      <c r="I86" s="648">
        <f>SUM(G86:H86)</f>
        <v>0</v>
      </c>
      <c r="J86" s="3638"/>
      <c r="K86" s="3638"/>
      <c r="L86" s="648">
        <f>SUM(J86:K86)</f>
        <v>0</v>
      </c>
      <c r="M86" s="3638"/>
      <c r="N86" s="3638"/>
      <c r="O86" s="648">
        <f>SUM(M86:N86)</f>
        <v>0</v>
      </c>
      <c r="P86" s="3638"/>
      <c r="Q86" s="3638"/>
      <c r="R86" s="648">
        <f>SUM(P86:Q86)</f>
        <v>0</v>
      </c>
      <c r="S86" s="3638"/>
      <c r="T86" s="3638"/>
      <c r="U86" s="648">
        <f>SUM(S86:T86)</f>
        <v>0</v>
      </c>
      <c r="V86" s="3638"/>
      <c r="W86" s="3638"/>
      <c r="X86" s="648">
        <f>SUM(V86:W86)</f>
        <v>0</v>
      </c>
      <c r="Y86" s="3638"/>
      <c r="Z86" s="3638"/>
      <c r="AA86" s="648">
        <f>SUM(Y86:Z86)</f>
        <v>0</v>
      </c>
      <c r="AB86" s="3638"/>
      <c r="AC86" s="3638"/>
      <c r="AD86" s="648">
        <f>SUM(AB86:AC86)</f>
        <v>0</v>
      </c>
      <c r="AE86" s="3638"/>
      <c r="AF86" s="3638"/>
      <c r="AG86" s="648">
        <f t="shared" si="26"/>
        <v>0</v>
      </c>
      <c r="AH86" s="648">
        <f t="shared" si="26"/>
        <v>0</v>
      </c>
      <c r="AI86" s="3638"/>
      <c r="AJ86" s="3638"/>
      <c r="AK86" s="648">
        <f>SUM(AI86:AJ86)</f>
        <v>0</v>
      </c>
    </row>
    <row r="87" spans="1:37">
      <c r="A87" s="34" t="s">
        <v>814</v>
      </c>
      <c r="B87" s="34" t="s">
        <v>799</v>
      </c>
      <c r="C87" s="1"/>
      <c r="D87" s="3638"/>
      <c r="E87" s="3638"/>
      <c r="F87" s="648">
        <f>SUM(D87:E87)</f>
        <v>0</v>
      </c>
      <c r="G87" s="3638"/>
      <c r="H87" s="3638"/>
      <c r="I87" s="648">
        <f>SUM(G87:H87)</f>
        <v>0</v>
      </c>
      <c r="J87" s="3638"/>
      <c r="K87" s="3638"/>
      <c r="L87" s="648">
        <f>SUM(J87:K87)</f>
        <v>0</v>
      </c>
      <c r="M87" s="3638"/>
      <c r="N87" s="3638"/>
      <c r="O87" s="648">
        <f>SUM(M87:N87)</f>
        <v>0</v>
      </c>
      <c r="P87" s="3638"/>
      <c r="Q87" s="3638"/>
      <c r="R87" s="648">
        <f>SUM(P87:Q87)</f>
        <v>0</v>
      </c>
      <c r="S87" s="3638"/>
      <c r="T87" s="3638"/>
      <c r="U87" s="648">
        <f>SUM(S87:T87)</f>
        <v>0</v>
      </c>
      <c r="V87" s="3638"/>
      <c r="W87" s="3638"/>
      <c r="X87" s="648">
        <f>SUM(V87:W87)</f>
        <v>0</v>
      </c>
      <c r="Y87" s="3638"/>
      <c r="Z87" s="3638"/>
      <c r="AA87" s="648">
        <f>SUM(Y87:Z87)</f>
        <v>0</v>
      </c>
      <c r="AB87" s="3638"/>
      <c r="AC87" s="3638"/>
      <c r="AD87" s="648">
        <f>SUM(AB87:AC87)</f>
        <v>0</v>
      </c>
      <c r="AE87" s="3638"/>
      <c r="AF87" s="3638"/>
      <c r="AG87" s="648">
        <f t="shared" si="26"/>
        <v>0</v>
      </c>
      <c r="AH87" s="648">
        <f t="shared" si="26"/>
        <v>0</v>
      </c>
      <c r="AI87" s="3638"/>
      <c r="AJ87" s="3638"/>
      <c r="AK87" s="648">
        <f>SUM(AI87:AJ87)</f>
        <v>0</v>
      </c>
    </row>
    <row r="88" spans="1:37">
      <c r="A88" s="34" t="s">
        <v>814</v>
      </c>
      <c r="B88" s="34" t="s">
        <v>8</v>
      </c>
      <c r="C88" s="1"/>
      <c r="D88" s="648">
        <f t="shared" ref="D88:AK88" si="27">SUM(D83:D87)</f>
        <v>0</v>
      </c>
      <c r="E88" s="648">
        <f t="shared" si="27"/>
        <v>0</v>
      </c>
      <c r="F88" s="648">
        <f t="shared" si="27"/>
        <v>0</v>
      </c>
      <c r="G88" s="648">
        <f t="shared" si="27"/>
        <v>0</v>
      </c>
      <c r="H88" s="648">
        <f t="shared" si="27"/>
        <v>0</v>
      </c>
      <c r="I88" s="648">
        <f t="shared" si="27"/>
        <v>0</v>
      </c>
      <c r="J88" s="648">
        <f t="shared" si="27"/>
        <v>0</v>
      </c>
      <c r="K88" s="648">
        <f t="shared" si="27"/>
        <v>0</v>
      </c>
      <c r="L88" s="648">
        <f t="shared" si="27"/>
        <v>0</v>
      </c>
      <c r="M88" s="648">
        <f t="shared" si="27"/>
        <v>0</v>
      </c>
      <c r="N88" s="648">
        <f t="shared" si="27"/>
        <v>0</v>
      </c>
      <c r="O88" s="648">
        <f t="shared" si="27"/>
        <v>0</v>
      </c>
      <c r="P88" s="648">
        <f t="shared" si="27"/>
        <v>0</v>
      </c>
      <c r="Q88" s="648">
        <f t="shared" si="27"/>
        <v>0</v>
      </c>
      <c r="R88" s="648">
        <f t="shared" si="27"/>
        <v>0</v>
      </c>
      <c r="S88" s="648">
        <f t="shared" si="27"/>
        <v>0</v>
      </c>
      <c r="T88" s="648">
        <f t="shared" si="27"/>
        <v>0</v>
      </c>
      <c r="U88" s="648">
        <f t="shared" si="27"/>
        <v>0</v>
      </c>
      <c r="V88" s="648">
        <f t="shared" si="27"/>
        <v>0</v>
      </c>
      <c r="W88" s="648">
        <f t="shared" si="27"/>
        <v>0</v>
      </c>
      <c r="X88" s="648">
        <f t="shared" si="27"/>
        <v>0</v>
      </c>
      <c r="Y88" s="648">
        <f t="shared" si="27"/>
        <v>0</v>
      </c>
      <c r="Z88" s="648">
        <f t="shared" si="27"/>
        <v>0</v>
      </c>
      <c r="AA88" s="648">
        <f t="shared" si="27"/>
        <v>0</v>
      </c>
      <c r="AB88" s="648">
        <f t="shared" si="27"/>
        <v>0</v>
      </c>
      <c r="AC88" s="648">
        <f t="shared" si="27"/>
        <v>0</v>
      </c>
      <c r="AD88" s="648">
        <f t="shared" si="27"/>
        <v>0</v>
      </c>
      <c r="AE88" s="648">
        <f t="shared" si="27"/>
        <v>0</v>
      </c>
      <c r="AF88" s="648">
        <f t="shared" si="27"/>
        <v>0</v>
      </c>
      <c r="AG88" s="648">
        <f t="shared" si="27"/>
        <v>0</v>
      </c>
      <c r="AH88" s="648">
        <f t="shared" si="27"/>
        <v>0</v>
      </c>
      <c r="AI88" s="648">
        <f t="shared" si="27"/>
        <v>0</v>
      </c>
      <c r="AJ88" s="648">
        <f t="shared" si="27"/>
        <v>0</v>
      </c>
      <c r="AK88" s="648">
        <f t="shared" si="27"/>
        <v>0</v>
      </c>
    </row>
    <row r="89" spans="1:37">
      <c r="A89" s="674"/>
      <c r="B89" s="674"/>
      <c r="C89" s="1"/>
      <c r="D89" s="665"/>
      <c r="E89" s="665"/>
      <c r="F89" s="665"/>
      <c r="G89" s="665"/>
      <c r="H89" s="665"/>
      <c r="I89" s="665"/>
      <c r="J89" s="665"/>
      <c r="K89" s="665"/>
      <c r="L89" s="665"/>
      <c r="M89" s="665"/>
      <c r="N89" s="665"/>
      <c r="O89" s="665"/>
      <c r="P89" s="665"/>
      <c r="Q89" s="665"/>
      <c r="R89" s="665"/>
      <c r="S89" s="665"/>
      <c r="T89" s="665"/>
      <c r="U89" s="665"/>
      <c r="V89" s="665"/>
      <c r="W89" s="665"/>
      <c r="X89" s="665"/>
      <c r="Y89" s="665"/>
      <c r="Z89" s="665"/>
      <c r="AA89" s="665"/>
      <c r="AB89" s="665"/>
      <c r="AC89" s="665"/>
      <c r="AD89" s="665"/>
      <c r="AE89" s="665"/>
      <c r="AF89" s="665"/>
      <c r="AG89" s="665"/>
      <c r="AH89" s="665"/>
      <c r="AI89" s="665"/>
      <c r="AJ89" s="665"/>
      <c r="AK89" s="665"/>
    </row>
    <row r="90" spans="1:37">
      <c r="A90" s="520"/>
      <c r="B90" s="520"/>
      <c r="C90" s="1"/>
      <c r="D90" s="665"/>
      <c r="E90" s="665"/>
      <c r="F90" s="665"/>
      <c r="G90" s="665"/>
      <c r="H90" s="665"/>
      <c r="I90" s="665"/>
      <c r="J90" s="665"/>
      <c r="K90" s="665"/>
      <c r="L90" s="665"/>
      <c r="M90" s="665"/>
      <c r="N90" s="665"/>
      <c r="O90" s="665"/>
      <c r="P90" s="665"/>
      <c r="Q90" s="665"/>
      <c r="R90" s="665"/>
      <c r="S90" s="665"/>
      <c r="T90" s="665"/>
      <c r="U90" s="665"/>
      <c r="V90" s="665"/>
      <c r="W90" s="665"/>
      <c r="X90" s="665"/>
      <c r="Y90" s="665"/>
      <c r="Z90" s="665"/>
      <c r="AA90" s="665"/>
      <c r="AB90" s="665"/>
      <c r="AC90" s="665"/>
      <c r="AD90" s="665"/>
      <c r="AE90" s="665"/>
      <c r="AF90" s="665"/>
      <c r="AG90" s="665"/>
      <c r="AH90" s="665"/>
      <c r="AI90" s="665"/>
      <c r="AJ90" s="665"/>
      <c r="AK90" s="665"/>
    </row>
    <row r="91" spans="1:37">
      <c r="A91" s="656" t="s">
        <v>842</v>
      </c>
      <c r="B91" s="520"/>
      <c r="C91" s="1"/>
      <c r="D91" s="665"/>
      <c r="E91" s="665"/>
      <c r="F91" s="665"/>
      <c r="G91" s="665"/>
      <c r="H91" s="665"/>
      <c r="I91" s="665"/>
      <c r="J91" s="665"/>
      <c r="K91" s="665"/>
      <c r="L91" s="665"/>
      <c r="M91" s="665"/>
      <c r="N91" s="665"/>
      <c r="O91" s="665"/>
      <c r="P91" s="665"/>
      <c r="Q91" s="665"/>
      <c r="R91" s="665"/>
      <c r="S91" s="665"/>
      <c r="T91" s="665"/>
      <c r="U91" s="665"/>
      <c r="V91" s="665"/>
      <c r="W91" s="665"/>
      <c r="X91" s="665"/>
      <c r="Y91" s="665"/>
      <c r="Z91" s="665"/>
      <c r="AA91" s="665"/>
      <c r="AB91" s="665"/>
      <c r="AC91" s="665"/>
      <c r="AD91" s="665"/>
      <c r="AE91" s="665"/>
      <c r="AF91" s="665"/>
      <c r="AG91" s="665"/>
      <c r="AH91" s="665"/>
      <c r="AI91" s="665"/>
      <c r="AJ91" s="665"/>
      <c r="AK91" s="665"/>
    </row>
    <row r="92" spans="1:37">
      <c r="A92" s="666" t="s">
        <v>815</v>
      </c>
      <c r="B92" s="671"/>
      <c r="C92" s="1"/>
      <c r="D92" s="3638"/>
      <c r="E92" s="3638"/>
      <c r="F92" s="648">
        <f>SUM(D92:E92)</f>
        <v>0</v>
      </c>
      <c r="G92" s="3638"/>
      <c r="H92" s="3638"/>
      <c r="I92" s="648">
        <f>SUM(G92:H92)</f>
        <v>0</v>
      </c>
      <c r="J92" s="3638"/>
      <c r="K92" s="3638"/>
      <c r="L92" s="648">
        <f>SUM(J92:K92)</f>
        <v>0</v>
      </c>
      <c r="M92" s="3638"/>
      <c r="N92" s="3638"/>
      <c r="O92" s="648">
        <f>SUM(M92:N92)</f>
        <v>0</v>
      </c>
      <c r="P92" s="3638"/>
      <c r="Q92" s="3638"/>
      <c r="R92" s="648">
        <f>SUM(P92:Q92)</f>
        <v>0</v>
      </c>
      <c r="S92" s="3638"/>
      <c r="T92" s="3638"/>
      <c r="U92" s="648">
        <f>SUM(S92:T92)</f>
        <v>0</v>
      </c>
      <c r="V92" s="3638"/>
      <c r="W92" s="3638"/>
      <c r="X92" s="648">
        <f>SUM(V92:W92)</f>
        <v>0</v>
      </c>
      <c r="Y92" s="3638"/>
      <c r="Z92" s="3638"/>
      <c r="AA92" s="648">
        <f>SUM(Y92:Z92)</f>
        <v>0</v>
      </c>
      <c r="AB92" s="3638"/>
      <c r="AC92" s="3638"/>
      <c r="AD92" s="648">
        <f>SUM(AB92:AC92)</f>
        <v>0</v>
      </c>
      <c r="AE92" s="3638"/>
      <c r="AF92" s="3638"/>
      <c r="AG92" s="648">
        <f>SUM(AE92:AF92)</f>
        <v>0</v>
      </c>
      <c r="AH92" s="648">
        <f>SUM(AF92:AG92)</f>
        <v>0</v>
      </c>
      <c r="AI92" s="3638"/>
      <c r="AJ92" s="3638"/>
      <c r="AK92" s="648">
        <f>SUM(AI92:AJ92)</f>
        <v>0</v>
      </c>
    </row>
    <row r="93" spans="1:37">
      <c r="A93" s="666" t="s">
        <v>841</v>
      </c>
      <c r="B93" s="671"/>
      <c r="C93" s="1"/>
      <c r="D93" s="663"/>
      <c r="E93" s="663"/>
      <c r="F93" s="648">
        <f>SUM(D93:E93)</f>
        <v>0</v>
      </c>
      <c r="G93" s="663"/>
      <c r="H93" s="663"/>
      <c r="I93" s="648">
        <f>SUM(G93:H93)</f>
        <v>0</v>
      </c>
      <c r="J93" s="663"/>
      <c r="K93" s="663"/>
      <c r="L93" s="648">
        <f>SUM(J93:K93)</f>
        <v>0</v>
      </c>
      <c r="M93" s="663"/>
      <c r="N93" s="663"/>
      <c r="O93" s="648">
        <f>SUM(M93:N93)</f>
        <v>0</v>
      </c>
      <c r="P93" s="663"/>
      <c r="Q93" s="663"/>
      <c r="R93" s="648">
        <f>SUM(P93:Q93)</f>
        <v>0</v>
      </c>
      <c r="S93" s="663"/>
      <c r="T93" s="663"/>
      <c r="U93" s="648">
        <f>SUM(S93:T93)</f>
        <v>0</v>
      </c>
      <c r="V93" s="663"/>
      <c r="W93" s="663"/>
      <c r="X93" s="648">
        <f>SUM(V93:W93)</f>
        <v>0</v>
      </c>
      <c r="Y93" s="663"/>
      <c r="Z93" s="663"/>
      <c r="AA93" s="648">
        <f>SUM(Y93:Z93)</f>
        <v>0</v>
      </c>
      <c r="AB93" s="663"/>
      <c r="AC93" s="663"/>
      <c r="AD93" s="648">
        <f>SUM(AB93:AC93)</f>
        <v>0</v>
      </c>
      <c r="AE93" s="663"/>
      <c r="AF93" s="663"/>
      <c r="AG93" s="648">
        <f>SUM(AE93:AF93)</f>
        <v>0</v>
      </c>
      <c r="AH93" s="648">
        <f>SUM(AF93:AG93)</f>
        <v>0</v>
      </c>
      <c r="AI93" s="663"/>
      <c r="AJ93" s="663"/>
      <c r="AK93" s="648">
        <f>SUM(AI93:AJ93)</f>
        <v>0</v>
      </c>
    </row>
    <row r="94" spans="1:37">
      <c r="A94" s="673"/>
      <c r="B94" s="670"/>
      <c r="C94" s="1"/>
      <c r="D94" s="665"/>
      <c r="E94" s="665"/>
      <c r="F94" s="665"/>
      <c r="G94" s="665"/>
      <c r="H94" s="665"/>
      <c r="I94" s="665"/>
      <c r="J94" s="665"/>
      <c r="K94" s="665"/>
      <c r="L94" s="665"/>
      <c r="M94" s="665"/>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665"/>
    </row>
    <row r="95" spans="1:37" s="667" customFormat="1">
      <c r="A95" s="656" t="s">
        <v>840</v>
      </c>
      <c r="B95" s="670"/>
      <c r="C95" s="1"/>
      <c r="D95" s="663"/>
      <c r="E95" s="663"/>
      <c r="F95" s="672">
        <f>SUM(D95:E95)</f>
        <v>0</v>
      </c>
      <c r="G95" s="663"/>
      <c r="H95" s="663"/>
      <c r="I95" s="672">
        <f>SUM(G95:H95)</f>
        <v>0</v>
      </c>
      <c r="J95" s="663"/>
      <c r="K95" s="663"/>
      <c r="L95" s="672">
        <f>SUM(J95:K95)</f>
        <v>0</v>
      </c>
      <c r="M95" s="663"/>
      <c r="N95" s="663"/>
      <c r="O95" s="672">
        <f>SUM(M95:N95)</f>
        <v>0</v>
      </c>
      <c r="P95" s="663"/>
      <c r="Q95" s="663"/>
      <c r="R95" s="672">
        <f>SUM(P95:Q95)</f>
        <v>0</v>
      </c>
      <c r="S95" s="663"/>
      <c r="T95" s="663"/>
      <c r="U95" s="672">
        <f>SUM(S95:T95)</f>
        <v>0</v>
      </c>
      <c r="V95" s="663"/>
      <c r="W95" s="663"/>
      <c r="X95" s="672">
        <f>SUM(V95:W95)</f>
        <v>0</v>
      </c>
      <c r="Y95" s="663"/>
      <c r="Z95" s="663"/>
      <c r="AA95" s="672">
        <f>SUM(Y95:Z95)</f>
        <v>0</v>
      </c>
      <c r="AB95" s="663"/>
      <c r="AC95" s="663"/>
      <c r="AD95" s="672">
        <f>SUM(AB95:AC95)</f>
        <v>0</v>
      </c>
      <c r="AE95" s="663"/>
      <c r="AF95" s="663"/>
      <c r="AG95" s="672">
        <f>SUM(AE95:AF95)</f>
        <v>0</v>
      </c>
      <c r="AH95" s="672">
        <f>SUM(AF95:AG95)</f>
        <v>0</v>
      </c>
      <c r="AI95" s="663"/>
      <c r="AJ95" s="663"/>
      <c r="AK95" s="672">
        <f>SUM(AI95:AJ95)</f>
        <v>0</v>
      </c>
    </row>
    <row r="96" spans="1:37" s="667" customFormat="1">
      <c r="A96" s="671"/>
      <c r="B96" s="670"/>
      <c r="C96" s="1"/>
      <c r="D96" s="669"/>
      <c r="E96" s="669"/>
      <c r="F96" s="668"/>
      <c r="G96" s="669"/>
      <c r="H96" s="669"/>
      <c r="I96" s="668"/>
      <c r="J96" s="669"/>
      <c r="K96" s="669"/>
      <c r="L96" s="668"/>
      <c r="M96" s="669"/>
      <c r="N96" s="669"/>
      <c r="O96" s="668"/>
      <c r="P96" s="669"/>
      <c r="Q96" s="669"/>
      <c r="R96" s="668"/>
      <c r="S96" s="669"/>
      <c r="T96" s="669"/>
      <c r="U96" s="668"/>
      <c r="V96" s="669"/>
      <c r="W96" s="669"/>
      <c r="X96" s="668"/>
      <c r="Y96" s="669"/>
      <c r="Z96" s="669"/>
      <c r="AA96" s="668"/>
      <c r="AB96" s="669"/>
      <c r="AC96" s="669"/>
      <c r="AD96" s="668"/>
      <c r="AE96" s="669"/>
      <c r="AF96" s="669"/>
      <c r="AG96" s="668"/>
      <c r="AH96" s="668"/>
      <c r="AI96" s="669"/>
      <c r="AJ96" s="669"/>
      <c r="AK96" s="668"/>
    </row>
    <row r="97" spans="1:37">
      <c r="A97" s="3637"/>
      <c r="B97" s="3637"/>
      <c r="D97" s="3636"/>
      <c r="E97" s="3636"/>
      <c r="F97" s="3636"/>
      <c r="G97" s="3636"/>
      <c r="H97" s="3636"/>
      <c r="I97" s="3636"/>
      <c r="J97" s="3636"/>
      <c r="K97" s="3636"/>
      <c r="L97" s="3636"/>
      <c r="M97" s="3636"/>
      <c r="N97" s="3636"/>
      <c r="O97" s="3636"/>
      <c r="P97" s="3636"/>
      <c r="Q97" s="3636"/>
      <c r="R97" s="3636"/>
      <c r="S97" s="3636"/>
      <c r="T97" s="3636"/>
      <c r="U97" s="3636"/>
      <c r="V97" s="3636"/>
      <c r="W97" s="3636"/>
      <c r="X97" s="3636"/>
      <c r="Y97" s="3636"/>
      <c r="Z97" s="3636"/>
      <c r="AA97" s="3636"/>
      <c r="AB97" s="3636"/>
      <c r="AC97" s="3636"/>
      <c r="AD97" s="3636"/>
      <c r="AE97" s="3636"/>
      <c r="AF97" s="3636"/>
      <c r="AG97" s="3636"/>
      <c r="AH97" s="3636"/>
      <c r="AI97" s="3636"/>
      <c r="AJ97" s="3636"/>
      <c r="AK97" s="3636"/>
    </row>
    <row r="98" spans="1:37">
      <c r="A98" s="3637"/>
      <c r="B98" s="3637"/>
      <c r="D98" s="3636"/>
      <c r="E98" s="3636"/>
      <c r="F98" s="3636"/>
      <c r="G98" s="3636"/>
      <c r="H98" s="3636"/>
      <c r="I98" s="3636"/>
      <c r="J98" s="3636"/>
      <c r="K98" s="3636"/>
      <c r="L98" s="3636"/>
      <c r="M98" s="3636"/>
      <c r="N98" s="3636"/>
      <c r="O98" s="3636"/>
      <c r="P98" s="3636"/>
      <c r="Q98" s="3636"/>
      <c r="R98" s="3636"/>
      <c r="S98" s="3636"/>
      <c r="T98" s="3636"/>
      <c r="U98" s="3636"/>
      <c r="V98" s="3636"/>
      <c r="W98" s="3636"/>
      <c r="X98" s="3636"/>
      <c r="Y98" s="3636"/>
      <c r="Z98" s="3636"/>
      <c r="AA98" s="3636"/>
      <c r="AB98" s="3636"/>
      <c r="AC98" s="3636"/>
      <c r="AD98" s="3636"/>
      <c r="AE98" s="3636"/>
      <c r="AF98" s="3636"/>
      <c r="AG98" s="3636"/>
      <c r="AH98" s="3636"/>
      <c r="AI98" s="3636"/>
      <c r="AJ98" s="3636"/>
      <c r="AK98" s="3636"/>
    </row>
    <row r="99" spans="1:37">
      <c r="A99" s="3623" t="s">
        <v>831</v>
      </c>
      <c r="B99" s="666" t="s">
        <v>802</v>
      </c>
      <c r="C99" s="1"/>
      <c r="D99" s="648" t="e">
        <f t="shared" ref="D99:AK99" si="28">D$89*D139</f>
        <v>#DIV/0!</v>
      </c>
      <c r="E99" s="648">
        <f t="shared" si="28"/>
        <v>0</v>
      </c>
      <c r="F99" s="648" t="e">
        <f t="shared" si="28"/>
        <v>#DIV/0!</v>
      </c>
      <c r="G99" s="648" t="e">
        <f t="shared" si="28"/>
        <v>#DIV/0!</v>
      </c>
      <c r="H99" s="648">
        <f t="shared" si="28"/>
        <v>0</v>
      </c>
      <c r="I99" s="648" t="e">
        <f t="shared" si="28"/>
        <v>#DIV/0!</v>
      </c>
      <c r="J99" s="648" t="e">
        <f t="shared" si="28"/>
        <v>#DIV/0!</v>
      </c>
      <c r="K99" s="648">
        <f t="shared" si="28"/>
        <v>0</v>
      </c>
      <c r="L99" s="648" t="e">
        <f t="shared" si="28"/>
        <v>#DIV/0!</v>
      </c>
      <c r="M99" s="648" t="e">
        <f t="shared" si="28"/>
        <v>#DIV/0!</v>
      </c>
      <c r="N99" s="648">
        <f t="shared" si="28"/>
        <v>0</v>
      </c>
      <c r="O99" s="648" t="e">
        <f t="shared" si="28"/>
        <v>#DIV/0!</v>
      </c>
      <c r="P99" s="648" t="e">
        <f t="shared" si="28"/>
        <v>#DIV/0!</v>
      </c>
      <c r="Q99" s="648">
        <f t="shared" si="28"/>
        <v>0</v>
      </c>
      <c r="R99" s="648" t="e">
        <f t="shared" si="28"/>
        <v>#DIV/0!</v>
      </c>
      <c r="S99" s="648" t="e">
        <f t="shared" si="28"/>
        <v>#DIV/0!</v>
      </c>
      <c r="T99" s="648">
        <f t="shared" si="28"/>
        <v>0</v>
      </c>
      <c r="U99" s="648" t="e">
        <f t="shared" si="28"/>
        <v>#DIV/0!</v>
      </c>
      <c r="V99" s="648" t="e">
        <f t="shared" si="28"/>
        <v>#DIV/0!</v>
      </c>
      <c r="W99" s="648">
        <f t="shared" si="28"/>
        <v>0</v>
      </c>
      <c r="X99" s="648" t="e">
        <f t="shared" si="28"/>
        <v>#DIV/0!</v>
      </c>
      <c r="Y99" s="648" t="e">
        <f t="shared" si="28"/>
        <v>#DIV/0!</v>
      </c>
      <c r="Z99" s="648">
        <f t="shared" si="28"/>
        <v>0</v>
      </c>
      <c r="AA99" s="648" t="e">
        <f t="shared" si="28"/>
        <v>#DIV/0!</v>
      </c>
      <c r="AB99" s="648" t="e">
        <f t="shared" si="28"/>
        <v>#DIV/0!</v>
      </c>
      <c r="AC99" s="648">
        <f t="shared" si="28"/>
        <v>0</v>
      </c>
      <c r="AD99" s="648" t="e">
        <f t="shared" si="28"/>
        <v>#DIV/0!</v>
      </c>
      <c r="AE99" s="648" t="e">
        <f t="shared" si="28"/>
        <v>#DIV/0!</v>
      </c>
      <c r="AF99" s="648">
        <f t="shared" si="28"/>
        <v>0</v>
      </c>
      <c r="AG99" s="648" t="e">
        <f t="shared" si="28"/>
        <v>#DIV/0!</v>
      </c>
      <c r="AH99" s="648" t="e">
        <f t="shared" si="28"/>
        <v>#DIV/0!</v>
      </c>
      <c r="AI99" s="648" t="e">
        <f t="shared" si="28"/>
        <v>#DIV/0!</v>
      </c>
      <c r="AJ99" s="648">
        <f t="shared" si="28"/>
        <v>0</v>
      </c>
      <c r="AK99" s="648" t="e">
        <f t="shared" si="28"/>
        <v>#DIV/0!</v>
      </c>
    </row>
    <row r="100" spans="1:37">
      <c r="A100" s="3623" t="s">
        <v>831</v>
      </c>
      <c r="B100" s="666" t="s">
        <v>801</v>
      </c>
      <c r="C100" s="1"/>
      <c r="D100" s="648" t="e">
        <f t="shared" ref="D100:AK100" si="29">D$89*D140</f>
        <v>#DIV/0!</v>
      </c>
      <c r="E100" s="648">
        <f t="shared" si="29"/>
        <v>0</v>
      </c>
      <c r="F100" s="648" t="e">
        <f t="shared" si="29"/>
        <v>#DIV/0!</v>
      </c>
      <c r="G100" s="648" t="e">
        <f t="shared" si="29"/>
        <v>#DIV/0!</v>
      </c>
      <c r="H100" s="648">
        <f t="shared" si="29"/>
        <v>0</v>
      </c>
      <c r="I100" s="648" t="e">
        <f t="shared" si="29"/>
        <v>#DIV/0!</v>
      </c>
      <c r="J100" s="648" t="e">
        <f t="shared" si="29"/>
        <v>#DIV/0!</v>
      </c>
      <c r="K100" s="648">
        <f t="shared" si="29"/>
        <v>0</v>
      </c>
      <c r="L100" s="648" t="e">
        <f t="shared" si="29"/>
        <v>#DIV/0!</v>
      </c>
      <c r="M100" s="648" t="e">
        <f t="shared" si="29"/>
        <v>#DIV/0!</v>
      </c>
      <c r="N100" s="648">
        <f t="shared" si="29"/>
        <v>0</v>
      </c>
      <c r="O100" s="648" t="e">
        <f t="shared" si="29"/>
        <v>#DIV/0!</v>
      </c>
      <c r="P100" s="648" t="e">
        <f t="shared" si="29"/>
        <v>#DIV/0!</v>
      </c>
      <c r="Q100" s="648">
        <f t="shared" si="29"/>
        <v>0</v>
      </c>
      <c r="R100" s="648" t="e">
        <f t="shared" si="29"/>
        <v>#DIV/0!</v>
      </c>
      <c r="S100" s="648" t="e">
        <f t="shared" si="29"/>
        <v>#DIV/0!</v>
      </c>
      <c r="T100" s="648">
        <f t="shared" si="29"/>
        <v>0</v>
      </c>
      <c r="U100" s="648" t="e">
        <f t="shared" si="29"/>
        <v>#DIV/0!</v>
      </c>
      <c r="V100" s="648" t="e">
        <f t="shared" si="29"/>
        <v>#DIV/0!</v>
      </c>
      <c r="W100" s="648">
        <f t="shared" si="29"/>
        <v>0</v>
      </c>
      <c r="X100" s="648" t="e">
        <f t="shared" si="29"/>
        <v>#DIV/0!</v>
      </c>
      <c r="Y100" s="648" t="e">
        <f t="shared" si="29"/>
        <v>#DIV/0!</v>
      </c>
      <c r="Z100" s="648">
        <f t="shared" si="29"/>
        <v>0</v>
      </c>
      <c r="AA100" s="648" t="e">
        <f t="shared" si="29"/>
        <v>#DIV/0!</v>
      </c>
      <c r="AB100" s="648" t="e">
        <f t="shared" si="29"/>
        <v>#DIV/0!</v>
      </c>
      <c r="AC100" s="648">
        <f t="shared" si="29"/>
        <v>0</v>
      </c>
      <c r="AD100" s="648" t="e">
        <f t="shared" si="29"/>
        <v>#DIV/0!</v>
      </c>
      <c r="AE100" s="648" t="e">
        <f t="shared" si="29"/>
        <v>#DIV/0!</v>
      </c>
      <c r="AF100" s="648">
        <f t="shared" si="29"/>
        <v>0</v>
      </c>
      <c r="AG100" s="648" t="e">
        <f t="shared" si="29"/>
        <v>#DIV/0!</v>
      </c>
      <c r="AH100" s="648" t="e">
        <f t="shared" si="29"/>
        <v>#DIV/0!</v>
      </c>
      <c r="AI100" s="648" t="e">
        <f t="shared" si="29"/>
        <v>#DIV/0!</v>
      </c>
      <c r="AJ100" s="648">
        <f t="shared" si="29"/>
        <v>0</v>
      </c>
      <c r="AK100" s="648" t="e">
        <f t="shared" si="29"/>
        <v>#DIV/0!</v>
      </c>
    </row>
    <row r="101" spans="1:37">
      <c r="A101" s="3623" t="s">
        <v>831</v>
      </c>
      <c r="B101" s="34" t="s">
        <v>737</v>
      </c>
      <c r="C101" s="1"/>
      <c r="D101" s="648" t="e">
        <f t="shared" ref="D101:AK101" si="30">D$89*D141</f>
        <v>#DIV/0!</v>
      </c>
      <c r="E101" s="648">
        <f t="shared" si="30"/>
        <v>0</v>
      </c>
      <c r="F101" s="648" t="e">
        <f t="shared" si="30"/>
        <v>#DIV/0!</v>
      </c>
      <c r="G101" s="648" t="e">
        <f t="shared" si="30"/>
        <v>#DIV/0!</v>
      </c>
      <c r="H101" s="648">
        <f t="shared" si="30"/>
        <v>0</v>
      </c>
      <c r="I101" s="648" t="e">
        <f t="shared" si="30"/>
        <v>#DIV/0!</v>
      </c>
      <c r="J101" s="648" t="e">
        <f t="shared" si="30"/>
        <v>#DIV/0!</v>
      </c>
      <c r="K101" s="648">
        <f t="shared" si="30"/>
        <v>0</v>
      </c>
      <c r="L101" s="648" t="e">
        <f t="shared" si="30"/>
        <v>#DIV/0!</v>
      </c>
      <c r="M101" s="648" t="e">
        <f t="shared" si="30"/>
        <v>#DIV/0!</v>
      </c>
      <c r="N101" s="648">
        <f t="shared" si="30"/>
        <v>0</v>
      </c>
      <c r="O101" s="648" t="e">
        <f t="shared" si="30"/>
        <v>#DIV/0!</v>
      </c>
      <c r="P101" s="648" t="e">
        <f t="shared" si="30"/>
        <v>#DIV/0!</v>
      </c>
      <c r="Q101" s="648">
        <f t="shared" si="30"/>
        <v>0</v>
      </c>
      <c r="R101" s="648" t="e">
        <f t="shared" si="30"/>
        <v>#DIV/0!</v>
      </c>
      <c r="S101" s="648" t="e">
        <f t="shared" si="30"/>
        <v>#DIV/0!</v>
      </c>
      <c r="T101" s="648">
        <f t="shared" si="30"/>
        <v>0</v>
      </c>
      <c r="U101" s="648" t="e">
        <f t="shared" si="30"/>
        <v>#DIV/0!</v>
      </c>
      <c r="V101" s="648" t="e">
        <f t="shared" si="30"/>
        <v>#DIV/0!</v>
      </c>
      <c r="W101" s="648">
        <f t="shared" si="30"/>
        <v>0</v>
      </c>
      <c r="X101" s="648" t="e">
        <f t="shared" si="30"/>
        <v>#DIV/0!</v>
      </c>
      <c r="Y101" s="648" t="e">
        <f t="shared" si="30"/>
        <v>#DIV/0!</v>
      </c>
      <c r="Z101" s="648">
        <f t="shared" si="30"/>
        <v>0</v>
      </c>
      <c r="AA101" s="648" t="e">
        <f t="shared" si="30"/>
        <v>#DIV/0!</v>
      </c>
      <c r="AB101" s="648" t="e">
        <f t="shared" si="30"/>
        <v>#DIV/0!</v>
      </c>
      <c r="AC101" s="648">
        <f t="shared" si="30"/>
        <v>0</v>
      </c>
      <c r="AD101" s="648" t="e">
        <f t="shared" si="30"/>
        <v>#DIV/0!</v>
      </c>
      <c r="AE101" s="648" t="e">
        <f t="shared" si="30"/>
        <v>#DIV/0!</v>
      </c>
      <c r="AF101" s="648">
        <f t="shared" si="30"/>
        <v>0</v>
      </c>
      <c r="AG101" s="648" t="e">
        <f t="shared" si="30"/>
        <v>#DIV/0!</v>
      </c>
      <c r="AH101" s="648" t="e">
        <f t="shared" si="30"/>
        <v>#DIV/0!</v>
      </c>
      <c r="AI101" s="648" t="e">
        <f t="shared" si="30"/>
        <v>#DIV/0!</v>
      </c>
      <c r="AJ101" s="648">
        <f t="shared" si="30"/>
        <v>0</v>
      </c>
      <c r="AK101" s="648" t="e">
        <f t="shared" si="30"/>
        <v>#DIV/0!</v>
      </c>
    </row>
    <row r="102" spans="1:37">
      <c r="A102" s="3623" t="s">
        <v>831</v>
      </c>
      <c r="B102" s="34" t="s">
        <v>6</v>
      </c>
      <c r="C102" s="1"/>
      <c r="D102" s="648" t="e">
        <f t="shared" ref="D102:AK102" si="31">D$89*D142</f>
        <v>#DIV/0!</v>
      </c>
      <c r="E102" s="648">
        <f t="shared" si="31"/>
        <v>0</v>
      </c>
      <c r="F102" s="648" t="e">
        <f t="shared" si="31"/>
        <v>#DIV/0!</v>
      </c>
      <c r="G102" s="648" t="e">
        <f t="shared" si="31"/>
        <v>#DIV/0!</v>
      </c>
      <c r="H102" s="648">
        <f t="shared" si="31"/>
        <v>0</v>
      </c>
      <c r="I102" s="648" t="e">
        <f t="shared" si="31"/>
        <v>#DIV/0!</v>
      </c>
      <c r="J102" s="648" t="e">
        <f t="shared" si="31"/>
        <v>#DIV/0!</v>
      </c>
      <c r="K102" s="648">
        <f t="shared" si="31"/>
        <v>0</v>
      </c>
      <c r="L102" s="648" t="e">
        <f t="shared" si="31"/>
        <v>#DIV/0!</v>
      </c>
      <c r="M102" s="648" t="e">
        <f t="shared" si="31"/>
        <v>#DIV/0!</v>
      </c>
      <c r="N102" s="648">
        <f t="shared" si="31"/>
        <v>0</v>
      </c>
      <c r="O102" s="648" t="e">
        <f t="shared" si="31"/>
        <v>#DIV/0!</v>
      </c>
      <c r="P102" s="648" t="e">
        <f t="shared" si="31"/>
        <v>#DIV/0!</v>
      </c>
      <c r="Q102" s="648">
        <f t="shared" si="31"/>
        <v>0</v>
      </c>
      <c r="R102" s="648" t="e">
        <f t="shared" si="31"/>
        <v>#DIV/0!</v>
      </c>
      <c r="S102" s="648" t="e">
        <f t="shared" si="31"/>
        <v>#DIV/0!</v>
      </c>
      <c r="T102" s="648">
        <f t="shared" si="31"/>
        <v>0</v>
      </c>
      <c r="U102" s="648" t="e">
        <f t="shared" si="31"/>
        <v>#DIV/0!</v>
      </c>
      <c r="V102" s="648" t="e">
        <f t="shared" si="31"/>
        <v>#DIV/0!</v>
      </c>
      <c r="W102" s="648">
        <f t="shared" si="31"/>
        <v>0</v>
      </c>
      <c r="X102" s="648" t="e">
        <f t="shared" si="31"/>
        <v>#DIV/0!</v>
      </c>
      <c r="Y102" s="648" t="e">
        <f t="shared" si="31"/>
        <v>#DIV/0!</v>
      </c>
      <c r="Z102" s="648">
        <f t="shared" si="31"/>
        <v>0</v>
      </c>
      <c r="AA102" s="648" t="e">
        <f t="shared" si="31"/>
        <v>#DIV/0!</v>
      </c>
      <c r="AB102" s="648" t="e">
        <f t="shared" si="31"/>
        <v>#DIV/0!</v>
      </c>
      <c r="AC102" s="648">
        <f t="shared" si="31"/>
        <v>0</v>
      </c>
      <c r="AD102" s="648" t="e">
        <f t="shared" si="31"/>
        <v>#DIV/0!</v>
      </c>
      <c r="AE102" s="648" t="e">
        <f t="shared" si="31"/>
        <v>#DIV/0!</v>
      </c>
      <c r="AF102" s="648">
        <f t="shared" si="31"/>
        <v>0</v>
      </c>
      <c r="AG102" s="648" t="e">
        <f t="shared" si="31"/>
        <v>#DIV/0!</v>
      </c>
      <c r="AH102" s="648" t="e">
        <f t="shared" si="31"/>
        <v>#DIV/0!</v>
      </c>
      <c r="AI102" s="648" t="e">
        <f t="shared" si="31"/>
        <v>#DIV/0!</v>
      </c>
      <c r="AJ102" s="648">
        <f t="shared" si="31"/>
        <v>0</v>
      </c>
      <c r="AK102" s="648" t="e">
        <f t="shared" si="31"/>
        <v>#DIV/0!</v>
      </c>
    </row>
    <row r="103" spans="1:37">
      <c r="A103" s="3623" t="s">
        <v>831</v>
      </c>
      <c r="B103" s="34" t="s">
        <v>799</v>
      </c>
      <c r="C103" s="1"/>
      <c r="D103" s="648" t="e">
        <f t="shared" ref="D103:AK103" si="32">D$89*D143</f>
        <v>#DIV/0!</v>
      </c>
      <c r="E103" s="648">
        <f t="shared" si="32"/>
        <v>0</v>
      </c>
      <c r="F103" s="648" t="e">
        <f t="shared" si="32"/>
        <v>#DIV/0!</v>
      </c>
      <c r="G103" s="648" t="e">
        <f t="shared" si="32"/>
        <v>#DIV/0!</v>
      </c>
      <c r="H103" s="648">
        <f t="shared" si="32"/>
        <v>0</v>
      </c>
      <c r="I103" s="648" t="e">
        <f t="shared" si="32"/>
        <v>#DIV/0!</v>
      </c>
      <c r="J103" s="648" t="e">
        <f t="shared" si="32"/>
        <v>#DIV/0!</v>
      </c>
      <c r="K103" s="648">
        <f t="shared" si="32"/>
        <v>0</v>
      </c>
      <c r="L103" s="648" t="e">
        <f t="shared" si="32"/>
        <v>#DIV/0!</v>
      </c>
      <c r="M103" s="648" t="e">
        <f t="shared" si="32"/>
        <v>#DIV/0!</v>
      </c>
      <c r="N103" s="648">
        <f t="shared" si="32"/>
        <v>0</v>
      </c>
      <c r="O103" s="648" t="e">
        <f t="shared" si="32"/>
        <v>#DIV/0!</v>
      </c>
      <c r="P103" s="648" t="e">
        <f t="shared" si="32"/>
        <v>#DIV/0!</v>
      </c>
      <c r="Q103" s="648">
        <f t="shared" si="32"/>
        <v>0</v>
      </c>
      <c r="R103" s="648" t="e">
        <f t="shared" si="32"/>
        <v>#DIV/0!</v>
      </c>
      <c r="S103" s="648" t="e">
        <f t="shared" si="32"/>
        <v>#DIV/0!</v>
      </c>
      <c r="T103" s="648">
        <f t="shared" si="32"/>
        <v>0</v>
      </c>
      <c r="U103" s="648" t="e">
        <f t="shared" si="32"/>
        <v>#DIV/0!</v>
      </c>
      <c r="V103" s="648" t="e">
        <f t="shared" si="32"/>
        <v>#DIV/0!</v>
      </c>
      <c r="W103" s="648">
        <f t="shared" si="32"/>
        <v>0</v>
      </c>
      <c r="X103" s="648" t="e">
        <f t="shared" si="32"/>
        <v>#DIV/0!</v>
      </c>
      <c r="Y103" s="648" t="e">
        <f t="shared" si="32"/>
        <v>#DIV/0!</v>
      </c>
      <c r="Z103" s="648">
        <f t="shared" si="32"/>
        <v>0</v>
      </c>
      <c r="AA103" s="648" t="e">
        <f t="shared" si="32"/>
        <v>#DIV/0!</v>
      </c>
      <c r="AB103" s="648" t="e">
        <f t="shared" si="32"/>
        <v>#DIV/0!</v>
      </c>
      <c r="AC103" s="648">
        <f t="shared" si="32"/>
        <v>0</v>
      </c>
      <c r="AD103" s="648" t="e">
        <f t="shared" si="32"/>
        <v>#DIV/0!</v>
      </c>
      <c r="AE103" s="648" t="e">
        <f t="shared" si="32"/>
        <v>#DIV/0!</v>
      </c>
      <c r="AF103" s="648">
        <f t="shared" si="32"/>
        <v>0</v>
      </c>
      <c r="AG103" s="648" t="e">
        <f t="shared" si="32"/>
        <v>#DIV/0!</v>
      </c>
      <c r="AH103" s="648" t="e">
        <f t="shared" si="32"/>
        <v>#DIV/0!</v>
      </c>
      <c r="AI103" s="648" t="e">
        <f t="shared" si="32"/>
        <v>#DIV/0!</v>
      </c>
      <c r="AJ103" s="648">
        <f t="shared" si="32"/>
        <v>0</v>
      </c>
      <c r="AK103" s="648" t="e">
        <f t="shared" si="32"/>
        <v>#DIV/0!</v>
      </c>
    </row>
    <row r="104" spans="1:37">
      <c r="A104" s="3623" t="s">
        <v>831</v>
      </c>
      <c r="B104" s="34" t="s">
        <v>8</v>
      </c>
      <c r="C104" s="1"/>
      <c r="D104" s="648" t="e">
        <f t="shared" ref="D104:AK104" si="33">SUM(D99:D103)</f>
        <v>#DIV/0!</v>
      </c>
      <c r="E104" s="648">
        <f t="shared" si="33"/>
        <v>0</v>
      </c>
      <c r="F104" s="648" t="e">
        <f t="shared" si="33"/>
        <v>#DIV/0!</v>
      </c>
      <c r="G104" s="648" t="e">
        <f t="shared" si="33"/>
        <v>#DIV/0!</v>
      </c>
      <c r="H104" s="648">
        <f t="shared" si="33"/>
        <v>0</v>
      </c>
      <c r="I104" s="648" t="e">
        <f t="shared" si="33"/>
        <v>#DIV/0!</v>
      </c>
      <c r="J104" s="648" t="e">
        <f t="shared" si="33"/>
        <v>#DIV/0!</v>
      </c>
      <c r="K104" s="648">
        <f t="shared" si="33"/>
        <v>0</v>
      </c>
      <c r="L104" s="648" t="e">
        <f t="shared" si="33"/>
        <v>#DIV/0!</v>
      </c>
      <c r="M104" s="648" t="e">
        <f t="shared" si="33"/>
        <v>#DIV/0!</v>
      </c>
      <c r="N104" s="648">
        <f t="shared" si="33"/>
        <v>0</v>
      </c>
      <c r="O104" s="648" t="e">
        <f t="shared" si="33"/>
        <v>#DIV/0!</v>
      </c>
      <c r="P104" s="648" t="e">
        <f t="shared" si="33"/>
        <v>#DIV/0!</v>
      </c>
      <c r="Q104" s="648">
        <f t="shared" si="33"/>
        <v>0</v>
      </c>
      <c r="R104" s="648" t="e">
        <f t="shared" si="33"/>
        <v>#DIV/0!</v>
      </c>
      <c r="S104" s="648" t="e">
        <f t="shared" si="33"/>
        <v>#DIV/0!</v>
      </c>
      <c r="T104" s="648">
        <f t="shared" si="33"/>
        <v>0</v>
      </c>
      <c r="U104" s="648" t="e">
        <f t="shared" si="33"/>
        <v>#DIV/0!</v>
      </c>
      <c r="V104" s="648" t="e">
        <f t="shared" si="33"/>
        <v>#DIV/0!</v>
      </c>
      <c r="W104" s="648">
        <f t="shared" si="33"/>
        <v>0</v>
      </c>
      <c r="X104" s="648" t="e">
        <f t="shared" si="33"/>
        <v>#DIV/0!</v>
      </c>
      <c r="Y104" s="648" t="e">
        <f t="shared" si="33"/>
        <v>#DIV/0!</v>
      </c>
      <c r="Z104" s="648">
        <f t="shared" si="33"/>
        <v>0</v>
      </c>
      <c r="AA104" s="648" t="e">
        <f t="shared" si="33"/>
        <v>#DIV/0!</v>
      </c>
      <c r="AB104" s="648" t="e">
        <f t="shared" si="33"/>
        <v>#DIV/0!</v>
      </c>
      <c r="AC104" s="648">
        <f t="shared" si="33"/>
        <v>0</v>
      </c>
      <c r="AD104" s="648" t="e">
        <f t="shared" si="33"/>
        <v>#DIV/0!</v>
      </c>
      <c r="AE104" s="648" t="e">
        <f t="shared" si="33"/>
        <v>#DIV/0!</v>
      </c>
      <c r="AF104" s="648">
        <f t="shared" si="33"/>
        <v>0</v>
      </c>
      <c r="AG104" s="648" t="e">
        <f t="shared" si="33"/>
        <v>#DIV/0!</v>
      </c>
      <c r="AH104" s="648" t="e">
        <f t="shared" si="33"/>
        <v>#DIV/0!</v>
      </c>
      <c r="AI104" s="648" t="e">
        <f t="shared" si="33"/>
        <v>#DIV/0!</v>
      </c>
      <c r="AJ104" s="648">
        <f t="shared" si="33"/>
        <v>0</v>
      </c>
      <c r="AK104" s="648" t="e">
        <f t="shared" si="33"/>
        <v>#DIV/0!</v>
      </c>
    </row>
    <row r="105" spans="1:37">
      <c r="A105" s="19"/>
      <c r="B105" s="19"/>
      <c r="C105" s="1"/>
      <c r="D105" s="665"/>
      <c r="E105" s="665"/>
      <c r="F105" s="665"/>
      <c r="G105" s="665"/>
      <c r="H105" s="665"/>
      <c r="I105" s="665"/>
      <c r="J105" s="665"/>
      <c r="K105" s="665"/>
      <c r="L105" s="665"/>
      <c r="M105" s="665"/>
      <c r="N105" s="665"/>
      <c r="O105" s="665"/>
      <c r="P105" s="665"/>
      <c r="Q105" s="665"/>
      <c r="R105" s="665"/>
      <c r="S105" s="665"/>
      <c r="T105" s="665"/>
      <c r="U105" s="665"/>
      <c r="V105" s="665"/>
      <c r="W105" s="665"/>
      <c r="X105" s="665"/>
      <c r="Y105" s="665"/>
      <c r="Z105" s="665"/>
      <c r="AA105" s="665"/>
      <c r="AB105" s="665"/>
      <c r="AC105" s="665"/>
      <c r="AD105" s="665"/>
      <c r="AE105" s="665"/>
      <c r="AF105" s="665"/>
      <c r="AG105" s="665"/>
      <c r="AH105" s="665"/>
      <c r="AI105" s="665"/>
      <c r="AJ105" s="665"/>
      <c r="AK105" s="665"/>
    </row>
    <row r="106" spans="1:37">
      <c r="A106" s="19"/>
      <c r="B106" s="19"/>
      <c r="C106" s="1"/>
      <c r="D106" s="665"/>
      <c r="E106" s="665"/>
      <c r="F106" s="665"/>
      <c r="G106" s="665"/>
      <c r="H106" s="665"/>
      <c r="I106" s="665"/>
      <c r="J106" s="665"/>
      <c r="K106" s="665"/>
      <c r="L106" s="665"/>
      <c r="M106" s="665"/>
      <c r="N106" s="665"/>
      <c r="O106" s="665"/>
      <c r="P106" s="665"/>
      <c r="Q106" s="665"/>
      <c r="R106" s="665"/>
      <c r="S106" s="665"/>
      <c r="T106" s="665"/>
      <c r="U106" s="665"/>
      <c r="V106" s="665"/>
      <c r="W106" s="665"/>
      <c r="X106" s="665"/>
      <c r="Y106" s="665"/>
      <c r="Z106" s="665"/>
      <c r="AA106" s="665"/>
      <c r="AB106" s="665"/>
      <c r="AC106" s="665"/>
      <c r="AD106" s="665"/>
      <c r="AE106" s="665"/>
      <c r="AF106" s="665"/>
      <c r="AG106" s="665"/>
      <c r="AH106" s="665"/>
      <c r="AI106" s="665"/>
      <c r="AJ106" s="665"/>
      <c r="AK106" s="665"/>
    </row>
    <row r="107" spans="1:37">
      <c r="A107" s="16" t="s">
        <v>826</v>
      </c>
      <c r="B107" s="1"/>
      <c r="C107" s="1"/>
      <c r="D107" s="665"/>
      <c r="E107" s="665"/>
      <c r="F107" s="665"/>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row>
    <row r="108" spans="1:37">
      <c r="A108" s="1"/>
      <c r="B108" s="1"/>
      <c r="C108" s="1"/>
      <c r="D108" s="665"/>
      <c r="E108" s="665"/>
      <c r="F108" s="665"/>
      <c r="G108" s="665"/>
      <c r="H108" s="665"/>
      <c r="I108" s="665"/>
      <c r="J108" s="665"/>
      <c r="K108" s="665"/>
      <c r="L108" s="665"/>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5"/>
      <c r="AK108" s="665"/>
    </row>
    <row r="109" spans="1:37">
      <c r="A109" s="19" t="s">
        <v>826</v>
      </c>
      <c r="B109" s="34" t="s">
        <v>802</v>
      </c>
      <c r="C109" s="1"/>
      <c r="D109" s="648">
        <f>D7+D15+D25+D34+D46+D56+D65+D83</f>
        <v>0</v>
      </c>
      <c r="E109" s="648">
        <f>E7+E15+E25+E34+E46+E56+E65+E74+E83</f>
        <v>0</v>
      </c>
      <c r="F109" s="648">
        <f>F7+F15+F25+F34+F46+F56+F65+F74+F83</f>
        <v>0</v>
      </c>
      <c r="G109" s="648">
        <f>G7+G15+G25+G34+G46+G56+G65+G83</f>
        <v>0</v>
      </c>
      <c r="H109" s="648">
        <f>H7+H15+H25+H34+H46+H56+H65+H74+H83</f>
        <v>0</v>
      </c>
      <c r="I109" s="648">
        <f>I7+I15+I25+I34+I46+I56+I65+I74+I83</f>
        <v>0</v>
      </c>
      <c r="J109" s="648">
        <f>J7+J15+J25+J34+J46+J56+J65+J83</f>
        <v>0</v>
      </c>
      <c r="K109" s="648">
        <f>K7+K15+K25+K34+K46+K56+K65+K74+K83</f>
        <v>0</v>
      </c>
      <c r="L109" s="648">
        <f>L7+L15+L25+L34+L46+L56+L65+L74+L83</f>
        <v>0</v>
      </c>
      <c r="M109" s="648">
        <f>M7+M15+M25+M34+M46+M56+M65+M83</f>
        <v>0</v>
      </c>
      <c r="N109" s="648">
        <f>N7+N15+N25+N34+N46+N56+N65+N74+N83</f>
        <v>0</v>
      </c>
      <c r="O109" s="648">
        <f>O7+O15+O25+O34+O46+O56+O65+O74+O83</f>
        <v>0</v>
      </c>
      <c r="P109" s="648">
        <f>P7+P15+P25+P34+P46+P56+P65+P83</f>
        <v>0</v>
      </c>
      <c r="Q109" s="648">
        <f>Q7+Q15+Q25+Q34+Q46+Q56+Q65+Q74+Q83</f>
        <v>0</v>
      </c>
      <c r="R109" s="648">
        <f>R7+R15+R25+R34+R46+R56+R65+R74+R83</f>
        <v>0</v>
      </c>
      <c r="S109" s="648">
        <f>S7+S15+S25+S34+S46+S56+S65+S83</f>
        <v>0</v>
      </c>
      <c r="T109" s="648">
        <f>T7+T15+T25+T34+T46+T56+T65+T74+T83</f>
        <v>0</v>
      </c>
      <c r="U109" s="648">
        <f>U7+U15+U25+U34+U46+U56+U65+U74+U83</f>
        <v>0</v>
      </c>
      <c r="V109" s="648">
        <f>V7+V15+V25+V34+V46+V56+V65+V83</f>
        <v>0</v>
      </c>
      <c r="W109" s="648">
        <f>W7+W15+W25+W34+W46+W56+W65+W74+W83</f>
        <v>0</v>
      </c>
      <c r="X109" s="648">
        <f>X7+X15+X25+X34+X46+X56+X65+X74+X83</f>
        <v>0</v>
      </c>
      <c r="Y109" s="648">
        <f>Y7+Y15+Y25+Y34+Y46+Y56+Y65+Y83</f>
        <v>0</v>
      </c>
      <c r="Z109" s="648">
        <f>Z7+Z15+Z25+Z34+Z46+Z56+Z65+Z74+Z83</f>
        <v>0</v>
      </c>
      <c r="AA109" s="648">
        <f>AA7+AA15+AA25+AA34+AA46+AA56+AA65+AA74+AA83</f>
        <v>0</v>
      </c>
      <c r="AB109" s="648">
        <f>AB7+AB15+AB25+AB34+AB46+AB56+AB65+AB83</f>
        <v>0</v>
      </c>
      <c r="AC109" s="648">
        <f>AC7+AC15+AC25+AC34+AC46+AC56+AC65+AC74+AC83</f>
        <v>0</v>
      </c>
      <c r="AD109" s="648">
        <f>AD7+AD15+AD25+AD34+AD46+AD56+AD65+AD74+AD83</f>
        <v>0</v>
      </c>
      <c r="AE109" s="648">
        <f>AE7+AE15+AE25+AE34+AE46+AE56+AE65+AE83</f>
        <v>0</v>
      </c>
      <c r="AF109" s="648">
        <f>AF7+AF15+AF25+AF34+AF46+AF56+AF65+AF74+AF83</f>
        <v>0</v>
      </c>
      <c r="AG109" s="648">
        <f>AG7+AG15+AG25+AG34+AG46+AG56+AG65+AG74+AG83</f>
        <v>0</v>
      </c>
      <c r="AH109" s="648">
        <f>AH7+AH15+AH25+AH34+AH46+AH56+AH65+AH74+AH83</f>
        <v>0</v>
      </c>
      <c r="AI109" s="648">
        <f>AI7+AI15+AI25+AI34+AI46+AI56+AI65+AI83</f>
        <v>0</v>
      </c>
      <c r="AJ109" s="648">
        <f>AJ7+AJ15+AJ25+AJ34+AJ46+AJ56+AJ65+AJ74+AJ83</f>
        <v>0</v>
      </c>
      <c r="AK109" s="648">
        <f>AK7+AK15+AK25+AK34+AK46+AK56+AK65+AK74+AK83</f>
        <v>0</v>
      </c>
    </row>
    <row r="110" spans="1:37">
      <c r="A110" s="19"/>
      <c r="B110" s="34" t="s">
        <v>800</v>
      </c>
      <c r="C110" s="1"/>
      <c r="D110" s="648" t="e">
        <f>#REF!+#REF!+#REF!+#REF!+#REF!+#REF!+#REF!+#REF!</f>
        <v>#REF!</v>
      </c>
      <c r="E110" s="648" t="e">
        <f>#REF!+#REF!+#REF!+#REF!+#REF!+#REF!+#REF!+#REF!+#REF!</f>
        <v>#REF!</v>
      </c>
      <c r="F110" s="648" t="e">
        <f>#REF!+#REF!+#REF!+#REF!+#REF!+#REF!+#REF!+#REF!+#REF!</f>
        <v>#REF!</v>
      </c>
      <c r="G110" s="648" t="e">
        <f>#REF!+#REF!+#REF!+#REF!+#REF!+#REF!+#REF!+#REF!</f>
        <v>#REF!</v>
      </c>
      <c r="H110" s="648" t="e">
        <f>#REF!+#REF!+#REF!+#REF!+#REF!+#REF!+#REF!+#REF!+#REF!</f>
        <v>#REF!</v>
      </c>
      <c r="I110" s="648" t="e">
        <f>#REF!+#REF!+#REF!+#REF!+#REF!+#REF!+#REF!+#REF!+#REF!</f>
        <v>#REF!</v>
      </c>
      <c r="J110" s="648" t="e">
        <f>#REF!+#REF!+#REF!+#REF!+#REF!+#REF!+#REF!+#REF!</f>
        <v>#REF!</v>
      </c>
      <c r="K110" s="648" t="e">
        <f>#REF!+#REF!+#REF!+#REF!+#REF!+#REF!+#REF!+#REF!+#REF!</f>
        <v>#REF!</v>
      </c>
      <c r="L110" s="648" t="e">
        <f>#REF!+#REF!+#REF!+#REF!+#REF!+#REF!+#REF!+#REF!+#REF!</f>
        <v>#REF!</v>
      </c>
      <c r="M110" s="648" t="e">
        <f>#REF!+#REF!+#REF!+#REF!+#REF!+#REF!+#REF!+#REF!</f>
        <v>#REF!</v>
      </c>
      <c r="N110" s="648" t="e">
        <f>#REF!+#REF!+#REF!+#REF!+#REF!+#REF!+#REF!+#REF!+#REF!</f>
        <v>#REF!</v>
      </c>
      <c r="O110" s="648" t="e">
        <f>#REF!+#REF!+#REF!+#REF!+#REF!+#REF!+#REF!+#REF!+#REF!</f>
        <v>#REF!</v>
      </c>
      <c r="P110" s="648" t="e">
        <f>#REF!+#REF!+#REF!+#REF!+#REF!+#REF!+#REF!+#REF!</f>
        <v>#REF!</v>
      </c>
      <c r="Q110" s="648" t="e">
        <f>#REF!+#REF!+#REF!+#REF!+#REF!+#REF!+#REF!+#REF!+#REF!</f>
        <v>#REF!</v>
      </c>
      <c r="R110" s="648" t="e">
        <f>#REF!+#REF!+#REF!+#REF!+#REF!+#REF!+#REF!+#REF!+#REF!</f>
        <v>#REF!</v>
      </c>
      <c r="S110" s="648" t="e">
        <f>#REF!+#REF!+#REF!+#REF!+#REF!+#REF!+#REF!+#REF!</f>
        <v>#REF!</v>
      </c>
      <c r="T110" s="648" t="e">
        <f>#REF!+#REF!+#REF!+#REF!+#REF!+#REF!+#REF!+#REF!+#REF!</f>
        <v>#REF!</v>
      </c>
      <c r="U110" s="648" t="e">
        <f>#REF!+#REF!+#REF!+#REF!+#REF!+#REF!+#REF!+#REF!+#REF!</f>
        <v>#REF!</v>
      </c>
      <c r="V110" s="648" t="e">
        <f>#REF!+#REF!+#REF!+#REF!+#REF!+#REF!+#REF!+#REF!</f>
        <v>#REF!</v>
      </c>
      <c r="W110" s="648" t="e">
        <f>#REF!+#REF!+#REF!+#REF!+#REF!+#REF!+#REF!+#REF!+#REF!</f>
        <v>#REF!</v>
      </c>
      <c r="X110" s="648" t="e">
        <f>#REF!+#REF!+#REF!+#REF!+#REF!+#REF!+#REF!+#REF!+#REF!</f>
        <v>#REF!</v>
      </c>
      <c r="Y110" s="648" t="e">
        <f>#REF!+#REF!+#REF!+#REF!+#REF!+#REF!+#REF!+#REF!</f>
        <v>#REF!</v>
      </c>
      <c r="Z110" s="648" t="e">
        <f>#REF!+#REF!+#REF!+#REF!+#REF!+#REF!+#REF!+#REF!+#REF!</f>
        <v>#REF!</v>
      </c>
      <c r="AA110" s="648" t="e">
        <f>#REF!+#REF!+#REF!+#REF!+#REF!+#REF!+#REF!+#REF!+#REF!</f>
        <v>#REF!</v>
      </c>
      <c r="AB110" s="648" t="e">
        <f>#REF!+#REF!+#REF!+#REF!+#REF!+#REF!+#REF!+#REF!</f>
        <v>#REF!</v>
      </c>
      <c r="AC110" s="648" t="e">
        <f>#REF!+#REF!+#REF!+#REF!+#REF!+#REF!+#REF!+#REF!+#REF!</f>
        <v>#REF!</v>
      </c>
      <c r="AD110" s="648" t="e">
        <f>#REF!+#REF!+#REF!+#REF!+#REF!+#REF!+#REF!+#REF!+#REF!</f>
        <v>#REF!</v>
      </c>
      <c r="AE110" s="648" t="e">
        <f>#REF!+#REF!+#REF!+#REF!+#REF!+#REF!+#REF!+#REF!</f>
        <v>#REF!</v>
      </c>
      <c r="AF110" s="648" t="e">
        <f>#REF!+#REF!+#REF!+#REF!+#REF!+#REF!+#REF!+#REF!+#REF!</f>
        <v>#REF!</v>
      </c>
      <c r="AG110" s="648" t="e">
        <f>#REF!+#REF!+#REF!+#REF!+#REF!+#REF!+#REF!+#REF!+#REF!</f>
        <v>#REF!</v>
      </c>
      <c r="AH110" s="648" t="e">
        <f>#REF!+#REF!+#REF!+#REF!+#REF!+#REF!+#REF!+#REF!+#REF!</f>
        <v>#REF!</v>
      </c>
      <c r="AI110" s="648" t="e">
        <f>#REF!+#REF!+#REF!+#REF!+#REF!+#REF!+#REF!+#REF!</f>
        <v>#REF!</v>
      </c>
      <c r="AJ110" s="648" t="e">
        <f>#REF!+#REF!+#REF!+#REF!+#REF!+#REF!+#REF!+#REF!+#REF!</f>
        <v>#REF!</v>
      </c>
      <c r="AK110" s="648" t="e">
        <f>#REF!+#REF!+#REF!+#REF!+#REF!+#REF!+#REF!+#REF!+#REF!</f>
        <v>#REF!</v>
      </c>
    </row>
    <row r="111" spans="1:37">
      <c r="A111" s="19"/>
      <c r="B111" s="34" t="s">
        <v>737</v>
      </c>
      <c r="C111" s="1"/>
      <c r="D111" s="648">
        <f>D9+D17+D27+D36+D48+D58+D67+D85</f>
        <v>0</v>
      </c>
      <c r="E111" s="648">
        <f t="shared" ref="E111:F114" si="34">E9+E17+E27+E36+E48+E58+E67+E76+E85</f>
        <v>0</v>
      </c>
      <c r="F111" s="648">
        <f t="shared" si="34"/>
        <v>0</v>
      </c>
      <c r="G111" s="648">
        <f>G9+G17+G27+G36+G48+G58+G67+G85</f>
        <v>0</v>
      </c>
      <c r="H111" s="648">
        <f t="shared" ref="H111:I114" si="35">H9+H17+H27+H36+H48+H58+H67+H76+H85</f>
        <v>0</v>
      </c>
      <c r="I111" s="648">
        <f t="shared" si="35"/>
        <v>0</v>
      </c>
      <c r="J111" s="648">
        <f>J9+J17+J27+J36+J48+J58+J67+J85</f>
        <v>0</v>
      </c>
      <c r="K111" s="648">
        <f t="shared" ref="K111:L114" si="36">K9+K17+K27+K36+K48+K58+K67+K76+K85</f>
        <v>0</v>
      </c>
      <c r="L111" s="648">
        <f t="shared" si="36"/>
        <v>0</v>
      </c>
      <c r="M111" s="648">
        <f>M9+M17+M27+M36+M48+M58+M67+M85</f>
        <v>0</v>
      </c>
      <c r="N111" s="648">
        <f t="shared" ref="N111:O114" si="37">N9+N17+N27+N36+N48+N58+N67+N76+N85</f>
        <v>0</v>
      </c>
      <c r="O111" s="648">
        <f t="shared" si="37"/>
        <v>0</v>
      </c>
      <c r="P111" s="648">
        <f>P9+P17+P27+P36+P48+P58+P67+P85</f>
        <v>0</v>
      </c>
      <c r="Q111" s="648">
        <f t="shared" ref="Q111:R114" si="38">Q9+Q17+Q27+Q36+Q48+Q58+Q67+Q76+Q85</f>
        <v>0</v>
      </c>
      <c r="R111" s="648">
        <f t="shared" si="38"/>
        <v>0</v>
      </c>
      <c r="S111" s="648">
        <f>S9+S17+S27+S36+S48+S58+S67+S85</f>
        <v>0</v>
      </c>
      <c r="T111" s="648">
        <f t="shared" ref="T111:U114" si="39">T9+T17+T27+T36+T48+T58+T67+T76+T85</f>
        <v>0</v>
      </c>
      <c r="U111" s="648">
        <f t="shared" si="39"/>
        <v>0</v>
      </c>
      <c r="V111" s="648">
        <f>V9+V17+V27+V36+V48+V58+V67+V85</f>
        <v>0</v>
      </c>
      <c r="W111" s="648">
        <f t="shared" ref="W111:X114" si="40">W9+W17+W27+W36+W48+W58+W67+W76+W85</f>
        <v>0</v>
      </c>
      <c r="X111" s="648">
        <f t="shared" si="40"/>
        <v>0</v>
      </c>
      <c r="Y111" s="648">
        <f>Y9+Y17+Y27+Y36+Y48+Y58+Y67+Y85</f>
        <v>0</v>
      </c>
      <c r="Z111" s="648">
        <f t="shared" ref="Z111:AA114" si="41">Z9+Z17+Z27+Z36+Z48+Z58+Z67+Z76+Z85</f>
        <v>0</v>
      </c>
      <c r="AA111" s="648">
        <f t="shared" si="41"/>
        <v>0</v>
      </c>
      <c r="AB111" s="648">
        <f>AB9+AB17+AB27+AB36+AB48+AB58+AB67+AB85</f>
        <v>0</v>
      </c>
      <c r="AC111" s="648">
        <f t="shared" ref="AC111:AD114" si="42">AC9+AC17+AC27+AC36+AC48+AC58+AC67+AC76+AC85</f>
        <v>0</v>
      </c>
      <c r="AD111" s="648">
        <f t="shared" si="42"/>
        <v>0</v>
      </c>
      <c r="AE111" s="648">
        <f>AE9+AE17+AE27+AE36+AE48+AE58+AE67+AE85</f>
        <v>0</v>
      </c>
      <c r="AF111" s="648">
        <f t="shared" ref="AF111:AH114" si="43">AF9+AF17+AF27+AF36+AF48+AF58+AF67+AF76+AF85</f>
        <v>0</v>
      </c>
      <c r="AG111" s="648">
        <f t="shared" si="43"/>
        <v>0</v>
      </c>
      <c r="AH111" s="648">
        <f t="shared" si="43"/>
        <v>0</v>
      </c>
      <c r="AI111" s="648">
        <f>AI9+AI17+AI27+AI36+AI48+AI58+AI67+AI85</f>
        <v>0</v>
      </c>
      <c r="AJ111" s="648">
        <f t="shared" ref="AJ111:AK114" si="44">AJ9+AJ17+AJ27+AJ36+AJ48+AJ58+AJ67+AJ76+AJ85</f>
        <v>0</v>
      </c>
      <c r="AK111" s="648">
        <f t="shared" si="44"/>
        <v>0</v>
      </c>
    </row>
    <row r="112" spans="1:37">
      <c r="A112" s="19"/>
      <c r="B112" s="34" t="s">
        <v>6</v>
      </c>
      <c r="C112" s="1"/>
      <c r="D112" s="648">
        <f>D10+D18+D28+D37+D49+D59+D68+D86</f>
        <v>0</v>
      </c>
      <c r="E112" s="648">
        <f t="shared" si="34"/>
        <v>0</v>
      </c>
      <c r="F112" s="648">
        <f t="shared" si="34"/>
        <v>0</v>
      </c>
      <c r="G112" s="648">
        <f>G10+G18+G28+G37+G49+G59+G68+G86</f>
        <v>0</v>
      </c>
      <c r="H112" s="648">
        <f t="shared" si="35"/>
        <v>0</v>
      </c>
      <c r="I112" s="648">
        <f t="shared" si="35"/>
        <v>0</v>
      </c>
      <c r="J112" s="648">
        <f>J10+J18+J28+J37+J49+J59+J68+J86</f>
        <v>0</v>
      </c>
      <c r="K112" s="648">
        <f t="shared" si="36"/>
        <v>0</v>
      </c>
      <c r="L112" s="648">
        <f t="shared" si="36"/>
        <v>0</v>
      </c>
      <c r="M112" s="648">
        <f>M10+M18+M28+M37+M49+M59+M68+M86</f>
        <v>0</v>
      </c>
      <c r="N112" s="648">
        <f t="shared" si="37"/>
        <v>0</v>
      </c>
      <c r="O112" s="648">
        <f t="shared" si="37"/>
        <v>0</v>
      </c>
      <c r="P112" s="648">
        <f>P10+P18+P28+P37+P49+P59+P68+P86</f>
        <v>0</v>
      </c>
      <c r="Q112" s="648">
        <f t="shared" si="38"/>
        <v>0</v>
      </c>
      <c r="R112" s="648">
        <f t="shared" si="38"/>
        <v>0</v>
      </c>
      <c r="S112" s="648">
        <f>S10+S18+S28+S37+S49+S59+S68+S86</f>
        <v>0</v>
      </c>
      <c r="T112" s="648">
        <f t="shared" si="39"/>
        <v>0</v>
      </c>
      <c r="U112" s="648">
        <f t="shared" si="39"/>
        <v>0</v>
      </c>
      <c r="V112" s="648">
        <f>V10+V18+V28+V37+V49+V59+V68+V86</f>
        <v>0</v>
      </c>
      <c r="W112" s="648">
        <f t="shared" si="40"/>
        <v>0</v>
      </c>
      <c r="X112" s="648">
        <f t="shared" si="40"/>
        <v>0</v>
      </c>
      <c r="Y112" s="648">
        <f>Y10+Y18+Y28+Y37+Y49+Y59+Y68+Y86</f>
        <v>0</v>
      </c>
      <c r="Z112" s="648">
        <f t="shared" si="41"/>
        <v>0</v>
      </c>
      <c r="AA112" s="648">
        <f t="shared" si="41"/>
        <v>0</v>
      </c>
      <c r="AB112" s="648">
        <f>AB10+AB18+AB28+AB37+AB49+AB59+AB68+AB86</f>
        <v>0</v>
      </c>
      <c r="AC112" s="648">
        <f t="shared" si="42"/>
        <v>0</v>
      </c>
      <c r="AD112" s="648">
        <f t="shared" si="42"/>
        <v>0</v>
      </c>
      <c r="AE112" s="648">
        <f>AE10+AE18+AE28+AE37+AE49+AE59+AE68+AE86</f>
        <v>0</v>
      </c>
      <c r="AF112" s="648">
        <f t="shared" si="43"/>
        <v>0</v>
      </c>
      <c r="AG112" s="648">
        <f t="shared" si="43"/>
        <v>0</v>
      </c>
      <c r="AH112" s="648">
        <f t="shared" si="43"/>
        <v>0</v>
      </c>
      <c r="AI112" s="648">
        <f>AI10+AI18+AI28+AI37+AI49+AI59+AI68+AI86</f>
        <v>0</v>
      </c>
      <c r="AJ112" s="648">
        <f t="shared" si="44"/>
        <v>0</v>
      </c>
      <c r="AK112" s="648">
        <f t="shared" si="44"/>
        <v>0</v>
      </c>
    </row>
    <row r="113" spans="1:37">
      <c r="A113" s="19"/>
      <c r="B113" s="34" t="s">
        <v>799</v>
      </c>
      <c r="C113" s="1"/>
      <c r="D113" s="648">
        <f>D11+D19+D29+D38+D50+D60+D69+D87</f>
        <v>0</v>
      </c>
      <c r="E113" s="648">
        <f t="shared" si="34"/>
        <v>0</v>
      </c>
      <c r="F113" s="648">
        <f t="shared" si="34"/>
        <v>0</v>
      </c>
      <c r="G113" s="648">
        <f>G11+G19+G29+G38+G50+G60+G69+G87</f>
        <v>0</v>
      </c>
      <c r="H113" s="648">
        <f t="shared" si="35"/>
        <v>0</v>
      </c>
      <c r="I113" s="648">
        <f t="shared" si="35"/>
        <v>0</v>
      </c>
      <c r="J113" s="648">
        <f>J11+J19+J29+J38+J50+J60+J69+J87</f>
        <v>0</v>
      </c>
      <c r="K113" s="648">
        <f t="shared" si="36"/>
        <v>0</v>
      </c>
      <c r="L113" s="648">
        <f t="shared" si="36"/>
        <v>0</v>
      </c>
      <c r="M113" s="648">
        <f>M11+M19+M29+M38+M50+M60+M69+M87</f>
        <v>0</v>
      </c>
      <c r="N113" s="648">
        <f t="shared" si="37"/>
        <v>0</v>
      </c>
      <c r="O113" s="648">
        <f t="shared" si="37"/>
        <v>0</v>
      </c>
      <c r="P113" s="648">
        <f>P11+P19+P29+P38+P50+P60+P69+P87</f>
        <v>0</v>
      </c>
      <c r="Q113" s="648">
        <f t="shared" si="38"/>
        <v>0</v>
      </c>
      <c r="R113" s="648">
        <f t="shared" si="38"/>
        <v>0</v>
      </c>
      <c r="S113" s="648">
        <f>S11+S19+S29+S38+S50+S60+S69+S87</f>
        <v>0</v>
      </c>
      <c r="T113" s="648">
        <f t="shared" si="39"/>
        <v>0</v>
      </c>
      <c r="U113" s="648">
        <f t="shared" si="39"/>
        <v>0</v>
      </c>
      <c r="V113" s="648">
        <f>V11+V19+V29+V38+V50+V60+V69+V87</f>
        <v>0</v>
      </c>
      <c r="W113" s="648">
        <f t="shared" si="40"/>
        <v>0</v>
      </c>
      <c r="X113" s="648">
        <f t="shared" si="40"/>
        <v>0</v>
      </c>
      <c r="Y113" s="648">
        <f>Y11+Y19+Y29+Y38+Y50+Y60+Y69+Y87</f>
        <v>0</v>
      </c>
      <c r="Z113" s="648">
        <f t="shared" si="41"/>
        <v>0</v>
      </c>
      <c r="AA113" s="648">
        <f t="shared" si="41"/>
        <v>0</v>
      </c>
      <c r="AB113" s="648">
        <f>AB11+AB19+AB29+AB38+AB50+AB60+AB69+AB87</f>
        <v>0</v>
      </c>
      <c r="AC113" s="648">
        <f t="shared" si="42"/>
        <v>0</v>
      </c>
      <c r="AD113" s="648">
        <f t="shared" si="42"/>
        <v>0</v>
      </c>
      <c r="AE113" s="648">
        <f>AE11+AE19+AE29+AE38+AE50+AE60+AE69+AE87</f>
        <v>0</v>
      </c>
      <c r="AF113" s="648">
        <f t="shared" si="43"/>
        <v>0</v>
      </c>
      <c r="AG113" s="648">
        <f t="shared" si="43"/>
        <v>0</v>
      </c>
      <c r="AH113" s="648">
        <f t="shared" si="43"/>
        <v>0</v>
      </c>
      <c r="AI113" s="648">
        <f>AI11+AI19+AI29+AI38+AI50+AI60+AI69+AI87</f>
        <v>0</v>
      </c>
      <c r="AJ113" s="648">
        <f t="shared" si="44"/>
        <v>0</v>
      </c>
      <c r="AK113" s="648">
        <f t="shared" si="44"/>
        <v>0</v>
      </c>
    </row>
    <row r="114" spans="1:37">
      <c r="A114" s="19"/>
      <c r="B114" s="34" t="s">
        <v>8</v>
      </c>
      <c r="C114" s="1"/>
      <c r="D114" s="648">
        <f>D12+D20+D30+D39+D51+D61+D70+D88</f>
        <v>0</v>
      </c>
      <c r="E114" s="648">
        <f t="shared" si="34"/>
        <v>0</v>
      </c>
      <c r="F114" s="648">
        <f t="shared" si="34"/>
        <v>0</v>
      </c>
      <c r="G114" s="648">
        <f>G12+G20+G30+G39+G51+G61+G70+G88</f>
        <v>0</v>
      </c>
      <c r="H114" s="648">
        <f t="shared" si="35"/>
        <v>0</v>
      </c>
      <c r="I114" s="648">
        <f t="shared" si="35"/>
        <v>0</v>
      </c>
      <c r="J114" s="648">
        <f>J12+J20+J30+J39+J51+J61+J70+J88</f>
        <v>0</v>
      </c>
      <c r="K114" s="648">
        <f t="shared" si="36"/>
        <v>0</v>
      </c>
      <c r="L114" s="648">
        <f t="shared" si="36"/>
        <v>0</v>
      </c>
      <c r="M114" s="648">
        <f>M12+M20+M30+M39+M51+M61+M70+M88</f>
        <v>0</v>
      </c>
      <c r="N114" s="648">
        <f t="shared" si="37"/>
        <v>0</v>
      </c>
      <c r="O114" s="648">
        <f t="shared" si="37"/>
        <v>0</v>
      </c>
      <c r="P114" s="648">
        <f>P12+P20+P30+P39+P51+P61+P70+P88</f>
        <v>0</v>
      </c>
      <c r="Q114" s="648">
        <f t="shared" si="38"/>
        <v>0</v>
      </c>
      <c r="R114" s="648">
        <f t="shared" si="38"/>
        <v>0</v>
      </c>
      <c r="S114" s="648">
        <f>S12+S20+S30+S39+S51+S61+S70+S88</f>
        <v>0</v>
      </c>
      <c r="T114" s="648">
        <f t="shared" si="39"/>
        <v>0</v>
      </c>
      <c r="U114" s="648">
        <f t="shared" si="39"/>
        <v>0</v>
      </c>
      <c r="V114" s="648">
        <f>V12+V20+V30+V39+V51+V61+V70+V88</f>
        <v>0</v>
      </c>
      <c r="W114" s="648">
        <f t="shared" si="40"/>
        <v>0</v>
      </c>
      <c r="X114" s="648">
        <f t="shared" si="40"/>
        <v>0</v>
      </c>
      <c r="Y114" s="648">
        <f>Y12+Y20+Y30+Y39+Y51+Y61+Y70+Y88</f>
        <v>0</v>
      </c>
      <c r="Z114" s="648">
        <f t="shared" si="41"/>
        <v>0</v>
      </c>
      <c r="AA114" s="648">
        <f t="shared" si="41"/>
        <v>0</v>
      </c>
      <c r="AB114" s="648">
        <f>AB12+AB20+AB30+AB39+AB51+AB61+AB70+AB88</f>
        <v>0</v>
      </c>
      <c r="AC114" s="648">
        <f t="shared" si="42"/>
        <v>0</v>
      </c>
      <c r="AD114" s="648">
        <f t="shared" si="42"/>
        <v>0</v>
      </c>
      <c r="AE114" s="648">
        <f>AE12+AE20+AE30+AE39+AE51+AE61+AE70+AE88</f>
        <v>0</v>
      </c>
      <c r="AF114" s="648">
        <f t="shared" si="43"/>
        <v>0</v>
      </c>
      <c r="AG114" s="648">
        <f t="shared" si="43"/>
        <v>0</v>
      </c>
      <c r="AH114" s="648">
        <f t="shared" si="43"/>
        <v>0</v>
      </c>
      <c r="AI114" s="648">
        <f>AI12+AI20+AI30+AI39+AI51+AI61+AI70+AI88</f>
        <v>0</v>
      </c>
      <c r="AJ114" s="648">
        <f t="shared" si="44"/>
        <v>0</v>
      </c>
      <c r="AK114" s="648">
        <f t="shared" si="44"/>
        <v>0</v>
      </c>
    </row>
    <row r="115" spans="1:37">
      <c r="A115" s="1"/>
      <c r="B115" s="1"/>
      <c r="C115" s="1"/>
      <c r="D115" s="665"/>
      <c r="E115" s="665"/>
      <c r="F115" s="665"/>
      <c r="G115" s="665"/>
      <c r="H115" s="665"/>
      <c r="I115" s="665"/>
      <c r="J115" s="665"/>
      <c r="K115" s="665"/>
      <c r="L115" s="665"/>
      <c r="M115" s="665"/>
      <c r="N115" s="665"/>
      <c r="O115" s="665"/>
      <c r="P115" s="665"/>
      <c r="Q115" s="665"/>
      <c r="R115" s="665"/>
      <c r="S115" s="665"/>
      <c r="T115" s="665"/>
      <c r="U115" s="665"/>
      <c r="V115" s="665"/>
      <c r="W115" s="665"/>
      <c r="X115" s="665"/>
      <c r="Y115" s="665"/>
      <c r="Z115" s="665"/>
      <c r="AA115" s="665"/>
      <c r="AB115" s="665"/>
      <c r="AC115" s="665"/>
      <c r="AD115" s="665"/>
      <c r="AE115" s="665"/>
      <c r="AF115" s="665"/>
      <c r="AG115" s="665"/>
      <c r="AH115" s="665"/>
      <c r="AI115" s="665"/>
      <c r="AJ115" s="665"/>
      <c r="AK115" s="665"/>
    </row>
    <row r="116" spans="1:37" s="1" customFormat="1">
      <c r="A116" s="16" t="s">
        <v>839</v>
      </c>
      <c r="D116" s="665"/>
      <c r="E116" s="665"/>
      <c r="F116" s="665"/>
      <c r="G116" s="665"/>
      <c r="H116" s="665"/>
      <c r="I116" s="665"/>
      <c r="J116" s="665"/>
      <c r="K116" s="665"/>
      <c r="L116" s="665"/>
      <c r="M116" s="665"/>
      <c r="N116" s="665"/>
      <c r="O116" s="665"/>
      <c r="P116" s="665"/>
      <c r="Q116" s="665"/>
      <c r="R116" s="665"/>
      <c r="S116" s="665"/>
      <c r="T116" s="665"/>
      <c r="U116" s="665"/>
      <c r="V116" s="665"/>
      <c r="W116" s="665"/>
      <c r="X116" s="665"/>
      <c r="Y116" s="665"/>
      <c r="Z116" s="665"/>
      <c r="AA116" s="665"/>
      <c r="AB116" s="665"/>
      <c r="AC116" s="665"/>
      <c r="AD116" s="665"/>
      <c r="AE116" s="665"/>
      <c r="AF116" s="665"/>
      <c r="AG116" s="665"/>
      <c r="AH116" s="665"/>
      <c r="AI116" s="665"/>
      <c r="AJ116" s="665"/>
      <c r="AK116" s="665"/>
    </row>
    <row r="117" spans="1:37" s="19" customFormat="1" ht="12.75">
      <c r="A117" s="19" t="s">
        <v>838</v>
      </c>
      <c r="D117" s="664"/>
      <c r="E117" s="664"/>
      <c r="F117" s="664">
        <f>F114</f>
        <v>0</v>
      </c>
      <c r="G117" s="664"/>
      <c r="H117" s="664"/>
      <c r="I117" s="664">
        <f>I114</f>
        <v>0</v>
      </c>
      <c r="J117" s="664"/>
      <c r="K117" s="664"/>
      <c r="L117" s="664">
        <f>L114</f>
        <v>0</v>
      </c>
      <c r="M117" s="664"/>
      <c r="N117" s="664"/>
      <c r="O117" s="664">
        <f>O114</f>
        <v>0</v>
      </c>
      <c r="P117" s="664"/>
      <c r="Q117" s="664"/>
      <c r="R117" s="664">
        <f>R114</f>
        <v>0</v>
      </c>
      <c r="S117" s="664"/>
      <c r="T117" s="664"/>
      <c r="U117" s="664">
        <f>U114</f>
        <v>0</v>
      </c>
      <c r="V117" s="664"/>
      <c r="W117" s="664"/>
      <c r="X117" s="664">
        <f>X114</f>
        <v>0</v>
      </c>
      <c r="Y117" s="664"/>
      <c r="Z117" s="664"/>
      <c r="AA117" s="664">
        <f>AA114</f>
        <v>0</v>
      </c>
      <c r="AB117" s="664"/>
      <c r="AC117" s="664"/>
      <c r="AD117" s="664">
        <f>AD114</f>
        <v>0</v>
      </c>
      <c r="AE117" s="664"/>
      <c r="AF117" s="664"/>
      <c r="AG117" s="664">
        <f>AG114</f>
        <v>0</v>
      </c>
      <c r="AH117" s="664">
        <f>AH114</f>
        <v>0</v>
      </c>
      <c r="AI117" s="664"/>
      <c r="AJ117" s="664"/>
      <c r="AK117" s="664">
        <f>AK114</f>
        <v>0</v>
      </c>
    </row>
    <row r="118" spans="1:37" s="19" customFormat="1" ht="12.75">
      <c r="A118" s="19" t="s">
        <v>837</v>
      </c>
      <c r="D118" s="664"/>
      <c r="E118" s="664"/>
      <c r="F118" s="663"/>
      <c r="G118" s="664"/>
      <c r="H118" s="664"/>
      <c r="I118" s="663"/>
      <c r="J118" s="664"/>
      <c r="K118" s="664"/>
      <c r="L118" s="663"/>
      <c r="M118" s="664"/>
      <c r="N118" s="664"/>
      <c r="O118" s="663"/>
      <c r="P118" s="664"/>
      <c r="Q118" s="664"/>
      <c r="R118" s="663"/>
      <c r="S118" s="664"/>
      <c r="T118" s="664"/>
      <c r="U118" s="663"/>
      <c r="V118" s="664"/>
      <c r="W118" s="664"/>
      <c r="X118" s="663"/>
      <c r="Y118" s="664"/>
      <c r="Z118" s="664"/>
      <c r="AA118" s="663"/>
      <c r="AB118" s="664"/>
      <c r="AC118" s="664"/>
      <c r="AD118" s="663"/>
      <c r="AE118" s="664"/>
      <c r="AF118" s="664"/>
      <c r="AG118" s="663"/>
      <c r="AH118" s="663"/>
      <c r="AI118" s="664"/>
      <c r="AJ118" s="664"/>
      <c r="AK118" s="663"/>
    </row>
    <row r="119" spans="1:37" s="1" customFormat="1" ht="15" thickBot="1">
      <c r="A119" s="16" t="s">
        <v>836</v>
      </c>
      <c r="B119" s="16"/>
      <c r="C119" s="16"/>
      <c r="D119" s="662"/>
      <c r="E119" s="662"/>
      <c r="F119" s="661">
        <f>SUM(F117:F118)</f>
        <v>0</v>
      </c>
      <c r="G119" s="662"/>
      <c r="H119" s="662"/>
      <c r="I119" s="661">
        <f>SUM(I117:I118)</f>
        <v>0</v>
      </c>
      <c r="J119" s="662"/>
      <c r="K119" s="662"/>
      <c r="L119" s="661">
        <f>SUM(L117:L118)</f>
        <v>0</v>
      </c>
      <c r="M119" s="662"/>
      <c r="N119" s="662"/>
      <c r="O119" s="661">
        <f>SUM(O117:O118)</f>
        <v>0</v>
      </c>
      <c r="P119" s="662"/>
      <c r="Q119" s="662"/>
      <c r="R119" s="661">
        <f>SUM(R117:R118)</f>
        <v>0</v>
      </c>
      <c r="S119" s="662"/>
      <c r="T119" s="662"/>
      <c r="U119" s="661">
        <f>SUM(U117:U118)</f>
        <v>0</v>
      </c>
      <c r="V119" s="662"/>
      <c r="W119" s="662"/>
      <c r="X119" s="661">
        <f>SUM(X117:X118)</f>
        <v>0</v>
      </c>
      <c r="Y119" s="662"/>
      <c r="Z119" s="662"/>
      <c r="AA119" s="661">
        <f>SUM(AA117:AA118)</f>
        <v>0</v>
      </c>
      <c r="AB119" s="662"/>
      <c r="AC119" s="662"/>
      <c r="AD119" s="661">
        <f>SUM(AD117:AD118)</f>
        <v>0</v>
      </c>
      <c r="AE119" s="662"/>
      <c r="AF119" s="662"/>
      <c r="AG119" s="661">
        <f>SUM(AG117:AG118)</f>
        <v>0</v>
      </c>
      <c r="AH119" s="661">
        <f>SUM(AH117:AH118)</f>
        <v>0</v>
      </c>
      <c r="AI119" s="662"/>
      <c r="AJ119" s="662"/>
      <c r="AK119" s="661">
        <f>SUM(AK117:AK118)</f>
        <v>0</v>
      </c>
    </row>
    <row r="120" spans="1:37" ht="15" thickTop="1">
      <c r="A120" s="1"/>
      <c r="B120" s="1"/>
      <c r="C120" s="1"/>
      <c r="D120" s="1"/>
      <c r="E120" s="1"/>
      <c r="F120" s="1"/>
      <c r="G120" s="1"/>
      <c r="H120" s="660" t="s">
        <v>835</v>
      </c>
      <c r="I120" s="660">
        <f>G95</f>
        <v>0</v>
      </c>
      <c r="J120" s="1"/>
      <c r="K120" s="660" t="s">
        <v>835</v>
      </c>
      <c r="L120" s="660">
        <f>J95</f>
        <v>0</v>
      </c>
      <c r="M120" s="1"/>
      <c r="N120" s="660" t="s">
        <v>835</v>
      </c>
      <c r="O120" s="660">
        <f>M95</f>
        <v>0</v>
      </c>
      <c r="P120" s="1"/>
      <c r="Q120" s="660" t="s">
        <v>835</v>
      </c>
      <c r="R120" s="660">
        <f>P95</f>
        <v>0</v>
      </c>
      <c r="S120" s="1"/>
      <c r="T120" s="660" t="s">
        <v>835</v>
      </c>
      <c r="U120" s="660">
        <f>S95</f>
        <v>0</v>
      </c>
      <c r="V120" s="1"/>
      <c r="W120" s="660" t="s">
        <v>835</v>
      </c>
      <c r="X120" s="660">
        <f>V95</f>
        <v>0</v>
      </c>
      <c r="Y120" s="1"/>
      <c r="Z120" s="660" t="s">
        <v>835</v>
      </c>
      <c r="AA120" s="660">
        <f>Y95</f>
        <v>0</v>
      </c>
      <c r="AB120" s="1"/>
      <c r="AC120" s="660" t="s">
        <v>835</v>
      </c>
      <c r="AD120" s="660">
        <f>AB95</f>
        <v>0</v>
      </c>
      <c r="AE120" s="1"/>
      <c r="AF120" s="660" t="s">
        <v>835</v>
      </c>
      <c r="AG120" s="660">
        <f>AE95</f>
        <v>0</v>
      </c>
      <c r="AH120" s="660">
        <f>AF95</f>
        <v>0</v>
      </c>
      <c r="AI120" s="1"/>
      <c r="AJ120" s="660" t="s">
        <v>835</v>
      </c>
      <c r="AK120" s="660">
        <f>AI95</f>
        <v>0</v>
      </c>
    </row>
    <row r="121" spans="1:37">
      <c r="A121" s="16" t="s">
        <v>825</v>
      </c>
      <c r="B121" s="1"/>
      <c r="C121" s="1"/>
      <c r="D121" s="1"/>
      <c r="E121" s="1"/>
      <c r="F121" s="1"/>
      <c r="G121" s="1"/>
      <c r="H121" s="660" t="s">
        <v>834</v>
      </c>
      <c r="I121" s="660">
        <f>SUM(I119:I120)</f>
        <v>0</v>
      </c>
      <c r="J121" s="1"/>
      <c r="K121" s="660" t="s">
        <v>834</v>
      </c>
      <c r="L121" s="660">
        <f>SUM(L119:L120)</f>
        <v>0</v>
      </c>
      <c r="M121" s="1"/>
      <c r="N121" s="660" t="s">
        <v>834</v>
      </c>
      <c r="O121" s="660">
        <f>SUM(O119:O120)</f>
        <v>0</v>
      </c>
      <c r="P121" s="1"/>
      <c r="Q121" s="660" t="s">
        <v>834</v>
      </c>
      <c r="R121" s="660">
        <f>SUM(R119:R120)</f>
        <v>0</v>
      </c>
      <c r="S121" s="1"/>
      <c r="T121" s="660" t="s">
        <v>834</v>
      </c>
      <c r="U121" s="660">
        <f>SUM(U119:U120)</f>
        <v>0</v>
      </c>
      <c r="V121" s="1"/>
      <c r="W121" s="660" t="s">
        <v>834</v>
      </c>
      <c r="X121" s="660">
        <f>SUM(X119:X120)</f>
        <v>0</v>
      </c>
      <c r="Y121" s="1"/>
      <c r="Z121" s="660" t="s">
        <v>834</v>
      </c>
      <c r="AA121" s="660">
        <f>SUM(AA119:AA120)</f>
        <v>0</v>
      </c>
      <c r="AB121" s="1"/>
      <c r="AC121" s="660" t="s">
        <v>834</v>
      </c>
      <c r="AD121" s="660">
        <f>SUM(AD119:AD120)</f>
        <v>0</v>
      </c>
      <c r="AE121" s="1"/>
      <c r="AF121" s="660" t="s">
        <v>834</v>
      </c>
      <c r="AG121" s="660">
        <f>SUM(AG119:AG120)</f>
        <v>0</v>
      </c>
      <c r="AH121" s="660">
        <f>SUM(AH119:AH120)</f>
        <v>0</v>
      </c>
      <c r="AI121" s="1"/>
      <c r="AJ121" s="660" t="s">
        <v>834</v>
      </c>
      <c r="AK121" s="660">
        <f>SUM(AK119:AK120)</f>
        <v>0</v>
      </c>
    </row>
    <row r="122" spans="1:37">
      <c r="A122" s="659" t="s">
        <v>824</v>
      </c>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c r="A123" s="3625" t="s">
        <v>823</v>
      </c>
      <c r="B123" s="34" t="s">
        <v>802</v>
      </c>
      <c r="C123" s="1"/>
      <c r="D123" s="3618">
        <f t="shared" ref="D123:E127" si="45">IF(D$12&gt;0,D7/D$12,0)</f>
        <v>0</v>
      </c>
      <c r="E123" s="3618">
        <f t="shared" si="45"/>
        <v>0</v>
      </c>
      <c r="F123" s="3618">
        <f>SUM(D123:E123)</f>
        <v>0</v>
      </c>
      <c r="G123" s="3618">
        <f t="shared" ref="G123:H127" si="46">IF(G$12&gt;0,G7/G$12,0)</f>
        <v>0</v>
      </c>
      <c r="H123" s="3618">
        <f t="shared" si="46"/>
        <v>0</v>
      </c>
      <c r="I123" s="3618">
        <f>SUM(G123:H123)</f>
        <v>0</v>
      </c>
      <c r="J123" s="3618">
        <f t="shared" ref="J123:K127" si="47">IF(J$12&gt;0,J7/J$12,0)</f>
        <v>0</v>
      </c>
      <c r="K123" s="3618">
        <f t="shared" si="47"/>
        <v>0</v>
      </c>
      <c r="L123" s="3618">
        <f>SUM(J123:K123)</f>
        <v>0</v>
      </c>
      <c r="M123" s="3618">
        <f t="shared" ref="M123:N127" si="48">IF(M$12&gt;0,M7/M$12,0)</f>
        <v>0</v>
      </c>
      <c r="N123" s="3618">
        <f t="shared" si="48"/>
        <v>0</v>
      </c>
      <c r="O123" s="3618">
        <f>SUM(M123:N123)</f>
        <v>0</v>
      </c>
      <c r="P123" s="3618">
        <f t="shared" ref="P123:Q127" si="49">IF(P$12&gt;0,P7/P$12,0)</f>
        <v>0</v>
      </c>
      <c r="Q123" s="3618">
        <f t="shared" si="49"/>
        <v>0</v>
      </c>
      <c r="R123" s="3618">
        <f>SUM(P123:Q123)</f>
        <v>0</v>
      </c>
      <c r="S123" s="3618">
        <f t="shared" ref="S123:T127" si="50">IF(S$12&gt;0,S7/S$12,0)</f>
        <v>0</v>
      </c>
      <c r="T123" s="3618">
        <f t="shared" si="50"/>
        <v>0</v>
      </c>
      <c r="U123" s="3618">
        <f>SUM(S123:T123)</f>
        <v>0</v>
      </c>
      <c r="V123" s="3618">
        <f t="shared" ref="V123:W127" si="51">IF(V$12&gt;0,V7/V$12,0)</f>
        <v>0</v>
      </c>
      <c r="W123" s="3618">
        <f t="shared" si="51"/>
        <v>0</v>
      </c>
      <c r="X123" s="3618">
        <f>SUM(V123:W123)</f>
        <v>0</v>
      </c>
      <c r="Y123" s="3618">
        <f t="shared" ref="Y123:Z127" si="52">IF(Y$12&gt;0,Y7/Y$12,0)</f>
        <v>0</v>
      </c>
      <c r="Z123" s="3618">
        <f t="shared" si="52"/>
        <v>0</v>
      </c>
      <c r="AA123" s="3618">
        <f>SUM(Y123:Z123)</f>
        <v>0</v>
      </c>
      <c r="AB123" s="3618">
        <f t="shared" ref="AB123:AC127" si="53">IF(AB$12&gt;0,AB7/AB$12,0)</f>
        <v>0</v>
      </c>
      <c r="AC123" s="3618">
        <f t="shared" si="53"/>
        <v>0</v>
      </c>
      <c r="AD123" s="3618">
        <f>SUM(AB123:AC123)</f>
        <v>0</v>
      </c>
      <c r="AE123" s="3618">
        <f t="shared" ref="AE123:AF127" si="54">IF(AE$12&gt;0,AE7/AE$12,0)</f>
        <v>0</v>
      </c>
      <c r="AF123" s="3618">
        <f t="shared" si="54"/>
        <v>0</v>
      </c>
      <c r="AG123" s="3618">
        <f t="shared" ref="AG123:AH125" si="55">SUM(AE123:AF123)</f>
        <v>0</v>
      </c>
      <c r="AH123" s="3618">
        <f t="shared" si="55"/>
        <v>0</v>
      </c>
      <c r="AI123" s="3618">
        <f t="shared" ref="AI123:AJ127" si="56">IF(AI$12&gt;0,AI7/AI$12,0)</f>
        <v>0</v>
      </c>
      <c r="AJ123" s="3618">
        <f t="shared" si="56"/>
        <v>0</v>
      </c>
      <c r="AK123" s="3618">
        <f>SUM(AI123:AJ123)</f>
        <v>0</v>
      </c>
    </row>
    <row r="124" spans="1:37">
      <c r="A124" s="3625" t="s">
        <v>823</v>
      </c>
      <c r="B124" s="34" t="s">
        <v>801</v>
      </c>
      <c r="C124" s="1"/>
      <c r="D124" s="3618">
        <f t="shared" si="45"/>
        <v>0</v>
      </c>
      <c r="E124" s="3618">
        <f t="shared" si="45"/>
        <v>0</v>
      </c>
      <c r="F124" s="3618">
        <f>SUM(D124:E124)</f>
        <v>0</v>
      </c>
      <c r="G124" s="3618">
        <f t="shared" si="46"/>
        <v>0</v>
      </c>
      <c r="H124" s="3618">
        <f t="shared" si="46"/>
        <v>0</v>
      </c>
      <c r="I124" s="3618">
        <f>SUM(G124:H124)</f>
        <v>0</v>
      </c>
      <c r="J124" s="3618">
        <f t="shared" si="47"/>
        <v>0</v>
      </c>
      <c r="K124" s="3618">
        <f t="shared" si="47"/>
        <v>0</v>
      </c>
      <c r="L124" s="3618">
        <f>SUM(J124:K124)</f>
        <v>0</v>
      </c>
      <c r="M124" s="3618">
        <f t="shared" si="48"/>
        <v>0</v>
      </c>
      <c r="N124" s="3618">
        <f t="shared" si="48"/>
        <v>0</v>
      </c>
      <c r="O124" s="3618">
        <f>SUM(M124:N124)</f>
        <v>0</v>
      </c>
      <c r="P124" s="3618">
        <f t="shared" si="49"/>
        <v>0</v>
      </c>
      <c r="Q124" s="3618">
        <f t="shared" si="49"/>
        <v>0</v>
      </c>
      <c r="R124" s="3618">
        <f>SUM(P124:Q124)</f>
        <v>0</v>
      </c>
      <c r="S124" s="3618">
        <f t="shared" si="50"/>
        <v>0</v>
      </c>
      <c r="T124" s="3618">
        <f t="shared" si="50"/>
        <v>0</v>
      </c>
      <c r="U124" s="3618">
        <f>SUM(S124:T124)</f>
        <v>0</v>
      </c>
      <c r="V124" s="3618">
        <f t="shared" si="51"/>
        <v>0</v>
      </c>
      <c r="W124" s="3618">
        <f t="shared" si="51"/>
        <v>0</v>
      </c>
      <c r="X124" s="3618">
        <f>SUM(V124:W124)</f>
        <v>0</v>
      </c>
      <c r="Y124" s="3618">
        <f t="shared" si="52"/>
        <v>0</v>
      </c>
      <c r="Z124" s="3618">
        <f t="shared" si="52"/>
        <v>0</v>
      </c>
      <c r="AA124" s="3618">
        <f>SUM(Y124:Z124)</f>
        <v>0</v>
      </c>
      <c r="AB124" s="3618">
        <f t="shared" si="53"/>
        <v>0</v>
      </c>
      <c r="AC124" s="3618">
        <f t="shared" si="53"/>
        <v>0</v>
      </c>
      <c r="AD124" s="3618">
        <f>SUM(AB124:AC124)</f>
        <v>0</v>
      </c>
      <c r="AE124" s="3618">
        <f t="shared" si="54"/>
        <v>0</v>
      </c>
      <c r="AF124" s="3618">
        <f t="shared" si="54"/>
        <v>0</v>
      </c>
      <c r="AG124" s="3618">
        <f t="shared" si="55"/>
        <v>0</v>
      </c>
      <c r="AH124" s="3618">
        <f t="shared" si="55"/>
        <v>0</v>
      </c>
      <c r="AI124" s="3618">
        <f t="shared" si="56"/>
        <v>0</v>
      </c>
      <c r="AJ124" s="3618">
        <f t="shared" si="56"/>
        <v>0</v>
      </c>
      <c r="AK124" s="3618">
        <f>SUM(AI124:AJ124)</f>
        <v>0</v>
      </c>
    </row>
    <row r="125" spans="1:37">
      <c r="A125" s="3625" t="s">
        <v>823</v>
      </c>
      <c r="B125" s="34" t="s">
        <v>737</v>
      </c>
      <c r="C125" s="1"/>
      <c r="D125" s="3618">
        <f t="shared" si="45"/>
        <v>0</v>
      </c>
      <c r="E125" s="3618">
        <f t="shared" si="45"/>
        <v>0</v>
      </c>
      <c r="F125" s="3618">
        <f>SUM(D125:E125)</f>
        <v>0</v>
      </c>
      <c r="G125" s="3618">
        <f t="shared" si="46"/>
        <v>0</v>
      </c>
      <c r="H125" s="3618">
        <f t="shared" si="46"/>
        <v>0</v>
      </c>
      <c r="I125" s="3618">
        <f>SUM(G125:H125)</f>
        <v>0</v>
      </c>
      <c r="J125" s="3618">
        <f t="shared" si="47"/>
        <v>0</v>
      </c>
      <c r="K125" s="3618">
        <f t="shared" si="47"/>
        <v>0</v>
      </c>
      <c r="L125" s="3618">
        <f>SUM(J125:K125)</f>
        <v>0</v>
      </c>
      <c r="M125" s="3618">
        <f t="shared" si="48"/>
        <v>0</v>
      </c>
      <c r="N125" s="3618">
        <f t="shared" si="48"/>
        <v>0</v>
      </c>
      <c r="O125" s="3618">
        <f>SUM(M125:N125)</f>
        <v>0</v>
      </c>
      <c r="P125" s="3618">
        <f t="shared" si="49"/>
        <v>0</v>
      </c>
      <c r="Q125" s="3618">
        <f t="shared" si="49"/>
        <v>0</v>
      </c>
      <c r="R125" s="3618">
        <f>SUM(P125:Q125)</f>
        <v>0</v>
      </c>
      <c r="S125" s="3618">
        <f t="shared" si="50"/>
        <v>0</v>
      </c>
      <c r="T125" s="3618">
        <f t="shared" si="50"/>
        <v>0</v>
      </c>
      <c r="U125" s="3618">
        <f>SUM(S125:T125)</f>
        <v>0</v>
      </c>
      <c r="V125" s="3618">
        <f t="shared" si="51"/>
        <v>0</v>
      </c>
      <c r="W125" s="3618">
        <f t="shared" si="51"/>
        <v>0</v>
      </c>
      <c r="X125" s="3618">
        <f>SUM(V125:W125)</f>
        <v>0</v>
      </c>
      <c r="Y125" s="3618">
        <f t="shared" si="52"/>
        <v>0</v>
      </c>
      <c r="Z125" s="3618">
        <f t="shared" si="52"/>
        <v>0</v>
      </c>
      <c r="AA125" s="3618">
        <f>SUM(Y125:Z125)</f>
        <v>0</v>
      </c>
      <c r="AB125" s="3618">
        <f t="shared" si="53"/>
        <v>0</v>
      </c>
      <c r="AC125" s="3618">
        <f t="shared" si="53"/>
        <v>0</v>
      </c>
      <c r="AD125" s="3618">
        <f>SUM(AB125:AC125)</f>
        <v>0</v>
      </c>
      <c r="AE125" s="3618">
        <f t="shared" si="54"/>
        <v>0</v>
      </c>
      <c r="AF125" s="3618">
        <f t="shared" si="54"/>
        <v>0</v>
      </c>
      <c r="AG125" s="3618">
        <f t="shared" si="55"/>
        <v>0</v>
      </c>
      <c r="AH125" s="3618">
        <f t="shared" si="55"/>
        <v>0</v>
      </c>
      <c r="AI125" s="3618">
        <f t="shared" si="56"/>
        <v>0</v>
      </c>
      <c r="AJ125" s="3618">
        <f t="shared" si="56"/>
        <v>0</v>
      </c>
      <c r="AK125" s="3618">
        <f>SUM(AI125:AJ125)</f>
        <v>0</v>
      </c>
    </row>
    <row r="126" spans="1:37">
      <c r="A126" s="3625" t="s">
        <v>823</v>
      </c>
      <c r="B126" s="34" t="s">
        <v>6</v>
      </c>
      <c r="C126" s="1"/>
      <c r="D126" s="3618">
        <f t="shared" si="45"/>
        <v>0</v>
      </c>
      <c r="E126" s="3618">
        <f t="shared" si="45"/>
        <v>0</v>
      </c>
      <c r="F126" s="3618">
        <f>IF(F$9&gt;0,F10/F$12,0)</f>
        <v>0</v>
      </c>
      <c r="G126" s="3618">
        <f t="shared" si="46"/>
        <v>0</v>
      </c>
      <c r="H126" s="3618">
        <f t="shared" si="46"/>
        <v>0</v>
      </c>
      <c r="I126" s="3618">
        <f>IF(I$9&gt;0,I10/I$12,0)</f>
        <v>0</v>
      </c>
      <c r="J126" s="3618">
        <f t="shared" si="47"/>
        <v>0</v>
      </c>
      <c r="K126" s="3618">
        <f t="shared" si="47"/>
        <v>0</v>
      </c>
      <c r="L126" s="3618">
        <f>IF(L$9&gt;0,L10/L$12,0)</f>
        <v>0</v>
      </c>
      <c r="M126" s="3618">
        <f t="shared" si="48"/>
        <v>0</v>
      </c>
      <c r="N126" s="3618">
        <f t="shared" si="48"/>
        <v>0</v>
      </c>
      <c r="O126" s="3618">
        <f>IF(O$9&gt;0,O10/O$12,0)</f>
        <v>0</v>
      </c>
      <c r="P126" s="3618">
        <f t="shared" si="49"/>
        <v>0</v>
      </c>
      <c r="Q126" s="3618">
        <f t="shared" si="49"/>
        <v>0</v>
      </c>
      <c r="R126" s="3618">
        <f>IF(R$9&gt;0,R10/R$12,0)</f>
        <v>0</v>
      </c>
      <c r="S126" s="3618">
        <f t="shared" si="50"/>
        <v>0</v>
      </c>
      <c r="T126" s="3618">
        <f t="shared" si="50"/>
        <v>0</v>
      </c>
      <c r="U126" s="3618">
        <f>IF(U$9&gt;0,U10/U$12,0)</f>
        <v>0</v>
      </c>
      <c r="V126" s="3618">
        <f t="shared" si="51"/>
        <v>0</v>
      </c>
      <c r="W126" s="3618">
        <f t="shared" si="51"/>
        <v>0</v>
      </c>
      <c r="X126" s="3618">
        <f>IF(X$9&gt;0,X10/X$12,0)</f>
        <v>0</v>
      </c>
      <c r="Y126" s="3618">
        <f t="shared" si="52"/>
        <v>0</v>
      </c>
      <c r="Z126" s="3618">
        <f t="shared" si="52"/>
        <v>0</v>
      </c>
      <c r="AA126" s="3618">
        <f>IF(AA$9&gt;0,AA10/AA$12,0)</f>
        <v>0</v>
      </c>
      <c r="AB126" s="3618">
        <f t="shared" si="53"/>
        <v>0</v>
      </c>
      <c r="AC126" s="3618">
        <f t="shared" si="53"/>
        <v>0</v>
      </c>
      <c r="AD126" s="3618">
        <f>IF(AD$9&gt;0,AD10/AD$12,0)</f>
        <v>0</v>
      </c>
      <c r="AE126" s="3618">
        <f t="shared" si="54"/>
        <v>0</v>
      </c>
      <c r="AF126" s="3618">
        <f t="shared" si="54"/>
        <v>0</v>
      </c>
      <c r="AG126" s="3618">
        <f>IF(AG$9&gt;0,AG10/AG$12,0)</f>
        <v>0</v>
      </c>
      <c r="AH126" s="3618">
        <f>IF(AH$9&gt;0,AH10/AH$12,0)</f>
        <v>0</v>
      </c>
      <c r="AI126" s="3618">
        <f t="shared" si="56"/>
        <v>0</v>
      </c>
      <c r="AJ126" s="3618">
        <f t="shared" si="56"/>
        <v>0</v>
      </c>
      <c r="AK126" s="3618">
        <f>IF(AK$9&gt;0,AK10/AK$12,0)</f>
        <v>0</v>
      </c>
    </row>
    <row r="127" spans="1:37">
      <c r="A127" s="3625" t="s">
        <v>823</v>
      </c>
      <c r="B127" s="34" t="s">
        <v>799</v>
      </c>
      <c r="C127" s="1"/>
      <c r="D127" s="3618">
        <f t="shared" si="45"/>
        <v>0</v>
      </c>
      <c r="E127" s="3618">
        <f t="shared" si="45"/>
        <v>0</v>
      </c>
      <c r="F127" s="3618">
        <f>IF(F$9&gt;0,F11/F$12,0)</f>
        <v>0</v>
      </c>
      <c r="G127" s="3618">
        <f t="shared" si="46"/>
        <v>0</v>
      </c>
      <c r="H127" s="3618">
        <f t="shared" si="46"/>
        <v>0</v>
      </c>
      <c r="I127" s="3618">
        <f>IF(I$9&gt;0,I11/I$12,0)</f>
        <v>0</v>
      </c>
      <c r="J127" s="3618">
        <f t="shared" si="47"/>
        <v>0</v>
      </c>
      <c r="K127" s="3618">
        <f t="shared" si="47"/>
        <v>0</v>
      </c>
      <c r="L127" s="3618">
        <f>IF(L$9&gt;0,L11/L$12,0)</f>
        <v>0</v>
      </c>
      <c r="M127" s="3618">
        <f t="shared" si="48"/>
        <v>0</v>
      </c>
      <c r="N127" s="3618">
        <f t="shared" si="48"/>
        <v>0</v>
      </c>
      <c r="O127" s="3618">
        <f>IF(O$9&gt;0,O11/O$12,0)</f>
        <v>0</v>
      </c>
      <c r="P127" s="3618">
        <f t="shared" si="49"/>
        <v>0</v>
      </c>
      <c r="Q127" s="3618">
        <f t="shared" si="49"/>
        <v>0</v>
      </c>
      <c r="R127" s="3618">
        <f>IF(R$9&gt;0,R11/R$12,0)</f>
        <v>0</v>
      </c>
      <c r="S127" s="3618">
        <f t="shared" si="50"/>
        <v>0</v>
      </c>
      <c r="T127" s="3618">
        <f t="shared" si="50"/>
        <v>0</v>
      </c>
      <c r="U127" s="3618">
        <f>IF(U$9&gt;0,U11/U$12,0)</f>
        <v>0</v>
      </c>
      <c r="V127" s="3618">
        <f t="shared" si="51"/>
        <v>0</v>
      </c>
      <c r="W127" s="3618">
        <f t="shared" si="51"/>
        <v>0</v>
      </c>
      <c r="X127" s="3618">
        <f>IF(X$9&gt;0,X11/X$12,0)</f>
        <v>0</v>
      </c>
      <c r="Y127" s="3618">
        <f t="shared" si="52"/>
        <v>0</v>
      </c>
      <c r="Z127" s="3618">
        <f t="shared" si="52"/>
        <v>0</v>
      </c>
      <c r="AA127" s="3618">
        <f>IF(AA$9&gt;0,AA11/AA$12,0)</f>
        <v>0</v>
      </c>
      <c r="AB127" s="3618">
        <f t="shared" si="53"/>
        <v>0</v>
      </c>
      <c r="AC127" s="3618">
        <f t="shared" si="53"/>
        <v>0</v>
      </c>
      <c r="AD127" s="3618">
        <f>IF(AD$9&gt;0,AD11/AD$12,0)</f>
        <v>0</v>
      </c>
      <c r="AE127" s="3618">
        <f t="shared" si="54"/>
        <v>0</v>
      </c>
      <c r="AF127" s="3618">
        <f t="shared" si="54"/>
        <v>0</v>
      </c>
      <c r="AG127" s="3618">
        <f>IF(AG$9&gt;0,AG11/AG$12,0)</f>
        <v>0</v>
      </c>
      <c r="AH127" s="3618">
        <f>IF(AH$9&gt;0,AH11/AH$12,0)</f>
        <v>0</v>
      </c>
      <c r="AI127" s="3618">
        <f t="shared" si="56"/>
        <v>0</v>
      </c>
      <c r="AJ127" s="3618">
        <f t="shared" si="56"/>
        <v>0</v>
      </c>
      <c r="AK127" s="3618">
        <f>IF(AK$9&gt;0,AK11/AK$12,0)</f>
        <v>0</v>
      </c>
    </row>
    <row r="128" spans="1:37">
      <c r="A128" s="3625" t="s">
        <v>823</v>
      </c>
      <c r="B128" s="34" t="s">
        <v>8</v>
      </c>
      <c r="C128" s="1"/>
      <c r="D128" s="3618">
        <f t="shared" ref="D128:AK128" si="57">SUM(D123:D127)</f>
        <v>0</v>
      </c>
      <c r="E128" s="3618">
        <f t="shared" si="57"/>
        <v>0</v>
      </c>
      <c r="F128" s="3618">
        <f t="shared" si="57"/>
        <v>0</v>
      </c>
      <c r="G128" s="3618">
        <f t="shared" si="57"/>
        <v>0</v>
      </c>
      <c r="H128" s="3618">
        <f t="shared" si="57"/>
        <v>0</v>
      </c>
      <c r="I128" s="3618">
        <f t="shared" si="57"/>
        <v>0</v>
      </c>
      <c r="J128" s="3618">
        <f t="shared" si="57"/>
        <v>0</v>
      </c>
      <c r="K128" s="3618">
        <f t="shared" si="57"/>
        <v>0</v>
      </c>
      <c r="L128" s="3618">
        <f t="shared" si="57"/>
        <v>0</v>
      </c>
      <c r="M128" s="3618">
        <f t="shared" si="57"/>
        <v>0</v>
      </c>
      <c r="N128" s="3618">
        <f t="shared" si="57"/>
        <v>0</v>
      </c>
      <c r="O128" s="3618">
        <f t="shared" si="57"/>
        <v>0</v>
      </c>
      <c r="P128" s="3618">
        <f t="shared" si="57"/>
        <v>0</v>
      </c>
      <c r="Q128" s="3618">
        <f t="shared" si="57"/>
        <v>0</v>
      </c>
      <c r="R128" s="3618">
        <f t="shared" si="57"/>
        <v>0</v>
      </c>
      <c r="S128" s="3618">
        <f t="shared" si="57"/>
        <v>0</v>
      </c>
      <c r="T128" s="3618">
        <f t="shared" si="57"/>
        <v>0</v>
      </c>
      <c r="U128" s="3618">
        <f t="shared" si="57"/>
        <v>0</v>
      </c>
      <c r="V128" s="3618">
        <f t="shared" si="57"/>
        <v>0</v>
      </c>
      <c r="W128" s="3618">
        <f t="shared" si="57"/>
        <v>0</v>
      </c>
      <c r="X128" s="3618">
        <f t="shared" si="57"/>
        <v>0</v>
      </c>
      <c r="Y128" s="3618">
        <f t="shared" si="57"/>
        <v>0</v>
      </c>
      <c r="Z128" s="3618">
        <f t="shared" si="57"/>
        <v>0</v>
      </c>
      <c r="AA128" s="3618">
        <f t="shared" si="57"/>
        <v>0</v>
      </c>
      <c r="AB128" s="3618">
        <f t="shared" si="57"/>
        <v>0</v>
      </c>
      <c r="AC128" s="3618">
        <f t="shared" si="57"/>
        <v>0</v>
      </c>
      <c r="AD128" s="3618">
        <f t="shared" si="57"/>
        <v>0</v>
      </c>
      <c r="AE128" s="3618">
        <f t="shared" si="57"/>
        <v>0</v>
      </c>
      <c r="AF128" s="3618">
        <f t="shared" si="57"/>
        <v>0</v>
      </c>
      <c r="AG128" s="3618">
        <f t="shared" si="57"/>
        <v>0</v>
      </c>
      <c r="AH128" s="3618">
        <f t="shared" si="57"/>
        <v>0</v>
      </c>
      <c r="AI128" s="3618">
        <f t="shared" si="57"/>
        <v>0</v>
      </c>
      <c r="AJ128" s="3618">
        <f t="shared" si="57"/>
        <v>0</v>
      </c>
      <c r="AK128" s="3618">
        <f t="shared" si="57"/>
        <v>0</v>
      </c>
    </row>
    <row r="129" spans="1:37">
      <c r="A129" s="19"/>
      <c r="B129" s="19"/>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c r="A130" s="19"/>
      <c r="B130" s="19"/>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c r="A131" s="34" t="s">
        <v>833</v>
      </c>
      <c r="B131" s="34" t="s">
        <v>802</v>
      </c>
      <c r="C131" s="1"/>
      <c r="D131" s="3618">
        <f t="shared" ref="D131:E135" si="58">IF(D$15&gt;0,D15/D$20,0)</f>
        <v>0</v>
      </c>
      <c r="E131" s="3618">
        <f t="shared" si="58"/>
        <v>0</v>
      </c>
      <c r="F131" s="3618">
        <f>IF(F$17&gt;0,F15/F$20,0)</f>
        <v>0</v>
      </c>
      <c r="G131" s="3618">
        <f t="shared" ref="G131:H135" si="59">IF(G$15&gt;0,G15/G$20,0)</f>
        <v>0</v>
      </c>
      <c r="H131" s="3618">
        <f t="shared" si="59"/>
        <v>0</v>
      </c>
      <c r="I131" s="3618">
        <f>IF(I$17&gt;0,I15/I$20,0)</f>
        <v>0</v>
      </c>
      <c r="J131" s="3618">
        <f t="shared" ref="J131:K135" si="60">IF(J$15&gt;0,J15/J$20,0)</f>
        <v>0</v>
      </c>
      <c r="K131" s="3618">
        <f t="shared" si="60"/>
        <v>0</v>
      </c>
      <c r="L131" s="3618">
        <f>IF(L$17&gt;0,L15/L$20,0)</f>
        <v>0</v>
      </c>
      <c r="M131" s="3618">
        <f t="shared" ref="M131:N135" si="61">IF(M$15&gt;0,M15/M$20,0)</f>
        <v>0</v>
      </c>
      <c r="N131" s="3618">
        <f t="shared" si="61"/>
        <v>0</v>
      </c>
      <c r="O131" s="3618">
        <f>IF(O$17&gt;0,O15/O$20,0)</f>
        <v>0</v>
      </c>
      <c r="P131" s="3618">
        <f t="shared" ref="P131:Q135" si="62">IF(P$15&gt;0,P15/P$20,0)</f>
        <v>0</v>
      </c>
      <c r="Q131" s="3618">
        <f t="shared" si="62"/>
        <v>0</v>
      </c>
      <c r="R131" s="3618">
        <f>IF(R$17&gt;0,R15/R$20,0)</f>
        <v>0</v>
      </c>
      <c r="S131" s="3618">
        <f t="shared" ref="S131:T135" si="63">IF(S$15&gt;0,S15/S$20,0)</f>
        <v>0</v>
      </c>
      <c r="T131" s="3618">
        <f t="shared" si="63"/>
        <v>0</v>
      </c>
      <c r="U131" s="3618">
        <f>IF(U$17&gt;0,U15/U$20,0)</f>
        <v>0</v>
      </c>
      <c r="V131" s="3618">
        <f t="shared" ref="V131:W135" si="64">IF(V$15&gt;0,V15/V$20,0)</f>
        <v>0</v>
      </c>
      <c r="W131" s="3618">
        <f t="shared" si="64"/>
        <v>0</v>
      </c>
      <c r="X131" s="3618">
        <f>IF(X$17&gt;0,X15/X$20,0)</f>
        <v>0</v>
      </c>
      <c r="Y131" s="3618">
        <f t="shared" ref="Y131:Z135" si="65">IF(Y$15&gt;0,Y15/Y$20,0)</f>
        <v>0</v>
      </c>
      <c r="Z131" s="3618">
        <f t="shared" si="65"/>
        <v>0</v>
      </c>
      <c r="AA131" s="3618">
        <f>IF(AA$17&gt;0,AA15/AA$20,0)</f>
        <v>0</v>
      </c>
      <c r="AB131" s="3618">
        <f t="shared" ref="AB131:AC135" si="66">IF(AB$15&gt;0,AB15/AB$20,0)</f>
        <v>0</v>
      </c>
      <c r="AC131" s="3618">
        <f t="shared" si="66"/>
        <v>0</v>
      </c>
      <c r="AD131" s="3618">
        <f>IF(AD$17&gt;0,AD15/AD$20,0)</f>
        <v>0</v>
      </c>
      <c r="AE131" s="3618">
        <f t="shared" ref="AE131:AF135" si="67">IF(AE$15&gt;0,AE15/AE$20,0)</f>
        <v>0</v>
      </c>
      <c r="AF131" s="3618">
        <f t="shared" si="67"/>
        <v>0</v>
      </c>
      <c r="AG131" s="3618">
        <f t="shared" ref="AG131:AH135" si="68">IF(AG$17&gt;0,AG15/AG$20,0)</f>
        <v>0</v>
      </c>
      <c r="AH131" s="3618">
        <f t="shared" si="68"/>
        <v>0</v>
      </c>
      <c r="AI131" s="3618">
        <f t="shared" ref="AI131:AJ135" si="69">IF(AI$15&gt;0,AI15/AI$20,0)</f>
        <v>0</v>
      </c>
      <c r="AJ131" s="3618">
        <f t="shared" si="69"/>
        <v>0</v>
      </c>
      <c r="AK131" s="3618">
        <f>IF(AK$17&gt;0,AK15/AK$20,0)</f>
        <v>0</v>
      </c>
    </row>
    <row r="132" spans="1:37">
      <c r="A132" s="34" t="s">
        <v>833</v>
      </c>
      <c r="B132" s="34" t="s">
        <v>801</v>
      </c>
      <c r="C132" s="1"/>
      <c r="D132" s="3618">
        <f t="shared" si="58"/>
        <v>0</v>
      </c>
      <c r="E132" s="3618">
        <f t="shared" si="58"/>
        <v>0</v>
      </c>
      <c r="F132" s="3618">
        <f>IF(F$17&gt;0,F16/F$20,0)</f>
        <v>0</v>
      </c>
      <c r="G132" s="3618">
        <f t="shared" si="59"/>
        <v>0</v>
      </c>
      <c r="H132" s="3618">
        <f t="shared" si="59"/>
        <v>0</v>
      </c>
      <c r="I132" s="3618">
        <f>IF(I$17&gt;0,I16/I$20,0)</f>
        <v>0</v>
      </c>
      <c r="J132" s="3618">
        <f t="shared" si="60"/>
        <v>0</v>
      </c>
      <c r="K132" s="3618">
        <f t="shared" si="60"/>
        <v>0</v>
      </c>
      <c r="L132" s="3618">
        <f>IF(L$17&gt;0,L16/L$20,0)</f>
        <v>0</v>
      </c>
      <c r="M132" s="3618">
        <f t="shared" si="61"/>
        <v>0</v>
      </c>
      <c r="N132" s="3618">
        <f t="shared" si="61"/>
        <v>0</v>
      </c>
      <c r="O132" s="3618">
        <f>IF(O$17&gt;0,O16/O$20,0)</f>
        <v>0</v>
      </c>
      <c r="P132" s="3618">
        <f t="shared" si="62"/>
        <v>0</v>
      </c>
      <c r="Q132" s="3618">
        <f t="shared" si="62"/>
        <v>0</v>
      </c>
      <c r="R132" s="3618">
        <f>IF(R$17&gt;0,R16/R$20,0)</f>
        <v>0</v>
      </c>
      <c r="S132" s="3618">
        <f t="shared" si="63"/>
        <v>0</v>
      </c>
      <c r="T132" s="3618">
        <f t="shared" si="63"/>
        <v>0</v>
      </c>
      <c r="U132" s="3618">
        <f>IF(U$17&gt;0,U16/U$20,0)</f>
        <v>0</v>
      </c>
      <c r="V132" s="3618">
        <f t="shared" si="64"/>
        <v>0</v>
      </c>
      <c r="W132" s="3618">
        <f t="shared" si="64"/>
        <v>0</v>
      </c>
      <c r="X132" s="3618">
        <f>IF(X$17&gt;0,X16/X$20,0)</f>
        <v>0</v>
      </c>
      <c r="Y132" s="3618">
        <f t="shared" si="65"/>
        <v>0</v>
      </c>
      <c r="Z132" s="3618">
        <f t="shared" si="65"/>
        <v>0</v>
      </c>
      <c r="AA132" s="3618">
        <f>IF(AA$17&gt;0,AA16/AA$20,0)</f>
        <v>0</v>
      </c>
      <c r="AB132" s="3618">
        <f t="shared" si="66"/>
        <v>0</v>
      </c>
      <c r="AC132" s="3618">
        <f t="shared" si="66"/>
        <v>0</v>
      </c>
      <c r="AD132" s="3618">
        <f>IF(AD$17&gt;0,AD16/AD$20,0)</f>
        <v>0</v>
      </c>
      <c r="AE132" s="3618">
        <f t="shared" si="67"/>
        <v>0</v>
      </c>
      <c r="AF132" s="3618">
        <f t="shared" si="67"/>
        <v>0</v>
      </c>
      <c r="AG132" s="3618">
        <f t="shared" si="68"/>
        <v>0</v>
      </c>
      <c r="AH132" s="3618">
        <f t="shared" si="68"/>
        <v>0</v>
      </c>
      <c r="AI132" s="3618">
        <f t="shared" si="69"/>
        <v>0</v>
      </c>
      <c r="AJ132" s="3618">
        <f t="shared" si="69"/>
        <v>0</v>
      </c>
      <c r="AK132" s="3618">
        <f>IF(AK$17&gt;0,AK16/AK$20,0)</f>
        <v>0</v>
      </c>
    </row>
    <row r="133" spans="1:37">
      <c r="A133" s="34" t="s">
        <v>833</v>
      </c>
      <c r="B133" s="34" t="s">
        <v>737</v>
      </c>
      <c r="C133" s="1"/>
      <c r="D133" s="3618">
        <f t="shared" si="58"/>
        <v>0</v>
      </c>
      <c r="E133" s="3618">
        <f t="shared" si="58"/>
        <v>0</v>
      </c>
      <c r="F133" s="3618">
        <f>IF(F$17&gt;0,F17/F$20,0)</f>
        <v>0</v>
      </c>
      <c r="G133" s="3618">
        <f t="shared" si="59"/>
        <v>0</v>
      </c>
      <c r="H133" s="3618">
        <f t="shared" si="59"/>
        <v>0</v>
      </c>
      <c r="I133" s="3618">
        <f>IF(I$17&gt;0,I17/I$20,0)</f>
        <v>0</v>
      </c>
      <c r="J133" s="3618">
        <f t="shared" si="60"/>
        <v>0</v>
      </c>
      <c r="K133" s="3618">
        <f t="shared" si="60"/>
        <v>0</v>
      </c>
      <c r="L133" s="3618">
        <f>IF(L$17&gt;0,L17/L$20,0)</f>
        <v>0</v>
      </c>
      <c r="M133" s="3618">
        <f t="shared" si="61"/>
        <v>0</v>
      </c>
      <c r="N133" s="3618">
        <f t="shared" si="61"/>
        <v>0</v>
      </c>
      <c r="O133" s="3618">
        <f>IF(O$17&gt;0,O17/O$20,0)</f>
        <v>0</v>
      </c>
      <c r="P133" s="3618">
        <f t="shared" si="62"/>
        <v>0</v>
      </c>
      <c r="Q133" s="3618">
        <f t="shared" si="62"/>
        <v>0</v>
      </c>
      <c r="R133" s="3618">
        <f>IF(R$17&gt;0,R17/R$20,0)</f>
        <v>0</v>
      </c>
      <c r="S133" s="3618">
        <f t="shared" si="63"/>
        <v>0</v>
      </c>
      <c r="T133" s="3618">
        <f t="shared" si="63"/>
        <v>0</v>
      </c>
      <c r="U133" s="3618">
        <f>IF(U$17&gt;0,U17/U$20,0)</f>
        <v>0</v>
      </c>
      <c r="V133" s="3618">
        <f t="shared" si="64"/>
        <v>0</v>
      </c>
      <c r="W133" s="3618">
        <f t="shared" si="64"/>
        <v>0</v>
      </c>
      <c r="X133" s="3618">
        <f>IF(X$17&gt;0,X17/X$20,0)</f>
        <v>0</v>
      </c>
      <c r="Y133" s="3618">
        <f t="shared" si="65"/>
        <v>0</v>
      </c>
      <c r="Z133" s="3618">
        <f t="shared" si="65"/>
        <v>0</v>
      </c>
      <c r="AA133" s="3618">
        <f>IF(AA$17&gt;0,AA17/AA$20,0)</f>
        <v>0</v>
      </c>
      <c r="AB133" s="3618">
        <f t="shared" si="66"/>
        <v>0</v>
      </c>
      <c r="AC133" s="3618">
        <f t="shared" si="66"/>
        <v>0</v>
      </c>
      <c r="AD133" s="3618">
        <f>IF(AD$17&gt;0,AD17/AD$20,0)</f>
        <v>0</v>
      </c>
      <c r="AE133" s="3618">
        <f t="shared" si="67"/>
        <v>0</v>
      </c>
      <c r="AF133" s="3618">
        <f t="shared" si="67"/>
        <v>0</v>
      </c>
      <c r="AG133" s="3618">
        <f t="shared" si="68"/>
        <v>0</v>
      </c>
      <c r="AH133" s="3618">
        <f t="shared" si="68"/>
        <v>0</v>
      </c>
      <c r="AI133" s="3618">
        <f t="shared" si="69"/>
        <v>0</v>
      </c>
      <c r="AJ133" s="3618">
        <f t="shared" si="69"/>
        <v>0</v>
      </c>
      <c r="AK133" s="3618">
        <f>IF(AK$17&gt;0,AK17/AK$20,0)</f>
        <v>0</v>
      </c>
    </row>
    <row r="134" spans="1:37">
      <c r="A134" s="34" t="s">
        <v>833</v>
      </c>
      <c r="B134" s="34" t="s">
        <v>6</v>
      </c>
      <c r="C134" s="1"/>
      <c r="D134" s="3618">
        <f t="shared" si="58"/>
        <v>0</v>
      </c>
      <c r="E134" s="3618">
        <f t="shared" si="58"/>
        <v>0</v>
      </c>
      <c r="F134" s="3618">
        <f>IF(F$17&gt;0,F18/F$20,0)</f>
        <v>0</v>
      </c>
      <c r="G134" s="3618">
        <f t="shared" si="59"/>
        <v>0</v>
      </c>
      <c r="H134" s="3618">
        <f t="shared" si="59"/>
        <v>0</v>
      </c>
      <c r="I134" s="3618">
        <f>IF(I$17&gt;0,I18/I$20,0)</f>
        <v>0</v>
      </c>
      <c r="J134" s="3618">
        <f t="shared" si="60"/>
        <v>0</v>
      </c>
      <c r="K134" s="3618">
        <f t="shared" si="60"/>
        <v>0</v>
      </c>
      <c r="L134" s="3618">
        <f>IF(L$17&gt;0,L18/L$20,0)</f>
        <v>0</v>
      </c>
      <c r="M134" s="3618">
        <f t="shared" si="61"/>
        <v>0</v>
      </c>
      <c r="N134" s="3618">
        <f t="shared" si="61"/>
        <v>0</v>
      </c>
      <c r="O134" s="3618">
        <f>IF(O$17&gt;0,O18/O$20,0)</f>
        <v>0</v>
      </c>
      <c r="P134" s="3618">
        <f t="shared" si="62"/>
        <v>0</v>
      </c>
      <c r="Q134" s="3618">
        <f t="shared" si="62"/>
        <v>0</v>
      </c>
      <c r="R134" s="3618">
        <f>IF(R$17&gt;0,R18/R$20,0)</f>
        <v>0</v>
      </c>
      <c r="S134" s="3618">
        <f t="shared" si="63"/>
        <v>0</v>
      </c>
      <c r="T134" s="3618">
        <f t="shared" si="63"/>
        <v>0</v>
      </c>
      <c r="U134" s="3618">
        <f>IF(U$17&gt;0,U18/U$20,0)</f>
        <v>0</v>
      </c>
      <c r="V134" s="3618">
        <f t="shared" si="64"/>
        <v>0</v>
      </c>
      <c r="W134" s="3618">
        <f t="shared" si="64"/>
        <v>0</v>
      </c>
      <c r="X134" s="3618">
        <f>IF(X$17&gt;0,X18/X$20,0)</f>
        <v>0</v>
      </c>
      <c r="Y134" s="3618">
        <f t="shared" si="65"/>
        <v>0</v>
      </c>
      <c r="Z134" s="3618">
        <f t="shared" si="65"/>
        <v>0</v>
      </c>
      <c r="AA134" s="3618">
        <f>IF(AA$17&gt;0,AA18/AA$20,0)</f>
        <v>0</v>
      </c>
      <c r="AB134" s="3618">
        <f t="shared" si="66"/>
        <v>0</v>
      </c>
      <c r="AC134" s="3618">
        <f t="shared" si="66"/>
        <v>0</v>
      </c>
      <c r="AD134" s="3618">
        <f>IF(AD$17&gt;0,AD18/AD$20,0)</f>
        <v>0</v>
      </c>
      <c r="AE134" s="3618">
        <f t="shared" si="67"/>
        <v>0</v>
      </c>
      <c r="AF134" s="3618">
        <f t="shared" si="67"/>
        <v>0</v>
      </c>
      <c r="AG134" s="3618">
        <f t="shared" si="68"/>
        <v>0</v>
      </c>
      <c r="AH134" s="3618">
        <f t="shared" si="68"/>
        <v>0</v>
      </c>
      <c r="AI134" s="3618">
        <f t="shared" si="69"/>
        <v>0</v>
      </c>
      <c r="AJ134" s="3618">
        <f t="shared" si="69"/>
        <v>0</v>
      </c>
      <c r="AK134" s="3618">
        <f>IF(AK$17&gt;0,AK18/AK$20,0)</f>
        <v>0</v>
      </c>
    </row>
    <row r="135" spans="1:37">
      <c r="A135" s="34" t="s">
        <v>833</v>
      </c>
      <c r="B135" s="34" t="s">
        <v>799</v>
      </c>
      <c r="C135" s="1"/>
      <c r="D135" s="3618">
        <f t="shared" si="58"/>
        <v>0</v>
      </c>
      <c r="E135" s="3618">
        <f t="shared" si="58"/>
        <v>0</v>
      </c>
      <c r="F135" s="3618">
        <f>IF(F$17&gt;0,F19/F$20,0)</f>
        <v>0</v>
      </c>
      <c r="G135" s="3618">
        <f t="shared" si="59"/>
        <v>0</v>
      </c>
      <c r="H135" s="3618">
        <f t="shared" si="59"/>
        <v>0</v>
      </c>
      <c r="I135" s="3618">
        <f>IF(I$17&gt;0,I19/I$20,0)</f>
        <v>0</v>
      </c>
      <c r="J135" s="3618">
        <f t="shared" si="60"/>
        <v>0</v>
      </c>
      <c r="K135" s="3618">
        <f t="shared" si="60"/>
        <v>0</v>
      </c>
      <c r="L135" s="3618">
        <f>IF(L$17&gt;0,L19/L$20,0)</f>
        <v>0</v>
      </c>
      <c r="M135" s="3618">
        <f t="shared" si="61"/>
        <v>0</v>
      </c>
      <c r="N135" s="3618">
        <f t="shared" si="61"/>
        <v>0</v>
      </c>
      <c r="O135" s="3618">
        <f>IF(O$17&gt;0,O19/O$20,0)</f>
        <v>0</v>
      </c>
      <c r="P135" s="3618">
        <f t="shared" si="62"/>
        <v>0</v>
      </c>
      <c r="Q135" s="3618">
        <f t="shared" si="62"/>
        <v>0</v>
      </c>
      <c r="R135" s="3618">
        <f>IF(R$17&gt;0,R19/R$20,0)</f>
        <v>0</v>
      </c>
      <c r="S135" s="3618">
        <f t="shared" si="63"/>
        <v>0</v>
      </c>
      <c r="T135" s="3618">
        <f t="shared" si="63"/>
        <v>0</v>
      </c>
      <c r="U135" s="3618">
        <f>IF(U$17&gt;0,U19/U$20,0)</f>
        <v>0</v>
      </c>
      <c r="V135" s="3618">
        <f t="shared" si="64"/>
        <v>0</v>
      </c>
      <c r="W135" s="3618">
        <f t="shared" si="64"/>
        <v>0</v>
      </c>
      <c r="X135" s="3618">
        <f>IF(X$17&gt;0,X19/X$20,0)</f>
        <v>0</v>
      </c>
      <c r="Y135" s="3618">
        <f t="shared" si="65"/>
        <v>0</v>
      </c>
      <c r="Z135" s="3618">
        <f t="shared" si="65"/>
        <v>0</v>
      </c>
      <c r="AA135" s="3618">
        <f>IF(AA$17&gt;0,AA19/AA$20,0)</f>
        <v>0</v>
      </c>
      <c r="AB135" s="3618">
        <f t="shared" si="66"/>
        <v>0</v>
      </c>
      <c r="AC135" s="3618">
        <f t="shared" si="66"/>
        <v>0</v>
      </c>
      <c r="AD135" s="3618">
        <f>IF(AD$17&gt;0,AD19/AD$20,0)</f>
        <v>0</v>
      </c>
      <c r="AE135" s="3618">
        <f t="shared" si="67"/>
        <v>0</v>
      </c>
      <c r="AF135" s="3618">
        <f t="shared" si="67"/>
        <v>0</v>
      </c>
      <c r="AG135" s="3618">
        <f t="shared" si="68"/>
        <v>0</v>
      </c>
      <c r="AH135" s="3618">
        <f t="shared" si="68"/>
        <v>0</v>
      </c>
      <c r="AI135" s="3618">
        <f t="shared" si="69"/>
        <v>0</v>
      </c>
      <c r="AJ135" s="3618">
        <f t="shared" si="69"/>
        <v>0</v>
      </c>
      <c r="AK135" s="3618">
        <f>IF(AK$17&gt;0,AK19/AK$20,0)</f>
        <v>0</v>
      </c>
    </row>
    <row r="136" spans="1:37">
      <c r="A136" s="34" t="s">
        <v>833</v>
      </c>
      <c r="B136" s="34" t="s">
        <v>8</v>
      </c>
      <c r="C136" s="1"/>
      <c r="D136" s="3618">
        <f t="shared" ref="D136:AK136" si="70">SUM(D131:D135)</f>
        <v>0</v>
      </c>
      <c r="E136" s="3618">
        <f t="shared" si="70"/>
        <v>0</v>
      </c>
      <c r="F136" s="3618">
        <f t="shared" si="70"/>
        <v>0</v>
      </c>
      <c r="G136" s="3618">
        <f t="shared" si="70"/>
        <v>0</v>
      </c>
      <c r="H136" s="3618">
        <f t="shared" si="70"/>
        <v>0</v>
      </c>
      <c r="I136" s="3618">
        <f t="shared" si="70"/>
        <v>0</v>
      </c>
      <c r="J136" s="3618">
        <f t="shared" si="70"/>
        <v>0</v>
      </c>
      <c r="K136" s="3618">
        <f t="shared" si="70"/>
        <v>0</v>
      </c>
      <c r="L136" s="3618">
        <f t="shared" si="70"/>
        <v>0</v>
      </c>
      <c r="M136" s="3618">
        <f t="shared" si="70"/>
        <v>0</v>
      </c>
      <c r="N136" s="3618">
        <f t="shared" si="70"/>
        <v>0</v>
      </c>
      <c r="O136" s="3618">
        <f t="shared" si="70"/>
        <v>0</v>
      </c>
      <c r="P136" s="3618">
        <f t="shared" si="70"/>
        <v>0</v>
      </c>
      <c r="Q136" s="3618">
        <f t="shared" si="70"/>
        <v>0</v>
      </c>
      <c r="R136" s="3618">
        <f t="shared" si="70"/>
        <v>0</v>
      </c>
      <c r="S136" s="3618">
        <f t="shared" si="70"/>
        <v>0</v>
      </c>
      <c r="T136" s="3618">
        <f t="shared" si="70"/>
        <v>0</v>
      </c>
      <c r="U136" s="3618">
        <f t="shared" si="70"/>
        <v>0</v>
      </c>
      <c r="V136" s="3618">
        <f t="shared" si="70"/>
        <v>0</v>
      </c>
      <c r="W136" s="3618">
        <f t="shared" si="70"/>
        <v>0</v>
      </c>
      <c r="X136" s="3618">
        <f t="shared" si="70"/>
        <v>0</v>
      </c>
      <c r="Y136" s="3618">
        <f t="shared" si="70"/>
        <v>0</v>
      </c>
      <c r="Z136" s="3618">
        <f t="shared" si="70"/>
        <v>0</v>
      </c>
      <c r="AA136" s="3618">
        <f t="shared" si="70"/>
        <v>0</v>
      </c>
      <c r="AB136" s="3618">
        <f t="shared" si="70"/>
        <v>0</v>
      </c>
      <c r="AC136" s="3618">
        <f t="shared" si="70"/>
        <v>0</v>
      </c>
      <c r="AD136" s="3618">
        <f t="shared" si="70"/>
        <v>0</v>
      </c>
      <c r="AE136" s="3618">
        <f t="shared" si="70"/>
        <v>0</v>
      </c>
      <c r="AF136" s="3618">
        <f t="shared" si="70"/>
        <v>0</v>
      </c>
      <c r="AG136" s="3618">
        <f t="shared" si="70"/>
        <v>0</v>
      </c>
      <c r="AH136" s="3618">
        <f t="shared" si="70"/>
        <v>0</v>
      </c>
      <c r="AI136" s="3618">
        <f t="shared" si="70"/>
        <v>0</v>
      </c>
      <c r="AJ136" s="3618">
        <f t="shared" si="70"/>
        <v>0</v>
      </c>
      <c r="AK136" s="3618">
        <f t="shared" si="70"/>
        <v>0</v>
      </c>
    </row>
    <row r="137" spans="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c r="A138" s="16" t="s">
        <v>821</v>
      </c>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c r="A139" s="1"/>
      <c r="B139" s="34" t="s">
        <v>802</v>
      </c>
      <c r="C139" s="1"/>
      <c r="D139" s="3618" t="e">
        <f>(D7+D15)/(D$12+D$20)</f>
        <v>#DIV/0!</v>
      </c>
      <c r="E139" s="3618"/>
      <c r="F139" s="3618" t="e">
        <f t="shared" ref="F139:G143" si="71">(F7+F15)/(F$12+F$20)</f>
        <v>#DIV/0!</v>
      </c>
      <c r="G139" s="3618" t="e">
        <f t="shared" si="71"/>
        <v>#DIV/0!</v>
      </c>
      <c r="H139" s="3618"/>
      <c r="I139" s="3618" t="e">
        <f t="shared" ref="I139:J143" si="72">(I7+I15)/(I$12+I$20)</f>
        <v>#DIV/0!</v>
      </c>
      <c r="J139" s="3618" t="e">
        <f t="shared" si="72"/>
        <v>#DIV/0!</v>
      </c>
      <c r="K139" s="3618"/>
      <c r="L139" s="3618" t="e">
        <f t="shared" ref="L139:M143" si="73">(L7+L15)/(L$12+L$20)</f>
        <v>#DIV/0!</v>
      </c>
      <c r="M139" s="3618" t="e">
        <f t="shared" si="73"/>
        <v>#DIV/0!</v>
      </c>
      <c r="N139" s="3618"/>
      <c r="O139" s="3618" t="e">
        <f t="shared" ref="O139:P143" si="74">(O7+O15)/(O$12+O$20)</f>
        <v>#DIV/0!</v>
      </c>
      <c r="P139" s="3618" t="e">
        <f t="shared" si="74"/>
        <v>#DIV/0!</v>
      </c>
      <c r="Q139" s="3618"/>
      <c r="R139" s="3618" t="e">
        <f t="shared" ref="R139:S143" si="75">(R7+R15)/(R$12+R$20)</f>
        <v>#DIV/0!</v>
      </c>
      <c r="S139" s="3618" t="e">
        <f t="shared" si="75"/>
        <v>#DIV/0!</v>
      </c>
      <c r="T139" s="3618"/>
      <c r="U139" s="3618" t="e">
        <f t="shared" ref="U139:V143" si="76">(U7+U15)/(U$12+U$20)</f>
        <v>#DIV/0!</v>
      </c>
      <c r="V139" s="3618" t="e">
        <f t="shared" si="76"/>
        <v>#DIV/0!</v>
      </c>
      <c r="W139" s="3618"/>
      <c r="X139" s="3618" t="e">
        <f t="shared" ref="X139:Y143" si="77">(X7+X15)/(X$12+X$20)</f>
        <v>#DIV/0!</v>
      </c>
      <c r="Y139" s="3618" t="e">
        <f t="shared" si="77"/>
        <v>#DIV/0!</v>
      </c>
      <c r="Z139" s="3618"/>
      <c r="AA139" s="3618" t="e">
        <f t="shared" ref="AA139:AB143" si="78">(AA7+AA15)/(AA$12+AA$20)</f>
        <v>#DIV/0!</v>
      </c>
      <c r="AB139" s="3618" t="e">
        <f t="shared" si="78"/>
        <v>#DIV/0!</v>
      </c>
      <c r="AC139" s="3618"/>
      <c r="AD139" s="3618" t="e">
        <f t="shared" ref="AD139:AE143" si="79">(AD7+AD15)/(AD$12+AD$20)</f>
        <v>#DIV/0!</v>
      </c>
      <c r="AE139" s="3618" t="e">
        <f t="shared" si="79"/>
        <v>#DIV/0!</v>
      </c>
      <c r="AF139" s="3618"/>
      <c r="AG139" s="3618" t="e">
        <f t="shared" ref="AG139:AI143" si="80">(AG7+AG15)/(AG$12+AG$20)</f>
        <v>#DIV/0!</v>
      </c>
      <c r="AH139" s="3618" t="e">
        <f t="shared" si="80"/>
        <v>#DIV/0!</v>
      </c>
      <c r="AI139" s="3618" t="e">
        <f t="shared" si="80"/>
        <v>#DIV/0!</v>
      </c>
      <c r="AJ139" s="3618"/>
      <c r="AK139" s="3618" t="e">
        <f>(AK7+AK15)/(AK$12+AK$20)</f>
        <v>#DIV/0!</v>
      </c>
    </row>
    <row r="140" spans="1:37">
      <c r="A140" s="1"/>
      <c r="B140" s="34" t="s">
        <v>801</v>
      </c>
      <c r="C140" s="1"/>
      <c r="D140" s="3618" t="e">
        <f>(D8+D16)/(D$12+D$20)</f>
        <v>#DIV/0!</v>
      </c>
      <c r="E140" s="3618"/>
      <c r="F140" s="3618" t="e">
        <f t="shared" si="71"/>
        <v>#DIV/0!</v>
      </c>
      <c r="G140" s="3618" t="e">
        <f t="shared" si="71"/>
        <v>#DIV/0!</v>
      </c>
      <c r="H140" s="3618"/>
      <c r="I140" s="3618" t="e">
        <f t="shared" si="72"/>
        <v>#DIV/0!</v>
      </c>
      <c r="J140" s="3618" t="e">
        <f t="shared" si="72"/>
        <v>#DIV/0!</v>
      </c>
      <c r="K140" s="3618"/>
      <c r="L140" s="3618" t="e">
        <f t="shared" si="73"/>
        <v>#DIV/0!</v>
      </c>
      <c r="M140" s="3618" t="e">
        <f t="shared" si="73"/>
        <v>#DIV/0!</v>
      </c>
      <c r="N140" s="3618"/>
      <c r="O140" s="3618" t="e">
        <f t="shared" si="74"/>
        <v>#DIV/0!</v>
      </c>
      <c r="P140" s="3618" t="e">
        <f t="shared" si="74"/>
        <v>#DIV/0!</v>
      </c>
      <c r="Q140" s="3618"/>
      <c r="R140" s="3618" t="e">
        <f t="shared" si="75"/>
        <v>#DIV/0!</v>
      </c>
      <c r="S140" s="3618" t="e">
        <f t="shared" si="75"/>
        <v>#DIV/0!</v>
      </c>
      <c r="T140" s="3618"/>
      <c r="U140" s="3618" t="e">
        <f t="shared" si="76"/>
        <v>#DIV/0!</v>
      </c>
      <c r="V140" s="3618" t="e">
        <f t="shared" si="76"/>
        <v>#DIV/0!</v>
      </c>
      <c r="W140" s="3618"/>
      <c r="X140" s="3618" t="e">
        <f t="shared" si="77"/>
        <v>#DIV/0!</v>
      </c>
      <c r="Y140" s="3618" t="e">
        <f t="shared" si="77"/>
        <v>#DIV/0!</v>
      </c>
      <c r="Z140" s="3618"/>
      <c r="AA140" s="3618" t="e">
        <f t="shared" si="78"/>
        <v>#DIV/0!</v>
      </c>
      <c r="AB140" s="3618" t="e">
        <f t="shared" si="78"/>
        <v>#DIV/0!</v>
      </c>
      <c r="AC140" s="3618"/>
      <c r="AD140" s="3618" t="e">
        <f t="shared" si="79"/>
        <v>#DIV/0!</v>
      </c>
      <c r="AE140" s="3618" t="e">
        <f t="shared" si="79"/>
        <v>#DIV/0!</v>
      </c>
      <c r="AF140" s="3618"/>
      <c r="AG140" s="3618" t="e">
        <f t="shared" si="80"/>
        <v>#DIV/0!</v>
      </c>
      <c r="AH140" s="3618" t="e">
        <f t="shared" si="80"/>
        <v>#DIV/0!</v>
      </c>
      <c r="AI140" s="3618" t="e">
        <f t="shared" si="80"/>
        <v>#DIV/0!</v>
      </c>
      <c r="AJ140" s="3618"/>
      <c r="AK140" s="3618" t="e">
        <f>(AK8+AK16)/(AK$12+AK$20)</f>
        <v>#DIV/0!</v>
      </c>
    </row>
    <row r="141" spans="1:37">
      <c r="A141" s="1"/>
      <c r="B141" s="34" t="s">
        <v>737</v>
      </c>
      <c r="C141" s="1"/>
      <c r="D141" s="3618" t="e">
        <f>(D9+D17)/(D$12+D$20)</f>
        <v>#DIV/0!</v>
      </c>
      <c r="E141" s="3618"/>
      <c r="F141" s="3618" t="e">
        <f t="shared" si="71"/>
        <v>#DIV/0!</v>
      </c>
      <c r="G141" s="3618" t="e">
        <f t="shared" si="71"/>
        <v>#DIV/0!</v>
      </c>
      <c r="H141" s="3618"/>
      <c r="I141" s="3618" t="e">
        <f t="shared" si="72"/>
        <v>#DIV/0!</v>
      </c>
      <c r="J141" s="3618" t="e">
        <f t="shared" si="72"/>
        <v>#DIV/0!</v>
      </c>
      <c r="K141" s="3618"/>
      <c r="L141" s="3618" t="e">
        <f t="shared" si="73"/>
        <v>#DIV/0!</v>
      </c>
      <c r="M141" s="3618" t="e">
        <f t="shared" si="73"/>
        <v>#DIV/0!</v>
      </c>
      <c r="N141" s="3618"/>
      <c r="O141" s="3618" t="e">
        <f t="shared" si="74"/>
        <v>#DIV/0!</v>
      </c>
      <c r="P141" s="3618" t="e">
        <f t="shared" si="74"/>
        <v>#DIV/0!</v>
      </c>
      <c r="Q141" s="3618"/>
      <c r="R141" s="3618" t="e">
        <f t="shared" si="75"/>
        <v>#DIV/0!</v>
      </c>
      <c r="S141" s="3618" t="e">
        <f t="shared" si="75"/>
        <v>#DIV/0!</v>
      </c>
      <c r="T141" s="3618"/>
      <c r="U141" s="3618" t="e">
        <f t="shared" si="76"/>
        <v>#DIV/0!</v>
      </c>
      <c r="V141" s="3618" t="e">
        <f t="shared" si="76"/>
        <v>#DIV/0!</v>
      </c>
      <c r="W141" s="3618"/>
      <c r="X141" s="3618" t="e">
        <f t="shared" si="77"/>
        <v>#DIV/0!</v>
      </c>
      <c r="Y141" s="3618" t="e">
        <f t="shared" si="77"/>
        <v>#DIV/0!</v>
      </c>
      <c r="Z141" s="3618"/>
      <c r="AA141" s="3618" t="e">
        <f t="shared" si="78"/>
        <v>#DIV/0!</v>
      </c>
      <c r="AB141" s="3618" t="e">
        <f t="shared" si="78"/>
        <v>#DIV/0!</v>
      </c>
      <c r="AC141" s="3618"/>
      <c r="AD141" s="3618" t="e">
        <f t="shared" si="79"/>
        <v>#DIV/0!</v>
      </c>
      <c r="AE141" s="3618" t="e">
        <f t="shared" si="79"/>
        <v>#DIV/0!</v>
      </c>
      <c r="AF141" s="3618"/>
      <c r="AG141" s="3618" t="e">
        <f t="shared" si="80"/>
        <v>#DIV/0!</v>
      </c>
      <c r="AH141" s="3618" t="e">
        <f t="shared" si="80"/>
        <v>#DIV/0!</v>
      </c>
      <c r="AI141" s="3618" t="e">
        <f t="shared" si="80"/>
        <v>#DIV/0!</v>
      </c>
      <c r="AJ141" s="3618"/>
      <c r="AK141" s="3618" t="e">
        <f>(AK9+AK17)/(AK$12+AK$20)</f>
        <v>#DIV/0!</v>
      </c>
    </row>
    <row r="142" spans="1:37">
      <c r="A142" s="1"/>
      <c r="B142" s="34" t="s">
        <v>6</v>
      </c>
      <c r="C142" s="1"/>
      <c r="D142" s="3618" t="e">
        <f>(D10+D18)/(D$12+D$20)</f>
        <v>#DIV/0!</v>
      </c>
      <c r="E142" s="3618"/>
      <c r="F142" s="3618" t="e">
        <f t="shared" si="71"/>
        <v>#DIV/0!</v>
      </c>
      <c r="G142" s="3618" t="e">
        <f t="shared" si="71"/>
        <v>#DIV/0!</v>
      </c>
      <c r="H142" s="3618"/>
      <c r="I142" s="3618" t="e">
        <f t="shared" si="72"/>
        <v>#DIV/0!</v>
      </c>
      <c r="J142" s="3618" t="e">
        <f t="shared" si="72"/>
        <v>#DIV/0!</v>
      </c>
      <c r="K142" s="3618"/>
      <c r="L142" s="3618" t="e">
        <f t="shared" si="73"/>
        <v>#DIV/0!</v>
      </c>
      <c r="M142" s="3618" t="e">
        <f t="shared" si="73"/>
        <v>#DIV/0!</v>
      </c>
      <c r="N142" s="3618"/>
      <c r="O142" s="3618" t="e">
        <f t="shared" si="74"/>
        <v>#DIV/0!</v>
      </c>
      <c r="P142" s="3618" t="e">
        <f t="shared" si="74"/>
        <v>#DIV/0!</v>
      </c>
      <c r="Q142" s="3618"/>
      <c r="R142" s="3618" t="e">
        <f t="shared" si="75"/>
        <v>#DIV/0!</v>
      </c>
      <c r="S142" s="3618" t="e">
        <f t="shared" si="75"/>
        <v>#DIV/0!</v>
      </c>
      <c r="T142" s="3618"/>
      <c r="U142" s="3618" t="e">
        <f t="shared" si="76"/>
        <v>#DIV/0!</v>
      </c>
      <c r="V142" s="3618" t="e">
        <f t="shared" si="76"/>
        <v>#DIV/0!</v>
      </c>
      <c r="W142" s="3618"/>
      <c r="X142" s="3618" t="e">
        <f t="shared" si="77"/>
        <v>#DIV/0!</v>
      </c>
      <c r="Y142" s="3618" t="e">
        <f t="shared" si="77"/>
        <v>#DIV/0!</v>
      </c>
      <c r="Z142" s="3618"/>
      <c r="AA142" s="3618" t="e">
        <f t="shared" si="78"/>
        <v>#DIV/0!</v>
      </c>
      <c r="AB142" s="3618" t="e">
        <f t="shared" si="78"/>
        <v>#DIV/0!</v>
      </c>
      <c r="AC142" s="3618"/>
      <c r="AD142" s="3618" t="e">
        <f t="shared" si="79"/>
        <v>#DIV/0!</v>
      </c>
      <c r="AE142" s="3618" t="e">
        <f t="shared" si="79"/>
        <v>#DIV/0!</v>
      </c>
      <c r="AF142" s="3618"/>
      <c r="AG142" s="3618" t="e">
        <f t="shared" si="80"/>
        <v>#DIV/0!</v>
      </c>
      <c r="AH142" s="3618" t="e">
        <f t="shared" si="80"/>
        <v>#DIV/0!</v>
      </c>
      <c r="AI142" s="3618" t="e">
        <f t="shared" si="80"/>
        <v>#DIV/0!</v>
      </c>
      <c r="AJ142" s="3618"/>
      <c r="AK142" s="3618" t="e">
        <f>(AK10+AK18)/(AK$12+AK$20)</f>
        <v>#DIV/0!</v>
      </c>
    </row>
    <row r="143" spans="1:37">
      <c r="A143" s="1"/>
      <c r="B143" s="34" t="s">
        <v>799</v>
      </c>
      <c r="C143" s="1"/>
      <c r="D143" s="3618" t="e">
        <f>(D11+D19)/(D$12+D$20)</f>
        <v>#DIV/0!</v>
      </c>
      <c r="E143" s="3618"/>
      <c r="F143" s="3618" t="e">
        <f t="shared" si="71"/>
        <v>#DIV/0!</v>
      </c>
      <c r="G143" s="3618" t="e">
        <f t="shared" si="71"/>
        <v>#DIV/0!</v>
      </c>
      <c r="H143" s="3618"/>
      <c r="I143" s="3618" t="e">
        <f t="shared" si="72"/>
        <v>#DIV/0!</v>
      </c>
      <c r="J143" s="3618" t="e">
        <f t="shared" si="72"/>
        <v>#DIV/0!</v>
      </c>
      <c r="K143" s="3618"/>
      <c r="L143" s="3618" t="e">
        <f t="shared" si="73"/>
        <v>#DIV/0!</v>
      </c>
      <c r="M143" s="3618" t="e">
        <f t="shared" si="73"/>
        <v>#DIV/0!</v>
      </c>
      <c r="N143" s="3618"/>
      <c r="O143" s="3618" t="e">
        <f t="shared" si="74"/>
        <v>#DIV/0!</v>
      </c>
      <c r="P143" s="3618" t="e">
        <f t="shared" si="74"/>
        <v>#DIV/0!</v>
      </c>
      <c r="Q143" s="3618"/>
      <c r="R143" s="3618" t="e">
        <f t="shared" si="75"/>
        <v>#DIV/0!</v>
      </c>
      <c r="S143" s="3618" t="e">
        <f t="shared" si="75"/>
        <v>#DIV/0!</v>
      </c>
      <c r="T143" s="3618"/>
      <c r="U143" s="3618" t="e">
        <f t="shared" si="76"/>
        <v>#DIV/0!</v>
      </c>
      <c r="V143" s="3618" t="e">
        <f t="shared" si="76"/>
        <v>#DIV/0!</v>
      </c>
      <c r="W143" s="3618"/>
      <c r="X143" s="3618" t="e">
        <f t="shared" si="77"/>
        <v>#DIV/0!</v>
      </c>
      <c r="Y143" s="3618" t="e">
        <f t="shared" si="77"/>
        <v>#DIV/0!</v>
      </c>
      <c r="Z143" s="3618"/>
      <c r="AA143" s="3618" t="e">
        <f t="shared" si="78"/>
        <v>#DIV/0!</v>
      </c>
      <c r="AB143" s="3618" t="e">
        <f t="shared" si="78"/>
        <v>#DIV/0!</v>
      </c>
      <c r="AC143" s="3618"/>
      <c r="AD143" s="3618" t="e">
        <f t="shared" si="79"/>
        <v>#DIV/0!</v>
      </c>
      <c r="AE143" s="3618" t="e">
        <f t="shared" si="79"/>
        <v>#DIV/0!</v>
      </c>
      <c r="AF143" s="3618"/>
      <c r="AG143" s="3618" t="e">
        <f t="shared" si="80"/>
        <v>#DIV/0!</v>
      </c>
      <c r="AH143" s="3618" t="e">
        <f t="shared" si="80"/>
        <v>#DIV/0!</v>
      </c>
      <c r="AI143" s="3618" t="e">
        <f t="shared" si="80"/>
        <v>#DIV/0!</v>
      </c>
      <c r="AJ143" s="3618"/>
      <c r="AK143" s="3618" t="e">
        <f>(AK11+AK19)/(AK$12+AK$20)</f>
        <v>#DIV/0!</v>
      </c>
    </row>
    <row r="144" spans="1:37">
      <c r="A144" s="1"/>
      <c r="B144" s="34" t="s">
        <v>8</v>
      </c>
      <c r="C144" s="1"/>
      <c r="D144" s="3618" t="e">
        <f t="shared" ref="D144:AK144" si="81">SUM(D139:D143)</f>
        <v>#DIV/0!</v>
      </c>
      <c r="E144" s="3618">
        <f t="shared" si="81"/>
        <v>0</v>
      </c>
      <c r="F144" s="3618" t="e">
        <f t="shared" si="81"/>
        <v>#DIV/0!</v>
      </c>
      <c r="G144" s="3618" t="e">
        <f t="shared" si="81"/>
        <v>#DIV/0!</v>
      </c>
      <c r="H144" s="3618">
        <f t="shared" si="81"/>
        <v>0</v>
      </c>
      <c r="I144" s="3618" t="e">
        <f t="shared" si="81"/>
        <v>#DIV/0!</v>
      </c>
      <c r="J144" s="3618" t="e">
        <f t="shared" si="81"/>
        <v>#DIV/0!</v>
      </c>
      <c r="K144" s="3618">
        <f t="shared" si="81"/>
        <v>0</v>
      </c>
      <c r="L144" s="3618" t="e">
        <f t="shared" si="81"/>
        <v>#DIV/0!</v>
      </c>
      <c r="M144" s="3618" t="e">
        <f t="shared" si="81"/>
        <v>#DIV/0!</v>
      </c>
      <c r="N144" s="3618">
        <f t="shared" si="81"/>
        <v>0</v>
      </c>
      <c r="O144" s="3618" t="e">
        <f t="shared" si="81"/>
        <v>#DIV/0!</v>
      </c>
      <c r="P144" s="3618" t="e">
        <f t="shared" si="81"/>
        <v>#DIV/0!</v>
      </c>
      <c r="Q144" s="3618">
        <f t="shared" si="81"/>
        <v>0</v>
      </c>
      <c r="R144" s="3618" t="e">
        <f t="shared" si="81"/>
        <v>#DIV/0!</v>
      </c>
      <c r="S144" s="3618" t="e">
        <f t="shared" si="81"/>
        <v>#DIV/0!</v>
      </c>
      <c r="T144" s="3618">
        <f t="shared" si="81"/>
        <v>0</v>
      </c>
      <c r="U144" s="3618" t="e">
        <f t="shared" si="81"/>
        <v>#DIV/0!</v>
      </c>
      <c r="V144" s="3618" t="e">
        <f t="shared" si="81"/>
        <v>#DIV/0!</v>
      </c>
      <c r="W144" s="3618">
        <f t="shared" si="81"/>
        <v>0</v>
      </c>
      <c r="X144" s="3618" t="e">
        <f t="shared" si="81"/>
        <v>#DIV/0!</v>
      </c>
      <c r="Y144" s="3618" t="e">
        <f t="shared" si="81"/>
        <v>#DIV/0!</v>
      </c>
      <c r="Z144" s="3618">
        <f t="shared" si="81"/>
        <v>0</v>
      </c>
      <c r="AA144" s="3618" t="e">
        <f t="shared" si="81"/>
        <v>#DIV/0!</v>
      </c>
      <c r="AB144" s="3618" t="e">
        <f t="shared" si="81"/>
        <v>#DIV/0!</v>
      </c>
      <c r="AC144" s="3618">
        <f t="shared" si="81"/>
        <v>0</v>
      </c>
      <c r="AD144" s="3618" t="e">
        <f t="shared" si="81"/>
        <v>#DIV/0!</v>
      </c>
      <c r="AE144" s="3618" t="e">
        <f t="shared" si="81"/>
        <v>#DIV/0!</v>
      </c>
      <c r="AF144" s="3618">
        <f t="shared" si="81"/>
        <v>0</v>
      </c>
      <c r="AG144" s="3618" t="e">
        <f t="shared" si="81"/>
        <v>#DIV/0!</v>
      </c>
      <c r="AH144" s="3618" t="e">
        <f t="shared" si="81"/>
        <v>#DIV/0!</v>
      </c>
      <c r="AI144" s="3618" t="e">
        <f t="shared" si="81"/>
        <v>#DIV/0!</v>
      </c>
      <c r="AJ144" s="3618">
        <f t="shared" si="81"/>
        <v>0</v>
      </c>
      <c r="AK144" s="3618" t="e">
        <f t="shared" si="81"/>
        <v>#DIV/0!</v>
      </c>
    </row>
    <row r="145" spans="1:3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c r="A146" s="655"/>
      <c r="B146" s="655"/>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c r="A147" s="16" t="s">
        <v>820</v>
      </c>
      <c r="B147" s="655"/>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c r="A148" s="658" t="s">
        <v>819</v>
      </c>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c r="A149" s="646" t="s">
        <v>818</v>
      </c>
      <c r="B149" s="34" t="s">
        <v>802</v>
      </c>
      <c r="C149" s="1"/>
      <c r="D149" s="3618" t="e">
        <f>(D25/D$30)</f>
        <v>#DIV/0!</v>
      </c>
      <c r="E149" s="3618"/>
      <c r="F149" s="3618" t="e">
        <f t="shared" ref="F149:G153" si="82">(F25/F$30)</f>
        <v>#DIV/0!</v>
      </c>
      <c r="G149" s="3618" t="e">
        <f t="shared" si="82"/>
        <v>#DIV/0!</v>
      </c>
      <c r="H149" s="3618"/>
      <c r="I149" s="3618" t="e">
        <f t="shared" ref="I149:J153" si="83">(I25/I$30)</f>
        <v>#DIV/0!</v>
      </c>
      <c r="J149" s="3618" t="e">
        <f t="shared" si="83"/>
        <v>#DIV/0!</v>
      </c>
      <c r="K149" s="3618"/>
      <c r="L149" s="3618" t="e">
        <f t="shared" ref="L149:M153" si="84">(L25/L$30)</f>
        <v>#DIV/0!</v>
      </c>
      <c r="M149" s="3618" t="e">
        <f t="shared" si="84"/>
        <v>#DIV/0!</v>
      </c>
      <c r="N149" s="3618"/>
      <c r="O149" s="3618" t="e">
        <f t="shared" ref="O149:P153" si="85">(O25/O$30)</f>
        <v>#DIV/0!</v>
      </c>
      <c r="P149" s="3618" t="e">
        <f t="shared" si="85"/>
        <v>#DIV/0!</v>
      </c>
      <c r="Q149" s="3618"/>
      <c r="R149" s="3618" t="e">
        <f t="shared" ref="R149:S153" si="86">(R25/R$30)</f>
        <v>#DIV/0!</v>
      </c>
      <c r="S149" s="3618" t="e">
        <f t="shared" si="86"/>
        <v>#DIV/0!</v>
      </c>
      <c r="T149" s="3618"/>
      <c r="U149" s="3618" t="e">
        <f t="shared" ref="U149:V153" si="87">(U25/U$30)</f>
        <v>#DIV/0!</v>
      </c>
      <c r="V149" s="3618" t="e">
        <f t="shared" si="87"/>
        <v>#DIV/0!</v>
      </c>
      <c r="W149" s="3618"/>
      <c r="X149" s="3618" t="e">
        <f t="shared" ref="X149:Y153" si="88">(X25/X$30)</f>
        <v>#DIV/0!</v>
      </c>
      <c r="Y149" s="3618" t="e">
        <f t="shared" si="88"/>
        <v>#DIV/0!</v>
      </c>
      <c r="Z149" s="3618"/>
      <c r="AA149" s="3618" t="e">
        <f t="shared" ref="AA149:AB153" si="89">(AA25/AA$30)</f>
        <v>#DIV/0!</v>
      </c>
      <c r="AB149" s="3618" t="e">
        <f t="shared" si="89"/>
        <v>#DIV/0!</v>
      </c>
      <c r="AC149" s="3618"/>
      <c r="AD149" s="3618" t="e">
        <f t="shared" ref="AD149:AE153" si="90">(AD25/AD$30)</f>
        <v>#DIV/0!</v>
      </c>
      <c r="AE149" s="3618" t="e">
        <f t="shared" si="90"/>
        <v>#DIV/0!</v>
      </c>
      <c r="AF149" s="3618"/>
      <c r="AG149" s="3618" t="e">
        <f t="shared" ref="AG149:AI153" si="91">(AG25/AG$30)</f>
        <v>#DIV/0!</v>
      </c>
      <c r="AH149" s="3618" t="e">
        <f t="shared" si="91"/>
        <v>#DIV/0!</v>
      </c>
      <c r="AI149" s="3618" t="e">
        <f t="shared" si="91"/>
        <v>#DIV/0!</v>
      </c>
      <c r="AJ149" s="3618"/>
      <c r="AK149" s="3618" t="e">
        <f>(AK25/AK$30)</f>
        <v>#DIV/0!</v>
      </c>
    </row>
    <row r="150" spans="1:37">
      <c r="A150" s="646" t="s">
        <v>818</v>
      </c>
      <c r="B150" s="34" t="s">
        <v>801</v>
      </c>
      <c r="C150" s="1"/>
      <c r="D150" s="3618" t="e">
        <f>(D26/D$30)</f>
        <v>#DIV/0!</v>
      </c>
      <c r="E150" s="3618"/>
      <c r="F150" s="3618" t="e">
        <f t="shared" si="82"/>
        <v>#DIV/0!</v>
      </c>
      <c r="G150" s="3618" t="e">
        <f t="shared" si="82"/>
        <v>#DIV/0!</v>
      </c>
      <c r="H150" s="3618"/>
      <c r="I150" s="3618" t="e">
        <f t="shared" si="83"/>
        <v>#DIV/0!</v>
      </c>
      <c r="J150" s="3618" t="e">
        <f t="shared" si="83"/>
        <v>#DIV/0!</v>
      </c>
      <c r="K150" s="3618"/>
      <c r="L150" s="3618" t="e">
        <f t="shared" si="84"/>
        <v>#DIV/0!</v>
      </c>
      <c r="M150" s="3618" t="e">
        <f t="shared" si="84"/>
        <v>#DIV/0!</v>
      </c>
      <c r="N150" s="3618"/>
      <c r="O150" s="3618" t="e">
        <f t="shared" si="85"/>
        <v>#DIV/0!</v>
      </c>
      <c r="P150" s="3618" t="e">
        <f t="shared" si="85"/>
        <v>#DIV/0!</v>
      </c>
      <c r="Q150" s="3618"/>
      <c r="R150" s="3618" t="e">
        <f t="shared" si="86"/>
        <v>#DIV/0!</v>
      </c>
      <c r="S150" s="3618" t="e">
        <f t="shared" si="86"/>
        <v>#DIV/0!</v>
      </c>
      <c r="T150" s="3618"/>
      <c r="U150" s="3618" t="e">
        <f t="shared" si="87"/>
        <v>#DIV/0!</v>
      </c>
      <c r="V150" s="3618" t="e">
        <f t="shared" si="87"/>
        <v>#DIV/0!</v>
      </c>
      <c r="W150" s="3618"/>
      <c r="X150" s="3618" t="e">
        <f t="shared" si="88"/>
        <v>#DIV/0!</v>
      </c>
      <c r="Y150" s="3618" t="e">
        <f t="shared" si="88"/>
        <v>#DIV/0!</v>
      </c>
      <c r="Z150" s="3618"/>
      <c r="AA150" s="3618" t="e">
        <f t="shared" si="89"/>
        <v>#DIV/0!</v>
      </c>
      <c r="AB150" s="3618" t="e">
        <f t="shared" si="89"/>
        <v>#DIV/0!</v>
      </c>
      <c r="AC150" s="3618"/>
      <c r="AD150" s="3618" t="e">
        <f t="shared" si="90"/>
        <v>#DIV/0!</v>
      </c>
      <c r="AE150" s="3618" t="e">
        <f t="shared" si="90"/>
        <v>#DIV/0!</v>
      </c>
      <c r="AF150" s="3618"/>
      <c r="AG150" s="3618" t="e">
        <f t="shared" si="91"/>
        <v>#DIV/0!</v>
      </c>
      <c r="AH150" s="3618" t="e">
        <f t="shared" si="91"/>
        <v>#DIV/0!</v>
      </c>
      <c r="AI150" s="3618" t="e">
        <f t="shared" si="91"/>
        <v>#DIV/0!</v>
      </c>
      <c r="AJ150" s="3618"/>
      <c r="AK150" s="3618" t="e">
        <f>(AK26/AK$30)</f>
        <v>#DIV/0!</v>
      </c>
    </row>
    <row r="151" spans="1:37">
      <c r="A151" s="646" t="s">
        <v>818</v>
      </c>
      <c r="B151" s="34" t="s">
        <v>737</v>
      </c>
      <c r="C151" s="1"/>
      <c r="D151" s="3618" t="e">
        <f>(D27/D$30)</f>
        <v>#DIV/0!</v>
      </c>
      <c r="E151" s="3618"/>
      <c r="F151" s="3618" t="e">
        <f t="shared" si="82"/>
        <v>#DIV/0!</v>
      </c>
      <c r="G151" s="3618" t="e">
        <f t="shared" si="82"/>
        <v>#DIV/0!</v>
      </c>
      <c r="H151" s="3618"/>
      <c r="I151" s="3618" t="e">
        <f t="shared" si="83"/>
        <v>#DIV/0!</v>
      </c>
      <c r="J151" s="3618" t="e">
        <f t="shared" si="83"/>
        <v>#DIV/0!</v>
      </c>
      <c r="K151" s="3618"/>
      <c r="L151" s="3618" t="e">
        <f t="shared" si="84"/>
        <v>#DIV/0!</v>
      </c>
      <c r="M151" s="3618" t="e">
        <f t="shared" si="84"/>
        <v>#DIV/0!</v>
      </c>
      <c r="N151" s="3618"/>
      <c r="O151" s="3618" t="e">
        <f t="shared" si="85"/>
        <v>#DIV/0!</v>
      </c>
      <c r="P151" s="3618" t="e">
        <f t="shared" si="85"/>
        <v>#DIV/0!</v>
      </c>
      <c r="Q151" s="3618"/>
      <c r="R151" s="3618" t="e">
        <f t="shared" si="86"/>
        <v>#DIV/0!</v>
      </c>
      <c r="S151" s="3618" t="e">
        <f t="shared" si="86"/>
        <v>#DIV/0!</v>
      </c>
      <c r="T151" s="3618"/>
      <c r="U151" s="3618" t="e">
        <f t="shared" si="87"/>
        <v>#DIV/0!</v>
      </c>
      <c r="V151" s="3618" t="e">
        <f t="shared" si="87"/>
        <v>#DIV/0!</v>
      </c>
      <c r="W151" s="3618"/>
      <c r="X151" s="3618" t="e">
        <f t="shared" si="88"/>
        <v>#DIV/0!</v>
      </c>
      <c r="Y151" s="3618" t="e">
        <f t="shared" si="88"/>
        <v>#DIV/0!</v>
      </c>
      <c r="Z151" s="3618"/>
      <c r="AA151" s="3618" t="e">
        <f t="shared" si="89"/>
        <v>#DIV/0!</v>
      </c>
      <c r="AB151" s="3618" t="e">
        <f t="shared" si="89"/>
        <v>#DIV/0!</v>
      </c>
      <c r="AC151" s="3618"/>
      <c r="AD151" s="3618" t="e">
        <f t="shared" si="90"/>
        <v>#DIV/0!</v>
      </c>
      <c r="AE151" s="3618" t="e">
        <f t="shared" si="90"/>
        <v>#DIV/0!</v>
      </c>
      <c r="AF151" s="3618"/>
      <c r="AG151" s="3618" t="e">
        <f t="shared" si="91"/>
        <v>#DIV/0!</v>
      </c>
      <c r="AH151" s="3618" t="e">
        <f t="shared" si="91"/>
        <v>#DIV/0!</v>
      </c>
      <c r="AI151" s="3618" t="e">
        <f t="shared" si="91"/>
        <v>#DIV/0!</v>
      </c>
      <c r="AJ151" s="3618"/>
      <c r="AK151" s="3618" t="e">
        <f>(AK27/AK$30)</f>
        <v>#DIV/0!</v>
      </c>
    </row>
    <row r="152" spans="1:37">
      <c r="A152" s="646" t="s">
        <v>818</v>
      </c>
      <c r="B152" s="34" t="s">
        <v>6</v>
      </c>
      <c r="C152" s="1"/>
      <c r="D152" s="3618" t="e">
        <f>(D28/D$30)</f>
        <v>#DIV/0!</v>
      </c>
      <c r="E152" s="3618"/>
      <c r="F152" s="3618" t="e">
        <f t="shared" si="82"/>
        <v>#DIV/0!</v>
      </c>
      <c r="G152" s="3618" t="e">
        <f t="shared" si="82"/>
        <v>#DIV/0!</v>
      </c>
      <c r="H152" s="3618"/>
      <c r="I152" s="3618" t="e">
        <f t="shared" si="83"/>
        <v>#DIV/0!</v>
      </c>
      <c r="J152" s="3618" t="e">
        <f t="shared" si="83"/>
        <v>#DIV/0!</v>
      </c>
      <c r="K152" s="3618"/>
      <c r="L152" s="3618" t="e">
        <f t="shared" si="84"/>
        <v>#DIV/0!</v>
      </c>
      <c r="M152" s="3618" t="e">
        <f t="shared" si="84"/>
        <v>#DIV/0!</v>
      </c>
      <c r="N152" s="3618"/>
      <c r="O152" s="3618" t="e">
        <f t="shared" si="85"/>
        <v>#DIV/0!</v>
      </c>
      <c r="P152" s="3618" t="e">
        <f t="shared" si="85"/>
        <v>#DIV/0!</v>
      </c>
      <c r="Q152" s="3618"/>
      <c r="R152" s="3618" t="e">
        <f t="shared" si="86"/>
        <v>#DIV/0!</v>
      </c>
      <c r="S152" s="3618" t="e">
        <f t="shared" si="86"/>
        <v>#DIV/0!</v>
      </c>
      <c r="T152" s="3618"/>
      <c r="U152" s="3618" t="e">
        <f t="shared" si="87"/>
        <v>#DIV/0!</v>
      </c>
      <c r="V152" s="3618" t="e">
        <f t="shared" si="87"/>
        <v>#DIV/0!</v>
      </c>
      <c r="W152" s="3618"/>
      <c r="X152" s="3618" t="e">
        <f t="shared" si="88"/>
        <v>#DIV/0!</v>
      </c>
      <c r="Y152" s="3618" t="e">
        <f t="shared" si="88"/>
        <v>#DIV/0!</v>
      </c>
      <c r="Z152" s="3618"/>
      <c r="AA152" s="3618" t="e">
        <f t="shared" si="89"/>
        <v>#DIV/0!</v>
      </c>
      <c r="AB152" s="3618" t="e">
        <f t="shared" si="89"/>
        <v>#DIV/0!</v>
      </c>
      <c r="AC152" s="3618"/>
      <c r="AD152" s="3618" t="e">
        <f t="shared" si="90"/>
        <v>#DIV/0!</v>
      </c>
      <c r="AE152" s="3618" t="e">
        <f t="shared" si="90"/>
        <v>#DIV/0!</v>
      </c>
      <c r="AF152" s="3618"/>
      <c r="AG152" s="3618" t="e">
        <f t="shared" si="91"/>
        <v>#DIV/0!</v>
      </c>
      <c r="AH152" s="3618" t="e">
        <f t="shared" si="91"/>
        <v>#DIV/0!</v>
      </c>
      <c r="AI152" s="3618" t="e">
        <f t="shared" si="91"/>
        <v>#DIV/0!</v>
      </c>
      <c r="AJ152" s="3618"/>
      <c r="AK152" s="3618" t="e">
        <f>(AK28/AK$30)</f>
        <v>#DIV/0!</v>
      </c>
    </row>
    <row r="153" spans="1:37">
      <c r="A153" s="646" t="s">
        <v>818</v>
      </c>
      <c r="B153" s="34" t="s">
        <v>799</v>
      </c>
      <c r="C153" s="1"/>
      <c r="D153" s="3618" t="e">
        <f>(D29/D$30)</f>
        <v>#DIV/0!</v>
      </c>
      <c r="E153" s="3618"/>
      <c r="F153" s="3618" t="e">
        <f t="shared" si="82"/>
        <v>#DIV/0!</v>
      </c>
      <c r="G153" s="3618" t="e">
        <f t="shared" si="82"/>
        <v>#DIV/0!</v>
      </c>
      <c r="H153" s="3618"/>
      <c r="I153" s="3618" t="e">
        <f t="shared" si="83"/>
        <v>#DIV/0!</v>
      </c>
      <c r="J153" s="3618" t="e">
        <f t="shared" si="83"/>
        <v>#DIV/0!</v>
      </c>
      <c r="K153" s="3618"/>
      <c r="L153" s="3618" t="e">
        <f t="shared" si="84"/>
        <v>#DIV/0!</v>
      </c>
      <c r="M153" s="3618" t="e">
        <f t="shared" si="84"/>
        <v>#DIV/0!</v>
      </c>
      <c r="N153" s="3618"/>
      <c r="O153" s="3618" t="e">
        <f t="shared" si="85"/>
        <v>#DIV/0!</v>
      </c>
      <c r="P153" s="3618" t="e">
        <f t="shared" si="85"/>
        <v>#DIV/0!</v>
      </c>
      <c r="Q153" s="3618"/>
      <c r="R153" s="3618" t="e">
        <f t="shared" si="86"/>
        <v>#DIV/0!</v>
      </c>
      <c r="S153" s="3618" t="e">
        <f t="shared" si="86"/>
        <v>#DIV/0!</v>
      </c>
      <c r="T153" s="3618"/>
      <c r="U153" s="3618" t="e">
        <f t="shared" si="87"/>
        <v>#DIV/0!</v>
      </c>
      <c r="V153" s="3618" t="e">
        <f t="shared" si="87"/>
        <v>#DIV/0!</v>
      </c>
      <c r="W153" s="3618"/>
      <c r="X153" s="3618" t="e">
        <f t="shared" si="88"/>
        <v>#DIV/0!</v>
      </c>
      <c r="Y153" s="3618" t="e">
        <f t="shared" si="88"/>
        <v>#DIV/0!</v>
      </c>
      <c r="Z153" s="3618"/>
      <c r="AA153" s="3618" t="e">
        <f t="shared" si="89"/>
        <v>#DIV/0!</v>
      </c>
      <c r="AB153" s="3618" t="e">
        <f t="shared" si="89"/>
        <v>#DIV/0!</v>
      </c>
      <c r="AC153" s="3618"/>
      <c r="AD153" s="3618" t="e">
        <f t="shared" si="90"/>
        <v>#DIV/0!</v>
      </c>
      <c r="AE153" s="3618" t="e">
        <f t="shared" si="90"/>
        <v>#DIV/0!</v>
      </c>
      <c r="AF153" s="3618"/>
      <c r="AG153" s="3618" t="e">
        <f t="shared" si="91"/>
        <v>#DIV/0!</v>
      </c>
      <c r="AH153" s="3618" t="e">
        <f t="shared" si="91"/>
        <v>#DIV/0!</v>
      </c>
      <c r="AI153" s="3618" t="e">
        <f t="shared" si="91"/>
        <v>#DIV/0!</v>
      </c>
      <c r="AJ153" s="3618"/>
      <c r="AK153" s="3618" t="e">
        <f>(AK29/AK$30)</f>
        <v>#DIV/0!</v>
      </c>
    </row>
    <row r="154" spans="1:37">
      <c r="A154" s="646" t="s">
        <v>818</v>
      </c>
      <c r="B154" s="34" t="s">
        <v>8</v>
      </c>
      <c r="C154" s="1"/>
      <c r="D154" s="3618" t="e">
        <f t="shared" ref="D154:AK154" si="92">SUM(D149:D153)</f>
        <v>#DIV/0!</v>
      </c>
      <c r="E154" s="3618">
        <f t="shared" si="92"/>
        <v>0</v>
      </c>
      <c r="F154" s="3618" t="e">
        <f t="shared" si="92"/>
        <v>#DIV/0!</v>
      </c>
      <c r="G154" s="3618" t="e">
        <f t="shared" si="92"/>
        <v>#DIV/0!</v>
      </c>
      <c r="H154" s="3618">
        <f t="shared" si="92"/>
        <v>0</v>
      </c>
      <c r="I154" s="3618" t="e">
        <f t="shared" si="92"/>
        <v>#DIV/0!</v>
      </c>
      <c r="J154" s="3618" t="e">
        <f t="shared" si="92"/>
        <v>#DIV/0!</v>
      </c>
      <c r="K154" s="3618">
        <f t="shared" si="92"/>
        <v>0</v>
      </c>
      <c r="L154" s="3618" t="e">
        <f t="shared" si="92"/>
        <v>#DIV/0!</v>
      </c>
      <c r="M154" s="3618" t="e">
        <f t="shared" si="92"/>
        <v>#DIV/0!</v>
      </c>
      <c r="N154" s="3618">
        <f t="shared" si="92"/>
        <v>0</v>
      </c>
      <c r="O154" s="3618" t="e">
        <f t="shared" si="92"/>
        <v>#DIV/0!</v>
      </c>
      <c r="P154" s="3618" t="e">
        <f t="shared" si="92"/>
        <v>#DIV/0!</v>
      </c>
      <c r="Q154" s="3618">
        <f t="shared" si="92"/>
        <v>0</v>
      </c>
      <c r="R154" s="3618" t="e">
        <f t="shared" si="92"/>
        <v>#DIV/0!</v>
      </c>
      <c r="S154" s="3618" t="e">
        <f t="shared" si="92"/>
        <v>#DIV/0!</v>
      </c>
      <c r="T154" s="3618">
        <f t="shared" si="92"/>
        <v>0</v>
      </c>
      <c r="U154" s="3618" t="e">
        <f t="shared" si="92"/>
        <v>#DIV/0!</v>
      </c>
      <c r="V154" s="3618" t="e">
        <f t="shared" si="92"/>
        <v>#DIV/0!</v>
      </c>
      <c r="W154" s="3618">
        <f t="shared" si="92"/>
        <v>0</v>
      </c>
      <c r="X154" s="3618" t="e">
        <f t="shared" si="92"/>
        <v>#DIV/0!</v>
      </c>
      <c r="Y154" s="3618" t="e">
        <f t="shared" si="92"/>
        <v>#DIV/0!</v>
      </c>
      <c r="Z154" s="3618">
        <f t="shared" si="92"/>
        <v>0</v>
      </c>
      <c r="AA154" s="3618" t="e">
        <f t="shared" si="92"/>
        <v>#DIV/0!</v>
      </c>
      <c r="AB154" s="3618" t="e">
        <f t="shared" si="92"/>
        <v>#DIV/0!</v>
      </c>
      <c r="AC154" s="3618">
        <f t="shared" si="92"/>
        <v>0</v>
      </c>
      <c r="AD154" s="3618" t="e">
        <f t="shared" si="92"/>
        <v>#DIV/0!</v>
      </c>
      <c r="AE154" s="3618" t="e">
        <f t="shared" si="92"/>
        <v>#DIV/0!</v>
      </c>
      <c r="AF154" s="3618">
        <f t="shared" si="92"/>
        <v>0</v>
      </c>
      <c r="AG154" s="3618" t="e">
        <f t="shared" si="92"/>
        <v>#DIV/0!</v>
      </c>
      <c r="AH154" s="3618" t="e">
        <f t="shared" si="92"/>
        <v>#DIV/0!</v>
      </c>
      <c r="AI154" s="3618" t="e">
        <f t="shared" si="92"/>
        <v>#DIV/0!</v>
      </c>
      <c r="AJ154" s="3618">
        <f t="shared" si="92"/>
        <v>0</v>
      </c>
      <c r="AK154" s="3618" t="e">
        <f t="shared" si="92"/>
        <v>#DIV/0!</v>
      </c>
    </row>
    <row r="155" spans="1:3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c r="A156" s="16" t="s">
        <v>817</v>
      </c>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c r="A157" s="1"/>
      <c r="B157" s="34" t="s">
        <v>802</v>
      </c>
      <c r="C157" s="1"/>
      <c r="D157" s="3618" t="e">
        <f>(D25)/(D$30)</f>
        <v>#DIV/0!</v>
      </c>
      <c r="E157" s="3618"/>
      <c r="F157" s="3618" t="e">
        <f t="shared" ref="F157:G161" si="93">(F25)/(F$30)</f>
        <v>#DIV/0!</v>
      </c>
      <c r="G157" s="3618" t="e">
        <f t="shared" si="93"/>
        <v>#DIV/0!</v>
      </c>
      <c r="H157" s="3618"/>
      <c r="I157" s="3618" t="e">
        <f t="shared" ref="I157:J161" si="94">(I25)/(I$30)</f>
        <v>#DIV/0!</v>
      </c>
      <c r="J157" s="3618" t="e">
        <f t="shared" si="94"/>
        <v>#DIV/0!</v>
      </c>
      <c r="K157" s="3618"/>
      <c r="L157" s="3618" t="e">
        <f t="shared" ref="L157:M161" si="95">(L25)/(L$30)</f>
        <v>#DIV/0!</v>
      </c>
      <c r="M157" s="3618" t="e">
        <f t="shared" si="95"/>
        <v>#DIV/0!</v>
      </c>
      <c r="N157" s="3618"/>
      <c r="O157" s="3618" t="e">
        <f t="shared" ref="O157:P161" si="96">(O25)/(O$30)</f>
        <v>#DIV/0!</v>
      </c>
      <c r="P157" s="3618" t="e">
        <f t="shared" si="96"/>
        <v>#DIV/0!</v>
      </c>
      <c r="Q157" s="3618"/>
      <c r="R157" s="3618" t="e">
        <f t="shared" ref="R157:S161" si="97">(R25)/(R$30)</f>
        <v>#DIV/0!</v>
      </c>
      <c r="S157" s="3618" t="e">
        <f t="shared" si="97"/>
        <v>#DIV/0!</v>
      </c>
      <c r="T157" s="3618"/>
      <c r="U157" s="3618" t="e">
        <f t="shared" ref="U157:V161" si="98">(U25)/(U$30)</f>
        <v>#DIV/0!</v>
      </c>
      <c r="V157" s="3618" t="e">
        <f t="shared" si="98"/>
        <v>#DIV/0!</v>
      </c>
      <c r="W157" s="3618"/>
      <c r="X157" s="3618" t="e">
        <f t="shared" ref="X157:Y161" si="99">(X25)/(X$30)</f>
        <v>#DIV/0!</v>
      </c>
      <c r="Y157" s="3618" t="e">
        <f t="shared" si="99"/>
        <v>#DIV/0!</v>
      </c>
      <c r="Z157" s="3618"/>
      <c r="AA157" s="3618" t="e">
        <f t="shared" ref="AA157:AB161" si="100">(AA25)/(AA$30)</f>
        <v>#DIV/0!</v>
      </c>
      <c r="AB157" s="3618" t="e">
        <f t="shared" si="100"/>
        <v>#DIV/0!</v>
      </c>
      <c r="AC157" s="3618"/>
      <c r="AD157" s="3618" t="e">
        <f t="shared" ref="AD157:AE161" si="101">(AD25)/(AD$30)</f>
        <v>#DIV/0!</v>
      </c>
      <c r="AE157" s="3618" t="e">
        <f t="shared" si="101"/>
        <v>#DIV/0!</v>
      </c>
      <c r="AF157" s="3618"/>
      <c r="AG157" s="3618" t="e">
        <f t="shared" ref="AG157:AI161" si="102">(AG25)/(AG$30)</f>
        <v>#DIV/0!</v>
      </c>
      <c r="AH157" s="3618" t="e">
        <f t="shared" si="102"/>
        <v>#DIV/0!</v>
      </c>
      <c r="AI157" s="3618" t="e">
        <f t="shared" si="102"/>
        <v>#DIV/0!</v>
      </c>
      <c r="AJ157" s="3618"/>
      <c r="AK157" s="3618" t="e">
        <f>(AK25)/(AK$30)</f>
        <v>#DIV/0!</v>
      </c>
    </row>
    <row r="158" spans="1:37">
      <c r="A158" s="1"/>
      <c r="B158" s="34" t="s">
        <v>801</v>
      </c>
      <c r="C158" s="1"/>
      <c r="D158" s="3618" t="e">
        <f>(D26)/(D$30)</f>
        <v>#DIV/0!</v>
      </c>
      <c r="E158" s="3618"/>
      <c r="F158" s="3618" t="e">
        <f t="shared" si="93"/>
        <v>#DIV/0!</v>
      </c>
      <c r="G158" s="3618" t="e">
        <f t="shared" si="93"/>
        <v>#DIV/0!</v>
      </c>
      <c r="H158" s="3618"/>
      <c r="I158" s="3618" t="e">
        <f t="shared" si="94"/>
        <v>#DIV/0!</v>
      </c>
      <c r="J158" s="3618" t="e">
        <f t="shared" si="94"/>
        <v>#DIV/0!</v>
      </c>
      <c r="K158" s="3618"/>
      <c r="L158" s="3618" t="e">
        <f t="shared" si="95"/>
        <v>#DIV/0!</v>
      </c>
      <c r="M158" s="3618" t="e">
        <f t="shared" si="95"/>
        <v>#DIV/0!</v>
      </c>
      <c r="N158" s="3618"/>
      <c r="O158" s="3618" t="e">
        <f t="shared" si="96"/>
        <v>#DIV/0!</v>
      </c>
      <c r="P158" s="3618" t="e">
        <f t="shared" si="96"/>
        <v>#DIV/0!</v>
      </c>
      <c r="Q158" s="3618"/>
      <c r="R158" s="3618" t="e">
        <f t="shared" si="97"/>
        <v>#DIV/0!</v>
      </c>
      <c r="S158" s="3618" t="e">
        <f t="shared" si="97"/>
        <v>#DIV/0!</v>
      </c>
      <c r="T158" s="3618"/>
      <c r="U158" s="3618" t="e">
        <f t="shared" si="98"/>
        <v>#DIV/0!</v>
      </c>
      <c r="V158" s="3618" t="e">
        <f t="shared" si="98"/>
        <v>#DIV/0!</v>
      </c>
      <c r="W158" s="3618"/>
      <c r="X158" s="3618" t="e">
        <f t="shared" si="99"/>
        <v>#DIV/0!</v>
      </c>
      <c r="Y158" s="3618" t="e">
        <f t="shared" si="99"/>
        <v>#DIV/0!</v>
      </c>
      <c r="Z158" s="3618"/>
      <c r="AA158" s="3618" t="e">
        <f t="shared" si="100"/>
        <v>#DIV/0!</v>
      </c>
      <c r="AB158" s="3618" t="e">
        <f t="shared" si="100"/>
        <v>#DIV/0!</v>
      </c>
      <c r="AC158" s="3618"/>
      <c r="AD158" s="3618" t="e">
        <f t="shared" si="101"/>
        <v>#DIV/0!</v>
      </c>
      <c r="AE158" s="3618" t="e">
        <f t="shared" si="101"/>
        <v>#DIV/0!</v>
      </c>
      <c r="AF158" s="3618"/>
      <c r="AG158" s="3618" t="e">
        <f t="shared" si="102"/>
        <v>#DIV/0!</v>
      </c>
      <c r="AH158" s="3618" t="e">
        <f t="shared" si="102"/>
        <v>#DIV/0!</v>
      </c>
      <c r="AI158" s="3618" t="e">
        <f t="shared" si="102"/>
        <v>#DIV/0!</v>
      </c>
      <c r="AJ158" s="3618"/>
      <c r="AK158" s="3618" t="e">
        <f>(AK26)/(AK$30)</f>
        <v>#DIV/0!</v>
      </c>
    </row>
    <row r="159" spans="1:37">
      <c r="A159" s="1"/>
      <c r="B159" s="34" t="s">
        <v>737</v>
      </c>
      <c r="C159" s="1"/>
      <c r="D159" s="3618" t="e">
        <f>(D27)/(D$30)</f>
        <v>#DIV/0!</v>
      </c>
      <c r="E159" s="3618"/>
      <c r="F159" s="3618" t="e">
        <f t="shared" si="93"/>
        <v>#DIV/0!</v>
      </c>
      <c r="G159" s="3618" t="e">
        <f t="shared" si="93"/>
        <v>#DIV/0!</v>
      </c>
      <c r="H159" s="3618"/>
      <c r="I159" s="3618" t="e">
        <f t="shared" si="94"/>
        <v>#DIV/0!</v>
      </c>
      <c r="J159" s="3618" t="e">
        <f t="shared" si="94"/>
        <v>#DIV/0!</v>
      </c>
      <c r="K159" s="3618"/>
      <c r="L159" s="3618" t="e">
        <f t="shared" si="95"/>
        <v>#DIV/0!</v>
      </c>
      <c r="M159" s="3618" t="e">
        <f t="shared" si="95"/>
        <v>#DIV/0!</v>
      </c>
      <c r="N159" s="3618"/>
      <c r="O159" s="3618" t="e">
        <f t="shared" si="96"/>
        <v>#DIV/0!</v>
      </c>
      <c r="P159" s="3618" t="e">
        <f t="shared" si="96"/>
        <v>#DIV/0!</v>
      </c>
      <c r="Q159" s="3618"/>
      <c r="R159" s="3618" t="e">
        <f t="shared" si="97"/>
        <v>#DIV/0!</v>
      </c>
      <c r="S159" s="3618" t="e">
        <f t="shared" si="97"/>
        <v>#DIV/0!</v>
      </c>
      <c r="T159" s="3618"/>
      <c r="U159" s="3618" t="e">
        <f t="shared" si="98"/>
        <v>#DIV/0!</v>
      </c>
      <c r="V159" s="3618" t="e">
        <f t="shared" si="98"/>
        <v>#DIV/0!</v>
      </c>
      <c r="W159" s="3618"/>
      <c r="X159" s="3618" t="e">
        <f t="shared" si="99"/>
        <v>#DIV/0!</v>
      </c>
      <c r="Y159" s="3618" t="e">
        <f t="shared" si="99"/>
        <v>#DIV/0!</v>
      </c>
      <c r="Z159" s="3618"/>
      <c r="AA159" s="3618" t="e">
        <f t="shared" si="100"/>
        <v>#DIV/0!</v>
      </c>
      <c r="AB159" s="3618" t="e">
        <f t="shared" si="100"/>
        <v>#DIV/0!</v>
      </c>
      <c r="AC159" s="3618"/>
      <c r="AD159" s="3618" t="e">
        <f t="shared" si="101"/>
        <v>#DIV/0!</v>
      </c>
      <c r="AE159" s="3618" t="e">
        <f t="shared" si="101"/>
        <v>#DIV/0!</v>
      </c>
      <c r="AF159" s="3618"/>
      <c r="AG159" s="3618" t="e">
        <f t="shared" si="102"/>
        <v>#DIV/0!</v>
      </c>
      <c r="AH159" s="3618" t="e">
        <f t="shared" si="102"/>
        <v>#DIV/0!</v>
      </c>
      <c r="AI159" s="3618" t="e">
        <f t="shared" si="102"/>
        <v>#DIV/0!</v>
      </c>
      <c r="AJ159" s="3618"/>
      <c r="AK159" s="3618" t="e">
        <f>(AK27)/(AK$30)</f>
        <v>#DIV/0!</v>
      </c>
    </row>
    <row r="160" spans="1:37">
      <c r="A160" s="1"/>
      <c r="B160" s="34" t="s">
        <v>6</v>
      </c>
      <c r="C160" s="1"/>
      <c r="D160" s="3618" t="e">
        <f>(D28)/(D$30)</f>
        <v>#DIV/0!</v>
      </c>
      <c r="E160" s="3618"/>
      <c r="F160" s="3618" t="e">
        <f t="shared" si="93"/>
        <v>#DIV/0!</v>
      </c>
      <c r="G160" s="3618" t="e">
        <f t="shared" si="93"/>
        <v>#DIV/0!</v>
      </c>
      <c r="H160" s="3618"/>
      <c r="I160" s="3618" t="e">
        <f t="shared" si="94"/>
        <v>#DIV/0!</v>
      </c>
      <c r="J160" s="3618" t="e">
        <f t="shared" si="94"/>
        <v>#DIV/0!</v>
      </c>
      <c r="K160" s="3618"/>
      <c r="L160" s="3618" t="e">
        <f t="shared" si="95"/>
        <v>#DIV/0!</v>
      </c>
      <c r="M160" s="3618" t="e">
        <f t="shared" si="95"/>
        <v>#DIV/0!</v>
      </c>
      <c r="N160" s="3618"/>
      <c r="O160" s="3618" t="e">
        <f t="shared" si="96"/>
        <v>#DIV/0!</v>
      </c>
      <c r="P160" s="3618" t="e">
        <f t="shared" si="96"/>
        <v>#DIV/0!</v>
      </c>
      <c r="Q160" s="3618"/>
      <c r="R160" s="3618" t="e">
        <f t="shared" si="97"/>
        <v>#DIV/0!</v>
      </c>
      <c r="S160" s="3618" t="e">
        <f t="shared" si="97"/>
        <v>#DIV/0!</v>
      </c>
      <c r="T160" s="3618"/>
      <c r="U160" s="3618" t="e">
        <f t="shared" si="98"/>
        <v>#DIV/0!</v>
      </c>
      <c r="V160" s="3618" t="e">
        <f t="shared" si="98"/>
        <v>#DIV/0!</v>
      </c>
      <c r="W160" s="3618"/>
      <c r="X160" s="3618" t="e">
        <f t="shared" si="99"/>
        <v>#DIV/0!</v>
      </c>
      <c r="Y160" s="3618" t="e">
        <f t="shared" si="99"/>
        <v>#DIV/0!</v>
      </c>
      <c r="Z160" s="3618"/>
      <c r="AA160" s="3618" t="e">
        <f t="shared" si="100"/>
        <v>#DIV/0!</v>
      </c>
      <c r="AB160" s="3618" t="e">
        <f t="shared" si="100"/>
        <v>#DIV/0!</v>
      </c>
      <c r="AC160" s="3618"/>
      <c r="AD160" s="3618" t="e">
        <f t="shared" si="101"/>
        <v>#DIV/0!</v>
      </c>
      <c r="AE160" s="3618" t="e">
        <f t="shared" si="101"/>
        <v>#DIV/0!</v>
      </c>
      <c r="AF160" s="3618"/>
      <c r="AG160" s="3618" t="e">
        <f t="shared" si="102"/>
        <v>#DIV/0!</v>
      </c>
      <c r="AH160" s="3618" t="e">
        <f t="shared" si="102"/>
        <v>#DIV/0!</v>
      </c>
      <c r="AI160" s="3618" t="e">
        <f t="shared" si="102"/>
        <v>#DIV/0!</v>
      </c>
      <c r="AJ160" s="3618"/>
      <c r="AK160" s="3618" t="e">
        <f>(AK28)/(AK$30)</f>
        <v>#DIV/0!</v>
      </c>
    </row>
    <row r="161" spans="1:37">
      <c r="A161" s="1"/>
      <c r="B161" s="34" t="s">
        <v>799</v>
      </c>
      <c r="C161" s="1"/>
      <c r="D161" s="3618" t="e">
        <f>(D29)/(D$30)</f>
        <v>#DIV/0!</v>
      </c>
      <c r="E161" s="3618"/>
      <c r="F161" s="3618" t="e">
        <f t="shared" si="93"/>
        <v>#DIV/0!</v>
      </c>
      <c r="G161" s="3618" t="e">
        <f t="shared" si="93"/>
        <v>#DIV/0!</v>
      </c>
      <c r="H161" s="3618"/>
      <c r="I161" s="3618" t="e">
        <f t="shared" si="94"/>
        <v>#DIV/0!</v>
      </c>
      <c r="J161" s="3618" t="e">
        <f t="shared" si="94"/>
        <v>#DIV/0!</v>
      </c>
      <c r="K161" s="3618"/>
      <c r="L161" s="3618" t="e">
        <f t="shared" si="95"/>
        <v>#DIV/0!</v>
      </c>
      <c r="M161" s="3618" t="e">
        <f t="shared" si="95"/>
        <v>#DIV/0!</v>
      </c>
      <c r="N161" s="3618"/>
      <c r="O161" s="3618" t="e">
        <f t="shared" si="96"/>
        <v>#DIV/0!</v>
      </c>
      <c r="P161" s="3618" t="e">
        <f t="shared" si="96"/>
        <v>#DIV/0!</v>
      </c>
      <c r="Q161" s="3618"/>
      <c r="R161" s="3618" t="e">
        <f t="shared" si="97"/>
        <v>#DIV/0!</v>
      </c>
      <c r="S161" s="3618" t="e">
        <f t="shared" si="97"/>
        <v>#DIV/0!</v>
      </c>
      <c r="T161" s="3618"/>
      <c r="U161" s="3618" t="e">
        <f t="shared" si="98"/>
        <v>#DIV/0!</v>
      </c>
      <c r="V161" s="3618" t="e">
        <f t="shared" si="98"/>
        <v>#DIV/0!</v>
      </c>
      <c r="W161" s="3618"/>
      <c r="X161" s="3618" t="e">
        <f t="shared" si="99"/>
        <v>#DIV/0!</v>
      </c>
      <c r="Y161" s="3618" t="e">
        <f t="shared" si="99"/>
        <v>#DIV/0!</v>
      </c>
      <c r="Z161" s="3618"/>
      <c r="AA161" s="3618" t="e">
        <f t="shared" si="100"/>
        <v>#DIV/0!</v>
      </c>
      <c r="AB161" s="3618" t="e">
        <f t="shared" si="100"/>
        <v>#DIV/0!</v>
      </c>
      <c r="AC161" s="3618"/>
      <c r="AD161" s="3618" t="e">
        <f t="shared" si="101"/>
        <v>#DIV/0!</v>
      </c>
      <c r="AE161" s="3618" t="e">
        <f t="shared" si="101"/>
        <v>#DIV/0!</v>
      </c>
      <c r="AF161" s="3618"/>
      <c r="AG161" s="3618" t="e">
        <f t="shared" si="102"/>
        <v>#DIV/0!</v>
      </c>
      <c r="AH161" s="3618" t="e">
        <f t="shared" si="102"/>
        <v>#DIV/0!</v>
      </c>
      <c r="AI161" s="3618" t="e">
        <f t="shared" si="102"/>
        <v>#DIV/0!</v>
      </c>
      <c r="AJ161" s="3618"/>
      <c r="AK161" s="3618" t="e">
        <f>(AK29)/(AK$30)</f>
        <v>#DIV/0!</v>
      </c>
    </row>
    <row r="162" spans="1:37">
      <c r="A162" s="1"/>
      <c r="B162" s="34" t="s">
        <v>8</v>
      </c>
      <c r="C162" s="1"/>
      <c r="D162" s="3618" t="e">
        <f t="shared" ref="D162:AK162" si="103">SUM(D157:D161)</f>
        <v>#DIV/0!</v>
      </c>
      <c r="E162" s="3618">
        <f t="shared" si="103"/>
        <v>0</v>
      </c>
      <c r="F162" s="3618" t="e">
        <f t="shared" si="103"/>
        <v>#DIV/0!</v>
      </c>
      <c r="G162" s="3618" t="e">
        <f t="shared" si="103"/>
        <v>#DIV/0!</v>
      </c>
      <c r="H162" s="3618">
        <f t="shared" si="103"/>
        <v>0</v>
      </c>
      <c r="I162" s="3618" t="e">
        <f t="shared" si="103"/>
        <v>#DIV/0!</v>
      </c>
      <c r="J162" s="3618" t="e">
        <f t="shared" si="103"/>
        <v>#DIV/0!</v>
      </c>
      <c r="K162" s="3618">
        <f t="shared" si="103"/>
        <v>0</v>
      </c>
      <c r="L162" s="3618" t="e">
        <f t="shared" si="103"/>
        <v>#DIV/0!</v>
      </c>
      <c r="M162" s="3618" t="e">
        <f t="shared" si="103"/>
        <v>#DIV/0!</v>
      </c>
      <c r="N162" s="3618">
        <f t="shared" si="103"/>
        <v>0</v>
      </c>
      <c r="O162" s="3618" t="e">
        <f t="shared" si="103"/>
        <v>#DIV/0!</v>
      </c>
      <c r="P162" s="3618" t="e">
        <f t="shared" si="103"/>
        <v>#DIV/0!</v>
      </c>
      <c r="Q162" s="3618">
        <f t="shared" si="103"/>
        <v>0</v>
      </c>
      <c r="R162" s="3618" t="e">
        <f t="shared" si="103"/>
        <v>#DIV/0!</v>
      </c>
      <c r="S162" s="3618" t="e">
        <f t="shared" si="103"/>
        <v>#DIV/0!</v>
      </c>
      <c r="T162" s="3618">
        <f t="shared" si="103"/>
        <v>0</v>
      </c>
      <c r="U162" s="3618" t="e">
        <f t="shared" si="103"/>
        <v>#DIV/0!</v>
      </c>
      <c r="V162" s="3618" t="e">
        <f t="shared" si="103"/>
        <v>#DIV/0!</v>
      </c>
      <c r="W162" s="3618">
        <f t="shared" si="103"/>
        <v>0</v>
      </c>
      <c r="X162" s="3618" t="e">
        <f t="shared" si="103"/>
        <v>#DIV/0!</v>
      </c>
      <c r="Y162" s="3618" t="e">
        <f t="shared" si="103"/>
        <v>#DIV/0!</v>
      </c>
      <c r="Z162" s="3618">
        <f t="shared" si="103"/>
        <v>0</v>
      </c>
      <c r="AA162" s="3618" t="e">
        <f t="shared" si="103"/>
        <v>#DIV/0!</v>
      </c>
      <c r="AB162" s="3618" t="e">
        <f t="shared" si="103"/>
        <v>#DIV/0!</v>
      </c>
      <c r="AC162" s="3618">
        <f t="shared" si="103"/>
        <v>0</v>
      </c>
      <c r="AD162" s="3618" t="e">
        <f t="shared" si="103"/>
        <v>#DIV/0!</v>
      </c>
      <c r="AE162" s="3618" t="e">
        <f t="shared" si="103"/>
        <v>#DIV/0!</v>
      </c>
      <c r="AF162" s="3618">
        <f t="shared" si="103"/>
        <v>0</v>
      </c>
      <c r="AG162" s="3618" t="e">
        <f t="shared" si="103"/>
        <v>#DIV/0!</v>
      </c>
      <c r="AH162" s="3618" t="e">
        <f t="shared" si="103"/>
        <v>#DIV/0!</v>
      </c>
      <c r="AI162" s="3618" t="e">
        <f t="shared" si="103"/>
        <v>#DIV/0!</v>
      </c>
      <c r="AJ162" s="3618">
        <f t="shared" si="103"/>
        <v>0</v>
      </c>
      <c r="AK162" s="3618" t="e">
        <f t="shared" si="103"/>
        <v>#DIV/0!</v>
      </c>
    </row>
    <row r="163" spans="1:3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c r="A165" s="657" t="s">
        <v>816</v>
      </c>
      <c r="B165" s="655"/>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c r="A166" s="3623" t="s">
        <v>831</v>
      </c>
      <c r="B166" s="34" t="s">
        <v>802</v>
      </c>
      <c r="C166" s="1"/>
      <c r="D166" s="3618" t="e">
        <f>(D34/D$39)</f>
        <v>#DIV/0!</v>
      </c>
      <c r="E166" s="3618"/>
      <c r="F166" s="3618" t="e">
        <f t="shared" ref="F166:G170" si="104">(F34/F$39)</f>
        <v>#DIV/0!</v>
      </c>
      <c r="G166" s="3618" t="e">
        <f t="shared" si="104"/>
        <v>#DIV/0!</v>
      </c>
      <c r="H166" s="3618"/>
      <c r="I166" s="3618" t="e">
        <f t="shared" ref="I166:J170" si="105">(I34/I$39)</f>
        <v>#DIV/0!</v>
      </c>
      <c r="J166" s="3618" t="e">
        <f t="shared" si="105"/>
        <v>#DIV/0!</v>
      </c>
      <c r="K166" s="3618"/>
      <c r="L166" s="3618" t="e">
        <f t="shared" ref="L166:M170" si="106">(L34/L$39)</f>
        <v>#DIV/0!</v>
      </c>
      <c r="M166" s="3618" t="e">
        <f t="shared" si="106"/>
        <v>#DIV/0!</v>
      </c>
      <c r="N166" s="3618"/>
      <c r="O166" s="3618" t="e">
        <f t="shared" ref="O166:P170" si="107">(O34/O$39)</f>
        <v>#DIV/0!</v>
      </c>
      <c r="P166" s="3618" t="e">
        <f t="shared" si="107"/>
        <v>#DIV/0!</v>
      </c>
      <c r="Q166" s="3618"/>
      <c r="R166" s="3618" t="e">
        <f t="shared" ref="R166:S170" si="108">(R34/R$39)</f>
        <v>#DIV/0!</v>
      </c>
      <c r="S166" s="3618" t="e">
        <f t="shared" si="108"/>
        <v>#DIV/0!</v>
      </c>
      <c r="T166" s="3618"/>
      <c r="U166" s="3618" t="e">
        <f t="shared" ref="U166:V170" si="109">(U34/U$39)</f>
        <v>#DIV/0!</v>
      </c>
      <c r="V166" s="3618" t="e">
        <f t="shared" si="109"/>
        <v>#DIV/0!</v>
      </c>
      <c r="W166" s="3618"/>
      <c r="X166" s="3618" t="e">
        <f t="shared" ref="X166:Y170" si="110">(X34/X$39)</f>
        <v>#DIV/0!</v>
      </c>
      <c r="Y166" s="3618" t="e">
        <f t="shared" si="110"/>
        <v>#DIV/0!</v>
      </c>
      <c r="Z166" s="3618"/>
      <c r="AA166" s="3618" t="e">
        <f t="shared" ref="AA166:AB170" si="111">(AA34/AA$39)</f>
        <v>#DIV/0!</v>
      </c>
      <c r="AB166" s="3618" t="e">
        <f t="shared" si="111"/>
        <v>#DIV/0!</v>
      </c>
      <c r="AC166" s="3618"/>
      <c r="AD166" s="3618" t="e">
        <f t="shared" ref="AD166:AE170" si="112">(AD34/AD$39)</f>
        <v>#DIV/0!</v>
      </c>
      <c r="AE166" s="3618" t="e">
        <f t="shared" si="112"/>
        <v>#DIV/0!</v>
      </c>
      <c r="AF166" s="3618"/>
      <c r="AG166" s="3618" t="e">
        <f t="shared" ref="AG166:AI170" si="113">(AG34/AG$39)</f>
        <v>#DIV/0!</v>
      </c>
      <c r="AH166" s="3618" t="e">
        <f t="shared" si="113"/>
        <v>#DIV/0!</v>
      </c>
      <c r="AI166" s="3618" t="e">
        <f t="shared" si="113"/>
        <v>#DIV/0!</v>
      </c>
      <c r="AJ166" s="3618"/>
      <c r="AK166" s="3618" t="e">
        <f>(AK34/AK$39)</f>
        <v>#DIV/0!</v>
      </c>
    </row>
    <row r="167" spans="1:37">
      <c r="A167" s="3623" t="s">
        <v>831</v>
      </c>
      <c r="B167" s="34" t="s">
        <v>801</v>
      </c>
      <c r="C167" s="1"/>
      <c r="D167" s="3618" t="e">
        <f>(D35/D$39)</f>
        <v>#DIV/0!</v>
      </c>
      <c r="E167" s="3618"/>
      <c r="F167" s="3618" t="e">
        <f t="shared" si="104"/>
        <v>#DIV/0!</v>
      </c>
      <c r="G167" s="3618" t="e">
        <f t="shared" si="104"/>
        <v>#DIV/0!</v>
      </c>
      <c r="H167" s="3618"/>
      <c r="I167" s="3618" t="e">
        <f t="shared" si="105"/>
        <v>#DIV/0!</v>
      </c>
      <c r="J167" s="3618" t="e">
        <f t="shared" si="105"/>
        <v>#DIV/0!</v>
      </c>
      <c r="K167" s="3618"/>
      <c r="L167" s="3618" t="e">
        <f t="shared" si="106"/>
        <v>#DIV/0!</v>
      </c>
      <c r="M167" s="3618" t="e">
        <f t="shared" si="106"/>
        <v>#DIV/0!</v>
      </c>
      <c r="N167" s="3618"/>
      <c r="O167" s="3618" t="e">
        <f t="shared" si="107"/>
        <v>#DIV/0!</v>
      </c>
      <c r="P167" s="3618" t="e">
        <f t="shared" si="107"/>
        <v>#DIV/0!</v>
      </c>
      <c r="Q167" s="3618"/>
      <c r="R167" s="3618" t="e">
        <f t="shared" si="108"/>
        <v>#DIV/0!</v>
      </c>
      <c r="S167" s="3618" t="e">
        <f t="shared" si="108"/>
        <v>#DIV/0!</v>
      </c>
      <c r="T167" s="3618"/>
      <c r="U167" s="3618" t="e">
        <f t="shared" si="109"/>
        <v>#DIV/0!</v>
      </c>
      <c r="V167" s="3618" t="e">
        <f t="shared" si="109"/>
        <v>#DIV/0!</v>
      </c>
      <c r="W167" s="3618"/>
      <c r="X167" s="3618" t="e">
        <f t="shared" si="110"/>
        <v>#DIV/0!</v>
      </c>
      <c r="Y167" s="3618" t="e">
        <f t="shared" si="110"/>
        <v>#DIV/0!</v>
      </c>
      <c r="Z167" s="3618"/>
      <c r="AA167" s="3618" t="e">
        <f t="shared" si="111"/>
        <v>#DIV/0!</v>
      </c>
      <c r="AB167" s="3618" t="e">
        <f t="shared" si="111"/>
        <v>#DIV/0!</v>
      </c>
      <c r="AC167" s="3618"/>
      <c r="AD167" s="3618" t="e">
        <f t="shared" si="112"/>
        <v>#DIV/0!</v>
      </c>
      <c r="AE167" s="3618" t="e">
        <f t="shared" si="112"/>
        <v>#DIV/0!</v>
      </c>
      <c r="AF167" s="3618"/>
      <c r="AG167" s="3618" t="e">
        <f t="shared" si="113"/>
        <v>#DIV/0!</v>
      </c>
      <c r="AH167" s="3618" t="e">
        <f t="shared" si="113"/>
        <v>#DIV/0!</v>
      </c>
      <c r="AI167" s="3618" t="e">
        <f t="shared" si="113"/>
        <v>#DIV/0!</v>
      </c>
      <c r="AJ167" s="3618"/>
      <c r="AK167" s="3618" t="e">
        <f>(AK35/AK$39)</f>
        <v>#DIV/0!</v>
      </c>
    </row>
    <row r="168" spans="1:37">
      <c r="A168" s="3623" t="s">
        <v>831</v>
      </c>
      <c r="B168" s="34" t="s">
        <v>737</v>
      </c>
      <c r="C168" s="1"/>
      <c r="D168" s="3618" t="e">
        <f>(D36/D$39)</f>
        <v>#DIV/0!</v>
      </c>
      <c r="E168" s="3618"/>
      <c r="F168" s="3618" t="e">
        <f t="shared" si="104"/>
        <v>#DIV/0!</v>
      </c>
      <c r="G168" s="3618" t="e">
        <f t="shared" si="104"/>
        <v>#DIV/0!</v>
      </c>
      <c r="H168" s="3618"/>
      <c r="I168" s="3618" t="e">
        <f t="shared" si="105"/>
        <v>#DIV/0!</v>
      </c>
      <c r="J168" s="3618" t="e">
        <f t="shared" si="105"/>
        <v>#DIV/0!</v>
      </c>
      <c r="K168" s="3618"/>
      <c r="L168" s="3618" t="e">
        <f t="shared" si="106"/>
        <v>#DIV/0!</v>
      </c>
      <c r="M168" s="3618" t="e">
        <f t="shared" si="106"/>
        <v>#DIV/0!</v>
      </c>
      <c r="N168" s="3618"/>
      <c r="O168" s="3618" t="e">
        <f t="shared" si="107"/>
        <v>#DIV/0!</v>
      </c>
      <c r="P168" s="3618" t="e">
        <f t="shared" si="107"/>
        <v>#DIV/0!</v>
      </c>
      <c r="Q168" s="3618"/>
      <c r="R168" s="3618" t="e">
        <f t="shared" si="108"/>
        <v>#DIV/0!</v>
      </c>
      <c r="S168" s="3618" t="e">
        <f t="shared" si="108"/>
        <v>#DIV/0!</v>
      </c>
      <c r="T168" s="3618"/>
      <c r="U168" s="3618" t="e">
        <f t="shared" si="109"/>
        <v>#DIV/0!</v>
      </c>
      <c r="V168" s="3618" t="e">
        <f t="shared" si="109"/>
        <v>#DIV/0!</v>
      </c>
      <c r="W168" s="3618"/>
      <c r="X168" s="3618" t="e">
        <f t="shared" si="110"/>
        <v>#DIV/0!</v>
      </c>
      <c r="Y168" s="3618" t="e">
        <f t="shared" si="110"/>
        <v>#DIV/0!</v>
      </c>
      <c r="Z168" s="3618"/>
      <c r="AA168" s="3618" t="e">
        <f t="shared" si="111"/>
        <v>#DIV/0!</v>
      </c>
      <c r="AB168" s="3618" t="e">
        <f t="shared" si="111"/>
        <v>#DIV/0!</v>
      </c>
      <c r="AC168" s="3618"/>
      <c r="AD168" s="3618" t="e">
        <f t="shared" si="112"/>
        <v>#DIV/0!</v>
      </c>
      <c r="AE168" s="3618" t="e">
        <f t="shared" si="112"/>
        <v>#DIV/0!</v>
      </c>
      <c r="AF168" s="3618"/>
      <c r="AG168" s="3618" t="e">
        <f t="shared" si="113"/>
        <v>#DIV/0!</v>
      </c>
      <c r="AH168" s="3618" t="e">
        <f t="shared" si="113"/>
        <v>#DIV/0!</v>
      </c>
      <c r="AI168" s="3618" t="e">
        <f t="shared" si="113"/>
        <v>#DIV/0!</v>
      </c>
      <c r="AJ168" s="3618"/>
      <c r="AK168" s="3618" t="e">
        <f>(AK36/AK$39)</f>
        <v>#DIV/0!</v>
      </c>
    </row>
    <row r="169" spans="1:37">
      <c r="A169" s="3623" t="s">
        <v>831</v>
      </c>
      <c r="B169" s="34" t="s">
        <v>6</v>
      </c>
      <c r="C169" s="1"/>
      <c r="D169" s="3618" t="e">
        <f>(D37/D$39)</f>
        <v>#DIV/0!</v>
      </c>
      <c r="E169" s="3618"/>
      <c r="F169" s="3618" t="e">
        <f t="shared" si="104"/>
        <v>#DIV/0!</v>
      </c>
      <c r="G169" s="3618" t="e">
        <f t="shared" si="104"/>
        <v>#DIV/0!</v>
      </c>
      <c r="H169" s="3618"/>
      <c r="I169" s="3618" t="e">
        <f t="shared" si="105"/>
        <v>#DIV/0!</v>
      </c>
      <c r="J169" s="3618" t="e">
        <f t="shared" si="105"/>
        <v>#DIV/0!</v>
      </c>
      <c r="K169" s="3618"/>
      <c r="L169" s="3618" t="e">
        <f t="shared" si="106"/>
        <v>#DIV/0!</v>
      </c>
      <c r="M169" s="3618" t="e">
        <f t="shared" si="106"/>
        <v>#DIV/0!</v>
      </c>
      <c r="N169" s="3618"/>
      <c r="O169" s="3618" t="e">
        <f t="shared" si="107"/>
        <v>#DIV/0!</v>
      </c>
      <c r="P169" s="3618" t="e">
        <f t="shared" si="107"/>
        <v>#DIV/0!</v>
      </c>
      <c r="Q169" s="3618"/>
      <c r="R169" s="3618" t="e">
        <f t="shared" si="108"/>
        <v>#DIV/0!</v>
      </c>
      <c r="S169" s="3618" t="e">
        <f t="shared" si="108"/>
        <v>#DIV/0!</v>
      </c>
      <c r="T169" s="3618"/>
      <c r="U169" s="3618" t="e">
        <f t="shared" si="109"/>
        <v>#DIV/0!</v>
      </c>
      <c r="V169" s="3618" t="e">
        <f t="shared" si="109"/>
        <v>#DIV/0!</v>
      </c>
      <c r="W169" s="3618"/>
      <c r="X169" s="3618" t="e">
        <f t="shared" si="110"/>
        <v>#DIV/0!</v>
      </c>
      <c r="Y169" s="3618" t="e">
        <f t="shared" si="110"/>
        <v>#DIV/0!</v>
      </c>
      <c r="Z169" s="3618"/>
      <c r="AA169" s="3618" t="e">
        <f t="shared" si="111"/>
        <v>#DIV/0!</v>
      </c>
      <c r="AB169" s="3618" t="e">
        <f t="shared" si="111"/>
        <v>#DIV/0!</v>
      </c>
      <c r="AC169" s="3618"/>
      <c r="AD169" s="3618" t="e">
        <f t="shared" si="112"/>
        <v>#DIV/0!</v>
      </c>
      <c r="AE169" s="3618" t="e">
        <f t="shared" si="112"/>
        <v>#DIV/0!</v>
      </c>
      <c r="AF169" s="3618"/>
      <c r="AG169" s="3618" t="e">
        <f t="shared" si="113"/>
        <v>#DIV/0!</v>
      </c>
      <c r="AH169" s="3618" t="e">
        <f t="shared" si="113"/>
        <v>#DIV/0!</v>
      </c>
      <c r="AI169" s="3618" t="e">
        <f t="shared" si="113"/>
        <v>#DIV/0!</v>
      </c>
      <c r="AJ169" s="3618"/>
      <c r="AK169" s="3618" t="e">
        <f>(AK37/AK$39)</f>
        <v>#DIV/0!</v>
      </c>
    </row>
    <row r="170" spans="1:37">
      <c r="A170" s="3623" t="s">
        <v>831</v>
      </c>
      <c r="B170" s="34" t="s">
        <v>799</v>
      </c>
      <c r="C170" s="1"/>
      <c r="D170" s="3618" t="e">
        <f>(D38/D$39)</f>
        <v>#DIV/0!</v>
      </c>
      <c r="E170" s="3618"/>
      <c r="F170" s="3618" t="e">
        <f t="shared" si="104"/>
        <v>#DIV/0!</v>
      </c>
      <c r="G170" s="3618" t="e">
        <f t="shared" si="104"/>
        <v>#DIV/0!</v>
      </c>
      <c r="H170" s="3618"/>
      <c r="I170" s="3618" t="e">
        <f t="shared" si="105"/>
        <v>#DIV/0!</v>
      </c>
      <c r="J170" s="3618" t="e">
        <f t="shared" si="105"/>
        <v>#DIV/0!</v>
      </c>
      <c r="K170" s="3618"/>
      <c r="L170" s="3618" t="e">
        <f t="shared" si="106"/>
        <v>#DIV/0!</v>
      </c>
      <c r="M170" s="3618" t="e">
        <f t="shared" si="106"/>
        <v>#DIV/0!</v>
      </c>
      <c r="N170" s="3618"/>
      <c r="O170" s="3618" t="e">
        <f t="shared" si="107"/>
        <v>#DIV/0!</v>
      </c>
      <c r="P170" s="3618" t="e">
        <f t="shared" si="107"/>
        <v>#DIV/0!</v>
      </c>
      <c r="Q170" s="3618"/>
      <c r="R170" s="3618" t="e">
        <f t="shared" si="108"/>
        <v>#DIV/0!</v>
      </c>
      <c r="S170" s="3618" t="e">
        <f t="shared" si="108"/>
        <v>#DIV/0!</v>
      </c>
      <c r="T170" s="3618"/>
      <c r="U170" s="3618" t="e">
        <f t="shared" si="109"/>
        <v>#DIV/0!</v>
      </c>
      <c r="V170" s="3618" t="e">
        <f t="shared" si="109"/>
        <v>#DIV/0!</v>
      </c>
      <c r="W170" s="3618"/>
      <c r="X170" s="3618" t="e">
        <f t="shared" si="110"/>
        <v>#DIV/0!</v>
      </c>
      <c r="Y170" s="3618" t="e">
        <f t="shared" si="110"/>
        <v>#DIV/0!</v>
      </c>
      <c r="Z170" s="3618"/>
      <c r="AA170" s="3618" t="e">
        <f t="shared" si="111"/>
        <v>#DIV/0!</v>
      </c>
      <c r="AB170" s="3618" t="e">
        <f t="shared" si="111"/>
        <v>#DIV/0!</v>
      </c>
      <c r="AC170" s="3618"/>
      <c r="AD170" s="3618" t="e">
        <f t="shared" si="112"/>
        <v>#DIV/0!</v>
      </c>
      <c r="AE170" s="3618" t="e">
        <f t="shared" si="112"/>
        <v>#DIV/0!</v>
      </c>
      <c r="AF170" s="3618"/>
      <c r="AG170" s="3618" t="e">
        <f t="shared" si="113"/>
        <v>#DIV/0!</v>
      </c>
      <c r="AH170" s="3618" t="e">
        <f t="shared" si="113"/>
        <v>#DIV/0!</v>
      </c>
      <c r="AI170" s="3618" t="e">
        <f t="shared" si="113"/>
        <v>#DIV/0!</v>
      </c>
      <c r="AJ170" s="3618"/>
      <c r="AK170" s="3618" t="e">
        <f>(AK38/AK$39)</f>
        <v>#DIV/0!</v>
      </c>
    </row>
    <row r="171" spans="1:37">
      <c r="A171" s="3623" t="s">
        <v>831</v>
      </c>
      <c r="B171" s="34" t="s">
        <v>8</v>
      </c>
      <c r="C171" s="1"/>
      <c r="D171" s="3618" t="e">
        <f t="shared" ref="D171:AK171" si="114">SUM(D166:D170)</f>
        <v>#DIV/0!</v>
      </c>
      <c r="E171" s="3618">
        <f t="shared" si="114"/>
        <v>0</v>
      </c>
      <c r="F171" s="3618" t="e">
        <f t="shared" si="114"/>
        <v>#DIV/0!</v>
      </c>
      <c r="G171" s="3618" t="e">
        <f t="shared" si="114"/>
        <v>#DIV/0!</v>
      </c>
      <c r="H171" s="3618">
        <f t="shared" si="114"/>
        <v>0</v>
      </c>
      <c r="I171" s="3618" t="e">
        <f t="shared" si="114"/>
        <v>#DIV/0!</v>
      </c>
      <c r="J171" s="3618" t="e">
        <f t="shared" si="114"/>
        <v>#DIV/0!</v>
      </c>
      <c r="K171" s="3618">
        <f t="shared" si="114"/>
        <v>0</v>
      </c>
      <c r="L171" s="3618" t="e">
        <f t="shared" si="114"/>
        <v>#DIV/0!</v>
      </c>
      <c r="M171" s="3618" t="e">
        <f t="shared" si="114"/>
        <v>#DIV/0!</v>
      </c>
      <c r="N171" s="3618">
        <f t="shared" si="114"/>
        <v>0</v>
      </c>
      <c r="O171" s="3618" t="e">
        <f t="shared" si="114"/>
        <v>#DIV/0!</v>
      </c>
      <c r="P171" s="3618" t="e">
        <f t="shared" si="114"/>
        <v>#DIV/0!</v>
      </c>
      <c r="Q171" s="3618">
        <f t="shared" si="114"/>
        <v>0</v>
      </c>
      <c r="R171" s="3618" t="e">
        <f t="shared" si="114"/>
        <v>#DIV/0!</v>
      </c>
      <c r="S171" s="3618" t="e">
        <f t="shared" si="114"/>
        <v>#DIV/0!</v>
      </c>
      <c r="T171" s="3618">
        <f t="shared" si="114"/>
        <v>0</v>
      </c>
      <c r="U171" s="3618" t="e">
        <f t="shared" si="114"/>
        <v>#DIV/0!</v>
      </c>
      <c r="V171" s="3618" t="e">
        <f t="shared" si="114"/>
        <v>#DIV/0!</v>
      </c>
      <c r="W171" s="3618">
        <f t="shared" si="114"/>
        <v>0</v>
      </c>
      <c r="X171" s="3618" t="e">
        <f t="shared" si="114"/>
        <v>#DIV/0!</v>
      </c>
      <c r="Y171" s="3618" t="e">
        <f t="shared" si="114"/>
        <v>#DIV/0!</v>
      </c>
      <c r="Z171" s="3618">
        <f t="shared" si="114"/>
        <v>0</v>
      </c>
      <c r="AA171" s="3618" t="e">
        <f t="shared" si="114"/>
        <v>#DIV/0!</v>
      </c>
      <c r="AB171" s="3618" t="e">
        <f t="shared" si="114"/>
        <v>#DIV/0!</v>
      </c>
      <c r="AC171" s="3618">
        <f t="shared" si="114"/>
        <v>0</v>
      </c>
      <c r="AD171" s="3618" t="e">
        <f t="shared" si="114"/>
        <v>#DIV/0!</v>
      </c>
      <c r="AE171" s="3618" t="e">
        <f t="shared" si="114"/>
        <v>#DIV/0!</v>
      </c>
      <c r="AF171" s="3618">
        <f t="shared" si="114"/>
        <v>0</v>
      </c>
      <c r="AG171" s="3618" t="e">
        <f t="shared" si="114"/>
        <v>#DIV/0!</v>
      </c>
      <c r="AH171" s="3618" t="e">
        <f t="shared" si="114"/>
        <v>#DIV/0!</v>
      </c>
      <c r="AI171" s="3618" t="e">
        <f t="shared" si="114"/>
        <v>#DIV/0!</v>
      </c>
      <c r="AJ171" s="3618">
        <f t="shared" si="114"/>
        <v>0</v>
      </c>
      <c r="AK171" s="3618" t="e">
        <f t="shared" si="114"/>
        <v>#DIV/0!</v>
      </c>
    </row>
    <row r="172" spans="1:3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c r="A173" s="520"/>
      <c r="B173" s="655"/>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c r="A174" s="656" t="s">
        <v>814</v>
      </c>
      <c r="B174" s="655"/>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c r="A176" s="34" t="s">
        <v>814</v>
      </c>
      <c r="B176" s="34" t="s">
        <v>802</v>
      </c>
      <c r="C176" s="1"/>
      <c r="D176" s="3618" t="e">
        <f>D83/D$88</f>
        <v>#DIV/0!</v>
      </c>
      <c r="E176" s="3618"/>
      <c r="F176" s="3618" t="e">
        <f t="shared" ref="F176:G180" si="115">F83/F$88</f>
        <v>#DIV/0!</v>
      </c>
      <c r="G176" s="3618" t="e">
        <f t="shared" si="115"/>
        <v>#DIV/0!</v>
      </c>
      <c r="H176" s="3618"/>
      <c r="I176" s="3618" t="e">
        <f t="shared" ref="I176:J180" si="116">I83/I$88</f>
        <v>#DIV/0!</v>
      </c>
      <c r="J176" s="3618" t="e">
        <f t="shared" si="116"/>
        <v>#DIV/0!</v>
      </c>
      <c r="K176" s="3618"/>
      <c r="L176" s="3618" t="e">
        <f t="shared" ref="L176:M180" si="117">L83/L$88</f>
        <v>#DIV/0!</v>
      </c>
      <c r="M176" s="3618" t="e">
        <f t="shared" si="117"/>
        <v>#DIV/0!</v>
      </c>
      <c r="N176" s="3618"/>
      <c r="O176" s="3618" t="e">
        <f t="shared" ref="O176:P180" si="118">O83/O$88</f>
        <v>#DIV/0!</v>
      </c>
      <c r="P176" s="3618" t="e">
        <f t="shared" si="118"/>
        <v>#DIV/0!</v>
      </c>
      <c r="Q176" s="3618"/>
      <c r="R176" s="3618" t="e">
        <f t="shared" ref="R176:S180" si="119">R83/R$88</f>
        <v>#DIV/0!</v>
      </c>
      <c r="S176" s="3618" t="e">
        <f t="shared" si="119"/>
        <v>#DIV/0!</v>
      </c>
      <c r="T176" s="3618"/>
      <c r="U176" s="3618" t="e">
        <f t="shared" ref="U176:V180" si="120">U83/U$88</f>
        <v>#DIV/0!</v>
      </c>
      <c r="V176" s="3618" t="e">
        <f t="shared" si="120"/>
        <v>#DIV/0!</v>
      </c>
      <c r="W176" s="3618"/>
      <c r="X176" s="3618" t="e">
        <f t="shared" ref="X176:Y180" si="121">X83/X$88</f>
        <v>#DIV/0!</v>
      </c>
      <c r="Y176" s="3618" t="e">
        <f t="shared" si="121"/>
        <v>#DIV/0!</v>
      </c>
      <c r="Z176" s="3618"/>
      <c r="AA176" s="3618" t="e">
        <f t="shared" ref="AA176:AB180" si="122">AA83/AA$88</f>
        <v>#DIV/0!</v>
      </c>
      <c r="AB176" s="3618" t="e">
        <f t="shared" si="122"/>
        <v>#DIV/0!</v>
      </c>
      <c r="AC176" s="3618"/>
      <c r="AD176" s="3618" t="e">
        <f t="shared" ref="AD176:AE180" si="123">AD83/AD$88</f>
        <v>#DIV/0!</v>
      </c>
      <c r="AE176" s="3618" t="e">
        <f t="shared" si="123"/>
        <v>#DIV/0!</v>
      </c>
      <c r="AF176" s="3618"/>
      <c r="AG176" s="3618" t="e">
        <f t="shared" ref="AG176:AI180" si="124">AG83/AG$88</f>
        <v>#DIV/0!</v>
      </c>
      <c r="AH176" s="3618" t="e">
        <f t="shared" si="124"/>
        <v>#DIV/0!</v>
      </c>
      <c r="AI176" s="3618" t="e">
        <f t="shared" si="124"/>
        <v>#DIV/0!</v>
      </c>
      <c r="AJ176" s="3618"/>
      <c r="AK176" s="3618" t="e">
        <f>AK83/AK$88</f>
        <v>#DIV/0!</v>
      </c>
    </row>
    <row r="177" spans="1:37">
      <c r="A177" s="34" t="s">
        <v>814</v>
      </c>
      <c r="B177" s="34" t="s">
        <v>801</v>
      </c>
      <c r="C177" s="1"/>
      <c r="D177" s="3618" t="e">
        <f>D84/D$88</f>
        <v>#DIV/0!</v>
      </c>
      <c r="E177" s="3618"/>
      <c r="F177" s="3618" t="e">
        <f t="shared" si="115"/>
        <v>#DIV/0!</v>
      </c>
      <c r="G177" s="3618" t="e">
        <f t="shared" si="115"/>
        <v>#DIV/0!</v>
      </c>
      <c r="H177" s="3618"/>
      <c r="I177" s="3618" t="e">
        <f t="shared" si="116"/>
        <v>#DIV/0!</v>
      </c>
      <c r="J177" s="3618" t="e">
        <f t="shared" si="116"/>
        <v>#DIV/0!</v>
      </c>
      <c r="K177" s="3618"/>
      <c r="L177" s="3618" t="e">
        <f t="shared" si="117"/>
        <v>#DIV/0!</v>
      </c>
      <c r="M177" s="3618" t="e">
        <f t="shared" si="117"/>
        <v>#DIV/0!</v>
      </c>
      <c r="N177" s="3618"/>
      <c r="O177" s="3618" t="e">
        <f t="shared" si="118"/>
        <v>#DIV/0!</v>
      </c>
      <c r="P177" s="3618" t="e">
        <f t="shared" si="118"/>
        <v>#DIV/0!</v>
      </c>
      <c r="Q177" s="3618"/>
      <c r="R177" s="3618" t="e">
        <f t="shared" si="119"/>
        <v>#DIV/0!</v>
      </c>
      <c r="S177" s="3618" t="e">
        <f t="shared" si="119"/>
        <v>#DIV/0!</v>
      </c>
      <c r="T177" s="3618"/>
      <c r="U177" s="3618" t="e">
        <f t="shared" si="120"/>
        <v>#DIV/0!</v>
      </c>
      <c r="V177" s="3618" t="e">
        <f t="shared" si="120"/>
        <v>#DIV/0!</v>
      </c>
      <c r="W177" s="3618"/>
      <c r="X177" s="3618" t="e">
        <f t="shared" si="121"/>
        <v>#DIV/0!</v>
      </c>
      <c r="Y177" s="3618" t="e">
        <f t="shared" si="121"/>
        <v>#DIV/0!</v>
      </c>
      <c r="Z177" s="3618"/>
      <c r="AA177" s="3618" t="e">
        <f t="shared" si="122"/>
        <v>#DIV/0!</v>
      </c>
      <c r="AB177" s="3618" t="e">
        <f t="shared" si="122"/>
        <v>#DIV/0!</v>
      </c>
      <c r="AC177" s="3618"/>
      <c r="AD177" s="3618" t="e">
        <f t="shared" si="123"/>
        <v>#DIV/0!</v>
      </c>
      <c r="AE177" s="3618" t="e">
        <f t="shared" si="123"/>
        <v>#DIV/0!</v>
      </c>
      <c r="AF177" s="3618"/>
      <c r="AG177" s="3618" t="e">
        <f t="shared" si="124"/>
        <v>#DIV/0!</v>
      </c>
      <c r="AH177" s="3618" t="e">
        <f t="shared" si="124"/>
        <v>#DIV/0!</v>
      </c>
      <c r="AI177" s="3618" t="e">
        <f t="shared" si="124"/>
        <v>#DIV/0!</v>
      </c>
      <c r="AJ177" s="3618"/>
      <c r="AK177" s="3618" t="e">
        <f>AK84/AK$88</f>
        <v>#DIV/0!</v>
      </c>
    </row>
    <row r="178" spans="1:37">
      <c r="A178" s="34" t="s">
        <v>814</v>
      </c>
      <c r="B178" s="34" t="s">
        <v>737</v>
      </c>
      <c r="C178" s="1"/>
      <c r="D178" s="3618" t="e">
        <f>D85/D$88</f>
        <v>#DIV/0!</v>
      </c>
      <c r="E178" s="3618"/>
      <c r="F178" s="3618" t="e">
        <f t="shared" si="115"/>
        <v>#DIV/0!</v>
      </c>
      <c r="G178" s="3618" t="e">
        <f t="shared" si="115"/>
        <v>#DIV/0!</v>
      </c>
      <c r="H178" s="3618"/>
      <c r="I178" s="3618" t="e">
        <f t="shared" si="116"/>
        <v>#DIV/0!</v>
      </c>
      <c r="J178" s="3618" t="e">
        <f t="shared" si="116"/>
        <v>#DIV/0!</v>
      </c>
      <c r="K178" s="3618"/>
      <c r="L178" s="3618" t="e">
        <f t="shared" si="117"/>
        <v>#DIV/0!</v>
      </c>
      <c r="M178" s="3618" t="e">
        <f t="shared" si="117"/>
        <v>#DIV/0!</v>
      </c>
      <c r="N178" s="3618"/>
      <c r="O178" s="3618" t="e">
        <f t="shared" si="118"/>
        <v>#DIV/0!</v>
      </c>
      <c r="P178" s="3618" t="e">
        <f t="shared" si="118"/>
        <v>#DIV/0!</v>
      </c>
      <c r="Q178" s="3618"/>
      <c r="R178" s="3618" t="e">
        <f t="shared" si="119"/>
        <v>#DIV/0!</v>
      </c>
      <c r="S178" s="3618" t="e">
        <f t="shared" si="119"/>
        <v>#DIV/0!</v>
      </c>
      <c r="T178" s="3618"/>
      <c r="U178" s="3618" t="e">
        <f t="shared" si="120"/>
        <v>#DIV/0!</v>
      </c>
      <c r="V178" s="3618" t="e">
        <f t="shared" si="120"/>
        <v>#DIV/0!</v>
      </c>
      <c r="W178" s="3618"/>
      <c r="X178" s="3618" t="e">
        <f t="shared" si="121"/>
        <v>#DIV/0!</v>
      </c>
      <c r="Y178" s="3618" t="e">
        <f t="shared" si="121"/>
        <v>#DIV/0!</v>
      </c>
      <c r="Z178" s="3618"/>
      <c r="AA178" s="3618" t="e">
        <f t="shared" si="122"/>
        <v>#DIV/0!</v>
      </c>
      <c r="AB178" s="3618" t="e">
        <f t="shared" si="122"/>
        <v>#DIV/0!</v>
      </c>
      <c r="AC178" s="3618"/>
      <c r="AD178" s="3618" t="e">
        <f t="shared" si="123"/>
        <v>#DIV/0!</v>
      </c>
      <c r="AE178" s="3618" t="e">
        <f t="shared" si="123"/>
        <v>#DIV/0!</v>
      </c>
      <c r="AF178" s="3618"/>
      <c r="AG178" s="3618" t="e">
        <f t="shared" si="124"/>
        <v>#DIV/0!</v>
      </c>
      <c r="AH178" s="3618" t="e">
        <f t="shared" si="124"/>
        <v>#DIV/0!</v>
      </c>
      <c r="AI178" s="3618" t="e">
        <f t="shared" si="124"/>
        <v>#DIV/0!</v>
      </c>
      <c r="AJ178" s="3618"/>
      <c r="AK178" s="3618" t="e">
        <f>AK85/AK$88</f>
        <v>#DIV/0!</v>
      </c>
    </row>
    <row r="179" spans="1:37">
      <c r="A179" s="34" t="s">
        <v>814</v>
      </c>
      <c r="B179" s="34" t="s">
        <v>6</v>
      </c>
      <c r="C179" s="1"/>
      <c r="D179" s="3618" t="e">
        <f>D86/D$88</f>
        <v>#DIV/0!</v>
      </c>
      <c r="E179" s="3618"/>
      <c r="F179" s="3618" t="e">
        <f t="shared" si="115"/>
        <v>#DIV/0!</v>
      </c>
      <c r="G179" s="3618" t="e">
        <f t="shared" si="115"/>
        <v>#DIV/0!</v>
      </c>
      <c r="H179" s="3618"/>
      <c r="I179" s="3618" t="e">
        <f t="shared" si="116"/>
        <v>#DIV/0!</v>
      </c>
      <c r="J179" s="3618" t="e">
        <f t="shared" si="116"/>
        <v>#DIV/0!</v>
      </c>
      <c r="K179" s="3618"/>
      <c r="L179" s="3618" t="e">
        <f t="shared" si="117"/>
        <v>#DIV/0!</v>
      </c>
      <c r="M179" s="3618" t="e">
        <f t="shared" si="117"/>
        <v>#DIV/0!</v>
      </c>
      <c r="N179" s="3618"/>
      <c r="O179" s="3618" t="e">
        <f t="shared" si="118"/>
        <v>#DIV/0!</v>
      </c>
      <c r="P179" s="3618" t="e">
        <f t="shared" si="118"/>
        <v>#DIV/0!</v>
      </c>
      <c r="Q179" s="3618"/>
      <c r="R179" s="3618" t="e">
        <f t="shared" si="119"/>
        <v>#DIV/0!</v>
      </c>
      <c r="S179" s="3618" t="e">
        <f t="shared" si="119"/>
        <v>#DIV/0!</v>
      </c>
      <c r="T179" s="3618"/>
      <c r="U179" s="3618" t="e">
        <f t="shared" si="120"/>
        <v>#DIV/0!</v>
      </c>
      <c r="V179" s="3618" t="e">
        <f t="shared" si="120"/>
        <v>#DIV/0!</v>
      </c>
      <c r="W179" s="3618"/>
      <c r="X179" s="3618" t="e">
        <f t="shared" si="121"/>
        <v>#DIV/0!</v>
      </c>
      <c r="Y179" s="3618" t="e">
        <f t="shared" si="121"/>
        <v>#DIV/0!</v>
      </c>
      <c r="Z179" s="3618"/>
      <c r="AA179" s="3618" t="e">
        <f t="shared" si="122"/>
        <v>#DIV/0!</v>
      </c>
      <c r="AB179" s="3618" t="e">
        <f t="shared" si="122"/>
        <v>#DIV/0!</v>
      </c>
      <c r="AC179" s="3618"/>
      <c r="AD179" s="3618" t="e">
        <f t="shared" si="123"/>
        <v>#DIV/0!</v>
      </c>
      <c r="AE179" s="3618" t="e">
        <f t="shared" si="123"/>
        <v>#DIV/0!</v>
      </c>
      <c r="AF179" s="3618"/>
      <c r="AG179" s="3618" t="e">
        <f t="shared" si="124"/>
        <v>#DIV/0!</v>
      </c>
      <c r="AH179" s="3618" t="e">
        <f t="shared" si="124"/>
        <v>#DIV/0!</v>
      </c>
      <c r="AI179" s="3618" t="e">
        <f t="shared" si="124"/>
        <v>#DIV/0!</v>
      </c>
      <c r="AJ179" s="3618"/>
      <c r="AK179" s="3618" t="e">
        <f>AK86/AK$88</f>
        <v>#DIV/0!</v>
      </c>
    </row>
    <row r="180" spans="1:37">
      <c r="A180" s="34" t="s">
        <v>814</v>
      </c>
      <c r="B180" s="34" t="s">
        <v>799</v>
      </c>
      <c r="C180" s="1"/>
      <c r="D180" s="3618" t="e">
        <f>D87/D$88</f>
        <v>#DIV/0!</v>
      </c>
      <c r="E180" s="3618"/>
      <c r="F180" s="3618" t="e">
        <f t="shared" si="115"/>
        <v>#DIV/0!</v>
      </c>
      <c r="G180" s="3618" t="e">
        <f t="shared" si="115"/>
        <v>#DIV/0!</v>
      </c>
      <c r="H180" s="3618"/>
      <c r="I180" s="3618" t="e">
        <f t="shared" si="116"/>
        <v>#DIV/0!</v>
      </c>
      <c r="J180" s="3618" t="e">
        <f t="shared" si="116"/>
        <v>#DIV/0!</v>
      </c>
      <c r="K180" s="3618"/>
      <c r="L180" s="3618" t="e">
        <f t="shared" si="117"/>
        <v>#DIV/0!</v>
      </c>
      <c r="M180" s="3618" t="e">
        <f t="shared" si="117"/>
        <v>#DIV/0!</v>
      </c>
      <c r="N180" s="3618"/>
      <c r="O180" s="3618" t="e">
        <f t="shared" si="118"/>
        <v>#DIV/0!</v>
      </c>
      <c r="P180" s="3618" t="e">
        <f t="shared" si="118"/>
        <v>#DIV/0!</v>
      </c>
      <c r="Q180" s="3618"/>
      <c r="R180" s="3618" t="e">
        <f t="shared" si="119"/>
        <v>#DIV/0!</v>
      </c>
      <c r="S180" s="3618" t="e">
        <f t="shared" si="119"/>
        <v>#DIV/0!</v>
      </c>
      <c r="T180" s="3618"/>
      <c r="U180" s="3618" t="e">
        <f t="shared" si="120"/>
        <v>#DIV/0!</v>
      </c>
      <c r="V180" s="3618" t="e">
        <f t="shared" si="120"/>
        <v>#DIV/0!</v>
      </c>
      <c r="W180" s="3618"/>
      <c r="X180" s="3618" t="e">
        <f t="shared" si="121"/>
        <v>#DIV/0!</v>
      </c>
      <c r="Y180" s="3618" t="e">
        <f t="shared" si="121"/>
        <v>#DIV/0!</v>
      </c>
      <c r="Z180" s="3618"/>
      <c r="AA180" s="3618" t="e">
        <f t="shared" si="122"/>
        <v>#DIV/0!</v>
      </c>
      <c r="AB180" s="3618" t="e">
        <f t="shared" si="122"/>
        <v>#DIV/0!</v>
      </c>
      <c r="AC180" s="3618"/>
      <c r="AD180" s="3618" t="e">
        <f t="shared" si="123"/>
        <v>#DIV/0!</v>
      </c>
      <c r="AE180" s="3618" t="e">
        <f t="shared" si="123"/>
        <v>#DIV/0!</v>
      </c>
      <c r="AF180" s="3618"/>
      <c r="AG180" s="3618" t="e">
        <f t="shared" si="124"/>
        <v>#DIV/0!</v>
      </c>
      <c r="AH180" s="3618" t="e">
        <f t="shared" si="124"/>
        <v>#DIV/0!</v>
      </c>
      <c r="AI180" s="3618" t="e">
        <f t="shared" si="124"/>
        <v>#DIV/0!</v>
      </c>
      <c r="AJ180" s="3618"/>
      <c r="AK180" s="3618" t="e">
        <f>AK87/AK$88</f>
        <v>#DIV/0!</v>
      </c>
    </row>
    <row r="181" spans="1:37">
      <c r="A181" s="34" t="s">
        <v>814</v>
      </c>
      <c r="B181" s="34" t="s">
        <v>8</v>
      </c>
      <c r="C181" s="1"/>
      <c r="D181" s="3618" t="e">
        <f t="shared" ref="D181:AK181" si="125">SUM(D176:D180)</f>
        <v>#DIV/0!</v>
      </c>
      <c r="E181" s="3618">
        <f t="shared" si="125"/>
        <v>0</v>
      </c>
      <c r="F181" s="3618" t="e">
        <f t="shared" si="125"/>
        <v>#DIV/0!</v>
      </c>
      <c r="G181" s="3618" t="e">
        <f t="shared" si="125"/>
        <v>#DIV/0!</v>
      </c>
      <c r="H181" s="3618">
        <f t="shared" si="125"/>
        <v>0</v>
      </c>
      <c r="I181" s="3618" t="e">
        <f t="shared" si="125"/>
        <v>#DIV/0!</v>
      </c>
      <c r="J181" s="3618" t="e">
        <f t="shared" si="125"/>
        <v>#DIV/0!</v>
      </c>
      <c r="K181" s="3618">
        <f t="shared" si="125"/>
        <v>0</v>
      </c>
      <c r="L181" s="3618" t="e">
        <f t="shared" si="125"/>
        <v>#DIV/0!</v>
      </c>
      <c r="M181" s="3618" t="e">
        <f t="shared" si="125"/>
        <v>#DIV/0!</v>
      </c>
      <c r="N181" s="3618">
        <f t="shared" si="125"/>
        <v>0</v>
      </c>
      <c r="O181" s="3618" t="e">
        <f t="shared" si="125"/>
        <v>#DIV/0!</v>
      </c>
      <c r="P181" s="3618" t="e">
        <f t="shared" si="125"/>
        <v>#DIV/0!</v>
      </c>
      <c r="Q181" s="3618">
        <f t="shared" si="125"/>
        <v>0</v>
      </c>
      <c r="R181" s="3618" t="e">
        <f t="shared" si="125"/>
        <v>#DIV/0!</v>
      </c>
      <c r="S181" s="3618" t="e">
        <f t="shared" si="125"/>
        <v>#DIV/0!</v>
      </c>
      <c r="T181" s="3618">
        <f t="shared" si="125"/>
        <v>0</v>
      </c>
      <c r="U181" s="3618" t="e">
        <f t="shared" si="125"/>
        <v>#DIV/0!</v>
      </c>
      <c r="V181" s="3618" t="e">
        <f t="shared" si="125"/>
        <v>#DIV/0!</v>
      </c>
      <c r="W181" s="3618">
        <f t="shared" si="125"/>
        <v>0</v>
      </c>
      <c r="X181" s="3618" t="e">
        <f t="shared" si="125"/>
        <v>#DIV/0!</v>
      </c>
      <c r="Y181" s="3618" t="e">
        <f t="shared" si="125"/>
        <v>#DIV/0!</v>
      </c>
      <c r="Z181" s="3618">
        <f t="shared" si="125"/>
        <v>0</v>
      </c>
      <c r="AA181" s="3618" t="e">
        <f t="shared" si="125"/>
        <v>#DIV/0!</v>
      </c>
      <c r="AB181" s="3618" t="e">
        <f t="shared" si="125"/>
        <v>#DIV/0!</v>
      </c>
      <c r="AC181" s="3618">
        <f t="shared" si="125"/>
        <v>0</v>
      </c>
      <c r="AD181" s="3618" t="e">
        <f t="shared" si="125"/>
        <v>#DIV/0!</v>
      </c>
      <c r="AE181" s="3618" t="e">
        <f t="shared" si="125"/>
        <v>#DIV/0!</v>
      </c>
      <c r="AF181" s="3618">
        <f t="shared" si="125"/>
        <v>0</v>
      </c>
      <c r="AG181" s="3618" t="e">
        <f t="shared" si="125"/>
        <v>#DIV/0!</v>
      </c>
      <c r="AH181" s="3618" t="e">
        <f t="shared" si="125"/>
        <v>#DIV/0!</v>
      </c>
      <c r="AI181" s="3618" t="e">
        <f t="shared" si="125"/>
        <v>#DIV/0!</v>
      </c>
      <c r="AJ181" s="3618">
        <f t="shared" si="125"/>
        <v>0</v>
      </c>
      <c r="AK181" s="3618" t="e">
        <f t="shared" si="125"/>
        <v>#DIV/0!</v>
      </c>
    </row>
    <row r="182" spans="1:37">
      <c r="A182" s="1"/>
      <c r="B182" s="1"/>
      <c r="C182" s="1"/>
      <c r="D182" s="1"/>
      <c r="E182" s="1"/>
      <c r="F182" s="1"/>
    </row>
    <row r="183" spans="1:37">
      <c r="A183" s="1"/>
      <c r="B183" s="1"/>
      <c r="C183" s="1"/>
      <c r="D183" s="1"/>
      <c r="E183" s="1"/>
      <c r="F183" s="1"/>
    </row>
    <row r="184" spans="1:37">
      <c r="A184" s="1"/>
      <c r="B184" s="1"/>
      <c r="C184" s="1"/>
      <c r="D184" s="1"/>
    </row>
    <row r="185" spans="1:37">
      <c r="A185" s="1"/>
      <c r="B185" s="1"/>
      <c r="C185" s="1"/>
      <c r="D185" s="1"/>
    </row>
    <row r="186" spans="1:37">
      <c r="A186" s="1"/>
      <c r="B186" s="1"/>
      <c r="C186" s="1"/>
      <c r="D186" s="1"/>
    </row>
  </sheetData>
  <pageMargins left="0.23622047244094491" right="0.19685039370078741" top="0.31496062992125984" bottom="0.43307086614173229" header="0.15748031496062992" footer="0.15748031496062992"/>
  <pageSetup paperSize="9" scale="10" fitToHeight="6" orientation="portrait" r:id="rId1"/>
  <headerFooter>
    <oddFooter>&amp;L&amp;D&amp;T&amp;C&amp;F&amp;R&amp;A</oddFooter>
  </headerFooter>
  <legacyDrawing r:id="rId2"/>
</worksheet>
</file>

<file path=xl/worksheets/sheet16.xml><?xml version="1.0" encoding="utf-8"?>
<worksheet xmlns="http://schemas.openxmlformats.org/spreadsheetml/2006/main" xmlns:r="http://schemas.openxmlformats.org/officeDocument/2006/relationships">
  <sheetPr codeName="Sheet12">
    <tabColor theme="5" tint="0.59999389629810485"/>
    <pageSetUpPr fitToPage="1"/>
  </sheetPr>
  <dimension ref="A1:HV39"/>
  <sheetViews>
    <sheetView zoomScale="80" zoomScaleNormal="80" workbookViewId="0">
      <selection activeCell="A4" sqref="A4"/>
    </sheetView>
  </sheetViews>
  <sheetFormatPr defaultRowHeight="14.25"/>
  <cols>
    <col min="1" max="1" width="59.25" style="67" customWidth="1"/>
    <col min="2" max="2" width="3.375" style="67" customWidth="1"/>
    <col min="3" max="3" width="4" style="67" customWidth="1"/>
    <col min="4" max="4" width="9.125" style="67" customWidth="1"/>
    <col min="5" max="5" width="9" style="67"/>
    <col min="6" max="6" width="3.625" style="67" customWidth="1"/>
    <col min="7" max="16384" width="9" style="67"/>
  </cols>
  <sheetData>
    <row r="1" spans="1:230" ht="24.75">
      <c r="A1" s="69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row>
    <row r="2" spans="1:230" ht="24.75">
      <c r="A2" s="108" t="str">
        <f>'1.5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row>
    <row r="3" spans="1:230" ht="25.5" thickBot="1">
      <c r="A3" s="107" t="s">
        <v>250</v>
      </c>
      <c r="B3" s="107"/>
      <c r="C3" s="107"/>
      <c r="D3" s="106"/>
      <c r="E3" s="106"/>
      <c r="F3" s="106"/>
      <c r="G3" s="140"/>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row>
    <row r="4" spans="1:230" ht="26.25">
      <c r="A4" s="691" t="s">
        <v>3470</v>
      </c>
      <c r="B4" s="135"/>
      <c r="C4" s="133"/>
      <c r="D4" s="690">
        <v>2014</v>
      </c>
      <c r="E4" s="690">
        <v>2015</v>
      </c>
      <c r="F4" s="100"/>
    </row>
    <row r="5" spans="1:230">
      <c r="A5" s="684" t="s">
        <v>878</v>
      </c>
      <c r="B5" s="682"/>
      <c r="C5" s="682"/>
      <c r="D5" s="682"/>
      <c r="E5" s="682"/>
    </row>
    <row r="6" spans="1:230">
      <c r="A6" s="683" t="s">
        <v>877</v>
      </c>
      <c r="B6" s="682"/>
      <c r="C6" s="682"/>
      <c r="D6" s="122"/>
      <c r="E6" s="122"/>
    </row>
    <row r="7" spans="1:230">
      <c r="A7" s="683" t="s">
        <v>876</v>
      </c>
      <c r="B7" s="682"/>
      <c r="C7" s="682"/>
      <c r="D7" s="685"/>
      <c r="E7" s="685"/>
    </row>
    <row r="8" spans="1:230">
      <c r="A8" s="683" t="s">
        <v>875</v>
      </c>
      <c r="B8" s="682"/>
      <c r="C8" s="682"/>
      <c r="D8" s="121"/>
      <c r="E8" s="121"/>
    </row>
    <row r="9" spans="1:230">
      <c r="A9" s="689" t="s">
        <v>874</v>
      </c>
      <c r="B9" s="682"/>
      <c r="C9" s="682"/>
      <c r="D9" s="75">
        <f>SUM(D6:D8)</f>
        <v>0</v>
      </c>
      <c r="E9" s="75">
        <f>SUM(E6:E8)</f>
        <v>0</v>
      </c>
    </row>
    <row r="10" spans="1:230">
      <c r="A10" s="683" t="s">
        <v>873</v>
      </c>
      <c r="B10" s="682"/>
      <c r="C10" s="682"/>
      <c r="D10" s="685"/>
      <c r="E10" s="685"/>
    </row>
    <row r="11" spans="1:230">
      <c r="A11" s="689" t="s">
        <v>872</v>
      </c>
      <c r="B11" s="682"/>
      <c r="C11" s="682"/>
      <c r="D11" s="75">
        <f>SUM(D9:D10)</f>
        <v>0</v>
      </c>
      <c r="E11" s="75">
        <f>SUM(E9:E10)</f>
        <v>0</v>
      </c>
    </row>
    <row r="12" spans="1:230">
      <c r="A12" s="683" t="s">
        <v>871</v>
      </c>
      <c r="B12" s="682"/>
      <c r="C12" s="682"/>
      <c r="D12" s="685"/>
      <c r="E12" s="685"/>
    </row>
    <row r="13" spans="1:230">
      <c r="A13" s="684" t="s">
        <v>870</v>
      </c>
      <c r="B13" s="684"/>
      <c r="C13" s="684"/>
      <c r="D13" s="75">
        <f>SUM(D11:D12)</f>
        <v>0</v>
      </c>
      <c r="E13" s="75">
        <f>SUM(E11:E12)</f>
        <v>0</v>
      </c>
    </row>
    <row r="14" spans="1:230">
      <c r="A14" s="683" t="s">
        <v>869</v>
      </c>
      <c r="B14" s="682"/>
      <c r="C14" s="682"/>
      <c r="D14" s="685"/>
      <c r="E14" s="685"/>
    </row>
    <row r="15" spans="1:230">
      <c r="A15" s="683" t="s">
        <v>868</v>
      </c>
      <c r="B15" s="682"/>
      <c r="C15" s="682"/>
      <c r="D15" s="75">
        <f>D26</f>
        <v>0</v>
      </c>
      <c r="E15" s="75">
        <f>E26</f>
        <v>0</v>
      </c>
    </row>
    <row r="16" spans="1:230">
      <c r="A16" s="684" t="s">
        <v>867</v>
      </c>
      <c r="B16" s="684"/>
      <c r="C16" s="684"/>
      <c r="D16" s="75">
        <f>SUM(D13:D15)</f>
        <v>0</v>
      </c>
      <c r="E16" s="75">
        <f>SUM(E13:E15)</f>
        <v>0</v>
      </c>
    </row>
    <row r="17" spans="1:6">
      <c r="A17" s="682"/>
      <c r="B17" s="682"/>
      <c r="C17" s="682"/>
      <c r="D17" s="681"/>
      <c r="E17" s="681"/>
    </row>
    <row r="18" spans="1:6">
      <c r="A18" s="682"/>
      <c r="B18" s="682"/>
      <c r="C18" s="682"/>
      <c r="D18" s="681"/>
      <c r="E18" s="681"/>
    </row>
    <row r="19" spans="1:6">
      <c r="A19" s="688" t="s">
        <v>866</v>
      </c>
      <c r="B19" s="682"/>
      <c r="C19" s="682"/>
      <c r="D19" s="687"/>
      <c r="E19" s="687"/>
    </row>
    <row r="20" spans="1:6">
      <c r="A20" s="683" t="s">
        <v>218</v>
      </c>
      <c r="B20" s="682"/>
      <c r="C20" s="682"/>
      <c r="D20" s="122"/>
      <c r="E20" s="122"/>
      <c r="F20" s="100"/>
    </row>
    <row r="21" spans="1:6">
      <c r="A21" s="683" t="s">
        <v>865</v>
      </c>
      <c r="B21" s="682"/>
      <c r="C21" s="682"/>
      <c r="D21" s="121"/>
      <c r="E21" s="121"/>
      <c r="F21" s="100"/>
    </row>
    <row r="22" spans="1:6">
      <c r="A22" s="683" t="s">
        <v>864</v>
      </c>
      <c r="B22" s="682"/>
      <c r="C22" s="682"/>
      <c r="D22" s="121"/>
      <c r="E22" s="121"/>
      <c r="F22" s="100"/>
    </row>
    <row r="23" spans="1:6">
      <c r="A23" s="683" t="s">
        <v>863</v>
      </c>
      <c r="B23" s="682"/>
      <c r="C23" s="682"/>
      <c r="D23" s="121"/>
      <c r="E23" s="121"/>
      <c r="F23" s="100"/>
    </row>
    <row r="24" spans="1:6">
      <c r="A24" s="69" t="s">
        <v>862</v>
      </c>
      <c r="B24" s="682"/>
      <c r="C24" s="682"/>
      <c r="D24" s="121"/>
      <c r="E24" s="121"/>
      <c r="F24" s="100"/>
    </row>
    <row r="25" spans="1:6">
      <c r="A25" s="69" t="s">
        <v>861</v>
      </c>
      <c r="B25" s="682"/>
      <c r="C25" s="682"/>
      <c r="D25" s="121"/>
      <c r="E25" s="121"/>
      <c r="F25" s="100"/>
    </row>
    <row r="26" spans="1:6">
      <c r="A26" s="684"/>
      <c r="B26" s="684"/>
      <c r="C26" s="684"/>
      <c r="D26" s="75">
        <f>SUM(D20:D25)</f>
        <v>0</v>
      </c>
      <c r="E26" s="75">
        <f>SUM(E20:E25)</f>
        <v>0</v>
      </c>
    </row>
    <row r="27" spans="1:6">
      <c r="A27" s="682"/>
      <c r="B27" s="682"/>
      <c r="C27" s="682"/>
      <c r="D27" s="681"/>
      <c r="E27" s="681"/>
    </row>
    <row r="28" spans="1:6">
      <c r="A28" s="682"/>
      <c r="B28" s="682"/>
      <c r="C28" s="682"/>
      <c r="D28" s="681"/>
      <c r="E28" s="681"/>
    </row>
    <row r="29" spans="1:6">
      <c r="A29" s="686" t="s">
        <v>860</v>
      </c>
      <c r="B29" s="682"/>
      <c r="C29" s="682"/>
      <c r="D29" s="685"/>
      <c r="E29" s="685"/>
    </row>
    <row r="30" spans="1:6">
      <c r="A30" s="682"/>
      <c r="B30" s="682"/>
      <c r="C30" s="682"/>
      <c r="D30" s="681"/>
      <c r="E30" s="681"/>
    </row>
    <row r="31" spans="1:6">
      <c r="A31" s="682"/>
      <c r="B31" s="682"/>
      <c r="C31" s="682"/>
      <c r="D31" s="681"/>
      <c r="E31" s="681"/>
    </row>
    <row r="32" spans="1:6">
      <c r="A32" s="684" t="s">
        <v>859</v>
      </c>
      <c r="B32" s="682"/>
      <c r="C32" s="682"/>
      <c r="D32" s="681"/>
      <c r="E32" s="681"/>
    </row>
    <row r="33" spans="1:5">
      <c r="A33" s="683" t="s">
        <v>546</v>
      </c>
      <c r="B33" s="682"/>
      <c r="C33" s="682"/>
      <c r="D33" s="122"/>
      <c r="E33" s="122"/>
    </row>
    <row r="34" spans="1:5">
      <c r="A34" s="683" t="s">
        <v>545</v>
      </c>
      <c r="B34" s="682"/>
      <c r="C34" s="682"/>
      <c r="D34" s="121"/>
      <c r="E34" s="121"/>
    </row>
    <row r="35" spans="1:5">
      <c r="A35" s="683" t="s">
        <v>858</v>
      </c>
      <c r="B35" s="682"/>
      <c r="C35" s="682"/>
      <c r="D35" s="121"/>
      <c r="E35" s="121"/>
    </row>
    <row r="36" spans="1:5">
      <c r="A36" s="683" t="s">
        <v>857</v>
      </c>
      <c r="B36" s="682"/>
      <c r="C36" s="682"/>
      <c r="D36" s="121"/>
      <c r="E36" s="121"/>
    </row>
    <row r="37" spans="1:5">
      <c r="A37" s="683" t="s">
        <v>8</v>
      </c>
      <c r="B37" s="682"/>
      <c r="C37" s="682"/>
      <c r="D37" s="75">
        <f>SUM(D33:D36)</f>
        <v>0</v>
      </c>
      <c r="E37" s="75">
        <f>SUM(E33:E36)</f>
        <v>0</v>
      </c>
    </row>
    <row r="38" spans="1:5">
      <c r="A38" s="682"/>
      <c r="B38" s="682"/>
      <c r="C38" s="682"/>
      <c r="D38" s="681"/>
      <c r="E38" s="681"/>
    </row>
    <row r="39" spans="1:5">
      <c r="A39" s="682"/>
      <c r="B39" s="682"/>
      <c r="C39" s="682"/>
      <c r="D39" s="681"/>
      <c r="E39" s="681"/>
    </row>
  </sheetData>
  <pageMargins left="0.19685039370078741" right="0.23622047244094491" top="0.43307086614173229" bottom="0.55118110236220474" header="0.23622047244094491" footer="0.23622047244094491"/>
  <pageSetup paperSize="9" scale="10" orientation="portrait" r:id="rId1"/>
  <headerFooter>
    <oddFooter>&amp;L&amp;D&amp;T&amp;C&amp;F&amp;R&amp;A</oddFooter>
  </headerFooter>
  <legacyDrawing r:id="rId2"/>
</worksheet>
</file>

<file path=xl/worksheets/sheet17.xml><?xml version="1.0" encoding="utf-8"?>
<worksheet xmlns="http://schemas.openxmlformats.org/spreadsheetml/2006/main" xmlns:r="http://schemas.openxmlformats.org/officeDocument/2006/relationships">
  <sheetPr codeName="Sheet19">
    <tabColor theme="5" tint="0.59999389629810485"/>
  </sheetPr>
  <dimension ref="A1:HR116"/>
  <sheetViews>
    <sheetView zoomScale="80" zoomScaleNormal="80" workbookViewId="0">
      <selection activeCell="A3" sqref="A3"/>
    </sheetView>
  </sheetViews>
  <sheetFormatPr defaultRowHeight="14.25"/>
  <cols>
    <col min="1" max="1" width="69.625" style="693" customWidth="1"/>
    <col min="2" max="2" width="0" style="693" hidden="1" customWidth="1"/>
    <col min="3" max="3" width="0.25" style="693" customWidth="1"/>
    <col min="4" max="4" width="11.5" style="693" customWidth="1"/>
    <col min="5" max="16384" width="9" style="693"/>
  </cols>
  <sheetData>
    <row r="1" spans="1:226" s="67" customFormat="1" ht="24.75">
      <c r="A1" s="69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07" t="s">
        <v>250</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8">
      <c r="A4" s="753" t="str">
        <f ca="1">MID(CELL("Filename",A1),FIND("]",CELL("Filename",A1))+1,255)</f>
        <v>1.10.1 Pension DB Deficit</v>
      </c>
      <c r="B4" s="752"/>
      <c r="C4" s="751"/>
      <c r="D4" s="720"/>
      <c r="E4" s="750"/>
      <c r="F4" s="749"/>
    </row>
    <row r="5" spans="1:226" ht="15">
      <c r="A5" s="132"/>
      <c r="B5" s="752"/>
      <c r="C5" s="751"/>
      <c r="D5" s="720"/>
      <c r="E5" s="750"/>
      <c r="F5" s="749"/>
    </row>
    <row r="6" spans="1:226">
      <c r="A6" s="722" t="s">
        <v>948</v>
      </c>
      <c r="B6" s="748"/>
      <c r="C6" s="747"/>
      <c r="E6" s="746"/>
      <c r="F6" s="72">
        <v>2012</v>
      </c>
      <c r="G6" s="72">
        <v>2013</v>
      </c>
      <c r="H6" s="72">
        <v>2014</v>
      </c>
      <c r="I6" s="72">
        <v>2015</v>
      </c>
      <c r="J6" s="72">
        <v>2016</v>
      </c>
      <c r="K6" s="72">
        <v>2017</v>
      </c>
      <c r="L6" s="72">
        <v>2018</v>
      </c>
      <c r="M6" s="72">
        <v>2019</v>
      </c>
      <c r="N6" s="72">
        <v>2020</v>
      </c>
      <c r="O6" s="72">
        <v>2021</v>
      </c>
    </row>
    <row r="7" spans="1:226">
      <c r="A7" s="745" t="s">
        <v>947</v>
      </c>
      <c r="B7" s="695"/>
      <c r="C7" s="729"/>
      <c r="D7" s="695"/>
      <c r="E7" s="718" t="s">
        <v>941</v>
      </c>
      <c r="F7" s="703"/>
      <c r="G7" s="703"/>
      <c r="H7" s="703"/>
      <c r="I7" s="703"/>
      <c r="J7" s="703"/>
      <c r="K7" s="703"/>
      <c r="L7" s="703"/>
      <c r="M7" s="703"/>
      <c r="N7" s="703"/>
      <c r="O7" s="703"/>
    </row>
    <row r="8" spans="1:226">
      <c r="A8" s="743" t="s">
        <v>946</v>
      </c>
      <c r="B8" s="729"/>
      <c r="C8" s="729"/>
      <c r="D8" s="729"/>
      <c r="E8" s="718" t="s">
        <v>941</v>
      </c>
      <c r="F8" s="703"/>
      <c r="G8" s="703"/>
      <c r="H8" s="703"/>
      <c r="I8" s="703"/>
      <c r="J8" s="703"/>
      <c r="K8" s="703"/>
      <c r="L8" s="703"/>
      <c r="M8" s="703"/>
      <c r="N8" s="703"/>
      <c r="O8" s="703"/>
    </row>
    <row r="9" spans="1:226">
      <c r="A9" s="743" t="s">
        <v>945</v>
      </c>
      <c r="B9" s="729"/>
      <c r="C9" s="729"/>
      <c r="D9" s="729"/>
      <c r="E9" s="718" t="s">
        <v>941</v>
      </c>
      <c r="F9" s="703"/>
      <c r="G9" s="703"/>
      <c r="H9" s="703"/>
      <c r="I9" s="703"/>
      <c r="J9" s="703"/>
      <c r="K9" s="703"/>
      <c r="L9" s="703"/>
      <c r="M9" s="703"/>
      <c r="N9" s="703"/>
      <c r="O9" s="703"/>
    </row>
    <row r="10" spans="1:226">
      <c r="A10" s="743" t="s">
        <v>944</v>
      </c>
      <c r="B10" s="729"/>
      <c r="C10" s="729"/>
      <c r="D10" s="729"/>
      <c r="E10" s="718" t="s">
        <v>941</v>
      </c>
      <c r="F10" s="703"/>
      <c r="G10" s="703"/>
      <c r="H10" s="703"/>
      <c r="I10" s="703"/>
      <c r="J10" s="703"/>
      <c r="K10" s="703"/>
      <c r="L10" s="703"/>
      <c r="M10" s="703"/>
      <c r="N10" s="703"/>
      <c r="O10" s="703"/>
    </row>
    <row r="11" spans="1:226">
      <c r="A11" s="744" t="s">
        <v>943</v>
      </c>
      <c r="B11" s="729"/>
      <c r="C11" s="729"/>
      <c r="D11" s="729"/>
      <c r="E11" s="718" t="s">
        <v>941</v>
      </c>
      <c r="F11" s="696">
        <f t="shared" ref="F11:O11" si="0">SUM(F7:F10)</f>
        <v>0</v>
      </c>
      <c r="G11" s="696">
        <f t="shared" si="0"/>
        <v>0</v>
      </c>
      <c r="H11" s="696">
        <f t="shared" si="0"/>
        <v>0</v>
      </c>
      <c r="I11" s="696">
        <f t="shared" si="0"/>
        <v>0</v>
      </c>
      <c r="J11" s="696">
        <f t="shared" si="0"/>
        <v>0</v>
      </c>
      <c r="K11" s="696">
        <f t="shared" si="0"/>
        <v>0</v>
      </c>
      <c r="L11" s="696">
        <f t="shared" si="0"/>
        <v>0</v>
      </c>
      <c r="M11" s="696">
        <f t="shared" si="0"/>
        <v>0</v>
      </c>
      <c r="N11" s="696">
        <f t="shared" si="0"/>
        <v>0</v>
      </c>
      <c r="O11" s="696">
        <f t="shared" si="0"/>
        <v>0</v>
      </c>
    </row>
    <row r="12" spans="1:226" s="732" customFormat="1">
      <c r="A12" s="737"/>
      <c r="B12" s="736"/>
      <c r="C12" s="735"/>
      <c r="E12" s="734"/>
      <c r="F12" s="733"/>
      <c r="G12" s="733"/>
      <c r="H12" s="733"/>
      <c r="I12" s="733"/>
      <c r="J12" s="733"/>
      <c r="K12" s="733"/>
      <c r="L12" s="733"/>
      <c r="M12" s="733"/>
      <c r="N12" s="733"/>
      <c r="O12" s="733"/>
    </row>
    <row r="13" spans="1:226" s="732" customFormat="1">
      <c r="A13" s="743" t="s">
        <v>942</v>
      </c>
      <c r="B13" s="736"/>
      <c r="C13" s="735"/>
      <c r="E13" s="718" t="s">
        <v>941</v>
      </c>
      <c r="F13" s="703"/>
      <c r="G13" s="703"/>
      <c r="H13" s="703"/>
      <c r="I13" s="703"/>
      <c r="J13" s="703"/>
      <c r="K13" s="703"/>
      <c r="L13" s="703"/>
      <c r="M13" s="703"/>
      <c r="N13" s="703"/>
      <c r="O13" s="703"/>
    </row>
    <row r="14" spans="1:226" s="732" customFormat="1">
      <c r="A14" s="737"/>
      <c r="B14" s="736"/>
      <c r="C14" s="735"/>
      <c r="E14" s="734"/>
      <c r="F14" s="733"/>
      <c r="G14" s="733"/>
      <c r="H14" s="733"/>
      <c r="I14" s="733"/>
      <c r="J14" s="733"/>
      <c r="K14" s="733"/>
      <c r="L14" s="733"/>
      <c r="M14" s="733"/>
      <c r="N14" s="733"/>
      <c r="O14" s="733"/>
    </row>
    <row r="15" spans="1:226" s="732" customFormat="1">
      <c r="A15" s="737"/>
      <c r="B15" s="736"/>
      <c r="C15" s="735"/>
      <c r="E15" s="734"/>
      <c r="F15" s="733"/>
      <c r="G15" s="733"/>
      <c r="H15" s="733"/>
      <c r="I15" s="733"/>
      <c r="J15" s="733"/>
      <c r="K15" s="733"/>
      <c r="L15" s="733"/>
      <c r="M15" s="733"/>
      <c r="N15" s="733"/>
      <c r="O15" s="733"/>
    </row>
    <row r="16" spans="1:226" s="732" customFormat="1">
      <c r="A16" s="722" t="s">
        <v>940</v>
      </c>
      <c r="B16" s="736"/>
      <c r="C16" s="735"/>
      <c r="E16" s="734"/>
      <c r="F16" s="733"/>
      <c r="G16" s="733"/>
      <c r="H16" s="733"/>
      <c r="I16" s="733"/>
      <c r="J16" s="733"/>
      <c r="K16" s="733"/>
      <c r="L16" s="733"/>
      <c r="M16" s="733"/>
      <c r="N16" s="733"/>
      <c r="O16" s="733"/>
    </row>
    <row r="17" spans="1:18" s="732" customFormat="1">
      <c r="A17" s="737"/>
      <c r="B17" s="736"/>
      <c r="C17" s="735"/>
      <c r="E17" s="734"/>
      <c r="F17" s="733"/>
      <c r="G17" s="733"/>
      <c r="H17" s="733"/>
      <c r="I17" s="733"/>
      <c r="J17" s="733"/>
      <c r="K17" s="733"/>
      <c r="L17" s="733"/>
      <c r="M17" s="733"/>
      <c r="N17" s="733"/>
      <c r="O17" s="733"/>
    </row>
    <row r="18" spans="1:18" s="732" customFormat="1">
      <c r="A18" s="739" t="s">
        <v>939</v>
      </c>
      <c r="B18" s="736"/>
      <c r="C18" s="735"/>
      <c r="E18" s="734" t="s">
        <v>20</v>
      </c>
      <c r="F18" s="703"/>
      <c r="G18" s="696">
        <f t="shared" ref="G18:O18" si="1">F40</f>
        <v>0</v>
      </c>
      <c r="H18" s="696">
        <f t="shared" si="1"/>
        <v>0</v>
      </c>
      <c r="I18" s="696">
        <f t="shared" si="1"/>
        <v>0</v>
      </c>
      <c r="J18" s="696">
        <f t="shared" si="1"/>
        <v>0</v>
      </c>
      <c r="K18" s="696">
        <f t="shared" si="1"/>
        <v>0</v>
      </c>
      <c r="L18" s="696">
        <f t="shared" si="1"/>
        <v>0</v>
      </c>
      <c r="M18" s="696">
        <f t="shared" si="1"/>
        <v>0</v>
      </c>
      <c r="N18" s="696">
        <f t="shared" si="1"/>
        <v>0</v>
      </c>
      <c r="O18" s="696">
        <f t="shared" si="1"/>
        <v>0</v>
      </c>
      <c r="P18" s="693"/>
      <c r="Q18" s="693"/>
      <c r="R18" s="693"/>
    </row>
    <row r="19" spans="1:18" s="732" customFormat="1">
      <c r="A19" s="737"/>
      <c r="B19" s="736"/>
      <c r="C19" s="735"/>
      <c r="E19" s="734"/>
      <c r="F19" s="733"/>
      <c r="G19" s="733"/>
      <c r="H19" s="733"/>
      <c r="I19" s="733"/>
      <c r="J19" s="733"/>
      <c r="K19" s="733"/>
      <c r="L19" s="733"/>
      <c r="M19" s="733"/>
      <c r="N19" s="733"/>
      <c r="O19" s="733"/>
      <c r="P19" s="693"/>
      <c r="Q19" s="693"/>
      <c r="R19" s="693"/>
    </row>
    <row r="20" spans="1:18" s="732" customFormat="1">
      <c r="A20" s="739" t="s">
        <v>938</v>
      </c>
      <c r="B20" s="736"/>
      <c r="C20" s="735"/>
      <c r="E20" s="734"/>
      <c r="F20" s="733"/>
      <c r="G20" s="733"/>
      <c r="H20" s="733"/>
      <c r="I20" s="733"/>
      <c r="J20" s="733"/>
      <c r="K20" s="733"/>
      <c r="L20" s="733"/>
      <c r="M20" s="733"/>
      <c r="N20" s="733"/>
      <c r="O20" s="733"/>
      <c r="P20" s="693"/>
      <c r="Q20" s="693"/>
      <c r="R20" s="693"/>
    </row>
    <row r="21" spans="1:18" s="732" customFormat="1">
      <c r="A21" s="738" t="s">
        <v>937</v>
      </c>
      <c r="B21" s="736"/>
      <c r="C21" s="735"/>
      <c r="E21" s="697" t="s">
        <v>20</v>
      </c>
      <c r="F21" s="696"/>
      <c r="G21" s="696"/>
      <c r="H21" s="696"/>
      <c r="I21" s="696"/>
      <c r="J21" s="696"/>
      <c r="K21" s="696"/>
      <c r="L21" s="696"/>
      <c r="M21" s="696"/>
      <c r="N21" s="696"/>
      <c r="O21" s="696"/>
      <c r="P21" s="693"/>
      <c r="Q21" s="693"/>
      <c r="R21" s="693"/>
    </row>
    <row r="22" spans="1:18">
      <c r="A22" s="699" t="s">
        <v>936</v>
      </c>
      <c r="B22" s="741"/>
      <c r="C22" s="741"/>
      <c r="D22" s="712"/>
      <c r="E22" s="697" t="s">
        <v>20</v>
      </c>
      <c r="F22" s="696"/>
      <c r="G22" s="696"/>
      <c r="H22" s="696"/>
      <c r="I22" s="696"/>
      <c r="J22" s="696"/>
      <c r="K22" s="696"/>
      <c r="L22" s="696"/>
      <c r="M22" s="696"/>
      <c r="N22" s="696"/>
      <c r="O22" s="696"/>
    </row>
    <row r="23" spans="1:18">
      <c r="A23" s="699" t="s">
        <v>935</v>
      </c>
      <c r="B23" s="741"/>
      <c r="C23" s="741"/>
      <c r="D23" s="741"/>
      <c r="E23" s="697" t="s">
        <v>20</v>
      </c>
      <c r="F23" s="696"/>
      <c r="G23" s="696"/>
      <c r="H23" s="696"/>
      <c r="I23" s="696"/>
      <c r="J23" s="696"/>
      <c r="K23" s="696"/>
      <c r="L23" s="696"/>
      <c r="M23" s="696"/>
      <c r="N23" s="696"/>
      <c r="O23" s="696"/>
    </row>
    <row r="24" spans="1:18">
      <c r="A24" s="742" t="s">
        <v>934</v>
      </c>
      <c r="B24" s="741"/>
      <c r="C24" s="741"/>
      <c r="D24" s="741"/>
      <c r="F24" s="696">
        <f t="shared" ref="F24:O24" si="2">SUM(F21:F23)</f>
        <v>0</v>
      </c>
      <c r="G24" s="696">
        <f t="shared" si="2"/>
        <v>0</v>
      </c>
      <c r="H24" s="696">
        <f t="shared" si="2"/>
        <v>0</v>
      </c>
      <c r="I24" s="696">
        <f t="shared" si="2"/>
        <v>0</v>
      </c>
      <c r="J24" s="696">
        <f t="shared" si="2"/>
        <v>0</v>
      </c>
      <c r="K24" s="696">
        <f t="shared" si="2"/>
        <v>0</v>
      </c>
      <c r="L24" s="696">
        <f t="shared" si="2"/>
        <v>0</v>
      </c>
      <c r="M24" s="696">
        <f t="shared" si="2"/>
        <v>0</v>
      </c>
      <c r="N24" s="696">
        <f t="shared" si="2"/>
        <v>0</v>
      </c>
      <c r="O24" s="696">
        <f t="shared" si="2"/>
        <v>0</v>
      </c>
    </row>
    <row r="25" spans="1:18">
      <c r="A25" s="742"/>
      <c r="B25" s="741"/>
      <c r="C25" s="741"/>
      <c r="D25" s="741"/>
      <c r="F25" s="740"/>
      <c r="G25" s="740"/>
      <c r="H25" s="740"/>
      <c r="I25" s="740"/>
      <c r="J25" s="740"/>
      <c r="K25" s="740"/>
      <c r="L25" s="740"/>
      <c r="M25" s="740"/>
      <c r="N25" s="740"/>
      <c r="O25" s="740"/>
    </row>
    <row r="26" spans="1:18">
      <c r="A26" s="739" t="s">
        <v>933</v>
      </c>
      <c r="B26" s="741"/>
      <c r="C26" s="741"/>
      <c r="D26" s="741"/>
      <c r="E26" s="697"/>
      <c r="F26" s="740"/>
      <c r="G26" s="740"/>
      <c r="H26" s="740"/>
      <c r="I26" s="740"/>
      <c r="J26" s="740"/>
      <c r="K26" s="740"/>
      <c r="L26" s="740"/>
      <c r="M26" s="740"/>
      <c r="N26" s="740"/>
      <c r="O26" s="740"/>
    </row>
    <row r="27" spans="1:18">
      <c r="A27" s="702" t="s">
        <v>932</v>
      </c>
      <c r="B27" s="695"/>
      <c r="C27" s="719"/>
      <c r="D27" s="695"/>
      <c r="E27" s="718" t="s">
        <v>20</v>
      </c>
      <c r="F27" s="703"/>
      <c r="G27" s="703"/>
      <c r="H27" s="703"/>
      <c r="I27" s="703"/>
      <c r="J27" s="703"/>
      <c r="K27" s="703"/>
      <c r="L27" s="703"/>
      <c r="M27" s="703"/>
      <c r="N27" s="703"/>
      <c r="O27" s="703"/>
    </row>
    <row r="28" spans="1:18">
      <c r="A28" s="714" t="s">
        <v>931</v>
      </c>
      <c r="B28" s="741"/>
      <c r="C28" s="741"/>
      <c r="D28" s="712"/>
      <c r="E28" s="697" t="s">
        <v>20</v>
      </c>
      <c r="F28" s="696"/>
      <c r="G28" s="696"/>
      <c r="H28" s="696"/>
      <c r="I28" s="696"/>
      <c r="J28" s="696"/>
      <c r="K28" s="696"/>
      <c r="L28" s="696"/>
      <c r="M28" s="696"/>
      <c r="N28" s="696"/>
      <c r="O28" s="696"/>
    </row>
    <row r="29" spans="1:18">
      <c r="A29" s="699" t="s">
        <v>930</v>
      </c>
      <c r="B29" s="741"/>
      <c r="C29" s="741"/>
      <c r="D29" s="741"/>
      <c r="E29" s="697" t="s">
        <v>20</v>
      </c>
      <c r="F29" s="696"/>
      <c r="G29" s="696"/>
      <c r="H29" s="696"/>
      <c r="I29" s="696"/>
      <c r="J29" s="696"/>
      <c r="K29" s="696"/>
      <c r="L29" s="696"/>
      <c r="M29" s="696"/>
      <c r="N29" s="696"/>
      <c r="O29" s="696"/>
    </row>
    <row r="30" spans="1:18">
      <c r="A30" s="742"/>
      <c r="B30" s="741"/>
      <c r="C30" s="741"/>
      <c r="D30" s="741"/>
      <c r="E30" s="697"/>
      <c r="F30" s="740"/>
      <c r="G30" s="740"/>
      <c r="H30" s="740"/>
      <c r="I30" s="740"/>
      <c r="J30" s="740"/>
      <c r="K30" s="740"/>
      <c r="L30" s="740"/>
      <c r="M30" s="740"/>
      <c r="N30" s="740"/>
      <c r="O30" s="740"/>
    </row>
    <row r="31" spans="1:18">
      <c r="A31" s="742" t="s">
        <v>929</v>
      </c>
      <c r="B31" s="741"/>
      <c r="C31" s="741"/>
      <c r="D31" s="741"/>
      <c r="E31" s="697"/>
      <c r="F31" s="740"/>
      <c r="G31" s="740"/>
      <c r="H31" s="740"/>
      <c r="I31" s="740"/>
      <c r="J31" s="740"/>
      <c r="K31" s="740"/>
      <c r="L31" s="740"/>
      <c r="M31" s="740"/>
      <c r="N31" s="740"/>
      <c r="O31" s="740"/>
    </row>
    <row r="32" spans="1:18" s="732" customFormat="1">
      <c r="A32" s="699" t="s">
        <v>928</v>
      </c>
      <c r="B32" s="736"/>
      <c r="C32" s="735"/>
      <c r="E32" s="718" t="s">
        <v>20</v>
      </c>
      <c r="F32" s="703"/>
      <c r="G32" s="703"/>
      <c r="H32" s="703"/>
      <c r="I32" s="703"/>
      <c r="J32" s="703"/>
      <c r="K32" s="703"/>
      <c r="L32" s="703"/>
      <c r="M32" s="703"/>
      <c r="N32" s="703"/>
      <c r="O32" s="703"/>
      <c r="P32" s="693"/>
      <c r="Q32" s="693"/>
      <c r="R32" s="693"/>
    </row>
    <row r="33" spans="1:18" s="732" customFormat="1">
      <c r="A33" s="699" t="s">
        <v>927</v>
      </c>
      <c r="B33" s="736"/>
      <c r="C33" s="735"/>
      <c r="E33" s="718" t="s">
        <v>20</v>
      </c>
      <c r="F33" s="703"/>
      <c r="G33" s="703"/>
      <c r="H33" s="703"/>
      <c r="I33" s="703"/>
      <c r="J33" s="703"/>
      <c r="K33" s="703"/>
      <c r="L33" s="703"/>
      <c r="M33" s="703"/>
      <c r="N33" s="703"/>
      <c r="O33" s="703"/>
      <c r="P33" s="693"/>
      <c r="Q33" s="693"/>
      <c r="R33" s="693"/>
    </row>
    <row r="34" spans="1:18" s="732" customFormat="1">
      <c r="A34" s="714"/>
      <c r="B34" s="736"/>
      <c r="C34" s="735"/>
      <c r="E34" s="734"/>
      <c r="F34" s="733"/>
      <c r="G34" s="733"/>
      <c r="H34" s="733"/>
      <c r="I34" s="733"/>
      <c r="J34" s="733"/>
      <c r="K34" s="733"/>
      <c r="L34" s="733"/>
      <c r="M34" s="733"/>
      <c r="N34" s="733"/>
      <c r="O34" s="733"/>
      <c r="P34" s="693"/>
      <c r="Q34" s="693"/>
      <c r="R34" s="693"/>
    </row>
    <row r="35" spans="1:18" s="732" customFormat="1">
      <c r="A35" s="739" t="s">
        <v>926</v>
      </c>
      <c r="B35" s="736"/>
      <c r="C35" s="735"/>
      <c r="E35" s="734"/>
      <c r="F35" s="733"/>
      <c r="G35" s="733"/>
      <c r="H35" s="733"/>
      <c r="I35" s="733"/>
      <c r="J35" s="733"/>
      <c r="K35" s="733"/>
      <c r="L35" s="733"/>
      <c r="M35" s="733"/>
      <c r="N35" s="733"/>
      <c r="O35" s="733"/>
      <c r="P35" s="693"/>
      <c r="Q35" s="693"/>
      <c r="R35" s="693"/>
    </row>
    <row r="36" spans="1:18">
      <c r="A36" s="702" t="s">
        <v>925</v>
      </c>
      <c r="B36" s="695"/>
      <c r="C36" s="729"/>
      <c r="D36" s="695"/>
      <c r="E36" s="718" t="s">
        <v>20</v>
      </c>
      <c r="F36" s="703"/>
      <c r="G36" s="703"/>
      <c r="H36" s="703"/>
      <c r="I36" s="703"/>
      <c r="J36" s="703"/>
      <c r="K36" s="703"/>
      <c r="L36" s="703"/>
      <c r="M36" s="703"/>
      <c r="N36" s="703"/>
      <c r="O36" s="703"/>
    </row>
    <row r="37" spans="1:18">
      <c r="A37" s="702" t="s">
        <v>924</v>
      </c>
      <c r="B37" s="695"/>
      <c r="C37" s="729"/>
      <c r="D37" s="695"/>
      <c r="E37" s="718" t="s">
        <v>20</v>
      </c>
      <c r="F37" s="703"/>
      <c r="G37" s="703"/>
      <c r="H37" s="703"/>
      <c r="I37" s="703"/>
      <c r="J37" s="703"/>
      <c r="K37" s="703"/>
      <c r="L37" s="703"/>
      <c r="M37" s="703"/>
      <c r="N37" s="703"/>
      <c r="O37" s="703"/>
    </row>
    <row r="38" spans="1:18">
      <c r="A38" s="702" t="s">
        <v>923</v>
      </c>
      <c r="B38" s="695"/>
      <c r="C38" s="729"/>
      <c r="D38" s="695"/>
      <c r="E38" s="718" t="s">
        <v>20</v>
      </c>
      <c r="F38" s="703"/>
      <c r="G38" s="703"/>
      <c r="H38" s="703"/>
      <c r="I38" s="703"/>
      <c r="J38" s="703"/>
      <c r="K38" s="703"/>
      <c r="L38" s="703"/>
      <c r="M38" s="703"/>
      <c r="N38" s="703"/>
      <c r="O38" s="703"/>
    </row>
    <row r="40" spans="1:18">
      <c r="A40" s="739" t="s">
        <v>922</v>
      </c>
      <c r="F40" s="696">
        <f t="shared" ref="F40:O40" si="3">SUM(F18:F38)</f>
        <v>0</v>
      </c>
      <c r="G40" s="696">
        <f t="shared" si="3"/>
        <v>0</v>
      </c>
      <c r="H40" s="696">
        <f t="shared" si="3"/>
        <v>0</v>
      </c>
      <c r="I40" s="696">
        <f t="shared" si="3"/>
        <v>0</v>
      </c>
      <c r="J40" s="696">
        <f t="shared" si="3"/>
        <v>0</v>
      </c>
      <c r="K40" s="696">
        <f t="shared" si="3"/>
        <v>0</v>
      </c>
      <c r="L40" s="696">
        <f t="shared" si="3"/>
        <v>0</v>
      </c>
      <c r="M40" s="696">
        <f t="shared" si="3"/>
        <v>0</v>
      </c>
      <c r="N40" s="696">
        <f t="shared" si="3"/>
        <v>0</v>
      </c>
      <c r="O40" s="696">
        <f t="shared" si="3"/>
        <v>0</v>
      </c>
    </row>
    <row r="41" spans="1:18" s="732" customFormat="1">
      <c r="A41" s="737"/>
      <c r="B41" s="736"/>
      <c r="C41" s="735"/>
      <c r="E41" s="734"/>
      <c r="F41" s="733"/>
      <c r="G41" s="733"/>
      <c r="H41" s="733"/>
      <c r="I41" s="733"/>
      <c r="J41" s="733"/>
      <c r="K41" s="733"/>
      <c r="L41" s="733"/>
      <c r="M41" s="733"/>
      <c r="N41" s="733"/>
      <c r="O41" s="733"/>
      <c r="P41" s="693"/>
      <c r="Q41" s="693"/>
      <c r="R41" s="693"/>
    </row>
    <row r="42" spans="1:18" s="732" customFormat="1">
      <c r="A42" s="739" t="s">
        <v>921</v>
      </c>
      <c r="B42" s="736"/>
      <c r="C42" s="735"/>
      <c r="E42" s="734"/>
      <c r="F42" s="733"/>
      <c r="G42" s="733"/>
      <c r="H42" s="733"/>
      <c r="I42" s="733"/>
      <c r="J42" s="733"/>
      <c r="K42" s="733"/>
      <c r="L42" s="733"/>
      <c r="M42" s="733"/>
      <c r="N42" s="733"/>
      <c r="O42" s="733"/>
      <c r="P42" s="693"/>
      <c r="Q42" s="693"/>
      <c r="R42" s="693"/>
    </row>
    <row r="43" spans="1:18" s="732" customFormat="1">
      <c r="A43" s="738" t="s">
        <v>920</v>
      </c>
      <c r="B43" s="736"/>
      <c r="C43" s="735"/>
      <c r="E43" s="734" t="s">
        <v>529</v>
      </c>
      <c r="F43" s="703"/>
      <c r="G43" s="703"/>
      <c r="H43" s="703"/>
      <c r="I43" s="703"/>
      <c r="J43" s="703"/>
      <c r="K43" s="703"/>
      <c r="L43" s="703"/>
      <c r="M43" s="703"/>
      <c r="N43" s="703"/>
      <c r="O43" s="703"/>
      <c r="P43" s="693"/>
      <c r="Q43" s="693"/>
      <c r="R43" s="693"/>
    </row>
    <row r="44" spans="1:18" s="732" customFormat="1">
      <c r="A44" s="738" t="s">
        <v>919</v>
      </c>
      <c r="B44" s="736"/>
      <c r="C44" s="735"/>
      <c r="E44" s="734" t="s">
        <v>529</v>
      </c>
      <c r="F44" s="703"/>
      <c r="G44" s="703"/>
      <c r="H44" s="703"/>
      <c r="I44" s="703"/>
      <c r="J44" s="703"/>
      <c r="K44" s="703"/>
      <c r="L44" s="703"/>
      <c r="M44" s="703"/>
      <c r="N44" s="703"/>
      <c r="O44" s="703"/>
      <c r="P44" s="693"/>
      <c r="Q44" s="693"/>
      <c r="R44" s="693"/>
    </row>
    <row r="45" spans="1:18" s="732" customFormat="1">
      <c r="A45" s="738" t="s">
        <v>918</v>
      </c>
      <c r="B45" s="736"/>
      <c r="C45" s="735"/>
      <c r="E45" s="734" t="s">
        <v>529</v>
      </c>
      <c r="F45" s="703"/>
      <c r="G45" s="703"/>
      <c r="H45" s="703"/>
      <c r="I45" s="703"/>
      <c r="J45" s="703"/>
      <c r="K45" s="703"/>
      <c r="L45" s="703"/>
      <c r="M45" s="703"/>
      <c r="N45" s="703"/>
      <c r="O45" s="703"/>
      <c r="P45" s="693"/>
      <c r="Q45" s="693"/>
      <c r="R45" s="693"/>
    </row>
    <row r="46" spans="1:18" s="732" customFormat="1">
      <c r="A46" s="737"/>
      <c r="B46" s="736"/>
      <c r="C46" s="735"/>
      <c r="E46" s="734"/>
      <c r="F46" s="733"/>
      <c r="G46" s="733"/>
      <c r="H46" s="733"/>
      <c r="I46" s="733"/>
      <c r="J46" s="733"/>
      <c r="K46" s="733"/>
      <c r="L46" s="733"/>
      <c r="M46" s="733"/>
      <c r="N46" s="733"/>
      <c r="O46" s="733"/>
      <c r="P46" s="693"/>
      <c r="Q46" s="693"/>
      <c r="R46" s="693"/>
    </row>
    <row r="47" spans="1:18">
      <c r="A47" s="726" t="s">
        <v>917</v>
      </c>
      <c r="B47" s="729"/>
      <c r="C47" s="729"/>
      <c r="D47" s="729"/>
      <c r="E47" s="718"/>
      <c r="F47" s="731"/>
      <c r="G47" s="731"/>
      <c r="H47" s="731"/>
      <c r="I47" s="731"/>
      <c r="J47" s="731"/>
      <c r="K47" s="731"/>
      <c r="L47" s="731"/>
      <c r="M47" s="731"/>
      <c r="N47" s="731"/>
      <c r="O47" s="731"/>
    </row>
    <row r="48" spans="1:18">
      <c r="A48" s="702" t="s">
        <v>916</v>
      </c>
      <c r="B48" s="729"/>
      <c r="C48" s="729"/>
      <c r="D48" s="729"/>
      <c r="E48" s="718" t="s">
        <v>20</v>
      </c>
      <c r="F48" s="703"/>
      <c r="G48" s="703"/>
      <c r="H48" s="703"/>
      <c r="I48" s="703"/>
      <c r="J48" s="703"/>
      <c r="K48" s="703"/>
      <c r="L48" s="703"/>
      <c r="M48" s="703"/>
      <c r="N48" s="703"/>
      <c r="O48" s="703"/>
    </row>
    <row r="49" spans="1:15">
      <c r="A49" s="702" t="s">
        <v>915</v>
      </c>
      <c r="B49" s="729"/>
      <c r="C49" s="729"/>
      <c r="D49" s="729"/>
      <c r="E49" s="718" t="s">
        <v>20</v>
      </c>
      <c r="F49" s="703"/>
      <c r="G49" s="703"/>
      <c r="H49" s="703"/>
      <c r="I49" s="703"/>
      <c r="J49" s="703"/>
      <c r="K49" s="703"/>
      <c r="L49" s="703"/>
      <c r="M49" s="703"/>
      <c r="N49" s="703"/>
      <c r="O49" s="703"/>
    </row>
    <row r="50" spans="1:15">
      <c r="A50" s="702" t="s">
        <v>914</v>
      </c>
      <c r="B50" s="729"/>
      <c r="C50" s="729"/>
      <c r="D50" s="729"/>
      <c r="E50" s="718" t="s">
        <v>20</v>
      </c>
      <c r="F50" s="703"/>
      <c r="G50" s="703"/>
      <c r="H50" s="703"/>
      <c r="I50" s="703"/>
      <c r="J50" s="703"/>
      <c r="K50" s="703"/>
      <c r="L50" s="703"/>
      <c r="M50" s="703"/>
      <c r="N50" s="703"/>
      <c r="O50" s="703"/>
    </row>
    <row r="51" spans="1:15">
      <c r="A51" s="702" t="s">
        <v>913</v>
      </c>
      <c r="B51" s="729"/>
      <c r="C51" s="729"/>
      <c r="D51" s="729"/>
      <c r="E51" s="718" t="s">
        <v>20</v>
      </c>
      <c r="F51" s="703"/>
      <c r="G51" s="703"/>
      <c r="H51" s="703"/>
      <c r="I51" s="703"/>
      <c r="J51" s="703"/>
      <c r="K51" s="703"/>
      <c r="L51" s="703"/>
      <c r="M51" s="703"/>
      <c r="N51" s="703"/>
      <c r="O51" s="703"/>
    </row>
    <row r="52" spans="1:15">
      <c r="A52" s="702" t="s">
        <v>912</v>
      </c>
      <c r="B52" s="729"/>
      <c r="C52" s="729"/>
      <c r="D52" s="729"/>
      <c r="E52" s="718" t="s">
        <v>20</v>
      </c>
      <c r="F52" s="703"/>
      <c r="G52" s="703"/>
      <c r="H52" s="703"/>
      <c r="I52" s="703"/>
      <c r="J52" s="703"/>
      <c r="K52" s="703"/>
      <c r="L52" s="703"/>
      <c r="M52" s="703"/>
      <c r="N52" s="703"/>
      <c r="O52" s="703"/>
    </row>
    <row r="53" spans="1:15">
      <c r="A53" s="702" t="s">
        <v>911</v>
      </c>
      <c r="B53" s="729"/>
      <c r="C53" s="729"/>
      <c r="D53" s="729"/>
      <c r="E53" s="718" t="s">
        <v>20</v>
      </c>
      <c r="F53" s="703"/>
      <c r="G53" s="703"/>
      <c r="H53" s="703"/>
      <c r="I53" s="703"/>
      <c r="J53" s="703"/>
      <c r="K53" s="703"/>
      <c r="L53" s="703"/>
      <c r="M53" s="703"/>
      <c r="N53" s="703"/>
      <c r="O53" s="703"/>
    </row>
    <row r="54" spans="1:15">
      <c r="A54" s="702" t="s">
        <v>910</v>
      </c>
      <c r="B54" s="729"/>
      <c r="C54" s="729"/>
      <c r="D54" s="729"/>
      <c r="E54" s="718" t="s">
        <v>20</v>
      </c>
      <c r="F54" s="703"/>
      <c r="G54" s="703"/>
      <c r="H54" s="703"/>
      <c r="I54" s="703"/>
      <c r="J54" s="703"/>
      <c r="K54" s="703"/>
      <c r="L54" s="703"/>
      <c r="M54" s="703"/>
      <c r="N54" s="703"/>
      <c r="O54" s="703"/>
    </row>
    <row r="55" spans="1:15">
      <c r="A55" s="702" t="s">
        <v>909</v>
      </c>
      <c r="B55" s="729"/>
      <c r="C55" s="729"/>
      <c r="D55" s="729"/>
      <c r="E55" s="718" t="s">
        <v>20</v>
      </c>
      <c r="F55" s="703"/>
      <c r="G55" s="703"/>
      <c r="H55" s="703"/>
      <c r="I55" s="703"/>
      <c r="J55" s="703"/>
      <c r="K55" s="703"/>
      <c r="L55" s="703"/>
      <c r="M55" s="703"/>
      <c r="N55" s="703"/>
      <c r="O55" s="703"/>
    </row>
    <row r="56" spans="1:15">
      <c r="A56" s="702" t="s">
        <v>908</v>
      </c>
      <c r="B56" s="729"/>
      <c r="C56" s="729"/>
      <c r="D56" s="729"/>
      <c r="E56" s="718" t="s">
        <v>20</v>
      </c>
      <c r="F56" s="703"/>
      <c r="G56" s="703"/>
      <c r="H56" s="703"/>
      <c r="I56" s="703"/>
      <c r="J56" s="703"/>
      <c r="K56" s="703"/>
      <c r="L56" s="703"/>
      <c r="M56" s="703"/>
      <c r="N56" s="703"/>
      <c r="O56" s="703"/>
    </row>
    <row r="57" spans="1:15">
      <c r="A57" s="702" t="s">
        <v>907</v>
      </c>
      <c r="B57" s="729"/>
      <c r="C57" s="729"/>
      <c r="D57" s="729"/>
      <c r="E57" s="718" t="s">
        <v>20</v>
      </c>
      <c r="F57" s="703"/>
      <c r="G57" s="703"/>
      <c r="H57" s="703"/>
      <c r="I57" s="703"/>
      <c r="J57" s="703"/>
      <c r="K57" s="703"/>
      <c r="L57" s="703"/>
      <c r="M57" s="703"/>
      <c r="N57" s="703"/>
      <c r="O57" s="703"/>
    </row>
    <row r="58" spans="1:15">
      <c r="A58" s="702" t="s">
        <v>906</v>
      </c>
      <c r="B58" s="729"/>
      <c r="C58" s="729"/>
      <c r="D58" s="729"/>
      <c r="E58" s="718" t="s">
        <v>20</v>
      </c>
      <c r="F58" s="703"/>
      <c r="G58" s="703"/>
      <c r="H58" s="703"/>
      <c r="I58" s="703"/>
      <c r="J58" s="703"/>
      <c r="K58" s="703"/>
      <c r="L58" s="703"/>
      <c r="M58" s="703"/>
      <c r="N58" s="703"/>
      <c r="O58" s="703"/>
    </row>
    <row r="59" spans="1:15">
      <c r="A59" s="702" t="s">
        <v>905</v>
      </c>
      <c r="B59" s="729"/>
      <c r="C59" s="729"/>
      <c r="D59" s="729"/>
      <c r="E59" s="718" t="s">
        <v>20</v>
      </c>
      <c r="F59" s="703"/>
      <c r="G59" s="703"/>
      <c r="H59" s="703"/>
      <c r="I59" s="703"/>
      <c r="J59" s="703"/>
      <c r="K59" s="703"/>
      <c r="L59" s="703"/>
      <c r="M59" s="703"/>
      <c r="N59" s="703"/>
      <c r="O59" s="703"/>
    </row>
    <row r="60" spans="1:15">
      <c r="A60" s="730" t="s">
        <v>833</v>
      </c>
      <c r="B60" s="729"/>
      <c r="C60" s="729"/>
      <c r="D60" s="729"/>
      <c r="E60" s="718" t="s">
        <v>20</v>
      </c>
      <c r="F60" s="703"/>
      <c r="G60" s="703"/>
      <c r="H60" s="703"/>
      <c r="I60" s="703"/>
      <c r="J60" s="703"/>
      <c r="K60" s="703"/>
      <c r="L60" s="703"/>
      <c r="M60" s="703"/>
      <c r="N60" s="703"/>
      <c r="O60" s="703"/>
    </row>
    <row r="61" spans="1:15">
      <c r="A61" s="702" t="s">
        <v>904</v>
      </c>
      <c r="B61" s="729"/>
      <c r="C61" s="729"/>
      <c r="D61" s="729"/>
      <c r="E61" s="718" t="s">
        <v>20</v>
      </c>
      <c r="F61" s="703"/>
      <c r="G61" s="703"/>
      <c r="H61" s="703"/>
      <c r="I61" s="703"/>
      <c r="J61" s="703"/>
      <c r="K61" s="703"/>
      <c r="L61" s="703"/>
      <c r="M61" s="703"/>
      <c r="N61" s="703"/>
      <c r="O61" s="703"/>
    </row>
    <row r="62" spans="1:15">
      <c r="A62" s="702" t="s">
        <v>903</v>
      </c>
      <c r="B62" s="729"/>
      <c r="C62" s="729"/>
      <c r="D62" s="729"/>
      <c r="E62" s="718" t="s">
        <v>20</v>
      </c>
      <c r="F62" s="703"/>
      <c r="G62" s="703"/>
      <c r="H62" s="703"/>
      <c r="I62" s="703"/>
      <c r="J62" s="703"/>
      <c r="K62" s="703"/>
      <c r="L62" s="703"/>
      <c r="M62" s="703"/>
      <c r="N62" s="703"/>
      <c r="O62" s="703"/>
    </row>
    <row r="63" spans="1:15">
      <c r="A63" s="702" t="s">
        <v>902</v>
      </c>
      <c r="B63" s="729"/>
      <c r="C63" s="729"/>
      <c r="D63" s="729"/>
      <c r="E63" s="718" t="s">
        <v>20</v>
      </c>
      <c r="F63" s="703"/>
      <c r="G63" s="703"/>
      <c r="H63" s="703"/>
      <c r="I63" s="703"/>
      <c r="J63" s="703"/>
      <c r="K63" s="703"/>
      <c r="L63" s="703"/>
      <c r="M63" s="703"/>
      <c r="N63" s="703"/>
      <c r="O63" s="703"/>
    </row>
    <row r="64" spans="1:15">
      <c r="A64" s="703" t="s">
        <v>893</v>
      </c>
      <c r="B64" s="729"/>
      <c r="C64" s="729"/>
      <c r="D64" s="729"/>
      <c r="E64" s="718" t="s">
        <v>20</v>
      </c>
      <c r="F64" s="703"/>
      <c r="G64" s="703"/>
      <c r="H64" s="703"/>
      <c r="I64" s="703"/>
      <c r="J64" s="703"/>
      <c r="K64" s="703"/>
      <c r="L64" s="703"/>
      <c r="M64" s="703"/>
      <c r="N64" s="703"/>
      <c r="O64" s="703"/>
    </row>
    <row r="65" spans="1:15">
      <c r="A65" s="703" t="s">
        <v>893</v>
      </c>
      <c r="B65" s="729"/>
      <c r="C65" s="729"/>
      <c r="D65" s="729"/>
      <c r="E65" s="718" t="s">
        <v>20</v>
      </c>
      <c r="F65" s="703"/>
      <c r="G65" s="703"/>
      <c r="H65" s="703"/>
      <c r="I65" s="703"/>
      <c r="J65" s="703"/>
      <c r="K65" s="703"/>
      <c r="L65" s="703"/>
      <c r="M65" s="703"/>
      <c r="N65" s="703"/>
      <c r="O65" s="703"/>
    </row>
    <row r="66" spans="1:15">
      <c r="A66" s="703" t="s">
        <v>893</v>
      </c>
      <c r="B66" s="729"/>
      <c r="C66" s="729"/>
      <c r="D66" s="729"/>
      <c r="E66" s="718" t="s">
        <v>20</v>
      </c>
      <c r="F66" s="703"/>
      <c r="G66" s="703"/>
      <c r="H66" s="703"/>
      <c r="I66" s="703"/>
      <c r="J66" s="703"/>
      <c r="K66" s="703"/>
      <c r="L66" s="703"/>
      <c r="M66" s="703"/>
      <c r="N66" s="703"/>
      <c r="O66" s="703"/>
    </row>
    <row r="67" spans="1:15">
      <c r="A67" s="703" t="s">
        <v>893</v>
      </c>
      <c r="B67" s="729"/>
      <c r="C67" s="729"/>
      <c r="D67" s="729"/>
      <c r="E67" s="718" t="s">
        <v>20</v>
      </c>
      <c r="F67" s="703"/>
      <c r="G67" s="703"/>
      <c r="H67" s="703"/>
      <c r="I67" s="703"/>
      <c r="J67" s="703"/>
      <c r="K67" s="703"/>
      <c r="L67" s="703"/>
      <c r="M67" s="703"/>
      <c r="N67" s="703"/>
      <c r="O67" s="703"/>
    </row>
    <row r="68" spans="1:15">
      <c r="A68" s="703" t="s">
        <v>893</v>
      </c>
      <c r="B68" s="729"/>
      <c r="C68" s="729"/>
      <c r="D68" s="729"/>
      <c r="E68" s="718" t="s">
        <v>20</v>
      </c>
      <c r="F68" s="703"/>
      <c r="G68" s="703"/>
      <c r="H68" s="703"/>
      <c r="I68" s="703"/>
      <c r="J68" s="703"/>
      <c r="K68" s="703"/>
      <c r="L68" s="703"/>
      <c r="M68" s="703"/>
      <c r="N68" s="703"/>
      <c r="O68" s="703"/>
    </row>
    <row r="69" spans="1:15">
      <c r="A69" s="703" t="s">
        <v>893</v>
      </c>
      <c r="B69" s="729"/>
      <c r="C69" s="729"/>
      <c r="D69" s="729"/>
      <c r="E69" s="718" t="s">
        <v>20</v>
      </c>
      <c r="F69" s="703"/>
      <c r="G69" s="703"/>
      <c r="H69" s="703"/>
      <c r="I69" s="703"/>
      <c r="J69" s="703"/>
      <c r="K69" s="703"/>
      <c r="L69" s="703"/>
      <c r="M69" s="703"/>
      <c r="N69" s="703"/>
      <c r="O69" s="703"/>
    </row>
    <row r="70" spans="1:15">
      <c r="A70" s="703" t="s">
        <v>893</v>
      </c>
      <c r="B70" s="695"/>
      <c r="C70" s="695"/>
      <c r="D70" s="695"/>
      <c r="E70" s="718" t="s">
        <v>20</v>
      </c>
      <c r="F70" s="703"/>
      <c r="G70" s="703"/>
      <c r="H70" s="703"/>
      <c r="I70" s="703"/>
      <c r="J70" s="703"/>
      <c r="K70" s="703"/>
      <c r="L70" s="703"/>
      <c r="M70" s="703"/>
      <c r="N70" s="703"/>
      <c r="O70" s="703"/>
    </row>
    <row r="71" spans="1:15">
      <c r="A71" s="703" t="s">
        <v>893</v>
      </c>
      <c r="B71" s="695"/>
      <c r="C71" s="695"/>
      <c r="D71" s="695"/>
      <c r="F71" s="703"/>
      <c r="G71" s="703"/>
      <c r="H71" s="703"/>
      <c r="I71" s="703"/>
      <c r="J71" s="703"/>
      <c r="K71" s="703"/>
      <c r="L71" s="703"/>
      <c r="M71" s="703"/>
      <c r="N71" s="703"/>
      <c r="O71" s="703"/>
    </row>
    <row r="72" spans="1:15">
      <c r="E72" s="718" t="s">
        <v>20</v>
      </c>
      <c r="F72" s="696">
        <f t="shared" ref="F72:O72" si="4">SUM(F48:F71)</f>
        <v>0</v>
      </c>
      <c r="G72" s="696">
        <f t="shared" si="4"/>
        <v>0</v>
      </c>
      <c r="H72" s="696">
        <f t="shared" si="4"/>
        <v>0</v>
      </c>
      <c r="I72" s="696">
        <f t="shared" si="4"/>
        <v>0</v>
      </c>
      <c r="J72" s="696">
        <f t="shared" si="4"/>
        <v>0</v>
      </c>
      <c r="K72" s="696">
        <f t="shared" si="4"/>
        <v>0</v>
      </c>
      <c r="L72" s="696">
        <f t="shared" si="4"/>
        <v>0</v>
      </c>
      <c r="M72" s="696">
        <f t="shared" si="4"/>
        <v>0</v>
      </c>
      <c r="N72" s="696">
        <f t="shared" si="4"/>
        <v>0</v>
      </c>
      <c r="O72" s="696">
        <f t="shared" si="4"/>
        <v>0</v>
      </c>
    </row>
    <row r="74" spans="1:15">
      <c r="A74" s="722" t="s">
        <v>901</v>
      </c>
    </row>
    <row r="76" spans="1:15">
      <c r="A76" s="702" t="s">
        <v>900</v>
      </c>
      <c r="B76" s="695"/>
      <c r="C76" s="719"/>
      <c r="D76" s="695"/>
      <c r="E76" s="718" t="s">
        <v>20</v>
      </c>
      <c r="F76" s="703"/>
      <c r="G76" s="696">
        <f t="shared" ref="G76:O76" si="5">F86</f>
        <v>0</v>
      </c>
      <c r="H76" s="696">
        <f t="shared" si="5"/>
        <v>0</v>
      </c>
      <c r="I76" s="696">
        <f t="shared" si="5"/>
        <v>0</v>
      </c>
      <c r="J76" s="696">
        <f t="shared" si="5"/>
        <v>0</v>
      </c>
      <c r="K76" s="696">
        <f t="shared" si="5"/>
        <v>0</v>
      </c>
      <c r="L76" s="696">
        <f t="shared" si="5"/>
        <v>0</v>
      </c>
      <c r="M76" s="696">
        <f t="shared" si="5"/>
        <v>0</v>
      </c>
      <c r="N76" s="696">
        <f t="shared" si="5"/>
        <v>0</v>
      </c>
      <c r="O76" s="696">
        <f t="shared" si="5"/>
        <v>0</v>
      </c>
    </row>
    <row r="77" spans="1:15">
      <c r="A77" s="702" t="s">
        <v>899</v>
      </c>
      <c r="B77" s="695"/>
      <c r="C77" s="729"/>
      <c r="D77" s="695"/>
      <c r="E77" s="718" t="s">
        <v>20</v>
      </c>
      <c r="F77" s="703"/>
      <c r="G77" s="703"/>
      <c r="H77" s="703"/>
      <c r="I77" s="703"/>
      <c r="J77" s="703"/>
      <c r="K77" s="703"/>
      <c r="L77" s="703"/>
      <c r="M77" s="703"/>
      <c r="N77" s="703"/>
      <c r="O77" s="703"/>
    </row>
    <row r="78" spans="1:15">
      <c r="A78" s="702" t="s">
        <v>898</v>
      </c>
      <c r="B78" s="695"/>
      <c r="C78" s="729"/>
      <c r="D78" s="695"/>
      <c r="E78" s="718"/>
      <c r="F78" s="703"/>
      <c r="G78" s="703"/>
      <c r="H78" s="703"/>
      <c r="I78" s="703"/>
      <c r="J78" s="703"/>
      <c r="K78" s="703"/>
      <c r="L78" s="703"/>
      <c r="M78" s="703"/>
      <c r="N78" s="703"/>
      <c r="O78" s="703"/>
    </row>
    <row r="79" spans="1:15">
      <c r="A79" s="702" t="s">
        <v>897</v>
      </c>
      <c r="B79" s="695"/>
      <c r="C79" s="729"/>
      <c r="D79" s="695"/>
      <c r="E79" s="718"/>
      <c r="F79" s="696">
        <f t="shared" ref="F79:O79" si="6">F27</f>
        <v>0</v>
      </c>
      <c r="G79" s="696">
        <f t="shared" si="6"/>
        <v>0</v>
      </c>
      <c r="H79" s="696">
        <f t="shared" si="6"/>
        <v>0</v>
      </c>
      <c r="I79" s="696">
        <f t="shared" si="6"/>
        <v>0</v>
      </c>
      <c r="J79" s="696">
        <f t="shared" si="6"/>
        <v>0</v>
      </c>
      <c r="K79" s="696">
        <f t="shared" si="6"/>
        <v>0</v>
      </c>
      <c r="L79" s="696">
        <f t="shared" si="6"/>
        <v>0</v>
      </c>
      <c r="M79" s="696">
        <f t="shared" si="6"/>
        <v>0</v>
      </c>
      <c r="N79" s="696">
        <f t="shared" si="6"/>
        <v>0</v>
      </c>
      <c r="O79" s="696">
        <f t="shared" si="6"/>
        <v>0</v>
      </c>
    </row>
    <row r="80" spans="1:15">
      <c r="A80" s="728" t="s">
        <v>896</v>
      </c>
      <c r="B80" s="695"/>
      <c r="C80" s="719"/>
      <c r="D80" s="695"/>
      <c r="E80" s="718" t="s">
        <v>20</v>
      </c>
      <c r="F80" s="703"/>
      <c r="G80" s="703"/>
      <c r="H80" s="703"/>
      <c r="I80" s="703"/>
      <c r="J80" s="703"/>
      <c r="K80" s="703"/>
      <c r="L80" s="703"/>
      <c r="M80" s="703"/>
      <c r="N80" s="703"/>
      <c r="O80" s="703"/>
    </row>
    <row r="81" spans="1:15">
      <c r="A81" s="727" t="s">
        <v>895</v>
      </c>
      <c r="B81" s="695"/>
      <c r="C81" s="719"/>
      <c r="D81" s="695"/>
      <c r="E81" s="718" t="s">
        <v>20</v>
      </c>
      <c r="F81" s="703"/>
      <c r="G81" s="703"/>
      <c r="H81" s="703"/>
      <c r="I81" s="703"/>
      <c r="J81" s="703"/>
      <c r="K81" s="703"/>
      <c r="L81" s="703"/>
      <c r="M81" s="703"/>
      <c r="N81" s="703"/>
      <c r="O81" s="703"/>
    </row>
    <row r="82" spans="1:15">
      <c r="A82" s="727" t="s">
        <v>894</v>
      </c>
      <c r="B82" s="695"/>
      <c r="C82" s="719"/>
      <c r="D82" s="695"/>
      <c r="E82" s="718" t="s">
        <v>20</v>
      </c>
      <c r="F82" s="703"/>
      <c r="G82" s="703"/>
      <c r="H82" s="703"/>
      <c r="I82" s="703"/>
      <c r="J82" s="703"/>
      <c r="K82" s="703"/>
      <c r="L82" s="703"/>
      <c r="M82" s="703"/>
      <c r="N82" s="703"/>
      <c r="O82" s="703"/>
    </row>
    <row r="83" spans="1:15">
      <c r="A83" s="703" t="s">
        <v>893</v>
      </c>
      <c r="B83" s="695"/>
      <c r="C83" s="695"/>
      <c r="D83" s="695"/>
      <c r="E83" s="718" t="s">
        <v>20</v>
      </c>
      <c r="F83" s="703"/>
      <c r="G83" s="703"/>
      <c r="H83" s="703"/>
      <c r="I83" s="703"/>
      <c r="J83" s="703"/>
      <c r="K83" s="703"/>
      <c r="L83" s="703"/>
      <c r="M83" s="703"/>
      <c r="N83" s="703"/>
      <c r="O83" s="703"/>
    </row>
    <row r="84" spans="1:15">
      <c r="A84" s="703" t="s">
        <v>893</v>
      </c>
      <c r="B84" s="695"/>
      <c r="C84" s="695"/>
      <c r="D84" s="695"/>
      <c r="E84" s="725" t="s">
        <v>20</v>
      </c>
      <c r="F84" s="703"/>
      <c r="G84" s="703"/>
      <c r="H84" s="703"/>
      <c r="I84" s="703"/>
      <c r="J84" s="703"/>
      <c r="K84" s="703"/>
      <c r="L84" s="703"/>
      <c r="M84" s="703"/>
      <c r="N84" s="703"/>
      <c r="O84" s="703"/>
    </row>
    <row r="85" spans="1:15">
      <c r="A85" s="703" t="s">
        <v>893</v>
      </c>
      <c r="B85" s="695"/>
      <c r="C85" s="695"/>
      <c r="D85" s="695"/>
      <c r="E85" s="725" t="s">
        <v>20</v>
      </c>
      <c r="F85" s="703"/>
      <c r="G85" s="703"/>
      <c r="H85" s="703"/>
      <c r="I85" s="703"/>
      <c r="J85" s="703"/>
      <c r="K85" s="703"/>
      <c r="L85" s="703"/>
      <c r="M85" s="703"/>
      <c r="N85" s="703"/>
      <c r="O85" s="703"/>
    </row>
    <row r="86" spans="1:15">
      <c r="A86" s="726" t="s">
        <v>892</v>
      </c>
      <c r="B86" s="695"/>
      <c r="C86" s="695"/>
      <c r="D86" s="695"/>
      <c r="E86" s="725"/>
      <c r="F86" s="696">
        <f>SUM(F76:F85)</f>
        <v>0</v>
      </c>
      <c r="G86" s="696">
        <f t="shared" ref="G86:O86" si="7">SUM(G72:G85)</f>
        <v>0</v>
      </c>
      <c r="H86" s="696">
        <f t="shared" si="7"/>
        <v>0</v>
      </c>
      <c r="I86" s="696">
        <f t="shared" si="7"/>
        <v>0</v>
      </c>
      <c r="J86" s="696">
        <f t="shared" si="7"/>
        <v>0</v>
      </c>
      <c r="K86" s="696">
        <f t="shared" si="7"/>
        <v>0</v>
      </c>
      <c r="L86" s="696">
        <f t="shared" si="7"/>
        <v>0</v>
      </c>
      <c r="M86" s="696">
        <f t="shared" si="7"/>
        <v>0</v>
      </c>
      <c r="N86" s="696">
        <f t="shared" si="7"/>
        <v>0</v>
      </c>
      <c r="O86" s="696">
        <f t="shared" si="7"/>
        <v>0</v>
      </c>
    </row>
    <row r="87" spans="1:15">
      <c r="A87" s="724"/>
      <c r="B87" s="695"/>
      <c r="C87" s="719"/>
      <c r="D87" s="695"/>
      <c r="E87" s="718"/>
    </row>
    <row r="88" spans="1:15">
      <c r="A88" s="723"/>
    </row>
    <row r="89" spans="1:15">
      <c r="A89" s="722" t="s">
        <v>891</v>
      </c>
    </row>
    <row r="90" spans="1:15">
      <c r="A90" s="699" t="s">
        <v>890</v>
      </c>
      <c r="B90" s="695"/>
      <c r="C90" s="719"/>
      <c r="D90" s="695"/>
      <c r="E90" s="718" t="s">
        <v>20</v>
      </c>
      <c r="F90" s="696">
        <f t="shared" ref="F90:O90" si="8">F40-F86</f>
        <v>0</v>
      </c>
      <c r="G90" s="696">
        <f t="shared" si="8"/>
        <v>0</v>
      </c>
      <c r="H90" s="696">
        <f t="shared" si="8"/>
        <v>0</v>
      </c>
      <c r="I90" s="696">
        <f t="shared" si="8"/>
        <v>0</v>
      </c>
      <c r="J90" s="696">
        <f t="shared" si="8"/>
        <v>0</v>
      </c>
      <c r="K90" s="696">
        <f t="shared" si="8"/>
        <v>0</v>
      </c>
      <c r="L90" s="696">
        <f t="shared" si="8"/>
        <v>0</v>
      </c>
      <c r="M90" s="696">
        <f t="shared" si="8"/>
        <v>0</v>
      </c>
      <c r="N90" s="696">
        <f t="shared" si="8"/>
        <v>0</v>
      </c>
      <c r="O90" s="696">
        <f t="shared" si="8"/>
        <v>0</v>
      </c>
    </row>
    <row r="91" spans="1:15">
      <c r="A91" s="699" t="s">
        <v>889</v>
      </c>
      <c r="B91" s="695"/>
      <c r="C91" s="719"/>
      <c r="D91" s="695"/>
      <c r="E91" s="718" t="s">
        <v>529</v>
      </c>
      <c r="F91" s="721">
        <f t="shared" ref="F91:O91" si="9">IFERROR(F40/(F86),0)</f>
        <v>0</v>
      </c>
      <c r="G91" s="721">
        <f t="shared" si="9"/>
        <v>0</v>
      </c>
      <c r="H91" s="721">
        <f t="shared" si="9"/>
        <v>0</v>
      </c>
      <c r="I91" s="721">
        <f t="shared" si="9"/>
        <v>0</v>
      </c>
      <c r="J91" s="721">
        <f t="shared" si="9"/>
        <v>0</v>
      </c>
      <c r="K91" s="721">
        <f t="shared" si="9"/>
        <v>0</v>
      </c>
      <c r="L91" s="721">
        <f t="shared" si="9"/>
        <v>0</v>
      </c>
      <c r="M91" s="721">
        <f t="shared" si="9"/>
        <v>0</v>
      </c>
      <c r="N91" s="721">
        <f t="shared" si="9"/>
        <v>0</v>
      </c>
      <c r="O91" s="721">
        <f t="shared" si="9"/>
        <v>0</v>
      </c>
    </row>
    <row r="92" spans="1:15">
      <c r="A92" s="699" t="s">
        <v>888</v>
      </c>
      <c r="B92" s="712"/>
      <c r="C92" s="712"/>
      <c r="D92" s="712"/>
      <c r="E92" s="697" t="s">
        <v>20</v>
      </c>
      <c r="F92" s="703"/>
      <c r="G92" s="703"/>
      <c r="H92" s="703"/>
      <c r="I92" s="703"/>
      <c r="J92" s="703"/>
      <c r="K92" s="703"/>
      <c r="L92" s="703"/>
      <c r="M92" s="703"/>
      <c r="N92" s="703"/>
      <c r="O92" s="703"/>
    </row>
    <row r="93" spans="1:15">
      <c r="A93" s="699" t="s">
        <v>887</v>
      </c>
      <c r="B93" s="712"/>
      <c r="C93" s="712"/>
      <c r="D93" s="712"/>
      <c r="E93" s="697"/>
      <c r="F93" s="696">
        <f>F92+F108</f>
        <v>0</v>
      </c>
      <c r="G93" s="696">
        <f t="shared" ref="G93:O93" si="10">G92+(G101*G102)</f>
        <v>0</v>
      </c>
      <c r="H93" s="696">
        <f t="shared" si="10"/>
        <v>0</v>
      </c>
      <c r="I93" s="696">
        <f t="shared" si="10"/>
        <v>0</v>
      </c>
      <c r="J93" s="696">
        <f t="shared" si="10"/>
        <v>0</v>
      </c>
      <c r="K93" s="696">
        <f t="shared" si="10"/>
        <v>0</v>
      </c>
      <c r="L93" s="696">
        <f t="shared" si="10"/>
        <v>0</v>
      </c>
      <c r="M93" s="696">
        <f t="shared" si="10"/>
        <v>0</v>
      </c>
      <c r="N93" s="696">
        <f t="shared" si="10"/>
        <v>0</v>
      </c>
      <c r="O93" s="696">
        <f t="shared" si="10"/>
        <v>0</v>
      </c>
    </row>
    <row r="94" spans="1:15">
      <c r="A94" s="699" t="s">
        <v>886</v>
      </c>
      <c r="B94" s="712"/>
      <c r="C94" s="712"/>
      <c r="D94" s="712"/>
      <c r="E94" s="697" t="s">
        <v>20</v>
      </c>
      <c r="F94" s="703"/>
      <c r="G94" s="703"/>
      <c r="H94" s="703"/>
      <c r="I94" s="703"/>
      <c r="J94" s="703"/>
      <c r="K94" s="703"/>
      <c r="L94" s="703"/>
      <c r="M94" s="703"/>
      <c r="N94" s="703"/>
      <c r="O94" s="703"/>
    </row>
    <row r="95" spans="1:15">
      <c r="A95" s="720"/>
      <c r="B95" s="695"/>
      <c r="C95" s="719"/>
      <c r="D95" s="695"/>
      <c r="E95" s="718"/>
    </row>
    <row r="96" spans="1:15">
      <c r="A96" s="711" t="s">
        <v>885</v>
      </c>
      <c r="B96" s="712"/>
      <c r="C96" s="712"/>
      <c r="D96" s="712"/>
      <c r="E96" s="697"/>
      <c r="F96" s="717"/>
      <c r="G96" s="717"/>
      <c r="H96" s="717"/>
      <c r="I96" s="717"/>
      <c r="J96" s="717"/>
      <c r="K96" s="717"/>
      <c r="L96" s="717"/>
      <c r="M96" s="717"/>
      <c r="N96" s="717"/>
      <c r="O96" s="717"/>
    </row>
    <row r="97" spans="1:25">
      <c r="A97" s="708" t="s">
        <v>882</v>
      </c>
      <c r="B97" s="712"/>
      <c r="C97" s="715"/>
      <c r="D97" s="712"/>
      <c r="E97" s="697" t="s">
        <v>20</v>
      </c>
      <c r="F97" s="703"/>
      <c r="G97" s="703"/>
      <c r="H97" s="703"/>
      <c r="I97" s="703"/>
      <c r="J97" s="703"/>
      <c r="K97" s="703"/>
      <c r="L97" s="703"/>
      <c r="M97" s="703"/>
      <c r="N97" s="703"/>
      <c r="O97" s="703"/>
    </row>
    <row r="98" spans="1:25">
      <c r="A98" s="707" t="s">
        <v>881</v>
      </c>
      <c r="B98" s="712"/>
      <c r="C98" s="715"/>
      <c r="D98" s="712"/>
      <c r="E98" s="697"/>
      <c r="F98" s="717"/>
      <c r="G98" s="717"/>
      <c r="H98" s="717"/>
      <c r="I98" s="717"/>
      <c r="J98" s="717"/>
      <c r="K98" s="717"/>
      <c r="L98" s="717"/>
      <c r="M98" s="717"/>
      <c r="N98" s="717"/>
      <c r="O98" s="717"/>
    </row>
    <row r="99" spans="1:25">
      <c r="A99" s="705" t="str">
        <f>+A2</f>
        <v xml:space="preserve">National Grid Electricity Transmission </v>
      </c>
      <c r="B99" s="712"/>
      <c r="C99" s="715"/>
      <c r="D99" s="712"/>
      <c r="E99" s="697" t="s">
        <v>20</v>
      </c>
      <c r="F99" s="703"/>
      <c r="G99" s="703"/>
      <c r="H99" s="703"/>
      <c r="I99" s="703"/>
      <c r="J99" s="703"/>
      <c r="K99" s="703"/>
      <c r="L99" s="703"/>
      <c r="M99" s="703"/>
      <c r="N99" s="703"/>
      <c r="O99" s="703"/>
    </row>
    <row r="100" spans="1:25">
      <c r="A100" s="703" t="s">
        <v>880</v>
      </c>
      <c r="B100" s="712"/>
      <c r="C100" s="716"/>
      <c r="D100" s="712"/>
      <c r="E100" s="697" t="s">
        <v>20</v>
      </c>
      <c r="F100" s="703"/>
      <c r="G100" s="703"/>
      <c r="H100" s="703"/>
      <c r="I100" s="703"/>
      <c r="J100" s="703"/>
      <c r="K100" s="703"/>
      <c r="L100" s="703"/>
      <c r="M100" s="703"/>
      <c r="N100" s="703"/>
      <c r="O100" s="703"/>
    </row>
    <row r="101" spans="1:25">
      <c r="A101" s="703" t="s">
        <v>880</v>
      </c>
      <c r="B101" s="712"/>
      <c r="C101" s="716"/>
      <c r="D101" s="712"/>
      <c r="E101" s="697" t="s">
        <v>20</v>
      </c>
      <c r="F101" s="703"/>
      <c r="G101" s="703"/>
      <c r="H101" s="703"/>
      <c r="I101" s="703"/>
      <c r="J101" s="703"/>
      <c r="K101" s="703"/>
      <c r="L101" s="703"/>
      <c r="M101" s="703"/>
      <c r="N101" s="703"/>
      <c r="O101" s="703"/>
    </row>
    <row r="102" spans="1:25">
      <c r="A102" s="702" t="s">
        <v>170</v>
      </c>
      <c r="B102" s="712"/>
      <c r="C102" s="715"/>
      <c r="D102" s="712"/>
      <c r="E102" s="697" t="s">
        <v>20</v>
      </c>
      <c r="F102" s="700">
        <f t="shared" ref="F102:O102" si="11">F103-SUM(F97:F101)</f>
        <v>0</v>
      </c>
      <c r="G102" s="700">
        <f t="shared" si="11"/>
        <v>0</v>
      </c>
      <c r="H102" s="700">
        <f t="shared" si="11"/>
        <v>0</v>
      </c>
      <c r="I102" s="700">
        <f t="shared" si="11"/>
        <v>0</v>
      </c>
      <c r="J102" s="700">
        <f t="shared" si="11"/>
        <v>0</v>
      </c>
      <c r="K102" s="700">
        <f t="shared" si="11"/>
        <v>0</v>
      </c>
      <c r="L102" s="700">
        <f t="shared" si="11"/>
        <v>0</v>
      </c>
      <c r="M102" s="700">
        <f t="shared" si="11"/>
        <v>0</v>
      </c>
      <c r="N102" s="700">
        <f t="shared" si="11"/>
        <v>0</v>
      </c>
      <c r="O102" s="700">
        <f t="shared" si="11"/>
        <v>0</v>
      </c>
    </row>
    <row r="103" spans="1:25">
      <c r="A103" s="699" t="s">
        <v>884</v>
      </c>
      <c r="B103" s="712"/>
      <c r="C103" s="713"/>
      <c r="D103" s="712"/>
      <c r="E103" s="697" t="s">
        <v>20</v>
      </c>
      <c r="F103" s="696">
        <f t="shared" ref="F103:O103" si="12">F92</f>
        <v>0</v>
      </c>
      <c r="G103" s="696">
        <f t="shared" si="12"/>
        <v>0</v>
      </c>
      <c r="H103" s="696">
        <f t="shared" si="12"/>
        <v>0</v>
      </c>
      <c r="I103" s="696">
        <f t="shared" si="12"/>
        <v>0</v>
      </c>
      <c r="J103" s="696">
        <f t="shared" si="12"/>
        <v>0</v>
      </c>
      <c r="K103" s="696">
        <f t="shared" si="12"/>
        <v>0</v>
      </c>
      <c r="L103" s="696">
        <f t="shared" si="12"/>
        <v>0</v>
      </c>
      <c r="M103" s="696">
        <f t="shared" si="12"/>
        <v>0</v>
      </c>
      <c r="N103" s="696">
        <f t="shared" si="12"/>
        <v>0</v>
      </c>
      <c r="O103" s="696">
        <f t="shared" si="12"/>
        <v>0</v>
      </c>
    </row>
    <row r="104" spans="1:25">
      <c r="A104" s="714"/>
      <c r="B104" s="712"/>
      <c r="C104" s="713"/>
      <c r="D104" s="712"/>
      <c r="E104" s="712"/>
      <c r="F104" s="712"/>
      <c r="G104" s="712"/>
      <c r="H104" s="712"/>
      <c r="I104" s="712"/>
      <c r="J104" s="712"/>
      <c r="K104" s="712"/>
      <c r="L104" s="712"/>
      <c r="M104" s="712"/>
      <c r="N104" s="712"/>
      <c r="O104" s="712"/>
    </row>
    <row r="105" spans="1:25" s="694" customFormat="1">
      <c r="A105" s="711" t="s">
        <v>883</v>
      </c>
      <c r="B105" s="710"/>
      <c r="C105" s="710"/>
      <c r="D105" s="710"/>
      <c r="E105" s="710"/>
      <c r="F105" s="710"/>
      <c r="G105" s="710"/>
      <c r="H105" s="710"/>
      <c r="I105" s="710"/>
      <c r="J105" s="710"/>
      <c r="K105" s="710"/>
      <c r="L105" s="710"/>
      <c r="M105" s="710"/>
      <c r="N105" s="710"/>
      <c r="O105" s="710"/>
      <c r="P105" s="709"/>
      <c r="Q105" s="709"/>
      <c r="R105" s="709"/>
      <c r="S105" s="709"/>
      <c r="T105" s="709"/>
      <c r="U105" s="709"/>
      <c r="V105" s="709"/>
      <c r="W105" s="709"/>
      <c r="X105" s="709"/>
    </row>
    <row r="106" spans="1:25" s="695" customFormat="1">
      <c r="A106" s="708" t="s">
        <v>882</v>
      </c>
      <c r="C106" s="701"/>
      <c r="E106" s="697" t="s">
        <v>20</v>
      </c>
      <c r="F106" s="703"/>
      <c r="G106" s="703"/>
      <c r="H106" s="703"/>
      <c r="I106" s="703"/>
      <c r="J106" s="703"/>
      <c r="K106" s="703"/>
      <c r="L106" s="703"/>
      <c r="M106" s="703"/>
      <c r="N106" s="703"/>
      <c r="O106" s="703"/>
      <c r="P106" s="693"/>
      <c r="Q106" s="693"/>
      <c r="R106" s="693"/>
      <c r="S106" s="693"/>
      <c r="T106" s="693"/>
      <c r="U106" s="693"/>
      <c r="V106" s="693"/>
      <c r="W106" s="693"/>
      <c r="X106" s="693"/>
      <c r="Y106" s="693"/>
    </row>
    <row r="107" spans="1:25" s="695" customFormat="1">
      <c r="A107" s="707" t="s">
        <v>881</v>
      </c>
      <c r="C107" s="701"/>
      <c r="E107" s="697"/>
      <c r="F107" s="706"/>
      <c r="G107" s="706"/>
      <c r="H107" s="706"/>
      <c r="I107" s="706"/>
      <c r="J107" s="706"/>
      <c r="K107" s="706"/>
      <c r="L107" s="706"/>
      <c r="M107" s="706"/>
      <c r="N107" s="706"/>
      <c r="O107" s="706"/>
      <c r="P107" s="693"/>
      <c r="Q107" s="693"/>
      <c r="R107" s="693"/>
      <c r="S107" s="693"/>
      <c r="T107" s="693"/>
      <c r="U107" s="693"/>
      <c r="V107" s="693"/>
      <c r="W107" s="693"/>
      <c r="X107" s="693"/>
      <c r="Y107" s="693"/>
    </row>
    <row r="108" spans="1:25" s="695" customFormat="1">
      <c r="A108" s="705" t="str">
        <f>+A2</f>
        <v xml:space="preserve">National Grid Electricity Transmission </v>
      </c>
      <c r="C108" s="701"/>
      <c r="E108" s="697" t="s">
        <v>20</v>
      </c>
      <c r="F108" s="703"/>
      <c r="G108" s="703"/>
      <c r="H108" s="703"/>
      <c r="I108" s="703"/>
      <c r="J108" s="703"/>
      <c r="K108" s="703"/>
      <c r="L108" s="703"/>
      <c r="M108" s="703"/>
      <c r="N108" s="703"/>
      <c r="O108" s="703"/>
      <c r="P108" s="693"/>
      <c r="Q108" s="693"/>
      <c r="R108" s="693"/>
      <c r="S108" s="693"/>
      <c r="T108" s="693"/>
      <c r="U108" s="693"/>
      <c r="V108" s="693"/>
      <c r="W108" s="693"/>
      <c r="X108" s="693"/>
      <c r="Y108" s="693"/>
    </row>
    <row r="109" spans="1:25" s="695" customFormat="1">
      <c r="A109" s="703" t="s">
        <v>880</v>
      </c>
      <c r="C109" s="704"/>
      <c r="E109" s="697" t="s">
        <v>20</v>
      </c>
      <c r="F109" s="703"/>
      <c r="G109" s="703"/>
      <c r="H109" s="703"/>
      <c r="I109" s="703"/>
      <c r="J109" s="703"/>
      <c r="K109" s="703"/>
      <c r="L109" s="703"/>
      <c r="M109" s="703"/>
      <c r="N109" s="703"/>
      <c r="O109" s="703"/>
      <c r="P109" s="693"/>
      <c r="Q109" s="693"/>
      <c r="R109" s="693"/>
      <c r="S109" s="693"/>
      <c r="T109" s="693"/>
      <c r="U109" s="693"/>
      <c r="V109" s="693"/>
      <c r="W109" s="693"/>
      <c r="X109" s="693"/>
      <c r="Y109" s="693"/>
    </row>
    <row r="110" spans="1:25" s="695" customFormat="1">
      <c r="A110" s="703" t="s">
        <v>880</v>
      </c>
      <c r="C110" s="704"/>
      <c r="E110" s="697" t="s">
        <v>20</v>
      </c>
      <c r="F110" s="703"/>
      <c r="G110" s="703"/>
      <c r="H110" s="703"/>
      <c r="I110" s="703"/>
      <c r="J110" s="703"/>
      <c r="K110" s="703"/>
      <c r="L110" s="703"/>
      <c r="M110" s="703"/>
      <c r="N110" s="703"/>
      <c r="O110" s="703"/>
      <c r="P110" s="693"/>
      <c r="Q110" s="693"/>
      <c r="R110" s="693"/>
      <c r="S110" s="693"/>
      <c r="T110" s="693"/>
      <c r="U110" s="693"/>
      <c r="V110" s="693"/>
      <c r="W110" s="693"/>
      <c r="X110" s="693"/>
      <c r="Y110" s="693"/>
    </row>
    <row r="111" spans="1:25" s="695" customFormat="1">
      <c r="A111" s="702" t="s">
        <v>170</v>
      </c>
      <c r="C111" s="701"/>
      <c r="E111" s="697" t="s">
        <v>20</v>
      </c>
      <c r="F111" s="700"/>
      <c r="G111" s="700"/>
      <c r="H111" s="700"/>
      <c r="I111" s="700"/>
      <c r="J111" s="700"/>
      <c r="K111" s="700"/>
      <c r="L111" s="700"/>
      <c r="M111" s="700"/>
      <c r="N111" s="700"/>
      <c r="O111" s="700"/>
      <c r="P111" s="693"/>
      <c r="Q111" s="693"/>
      <c r="R111" s="693"/>
      <c r="S111" s="693"/>
      <c r="T111" s="693"/>
      <c r="U111" s="693"/>
      <c r="V111" s="693"/>
      <c r="W111" s="693"/>
      <c r="X111" s="693"/>
      <c r="Y111" s="693"/>
    </row>
    <row r="112" spans="1:25" s="695" customFormat="1">
      <c r="A112" s="699" t="s">
        <v>879</v>
      </c>
      <c r="C112" s="698"/>
      <c r="E112" s="697" t="s">
        <v>20</v>
      </c>
      <c r="F112" s="696">
        <f t="shared" ref="F112:O112" si="13">SUM(F106:F111)</f>
        <v>0</v>
      </c>
      <c r="G112" s="696">
        <f t="shared" si="13"/>
        <v>0</v>
      </c>
      <c r="H112" s="696">
        <f t="shared" si="13"/>
        <v>0</v>
      </c>
      <c r="I112" s="696">
        <f t="shared" si="13"/>
        <v>0</v>
      </c>
      <c r="J112" s="696">
        <f t="shared" si="13"/>
        <v>0</v>
      </c>
      <c r="K112" s="696">
        <f t="shared" si="13"/>
        <v>0</v>
      </c>
      <c r="L112" s="696">
        <f t="shared" si="13"/>
        <v>0</v>
      </c>
      <c r="M112" s="696">
        <f t="shared" si="13"/>
        <v>0</v>
      </c>
      <c r="N112" s="696">
        <f t="shared" si="13"/>
        <v>0</v>
      </c>
      <c r="O112" s="696">
        <f t="shared" si="13"/>
        <v>0</v>
      </c>
      <c r="P112" s="693"/>
      <c r="Q112" s="693"/>
      <c r="R112" s="693"/>
      <c r="S112" s="693"/>
      <c r="T112" s="693"/>
      <c r="U112" s="693"/>
      <c r="V112" s="693"/>
      <c r="W112" s="693"/>
      <c r="X112" s="693"/>
      <c r="Y112" s="693"/>
    </row>
    <row r="113" spans="1:1">
      <c r="A113" s="694"/>
    </row>
    <row r="114" spans="1:1">
      <c r="A114" s="694"/>
    </row>
    <row r="115" spans="1:1">
      <c r="A115" s="694"/>
    </row>
    <row r="116" spans="1:1">
      <c r="A116" s="694"/>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sheetPr codeName="Sheet14">
    <tabColor theme="5" tint="0.59999389629810485"/>
  </sheetPr>
  <dimension ref="A1:HR58"/>
  <sheetViews>
    <sheetView zoomScale="80" zoomScaleNormal="80" workbookViewId="0">
      <selection activeCell="A3" sqref="A3"/>
    </sheetView>
  </sheetViews>
  <sheetFormatPr defaultRowHeight="14.25"/>
  <cols>
    <col min="1" max="1" width="66.875" style="693" customWidth="1"/>
    <col min="2" max="2" width="1.25" style="693" customWidth="1"/>
    <col min="3" max="3" width="3" style="693" hidden="1" customWidth="1"/>
    <col min="4" max="4" width="2.875" style="693" hidden="1" customWidth="1"/>
    <col min="5" max="5" width="3.5" style="693" customWidth="1"/>
    <col min="6" max="16384" width="9" style="693"/>
  </cols>
  <sheetData>
    <row r="1" spans="1:226" s="67" customFormat="1" ht="24.75">
      <c r="A1" s="69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76" t="s">
        <v>250</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782" t="s">
        <v>3471</v>
      </c>
      <c r="B4" s="729"/>
      <c r="C4" s="729"/>
      <c r="D4" s="729"/>
      <c r="E4" s="729"/>
    </row>
    <row r="5" spans="1:226" ht="15">
      <c r="A5" s="782"/>
      <c r="B5" s="729"/>
      <c r="C5" s="729"/>
      <c r="D5" s="729"/>
      <c r="E5" s="729"/>
      <c r="F5" s="733"/>
    </row>
    <row r="6" spans="1:226">
      <c r="A6" s="737" t="s">
        <v>977</v>
      </c>
    </row>
    <row r="7" spans="1:226">
      <c r="A7" s="737"/>
    </row>
    <row r="8" spans="1:226">
      <c r="A8" s="739" t="s">
        <v>976</v>
      </c>
      <c r="F8" s="72">
        <v>2012</v>
      </c>
      <c r="G8" s="72">
        <v>2013</v>
      </c>
      <c r="H8" s="72">
        <v>2014</v>
      </c>
      <c r="I8" s="72">
        <v>2015</v>
      </c>
      <c r="J8" s="72">
        <v>2016</v>
      </c>
      <c r="K8" s="72">
        <v>2017</v>
      </c>
      <c r="L8" s="72">
        <v>2018</v>
      </c>
      <c r="M8" s="72">
        <v>2019</v>
      </c>
      <c r="N8" s="72">
        <v>2020</v>
      </c>
      <c r="O8" s="72">
        <v>2021</v>
      </c>
    </row>
    <row r="9" spans="1:226">
      <c r="A9" s="738" t="s">
        <v>975</v>
      </c>
      <c r="B9" s="748"/>
      <c r="C9" s="747"/>
      <c r="D9" s="712"/>
      <c r="E9" s="767" t="s">
        <v>20</v>
      </c>
      <c r="F9" s="760"/>
      <c r="G9" s="760"/>
      <c r="H9" s="760"/>
      <c r="I9" s="760"/>
      <c r="J9" s="760"/>
      <c r="K9" s="760"/>
      <c r="L9" s="760"/>
      <c r="M9" s="760"/>
      <c r="N9" s="760"/>
      <c r="O9" s="760"/>
    </row>
    <row r="10" spans="1:226">
      <c r="A10" s="738" t="s">
        <v>974</v>
      </c>
      <c r="B10" s="781"/>
      <c r="C10" s="780"/>
      <c r="D10" s="712"/>
      <c r="E10" s="767" t="s">
        <v>20</v>
      </c>
      <c r="F10" s="760"/>
      <c r="G10" s="760"/>
      <c r="H10" s="760"/>
      <c r="I10" s="760"/>
      <c r="J10" s="760"/>
      <c r="K10" s="760"/>
      <c r="L10" s="760"/>
      <c r="M10" s="760"/>
      <c r="N10" s="760"/>
      <c r="O10" s="760"/>
    </row>
    <row r="11" spans="1:226">
      <c r="A11" s="712"/>
      <c r="B11" s="781"/>
      <c r="C11" s="780"/>
      <c r="D11" s="712"/>
      <c r="E11" s="756"/>
      <c r="F11" s="779"/>
      <c r="G11" s="779"/>
      <c r="H11" s="779"/>
      <c r="I11" s="779"/>
      <c r="J11" s="779"/>
      <c r="K11" s="779"/>
      <c r="L11" s="779"/>
      <c r="M11" s="779"/>
      <c r="N11" s="779"/>
      <c r="O11" s="779"/>
    </row>
    <row r="12" spans="1:226">
      <c r="A12" s="739" t="s">
        <v>973</v>
      </c>
      <c r="B12" s="781"/>
      <c r="C12" s="780"/>
      <c r="D12" s="712"/>
      <c r="E12" s="756"/>
      <c r="F12" s="779"/>
      <c r="G12" s="779"/>
      <c r="H12" s="779"/>
      <c r="I12" s="779"/>
      <c r="J12" s="779"/>
      <c r="K12" s="779"/>
      <c r="L12" s="779"/>
      <c r="M12" s="779"/>
      <c r="N12" s="779"/>
      <c r="O12" s="779"/>
    </row>
    <row r="13" spans="1:226">
      <c r="A13" s="699" t="s">
        <v>972</v>
      </c>
      <c r="B13" s="748"/>
      <c r="C13" s="768"/>
      <c r="D13" s="712"/>
      <c r="E13" s="767" t="s">
        <v>529</v>
      </c>
      <c r="F13" s="770"/>
      <c r="G13" s="770"/>
      <c r="H13" s="770"/>
      <c r="I13" s="770"/>
      <c r="J13" s="770"/>
      <c r="K13" s="770"/>
      <c r="L13" s="770"/>
      <c r="M13" s="770"/>
      <c r="N13" s="770"/>
      <c r="O13" s="770"/>
    </row>
    <row r="14" spans="1:226">
      <c r="A14" s="699" t="s">
        <v>971</v>
      </c>
      <c r="B14" s="748"/>
      <c r="C14" s="768"/>
      <c r="D14" s="712"/>
      <c r="E14" s="767" t="s">
        <v>20</v>
      </c>
      <c r="F14" s="760"/>
      <c r="G14" s="760"/>
      <c r="H14" s="760"/>
      <c r="I14" s="760"/>
      <c r="J14" s="760"/>
      <c r="K14" s="760"/>
      <c r="L14" s="760"/>
      <c r="M14" s="760"/>
      <c r="N14" s="760"/>
      <c r="O14" s="760"/>
    </row>
    <row r="15" spans="1:226">
      <c r="A15" s="699" t="s">
        <v>970</v>
      </c>
      <c r="B15" s="748"/>
      <c r="C15" s="768"/>
      <c r="D15" s="712"/>
      <c r="E15" s="767"/>
      <c r="F15" s="721">
        <f t="shared" ref="F15:O15" si="0">IFERROR(F14/F9,0)</f>
        <v>0</v>
      </c>
      <c r="G15" s="721">
        <f t="shared" si="0"/>
        <v>0</v>
      </c>
      <c r="H15" s="721">
        <f t="shared" si="0"/>
        <v>0</v>
      </c>
      <c r="I15" s="721">
        <f t="shared" si="0"/>
        <v>0</v>
      </c>
      <c r="J15" s="721">
        <f t="shared" si="0"/>
        <v>0</v>
      </c>
      <c r="K15" s="721">
        <f t="shared" si="0"/>
        <v>0</v>
      </c>
      <c r="L15" s="721">
        <f t="shared" si="0"/>
        <v>0</v>
      </c>
      <c r="M15" s="721">
        <f t="shared" si="0"/>
        <v>0</v>
      </c>
      <c r="N15" s="721">
        <f t="shared" si="0"/>
        <v>0</v>
      </c>
      <c r="O15" s="721">
        <f t="shared" si="0"/>
        <v>0</v>
      </c>
    </row>
    <row r="16" spans="1:226">
      <c r="A16" s="694"/>
    </row>
    <row r="17" spans="1:15">
      <c r="A17" s="739" t="s">
        <v>969</v>
      </c>
    </row>
    <row r="18" spans="1:15">
      <c r="A18" s="699" t="s">
        <v>968</v>
      </c>
      <c r="B18" s="748"/>
      <c r="C18" s="768"/>
      <c r="D18" s="712"/>
      <c r="E18" s="767" t="s">
        <v>529</v>
      </c>
      <c r="F18" s="770"/>
      <c r="G18" s="770"/>
      <c r="H18" s="770"/>
      <c r="I18" s="770"/>
      <c r="J18" s="770"/>
      <c r="K18" s="770"/>
      <c r="L18" s="770"/>
      <c r="M18" s="770"/>
      <c r="N18" s="770"/>
      <c r="O18" s="770"/>
    </row>
    <row r="19" spans="1:15">
      <c r="A19" s="699" t="s">
        <v>967</v>
      </c>
      <c r="B19" s="769"/>
      <c r="C19" s="769"/>
      <c r="D19" s="712"/>
      <c r="E19" s="767" t="s">
        <v>529</v>
      </c>
      <c r="F19" s="770"/>
      <c r="G19" s="770"/>
      <c r="H19" s="770"/>
      <c r="I19" s="770"/>
      <c r="J19" s="770"/>
      <c r="K19" s="770"/>
      <c r="L19" s="770"/>
      <c r="M19" s="770"/>
      <c r="N19" s="770"/>
      <c r="O19" s="770"/>
    </row>
    <row r="20" spans="1:15">
      <c r="A20" s="699" t="s">
        <v>966</v>
      </c>
      <c r="B20" s="769"/>
      <c r="C20" s="769"/>
      <c r="D20" s="712"/>
      <c r="E20" s="767" t="s">
        <v>529</v>
      </c>
      <c r="F20" s="770"/>
      <c r="G20" s="770"/>
      <c r="H20" s="770"/>
      <c r="I20" s="770"/>
      <c r="J20" s="770"/>
      <c r="K20" s="770"/>
      <c r="L20" s="770"/>
      <c r="M20" s="770"/>
      <c r="N20" s="770"/>
      <c r="O20" s="770"/>
    </row>
    <row r="21" spans="1:15">
      <c r="A21" s="699" t="s">
        <v>965</v>
      </c>
      <c r="B21" s="769"/>
      <c r="C21" s="769"/>
      <c r="D21" s="712"/>
      <c r="E21" s="767" t="s">
        <v>529</v>
      </c>
      <c r="F21" s="770"/>
      <c r="G21" s="770"/>
      <c r="H21" s="770"/>
      <c r="I21" s="770"/>
      <c r="J21" s="770"/>
      <c r="K21" s="770"/>
      <c r="L21" s="770"/>
      <c r="M21" s="770"/>
      <c r="N21" s="770"/>
      <c r="O21" s="770"/>
    </row>
    <row r="22" spans="1:15">
      <c r="A22" s="699"/>
      <c r="B22" s="769"/>
      <c r="C22" s="769"/>
      <c r="D22" s="712"/>
      <c r="E22" s="778"/>
      <c r="F22" s="766" t="str">
        <f t="shared" ref="F22:O22" si="1">IF(ABS(F18-SUM(F19:F21))&gt;0.1%,"ERROR","OK")</f>
        <v>OK</v>
      </c>
      <c r="G22" s="766" t="str">
        <f t="shared" si="1"/>
        <v>OK</v>
      </c>
      <c r="H22" s="766" t="str">
        <f t="shared" si="1"/>
        <v>OK</v>
      </c>
      <c r="I22" s="766" t="str">
        <f t="shared" si="1"/>
        <v>OK</v>
      </c>
      <c r="J22" s="766" t="str">
        <f t="shared" si="1"/>
        <v>OK</v>
      </c>
      <c r="K22" s="766" t="str">
        <f t="shared" si="1"/>
        <v>OK</v>
      </c>
      <c r="L22" s="766" t="str">
        <f t="shared" si="1"/>
        <v>OK</v>
      </c>
      <c r="M22" s="766" t="str">
        <f t="shared" si="1"/>
        <v>OK</v>
      </c>
      <c r="N22" s="766" t="str">
        <f t="shared" si="1"/>
        <v>OK</v>
      </c>
      <c r="O22" s="766" t="str">
        <f t="shared" si="1"/>
        <v>OK</v>
      </c>
    </row>
    <row r="23" spans="1:15">
      <c r="A23" s="699" t="s">
        <v>964</v>
      </c>
      <c r="B23" s="755"/>
      <c r="C23" s="712"/>
      <c r="D23" s="754"/>
      <c r="E23" s="697" t="s">
        <v>20</v>
      </c>
      <c r="F23" s="760"/>
      <c r="G23" s="760"/>
      <c r="H23" s="760"/>
      <c r="I23" s="760"/>
      <c r="J23" s="760"/>
      <c r="K23" s="760"/>
      <c r="L23" s="760"/>
      <c r="M23" s="760"/>
      <c r="N23" s="760"/>
      <c r="O23" s="760"/>
    </row>
    <row r="24" spans="1:15">
      <c r="A24" s="699" t="s">
        <v>963</v>
      </c>
      <c r="B24" s="755"/>
      <c r="C24" s="712"/>
      <c r="D24" s="754"/>
      <c r="E24" s="697"/>
      <c r="F24" s="777">
        <f t="shared" ref="F24:O24" si="2">IFERROR(F23/F9,0)</f>
        <v>0</v>
      </c>
      <c r="G24" s="777">
        <f t="shared" si="2"/>
        <v>0</v>
      </c>
      <c r="H24" s="777">
        <f t="shared" si="2"/>
        <v>0</v>
      </c>
      <c r="I24" s="777">
        <f t="shared" si="2"/>
        <v>0</v>
      </c>
      <c r="J24" s="777">
        <f t="shared" si="2"/>
        <v>0</v>
      </c>
      <c r="K24" s="777">
        <f t="shared" si="2"/>
        <v>0</v>
      </c>
      <c r="L24" s="777">
        <f t="shared" si="2"/>
        <v>0</v>
      </c>
      <c r="M24" s="777">
        <f t="shared" si="2"/>
        <v>0</v>
      </c>
      <c r="N24" s="777">
        <f t="shared" si="2"/>
        <v>0</v>
      </c>
      <c r="O24" s="777">
        <f t="shared" si="2"/>
        <v>0</v>
      </c>
    </row>
    <row r="25" spans="1:15">
      <c r="A25" s="714"/>
      <c r="B25" s="755"/>
      <c r="C25" s="712"/>
      <c r="D25" s="754"/>
      <c r="E25" s="697"/>
      <c r="F25" s="772"/>
      <c r="G25" s="772"/>
      <c r="H25" s="772"/>
      <c r="I25" s="772"/>
      <c r="J25" s="772"/>
      <c r="K25" s="772"/>
      <c r="L25" s="772"/>
      <c r="M25" s="772"/>
      <c r="N25" s="772"/>
      <c r="O25" s="772"/>
    </row>
    <row r="26" spans="1:15">
      <c r="A26" s="742" t="s">
        <v>962</v>
      </c>
      <c r="B26" s="712"/>
      <c r="C26" s="712"/>
      <c r="D26" s="712"/>
      <c r="E26" s="776"/>
      <c r="F26" s="775"/>
      <c r="G26" s="775"/>
      <c r="H26" s="775"/>
      <c r="I26" s="775"/>
      <c r="J26" s="775"/>
      <c r="K26" s="775"/>
      <c r="L26" s="775"/>
      <c r="M26" s="775"/>
      <c r="N26" s="775"/>
      <c r="O26" s="775"/>
    </row>
    <row r="27" spans="1:15" ht="15.75" customHeight="1">
      <c r="A27" s="762" t="s">
        <v>954</v>
      </c>
      <c r="B27" s="712"/>
      <c r="C27" s="712"/>
      <c r="D27" s="712"/>
      <c r="E27" s="697" t="s">
        <v>20</v>
      </c>
      <c r="F27" s="700">
        <f t="shared" ref="F27:O27" si="3">F11-SUM(F28:F31)</f>
        <v>0</v>
      </c>
      <c r="G27" s="700">
        <f t="shared" si="3"/>
        <v>0</v>
      </c>
      <c r="H27" s="700">
        <f t="shared" si="3"/>
        <v>0</v>
      </c>
      <c r="I27" s="700">
        <f t="shared" si="3"/>
        <v>0</v>
      </c>
      <c r="J27" s="700">
        <f t="shared" si="3"/>
        <v>0</v>
      </c>
      <c r="K27" s="700">
        <f t="shared" si="3"/>
        <v>0</v>
      </c>
      <c r="L27" s="700">
        <f t="shared" si="3"/>
        <v>0</v>
      </c>
      <c r="M27" s="700">
        <f t="shared" si="3"/>
        <v>0</v>
      </c>
      <c r="N27" s="700">
        <f t="shared" si="3"/>
        <v>0</v>
      </c>
      <c r="O27" s="700">
        <f t="shared" si="3"/>
        <v>0</v>
      </c>
    </row>
    <row r="28" spans="1:15">
      <c r="A28" s="762" t="s">
        <v>36</v>
      </c>
      <c r="B28" s="712"/>
      <c r="C28" s="712"/>
      <c r="D28" s="712"/>
      <c r="E28" s="697" t="s">
        <v>20</v>
      </c>
      <c r="F28" s="703"/>
      <c r="G28" s="703"/>
      <c r="H28" s="703"/>
      <c r="I28" s="703"/>
      <c r="J28" s="703"/>
      <c r="K28" s="703"/>
      <c r="L28" s="703"/>
      <c r="M28" s="703"/>
      <c r="N28" s="703"/>
      <c r="O28" s="703"/>
    </row>
    <row r="29" spans="1:15" hidden="1">
      <c r="A29" s="774"/>
      <c r="B29" s="712"/>
      <c r="C29" s="712"/>
      <c r="D29" s="712"/>
      <c r="E29" s="697" t="s">
        <v>20</v>
      </c>
      <c r="F29" s="703"/>
      <c r="G29" s="703"/>
      <c r="H29" s="703"/>
      <c r="I29" s="703"/>
      <c r="J29" s="703"/>
      <c r="K29" s="703"/>
      <c r="L29" s="703"/>
      <c r="M29" s="703"/>
      <c r="N29" s="703"/>
      <c r="O29" s="703"/>
    </row>
    <row r="30" spans="1:15">
      <c r="A30" s="773" t="s">
        <v>953</v>
      </c>
      <c r="B30" s="712"/>
      <c r="C30" s="712"/>
      <c r="D30" s="712"/>
      <c r="E30" s="697" t="s">
        <v>20</v>
      </c>
      <c r="F30" s="703"/>
      <c r="G30" s="703"/>
      <c r="H30" s="703"/>
      <c r="I30" s="703"/>
      <c r="J30" s="703"/>
      <c r="K30" s="703"/>
      <c r="L30" s="703"/>
      <c r="M30" s="703"/>
      <c r="N30" s="703"/>
      <c r="O30" s="703"/>
    </row>
    <row r="31" spans="1:15">
      <c r="A31" s="773" t="s">
        <v>952</v>
      </c>
      <c r="B31" s="712"/>
      <c r="C31" s="712"/>
      <c r="D31" s="712"/>
      <c r="E31" s="697" t="s">
        <v>20</v>
      </c>
      <c r="F31" s="703"/>
      <c r="G31" s="703"/>
      <c r="H31" s="703"/>
      <c r="I31" s="703"/>
      <c r="J31" s="703"/>
      <c r="K31" s="703"/>
      <c r="L31" s="703"/>
      <c r="M31" s="703"/>
      <c r="N31" s="703"/>
      <c r="O31" s="703"/>
    </row>
    <row r="32" spans="1:15">
      <c r="A32" s="699" t="s">
        <v>8</v>
      </c>
      <c r="B32" s="712"/>
      <c r="C32" s="712"/>
      <c r="D32" s="712"/>
      <c r="E32" s="697" t="s">
        <v>20</v>
      </c>
      <c r="F32" s="758">
        <f t="shared" ref="F32:O32" si="4">SUM(F27:F31)</f>
        <v>0</v>
      </c>
      <c r="G32" s="758">
        <f t="shared" si="4"/>
        <v>0</v>
      </c>
      <c r="H32" s="758">
        <f t="shared" si="4"/>
        <v>0</v>
      </c>
      <c r="I32" s="758">
        <f t="shared" si="4"/>
        <v>0</v>
      </c>
      <c r="J32" s="758">
        <f t="shared" si="4"/>
        <v>0</v>
      </c>
      <c r="K32" s="758">
        <f t="shared" si="4"/>
        <v>0</v>
      </c>
      <c r="L32" s="758">
        <f t="shared" si="4"/>
        <v>0</v>
      </c>
      <c r="M32" s="758">
        <f t="shared" si="4"/>
        <v>0</v>
      </c>
      <c r="N32" s="758">
        <f t="shared" si="4"/>
        <v>0</v>
      </c>
      <c r="O32" s="758">
        <f t="shared" si="4"/>
        <v>0</v>
      </c>
    </row>
    <row r="33" spans="1:15">
      <c r="A33" s="714"/>
      <c r="B33" s="712"/>
      <c r="C33" s="712"/>
      <c r="D33" s="712"/>
      <c r="E33" s="697"/>
    </row>
    <row r="34" spans="1:15">
      <c r="A34" s="714"/>
      <c r="B34" s="712"/>
      <c r="C34" s="712"/>
      <c r="D34" s="712"/>
      <c r="E34" s="697"/>
    </row>
    <row r="35" spans="1:15">
      <c r="A35" s="714"/>
      <c r="B35" s="755"/>
      <c r="C35" s="712"/>
      <c r="D35" s="754"/>
      <c r="E35" s="697"/>
      <c r="F35" s="772"/>
      <c r="G35" s="772"/>
      <c r="H35" s="772"/>
      <c r="I35" s="772"/>
      <c r="J35" s="772"/>
      <c r="K35" s="772"/>
      <c r="L35" s="772"/>
      <c r="M35" s="772"/>
      <c r="N35" s="772"/>
      <c r="O35" s="772"/>
    </row>
    <row r="36" spans="1:15">
      <c r="A36" s="737" t="s">
        <v>961</v>
      </c>
      <c r="B36" s="755"/>
      <c r="C36" s="712"/>
      <c r="D36" s="754"/>
      <c r="E36" s="697"/>
      <c r="F36" s="72">
        <f t="shared" ref="F36:O36" si="5">F8</f>
        <v>2012</v>
      </c>
      <c r="G36" s="72">
        <f t="shared" si="5"/>
        <v>2013</v>
      </c>
      <c r="H36" s="72">
        <f t="shared" si="5"/>
        <v>2014</v>
      </c>
      <c r="I36" s="72">
        <f t="shared" si="5"/>
        <v>2015</v>
      </c>
      <c r="J36" s="72">
        <f t="shared" si="5"/>
        <v>2016</v>
      </c>
      <c r="K36" s="72">
        <f t="shared" si="5"/>
        <v>2017</v>
      </c>
      <c r="L36" s="72">
        <f t="shared" si="5"/>
        <v>2018</v>
      </c>
      <c r="M36" s="72">
        <f t="shared" si="5"/>
        <v>2019</v>
      </c>
      <c r="N36" s="72">
        <f t="shared" si="5"/>
        <v>2020</v>
      </c>
      <c r="O36" s="72">
        <f t="shared" si="5"/>
        <v>2021</v>
      </c>
    </row>
    <row r="37" spans="1:15">
      <c r="A37" s="771" t="s">
        <v>960</v>
      </c>
      <c r="B37" s="748"/>
      <c r="C37" s="747"/>
      <c r="D37" s="712"/>
      <c r="E37" s="746"/>
      <c r="F37" s="760"/>
      <c r="G37" s="760"/>
      <c r="H37" s="760"/>
      <c r="I37" s="760"/>
      <c r="J37" s="760"/>
      <c r="K37" s="760"/>
      <c r="L37" s="760"/>
      <c r="M37" s="760"/>
      <c r="N37" s="760"/>
      <c r="O37" s="760"/>
    </row>
    <row r="38" spans="1:15">
      <c r="A38" s="771" t="s">
        <v>959</v>
      </c>
      <c r="B38" s="748"/>
      <c r="C38" s="747"/>
      <c r="D38" s="712"/>
      <c r="E38" s="746"/>
      <c r="F38" s="760"/>
      <c r="G38" s="760"/>
      <c r="H38" s="760"/>
      <c r="I38" s="760"/>
      <c r="J38" s="760"/>
      <c r="K38" s="760"/>
      <c r="L38" s="760"/>
      <c r="M38" s="760"/>
      <c r="N38" s="760"/>
      <c r="O38" s="760"/>
    </row>
    <row r="39" spans="1:15">
      <c r="A39" s="771" t="s">
        <v>958</v>
      </c>
      <c r="B39" s="712"/>
      <c r="C39" s="715"/>
      <c r="D39" s="712"/>
      <c r="E39" s="746"/>
      <c r="F39" s="760"/>
      <c r="G39" s="760"/>
      <c r="H39" s="760"/>
      <c r="I39" s="760"/>
      <c r="J39" s="760"/>
      <c r="K39" s="760"/>
      <c r="L39" s="760"/>
      <c r="M39" s="760"/>
      <c r="N39" s="760"/>
      <c r="O39" s="760"/>
    </row>
    <row r="40" spans="1:15">
      <c r="A40" s="769"/>
      <c r="B40" s="712"/>
      <c r="C40" s="715"/>
      <c r="D40" s="712"/>
      <c r="E40" s="746"/>
      <c r="F40" s="696">
        <f t="shared" ref="F40:O40" si="6">SUM(F37:F39)</f>
        <v>0</v>
      </c>
      <c r="G40" s="696">
        <f t="shared" si="6"/>
        <v>0</v>
      </c>
      <c r="H40" s="696">
        <f t="shared" si="6"/>
        <v>0</v>
      </c>
      <c r="I40" s="696">
        <f t="shared" si="6"/>
        <v>0</v>
      </c>
      <c r="J40" s="696">
        <f t="shared" si="6"/>
        <v>0</v>
      </c>
      <c r="K40" s="696">
        <f t="shared" si="6"/>
        <v>0</v>
      </c>
      <c r="L40" s="696">
        <f t="shared" si="6"/>
        <v>0</v>
      </c>
      <c r="M40" s="696">
        <f t="shared" si="6"/>
        <v>0</v>
      </c>
      <c r="N40" s="696">
        <f t="shared" si="6"/>
        <v>0</v>
      </c>
      <c r="O40" s="696">
        <f t="shared" si="6"/>
        <v>0</v>
      </c>
    </row>
    <row r="41" spans="1:15">
      <c r="A41" s="764"/>
      <c r="B41" s="712"/>
      <c r="C41" s="712"/>
      <c r="D41" s="712"/>
      <c r="E41" s="756"/>
      <c r="F41" s="765"/>
      <c r="G41" s="765"/>
      <c r="H41" s="765"/>
      <c r="I41" s="765"/>
      <c r="J41" s="765"/>
      <c r="K41" s="765"/>
      <c r="L41" s="765"/>
      <c r="M41" s="765"/>
      <c r="N41" s="765"/>
      <c r="O41" s="765"/>
    </row>
    <row r="42" spans="1:15">
      <c r="A42" s="771" t="s">
        <v>957</v>
      </c>
      <c r="B42" s="712"/>
      <c r="C42" s="712"/>
      <c r="D42" s="712"/>
      <c r="E42" s="756"/>
      <c r="F42" s="770"/>
      <c r="G42" s="770"/>
      <c r="H42" s="770"/>
      <c r="I42" s="770"/>
      <c r="J42" s="770"/>
      <c r="K42" s="770"/>
      <c r="L42" s="770"/>
      <c r="M42" s="770"/>
      <c r="N42" s="770"/>
      <c r="O42" s="770"/>
    </row>
    <row r="43" spans="1:15">
      <c r="A43" s="771" t="s">
        <v>956</v>
      </c>
      <c r="B43" s="748"/>
      <c r="C43" s="768"/>
      <c r="D43" s="712"/>
      <c r="E43" s="767"/>
      <c r="F43" s="770"/>
      <c r="G43" s="770"/>
      <c r="H43" s="770"/>
      <c r="I43" s="770"/>
      <c r="J43" s="770"/>
      <c r="K43" s="770"/>
      <c r="L43" s="770"/>
      <c r="M43" s="770"/>
      <c r="N43" s="770"/>
      <c r="O43" s="770"/>
    </row>
    <row r="44" spans="1:15">
      <c r="A44" s="769"/>
      <c r="B44" s="748"/>
      <c r="C44" s="768"/>
      <c r="D44" s="712"/>
      <c r="E44" s="767"/>
      <c r="F44" s="766" t="str">
        <f t="shared" ref="F44:O44" si="7">IF(ABS(F37-SUM(F9*F43))&gt;0.1%,"ERROR","OK")</f>
        <v>OK</v>
      </c>
      <c r="G44" s="766" t="str">
        <f t="shared" si="7"/>
        <v>OK</v>
      </c>
      <c r="H44" s="766" t="str">
        <f t="shared" si="7"/>
        <v>OK</v>
      </c>
      <c r="I44" s="766" t="str">
        <f t="shared" si="7"/>
        <v>OK</v>
      </c>
      <c r="J44" s="766" t="str">
        <f t="shared" si="7"/>
        <v>OK</v>
      </c>
      <c r="K44" s="766" t="str">
        <f t="shared" si="7"/>
        <v>OK</v>
      </c>
      <c r="L44" s="766" t="str">
        <f t="shared" si="7"/>
        <v>OK</v>
      </c>
      <c r="M44" s="766" t="str">
        <f t="shared" si="7"/>
        <v>OK</v>
      </c>
      <c r="N44" s="766" t="str">
        <f t="shared" si="7"/>
        <v>OK</v>
      </c>
      <c r="O44" s="766" t="str">
        <f t="shared" si="7"/>
        <v>OK</v>
      </c>
    </row>
    <row r="45" spans="1:15">
      <c r="A45" s="764"/>
      <c r="B45" s="712"/>
      <c r="C45" s="712"/>
      <c r="D45" s="712"/>
      <c r="E45" s="756"/>
      <c r="F45" s="765"/>
      <c r="G45" s="765"/>
      <c r="H45" s="765"/>
      <c r="I45" s="765"/>
      <c r="J45" s="765"/>
      <c r="K45" s="765"/>
      <c r="L45" s="765"/>
      <c r="M45" s="765"/>
      <c r="N45" s="765"/>
      <c r="O45" s="765"/>
    </row>
    <row r="46" spans="1:15">
      <c r="A46" s="764" t="s">
        <v>955</v>
      </c>
      <c r="B46" s="712"/>
      <c r="C46" s="712"/>
      <c r="D46" s="712"/>
      <c r="E46" s="756"/>
      <c r="F46" s="763"/>
      <c r="G46" s="763"/>
      <c r="H46" s="763"/>
      <c r="I46" s="763"/>
      <c r="J46" s="763"/>
      <c r="K46" s="763"/>
      <c r="L46" s="763"/>
      <c r="M46" s="763"/>
      <c r="N46" s="763"/>
      <c r="O46" s="763"/>
    </row>
    <row r="47" spans="1:15">
      <c r="A47" s="762" t="s">
        <v>954</v>
      </c>
      <c r="B47" s="712"/>
      <c r="C47" s="712"/>
      <c r="D47" s="712"/>
      <c r="E47" s="756"/>
      <c r="F47" s="760"/>
      <c r="G47" s="760"/>
      <c r="H47" s="760"/>
      <c r="I47" s="760"/>
      <c r="J47" s="760"/>
      <c r="K47" s="760"/>
      <c r="L47" s="760"/>
      <c r="M47" s="760"/>
      <c r="N47" s="760"/>
      <c r="O47" s="760"/>
    </row>
    <row r="48" spans="1:15">
      <c r="A48" s="761" t="s">
        <v>36</v>
      </c>
      <c r="B48" s="712"/>
      <c r="C48" s="712"/>
      <c r="D48" s="712"/>
      <c r="E48" s="756"/>
      <c r="F48" s="760"/>
      <c r="G48" s="760"/>
      <c r="H48" s="760"/>
      <c r="I48" s="760"/>
      <c r="J48" s="760"/>
      <c r="K48" s="760"/>
      <c r="L48" s="760"/>
      <c r="M48" s="760"/>
      <c r="N48" s="760"/>
      <c r="O48" s="760"/>
    </row>
    <row r="49" spans="1:15">
      <c r="A49" s="759" t="s">
        <v>953</v>
      </c>
      <c r="B49" s="712"/>
      <c r="C49" s="712"/>
      <c r="D49" s="712"/>
      <c r="E49" s="756"/>
      <c r="F49" s="760"/>
      <c r="G49" s="760"/>
      <c r="H49" s="760"/>
      <c r="I49" s="760"/>
      <c r="J49" s="760"/>
      <c r="K49" s="760"/>
      <c r="L49" s="760"/>
      <c r="M49" s="760"/>
      <c r="N49" s="760"/>
      <c r="O49" s="760"/>
    </row>
    <row r="50" spans="1:15">
      <c r="A50" s="759" t="s">
        <v>952</v>
      </c>
      <c r="B50" s="712"/>
      <c r="C50" s="712"/>
      <c r="D50" s="712"/>
      <c r="E50" s="756"/>
      <c r="F50" s="760"/>
      <c r="G50" s="760"/>
      <c r="H50" s="760"/>
      <c r="I50" s="760"/>
      <c r="J50" s="760"/>
      <c r="K50" s="760"/>
      <c r="L50" s="760"/>
      <c r="M50" s="760"/>
      <c r="N50" s="760"/>
      <c r="O50" s="760"/>
    </row>
    <row r="51" spans="1:15">
      <c r="A51" s="759" t="s">
        <v>951</v>
      </c>
      <c r="B51" s="712"/>
      <c r="C51" s="712"/>
      <c r="D51" s="712"/>
      <c r="E51" s="756"/>
      <c r="F51" s="758">
        <f t="shared" ref="F51:O51" si="8">F40-SUM(F47:F50)</f>
        <v>0</v>
      </c>
      <c r="G51" s="758">
        <f t="shared" si="8"/>
        <v>0</v>
      </c>
      <c r="H51" s="758">
        <f t="shared" si="8"/>
        <v>0</v>
      </c>
      <c r="I51" s="758">
        <f t="shared" si="8"/>
        <v>0</v>
      </c>
      <c r="J51" s="758">
        <f t="shared" si="8"/>
        <v>0</v>
      </c>
      <c r="K51" s="758">
        <f t="shared" si="8"/>
        <v>0</v>
      </c>
      <c r="L51" s="758">
        <f t="shared" si="8"/>
        <v>0</v>
      </c>
      <c r="M51" s="758">
        <f t="shared" si="8"/>
        <v>0</v>
      </c>
      <c r="N51" s="758">
        <f t="shared" si="8"/>
        <v>0</v>
      </c>
      <c r="O51" s="758">
        <f t="shared" si="8"/>
        <v>0</v>
      </c>
    </row>
    <row r="52" spans="1:15">
      <c r="A52" s="757" t="s">
        <v>8</v>
      </c>
      <c r="B52" s="712"/>
      <c r="C52" s="712"/>
      <c r="D52" s="712"/>
      <c r="E52" s="756"/>
      <c r="F52" s="696">
        <f t="shared" ref="F52:O52" si="9">SUM(F47:F51)</f>
        <v>0</v>
      </c>
      <c r="G52" s="696">
        <f t="shared" si="9"/>
        <v>0</v>
      </c>
      <c r="H52" s="696">
        <f t="shared" si="9"/>
        <v>0</v>
      </c>
      <c r="I52" s="696">
        <f t="shared" si="9"/>
        <v>0</v>
      </c>
      <c r="J52" s="696">
        <f t="shared" si="9"/>
        <v>0</v>
      </c>
      <c r="K52" s="696">
        <f t="shared" si="9"/>
        <v>0</v>
      </c>
      <c r="L52" s="696">
        <f t="shared" si="9"/>
        <v>0</v>
      </c>
      <c r="M52" s="696">
        <f t="shared" si="9"/>
        <v>0</v>
      </c>
      <c r="N52" s="696">
        <f t="shared" si="9"/>
        <v>0</v>
      </c>
      <c r="O52" s="696">
        <f t="shared" si="9"/>
        <v>0</v>
      </c>
    </row>
    <row r="53" spans="1:15">
      <c r="A53" s="729"/>
      <c r="B53" s="729"/>
      <c r="C53" s="729"/>
      <c r="D53" s="729"/>
      <c r="E53" s="729"/>
      <c r="F53" s="729"/>
    </row>
    <row r="54" spans="1:15">
      <c r="A54" s="729"/>
      <c r="B54" s="729"/>
      <c r="C54" s="729"/>
      <c r="D54" s="729"/>
      <c r="E54" s="729"/>
      <c r="F54" s="729"/>
    </row>
    <row r="56" spans="1:15">
      <c r="A56" s="737" t="s">
        <v>950</v>
      </c>
      <c r="B56" s="755"/>
      <c r="C56" s="712"/>
      <c r="D56" s="754"/>
      <c r="E56" s="697"/>
      <c r="F56" s="72">
        <f t="shared" ref="F56:O56" si="10">F36</f>
        <v>2012</v>
      </c>
      <c r="G56" s="72">
        <f t="shared" si="10"/>
        <v>2013</v>
      </c>
      <c r="H56" s="72">
        <f t="shared" si="10"/>
        <v>2014</v>
      </c>
      <c r="I56" s="72">
        <f t="shared" si="10"/>
        <v>2015</v>
      </c>
      <c r="J56" s="72">
        <f t="shared" si="10"/>
        <v>2016</v>
      </c>
      <c r="K56" s="72">
        <f t="shared" si="10"/>
        <v>2017</v>
      </c>
      <c r="L56" s="72">
        <f t="shared" si="10"/>
        <v>2018</v>
      </c>
      <c r="M56" s="72">
        <f t="shared" si="10"/>
        <v>2019</v>
      </c>
      <c r="N56" s="72">
        <f t="shared" si="10"/>
        <v>2020</v>
      </c>
      <c r="O56" s="72">
        <f t="shared" si="10"/>
        <v>2021</v>
      </c>
    </row>
    <row r="58" spans="1:15">
      <c r="A58" s="693" t="s">
        <v>949</v>
      </c>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sheetPr codeName="Sheet15">
    <tabColor theme="5" tint="0.59999389629810485"/>
  </sheetPr>
  <dimension ref="A1:HR71"/>
  <sheetViews>
    <sheetView zoomScale="80" zoomScaleNormal="80" workbookViewId="0">
      <selection activeCell="A3" sqref="A3"/>
    </sheetView>
  </sheetViews>
  <sheetFormatPr defaultRowHeight="14.25"/>
  <cols>
    <col min="1" max="1" width="56.75" style="693" customWidth="1"/>
    <col min="2" max="2" width="14" style="693" customWidth="1"/>
    <col min="3" max="3" width="0" style="693" hidden="1" customWidth="1"/>
    <col min="4" max="4" width="4" style="693" customWidth="1"/>
    <col min="5" max="5" width="9" style="693"/>
    <col min="6" max="15" width="9.375" style="693" customWidth="1"/>
    <col min="16" max="16384" width="9" style="693"/>
  </cols>
  <sheetData>
    <row r="1" spans="1:226" s="67" customFormat="1" ht="24.75">
      <c r="A1" s="69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s="67" customFormat="1" ht="24.75">
      <c r="A2" s="108" t="str">
        <f>'1.5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s="67" customFormat="1" ht="25.5" thickBot="1">
      <c r="A3" s="176" t="s">
        <v>250</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782" t="s">
        <v>3472</v>
      </c>
      <c r="B4" s="712"/>
      <c r="C4" s="807"/>
      <c r="D4" s="712"/>
      <c r="E4" s="756"/>
    </row>
    <row r="5" spans="1:226" ht="15">
      <c r="A5" s="806"/>
      <c r="B5" s="712"/>
      <c r="C5" s="712"/>
      <c r="D5" s="712"/>
      <c r="E5" s="712"/>
      <c r="F5" s="712"/>
      <c r="G5" s="712"/>
      <c r="H5" s="712"/>
      <c r="I5" s="712"/>
      <c r="J5" s="712"/>
      <c r="K5" s="712"/>
      <c r="L5" s="712"/>
      <c r="M5" s="712"/>
      <c r="N5" s="712"/>
      <c r="O5" s="712"/>
    </row>
    <row r="6" spans="1:226" ht="15" customHeight="1">
      <c r="A6" s="797" t="s">
        <v>999</v>
      </c>
      <c r="B6" s="783"/>
      <c r="C6" s="783"/>
      <c r="D6" s="783"/>
      <c r="E6" s="783"/>
      <c r="F6" s="72">
        <v>2012</v>
      </c>
      <c r="G6" s="72">
        <v>2013</v>
      </c>
      <c r="H6" s="72">
        <v>2014</v>
      </c>
      <c r="I6" s="72">
        <v>2015</v>
      </c>
      <c r="J6" s="72">
        <v>2016</v>
      </c>
      <c r="K6" s="72">
        <v>2017</v>
      </c>
      <c r="L6" s="72">
        <v>2018</v>
      </c>
      <c r="M6" s="72">
        <v>2019</v>
      </c>
      <c r="N6" s="72">
        <v>2020</v>
      </c>
      <c r="O6" s="72">
        <v>2021</v>
      </c>
    </row>
    <row r="7" spans="1:226" ht="15" customHeight="1">
      <c r="A7" s="796" t="s">
        <v>998</v>
      </c>
      <c r="B7" s="783"/>
      <c r="C7" s="783"/>
      <c r="D7" s="783"/>
      <c r="E7" s="783"/>
      <c r="F7" s="760"/>
      <c r="G7" s="760"/>
      <c r="H7" s="760"/>
      <c r="I7" s="760"/>
      <c r="J7" s="760"/>
      <c r="K7" s="760"/>
      <c r="L7" s="760"/>
      <c r="M7" s="760"/>
      <c r="N7" s="760"/>
      <c r="O7" s="760"/>
    </row>
    <row r="8" spans="1:226" ht="15" customHeight="1">
      <c r="A8" s="797"/>
      <c r="B8" s="783"/>
      <c r="C8" s="783"/>
      <c r="D8" s="783"/>
      <c r="E8" s="783"/>
    </row>
    <row r="9" spans="1:226">
      <c r="A9" s="796" t="s">
        <v>997</v>
      </c>
      <c r="B9" s="783"/>
      <c r="C9" s="783"/>
      <c r="D9" s="783"/>
      <c r="E9" s="783"/>
      <c r="F9" s="783"/>
      <c r="G9" s="783"/>
      <c r="H9" s="783"/>
      <c r="I9" s="783"/>
      <c r="J9" s="783"/>
      <c r="K9" s="783"/>
      <c r="L9" s="783"/>
      <c r="M9" s="783"/>
      <c r="N9" s="783"/>
      <c r="O9" s="783"/>
    </row>
    <row r="10" spans="1:226">
      <c r="A10" s="794" t="s">
        <v>882</v>
      </c>
      <c r="B10" s="712"/>
      <c r="C10" s="804"/>
      <c r="D10" s="712"/>
      <c r="E10" s="786" t="s">
        <v>20</v>
      </c>
      <c r="F10" s="760"/>
      <c r="G10" s="760"/>
      <c r="H10" s="760"/>
      <c r="I10" s="760"/>
      <c r="J10" s="760"/>
      <c r="K10" s="760"/>
      <c r="L10" s="760"/>
      <c r="M10" s="760"/>
      <c r="N10" s="760"/>
      <c r="O10" s="760"/>
    </row>
    <row r="11" spans="1:226">
      <c r="A11" s="793" t="s">
        <v>881</v>
      </c>
      <c r="B11" s="712"/>
      <c r="C11" s="804"/>
      <c r="D11" s="712"/>
      <c r="E11" s="786"/>
      <c r="F11" s="792"/>
      <c r="G11" s="792"/>
      <c r="H11" s="792"/>
      <c r="I11" s="792"/>
      <c r="J11" s="792"/>
      <c r="K11" s="792"/>
      <c r="L11" s="792"/>
      <c r="M11" s="792"/>
      <c r="N11" s="792"/>
      <c r="O11" s="792"/>
    </row>
    <row r="12" spans="1:226">
      <c r="A12" s="791" t="str">
        <f>$A$2</f>
        <v xml:space="preserve">National Grid Electricity Transmission </v>
      </c>
      <c r="B12" s="712"/>
      <c r="C12" s="804"/>
      <c r="D12" s="712"/>
      <c r="E12" s="786" t="s">
        <v>20</v>
      </c>
      <c r="F12" s="760"/>
      <c r="G12" s="760"/>
      <c r="H12" s="760"/>
      <c r="I12" s="760"/>
      <c r="J12" s="760"/>
      <c r="K12" s="760"/>
      <c r="L12" s="760"/>
      <c r="M12" s="760"/>
      <c r="N12" s="760"/>
      <c r="O12" s="760"/>
    </row>
    <row r="13" spans="1:226">
      <c r="A13" s="703" t="s">
        <v>880</v>
      </c>
      <c r="B13" s="712"/>
      <c r="C13" s="789"/>
      <c r="D13" s="712"/>
      <c r="E13" s="786" t="s">
        <v>20</v>
      </c>
      <c r="F13" s="760"/>
      <c r="G13" s="760"/>
      <c r="H13" s="760"/>
      <c r="I13" s="760"/>
      <c r="J13" s="760"/>
      <c r="K13" s="760"/>
      <c r="L13" s="760"/>
      <c r="M13" s="760"/>
      <c r="N13" s="760"/>
      <c r="O13" s="760"/>
    </row>
    <row r="14" spans="1:226">
      <c r="A14" s="703" t="s">
        <v>880</v>
      </c>
      <c r="B14" s="712"/>
      <c r="C14" s="789"/>
      <c r="D14" s="712"/>
      <c r="E14" s="786" t="s">
        <v>20</v>
      </c>
      <c r="F14" s="760"/>
      <c r="G14" s="760"/>
      <c r="H14" s="760"/>
      <c r="I14" s="760"/>
      <c r="J14" s="760"/>
      <c r="K14" s="760"/>
      <c r="L14" s="760"/>
      <c r="M14" s="760"/>
      <c r="N14" s="760"/>
      <c r="O14" s="760"/>
    </row>
    <row r="15" spans="1:226">
      <c r="A15" s="790" t="s">
        <v>996</v>
      </c>
      <c r="B15" s="712"/>
      <c r="C15" s="789"/>
      <c r="D15" s="712"/>
      <c r="E15" s="786"/>
      <c r="F15" s="696">
        <f t="shared" ref="F15:O15" si="0">SUM(F10:F14)</f>
        <v>0</v>
      </c>
      <c r="G15" s="696">
        <f t="shared" si="0"/>
        <v>0</v>
      </c>
      <c r="H15" s="696">
        <f t="shared" si="0"/>
        <v>0</v>
      </c>
      <c r="I15" s="696">
        <f t="shared" si="0"/>
        <v>0</v>
      </c>
      <c r="J15" s="696">
        <f t="shared" si="0"/>
        <v>0</v>
      </c>
      <c r="K15" s="696">
        <f t="shared" si="0"/>
        <v>0</v>
      </c>
      <c r="L15" s="696">
        <f t="shared" si="0"/>
        <v>0</v>
      </c>
      <c r="M15" s="696">
        <f t="shared" si="0"/>
        <v>0</v>
      </c>
      <c r="N15" s="696">
        <f t="shared" si="0"/>
        <v>0</v>
      </c>
      <c r="O15" s="696">
        <f t="shared" si="0"/>
        <v>0</v>
      </c>
    </row>
    <row r="17" spans="1:15">
      <c r="A17" s="805" t="s">
        <v>995</v>
      </c>
      <c r="B17" s="783"/>
      <c r="C17" s="783"/>
      <c r="D17" s="783"/>
      <c r="E17" s="783"/>
      <c r="F17" s="783"/>
      <c r="G17" s="783"/>
      <c r="H17" s="783"/>
      <c r="I17" s="783"/>
      <c r="J17" s="783"/>
      <c r="K17" s="783"/>
      <c r="L17" s="783"/>
      <c r="M17" s="783"/>
      <c r="N17" s="783"/>
      <c r="O17" s="783"/>
    </row>
    <row r="18" spans="1:15">
      <c r="A18" s="794" t="s">
        <v>882</v>
      </c>
      <c r="B18" s="712"/>
      <c r="C18" s="804"/>
      <c r="D18" s="712"/>
      <c r="E18" s="786" t="s">
        <v>20</v>
      </c>
      <c r="F18" s="760"/>
      <c r="G18" s="760"/>
      <c r="H18" s="760"/>
      <c r="I18" s="760"/>
      <c r="J18" s="760"/>
      <c r="K18" s="760"/>
      <c r="L18" s="760"/>
      <c r="M18" s="760"/>
      <c r="N18" s="760"/>
      <c r="O18" s="760"/>
    </row>
    <row r="19" spans="1:15">
      <c r="A19" s="793" t="s">
        <v>881</v>
      </c>
      <c r="B19" s="712"/>
      <c r="C19" s="804"/>
      <c r="D19" s="712"/>
      <c r="E19" s="786"/>
      <c r="F19" s="792"/>
      <c r="G19" s="792"/>
      <c r="H19" s="792"/>
      <c r="I19" s="792"/>
      <c r="J19" s="792"/>
      <c r="K19" s="792"/>
      <c r="L19" s="792"/>
      <c r="M19" s="792"/>
      <c r="N19" s="792"/>
      <c r="O19" s="792"/>
    </row>
    <row r="20" spans="1:15">
      <c r="A20" s="791" t="str">
        <f>$A$2</f>
        <v xml:space="preserve">National Grid Electricity Transmission </v>
      </c>
      <c r="B20" s="712"/>
      <c r="C20" s="804"/>
      <c r="D20" s="712"/>
      <c r="E20" s="786" t="s">
        <v>20</v>
      </c>
      <c r="F20" s="760"/>
      <c r="G20" s="760"/>
      <c r="H20" s="760"/>
      <c r="I20" s="760"/>
      <c r="J20" s="760"/>
      <c r="K20" s="760"/>
      <c r="L20" s="760"/>
      <c r="M20" s="760"/>
      <c r="N20" s="760"/>
      <c r="O20" s="760"/>
    </row>
    <row r="21" spans="1:15">
      <c r="A21" s="760" t="s">
        <v>880</v>
      </c>
      <c r="B21" s="712"/>
      <c r="C21" s="789"/>
      <c r="D21" s="712"/>
      <c r="E21" s="786" t="s">
        <v>20</v>
      </c>
      <c r="F21" s="760"/>
      <c r="G21" s="760"/>
      <c r="H21" s="760"/>
      <c r="I21" s="760"/>
      <c r="J21" s="760"/>
      <c r="K21" s="760"/>
      <c r="L21" s="760"/>
      <c r="M21" s="760"/>
      <c r="N21" s="760"/>
      <c r="O21" s="760"/>
    </row>
    <row r="22" spans="1:15">
      <c r="A22" s="760" t="s">
        <v>880</v>
      </c>
      <c r="B22" s="712"/>
      <c r="C22" s="789"/>
      <c r="D22" s="712"/>
      <c r="E22" s="786" t="s">
        <v>20</v>
      </c>
      <c r="F22" s="760"/>
      <c r="G22" s="760"/>
      <c r="H22" s="760"/>
      <c r="I22" s="760"/>
      <c r="J22" s="760"/>
      <c r="K22" s="760"/>
      <c r="L22" s="760"/>
      <c r="M22" s="760"/>
      <c r="N22" s="760"/>
      <c r="O22" s="760"/>
    </row>
    <row r="23" spans="1:15">
      <c r="A23" s="790" t="s">
        <v>994</v>
      </c>
      <c r="B23" s="712"/>
      <c r="C23" s="789"/>
      <c r="D23" s="712"/>
      <c r="E23" s="786"/>
      <c r="F23" s="696">
        <f t="shared" ref="F23:O23" si="1">SUM(F18:F22)</f>
        <v>0</v>
      </c>
      <c r="G23" s="696">
        <f t="shared" si="1"/>
        <v>0</v>
      </c>
      <c r="H23" s="696">
        <f t="shared" si="1"/>
        <v>0</v>
      </c>
      <c r="I23" s="696">
        <f t="shared" si="1"/>
        <v>0</v>
      </c>
      <c r="J23" s="696">
        <f t="shared" si="1"/>
        <v>0</v>
      </c>
      <c r="K23" s="696">
        <f t="shared" si="1"/>
        <v>0</v>
      </c>
      <c r="L23" s="696">
        <f t="shared" si="1"/>
        <v>0</v>
      </c>
      <c r="M23" s="696">
        <f t="shared" si="1"/>
        <v>0</v>
      </c>
      <c r="N23" s="696">
        <f t="shared" si="1"/>
        <v>0</v>
      </c>
      <c r="O23" s="696">
        <f t="shared" si="1"/>
        <v>0</v>
      </c>
    </row>
    <row r="24" spans="1:15">
      <c r="A24" s="784" t="s">
        <v>978</v>
      </c>
      <c r="B24" s="783"/>
      <c r="C24" s="783"/>
      <c r="D24" s="783"/>
      <c r="E24" s="783"/>
      <c r="F24" s="766" t="str">
        <f t="shared" ref="F24:O24" si="2">IF((F7-SUM(F10:F22)&gt;0.1),"Error", "OK")</f>
        <v>OK</v>
      </c>
      <c r="G24" s="766" t="str">
        <f t="shared" si="2"/>
        <v>OK</v>
      </c>
      <c r="H24" s="766" t="str">
        <f t="shared" si="2"/>
        <v>OK</v>
      </c>
      <c r="I24" s="766" t="str">
        <f t="shared" si="2"/>
        <v>OK</v>
      </c>
      <c r="J24" s="766" t="str">
        <f t="shared" si="2"/>
        <v>OK</v>
      </c>
      <c r="K24" s="766" t="str">
        <f t="shared" si="2"/>
        <v>OK</v>
      </c>
      <c r="L24" s="766" t="str">
        <f t="shared" si="2"/>
        <v>OK</v>
      </c>
      <c r="M24" s="766" t="str">
        <f t="shared" si="2"/>
        <v>OK</v>
      </c>
      <c r="N24" s="766" t="str">
        <f t="shared" si="2"/>
        <v>OK</v>
      </c>
      <c r="O24" s="766" t="str">
        <f t="shared" si="2"/>
        <v>OK</v>
      </c>
    </row>
    <row r="25" spans="1:15">
      <c r="A25" s="783"/>
      <c r="B25" s="783"/>
      <c r="C25" s="783"/>
      <c r="D25" s="783"/>
      <c r="E25" s="783"/>
      <c r="F25" s="783"/>
      <c r="G25" s="783"/>
      <c r="H25" s="783"/>
      <c r="I25" s="783"/>
      <c r="J25" s="783"/>
      <c r="K25" s="783"/>
      <c r="L25" s="783"/>
      <c r="M25" s="783"/>
      <c r="N25" s="783"/>
      <c r="O25" s="783"/>
    </row>
    <row r="26" spans="1:15">
      <c r="A26" s="803" t="s">
        <v>993</v>
      </c>
      <c r="B26" s="783"/>
      <c r="C26" s="783"/>
      <c r="D26" s="783"/>
      <c r="E26" s="799" t="s">
        <v>529</v>
      </c>
      <c r="F26" s="721">
        <f>IFERROR(F20/'[4]1.10.2 Pension For Benchmark'!F9,0)</f>
        <v>0</v>
      </c>
      <c r="G26" s="721">
        <f>IFERROR(G20/'[4]1.10.2 Pension For Benchmark'!G9,0)</f>
        <v>0</v>
      </c>
      <c r="H26" s="721">
        <f>IFERROR(H20/'[4]1.10.2 Pension For Benchmark'!H9,0)</f>
        <v>0</v>
      </c>
      <c r="I26" s="721">
        <f>IFERROR(I20/'[4]1.10.2 Pension For Benchmark'!I9,0)</f>
        <v>0</v>
      </c>
      <c r="J26" s="721">
        <f>IFERROR(J20/'[4]1.10.2 Pension For Benchmark'!J9,0)</f>
        <v>0</v>
      </c>
      <c r="K26" s="721">
        <f>IFERROR(K20/'[4]1.10.2 Pension For Benchmark'!K9,0)</f>
        <v>0</v>
      </c>
      <c r="L26" s="721">
        <f>IFERROR(L20/'[4]1.10.2 Pension For Benchmark'!L9,0)</f>
        <v>0</v>
      </c>
      <c r="M26" s="721">
        <f>IFERROR(M20/'[4]1.10.2 Pension For Benchmark'!M9,0)</f>
        <v>0</v>
      </c>
      <c r="N26" s="721">
        <f>IFERROR(N20/'[4]1.10.2 Pension For Benchmark'!N9,0)</f>
        <v>0</v>
      </c>
      <c r="O26" s="721">
        <f>IFERROR(O20/'[4]1.10.2 Pension For Benchmark'!O9,0)</f>
        <v>0</v>
      </c>
    </row>
    <row r="27" spans="1:15">
      <c r="A27" s="784" t="s">
        <v>978</v>
      </c>
      <c r="B27" s="783"/>
      <c r="C27" s="783"/>
      <c r="D27" s="783"/>
      <c r="E27" s="783"/>
      <c r="F27" s="766" t="str">
        <f t="shared" ref="F27:O27" si="3">IF(ABS(F23-SUM(F18:F22)&gt;0.1),"Error", "OK")</f>
        <v>OK</v>
      </c>
      <c r="G27" s="766" t="str">
        <f t="shared" si="3"/>
        <v>OK</v>
      </c>
      <c r="H27" s="766" t="str">
        <f t="shared" si="3"/>
        <v>OK</v>
      </c>
      <c r="I27" s="766" t="str">
        <f t="shared" si="3"/>
        <v>OK</v>
      </c>
      <c r="J27" s="766" t="str">
        <f t="shared" si="3"/>
        <v>OK</v>
      </c>
      <c r="K27" s="766" t="str">
        <f t="shared" si="3"/>
        <v>OK</v>
      </c>
      <c r="L27" s="766" t="str">
        <f t="shared" si="3"/>
        <v>OK</v>
      </c>
      <c r="M27" s="766" t="str">
        <f t="shared" si="3"/>
        <v>OK</v>
      </c>
      <c r="N27" s="766" t="str">
        <f t="shared" si="3"/>
        <v>OK</v>
      </c>
      <c r="O27" s="766" t="str">
        <f t="shared" si="3"/>
        <v>OK</v>
      </c>
    </row>
    <row r="29" spans="1:15">
      <c r="A29" s="742" t="s">
        <v>992</v>
      </c>
      <c r="B29" s="783"/>
      <c r="C29" s="783"/>
      <c r="D29" s="783"/>
      <c r="E29" s="783"/>
      <c r="F29" s="783"/>
      <c r="G29" s="783"/>
      <c r="H29" s="783"/>
      <c r="I29" s="783"/>
      <c r="J29" s="783"/>
      <c r="K29" s="783"/>
      <c r="L29" s="783"/>
      <c r="M29" s="783"/>
      <c r="N29" s="783"/>
      <c r="O29" s="783"/>
    </row>
    <row r="30" spans="1:15">
      <c r="A30" s="762" t="s">
        <v>954</v>
      </c>
      <c r="B30" s="787"/>
      <c r="C30" s="787"/>
      <c r="D30" s="787"/>
      <c r="E30" s="786" t="s">
        <v>20</v>
      </c>
      <c r="F30" s="760"/>
      <c r="G30" s="760"/>
      <c r="H30" s="760"/>
      <c r="I30" s="760"/>
      <c r="J30" s="760"/>
      <c r="K30" s="760"/>
      <c r="L30" s="760"/>
      <c r="M30" s="760"/>
      <c r="N30" s="760"/>
      <c r="O30" s="760"/>
    </row>
    <row r="31" spans="1:15">
      <c r="A31" s="761" t="s">
        <v>36</v>
      </c>
      <c r="B31" s="783"/>
      <c r="C31" s="783"/>
      <c r="D31" s="783"/>
      <c r="E31" s="786" t="s">
        <v>20</v>
      </c>
      <c r="F31" s="760"/>
      <c r="G31" s="760"/>
      <c r="H31" s="760"/>
      <c r="I31" s="760"/>
      <c r="J31" s="760"/>
      <c r="K31" s="760"/>
      <c r="L31" s="760"/>
      <c r="M31" s="760"/>
      <c r="N31" s="760"/>
      <c r="O31" s="760"/>
    </row>
    <row r="32" spans="1:15">
      <c r="A32" s="759" t="s">
        <v>953</v>
      </c>
      <c r="B32" s="783"/>
      <c r="C32" s="783"/>
      <c r="D32" s="783"/>
      <c r="E32" s="786" t="s">
        <v>20</v>
      </c>
      <c r="F32" s="760"/>
      <c r="G32" s="760"/>
      <c r="H32" s="760"/>
      <c r="I32" s="760"/>
      <c r="J32" s="760"/>
      <c r="K32" s="760"/>
      <c r="L32" s="760"/>
      <c r="M32" s="760"/>
      <c r="N32" s="760"/>
      <c r="O32" s="760"/>
    </row>
    <row r="33" spans="1:15">
      <c r="A33" s="759" t="s">
        <v>952</v>
      </c>
      <c r="B33" s="783"/>
      <c r="C33" s="783"/>
      <c r="D33" s="783"/>
      <c r="E33" s="786" t="s">
        <v>20</v>
      </c>
      <c r="F33" s="760"/>
      <c r="G33" s="760"/>
      <c r="H33" s="760"/>
      <c r="I33" s="760"/>
      <c r="J33" s="760"/>
      <c r="K33" s="760"/>
      <c r="L33" s="760"/>
      <c r="M33" s="760"/>
      <c r="N33" s="760"/>
      <c r="O33" s="760"/>
    </row>
    <row r="34" spans="1:15">
      <c r="A34" s="759" t="s">
        <v>991</v>
      </c>
      <c r="B34" s="783"/>
      <c r="C34" s="783"/>
      <c r="D34" s="783"/>
      <c r="E34" s="786" t="s">
        <v>20</v>
      </c>
      <c r="F34" s="760"/>
      <c r="G34" s="760"/>
      <c r="H34" s="760"/>
      <c r="I34" s="760"/>
      <c r="J34" s="760"/>
      <c r="K34" s="760"/>
      <c r="L34" s="760"/>
      <c r="M34" s="760"/>
      <c r="N34" s="760"/>
      <c r="O34" s="760"/>
    </row>
    <row r="35" spans="1:15">
      <c r="A35" s="802" t="s">
        <v>8</v>
      </c>
      <c r="B35" s="787"/>
      <c r="C35" s="787"/>
      <c r="D35" s="787"/>
      <c r="E35" s="786" t="s">
        <v>20</v>
      </c>
      <c r="F35" s="696">
        <f t="shared" ref="F35:O35" si="4">SUM(F30:F34)</f>
        <v>0</v>
      </c>
      <c r="G35" s="696">
        <f t="shared" si="4"/>
        <v>0</v>
      </c>
      <c r="H35" s="696">
        <f t="shared" si="4"/>
        <v>0</v>
      </c>
      <c r="I35" s="696">
        <f t="shared" si="4"/>
        <v>0</v>
      </c>
      <c r="J35" s="696">
        <f t="shared" si="4"/>
        <v>0</v>
      </c>
      <c r="K35" s="696">
        <f t="shared" si="4"/>
        <v>0</v>
      </c>
      <c r="L35" s="696">
        <f t="shared" si="4"/>
        <v>0</v>
      </c>
      <c r="M35" s="696">
        <f t="shared" si="4"/>
        <v>0</v>
      </c>
      <c r="N35" s="696">
        <f t="shared" si="4"/>
        <v>0</v>
      </c>
      <c r="O35" s="696">
        <f t="shared" si="4"/>
        <v>0</v>
      </c>
    </row>
    <row r="36" spans="1:15">
      <c r="A36" s="783" t="s">
        <v>978</v>
      </c>
      <c r="B36" s="783"/>
      <c r="C36" s="783"/>
      <c r="D36" s="783"/>
      <c r="E36" s="783"/>
      <c r="F36" s="801" t="str">
        <f t="shared" ref="F36:O36" si="5">IF(F35&lt;&gt;SUM(F12,F20), "ERROR","OK")</f>
        <v>OK</v>
      </c>
      <c r="G36" s="801" t="str">
        <f t="shared" si="5"/>
        <v>OK</v>
      </c>
      <c r="H36" s="801" t="str">
        <f t="shared" si="5"/>
        <v>OK</v>
      </c>
      <c r="I36" s="801" t="str">
        <f t="shared" si="5"/>
        <v>OK</v>
      </c>
      <c r="J36" s="801" t="str">
        <f t="shared" si="5"/>
        <v>OK</v>
      </c>
      <c r="K36" s="801" t="str">
        <f t="shared" si="5"/>
        <v>OK</v>
      </c>
      <c r="L36" s="801" t="str">
        <f t="shared" si="5"/>
        <v>OK</v>
      </c>
      <c r="M36" s="801" t="str">
        <f t="shared" si="5"/>
        <v>OK</v>
      </c>
      <c r="N36" s="801" t="str">
        <f t="shared" si="5"/>
        <v>OK</v>
      </c>
      <c r="O36" s="801" t="str">
        <f t="shared" si="5"/>
        <v>OK</v>
      </c>
    </row>
    <row r="37" spans="1:15">
      <c r="A37" s="783"/>
      <c r="B37" s="783"/>
      <c r="C37" s="783"/>
      <c r="D37" s="783"/>
      <c r="E37" s="783"/>
      <c r="F37" s="783"/>
      <c r="G37" s="783"/>
      <c r="H37" s="783"/>
      <c r="I37" s="783"/>
      <c r="J37" s="783"/>
      <c r="K37" s="783"/>
      <c r="L37" s="783"/>
      <c r="M37" s="783"/>
      <c r="N37" s="783"/>
      <c r="O37" s="783"/>
    </row>
    <row r="38" spans="1:15">
      <c r="A38" s="800" t="s">
        <v>990</v>
      </c>
      <c r="B38" s="712"/>
      <c r="C38" s="712"/>
      <c r="D38" s="712"/>
      <c r="E38" s="756" t="s">
        <v>989</v>
      </c>
      <c r="F38" s="760"/>
      <c r="G38" s="760"/>
      <c r="H38" s="760"/>
      <c r="I38" s="760"/>
      <c r="J38" s="760"/>
      <c r="K38" s="760"/>
      <c r="L38" s="760"/>
      <c r="M38" s="760"/>
      <c r="N38" s="760"/>
      <c r="O38" s="760"/>
    </row>
    <row r="39" spans="1:15">
      <c r="A39" s="800" t="s">
        <v>988</v>
      </c>
      <c r="B39" s="712"/>
      <c r="C39" s="712"/>
      <c r="D39" s="712"/>
      <c r="E39" s="799" t="s">
        <v>987</v>
      </c>
      <c r="F39" s="798"/>
      <c r="G39" s="798"/>
      <c r="H39" s="798"/>
      <c r="I39" s="798"/>
      <c r="J39" s="798"/>
      <c r="K39" s="798"/>
      <c r="L39" s="798"/>
      <c r="M39" s="798"/>
      <c r="N39" s="798"/>
      <c r="O39" s="798"/>
    </row>
    <row r="40" spans="1:15">
      <c r="A40" s="783"/>
      <c r="B40" s="783"/>
      <c r="C40" s="783"/>
      <c r="D40" s="783"/>
      <c r="E40" s="783"/>
      <c r="F40" s="783"/>
      <c r="G40" s="783"/>
      <c r="H40" s="783"/>
      <c r="I40" s="783"/>
      <c r="J40" s="783"/>
      <c r="K40" s="783"/>
      <c r="L40" s="783"/>
      <c r="M40" s="783"/>
      <c r="N40" s="783"/>
      <c r="O40" s="783"/>
    </row>
    <row r="41" spans="1:15">
      <c r="A41" s="783"/>
      <c r="B41" s="783"/>
      <c r="C41" s="783"/>
      <c r="D41" s="783"/>
      <c r="E41" s="783"/>
      <c r="F41" s="783"/>
      <c r="G41" s="783"/>
      <c r="H41" s="783"/>
      <c r="I41" s="783"/>
      <c r="J41" s="783"/>
      <c r="K41" s="783"/>
      <c r="L41" s="783"/>
      <c r="M41" s="783"/>
      <c r="N41" s="783"/>
      <c r="O41" s="783"/>
    </row>
    <row r="42" spans="1:15">
      <c r="A42" s="783"/>
      <c r="B42" s="783"/>
      <c r="C42" s="783"/>
      <c r="D42" s="783"/>
      <c r="E42" s="783"/>
      <c r="F42" s="783"/>
      <c r="G42" s="783"/>
      <c r="H42" s="783"/>
      <c r="I42" s="783"/>
      <c r="J42" s="783"/>
      <c r="K42" s="783"/>
      <c r="L42" s="783"/>
      <c r="M42" s="783"/>
      <c r="N42" s="783"/>
      <c r="O42" s="783"/>
    </row>
    <row r="43" spans="1:15">
      <c r="A43" s="797" t="s">
        <v>986</v>
      </c>
      <c r="B43" s="783"/>
      <c r="C43" s="783"/>
      <c r="D43" s="783"/>
      <c r="F43" s="72">
        <v>2012</v>
      </c>
      <c r="G43" s="72">
        <v>2013</v>
      </c>
      <c r="H43" s="72">
        <v>2014</v>
      </c>
      <c r="I43" s="72">
        <v>2015</v>
      </c>
      <c r="J43" s="72">
        <v>2016</v>
      </c>
      <c r="K43" s="72">
        <v>2017</v>
      </c>
      <c r="L43" s="72">
        <v>2018</v>
      </c>
      <c r="M43" s="72">
        <v>2019</v>
      </c>
      <c r="N43" s="72">
        <v>2020</v>
      </c>
      <c r="O43" s="72">
        <v>2021</v>
      </c>
    </row>
    <row r="44" spans="1:15">
      <c r="A44" s="796" t="s">
        <v>985</v>
      </c>
      <c r="B44" s="783"/>
      <c r="C44" s="786" t="s">
        <v>20</v>
      </c>
      <c r="F44" s="760"/>
      <c r="G44" s="760"/>
      <c r="H44" s="760"/>
      <c r="I44" s="760"/>
      <c r="J44" s="760"/>
      <c r="K44" s="760"/>
      <c r="L44" s="760"/>
      <c r="M44" s="760"/>
      <c r="N44" s="760"/>
      <c r="O44" s="760"/>
    </row>
    <row r="46" spans="1:15">
      <c r="A46" s="787" t="s">
        <v>984</v>
      </c>
      <c r="B46" s="783"/>
      <c r="C46" s="783"/>
      <c r="F46" s="783"/>
      <c r="G46" s="783"/>
      <c r="H46" s="783"/>
      <c r="I46" s="783"/>
      <c r="J46" s="783"/>
      <c r="K46" s="783"/>
      <c r="L46" s="783"/>
      <c r="M46" s="783"/>
      <c r="N46" s="783"/>
      <c r="O46" s="783"/>
    </row>
    <row r="47" spans="1:15">
      <c r="A47" s="794" t="s">
        <v>882</v>
      </c>
      <c r="B47" s="712"/>
      <c r="C47" s="786" t="s">
        <v>20</v>
      </c>
      <c r="F47" s="760"/>
      <c r="G47" s="760"/>
      <c r="H47" s="760"/>
      <c r="I47" s="760"/>
      <c r="J47" s="760"/>
      <c r="K47" s="760"/>
      <c r="L47" s="760"/>
      <c r="M47" s="760"/>
      <c r="N47" s="760"/>
      <c r="O47" s="760"/>
    </row>
    <row r="48" spans="1:15">
      <c r="A48" s="793" t="s">
        <v>881</v>
      </c>
      <c r="B48" s="712"/>
      <c r="C48" s="786"/>
      <c r="F48" s="792"/>
      <c r="G48" s="792"/>
      <c r="H48" s="792"/>
      <c r="I48" s="792"/>
      <c r="J48" s="792"/>
      <c r="K48" s="792"/>
      <c r="L48" s="792"/>
      <c r="M48" s="792"/>
      <c r="N48" s="792"/>
      <c r="O48" s="792"/>
    </row>
    <row r="49" spans="1:15">
      <c r="A49" s="791" t="str">
        <f>$A$2</f>
        <v xml:space="preserve">National Grid Electricity Transmission </v>
      </c>
      <c r="B49" s="712"/>
      <c r="C49" s="786" t="s">
        <v>20</v>
      </c>
      <c r="F49" s="760"/>
      <c r="G49" s="760"/>
      <c r="H49" s="760"/>
      <c r="I49" s="760"/>
      <c r="J49" s="760"/>
      <c r="K49" s="760"/>
      <c r="L49" s="760"/>
      <c r="M49" s="760"/>
      <c r="N49" s="760"/>
      <c r="O49" s="760"/>
    </row>
    <row r="50" spans="1:15">
      <c r="A50" s="703" t="s">
        <v>880</v>
      </c>
      <c r="B50" s="712"/>
      <c r="C50" s="786" t="s">
        <v>20</v>
      </c>
      <c r="F50" s="760"/>
      <c r="G50" s="760"/>
      <c r="H50" s="760"/>
      <c r="I50" s="760"/>
      <c r="J50" s="760"/>
      <c r="K50" s="760"/>
      <c r="L50" s="760"/>
      <c r="M50" s="760"/>
      <c r="N50" s="760"/>
      <c r="O50" s="760"/>
    </row>
    <row r="51" spans="1:15">
      <c r="A51" s="703" t="s">
        <v>880</v>
      </c>
      <c r="B51" s="712"/>
      <c r="C51" s="786" t="s">
        <v>20</v>
      </c>
      <c r="F51" s="760"/>
      <c r="G51" s="760"/>
      <c r="H51" s="760"/>
      <c r="I51" s="760"/>
      <c r="J51" s="760"/>
      <c r="K51" s="760"/>
      <c r="L51" s="760"/>
      <c r="M51" s="760"/>
      <c r="N51" s="760"/>
      <c r="O51" s="760"/>
    </row>
    <row r="52" spans="1:15">
      <c r="A52" s="790" t="s">
        <v>983</v>
      </c>
      <c r="B52" s="712"/>
      <c r="C52" s="789"/>
      <c r="D52" s="712"/>
      <c r="E52" s="786"/>
      <c r="F52" s="696">
        <f t="shared" ref="F52:O52" si="6">SUM(F47:F51)</f>
        <v>0</v>
      </c>
      <c r="G52" s="696">
        <f t="shared" si="6"/>
        <v>0</v>
      </c>
      <c r="H52" s="696">
        <f t="shared" si="6"/>
        <v>0</v>
      </c>
      <c r="I52" s="696">
        <f t="shared" si="6"/>
        <v>0</v>
      </c>
      <c r="J52" s="696">
        <f t="shared" si="6"/>
        <v>0</v>
      </c>
      <c r="K52" s="696">
        <f t="shared" si="6"/>
        <v>0</v>
      </c>
      <c r="L52" s="696">
        <f t="shared" si="6"/>
        <v>0</v>
      </c>
      <c r="M52" s="696">
        <f t="shared" si="6"/>
        <v>0</v>
      </c>
      <c r="N52" s="696">
        <f t="shared" si="6"/>
        <v>0</v>
      </c>
      <c r="O52" s="696">
        <f t="shared" si="6"/>
        <v>0</v>
      </c>
    </row>
    <row r="54" spans="1:15">
      <c r="A54" s="795" t="s">
        <v>982</v>
      </c>
      <c r="B54" s="783"/>
      <c r="C54" s="783"/>
      <c r="F54" s="783"/>
      <c r="G54" s="783"/>
      <c r="H54" s="783"/>
      <c r="I54" s="783"/>
      <c r="J54" s="783"/>
      <c r="K54" s="783"/>
      <c r="L54" s="783"/>
      <c r="M54" s="783"/>
      <c r="N54" s="783"/>
      <c r="O54" s="783"/>
    </row>
    <row r="55" spans="1:15">
      <c r="A55" s="794" t="s">
        <v>882</v>
      </c>
      <c r="B55" s="712"/>
      <c r="C55" s="786" t="s">
        <v>20</v>
      </c>
      <c r="F55" s="760"/>
      <c r="G55" s="760"/>
      <c r="H55" s="760"/>
      <c r="I55" s="760"/>
      <c r="J55" s="760"/>
      <c r="K55" s="760"/>
      <c r="L55" s="760"/>
      <c r="M55" s="760"/>
      <c r="N55" s="760"/>
      <c r="O55" s="760"/>
    </row>
    <row r="56" spans="1:15">
      <c r="A56" s="793" t="s">
        <v>881</v>
      </c>
      <c r="B56" s="712"/>
      <c r="C56" s="786"/>
      <c r="F56" s="792"/>
      <c r="G56" s="792"/>
      <c r="H56" s="792"/>
      <c r="I56" s="792"/>
      <c r="J56" s="792"/>
      <c r="K56" s="792"/>
      <c r="L56" s="792"/>
      <c r="M56" s="792"/>
      <c r="N56" s="792"/>
      <c r="O56" s="792"/>
    </row>
    <row r="57" spans="1:15">
      <c r="A57" s="791" t="str">
        <f>$A$2</f>
        <v xml:space="preserve">National Grid Electricity Transmission </v>
      </c>
      <c r="B57" s="712"/>
      <c r="C57" s="786" t="s">
        <v>20</v>
      </c>
      <c r="F57" s="760"/>
      <c r="G57" s="760"/>
      <c r="H57" s="760"/>
      <c r="I57" s="760"/>
      <c r="J57" s="760"/>
      <c r="K57" s="760"/>
      <c r="L57" s="760"/>
      <c r="M57" s="760"/>
      <c r="N57" s="760"/>
      <c r="O57" s="760"/>
    </row>
    <row r="58" spans="1:15">
      <c r="A58" s="703" t="s">
        <v>880</v>
      </c>
      <c r="B58" s="712"/>
      <c r="C58" s="786" t="s">
        <v>20</v>
      </c>
      <c r="F58" s="760"/>
      <c r="G58" s="760"/>
      <c r="H58" s="760"/>
      <c r="I58" s="760"/>
      <c r="J58" s="760"/>
      <c r="K58" s="760"/>
      <c r="L58" s="760"/>
      <c r="M58" s="760"/>
      <c r="N58" s="760"/>
      <c r="O58" s="760"/>
    </row>
    <row r="59" spans="1:15">
      <c r="A59" s="703" t="s">
        <v>880</v>
      </c>
      <c r="B59" s="712"/>
      <c r="C59" s="786" t="s">
        <v>20</v>
      </c>
      <c r="F59" s="760"/>
      <c r="G59" s="760"/>
      <c r="H59" s="760"/>
      <c r="I59" s="760"/>
      <c r="J59" s="760"/>
      <c r="K59" s="760"/>
      <c r="L59" s="760"/>
      <c r="M59" s="760"/>
      <c r="N59" s="760"/>
      <c r="O59" s="760"/>
    </row>
    <row r="60" spans="1:15">
      <c r="A60" s="790" t="s">
        <v>981</v>
      </c>
      <c r="B60" s="712"/>
      <c r="C60" s="789"/>
      <c r="D60" s="712"/>
      <c r="E60" s="786"/>
      <c r="F60" s="696">
        <f t="shared" ref="F60:O60" si="7">SUM(F55:F59)</f>
        <v>0</v>
      </c>
      <c r="G60" s="696">
        <f t="shared" si="7"/>
        <v>0</v>
      </c>
      <c r="H60" s="696">
        <f t="shared" si="7"/>
        <v>0</v>
      </c>
      <c r="I60" s="696">
        <f t="shared" si="7"/>
        <v>0</v>
      </c>
      <c r="J60" s="696">
        <f t="shared" si="7"/>
        <v>0</v>
      </c>
      <c r="K60" s="696">
        <f t="shared" si="7"/>
        <v>0</v>
      </c>
      <c r="L60" s="696">
        <f t="shared" si="7"/>
        <v>0</v>
      </c>
      <c r="M60" s="696">
        <f t="shared" si="7"/>
        <v>0</v>
      </c>
      <c r="N60" s="696">
        <f t="shared" si="7"/>
        <v>0</v>
      </c>
      <c r="O60" s="696">
        <f t="shared" si="7"/>
        <v>0</v>
      </c>
    </row>
    <row r="61" spans="1:15">
      <c r="A61" s="784" t="s">
        <v>978</v>
      </c>
      <c r="B61" s="783"/>
      <c r="C61" s="783"/>
      <c r="F61" s="766" t="str">
        <f t="shared" ref="F61:O61" si="8">IF(ABS(F44-SUM(F47:F59)&gt;0.01),"Error", "OK")</f>
        <v>OK</v>
      </c>
      <c r="G61" s="766" t="str">
        <f t="shared" si="8"/>
        <v>OK</v>
      </c>
      <c r="H61" s="766" t="str">
        <f t="shared" si="8"/>
        <v>OK</v>
      </c>
      <c r="I61" s="766" t="str">
        <f t="shared" si="8"/>
        <v>OK</v>
      </c>
      <c r="J61" s="766" t="str">
        <f t="shared" si="8"/>
        <v>OK</v>
      </c>
      <c r="K61" s="766" t="str">
        <f t="shared" si="8"/>
        <v>OK</v>
      </c>
      <c r="L61" s="766" t="str">
        <f t="shared" si="8"/>
        <v>OK</v>
      </c>
      <c r="M61" s="766" t="str">
        <f t="shared" si="8"/>
        <v>OK</v>
      </c>
      <c r="N61" s="766" t="str">
        <f t="shared" si="8"/>
        <v>OK</v>
      </c>
      <c r="O61" s="766" t="str">
        <f t="shared" si="8"/>
        <v>OK</v>
      </c>
    </row>
    <row r="62" spans="1:15">
      <c r="A62" s="784"/>
      <c r="B62" s="783"/>
      <c r="C62" s="783"/>
      <c r="F62" s="783"/>
      <c r="G62" s="783"/>
      <c r="H62" s="783"/>
      <c r="I62" s="783"/>
      <c r="J62" s="783"/>
      <c r="K62" s="783"/>
      <c r="L62" s="783"/>
      <c r="M62" s="783"/>
      <c r="N62" s="783"/>
      <c r="O62" s="783"/>
    </row>
    <row r="63" spans="1:15">
      <c r="A63" s="742" t="s">
        <v>980</v>
      </c>
      <c r="B63" s="783"/>
      <c r="C63" s="783"/>
      <c r="F63" s="783"/>
      <c r="G63" s="783"/>
      <c r="H63" s="783"/>
      <c r="I63" s="783"/>
      <c r="J63" s="783"/>
      <c r="K63" s="783"/>
      <c r="L63" s="783"/>
      <c r="M63" s="783"/>
      <c r="N63" s="783"/>
      <c r="O63" s="783"/>
    </row>
    <row r="64" spans="1:15">
      <c r="A64" s="762" t="s">
        <v>954</v>
      </c>
      <c r="B64" s="787"/>
      <c r="C64" s="786" t="s">
        <v>20</v>
      </c>
      <c r="F64" s="760"/>
      <c r="G64" s="760"/>
      <c r="H64" s="760"/>
      <c r="I64" s="760"/>
      <c r="J64" s="760"/>
      <c r="K64" s="760"/>
      <c r="L64" s="760"/>
      <c r="M64" s="760"/>
      <c r="N64" s="760"/>
      <c r="O64" s="760"/>
    </row>
    <row r="65" spans="1:15" ht="18" customHeight="1">
      <c r="A65" s="762" t="s">
        <v>36</v>
      </c>
      <c r="B65" s="783"/>
      <c r="C65" s="786" t="s">
        <v>20</v>
      </c>
      <c r="F65" s="760"/>
      <c r="G65" s="760"/>
      <c r="H65" s="760"/>
      <c r="I65" s="760"/>
      <c r="J65" s="760"/>
      <c r="K65" s="760"/>
      <c r="L65" s="760"/>
      <c r="M65" s="760"/>
      <c r="N65" s="760"/>
      <c r="O65" s="760"/>
    </row>
    <row r="66" spans="1:15" ht="15.75" customHeight="1">
      <c r="A66" s="773" t="s">
        <v>953</v>
      </c>
      <c r="B66" s="783"/>
      <c r="C66" s="786" t="s">
        <v>20</v>
      </c>
      <c r="F66" s="760"/>
      <c r="G66" s="760"/>
      <c r="H66" s="760"/>
      <c r="I66" s="760"/>
      <c r="J66" s="760"/>
      <c r="K66" s="760"/>
      <c r="L66" s="760"/>
      <c r="M66" s="760"/>
      <c r="N66" s="760"/>
      <c r="O66" s="760"/>
    </row>
    <row r="67" spans="1:15">
      <c r="A67" s="773" t="s">
        <v>952</v>
      </c>
      <c r="B67" s="783"/>
      <c r="C67" s="786" t="s">
        <v>20</v>
      </c>
      <c r="F67" s="760"/>
      <c r="G67" s="760"/>
      <c r="H67" s="760"/>
      <c r="I67" s="760"/>
      <c r="J67" s="760"/>
      <c r="K67" s="760"/>
      <c r="L67" s="760"/>
      <c r="M67" s="760"/>
      <c r="N67" s="760"/>
      <c r="O67" s="760"/>
    </row>
    <row r="68" spans="1:15">
      <c r="A68" s="773" t="s">
        <v>979</v>
      </c>
      <c r="B68" s="783"/>
      <c r="C68" s="786" t="s">
        <v>20</v>
      </c>
      <c r="F68" s="760"/>
      <c r="G68" s="760"/>
      <c r="H68" s="760"/>
      <c r="I68" s="760"/>
      <c r="J68" s="760"/>
      <c r="K68" s="760"/>
      <c r="L68" s="760"/>
      <c r="M68" s="760"/>
      <c r="N68" s="760"/>
      <c r="O68" s="760"/>
    </row>
    <row r="69" spans="1:15">
      <c r="A69" s="788" t="s">
        <v>8</v>
      </c>
      <c r="B69" s="787"/>
      <c r="C69" s="786" t="s">
        <v>20</v>
      </c>
      <c r="F69" s="696">
        <f t="shared" ref="F69:O69" si="9">SUM(F64:F68)</f>
        <v>0</v>
      </c>
      <c r="G69" s="696">
        <f t="shared" si="9"/>
        <v>0</v>
      </c>
      <c r="H69" s="696">
        <f t="shared" si="9"/>
        <v>0</v>
      </c>
      <c r="I69" s="696">
        <f t="shared" si="9"/>
        <v>0</v>
      </c>
      <c r="J69" s="696">
        <f t="shared" si="9"/>
        <v>0</v>
      </c>
      <c r="K69" s="696">
        <f t="shared" si="9"/>
        <v>0</v>
      </c>
      <c r="L69" s="696">
        <f t="shared" si="9"/>
        <v>0</v>
      </c>
      <c r="M69" s="696">
        <f t="shared" si="9"/>
        <v>0</v>
      </c>
      <c r="N69" s="696">
        <f t="shared" si="9"/>
        <v>0</v>
      </c>
      <c r="O69" s="696">
        <f t="shared" si="9"/>
        <v>0</v>
      </c>
    </row>
    <row r="70" spans="1:15">
      <c r="A70" s="784" t="s">
        <v>978</v>
      </c>
      <c r="B70" s="783"/>
      <c r="C70" s="783"/>
      <c r="F70" s="785" t="str">
        <f t="shared" ref="F70:O70" si="10">IF(F69&lt;&gt;SUM(F49,F57), "ERROR","OK")</f>
        <v>OK</v>
      </c>
      <c r="G70" s="785" t="str">
        <f t="shared" si="10"/>
        <v>OK</v>
      </c>
      <c r="H70" s="785" t="str">
        <f t="shared" si="10"/>
        <v>OK</v>
      </c>
      <c r="I70" s="785" t="str">
        <f t="shared" si="10"/>
        <v>OK</v>
      </c>
      <c r="J70" s="785" t="str">
        <f t="shared" si="10"/>
        <v>OK</v>
      </c>
      <c r="K70" s="785" t="str">
        <f t="shared" si="10"/>
        <v>OK</v>
      </c>
      <c r="L70" s="785" t="str">
        <f t="shared" si="10"/>
        <v>OK</v>
      </c>
      <c r="M70" s="785" t="str">
        <f t="shared" si="10"/>
        <v>OK</v>
      </c>
      <c r="N70" s="785" t="str">
        <f t="shared" si="10"/>
        <v>OK</v>
      </c>
      <c r="O70" s="785" t="str">
        <f t="shared" si="10"/>
        <v>OK</v>
      </c>
    </row>
    <row r="71" spans="1:15">
      <c r="A71" s="784"/>
      <c r="B71" s="783"/>
      <c r="C71" s="783"/>
      <c r="F71" s="783"/>
      <c r="G71" s="783"/>
      <c r="H71" s="783"/>
      <c r="I71" s="783"/>
      <c r="J71" s="783"/>
      <c r="K71" s="783"/>
      <c r="L71" s="783"/>
      <c r="M71" s="783"/>
      <c r="N71" s="783"/>
      <c r="O71" s="783"/>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sheetPr codeName="Sheet30">
    <pageSetUpPr fitToPage="1"/>
  </sheetPr>
  <dimension ref="A1:O101"/>
  <sheetViews>
    <sheetView topLeftCell="A5" zoomScale="80" zoomScaleNormal="80" workbookViewId="0">
      <selection activeCell="E140" sqref="E140"/>
    </sheetView>
  </sheetViews>
  <sheetFormatPr defaultRowHeight="14.25"/>
  <cols>
    <col min="1" max="1" width="8" style="1" customWidth="1"/>
    <col min="2" max="2" width="59.625" style="1" bestFit="1" customWidth="1"/>
    <col min="3" max="3" width="46.125" style="1" customWidth="1"/>
    <col min="4" max="16384" width="9" style="1"/>
  </cols>
  <sheetData>
    <row r="1" spans="1:9" s="4" customFormat="1" ht="24.75">
      <c r="A1" s="48" t="s">
        <v>68</v>
      </c>
      <c r="B1" s="47"/>
      <c r="C1" s="46"/>
      <c r="D1" s="46"/>
      <c r="E1" s="46"/>
      <c r="F1" s="46"/>
      <c r="G1" s="46"/>
      <c r="H1" s="46"/>
      <c r="I1" s="46"/>
    </row>
    <row r="2" spans="1:9" s="4" customFormat="1" ht="24.75">
      <c r="A2" s="45" t="e">
        <f>Compname</f>
        <v>#NAME?</v>
      </c>
      <c r="B2" s="44"/>
    </row>
    <row r="3" spans="1:9" s="41" customFormat="1" ht="25.5" thickBot="1">
      <c r="A3" s="43" t="e">
        <f>Repyear</f>
        <v>#NAME?</v>
      </c>
      <c r="B3" s="42"/>
    </row>
    <row r="5" spans="1:9" ht="19.5">
      <c r="B5" s="40" t="s">
        <v>67</v>
      </c>
    </row>
    <row r="6" spans="1:9" s="19" customFormat="1" ht="12.75"/>
    <row r="7" spans="1:9" s="19" customFormat="1" ht="12.75"/>
    <row r="8" spans="1:9" s="19" customFormat="1" ht="12.75">
      <c r="B8" s="34" t="s">
        <v>66</v>
      </c>
      <c r="C8" s="38" t="s">
        <v>65</v>
      </c>
    </row>
    <row r="9" spans="1:9" s="19" customFormat="1" ht="12.75">
      <c r="B9" s="34" t="s">
        <v>64</v>
      </c>
      <c r="C9" s="39" t="s">
        <v>63</v>
      </c>
    </row>
    <row r="10" spans="1:9" s="19" customFormat="1" ht="12.75">
      <c r="B10" s="34" t="s">
        <v>62</v>
      </c>
      <c r="C10" s="38">
        <v>2013</v>
      </c>
    </row>
    <row r="11" spans="1:9" s="19" customFormat="1" ht="12.75">
      <c r="B11" s="34" t="s">
        <v>61</v>
      </c>
      <c r="C11" s="37">
        <v>1</v>
      </c>
    </row>
    <row r="12" spans="1:9" s="19" customFormat="1" ht="12.75">
      <c r="B12" s="34" t="s">
        <v>60</v>
      </c>
      <c r="C12" s="36">
        <v>41121</v>
      </c>
    </row>
    <row r="13" spans="1:9" s="19" customFormat="1" ht="12.75"/>
    <row r="14" spans="1:9" s="19" customFormat="1" ht="12.75"/>
    <row r="15" spans="1:9" s="19" customFormat="1" ht="12.75">
      <c r="B15" s="34" t="s">
        <v>59</v>
      </c>
      <c r="C15" s="33" t="str">
        <f>$C$10-6&amp;"/"&amp;RIGHT($C$10-5,2)</f>
        <v>2007/08</v>
      </c>
    </row>
    <row r="16" spans="1:9" s="19" customFormat="1" ht="12.75">
      <c r="B16" s="34" t="s">
        <v>58</v>
      </c>
      <c r="C16" s="33" t="str">
        <f>$C$10-6&amp;"/"&amp;RIGHT($C$10-5,2)</f>
        <v>2007/08</v>
      </c>
    </row>
    <row r="17" spans="2:4" s="19" customFormat="1" ht="12.75">
      <c r="B17" s="34" t="s">
        <v>57</v>
      </c>
      <c r="C17" s="33" t="str">
        <f>$C$10-5&amp;"/"&amp;RIGHT($C$10-4,2)</f>
        <v>2008/09</v>
      </c>
    </row>
    <row r="18" spans="2:4" s="19" customFormat="1" ht="12.75">
      <c r="B18" s="34" t="s">
        <v>56</v>
      </c>
      <c r="C18" s="33" t="str">
        <f>$C$10-4&amp;"/"&amp;RIGHT($C$10-3,2)</f>
        <v>2009/10</v>
      </c>
    </row>
    <row r="19" spans="2:4" s="19" customFormat="1" ht="12.75">
      <c r="B19" s="34" t="s">
        <v>55</v>
      </c>
      <c r="C19" s="33" t="str">
        <f>$C$10-3&amp;"/"&amp;RIGHT($C$10-2,2)</f>
        <v>2010/11</v>
      </c>
    </row>
    <row r="20" spans="2:4" s="19" customFormat="1" ht="12.75">
      <c r="B20" s="34" t="s">
        <v>54</v>
      </c>
      <c r="C20" s="33" t="str">
        <f>$C$10-2&amp;"/"&amp;RIGHT($C$10-1,2)</f>
        <v>2011/12</v>
      </c>
    </row>
    <row r="21" spans="2:4" s="19" customFormat="1" ht="12.75">
      <c r="B21" s="35" t="s">
        <v>53</v>
      </c>
      <c r="C21" s="33" t="str">
        <f>$C$10-1&amp;"/"&amp;RIGHT($C$10,2)</f>
        <v>2012/13</v>
      </c>
    </row>
    <row r="22" spans="2:4" s="19" customFormat="1" ht="12.75">
      <c r="B22" s="34" t="s">
        <v>52</v>
      </c>
      <c r="C22" s="33" t="str">
        <f>$C$10&amp;"/"&amp;RIGHT($C$10+1,2)</f>
        <v>2013/14</v>
      </c>
    </row>
    <row r="23" spans="2:4" s="19" customFormat="1" ht="12.75">
      <c r="B23" s="34" t="s">
        <v>51</v>
      </c>
      <c r="C23" s="33" t="str">
        <f>$C$10+1&amp;"/"&amp;RIGHT($C$10+2,2)</f>
        <v>2014/15</v>
      </c>
    </row>
    <row r="24" spans="2:4" s="19" customFormat="1" ht="12.75">
      <c r="B24" s="34" t="s">
        <v>50</v>
      </c>
      <c r="C24" s="33" t="str">
        <f>$C$10+2&amp;"/"&amp;RIGHT($C$10+3,2)</f>
        <v>2015/16</v>
      </c>
    </row>
    <row r="25" spans="2:4" s="19" customFormat="1" ht="12.75">
      <c r="B25" s="34" t="s">
        <v>49</v>
      </c>
      <c r="C25" s="33" t="str">
        <f>$C$10+3&amp;"/"&amp;RIGHT($C$10+4,2)</f>
        <v>2016/17</v>
      </c>
    </row>
    <row r="26" spans="2:4" s="19" customFormat="1" ht="12.75">
      <c r="B26" s="34" t="s">
        <v>48</v>
      </c>
      <c r="C26" s="33" t="str">
        <f>$C$10+4&amp;"/"&amp;RIGHT($C$10+5,2)</f>
        <v>2017/18</v>
      </c>
    </row>
    <row r="27" spans="2:4" s="19" customFormat="1" ht="12.75"/>
    <row r="28" spans="2:4" s="19" customFormat="1" ht="12.75"/>
    <row r="29" spans="2:4" s="19" customFormat="1" ht="12.75">
      <c r="B29" s="19" t="s">
        <v>47</v>
      </c>
      <c r="C29" s="32">
        <v>0.2</v>
      </c>
    </row>
    <row r="30" spans="2:4" s="19" customFormat="1" ht="12.75"/>
    <row r="31" spans="2:4" s="19" customFormat="1" ht="12.75">
      <c r="B31" s="25" t="s">
        <v>46</v>
      </c>
      <c r="C31" s="31" t="s">
        <v>45</v>
      </c>
      <c r="D31" s="30" t="s">
        <v>44</v>
      </c>
    </row>
    <row r="32" spans="2:4" s="19" customFormat="1" ht="12.75">
      <c r="B32" s="28" t="s">
        <v>43</v>
      </c>
      <c r="C32" s="27">
        <v>182.47499999999999</v>
      </c>
      <c r="D32" s="30"/>
    </row>
    <row r="33" spans="2:8" s="19" customFormat="1" ht="12.75">
      <c r="B33" s="28" t="s">
        <v>42</v>
      </c>
      <c r="C33" s="27">
        <v>188.15</v>
      </c>
      <c r="D33" s="30"/>
      <c r="E33" s="29"/>
      <c r="F33" s="29"/>
    </row>
    <row r="34" spans="2:8" s="19" customFormat="1" ht="12.75">
      <c r="B34" s="28" t="s">
        <v>41</v>
      </c>
      <c r="C34" s="27">
        <v>193.10830000000001</v>
      </c>
      <c r="D34" s="30"/>
      <c r="E34" s="29"/>
      <c r="F34" s="29"/>
    </row>
    <row r="35" spans="2:8" s="19" customFormat="1" ht="12.75">
      <c r="B35" s="28" t="s">
        <v>40</v>
      </c>
      <c r="C35" s="27">
        <v>200.3167</v>
      </c>
      <c r="D35" s="30"/>
      <c r="E35" s="29"/>
      <c r="F35" s="29"/>
    </row>
    <row r="36" spans="2:8" s="19" customFormat="1" ht="12.75">
      <c r="B36" s="28" t="s">
        <v>25</v>
      </c>
      <c r="C36" s="27">
        <v>208.5917</v>
      </c>
      <c r="D36" s="26">
        <v>212.1</v>
      </c>
      <c r="E36" s="29"/>
      <c r="F36" s="29"/>
    </row>
    <row r="37" spans="2:8" s="19" customFormat="1" ht="12.75">
      <c r="B37" s="28" t="s">
        <v>24</v>
      </c>
      <c r="C37" s="27">
        <v>214.7833</v>
      </c>
      <c r="D37" s="26">
        <v>211.3</v>
      </c>
      <c r="E37" s="29"/>
      <c r="F37" s="29"/>
    </row>
    <row r="38" spans="2:8" s="19" customFormat="1" ht="12.75">
      <c r="B38" s="28" t="s">
        <v>23</v>
      </c>
      <c r="C38" s="27">
        <v>215.76669999999999</v>
      </c>
      <c r="D38" s="26">
        <v>220.7</v>
      </c>
      <c r="E38" s="29"/>
      <c r="F38" s="29"/>
    </row>
    <row r="39" spans="2:8" s="19" customFormat="1" ht="12.75">
      <c r="B39" s="28" t="s">
        <v>22</v>
      </c>
      <c r="C39" s="27">
        <v>226.47499999999999</v>
      </c>
      <c r="D39" s="26">
        <v>232.5</v>
      </c>
      <c r="E39" s="29"/>
      <c r="F39" s="29"/>
    </row>
    <row r="40" spans="2:8" s="19" customFormat="1" ht="12.75">
      <c r="B40" s="28" t="s">
        <v>21</v>
      </c>
      <c r="C40" s="27">
        <v>237.3417</v>
      </c>
      <c r="D40" s="26">
        <v>240.8</v>
      </c>
    </row>
    <row r="41" spans="2:8" s="19" customFormat="1" ht="12.75"/>
    <row r="42" spans="2:8" s="19" customFormat="1" ht="12.75">
      <c r="B42" s="25" t="s">
        <v>39</v>
      </c>
      <c r="C42" s="24">
        <v>5.0500000000000003E-2</v>
      </c>
    </row>
    <row r="43" spans="2:8" s="19" customFormat="1" ht="12.75"/>
    <row r="44" spans="2:8" s="19" customFormat="1" ht="12.75"/>
    <row r="45" spans="2:8" s="19" customFormat="1" ht="12.75">
      <c r="B45" s="9" t="s">
        <v>38</v>
      </c>
      <c r="C45" s="13" t="s">
        <v>25</v>
      </c>
      <c r="D45" s="13" t="s">
        <v>24</v>
      </c>
      <c r="E45" s="13" t="s">
        <v>23</v>
      </c>
      <c r="F45" s="13" t="s">
        <v>22</v>
      </c>
      <c r="G45" s="13" t="s">
        <v>21</v>
      </c>
      <c r="H45" s="13" t="s">
        <v>8</v>
      </c>
    </row>
    <row r="46" spans="2:8" s="19" customFormat="1" ht="12.75">
      <c r="B46" s="6"/>
      <c r="C46" s="12" t="s">
        <v>20</v>
      </c>
      <c r="D46" s="12" t="s">
        <v>20</v>
      </c>
      <c r="E46" s="12" t="s">
        <v>20</v>
      </c>
      <c r="F46" s="12" t="s">
        <v>20</v>
      </c>
      <c r="G46" s="12" t="s">
        <v>20</v>
      </c>
      <c r="H46" s="12" t="s">
        <v>20</v>
      </c>
    </row>
    <row r="47" spans="2:8" s="19" customFormat="1" ht="12.75">
      <c r="B47" s="6"/>
      <c r="C47" s="23"/>
      <c r="D47" s="23"/>
      <c r="E47" s="23"/>
      <c r="F47" s="23"/>
      <c r="G47" s="23"/>
      <c r="H47" s="23"/>
    </row>
    <row r="48" spans="2:8" s="19" customFormat="1" ht="12.75">
      <c r="B48" s="9" t="s">
        <v>6</v>
      </c>
      <c r="C48" s="7"/>
      <c r="D48" s="23"/>
      <c r="E48" s="23"/>
      <c r="F48" s="23"/>
      <c r="G48" s="23"/>
      <c r="H48" s="23"/>
    </row>
    <row r="49" spans="2:15" s="19" customFormat="1" ht="12.75">
      <c r="B49" s="6" t="s">
        <v>37</v>
      </c>
      <c r="C49" s="21"/>
      <c r="D49" s="22"/>
      <c r="E49" s="22"/>
      <c r="F49" s="22"/>
      <c r="G49" s="22"/>
      <c r="H49" s="21">
        <f>SUM(C49:G49)</f>
        <v>0</v>
      </c>
    </row>
    <row r="50" spans="2:15" s="19" customFormat="1" ht="12.75">
      <c r="B50" s="6" t="s">
        <v>36</v>
      </c>
      <c r="C50" s="21"/>
      <c r="D50" s="22"/>
      <c r="E50" s="22"/>
      <c r="F50" s="22"/>
      <c r="G50" s="22"/>
      <c r="H50" s="21">
        <f>SUM(C50:G50)</f>
        <v>0</v>
      </c>
    </row>
    <row r="51" spans="2:15" s="19" customFormat="1" ht="13.5" thickBot="1">
      <c r="B51" s="6" t="s">
        <v>8</v>
      </c>
      <c r="C51" s="5">
        <f t="shared" ref="C51:H51" si="0">SUM(C49:C50)</f>
        <v>0</v>
      </c>
      <c r="D51" s="5">
        <f t="shared" si="0"/>
        <v>0</v>
      </c>
      <c r="E51" s="5">
        <f t="shared" si="0"/>
        <v>0</v>
      </c>
      <c r="F51" s="5">
        <f t="shared" si="0"/>
        <v>0</v>
      </c>
      <c r="G51" s="5">
        <f t="shared" si="0"/>
        <v>0</v>
      </c>
      <c r="H51" s="5">
        <f t="shared" si="0"/>
        <v>0</v>
      </c>
    </row>
    <row r="52" spans="2:15" s="19" customFormat="1" ht="13.5" thickTop="1">
      <c r="B52" s="9" t="s">
        <v>18</v>
      </c>
      <c r="C52" s="7"/>
      <c r="D52" s="7"/>
      <c r="E52" s="7"/>
      <c r="F52" s="7"/>
      <c r="G52" s="7"/>
      <c r="H52" s="7"/>
    </row>
    <row r="53" spans="2:15" s="19" customFormat="1" ht="12.75">
      <c r="B53" s="6" t="s">
        <v>35</v>
      </c>
      <c r="C53" s="7"/>
      <c r="D53" s="7"/>
      <c r="E53" s="7"/>
      <c r="F53" s="7"/>
      <c r="G53" s="7"/>
      <c r="H53" s="7">
        <f>SUM(C53:G53)</f>
        <v>0</v>
      </c>
      <c r="K53" s="20"/>
      <c r="L53" s="20"/>
      <c r="M53" s="20"/>
      <c r="N53" s="20"/>
      <c r="O53" s="20"/>
    </row>
    <row r="54" spans="2:15">
      <c r="B54" s="6" t="s">
        <v>34</v>
      </c>
      <c r="C54" s="7"/>
      <c r="D54" s="7"/>
      <c r="E54" s="7"/>
      <c r="F54" s="7"/>
      <c r="G54" s="7"/>
      <c r="H54" s="7">
        <f>SUM(C54:G54)</f>
        <v>0</v>
      </c>
    </row>
    <row r="55" spans="2:15">
      <c r="B55" s="6" t="s">
        <v>33</v>
      </c>
      <c r="C55" s="7"/>
      <c r="D55" s="7"/>
      <c r="E55" s="7"/>
      <c r="F55" s="7"/>
      <c r="G55" s="7"/>
      <c r="H55" s="7">
        <f>SUM(C55:G55)</f>
        <v>0</v>
      </c>
      <c r="K55" s="18"/>
      <c r="L55" s="18"/>
      <c r="M55" s="18"/>
      <c r="N55" s="18"/>
      <c r="O55" s="18"/>
    </row>
    <row r="56" spans="2:15" ht="15" thickBot="1">
      <c r="B56" s="6" t="s">
        <v>32</v>
      </c>
      <c r="C56" s="5">
        <f t="shared" ref="C56:H56" si="1">SUM(C53:C55)</f>
        <v>0</v>
      </c>
      <c r="D56" s="5">
        <f t="shared" si="1"/>
        <v>0</v>
      </c>
      <c r="E56" s="5">
        <f t="shared" si="1"/>
        <v>0</v>
      </c>
      <c r="F56" s="5">
        <f t="shared" si="1"/>
        <v>0</v>
      </c>
      <c r="G56" s="5">
        <f t="shared" si="1"/>
        <v>0</v>
      </c>
      <c r="H56" s="5">
        <f t="shared" si="1"/>
        <v>0</v>
      </c>
    </row>
    <row r="57" spans="2:15" ht="15" thickTop="1">
      <c r="B57" s="6" t="s">
        <v>31</v>
      </c>
      <c r="C57" s="7"/>
      <c r="D57" s="7"/>
      <c r="E57" s="7"/>
      <c r="F57" s="7"/>
      <c r="G57" s="7"/>
      <c r="H57" s="7">
        <f>SUM(C57:G57)</f>
        <v>0</v>
      </c>
    </row>
    <row r="58" spans="2:15">
      <c r="B58" s="6" t="s">
        <v>30</v>
      </c>
      <c r="C58" s="7"/>
      <c r="D58" s="7"/>
      <c r="E58" s="7"/>
      <c r="F58" s="7"/>
      <c r="G58" s="7"/>
      <c r="H58" s="7">
        <f>SUM(C58:G58)</f>
        <v>0</v>
      </c>
    </row>
    <row r="59" spans="2:15">
      <c r="B59" s="6" t="s">
        <v>29</v>
      </c>
      <c r="C59" s="7"/>
      <c r="D59" s="7"/>
      <c r="E59" s="7"/>
      <c r="F59" s="7"/>
      <c r="G59" s="7"/>
      <c r="H59" s="7">
        <f>SUM(C59:G59)</f>
        <v>0</v>
      </c>
    </row>
    <row r="60" spans="2:15" s="16" customFormat="1">
      <c r="B60" s="9" t="s">
        <v>28</v>
      </c>
      <c r="C60" s="17">
        <f>SUM(C56:C59)</f>
        <v>0</v>
      </c>
      <c r="D60" s="17">
        <f>SUM(D56:D59)</f>
        <v>0</v>
      </c>
      <c r="E60" s="17">
        <f>SUM(E56:E59)</f>
        <v>0</v>
      </c>
      <c r="F60" s="17">
        <f>SUM(F56:F59)</f>
        <v>0</v>
      </c>
      <c r="G60" s="17">
        <f>SUM(G56:G59)</f>
        <v>0</v>
      </c>
      <c r="H60" s="7">
        <f>SUM(C60:G60)</f>
        <v>0</v>
      </c>
    </row>
    <row r="61" spans="2:15">
      <c r="B61" s="9" t="s">
        <v>2</v>
      </c>
      <c r="C61" s="7"/>
      <c r="D61" s="7"/>
      <c r="E61" s="7"/>
      <c r="F61" s="7"/>
      <c r="G61" s="7"/>
      <c r="H61" s="7"/>
    </row>
    <row r="62" spans="2:15">
      <c r="B62" s="6" t="s">
        <v>17</v>
      </c>
      <c r="C62" s="7"/>
      <c r="D62" s="7"/>
      <c r="E62" s="7"/>
      <c r="F62" s="7"/>
      <c r="G62" s="7"/>
      <c r="H62" s="7">
        <f>SUM(C62:G62)</f>
        <v>0</v>
      </c>
    </row>
    <row r="63" spans="2:15">
      <c r="B63" s="6" t="s">
        <v>16</v>
      </c>
      <c r="C63" s="7"/>
      <c r="D63" s="7"/>
      <c r="E63" s="7"/>
      <c r="F63" s="7"/>
      <c r="G63" s="7"/>
      <c r="H63" s="7">
        <f>SUM(C63:G63)</f>
        <v>0</v>
      </c>
    </row>
    <row r="64" spans="2:15" ht="15" thickBot="1">
      <c r="B64" s="10" t="s">
        <v>15</v>
      </c>
      <c r="C64" s="5">
        <f t="shared" ref="C64:H64" si="2">SUM(C62:C63)</f>
        <v>0</v>
      </c>
      <c r="D64" s="5">
        <f t="shared" si="2"/>
        <v>0</v>
      </c>
      <c r="E64" s="5">
        <f t="shared" si="2"/>
        <v>0</v>
      </c>
      <c r="F64" s="5">
        <f t="shared" si="2"/>
        <v>0</v>
      </c>
      <c r="G64" s="5">
        <f t="shared" si="2"/>
        <v>0</v>
      </c>
      <c r="H64" s="5">
        <f t="shared" si="2"/>
        <v>0</v>
      </c>
    </row>
    <row r="65" spans="2:8" ht="15" thickTop="1">
      <c r="B65" s="9" t="s">
        <v>14</v>
      </c>
      <c r="C65" s="8"/>
      <c r="D65" s="8"/>
      <c r="E65" s="8"/>
      <c r="F65" s="8"/>
      <c r="G65" s="8"/>
      <c r="H65" s="8"/>
    </row>
    <row r="66" spans="2:8">
      <c r="B66" s="6" t="s">
        <v>27</v>
      </c>
      <c r="C66" s="15"/>
      <c r="D66" s="15"/>
      <c r="E66" s="15"/>
      <c r="F66" s="15"/>
      <c r="G66" s="15"/>
      <c r="H66" s="7">
        <f>SUM(C66:G66)</f>
        <v>0</v>
      </c>
    </row>
    <row r="67" spans="2:8">
      <c r="B67" s="6" t="s">
        <v>26</v>
      </c>
      <c r="C67" s="15"/>
      <c r="D67" s="15"/>
      <c r="E67" s="15"/>
      <c r="F67" s="15"/>
      <c r="G67" s="15"/>
      <c r="H67" s="7">
        <f>SUM(C67:G67)</f>
        <v>0</v>
      </c>
    </row>
    <row r="68" spans="2:8" ht="15" thickBot="1">
      <c r="B68" s="6" t="s">
        <v>8</v>
      </c>
      <c r="C68" s="5">
        <f t="shared" ref="C68:H68" si="3">SUM(C66:C67)</f>
        <v>0</v>
      </c>
      <c r="D68" s="5">
        <f t="shared" si="3"/>
        <v>0</v>
      </c>
      <c r="E68" s="5">
        <f t="shared" si="3"/>
        <v>0</v>
      </c>
      <c r="F68" s="5">
        <f t="shared" si="3"/>
        <v>0</v>
      </c>
      <c r="G68" s="5">
        <f t="shared" si="3"/>
        <v>0</v>
      </c>
      <c r="H68" s="5">
        <f t="shared" si="3"/>
        <v>0</v>
      </c>
    </row>
    <row r="69" spans="2:8" ht="15" thickTop="1">
      <c r="B69" s="9" t="s">
        <v>12</v>
      </c>
      <c r="C69" s="7"/>
      <c r="D69" s="7"/>
      <c r="E69" s="7"/>
      <c r="F69" s="7"/>
      <c r="G69" s="7"/>
      <c r="H69" s="7"/>
    </row>
    <row r="70" spans="2:8">
      <c r="B70" s="9" t="s">
        <v>11</v>
      </c>
      <c r="C70" s="8"/>
      <c r="D70" s="8"/>
      <c r="E70" s="8"/>
      <c r="F70" s="8"/>
      <c r="G70" s="8"/>
      <c r="H70" s="7"/>
    </row>
    <row r="71" spans="2:8">
      <c r="B71" s="6" t="s">
        <v>10</v>
      </c>
      <c r="C71" s="8"/>
      <c r="D71" s="8"/>
      <c r="E71" s="8"/>
      <c r="F71" s="8"/>
      <c r="G71" s="8"/>
      <c r="H71" s="7"/>
    </row>
    <row r="72" spans="2:8">
      <c r="B72" s="6" t="s">
        <v>2</v>
      </c>
      <c r="C72" s="7"/>
      <c r="D72" s="7"/>
      <c r="E72" s="7"/>
      <c r="F72" s="7"/>
      <c r="G72" s="7"/>
      <c r="H72" s="7">
        <f>SUM(C72:G72)</f>
        <v>0</v>
      </c>
    </row>
    <row r="73" spans="2:8">
      <c r="B73" s="6" t="s">
        <v>3</v>
      </c>
      <c r="C73" s="7"/>
      <c r="D73" s="7"/>
      <c r="E73" s="7"/>
      <c r="F73" s="7"/>
      <c r="G73" s="7"/>
      <c r="H73" s="7">
        <f>SUM(C73:G73)</f>
        <v>0</v>
      </c>
    </row>
    <row r="74" spans="2:8">
      <c r="B74" s="6" t="s">
        <v>9</v>
      </c>
      <c r="C74" s="7"/>
      <c r="D74" s="7"/>
      <c r="E74" s="7"/>
      <c r="F74" s="7"/>
      <c r="G74" s="7"/>
      <c r="H74" s="7"/>
    </row>
    <row r="75" spans="2:8">
      <c r="B75" s="6" t="s">
        <v>2</v>
      </c>
      <c r="C75" s="7"/>
      <c r="D75" s="7"/>
      <c r="E75" s="7"/>
      <c r="F75" s="7"/>
      <c r="G75" s="7"/>
      <c r="H75" s="7">
        <f>SUM(C75:G75)</f>
        <v>0</v>
      </c>
    </row>
    <row r="76" spans="2:8">
      <c r="B76" s="6" t="s">
        <v>3</v>
      </c>
      <c r="C76" s="7"/>
      <c r="D76" s="7"/>
      <c r="E76" s="7"/>
      <c r="F76" s="7"/>
      <c r="G76" s="7"/>
      <c r="H76" s="7">
        <f>SUM(C76:G76)</f>
        <v>0</v>
      </c>
    </row>
    <row r="77" spans="2:8" ht="15" thickBot="1">
      <c r="B77" s="6" t="s">
        <v>8</v>
      </c>
      <c r="C77" s="5">
        <f t="shared" ref="C77:H77" si="4">SUM(C70:C76)</f>
        <v>0</v>
      </c>
      <c r="D77" s="5">
        <f t="shared" si="4"/>
        <v>0</v>
      </c>
      <c r="E77" s="5">
        <f t="shared" si="4"/>
        <v>0</v>
      </c>
      <c r="F77" s="5">
        <f t="shared" si="4"/>
        <v>0</v>
      </c>
      <c r="G77" s="5">
        <f t="shared" si="4"/>
        <v>0</v>
      </c>
      <c r="H77" s="5">
        <f t="shared" si="4"/>
        <v>0</v>
      </c>
    </row>
    <row r="78" spans="2:8" ht="15" thickTop="1">
      <c r="B78" s="6"/>
      <c r="C78" s="8"/>
      <c r="D78" s="8"/>
      <c r="E78" s="8"/>
      <c r="F78" s="8"/>
      <c r="G78" s="8"/>
      <c r="H78" s="8"/>
    </row>
    <row r="79" spans="2:8">
      <c r="B79" s="6"/>
      <c r="C79" s="14"/>
      <c r="D79" s="14"/>
      <c r="E79" s="14"/>
      <c r="F79" s="14"/>
      <c r="G79" s="14"/>
      <c r="H79" s="14"/>
    </row>
    <row r="80" spans="2:8">
      <c r="B80" s="6" t="s">
        <v>7</v>
      </c>
      <c r="C80" s="13" t="s">
        <v>25</v>
      </c>
      <c r="D80" s="13" t="s">
        <v>24</v>
      </c>
      <c r="E80" s="13" t="s">
        <v>23</v>
      </c>
      <c r="F80" s="13" t="s">
        <v>22</v>
      </c>
      <c r="G80" s="13" t="s">
        <v>21</v>
      </c>
      <c r="H80" s="13" t="s">
        <v>8</v>
      </c>
    </row>
    <row r="81" spans="2:8">
      <c r="B81" s="2"/>
      <c r="C81" s="12" t="s">
        <v>20</v>
      </c>
      <c r="D81" s="12" t="s">
        <v>20</v>
      </c>
      <c r="E81" s="12" t="s">
        <v>20</v>
      </c>
      <c r="F81" s="12" t="s">
        <v>20</v>
      </c>
      <c r="G81" s="12" t="s">
        <v>20</v>
      </c>
      <c r="H81" s="12" t="s">
        <v>20</v>
      </c>
    </row>
    <row r="82" spans="2:8">
      <c r="B82" s="9" t="s">
        <v>19</v>
      </c>
      <c r="C82" s="11"/>
      <c r="D82" s="11"/>
      <c r="E82" s="11"/>
      <c r="F82" s="11"/>
      <c r="G82" s="11"/>
      <c r="H82" s="11"/>
    </row>
    <row r="83" spans="2:8">
      <c r="B83" s="6"/>
      <c r="C83" s="7"/>
      <c r="D83" s="7"/>
      <c r="E83" s="7"/>
      <c r="F83" s="7"/>
      <c r="G83" s="7"/>
      <c r="H83" s="7">
        <f>SUM(C83:G83)</f>
        <v>0</v>
      </c>
    </row>
    <row r="84" spans="2:8">
      <c r="B84" s="9" t="s">
        <v>18</v>
      </c>
      <c r="C84" s="7"/>
      <c r="D84" s="7"/>
      <c r="E84" s="7"/>
      <c r="F84" s="7"/>
      <c r="G84" s="7"/>
      <c r="H84" s="7"/>
    </row>
    <row r="85" spans="2:8">
      <c r="B85" s="9" t="s">
        <v>2</v>
      </c>
      <c r="C85" s="7"/>
      <c r="D85" s="7"/>
      <c r="E85" s="7"/>
      <c r="F85" s="7"/>
      <c r="G85" s="7"/>
      <c r="H85" s="7">
        <f>SUM(C85:G85)</f>
        <v>0</v>
      </c>
    </row>
    <row r="86" spans="2:8">
      <c r="B86" s="6" t="s">
        <v>17</v>
      </c>
      <c r="C86" s="7"/>
      <c r="D86" s="7"/>
      <c r="E86" s="7"/>
      <c r="F86" s="7"/>
      <c r="G86" s="7"/>
      <c r="H86" s="7">
        <f>SUM(C86:G86)</f>
        <v>0</v>
      </c>
    </row>
    <row r="87" spans="2:8" ht="15" thickBot="1">
      <c r="B87" s="6" t="s">
        <v>16</v>
      </c>
      <c r="C87" s="5">
        <f t="shared" ref="C87:H87" si="5">SUM(C85:C86)</f>
        <v>0</v>
      </c>
      <c r="D87" s="5">
        <f t="shared" si="5"/>
        <v>0</v>
      </c>
      <c r="E87" s="5">
        <f t="shared" si="5"/>
        <v>0</v>
      </c>
      <c r="F87" s="5">
        <f t="shared" si="5"/>
        <v>0</v>
      </c>
      <c r="G87" s="5">
        <f t="shared" si="5"/>
        <v>0</v>
      </c>
      <c r="H87" s="5">
        <f t="shared" si="5"/>
        <v>0</v>
      </c>
    </row>
    <row r="88" spans="2:8" ht="15" thickTop="1">
      <c r="B88" s="10" t="s">
        <v>15</v>
      </c>
      <c r="C88" s="7"/>
      <c r="D88" s="7"/>
      <c r="E88" s="7"/>
      <c r="F88" s="7"/>
      <c r="G88" s="7"/>
      <c r="H88" s="7"/>
    </row>
    <row r="89" spans="2:8">
      <c r="B89" s="9" t="s">
        <v>14</v>
      </c>
      <c r="C89" s="7"/>
      <c r="D89" s="7"/>
      <c r="E89" s="7"/>
      <c r="F89" s="7"/>
      <c r="G89" s="7"/>
      <c r="H89" s="7">
        <f>SUM(C89:G89)</f>
        <v>0</v>
      </c>
    </row>
    <row r="90" spans="2:8">
      <c r="B90" s="6" t="s">
        <v>13</v>
      </c>
      <c r="C90" s="8"/>
      <c r="D90" s="8"/>
      <c r="E90" s="8"/>
      <c r="F90" s="8"/>
      <c r="G90" s="8"/>
      <c r="H90" s="8"/>
    </row>
    <row r="91" spans="2:8">
      <c r="B91" s="9" t="s">
        <v>12</v>
      </c>
      <c r="C91" s="8"/>
      <c r="D91" s="8"/>
      <c r="E91" s="8"/>
      <c r="F91" s="8"/>
      <c r="G91" s="8"/>
      <c r="H91" s="7">
        <f>SUM(C91:G91)</f>
        <v>0</v>
      </c>
    </row>
    <row r="92" spans="2:8">
      <c r="B92" s="9" t="s">
        <v>11</v>
      </c>
      <c r="C92" s="8"/>
      <c r="D92" s="8"/>
      <c r="E92" s="8"/>
      <c r="F92" s="8"/>
      <c r="G92" s="8"/>
      <c r="H92" s="7"/>
    </row>
    <row r="93" spans="2:8">
      <c r="B93" s="6" t="s">
        <v>10</v>
      </c>
      <c r="C93" s="8"/>
      <c r="D93" s="8"/>
      <c r="E93" s="8"/>
      <c r="F93" s="8"/>
      <c r="G93" s="8"/>
      <c r="H93" s="7"/>
    </row>
    <row r="94" spans="2:8">
      <c r="B94" s="6" t="s">
        <v>2</v>
      </c>
      <c r="C94" s="8"/>
      <c r="D94" s="8"/>
      <c r="E94" s="8"/>
      <c r="F94" s="8"/>
      <c r="G94" s="8"/>
      <c r="H94" s="7">
        <f>SUM(C94:G94)</f>
        <v>0</v>
      </c>
    </row>
    <row r="95" spans="2:8">
      <c r="B95" s="6" t="s">
        <v>3</v>
      </c>
      <c r="C95" s="7"/>
      <c r="D95" s="7"/>
      <c r="E95" s="7"/>
      <c r="F95" s="7"/>
      <c r="G95" s="7"/>
      <c r="H95" s="7">
        <f>SUM(C95:G95)</f>
        <v>0</v>
      </c>
    </row>
    <row r="96" spans="2:8">
      <c r="B96" s="6" t="s">
        <v>9</v>
      </c>
      <c r="C96" s="7"/>
      <c r="D96" s="7"/>
      <c r="E96" s="7"/>
      <c r="F96" s="7"/>
      <c r="G96" s="7"/>
      <c r="H96" s="7"/>
    </row>
    <row r="97" spans="2:8">
      <c r="B97" s="6" t="s">
        <v>2</v>
      </c>
      <c r="C97" s="7"/>
      <c r="D97" s="7"/>
      <c r="E97" s="7"/>
      <c r="F97" s="7"/>
      <c r="G97" s="7"/>
      <c r="H97" s="7">
        <f>SUM(C97:G97)</f>
        <v>0</v>
      </c>
    </row>
    <row r="98" spans="2:8">
      <c r="B98" s="6" t="s">
        <v>3</v>
      </c>
      <c r="C98" s="7"/>
      <c r="D98" s="7"/>
      <c r="E98" s="7"/>
      <c r="F98" s="7"/>
      <c r="G98" s="7"/>
      <c r="H98" s="7">
        <f>SUM(C98:G98)</f>
        <v>0</v>
      </c>
    </row>
    <row r="99" spans="2:8" ht="15" thickBot="1">
      <c r="B99" s="6" t="s">
        <v>8</v>
      </c>
      <c r="C99" s="5">
        <f t="shared" ref="C99:H99" si="6">SUM(C92:C98)</f>
        <v>0</v>
      </c>
      <c r="D99" s="5">
        <f t="shared" si="6"/>
        <v>0</v>
      </c>
      <c r="E99" s="5">
        <f t="shared" si="6"/>
        <v>0</v>
      </c>
      <c r="F99" s="5">
        <f t="shared" si="6"/>
        <v>0</v>
      </c>
      <c r="G99" s="5">
        <f t="shared" si="6"/>
        <v>0</v>
      </c>
      <c r="H99" s="5">
        <f t="shared" si="6"/>
        <v>0</v>
      </c>
    </row>
    <row r="100" spans="2:8" ht="15" thickTop="1">
      <c r="B100" s="3"/>
      <c r="C100" s="4"/>
      <c r="D100" s="4"/>
      <c r="E100" s="4"/>
      <c r="F100" s="4"/>
      <c r="G100" s="4"/>
      <c r="H100" s="4"/>
    </row>
    <row r="101" spans="2:8">
      <c r="B101" s="3" t="s">
        <v>7</v>
      </c>
      <c r="C101" s="2"/>
      <c r="D101" s="2"/>
      <c r="E101" s="2"/>
      <c r="F101" s="2"/>
      <c r="G101" s="2"/>
      <c r="H101" s="2"/>
    </row>
  </sheetData>
  <pageMargins left="0.75" right="0.75" top="1" bottom="1" header="0.5" footer="0.5"/>
  <pageSetup paperSize="9" scale="45" orientation="portrait" r:id="rId1"/>
  <headerFooter alignWithMargins="0"/>
  <colBreaks count="1" manualBreakCount="1">
    <brk id="6" max="1048575" man="1"/>
  </colBreaks>
  <legacyDrawing r:id="rId2"/>
</worksheet>
</file>

<file path=xl/worksheets/sheet20.xml><?xml version="1.0" encoding="utf-8"?>
<worksheet xmlns="http://schemas.openxmlformats.org/spreadsheetml/2006/main" xmlns:r="http://schemas.openxmlformats.org/officeDocument/2006/relationships">
  <sheetPr codeName="Sheet16">
    <tabColor theme="5" tint="0.59999389629810485"/>
  </sheetPr>
  <dimension ref="A1:R1005"/>
  <sheetViews>
    <sheetView zoomScale="80" zoomScaleNormal="80" workbookViewId="0">
      <selection activeCell="A6" sqref="A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251</v>
      </c>
      <c r="B2" s="175"/>
      <c r="C2" s="175"/>
      <c r="D2" s="175"/>
      <c r="E2" s="175"/>
      <c r="F2" s="175"/>
      <c r="G2" s="175"/>
      <c r="H2" s="175"/>
      <c r="I2" s="175"/>
      <c r="J2" s="175"/>
      <c r="K2" s="175"/>
      <c r="L2" s="175"/>
      <c r="M2" s="175"/>
      <c r="N2" s="175"/>
      <c r="O2" s="175"/>
      <c r="P2" s="175"/>
      <c r="Q2" s="175"/>
      <c r="R2" s="175"/>
    </row>
    <row r="3" spans="1:18" s="162" customFormat="1" ht="25.5" thickBot="1">
      <c r="A3" s="176" t="s">
        <v>250</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3473</v>
      </c>
      <c r="B5" s="173"/>
      <c r="C5" s="173"/>
      <c r="D5" s="173"/>
      <c r="E5" s="173"/>
      <c r="F5" s="173"/>
      <c r="G5" s="173"/>
      <c r="H5" s="173"/>
      <c r="I5" s="809" t="s">
        <v>1001</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156</v>
      </c>
      <c r="I7" s="104"/>
      <c r="J7" s="103" t="s">
        <v>155</v>
      </c>
      <c r="K7" s="102"/>
      <c r="L7" s="102"/>
      <c r="M7" s="102"/>
      <c r="N7" s="102"/>
      <c r="O7" s="102"/>
      <c r="P7" s="102"/>
      <c r="Q7" s="102"/>
      <c r="R7" s="173"/>
    </row>
    <row r="8" spans="1:18" ht="30">
      <c r="A8" s="173"/>
      <c r="B8" s="172" t="s">
        <v>248</v>
      </c>
      <c r="C8" s="172" t="s">
        <v>247</v>
      </c>
      <c r="D8" s="172" t="s">
        <v>246</v>
      </c>
      <c r="E8" s="172" t="s">
        <v>245</v>
      </c>
      <c r="F8" s="172" t="s">
        <v>244</v>
      </c>
      <c r="G8" s="171" t="s">
        <v>243</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08"/>
      <c r="I40" s="808"/>
      <c r="J40" s="808"/>
      <c r="K40" s="808"/>
      <c r="L40" s="808"/>
      <c r="M40" s="808"/>
      <c r="N40" s="808"/>
      <c r="O40" s="808"/>
      <c r="P40" s="808"/>
      <c r="Q40" s="808"/>
      <c r="R40" s="173"/>
    </row>
    <row r="1000" spans="1:1" hidden="1">
      <c r="A1000" s="67" t="s">
        <v>1000</v>
      </c>
    </row>
    <row r="1001" spans="1:1" hidden="1">
      <c r="A1001" s="67" t="s">
        <v>242</v>
      </c>
    </row>
    <row r="1002" spans="1:1" hidden="1">
      <c r="A1002" s="67" t="s">
        <v>241</v>
      </c>
    </row>
    <row r="1003" spans="1:1" hidden="1">
      <c r="A1003" s="67" t="s">
        <v>240</v>
      </c>
    </row>
    <row r="1004" spans="1:1" hidden="1">
      <c r="A1004" s="67" t="s">
        <v>4</v>
      </c>
    </row>
    <row r="1005" spans="1:1" hidden="1">
      <c r="A1005" s="67" t="s">
        <v>239</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sheetPr codeName="Sheet17">
    <tabColor theme="5" tint="0.59999389629810485"/>
  </sheetPr>
  <dimension ref="A1:R1005"/>
  <sheetViews>
    <sheetView zoomScale="80" zoomScaleNormal="80" workbookViewId="0">
      <selection activeCell="A6" sqref="A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251</v>
      </c>
      <c r="B2" s="175"/>
      <c r="C2" s="175"/>
      <c r="D2" s="175"/>
      <c r="E2" s="175"/>
      <c r="F2" s="175"/>
      <c r="G2" s="175"/>
      <c r="H2" s="175"/>
      <c r="I2" s="175"/>
      <c r="J2" s="175"/>
      <c r="K2" s="175"/>
      <c r="L2" s="175"/>
      <c r="M2" s="175"/>
      <c r="N2" s="175"/>
      <c r="O2" s="175"/>
      <c r="P2" s="175"/>
      <c r="Q2" s="175"/>
      <c r="R2" s="175"/>
    </row>
    <row r="3" spans="1:18" s="162" customFormat="1" ht="25.5" thickBot="1">
      <c r="A3" s="176" t="s">
        <v>250</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3474</v>
      </c>
      <c r="B5" s="173"/>
      <c r="C5" s="173"/>
      <c r="D5" s="173"/>
      <c r="E5" s="173"/>
      <c r="F5" s="173"/>
      <c r="G5" s="173"/>
      <c r="H5" s="173"/>
      <c r="I5" s="809" t="s">
        <v>1001</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156</v>
      </c>
      <c r="I7" s="104"/>
      <c r="J7" s="103" t="s">
        <v>155</v>
      </c>
      <c r="K7" s="102"/>
      <c r="L7" s="102"/>
      <c r="M7" s="102"/>
      <c r="N7" s="102"/>
      <c r="O7" s="102"/>
      <c r="P7" s="102"/>
      <c r="Q7" s="102"/>
      <c r="R7" s="173"/>
    </row>
    <row r="8" spans="1:18" ht="30">
      <c r="A8" s="173"/>
      <c r="B8" s="172" t="s">
        <v>248</v>
      </c>
      <c r="C8" s="172" t="s">
        <v>247</v>
      </c>
      <c r="D8" s="172" t="s">
        <v>246</v>
      </c>
      <c r="E8" s="172" t="s">
        <v>245</v>
      </c>
      <c r="F8" s="172" t="s">
        <v>244</v>
      </c>
      <c r="G8" s="171" t="s">
        <v>243</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08"/>
      <c r="I40" s="808"/>
      <c r="J40" s="808"/>
      <c r="K40" s="808"/>
      <c r="L40" s="808"/>
      <c r="M40" s="808"/>
      <c r="N40" s="808"/>
      <c r="O40" s="808"/>
      <c r="P40" s="808"/>
      <c r="Q40" s="808"/>
      <c r="R40" s="173"/>
    </row>
    <row r="1000" spans="1:1" hidden="1">
      <c r="A1000" s="67" t="s">
        <v>1000</v>
      </c>
    </row>
    <row r="1001" spans="1:1" hidden="1">
      <c r="A1001" s="67" t="s">
        <v>242</v>
      </c>
    </row>
    <row r="1002" spans="1:1" hidden="1">
      <c r="A1002" s="67" t="s">
        <v>241</v>
      </c>
    </row>
    <row r="1003" spans="1:1" hidden="1">
      <c r="A1003" s="67" t="s">
        <v>240</v>
      </c>
    </row>
    <row r="1004" spans="1:1" hidden="1">
      <c r="A1004" s="67" t="s">
        <v>4</v>
      </c>
    </row>
    <row r="1005" spans="1:1" hidden="1">
      <c r="A1005" s="67" t="s">
        <v>239</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sheetPr codeName="Sheet18">
    <tabColor theme="5" tint="0.59999389629810485"/>
  </sheetPr>
  <dimension ref="A1:R1005"/>
  <sheetViews>
    <sheetView zoomScale="80" zoomScaleNormal="80" workbookViewId="0">
      <selection activeCell="A3" sqref="A3"/>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251</v>
      </c>
      <c r="B2" s="175"/>
      <c r="C2" s="175"/>
      <c r="D2" s="175"/>
      <c r="E2" s="175"/>
      <c r="F2" s="175"/>
      <c r="G2" s="175"/>
      <c r="H2" s="175"/>
      <c r="I2" s="175"/>
      <c r="J2" s="175"/>
      <c r="K2" s="175"/>
      <c r="L2" s="175"/>
      <c r="M2" s="175"/>
      <c r="N2" s="175"/>
      <c r="O2" s="175"/>
      <c r="P2" s="175"/>
      <c r="Q2" s="175"/>
      <c r="R2" s="175"/>
    </row>
    <row r="3" spans="1:18" s="162" customFormat="1" ht="25.5" thickBot="1">
      <c r="A3" s="176" t="s">
        <v>250</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3475</v>
      </c>
      <c r="B5" s="173"/>
      <c r="C5" s="173"/>
      <c r="D5" s="173"/>
      <c r="E5" s="173"/>
      <c r="F5" s="173"/>
      <c r="G5" s="173"/>
      <c r="H5" s="173"/>
      <c r="I5" s="809" t="s">
        <v>1001</v>
      </c>
      <c r="J5" s="173"/>
      <c r="K5" s="173"/>
      <c r="L5" s="173"/>
      <c r="M5" s="173"/>
      <c r="N5" s="173"/>
      <c r="O5" s="173"/>
      <c r="P5" s="173"/>
      <c r="Q5" s="173"/>
      <c r="R5" s="173"/>
    </row>
    <row r="6" spans="1:18">
      <c r="A6" s="173"/>
      <c r="B6" s="173"/>
      <c r="C6" s="173"/>
      <c r="D6" s="173"/>
      <c r="E6" s="173"/>
      <c r="F6" s="173"/>
      <c r="G6" s="173"/>
      <c r="H6" s="173"/>
      <c r="I6" s="173"/>
      <c r="J6" s="173"/>
      <c r="K6" s="173"/>
      <c r="L6" s="173"/>
      <c r="M6" s="173"/>
      <c r="N6" s="173"/>
      <c r="O6" s="173"/>
      <c r="P6" s="173"/>
      <c r="Q6" s="173"/>
      <c r="R6" s="173"/>
    </row>
    <row r="7" spans="1:18" ht="15">
      <c r="A7" s="173"/>
      <c r="B7" s="173"/>
      <c r="C7" s="173"/>
      <c r="D7" s="173"/>
      <c r="E7" s="173"/>
      <c r="F7" s="173"/>
      <c r="G7" s="173"/>
      <c r="H7" s="103" t="s">
        <v>156</v>
      </c>
      <c r="I7" s="104"/>
      <c r="J7" s="103" t="s">
        <v>155</v>
      </c>
      <c r="K7" s="102"/>
      <c r="L7" s="102"/>
      <c r="M7" s="102"/>
      <c r="N7" s="102"/>
      <c r="O7" s="102"/>
      <c r="P7" s="102"/>
      <c r="Q7" s="102"/>
      <c r="R7" s="173"/>
    </row>
    <row r="8" spans="1:18" ht="30">
      <c r="A8" s="173"/>
      <c r="B8" s="172" t="s">
        <v>248</v>
      </c>
      <c r="C8" s="172" t="s">
        <v>247</v>
      </c>
      <c r="D8" s="172" t="s">
        <v>246</v>
      </c>
      <c r="E8" s="172" t="s">
        <v>245</v>
      </c>
      <c r="F8" s="172" t="s">
        <v>244</v>
      </c>
      <c r="G8" s="171" t="s">
        <v>243</v>
      </c>
      <c r="H8" s="170">
        <v>2012</v>
      </c>
      <c r="I8" s="170">
        <v>2013</v>
      </c>
      <c r="J8" s="170">
        <v>2014</v>
      </c>
      <c r="K8" s="170">
        <v>2015</v>
      </c>
      <c r="L8" s="170">
        <v>2016</v>
      </c>
      <c r="M8" s="170">
        <v>2017</v>
      </c>
      <c r="N8" s="170">
        <v>2018</v>
      </c>
      <c r="O8" s="170">
        <v>2019</v>
      </c>
      <c r="P8" s="170">
        <v>2020</v>
      </c>
      <c r="Q8" s="170">
        <v>2021</v>
      </c>
      <c r="R8" s="173"/>
    </row>
    <row r="9" spans="1:18">
      <c r="A9" s="173"/>
      <c r="B9" s="166"/>
      <c r="C9" s="166"/>
      <c r="D9" s="166"/>
      <c r="E9" s="168"/>
      <c r="F9" s="166" t="s">
        <v>20</v>
      </c>
      <c r="G9" s="165">
        <v>0</v>
      </c>
      <c r="H9" s="169"/>
      <c r="I9" s="169"/>
      <c r="J9" s="169"/>
      <c r="K9" s="169"/>
      <c r="L9" s="169"/>
      <c r="M9" s="169"/>
      <c r="N9" s="169"/>
      <c r="O9" s="169"/>
      <c r="P9" s="169"/>
      <c r="Q9" s="169"/>
      <c r="R9" s="173"/>
    </row>
    <row r="10" spans="1:18">
      <c r="A10" s="173"/>
      <c r="B10" s="168"/>
      <c r="C10" s="168"/>
      <c r="D10" s="166"/>
      <c r="E10" s="166"/>
      <c r="F10" s="166" t="s">
        <v>20</v>
      </c>
      <c r="G10" s="165">
        <v>0</v>
      </c>
      <c r="H10" s="169"/>
      <c r="I10" s="169"/>
      <c r="J10" s="169"/>
      <c r="K10" s="169"/>
      <c r="L10" s="169"/>
      <c r="M10" s="169"/>
      <c r="N10" s="169"/>
      <c r="O10" s="169"/>
      <c r="P10" s="169"/>
      <c r="Q10" s="169"/>
      <c r="R10" s="173"/>
    </row>
    <row r="11" spans="1:18">
      <c r="A11" s="173"/>
      <c r="B11" s="168"/>
      <c r="C11" s="168"/>
      <c r="D11" s="166"/>
      <c r="E11" s="166"/>
      <c r="F11" s="166" t="s">
        <v>20</v>
      </c>
      <c r="G11" s="165">
        <v>0</v>
      </c>
      <c r="H11" s="169"/>
      <c r="I11" s="169"/>
      <c r="J11" s="169"/>
      <c r="K11" s="169"/>
      <c r="L11" s="169"/>
      <c r="M11" s="169"/>
      <c r="N11" s="169"/>
      <c r="O11" s="169"/>
      <c r="P11" s="169"/>
      <c r="Q11" s="169"/>
      <c r="R11" s="173"/>
    </row>
    <row r="12" spans="1:18">
      <c r="A12" s="173"/>
      <c r="B12" s="168"/>
      <c r="C12" s="168"/>
      <c r="D12" s="166"/>
      <c r="E12" s="166"/>
      <c r="F12" s="166" t="s">
        <v>20</v>
      </c>
      <c r="G12" s="165">
        <v>0</v>
      </c>
      <c r="H12" s="169"/>
      <c r="I12" s="169"/>
      <c r="J12" s="169"/>
      <c r="K12" s="169"/>
      <c r="L12" s="169"/>
      <c r="M12" s="169"/>
      <c r="N12" s="169"/>
      <c r="O12" s="169"/>
      <c r="P12" s="169"/>
      <c r="Q12" s="169"/>
      <c r="R12" s="173"/>
    </row>
    <row r="13" spans="1:18">
      <c r="A13" s="173"/>
      <c r="B13" s="168"/>
      <c r="C13" s="168"/>
      <c r="D13" s="167"/>
      <c r="E13" s="166" t="s">
        <v>8</v>
      </c>
      <c r="F13" s="166" t="s">
        <v>20</v>
      </c>
      <c r="G13" s="165">
        <v>0</v>
      </c>
      <c r="H13" s="165">
        <v>0</v>
      </c>
      <c r="I13" s="165">
        <v>0</v>
      </c>
      <c r="J13" s="165">
        <v>0</v>
      </c>
      <c r="K13" s="165">
        <v>0</v>
      </c>
      <c r="L13" s="165">
        <v>0</v>
      </c>
      <c r="M13" s="165">
        <v>0</v>
      </c>
      <c r="N13" s="165">
        <v>0</v>
      </c>
      <c r="O13" s="165">
        <v>0</v>
      </c>
      <c r="P13" s="165">
        <v>0</v>
      </c>
      <c r="Q13" s="165">
        <v>0</v>
      </c>
      <c r="R13" s="173"/>
    </row>
    <row r="14" spans="1:18">
      <c r="A14" s="173"/>
      <c r="B14" s="168"/>
      <c r="C14" s="166"/>
      <c r="D14" s="166"/>
      <c r="E14" s="166"/>
      <c r="F14" s="166" t="s">
        <v>20</v>
      </c>
      <c r="G14" s="165">
        <v>0</v>
      </c>
      <c r="H14" s="169"/>
      <c r="I14" s="169"/>
      <c r="J14" s="169"/>
      <c r="K14" s="169"/>
      <c r="L14" s="169"/>
      <c r="M14" s="169"/>
      <c r="N14" s="169"/>
      <c r="O14" s="169"/>
      <c r="P14" s="169"/>
      <c r="Q14" s="169"/>
      <c r="R14" s="173"/>
    </row>
    <row r="15" spans="1:18">
      <c r="A15" s="173"/>
      <c r="B15" s="168"/>
      <c r="C15" s="168"/>
      <c r="D15" s="166"/>
      <c r="E15" s="166"/>
      <c r="F15" s="166" t="s">
        <v>20</v>
      </c>
      <c r="G15" s="165">
        <v>0</v>
      </c>
      <c r="H15" s="169"/>
      <c r="I15" s="169"/>
      <c r="J15" s="169"/>
      <c r="K15" s="169"/>
      <c r="L15" s="169"/>
      <c r="M15" s="169"/>
      <c r="N15" s="169"/>
      <c r="O15" s="169"/>
      <c r="P15" s="169"/>
      <c r="Q15" s="169"/>
      <c r="R15" s="173"/>
    </row>
    <row r="16" spans="1:18">
      <c r="A16" s="173"/>
      <c r="B16" s="168"/>
      <c r="C16" s="168"/>
      <c r="D16" s="166"/>
      <c r="E16" s="166"/>
      <c r="F16" s="166" t="s">
        <v>20</v>
      </c>
      <c r="G16" s="165">
        <v>0</v>
      </c>
      <c r="H16" s="169"/>
      <c r="I16" s="169"/>
      <c r="J16" s="169"/>
      <c r="K16" s="169"/>
      <c r="L16" s="169"/>
      <c r="M16" s="169"/>
      <c r="N16" s="169"/>
      <c r="O16" s="169"/>
      <c r="P16" s="169"/>
      <c r="Q16" s="169"/>
      <c r="R16" s="173"/>
    </row>
    <row r="17" spans="1:18">
      <c r="A17" s="173"/>
      <c r="B17" s="168"/>
      <c r="C17" s="168"/>
      <c r="D17" s="167"/>
      <c r="E17" s="166" t="s">
        <v>8</v>
      </c>
      <c r="F17" s="166" t="s">
        <v>20</v>
      </c>
      <c r="G17" s="165">
        <v>0</v>
      </c>
      <c r="H17" s="165">
        <v>0</v>
      </c>
      <c r="I17" s="165">
        <v>0</v>
      </c>
      <c r="J17" s="165">
        <v>0</v>
      </c>
      <c r="K17" s="165">
        <v>0</v>
      </c>
      <c r="L17" s="165">
        <v>0</v>
      </c>
      <c r="M17" s="165">
        <v>0</v>
      </c>
      <c r="N17" s="165">
        <v>0</v>
      </c>
      <c r="O17" s="165">
        <v>0</v>
      </c>
      <c r="P17" s="165">
        <v>0</v>
      </c>
      <c r="Q17" s="165">
        <v>0</v>
      </c>
      <c r="R17" s="173"/>
    </row>
    <row r="18" spans="1:18">
      <c r="A18" s="173"/>
      <c r="B18" s="168"/>
      <c r="C18" s="166"/>
      <c r="D18" s="166"/>
      <c r="E18" s="166"/>
      <c r="F18" s="166" t="s">
        <v>20</v>
      </c>
      <c r="G18" s="165">
        <v>0</v>
      </c>
      <c r="H18" s="169"/>
      <c r="I18" s="169"/>
      <c r="J18" s="169"/>
      <c r="K18" s="169"/>
      <c r="L18" s="169"/>
      <c r="M18" s="169"/>
      <c r="N18" s="169"/>
      <c r="O18" s="169"/>
      <c r="P18" s="169"/>
      <c r="Q18" s="169"/>
      <c r="R18" s="173"/>
    </row>
    <row r="19" spans="1:18">
      <c r="A19" s="173"/>
      <c r="B19" s="168"/>
      <c r="C19" s="168"/>
      <c r="D19" s="166"/>
      <c r="E19" s="166"/>
      <c r="F19" s="166" t="s">
        <v>20</v>
      </c>
      <c r="G19" s="165">
        <v>0</v>
      </c>
      <c r="H19" s="169"/>
      <c r="I19" s="169"/>
      <c r="J19" s="169"/>
      <c r="K19" s="169"/>
      <c r="L19" s="169"/>
      <c r="M19" s="169"/>
      <c r="N19" s="169"/>
      <c r="O19" s="169"/>
      <c r="P19" s="169"/>
      <c r="Q19" s="169"/>
      <c r="R19" s="173"/>
    </row>
    <row r="20" spans="1:18">
      <c r="A20" s="173"/>
      <c r="B20" s="168"/>
      <c r="C20" s="168"/>
      <c r="D20" s="166"/>
      <c r="E20" s="166"/>
      <c r="F20" s="166" t="s">
        <v>20</v>
      </c>
      <c r="G20" s="165">
        <v>0</v>
      </c>
      <c r="H20" s="169"/>
      <c r="I20" s="169"/>
      <c r="J20" s="169"/>
      <c r="K20" s="169"/>
      <c r="L20" s="169"/>
      <c r="M20" s="169"/>
      <c r="N20" s="169"/>
      <c r="O20" s="169"/>
      <c r="P20" s="169"/>
      <c r="Q20" s="169"/>
      <c r="R20" s="173"/>
    </row>
    <row r="21" spans="1:18">
      <c r="A21" s="173"/>
      <c r="B21" s="168"/>
      <c r="C21" s="168"/>
      <c r="D21" s="166"/>
      <c r="E21" s="166"/>
      <c r="F21" s="166" t="s">
        <v>20</v>
      </c>
      <c r="G21" s="165">
        <v>0</v>
      </c>
      <c r="H21" s="169"/>
      <c r="I21" s="169"/>
      <c r="J21" s="169"/>
      <c r="K21" s="169"/>
      <c r="L21" s="169"/>
      <c r="M21" s="169"/>
      <c r="N21" s="169"/>
      <c r="O21" s="169"/>
      <c r="P21" s="169"/>
      <c r="Q21" s="169"/>
      <c r="R21" s="173"/>
    </row>
    <row r="22" spans="1:18">
      <c r="A22" s="173"/>
      <c r="B22" s="168"/>
      <c r="C22" s="168"/>
      <c r="D22" s="167"/>
      <c r="E22" s="166" t="s">
        <v>8</v>
      </c>
      <c r="F22" s="166" t="s">
        <v>20</v>
      </c>
      <c r="G22" s="165">
        <v>0</v>
      </c>
      <c r="H22" s="165">
        <v>0</v>
      </c>
      <c r="I22" s="165">
        <v>0</v>
      </c>
      <c r="J22" s="165">
        <v>0</v>
      </c>
      <c r="K22" s="165">
        <v>0</v>
      </c>
      <c r="L22" s="165">
        <v>0</v>
      </c>
      <c r="M22" s="165">
        <v>0</v>
      </c>
      <c r="N22" s="165">
        <v>0</v>
      </c>
      <c r="O22" s="165">
        <v>0</v>
      </c>
      <c r="P22" s="165">
        <v>0</v>
      </c>
      <c r="Q22" s="165">
        <v>0</v>
      </c>
      <c r="R22" s="173"/>
    </row>
    <row r="23" spans="1:18">
      <c r="A23" s="173"/>
      <c r="B23" s="168"/>
      <c r="C23" s="168"/>
      <c r="D23" s="167"/>
      <c r="E23" s="166" t="s">
        <v>8</v>
      </c>
      <c r="F23" s="166" t="s">
        <v>20</v>
      </c>
      <c r="G23" s="165">
        <v>0</v>
      </c>
      <c r="H23" s="165">
        <v>0</v>
      </c>
      <c r="I23" s="165">
        <v>0</v>
      </c>
      <c r="J23" s="165">
        <v>0</v>
      </c>
      <c r="K23" s="165">
        <v>0</v>
      </c>
      <c r="L23" s="165">
        <v>0</v>
      </c>
      <c r="M23" s="165">
        <v>0</v>
      </c>
      <c r="N23" s="165">
        <v>0</v>
      </c>
      <c r="O23" s="165">
        <v>0</v>
      </c>
      <c r="P23" s="165">
        <v>0</v>
      </c>
      <c r="Q23" s="165">
        <v>0</v>
      </c>
      <c r="R23" s="173"/>
    </row>
    <row r="24" spans="1:18">
      <c r="A24" s="173"/>
      <c r="B24" s="168"/>
      <c r="C24" s="166"/>
      <c r="D24" s="166"/>
      <c r="E24" s="166"/>
      <c r="F24" s="166" t="s">
        <v>20</v>
      </c>
      <c r="G24" s="165">
        <v>0</v>
      </c>
      <c r="H24" s="169"/>
      <c r="I24" s="169"/>
      <c r="J24" s="169"/>
      <c r="K24" s="169"/>
      <c r="L24" s="169"/>
      <c r="M24" s="169"/>
      <c r="N24" s="169"/>
      <c r="O24" s="169"/>
      <c r="P24" s="169"/>
      <c r="Q24" s="169"/>
      <c r="R24" s="173"/>
    </row>
    <row r="25" spans="1:18">
      <c r="A25" s="173"/>
      <c r="B25" s="168"/>
      <c r="C25" s="168"/>
      <c r="D25" s="166"/>
      <c r="E25" s="166"/>
      <c r="F25" s="166" t="s">
        <v>20</v>
      </c>
      <c r="G25" s="165">
        <v>0</v>
      </c>
      <c r="H25" s="169"/>
      <c r="I25" s="169"/>
      <c r="J25" s="169"/>
      <c r="K25" s="169"/>
      <c r="L25" s="169"/>
      <c r="M25" s="169"/>
      <c r="N25" s="169"/>
      <c r="O25" s="169"/>
      <c r="P25" s="169"/>
      <c r="Q25" s="169"/>
      <c r="R25" s="173"/>
    </row>
    <row r="26" spans="1:18">
      <c r="A26" s="173"/>
      <c r="B26" s="168"/>
      <c r="C26" s="168"/>
      <c r="D26" s="166"/>
      <c r="E26" s="166"/>
      <c r="F26" s="166" t="s">
        <v>20</v>
      </c>
      <c r="G26" s="165">
        <v>0</v>
      </c>
      <c r="H26" s="169"/>
      <c r="I26" s="169"/>
      <c r="J26" s="169"/>
      <c r="K26" s="169"/>
      <c r="L26" s="169"/>
      <c r="M26" s="169"/>
      <c r="N26" s="169"/>
      <c r="O26" s="169"/>
      <c r="P26" s="169"/>
      <c r="Q26" s="169"/>
      <c r="R26" s="173"/>
    </row>
    <row r="27" spans="1:18">
      <c r="A27" s="173"/>
      <c r="B27" s="168"/>
      <c r="C27" s="168"/>
      <c r="D27" s="166"/>
      <c r="E27" s="166"/>
      <c r="F27" s="166" t="s">
        <v>20</v>
      </c>
      <c r="G27" s="165">
        <v>0</v>
      </c>
      <c r="H27" s="169"/>
      <c r="I27" s="169"/>
      <c r="J27" s="169"/>
      <c r="K27" s="169"/>
      <c r="L27" s="169"/>
      <c r="M27" s="169"/>
      <c r="N27" s="169"/>
      <c r="O27" s="169"/>
      <c r="P27" s="169"/>
      <c r="Q27" s="169"/>
      <c r="R27" s="173"/>
    </row>
    <row r="28" spans="1:18">
      <c r="A28" s="173"/>
      <c r="B28" s="168"/>
      <c r="C28" s="168"/>
      <c r="D28" s="168"/>
      <c r="E28" s="166"/>
      <c r="F28" s="166" t="s">
        <v>20</v>
      </c>
      <c r="G28" s="165">
        <v>0</v>
      </c>
      <c r="H28" s="169"/>
      <c r="I28" s="169"/>
      <c r="J28" s="169"/>
      <c r="K28" s="169"/>
      <c r="L28" s="169"/>
      <c r="M28" s="169"/>
      <c r="N28" s="169"/>
      <c r="O28" s="169"/>
      <c r="P28" s="169"/>
      <c r="Q28" s="169"/>
      <c r="R28" s="173"/>
    </row>
    <row r="29" spans="1:18">
      <c r="A29" s="173"/>
      <c r="B29" s="168"/>
      <c r="C29" s="168"/>
      <c r="D29" s="168"/>
      <c r="E29" s="166"/>
      <c r="F29" s="166" t="s">
        <v>20</v>
      </c>
      <c r="G29" s="165">
        <v>0</v>
      </c>
      <c r="H29" s="169"/>
      <c r="I29" s="169"/>
      <c r="J29" s="169"/>
      <c r="K29" s="169"/>
      <c r="L29" s="169"/>
      <c r="M29" s="169"/>
      <c r="N29" s="169"/>
      <c r="O29" s="169"/>
      <c r="P29" s="169"/>
      <c r="Q29" s="169"/>
      <c r="R29" s="173"/>
    </row>
    <row r="30" spans="1:18">
      <c r="A30" s="173"/>
      <c r="B30" s="168"/>
      <c r="C30" s="168"/>
      <c r="D30" s="168"/>
      <c r="E30" s="166"/>
      <c r="F30" s="166" t="s">
        <v>20</v>
      </c>
      <c r="G30" s="165">
        <v>0</v>
      </c>
      <c r="H30" s="169"/>
      <c r="I30" s="169"/>
      <c r="J30" s="169"/>
      <c r="K30" s="169"/>
      <c r="L30" s="169"/>
      <c r="M30" s="169"/>
      <c r="N30" s="169"/>
      <c r="O30" s="169"/>
      <c r="P30" s="169"/>
      <c r="Q30" s="169"/>
      <c r="R30" s="173"/>
    </row>
    <row r="31" spans="1:18">
      <c r="A31" s="173"/>
      <c r="B31" s="168"/>
      <c r="C31" s="168"/>
      <c r="D31" s="166"/>
      <c r="E31" s="166"/>
      <c r="F31" s="166" t="s">
        <v>20</v>
      </c>
      <c r="G31" s="165">
        <v>0</v>
      </c>
      <c r="H31" s="169"/>
      <c r="I31" s="169"/>
      <c r="J31" s="169"/>
      <c r="K31" s="169"/>
      <c r="L31" s="169"/>
      <c r="M31" s="169"/>
      <c r="N31" s="169"/>
      <c r="O31" s="169"/>
      <c r="P31" s="169"/>
      <c r="Q31" s="169"/>
      <c r="R31" s="173"/>
    </row>
    <row r="32" spans="1:18">
      <c r="A32" s="173"/>
      <c r="B32" s="168"/>
      <c r="C32" s="168"/>
      <c r="D32" s="166"/>
      <c r="E32" s="166"/>
      <c r="F32" s="166" t="s">
        <v>20</v>
      </c>
      <c r="G32" s="165">
        <v>0</v>
      </c>
      <c r="H32" s="169"/>
      <c r="I32" s="169"/>
      <c r="J32" s="169"/>
      <c r="K32" s="169"/>
      <c r="L32" s="169"/>
      <c r="M32" s="169"/>
      <c r="N32" s="169"/>
      <c r="O32" s="169"/>
      <c r="P32" s="169"/>
      <c r="Q32" s="169"/>
      <c r="R32" s="173"/>
    </row>
    <row r="33" spans="1:18">
      <c r="A33" s="173"/>
      <c r="B33" s="168"/>
      <c r="C33" s="168"/>
      <c r="D33" s="167"/>
      <c r="E33" s="166" t="s">
        <v>8</v>
      </c>
      <c r="F33" s="166" t="s">
        <v>20</v>
      </c>
      <c r="G33" s="165">
        <v>0</v>
      </c>
      <c r="H33" s="165">
        <v>0</v>
      </c>
      <c r="I33" s="165">
        <v>0</v>
      </c>
      <c r="J33" s="165">
        <v>0</v>
      </c>
      <c r="K33" s="165">
        <v>0</v>
      </c>
      <c r="L33" s="165">
        <v>0</v>
      </c>
      <c r="M33" s="165">
        <v>0</v>
      </c>
      <c r="N33" s="165">
        <v>0</v>
      </c>
      <c r="O33" s="165">
        <v>0</v>
      </c>
      <c r="P33" s="165">
        <v>0</v>
      </c>
      <c r="Q33" s="165">
        <v>0</v>
      </c>
      <c r="R33" s="173"/>
    </row>
    <row r="34" spans="1:18">
      <c r="A34" s="173"/>
      <c r="B34" s="168"/>
      <c r="C34" s="166"/>
      <c r="D34" s="166"/>
      <c r="E34" s="166"/>
      <c r="F34" s="166" t="s">
        <v>20</v>
      </c>
      <c r="G34" s="165">
        <v>0</v>
      </c>
      <c r="H34" s="169"/>
      <c r="I34" s="169"/>
      <c r="J34" s="169"/>
      <c r="K34" s="169"/>
      <c r="L34" s="169"/>
      <c r="M34" s="169"/>
      <c r="N34" s="169"/>
      <c r="O34" s="169"/>
      <c r="P34" s="169"/>
      <c r="Q34" s="169"/>
      <c r="R34" s="173"/>
    </row>
    <row r="35" spans="1:18">
      <c r="A35" s="173"/>
      <c r="B35" s="168"/>
      <c r="C35" s="168"/>
      <c r="D35" s="166"/>
      <c r="E35" s="166"/>
      <c r="F35" s="166" t="s">
        <v>20</v>
      </c>
      <c r="G35" s="165">
        <v>0</v>
      </c>
      <c r="H35" s="169"/>
      <c r="I35" s="169"/>
      <c r="J35" s="169"/>
      <c r="K35" s="169"/>
      <c r="L35" s="169"/>
      <c r="M35" s="169"/>
      <c r="N35" s="169"/>
      <c r="O35" s="169"/>
      <c r="P35" s="169"/>
      <c r="Q35" s="169"/>
      <c r="R35" s="173"/>
    </row>
    <row r="36" spans="1:18">
      <c r="A36" s="173"/>
      <c r="B36" s="168"/>
      <c r="C36" s="168"/>
      <c r="D36" s="167"/>
      <c r="E36" s="166" t="s">
        <v>8</v>
      </c>
      <c r="F36" s="166" t="s">
        <v>20</v>
      </c>
      <c r="G36" s="165">
        <v>0</v>
      </c>
      <c r="H36" s="165">
        <v>0</v>
      </c>
      <c r="I36" s="165">
        <v>0</v>
      </c>
      <c r="J36" s="165">
        <v>0</v>
      </c>
      <c r="K36" s="165">
        <v>0</v>
      </c>
      <c r="L36" s="165">
        <v>0</v>
      </c>
      <c r="M36" s="165">
        <v>0</v>
      </c>
      <c r="N36" s="165">
        <v>0</v>
      </c>
      <c r="O36" s="165">
        <v>0</v>
      </c>
      <c r="P36" s="165">
        <v>0</v>
      </c>
      <c r="Q36" s="165">
        <v>0</v>
      </c>
      <c r="R36" s="173"/>
    </row>
    <row r="37" spans="1:18">
      <c r="A37" s="173"/>
      <c r="B37" s="168"/>
      <c r="C37" s="167"/>
      <c r="D37" s="166"/>
      <c r="E37" s="166"/>
      <c r="F37" s="166" t="s">
        <v>20</v>
      </c>
      <c r="G37" s="165">
        <v>0</v>
      </c>
      <c r="H37" s="169"/>
      <c r="I37" s="169"/>
      <c r="J37" s="169"/>
      <c r="K37" s="169"/>
      <c r="L37" s="169"/>
      <c r="M37" s="169"/>
      <c r="N37" s="169"/>
      <c r="O37" s="169"/>
      <c r="P37" s="169"/>
      <c r="Q37" s="169"/>
      <c r="R37" s="173"/>
    </row>
    <row r="38" spans="1:18">
      <c r="A38" s="173"/>
      <c r="B38" s="168"/>
      <c r="C38" s="166"/>
      <c r="D38" s="167"/>
      <c r="E38" s="166" t="s">
        <v>8</v>
      </c>
      <c r="F38" s="166" t="s">
        <v>20</v>
      </c>
      <c r="G38" s="165">
        <v>0</v>
      </c>
      <c r="H38" s="165">
        <v>0</v>
      </c>
      <c r="I38" s="165">
        <v>0</v>
      </c>
      <c r="J38" s="165">
        <v>0</v>
      </c>
      <c r="K38" s="165">
        <v>0</v>
      </c>
      <c r="L38" s="165">
        <v>0</v>
      </c>
      <c r="M38" s="165">
        <v>0</v>
      </c>
      <c r="N38" s="165">
        <v>0</v>
      </c>
      <c r="O38" s="165">
        <v>0</v>
      </c>
      <c r="P38" s="165">
        <v>0</v>
      </c>
      <c r="Q38" s="165">
        <v>0</v>
      </c>
      <c r="R38" s="173"/>
    </row>
    <row r="39" spans="1:18">
      <c r="A39" s="173"/>
      <c r="B39" s="173"/>
      <c r="C39" s="173"/>
      <c r="D39" s="173"/>
      <c r="E39" s="173"/>
      <c r="F39" s="173"/>
      <c r="G39" s="173"/>
      <c r="H39" s="173"/>
      <c r="I39" s="173"/>
      <c r="J39" s="173"/>
      <c r="K39" s="173"/>
      <c r="L39" s="173"/>
      <c r="M39" s="173"/>
      <c r="N39" s="173"/>
      <c r="O39" s="173"/>
      <c r="P39" s="173"/>
      <c r="Q39" s="173"/>
      <c r="R39" s="173"/>
    </row>
    <row r="40" spans="1:18">
      <c r="A40" s="173"/>
      <c r="B40" s="173"/>
      <c r="C40" s="173"/>
      <c r="D40" s="173"/>
      <c r="E40" s="173"/>
      <c r="F40" s="173"/>
      <c r="G40" s="173"/>
      <c r="H40" s="808"/>
      <c r="I40" s="808"/>
      <c r="J40" s="808"/>
      <c r="K40" s="808"/>
      <c r="L40" s="808"/>
      <c r="M40" s="808"/>
      <c r="N40" s="808"/>
      <c r="O40" s="808"/>
      <c r="P40" s="808"/>
      <c r="Q40" s="808"/>
      <c r="R40" s="173"/>
    </row>
    <row r="1000" spans="1:1" hidden="1">
      <c r="A1000" s="67" t="s">
        <v>1000</v>
      </c>
    </row>
    <row r="1001" spans="1:1" hidden="1">
      <c r="A1001" s="67" t="s">
        <v>242</v>
      </c>
    </row>
    <row r="1002" spans="1:1" hidden="1">
      <c r="A1002" s="67" t="s">
        <v>241</v>
      </c>
    </row>
    <row r="1003" spans="1:1" hidden="1">
      <c r="A1003" s="67" t="s">
        <v>240</v>
      </c>
    </row>
    <row r="1004" spans="1:1" hidden="1">
      <c r="A1004" s="67" t="s">
        <v>4</v>
      </c>
    </row>
    <row r="1005" spans="1:1" hidden="1">
      <c r="A1005" s="67" t="s">
        <v>239</v>
      </c>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sheetPr codeName="Sheet13">
    <tabColor theme="5" tint="0.59999389629810485"/>
  </sheetPr>
  <dimension ref="A1:HR400"/>
  <sheetViews>
    <sheetView zoomScale="80" zoomScaleNormal="80" workbookViewId="0">
      <selection activeCell="A4" sqref="A4"/>
    </sheetView>
  </sheetViews>
  <sheetFormatPr defaultRowHeight="14.25"/>
  <cols>
    <col min="1" max="1" width="59.125" style="67" customWidth="1"/>
    <col min="2" max="3" width="0" style="67" hidden="1" customWidth="1"/>
    <col min="4" max="4" width="11.25" style="67" customWidth="1"/>
    <col min="5" max="5" width="11.125" style="810" customWidth="1"/>
    <col min="6" max="15" width="13.125" style="67" customWidth="1"/>
    <col min="16" max="16384" width="9" style="67"/>
  </cols>
  <sheetData>
    <row r="1" spans="1:226" ht="24.75">
      <c r="A1" s="692" t="str">
        <f>'1.5 Net Debt 1'!A1</f>
        <v>Finance</v>
      </c>
      <c r="B1" s="109"/>
      <c r="C1" s="109"/>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row>
    <row r="2" spans="1:226" ht="24.75">
      <c r="A2" s="108" t="str">
        <f>'1.5 Net Debt 1'!A2</f>
        <v xml:space="preserve">National Grid Electricity Transmission </v>
      </c>
      <c r="B2" s="108"/>
      <c r="C2" s="108"/>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row>
    <row r="3" spans="1:226" ht="25.5" thickBot="1">
      <c r="A3" s="107" t="str">
        <f>'1.5 Net Debt 1'!A3</f>
        <v>2012/13</v>
      </c>
      <c r="B3" s="107"/>
      <c r="C3" s="107"/>
      <c r="D3" s="106"/>
      <c r="E3" s="106"/>
      <c r="F3" s="106"/>
      <c r="G3" s="106"/>
      <c r="H3" s="106"/>
      <c r="I3" s="106"/>
      <c r="J3" s="106"/>
      <c r="K3" s="106"/>
      <c r="L3" s="106"/>
      <c r="M3" s="106"/>
      <c r="N3" s="106"/>
      <c r="O3" s="106"/>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row>
    <row r="4" spans="1:226" ht="15">
      <c r="A4" s="934" t="s">
        <v>1172</v>
      </c>
      <c r="B4" s="933"/>
      <c r="C4" s="932"/>
      <c r="D4" s="932"/>
      <c r="E4" s="931"/>
      <c r="F4" s="930"/>
      <c r="G4" s="930"/>
      <c r="H4" s="930"/>
      <c r="I4" s="930"/>
      <c r="J4" s="930"/>
      <c r="K4" s="930"/>
      <c r="L4" s="930"/>
      <c r="M4" s="930"/>
      <c r="N4" s="930"/>
      <c r="O4" s="930"/>
    </row>
    <row r="5" spans="1:226">
      <c r="A5" s="929"/>
      <c r="B5" s="928"/>
      <c r="C5" s="695"/>
      <c r="D5" s="695"/>
      <c r="E5" s="927"/>
    </row>
    <row r="6" spans="1:226" ht="15">
      <c r="A6" s="896" t="s">
        <v>1171</v>
      </c>
      <c r="B6" s="695"/>
      <c r="C6" s="695"/>
      <c r="D6" s="695"/>
      <c r="E6" s="725"/>
      <c r="F6" s="695"/>
      <c r="G6" s="695"/>
      <c r="H6" s="695"/>
      <c r="I6" s="695"/>
      <c r="J6" s="695"/>
      <c r="K6" s="695"/>
      <c r="L6" s="695"/>
      <c r="M6" s="695"/>
      <c r="N6" s="695"/>
      <c r="O6" s="695"/>
    </row>
    <row r="7" spans="1:226" ht="15">
      <c r="A7" s="895" t="s">
        <v>167</v>
      </c>
      <c r="B7" s="695"/>
      <c r="C7" s="695"/>
      <c r="D7" s="695"/>
      <c r="F7" s="926">
        <v>2012</v>
      </c>
      <c r="G7" s="926">
        <v>2013</v>
      </c>
      <c r="H7" s="926">
        <v>2014</v>
      </c>
      <c r="I7" s="926">
        <v>2015</v>
      </c>
      <c r="J7" s="926">
        <v>2016</v>
      </c>
      <c r="K7" s="926">
        <v>2017</v>
      </c>
      <c r="L7" s="926">
        <v>2018</v>
      </c>
      <c r="M7" s="926">
        <v>2019</v>
      </c>
      <c r="N7" s="926">
        <v>2020</v>
      </c>
      <c r="O7" s="926">
        <v>2021</v>
      </c>
    </row>
    <row r="8" spans="1:226" ht="15">
      <c r="A8" s="895"/>
      <c r="B8" s="695"/>
      <c r="C8" s="695"/>
      <c r="D8" s="695"/>
      <c r="F8" s="924" t="s">
        <v>1169</v>
      </c>
      <c r="G8" s="925" t="s">
        <v>1170</v>
      </c>
      <c r="H8" s="924" t="s">
        <v>1169</v>
      </c>
      <c r="I8" s="924" t="s">
        <v>1169</v>
      </c>
      <c r="J8" s="925" t="s">
        <v>1170</v>
      </c>
      <c r="K8" s="924" t="s">
        <v>1169</v>
      </c>
      <c r="L8" s="924" t="s">
        <v>1169</v>
      </c>
      <c r="M8" s="925" t="s">
        <v>1170</v>
      </c>
      <c r="N8" s="924" t="s">
        <v>1169</v>
      </c>
      <c r="O8" s="924" t="s">
        <v>1169</v>
      </c>
    </row>
    <row r="9" spans="1:226">
      <c r="A9" s="923">
        <f>A5</f>
        <v>0</v>
      </c>
      <c r="B9" s="820"/>
      <c r="C9" s="820"/>
      <c r="D9" s="820"/>
    </row>
    <row r="10" spans="1:226">
      <c r="A10" s="831" t="s">
        <v>1168</v>
      </c>
      <c r="B10" s="695"/>
      <c r="C10" s="820"/>
      <c r="D10" s="695"/>
      <c r="E10" s="813" t="s">
        <v>20</v>
      </c>
      <c r="F10" s="921"/>
      <c r="G10" s="922">
        <f>G51-G99</f>
        <v>0</v>
      </c>
      <c r="H10" s="921"/>
      <c r="I10" s="921"/>
      <c r="J10" s="922">
        <f>J51-J99</f>
        <v>0</v>
      </c>
      <c r="K10" s="921"/>
      <c r="L10" s="921"/>
      <c r="M10" s="922">
        <f>M51-M99</f>
        <v>0</v>
      </c>
      <c r="N10" s="921"/>
      <c r="O10" s="921"/>
    </row>
    <row r="11" spans="1:226">
      <c r="A11" s="908" t="s">
        <v>1167</v>
      </c>
      <c r="B11" s="695"/>
      <c r="C11" s="820"/>
      <c r="D11" s="695"/>
      <c r="E11" s="813" t="s">
        <v>20</v>
      </c>
      <c r="F11" s="866"/>
      <c r="G11" s="69"/>
      <c r="H11" s="866"/>
      <c r="I11" s="866"/>
      <c r="J11" s="69"/>
      <c r="K11" s="866"/>
      <c r="L11" s="866"/>
      <c r="M11" s="69"/>
      <c r="N11" s="866"/>
      <c r="O11" s="866"/>
    </row>
    <row r="12" spans="1:226">
      <c r="A12" s="920" t="s">
        <v>1166</v>
      </c>
      <c r="B12" s="695"/>
      <c r="C12" s="820"/>
      <c r="D12" s="695"/>
      <c r="E12" s="813" t="s">
        <v>20</v>
      </c>
      <c r="F12" s="866"/>
      <c r="G12" s="69"/>
      <c r="H12" s="866"/>
      <c r="I12" s="866"/>
      <c r="J12" s="69"/>
      <c r="K12" s="866"/>
      <c r="L12" s="866"/>
      <c r="M12" s="69"/>
      <c r="N12" s="866"/>
      <c r="O12" s="866"/>
    </row>
    <row r="13" spans="1:226">
      <c r="A13" s="920"/>
      <c r="B13" s="695"/>
      <c r="C13" s="820"/>
      <c r="D13" s="695"/>
      <c r="E13" s="813" t="s">
        <v>20</v>
      </c>
      <c r="F13" s="866"/>
      <c r="G13" s="69"/>
      <c r="H13" s="866"/>
      <c r="I13" s="866"/>
      <c r="J13" s="69"/>
      <c r="K13" s="866"/>
      <c r="L13" s="866"/>
      <c r="M13" s="69"/>
      <c r="N13" s="866"/>
      <c r="O13" s="866"/>
    </row>
    <row r="14" spans="1:226">
      <c r="A14" s="920"/>
      <c r="B14" s="695"/>
      <c r="C14" s="820"/>
      <c r="D14" s="695"/>
      <c r="E14" s="813" t="s">
        <v>20</v>
      </c>
      <c r="F14" s="866"/>
      <c r="G14" s="69"/>
      <c r="H14" s="866"/>
      <c r="I14" s="866"/>
      <c r="J14" s="69"/>
      <c r="K14" s="866"/>
      <c r="L14" s="866"/>
      <c r="M14" s="69"/>
      <c r="N14" s="866"/>
      <c r="O14" s="866"/>
    </row>
    <row r="15" spans="1:226">
      <c r="A15" s="920"/>
      <c r="B15" s="695"/>
      <c r="C15" s="820"/>
      <c r="D15" s="695"/>
      <c r="E15" s="813" t="s">
        <v>20</v>
      </c>
      <c r="F15" s="866"/>
      <c r="G15" s="69"/>
      <c r="H15" s="866"/>
      <c r="I15" s="866"/>
      <c r="J15" s="69"/>
      <c r="K15" s="866"/>
      <c r="L15" s="866"/>
      <c r="M15" s="69"/>
      <c r="N15" s="866"/>
      <c r="O15" s="866"/>
    </row>
    <row r="16" spans="1:226">
      <c r="A16" s="920"/>
      <c r="B16" s="695"/>
      <c r="C16" s="820"/>
      <c r="D16" s="695"/>
      <c r="E16" s="813" t="s">
        <v>20</v>
      </c>
      <c r="F16" s="866"/>
      <c r="G16" s="69"/>
      <c r="H16" s="866"/>
      <c r="I16" s="866"/>
      <c r="J16" s="69"/>
      <c r="K16" s="866"/>
      <c r="L16" s="866"/>
      <c r="M16" s="69"/>
      <c r="N16" s="866"/>
      <c r="O16" s="866"/>
    </row>
    <row r="17" spans="1:15">
      <c r="A17" s="819" t="s">
        <v>1165</v>
      </c>
      <c r="B17" s="695"/>
      <c r="C17" s="820"/>
      <c r="D17" s="695"/>
      <c r="E17" s="813" t="s">
        <v>20</v>
      </c>
      <c r="F17" s="855"/>
      <c r="G17" s="856">
        <f>SUM(G10:G16)</f>
        <v>0</v>
      </c>
      <c r="H17" s="855"/>
      <c r="I17" s="855"/>
      <c r="J17" s="856">
        <f>SUM(J10:J16)</f>
        <v>0</v>
      </c>
      <c r="K17" s="855"/>
      <c r="L17" s="855"/>
      <c r="M17" s="856">
        <f>SUM(M10:M16)</f>
        <v>0</v>
      </c>
      <c r="N17" s="855"/>
      <c r="O17" s="855"/>
    </row>
    <row r="18" spans="1:15">
      <c r="A18" s="825"/>
      <c r="B18" s="695"/>
      <c r="C18" s="820"/>
      <c r="D18" s="695"/>
      <c r="E18" s="813"/>
      <c r="F18" s="893"/>
      <c r="G18" s="893"/>
      <c r="H18" s="893"/>
      <c r="I18" s="893"/>
      <c r="J18" s="893"/>
      <c r="K18" s="893"/>
      <c r="L18" s="893"/>
      <c r="M18" s="893"/>
      <c r="N18" s="893"/>
      <c r="O18" s="893"/>
    </row>
    <row r="19" spans="1:15">
      <c r="A19" s="919" t="s">
        <v>1164</v>
      </c>
      <c r="B19" s="695"/>
      <c r="C19" s="820"/>
      <c r="D19" s="695"/>
      <c r="E19" s="813"/>
      <c r="F19" s="866"/>
      <c r="G19" s="69"/>
      <c r="H19" s="866"/>
      <c r="I19" s="866"/>
      <c r="J19" s="69"/>
      <c r="K19" s="866"/>
      <c r="L19" s="866"/>
      <c r="M19" s="69"/>
      <c r="N19" s="866"/>
      <c r="O19" s="866"/>
    </row>
    <row r="20" spans="1:15">
      <c r="A20" s="825"/>
      <c r="B20" s="695"/>
      <c r="C20" s="820"/>
      <c r="D20" s="695"/>
      <c r="E20" s="813"/>
      <c r="F20" s="917"/>
      <c r="G20" s="918"/>
      <c r="H20" s="917"/>
      <c r="I20" s="917"/>
      <c r="J20" s="918"/>
      <c r="K20" s="917"/>
      <c r="L20" s="917"/>
      <c r="M20" s="918"/>
      <c r="N20" s="917"/>
      <c r="O20" s="917"/>
    </row>
    <row r="21" spans="1:15" ht="15">
      <c r="A21" s="895" t="s">
        <v>1163</v>
      </c>
      <c r="B21" s="695"/>
      <c r="C21" s="695"/>
      <c r="D21" s="695"/>
      <c r="E21" s="813"/>
      <c r="F21" s="820"/>
      <c r="G21" s="820"/>
      <c r="H21" s="820"/>
      <c r="I21" s="820"/>
      <c r="J21" s="820"/>
      <c r="K21" s="820"/>
      <c r="L21" s="820"/>
      <c r="M21" s="820"/>
      <c r="N21" s="820"/>
      <c r="O21" s="820"/>
    </row>
    <row r="22" spans="1:15">
      <c r="A22" s="825"/>
      <c r="B22" s="695"/>
      <c r="C22" s="883"/>
      <c r="D22" s="695"/>
      <c r="E22" s="813"/>
      <c r="F22" s="695"/>
      <c r="G22" s="695"/>
      <c r="H22" s="695"/>
      <c r="I22" s="695"/>
      <c r="J22" s="695"/>
      <c r="K22" s="695"/>
      <c r="L22" s="695"/>
      <c r="M22" s="695"/>
      <c r="N22" s="695"/>
      <c r="O22" s="695"/>
    </row>
    <row r="23" spans="1:15">
      <c r="A23" s="839"/>
    </row>
    <row r="24" spans="1:15">
      <c r="A24" s="825"/>
      <c r="B24" s="695"/>
      <c r="C24" s="695"/>
      <c r="D24" s="695"/>
      <c r="E24" s="725"/>
      <c r="F24" s="695"/>
      <c r="G24" s="695"/>
      <c r="H24" s="695"/>
      <c r="I24" s="695"/>
      <c r="J24" s="695"/>
      <c r="K24" s="695"/>
      <c r="L24" s="695"/>
      <c r="M24" s="695"/>
      <c r="N24" s="695"/>
      <c r="O24" s="695"/>
    </row>
    <row r="25" spans="1:15">
      <c r="A25" s="831" t="s">
        <v>1162</v>
      </c>
      <c r="B25" s="695"/>
      <c r="C25" s="695"/>
      <c r="D25" s="695"/>
      <c r="E25" s="813"/>
      <c r="F25" s="866"/>
      <c r="G25" s="69"/>
      <c r="H25" s="866"/>
      <c r="I25" s="866"/>
      <c r="J25" s="69"/>
      <c r="K25" s="866"/>
      <c r="L25" s="866"/>
      <c r="M25" s="69"/>
      <c r="N25" s="866"/>
      <c r="O25" s="866"/>
    </row>
    <row r="26" spans="1:15">
      <c r="A26" s="825"/>
      <c r="B26" s="695"/>
      <c r="C26" s="695"/>
      <c r="D26" s="695"/>
      <c r="E26" s="813"/>
      <c r="F26" s="916"/>
      <c r="G26" s="916"/>
      <c r="H26" s="916"/>
      <c r="I26" s="916"/>
      <c r="J26" s="916"/>
      <c r="K26" s="916"/>
      <c r="L26" s="916"/>
      <c r="M26" s="916"/>
      <c r="N26" s="916"/>
      <c r="O26" s="916"/>
    </row>
    <row r="27" spans="1:15">
      <c r="A27" s="819" t="s">
        <v>1161</v>
      </c>
      <c r="B27" s="695"/>
      <c r="C27" s="695"/>
      <c r="D27" s="695"/>
      <c r="E27" s="813" t="s">
        <v>20</v>
      </c>
      <c r="F27" s="866"/>
      <c r="G27" s="69"/>
      <c r="H27" s="866"/>
      <c r="I27" s="866"/>
      <c r="J27" s="69"/>
      <c r="K27" s="866"/>
      <c r="L27" s="866"/>
      <c r="M27" s="69"/>
      <c r="N27" s="866"/>
      <c r="O27" s="866"/>
    </row>
    <row r="28" spans="1:15">
      <c r="A28" s="819" t="s">
        <v>1160</v>
      </c>
      <c r="B28" s="695"/>
      <c r="C28" s="695"/>
      <c r="D28" s="695"/>
      <c r="E28" s="813"/>
      <c r="F28" s="915"/>
      <c r="G28" s="915"/>
      <c r="H28" s="915"/>
      <c r="I28" s="915"/>
      <c r="J28" s="915"/>
      <c r="K28" s="915"/>
      <c r="L28" s="915"/>
      <c r="M28" s="915"/>
      <c r="N28" s="915"/>
      <c r="O28" s="915"/>
    </row>
    <row r="29" spans="1:15">
      <c r="A29" s="831" t="s">
        <v>1159</v>
      </c>
      <c r="B29" s="695"/>
      <c r="C29" s="883"/>
      <c r="D29" s="695"/>
      <c r="E29" s="813" t="s">
        <v>20</v>
      </c>
      <c r="F29" s="866"/>
      <c r="G29" s="69"/>
      <c r="H29" s="866"/>
      <c r="I29" s="866"/>
      <c r="J29" s="69"/>
      <c r="K29" s="866"/>
      <c r="L29" s="866"/>
      <c r="M29" s="69"/>
      <c r="N29" s="866"/>
      <c r="O29" s="866"/>
    </row>
    <row r="30" spans="1:15">
      <c r="A30" s="831" t="s">
        <v>1158</v>
      </c>
      <c r="B30" s="695"/>
      <c r="C30" s="883"/>
      <c r="D30" s="695"/>
      <c r="E30" s="813" t="s">
        <v>20</v>
      </c>
      <c r="F30" s="866"/>
      <c r="G30" s="69"/>
      <c r="H30" s="866"/>
      <c r="I30" s="866"/>
      <c r="J30" s="69"/>
      <c r="K30" s="866"/>
      <c r="L30" s="866"/>
      <c r="M30" s="69"/>
      <c r="N30" s="866"/>
      <c r="O30" s="866"/>
    </row>
    <row r="31" spans="1:15">
      <c r="A31" s="831" t="s">
        <v>1157</v>
      </c>
      <c r="B31" s="695"/>
      <c r="C31" s="883"/>
      <c r="D31" s="695"/>
      <c r="E31" s="813" t="s">
        <v>20</v>
      </c>
      <c r="F31" s="866"/>
      <c r="G31" s="69"/>
      <c r="H31" s="866"/>
      <c r="I31" s="866"/>
      <c r="J31" s="69"/>
      <c r="K31" s="866"/>
      <c r="L31" s="866"/>
      <c r="M31" s="69"/>
      <c r="N31" s="866"/>
      <c r="O31" s="866"/>
    </row>
    <row r="32" spans="1:15">
      <c r="A32" s="831" t="s">
        <v>1156</v>
      </c>
      <c r="B32" s="695"/>
      <c r="C32" s="883"/>
      <c r="D32" s="914"/>
      <c r="E32" s="813" t="s">
        <v>20</v>
      </c>
      <c r="F32" s="866"/>
      <c r="G32" s="69"/>
      <c r="H32" s="866"/>
      <c r="I32" s="866"/>
      <c r="J32" s="69"/>
      <c r="K32" s="866"/>
      <c r="L32" s="866"/>
      <c r="M32" s="69"/>
      <c r="N32" s="866"/>
      <c r="O32" s="866"/>
    </row>
    <row r="33" spans="1:15">
      <c r="A33" s="904" t="s">
        <v>1155</v>
      </c>
      <c r="B33" s="695"/>
      <c r="C33" s="883"/>
      <c r="D33" s="695"/>
      <c r="E33" s="813" t="s">
        <v>20</v>
      </c>
      <c r="F33" s="866"/>
      <c r="G33" s="69"/>
      <c r="H33" s="866"/>
      <c r="I33" s="866"/>
      <c r="J33" s="69"/>
      <c r="K33" s="866"/>
      <c r="L33" s="866"/>
      <c r="M33" s="69"/>
      <c r="N33" s="866"/>
      <c r="O33" s="866"/>
    </row>
    <row r="34" spans="1:15">
      <c r="A34" s="819" t="s">
        <v>928</v>
      </c>
      <c r="B34" s="695"/>
      <c r="C34" s="695"/>
      <c r="D34" s="695"/>
      <c r="E34" s="813"/>
      <c r="F34" s="913"/>
      <c r="G34" s="913"/>
      <c r="H34" s="913"/>
      <c r="I34" s="913"/>
      <c r="J34" s="913"/>
      <c r="K34" s="913"/>
      <c r="L34" s="913"/>
      <c r="M34" s="913"/>
      <c r="N34" s="913"/>
      <c r="O34" s="913"/>
    </row>
    <row r="35" spans="1:15">
      <c r="A35" s="831" t="s">
        <v>1154</v>
      </c>
      <c r="B35" s="695"/>
      <c r="C35" s="883"/>
      <c r="D35" s="695"/>
      <c r="E35" s="813" t="s">
        <v>20</v>
      </c>
      <c r="F35" s="866"/>
      <c r="G35" s="69"/>
      <c r="H35" s="866"/>
      <c r="I35" s="866"/>
      <c r="J35" s="69"/>
      <c r="K35" s="866"/>
      <c r="L35" s="866"/>
      <c r="M35" s="69"/>
      <c r="N35" s="866"/>
      <c r="O35" s="866"/>
    </row>
    <row r="36" spans="1:15">
      <c r="A36" s="831" t="s">
        <v>1153</v>
      </c>
      <c r="B36" s="695"/>
      <c r="C36" s="883"/>
      <c r="D36" s="695"/>
      <c r="E36" s="813" t="s">
        <v>20</v>
      </c>
      <c r="F36" s="866"/>
      <c r="G36" s="69"/>
      <c r="H36" s="866"/>
      <c r="I36" s="866"/>
      <c r="J36" s="69"/>
      <c r="K36" s="866"/>
      <c r="L36" s="866"/>
      <c r="M36" s="69"/>
      <c r="N36" s="866"/>
      <c r="O36" s="866"/>
    </row>
    <row r="37" spans="1:15">
      <c r="A37" s="904"/>
      <c r="B37" s="695"/>
      <c r="C37" s="695"/>
      <c r="D37" s="695"/>
      <c r="E37" s="813" t="s">
        <v>20</v>
      </c>
      <c r="F37" s="866"/>
      <c r="G37" s="69"/>
      <c r="H37" s="866"/>
      <c r="I37" s="866"/>
      <c r="J37" s="69"/>
      <c r="K37" s="866"/>
      <c r="L37" s="866"/>
      <c r="M37" s="69"/>
      <c r="N37" s="866"/>
      <c r="O37" s="866"/>
    </row>
    <row r="38" spans="1:15">
      <c r="A38" s="819" t="s">
        <v>933</v>
      </c>
      <c r="B38" s="695"/>
      <c r="C38" s="695"/>
      <c r="D38" s="695"/>
      <c r="E38" s="813"/>
      <c r="F38" s="913"/>
      <c r="G38" s="913"/>
      <c r="H38" s="913"/>
      <c r="I38" s="913"/>
      <c r="J38" s="913"/>
      <c r="K38" s="913"/>
      <c r="L38" s="913"/>
      <c r="M38" s="913"/>
      <c r="N38" s="913"/>
      <c r="O38" s="913"/>
    </row>
    <row r="39" spans="1:15">
      <c r="A39" s="831" t="s">
        <v>1152</v>
      </c>
      <c r="B39" s="695"/>
      <c r="C39" s="883"/>
      <c r="D39" s="695"/>
      <c r="E39" s="813" t="s">
        <v>20</v>
      </c>
      <c r="F39" s="866"/>
      <c r="G39" s="69"/>
      <c r="H39" s="866"/>
      <c r="I39" s="866"/>
      <c r="J39" s="69"/>
      <c r="K39" s="866"/>
      <c r="L39" s="866"/>
      <c r="M39" s="69"/>
      <c r="N39" s="866"/>
      <c r="O39" s="866"/>
    </row>
    <row r="40" spans="1:15">
      <c r="A40" s="831" t="s">
        <v>1151</v>
      </c>
      <c r="B40" s="695"/>
      <c r="C40" s="883"/>
      <c r="D40" s="695"/>
      <c r="E40" s="813" t="s">
        <v>20</v>
      </c>
      <c r="F40" s="866"/>
      <c r="G40" s="69"/>
      <c r="H40" s="866"/>
      <c r="I40" s="866"/>
      <c r="J40" s="69"/>
      <c r="K40" s="866"/>
      <c r="L40" s="866"/>
      <c r="M40" s="69"/>
      <c r="N40" s="866"/>
      <c r="O40" s="866"/>
    </row>
    <row r="41" spans="1:15">
      <c r="A41" s="831" t="s">
        <v>1150</v>
      </c>
      <c r="B41" s="695"/>
      <c r="C41" s="883"/>
      <c r="D41" s="695"/>
      <c r="E41" s="813" t="s">
        <v>20</v>
      </c>
      <c r="F41" s="866"/>
      <c r="G41" s="69"/>
      <c r="H41" s="866"/>
      <c r="I41" s="866"/>
      <c r="J41" s="69"/>
      <c r="K41" s="866"/>
      <c r="L41" s="866"/>
      <c r="M41" s="69"/>
      <c r="N41" s="866"/>
      <c r="O41" s="866"/>
    </row>
    <row r="42" spans="1:15">
      <c r="A42" s="831" t="s">
        <v>1149</v>
      </c>
      <c r="B42" s="695"/>
      <c r="C42" s="883"/>
      <c r="D42" s="695"/>
      <c r="E42" s="813" t="s">
        <v>20</v>
      </c>
      <c r="F42" s="866"/>
      <c r="G42" s="69"/>
      <c r="H42" s="866"/>
      <c r="I42" s="866"/>
      <c r="J42" s="69"/>
      <c r="K42" s="866"/>
      <c r="L42" s="866"/>
      <c r="M42" s="69"/>
      <c r="N42" s="866"/>
      <c r="O42" s="866"/>
    </row>
    <row r="43" spans="1:15">
      <c r="A43" s="831" t="s">
        <v>1148</v>
      </c>
      <c r="B43" s="695"/>
      <c r="C43" s="883"/>
      <c r="D43" s="695"/>
      <c r="E43" s="813" t="s">
        <v>20</v>
      </c>
      <c r="F43" s="866"/>
      <c r="G43" s="69"/>
      <c r="H43" s="866"/>
      <c r="I43" s="866"/>
      <c r="J43" s="69"/>
      <c r="K43" s="866"/>
      <c r="L43" s="866"/>
      <c r="M43" s="69"/>
      <c r="N43" s="866"/>
      <c r="O43" s="866"/>
    </row>
    <row r="44" spans="1:15">
      <c r="A44" s="904"/>
      <c r="B44" s="695"/>
      <c r="C44" s="883"/>
      <c r="D44" s="695"/>
      <c r="E44" s="813" t="s">
        <v>20</v>
      </c>
      <c r="F44" s="912"/>
      <c r="G44" s="77"/>
      <c r="H44" s="912"/>
      <c r="I44" s="912"/>
      <c r="J44" s="77"/>
      <c r="K44" s="912"/>
      <c r="L44" s="912"/>
      <c r="M44" s="77"/>
      <c r="N44" s="912"/>
      <c r="O44" s="912"/>
    </row>
    <row r="45" spans="1:15">
      <c r="A45" s="819" t="s">
        <v>1147</v>
      </c>
      <c r="B45" s="695"/>
      <c r="C45" s="695"/>
      <c r="D45" s="695"/>
      <c r="E45" s="725"/>
      <c r="F45" s="695"/>
      <c r="G45" s="695"/>
      <c r="H45" s="695"/>
      <c r="I45" s="695"/>
      <c r="J45" s="695"/>
      <c r="K45" s="695"/>
      <c r="L45" s="695"/>
      <c r="M45" s="695"/>
      <c r="N45" s="695"/>
      <c r="O45" s="695"/>
    </row>
    <row r="46" spans="1:15">
      <c r="A46" s="831" t="s">
        <v>925</v>
      </c>
      <c r="B46" s="695"/>
      <c r="C46" s="820"/>
      <c r="D46" s="695"/>
      <c r="E46" s="813" t="s">
        <v>20</v>
      </c>
      <c r="F46" s="866"/>
      <c r="G46" s="69"/>
      <c r="H46" s="866"/>
      <c r="I46" s="866"/>
      <c r="J46" s="69"/>
      <c r="K46" s="866"/>
      <c r="L46" s="866"/>
      <c r="M46" s="69"/>
      <c r="N46" s="866"/>
      <c r="O46" s="866"/>
    </row>
    <row r="47" spans="1:15">
      <c r="A47" s="831" t="s">
        <v>924</v>
      </c>
      <c r="B47" s="695"/>
      <c r="C47" s="820"/>
      <c r="D47" s="695"/>
      <c r="E47" s="813" t="s">
        <v>20</v>
      </c>
      <c r="F47" s="866"/>
      <c r="G47" s="69"/>
      <c r="H47" s="866"/>
      <c r="I47" s="866"/>
      <c r="J47" s="69"/>
      <c r="K47" s="866"/>
      <c r="L47" s="866"/>
      <c r="M47" s="69"/>
      <c r="N47" s="866"/>
      <c r="O47" s="866"/>
    </row>
    <row r="48" spans="1:15">
      <c r="A48" s="831" t="s">
        <v>923</v>
      </c>
      <c r="B48" s="695"/>
      <c r="C48" s="820"/>
      <c r="D48" s="695"/>
      <c r="E48" s="813" t="s">
        <v>20</v>
      </c>
      <c r="F48" s="866"/>
      <c r="G48" s="69"/>
      <c r="H48" s="866"/>
      <c r="I48" s="866"/>
      <c r="J48" s="69"/>
      <c r="K48" s="866"/>
      <c r="L48" s="866"/>
      <c r="M48" s="69"/>
      <c r="N48" s="866"/>
      <c r="O48" s="866"/>
    </row>
    <row r="49" spans="1:15">
      <c r="A49" s="904"/>
      <c r="B49" s="695"/>
      <c r="C49" s="820"/>
      <c r="D49" s="695"/>
      <c r="E49" s="813" t="s">
        <v>20</v>
      </c>
      <c r="F49" s="866"/>
      <c r="G49" s="69"/>
      <c r="H49" s="866"/>
      <c r="I49" s="866"/>
      <c r="J49" s="69"/>
      <c r="K49" s="866"/>
      <c r="L49" s="866"/>
      <c r="M49" s="69"/>
      <c r="N49" s="866"/>
      <c r="O49" s="866"/>
    </row>
    <row r="50" spans="1:15">
      <c r="A50" s="904"/>
      <c r="B50" s="695"/>
      <c r="C50" s="820"/>
      <c r="D50" s="695"/>
      <c r="E50" s="813" t="s">
        <v>20</v>
      </c>
      <c r="F50" s="866"/>
      <c r="G50" s="69"/>
      <c r="H50" s="866"/>
      <c r="I50" s="866"/>
      <c r="J50" s="69"/>
      <c r="K50" s="866"/>
      <c r="L50" s="866"/>
      <c r="M50" s="69"/>
      <c r="N50" s="866"/>
      <c r="O50" s="866"/>
    </row>
    <row r="51" spans="1:15">
      <c r="A51" s="819" t="s">
        <v>1146</v>
      </c>
      <c r="B51" s="695"/>
      <c r="C51" s="695"/>
      <c r="D51" s="695"/>
      <c r="E51" s="813" t="s">
        <v>20</v>
      </c>
      <c r="F51" s="855"/>
      <c r="G51" s="856">
        <f>SUM(G27:G50)</f>
        <v>0</v>
      </c>
      <c r="H51" s="855"/>
      <c r="I51" s="855"/>
      <c r="J51" s="856">
        <f>SUM(J27:J50)</f>
        <v>0</v>
      </c>
      <c r="K51" s="855"/>
      <c r="L51" s="855"/>
      <c r="M51" s="856">
        <f>SUM(M27:M50)</f>
        <v>0</v>
      </c>
      <c r="N51" s="855"/>
      <c r="O51" s="855"/>
    </row>
    <row r="52" spans="1:15">
      <c r="A52" s="819"/>
      <c r="B52" s="695"/>
      <c r="C52" s="695"/>
      <c r="D52" s="695"/>
      <c r="E52" s="813"/>
      <c r="F52" s="893"/>
      <c r="G52" s="893"/>
      <c r="H52" s="893"/>
      <c r="I52" s="893"/>
      <c r="J52" s="893"/>
      <c r="K52" s="893"/>
      <c r="L52" s="893"/>
      <c r="M52" s="893"/>
      <c r="N52" s="893"/>
      <c r="O52" s="893"/>
    </row>
    <row r="53" spans="1:15">
      <c r="A53" s="819" t="s">
        <v>1145</v>
      </c>
      <c r="B53" s="695"/>
      <c r="C53" s="695"/>
      <c r="D53" s="695"/>
      <c r="E53" s="813" t="s">
        <v>529</v>
      </c>
      <c r="F53" s="910" t="str">
        <f t="shared" ref="F53:O53" si="0">IF(F51=0," ",SUM(F46:F50)*2/(F27+F51-SUM(F46:F50)))</f>
        <v xml:space="preserve"> </v>
      </c>
      <c r="G53" s="911" t="str">
        <f t="shared" si="0"/>
        <v xml:space="preserve"> </v>
      </c>
      <c r="H53" s="910" t="str">
        <f t="shared" si="0"/>
        <v xml:space="preserve"> </v>
      </c>
      <c r="I53" s="910" t="str">
        <f t="shared" si="0"/>
        <v xml:space="preserve"> </v>
      </c>
      <c r="J53" s="911" t="str">
        <f t="shared" si="0"/>
        <v xml:space="preserve"> </v>
      </c>
      <c r="K53" s="910" t="str">
        <f t="shared" si="0"/>
        <v xml:space="preserve"> </v>
      </c>
      <c r="L53" s="910" t="str">
        <f t="shared" si="0"/>
        <v xml:space="preserve"> </v>
      </c>
      <c r="M53" s="911" t="str">
        <f t="shared" si="0"/>
        <v xml:space="preserve"> </v>
      </c>
      <c r="N53" s="910" t="str">
        <f t="shared" si="0"/>
        <v xml:space="preserve"> </v>
      </c>
      <c r="O53" s="910" t="str">
        <f t="shared" si="0"/>
        <v xml:space="preserve"> </v>
      </c>
    </row>
    <row r="54" spans="1:15">
      <c r="A54" s="825"/>
      <c r="B54" s="695"/>
      <c r="C54" s="695"/>
      <c r="D54" s="695"/>
      <c r="E54" s="909"/>
      <c r="F54" s="893"/>
      <c r="G54" s="893"/>
      <c r="H54" s="893"/>
      <c r="I54" s="893"/>
      <c r="J54" s="893"/>
      <c r="K54" s="893"/>
      <c r="L54" s="893"/>
      <c r="M54" s="893"/>
      <c r="N54" s="893"/>
      <c r="O54" s="893"/>
    </row>
    <row r="55" spans="1:15">
      <c r="A55" s="819" t="s">
        <v>917</v>
      </c>
      <c r="B55" s="820"/>
      <c r="C55" s="820"/>
      <c r="D55" s="820"/>
      <c r="E55" s="813"/>
      <c r="F55" s="893"/>
      <c r="G55" s="893"/>
      <c r="H55" s="893"/>
      <c r="I55" s="893"/>
      <c r="J55" s="893"/>
      <c r="K55" s="893"/>
      <c r="L55" s="893"/>
      <c r="M55" s="893"/>
      <c r="N55" s="893"/>
      <c r="O55" s="893"/>
    </row>
    <row r="56" spans="1:15">
      <c r="A56" s="831" t="s">
        <v>916</v>
      </c>
      <c r="B56" s="820"/>
      <c r="C56" s="820"/>
      <c r="D56" s="820"/>
      <c r="E56" s="813" t="s">
        <v>20</v>
      </c>
      <c r="F56" s="866"/>
      <c r="G56" s="69"/>
      <c r="H56" s="866"/>
      <c r="I56" s="866"/>
      <c r="J56" s="69"/>
      <c r="K56" s="866"/>
      <c r="L56" s="866"/>
      <c r="M56" s="69"/>
      <c r="N56" s="866"/>
      <c r="O56" s="866"/>
    </row>
    <row r="57" spans="1:15">
      <c r="A57" s="831" t="s">
        <v>915</v>
      </c>
      <c r="B57" s="820"/>
      <c r="C57" s="820"/>
      <c r="D57" s="820"/>
      <c r="E57" s="813" t="s">
        <v>20</v>
      </c>
      <c r="F57" s="866"/>
      <c r="G57" s="69"/>
      <c r="H57" s="866"/>
      <c r="I57" s="866"/>
      <c r="J57" s="69"/>
      <c r="K57" s="866"/>
      <c r="L57" s="866"/>
      <c r="M57" s="69"/>
      <c r="N57" s="866"/>
      <c r="O57" s="866"/>
    </row>
    <row r="58" spans="1:15">
      <c r="A58" s="831" t="s">
        <v>914</v>
      </c>
      <c r="B58" s="820"/>
      <c r="C58" s="820"/>
      <c r="D58" s="820"/>
      <c r="E58" s="813" t="s">
        <v>20</v>
      </c>
      <c r="F58" s="866"/>
      <c r="G58" s="69"/>
      <c r="H58" s="866"/>
      <c r="I58" s="866"/>
      <c r="J58" s="69"/>
      <c r="K58" s="866"/>
      <c r="L58" s="866"/>
      <c r="M58" s="69"/>
      <c r="N58" s="866"/>
      <c r="O58" s="866"/>
    </row>
    <row r="59" spans="1:15">
      <c r="A59" s="831" t="s">
        <v>913</v>
      </c>
      <c r="B59" s="820"/>
      <c r="C59" s="820"/>
      <c r="D59" s="820"/>
      <c r="E59" s="813" t="s">
        <v>20</v>
      </c>
      <c r="F59" s="866"/>
      <c r="G59" s="69"/>
      <c r="H59" s="866"/>
      <c r="I59" s="866"/>
      <c r="J59" s="69"/>
      <c r="K59" s="866"/>
      <c r="L59" s="866"/>
      <c r="M59" s="69"/>
      <c r="N59" s="866"/>
      <c r="O59" s="866"/>
    </row>
    <row r="60" spans="1:15">
      <c r="A60" s="831" t="s">
        <v>912</v>
      </c>
      <c r="B60" s="820"/>
      <c r="C60" s="820"/>
      <c r="D60" s="820"/>
      <c r="E60" s="813" t="s">
        <v>20</v>
      </c>
      <c r="F60" s="866"/>
      <c r="G60" s="69"/>
      <c r="H60" s="866"/>
      <c r="I60" s="866"/>
      <c r="J60" s="69"/>
      <c r="K60" s="866"/>
      <c r="L60" s="866"/>
      <c r="M60" s="69"/>
      <c r="N60" s="866"/>
      <c r="O60" s="866"/>
    </row>
    <row r="61" spans="1:15">
      <c r="A61" s="831" t="s">
        <v>911</v>
      </c>
      <c r="B61" s="820"/>
      <c r="C61" s="820"/>
      <c r="D61" s="820"/>
      <c r="E61" s="813" t="s">
        <v>20</v>
      </c>
      <c r="F61" s="866"/>
      <c r="G61" s="69"/>
      <c r="H61" s="866"/>
      <c r="I61" s="866"/>
      <c r="J61" s="69"/>
      <c r="K61" s="866"/>
      <c r="L61" s="866"/>
      <c r="M61" s="69"/>
      <c r="N61" s="866"/>
      <c r="O61" s="866"/>
    </row>
    <row r="62" spans="1:15">
      <c r="A62" s="831" t="s">
        <v>910</v>
      </c>
      <c r="B62" s="820"/>
      <c r="C62" s="820"/>
      <c r="D62" s="820"/>
      <c r="E62" s="813" t="s">
        <v>20</v>
      </c>
      <c r="F62" s="866"/>
      <c r="G62" s="69"/>
      <c r="H62" s="866"/>
      <c r="I62" s="866"/>
      <c r="J62" s="69"/>
      <c r="K62" s="866"/>
      <c r="L62" s="866"/>
      <c r="M62" s="69"/>
      <c r="N62" s="866"/>
      <c r="O62" s="866"/>
    </row>
    <row r="63" spans="1:15">
      <c r="A63" s="831" t="s">
        <v>909</v>
      </c>
      <c r="B63" s="820"/>
      <c r="C63" s="820"/>
      <c r="D63" s="820"/>
      <c r="E63" s="813" t="s">
        <v>20</v>
      </c>
      <c r="F63" s="866"/>
      <c r="G63" s="69"/>
      <c r="H63" s="866"/>
      <c r="I63" s="866"/>
      <c r="J63" s="69"/>
      <c r="K63" s="866"/>
      <c r="L63" s="866"/>
      <c r="M63" s="69"/>
      <c r="N63" s="866"/>
      <c r="O63" s="866"/>
    </row>
    <row r="64" spans="1:15">
      <c r="A64" s="831" t="s">
        <v>1144</v>
      </c>
      <c r="B64" s="820"/>
      <c r="C64" s="820"/>
      <c r="D64" s="820"/>
      <c r="E64" s="813" t="s">
        <v>20</v>
      </c>
      <c r="F64" s="866"/>
      <c r="G64" s="69"/>
      <c r="H64" s="866"/>
      <c r="I64" s="866"/>
      <c r="J64" s="69"/>
      <c r="K64" s="866"/>
      <c r="L64" s="866"/>
      <c r="M64" s="69"/>
      <c r="N64" s="866"/>
      <c r="O64" s="866"/>
    </row>
    <row r="65" spans="1:15">
      <c r="A65" s="831" t="s">
        <v>907</v>
      </c>
      <c r="B65" s="820"/>
      <c r="C65" s="820"/>
      <c r="D65" s="820"/>
      <c r="E65" s="813" t="s">
        <v>20</v>
      </c>
      <c r="F65" s="866"/>
      <c r="G65" s="69"/>
      <c r="H65" s="866"/>
      <c r="I65" s="866"/>
      <c r="J65" s="69"/>
      <c r="K65" s="866"/>
      <c r="L65" s="866"/>
      <c r="M65" s="69"/>
      <c r="N65" s="866"/>
      <c r="O65" s="866"/>
    </row>
    <row r="66" spans="1:15">
      <c r="A66" s="831" t="s">
        <v>906</v>
      </c>
      <c r="B66" s="820"/>
      <c r="C66" s="820"/>
      <c r="D66" s="820"/>
      <c r="E66" s="813" t="s">
        <v>20</v>
      </c>
      <c r="F66" s="866"/>
      <c r="G66" s="69"/>
      <c r="H66" s="866"/>
      <c r="I66" s="866"/>
      <c r="J66" s="69"/>
      <c r="K66" s="866"/>
      <c r="L66" s="866"/>
      <c r="M66" s="69"/>
      <c r="N66" s="866"/>
      <c r="O66" s="866"/>
    </row>
    <row r="67" spans="1:15">
      <c r="A67" s="831" t="s">
        <v>905</v>
      </c>
      <c r="B67" s="820"/>
      <c r="C67" s="820"/>
      <c r="D67" s="820"/>
      <c r="E67" s="813" t="s">
        <v>20</v>
      </c>
      <c r="F67" s="866"/>
      <c r="G67" s="69"/>
      <c r="H67" s="866"/>
      <c r="I67" s="866"/>
      <c r="J67" s="69"/>
      <c r="K67" s="866"/>
      <c r="L67" s="866"/>
      <c r="M67" s="69"/>
      <c r="N67" s="866"/>
      <c r="O67" s="866"/>
    </row>
    <row r="68" spans="1:15">
      <c r="A68" s="908" t="s">
        <v>833</v>
      </c>
      <c r="B68" s="820"/>
      <c r="C68" s="820"/>
      <c r="D68" s="820"/>
      <c r="E68" s="813" t="s">
        <v>20</v>
      </c>
      <c r="F68" s="866"/>
      <c r="G68" s="69"/>
      <c r="H68" s="866"/>
      <c r="I68" s="866"/>
      <c r="J68" s="69"/>
      <c r="K68" s="866"/>
      <c r="L68" s="866"/>
      <c r="M68" s="69"/>
      <c r="N68" s="866"/>
      <c r="O68" s="866"/>
    </row>
    <row r="69" spans="1:15">
      <c r="A69" s="831" t="s">
        <v>904</v>
      </c>
      <c r="B69" s="820"/>
      <c r="C69" s="820"/>
      <c r="D69" s="820"/>
      <c r="E69" s="813" t="s">
        <v>20</v>
      </c>
      <c r="F69" s="866"/>
      <c r="G69" s="69"/>
      <c r="H69" s="866"/>
      <c r="I69" s="866"/>
      <c r="J69" s="69"/>
      <c r="K69" s="866"/>
      <c r="L69" s="866"/>
      <c r="M69" s="69"/>
      <c r="N69" s="866"/>
      <c r="O69" s="866"/>
    </row>
    <row r="70" spans="1:15">
      <c r="A70" s="831" t="s">
        <v>903</v>
      </c>
      <c r="B70" s="820"/>
      <c r="C70" s="820"/>
      <c r="D70" s="820"/>
      <c r="E70" s="813" t="s">
        <v>20</v>
      </c>
      <c r="F70" s="866"/>
      <c r="G70" s="69"/>
      <c r="H70" s="866"/>
      <c r="I70" s="866"/>
      <c r="J70" s="69"/>
      <c r="K70" s="866"/>
      <c r="L70" s="866"/>
      <c r="M70" s="69"/>
      <c r="N70" s="866"/>
      <c r="O70" s="866"/>
    </row>
    <row r="71" spans="1:15">
      <c r="A71" s="831" t="s">
        <v>902</v>
      </c>
      <c r="B71" s="820"/>
      <c r="C71" s="820"/>
      <c r="D71" s="820"/>
      <c r="E71" s="813" t="s">
        <v>20</v>
      </c>
      <c r="F71" s="866"/>
      <c r="G71" s="69"/>
      <c r="H71" s="866"/>
      <c r="I71" s="866"/>
      <c r="J71" s="69"/>
      <c r="K71" s="866"/>
      <c r="L71" s="866"/>
      <c r="M71" s="69"/>
      <c r="N71" s="866"/>
      <c r="O71" s="866"/>
    </row>
    <row r="72" spans="1:15">
      <c r="A72" s="905" t="s">
        <v>1143</v>
      </c>
      <c r="B72" s="820"/>
      <c r="C72" s="820"/>
      <c r="D72" s="820"/>
      <c r="E72" s="813" t="s">
        <v>20</v>
      </c>
      <c r="F72" s="866"/>
      <c r="G72" s="69"/>
      <c r="H72" s="866"/>
      <c r="I72" s="866"/>
      <c r="J72" s="69"/>
      <c r="K72" s="866"/>
      <c r="L72" s="866"/>
      <c r="M72" s="69"/>
      <c r="N72" s="866"/>
      <c r="O72" s="866"/>
    </row>
    <row r="73" spans="1:15">
      <c r="A73" s="905" t="s">
        <v>1142</v>
      </c>
      <c r="B73" s="820"/>
      <c r="C73" s="820"/>
      <c r="D73" s="820"/>
      <c r="E73" s="813" t="s">
        <v>20</v>
      </c>
      <c r="F73" s="866"/>
      <c r="G73" s="69"/>
      <c r="H73" s="866"/>
      <c r="I73" s="866"/>
      <c r="J73" s="69"/>
      <c r="K73" s="866"/>
      <c r="L73" s="866"/>
      <c r="M73" s="69"/>
      <c r="N73" s="866"/>
      <c r="O73" s="866"/>
    </row>
    <row r="74" spans="1:15">
      <c r="A74" s="905" t="s">
        <v>1141</v>
      </c>
      <c r="B74" s="820"/>
      <c r="C74" s="820"/>
      <c r="D74" s="820"/>
      <c r="E74" s="813" t="s">
        <v>20</v>
      </c>
      <c r="F74" s="866"/>
      <c r="G74" s="69"/>
      <c r="H74" s="866"/>
      <c r="I74" s="866"/>
      <c r="J74" s="69"/>
      <c r="K74" s="866"/>
      <c r="L74" s="866"/>
      <c r="M74" s="69"/>
      <c r="N74" s="866"/>
      <c r="O74" s="866"/>
    </row>
    <row r="75" spans="1:15">
      <c r="A75" s="905" t="s">
        <v>1140</v>
      </c>
      <c r="B75" s="820"/>
      <c r="C75" s="820"/>
      <c r="D75" s="820"/>
      <c r="E75" s="813" t="s">
        <v>20</v>
      </c>
      <c r="F75" s="866"/>
      <c r="G75" s="69"/>
      <c r="H75" s="866"/>
      <c r="I75" s="866"/>
      <c r="J75" s="69"/>
      <c r="K75" s="866"/>
      <c r="L75" s="866"/>
      <c r="M75" s="69"/>
      <c r="N75" s="866"/>
      <c r="O75" s="866"/>
    </row>
    <row r="76" spans="1:15">
      <c r="A76" s="905" t="s">
        <v>1139</v>
      </c>
      <c r="B76" s="820"/>
      <c r="C76" s="820"/>
      <c r="D76" s="820"/>
      <c r="E76" s="813" t="s">
        <v>20</v>
      </c>
      <c r="F76" s="866"/>
      <c r="G76" s="69"/>
      <c r="H76" s="866"/>
      <c r="I76" s="866"/>
      <c r="J76" s="69"/>
      <c r="K76" s="866"/>
      <c r="L76" s="866"/>
      <c r="M76" s="69"/>
      <c r="N76" s="866"/>
      <c r="O76" s="866"/>
    </row>
    <row r="77" spans="1:15">
      <c r="A77" s="825" t="s">
        <v>1138</v>
      </c>
      <c r="B77" s="820"/>
      <c r="C77" s="820"/>
      <c r="D77" s="820"/>
      <c r="E77" s="813" t="s">
        <v>20</v>
      </c>
      <c r="F77" s="866"/>
      <c r="G77" s="69"/>
      <c r="H77" s="866"/>
      <c r="I77" s="866"/>
      <c r="J77" s="69"/>
      <c r="K77" s="866"/>
      <c r="L77" s="866"/>
      <c r="M77" s="69"/>
      <c r="N77" s="866"/>
      <c r="O77" s="866"/>
    </row>
    <row r="78" spans="1:15">
      <c r="A78" s="825" t="s">
        <v>1137</v>
      </c>
      <c r="B78" s="695"/>
      <c r="C78" s="695"/>
      <c r="D78" s="695"/>
      <c r="E78" s="813" t="s">
        <v>20</v>
      </c>
      <c r="F78" s="866"/>
      <c r="G78" s="69"/>
      <c r="H78" s="866"/>
      <c r="I78" s="866"/>
      <c r="J78" s="69"/>
      <c r="K78" s="866"/>
      <c r="L78" s="866"/>
      <c r="M78" s="69"/>
      <c r="N78" s="866"/>
      <c r="O78" s="866"/>
    </row>
    <row r="79" spans="1:15" ht="15">
      <c r="A79" s="895" t="s">
        <v>1136</v>
      </c>
      <c r="B79" s="695"/>
      <c r="C79" s="695"/>
      <c r="D79" s="695"/>
      <c r="E79" s="813" t="s">
        <v>20</v>
      </c>
      <c r="F79" s="866"/>
      <c r="G79" s="69"/>
      <c r="H79" s="866"/>
      <c r="I79" s="866"/>
      <c r="J79" s="69"/>
      <c r="K79" s="866"/>
      <c r="L79" s="866"/>
      <c r="M79" s="69"/>
      <c r="N79" s="866"/>
      <c r="O79" s="866"/>
    </row>
    <row r="80" spans="1:15">
      <c r="A80" s="825" t="s">
        <v>1135</v>
      </c>
      <c r="B80" s="695"/>
      <c r="C80" s="695"/>
      <c r="D80" s="695"/>
      <c r="E80" s="813"/>
      <c r="F80" s="907"/>
      <c r="G80" s="856">
        <f>SUM(G56:G79)</f>
        <v>0</v>
      </c>
      <c r="H80" s="907"/>
      <c r="I80" s="907"/>
      <c r="J80" s="856">
        <f>SUM(J56:J79)</f>
        <v>0</v>
      </c>
      <c r="K80" s="907"/>
      <c r="L80" s="907"/>
      <c r="M80" s="856">
        <f>SUM(M56:M79)</f>
        <v>0</v>
      </c>
      <c r="N80" s="907"/>
      <c r="O80" s="907"/>
    </row>
    <row r="81" spans="1:15">
      <c r="A81" s="835" t="s">
        <v>978</v>
      </c>
      <c r="B81" s="695"/>
      <c r="C81" s="695"/>
      <c r="D81" s="695"/>
      <c r="E81" s="813"/>
      <c r="F81" s="906" t="str">
        <f t="shared" ref="F81:O81" si="1">IF(ROUND(F80,0)&lt;&gt;ROUND(F51,0),"ERROR","OK")</f>
        <v>OK</v>
      </c>
      <c r="G81" s="906" t="str">
        <f t="shared" si="1"/>
        <v>OK</v>
      </c>
      <c r="H81" s="906" t="str">
        <f t="shared" si="1"/>
        <v>OK</v>
      </c>
      <c r="I81" s="906" t="str">
        <f t="shared" si="1"/>
        <v>OK</v>
      </c>
      <c r="J81" s="906" t="str">
        <f t="shared" si="1"/>
        <v>OK</v>
      </c>
      <c r="K81" s="906" t="str">
        <f t="shared" si="1"/>
        <v>OK</v>
      </c>
      <c r="L81" s="906" t="str">
        <f t="shared" si="1"/>
        <v>OK</v>
      </c>
      <c r="M81" s="906" t="str">
        <f t="shared" si="1"/>
        <v>OK</v>
      </c>
      <c r="N81" s="906" t="str">
        <f t="shared" si="1"/>
        <v>OK</v>
      </c>
      <c r="O81" s="906" t="str">
        <f t="shared" si="1"/>
        <v>OK</v>
      </c>
    </row>
    <row r="82" spans="1:15">
      <c r="A82" s="819" t="s">
        <v>1134</v>
      </c>
      <c r="B82" s="695"/>
      <c r="C82" s="695"/>
      <c r="D82" s="695"/>
      <c r="E82" s="813"/>
    </row>
    <row r="83" spans="1:15">
      <c r="A83" s="831"/>
      <c r="B83" s="695"/>
      <c r="C83" s="883"/>
      <c r="D83" s="695"/>
      <c r="E83" s="813"/>
    </row>
    <row r="84" spans="1:15">
      <c r="A84" s="831" t="s">
        <v>1133</v>
      </c>
      <c r="B84" s="695"/>
      <c r="C84" s="883"/>
      <c r="D84" s="695"/>
      <c r="E84" s="813" t="s">
        <v>20</v>
      </c>
      <c r="F84" s="866"/>
      <c r="G84" s="69"/>
      <c r="H84" s="866"/>
      <c r="I84" s="866"/>
      <c r="J84" s="69"/>
      <c r="K84" s="866"/>
      <c r="L84" s="866"/>
      <c r="M84" s="69"/>
      <c r="N84" s="866"/>
      <c r="O84" s="866"/>
    </row>
    <row r="85" spans="1:15">
      <c r="A85" s="831" t="s">
        <v>1132</v>
      </c>
      <c r="B85" s="695"/>
      <c r="C85" s="820"/>
      <c r="D85" s="695"/>
      <c r="E85" s="813"/>
      <c r="F85" s="866"/>
      <c r="G85" s="69"/>
      <c r="H85" s="866"/>
      <c r="I85" s="866"/>
      <c r="J85" s="69"/>
      <c r="K85" s="866"/>
      <c r="L85" s="866"/>
      <c r="M85" s="69"/>
      <c r="N85" s="866"/>
      <c r="O85" s="866"/>
    </row>
    <row r="86" spans="1:15">
      <c r="A86" s="831" t="s">
        <v>899</v>
      </c>
      <c r="B86" s="695"/>
      <c r="C86" s="820"/>
      <c r="D86" s="695"/>
      <c r="E86" s="813" t="s">
        <v>20</v>
      </c>
      <c r="F86" s="866"/>
      <c r="G86" s="69"/>
      <c r="H86" s="866"/>
      <c r="I86" s="866"/>
      <c r="J86" s="69"/>
      <c r="K86" s="866"/>
      <c r="L86" s="866"/>
      <c r="M86" s="69"/>
      <c r="N86" s="866"/>
      <c r="O86" s="866"/>
    </row>
    <row r="87" spans="1:15">
      <c r="A87" s="831" t="s">
        <v>1131</v>
      </c>
      <c r="B87" s="695"/>
      <c r="C87" s="820"/>
      <c r="D87" s="695"/>
      <c r="E87" s="813"/>
      <c r="F87" s="866"/>
      <c r="G87" s="69"/>
      <c r="H87" s="866"/>
      <c r="I87" s="866"/>
      <c r="J87" s="69"/>
      <c r="K87" s="866"/>
      <c r="L87" s="866"/>
      <c r="M87" s="69"/>
      <c r="N87" s="866"/>
      <c r="O87" s="866"/>
    </row>
    <row r="88" spans="1:15">
      <c r="A88" s="831" t="s">
        <v>898</v>
      </c>
      <c r="B88" s="695"/>
      <c r="C88" s="820"/>
      <c r="D88" s="695"/>
      <c r="E88" s="813"/>
      <c r="F88" s="866"/>
      <c r="G88" s="69"/>
      <c r="H88" s="866"/>
      <c r="I88" s="866"/>
      <c r="J88" s="69"/>
      <c r="K88" s="866"/>
      <c r="L88" s="866"/>
      <c r="M88" s="69"/>
      <c r="N88" s="866"/>
      <c r="O88" s="866"/>
    </row>
    <row r="89" spans="1:15">
      <c r="A89" s="831" t="s">
        <v>897</v>
      </c>
      <c r="B89" s="695"/>
      <c r="C89" s="820"/>
      <c r="D89" s="695"/>
      <c r="E89" s="813"/>
      <c r="F89" s="866"/>
      <c r="G89" s="69"/>
      <c r="H89" s="866"/>
      <c r="I89" s="866"/>
      <c r="J89" s="69"/>
      <c r="K89" s="866"/>
      <c r="L89" s="866"/>
      <c r="M89" s="69"/>
      <c r="N89" s="866"/>
      <c r="O89" s="866"/>
    </row>
    <row r="90" spans="1:15">
      <c r="A90" s="905" t="s">
        <v>896</v>
      </c>
      <c r="B90" s="695"/>
      <c r="C90" s="883"/>
      <c r="D90" s="695"/>
      <c r="E90" s="813" t="s">
        <v>20</v>
      </c>
      <c r="F90" s="866"/>
      <c r="G90" s="69"/>
      <c r="H90" s="866"/>
      <c r="I90" s="866"/>
      <c r="J90" s="69"/>
      <c r="K90" s="866"/>
      <c r="L90" s="866"/>
      <c r="M90" s="69"/>
      <c r="N90" s="866"/>
      <c r="O90" s="866"/>
    </row>
    <row r="91" spans="1:15">
      <c r="A91" s="904" t="s">
        <v>895</v>
      </c>
      <c r="B91" s="695"/>
      <c r="C91" s="883"/>
      <c r="D91" s="695"/>
      <c r="E91" s="813" t="s">
        <v>20</v>
      </c>
      <c r="F91" s="866"/>
      <c r="G91" s="69"/>
      <c r="H91" s="866"/>
      <c r="I91" s="866"/>
      <c r="J91" s="69"/>
      <c r="K91" s="866"/>
      <c r="L91" s="866"/>
      <c r="M91" s="69"/>
      <c r="N91" s="866"/>
      <c r="O91" s="866"/>
    </row>
    <row r="92" spans="1:15">
      <c r="A92" s="904" t="s">
        <v>894</v>
      </c>
      <c r="B92" s="695"/>
      <c r="C92" s="883"/>
      <c r="D92" s="695"/>
      <c r="E92" s="813" t="s">
        <v>20</v>
      </c>
      <c r="F92" s="866"/>
      <c r="G92" s="69"/>
      <c r="H92" s="866"/>
      <c r="I92" s="866"/>
      <c r="J92" s="69"/>
      <c r="K92" s="866"/>
      <c r="L92" s="866"/>
      <c r="M92" s="69"/>
      <c r="N92" s="866"/>
      <c r="O92" s="866"/>
    </row>
    <row r="93" spans="1:15">
      <c r="A93" s="904"/>
      <c r="B93" s="695"/>
      <c r="C93" s="883"/>
      <c r="D93" s="695"/>
      <c r="E93" s="813" t="s">
        <v>20</v>
      </c>
      <c r="F93" s="866"/>
      <c r="G93" s="69"/>
      <c r="H93" s="866"/>
      <c r="I93" s="866"/>
      <c r="J93" s="69"/>
      <c r="K93" s="866"/>
      <c r="L93" s="866"/>
      <c r="M93" s="69"/>
      <c r="N93" s="866"/>
      <c r="O93" s="866"/>
    </row>
    <row r="94" spans="1:15">
      <c r="A94" s="904"/>
      <c r="B94" s="695"/>
      <c r="C94" s="883"/>
      <c r="D94" s="695"/>
      <c r="E94" s="813" t="s">
        <v>20</v>
      </c>
      <c r="F94" s="866"/>
      <c r="G94" s="69"/>
      <c r="H94" s="866"/>
      <c r="I94" s="866"/>
      <c r="J94" s="69"/>
      <c r="K94" s="866"/>
      <c r="L94" s="866"/>
      <c r="M94" s="69"/>
      <c r="N94" s="866"/>
      <c r="O94" s="866"/>
    </row>
    <row r="95" spans="1:15">
      <c r="A95" s="904"/>
      <c r="B95" s="695"/>
      <c r="C95" s="883"/>
      <c r="D95" s="695"/>
      <c r="E95" s="813" t="s">
        <v>20</v>
      </c>
      <c r="F95" s="866"/>
      <c r="G95" s="69"/>
      <c r="H95" s="866"/>
      <c r="I95" s="866"/>
      <c r="J95" s="69"/>
      <c r="K95" s="866"/>
      <c r="L95" s="866"/>
      <c r="M95" s="69"/>
      <c r="N95" s="866"/>
      <c r="O95" s="866"/>
    </row>
    <row r="96" spans="1:15">
      <c r="A96" s="819" t="s">
        <v>1130</v>
      </c>
      <c r="B96" s="695"/>
      <c r="C96" s="695"/>
      <c r="D96" s="695"/>
      <c r="E96" s="813" t="s">
        <v>20</v>
      </c>
      <c r="F96" s="866"/>
      <c r="G96" s="69"/>
      <c r="H96" s="866"/>
      <c r="I96" s="866"/>
      <c r="J96" s="69"/>
      <c r="K96" s="866"/>
      <c r="L96" s="866"/>
      <c r="M96" s="69"/>
      <c r="N96" s="866"/>
      <c r="O96" s="866"/>
    </row>
    <row r="97" spans="1:15">
      <c r="A97" s="819" t="s">
        <v>1130</v>
      </c>
      <c r="B97" s="695"/>
      <c r="C97" s="695"/>
      <c r="D97" s="695"/>
      <c r="E97" s="725" t="s">
        <v>20</v>
      </c>
      <c r="F97" s="866"/>
      <c r="G97" s="69"/>
      <c r="H97" s="866"/>
      <c r="I97" s="866"/>
      <c r="J97" s="69"/>
      <c r="K97" s="866"/>
      <c r="L97" s="866"/>
      <c r="M97" s="69"/>
      <c r="N97" s="866"/>
      <c r="O97" s="866"/>
    </row>
    <row r="98" spans="1:15">
      <c r="A98" s="819" t="s">
        <v>1130</v>
      </c>
      <c r="B98" s="695"/>
      <c r="C98" s="695"/>
      <c r="D98" s="695"/>
      <c r="E98" s="725" t="s">
        <v>20</v>
      </c>
      <c r="F98" s="866"/>
      <c r="G98" s="69"/>
      <c r="H98" s="866"/>
      <c r="I98" s="866"/>
      <c r="J98" s="69"/>
      <c r="K98" s="866"/>
      <c r="L98" s="866"/>
      <c r="M98" s="69"/>
      <c r="N98" s="866"/>
      <c r="O98" s="866"/>
    </row>
    <row r="99" spans="1:15">
      <c r="A99" s="819" t="s">
        <v>892</v>
      </c>
      <c r="B99" s="695"/>
      <c r="C99" s="695"/>
      <c r="D99" s="695"/>
      <c r="E99" s="725"/>
      <c r="F99" s="855"/>
      <c r="G99" s="856">
        <f>SUM(G84:G98)</f>
        <v>0</v>
      </c>
      <c r="H99" s="855"/>
      <c r="I99" s="855"/>
      <c r="J99" s="856">
        <f>SUM(J84:J98)</f>
        <v>0</v>
      </c>
      <c r="K99" s="855"/>
      <c r="L99" s="855"/>
      <c r="M99" s="856">
        <f>SUM(M84:M98)</f>
        <v>0</v>
      </c>
      <c r="N99" s="855"/>
      <c r="O99" s="855"/>
    </row>
    <row r="100" spans="1:15">
      <c r="A100" s="904"/>
      <c r="B100" s="695"/>
      <c r="C100" s="820"/>
      <c r="D100" s="695"/>
      <c r="E100" s="725"/>
      <c r="F100" s="866"/>
      <c r="G100" s="69"/>
      <c r="H100" s="866"/>
      <c r="I100" s="866"/>
      <c r="J100" s="69"/>
      <c r="K100" s="866"/>
      <c r="L100" s="866"/>
      <c r="M100" s="69"/>
      <c r="N100" s="866"/>
      <c r="O100" s="866"/>
    </row>
    <row r="101" spans="1:15" hidden="1">
      <c r="A101" s="904" t="s">
        <v>1129</v>
      </c>
      <c r="B101" s="695"/>
      <c r="C101" s="820"/>
      <c r="D101" s="695"/>
      <c r="E101" s="725"/>
      <c r="F101" s="695"/>
      <c r="G101" s="695"/>
      <c r="H101" s="695"/>
      <c r="I101" s="695"/>
      <c r="J101" s="695"/>
      <c r="K101" s="695"/>
      <c r="L101" s="695"/>
      <c r="M101" s="695"/>
      <c r="N101" s="695"/>
      <c r="O101" s="695"/>
    </row>
    <row r="102" spans="1:15" hidden="1">
      <c r="A102" s="904" t="s">
        <v>1128</v>
      </c>
      <c r="B102" s="695"/>
      <c r="C102" s="820"/>
      <c r="D102" s="695"/>
      <c r="E102" s="725"/>
      <c r="F102" s="695"/>
      <c r="G102" s="695"/>
      <c r="H102" s="695"/>
      <c r="I102" s="695"/>
      <c r="J102" s="695"/>
      <c r="K102" s="695"/>
      <c r="L102" s="695"/>
      <c r="M102" s="695"/>
      <c r="N102" s="695"/>
      <c r="O102" s="695"/>
    </row>
    <row r="103" spans="1:15" hidden="1">
      <c r="A103" s="904" t="s">
        <v>1125</v>
      </c>
      <c r="B103" s="695"/>
      <c r="C103" s="820"/>
      <c r="D103" s="695"/>
      <c r="E103" s="725" t="s">
        <v>20</v>
      </c>
      <c r="F103" s="695"/>
      <c r="G103" s="695"/>
      <c r="H103" s="695"/>
      <c r="I103" s="695"/>
      <c r="J103" s="695"/>
      <c r="K103" s="695"/>
      <c r="L103" s="695"/>
      <c r="M103" s="695"/>
      <c r="N103" s="695"/>
      <c r="O103" s="695"/>
    </row>
    <row r="104" spans="1:15" hidden="1">
      <c r="A104" s="904" t="s">
        <v>1125</v>
      </c>
      <c r="B104" s="695"/>
      <c r="C104" s="820"/>
      <c r="D104" s="695"/>
      <c r="E104" s="725" t="s">
        <v>20</v>
      </c>
      <c r="F104" s="695"/>
      <c r="G104" s="695"/>
      <c r="H104" s="695"/>
      <c r="I104" s="695"/>
      <c r="J104" s="695"/>
      <c r="K104" s="695"/>
      <c r="L104" s="695"/>
      <c r="M104" s="695"/>
      <c r="N104" s="695"/>
      <c r="O104" s="695"/>
    </row>
    <row r="105" spans="1:15" hidden="1">
      <c r="A105" s="904" t="s">
        <v>1125</v>
      </c>
      <c r="B105" s="695"/>
      <c r="C105" s="820"/>
      <c r="D105" s="695"/>
      <c r="E105" s="725" t="s">
        <v>20</v>
      </c>
      <c r="F105" s="695"/>
      <c r="G105" s="695"/>
      <c r="H105" s="695"/>
      <c r="I105" s="695"/>
      <c r="J105" s="695"/>
      <c r="K105" s="695"/>
      <c r="L105" s="695"/>
      <c r="M105" s="695"/>
      <c r="N105" s="695"/>
      <c r="O105" s="695"/>
    </row>
    <row r="106" spans="1:15" hidden="1">
      <c r="A106" s="819" t="s">
        <v>1125</v>
      </c>
      <c r="B106" s="820"/>
      <c r="C106" s="820"/>
      <c r="D106" s="695"/>
      <c r="E106" s="725" t="s">
        <v>20</v>
      </c>
      <c r="F106" s="695"/>
      <c r="G106" s="695"/>
      <c r="H106" s="695"/>
      <c r="I106" s="695"/>
      <c r="J106" s="695"/>
      <c r="K106" s="695"/>
      <c r="L106" s="695"/>
      <c r="M106" s="695"/>
      <c r="N106" s="695"/>
      <c r="O106" s="695"/>
    </row>
    <row r="107" spans="1:15" hidden="1">
      <c r="A107" s="819" t="s">
        <v>1125</v>
      </c>
      <c r="B107" s="695"/>
      <c r="C107" s="695"/>
      <c r="D107" s="695"/>
      <c r="E107" s="725" t="s">
        <v>20</v>
      </c>
      <c r="F107" s="695"/>
      <c r="G107" s="695"/>
      <c r="H107" s="695"/>
      <c r="I107" s="695"/>
      <c r="J107" s="695"/>
      <c r="K107" s="695"/>
      <c r="L107" s="695"/>
      <c r="M107" s="695"/>
      <c r="N107" s="695"/>
      <c r="O107" s="695"/>
    </row>
    <row r="108" spans="1:15" hidden="1">
      <c r="A108" s="904" t="s">
        <v>1125</v>
      </c>
      <c r="B108" s="695"/>
      <c r="C108" s="820"/>
      <c r="D108" s="695"/>
      <c r="E108" s="725" t="s">
        <v>20</v>
      </c>
      <c r="F108" s="695"/>
      <c r="G108" s="695"/>
      <c r="H108" s="695"/>
      <c r="I108" s="695"/>
      <c r="J108" s="695"/>
      <c r="K108" s="695"/>
      <c r="L108" s="695"/>
      <c r="M108" s="695"/>
      <c r="N108" s="695"/>
      <c r="O108" s="695"/>
    </row>
    <row r="109" spans="1:15" hidden="1">
      <c r="A109" s="904" t="s">
        <v>1127</v>
      </c>
      <c r="B109" s="695"/>
      <c r="C109" s="820"/>
      <c r="D109" s="695"/>
      <c r="E109" s="725"/>
      <c r="F109" s="695"/>
      <c r="G109" s="695"/>
      <c r="H109" s="695"/>
      <c r="I109" s="695"/>
      <c r="J109" s="695"/>
      <c r="K109" s="695"/>
      <c r="L109" s="695"/>
      <c r="M109" s="695"/>
      <c r="N109" s="695"/>
      <c r="O109" s="695"/>
    </row>
    <row r="110" spans="1:15" hidden="1">
      <c r="A110" s="904" t="s">
        <v>1126</v>
      </c>
      <c r="B110" s="695"/>
      <c r="C110" s="820"/>
      <c r="D110" s="695"/>
      <c r="E110" s="725"/>
      <c r="F110" s="695"/>
      <c r="G110" s="695"/>
      <c r="H110" s="695"/>
      <c r="I110" s="695"/>
      <c r="J110" s="695"/>
      <c r="K110" s="695"/>
      <c r="L110" s="695"/>
      <c r="M110" s="695"/>
      <c r="N110" s="695"/>
      <c r="O110" s="695"/>
    </row>
    <row r="111" spans="1:15" hidden="1">
      <c r="A111" s="904" t="s">
        <v>1125</v>
      </c>
      <c r="B111" s="695"/>
      <c r="C111" s="820"/>
      <c r="D111" s="695"/>
      <c r="E111" s="725" t="s">
        <v>20</v>
      </c>
      <c r="F111" s="695"/>
      <c r="G111" s="695"/>
      <c r="H111" s="695"/>
      <c r="I111" s="695"/>
      <c r="J111" s="695"/>
      <c r="K111" s="695"/>
      <c r="L111" s="695"/>
      <c r="M111" s="695"/>
      <c r="N111" s="695"/>
      <c r="O111" s="695"/>
    </row>
    <row r="112" spans="1:15" hidden="1">
      <c r="A112" s="904" t="s">
        <v>1125</v>
      </c>
      <c r="B112" s="695"/>
      <c r="C112" s="820"/>
      <c r="D112" s="695"/>
      <c r="E112" s="725" t="s">
        <v>20</v>
      </c>
      <c r="F112" s="695"/>
      <c r="G112" s="695"/>
      <c r="H112" s="695"/>
      <c r="I112" s="695"/>
      <c r="J112" s="695"/>
      <c r="K112" s="695"/>
      <c r="L112" s="695"/>
      <c r="M112" s="695"/>
      <c r="N112" s="695"/>
      <c r="O112" s="695"/>
    </row>
    <row r="113" spans="1:15" hidden="1">
      <c r="A113" s="904" t="s">
        <v>1125</v>
      </c>
      <c r="B113" s="695"/>
      <c r="C113" s="820"/>
      <c r="D113" s="695"/>
      <c r="E113" s="725" t="s">
        <v>20</v>
      </c>
      <c r="F113" s="695"/>
      <c r="G113" s="695"/>
      <c r="H113" s="695"/>
      <c r="I113" s="695"/>
      <c r="J113" s="695"/>
      <c r="K113" s="695"/>
      <c r="L113" s="695"/>
      <c r="M113" s="695"/>
      <c r="N113" s="695"/>
      <c r="O113" s="695"/>
    </row>
    <row r="114" spans="1:15" hidden="1">
      <c r="A114" s="819" t="s">
        <v>1125</v>
      </c>
      <c r="B114" s="820"/>
      <c r="C114" s="820"/>
      <c r="D114" s="695"/>
      <c r="E114" s="725" t="s">
        <v>20</v>
      </c>
      <c r="F114" s="695"/>
      <c r="G114" s="695"/>
      <c r="H114" s="695"/>
      <c r="I114" s="695"/>
      <c r="J114" s="695"/>
      <c r="K114" s="695"/>
      <c r="L114" s="695"/>
      <c r="M114" s="695"/>
      <c r="N114" s="695"/>
      <c r="O114" s="695"/>
    </row>
    <row r="115" spans="1:15" hidden="1">
      <c r="A115" s="819" t="s">
        <v>1125</v>
      </c>
      <c r="B115" s="695"/>
      <c r="C115" s="695"/>
      <c r="D115" s="695"/>
      <c r="E115" s="725" t="s">
        <v>20</v>
      </c>
      <c r="F115" s="695"/>
      <c r="G115" s="695"/>
      <c r="H115" s="695"/>
      <c r="I115" s="695"/>
      <c r="J115" s="695"/>
      <c r="K115" s="695"/>
      <c r="L115" s="695"/>
      <c r="M115" s="695"/>
      <c r="N115" s="695"/>
      <c r="O115" s="695"/>
    </row>
    <row r="116" spans="1:15" hidden="1">
      <c r="A116" s="819" t="s">
        <v>1125</v>
      </c>
      <c r="B116" s="695"/>
      <c r="C116" s="695"/>
      <c r="D116" s="695"/>
      <c r="E116" s="725" t="s">
        <v>20</v>
      </c>
      <c r="F116" s="695"/>
      <c r="G116" s="695"/>
      <c r="H116" s="695"/>
      <c r="I116" s="695"/>
      <c r="J116" s="695"/>
      <c r="K116" s="695"/>
      <c r="L116" s="695"/>
      <c r="M116" s="695"/>
      <c r="N116" s="695"/>
      <c r="O116" s="695"/>
    </row>
    <row r="117" spans="1:15" ht="15" hidden="1">
      <c r="A117" s="896" t="s">
        <v>1124</v>
      </c>
      <c r="B117" s="695"/>
      <c r="C117" s="820"/>
      <c r="D117" s="695"/>
      <c r="E117" s="813"/>
      <c r="F117" s="820"/>
      <c r="G117" s="820"/>
      <c r="H117" s="820"/>
      <c r="I117" s="820"/>
      <c r="J117" s="820"/>
      <c r="K117" s="820"/>
      <c r="L117" s="820"/>
      <c r="M117" s="820"/>
      <c r="N117" s="820"/>
      <c r="O117" s="820"/>
    </row>
    <row r="118" spans="1:15" ht="15" hidden="1">
      <c r="A118" s="895" t="s">
        <v>1123</v>
      </c>
      <c r="B118" s="695"/>
      <c r="C118" s="875"/>
      <c r="D118" s="695"/>
      <c r="E118" s="903"/>
      <c r="F118" s="820"/>
      <c r="G118" s="820"/>
      <c r="H118" s="820"/>
      <c r="I118" s="820"/>
      <c r="J118" s="820"/>
      <c r="K118" s="820"/>
      <c r="L118" s="820"/>
      <c r="M118" s="820"/>
      <c r="N118" s="820"/>
      <c r="O118" s="820"/>
    </row>
    <row r="119" spans="1:15">
      <c r="A119" s="819"/>
      <c r="B119" s="695"/>
      <c r="C119" s="695"/>
      <c r="D119" s="695"/>
      <c r="E119" s="813"/>
      <c r="F119" s="820"/>
      <c r="G119" s="820"/>
      <c r="H119" s="820"/>
      <c r="I119" s="820"/>
      <c r="J119" s="820"/>
      <c r="K119" s="820"/>
      <c r="L119" s="820"/>
      <c r="M119" s="820"/>
      <c r="N119" s="820"/>
      <c r="O119" s="820"/>
    </row>
    <row r="120" spans="1:15">
      <c r="A120" s="825" t="s">
        <v>1122</v>
      </c>
      <c r="B120" s="695"/>
      <c r="C120" s="883"/>
      <c r="D120" s="695"/>
      <c r="E120" s="813"/>
    </row>
    <row r="121" spans="1:15">
      <c r="A121" s="819" t="s">
        <v>1121</v>
      </c>
      <c r="B121" s="695"/>
      <c r="C121" s="695"/>
      <c r="D121" s="695"/>
      <c r="E121" s="813"/>
    </row>
    <row r="122" spans="1:15">
      <c r="A122" s="831" t="s">
        <v>1120</v>
      </c>
      <c r="B122" s="695"/>
      <c r="C122" s="820"/>
      <c r="D122" s="695"/>
      <c r="E122" s="813"/>
      <c r="F122" s="866"/>
      <c r="G122" s="69"/>
      <c r="H122" s="866"/>
      <c r="I122" s="866"/>
      <c r="J122" s="69"/>
      <c r="K122" s="866"/>
      <c r="L122" s="866"/>
      <c r="M122" s="69"/>
      <c r="N122" s="866"/>
      <c r="O122" s="866"/>
    </row>
    <row r="123" spans="1:15">
      <c r="A123" s="831" t="s">
        <v>1119</v>
      </c>
      <c r="B123" s="695"/>
      <c r="C123" s="820"/>
      <c r="D123" s="695"/>
      <c r="E123" s="813"/>
      <c r="F123" s="866"/>
      <c r="G123" s="69"/>
      <c r="H123" s="866"/>
      <c r="I123" s="866"/>
      <c r="J123" s="69"/>
      <c r="K123" s="866"/>
      <c r="L123" s="866"/>
      <c r="M123" s="69"/>
      <c r="N123" s="866"/>
      <c r="O123" s="866"/>
    </row>
    <row r="124" spans="1:15">
      <c r="A124" s="902" t="s">
        <v>1076</v>
      </c>
      <c r="B124" s="695"/>
      <c r="C124" s="820"/>
      <c r="D124" s="695"/>
      <c r="E124" s="813"/>
    </row>
    <row r="125" spans="1:15">
      <c r="A125" s="831" t="s">
        <v>1118</v>
      </c>
      <c r="B125" s="695"/>
      <c r="C125" s="820"/>
      <c r="D125" s="695"/>
      <c r="E125" s="813" t="s">
        <v>941</v>
      </c>
      <c r="F125" s="866"/>
      <c r="G125" s="69"/>
      <c r="H125" s="866"/>
      <c r="I125" s="866"/>
      <c r="J125" s="69"/>
      <c r="K125" s="866"/>
      <c r="L125" s="866"/>
      <c r="M125" s="69"/>
      <c r="N125" s="866"/>
      <c r="O125" s="866"/>
    </row>
    <row r="126" spans="1:15">
      <c r="A126" s="831" t="s">
        <v>1117</v>
      </c>
      <c r="B126" s="695"/>
      <c r="C126" s="820"/>
      <c r="D126" s="695"/>
      <c r="E126" s="813" t="s">
        <v>941</v>
      </c>
      <c r="F126" s="866"/>
      <c r="G126" s="69"/>
      <c r="H126" s="866"/>
      <c r="I126" s="866"/>
      <c r="J126" s="69"/>
      <c r="K126" s="866"/>
      <c r="L126" s="866"/>
      <c r="M126" s="69"/>
      <c r="N126" s="866"/>
      <c r="O126" s="866"/>
    </row>
    <row r="127" spans="1:15">
      <c r="A127" s="831" t="s">
        <v>1116</v>
      </c>
      <c r="B127" s="695"/>
      <c r="C127" s="820"/>
      <c r="D127" s="695"/>
      <c r="E127" s="813" t="s">
        <v>941</v>
      </c>
      <c r="F127" s="866"/>
      <c r="G127" s="69"/>
      <c r="H127" s="866"/>
      <c r="I127" s="866"/>
      <c r="J127" s="69"/>
      <c r="K127" s="866"/>
      <c r="L127" s="866"/>
      <c r="M127" s="69"/>
      <c r="N127" s="866"/>
      <c r="O127" s="866"/>
    </row>
    <row r="128" spans="1:15">
      <c r="A128" s="831" t="s">
        <v>1115</v>
      </c>
      <c r="B128" s="695"/>
      <c r="C128" s="820"/>
      <c r="D128" s="695"/>
      <c r="E128" s="813" t="s">
        <v>941</v>
      </c>
      <c r="F128" s="866"/>
      <c r="G128" s="69"/>
      <c r="H128" s="866"/>
      <c r="I128" s="866"/>
      <c r="J128" s="69"/>
      <c r="K128" s="866"/>
      <c r="L128" s="866"/>
      <c r="M128" s="69"/>
      <c r="N128" s="866"/>
      <c r="O128" s="866"/>
    </row>
    <row r="129" spans="1:15">
      <c r="A129" s="831" t="s">
        <v>1114</v>
      </c>
      <c r="B129" s="695"/>
      <c r="C129" s="820"/>
      <c r="D129" s="695"/>
      <c r="E129" s="813" t="s">
        <v>941</v>
      </c>
      <c r="F129" s="866"/>
      <c r="G129" s="69"/>
      <c r="H129" s="866"/>
      <c r="I129" s="866"/>
      <c r="J129" s="69"/>
      <c r="K129" s="866"/>
      <c r="L129" s="866"/>
      <c r="M129" s="69"/>
      <c r="N129" s="866"/>
      <c r="O129" s="866"/>
    </row>
    <row r="130" spans="1:15">
      <c r="A130" s="831" t="s">
        <v>1108</v>
      </c>
      <c r="B130" s="695"/>
      <c r="C130" s="820"/>
      <c r="D130" s="695"/>
      <c r="E130" s="813" t="s">
        <v>941</v>
      </c>
      <c r="F130" s="866"/>
      <c r="G130" s="69"/>
      <c r="H130" s="866"/>
      <c r="I130" s="866"/>
      <c r="J130" s="69"/>
      <c r="K130" s="866"/>
      <c r="L130" s="866"/>
      <c r="M130" s="69"/>
      <c r="N130" s="866"/>
      <c r="O130" s="866"/>
    </row>
    <row r="131" spans="1:15">
      <c r="A131" s="831" t="s">
        <v>1100</v>
      </c>
      <c r="B131" s="695"/>
      <c r="C131" s="820"/>
      <c r="D131" s="695"/>
      <c r="E131" s="813" t="s">
        <v>941</v>
      </c>
      <c r="F131" s="866"/>
      <c r="G131" s="69"/>
      <c r="H131" s="866"/>
      <c r="I131" s="866"/>
      <c r="J131" s="69"/>
      <c r="K131" s="866"/>
      <c r="L131" s="866"/>
      <c r="M131" s="69"/>
      <c r="N131" s="866"/>
      <c r="O131" s="866"/>
    </row>
    <row r="132" spans="1:15">
      <c r="A132" s="831" t="s">
        <v>1113</v>
      </c>
      <c r="B132" s="695"/>
      <c r="C132" s="695"/>
      <c r="D132" s="695"/>
      <c r="E132" s="813" t="s">
        <v>941</v>
      </c>
      <c r="F132" s="866"/>
      <c r="G132" s="69"/>
      <c r="H132" s="866"/>
      <c r="I132" s="866"/>
      <c r="J132" s="69"/>
      <c r="K132" s="866"/>
      <c r="L132" s="866"/>
      <c r="M132" s="69"/>
      <c r="N132" s="866"/>
      <c r="O132" s="866"/>
    </row>
    <row r="133" spans="1:15">
      <c r="A133" s="835" t="s">
        <v>1099</v>
      </c>
      <c r="B133" s="695"/>
      <c r="C133" s="820"/>
      <c r="D133" s="695"/>
      <c r="E133" s="813"/>
      <c r="F133" s="855"/>
      <c r="G133" s="856">
        <f>SUM(G125:G132)</f>
        <v>0</v>
      </c>
      <c r="H133" s="855"/>
      <c r="I133" s="855"/>
      <c r="J133" s="856">
        <f>SUM(J125:J132)</f>
        <v>0</v>
      </c>
      <c r="K133" s="855"/>
      <c r="L133" s="855"/>
      <c r="M133" s="856">
        <f>SUM(M125:M132)</f>
        <v>0</v>
      </c>
      <c r="N133" s="855"/>
      <c r="O133" s="855"/>
    </row>
    <row r="134" spans="1:15">
      <c r="A134" s="831"/>
      <c r="B134" s="695"/>
      <c r="C134" s="820"/>
      <c r="D134" s="695"/>
      <c r="E134" s="813"/>
    </row>
    <row r="135" spans="1:15">
      <c r="A135" s="835" t="s">
        <v>1112</v>
      </c>
      <c r="B135" s="695"/>
      <c r="C135" s="820"/>
      <c r="D135" s="695"/>
      <c r="E135" s="813"/>
    </row>
    <row r="136" spans="1:15">
      <c r="A136" s="831" t="s">
        <v>1103</v>
      </c>
      <c r="B136" s="695"/>
      <c r="C136" s="820"/>
      <c r="D136" s="695"/>
      <c r="E136" s="813" t="s">
        <v>941</v>
      </c>
      <c r="F136" s="866"/>
      <c r="G136" s="69"/>
      <c r="H136" s="866"/>
      <c r="I136" s="866"/>
      <c r="J136" s="69"/>
      <c r="K136" s="866"/>
      <c r="L136" s="866"/>
      <c r="M136" s="69"/>
      <c r="N136" s="866"/>
      <c r="O136" s="866"/>
    </row>
    <row r="137" spans="1:15">
      <c r="A137" s="831" t="s">
        <v>1111</v>
      </c>
      <c r="B137" s="695"/>
      <c r="C137" s="820"/>
      <c r="D137" s="695"/>
      <c r="E137" s="813" t="s">
        <v>941</v>
      </c>
      <c r="F137" s="855"/>
      <c r="G137" s="856">
        <f>-G128</f>
        <v>0</v>
      </c>
      <c r="H137" s="855"/>
      <c r="I137" s="855"/>
      <c r="J137" s="856">
        <f>-J128</f>
        <v>0</v>
      </c>
      <c r="K137" s="855"/>
      <c r="L137" s="855"/>
      <c r="M137" s="856">
        <f>-M128</f>
        <v>0</v>
      </c>
      <c r="N137" s="855"/>
      <c r="O137" s="855"/>
    </row>
    <row r="138" spans="1:15">
      <c r="A138" s="831" t="s">
        <v>1110</v>
      </c>
      <c r="B138" s="695"/>
      <c r="C138" s="820"/>
      <c r="D138" s="695"/>
      <c r="E138" s="813" t="s">
        <v>941</v>
      </c>
      <c r="F138" s="866"/>
      <c r="G138" s="69"/>
      <c r="H138" s="866"/>
      <c r="I138" s="866"/>
      <c r="J138" s="69"/>
      <c r="K138" s="866"/>
      <c r="L138" s="866"/>
      <c r="M138" s="69"/>
      <c r="N138" s="866"/>
      <c r="O138" s="866"/>
    </row>
    <row r="139" spans="1:15">
      <c r="A139" s="831" t="s">
        <v>1108</v>
      </c>
      <c r="B139" s="695"/>
      <c r="C139" s="820"/>
      <c r="D139" s="695"/>
      <c r="E139" s="813" t="s">
        <v>941</v>
      </c>
      <c r="F139" s="866"/>
      <c r="G139" s="69"/>
      <c r="H139" s="866"/>
      <c r="I139" s="866"/>
      <c r="J139" s="69"/>
      <c r="K139" s="866"/>
      <c r="L139" s="866"/>
      <c r="M139" s="69"/>
      <c r="N139" s="866"/>
      <c r="O139" s="866"/>
    </row>
    <row r="140" spans="1:15">
      <c r="A140" s="831" t="s">
        <v>1100</v>
      </c>
      <c r="B140" s="695"/>
      <c r="C140" s="820"/>
      <c r="D140" s="695"/>
      <c r="E140" s="813" t="s">
        <v>941</v>
      </c>
      <c r="F140" s="866"/>
      <c r="G140" s="69"/>
      <c r="H140" s="866"/>
      <c r="I140" s="866"/>
      <c r="J140" s="69"/>
      <c r="K140" s="866"/>
      <c r="L140" s="866"/>
      <c r="M140" s="69"/>
      <c r="N140" s="866"/>
      <c r="O140" s="866"/>
    </row>
    <row r="141" spans="1:15">
      <c r="A141" s="831" t="s">
        <v>1109</v>
      </c>
      <c r="B141" s="695"/>
      <c r="C141" s="695"/>
      <c r="D141" s="695"/>
      <c r="E141" s="813" t="s">
        <v>941</v>
      </c>
      <c r="F141" s="866"/>
      <c r="G141" s="69"/>
      <c r="H141" s="866"/>
      <c r="I141" s="866"/>
      <c r="J141" s="69"/>
      <c r="K141" s="866"/>
      <c r="L141" s="866"/>
      <c r="M141" s="69"/>
      <c r="N141" s="866"/>
      <c r="O141" s="866"/>
    </row>
    <row r="142" spans="1:15">
      <c r="A142" s="835" t="s">
        <v>1099</v>
      </c>
      <c r="B142" s="695"/>
      <c r="C142" s="820"/>
      <c r="D142" s="695"/>
      <c r="E142" s="813" t="s">
        <v>941</v>
      </c>
      <c r="F142" s="855"/>
      <c r="G142" s="856">
        <f>SUM(G136:G141)</f>
        <v>0</v>
      </c>
      <c r="H142" s="855"/>
      <c r="I142" s="855"/>
      <c r="J142" s="856">
        <f>SUM(J136:J141)</f>
        <v>0</v>
      </c>
      <c r="K142" s="855"/>
      <c r="L142" s="855"/>
      <c r="M142" s="856">
        <f>SUM(M136:M141)</f>
        <v>0</v>
      </c>
      <c r="N142" s="855"/>
      <c r="O142" s="855"/>
    </row>
    <row r="143" spans="1:15">
      <c r="A143" s="839"/>
      <c r="E143" s="67"/>
    </row>
    <row r="144" spans="1:15">
      <c r="A144" s="835" t="s">
        <v>1075</v>
      </c>
      <c r="B144" s="695"/>
      <c r="C144" s="820"/>
      <c r="D144" s="695"/>
      <c r="E144" s="813"/>
    </row>
    <row r="145" spans="1:15">
      <c r="A145" s="831" t="s">
        <v>1103</v>
      </c>
      <c r="B145" s="695"/>
      <c r="C145" s="820"/>
      <c r="D145" s="695"/>
      <c r="E145" s="813" t="s">
        <v>941</v>
      </c>
      <c r="F145" s="866"/>
      <c r="G145" s="69"/>
      <c r="H145" s="866"/>
      <c r="I145" s="866"/>
      <c r="J145" s="69"/>
      <c r="K145" s="866"/>
      <c r="L145" s="866"/>
      <c r="M145" s="69"/>
      <c r="N145" s="866"/>
      <c r="O145" s="866"/>
    </row>
    <row r="146" spans="1:15">
      <c r="A146" s="831" t="s">
        <v>1108</v>
      </c>
      <c r="B146" s="695"/>
      <c r="C146" s="820"/>
      <c r="D146" s="695"/>
      <c r="E146" s="813" t="s">
        <v>941</v>
      </c>
      <c r="F146" s="866"/>
      <c r="G146" s="69"/>
      <c r="H146" s="866"/>
      <c r="I146" s="866"/>
      <c r="J146" s="69"/>
      <c r="K146" s="866"/>
      <c r="L146" s="866"/>
      <c r="M146" s="69"/>
      <c r="N146" s="866"/>
      <c r="O146" s="866"/>
    </row>
    <row r="147" spans="1:15">
      <c r="A147" s="831" t="s">
        <v>1101</v>
      </c>
      <c r="B147" s="695"/>
      <c r="C147" s="820"/>
      <c r="D147" s="695"/>
      <c r="E147" s="813" t="s">
        <v>941</v>
      </c>
      <c r="F147" s="866"/>
      <c r="G147" s="69"/>
      <c r="H147" s="866"/>
      <c r="I147" s="866"/>
      <c r="J147" s="69"/>
      <c r="K147" s="866"/>
      <c r="L147" s="866"/>
      <c r="M147" s="69"/>
      <c r="N147" s="866"/>
      <c r="O147" s="866"/>
    </row>
    <row r="148" spans="1:15">
      <c r="A148" s="879" t="s">
        <v>1100</v>
      </c>
      <c r="B148" s="695"/>
      <c r="C148" s="695"/>
      <c r="D148" s="695"/>
      <c r="E148" s="813" t="s">
        <v>941</v>
      </c>
      <c r="F148" s="866"/>
      <c r="G148" s="69"/>
      <c r="H148" s="866"/>
      <c r="I148" s="866"/>
      <c r="J148" s="69"/>
      <c r="K148" s="866"/>
      <c r="L148" s="866"/>
      <c r="M148" s="69"/>
      <c r="N148" s="866"/>
      <c r="O148" s="866"/>
    </row>
    <row r="149" spans="1:15">
      <c r="A149" s="825" t="s">
        <v>1107</v>
      </c>
      <c r="B149" s="695"/>
      <c r="C149" s="695"/>
      <c r="D149" s="695"/>
      <c r="E149" s="813" t="s">
        <v>941</v>
      </c>
      <c r="F149" s="855"/>
      <c r="G149" s="856">
        <f>-G132-G141</f>
        <v>0</v>
      </c>
      <c r="H149" s="855"/>
      <c r="I149" s="855"/>
      <c r="J149" s="856">
        <f>-J132-J141</f>
        <v>0</v>
      </c>
      <c r="K149" s="855"/>
      <c r="L149" s="855"/>
      <c r="M149" s="856">
        <f>-M132-M141</f>
        <v>0</v>
      </c>
      <c r="N149" s="855"/>
      <c r="O149" s="855"/>
    </row>
    <row r="150" spans="1:15">
      <c r="A150" s="835" t="s">
        <v>1099</v>
      </c>
      <c r="B150" s="695"/>
      <c r="C150" s="820"/>
      <c r="D150" s="695"/>
      <c r="E150" s="813" t="s">
        <v>941</v>
      </c>
      <c r="F150" s="855"/>
      <c r="G150" s="856">
        <f>SUM(G145:G149)</f>
        <v>0</v>
      </c>
      <c r="H150" s="855"/>
      <c r="I150" s="855"/>
      <c r="J150" s="856">
        <f>SUM(J145:J149)</f>
        <v>0</v>
      </c>
      <c r="K150" s="855"/>
      <c r="L150" s="855"/>
      <c r="M150" s="856">
        <f>SUM(M145:M149)</f>
        <v>0</v>
      </c>
      <c r="N150" s="855"/>
      <c r="O150" s="855"/>
    </row>
    <row r="151" spans="1:15">
      <c r="A151" s="839"/>
      <c r="E151" s="67"/>
    </row>
    <row r="152" spans="1:15">
      <c r="A152" s="835" t="s">
        <v>944</v>
      </c>
      <c r="B152" s="695"/>
      <c r="C152" s="820"/>
      <c r="D152" s="695"/>
      <c r="E152" s="813"/>
    </row>
    <row r="153" spans="1:15">
      <c r="A153" s="831" t="s">
        <v>1103</v>
      </c>
      <c r="B153" s="695"/>
      <c r="C153" s="820"/>
      <c r="D153" s="695"/>
      <c r="E153" s="813" t="s">
        <v>941</v>
      </c>
      <c r="F153" s="866"/>
      <c r="G153" s="69"/>
      <c r="H153" s="866"/>
      <c r="I153" s="866"/>
      <c r="J153" s="69"/>
      <c r="K153" s="866"/>
      <c r="L153" s="866"/>
      <c r="M153" s="69"/>
      <c r="N153" s="866"/>
      <c r="O153" s="866"/>
    </row>
    <row r="154" spans="1:15">
      <c r="A154" s="831" t="s">
        <v>1106</v>
      </c>
      <c r="B154" s="695"/>
      <c r="C154" s="820"/>
      <c r="D154" s="695"/>
      <c r="E154" s="813" t="s">
        <v>941</v>
      </c>
      <c r="F154" s="866"/>
      <c r="G154" s="69"/>
      <c r="H154" s="866"/>
      <c r="I154" s="866"/>
      <c r="J154" s="69"/>
      <c r="K154" s="866"/>
      <c r="L154" s="866"/>
      <c r="M154" s="69"/>
      <c r="N154" s="866"/>
      <c r="O154" s="866"/>
    </row>
    <row r="155" spans="1:15">
      <c r="A155" s="831" t="s">
        <v>1105</v>
      </c>
      <c r="B155" s="695"/>
      <c r="C155" s="820"/>
      <c r="D155" s="695"/>
      <c r="E155" s="813" t="s">
        <v>941</v>
      </c>
      <c r="F155" s="866"/>
      <c r="G155" s="69"/>
      <c r="H155" s="866"/>
      <c r="I155" s="866"/>
      <c r="J155" s="69"/>
      <c r="K155" s="866"/>
      <c r="L155" s="866"/>
      <c r="M155" s="69"/>
      <c r="N155" s="866"/>
      <c r="O155" s="866"/>
    </row>
    <row r="156" spans="1:15">
      <c r="A156" s="831" t="s">
        <v>1101</v>
      </c>
      <c r="B156" s="695"/>
      <c r="C156" s="820"/>
      <c r="D156" s="695"/>
      <c r="E156" s="813" t="s">
        <v>941</v>
      </c>
      <c r="F156" s="866"/>
      <c r="G156" s="69"/>
      <c r="H156" s="866"/>
      <c r="I156" s="866"/>
      <c r="J156" s="69"/>
      <c r="K156" s="866"/>
      <c r="L156" s="866"/>
      <c r="M156" s="69"/>
      <c r="N156" s="866"/>
      <c r="O156" s="866"/>
    </row>
    <row r="157" spans="1:15">
      <c r="A157" s="831" t="s">
        <v>1100</v>
      </c>
      <c r="B157" s="695"/>
      <c r="C157" s="695"/>
      <c r="D157" s="695"/>
      <c r="E157" s="813" t="s">
        <v>941</v>
      </c>
      <c r="F157" s="866"/>
      <c r="G157" s="69"/>
      <c r="H157" s="866"/>
      <c r="I157" s="866"/>
      <c r="J157" s="69"/>
      <c r="K157" s="866"/>
      <c r="L157" s="866"/>
      <c r="M157" s="69"/>
      <c r="N157" s="866"/>
      <c r="O157" s="866"/>
    </row>
    <row r="158" spans="1:15">
      <c r="A158" s="835" t="s">
        <v>1099</v>
      </c>
      <c r="B158" s="695"/>
      <c r="C158" s="820"/>
      <c r="D158" s="695"/>
      <c r="E158" s="813" t="s">
        <v>941</v>
      </c>
      <c r="F158" s="855"/>
      <c r="G158" s="856">
        <f>SUM(G153:G157)</f>
        <v>0</v>
      </c>
      <c r="H158" s="855"/>
      <c r="I158" s="855"/>
      <c r="J158" s="856">
        <f>SUM(J153:J157)</f>
        <v>0</v>
      </c>
      <c r="K158" s="855"/>
      <c r="L158" s="855"/>
      <c r="M158" s="856">
        <f>SUM(M153:M157)</f>
        <v>0</v>
      </c>
      <c r="N158" s="855"/>
      <c r="O158" s="855"/>
    </row>
    <row r="159" spans="1:15">
      <c r="A159" s="839"/>
      <c r="E159" s="67"/>
    </row>
    <row r="160" spans="1:15">
      <c r="A160" s="835" t="s">
        <v>1104</v>
      </c>
      <c r="B160" s="695"/>
      <c r="C160" s="820"/>
      <c r="D160" s="695"/>
      <c r="E160" s="813"/>
    </row>
    <row r="161" spans="1:15">
      <c r="A161" s="831" t="s">
        <v>1103</v>
      </c>
      <c r="B161" s="695"/>
      <c r="C161" s="820"/>
      <c r="D161" s="695"/>
      <c r="E161" s="813" t="s">
        <v>941</v>
      </c>
      <c r="F161" s="855"/>
      <c r="G161" s="856">
        <f>SUM(G153,G145,G136,G125)</f>
        <v>0</v>
      </c>
      <c r="H161" s="855"/>
      <c r="I161" s="855"/>
      <c r="J161" s="856">
        <f>SUM(J153,J145,J136,J125)</f>
        <v>0</v>
      </c>
      <c r="K161" s="855"/>
      <c r="L161" s="855"/>
      <c r="M161" s="856">
        <f>SUM(M153,M145,M136,M125)</f>
        <v>0</v>
      </c>
      <c r="N161" s="855"/>
      <c r="O161" s="855"/>
    </row>
    <row r="162" spans="1:15">
      <c r="A162" s="831" t="s">
        <v>1102</v>
      </c>
      <c r="B162" s="695"/>
      <c r="C162" s="820"/>
      <c r="D162" s="695"/>
      <c r="E162" s="813" t="s">
        <v>941</v>
      </c>
      <c r="F162" s="855"/>
      <c r="G162" s="856">
        <f>SUM(G155,G146,G127,G126)</f>
        <v>0</v>
      </c>
      <c r="H162" s="855"/>
      <c r="I162" s="855"/>
      <c r="J162" s="856">
        <f>SUM(J155,J146,J127,J126)</f>
        <v>0</v>
      </c>
      <c r="K162" s="855"/>
      <c r="L162" s="855"/>
      <c r="M162" s="856">
        <f>SUM(M155,M146,M127,M126)</f>
        <v>0</v>
      </c>
      <c r="N162" s="855"/>
      <c r="O162" s="855"/>
    </row>
    <row r="163" spans="1:15">
      <c r="A163" s="831" t="s">
        <v>1101</v>
      </c>
      <c r="B163" s="695"/>
      <c r="C163" s="820"/>
      <c r="D163" s="695"/>
      <c r="E163" s="813" t="s">
        <v>941</v>
      </c>
      <c r="F163" s="855"/>
      <c r="G163" s="856">
        <f>SUM(G156,G147,G138,G129)</f>
        <v>0</v>
      </c>
      <c r="H163" s="855"/>
      <c r="I163" s="855"/>
      <c r="J163" s="856">
        <f>SUM(J156,J147,J138,J129)</f>
        <v>0</v>
      </c>
      <c r="K163" s="855"/>
      <c r="L163" s="855"/>
      <c r="M163" s="856">
        <f>SUM(M156,M147,M138,M129)</f>
        <v>0</v>
      </c>
      <c r="N163" s="855"/>
      <c r="O163" s="855"/>
    </row>
    <row r="164" spans="1:15">
      <c r="A164" s="831" t="s">
        <v>1100</v>
      </c>
      <c r="B164" s="695"/>
      <c r="C164" s="883"/>
      <c r="D164" s="695"/>
      <c r="E164" s="813" t="s">
        <v>941</v>
      </c>
      <c r="F164" s="855"/>
      <c r="G164" s="856">
        <f>SUM(G157,G148,G140,G131)</f>
        <v>0</v>
      </c>
      <c r="H164" s="855"/>
      <c r="I164" s="855"/>
      <c r="J164" s="856">
        <f>SUM(J157,J148,J140,J131)</f>
        <v>0</v>
      </c>
      <c r="K164" s="855"/>
      <c r="L164" s="855"/>
      <c r="M164" s="856">
        <f>SUM(M157,M148,M140,M131)</f>
        <v>0</v>
      </c>
      <c r="N164" s="855"/>
      <c r="O164" s="855"/>
    </row>
    <row r="165" spans="1:15">
      <c r="A165" s="898" t="s">
        <v>1099</v>
      </c>
      <c r="B165" s="820"/>
      <c r="C165" s="820"/>
      <c r="D165" s="820"/>
      <c r="E165" s="813" t="s">
        <v>941</v>
      </c>
      <c r="F165" s="855"/>
      <c r="G165" s="856">
        <f>SUM(G161:G164)</f>
        <v>0</v>
      </c>
      <c r="H165" s="855"/>
      <c r="I165" s="855"/>
      <c r="J165" s="856">
        <f>SUM(J161:J164)</f>
        <v>0</v>
      </c>
      <c r="K165" s="855"/>
      <c r="L165" s="855"/>
      <c r="M165" s="856">
        <f>SUM(M161:M164)</f>
        <v>0</v>
      </c>
      <c r="N165" s="855"/>
      <c r="O165" s="855"/>
    </row>
    <row r="166" spans="1:15">
      <c r="A166" s="839"/>
      <c r="E166" s="67"/>
    </row>
    <row r="167" spans="1:15">
      <c r="A167" s="839"/>
      <c r="E167" s="67"/>
    </row>
    <row r="168" spans="1:15">
      <c r="A168" s="898" t="s">
        <v>1097</v>
      </c>
      <c r="B168" s="820"/>
      <c r="C168" s="820"/>
      <c r="D168" s="820"/>
      <c r="E168" s="813"/>
    </row>
    <row r="169" spans="1:15">
      <c r="A169" s="897" t="s">
        <v>947</v>
      </c>
      <c r="B169" s="695"/>
      <c r="C169" s="820"/>
      <c r="D169" s="695"/>
      <c r="E169" s="813" t="s">
        <v>941</v>
      </c>
      <c r="F169" s="866"/>
      <c r="G169" s="69"/>
      <c r="H169" s="866"/>
      <c r="I169" s="866"/>
      <c r="J169" s="69"/>
      <c r="K169" s="866"/>
      <c r="L169" s="866"/>
      <c r="M169" s="69"/>
      <c r="N169" s="866"/>
      <c r="O169" s="866"/>
    </row>
    <row r="170" spans="1:15">
      <c r="A170" s="876" t="s">
        <v>946</v>
      </c>
      <c r="B170" s="820"/>
      <c r="C170" s="820"/>
      <c r="D170" s="820"/>
      <c r="E170" s="813" t="s">
        <v>941</v>
      </c>
      <c r="F170" s="866"/>
      <c r="G170" s="69"/>
      <c r="H170" s="866"/>
      <c r="I170" s="866"/>
      <c r="J170" s="69"/>
      <c r="K170" s="866"/>
      <c r="L170" s="866"/>
      <c r="M170" s="69"/>
      <c r="N170" s="866"/>
      <c r="O170" s="866"/>
    </row>
    <row r="171" spans="1:15">
      <c r="A171" s="876" t="s">
        <v>945</v>
      </c>
      <c r="B171" s="820"/>
      <c r="C171" s="820"/>
      <c r="D171" s="820"/>
      <c r="E171" s="813" t="s">
        <v>941</v>
      </c>
      <c r="F171" s="866"/>
      <c r="G171" s="69"/>
      <c r="H171" s="866"/>
      <c r="I171" s="866"/>
      <c r="J171" s="69"/>
      <c r="K171" s="866"/>
      <c r="L171" s="866"/>
      <c r="M171" s="69"/>
      <c r="N171" s="866"/>
      <c r="O171" s="866"/>
    </row>
    <row r="172" spans="1:15">
      <c r="A172" s="876" t="s">
        <v>944</v>
      </c>
      <c r="B172" s="820"/>
      <c r="C172" s="820"/>
      <c r="D172" s="820"/>
      <c r="E172" s="813" t="s">
        <v>941</v>
      </c>
      <c r="F172" s="866"/>
      <c r="G172" s="69"/>
      <c r="H172" s="866"/>
      <c r="I172" s="866"/>
      <c r="J172" s="69"/>
      <c r="K172" s="866"/>
      <c r="L172" s="866"/>
      <c r="M172" s="69"/>
      <c r="N172" s="866"/>
      <c r="O172" s="866"/>
    </row>
    <row r="173" spans="1:15">
      <c r="A173" s="898" t="s">
        <v>1096</v>
      </c>
      <c r="B173" s="820"/>
      <c r="C173" s="820"/>
      <c r="D173" s="820"/>
      <c r="E173" s="813" t="s">
        <v>941</v>
      </c>
      <c r="F173" s="855"/>
      <c r="G173" s="856">
        <f>SUM(G169:G172)</f>
        <v>0</v>
      </c>
      <c r="H173" s="855"/>
      <c r="I173" s="855"/>
      <c r="J173" s="856">
        <f>SUM(J169:J172)</f>
        <v>0</v>
      </c>
      <c r="K173" s="855"/>
      <c r="L173" s="855"/>
      <c r="M173" s="856">
        <f>SUM(M169:M172)</f>
        <v>0</v>
      </c>
      <c r="N173" s="855"/>
      <c r="O173" s="855"/>
    </row>
    <row r="174" spans="1:15">
      <c r="A174" s="898" t="s">
        <v>1095</v>
      </c>
      <c r="B174" s="820"/>
      <c r="C174" s="820"/>
      <c r="D174" s="820"/>
      <c r="E174" s="813"/>
    </row>
    <row r="175" spans="1:15">
      <c r="A175" s="897" t="s">
        <v>947</v>
      </c>
      <c r="B175" s="695"/>
      <c r="C175" s="820"/>
      <c r="D175" s="695"/>
      <c r="E175" s="813" t="s">
        <v>941</v>
      </c>
      <c r="F175" s="855"/>
      <c r="G175" s="856">
        <f>G133-G169</f>
        <v>0</v>
      </c>
      <c r="H175" s="855"/>
      <c r="I175" s="855"/>
      <c r="J175" s="856">
        <f>J133-J169</f>
        <v>0</v>
      </c>
      <c r="K175" s="855"/>
      <c r="L175" s="855"/>
      <c r="M175" s="856">
        <f>M133-M169</f>
        <v>0</v>
      </c>
      <c r="N175" s="855"/>
      <c r="O175" s="855"/>
    </row>
    <row r="176" spans="1:15">
      <c r="A176" s="876" t="s">
        <v>946</v>
      </c>
      <c r="B176" s="820"/>
      <c r="C176" s="820"/>
      <c r="D176" s="820"/>
      <c r="E176" s="813" t="s">
        <v>941</v>
      </c>
      <c r="F176" s="855"/>
      <c r="G176" s="856">
        <f>G142-G170</f>
        <v>0</v>
      </c>
      <c r="H176" s="855"/>
      <c r="I176" s="855"/>
      <c r="J176" s="856">
        <f>J142-J170</f>
        <v>0</v>
      </c>
      <c r="K176" s="855"/>
      <c r="L176" s="855"/>
      <c r="M176" s="856">
        <f>M142-M170</f>
        <v>0</v>
      </c>
      <c r="N176" s="855"/>
      <c r="O176" s="855"/>
    </row>
    <row r="177" spans="1:15">
      <c r="A177" s="876" t="s">
        <v>945</v>
      </c>
      <c r="B177" s="820"/>
      <c r="C177" s="820"/>
      <c r="D177" s="820"/>
      <c r="E177" s="813" t="s">
        <v>941</v>
      </c>
      <c r="F177" s="855"/>
      <c r="G177" s="856">
        <f>G150-G171</f>
        <v>0</v>
      </c>
      <c r="H177" s="855"/>
      <c r="I177" s="855"/>
      <c r="J177" s="856">
        <f>J150-J171</f>
        <v>0</v>
      </c>
      <c r="K177" s="855"/>
      <c r="L177" s="855"/>
      <c r="M177" s="856">
        <f>M150-M171</f>
        <v>0</v>
      </c>
      <c r="N177" s="855"/>
      <c r="O177" s="855"/>
    </row>
    <row r="178" spans="1:15">
      <c r="A178" s="876" t="s">
        <v>944</v>
      </c>
      <c r="B178" s="820"/>
      <c r="C178" s="820"/>
      <c r="D178" s="820"/>
      <c r="E178" s="813" t="s">
        <v>941</v>
      </c>
      <c r="F178" s="855"/>
      <c r="G178" s="856">
        <f>G158-G172</f>
        <v>0</v>
      </c>
      <c r="H178" s="855"/>
      <c r="I178" s="855"/>
      <c r="J178" s="856">
        <f>J158-J172</f>
        <v>0</v>
      </c>
      <c r="K178" s="855"/>
      <c r="L178" s="855"/>
      <c r="M178" s="856">
        <f>M158-M172</f>
        <v>0</v>
      </c>
      <c r="N178" s="855"/>
      <c r="O178" s="855"/>
    </row>
    <row r="179" spans="1:15">
      <c r="A179" s="835" t="s">
        <v>1094</v>
      </c>
      <c r="B179" s="820"/>
      <c r="C179" s="820"/>
      <c r="D179" s="820"/>
      <c r="E179" s="813" t="s">
        <v>941</v>
      </c>
      <c r="F179" s="855"/>
      <c r="G179" s="856">
        <f>SUM(G175:G178)</f>
        <v>0</v>
      </c>
      <c r="H179" s="855"/>
      <c r="I179" s="855"/>
      <c r="J179" s="856">
        <f>SUM(J175:J178)</f>
        <v>0</v>
      </c>
      <c r="K179" s="855"/>
      <c r="L179" s="855"/>
      <c r="M179" s="856">
        <f>SUM(M175:M178)</f>
        <v>0</v>
      </c>
      <c r="N179" s="855"/>
      <c r="O179" s="855"/>
    </row>
    <row r="180" spans="1:15">
      <c r="A180" s="825"/>
      <c r="B180" s="695"/>
      <c r="C180" s="883"/>
      <c r="D180" s="695"/>
      <c r="E180" s="901"/>
      <c r="F180" s="900"/>
      <c r="G180" s="900"/>
      <c r="H180" s="900"/>
      <c r="I180" s="900"/>
      <c r="J180" s="900"/>
      <c r="K180" s="900"/>
      <c r="L180" s="900"/>
      <c r="M180" s="900"/>
      <c r="N180" s="900"/>
      <c r="O180" s="900"/>
    </row>
    <row r="181" spans="1:15">
      <c r="A181" s="899" t="s">
        <v>1098</v>
      </c>
      <c r="B181" s="820"/>
      <c r="C181" s="820"/>
      <c r="D181" s="820"/>
      <c r="E181" s="813" t="s">
        <v>941</v>
      </c>
      <c r="F181" s="855"/>
      <c r="G181" s="856">
        <f>+G179+G173</f>
        <v>0</v>
      </c>
      <c r="H181" s="855"/>
      <c r="I181" s="855"/>
      <c r="J181" s="856">
        <f>+J179+J173</f>
        <v>0</v>
      </c>
      <c r="K181" s="855"/>
      <c r="L181" s="855"/>
      <c r="M181" s="856">
        <f>+M179+M173</f>
        <v>0</v>
      </c>
      <c r="N181" s="855"/>
      <c r="O181" s="855"/>
    </row>
    <row r="182" spans="1:15">
      <c r="A182" s="839"/>
      <c r="E182" s="67"/>
    </row>
    <row r="183" spans="1:15">
      <c r="A183" s="839"/>
      <c r="E183" s="67"/>
    </row>
    <row r="184" spans="1:15">
      <c r="A184" s="898" t="s">
        <v>1097</v>
      </c>
      <c r="B184" s="820"/>
      <c r="C184" s="820"/>
      <c r="D184" s="820"/>
      <c r="E184" s="813"/>
    </row>
    <row r="185" spans="1:15">
      <c r="A185" s="897" t="s">
        <v>947</v>
      </c>
      <c r="B185" s="695"/>
      <c r="C185" s="820"/>
      <c r="D185" s="695"/>
      <c r="E185" s="813" t="s">
        <v>941</v>
      </c>
      <c r="F185" s="866"/>
      <c r="G185" s="69"/>
      <c r="H185" s="866"/>
      <c r="I185" s="866"/>
      <c r="J185" s="69"/>
      <c r="K185" s="866"/>
      <c r="L185" s="866"/>
      <c r="M185" s="69"/>
      <c r="N185" s="866"/>
      <c r="O185" s="866"/>
    </row>
    <row r="186" spans="1:15">
      <c r="A186" s="876" t="s">
        <v>946</v>
      </c>
      <c r="B186" s="820"/>
      <c r="C186" s="820"/>
      <c r="D186" s="820"/>
      <c r="E186" s="813" t="s">
        <v>941</v>
      </c>
      <c r="F186" s="866"/>
      <c r="G186" s="69"/>
      <c r="H186" s="866"/>
      <c r="I186" s="866"/>
      <c r="J186" s="69"/>
      <c r="K186" s="866"/>
      <c r="L186" s="866"/>
      <c r="M186" s="69"/>
      <c r="N186" s="866"/>
      <c r="O186" s="866"/>
    </row>
    <row r="187" spans="1:15">
      <c r="A187" s="876" t="s">
        <v>945</v>
      </c>
      <c r="B187" s="820"/>
      <c r="C187" s="820"/>
      <c r="D187" s="820"/>
      <c r="E187" s="813" t="s">
        <v>941</v>
      </c>
      <c r="F187" s="866"/>
      <c r="G187" s="69"/>
      <c r="H187" s="866"/>
      <c r="I187" s="866"/>
      <c r="J187" s="69"/>
      <c r="K187" s="866"/>
      <c r="L187" s="866"/>
      <c r="M187" s="69"/>
      <c r="N187" s="866"/>
      <c r="O187" s="866"/>
    </row>
    <row r="188" spans="1:15">
      <c r="A188" s="876" t="s">
        <v>944</v>
      </c>
      <c r="B188" s="820"/>
      <c r="C188" s="820"/>
      <c r="D188" s="820"/>
      <c r="E188" s="813" t="s">
        <v>941</v>
      </c>
      <c r="F188" s="866"/>
      <c r="G188" s="69"/>
      <c r="H188" s="866"/>
      <c r="I188" s="866"/>
      <c r="J188" s="69"/>
      <c r="K188" s="866"/>
      <c r="L188" s="866"/>
      <c r="M188" s="69"/>
      <c r="N188" s="866"/>
      <c r="O188" s="866"/>
    </row>
    <row r="189" spans="1:15">
      <c r="A189" s="898" t="s">
        <v>1096</v>
      </c>
      <c r="B189" s="820"/>
      <c r="C189" s="820"/>
      <c r="D189" s="820"/>
      <c r="E189" s="813" t="s">
        <v>941</v>
      </c>
      <c r="F189" s="855"/>
      <c r="G189" s="856">
        <f>SUM(G185:G188)</f>
        <v>0</v>
      </c>
      <c r="H189" s="855"/>
      <c r="I189" s="855"/>
      <c r="J189" s="856">
        <f>SUM(J185:J188)</f>
        <v>0</v>
      </c>
      <c r="K189" s="855"/>
      <c r="L189" s="855"/>
      <c r="M189" s="856">
        <f>SUM(M185:M188)</f>
        <v>0</v>
      </c>
      <c r="N189" s="855"/>
      <c r="O189" s="855"/>
    </row>
    <row r="190" spans="1:15">
      <c r="A190" s="898" t="s">
        <v>1095</v>
      </c>
      <c r="B190" s="820"/>
      <c r="C190" s="820"/>
      <c r="D190" s="820"/>
      <c r="E190" s="813"/>
    </row>
    <row r="191" spans="1:15">
      <c r="A191" s="897" t="s">
        <v>947</v>
      </c>
      <c r="B191" s="695"/>
      <c r="C191" s="820"/>
      <c r="D191" s="695"/>
      <c r="E191" s="813" t="s">
        <v>941</v>
      </c>
      <c r="F191" s="866"/>
      <c r="G191" s="69"/>
      <c r="H191" s="866"/>
      <c r="I191" s="866"/>
      <c r="J191" s="69"/>
      <c r="K191" s="866"/>
      <c r="L191" s="866"/>
      <c r="M191" s="69"/>
      <c r="N191" s="866"/>
      <c r="O191" s="866"/>
    </row>
    <row r="192" spans="1:15">
      <c r="A192" s="876" t="s">
        <v>946</v>
      </c>
      <c r="B192" s="820"/>
      <c r="C192" s="820"/>
      <c r="D192" s="820"/>
      <c r="E192" s="813" t="s">
        <v>941</v>
      </c>
      <c r="F192" s="866"/>
      <c r="G192" s="69"/>
      <c r="H192" s="866"/>
      <c r="I192" s="866"/>
      <c r="J192" s="69"/>
      <c r="K192" s="866"/>
      <c r="L192" s="866"/>
      <c r="M192" s="69"/>
      <c r="N192" s="866"/>
      <c r="O192" s="866"/>
    </row>
    <row r="193" spans="1:15">
      <c r="A193" s="876" t="s">
        <v>945</v>
      </c>
      <c r="B193" s="820"/>
      <c r="C193" s="820"/>
      <c r="D193" s="820"/>
      <c r="E193" s="813" t="s">
        <v>941</v>
      </c>
      <c r="F193" s="866"/>
      <c r="G193" s="69"/>
      <c r="H193" s="866"/>
      <c r="I193" s="866"/>
      <c r="J193" s="69"/>
      <c r="K193" s="866"/>
      <c r="L193" s="866"/>
      <c r="M193" s="69"/>
      <c r="N193" s="866"/>
      <c r="O193" s="866"/>
    </row>
    <row r="194" spans="1:15">
      <c r="A194" s="876" t="s">
        <v>944</v>
      </c>
      <c r="B194" s="820"/>
      <c r="C194" s="820"/>
      <c r="D194" s="820"/>
      <c r="E194" s="813" t="s">
        <v>941</v>
      </c>
      <c r="F194" s="866"/>
      <c r="G194" s="69"/>
      <c r="H194" s="866"/>
      <c r="I194" s="866"/>
      <c r="J194" s="69"/>
      <c r="K194" s="866"/>
      <c r="L194" s="866"/>
      <c r="M194" s="69"/>
      <c r="N194" s="866"/>
      <c r="O194" s="866"/>
    </row>
    <row r="195" spans="1:15">
      <c r="A195" s="835" t="s">
        <v>1094</v>
      </c>
      <c r="B195" s="820"/>
      <c r="C195" s="820"/>
      <c r="D195" s="820"/>
      <c r="E195" s="813" t="s">
        <v>941</v>
      </c>
      <c r="F195" s="855"/>
      <c r="G195" s="856">
        <f>SUM(G191:G194)</f>
        <v>0</v>
      </c>
      <c r="H195" s="855"/>
      <c r="I195" s="855"/>
      <c r="J195" s="856">
        <f>SUM(J191:J194)</f>
        <v>0</v>
      </c>
      <c r="K195" s="855"/>
      <c r="L195" s="855"/>
      <c r="M195" s="856">
        <f>SUM(M191:M194)</f>
        <v>0</v>
      </c>
      <c r="N195" s="855"/>
      <c r="O195" s="855"/>
    </row>
    <row r="196" spans="1:15">
      <c r="A196" s="825"/>
      <c r="B196" s="695"/>
      <c r="C196" s="820"/>
      <c r="D196" s="695"/>
      <c r="E196" s="725"/>
      <c r="F196" s="893"/>
      <c r="G196" s="893"/>
      <c r="H196" s="893"/>
      <c r="I196" s="893"/>
      <c r="J196" s="893"/>
      <c r="K196" s="893"/>
      <c r="L196" s="893"/>
      <c r="M196" s="893"/>
      <c r="N196" s="893"/>
      <c r="O196" s="893"/>
    </row>
    <row r="197" spans="1:15" ht="15">
      <c r="A197" s="896" t="s">
        <v>1093</v>
      </c>
      <c r="B197" s="695"/>
      <c r="C197" s="820"/>
      <c r="D197" s="695"/>
      <c r="E197" s="813" t="s">
        <v>941</v>
      </c>
      <c r="F197" s="855"/>
      <c r="G197" s="856">
        <f>+G195+G189</f>
        <v>0</v>
      </c>
      <c r="H197" s="855"/>
      <c r="I197" s="855"/>
      <c r="J197" s="856">
        <f>+J195+J189</f>
        <v>0</v>
      </c>
      <c r="K197" s="855"/>
      <c r="L197" s="855"/>
      <c r="M197" s="856">
        <f>+M195+M189</f>
        <v>0</v>
      </c>
      <c r="N197" s="855"/>
      <c r="O197" s="855"/>
    </row>
    <row r="198" spans="1:15" ht="15">
      <c r="A198" s="895"/>
      <c r="B198" s="695"/>
      <c r="C198" s="875"/>
      <c r="D198" s="695"/>
      <c r="E198" s="813"/>
      <c r="F198" s="893"/>
      <c r="G198" s="893"/>
      <c r="H198" s="893"/>
      <c r="I198" s="893"/>
      <c r="J198" s="893"/>
      <c r="K198" s="893"/>
      <c r="L198" s="893"/>
      <c r="M198" s="893"/>
      <c r="N198" s="893"/>
      <c r="O198" s="893"/>
    </row>
    <row r="199" spans="1:15">
      <c r="A199" s="894"/>
      <c r="B199" s="695"/>
      <c r="C199" s="820"/>
      <c r="D199" s="695"/>
      <c r="E199" s="813"/>
      <c r="F199" s="893"/>
      <c r="G199" s="893"/>
      <c r="H199" s="893"/>
      <c r="I199" s="893"/>
      <c r="J199" s="893"/>
      <c r="K199" s="893"/>
      <c r="L199" s="893"/>
      <c r="M199" s="893"/>
      <c r="N199" s="893"/>
      <c r="O199" s="893"/>
    </row>
    <row r="200" spans="1:15">
      <c r="A200" s="825" t="s">
        <v>1092</v>
      </c>
      <c r="B200" s="695"/>
      <c r="C200" s="820"/>
      <c r="D200" s="695"/>
      <c r="E200" s="813"/>
      <c r="F200" s="893"/>
      <c r="G200" s="893"/>
      <c r="H200" s="893"/>
      <c r="I200" s="893"/>
      <c r="J200" s="893"/>
      <c r="K200" s="893"/>
      <c r="L200" s="893"/>
      <c r="M200" s="893"/>
      <c r="N200" s="893"/>
      <c r="O200" s="893"/>
    </row>
    <row r="201" spans="1:15">
      <c r="A201" s="819" t="s">
        <v>1091</v>
      </c>
      <c r="B201" s="695"/>
      <c r="C201" s="820"/>
      <c r="D201" s="695"/>
      <c r="E201" s="813"/>
    </row>
    <row r="202" spans="1:15">
      <c r="A202" s="825" t="s">
        <v>1090</v>
      </c>
      <c r="B202" s="695"/>
      <c r="C202" s="820"/>
      <c r="D202" s="695"/>
      <c r="E202" s="813"/>
    </row>
    <row r="203" spans="1:15">
      <c r="A203" s="819"/>
      <c r="B203" s="695"/>
      <c r="C203" s="820"/>
      <c r="D203" s="695"/>
      <c r="E203" s="725"/>
      <c r="F203" s="893"/>
      <c r="G203" s="893"/>
      <c r="H203" s="893"/>
      <c r="I203" s="893"/>
      <c r="J203" s="893"/>
      <c r="K203" s="893"/>
      <c r="L203" s="893"/>
      <c r="M203" s="893"/>
      <c r="N203" s="893"/>
      <c r="O203" s="893"/>
    </row>
    <row r="204" spans="1:15">
      <c r="A204" s="881" t="s">
        <v>1089</v>
      </c>
      <c r="B204" s="695"/>
      <c r="C204" s="820"/>
      <c r="D204" s="695"/>
      <c r="E204" s="725"/>
      <c r="F204" s="866"/>
      <c r="G204" s="69"/>
      <c r="H204" s="866"/>
      <c r="I204" s="866"/>
      <c r="J204" s="69"/>
      <c r="K204" s="866"/>
      <c r="L204" s="866"/>
      <c r="M204" s="69"/>
      <c r="N204" s="866"/>
      <c r="O204" s="866"/>
    </row>
    <row r="205" spans="1:15">
      <c r="A205" s="881" t="s">
        <v>1088</v>
      </c>
      <c r="B205" s="695"/>
      <c r="C205" s="820"/>
      <c r="D205" s="695"/>
      <c r="E205" s="725" t="s">
        <v>987</v>
      </c>
      <c r="F205" s="891"/>
      <c r="G205" s="892"/>
      <c r="H205" s="891"/>
      <c r="I205" s="891"/>
      <c r="J205" s="892"/>
      <c r="K205" s="891"/>
      <c r="L205" s="891"/>
      <c r="M205" s="892"/>
      <c r="N205" s="891"/>
      <c r="O205" s="891"/>
    </row>
    <row r="206" spans="1:15">
      <c r="A206" s="819" t="s">
        <v>1087</v>
      </c>
      <c r="B206" s="695"/>
      <c r="C206" s="820"/>
      <c r="D206" s="695"/>
      <c r="E206" s="725"/>
      <c r="F206" s="887"/>
      <c r="G206" s="887"/>
      <c r="H206" s="887"/>
      <c r="I206" s="887"/>
      <c r="J206" s="887"/>
      <c r="K206" s="887"/>
      <c r="L206" s="887"/>
      <c r="M206" s="887"/>
      <c r="N206" s="887"/>
      <c r="O206" s="887"/>
    </row>
    <row r="207" spans="1:15">
      <c r="A207" s="881" t="s">
        <v>1085</v>
      </c>
      <c r="B207" s="695"/>
      <c r="C207" s="820"/>
      <c r="D207" s="695"/>
      <c r="E207" s="725" t="s">
        <v>20</v>
      </c>
      <c r="F207" s="866"/>
      <c r="G207" s="69"/>
      <c r="H207" s="866"/>
      <c r="I207" s="866"/>
      <c r="J207" s="69"/>
      <c r="K207" s="866"/>
      <c r="L207" s="866"/>
      <c r="M207" s="69"/>
      <c r="N207" s="866"/>
      <c r="O207" s="866"/>
    </row>
    <row r="208" spans="1:15">
      <c r="A208" s="881" t="s">
        <v>1084</v>
      </c>
      <c r="B208" s="695"/>
      <c r="C208" s="820"/>
      <c r="D208" s="695"/>
      <c r="E208" s="725" t="s">
        <v>20</v>
      </c>
      <c r="F208" s="855"/>
      <c r="G208" s="856">
        <f>G51</f>
        <v>0</v>
      </c>
      <c r="H208" s="855"/>
      <c r="I208" s="855"/>
      <c r="J208" s="856">
        <f>J51</f>
        <v>0</v>
      </c>
      <c r="K208" s="855"/>
      <c r="L208" s="855"/>
      <c r="M208" s="856">
        <f>M51</f>
        <v>0</v>
      </c>
      <c r="N208" s="855"/>
      <c r="O208" s="855"/>
    </row>
    <row r="209" spans="1:15">
      <c r="A209" s="819" t="s">
        <v>1086</v>
      </c>
      <c r="B209" s="695"/>
      <c r="C209" s="820"/>
      <c r="D209" s="695"/>
      <c r="E209" s="725"/>
      <c r="F209" s="890"/>
      <c r="G209" s="890"/>
      <c r="H209" s="890"/>
      <c r="I209" s="890"/>
      <c r="J209" s="890"/>
      <c r="K209" s="890"/>
      <c r="L209" s="890"/>
      <c r="M209" s="890"/>
      <c r="N209" s="890"/>
      <c r="O209" s="890"/>
    </row>
    <row r="210" spans="1:15">
      <c r="A210" s="881" t="s">
        <v>1085</v>
      </c>
      <c r="B210" s="695"/>
      <c r="C210" s="820"/>
      <c r="D210" s="695"/>
      <c r="E210" s="725" t="s">
        <v>20</v>
      </c>
      <c r="F210" s="888"/>
      <c r="G210" s="889"/>
      <c r="H210" s="888"/>
      <c r="I210" s="888"/>
      <c r="J210" s="889"/>
      <c r="K210" s="888"/>
      <c r="L210" s="888"/>
      <c r="M210" s="889"/>
      <c r="N210" s="888"/>
      <c r="O210" s="888"/>
    </row>
    <row r="211" spans="1:15">
      <c r="A211" s="881" t="s">
        <v>1084</v>
      </c>
      <c r="B211" s="695"/>
      <c r="C211" s="820"/>
      <c r="D211" s="695"/>
      <c r="E211" s="725" t="s">
        <v>20</v>
      </c>
      <c r="F211" s="888"/>
      <c r="G211" s="889"/>
      <c r="H211" s="888"/>
      <c r="I211" s="888"/>
      <c r="J211" s="889"/>
      <c r="K211" s="888"/>
      <c r="L211" s="888"/>
      <c r="M211" s="889"/>
      <c r="N211" s="888"/>
      <c r="O211" s="888"/>
    </row>
    <row r="212" spans="1:15">
      <c r="A212" s="885" t="s">
        <v>1083</v>
      </c>
      <c r="B212" s="695"/>
      <c r="C212" s="820"/>
      <c r="D212" s="695"/>
      <c r="E212" s="725"/>
      <c r="F212" s="887"/>
      <c r="G212" s="887"/>
      <c r="H212" s="887"/>
      <c r="I212" s="887"/>
      <c r="J212" s="887"/>
      <c r="K212" s="887"/>
      <c r="L212" s="887"/>
      <c r="M212" s="887"/>
      <c r="N212" s="887"/>
      <c r="O212" s="887"/>
    </row>
    <row r="213" spans="1:15">
      <c r="A213" s="881" t="s">
        <v>1082</v>
      </c>
      <c r="B213" s="695"/>
      <c r="C213" s="886"/>
      <c r="D213" s="695"/>
      <c r="E213" s="725" t="s">
        <v>529</v>
      </c>
      <c r="F213" s="836"/>
      <c r="G213" s="770"/>
      <c r="H213" s="836"/>
      <c r="I213" s="836"/>
      <c r="J213" s="770"/>
      <c r="K213" s="836"/>
      <c r="L213" s="836"/>
      <c r="M213" s="770"/>
      <c r="N213" s="836"/>
      <c r="O213" s="836"/>
    </row>
    <row r="214" spans="1:15">
      <c r="A214" s="881" t="s">
        <v>1081</v>
      </c>
      <c r="B214" s="695"/>
      <c r="C214" s="820"/>
      <c r="D214" s="695"/>
      <c r="E214" s="813" t="s">
        <v>529</v>
      </c>
      <c r="F214" s="836"/>
      <c r="G214" s="770"/>
      <c r="H214" s="836"/>
      <c r="I214" s="836"/>
      <c r="J214" s="770"/>
      <c r="K214" s="836"/>
      <c r="L214" s="836"/>
      <c r="M214" s="770"/>
      <c r="N214" s="836"/>
      <c r="O214" s="836"/>
    </row>
    <row r="215" spans="1:15">
      <c r="A215" s="885" t="s">
        <v>1080</v>
      </c>
      <c r="B215" s="695"/>
      <c r="C215" s="820"/>
      <c r="D215" s="695"/>
      <c r="E215" s="813"/>
    </row>
    <row r="216" spans="1:15">
      <c r="A216" s="884" t="s">
        <v>1079</v>
      </c>
      <c r="B216" s="695"/>
      <c r="C216" s="820"/>
      <c r="D216" s="695"/>
      <c r="E216" s="813"/>
    </row>
    <row r="217" spans="1:15">
      <c r="A217" s="881" t="s">
        <v>1076</v>
      </c>
      <c r="B217" s="695"/>
      <c r="C217" s="820"/>
      <c r="D217" s="695"/>
      <c r="E217" s="813" t="s">
        <v>941</v>
      </c>
      <c r="F217" s="855"/>
      <c r="G217" s="856">
        <f>G133</f>
        <v>0</v>
      </c>
      <c r="H217" s="855"/>
      <c r="I217" s="855"/>
      <c r="J217" s="856">
        <f>J133</f>
        <v>0</v>
      </c>
      <c r="K217" s="855"/>
      <c r="L217" s="855"/>
      <c r="M217" s="856">
        <f>M133</f>
        <v>0</v>
      </c>
      <c r="N217" s="855"/>
      <c r="O217" s="855"/>
    </row>
    <row r="218" spans="1:15">
      <c r="A218" s="880" t="s">
        <v>1074</v>
      </c>
      <c r="B218" s="695"/>
      <c r="C218" s="820"/>
      <c r="D218" s="695"/>
      <c r="E218" s="725" t="s">
        <v>941</v>
      </c>
      <c r="F218" s="855"/>
      <c r="G218" s="856">
        <f>G142</f>
        <v>0</v>
      </c>
      <c r="H218" s="855"/>
      <c r="I218" s="855"/>
      <c r="J218" s="856">
        <f>J142</f>
        <v>0</v>
      </c>
      <c r="K218" s="855"/>
      <c r="L218" s="855"/>
      <c r="M218" s="856">
        <f>M142</f>
        <v>0</v>
      </c>
      <c r="N218" s="855"/>
      <c r="O218" s="855"/>
    </row>
    <row r="219" spans="1:15">
      <c r="A219" s="880" t="s">
        <v>1075</v>
      </c>
      <c r="B219" s="695"/>
      <c r="C219" s="820"/>
      <c r="D219" s="695"/>
      <c r="E219" s="725" t="s">
        <v>941</v>
      </c>
      <c r="F219" s="855"/>
      <c r="G219" s="856">
        <f>G150</f>
        <v>0</v>
      </c>
      <c r="H219" s="855"/>
      <c r="I219" s="855"/>
      <c r="J219" s="856">
        <f>J150</f>
        <v>0</v>
      </c>
      <c r="K219" s="855"/>
      <c r="L219" s="855"/>
      <c r="M219" s="856">
        <f>M150</f>
        <v>0</v>
      </c>
      <c r="N219" s="855"/>
      <c r="O219" s="855"/>
    </row>
    <row r="220" spans="1:15">
      <c r="A220" s="881" t="s">
        <v>944</v>
      </c>
      <c r="B220" s="695"/>
      <c r="C220" s="820"/>
      <c r="D220" s="695"/>
      <c r="E220" s="813" t="s">
        <v>941</v>
      </c>
      <c r="F220" s="855"/>
      <c r="G220" s="856">
        <f>G158</f>
        <v>0</v>
      </c>
      <c r="H220" s="855"/>
      <c r="I220" s="855"/>
      <c r="J220" s="856">
        <f>J158</f>
        <v>0</v>
      </c>
      <c r="K220" s="855"/>
      <c r="L220" s="855"/>
      <c r="M220" s="856">
        <f>M158</f>
        <v>0</v>
      </c>
      <c r="N220" s="855"/>
      <c r="O220" s="855"/>
    </row>
    <row r="221" spans="1:15">
      <c r="A221" s="881" t="s">
        <v>200</v>
      </c>
      <c r="B221" s="695"/>
      <c r="C221" s="820"/>
      <c r="D221" s="695"/>
      <c r="E221" s="813"/>
      <c r="F221" s="855"/>
      <c r="G221" s="856">
        <f>SUM(G217:G220)</f>
        <v>0</v>
      </c>
      <c r="H221" s="855"/>
      <c r="I221" s="855"/>
      <c r="J221" s="856">
        <f>SUM(J217:J220)</f>
        <v>0</v>
      </c>
      <c r="K221" s="855"/>
      <c r="L221" s="855"/>
      <c r="M221" s="856">
        <f>SUM(M217:M220)</f>
        <v>0</v>
      </c>
      <c r="N221" s="855"/>
      <c r="O221" s="855"/>
    </row>
    <row r="222" spans="1:15">
      <c r="A222" s="884" t="s">
        <v>1078</v>
      </c>
      <c r="B222" s="695"/>
      <c r="C222" s="820"/>
      <c r="D222" s="695"/>
      <c r="E222" s="813"/>
    </row>
    <row r="223" spans="1:15">
      <c r="A223" s="881" t="s">
        <v>1076</v>
      </c>
      <c r="B223" s="695"/>
      <c r="C223" s="820"/>
      <c r="D223" s="695"/>
      <c r="E223" s="813" t="s">
        <v>941</v>
      </c>
      <c r="F223" s="866"/>
      <c r="G223" s="69"/>
      <c r="H223" s="866"/>
      <c r="I223" s="866"/>
      <c r="J223" s="69"/>
      <c r="K223" s="866"/>
      <c r="L223" s="866"/>
      <c r="M223" s="69"/>
      <c r="N223" s="866"/>
      <c r="O223" s="866"/>
    </row>
    <row r="224" spans="1:15">
      <c r="A224" s="881" t="s">
        <v>1075</v>
      </c>
      <c r="B224" s="695"/>
      <c r="C224" s="820"/>
      <c r="D224" s="695"/>
      <c r="E224" s="725" t="s">
        <v>941</v>
      </c>
      <c r="F224" s="866"/>
      <c r="G224" s="69"/>
      <c r="H224" s="866"/>
      <c r="I224" s="866"/>
      <c r="J224" s="69"/>
      <c r="K224" s="866"/>
      <c r="L224" s="866"/>
      <c r="M224" s="69"/>
      <c r="N224" s="866"/>
      <c r="O224" s="866"/>
    </row>
    <row r="225" spans="1:15">
      <c r="A225" s="881" t="s">
        <v>1074</v>
      </c>
      <c r="B225" s="695"/>
      <c r="C225" s="820"/>
      <c r="D225" s="695"/>
      <c r="E225" s="725" t="s">
        <v>941</v>
      </c>
      <c r="F225" s="866"/>
      <c r="G225" s="69"/>
      <c r="H225" s="866"/>
      <c r="I225" s="866"/>
      <c r="J225" s="69"/>
      <c r="K225" s="866"/>
      <c r="L225" s="866"/>
      <c r="M225" s="69"/>
      <c r="N225" s="866"/>
      <c r="O225" s="866"/>
    </row>
    <row r="226" spans="1:15">
      <c r="A226" s="881" t="s">
        <v>944</v>
      </c>
      <c r="B226" s="695"/>
      <c r="C226" s="820"/>
      <c r="D226" s="695"/>
      <c r="E226" s="813" t="s">
        <v>941</v>
      </c>
      <c r="F226" s="866"/>
      <c r="G226" s="69"/>
      <c r="H226" s="866"/>
      <c r="I226" s="866"/>
      <c r="J226" s="69"/>
      <c r="K226" s="866"/>
      <c r="L226" s="866"/>
      <c r="M226" s="69"/>
      <c r="N226" s="866"/>
      <c r="O226" s="866"/>
    </row>
    <row r="227" spans="1:15">
      <c r="A227" s="881" t="s">
        <v>200</v>
      </c>
      <c r="B227" s="695"/>
      <c r="C227" s="820"/>
      <c r="D227" s="695"/>
      <c r="E227" s="813"/>
      <c r="F227" s="855"/>
      <c r="G227" s="856">
        <f>SUM(G223:G226)</f>
        <v>0</v>
      </c>
      <c r="H227" s="855"/>
      <c r="I227" s="855"/>
      <c r="J227" s="856">
        <f>SUM(J223:J226)</f>
        <v>0</v>
      </c>
      <c r="K227" s="855"/>
      <c r="L227" s="855"/>
      <c r="M227" s="856">
        <f>SUM(M223:M226)</f>
        <v>0</v>
      </c>
      <c r="N227" s="855"/>
      <c r="O227" s="855"/>
    </row>
    <row r="228" spans="1:15">
      <c r="A228" s="884" t="s">
        <v>1077</v>
      </c>
      <c r="B228" s="695"/>
      <c r="C228" s="820"/>
      <c r="D228" s="695"/>
      <c r="E228" s="813"/>
      <c r="F228" s="866"/>
      <c r="G228" s="69"/>
      <c r="H228" s="866"/>
      <c r="I228" s="866"/>
      <c r="J228" s="69"/>
      <c r="K228" s="866"/>
      <c r="L228" s="866"/>
      <c r="M228" s="69"/>
      <c r="N228" s="866"/>
      <c r="O228" s="866"/>
    </row>
    <row r="229" spans="1:15">
      <c r="A229" s="881" t="s">
        <v>1076</v>
      </c>
      <c r="B229" s="695"/>
      <c r="C229" s="820"/>
      <c r="D229" s="695"/>
      <c r="E229" s="813" t="s">
        <v>941</v>
      </c>
      <c r="F229" s="866"/>
      <c r="G229" s="69"/>
      <c r="H229" s="866"/>
      <c r="I229" s="866"/>
      <c r="J229" s="69"/>
      <c r="K229" s="866"/>
      <c r="L229" s="866"/>
      <c r="M229" s="69"/>
      <c r="N229" s="866"/>
      <c r="O229" s="866"/>
    </row>
    <row r="230" spans="1:15">
      <c r="A230" s="881" t="s">
        <v>1075</v>
      </c>
      <c r="B230" s="882"/>
      <c r="C230" s="883"/>
      <c r="D230" s="882"/>
      <c r="E230" s="725" t="s">
        <v>941</v>
      </c>
      <c r="F230" s="866"/>
      <c r="G230" s="69"/>
      <c r="H230" s="866"/>
      <c r="I230" s="866"/>
      <c r="J230" s="69"/>
      <c r="K230" s="866"/>
      <c r="L230" s="866"/>
      <c r="M230" s="69"/>
      <c r="N230" s="866"/>
      <c r="O230" s="866"/>
    </row>
    <row r="231" spans="1:15">
      <c r="A231" s="881" t="s">
        <v>1074</v>
      </c>
      <c r="B231" s="695"/>
      <c r="C231" s="820"/>
      <c r="D231" s="695"/>
      <c r="E231" s="725" t="s">
        <v>941</v>
      </c>
      <c r="F231" s="866"/>
      <c r="G231" s="69"/>
      <c r="H231" s="866"/>
      <c r="I231" s="866"/>
      <c r="J231" s="69"/>
      <c r="K231" s="866"/>
      <c r="L231" s="866"/>
      <c r="M231" s="69"/>
      <c r="N231" s="866"/>
      <c r="O231" s="866"/>
    </row>
    <row r="232" spans="1:15">
      <c r="A232" s="881" t="s">
        <v>944</v>
      </c>
      <c r="B232" s="695"/>
      <c r="C232" s="820"/>
      <c r="D232" s="695"/>
      <c r="E232" s="725" t="s">
        <v>941</v>
      </c>
      <c r="F232" s="866"/>
      <c r="G232" s="69"/>
      <c r="H232" s="866"/>
      <c r="I232" s="866"/>
      <c r="J232" s="69"/>
      <c r="K232" s="866"/>
      <c r="L232" s="866"/>
      <c r="M232" s="69"/>
      <c r="N232" s="866"/>
      <c r="O232" s="866"/>
    </row>
    <row r="233" spans="1:15">
      <c r="A233" s="881" t="s">
        <v>200</v>
      </c>
      <c r="B233" s="695"/>
      <c r="C233" s="820"/>
      <c r="D233" s="695"/>
      <c r="E233" s="725"/>
      <c r="F233" s="855"/>
      <c r="G233" s="856">
        <f>SUM(G229:G232)</f>
        <v>0</v>
      </c>
      <c r="H233" s="855"/>
      <c r="I233" s="855"/>
      <c r="J233" s="856">
        <f>SUM(J229:J232)</f>
        <v>0</v>
      </c>
      <c r="K233" s="855"/>
      <c r="L233" s="855"/>
      <c r="M233" s="856">
        <f>SUM(M229:M232)</f>
        <v>0</v>
      </c>
      <c r="N233" s="855"/>
      <c r="O233" s="855"/>
    </row>
    <row r="234" spans="1:15">
      <c r="A234" s="880"/>
      <c r="B234" s="879"/>
      <c r="C234" s="825"/>
      <c r="D234" s="879"/>
      <c r="E234" s="878"/>
      <c r="F234" s="877"/>
      <c r="G234" s="877"/>
      <c r="H234" s="877"/>
      <c r="I234" s="877"/>
      <c r="J234" s="877"/>
      <c r="K234" s="877"/>
      <c r="L234" s="877"/>
      <c r="M234" s="877"/>
      <c r="N234" s="877"/>
      <c r="O234" s="877"/>
    </row>
    <row r="235" spans="1:15">
      <c r="A235" s="876" t="s">
        <v>1073</v>
      </c>
      <c r="B235" s="695"/>
      <c r="C235" s="820"/>
      <c r="D235" s="695"/>
      <c r="E235" s="725" t="s">
        <v>529</v>
      </c>
      <c r="F235" s="836"/>
      <c r="G235" s="770" t="str">
        <f>IF(G207&gt;0,G207/G210," ")</f>
        <v xml:space="preserve"> </v>
      </c>
      <c r="H235" s="836"/>
      <c r="I235" s="836"/>
      <c r="J235" s="770" t="str">
        <f>IF(J207&gt;0,J207/J210," ")</f>
        <v xml:space="preserve"> </v>
      </c>
      <c r="K235" s="836"/>
      <c r="L235" s="836"/>
      <c r="M235" s="770" t="str">
        <f>IF(M207&gt;0,M207/M210," ")</f>
        <v xml:space="preserve"> </v>
      </c>
      <c r="N235" s="836"/>
      <c r="O235" s="836"/>
    </row>
    <row r="236" spans="1:15" ht="15">
      <c r="A236" s="876" t="s">
        <v>1072</v>
      </c>
      <c r="B236" s="695"/>
      <c r="C236" s="875"/>
      <c r="D236" s="695"/>
      <c r="E236" s="813" t="s">
        <v>529</v>
      </c>
      <c r="F236" s="836"/>
      <c r="G236" s="770"/>
      <c r="H236" s="836"/>
      <c r="I236" s="836"/>
      <c r="J236" s="770"/>
      <c r="K236" s="836"/>
      <c r="L236" s="836"/>
      <c r="M236" s="770"/>
      <c r="N236" s="836"/>
      <c r="O236" s="836"/>
    </row>
    <row r="237" spans="1:15">
      <c r="A237" s="839"/>
      <c r="E237" s="67"/>
    </row>
    <row r="238" spans="1:15">
      <c r="A238" s="825" t="s">
        <v>1071</v>
      </c>
      <c r="B238" s="820"/>
      <c r="C238" s="820"/>
      <c r="D238" s="820"/>
      <c r="E238" s="813"/>
    </row>
    <row r="239" spans="1:15">
      <c r="A239" s="874" t="s">
        <v>1070</v>
      </c>
      <c r="B239" s="820"/>
      <c r="C239" s="820"/>
      <c r="D239" s="820"/>
      <c r="E239" s="813"/>
    </row>
    <row r="240" spans="1:15">
      <c r="A240" s="859" t="s">
        <v>1069</v>
      </c>
      <c r="B240" s="820"/>
      <c r="C240" s="820"/>
      <c r="D240" s="820"/>
      <c r="E240" s="813"/>
      <c r="F240" s="872"/>
      <c r="G240" s="873"/>
      <c r="H240" s="872"/>
      <c r="I240" s="872"/>
      <c r="J240" s="873"/>
      <c r="K240" s="872"/>
      <c r="L240" s="872"/>
      <c r="M240" s="873"/>
      <c r="N240" s="872"/>
      <c r="O240" s="872"/>
    </row>
    <row r="241" spans="1:15" ht="38.25">
      <c r="A241" s="859" t="s">
        <v>1068</v>
      </c>
      <c r="B241" s="820"/>
      <c r="C241" s="820"/>
      <c r="D241" s="820"/>
      <c r="E241" s="813" t="s">
        <v>1005</v>
      </c>
      <c r="F241" s="870"/>
      <c r="G241" s="871"/>
      <c r="H241" s="870"/>
      <c r="I241" s="870"/>
      <c r="J241" s="871"/>
      <c r="K241" s="870"/>
      <c r="L241" s="870"/>
      <c r="M241" s="871"/>
      <c r="N241" s="870"/>
      <c r="O241" s="870"/>
    </row>
    <row r="242" spans="1:15">
      <c r="A242" s="859" t="s">
        <v>1067</v>
      </c>
      <c r="B242" s="820"/>
      <c r="C242" s="820"/>
      <c r="D242" s="820"/>
      <c r="E242" s="813" t="s">
        <v>1005</v>
      </c>
      <c r="F242" s="870"/>
      <c r="G242" s="871"/>
      <c r="H242" s="870"/>
      <c r="I242" s="870"/>
      <c r="J242" s="871"/>
      <c r="K242" s="870"/>
      <c r="L242" s="870"/>
      <c r="M242" s="871"/>
      <c r="N242" s="870"/>
      <c r="O242" s="870"/>
    </row>
    <row r="243" spans="1:15" ht="16.5" customHeight="1">
      <c r="A243" s="825" t="s">
        <v>1066</v>
      </c>
      <c r="B243" s="820"/>
      <c r="C243" s="820"/>
      <c r="D243" s="820"/>
      <c r="E243" s="813" t="s">
        <v>987</v>
      </c>
      <c r="F243" s="868"/>
      <c r="G243" s="869"/>
      <c r="H243" s="868"/>
      <c r="I243" s="868"/>
      <c r="J243" s="869"/>
      <c r="K243" s="868"/>
      <c r="L243" s="868"/>
      <c r="M243" s="869"/>
      <c r="N243" s="868"/>
      <c r="O243" s="868"/>
    </row>
    <row r="244" spans="1:15">
      <c r="A244" s="831" t="s">
        <v>1065</v>
      </c>
      <c r="B244" s="820"/>
      <c r="C244" s="820"/>
      <c r="D244" s="820"/>
      <c r="E244" s="813" t="s">
        <v>987</v>
      </c>
      <c r="F244" s="868"/>
      <c r="G244" s="869"/>
      <c r="H244" s="868"/>
      <c r="I244" s="868"/>
      <c r="J244" s="869"/>
      <c r="K244" s="868"/>
      <c r="L244" s="868"/>
      <c r="M244" s="869"/>
      <c r="N244" s="868"/>
      <c r="O244" s="868"/>
    </row>
    <row r="245" spans="1:15">
      <c r="A245" s="839"/>
      <c r="E245" s="67"/>
    </row>
    <row r="246" spans="1:15">
      <c r="A246" s="835" t="s">
        <v>1052</v>
      </c>
      <c r="B246" s="820"/>
      <c r="C246" s="820"/>
      <c r="D246" s="820"/>
      <c r="E246" s="813"/>
      <c r="F246" s="866"/>
      <c r="G246" s="867"/>
      <c r="H246" s="866"/>
      <c r="I246" s="866"/>
      <c r="J246" s="867"/>
      <c r="K246" s="866"/>
      <c r="L246" s="866"/>
      <c r="M246" s="867"/>
      <c r="N246" s="866"/>
      <c r="O246" s="866"/>
    </row>
    <row r="247" spans="1:15">
      <c r="A247" s="831" t="s">
        <v>1064</v>
      </c>
      <c r="B247" s="820"/>
      <c r="C247" s="820"/>
      <c r="D247" s="820"/>
      <c r="E247" s="813" t="s">
        <v>1005</v>
      </c>
      <c r="F247" s="864"/>
      <c r="G247" s="865"/>
      <c r="H247" s="864"/>
      <c r="I247" s="864"/>
      <c r="J247" s="865"/>
      <c r="K247" s="864"/>
      <c r="L247" s="864"/>
      <c r="M247" s="865"/>
      <c r="N247" s="864"/>
      <c r="O247" s="864"/>
    </row>
    <row r="248" spans="1:15">
      <c r="A248" s="831" t="s">
        <v>1063</v>
      </c>
      <c r="B248" s="820"/>
      <c r="C248" s="820"/>
      <c r="D248" s="820"/>
      <c r="E248" s="813"/>
      <c r="F248" s="862"/>
      <c r="G248" s="863"/>
      <c r="H248" s="862"/>
      <c r="I248" s="862"/>
      <c r="J248" s="863"/>
      <c r="K248" s="862"/>
      <c r="L248" s="862"/>
      <c r="M248" s="863"/>
      <c r="N248" s="862"/>
      <c r="O248" s="862"/>
    </row>
    <row r="249" spans="1:15">
      <c r="A249" s="831" t="s">
        <v>1062</v>
      </c>
      <c r="B249" s="820"/>
      <c r="C249" s="820"/>
      <c r="D249" s="820"/>
      <c r="E249" s="813" t="s">
        <v>20</v>
      </c>
      <c r="F249" s="860"/>
      <c r="G249" s="861"/>
      <c r="H249" s="860"/>
      <c r="I249" s="860"/>
      <c r="J249" s="861"/>
      <c r="K249" s="860"/>
      <c r="L249" s="860"/>
      <c r="M249" s="861"/>
      <c r="N249" s="860"/>
      <c r="O249" s="860"/>
    </row>
    <row r="250" spans="1:15">
      <c r="A250" s="831" t="s">
        <v>1061</v>
      </c>
      <c r="B250" s="820"/>
      <c r="C250" s="820"/>
      <c r="D250" s="820"/>
      <c r="E250" s="813" t="s">
        <v>20</v>
      </c>
      <c r="F250" s="860"/>
      <c r="G250" s="861"/>
      <c r="H250" s="860"/>
      <c r="I250" s="860"/>
      <c r="J250" s="861"/>
      <c r="K250" s="860"/>
      <c r="L250" s="860"/>
      <c r="M250" s="861"/>
      <c r="N250" s="860"/>
      <c r="O250" s="860"/>
    </row>
    <row r="251" spans="1:15">
      <c r="A251" s="831" t="s">
        <v>1060</v>
      </c>
      <c r="B251" s="820"/>
      <c r="C251" s="820"/>
      <c r="D251" s="820"/>
      <c r="E251" s="813" t="s">
        <v>20</v>
      </c>
      <c r="F251" s="860"/>
      <c r="G251" s="861"/>
      <c r="H251" s="860"/>
      <c r="I251" s="860"/>
      <c r="J251" s="861"/>
      <c r="K251" s="860"/>
      <c r="L251" s="860"/>
      <c r="M251" s="861"/>
      <c r="N251" s="860"/>
      <c r="O251" s="860"/>
    </row>
    <row r="252" spans="1:15">
      <c r="A252" s="859" t="s">
        <v>1059</v>
      </c>
      <c r="B252" s="820"/>
      <c r="C252" s="820"/>
      <c r="D252" s="820"/>
      <c r="E252" s="813" t="s">
        <v>529</v>
      </c>
      <c r="F252" s="857"/>
      <c r="G252" s="858"/>
      <c r="H252" s="857"/>
      <c r="I252" s="857"/>
      <c r="J252" s="858"/>
      <c r="K252" s="857"/>
      <c r="L252" s="857"/>
      <c r="M252" s="858"/>
      <c r="N252" s="857"/>
      <c r="O252" s="857"/>
    </row>
    <row r="253" spans="1:15">
      <c r="A253" s="831" t="s">
        <v>1058</v>
      </c>
      <c r="B253" s="820"/>
      <c r="C253" s="820"/>
      <c r="D253" s="820"/>
      <c r="E253" s="813" t="s">
        <v>1025</v>
      </c>
      <c r="F253" s="855"/>
      <c r="G253" s="856">
        <f>'[5]3.1.1 DB Pension Costs'!G37</f>
        <v>0</v>
      </c>
      <c r="H253" s="855"/>
      <c r="I253" s="855"/>
      <c r="J253" s="856">
        <f>'[5]3.1.1 DB Pension Costs'!J37</f>
        <v>0</v>
      </c>
      <c r="K253" s="855"/>
      <c r="L253" s="855"/>
      <c r="M253" s="856">
        <f>'[5]3.1.1 DB Pension Costs'!M37</f>
        <v>0</v>
      </c>
      <c r="N253" s="855"/>
      <c r="O253" s="855"/>
    </row>
    <row r="254" spans="1:15">
      <c r="A254" s="831" t="s">
        <v>1057</v>
      </c>
      <c r="B254" s="695"/>
      <c r="C254" s="820"/>
      <c r="D254" s="695"/>
      <c r="E254" s="813" t="s">
        <v>529</v>
      </c>
      <c r="F254" s="840"/>
      <c r="G254" s="841"/>
      <c r="H254" s="840"/>
      <c r="I254" s="840"/>
      <c r="J254" s="841"/>
      <c r="K254" s="840"/>
      <c r="L254" s="840"/>
      <c r="M254" s="841"/>
      <c r="N254" s="840"/>
      <c r="O254" s="840"/>
    </row>
    <row r="255" spans="1:15">
      <c r="A255" s="831" t="s">
        <v>1056</v>
      </c>
      <c r="B255" s="695"/>
      <c r="C255" s="820"/>
      <c r="D255" s="695"/>
      <c r="E255" s="813" t="s">
        <v>529</v>
      </c>
      <c r="F255" s="840"/>
      <c r="G255" s="841"/>
      <c r="H255" s="840"/>
      <c r="I255" s="840"/>
      <c r="J255" s="841"/>
      <c r="K255" s="840"/>
      <c r="L255" s="840"/>
      <c r="M255" s="841"/>
      <c r="N255" s="840"/>
      <c r="O255" s="840"/>
    </row>
    <row r="256" spans="1:15">
      <c r="A256" s="854" t="s">
        <v>1055</v>
      </c>
      <c r="B256" s="695"/>
      <c r="C256" s="820"/>
      <c r="D256" s="695"/>
      <c r="E256" s="813" t="s">
        <v>529</v>
      </c>
      <c r="F256" s="840"/>
      <c r="G256" s="841"/>
      <c r="H256" s="840"/>
      <c r="I256" s="840"/>
      <c r="J256" s="841"/>
      <c r="K256" s="840"/>
      <c r="L256" s="840"/>
      <c r="M256" s="841"/>
      <c r="N256" s="840"/>
      <c r="O256" s="840"/>
    </row>
    <row r="257" spans="1:15">
      <c r="A257" s="854" t="s">
        <v>1054</v>
      </c>
      <c r="B257" s="820"/>
      <c r="C257" s="820"/>
      <c r="D257" s="820"/>
      <c r="E257" s="813" t="s">
        <v>1033</v>
      </c>
      <c r="F257" s="852"/>
      <c r="G257" s="853"/>
      <c r="H257" s="852"/>
      <c r="I257" s="852"/>
      <c r="J257" s="853"/>
      <c r="K257" s="852"/>
      <c r="L257" s="852"/>
      <c r="M257" s="853"/>
      <c r="N257" s="852"/>
      <c r="O257" s="852"/>
    </row>
    <row r="258" spans="1:15">
      <c r="A258" s="831" t="s">
        <v>1053</v>
      </c>
      <c r="B258" s="820"/>
      <c r="C258" s="820"/>
      <c r="D258" s="820"/>
      <c r="E258" s="813" t="s">
        <v>1033</v>
      </c>
      <c r="F258" s="852"/>
      <c r="G258" s="853"/>
      <c r="H258" s="852"/>
      <c r="I258" s="852"/>
      <c r="J258" s="853"/>
      <c r="K258" s="852"/>
      <c r="L258" s="852"/>
      <c r="M258" s="853"/>
      <c r="N258" s="852"/>
      <c r="O258" s="852"/>
    </row>
    <row r="259" spans="1:15">
      <c r="A259" s="839"/>
      <c r="E259" s="67"/>
    </row>
    <row r="260" spans="1:15">
      <c r="A260" s="835" t="s">
        <v>1052</v>
      </c>
      <c r="B260" s="820"/>
      <c r="C260" s="820"/>
      <c r="D260" s="820"/>
      <c r="E260" s="813"/>
    </row>
    <row r="261" spans="1:15">
      <c r="A261" s="831" t="s">
        <v>1051</v>
      </c>
      <c r="B261" s="820"/>
      <c r="C261" s="820"/>
      <c r="D261" s="820"/>
      <c r="E261" s="813" t="s">
        <v>529</v>
      </c>
      <c r="F261" s="850"/>
      <c r="G261" s="851"/>
      <c r="H261" s="850"/>
      <c r="I261" s="850"/>
      <c r="J261" s="851"/>
      <c r="K261" s="850"/>
      <c r="L261" s="850"/>
      <c r="M261" s="851"/>
      <c r="N261" s="850"/>
      <c r="O261" s="850"/>
    </row>
    <row r="262" spans="1:15">
      <c r="A262" s="831" t="s">
        <v>1050</v>
      </c>
      <c r="B262" s="820"/>
      <c r="C262" s="820"/>
      <c r="D262" s="820"/>
      <c r="E262" s="813" t="s">
        <v>529</v>
      </c>
      <c r="F262" s="840"/>
      <c r="G262" s="841"/>
      <c r="H262" s="840"/>
      <c r="I262" s="840"/>
      <c r="J262" s="841"/>
      <c r="K262" s="840"/>
      <c r="L262" s="840"/>
      <c r="M262" s="841"/>
      <c r="N262" s="840"/>
      <c r="O262" s="840"/>
    </row>
    <row r="263" spans="1:15">
      <c r="A263" s="831" t="s">
        <v>1049</v>
      </c>
      <c r="B263" s="820"/>
      <c r="C263" s="820"/>
      <c r="D263" s="820"/>
      <c r="E263" s="813" t="s">
        <v>529</v>
      </c>
      <c r="F263" s="850"/>
      <c r="G263" s="851"/>
      <c r="H263" s="850"/>
      <c r="I263" s="850"/>
      <c r="J263" s="851"/>
      <c r="K263" s="850"/>
      <c r="L263" s="850"/>
      <c r="M263" s="851"/>
      <c r="N263" s="850"/>
      <c r="O263" s="850"/>
    </row>
    <row r="264" spans="1:15">
      <c r="A264" s="831" t="s">
        <v>1048</v>
      </c>
      <c r="B264" s="820"/>
      <c r="C264" s="820"/>
      <c r="D264" s="820"/>
      <c r="E264" s="813" t="s">
        <v>529</v>
      </c>
      <c r="F264" s="850"/>
      <c r="G264" s="851"/>
      <c r="H264" s="850"/>
      <c r="I264" s="850"/>
      <c r="J264" s="851"/>
      <c r="K264" s="850"/>
      <c r="L264" s="850"/>
      <c r="M264" s="851"/>
      <c r="N264" s="850"/>
      <c r="O264" s="850"/>
    </row>
    <row r="265" spans="1:15">
      <c r="A265" s="831" t="s">
        <v>1047</v>
      </c>
      <c r="B265" s="820"/>
      <c r="C265" s="820"/>
      <c r="D265" s="820"/>
      <c r="E265" s="813" t="s">
        <v>529</v>
      </c>
      <c r="F265" s="850"/>
      <c r="G265" s="851"/>
      <c r="H265" s="850"/>
      <c r="I265" s="850"/>
      <c r="J265" s="851"/>
      <c r="K265" s="850"/>
      <c r="L265" s="850"/>
      <c r="M265" s="851"/>
      <c r="N265" s="850"/>
      <c r="O265" s="850"/>
    </row>
    <row r="266" spans="1:15">
      <c r="A266" s="831" t="s">
        <v>1046</v>
      </c>
      <c r="B266" s="820"/>
      <c r="C266" s="820"/>
      <c r="D266" s="820"/>
      <c r="E266" s="813" t="s">
        <v>529</v>
      </c>
      <c r="F266" s="850"/>
      <c r="G266" s="851"/>
      <c r="H266" s="850"/>
      <c r="I266" s="850"/>
      <c r="J266" s="851"/>
      <c r="K266" s="850"/>
      <c r="L266" s="850"/>
      <c r="M266" s="851"/>
      <c r="N266" s="850"/>
      <c r="O266" s="850"/>
    </row>
    <row r="267" spans="1:15">
      <c r="A267" s="831" t="s">
        <v>1045</v>
      </c>
      <c r="B267" s="820"/>
      <c r="C267" s="820"/>
      <c r="D267" s="820"/>
      <c r="E267" s="813" t="s">
        <v>529</v>
      </c>
      <c r="F267" s="840"/>
      <c r="G267" s="841"/>
      <c r="H267" s="840"/>
      <c r="I267" s="840"/>
      <c r="J267" s="841"/>
      <c r="K267" s="840"/>
      <c r="L267" s="840"/>
      <c r="M267" s="841"/>
      <c r="N267" s="840"/>
      <c r="O267" s="840"/>
    </row>
    <row r="268" spans="1:15">
      <c r="A268" s="831" t="s">
        <v>1044</v>
      </c>
      <c r="B268" s="820"/>
      <c r="C268" s="820"/>
      <c r="D268" s="820"/>
      <c r="E268" s="813" t="s">
        <v>529</v>
      </c>
      <c r="F268" s="850"/>
      <c r="G268" s="851"/>
      <c r="H268" s="850"/>
      <c r="I268" s="850"/>
      <c r="J268" s="851"/>
      <c r="K268" s="850"/>
      <c r="L268" s="850"/>
      <c r="M268" s="851"/>
      <c r="N268" s="850"/>
      <c r="O268" s="850"/>
    </row>
    <row r="269" spans="1:15">
      <c r="A269" s="831" t="s">
        <v>1043</v>
      </c>
      <c r="B269" s="820"/>
      <c r="C269" s="820"/>
      <c r="D269" s="820"/>
      <c r="E269" s="813" t="s">
        <v>529</v>
      </c>
      <c r="F269" s="850"/>
      <c r="G269" s="851"/>
      <c r="H269" s="850"/>
      <c r="I269" s="850"/>
      <c r="J269" s="851"/>
      <c r="K269" s="850"/>
      <c r="L269" s="850"/>
      <c r="M269" s="851"/>
      <c r="N269" s="850"/>
      <c r="O269" s="850"/>
    </row>
    <row r="270" spans="1:15">
      <c r="A270" s="831" t="s">
        <v>1042</v>
      </c>
      <c r="B270" s="820"/>
      <c r="C270" s="820"/>
      <c r="D270" s="820"/>
      <c r="E270" s="813" t="s">
        <v>529</v>
      </c>
      <c r="F270" s="840"/>
      <c r="G270" s="841"/>
      <c r="H270" s="840"/>
      <c r="I270" s="840"/>
      <c r="J270" s="841"/>
      <c r="K270" s="840"/>
      <c r="L270" s="840"/>
      <c r="M270" s="841"/>
      <c r="N270" s="840"/>
      <c r="O270" s="840"/>
    </row>
    <row r="271" spans="1:15">
      <c r="A271" s="831" t="s">
        <v>1041</v>
      </c>
      <c r="B271" s="820"/>
      <c r="C271" s="820"/>
      <c r="D271" s="820"/>
      <c r="E271" s="813"/>
      <c r="F271" s="844"/>
      <c r="G271" s="845"/>
      <c r="H271" s="844"/>
      <c r="I271" s="844"/>
      <c r="J271" s="845"/>
      <c r="K271" s="844"/>
      <c r="L271" s="844"/>
      <c r="M271" s="845"/>
      <c r="N271" s="844"/>
      <c r="O271" s="844"/>
    </row>
    <row r="272" spans="1:15">
      <c r="A272" s="831" t="s">
        <v>1040</v>
      </c>
      <c r="B272" s="820"/>
      <c r="C272" s="820"/>
      <c r="D272" s="820"/>
      <c r="E272" s="813"/>
      <c r="F272" s="844"/>
      <c r="G272" s="845"/>
      <c r="H272" s="844"/>
      <c r="I272" s="844"/>
      <c r="J272" s="845"/>
      <c r="K272" s="844"/>
      <c r="L272" s="844"/>
      <c r="M272" s="845"/>
      <c r="N272" s="844"/>
      <c r="O272" s="844"/>
    </row>
    <row r="273" spans="1:15">
      <c r="A273" s="831" t="s">
        <v>1039</v>
      </c>
      <c r="B273" s="820"/>
      <c r="C273" s="820"/>
      <c r="D273" s="820"/>
      <c r="E273" s="813" t="s">
        <v>1033</v>
      </c>
      <c r="F273" s="848"/>
      <c r="G273" s="849"/>
      <c r="H273" s="848"/>
      <c r="I273" s="848"/>
      <c r="J273" s="849"/>
      <c r="K273" s="848"/>
      <c r="L273" s="848"/>
      <c r="M273" s="849"/>
      <c r="N273" s="848"/>
      <c r="O273" s="848"/>
    </row>
    <row r="274" spans="1:15">
      <c r="A274" s="831" t="s">
        <v>1038</v>
      </c>
      <c r="B274" s="820"/>
      <c r="C274" s="820"/>
      <c r="D274" s="820"/>
      <c r="E274" s="813" t="s">
        <v>1033</v>
      </c>
      <c r="F274" s="848"/>
      <c r="G274" s="849"/>
      <c r="H274" s="848"/>
      <c r="I274" s="848"/>
      <c r="J274" s="849"/>
      <c r="K274" s="848"/>
      <c r="L274" s="848"/>
      <c r="M274" s="849"/>
      <c r="N274" s="848"/>
      <c r="O274" s="848"/>
    </row>
    <row r="275" spans="1:15">
      <c r="A275" s="831" t="s">
        <v>1037</v>
      </c>
      <c r="B275" s="820"/>
      <c r="C275" s="820"/>
      <c r="D275" s="820"/>
      <c r="E275" s="813"/>
      <c r="F275" s="844"/>
      <c r="G275" s="845"/>
      <c r="H275" s="844"/>
      <c r="I275" s="844"/>
      <c r="J275" s="845"/>
      <c r="K275" s="844"/>
      <c r="L275" s="844"/>
      <c r="M275" s="845"/>
      <c r="N275" s="844"/>
      <c r="O275" s="844"/>
    </row>
    <row r="276" spans="1:15">
      <c r="A276" s="831" t="s">
        <v>1036</v>
      </c>
      <c r="B276" s="820"/>
      <c r="C276" s="820"/>
      <c r="D276" s="820"/>
      <c r="E276" s="813"/>
      <c r="F276" s="844"/>
      <c r="G276" s="845"/>
      <c r="H276" s="844"/>
      <c r="I276" s="844"/>
      <c r="J276" s="845"/>
      <c r="K276" s="844"/>
      <c r="L276" s="844"/>
      <c r="M276" s="845"/>
      <c r="N276" s="844"/>
      <c r="O276" s="844"/>
    </row>
    <row r="277" spans="1:15">
      <c r="A277" s="831" t="s">
        <v>1035</v>
      </c>
      <c r="B277" s="820"/>
      <c r="C277" s="820"/>
      <c r="D277" s="820"/>
      <c r="E277" s="813" t="s">
        <v>1033</v>
      </c>
      <c r="F277" s="848"/>
      <c r="G277" s="849"/>
      <c r="H277" s="848"/>
      <c r="I277" s="848"/>
      <c r="J277" s="849"/>
      <c r="K277" s="848"/>
      <c r="L277" s="848"/>
      <c r="M277" s="849"/>
      <c r="N277" s="848"/>
      <c r="O277" s="848"/>
    </row>
    <row r="278" spans="1:15">
      <c r="A278" s="831" t="s">
        <v>1034</v>
      </c>
      <c r="B278" s="820"/>
      <c r="C278" s="820"/>
      <c r="D278" s="820"/>
      <c r="E278" s="813" t="s">
        <v>1033</v>
      </c>
      <c r="F278" s="848"/>
      <c r="G278" s="849"/>
      <c r="H278" s="848"/>
      <c r="I278" s="848"/>
      <c r="J278" s="849"/>
      <c r="K278" s="848"/>
      <c r="L278" s="848"/>
      <c r="M278" s="849"/>
      <c r="N278" s="848"/>
      <c r="O278" s="848"/>
    </row>
    <row r="279" spans="1:15">
      <c r="A279" s="839"/>
      <c r="E279" s="67"/>
    </row>
    <row r="280" spans="1:15">
      <c r="A280" s="835" t="s">
        <v>1032</v>
      </c>
      <c r="B280" s="820"/>
      <c r="C280" s="820"/>
      <c r="D280" s="820"/>
      <c r="E280" s="813"/>
    </row>
    <row r="281" spans="1:15">
      <c r="A281" s="835" t="s">
        <v>1031</v>
      </c>
      <c r="B281" s="820"/>
      <c r="C281" s="820"/>
      <c r="D281" s="820"/>
      <c r="E281" s="813"/>
      <c r="F281" s="844"/>
      <c r="G281" s="845"/>
      <c r="H281" s="844"/>
      <c r="I281" s="844"/>
      <c r="J281" s="845"/>
      <c r="K281" s="844"/>
      <c r="L281" s="844"/>
      <c r="M281" s="845"/>
      <c r="N281" s="844"/>
      <c r="O281" s="844"/>
    </row>
    <row r="282" spans="1:15">
      <c r="A282" s="831" t="s">
        <v>1030</v>
      </c>
      <c r="B282" s="820"/>
      <c r="C282" s="820"/>
      <c r="D282" s="820"/>
      <c r="E282" s="813"/>
      <c r="F282" s="848"/>
      <c r="G282" s="849"/>
      <c r="H282" s="848"/>
      <c r="I282" s="848"/>
      <c r="J282" s="849"/>
      <c r="K282" s="848"/>
      <c r="L282" s="848"/>
      <c r="M282" s="849"/>
      <c r="N282" s="848"/>
      <c r="O282" s="848"/>
    </row>
    <row r="283" spans="1:15">
      <c r="A283" s="831" t="s">
        <v>1029</v>
      </c>
      <c r="B283" s="820"/>
      <c r="C283" s="820"/>
      <c r="D283" s="820"/>
      <c r="E283" s="813"/>
      <c r="F283" s="848"/>
      <c r="G283" s="849"/>
      <c r="H283" s="848"/>
      <c r="I283" s="848"/>
      <c r="J283" s="849"/>
      <c r="K283" s="848"/>
      <c r="L283" s="848"/>
      <c r="M283" s="849"/>
      <c r="N283" s="848"/>
      <c r="O283" s="848"/>
    </row>
    <row r="284" spans="1:15">
      <c r="A284" s="831" t="s">
        <v>1028</v>
      </c>
      <c r="B284" s="820"/>
      <c r="C284" s="820"/>
      <c r="D284" s="820"/>
      <c r="E284" s="813" t="s">
        <v>1027</v>
      </c>
      <c r="F284" s="848"/>
      <c r="G284" s="849"/>
      <c r="H284" s="848"/>
      <c r="I284" s="848"/>
      <c r="J284" s="849"/>
      <c r="K284" s="848"/>
      <c r="L284" s="848"/>
      <c r="M284" s="849"/>
      <c r="N284" s="848"/>
      <c r="O284" s="848"/>
    </row>
    <row r="285" spans="1:15">
      <c r="A285" s="831" t="s">
        <v>1026</v>
      </c>
      <c r="B285" s="820"/>
      <c r="C285" s="820"/>
      <c r="D285" s="820"/>
      <c r="E285" s="813" t="s">
        <v>1025</v>
      </c>
      <c r="F285" s="848"/>
      <c r="G285" s="849"/>
      <c r="H285" s="848"/>
      <c r="I285" s="848"/>
      <c r="J285" s="849"/>
      <c r="K285" s="848"/>
      <c r="L285" s="848"/>
      <c r="M285" s="849"/>
      <c r="N285" s="848"/>
      <c r="O285" s="848"/>
    </row>
    <row r="286" spans="1:15">
      <c r="A286" s="831" t="s">
        <v>1024</v>
      </c>
      <c r="B286" s="820"/>
      <c r="C286" s="820"/>
      <c r="D286" s="820"/>
      <c r="E286" s="813"/>
      <c r="F286" s="844"/>
      <c r="G286" s="845"/>
      <c r="H286" s="844"/>
      <c r="I286" s="844"/>
      <c r="J286" s="845"/>
      <c r="K286" s="844"/>
      <c r="L286" s="844"/>
      <c r="M286" s="845"/>
      <c r="N286" s="844"/>
      <c r="O286" s="844"/>
    </row>
    <row r="287" spans="1:15">
      <c r="A287" s="831" t="s">
        <v>1023</v>
      </c>
      <c r="B287" s="820"/>
      <c r="C287" s="820"/>
      <c r="D287" s="820"/>
      <c r="E287" s="813" t="s">
        <v>529</v>
      </c>
      <c r="F287" s="840"/>
      <c r="G287" s="841"/>
      <c r="H287" s="840"/>
      <c r="I287" s="840"/>
      <c r="J287" s="841"/>
      <c r="K287" s="840"/>
      <c r="L287" s="840"/>
      <c r="M287" s="841"/>
      <c r="N287" s="840"/>
      <c r="O287" s="840"/>
    </row>
    <row r="288" spans="1:15">
      <c r="A288" s="831" t="s">
        <v>1022</v>
      </c>
      <c r="B288" s="820"/>
      <c r="C288" s="820"/>
      <c r="D288" s="820"/>
      <c r="E288" s="813" t="s">
        <v>529</v>
      </c>
      <c r="F288" s="840"/>
      <c r="G288" s="841"/>
      <c r="H288" s="840"/>
      <c r="I288" s="840"/>
      <c r="J288" s="841"/>
      <c r="K288" s="840"/>
      <c r="L288" s="840"/>
      <c r="M288" s="841"/>
      <c r="N288" s="840"/>
      <c r="O288" s="840"/>
    </row>
    <row r="289" spans="1:15">
      <c r="A289" s="831" t="s">
        <v>1021</v>
      </c>
      <c r="B289" s="820"/>
      <c r="C289" s="820"/>
      <c r="D289" s="820"/>
      <c r="E289" s="813" t="s">
        <v>529</v>
      </c>
      <c r="F289" s="844"/>
      <c r="G289" s="845"/>
      <c r="H289" s="844"/>
      <c r="I289" s="844"/>
      <c r="J289" s="845"/>
      <c r="K289" s="844"/>
      <c r="L289" s="844"/>
      <c r="M289" s="845"/>
      <c r="N289" s="844"/>
      <c r="O289" s="844"/>
    </row>
    <row r="290" spans="1:15">
      <c r="A290" s="831" t="s">
        <v>1020</v>
      </c>
      <c r="B290" s="820"/>
      <c r="C290" s="820"/>
      <c r="D290" s="820"/>
      <c r="E290" s="813" t="s">
        <v>529</v>
      </c>
      <c r="F290" s="844"/>
      <c r="G290" s="845"/>
      <c r="H290" s="844"/>
      <c r="I290" s="844"/>
      <c r="J290" s="845"/>
      <c r="K290" s="844"/>
      <c r="L290" s="844"/>
      <c r="M290" s="845"/>
      <c r="N290" s="844"/>
      <c r="O290" s="844"/>
    </row>
    <row r="291" spans="1:15">
      <c r="A291" s="831" t="s">
        <v>1019</v>
      </c>
      <c r="B291" s="820"/>
      <c r="C291" s="820"/>
      <c r="D291" s="820"/>
      <c r="E291" s="813" t="s">
        <v>529</v>
      </c>
      <c r="F291" s="844"/>
      <c r="G291" s="845"/>
      <c r="H291" s="844"/>
      <c r="I291" s="844"/>
      <c r="J291" s="845"/>
      <c r="K291" s="844"/>
      <c r="L291" s="844"/>
      <c r="M291" s="845"/>
      <c r="N291" s="844"/>
      <c r="O291" s="844"/>
    </row>
    <row r="292" spans="1:15">
      <c r="A292" s="831" t="s">
        <v>1018</v>
      </c>
      <c r="B292" s="820"/>
      <c r="C292" s="820"/>
      <c r="D292" s="820"/>
      <c r="E292" s="813" t="s">
        <v>529</v>
      </c>
      <c r="F292" s="844"/>
      <c r="G292" s="845"/>
      <c r="H292" s="844"/>
      <c r="I292" s="844"/>
      <c r="J292" s="845"/>
      <c r="K292" s="844"/>
      <c r="L292" s="844"/>
      <c r="M292" s="845"/>
      <c r="N292" s="844"/>
      <c r="O292" s="844"/>
    </row>
    <row r="293" spans="1:15">
      <c r="A293" s="831" t="s">
        <v>1017</v>
      </c>
      <c r="B293" s="820"/>
      <c r="C293" s="820"/>
      <c r="D293" s="820"/>
      <c r="E293" s="813" t="s">
        <v>529</v>
      </c>
      <c r="F293" s="844"/>
      <c r="G293" s="845"/>
      <c r="H293" s="844"/>
      <c r="I293" s="844"/>
      <c r="J293" s="845"/>
      <c r="K293" s="844"/>
      <c r="L293" s="844"/>
      <c r="M293" s="845"/>
      <c r="N293" s="844"/>
      <c r="O293" s="844"/>
    </row>
    <row r="294" spans="1:15">
      <c r="A294" s="831" t="s">
        <v>1016</v>
      </c>
      <c r="B294" s="820"/>
      <c r="C294" s="820"/>
      <c r="D294" s="820"/>
      <c r="E294" s="813" t="s">
        <v>529</v>
      </c>
      <c r="F294" s="840"/>
      <c r="G294" s="841"/>
      <c r="H294" s="840"/>
      <c r="I294" s="840"/>
      <c r="J294" s="841"/>
      <c r="K294" s="840"/>
      <c r="L294" s="840"/>
      <c r="M294" s="841"/>
      <c r="N294" s="840"/>
      <c r="O294" s="840"/>
    </row>
    <row r="295" spans="1:15">
      <c r="A295" s="831" t="s">
        <v>1015</v>
      </c>
      <c r="B295" s="820"/>
      <c r="C295" s="820"/>
      <c r="D295" s="820"/>
      <c r="E295" s="813" t="s">
        <v>529</v>
      </c>
      <c r="F295" s="840"/>
      <c r="G295" s="841"/>
      <c r="H295" s="840"/>
      <c r="I295" s="840"/>
      <c r="J295" s="841"/>
      <c r="K295" s="840"/>
      <c r="L295" s="840"/>
      <c r="M295" s="841"/>
      <c r="N295" s="840"/>
      <c r="O295" s="840"/>
    </row>
    <row r="296" spans="1:15">
      <c r="A296" s="839"/>
      <c r="E296" s="67"/>
    </row>
    <row r="297" spans="1:15">
      <c r="A297" s="835" t="s">
        <v>1031</v>
      </c>
      <c r="B297" s="820"/>
      <c r="C297" s="820"/>
      <c r="D297" s="820"/>
      <c r="E297" s="813"/>
      <c r="F297" s="844"/>
      <c r="G297" s="845"/>
      <c r="H297" s="844"/>
      <c r="I297" s="844"/>
      <c r="J297" s="845"/>
      <c r="K297" s="844"/>
      <c r="L297" s="844"/>
      <c r="M297" s="845"/>
      <c r="N297" s="844"/>
      <c r="O297" s="844"/>
    </row>
    <row r="298" spans="1:15">
      <c r="A298" s="831" t="s">
        <v>1030</v>
      </c>
      <c r="B298" s="820"/>
      <c r="C298" s="820"/>
      <c r="D298" s="820"/>
      <c r="E298" s="813"/>
      <c r="F298" s="848"/>
      <c r="G298" s="849"/>
      <c r="H298" s="848"/>
      <c r="I298" s="848"/>
      <c r="J298" s="849"/>
      <c r="K298" s="848"/>
      <c r="L298" s="848"/>
      <c r="M298" s="849"/>
      <c r="N298" s="848"/>
      <c r="O298" s="848"/>
    </row>
    <row r="299" spans="1:15">
      <c r="A299" s="831" t="s">
        <v>1029</v>
      </c>
      <c r="B299" s="820"/>
      <c r="C299" s="820"/>
      <c r="D299" s="820"/>
      <c r="E299" s="813"/>
      <c r="F299" s="848"/>
      <c r="G299" s="849"/>
      <c r="H299" s="848"/>
      <c r="I299" s="848"/>
      <c r="J299" s="849"/>
      <c r="K299" s="848"/>
      <c r="L299" s="848"/>
      <c r="M299" s="849"/>
      <c r="N299" s="848"/>
      <c r="O299" s="848"/>
    </row>
    <row r="300" spans="1:15">
      <c r="A300" s="831" t="s">
        <v>1028</v>
      </c>
      <c r="B300" s="820"/>
      <c r="C300" s="820"/>
      <c r="D300" s="820"/>
      <c r="E300" s="813" t="s">
        <v>1027</v>
      </c>
      <c r="F300" s="848"/>
      <c r="G300" s="849"/>
      <c r="H300" s="848"/>
      <c r="I300" s="848"/>
      <c r="J300" s="849"/>
      <c r="K300" s="848"/>
      <c r="L300" s="848"/>
      <c r="M300" s="849"/>
      <c r="N300" s="848"/>
      <c r="O300" s="848"/>
    </row>
    <row r="301" spans="1:15">
      <c r="A301" s="831" t="s">
        <v>1026</v>
      </c>
      <c r="B301" s="820"/>
      <c r="C301" s="820"/>
      <c r="D301" s="820"/>
      <c r="E301" s="813" t="s">
        <v>1025</v>
      </c>
      <c r="F301" s="848"/>
      <c r="G301" s="849"/>
      <c r="H301" s="848"/>
      <c r="I301" s="848"/>
      <c r="J301" s="849"/>
      <c r="K301" s="848"/>
      <c r="L301" s="848"/>
      <c r="M301" s="849"/>
      <c r="N301" s="848"/>
      <c r="O301" s="848"/>
    </row>
    <row r="302" spans="1:15">
      <c r="A302" s="831" t="s">
        <v>1024</v>
      </c>
      <c r="B302" s="820"/>
      <c r="C302" s="820"/>
      <c r="D302" s="820"/>
      <c r="E302" s="813"/>
      <c r="F302" s="844"/>
      <c r="G302" s="845"/>
      <c r="H302" s="844"/>
      <c r="I302" s="844"/>
      <c r="J302" s="845"/>
      <c r="K302" s="844"/>
      <c r="L302" s="844"/>
      <c r="M302" s="845"/>
      <c r="N302" s="844"/>
      <c r="O302" s="844"/>
    </row>
    <row r="303" spans="1:15">
      <c r="A303" s="831" t="s">
        <v>1023</v>
      </c>
      <c r="B303" s="820"/>
      <c r="C303" s="820"/>
      <c r="D303" s="820"/>
      <c r="E303" s="813" t="s">
        <v>529</v>
      </c>
      <c r="F303" s="840"/>
      <c r="G303" s="841"/>
      <c r="H303" s="840"/>
      <c r="I303" s="840"/>
      <c r="J303" s="841"/>
      <c r="K303" s="840"/>
      <c r="L303" s="840"/>
      <c r="M303" s="841"/>
      <c r="N303" s="840"/>
      <c r="O303" s="840"/>
    </row>
    <row r="304" spans="1:15">
      <c r="A304" s="831" t="s">
        <v>1022</v>
      </c>
      <c r="B304" s="820"/>
      <c r="C304" s="820"/>
      <c r="D304" s="820"/>
      <c r="E304" s="813" t="s">
        <v>529</v>
      </c>
      <c r="F304" s="840"/>
      <c r="G304" s="841"/>
      <c r="H304" s="840"/>
      <c r="I304" s="840"/>
      <c r="J304" s="841"/>
      <c r="K304" s="840"/>
      <c r="L304" s="840"/>
      <c r="M304" s="841"/>
      <c r="N304" s="840"/>
      <c r="O304" s="840"/>
    </row>
    <row r="305" spans="1:15">
      <c r="A305" s="831" t="s">
        <v>1021</v>
      </c>
      <c r="B305" s="820"/>
      <c r="C305" s="820"/>
      <c r="D305" s="820"/>
      <c r="E305" s="813"/>
      <c r="F305" s="844"/>
      <c r="G305" s="845"/>
      <c r="H305" s="844"/>
      <c r="I305" s="844"/>
      <c r="J305" s="845"/>
      <c r="K305" s="844"/>
      <c r="L305" s="844"/>
      <c r="M305" s="845"/>
      <c r="N305" s="844"/>
      <c r="O305" s="844"/>
    </row>
    <row r="306" spans="1:15">
      <c r="A306" s="831" t="s">
        <v>1020</v>
      </c>
      <c r="B306" s="820"/>
      <c r="C306" s="820"/>
      <c r="D306" s="820"/>
      <c r="E306" s="813"/>
      <c r="F306" s="844"/>
      <c r="G306" s="845"/>
      <c r="H306" s="844"/>
      <c r="I306" s="844"/>
      <c r="J306" s="845"/>
      <c r="K306" s="844"/>
      <c r="L306" s="844"/>
      <c r="M306" s="845"/>
      <c r="N306" s="844"/>
      <c r="O306" s="844"/>
    </row>
    <row r="307" spans="1:15">
      <c r="A307" s="831" t="s">
        <v>1019</v>
      </c>
      <c r="B307" s="820"/>
      <c r="C307" s="820"/>
      <c r="D307" s="820"/>
      <c r="E307" s="813"/>
      <c r="F307" s="842"/>
      <c r="G307" s="843"/>
      <c r="H307" s="842"/>
      <c r="I307" s="842"/>
      <c r="J307" s="843"/>
      <c r="K307" s="842"/>
      <c r="L307" s="842"/>
      <c r="M307" s="843"/>
      <c r="N307" s="842"/>
      <c r="O307" s="842"/>
    </row>
    <row r="308" spans="1:15">
      <c r="A308" s="831" t="s">
        <v>1018</v>
      </c>
      <c r="B308" s="820"/>
      <c r="C308" s="820"/>
      <c r="D308" s="820"/>
      <c r="E308" s="813"/>
      <c r="F308" s="844"/>
      <c r="G308" s="845"/>
      <c r="H308" s="844"/>
      <c r="I308" s="844"/>
      <c r="J308" s="845"/>
      <c r="K308" s="844"/>
      <c r="L308" s="844"/>
      <c r="M308" s="845"/>
      <c r="N308" s="844"/>
      <c r="O308" s="844"/>
    </row>
    <row r="309" spans="1:15">
      <c r="A309" s="825" t="s">
        <v>1017</v>
      </c>
      <c r="B309" s="820"/>
      <c r="C309" s="820"/>
      <c r="D309" s="820"/>
      <c r="E309" s="813"/>
      <c r="F309" s="844"/>
      <c r="G309" s="845"/>
      <c r="H309" s="844"/>
      <c r="I309" s="844"/>
      <c r="J309" s="845"/>
      <c r="K309" s="844"/>
      <c r="L309" s="844"/>
      <c r="M309" s="845"/>
      <c r="N309" s="844"/>
      <c r="O309" s="844"/>
    </row>
    <row r="310" spans="1:15">
      <c r="A310" s="831" t="s">
        <v>1016</v>
      </c>
      <c r="B310" s="820"/>
      <c r="C310" s="820"/>
      <c r="D310" s="820"/>
      <c r="E310" s="813" t="s">
        <v>529</v>
      </c>
      <c r="F310" s="840"/>
      <c r="G310" s="841"/>
      <c r="H310" s="840"/>
      <c r="I310" s="840"/>
      <c r="J310" s="841"/>
      <c r="K310" s="840"/>
      <c r="L310" s="840"/>
      <c r="M310" s="841"/>
      <c r="N310" s="840"/>
      <c r="O310" s="840"/>
    </row>
    <row r="311" spans="1:15">
      <c r="A311" s="831" t="s">
        <v>1015</v>
      </c>
      <c r="B311" s="820"/>
      <c r="C311" s="820"/>
      <c r="D311" s="820"/>
      <c r="E311" s="813" t="s">
        <v>529</v>
      </c>
      <c r="F311" s="840"/>
      <c r="G311" s="841"/>
      <c r="H311" s="840"/>
      <c r="I311" s="840"/>
      <c r="J311" s="841"/>
      <c r="K311" s="840"/>
      <c r="L311" s="840"/>
      <c r="M311" s="841"/>
      <c r="N311" s="840"/>
      <c r="O311" s="840"/>
    </row>
    <row r="312" spans="1:15">
      <c r="A312" s="839"/>
      <c r="E312" s="67"/>
    </row>
    <row r="313" spans="1:15">
      <c r="A313" s="835" t="s">
        <v>1031</v>
      </c>
      <c r="B313" s="820"/>
      <c r="C313" s="820"/>
      <c r="D313" s="820"/>
      <c r="E313" s="813"/>
      <c r="F313" s="844"/>
      <c r="G313" s="845"/>
      <c r="H313" s="844"/>
      <c r="I313" s="844"/>
      <c r="J313" s="845"/>
      <c r="K313" s="844"/>
      <c r="L313" s="844"/>
      <c r="M313" s="845"/>
      <c r="N313" s="844"/>
      <c r="O313" s="844"/>
    </row>
    <row r="314" spans="1:15">
      <c r="A314" s="831" t="s">
        <v>1030</v>
      </c>
      <c r="B314" s="820"/>
      <c r="C314" s="820"/>
      <c r="D314" s="820"/>
      <c r="E314" s="813"/>
      <c r="F314" s="848"/>
      <c r="G314" s="849"/>
      <c r="H314" s="848"/>
      <c r="I314" s="848"/>
      <c r="J314" s="849"/>
      <c r="K314" s="848"/>
      <c r="L314" s="848"/>
      <c r="M314" s="849"/>
      <c r="N314" s="848"/>
      <c r="O314" s="848"/>
    </row>
    <row r="315" spans="1:15">
      <c r="A315" s="831" t="s">
        <v>1029</v>
      </c>
      <c r="B315" s="820"/>
      <c r="C315" s="820"/>
      <c r="D315" s="820"/>
      <c r="E315" s="813"/>
      <c r="F315" s="846"/>
      <c r="G315" s="847"/>
      <c r="H315" s="846"/>
      <c r="I315" s="846"/>
      <c r="J315" s="847"/>
      <c r="K315" s="846"/>
      <c r="L315" s="846"/>
      <c r="M315" s="847"/>
      <c r="N315" s="846"/>
      <c r="O315" s="846"/>
    </row>
    <row r="316" spans="1:15">
      <c r="A316" s="831" t="s">
        <v>1028</v>
      </c>
      <c r="B316" s="820"/>
      <c r="C316" s="820"/>
      <c r="D316" s="820"/>
      <c r="E316" s="813" t="s">
        <v>1027</v>
      </c>
      <c r="F316" s="846"/>
      <c r="G316" s="847"/>
      <c r="H316" s="846"/>
      <c r="I316" s="846"/>
      <c r="J316" s="847"/>
      <c r="K316" s="846"/>
      <c r="L316" s="846"/>
      <c r="M316" s="847"/>
      <c r="N316" s="846"/>
      <c r="O316" s="846"/>
    </row>
    <row r="317" spans="1:15">
      <c r="A317" s="831" t="s">
        <v>1026</v>
      </c>
      <c r="B317" s="820"/>
      <c r="C317" s="820"/>
      <c r="D317" s="820"/>
      <c r="E317" s="813" t="s">
        <v>1025</v>
      </c>
      <c r="F317" s="846"/>
      <c r="G317" s="847"/>
      <c r="H317" s="846"/>
      <c r="I317" s="846"/>
      <c r="J317" s="847"/>
      <c r="K317" s="846"/>
      <c r="L317" s="846"/>
      <c r="M317" s="847"/>
      <c r="N317" s="846"/>
      <c r="O317" s="846"/>
    </row>
    <row r="318" spans="1:15">
      <c r="A318" s="831" t="s">
        <v>1024</v>
      </c>
      <c r="B318" s="820"/>
      <c r="C318" s="820"/>
      <c r="D318" s="820"/>
      <c r="E318" s="813"/>
      <c r="F318" s="844"/>
      <c r="G318" s="845"/>
      <c r="H318" s="844"/>
      <c r="I318" s="844"/>
      <c r="J318" s="845"/>
      <c r="K318" s="844"/>
      <c r="L318" s="844"/>
      <c r="M318" s="845"/>
      <c r="N318" s="844"/>
      <c r="O318" s="844"/>
    </row>
    <row r="319" spans="1:15">
      <c r="A319" s="831" t="s">
        <v>1023</v>
      </c>
      <c r="B319" s="820"/>
      <c r="C319" s="820"/>
      <c r="D319" s="820"/>
      <c r="E319" s="813" t="s">
        <v>529</v>
      </c>
      <c r="F319" s="840"/>
      <c r="G319" s="841"/>
      <c r="H319" s="840"/>
      <c r="I319" s="840"/>
      <c r="J319" s="841"/>
      <c r="K319" s="840"/>
      <c r="L319" s="840"/>
      <c r="M319" s="841"/>
      <c r="N319" s="840"/>
      <c r="O319" s="840"/>
    </row>
    <row r="320" spans="1:15">
      <c r="A320" s="831" t="s">
        <v>1022</v>
      </c>
      <c r="B320" s="820"/>
      <c r="C320" s="820"/>
      <c r="D320" s="820"/>
      <c r="E320" s="813" t="s">
        <v>529</v>
      </c>
      <c r="F320" s="840"/>
      <c r="G320" s="841"/>
      <c r="H320" s="840"/>
      <c r="I320" s="840"/>
      <c r="J320" s="841"/>
      <c r="K320" s="840"/>
      <c r="L320" s="840"/>
      <c r="M320" s="841"/>
      <c r="N320" s="840"/>
      <c r="O320" s="840"/>
    </row>
    <row r="321" spans="1:15">
      <c r="A321" s="831" t="s">
        <v>1021</v>
      </c>
      <c r="B321" s="820"/>
      <c r="C321" s="820"/>
      <c r="D321" s="820"/>
      <c r="E321" s="813"/>
      <c r="F321" s="842"/>
      <c r="G321" s="843"/>
      <c r="H321" s="842"/>
      <c r="I321" s="842"/>
      <c r="J321" s="843"/>
      <c r="K321" s="842"/>
      <c r="L321" s="842"/>
      <c r="M321" s="843"/>
      <c r="N321" s="842"/>
      <c r="O321" s="842"/>
    </row>
    <row r="322" spans="1:15">
      <c r="A322" s="831" t="s">
        <v>1020</v>
      </c>
      <c r="B322" s="820"/>
      <c r="C322" s="820"/>
      <c r="D322" s="820"/>
      <c r="E322" s="813"/>
      <c r="F322" s="842"/>
      <c r="G322" s="843"/>
      <c r="H322" s="842"/>
      <c r="I322" s="842"/>
      <c r="J322" s="843"/>
      <c r="K322" s="842"/>
      <c r="L322" s="842"/>
      <c r="M322" s="843"/>
      <c r="N322" s="842"/>
      <c r="O322" s="842"/>
    </row>
    <row r="323" spans="1:15">
      <c r="A323" s="831" t="s">
        <v>1019</v>
      </c>
      <c r="B323" s="820"/>
      <c r="C323" s="820"/>
      <c r="D323" s="820"/>
      <c r="E323" s="813"/>
      <c r="F323" s="842"/>
      <c r="G323" s="843"/>
      <c r="H323" s="842"/>
      <c r="I323" s="842"/>
      <c r="J323" s="843"/>
      <c r="K323" s="842"/>
      <c r="L323" s="842"/>
      <c r="M323" s="843"/>
      <c r="N323" s="842"/>
      <c r="O323" s="842"/>
    </row>
    <row r="324" spans="1:15">
      <c r="A324" s="831" t="s">
        <v>1018</v>
      </c>
      <c r="B324" s="820"/>
      <c r="C324" s="820"/>
      <c r="D324" s="820"/>
      <c r="E324" s="813"/>
      <c r="F324" s="842"/>
      <c r="G324" s="843"/>
      <c r="H324" s="842"/>
      <c r="I324" s="842"/>
      <c r="J324" s="843"/>
      <c r="K324" s="842"/>
      <c r="L324" s="842"/>
      <c r="M324" s="843"/>
      <c r="N324" s="842"/>
      <c r="O324" s="842"/>
    </row>
    <row r="325" spans="1:15">
      <c r="A325" s="825" t="s">
        <v>1017</v>
      </c>
      <c r="B325" s="820"/>
      <c r="C325" s="820"/>
      <c r="D325" s="820"/>
      <c r="E325" s="813"/>
      <c r="F325" s="842"/>
      <c r="G325" s="843"/>
      <c r="H325" s="842"/>
      <c r="I325" s="842"/>
      <c r="J325" s="843"/>
      <c r="K325" s="842"/>
      <c r="L325" s="842"/>
      <c r="M325" s="843"/>
      <c r="N325" s="842"/>
      <c r="O325" s="842"/>
    </row>
    <row r="326" spans="1:15">
      <c r="A326" s="831" t="s">
        <v>1016</v>
      </c>
      <c r="B326" s="820"/>
      <c r="C326" s="820"/>
      <c r="D326" s="820"/>
      <c r="E326" s="813" t="s">
        <v>529</v>
      </c>
      <c r="F326" s="840"/>
      <c r="G326" s="841"/>
      <c r="H326" s="840"/>
      <c r="I326" s="840"/>
      <c r="J326" s="841"/>
      <c r="K326" s="840"/>
      <c r="L326" s="840"/>
      <c r="M326" s="841"/>
      <c r="N326" s="840"/>
      <c r="O326" s="840"/>
    </row>
    <row r="327" spans="1:15">
      <c r="A327" s="831" t="s">
        <v>1015</v>
      </c>
      <c r="B327" s="820"/>
      <c r="C327" s="820"/>
      <c r="D327" s="820"/>
      <c r="E327" s="813" t="s">
        <v>529</v>
      </c>
      <c r="F327" s="840"/>
      <c r="G327" s="841"/>
      <c r="H327" s="840"/>
      <c r="I327" s="840"/>
      <c r="J327" s="841"/>
      <c r="K327" s="840"/>
      <c r="L327" s="840"/>
      <c r="M327" s="841"/>
      <c r="N327" s="840"/>
      <c r="O327" s="840"/>
    </row>
    <row r="328" spans="1:15">
      <c r="A328" s="839"/>
      <c r="E328" s="67"/>
    </row>
    <row r="329" spans="1:15">
      <c r="A329" s="835" t="s">
        <v>1031</v>
      </c>
      <c r="B329" s="820"/>
      <c r="C329" s="820"/>
      <c r="D329" s="820"/>
      <c r="E329" s="813"/>
      <c r="F329" s="821"/>
      <c r="G329" s="822"/>
      <c r="H329" s="821"/>
      <c r="I329" s="821"/>
      <c r="J329" s="822"/>
      <c r="K329" s="821"/>
      <c r="L329" s="821"/>
      <c r="M329" s="822"/>
      <c r="N329" s="821"/>
      <c r="O329" s="821"/>
    </row>
    <row r="330" spans="1:15">
      <c r="A330" s="831" t="s">
        <v>1030</v>
      </c>
      <c r="B330" s="820"/>
      <c r="C330" s="820"/>
      <c r="D330" s="820"/>
      <c r="E330" s="813"/>
      <c r="F330" s="821"/>
      <c r="G330" s="822"/>
      <c r="H330" s="821"/>
      <c r="I330" s="821"/>
      <c r="J330" s="822"/>
      <c r="K330" s="821"/>
      <c r="L330" s="821"/>
      <c r="M330" s="822"/>
      <c r="N330" s="821"/>
      <c r="O330" s="821"/>
    </row>
    <row r="331" spans="1:15">
      <c r="A331" s="831" t="s">
        <v>1029</v>
      </c>
      <c r="B331" s="820"/>
      <c r="C331" s="820"/>
      <c r="D331" s="820"/>
      <c r="E331" s="813"/>
      <c r="F331" s="821"/>
      <c r="G331" s="822"/>
      <c r="H331" s="821"/>
      <c r="I331" s="821"/>
      <c r="J331" s="822"/>
      <c r="K331" s="821"/>
      <c r="L331" s="821"/>
      <c r="M331" s="822"/>
      <c r="N331" s="821"/>
      <c r="O331" s="821"/>
    </row>
    <row r="332" spans="1:15">
      <c r="A332" s="831" t="s">
        <v>1028</v>
      </c>
      <c r="B332" s="820"/>
      <c r="C332" s="820"/>
      <c r="D332" s="820"/>
      <c r="E332" s="813" t="s">
        <v>1027</v>
      </c>
      <c r="F332" s="836"/>
      <c r="G332" s="770"/>
      <c r="H332" s="836"/>
      <c r="I332" s="836"/>
      <c r="J332" s="770"/>
      <c r="K332" s="836"/>
      <c r="L332" s="836"/>
      <c r="M332" s="770"/>
      <c r="N332" s="836"/>
      <c r="O332" s="836"/>
    </row>
    <row r="333" spans="1:15">
      <c r="A333" s="831" t="s">
        <v>1026</v>
      </c>
      <c r="B333" s="820"/>
      <c r="C333" s="820"/>
      <c r="D333" s="820"/>
      <c r="E333" s="813" t="s">
        <v>1025</v>
      </c>
      <c r="F333" s="836"/>
      <c r="G333" s="770"/>
      <c r="H333" s="836"/>
      <c r="I333" s="836"/>
      <c r="J333" s="770"/>
      <c r="K333" s="836"/>
      <c r="L333" s="836"/>
      <c r="M333" s="770"/>
      <c r="N333" s="836"/>
      <c r="O333" s="836"/>
    </row>
    <row r="334" spans="1:15">
      <c r="A334" s="831" t="s">
        <v>1024</v>
      </c>
      <c r="B334" s="820"/>
      <c r="C334" s="820"/>
      <c r="D334" s="820"/>
      <c r="E334" s="813"/>
      <c r="F334" s="821"/>
      <c r="G334" s="822"/>
      <c r="H334" s="821"/>
      <c r="I334" s="821"/>
      <c r="J334" s="822"/>
      <c r="K334" s="821"/>
      <c r="L334" s="821"/>
      <c r="M334" s="822"/>
      <c r="N334" s="821"/>
      <c r="O334" s="821"/>
    </row>
    <row r="335" spans="1:15">
      <c r="A335" s="831" t="s">
        <v>1023</v>
      </c>
      <c r="B335" s="820"/>
      <c r="C335" s="820"/>
      <c r="D335" s="820"/>
      <c r="E335" s="813" t="s">
        <v>529</v>
      </c>
      <c r="F335" s="836"/>
      <c r="G335" s="770"/>
      <c r="H335" s="836"/>
      <c r="I335" s="836"/>
      <c r="J335" s="770"/>
      <c r="K335" s="836"/>
      <c r="L335" s="836"/>
      <c r="M335" s="770"/>
      <c r="N335" s="836"/>
      <c r="O335" s="836"/>
    </row>
    <row r="336" spans="1:15">
      <c r="A336" s="831" t="s">
        <v>1022</v>
      </c>
      <c r="B336" s="820"/>
      <c r="C336" s="820"/>
      <c r="D336" s="820"/>
      <c r="E336" s="813" t="s">
        <v>529</v>
      </c>
      <c r="F336" s="836"/>
      <c r="G336" s="770"/>
      <c r="H336" s="836"/>
      <c r="I336" s="836"/>
      <c r="J336" s="770"/>
      <c r="K336" s="836"/>
      <c r="L336" s="836"/>
      <c r="M336" s="770"/>
      <c r="N336" s="836"/>
      <c r="O336" s="836"/>
    </row>
    <row r="337" spans="1:15">
      <c r="A337" s="831" t="s">
        <v>1021</v>
      </c>
      <c r="B337" s="820"/>
      <c r="C337" s="820"/>
      <c r="D337" s="820"/>
      <c r="E337" s="813"/>
      <c r="F337" s="821"/>
      <c r="G337" s="822"/>
      <c r="H337" s="821"/>
      <c r="I337" s="821"/>
      <c r="J337" s="822"/>
      <c r="K337" s="821"/>
      <c r="L337" s="821"/>
      <c r="M337" s="822"/>
      <c r="N337" s="821"/>
      <c r="O337" s="821"/>
    </row>
    <row r="338" spans="1:15">
      <c r="A338" s="831" t="s">
        <v>1020</v>
      </c>
      <c r="B338" s="820"/>
      <c r="C338" s="820"/>
      <c r="D338" s="820"/>
      <c r="E338" s="813"/>
      <c r="F338" s="821"/>
      <c r="G338" s="822"/>
      <c r="H338" s="821"/>
      <c r="I338" s="821"/>
      <c r="J338" s="822"/>
      <c r="K338" s="821"/>
      <c r="L338" s="821"/>
      <c r="M338" s="822"/>
      <c r="N338" s="821"/>
      <c r="O338" s="821"/>
    </row>
    <row r="339" spans="1:15">
      <c r="A339" s="831" t="s">
        <v>1019</v>
      </c>
      <c r="B339" s="820"/>
      <c r="C339" s="820"/>
      <c r="D339" s="820"/>
      <c r="E339" s="813"/>
      <c r="F339" s="836"/>
      <c r="G339" s="770"/>
      <c r="H339" s="836"/>
      <c r="I339" s="836"/>
      <c r="J339" s="770"/>
      <c r="K339" s="836"/>
      <c r="L339" s="836"/>
      <c r="M339" s="770"/>
      <c r="N339" s="836"/>
      <c r="O339" s="836"/>
    </row>
    <row r="340" spans="1:15">
      <c r="A340" s="831" t="s">
        <v>1018</v>
      </c>
      <c r="B340" s="820"/>
      <c r="C340" s="820"/>
      <c r="D340" s="820"/>
      <c r="E340" s="813"/>
      <c r="F340" s="836"/>
      <c r="G340" s="770"/>
      <c r="H340" s="836"/>
      <c r="I340" s="836"/>
      <c r="J340" s="770"/>
      <c r="K340" s="836"/>
      <c r="L340" s="836"/>
      <c r="M340" s="770"/>
      <c r="N340" s="836"/>
      <c r="O340" s="836"/>
    </row>
    <row r="341" spans="1:15">
      <c r="A341" s="831" t="s">
        <v>1017</v>
      </c>
      <c r="B341" s="820"/>
      <c r="C341" s="820"/>
      <c r="D341" s="820"/>
      <c r="E341" s="813"/>
      <c r="F341" s="820"/>
      <c r="G341" s="820"/>
      <c r="H341" s="820"/>
      <c r="I341" s="820"/>
      <c r="J341" s="820"/>
      <c r="K341" s="820"/>
      <c r="L341" s="820"/>
      <c r="M341" s="820"/>
      <c r="N341" s="820"/>
      <c r="O341" s="820"/>
    </row>
    <row r="342" spans="1:15">
      <c r="A342" s="838" t="s">
        <v>1016</v>
      </c>
      <c r="B342" s="820"/>
      <c r="C342" s="837"/>
      <c r="D342" s="820"/>
      <c r="E342" s="813" t="s">
        <v>529</v>
      </c>
      <c r="F342" s="836"/>
      <c r="G342" s="770"/>
      <c r="H342" s="836"/>
      <c r="I342" s="836"/>
      <c r="J342" s="770"/>
      <c r="K342" s="836"/>
      <c r="L342" s="836"/>
      <c r="M342" s="770"/>
      <c r="N342" s="836"/>
      <c r="O342" s="836"/>
    </row>
    <row r="343" spans="1:15">
      <c r="A343" s="828" t="s">
        <v>1015</v>
      </c>
      <c r="B343" s="823"/>
      <c r="C343" s="820"/>
      <c r="D343" s="820"/>
      <c r="E343" s="813" t="s">
        <v>529</v>
      </c>
      <c r="F343" s="836"/>
      <c r="G343" s="770"/>
      <c r="H343" s="836"/>
      <c r="I343" s="836"/>
      <c r="J343" s="770"/>
      <c r="K343" s="836"/>
      <c r="L343" s="836"/>
      <c r="M343" s="770"/>
      <c r="N343" s="836"/>
      <c r="O343" s="836"/>
    </row>
    <row r="344" spans="1:15">
      <c r="A344" s="828"/>
      <c r="B344" s="823"/>
      <c r="C344" s="820"/>
      <c r="D344" s="820"/>
      <c r="E344" s="813"/>
      <c r="F344" s="821"/>
      <c r="G344" s="822"/>
      <c r="H344" s="821"/>
      <c r="I344" s="821"/>
      <c r="J344" s="822"/>
      <c r="K344" s="821"/>
      <c r="L344" s="821"/>
      <c r="M344" s="822"/>
      <c r="N344" s="821"/>
      <c r="O344" s="821"/>
    </row>
    <row r="345" spans="1:15">
      <c r="A345" s="835" t="s">
        <v>1014</v>
      </c>
      <c r="B345" s="820"/>
      <c r="C345" s="820"/>
      <c r="D345" s="820"/>
      <c r="E345" s="813"/>
      <c r="F345" s="820"/>
      <c r="G345" s="820"/>
      <c r="H345" s="820"/>
      <c r="I345" s="820"/>
      <c r="J345" s="820"/>
      <c r="K345" s="820"/>
      <c r="L345" s="820"/>
      <c r="M345" s="820"/>
      <c r="N345" s="820"/>
      <c r="O345" s="820"/>
    </row>
    <row r="346" spans="1:15" ht="25.5">
      <c r="A346" s="828" t="s">
        <v>1013</v>
      </c>
      <c r="B346" s="823"/>
      <c r="C346" s="820"/>
      <c r="D346" s="820"/>
      <c r="E346" s="813"/>
      <c r="F346" s="815"/>
      <c r="G346" s="816"/>
      <c r="H346" s="815"/>
      <c r="I346" s="815"/>
      <c r="J346" s="816"/>
      <c r="K346" s="815"/>
      <c r="L346" s="815"/>
      <c r="M346" s="816"/>
      <c r="N346" s="815"/>
      <c r="O346" s="815"/>
    </row>
    <row r="347" spans="1:15">
      <c r="A347" s="828" t="s">
        <v>1012</v>
      </c>
      <c r="B347" s="823"/>
      <c r="C347" s="820"/>
      <c r="D347" s="820"/>
      <c r="E347" s="813" t="s">
        <v>1005</v>
      </c>
      <c r="F347" s="815"/>
      <c r="G347" s="816"/>
      <c r="H347" s="815"/>
      <c r="I347" s="815"/>
      <c r="J347" s="816"/>
      <c r="K347" s="815"/>
      <c r="L347" s="815"/>
      <c r="M347" s="816"/>
      <c r="N347" s="815"/>
      <c r="O347" s="815"/>
    </row>
    <row r="348" spans="1:15">
      <c r="A348" s="828" t="s">
        <v>1011</v>
      </c>
      <c r="B348" s="834"/>
      <c r="C348" s="833"/>
      <c r="D348" s="833"/>
      <c r="E348" s="832" t="s">
        <v>1005</v>
      </c>
      <c r="F348" s="815"/>
      <c r="G348" s="816"/>
      <c r="H348" s="815"/>
      <c r="I348" s="815"/>
      <c r="J348" s="816"/>
      <c r="K348" s="815"/>
      <c r="L348" s="815"/>
      <c r="M348" s="816"/>
      <c r="N348" s="815"/>
      <c r="O348" s="815"/>
    </row>
    <row r="349" spans="1:15">
      <c r="A349" s="831" t="s">
        <v>1010</v>
      </c>
      <c r="B349" s="820"/>
      <c r="C349" s="820"/>
      <c r="D349" s="820"/>
      <c r="E349" s="813" t="s">
        <v>987</v>
      </c>
      <c r="F349" s="829"/>
      <c r="G349" s="830"/>
      <c r="H349" s="829"/>
      <c r="I349" s="829"/>
      <c r="J349" s="830"/>
      <c r="K349" s="829"/>
      <c r="L349" s="829"/>
      <c r="M349" s="830"/>
      <c r="N349" s="829"/>
      <c r="O349" s="829"/>
    </row>
    <row r="350" spans="1:15">
      <c r="A350" s="828" t="s">
        <v>1009</v>
      </c>
      <c r="B350" s="823"/>
      <c r="C350" s="820"/>
      <c r="D350" s="820"/>
      <c r="E350" s="813" t="s">
        <v>1005</v>
      </c>
      <c r="F350" s="826"/>
      <c r="G350" s="827"/>
      <c r="H350" s="826"/>
      <c r="I350" s="826"/>
      <c r="J350" s="827"/>
      <c r="K350" s="826"/>
      <c r="L350" s="826"/>
      <c r="M350" s="827"/>
      <c r="N350" s="826"/>
      <c r="O350" s="826"/>
    </row>
    <row r="351" spans="1:15">
      <c r="A351" s="825"/>
      <c r="B351" s="820"/>
      <c r="C351" s="820"/>
      <c r="D351" s="820"/>
      <c r="E351" s="813"/>
      <c r="F351" s="820"/>
      <c r="G351" s="820"/>
      <c r="H351" s="820"/>
      <c r="I351" s="820"/>
      <c r="J351" s="820"/>
      <c r="K351" s="820"/>
      <c r="L351" s="820"/>
      <c r="M351" s="820"/>
      <c r="N351" s="820"/>
      <c r="O351" s="820"/>
    </row>
    <row r="352" spans="1:15">
      <c r="A352" s="824" t="s">
        <v>1008</v>
      </c>
      <c r="B352" s="823"/>
      <c r="C352" s="820"/>
      <c r="D352" s="820"/>
      <c r="E352" s="813"/>
      <c r="F352" s="821"/>
      <c r="G352" s="822"/>
      <c r="H352" s="821"/>
      <c r="I352" s="821"/>
      <c r="J352" s="822"/>
      <c r="K352" s="821"/>
      <c r="L352" s="821"/>
      <c r="M352" s="822"/>
      <c r="N352" s="821"/>
      <c r="O352" s="821"/>
    </row>
    <row r="353" spans="1:15" ht="51">
      <c r="A353" s="817" t="s">
        <v>1007</v>
      </c>
      <c r="B353" s="695"/>
      <c r="C353" s="695"/>
      <c r="D353" s="820"/>
      <c r="E353" s="813" t="s">
        <v>1005</v>
      </c>
      <c r="F353" s="815"/>
      <c r="G353" s="816"/>
      <c r="H353" s="815"/>
      <c r="I353" s="815"/>
      <c r="J353" s="816"/>
      <c r="K353" s="815"/>
      <c r="L353" s="815"/>
      <c r="M353" s="816"/>
      <c r="N353" s="815"/>
      <c r="O353" s="815"/>
    </row>
    <row r="354" spans="1:15">
      <c r="A354" s="819"/>
      <c r="B354" s="695"/>
      <c r="C354" s="695"/>
      <c r="D354" s="695"/>
      <c r="E354" s="813"/>
      <c r="F354" s="818"/>
      <c r="G354" s="818"/>
      <c r="H354" s="818"/>
      <c r="I354" s="818"/>
      <c r="J354" s="818"/>
      <c r="K354" s="818"/>
      <c r="L354" s="818"/>
      <c r="M354" s="818"/>
      <c r="N354" s="818"/>
      <c r="O354" s="818"/>
    </row>
    <row r="355" spans="1:15" ht="25.5">
      <c r="A355" s="817" t="s">
        <v>1006</v>
      </c>
      <c r="B355" s="695"/>
      <c r="C355" s="695"/>
      <c r="D355" s="695"/>
      <c r="E355" s="813" t="s">
        <v>1005</v>
      </c>
      <c r="F355" s="815"/>
      <c r="G355" s="816"/>
      <c r="H355" s="815"/>
      <c r="I355" s="815"/>
      <c r="J355" s="816"/>
      <c r="K355" s="815"/>
      <c r="L355" s="815"/>
      <c r="M355" s="816"/>
      <c r="N355" s="815"/>
      <c r="O355" s="815"/>
    </row>
    <row r="356" spans="1:15">
      <c r="E356" s="67"/>
    </row>
    <row r="357" spans="1:15">
      <c r="A357" s="814" t="s">
        <v>1004</v>
      </c>
      <c r="B357" s="695"/>
      <c r="C357" s="695"/>
      <c r="D357" s="695"/>
      <c r="E357" s="813" t="s">
        <v>1003</v>
      </c>
      <c r="F357" s="811"/>
      <c r="G357" s="812"/>
      <c r="H357" s="811"/>
      <c r="I357" s="811"/>
      <c r="J357" s="812"/>
      <c r="K357" s="811"/>
      <c r="L357" s="811"/>
      <c r="M357" s="812"/>
      <c r="N357" s="811"/>
      <c r="O357" s="811"/>
    </row>
    <row r="358" spans="1:15">
      <c r="A358" s="78"/>
      <c r="B358" s="695"/>
      <c r="C358" s="695"/>
      <c r="D358" s="695"/>
      <c r="E358" s="813" t="s">
        <v>1002</v>
      </c>
      <c r="F358" s="811"/>
      <c r="G358" s="812"/>
      <c r="H358" s="811"/>
      <c r="I358" s="811"/>
      <c r="J358" s="812"/>
      <c r="K358" s="811"/>
      <c r="L358" s="811"/>
      <c r="M358" s="812"/>
      <c r="N358" s="811"/>
      <c r="O358" s="811"/>
    </row>
    <row r="359" spans="1:15">
      <c r="A359" s="78"/>
      <c r="B359" s="695"/>
      <c r="C359" s="695"/>
      <c r="D359" s="695"/>
      <c r="E359" s="813" t="s">
        <v>1002</v>
      </c>
      <c r="F359" s="811"/>
      <c r="G359" s="812"/>
      <c r="H359" s="811"/>
      <c r="I359" s="811"/>
      <c r="J359" s="812"/>
      <c r="K359" s="811"/>
      <c r="L359" s="811"/>
      <c r="M359" s="812"/>
      <c r="N359" s="811"/>
      <c r="O359" s="811"/>
    </row>
    <row r="360" spans="1:15">
      <c r="A360" s="78"/>
      <c r="B360" s="695"/>
      <c r="C360" s="695"/>
      <c r="D360" s="695"/>
      <c r="E360" s="813" t="s">
        <v>1002</v>
      </c>
      <c r="F360" s="811"/>
      <c r="G360" s="812"/>
      <c r="H360" s="811"/>
      <c r="I360" s="811"/>
      <c r="J360" s="812"/>
      <c r="K360" s="811"/>
      <c r="L360" s="811"/>
      <c r="M360" s="812"/>
      <c r="N360" s="811"/>
      <c r="O360" s="811"/>
    </row>
    <row r="361" spans="1:15">
      <c r="A361" s="78"/>
      <c r="B361" s="695"/>
      <c r="C361" s="695"/>
      <c r="D361" s="695"/>
      <c r="E361" s="813" t="s">
        <v>1002</v>
      </c>
      <c r="F361" s="811"/>
      <c r="G361" s="812"/>
      <c r="H361" s="811"/>
      <c r="I361" s="811"/>
      <c r="J361" s="812"/>
      <c r="K361" s="811"/>
      <c r="L361" s="811"/>
      <c r="M361" s="812"/>
      <c r="N361" s="811"/>
      <c r="O361" s="811"/>
    </row>
    <row r="362" spans="1:15">
      <c r="A362" s="78"/>
      <c r="B362" s="695"/>
      <c r="C362" s="695"/>
      <c r="D362" s="695"/>
      <c r="E362" s="813" t="s">
        <v>1002</v>
      </c>
      <c r="F362" s="811"/>
      <c r="G362" s="812"/>
      <c r="H362" s="811"/>
      <c r="I362" s="811"/>
      <c r="J362" s="812"/>
      <c r="K362" s="811"/>
      <c r="L362" s="811"/>
      <c r="M362" s="812"/>
      <c r="N362" s="811"/>
      <c r="O362" s="811"/>
    </row>
    <row r="363" spans="1:15">
      <c r="A363" s="78"/>
      <c r="B363" s="695"/>
      <c r="C363" s="695"/>
      <c r="D363" s="695"/>
      <c r="E363" s="813" t="s">
        <v>1002</v>
      </c>
      <c r="F363" s="811"/>
      <c r="G363" s="812"/>
      <c r="H363" s="811"/>
      <c r="I363" s="811"/>
      <c r="J363" s="812"/>
      <c r="K363" s="811"/>
      <c r="L363" s="811"/>
      <c r="M363" s="812"/>
      <c r="N363" s="811"/>
      <c r="O363" s="811"/>
    </row>
    <row r="364" spans="1:15">
      <c r="A364" s="78"/>
      <c r="B364" s="695"/>
      <c r="C364" s="695"/>
      <c r="D364" s="695"/>
      <c r="E364" s="813" t="s">
        <v>1002</v>
      </c>
      <c r="F364" s="811"/>
      <c r="G364" s="812"/>
      <c r="H364" s="811"/>
      <c r="I364" s="811"/>
      <c r="J364" s="812"/>
      <c r="K364" s="811"/>
      <c r="L364" s="811"/>
      <c r="M364" s="812"/>
      <c r="N364" s="811"/>
      <c r="O364" s="811"/>
    </row>
    <row r="365" spans="1:15">
      <c r="A365" s="78"/>
      <c r="B365" s="695"/>
      <c r="C365" s="695"/>
      <c r="D365" s="695"/>
      <c r="E365" s="813" t="s">
        <v>1002</v>
      </c>
      <c r="F365" s="811"/>
      <c r="G365" s="812"/>
      <c r="H365" s="811"/>
      <c r="I365" s="811"/>
      <c r="J365" s="812"/>
      <c r="K365" s="811"/>
      <c r="L365" s="811"/>
      <c r="M365" s="812"/>
      <c r="N365" s="811"/>
      <c r="O365" s="811"/>
    </row>
    <row r="366" spans="1:15">
      <c r="A366" s="78"/>
      <c r="B366" s="695"/>
      <c r="C366" s="695"/>
      <c r="D366" s="695"/>
      <c r="E366" s="813" t="s">
        <v>1002</v>
      </c>
      <c r="F366" s="811"/>
      <c r="G366" s="812"/>
      <c r="H366" s="811"/>
      <c r="I366" s="811"/>
      <c r="J366" s="812"/>
      <c r="K366" s="811"/>
      <c r="L366" s="811"/>
      <c r="M366" s="812"/>
      <c r="N366" s="811"/>
      <c r="O366" s="811"/>
    </row>
    <row r="367" spans="1:15">
      <c r="A367" s="78"/>
      <c r="B367" s="695"/>
      <c r="C367" s="695"/>
      <c r="D367" s="695"/>
      <c r="E367" s="813" t="s">
        <v>1002</v>
      </c>
      <c r="F367" s="811"/>
      <c r="G367" s="812"/>
      <c r="H367" s="811"/>
      <c r="I367" s="811"/>
      <c r="J367" s="812"/>
      <c r="K367" s="811"/>
      <c r="L367" s="811"/>
      <c r="M367" s="812"/>
      <c r="N367" s="811"/>
      <c r="O367" s="811"/>
    </row>
    <row r="368" spans="1:15">
      <c r="A368" s="78"/>
      <c r="B368" s="695"/>
      <c r="C368" s="695"/>
      <c r="D368" s="695"/>
      <c r="E368" s="813" t="s">
        <v>1002</v>
      </c>
      <c r="F368" s="811"/>
      <c r="G368" s="812"/>
      <c r="H368" s="811"/>
      <c r="I368" s="811"/>
      <c r="J368" s="812"/>
      <c r="K368" s="811"/>
      <c r="L368" s="811"/>
      <c r="M368" s="812"/>
      <c r="N368" s="811"/>
      <c r="O368" s="811"/>
    </row>
    <row r="369" spans="1:15">
      <c r="A369" s="78"/>
      <c r="B369" s="695"/>
      <c r="C369" s="695"/>
      <c r="D369" s="695"/>
      <c r="E369" s="813" t="s">
        <v>1002</v>
      </c>
      <c r="F369" s="811"/>
      <c r="G369" s="812"/>
      <c r="H369" s="811"/>
      <c r="I369" s="811"/>
      <c r="J369" s="812"/>
      <c r="K369" s="811"/>
      <c r="L369" s="811"/>
      <c r="M369" s="812"/>
      <c r="N369" s="811"/>
      <c r="O369" s="811"/>
    </row>
    <row r="370" spans="1:15">
      <c r="A370" s="78"/>
      <c r="B370" s="695"/>
      <c r="C370" s="695"/>
      <c r="D370" s="695"/>
      <c r="E370" s="813" t="s">
        <v>1002</v>
      </c>
      <c r="F370" s="811"/>
      <c r="G370" s="812"/>
      <c r="H370" s="811"/>
      <c r="I370" s="811"/>
      <c r="J370" s="812"/>
      <c r="K370" s="811"/>
      <c r="L370" s="811"/>
      <c r="M370" s="812"/>
      <c r="N370" s="811"/>
      <c r="O370" s="811"/>
    </row>
    <row r="371" spans="1:15">
      <c r="A371" s="78"/>
      <c r="B371" s="695"/>
      <c r="C371" s="695"/>
      <c r="D371" s="695"/>
      <c r="E371" s="813" t="s">
        <v>1002</v>
      </c>
      <c r="F371" s="811"/>
      <c r="G371" s="812"/>
      <c r="H371" s="811"/>
      <c r="I371" s="811"/>
      <c r="J371" s="812"/>
      <c r="K371" s="811"/>
      <c r="L371" s="811"/>
      <c r="M371" s="812"/>
      <c r="N371" s="811"/>
      <c r="O371" s="811"/>
    </row>
    <row r="372" spans="1:15">
      <c r="A372" s="78"/>
      <c r="B372" s="695"/>
      <c r="C372" s="695"/>
      <c r="D372" s="695"/>
      <c r="E372" s="813" t="s">
        <v>1002</v>
      </c>
      <c r="F372" s="811"/>
      <c r="G372" s="812"/>
      <c r="H372" s="811"/>
      <c r="I372" s="811"/>
      <c r="J372" s="812"/>
      <c r="K372" s="811"/>
      <c r="L372" s="811"/>
      <c r="M372" s="812"/>
      <c r="N372" s="811"/>
      <c r="O372" s="811"/>
    </row>
    <row r="373" spans="1:15">
      <c r="A373" s="78"/>
      <c r="B373" s="695"/>
      <c r="C373" s="695"/>
      <c r="D373" s="695"/>
      <c r="E373" s="813" t="s">
        <v>1002</v>
      </c>
      <c r="F373" s="811"/>
      <c r="G373" s="812"/>
      <c r="H373" s="811"/>
      <c r="I373" s="811"/>
      <c r="J373" s="812"/>
      <c r="K373" s="811"/>
      <c r="L373" s="811"/>
      <c r="M373" s="812"/>
      <c r="N373" s="811"/>
      <c r="O373" s="811"/>
    </row>
    <row r="374" spans="1:15">
      <c r="A374" s="78"/>
      <c r="B374" s="695"/>
      <c r="C374" s="695"/>
      <c r="D374" s="695"/>
      <c r="E374" s="813" t="s">
        <v>1002</v>
      </c>
      <c r="F374" s="811"/>
      <c r="G374" s="812"/>
      <c r="H374" s="811"/>
      <c r="I374" s="811"/>
      <c r="J374" s="812"/>
      <c r="K374" s="811"/>
      <c r="L374" s="811"/>
      <c r="M374" s="812"/>
      <c r="N374" s="811"/>
      <c r="O374" s="811"/>
    </row>
    <row r="375" spans="1:15">
      <c r="A375" s="78"/>
      <c r="B375" s="695"/>
      <c r="C375" s="695"/>
      <c r="D375" s="695"/>
      <c r="E375" s="813" t="s">
        <v>1002</v>
      </c>
      <c r="F375" s="811"/>
      <c r="G375" s="812"/>
      <c r="H375" s="811"/>
      <c r="I375" s="811"/>
      <c r="J375" s="812"/>
      <c r="K375" s="811"/>
      <c r="L375" s="811"/>
      <c r="M375" s="812"/>
      <c r="N375" s="811"/>
      <c r="O375" s="811"/>
    </row>
    <row r="376" spans="1:15">
      <c r="A376" s="78"/>
      <c r="B376" s="695"/>
      <c r="C376" s="695"/>
      <c r="D376" s="695"/>
      <c r="E376" s="813" t="s">
        <v>1002</v>
      </c>
      <c r="F376" s="811"/>
      <c r="G376" s="812"/>
      <c r="H376" s="811"/>
      <c r="I376" s="811"/>
      <c r="J376" s="812"/>
      <c r="K376" s="811"/>
      <c r="L376" s="811"/>
      <c r="M376" s="812"/>
      <c r="N376" s="811"/>
      <c r="O376" s="811"/>
    </row>
    <row r="377" spans="1:15">
      <c r="A377" s="78"/>
      <c r="B377" s="695"/>
      <c r="C377" s="695"/>
      <c r="D377" s="695"/>
      <c r="E377" s="813" t="s">
        <v>1002</v>
      </c>
      <c r="F377" s="811"/>
      <c r="G377" s="812"/>
      <c r="H377" s="811"/>
      <c r="I377" s="811"/>
      <c r="J377" s="812"/>
      <c r="K377" s="811"/>
      <c r="L377" s="811"/>
      <c r="M377" s="812"/>
      <c r="N377" s="811"/>
      <c r="O377" s="811"/>
    </row>
    <row r="378" spans="1:15">
      <c r="A378" s="78"/>
      <c r="B378" s="695"/>
      <c r="C378" s="695"/>
      <c r="D378" s="695"/>
      <c r="E378" s="813" t="s">
        <v>1002</v>
      </c>
      <c r="F378" s="811"/>
      <c r="G378" s="812"/>
      <c r="H378" s="811"/>
      <c r="I378" s="811"/>
      <c r="J378" s="812"/>
      <c r="K378" s="811"/>
      <c r="L378" s="811"/>
      <c r="M378" s="812"/>
      <c r="N378" s="811"/>
      <c r="O378" s="811"/>
    </row>
    <row r="379" spans="1:15">
      <c r="A379" s="78"/>
      <c r="B379" s="695"/>
      <c r="C379" s="695"/>
      <c r="D379" s="695"/>
      <c r="E379" s="813" t="s">
        <v>1002</v>
      </c>
      <c r="F379" s="811"/>
      <c r="G379" s="812"/>
      <c r="H379" s="811"/>
      <c r="I379" s="811"/>
      <c r="J379" s="812"/>
      <c r="K379" s="811"/>
      <c r="L379" s="811"/>
      <c r="M379" s="812"/>
      <c r="N379" s="811"/>
      <c r="O379" s="811"/>
    </row>
    <row r="380" spans="1:15">
      <c r="A380" s="78"/>
      <c r="B380" s="695"/>
      <c r="C380" s="695"/>
      <c r="D380" s="695"/>
      <c r="E380" s="813" t="s">
        <v>1002</v>
      </c>
      <c r="F380" s="811"/>
      <c r="G380" s="812"/>
      <c r="H380" s="811"/>
      <c r="I380" s="811"/>
      <c r="J380" s="812"/>
      <c r="K380" s="811"/>
      <c r="L380" s="811"/>
      <c r="M380" s="812"/>
      <c r="N380" s="811"/>
      <c r="O380" s="811"/>
    </row>
    <row r="381" spans="1:15">
      <c r="A381" s="78"/>
      <c r="B381" s="695"/>
      <c r="C381" s="695"/>
      <c r="D381" s="695"/>
      <c r="E381" s="813" t="s">
        <v>1002</v>
      </c>
      <c r="F381" s="811"/>
      <c r="G381" s="812"/>
      <c r="H381" s="811"/>
      <c r="I381" s="811"/>
      <c r="J381" s="812"/>
      <c r="K381" s="811"/>
      <c r="L381" s="811"/>
      <c r="M381" s="812"/>
      <c r="N381" s="811"/>
      <c r="O381" s="811"/>
    </row>
    <row r="382" spans="1:15">
      <c r="A382" s="78"/>
      <c r="B382" s="695"/>
      <c r="C382" s="695"/>
      <c r="D382" s="695"/>
      <c r="E382" s="813" t="s">
        <v>1002</v>
      </c>
      <c r="F382" s="811"/>
      <c r="G382" s="812"/>
      <c r="H382" s="811"/>
      <c r="I382" s="811"/>
      <c r="J382" s="812"/>
      <c r="K382" s="811"/>
      <c r="L382" s="811"/>
      <c r="M382" s="812"/>
      <c r="N382" s="811"/>
      <c r="O382" s="811"/>
    </row>
    <row r="383" spans="1:15">
      <c r="A383" s="78"/>
      <c r="B383" s="695"/>
      <c r="C383" s="695"/>
      <c r="D383" s="695"/>
      <c r="E383" s="813" t="s">
        <v>1002</v>
      </c>
      <c r="F383" s="811"/>
      <c r="G383" s="812"/>
      <c r="H383" s="811"/>
      <c r="I383" s="811"/>
      <c r="J383" s="812"/>
      <c r="K383" s="811"/>
      <c r="L383" s="811"/>
      <c r="M383" s="812"/>
      <c r="N383" s="811"/>
      <c r="O383" s="811"/>
    </row>
    <row r="384" spans="1:15">
      <c r="A384" s="78"/>
      <c r="B384" s="695"/>
      <c r="C384" s="695"/>
      <c r="D384" s="695"/>
      <c r="E384" s="813" t="s">
        <v>1002</v>
      </c>
      <c r="F384" s="811"/>
      <c r="G384" s="812"/>
      <c r="H384" s="811"/>
      <c r="I384" s="811"/>
      <c r="J384" s="812"/>
      <c r="K384" s="811"/>
      <c r="L384" s="811"/>
      <c r="M384" s="812"/>
      <c r="N384" s="811"/>
      <c r="O384" s="811"/>
    </row>
    <row r="385" spans="1:15">
      <c r="A385" s="78"/>
      <c r="B385" s="695"/>
      <c r="C385" s="695"/>
      <c r="D385" s="695"/>
      <c r="E385" s="813" t="s">
        <v>1002</v>
      </c>
      <c r="F385" s="811"/>
      <c r="G385" s="812"/>
      <c r="H385" s="811"/>
      <c r="I385" s="811"/>
      <c r="J385" s="812"/>
      <c r="K385" s="811"/>
      <c r="L385" s="811"/>
      <c r="M385" s="812"/>
      <c r="N385" s="811"/>
      <c r="O385" s="811"/>
    </row>
    <row r="386" spans="1:15">
      <c r="A386" s="77"/>
      <c r="B386" s="695"/>
      <c r="C386" s="695"/>
      <c r="D386" s="695"/>
      <c r="E386" s="813" t="s">
        <v>1002</v>
      </c>
      <c r="F386" s="811"/>
      <c r="G386" s="812"/>
      <c r="H386" s="811"/>
      <c r="I386" s="811"/>
      <c r="J386" s="812"/>
      <c r="K386" s="811"/>
      <c r="L386" s="811"/>
      <c r="M386" s="812"/>
      <c r="N386" s="811"/>
      <c r="O386" s="811"/>
    </row>
    <row r="387" spans="1:15">
      <c r="A387" s="695"/>
      <c r="B387" s="695"/>
      <c r="C387" s="695"/>
      <c r="D387" s="695"/>
      <c r="E387" s="725"/>
      <c r="F387" s="695"/>
      <c r="G387" s="695"/>
      <c r="H387" s="695"/>
      <c r="I387" s="695"/>
      <c r="J387" s="695"/>
      <c r="K387" s="695"/>
      <c r="L387" s="695"/>
      <c r="M387" s="695"/>
      <c r="N387" s="695"/>
      <c r="O387" s="695"/>
    </row>
    <row r="388" spans="1:15">
      <c r="A388" s="695"/>
      <c r="B388" s="695"/>
      <c r="C388" s="695"/>
      <c r="D388" s="695"/>
      <c r="E388" s="725"/>
      <c r="F388" s="695"/>
      <c r="G388" s="695"/>
      <c r="H388" s="695"/>
      <c r="I388" s="695"/>
      <c r="J388" s="695"/>
      <c r="K388" s="695"/>
      <c r="L388" s="695"/>
      <c r="M388" s="695"/>
      <c r="N388" s="695"/>
      <c r="O388" s="695"/>
    </row>
    <row r="389" spans="1:15">
      <c r="A389" s="695"/>
      <c r="B389" s="695"/>
      <c r="C389" s="695"/>
      <c r="D389" s="695"/>
      <c r="E389" s="725"/>
      <c r="F389" s="695"/>
      <c r="G389" s="695"/>
      <c r="H389" s="695"/>
      <c r="I389" s="695"/>
      <c r="J389" s="695"/>
      <c r="K389" s="695"/>
      <c r="L389" s="695"/>
      <c r="M389" s="695"/>
      <c r="N389" s="695"/>
      <c r="O389" s="695"/>
    </row>
    <row r="390" spans="1:15">
      <c r="A390" s="695"/>
      <c r="B390" s="695"/>
      <c r="C390" s="695"/>
      <c r="D390" s="695"/>
      <c r="E390" s="725"/>
      <c r="F390" s="695"/>
      <c r="G390" s="695"/>
      <c r="H390" s="695"/>
      <c r="I390" s="695"/>
      <c r="J390" s="695"/>
      <c r="K390" s="695"/>
      <c r="L390" s="695"/>
      <c r="M390" s="695"/>
      <c r="N390" s="695"/>
      <c r="O390" s="695"/>
    </row>
    <row r="391" spans="1:15">
      <c r="A391" s="695"/>
      <c r="B391" s="695"/>
      <c r="C391" s="695"/>
      <c r="D391" s="695"/>
      <c r="E391" s="725"/>
      <c r="F391" s="695"/>
      <c r="G391" s="695"/>
      <c r="H391" s="695"/>
      <c r="I391" s="695"/>
      <c r="J391" s="695"/>
      <c r="K391" s="695"/>
      <c r="L391" s="695"/>
      <c r="M391" s="695"/>
      <c r="N391" s="695"/>
      <c r="O391" s="695"/>
    </row>
    <row r="392" spans="1:15">
      <c r="A392" s="695"/>
      <c r="B392" s="695"/>
      <c r="C392" s="695"/>
      <c r="D392" s="695"/>
      <c r="E392" s="725"/>
      <c r="F392" s="695"/>
      <c r="G392" s="695"/>
      <c r="H392" s="695"/>
      <c r="I392" s="695"/>
      <c r="J392" s="695"/>
      <c r="K392" s="695"/>
      <c r="L392" s="695"/>
      <c r="M392" s="695"/>
      <c r="N392" s="695"/>
      <c r="O392" s="695"/>
    </row>
    <row r="393" spans="1:15">
      <c r="A393" s="695"/>
      <c r="B393" s="695"/>
      <c r="C393" s="695"/>
      <c r="D393" s="695"/>
      <c r="E393" s="725"/>
      <c r="F393" s="695"/>
      <c r="G393" s="695"/>
      <c r="H393" s="695"/>
      <c r="I393" s="695"/>
      <c r="J393" s="695"/>
      <c r="K393" s="695"/>
      <c r="L393" s="695"/>
      <c r="M393" s="695"/>
      <c r="N393" s="695"/>
      <c r="O393" s="695"/>
    </row>
    <row r="394" spans="1:15">
      <c r="A394" s="695"/>
      <c r="B394" s="695"/>
      <c r="C394" s="695"/>
      <c r="D394" s="695"/>
      <c r="E394" s="725"/>
      <c r="F394" s="695"/>
      <c r="G394" s="695"/>
      <c r="H394" s="695"/>
      <c r="I394" s="695"/>
      <c r="J394" s="695"/>
      <c r="K394" s="695"/>
      <c r="L394" s="695"/>
      <c r="M394" s="695"/>
      <c r="N394" s="695"/>
      <c r="O394" s="695"/>
    </row>
    <row r="395" spans="1:15">
      <c r="A395" s="695"/>
      <c r="B395" s="695"/>
      <c r="C395" s="695"/>
      <c r="D395" s="695"/>
      <c r="E395" s="725"/>
      <c r="F395" s="695"/>
      <c r="G395" s="695"/>
      <c r="H395" s="695"/>
      <c r="I395" s="695"/>
      <c r="J395" s="695"/>
      <c r="K395" s="695"/>
      <c r="L395" s="695"/>
      <c r="M395" s="695"/>
      <c r="N395" s="695"/>
      <c r="O395" s="695"/>
    </row>
    <row r="396" spans="1:15">
      <c r="A396" s="695"/>
      <c r="B396" s="695"/>
      <c r="C396" s="695"/>
      <c r="D396" s="695"/>
      <c r="E396" s="725"/>
      <c r="F396" s="695"/>
      <c r="G396" s="695"/>
      <c r="H396" s="695"/>
      <c r="I396" s="695"/>
      <c r="J396" s="695"/>
      <c r="K396" s="695"/>
      <c r="L396" s="695"/>
      <c r="M396" s="695"/>
      <c r="N396" s="695"/>
      <c r="O396" s="695"/>
    </row>
    <row r="397" spans="1:15">
      <c r="A397" s="695"/>
      <c r="B397" s="695"/>
      <c r="C397" s="695"/>
      <c r="D397" s="695"/>
      <c r="E397" s="725"/>
      <c r="F397" s="695"/>
      <c r="G397" s="695"/>
      <c r="H397" s="695"/>
      <c r="I397" s="695"/>
      <c r="J397" s="695"/>
      <c r="K397" s="695"/>
      <c r="L397" s="695"/>
      <c r="M397" s="695"/>
      <c r="N397" s="695"/>
      <c r="O397" s="695"/>
    </row>
    <row r="398" spans="1:15">
      <c r="A398" s="695"/>
      <c r="B398" s="695"/>
      <c r="C398" s="695"/>
      <c r="D398" s="695"/>
      <c r="E398" s="725"/>
      <c r="F398" s="695"/>
      <c r="G398" s="695"/>
      <c r="H398" s="695"/>
      <c r="I398" s="695"/>
      <c r="J398" s="695"/>
      <c r="K398" s="695"/>
      <c r="L398" s="695"/>
      <c r="M398" s="695"/>
      <c r="N398" s="695"/>
      <c r="O398" s="695"/>
    </row>
    <row r="399" spans="1:15">
      <c r="A399" s="695"/>
      <c r="B399" s="695"/>
      <c r="C399" s="695"/>
      <c r="D399" s="695"/>
    </row>
    <row r="400" spans="1:15">
      <c r="A400" s="695"/>
      <c r="B400" s="695"/>
      <c r="C400" s="695"/>
      <c r="D400" s="695"/>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sheetPr>
    <tabColor theme="6" tint="0.59999389629810485"/>
    <pageSetUpPr fitToPage="1"/>
  </sheetPr>
  <dimension ref="A1:M65"/>
  <sheetViews>
    <sheetView zoomScale="80" zoomScaleNormal="80" workbookViewId="0">
      <selection activeCell="E140" sqref="E140"/>
    </sheetView>
  </sheetViews>
  <sheetFormatPr defaultRowHeight="14.25"/>
  <cols>
    <col min="1" max="1" width="9" style="3517"/>
    <col min="2" max="2" width="36.625" style="3517" customWidth="1"/>
    <col min="3" max="3" width="21.25" style="3517" customWidth="1"/>
    <col min="4" max="16384" width="9" style="3517"/>
  </cols>
  <sheetData>
    <row r="1" spans="1:13" s="3511" customFormat="1" ht="26.25">
      <c r="A1" s="3509" t="str">
        <f>'[6]Fixed Data'!A1</f>
        <v>Business Plan Data Template</v>
      </c>
    </row>
    <row r="2" spans="1:13" s="3512" customFormat="1" ht="26.25">
      <c r="A2" s="3509" t="str">
        <f>'[6]Fixed Data'!A2</f>
        <v>Master</v>
      </c>
    </row>
    <row r="3" spans="1:13" s="3513" customFormat="1" ht="27" thickBot="1">
      <c r="A3" s="3510"/>
    </row>
    <row r="4" spans="1:13" s="3515" customFormat="1" ht="18.75" thickBot="1">
      <c r="A4" s="3514" t="str">
        <f ca="1">MID(CELL("Filename",A1),FIND("]",CELL("Filename",A1))+1,255)</f>
        <v>2. Totex summary</v>
      </c>
    </row>
    <row r="5" spans="1:13" s="3515" customFormat="1" ht="18">
      <c r="A5" s="3514"/>
      <c r="D5" s="3517"/>
      <c r="E5" s="3517"/>
      <c r="F5" s="3683" t="s">
        <v>3405</v>
      </c>
      <c r="G5" s="3683"/>
      <c r="H5" s="3683"/>
      <c r="I5" s="3683"/>
      <c r="J5" s="3683"/>
      <c r="K5" s="3683"/>
      <c r="L5" s="3683"/>
      <c r="M5" s="3683"/>
    </row>
    <row r="6" spans="1:13" ht="15">
      <c r="A6" s="3516" t="s">
        <v>3389</v>
      </c>
      <c r="F6" s="3532">
        <v>2014</v>
      </c>
      <c r="G6" s="3532" t="str">
        <f>LEFT(F6,4)+1&amp;""</f>
        <v>2015</v>
      </c>
      <c r="H6" s="3532" t="str">
        <f t="shared" ref="H6:M6" si="0">LEFT(G6,4)+1&amp;""</f>
        <v>2016</v>
      </c>
      <c r="I6" s="3532" t="str">
        <f t="shared" si="0"/>
        <v>2017</v>
      </c>
      <c r="J6" s="3532" t="str">
        <f t="shared" si="0"/>
        <v>2018</v>
      </c>
      <c r="K6" s="3532" t="str">
        <f t="shared" si="0"/>
        <v>2019</v>
      </c>
      <c r="L6" s="3532" t="str">
        <f t="shared" si="0"/>
        <v>2020</v>
      </c>
      <c r="M6" s="3532" t="str">
        <f t="shared" si="0"/>
        <v>2021</v>
      </c>
    </row>
    <row r="7" spans="1:13">
      <c r="A7" s="3518"/>
      <c r="F7" s="3519"/>
      <c r="G7" s="3519"/>
      <c r="H7" s="3519"/>
      <c r="I7" s="3519"/>
      <c r="J7" s="3519"/>
      <c r="K7" s="3519"/>
      <c r="L7" s="3519"/>
      <c r="M7" s="3519"/>
    </row>
    <row r="8" spans="1:13">
      <c r="A8" s="3520" t="s">
        <v>1175</v>
      </c>
      <c r="F8" s="3519"/>
      <c r="G8" s="3519"/>
      <c r="H8" s="3519"/>
      <c r="I8" s="3519"/>
      <c r="J8" s="3519"/>
      <c r="K8" s="3519"/>
      <c r="L8" s="3519"/>
      <c r="M8" s="3519"/>
    </row>
    <row r="9" spans="1:13">
      <c r="A9" s="3519" t="s">
        <v>3390</v>
      </c>
      <c r="F9" s="3521"/>
      <c r="G9" s="3521"/>
      <c r="H9" s="3521"/>
      <c r="I9" s="3521"/>
      <c r="J9" s="3521"/>
      <c r="K9" s="3521"/>
      <c r="L9" s="3521"/>
      <c r="M9" s="3521"/>
    </row>
    <row r="10" spans="1:13">
      <c r="A10" s="3519" t="s">
        <v>3409</v>
      </c>
      <c r="F10" s="3522"/>
      <c r="G10" s="3522"/>
      <c r="H10" s="3522"/>
      <c r="I10" s="3522"/>
      <c r="J10" s="3522"/>
      <c r="K10" s="3522"/>
      <c r="L10" s="3522"/>
      <c r="M10" s="3522"/>
    </row>
    <row r="11" spans="1:13">
      <c r="A11" s="3519" t="s">
        <v>3409</v>
      </c>
      <c r="F11" s="3522"/>
      <c r="G11" s="3522"/>
      <c r="H11" s="3522"/>
      <c r="I11" s="3522"/>
      <c r="J11" s="3522"/>
      <c r="K11" s="3522"/>
      <c r="L11" s="3522"/>
      <c r="M11" s="3522"/>
    </row>
    <row r="12" spans="1:13">
      <c r="A12" s="3519" t="s">
        <v>3409</v>
      </c>
      <c r="F12" s="3522"/>
      <c r="G12" s="3522"/>
      <c r="H12" s="3522"/>
      <c r="I12" s="3522"/>
      <c r="J12" s="3522"/>
      <c r="K12" s="3522"/>
      <c r="L12" s="3522"/>
      <c r="M12" s="3522"/>
    </row>
    <row r="13" spans="1:13">
      <c r="A13" s="3519" t="s">
        <v>3409</v>
      </c>
      <c r="F13" s="3522"/>
      <c r="G13" s="3522"/>
      <c r="H13" s="3522"/>
      <c r="I13" s="3522"/>
      <c r="J13" s="3522"/>
      <c r="K13" s="3522"/>
      <c r="L13" s="3522"/>
      <c r="M13" s="3522"/>
    </row>
    <row r="14" spans="1:13">
      <c r="A14" s="3519" t="s">
        <v>3409</v>
      </c>
      <c r="F14" s="3521"/>
      <c r="G14" s="3521"/>
      <c r="H14" s="3521"/>
      <c r="I14" s="3521"/>
      <c r="J14" s="3521"/>
      <c r="K14" s="3521"/>
      <c r="L14" s="3521"/>
      <c r="M14" s="3521"/>
    </row>
    <row r="15" spans="1:13">
      <c r="A15" s="3519" t="s">
        <v>3392</v>
      </c>
      <c r="F15" s="3521"/>
      <c r="G15" s="3521"/>
      <c r="H15" s="3521"/>
      <c r="I15" s="3521"/>
      <c r="J15" s="3521"/>
      <c r="K15" s="3521"/>
      <c r="L15" s="3521"/>
      <c r="M15" s="3521"/>
    </row>
    <row r="16" spans="1:13">
      <c r="A16" s="3523" t="s">
        <v>3393</v>
      </c>
      <c r="F16" s="3524">
        <f>'[6]1.0 Other_PC_Data'!$G$23/'[6]1.0 Other_PC_Data'!K23</f>
        <v>0.85072698852149875</v>
      </c>
      <c r="G16" s="3524">
        <f>'[6]1.0 Other_PC_Data'!$G$23/'[6]1.0 Other_PC_Data'!L23</f>
        <v>0.8265231205360245</v>
      </c>
      <c r="H16" s="3524">
        <f>'[6]1.0 Other_PC_Data'!$G$23/'[6]1.0 Other_PC_Data'!M23</f>
        <v>0.80466826129302793</v>
      </c>
      <c r="I16" s="3524">
        <f>'[6]1.0 Other_PC_Data'!$G$23/'[6]1.0 Other_PC_Data'!N23</f>
        <v>0.78421361270945866</v>
      </c>
      <c r="J16" s="3524">
        <f>'[6]1.0 Other_PC_Data'!$G$23/'[6]1.0 Other_PC_Data'!O23</f>
        <v>0.76463688738685542</v>
      </c>
      <c r="K16" s="3524">
        <f>'[6]1.0 Other_PC_Data'!$G$23/'[6]1.0 Other_PC_Data'!P23</f>
        <v>0.74569142880917538</v>
      </c>
      <c r="L16" s="3524">
        <f>'[6]1.0 Other_PC_Data'!$G$23/'[6]1.0 Other_PC_Data'!Q23</f>
        <v>0.72726878991781008</v>
      </c>
      <c r="M16" s="3524">
        <f>'[6]1.0 Other_PC_Data'!$G$23/'[6]1.0 Other_PC_Data'!R23</f>
        <v>0.70932045766579721</v>
      </c>
    </row>
    <row r="17" spans="1:13">
      <c r="A17" s="3525" t="s">
        <v>3406</v>
      </c>
      <c r="F17" s="3526">
        <f t="shared" ref="F17:M17" si="1">F15*F16</f>
        <v>0</v>
      </c>
      <c r="G17" s="3526">
        <f t="shared" si="1"/>
        <v>0</v>
      </c>
      <c r="H17" s="3526">
        <f t="shared" si="1"/>
        <v>0</v>
      </c>
      <c r="I17" s="3526">
        <f t="shared" si="1"/>
        <v>0</v>
      </c>
      <c r="J17" s="3526">
        <f t="shared" si="1"/>
        <v>0</v>
      </c>
      <c r="K17" s="3526">
        <f t="shared" si="1"/>
        <v>0</v>
      </c>
      <c r="L17" s="3526">
        <f t="shared" si="1"/>
        <v>0</v>
      </c>
      <c r="M17" s="3526">
        <f t="shared" si="1"/>
        <v>0</v>
      </c>
    </row>
    <row r="18" spans="1:13">
      <c r="A18" s="3525"/>
      <c r="F18" s="3527"/>
      <c r="G18" s="3527"/>
      <c r="H18" s="3527"/>
      <c r="I18" s="3527"/>
      <c r="J18" s="3527"/>
      <c r="K18" s="3527"/>
      <c r="L18" s="3527"/>
      <c r="M18" s="3527"/>
    </row>
    <row r="19" spans="1:13" s="3477" customFormat="1">
      <c r="D19" s="3517"/>
      <c r="E19" s="3517"/>
    </row>
    <row r="20" spans="1:13">
      <c r="A20" s="3520" t="s">
        <v>3396</v>
      </c>
      <c r="F20" s="3477"/>
      <c r="G20" s="3477"/>
      <c r="H20" s="3477"/>
      <c r="I20" s="3477"/>
      <c r="J20" s="3477"/>
      <c r="K20" s="3477"/>
      <c r="L20" s="3477"/>
      <c r="M20" s="3477"/>
    </row>
    <row r="21" spans="1:13">
      <c r="A21" s="3528" t="s">
        <v>3400</v>
      </c>
      <c r="F21" s="3521"/>
      <c r="G21" s="3521"/>
      <c r="H21" s="3521"/>
      <c r="I21" s="3521"/>
      <c r="J21" s="3521"/>
      <c r="K21" s="3521"/>
      <c r="L21" s="3521"/>
      <c r="M21" s="3521"/>
    </row>
    <row r="22" spans="1:13">
      <c r="A22" s="3523" t="s">
        <v>3391</v>
      </c>
      <c r="F22" s="3521"/>
      <c r="G22" s="3521"/>
      <c r="H22" s="3521"/>
      <c r="I22" s="3521"/>
      <c r="J22" s="3521"/>
      <c r="K22" s="3521"/>
      <c r="L22" s="3521"/>
      <c r="M22" s="3521"/>
    </row>
    <row r="23" spans="1:13">
      <c r="A23" s="3519" t="s">
        <v>3409</v>
      </c>
      <c r="F23" s="3522"/>
      <c r="G23" s="3522"/>
      <c r="H23" s="3522"/>
      <c r="I23" s="3522"/>
      <c r="J23" s="3522"/>
      <c r="K23" s="3522"/>
      <c r="L23" s="3522"/>
      <c r="M23" s="3522"/>
    </row>
    <row r="24" spans="1:13">
      <c r="A24" s="3519" t="s">
        <v>3409</v>
      </c>
      <c r="F24" s="3522"/>
      <c r="G24" s="3522"/>
      <c r="H24" s="3522"/>
      <c r="I24" s="3522"/>
      <c r="J24" s="3522"/>
      <c r="K24" s="3522"/>
      <c r="L24" s="3522"/>
      <c r="M24" s="3522"/>
    </row>
    <row r="25" spans="1:13">
      <c r="A25" s="3519" t="s">
        <v>3409</v>
      </c>
      <c r="F25" s="3522"/>
      <c r="G25" s="3522"/>
      <c r="H25" s="3522"/>
      <c r="I25" s="3522"/>
      <c r="J25" s="3522"/>
      <c r="K25" s="3522"/>
      <c r="L25" s="3522"/>
      <c r="M25" s="3522"/>
    </row>
    <row r="26" spans="1:13">
      <c r="A26" s="3519" t="s">
        <v>3409</v>
      </c>
      <c r="F26" s="3522"/>
      <c r="G26" s="3522"/>
      <c r="H26" s="3522"/>
      <c r="I26" s="3522"/>
      <c r="J26" s="3522"/>
      <c r="K26" s="3522"/>
      <c r="L26" s="3522"/>
      <c r="M26" s="3522"/>
    </row>
    <row r="27" spans="1:13">
      <c r="A27" s="3519" t="s">
        <v>3394</v>
      </c>
      <c r="F27" s="3521">
        <f t="shared" ref="F27:M27" si="2">F21+F22</f>
        <v>0</v>
      </c>
      <c r="G27" s="3521">
        <f t="shared" si="2"/>
        <v>0</v>
      </c>
      <c r="H27" s="3521">
        <f t="shared" si="2"/>
        <v>0</v>
      </c>
      <c r="I27" s="3521">
        <f t="shared" si="2"/>
        <v>0</v>
      </c>
      <c r="J27" s="3521">
        <f t="shared" si="2"/>
        <v>0</v>
      </c>
      <c r="K27" s="3521">
        <f t="shared" si="2"/>
        <v>0</v>
      </c>
      <c r="L27" s="3521">
        <f t="shared" si="2"/>
        <v>0</v>
      </c>
      <c r="M27" s="3521">
        <f t="shared" si="2"/>
        <v>0</v>
      </c>
    </row>
    <row r="28" spans="1:13">
      <c r="A28" s="3523" t="s">
        <v>3393</v>
      </c>
      <c r="F28" s="3524">
        <f>'[6]1.0 Other_PC_Data'!$G$23/'[6]1.0 Other_PC_Data'!K23</f>
        <v>0.85072698852149875</v>
      </c>
      <c r="G28" s="3524">
        <f>'[6]1.0 Other_PC_Data'!$G$23/'[6]1.0 Other_PC_Data'!L23</f>
        <v>0.8265231205360245</v>
      </c>
      <c r="H28" s="3524">
        <f>'[6]1.0 Other_PC_Data'!$G$23/'[6]1.0 Other_PC_Data'!M23</f>
        <v>0.80466826129302793</v>
      </c>
      <c r="I28" s="3524">
        <f>'[6]1.0 Other_PC_Data'!$G$23/'[6]1.0 Other_PC_Data'!N23</f>
        <v>0.78421361270945866</v>
      </c>
      <c r="J28" s="3524">
        <f>'[6]1.0 Other_PC_Data'!$G$23/'[6]1.0 Other_PC_Data'!O23</f>
        <v>0.76463688738685542</v>
      </c>
      <c r="K28" s="3524">
        <f>'[6]1.0 Other_PC_Data'!$G$23/'[6]1.0 Other_PC_Data'!P23</f>
        <v>0.74569142880917538</v>
      </c>
      <c r="L28" s="3524">
        <f>'[6]1.0 Other_PC_Data'!$G$23/'[6]1.0 Other_PC_Data'!Q23</f>
        <v>0.72726878991781008</v>
      </c>
      <c r="M28" s="3524">
        <f>'[6]1.0 Other_PC_Data'!$G$23/'[6]1.0 Other_PC_Data'!R23</f>
        <v>0.70932045766579721</v>
      </c>
    </row>
    <row r="29" spans="1:13">
      <c r="A29" s="3525" t="s">
        <v>3407</v>
      </c>
      <c r="F29" s="3526">
        <f>F27*F28</f>
        <v>0</v>
      </c>
      <c r="G29" s="3526">
        <f t="shared" ref="G29:M29" si="3">G27*G28</f>
        <v>0</v>
      </c>
      <c r="H29" s="3526">
        <f t="shared" si="3"/>
        <v>0</v>
      </c>
      <c r="I29" s="3526">
        <f t="shared" si="3"/>
        <v>0</v>
      </c>
      <c r="J29" s="3526">
        <f t="shared" si="3"/>
        <v>0</v>
      </c>
      <c r="K29" s="3526">
        <f t="shared" si="3"/>
        <v>0</v>
      </c>
      <c r="L29" s="3526">
        <f t="shared" si="3"/>
        <v>0</v>
      </c>
      <c r="M29" s="3526">
        <f t="shared" si="3"/>
        <v>0</v>
      </c>
    </row>
    <row r="30" spans="1:13">
      <c r="A30" s="3523"/>
      <c r="F30" s="3519"/>
      <c r="G30" s="3519"/>
      <c r="H30" s="3519"/>
      <c r="I30" s="3519"/>
      <c r="J30" s="3519"/>
      <c r="K30" s="3519"/>
      <c r="L30" s="3519"/>
      <c r="M30" s="3519"/>
    </row>
    <row r="31" spans="1:13">
      <c r="A31" s="3523"/>
      <c r="F31" s="3519"/>
      <c r="G31" s="3519"/>
      <c r="H31" s="3519"/>
      <c r="I31" s="3519"/>
      <c r="J31" s="3519"/>
      <c r="K31" s="3519"/>
      <c r="L31" s="3519"/>
      <c r="M31" s="3519"/>
    </row>
    <row r="32" spans="1:13">
      <c r="A32" s="3520" t="s">
        <v>3397</v>
      </c>
      <c r="F32" s="3477"/>
      <c r="G32" s="3477"/>
      <c r="H32" s="3477"/>
      <c r="I32" s="3477"/>
      <c r="J32" s="3477"/>
      <c r="K32" s="3477"/>
      <c r="L32" s="3477"/>
      <c r="M32" s="3477"/>
    </row>
    <row r="33" spans="1:13">
      <c r="A33" s="3519" t="s">
        <v>3399</v>
      </c>
      <c r="F33" s="3521"/>
      <c r="G33" s="3521"/>
      <c r="H33" s="3521"/>
      <c r="I33" s="3521"/>
      <c r="J33" s="3521"/>
      <c r="K33" s="3521"/>
      <c r="L33" s="3521"/>
      <c r="M33" s="3521"/>
    </row>
    <row r="34" spans="1:13">
      <c r="A34" s="3519" t="s">
        <v>3409</v>
      </c>
      <c r="F34" s="3521"/>
      <c r="G34" s="3521"/>
      <c r="H34" s="3521"/>
      <c r="I34" s="3521"/>
      <c r="J34" s="3521"/>
      <c r="K34" s="3521"/>
      <c r="L34" s="3521"/>
      <c r="M34" s="3521"/>
    </row>
    <row r="35" spans="1:13">
      <c r="A35" s="3519" t="s">
        <v>3409</v>
      </c>
      <c r="F35" s="3522"/>
      <c r="G35" s="3522"/>
      <c r="H35" s="3522"/>
      <c r="I35" s="3522"/>
      <c r="J35" s="3522"/>
      <c r="K35" s="3522"/>
      <c r="L35" s="3522"/>
      <c r="M35" s="3522"/>
    </row>
    <row r="36" spans="1:13">
      <c r="A36" s="3519" t="s">
        <v>3409</v>
      </c>
      <c r="F36" s="3522"/>
      <c r="G36" s="3522"/>
      <c r="H36" s="3522"/>
      <c r="I36" s="3522"/>
      <c r="J36" s="3522"/>
      <c r="K36" s="3522"/>
      <c r="L36" s="3522"/>
      <c r="M36" s="3522"/>
    </row>
    <row r="37" spans="1:13">
      <c r="A37" s="3519" t="s">
        <v>3409</v>
      </c>
      <c r="F37" s="3522"/>
      <c r="G37" s="3522"/>
      <c r="H37" s="3522"/>
      <c r="I37" s="3522"/>
      <c r="J37" s="3522"/>
      <c r="K37" s="3522"/>
      <c r="L37" s="3522"/>
      <c r="M37" s="3522"/>
    </row>
    <row r="38" spans="1:13">
      <c r="A38" s="3519" t="s">
        <v>3409</v>
      </c>
      <c r="F38" s="3522"/>
      <c r="G38" s="3522"/>
      <c r="H38" s="3522"/>
      <c r="I38" s="3522"/>
      <c r="J38" s="3522"/>
      <c r="K38" s="3522"/>
      <c r="L38" s="3522"/>
      <c r="M38" s="3522"/>
    </row>
    <row r="39" spans="1:13">
      <c r="A39" s="3519" t="s">
        <v>3395</v>
      </c>
      <c r="F39" s="3521">
        <f t="shared" ref="F39:M39" si="4">F33+F34</f>
        <v>0</v>
      </c>
      <c r="G39" s="3521">
        <f t="shared" si="4"/>
        <v>0</v>
      </c>
      <c r="H39" s="3521">
        <f t="shared" si="4"/>
        <v>0</v>
      </c>
      <c r="I39" s="3521">
        <f t="shared" si="4"/>
        <v>0</v>
      </c>
      <c r="J39" s="3521">
        <f t="shared" si="4"/>
        <v>0</v>
      </c>
      <c r="K39" s="3521">
        <f t="shared" si="4"/>
        <v>0</v>
      </c>
      <c r="L39" s="3521">
        <f t="shared" si="4"/>
        <v>0</v>
      </c>
      <c r="M39" s="3521">
        <f t="shared" si="4"/>
        <v>0</v>
      </c>
    </row>
    <row r="40" spans="1:13">
      <c r="A40" s="3523" t="s">
        <v>3393</v>
      </c>
      <c r="F40" s="3524">
        <f>'[6]1.0 Other_PC_Data'!$G$23/'[6]1.0 Other_PC_Data'!K23</f>
        <v>0.85072698852149875</v>
      </c>
      <c r="G40" s="3524">
        <f>'[6]1.0 Other_PC_Data'!$G$23/'[6]1.0 Other_PC_Data'!L23</f>
        <v>0.8265231205360245</v>
      </c>
      <c r="H40" s="3524">
        <f>'[6]1.0 Other_PC_Data'!$G$23/'[6]1.0 Other_PC_Data'!M23</f>
        <v>0.80466826129302793</v>
      </c>
      <c r="I40" s="3524">
        <f>'[6]1.0 Other_PC_Data'!$G$23/'[6]1.0 Other_PC_Data'!N23</f>
        <v>0.78421361270945866</v>
      </c>
      <c r="J40" s="3524">
        <f>'[6]1.0 Other_PC_Data'!$G$23/'[6]1.0 Other_PC_Data'!O23</f>
        <v>0.76463688738685542</v>
      </c>
      <c r="K40" s="3524">
        <f>'[6]1.0 Other_PC_Data'!$G$23/'[6]1.0 Other_PC_Data'!P23</f>
        <v>0.74569142880917538</v>
      </c>
      <c r="L40" s="3524">
        <f>'[6]1.0 Other_PC_Data'!$G$23/'[6]1.0 Other_PC_Data'!Q23</f>
        <v>0.72726878991781008</v>
      </c>
      <c r="M40" s="3524">
        <f>'[6]1.0 Other_PC_Data'!$G$23/'[6]1.0 Other_PC_Data'!R23</f>
        <v>0.70932045766579721</v>
      </c>
    </row>
    <row r="41" spans="1:13">
      <c r="A41" s="3525" t="s">
        <v>3408</v>
      </c>
      <c r="F41" s="3526">
        <f>F33*F40</f>
        <v>0</v>
      </c>
      <c r="G41" s="3526">
        <f t="shared" ref="G41:M41" si="5">G33*G40</f>
        <v>0</v>
      </c>
      <c r="H41" s="3526">
        <f t="shared" si="5"/>
        <v>0</v>
      </c>
      <c r="I41" s="3526">
        <f t="shared" si="5"/>
        <v>0</v>
      </c>
      <c r="J41" s="3526">
        <f t="shared" si="5"/>
        <v>0</v>
      </c>
      <c r="K41" s="3526">
        <f t="shared" si="5"/>
        <v>0</v>
      </c>
      <c r="L41" s="3526">
        <f t="shared" si="5"/>
        <v>0</v>
      </c>
      <c r="M41" s="3526">
        <f t="shared" si="5"/>
        <v>0</v>
      </c>
    </row>
    <row r="42" spans="1:13" s="3477" customFormat="1">
      <c r="D42" s="3517"/>
      <c r="E42" s="3517"/>
    </row>
    <row r="44" spans="1:13">
      <c r="A44" s="3520" t="s">
        <v>1174</v>
      </c>
      <c r="F44" s="3477"/>
      <c r="G44" s="3477"/>
      <c r="H44" s="3477"/>
      <c r="I44" s="3477"/>
      <c r="J44" s="3477"/>
      <c r="K44" s="3477"/>
      <c r="L44" s="3477"/>
      <c r="M44" s="3477"/>
    </row>
    <row r="45" spans="1:13">
      <c r="A45" s="3519" t="s">
        <v>3395</v>
      </c>
      <c r="F45" s="3521"/>
      <c r="G45" s="3521"/>
      <c r="H45" s="3521"/>
      <c r="I45" s="3521"/>
      <c r="J45" s="3521"/>
      <c r="K45" s="3521"/>
      <c r="L45" s="3521"/>
      <c r="M45" s="3521"/>
    </row>
    <row r="46" spans="1:13">
      <c r="A46" s="3519" t="s">
        <v>3409</v>
      </c>
      <c r="F46" s="3521"/>
      <c r="G46" s="3521"/>
      <c r="H46" s="3521"/>
      <c r="I46" s="3521"/>
      <c r="J46" s="3521"/>
      <c r="K46" s="3521"/>
      <c r="L46" s="3521"/>
      <c r="M46" s="3521"/>
    </row>
    <row r="47" spans="1:13">
      <c r="A47" s="3519" t="s">
        <v>3409</v>
      </c>
      <c r="F47" s="3522"/>
      <c r="G47" s="3522"/>
      <c r="H47" s="3522"/>
      <c r="I47" s="3522"/>
      <c r="J47" s="3522"/>
      <c r="K47" s="3522"/>
      <c r="L47" s="3522"/>
      <c r="M47" s="3522"/>
    </row>
    <row r="48" spans="1:13">
      <c r="A48" s="3519" t="s">
        <v>3409</v>
      </c>
      <c r="F48" s="3522"/>
      <c r="G48" s="3522"/>
      <c r="H48" s="3522"/>
      <c r="I48" s="3522"/>
      <c r="J48" s="3522"/>
      <c r="K48" s="3522"/>
      <c r="L48" s="3522"/>
      <c r="M48" s="3522"/>
    </row>
    <row r="49" spans="1:13">
      <c r="A49" s="3519" t="s">
        <v>3409</v>
      </c>
      <c r="F49" s="3522"/>
      <c r="G49" s="3522"/>
      <c r="H49" s="3522"/>
      <c r="I49" s="3522"/>
      <c r="J49" s="3522"/>
      <c r="K49" s="3522"/>
      <c r="L49" s="3522"/>
      <c r="M49" s="3522"/>
    </row>
    <row r="50" spans="1:13">
      <c r="A50" s="3519" t="s">
        <v>3409</v>
      </c>
      <c r="F50" s="3522"/>
      <c r="G50" s="3522"/>
      <c r="H50" s="3522"/>
      <c r="I50" s="3522"/>
      <c r="J50" s="3522"/>
      <c r="K50" s="3522"/>
      <c r="L50" s="3522"/>
      <c r="M50" s="3522"/>
    </row>
    <row r="51" spans="1:13">
      <c r="A51" s="3519" t="s">
        <v>3395</v>
      </c>
      <c r="F51" s="3521">
        <f t="shared" ref="F51:M51" si="6">F45+F46</f>
        <v>0</v>
      </c>
      <c r="G51" s="3521">
        <f t="shared" si="6"/>
        <v>0</v>
      </c>
      <c r="H51" s="3521">
        <f t="shared" si="6"/>
        <v>0</v>
      </c>
      <c r="I51" s="3521">
        <f t="shared" si="6"/>
        <v>0</v>
      </c>
      <c r="J51" s="3521">
        <f t="shared" si="6"/>
        <v>0</v>
      </c>
      <c r="K51" s="3521">
        <f t="shared" si="6"/>
        <v>0</v>
      </c>
      <c r="L51" s="3521">
        <f t="shared" si="6"/>
        <v>0</v>
      </c>
      <c r="M51" s="3521">
        <f t="shared" si="6"/>
        <v>0</v>
      </c>
    </row>
    <row r="52" spans="1:13">
      <c r="A52" s="3523" t="s">
        <v>3393</v>
      </c>
      <c r="F52" s="3524">
        <f t="shared" ref="F52:M52" si="7">F40</f>
        <v>0.85072698852149875</v>
      </c>
      <c r="G52" s="3524">
        <f t="shared" si="7"/>
        <v>0.8265231205360245</v>
      </c>
      <c r="H52" s="3524">
        <f t="shared" si="7"/>
        <v>0.80466826129302793</v>
      </c>
      <c r="I52" s="3524">
        <f t="shared" si="7"/>
        <v>0.78421361270945866</v>
      </c>
      <c r="J52" s="3524">
        <f t="shared" si="7"/>
        <v>0.76463688738685542</v>
      </c>
      <c r="K52" s="3524">
        <f t="shared" si="7"/>
        <v>0.74569142880917538</v>
      </c>
      <c r="L52" s="3524">
        <f t="shared" si="7"/>
        <v>0.72726878991781008</v>
      </c>
      <c r="M52" s="3524">
        <f t="shared" si="7"/>
        <v>0.70932045766579721</v>
      </c>
    </row>
    <row r="53" spans="1:13">
      <c r="A53" s="3525" t="s">
        <v>3410</v>
      </c>
      <c r="F53" s="3526">
        <f>F45*F52</f>
        <v>0</v>
      </c>
      <c r="G53" s="3526">
        <f t="shared" ref="G53:M53" si="8">G45*G52</f>
        <v>0</v>
      </c>
      <c r="H53" s="3526">
        <f t="shared" si="8"/>
        <v>0</v>
      </c>
      <c r="I53" s="3526">
        <f t="shared" si="8"/>
        <v>0</v>
      </c>
      <c r="J53" s="3526">
        <f t="shared" si="8"/>
        <v>0</v>
      </c>
      <c r="K53" s="3526">
        <f t="shared" si="8"/>
        <v>0</v>
      </c>
      <c r="L53" s="3526">
        <f t="shared" si="8"/>
        <v>0</v>
      </c>
      <c r="M53" s="3526">
        <f t="shared" si="8"/>
        <v>0</v>
      </c>
    </row>
    <row r="56" spans="1:13">
      <c r="A56" s="3520" t="s">
        <v>1173</v>
      </c>
      <c r="F56" s="3477"/>
      <c r="G56" s="3477"/>
      <c r="H56" s="3477"/>
      <c r="I56" s="3477"/>
      <c r="J56" s="3477"/>
      <c r="K56" s="3477"/>
      <c r="L56" s="3477"/>
      <c r="M56" s="3477"/>
    </row>
    <row r="57" spans="1:13">
      <c r="A57" s="3519" t="s">
        <v>3398</v>
      </c>
      <c r="F57" s="3521"/>
      <c r="G57" s="3521"/>
      <c r="H57" s="3521"/>
      <c r="I57" s="3521"/>
      <c r="J57" s="3521"/>
      <c r="K57" s="3521"/>
      <c r="L57" s="3521"/>
      <c r="M57" s="3521"/>
    </row>
    <row r="58" spans="1:13">
      <c r="A58" s="3519" t="s">
        <v>3409</v>
      </c>
      <c r="F58" s="3521"/>
      <c r="G58" s="3521"/>
      <c r="H58" s="3521"/>
      <c r="I58" s="3521"/>
      <c r="J58" s="3521"/>
      <c r="K58" s="3521"/>
      <c r="L58" s="3521"/>
      <c r="M58" s="3521"/>
    </row>
    <row r="59" spans="1:13">
      <c r="A59" s="3519" t="s">
        <v>3409</v>
      </c>
      <c r="F59" s="3522"/>
      <c r="G59" s="3522"/>
      <c r="H59" s="3522"/>
      <c r="I59" s="3522"/>
      <c r="J59" s="3522"/>
      <c r="K59" s="3522"/>
      <c r="L59" s="3522"/>
      <c r="M59" s="3522"/>
    </row>
    <row r="60" spans="1:13">
      <c r="A60" s="3519" t="s">
        <v>3409</v>
      </c>
      <c r="F60" s="3522"/>
      <c r="G60" s="3522"/>
      <c r="H60" s="3522"/>
      <c r="I60" s="3522"/>
      <c r="J60" s="3522"/>
      <c r="K60" s="3522"/>
      <c r="L60" s="3522"/>
      <c r="M60" s="3522"/>
    </row>
    <row r="61" spans="1:13">
      <c r="A61" s="3519" t="s">
        <v>3409</v>
      </c>
      <c r="F61" s="3522"/>
      <c r="G61" s="3522"/>
      <c r="H61" s="3522"/>
      <c r="I61" s="3522"/>
      <c r="J61" s="3522"/>
      <c r="K61" s="3522"/>
      <c r="L61" s="3522"/>
      <c r="M61" s="3522"/>
    </row>
    <row r="62" spans="1:13">
      <c r="A62" s="3519" t="s">
        <v>3409</v>
      </c>
      <c r="F62" s="3522"/>
      <c r="G62" s="3522"/>
      <c r="H62" s="3522"/>
      <c r="I62" s="3522"/>
      <c r="J62" s="3522"/>
      <c r="K62" s="3522"/>
      <c r="L62" s="3522"/>
      <c r="M62" s="3522"/>
    </row>
    <row r="63" spans="1:13">
      <c r="A63" s="3519" t="s">
        <v>3395</v>
      </c>
      <c r="F63" s="3521">
        <f t="shared" ref="F63:M63" si="9">F57+F58</f>
        <v>0</v>
      </c>
      <c r="G63" s="3521">
        <f t="shared" si="9"/>
        <v>0</v>
      </c>
      <c r="H63" s="3521">
        <f t="shared" si="9"/>
        <v>0</v>
      </c>
      <c r="I63" s="3521">
        <f t="shared" si="9"/>
        <v>0</v>
      </c>
      <c r="J63" s="3521">
        <f t="shared" si="9"/>
        <v>0</v>
      </c>
      <c r="K63" s="3521">
        <f t="shared" si="9"/>
        <v>0</v>
      </c>
      <c r="L63" s="3521">
        <f t="shared" si="9"/>
        <v>0</v>
      </c>
      <c r="M63" s="3521">
        <f t="shared" si="9"/>
        <v>0</v>
      </c>
    </row>
    <row r="64" spans="1:13">
      <c r="A64" s="3523" t="s">
        <v>3393</v>
      </c>
      <c r="F64" s="3524">
        <f t="shared" ref="F64:M64" si="10">F52</f>
        <v>0.85072698852149875</v>
      </c>
      <c r="G64" s="3524">
        <f t="shared" si="10"/>
        <v>0.8265231205360245</v>
      </c>
      <c r="H64" s="3524">
        <f t="shared" si="10"/>
        <v>0.80466826129302793</v>
      </c>
      <c r="I64" s="3524">
        <f t="shared" si="10"/>
        <v>0.78421361270945866</v>
      </c>
      <c r="J64" s="3524">
        <f t="shared" si="10"/>
        <v>0.76463688738685542</v>
      </c>
      <c r="K64" s="3524">
        <f t="shared" si="10"/>
        <v>0.74569142880917538</v>
      </c>
      <c r="L64" s="3524">
        <f t="shared" si="10"/>
        <v>0.72726878991781008</v>
      </c>
      <c r="M64" s="3524">
        <f t="shared" si="10"/>
        <v>0.70932045766579721</v>
      </c>
    </row>
    <row r="65" spans="1:13">
      <c r="A65" s="3525" t="s">
        <v>3411</v>
      </c>
      <c r="F65" s="3526">
        <f>F57*F64</f>
        <v>0</v>
      </c>
      <c r="G65" s="3526">
        <f t="shared" ref="G65:M65" si="11">G57*G64</f>
        <v>0</v>
      </c>
      <c r="H65" s="3526">
        <f t="shared" si="11"/>
        <v>0</v>
      </c>
      <c r="I65" s="3526">
        <f t="shared" si="11"/>
        <v>0</v>
      </c>
      <c r="J65" s="3526">
        <f t="shared" si="11"/>
        <v>0</v>
      </c>
      <c r="K65" s="3526">
        <f t="shared" si="11"/>
        <v>0</v>
      </c>
      <c r="L65" s="3526">
        <f t="shared" si="11"/>
        <v>0</v>
      </c>
      <c r="M65" s="3526">
        <f t="shared" si="11"/>
        <v>0</v>
      </c>
    </row>
  </sheetData>
  <mergeCells count="1">
    <mergeCell ref="F5:M5"/>
  </mergeCells>
  <pageMargins left="0.74803149606299213" right="0.74803149606299213" top="0.98425196850393704" bottom="0.98425196850393704" header="0.51181102362204722" footer="0.51181102362204722"/>
  <pageSetup paperSize="8" scale="75" orientation="landscape" r:id="rId1"/>
  <headerFooter alignWithMargins="0">
    <oddHeader>&amp;R&amp;A</oddHeader>
    <oddFooter>&amp;R&amp;F</oddFooter>
  </headerFooter>
</worksheet>
</file>

<file path=xl/worksheets/sheet25.xml><?xml version="1.0" encoding="utf-8"?>
<worksheet xmlns="http://schemas.openxmlformats.org/spreadsheetml/2006/main" xmlns:r="http://schemas.openxmlformats.org/officeDocument/2006/relationships">
  <sheetPr>
    <tabColor theme="6" tint="0.59999389629810485"/>
    <pageSetUpPr fitToPage="1"/>
  </sheetPr>
  <dimension ref="A1:Q83"/>
  <sheetViews>
    <sheetView topLeftCell="C3" zoomScale="80" zoomScaleNormal="80" workbookViewId="0">
      <selection activeCell="E140" sqref="E140"/>
    </sheetView>
  </sheetViews>
  <sheetFormatPr defaultColWidth="8" defaultRowHeight="12.75"/>
  <cols>
    <col min="1" max="1" width="3.875" style="968" customWidth="1"/>
    <col min="2" max="2" width="46.625" style="968" customWidth="1"/>
    <col min="3" max="3" width="16.375" style="968" customWidth="1"/>
    <col min="4" max="4" width="25.5" style="968" bestFit="1" customWidth="1"/>
    <col min="5" max="5" width="17.75" style="968" bestFit="1" customWidth="1"/>
    <col min="6" max="6" width="11.25" style="968" customWidth="1"/>
    <col min="7" max="7" width="11.5" style="968" customWidth="1"/>
    <col min="8" max="17" width="9.875" style="968" bestFit="1" customWidth="1"/>
    <col min="18" max="255" width="8" style="968"/>
    <col min="256" max="256" width="8.625" style="968" customWidth="1"/>
    <col min="257" max="257" width="60" style="968" customWidth="1"/>
    <col min="258" max="258" width="14" style="968" bestFit="1" customWidth="1"/>
    <col min="259" max="259" width="12.25" style="968" customWidth="1"/>
    <col min="260" max="260" width="16.5" style="968" bestFit="1" customWidth="1"/>
    <col min="261" max="261" width="16.5" style="968" customWidth="1"/>
    <col min="262" max="262" width="13.25" style="968" customWidth="1"/>
    <col min="263" max="264" width="13.125" style="968" customWidth="1"/>
    <col min="265" max="511" width="8" style="968"/>
    <col min="512" max="512" width="8.625" style="968" customWidth="1"/>
    <col min="513" max="513" width="60" style="968" customWidth="1"/>
    <col min="514" max="514" width="14" style="968" bestFit="1" customWidth="1"/>
    <col min="515" max="515" width="12.25" style="968" customWidth="1"/>
    <col min="516" max="516" width="16.5" style="968" bestFit="1" customWidth="1"/>
    <col min="517" max="517" width="16.5" style="968" customWidth="1"/>
    <col min="518" max="518" width="13.25" style="968" customWidth="1"/>
    <col min="519" max="520" width="13.125" style="968" customWidth="1"/>
    <col min="521" max="767" width="8" style="968"/>
    <col min="768" max="768" width="8.625" style="968" customWidth="1"/>
    <col min="769" max="769" width="60" style="968" customWidth="1"/>
    <col min="770" max="770" width="14" style="968" bestFit="1" customWidth="1"/>
    <col min="771" max="771" width="12.25" style="968" customWidth="1"/>
    <col min="772" max="772" width="16.5" style="968" bestFit="1" customWidth="1"/>
    <col min="773" max="773" width="16.5" style="968" customWidth="1"/>
    <col min="774" max="774" width="13.25" style="968" customWidth="1"/>
    <col min="775" max="776" width="13.125" style="968" customWidth="1"/>
    <col min="777" max="1023" width="8" style="968"/>
    <col min="1024" max="1024" width="8.625" style="968" customWidth="1"/>
    <col min="1025" max="1025" width="60" style="968" customWidth="1"/>
    <col min="1026" max="1026" width="14" style="968" bestFit="1" customWidth="1"/>
    <col min="1027" max="1027" width="12.25" style="968" customWidth="1"/>
    <col min="1028" max="1028" width="16.5" style="968" bestFit="1" customWidth="1"/>
    <col min="1029" max="1029" width="16.5" style="968" customWidth="1"/>
    <col min="1030" max="1030" width="13.25" style="968" customWidth="1"/>
    <col min="1031" max="1032" width="13.125" style="968" customWidth="1"/>
    <col min="1033" max="1279" width="8" style="968"/>
    <col min="1280" max="1280" width="8.625" style="968" customWidth="1"/>
    <col min="1281" max="1281" width="60" style="968" customWidth="1"/>
    <col min="1282" max="1282" width="14" style="968" bestFit="1" customWidth="1"/>
    <col min="1283" max="1283" width="12.25" style="968" customWidth="1"/>
    <col min="1284" max="1284" width="16.5" style="968" bestFit="1" customWidth="1"/>
    <col min="1285" max="1285" width="16.5" style="968" customWidth="1"/>
    <col min="1286" max="1286" width="13.25" style="968" customWidth="1"/>
    <col min="1287" max="1288" width="13.125" style="968" customWidth="1"/>
    <col min="1289" max="1535" width="8" style="968"/>
    <col min="1536" max="1536" width="8.625" style="968" customWidth="1"/>
    <col min="1537" max="1537" width="60" style="968" customWidth="1"/>
    <col min="1538" max="1538" width="14" style="968" bestFit="1" customWidth="1"/>
    <col min="1539" max="1539" width="12.25" style="968" customWidth="1"/>
    <col min="1540" max="1540" width="16.5" style="968" bestFit="1" customWidth="1"/>
    <col min="1541" max="1541" width="16.5" style="968" customWidth="1"/>
    <col min="1542" max="1542" width="13.25" style="968" customWidth="1"/>
    <col min="1543" max="1544" width="13.125" style="968" customWidth="1"/>
    <col min="1545" max="1791" width="8" style="968"/>
    <col min="1792" max="1792" width="8.625" style="968" customWidth="1"/>
    <col min="1793" max="1793" width="60" style="968" customWidth="1"/>
    <col min="1794" max="1794" width="14" style="968" bestFit="1" customWidth="1"/>
    <col min="1795" max="1795" width="12.25" style="968" customWidth="1"/>
    <col min="1796" max="1796" width="16.5" style="968" bestFit="1" customWidth="1"/>
    <col min="1797" max="1797" width="16.5" style="968" customWidth="1"/>
    <col min="1798" max="1798" width="13.25" style="968" customWidth="1"/>
    <col min="1799" max="1800" width="13.125" style="968" customWidth="1"/>
    <col min="1801" max="2047" width="8" style="968"/>
    <col min="2048" max="2048" width="8.625" style="968" customWidth="1"/>
    <col min="2049" max="2049" width="60" style="968" customWidth="1"/>
    <col min="2050" max="2050" width="14" style="968" bestFit="1" customWidth="1"/>
    <col min="2051" max="2051" width="12.25" style="968" customWidth="1"/>
    <col min="2052" max="2052" width="16.5" style="968" bestFit="1" customWidth="1"/>
    <col min="2053" max="2053" width="16.5" style="968" customWidth="1"/>
    <col min="2054" max="2054" width="13.25" style="968" customWidth="1"/>
    <col min="2055" max="2056" width="13.125" style="968" customWidth="1"/>
    <col min="2057" max="2303" width="8" style="968"/>
    <col min="2304" max="2304" width="8.625" style="968" customWidth="1"/>
    <col min="2305" max="2305" width="60" style="968" customWidth="1"/>
    <col min="2306" max="2306" width="14" style="968" bestFit="1" customWidth="1"/>
    <col min="2307" max="2307" width="12.25" style="968" customWidth="1"/>
    <col min="2308" max="2308" width="16.5" style="968" bestFit="1" customWidth="1"/>
    <col min="2309" max="2309" width="16.5" style="968" customWidth="1"/>
    <col min="2310" max="2310" width="13.25" style="968" customWidth="1"/>
    <col min="2311" max="2312" width="13.125" style="968" customWidth="1"/>
    <col min="2313" max="2559" width="8" style="968"/>
    <col min="2560" max="2560" width="8.625" style="968" customWidth="1"/>
    <col min="2561" max="2561" width="60" style="968" customWidth="1"/>
    <col min="2562" max="2562" width="14" style="968" bestFit="1" customWidth="1"/>
    <col min="2563" max="2563" width="12.25" style="968" customWidth="1"/>
    <col min="2564" max="2564" width="16.5" style="968" bestFit="1" customWidth="1"/>
    <col min="2565" max="2565" width="16.5" style="968" customWidth="1"/>
    <col min="2566" max="2566" width="13.25" style="968" customWidth="1"/>
    <col min="2567" max="2568" width="13.125" style="968" customWidth="1"/>
    <col min="2569" max="2815" width="8" style="968"/>
    <col min="2816" max="2816" width="8.625" style="968" customWidth="1"/>
    <col min="2817" max="2817" width="60" style="968" customWidth="1"/>
    <col min="2818" max="2818" width="14" style="968" bestFit="1" customWidth="1"/>
    <col min="2819" max="2819" width="12.25" style="968" customWidth="1"/>
    <col min="2820" max="2820" width="16.5" style="968" bestFit="1" customWidth="1"/>
    <col min="2821" max="2821" width="16.5" style="968" customWidth="1"/>
    <col min="2822" max="2822" width="13.25" style="968" customWidth="1"/>
    <col min="2823" max="2824" width="13.125" style="968" customWidth="1"/>
    <col min="2825" max="3071" width="8" style="968"/>
    <col min="3072" max="3072" width="8.625" style="968" customWidth="1"/>
    <col min="3073" max="3073" width="60" style="968" customWidth="1"/>
    <col min="3074" max="3074" width="14" style="968" bestFit="1" customWidth="1"/>
    <col min="3075" max="3075" width="12.25" style="968" customWidth="1"/>
    <col min="3076" max="3076" width="16.5" style="968" bestFit="1" customWidth="1"/>
    <col min="3077" max="3077" width="16.5" style="968" customWidth="1"/>
    <col min="3078" max="3078" width="13.25" style="968" customWidth="1"/>
    <col min="3079" max="3080" width="13.125" style="968" customWidth="1"/>
    <col min="3081" max="3327" width="8" style="968"/>
    <col min="3328" max="3328" width="8.625" style="968" customWidth="1"/>
    <col min="3329" max="3329" width="60" style="968" customWidth="1"/>
    <col min="3330" max="3330" width="14" style="968" bestFit="1" customWidth="1"/>
    <col min="3331" max="3331" width="12.25" style="968" customWidth="1"/>
    <col min="3332" max="3332" width="16.5" style="968" bestFit="1" customWidth="1"/>
    <col min="3333" max="3333" width="16.5" style="968" customWidth="1"/>
    <col min="3334" max="3334" width="13.25" style="968" customWidth="1"/>
    <col min="3335" max="3336" width="13.125" style="968" customWidth="1"/>
    <col min="3337" max="3583" width="8" style="968"/>
    <col min="3584" max="3584" width="8.625" style="968" customWidth="1"/>
    <col min="3585" max="3585" width="60" style="968" customWidth="1"/>
    <col min="3586" max="3586" width="14" style="968" bestFit="1" customWidth="1"/>
    <col min="3587" max="3587" width="12.25" style="968" customWidth="1"/>
    <col min="3588" max="3588" width="16.5" style="968" bestFit="1" customWidth="1"/>
    <col min="3589" max="3589" width="16.5" style="968" customWidth="1"/>
    <col min="3590" max="3590" width="13.25" style="968" customWidth="1"/>
    <col min="3591" max="3592" width="13.125" style="968" customWidth="1"/>
    <col min="3593" max="3839" width="8" style="968"/>
    <col min="3840" max="3840" width="8.625" style="968" customWidth="1"/>
    <col min="3841" max="3841" width="60" style="968" customWidth="1"/>
    <col min="3842" max="3842" width="14" style="968" bestFit="1" customWidth="1"/>
    <col min="3843" max="3843" width="12.25" style="968" customWidth="1"/>
    <col min="3844" max="3844" width="16.5" style="968" bestFit="1" customWidth="1"/>
    <col min="3845" max="3845" width="16.5" style="968" customWidth="1"/>
    <col min="3846" max="3846" width="13.25" style="968" customWidth="1"/>
    <col min="3847" max="3848" width="13.125" style="968" customWidth="1"/>
    <col min="3849" max="4095" width="8" style="968"/>
    <col min="4096" max="4096" width="8.625" style="968" customWidth="1"/>
    <col min="4097" max="4097" width="60" style="968" customWidth="1"/>
    <col min="4098" max="4098" width="14" style="968" bestFit="1" customWidth="1"/>
    <col min="4099" max="4099" width="12.25" style="968" customWidth="1"/>
    <col min="4100" max="4100" width="16.5" style="968" bestFit="1" customWidth="1"/>
    <col min="4101" max="4101" width="16.5" style="968" customWidth="1"/>
    <col min="4102" max="4102" width="13.25" style="968" customWidth="1"/>
    <col min="4103" max="4104" width="13.125" style="968" customWidth="1"/>
    <col min="4105" max="4351" width="8" style="968"/>
    <col min="4352" max="4352" width="8.625" style="968" customWidth="1"/>
    <col min="4353" max="4353" width="60" style="968" customWidth="1"/>
    <col min="4354" max="4354" width="14" style="968" bestFit="1" customWidth="1"/>
    <col min="4355" max="4355" width="12.25" style="968" customWidth="1"/>
    <col min="4356" max="4356" width="16.5" style="968" bestFit="1" customWidth="1"/>
    <col min="4357" max="4357" width="16.5" style="968" customWidth="1"/>
    <col min="4358" max="4358" width="13.25" style="968" customWidth="1"/>
    <col min="4359" max="4360" width="13.125" style="968" customWidth="1"/>
    <col min="4361" max="4607" width="8" style="968"/>
    <col min="4608" max="4608" width="8.625" style="968" customWidth="1"/>
    <col min="4609" max="4609" width="60" style="968" customWidth="1"/>
    <col min="4610" max="4610" width="14" style="968" bestFit="1" customWidth="1"/>
    <col min="4611" max="4611" width="12.25" style="968" customWidth="1"/>
    <col min="4612" max="4612" width="16.5" style="968" bestFit="1" customWidth="1"/>
    <col min="4613" max="4613" width="16.5" style="968" customWidth="1"/>
    <col min="4614" max="4614" width="13.25" style="968" customWidth="1"/>
    <col min="4615" max="4616" width="13.125" style="968" customWidth="1"/>
    <col min="4617" max="4863" width="8" style="968"/>
    <col min="4864" max="4864" width="8.625" style="968" customWidth="1"/>
    <col min="4865" max="4865" width="60" style="968" customWidth="1"/>
    <col min="4866" max="4866" width="14" style="968" bestFit="1" customWidth="1"/>
    <col min="4867" max="4867" width="12.25" style="968" customWidth="1"/>
    <col min="4868" max="4868" width="16.5" style="968" bestFit="1" customWidth="1"/>
    <col min="4869" max="4869" width="16.5" style="968" customWidth="1"/>
    <col min="4870" max="4870" width="13.25" style="968" customWidth="1"/>
    <col min="4871" max="4872" width="13.125" style="968" customWidth="1"/>
    <col min="4873" max="5119" width="8" style="968"/>
    <col min="5120" max="5120" width="8.625" style="968" customWidth="1"/>
    <col min="5121" max="5121" width="60" style="968" customWidth="1"/>
    <col min="5122" max="5122" width="14" style="968" bestFit="1" customWidth="1"/>
    <col min="5123" max="5123" width="12.25" style="968" customWidth="1"/>
    <col min="5124" max="5124" width="16.5" style="968" bestFit="1" customWidth="1"/>
    <col min="5125" max="5125" width="16.5" style="968" customWidth="1"/>
    <col min="5126" max="5126" width="13.25" style="968" customWidth="1"/>
    <col min="5127" max="5128" width="13.125" style="968" customWidth="1"/>
    <col min="5129" max="5375" width="8" style="968"/>
    <col min="5376" max="5376" width="8.625" style="968" customWidth="1"/>
    <col min="5377" max="5377" width="60" style="968" customWidth="1"/>
    <col min="5378" max="5378" width="14" style="968" bestFit="1" customWidth="1"/>
    <col min="5379" max="5379" width="12.25" style="968" customWidth="1"/>
    <col min="5380" max="5380" width="16.5" style="968" bestFit="1" customWidth="1"/>
    <col min="5381" max="5381" width="16.5" style="968" customWidth="1"/>
    <col min="5382" max="5382" width="13.25" style="968" customWidth="1"/>
    <col min="5383" max="5384" width="13.125" style="968" customWidth="1"/>
    <col min="5385" max="5631" width="8" style="968"/>
    <col min="5632" max="5632" width="8.625" style="968" customWidth="1"/>
    <col min="5633" max="5633" width="60" style="968" customWidth="1"/>
    <col min="5634" max="5634" width="14" style="968" bestFit="1" customWidth="1"/>
    <col min="5635" max="5635" width="12.25" style="968" customWidth="1"/>
    <col min="5636" max="5636" width="16.5" style="968" bestFit="1" customWidth="1"/>
    <col min="5637" max="5637" width="16.5" style="968" customWidth="1"/>
    <col min="5638" max="5638" width="13.25" style="968" customWidth="1"/>
    <col min="5639" max="5640" width="13.125" style="968" customWidth="1"/>
    <col min="5641" max="5887" width="8" style="968"/>
    <col min="5888" max="5888" width="8.625" style="968" customWidth="1"/>
    <col min="5889" max="5889" width="60" style="968" customWidth="1"/>
    <col min="5890" max="5890" width="14" style="968" bestFit="1" customWidth="1"/>
    <col min="5891" max="5891" width="12.25" style="968" customWidth="1"/>
    <col min="5892" max="5892" width="16.5" style="968" bestFit="1" customWidth="1"/>
    <col min="5893" max="5893" width="16.5" style="968" customWidth="1"/>
    <col min="5894" max="5894" width="13.25" style="968" customWidth="1"/>
    <col min="5895" max="5896" width="13.125" style="968" customWidth="1"/>
    <col min="5897" max="6143" width="8" style="968"/>
    <col min="6144" max="6144" width="8.625" style="968" customWidth="1"/>
    <col min="6145" max="6145" width="60" style="968" customWidth="1"/>
    <col min="6146" max="6146" width="14" style="968" bestFit="1" customWidth="1"/>
    <col min="6147" max="6147" width="12.25" style="968" customWidth="1"/>
    <col min="6148" max="6148" width="16.5" style="968" bestFit="1" customWidth="1"/>
    <col min="6149" max="6149" width="16.5" style="968" customWidth="1"/>
    <col min="6150" max="6150" width="13.25" style="968" customWidth="1"/>
    <col min="6151" max="6152" width="13.125" style="968" customWidth="1"/>
    <col min="6153" max="6399" width="8" style="968"/>
    <col min="6400" max="6400" width="8.625" style="968" customWidth="1"/>
    <col min="6401" max="6401" width="60" style="968" customWidth="1"/>
    <col min="6402" max="6402" width="14" style="968" bestFit="1" customWidth="1"/>
    <col min="6403" max="6403" width="12.25" style="968" customWidth="1"/>
    <col min="6404" max="6404" width="16.5" style="968" bestFit="1" customWidth="1"/>
    <col min="6405" max="6405" width="16.5" style="968" customWidth="1"/>
    <col min="6406" max="6406" width="13.25" style="968" customWidth="1"/>
    <col min="6407" max="6408" width="13.125" style="968" customWidth="1"/>
    <col min="6409" max="6655" width="8" style="968"/>
    <col min="6656" max="6656" width="8.625" style="968" customWidth="1"/>
    <col min="6657" max="6657" width="60" style="968" customWidth="1"/>
    <col min="6658" max="6658" width="14" style="968" bestFit="1" customWidth="1"/>
    <col min="6659" max="6659" width="12.25" style="968" customWidth="1"/>
    <col min="6660" max="6660" width="16.5" style="968" bestFit="1" customWidth="1"/>
    <col min="6661" max="6661" width="16.5" style="968" customWidth="1"/>
    <col min="6662" max="6662" width="13.25" style="968" customWidth="1"/>
    <col min="6663" max="6664" width="13.125" style="968" customWidth="1"/>
    <col min="6665" max="6911" width="8" style="968"/>
    <col min="6912" max="6912" width="8.625" style="968" customWidth="1"/>
    <col min="6913" max="6913" width="60" style="968" customWidth="1"/>
    <col min="6914" max="6914" width="14" style="968" bestFit="1" customWidth="1"/>
    <col min="6915" max="6915" width="12.25" style="968" customWidth="1"/>
    <col min="6916" max="6916" width="16.5" style="968" bestFit="1" customWidth="1"/>
    <col min="6917" max="6917" width="16.5" style="968" customWidth="1"/>
    <col min="6918" max="6918" width="13.25" style="968" customWidth="1"/>
    <col min="6919" max="6920" width="13.125" style="968" customWidth="1"/>
    <col min="6921" max="7167" width="8" style="968"/>
    <col min="7168" max="7168" width="8.625" style="968" customWidth="1"/>
    <col min="7169" max="7169" width="60" style="968" customWidth="1"/>
    <col min="7170" max="7170" width="14" style="968" bestFit="1" customWidth="1"/>
    <col min="7171" max="7171" width="12.25" style="968" customWidth="1"/>
    <col min="7172" max="7172" width="16.5" style="968" bestFit="1" customWidth="1"/>
    <col min="7173" max="7173" width="16.5" style="968" customWidth="1"/>
    <col min="7174" max="7174" width="13.25" style="968" customWidth="1"/>
    <col min="7175" max="7176" width="13.125" style="968" customWidth="1"/>
    <col min="7177" max="7423" width="8" style="968"/>
    <col min="7424" max="7424" width="8.625" style="968" customWidth="1"/>
    <col min="7425" max="7425" width="60" style="968" customWidth="1"/>
    <col min="7426" max="7426" width="14" style="968" bestFit="1" customWidth="1"/>
    <col min="7427" max="7427" width="12.25" style="968" customWidth="1"/>
    <col min="7428" max="7428" width="16.5" style="968" bestFit="1" customWidth="1"/>
    <col min="7429" max="7429" width="16.5" style="968" customWidth="1"/>
    <col min="7430" max="7430" width="13.25" style="968" customWidth="1"/>
    <col min="7431" max="7432" width="13.125" style="968" customWidth="1"/>
    <col min="7433" max="7679" width="8" style="968"/>
    <col min="7680" max="7680" width="8.625" style="968" customWidth="1"/>
    <col min="7681" max="7681" width="60" style="968" customWidth="1"/>
    <col min="7682" max="7682" width="14" style="968" bestFit="1" customWidth="1"/>
    <col min="7683" max="7683" width="12.25" style="968" customWidth="1"/>
    <col min="7684" max="7684" width="16.5" style="968" bestFit="1" customWidth="1"/>
    <col min="7685" max="7685" width="16.5" style="968" customWidth="1"/>
    <col min="7686" max="7686" width="13.25" style="968" customWidth="1"/>
    <col min="7687" max="7688" width="13.125" style="968" customWidth="1"/>
    <col min="7689" max="7935" width="8" style="968"/>
    <col min="7936" max="7936" width="8.625" style="968" customWidth="1"/>
    <col min="7937" max="7937" width="60" style="968" customWidth="1"/>
    <col min="7938" max="7938" width="14" style="968" bestFit="1" customWidth="1"/>
    <col min="7939" max="7939" width="12.25" style="968" customWidth="1"/>
    <col min="7940" max="7940" width="16.5" style="968" bestFit="1" customWidth="1"/>
    <col min="7941" max="7941" width="16.5" style="968" customWidth="1"/>
    <col min="7942" max="7942" width="13.25" style="968" customWidth="1"/>
    <col min="7943" max="7944" width="13.125" style="968" customWidth="1"/>
    <col min="7945" max="8191" width="8" style="968"/>
    <col min="8192" max="8192" width="8.625" style="968" customWidth="1"/>
    <col min="8193" max="8193" width="60" style="968" customWidth="1"/>
    <col min="8194" max="8194" width="14" style="968" bestFit="1" customWidth="1"/>
    <col min="8195" max="8195" width="12.25" style="968" customWidth="1"/>
    <col min="8196" max="8196" width="16.5" style="968" bestFit="1" customWidth="1"/>
    <col min="8197" max="8197" width="16.5" style="968" customWidth="1"/>
    <col min="8198" max="8198" width="13.25" style="968" customWidth="1"/>
    <col min="8199" max="8200" width="13.125" style="968" customWidth="1"/>
    <col min="8201" max="8447" width="8" style="968"/>
    <col min="8448" max="8448" width="8.625" style="968" customWidth="1"/>
    <col min="8449" max="8449" width="60" style="968" customWidth="1"/>
    <col min="8450" max="8450" width="14" style="968" bestFit="1" customWidth="1"/>
    <col min="8451" max="8451" width="12.25" style="968" customWidth="1"/>
    <col min="8452" max="8452" width="16.5" style="968" bestFit="1" customWidth="1"/>
    <col min="8453" max="8453" width="16.5" style="968" customWidth="1"/>
    <col min="8454" max="8454" width="13.25" style="968" customWidth="1"/>
    <col min="8455" max="8456" width="13.125" style="968" customWidth="1"/>
    <col min="8457" max="8703" width="8" style="968"/>
    <col min="8704" max="8704" width="8.625" style="968" customWidth="1"/>
    <col min="8705" max="8705" width="60" style="968" customWidth="1"/>
    <col min="8706" max="8706" width="14" style="968" bestFit="1" customWidth="1"/>
    <col min="8707" max="8707" width="12.25" style="968" customWidth="1"/>
    <col min="8708" max="8708" width="16.5" style="968" bestFit="1" customWidth="1"/>
    <col min="8709" max="8709" width="16.5" style="968" customWidth="1"/>
    <col min="8710" max="8710" width="13.25" style="968" customWidth="1"/>
    <col min="8711" max="8712" width="13.125" style="968" customWidth="1"/>
    <col min="8713" max="8959" width="8" style="968"/>
    <col min="8960" max="8960" width="8.625" style="968" customWidth="1"/>
    <col min="8961" max="8961" width="60" style="968" customWidth="1"/>
    <col min="8962" max="8962" width="14" style="968" bestFit="1" customWidth="1"/>
    <col min="8963" max="8963" width="12.25" style="968" customWidth="1"/>
    <col min="8964" max="8964" width="16.5" style="968" bestFit="1" customWidth="1"/>
    <col min="8965" max="8965" width="16.5" style="968" customWidth="1"/>
    <col min="8966" max="8966" width="13.25" style="968" customWidth="1"/>
    <col min="8967" max="8968" width="13.125" style="968" customWidth="1"/>
    <col min="8969" max="9215" width="8" style="968"/>
    <col min="9216" max="9216" width="8.625" style="968" customWidth="1"/>
    <col min="9217" max="9217" width="60" style="968" customWidth="1"/>
    <col min="9218" max="9218" width="14" style="968" bestFit="1" customWidth="1"/>
    <col min="9219" max="9219" width="12.25" style="968" customWidth="1"/>
    <col min="9220" max="9220" width="16.5" style="968" bestFit="1" customWidth="1"/>
    <col min="9221" max="9221" width="16.5" style="968" customWidth="1"/>
    <col min="9222" max="9222" width="13.25" style="968" customWidth="1"/>
    <col min="9223" max="9224" width="13.125" style="968" customWidth="1"/>
    <col min="9225" max="9471" width="8" style="968"/>
    <col min="9472" max="9472" width="8.625" style="968" customWidth="1"/>
    <col min="9473" max="9473" width="60" style="968" customWidth="1"/>
    <col min="9474" max="9474" width="14" style="968" bestFit="1" customWidth="1"/>
    <col min="9475" max="9475" width="12.25" style="968" customWidth="1"/>
    <col min="9476" max="9476" width="16.5" style="968" bestFit="1" customWidth="1"/>
    <col min="9477" max="9477" width="16.5" style="968" customWidth="1"/>
    <col min="9478" max="9478" width="13.25" style="968" customWidth="1"/>
    <col min="9479" max="9480" width="13.125" style="968" customWidth="1"/>
    <col min="9481" max="9727" width="8" style="968"/>
    <col min="9728" max="9728" width="8.625" style="968" customWidth="1"/>
    <col min="9729" max="9729" width="60" style="968" customWidth="1"/>
    <col min="9730" max="9730" width="14" style="968" bestFit="1" customWidth="1"/>
    <col min="9731" max="9731" width="12.25" style="968" customWidth="1"/>
    <col min="9732" max="9732" width="16.5" style="968" bestFit="1" customWidth="1"/>
    <col min="9733" max="9733" width="16.5" style="968" customWidth="1"/>
    <col min="9734" max="9734" width="13.25" style="968" customWidth="1"/>
    <col min="9735" max="9736" width="13.125" style="968" customWidth="1"/>
    <col min="9737" max="9983" width="8" style="968"/>
    <col min="9984" max="9984" width="8.625" style="968" customWidth="1"/>
    <col min="9985" max="9985" width="60" style="968" customWidth="1"/>
    <col min="9986" max="9986" width="14" style="968" bestFit="1" customWidth="1"/>
    <col min="9987" max="9987" width="12.25" style="968" customWidth="1"/>
    <col min="9988" max="9988" width="16.5" style="968" bestFit="1" customWidth="1"/>
    <col min="9989" max="9989" width="16.5" style="968" customWidth="1"/>
    <col min="9990" max="9990" width="13.25" style="968" customWidth="1"/>
    <col min="9991" max="9992" width="13.125" style="968" customWidth="1"/>
    <col min="9993" max="10239" width="8" style="968"/>
    <col min="10240" max="10240" width="8.625" style="968" customWidth="1"/>
    <col min="10241" max="10241" width="60" style="968" customWidth="1"/>
    <col min="10242" max="10242" width="14" style="968" bestFit="1" customWidth="1"/>
    <col min="10243" max="10243" width="12.25" style="968" customWidth="1"/>
    <col min="10244" max="10244" width="16.5" style="968" bestFit="1" customWidth="1"/>
    <col min="10245" max="10245" width="16.5" style="968" customWidth="1"/>
    <col min="10246" max="10246" width="13.25" style="968" customWidth="1"/>
    <col min="10247" max="10248" width="13.125" style="968" customWidth="1"/>
    <col min="10249" max="10495" width="8" style="968"/>
    <col min="10496" max="10496" width="8.625" style="968" customWidth="1"/>
    <col min="10497" max="10497" width="60" style="968" customWidth="1"/>
    <col min="10498" max="10498" width="14" style="968" bestFit="1" customWidth="1"/>
    <col min="10499" max="10499" width="12.25" style="968" customWidth="1"/>
    <col min="10500" max="10500" width="16.5" style="968" bestFit="1" customWidth="1"/>
    <col min="10501" max="10501" width="16.5" style="968" customWidth="1"/>
    <col min="10502" max="10502" width="13.25" style="968" customWidth="1"/>
    <col min="10503" max="10504" width="13.125" style="968" customWidth="1"/>
    <col min="10505" max="10751" width="8" style="968"/>
    <col min="10752" max="10752" width="8.625" style="968" customWidth="1"/>
    <col min="10753" max="10753" width="60" style="968" customWidth="1"/>
    <col min="10754" max="10754" width="14" style="968" bestFit="1" customWidth="1"/>
    <col min="10755" max="10755" width="12.25" style="968" customWidth="1"/>
    <col min="10756" max="10756" width="16.5" style="968" bestFit="1" customWidth="1"/>
    <col min="10757" max="10757" width="16.5" style="968" customWidth="1"/>
    <col min="10758" max="10758" width="13.25" style="968" customWidth="1"/>
    <col min="10759" max="10760" width="13.125" style="968" customWidth="1"/>
    <col min="10761" max="11007" width="8" style="968"/>
    <col min="11008" max="11008" width="8.625" style="968" customWidth="1"/>
    <col min="11009" max="11009" width="60" style="968" customWidth="1"/>
    <col min="11010" max="11010" width="14" style="968" bestFit="1" customWidth="1"/>
    <col min="11011" max="11011" width="12.25" style="968" customWidth="1"/>
    <col min="11012" max="11012" width="16.5" style="968" bestFit="1" customWidth="1"/>
    <col min="11013" max="11013" width="16.5" style="968" customWidth="1"/>
    <col min="11014" max="11014" width="13.25" style="968" customWidth="1"/>
    <col min="11015" max="11016" width="13.125" style="968" customWidth="1"/>
    <col min="11017" max="11263" width="8" style="968"/>
    <col min="11264" max="11264" width="8.625" style="968" customWidth="1"/>
    <col min="11265" max="11265" width="60" style="968" customWidth="1"/>
    <col min="11266" max="11266" width="14" style="968" bestFit="1" customWidth="1"/>
    <col min="11267" max="11267" width="12.25" style="968" customWidth="1"/>
    <col min="11268" max="11268" width="16.5" style="968" bestFit="1" customWidth="1"/>
    <col min="11269" max="11269" width="16.5" style="968" customWidth="1"/>
    <col min="11270" max="11270" width="13.25" style="968" customWidth="1"/>
    <col min="11271" max="11272" width="13.125" style="968" customWidth="1"/>
    <col min="11273" max="11519" width="8" style="968"/>
    <col min="11520" max="11520" width="8.625" style="968" customWidth="1"/>
    <col min="11521" max="11521" width="60" style="968" customWidth="1"/>
    <col min="11522" max="11522" width="14" style="968" bestFit="1" customWidth="1"/>
    <col min="11523" max="11523" width="12.25" style="968" customWidth="1"/>
    <col min="11524" max="11524" width="16.5" style="968" bestFit="1" customWidth="1"/>
    <col min="11525" max="11525" width="16.5" style="968" customWidth="1"/>
    <col min="11526" max="11526" width="13.25" style="968" customWidth="1"/>
    <col min="11527" max="11528" width="13.125" style="968" customWidth="1"/>
    <col min="11529" max="11775" width="8" style="968"/>
    <col min="11776" max="11776" width="8.625" style="968" customWidth="1"/>
    <col min="11777" max="11777" width="60" style="968" customWidth="1"/>
    <col min="11778" max="11778" width="14" style="968" bestFit="1" customWidth="1"/>
    <col min="11779" max="11779" width="12.25" style="968" customWidth="1"/>
    <col min="11780" max="11780" width="16.5" style="968" bestFit="1" customWidth="1"/>
    <col min="11781" max="11781" width="16.5" style="968" customWidth="1"/>
    <col min="11782" max="11782" width="13.25" style="968" customWidth="1"/>
    <col min="11783" max="11784" width="13.125" style="968" customWidth="1"/>
    <col min="11785" max="12031" width="8" style="968"/>
    <col min="12032" max="12032" width="8.625" style="968" customWidth="1"/>
    <col min="12033" max="12033" width="60" style="968" customWidth="1"/>
    <col min="12034" max="12034" width="14" style="968" bestFit="1" customWidth="1"/>
    <col min="12035" max="12035" width="12.25" style="968" customWidth="1"/>
    <col min="12036" max="12036" width="16.5" style="968" bestFit="1" customWidth="1"/>
    <col min="12037" max="12037" width="16.5" style="968" customWidth="1"/>
    <col min="12038" max="12038" width="13.25" style="968" customWidth="1"/>
    <col min="12039" max="12040" width="13.125" style="968" customWidth="1"/>
    <col min="12041" max="12287" width="8" style="968"/>
    <col min="12288" max="12288" width="8.625" style="968" customWidth="1"/>
    <col min="12289" max="12289" width="60" style="968" customWidth="1"/>
    <col min="12290" max="12290" width="14" style="968" bestFit="1" customWidth="1"/>
    <col min="12291" max="12291" width="12.25" style="968" customWidth="1"/>
    <col min="12292" max="12292" width="16.5" style="968" bestFit="1" customWidth="1"/>
    <col min="12293" max="12293" width="16.5" style="968" customWidth="1"/>
    <col min="12294" max="12294" width="13.25" style="968" customWidth="1"/>
    <col min="12295" max="12296" width="13.125" style="968" customWidth="1"/>
    <col min="12297" max="12543" width="8" style="968"/>
    <col min="12544" max="12544" width="8.625" style="968" customWidth="1"/>
    <col min="12545" max="12545" width="60" style="968" customWidth="1"/>
    <col min="12546" max="12546" width="14" style="968" bestFit="1" customWidth="1"/>
    <col min="12547" max="12547" width="12.25" style="968" customWidth="1"/>
    <col min="12548" max="12548" width="16.5" style="968" bestFit="1" customWidth="1"/>
    <col min="12549" max="12549" width="16.5" style="968" customWidth="1"/>
    <col min="12550" max="12550" width="13.25" style="968" customWidth="1"/>
    <col min="12551" max="12552" width="13.125" style="968" customWidth="1"/>
    <col min="12553" max="12799" width="8" style="968"/>
    <col min="12800" max="12800" width="8.625" style="968" customWidth="1"/>
    <col min="12801" max="12801" width="60" style="968" customWidth="1"/>
    <col min="12802" max="12802" width="14" style="968" bestFit="1" customWidth="1"/>
    <col min="12803" max="12803" width="12.25" style="968" customWidth="1"/>
    <col min="12804" max="12804" width="16.5" style="968" bestFit="1" customWidth="1"/>
    <col min="12805" max="12805" width="16.5" style="968" customWidth="1"/>
    <col min="12806" max="12806" width="13.25" style="968" customWidth="1"/>
    <col min="12807" max="12808" width="13.125" style="968" customWidth="1"/>
    <col min="12809" max="13055" width="8" style="968"/>
    <col min="13056" max="13056" width="8.625" style="968" customWidth="1"/>
    <col min="13057" max="13057" width="60" style="968" customWidth="1"/>
    <col min="13058" max="13058" width="14" style="968" bestFit="1" customWidth="1"/>
    <col min="13059" max="13059" width="12.25" style="968" customWidth="1"/>
    <col min="13060" max="13060" width="16.5" style="968" bestFit="1" customWidth="1"/>
    <col min="13061" max="13061" width="16.5" style="968" customWidth="1"/>
    <col min="13062" max="13062" width="13.25" style="968" customWidth="1"/>
    <col min="13063" max="13064" width="13.125" style="968" customWidth="1"/>
    <col min="13065" max="13311" width="8" style="968"/>
    <col min="13312" max="13312" width="8.625" style="968" customWidth="1"/>
    <col min="13313" max="13313" width="60" style="968" customWidth="1"/>
    <col min="13314" max="13314" width="14" style="968" bestFit="1" customWidth="1"/>
    <col min="13315" max="13315" width="12.25" style="968" customWidth="1"/>
    <col min="13316" max="13316" width="16.5" style="968" bestFit="1" customWidth="1"/>
    <col min="13317" max="13317" width="16.5" style="968" customWidth="1"/>
    <col min="13318" max="13318" width="13.25" style="968" customWidth="1"/>
    <col min="13319" max="13320" width="13.125" style="968" customWidth="1"/>
    <col min="13321" max="13567" width="8" style="968"/>
    <col min="13568" max="13568" width="8.625" style="968" customWidth="1"/>
    <col min="13569" max="13569" width="60" style="968" customWidth="1"/>
    <col min="13570" max="13570" width="14" style="968" bestFit="1" customWidth="1"/>
    <col min="13571" max="13571" width="12.25" style="968" customWidth="1"/>
    <col min="13572" max="13572" width="16.5" style="968" bestFit="1" customWidth="1"/>
    <col min="13573" max="13573" width="16.5" style="968" customWidth="1"/>
    <col min="13574" max="13574" width="13.25" style="968" customWidth="1"/>
    <col min="13575" max="13576" width="13.125" style="968" customWidth="1"/>
    <col min="13577" max="13823" width="8" style="968"/>
    <col min="13824" max="13824" width="8.625" style="968" customWidth="1"/>
    <col min="13825" max="13825" width="60" style="968" customWidth="1"/>
    <col min="13826" max="13826" width="14" style="968" bestFit="1" customWidth="1"/>
    <col min="13827" max="13827" width="12.25" style="968" customWidth="1"/>
    <col min="13828" max="13828" width="16.5" style="968" bestFit="1" customWidth="1"/>
    <col min="13829" max="13829" width="16.5" style="968" customWidth="1"/>
    <col min="13830" max="13830" width="13.25" style="968" customWidth="1"/>
    <col min="13831" max="13832" width="13.125" style="968" customWidth="1"/>
    <col min="13833" max="14079" width="8" style="968"/>
    <col min="14080" max="14080" width="8.625" style="968" customWidth="1"/>
    <col min="14081" max="14081" width="60" style="968" customWidth="1"/>
    <col min="14082" max="14082" width="14" style="968" bestFit="1" customWidth="1"/>
    <col min="14083" max="14083" width="12.25" style="968" customWidth="1"/>
    <col min="14084" max="14084" width="16.5" style="968" bestFit="1" customWidth="1"/>
    <col min="14085" max="14085" width="16.5" style="968" customWidth="1"/>
    <col min="14086" max="14086" width="13.25" style="968" customWidth="1"/>
    <col min="14087" max="14088" width="13.125" style="968" customWidth="1"/>
    <col min="14089" max="14335" width="8" style="968"/>
    <col min="14336" max="14336" width="8.625" style="968" customWidth="1"/>
    <col min="14337" max="14337" width="60" style="968" customWidth="1"/>
    <col min="14338" max="14338" width="14" style="968" bestFit="1" customWidth="1"/>
    <col min="14339" max="14339" width="12.25" style="968" customWidth="1"/>
    <col min="14340" max="14340" width="16.5" style="968" bestFit="1" customWidth="1"/>
    <col min="14341" max="14341" width="16.5" style="968" customWidth="1"/>
    <col min="14342" max="14342" width="13.25" style="968" customWidth="1"/>
    <col min="14343" max="14344" width="13.125" style="968" customWidth="1"/>
    <col min="14345" max="14591" width="8" style="968"/>
    <col min="14592" max="14592" width="8.625" style="968" customWidth="1"/>
    <col min="14593" max="14593" width="60" style="968" customWidth="1"/>
    <col min="14594" max="14594" width="14" style="968" bestFit="1" customWidth="1"/>
    <col min="14595" max="14595" width="12.25" style="968" customWidth="1"/>
    <col min="14596" max="14596" width="16.5" style="968" bestFit="1" customWidth="1"/>
    <col min="14597" max="14597" width="16.5" style="968" customWidth="1"/>
    <col min="14598" max="14598" width="13.25" style="968" customWidth="1"/>
    <col min="14599" max="14600" width="13.125" style="968" customWidth="1"/>
    <col min="14601" max="14847" width="8" style="968"/>
    <col min="14848" max="14848" width="8.625" style="968" customWidth="1"/>
    <col min="14849" max="14849" width="60" style="968" customWidth="1"/>
    <col min="14850" max="14850" width="14" style="968" bestFit="1" customWidth="1"/>
    <col min="14851" max="14851" width="12.25" style="968" customWidth="1"/>
    <col min="14852" max="14852" width="16.5" style="968" bestFit="1" customWidth="1"/>
    <col min="14853" max="14853" width="16.5" style="968" customWidth="1"/>
    <col min="14854" max="14854" width="13.25" style="968" customWidth="1"/>
    <col min="14855" max="14856" width="13.125" style="968" customWidth="1"/>
    <col min="14857" max="15103" width="8" style="968"/>
    <col min="15104" max="15104" width="8.625" style="968" customWidth="1"/>
    <col min="15105" max="15105" width="60" style="968" customWidth="1"/>
    <col min="15106" max="15106" width="14" style="968" bestFit="1" customWidth="1"/>
    <col min="15107" max="15107" width="12.25" style="968" customWidth="1"/>
    <col min="15108" max="15108" width="16.5" style="968" bestFit="1" customWidth="1"/>
    <col min="15109" max="15109" width="16.5" style="968" customWidth="1"/>
    <col min="15110" max="15110" width="13.25" style="968" customWidth="1"/>
    <col min="15111" max="15112" width="13.125" style="968" customWidth="1"/>
    <col min="15113" max="15359" width="8" style="968"/>
    <col min="15360" max="15360" width="8.625" style="968" customWidth="1"/>
    <col min="15361" max="15361" width="60" style="968" customWidth="1"/>
    <col min="15362" max="15362" width="14" style="968" bestFit="1" customWidth="1"/>
    <col min="15363" max="15363" width="12.25" style="968" customWidth="1"/>
    <col min="15364" max="15364" width="16.5" style="968" bestFit="1" customWidth="1"/>
    <col min="15365" max="15365" width="16.5" style="968" customWidth="1"/>
    <col min="15366" max="15366" width="13.25" style="968" customWidth="1"/>
    <col min="15367" max="15368" width="13.125" style="968" customWidth="1"/>
    <col min="15369" max="15615" width="8" style="968"/>
    <col min="15616" max="15616" width="8.625" style="968" customWidth="1"/>
    <col min="15617" max="15617" width="60" style="968" customWidth="1"/>
    <col min="15618" max="15618" width="14" style="968" bestFit="1" customWidth="1"/>
    <col min="15619" max="15619" width="12.25" style="968" customWidth="1"/>
    <col min="15620" max="15620" width="16.5" style="968" bestFit="1" customWidth="1"/>
    <col min="15621" max="15621" width="16.5" style="968" customWidth="1"/>
    <col min="15622" max="15622" width="13.25" style="968" customWidth="1"/>
    <col min="15623" max="15624" width="13.125" style="968" customWidth="1"/>
    <col min="15625" max="15871" width="8" style="968"/>
    <col min="15872" max="15872" width="8.625" style="968" customWidth="1"/>
    <col min="15873" max="15873" width="60" style="968" customWidth="1"/>
    <col min="15874" max="15874" width="14" style="968" bestFit="1" customWidth="1"/>
    <col min="15875" max="15875" width="12.25" style="968" customWidth="1"/>
    <col min="15876" max="15876" width="16.5" style="968" bestFit="1" customWidth="1"/>
    <col min="15877" max="15877" width="16.5" style="968" customWidth="1"/>
    <col min="15878" max="15878" width="13.25" style="968" customWidth="1"/>
    <col min="15879" max="15880" width="13.125" style="968" customWidth="1"/>
    <col min="15881" max="16127" width="8" style="968"/>
    <col min="16128" max="16128" width="8.625" style="968" customWidth="1"/>
    <col min="16129" max="16129" width="60" style="968" customWidth="1"/>
    <col min="16130" max="16130" width="14" style="968" bestFit="1" customWidth="1"/>
    <col min="16131" max="16131" width="12.25" style="968" customWidth="1"/>
    <col min="16132" max="16132" width="16.5" style="968" bestFit="1" customWidth="1"/>
    <col min="16133" max="16133" width="16.5" style="968" customWidth="1"/>
    <col min="16134" max="16134" width="13.25" style="968" customWidth="1"/>
    <col min="16135" max="16136" width="13.125" style="968" customWidth="1"/>
    <col min="16137" max="16384" width="8" style="968"/>
  </cols>
  <sheetData>
    <row r="1" spans="1:17" s="937" customFormat="1" ht="24.75">
      <c r="A1" s="935" t="s">
        <v>1193</v>
      </c>
      <c r="B1" s="935"/>
      <c r="C1" s="936"/>
      <c r="J1" s="938"/>
    </row>
    <row r="2" spans="1:17" s="937" customFormat="1" ht="24.75">
      <c r="A2" s="939" t="e">
        <f>Compname</f>
        <v>#NAME?</v>
      </c>
      <c r="B2" s="939"/>
      <c r="C2" s="940"/>
      <c r="D2" s="941"/>
      <c r="E2" s="941"/>
      <c r="F2" s="941"/>
      <c r="G2" s="941"/>
    </row>
    <row r="3" spans="1:17" s="945" customFormat="1" ht="25.5" thickBot="1">
      <c r="A3" s="942" t="s">
        <v>250</v>
      </c>
      <c r="B3" s="942"/>
      <c r="C3" s="943"/>
      <c r="D3" s="944"/>
    </row>
    <row r="4" spans="1:17" s="946" customFormat="1"/>
    <row r="5" spans="1:17" s="946" customFormat="1" ht="19.5">
      <c r="A5" s="947" t="s">
        <v>1203</v>
      </c>
      <c r="C5" s="948"/>
      <c r="D5" s="949"/>
      <c r="E5" s="949"/>
      <c r="F5" s="949"/>
      <c r="G5" s="949"/>
      <c r="H5" s="949"/>
      <c r="I5" s="949"/>
      <c r="J5" s="949"/>
      <c r="K5" s="949"/>
      <c r="L5" s="949"/>
      <c r="M5" s="949"/>
      <c r="N5" s="949"/>
      <c r="O5" s="949"/>
      <c r="P5" s="949"/>
      <c r="Q5" s="949"/>
    </row>
    <row r="6" spans="1:17" s="946" customFormat="1">
      <c r="B6" s="949"/>
      <c r="C6" s="949"/>
      <c r="D6" s="949"/>
      <c r="E6" s="949"/>
      <c r="F6" s="949"/>
      <c r="G6" s="949"/>
      <c r="H6" s="949"/>
      <c r="I6" s="949"/>
      <c r="J6" s="949"/>
      <c r="K6" s="949"/>
      <c r="L6" s="949"/>
      <c r="M6" s="949"/>
      <c r="N6" s="949"/>
      <c r="O6" s="949"/>
      <c r="P6" s="949"/>
      <c r="Q6" s="949"/>
    </row>
    <row r="7" spans="1:17" s="946" customFormat="1">
      <c r="B7" s="949"/>
      <c r="C7" s="949"/>
      <c r="D7" s="949"/>
      <c r="E7" s="949"/>
      <c r="F7" s="949"/>
      <c r="G7" s="949"/>
      <c r="H7" s="950" t="s">
        <v>156</v>
      </c>
      <c r="I7" s="950"/>
      <c r="J7" s="950" t="s">
        <v>155</v>
      </c>
      <c r="K7" s="950"/>
      <c r="L7" s="950"/>
      <c r="M7" s="950"/>
      <c r="N7" s="950"/>
      <c r="O7" s="950"/>
      <c r="P7" s="950"/>
      <c r="Q7" s="950"/>
    </row>
    <row r="8" spans="1:17" s="946" customFormat="1" ht="28.5">
      <c r="B8" s="951" t="s">
        <v>1194</v>
      </c>
      <c r="C8" s="951" t="s">
        <v>1195</v>
      </c>
      <c r="D8" s="951" t="s">
        <v>1196</v>
      </c>
      <c r="E8" s="951" t="s">
        <v>1197</v>
      </c>
      <c r="F8" s="952" t="s">
        <v>244</v>
      </c>
      <c r="G8" s="953" t="s">
        <v>243</v>
      </c>
      <c r="H8" s="954">
        <v>2012</v>
      </c>
      <c r="I8" s="954">
        <v>2013</v>
      </c>
      <c r="J8" s="954">
        <v>2014</v>
      </c>
      <c r="K8" s="954">
        <v>2015</v>
      </c>
      <c r="L8" s="954">
        <v>2016</v>
      </c>
      <c r="M8" s="954">
        <v>2017</v>
      </c>
      <c r="N8" s="954">
        <v>2018</v>
      </c>
      <c r="O8" s="954">
        <v>2019</v>
      </c>
      <c r="P8" s="954">
        <v>2020</v>
      </c>
      <c r="Q8" s="954">
        <v>2021</v>
      </c>
    </row>
    <row r="9" spans="1:17" s="946" customFormat="1">
      <c r="B9" s="955" t="s">
        <v>1204</v>
      </c>
      <c r="C9" s="956" t="s">
        <v>3</v>
      </c>
      <c r="D9" s="957" t="s">
        <v>35</v>
      </c>
      <c r="E9" s="981"/>
      <c r="F9" s="965" t="s">
        <v>20</v>
      </c>
      <c r="G9" s="966"/>
      <c r="H9" s="960"/>
      <c r="I9" s="961"/>
      <c r="J9" s="962"/>
      <c r="K9" s="962"/>
      <c r="L9" s="962"/>
      <c r="M9" s="962"/>
      <c r="N9" s="962"/>
      <c r="O9" s="962"/>
      <c r="P9" s="962"/>
      <c r="Q9" s="962"/>
    </row>
    <row r="10" spans="1:17" s="946" customFormat="1">
      <c r="B10" s="963" t="s">
        <v>95</v>
      </c>
      <c r="C10" s="964" t="s">
        <v>3</v>
      </c>
      <c r="D10" s="969" t="s">
        <v>35</v>
      </c>
      <c r="E10" s="981"/>
      <c r="F10" s="965" t="s">
        <v>20</v>
      </c>
      <c r="G10" s="966"/>
      <c r="H10" s="982"/>
      <c r="I10" s="983"/>
      <c r="J10" s="984"/>
      <c r="K10" s="984"/>
      <c r="L10" s="984"/>
      <c r="M10" s="984"/>
      <c r="N10" s="984"/>
      <c r="O10" s="984"/>
      <c r="P10" s="984"/>
      <c r="Q10" s="984"/>
    </row>
    <row r="11" spans="1:17" s="946" customFormat="1">
      <c r="B11" s="963" t="s">
        <v>95</v>
      </c>
      <c r="C11" s="964" t="s">
        <v>3</v>
      </c>
      <c r="D11" s="969" t="s">
        <v>35</v>
      </c>
      <c r="E11" s="981"/>
      <c r="F11" s="965" t="s">
        <v>20</v>
      </c>
      <c r="G11" s="966"/>
      <c r="H11" s="982"/>
      <c r="I11" s="983"/>
      <c r="J11" s="984"/>
      <c r="K11" s="984"/>
      <c r="L11" s="984"/>
      <c r="M11" s="984"/>
      <c r="N11" s="984"/>
      <c r="O11" s="984"/>
      <c r="P11" s="984"/>
      <c r="Q11" s="984"/>
    </row>
    <row r="12" spans="1:17" s="946" customFormat="1">
      <c r="B12" s="963" t="s">
        <v>95</v>
      </c>
      <c r="C12" s="964" t="s">
        <v>3</v>
      </c>
      <c r="D12" s="969" t="s">
        <v>35</v>
      </c>
      <c r="E12" s="981"/>
      <c r="F12" s="965" t="s">
        <v>20</v>
      </c>
      <c r="G12" s="966"/>
      <c r="H12" s="982"/>
      <c r="I12" s="983"/>
      <c r="J12" s="984"/>
      <c r="K12" s="984"/>
      <c r="L12" s="984"/>
      <c r="M12" s="984"/>
      <c r="N12" s="984"/>
      <c r="O12" s="984"/>
      <c r="P12" s="984"/>
      <c r="Q12" s="984"/>
    </row>
    <row r="13" spans="1:17" s="946" customFormat="1">
      <c r="B13" s="963" t="s">
        <v>95</v>
      </c>
      <c r="C13" s="964" t="s">
        <v>3</v>
      </c>
      <c r="D13" s="969" t="s">
        <v>35</v>
      </c>
      <c r="E13" s="981"/>
      <c r="F13" s="965" t="s">
        <v>20</v>
      </c>
      <c r="G13" s="966"/>
      <c r="H13" s="982"/>
      <c r="I13" s="983"/>
      <c r="J13" s="984"/>
      <c r="K13" s="984"/>
      <c r="L13" s="984"/>
      <c r="M13" s="984"/>
      <c r="N13" s="984"/>
      <c r="O13" s="984"/>
      <c r="P13" s="984"/>
      <c r="Q13" s="984"/>
    </row>
    <row r="14" spans="1:17" s="946" customFormat="1">
      <c r="B14" s="963" t="s">
        <v>95</v>
      </c>
      <c r="C14" s="964" t="s">
        <v>3</v>
      </c>
      <c r="D14" s="957" t="s">
        <v>34</v>
      </c>
      <c r="E14" s="981"/>
      <c r="F14" s="965" t="s">
        <v>20</v>
      </c>
      <c r="G14" s="966"/>
      <c r="H14" s="985"/>
      <c r="I14" s="985"/>
      <c r="J14" s="985"/>
      <c r="K14" s="985"/>
      <c r="L14" s="985"/>
      <c r="M14" s="985"/>
      <c r="N14" s="985"/>
      <c r="O14" s="985"/>
      <c r="P14" s="985"/>
      <c r="Q14" s="985"/>
    </row>
    <row r="15" spans="1:17" s="946" customFormat="1">
      <c r="B15" s="963" t="s">
        <v>95</v>
      </c>
      <c r="C15" s="964" t="s">
        <v>3</v>
      </c>
      <c r="D15" s="969" t="s">
        <v>34</v>
      </c>
      <c r="E15" s="981"/>
      <c r="F15" s="965" t="s">
        <v>20</v>
      </c>
      <c r="G15" s="966"/>
      <c r="H15" s="985"/>
      <c r="I15" s="985"/>
      <c r="J15" s="985"/>
      <c r="K15" s="985"/>
      <c r="L15" s="985"/>
      <c r="M15" s="985"/>
      <c r="N15" s="985"/>
      <c r="O15" s="985"/>
      <c r="P15" s="985"/>
      <c r="Q15" s="985"/>
    </row>
    <row r="16" spans="1:17" s="946" customFormat="1">
      <c r="B16" s="963" t="s">
        <v>95</v>
      </c>
      <c r="C16" s="964" t="s">
        <v>3</v>
      </c>
      <c r="D16" s="969" t="s">
        <v>34</v>
      </c>
      <c r="E16" s="981"/>
      <c r="F16" s="965" t="s">
        <v>20</v>
      </c>
      <c r="G16" s="966"/>
      <c r="H16" s="985"/>
      <c r="I16" s="985"/>
      <c r="J16" s="985"/>
      <c r="K16" s="985"/>
      <c r="L16" s="985"/>
      <c r="M16" s="985"/>
      <c r="N16" s="985"/>
      <c r="O16" s="985"/>
      <c r="P16" s="985"/>
      <c r="Q16" s="985"/>
    </row>
    <row r="17" spans="2:17" s="946" customFormat="1">
      <c r="B17" s="963" t="s">
        <v>95</v>
      </c>
      <c r="C17" s="964" t="s">
        <v>3</v>
      </c>
      <c r="D17" s="969" t="s">
        <v>34</v>
      </c>
      <c r="E17" s="981"/>
      <c r="F17" s="965" t="s">
        <v>20</v>
      </c>
      <c r="G17" s="966"/>
      <c r="H17" s="985"/>
      <c r="I17" s="985"/>
      <c r="J17" s="985"/>
      <c r="K17" s="985"/>
      <c r="L17" s="985"/>
      <c r="M17" s="985"/>
      <c r="N17" s="985"/>
      <c r="O17" s="985"/>
      <c r="P17" s="985"/>
      <c r="Q17" s="985"/>
    </row>
    <row r="18" spans="2:17" s="946" customFormat="1">
      <c r="B18" s="963" t="s">
        <v>95</v>
      </c>
      <c r="C18" s="964" t="s">
        <v>3</v>
      </c>
      <c r="D18" s="969" t="s">
        <v>34</v>
      </c>
      <c r="E18" s="981"/>
      <c r="F18" s="965" t="s">
        <v>20</v>
      </c>
      <c r="G18" s="966"/>
      <c r="H18" s="985"/>
      <c r="I18" s="985"/>
      <c r="J18" s="985"/>
      <c r="K18" s="985"/>
      <c r="L18" s="985"/>
      <c r="M18" s="985"/>
      <c r="N18" s="985"/>
      <c r="O18" s="985"/>
      <c r="P18" s="985"/>
      <c r="Q18" s="985"/>
    </row>
    <row r="19" spans="2:17" s="967" customFormat="1">
      <c r="B19" s="963" t="s">
        <v>95</v>
      </c>
      <c r="C19" s="964" t="s">
        <v>3</v>
      </c>
      <c r="D19" s="957" t="s">
        <v>1198</v>
      </c>
      <c r="E19" s="981"/>
      <c r="F19" s="965" t="s">
        <v>20</v>
      </c>
      <c r="G19" s="966"/>
      <c r="H19" s="985"/>
      <c r="I19" s="985"/>
      <c r="J19" s="985"/>
      <c r="K19" s="985"/>
      <c r="L19" s="985"/>
      <c r="M19" s="985"/>
      <c r="N19" s="985"/>
      <c r="O19" s="985"/>
      <c r="P19" s="985"/>
      <c r="Q19" s="985"/>
    </row>
    <row r="20" spans="2:17" s="967" customFormat="1">
      <c r="B20" s="963" t="s">
        <v>95</v>
      </c>
      <c r="C20" s="964" t="s">
        <v>3</v>
      </c>
      <c r="D20" s="969" t="s">
        <v>1198</v>
      </c>
      <c r="E20" s="981"/>
      <c r="F20" s="965" t="s">
        <v>20</v>
      </c>
      <c r="G20" s="966"/>
      <c r="H20" s="985"/>
      <c r="I20" s="985"/>
      <c r="J20" s="985"/>
      <c r="K20" s="985"/>
      <c r="L20" s="985"/>
      <c r="M20" s="985"/>
      <c r="N20" s="985"/>
      <c r="O20" s="985"/>
      <c r="P20" s="985"/>
      <c r="Q20" s="985"/>
    </row>
    <row r="21" spans="2:17" s="967" customFormat="1">
      <c r="B21" s="963" t="s">
        <v>95</v>
      </c>
      <c r="C21" s="964" t="s">
        <v>3</v>
      </c>
      <c r="D21" s="969" t="s">
        <v>1198</v>
      </c>
      <c r="E21" s="981"/>
      <c r="F21" s="965" t="s">
        <v>20</v>
      </c>
      <c r="G21" s="966"/>
      <c r="H21" s="985"/>
      <c r="I21" s="985"/>
      <c r="J21" s="985"/>
      <c r="K21" s="985"/>
      <c r="L21" s="985"/>
      <c r="M21" s="985"/>
      <c r="N21" s="985"/>
      <c r="O21" s="985"/>
      <c r="P21" s="985"/>
      <c r="Q21" s="985"/>
    </row>
    <row r="22" spans="2:17" s="967" customFormat="1">
      <c r="B22" s="963" t="s">
        <v>95</v>
      </c>
      <c r="C22" s="964" t="s">
        <v>3</v>
      </c>
      <c r="D22" s="969" t="s">
        <v>1198</v>
      </c>
      <c r="E22" s="981"/>
      <c r="F22" s="965" t="s">
        <v>20</v>
      </c>
      <c r="G22" s="966"/>
      <c r="H22" s="985"/>
      <c r="I22" s="985"/>
      <c r="J22" s="985"/>
      <c r="K22" s="985"/>
      <c r="L22" s="985"/>
      <c r="M22" s="985"/>
      <c r="N22" s="985"/>
      <c r="O22" s="985"/>
      <c r="P22" s="985"/>
      <c r="Q22" s="985"/>
    </row>
    <row r="23" spans="2:17" s="967" customFormat="1">
      <c r="B23" s="963" t="s">
        <v>95</v>
      </c>
      <c r="C23" s="964" t="s">
        <v>3</v>
      </c>
      <c r="D23" s="969" t="s">
        <v>1198</v>
      </c>
      <c r="E23" s="981"/>
      <c r="F23" s="965" t="s">
        <v>20</v>
      </c>
      <c r="G23" s="966"/>
      <c r="H23" s="985"/>
      <c r="I23" s="985"/>
      <c r="J23" s="985"/>
      <c r="K23" s="985"/>
      <c r="L23" s="985"/>
      <c r="M23" s="985"/>
      <c r="N23" s="985"/>
      <c r="O23" s="985"/>
      <c r="P23" s="985"/>
      <c r="Q23" s="985"/>
    </row>
    <row r="24" spans="2:17">
      <c r="B24" s="963" t="s">
        <v>95</v>
      </c>
      <c r="C24" s="964" t="s">
        <v>3</v>
      </c>
      <c r="D24" s="957" t="s">
        <v>1199</v>
      </c>
      <c r="E24" s="981"/>
      <c r="F24" s="965" t="s">
        <v>20</v>
      </c>
      <c r="G24" s="966"/>
      <c r="H24" s="985"/>
      <c r="I24" s="985"/>
      <c r="J24" s="985"/>
      <c r="K24" s="985"/>
      <c r="L24" s="985"/>
      <c r="M24" s="985"/>
      <c r="N24" s="985"/>
      <c r="O24" s="985"/>
      <c r="P24" s="985"/>
      <c r="Q24" s="985"/>
    </row>
    <row r="25" spans="2:17">
      <c r="B25" s="963" t="s">
        <v>95</v>
      </c>
      <c r="C25" s="964" t="s">
        <v>3</v>
      </c>
      <c r="D25" s="969" t="s">
        <v>1199</v>
      </c>
      <c r="E25" s="981"/>
      <c r="F25" s="965" t="s">
        <v>20</v>
      </c>
      <c r="G25" s="966"/>
      <c r="H25" s="985"/>
      <c r="I25" s="985"/>
      <c r="J25" s="985"/>
      <c r="K25" s="985"/>
      <c r="L25" s="985"/>
      <c r="M25" s="985"/>
      <c r="N25" s="985"/>
      <c r="O25" s="985"/>
      <c r="P25" s="985"/>
      <c r="Q25" s="985"/>
    </row>
    <row r="26" spans="2:17">
      <c r="B26" s="963" t="s">
        <v>95</v>
      </c>
      <c r="C26" s="964" t="s">
        <v>3</v>
      </c>
      <c r="D26" s="969" t="s">
        <v>1199</v>
      </c>
      <c r="E26" s="981"/>
      <c r="F26" s="965" t="s">
        <v>20</v>
      </c>
      <c r="G26" s="966"/>
      <c r="H26" s="985"/>
      <c r="I26" s="985"/>
      <c r="J26" s="985"/>
      <c r="K26" s="985"/>
      <c r="L26" s="985"/>
      <c r="M26" s="985"/>
      <c r="N26" s="985"/>
      <c r="O26" s="985"/>
      <c r="P26" s="985"/>
      <c r="Q26" s="985"/>
    </row>
    <row r="27" spans="2:17">
      <c r="B27" s="963" t="s">
        <v>95</v>
      </c>
      <c r="C27" s="964" t="s">
        <v>3</v>
      </c>
      <c r="D27" s="969" t="s">
        <v>1199</v>
      </c>
      <c r="E27" s="981"/>
      <c r="F27" s="965" t="s">
        <v>20</v>
      </c>
      <c r="G27" s="966"/>
      <c r="H27" s="985"/>
      <c r="I27" s="985"/>
      <c r="J27" s="985"/>
      <c r="K27" s="985"/>
      <c r="L27" s="985"/>
      <c r="M27" s="985"/>
      <c r="N27" s="985"/>
      <c r="O27" s="985"/>
      <c r="P27" s="985"/>
      <c r="Q27" s="985"/>
    </row>
    <row r="28" spans="2:17">
      <c r="B28" s="963" t="s">
        <v>95</v>
      </c>
      <c r="C28" s="964" t="s">
        <v>3</v>
      </c>
      <c r="D28" s="969" t="s">
        <v>1199</v>
      </c>
      <c r="E28" s="981"/>
      <c r="F28" s="965" t="s">
        <v>20</v>
      </c>
      <c r="G28" s="966"/>
      <c r="H28" s="985"/>
      <c r="I28" s="985"/>
      <c r="J28" s="985"/>
      <c r="K28" s="985"/>
      <c r="L28" s="985"/>
      <c r="M28" s="985"/>
      <c r="N28" s="985"/>
      <c r="O28" s="985"/>
      <c r="P28" s="985"/>
      <c r="Q28" s="985"/>
    </row>
    <row r="29" spans="2:17">
      <c r="B29" s="963" t="s">
        <v>95</v>
      </c>
      <c r="C29" s="956" t="s">
        <v>97</v>
      </c>
      <c r="D29" s="969"/>
      <c r="E29" s="958"/>
      <c r="F29" s="965" t="s">
        <v>20</v>
      </c>
      <c r="G29" s="966"/>
      <c r="H29" s="966"/>
      <c r="I29" s="966"/>
      <c r="J29" s="966"/>
      <c r="K29" s="966"/>
      <c r="L29" s="966"/>
      <c r="M29" s="966"/>
      <c r="N29" s="966"/>
      <c r="O29" s="966"/>
      <c r="P29" s="966"/>
      <c r="Q29" s="966"/>
    </row>
    <row r="30" spans="2:17">
      <c r="B30" s="963" t="s">
        <v>95</v>
      </c>
      <c r="C30" s="956" t="s">
        <v>2</v>
      </c>
      <c r="D30" s="957" t="s">
        <v>1200</v>
      </c>
      <c r="E30" s="981"/>
      <c r="F30" s="965" t="s">
        <v>20</v>
      </c>
      <c r="G30" s="966"/>
      <c r="H30" s="985"/>
      <c r="I30" s="985"/>
      <c r="J30" s="985"/>
      <c r="K30" s="985"/>
      <c r="L30" s="985"/>
      <c r="M30" s="985"/>
      <c r="N30" s="985"/>
      <c r="O30" s="985"/>
      <c r="P30" s="985"/>
      <c r="Q30" s="985"/>
    </row>
    <row r="31" spans="2:17">
      <c r="B31" s="963" t="s">
        <v>95</v>
      </c>
      <c r="C31" s="964" t="s">
        <v>2</v>
      </c>
      <c r="D31" s="969" t="s">
        <v>1200</v>
      </c>
      <c r="E31" s="981"/>
      <c r="F31" s="965" t="s">
        <v>20</v>
      </c>
      <c r="G31" s="966"/>
      <c r="H31" s="985"/>
      <c r="I31" s="985"/>
      <c r="J31" s="985"/>
      <c r="K31" s="985"/>
      <c r="L31" s="985"/>
      <c r="M31" s="985"/>
      <c r="N31" s="985"/>
      <c r="O31" s="985"/>
      <c r="P31" s="985"/>
      <c r="Q31" s="985"/>
    </row>
    <row r="32" spans="2:17">
      <c r="B32" s="963" t="s">
        <v>95</v>
      </c>
      <c r="C32" s="964" t="s">
        <v>2</v>
      </c>
      <c r="D32" s="969" t="s">
        <v>1200</v>
      </c>
      <c r="E32" s="981"/>
      <c r="F32" s="965" t="s">
        <v>20</v>
      </c>
      <c r="G32" s="966"/>
      <c r="H32" s="985"/>
      <c r="I32" s="985"/>
      <c r="J32" s="985"/>
      <c r="K32" s="985"/>
      <c r="L32" s="985"/>
      <c r="M32" s="985"/>
      <c r="N32" s="985"/>
      <c r="O32" s="985"/>
      <c r="P32" s="985"/>
      <c r="Q32" s="985"/>
    </row>
    <row r="33" spans="2:17">
      <c r="B33" s="963" t="s">
        <v>95</v>
      </c>
      <c r="C33" s="964" t="s">
        <v>2</v>
      </c>
      <c r="D33" s="969" t="s">
        <v>1200</v>
      </c>
      <c r="E33" s="981"/>
      <c r="F33" s="965" t="s">
        <v>20</v>
      </c>
      <c r="G33" s="966"/>
      <c r="H33" s="985"/>
      <c r="I33" s="985"/>
      <c r="J33" s="985"/>
      <c r="K33" s="985"/>
      <c r="L33" s="985"/>
      <c r="M33" s="985"/>
      <c r="N33" s="985"/>
      <c r="O33" s="985"/>
      <c r="P33" s="985"/>
      <c r="Q33" s="985"/>
    </row>
    <row r="34" spans="2:17">
      <c r="B34" s="963" t="s">
        <v>95</v>
      </c>
      <c r="C34" s="964" t="s">
        <v>2</v>
      </c>
      <c r="D34" s="969" t="s">
        <v>1200</v>
      </c>
      <c r="E34" s="981"/>
      <c r="F34" s="965" t="s">
        <v>20</v>
      </c>
      <c r="G34" s="966"/>
      <c r="H34" s="985"/>
      <c r="I34" s="985"/>
      <c r="J34" s="985"/>
      <c r="K34" s="985"/>
      <c r="L34" s="985"/>
      <c r="M34" s="985"/>
      <c r="N34" s="985"/>
      <c r="O34" s="985"/>
      <c r="P34" s="985"/>
      <c r="Q34" s="985"/>
    </row>
    <row r="35" spans="2:17">
      <c r="B35" s="963" t="s">
        <v>95</v>
      </c>
      <c r="C35" s="964" t="s">
        <v>2</v>
      </c>
      <c r="D35" s="957" t="s">
        <v>1201</v>
      </c>
      <c r="E35" s="981"/>
      <c r="F35" s="965" t="s">
        <v>20</v>
      </c>
      <c r="G35" s="966"/>
      <c r="H35" s="985"/>
      <c r="I35" s="985"/>
      <c r="J35" s="985"/>
      <c r="K35" s="985"/>
      <c r="L35" s="985"/>
      <c r="M35" s="985"/>
      <c r="N35" s="985"/>
      <c r="O35" s="985"/>
      <c r="P35" s="985"/>
      <c r="Q35" s="985"/>
    </row>
    <row r="36" spans="2:17">
      <c r="B36" s="963" t="s">
        <v>95</v>
      </c>
      <c r="C36" s="964" t="s">
        <v>2</v>
      </c>
      <c r="D36" s="969" t="s">
        <v>1201</v>
      </c>
      <c r="E36" s="981"/>
      <c r="F36" s="965" t="s">
        <v>20</v>
      </c>
      <c r="G36" s="966"/>
      <c r="H36" s="985"/>
      <c r="I36" s="985"/>
      <c r="J36" s="985"/>
      <c r="K36" s="985"/>
      <c r="L36" s="985"/>
      <c r="M36" s="985"/>
      <c r="N36" s="985"/>
      <c r="O36" s="985"/>
      <c r="P36" s="985"/>
      <c r="Q36" s="985"/>
    </row>
    <row r="37" spans="2:17">
      <c r="B37" s="963" t="s">
        <v>95</v>
      </c>
      <c r="C37" s="964" t="s">
        <v>2</v>
      </c>
      <c r="D37" s="969" t="s">
        <v>1201</v>
      </c>
      <c r="E37" s="981"/>
      <c r="F37" s="965" t="s">
        <v>20</v>
      </c>
      <c r="G37" s="966"/>
      <c r="H37" s="985"/>
      <c r="I37" s="985"/>
      <c r="J37" s="985"/>
      <c r="K37" s="985"/>
      <c r="L37" s="985"/>
      <c r="M37" s="985"/>
      <c r="N37" s="985"/>
      <c r="O37" s="985"/>
      <c r="P37" s="985"/>
      <c r="Q37" s="985"/>
    </row>
    <row r="38" spans="2:17">
      <c r="B38" s="963" t="s">
        <v>95</v>
      </c>
      <c r="C38" s="964" t="s">
        <v>2</v>
      </c>
      <c r="D38" s="969" t="s">
        <v>1201</v>
      </c>
      <c r="E38" s="981"/>
      <c r="F38" s="965" t="s">
        <v>20</v>
      </c>
      <c r="G38" s="966"/>
      <c r="H38" s="985"/>
      <c r="I38" s="985"/>
      <c r="J38" s="985"/>
      <c r="K38" s="985"/>
      <c r="L38" s="985"/>
      <c r="M38" s="985"/>
      <c r="N38" s="985"/>
      <c r="O38" s="985"/>
      <c r="P38" s="985"/>
      <c r="Q38" s="985"/>
    </row>
    <row r="39" spans="2:17">
      <c r="B39" s="963" t="s">
        <v>95</v>
      </c>
      <c r="C39" s="964" t="s">
        <v>2</v>
      </c>
      <c r="D39" s="969" t="s">
        <v>1201</v>
      </c>
      <c r="E39" s="981"/>
      <c r="F39" s="965" t="s">
        <v>20</v>
      </c>
      <c r="G39" s="966"/>
      <c r="H39" s="985"/>
      <c r="I39" s="985"/>
      <c r="J39" s="985"/>
      <c r="K39" s="985"/>
      <c r="L39" s="985"/>
      <c r="M39" s="985"/>
      <c r="N39" s="985"/>
      <c r="O39" s="985"/>
      <c r="P39" s="985"/>
      <c r="Q39" s="985"/>
    </row>
    <row r="40" spans="2:17">
      <c r="B40" s="963" t="s">
        <v>95</v>
      </c>
      <c r="C40" s="956" t="s">
        <v>1202</v>
      </c>
      <c r="D40" s="969"/>
      <c r="E40" s="958"/>
      <c r="F40" s="965" t="s">
        <v>20</v>
      </c>
      <c r="G40" s="966"/>
      <c r="H40" s="966"/>
      <c r="I40" s="966"/>
      <c r="J40" s="966"/>
      <c r="K40" s="966"/>
      <c r="L40" s="966"/>
      <c r="M40" s="966"/>
      <c r="N40" s="966"/>
      <c r="O40" s="966"/>
      <c r="P40" s="966"/>
      <c r="Q40" s="966"/>
    </row>
    <row r="41" spans="2:17">
      <c r="B41" s="955" t="s">
        <v>1205</v>
      </c>
      <c r="C41" s="956"/>
      <c r="D41" s="969"/>
      <c r="E41" s="958"/>
      <c r="F41" s="965" t="s">
        <v>20</v>
      </c>
      <c r="G41" s="966"/>
      <c r="H41" s="966"/>
      <c r="I41" s="966"/>
      <c r="J41" s="966"/>
      <c r="K41" s="966"/>
      <c r="L41" s="966"/>
      <c r="M41" s="966"/>
      <c r="N41" s="966"/>
      <c r="O41" s="966"/>
      <c r="P41" s="966"/>
      <c r="Q41" s="966"/>
    </row>
    <row r="43" spans="2:17" s="967" customFormat="1">
      <c r="B43" s="949"/>
      <c r="C43" s="949"/>
      <c r="D43" s="949"/>
      <c r="E43" s="949"/>
      <c r="F43" s="949"/>
      <c r="G43" s="949"/>
      <c r="H43" s="950" t="s">
        <v>156</v>
      </c>
      <c r="I43" s="950"/>
      <c r="J43" s="950" t="s">
        <v>155</v>
      </c>
      <c r="K43" s="950"/>
      <c r="L43" s="950"/>
      <c r="M43" s="950"/>
      <c r="N43" s="950"/>
      <c r="O43" s="950"/>
      <c r="P43" s="950"/>
      <c r="Q43" s="950"/>
    </row>
    <row r="44" spans="2:17" ht="28.5">
      <c r="B44" s="951" t="s">
        <v>1194</v>
      </c>
      <c r="C44" s="951" t="s">
        <v>1195</v>
      </c>
      <c r="D44" s="951" t="s">
        <v>1196</v>
      </c>
      <c r="E44" s="951" t="s">
        <v>1197</v>
      </c>
      <c r="F44" s="952" t="s">
        <v>244</v>
      </c>
      <c r="G44" s="953" t="s">
        <v>243</v>
      </c>
      <c r="H44" s="954">
        <v>2012</v>
      </c>
      <c r="I44" s="954">
        <v>2013</v>
      </c>
      <c r="J44" s="954">
        <v>2014</v>
      </c>
      <c r="K44" s="954">
        <v>2015</v>
      </c>
      <c r="L44" s="954">
        <v>2016</v>
      </c>
      <c r="M44" s="954">
        <v>2017</v>
      </c>
      <c r="N44" s="954">
        <v>2018</v>
      </c>
      <c r="O44" s="954">
        <v>2019</v>
      </c>
      <c r="P44" s="954">
        <v>2020</v>
      </c>
      <c r="Q44" s="954">
        <v>2021</v>
      </c>
    </row>
    <row r="45" spans="2:17">
      <c r="B45" s="955" t="s">
        <v>1206</v>
      </c>
      <c r="C45" s="956" t="s">
        <v>3</v>
      </c>
      <c r="D45" s="957"/>
      <c r="E45" s="981"/>
      <c r="F45" s="965" t="s">
        <v>20</v>
      </c>
      <c r="G45" s="966"/>
      <c r="H45" s="960"/>
      <c r="I45" s="961"/>
      <c r="J45" s="962"/>
      <c r="K45" s="962"/>
      <c r="L45" s="962"/>
      <c r="M45" s="962"/>
      <c r="N45" s="962"/>
      <c r="O45" s="962"/>
      <c r="P45" s="962"/>
      <c r="Q45" s="962"/>
    </row>
    <row r="46" spans="2:17">
      <c r="B46" s="963" t="s">
        <v>95</v>
      </c>
      <c r="C46" s="964" t="s">
        <v>3</v>
      </c>
      <c r="D46" s="969"/>
      <c r="E46" s="981"/>
      <c r="F46" s="965" t="s">
        <v>20</v>
      </c>
      <c r="G46" s="966"/>
      <c r="H46" s="985"/>
      <c r="I46" s="985"/>
      <c r="J46" s="985"/>
      <c r="K46" s="985"/>
      <c r="L46" s="985"/>
      <c r="M46" s="985"/>
      <c r="N46" s="985"/>
      <c r="O46" s="985"/>
      <c r="P46" s="985"/>
      <c r="Q46" s="985"/>
    </row>
    <row r="47" spans="2:17">
      <c r="B47" s="963" t="s">
        <v>95</v>
      </c>
      <c r="C47" s="964" t="s">
        <v>3</v>
      </c>
      <c r="D47" s="969"/>
      <c r="E47" s="981"/>
      <c r="F47" s="965" t="s">
        <v>20</v>
      </c>
      <c r="G47" s="966"/>
      <c r="H47" s="985"/>
      <c r="I47" s="985"/>
      <c r="J47" s="985"/>
      <c r="K47" s="985"/>
      <c r="L47" s="985"/>
      <c r="M47" s="985"/>
      <c r="N47" s="985"/>
      <c r="O47" s="985"/>
      <c r="P47" s="985"/>
      <c r="Q47" s="985"/>
    </row>
    <row r="48" spans="2:17">
      <c r="B48" s="963" t="s">
        <v>95</v>
      </c>
      <c r="C48" s="964" t="s">
        <v>3</v>
      </c>
      <c r="D48" s="957"/>
      <c r="E48" s="981"/>
      <c r="F48" s="965" t="s">
        <v>20</v>
      </c>
      <c r="G48" s="966"/>
      <c r="H48" s="985"/>
      <c r="I48" s="985"/>
      <c r="J48" s="985"/>
      <c r="K48" s="985"/>
      <c r="L48" s="985"/>
      <c r="M48" s="985"/>
      <c r="N48" s="985"/>
      <c r="O48" s="985"/>
      <c r="P48" s="985"/>
      <c r="Q48" s="985"/>
    </row>
    <row r="49" spans="2:17">
      <c r="B49" s="963" t="s">
        <v>95</v>
      </c>
      <c r="C49" s="964" t="s">
        <v>3</v>
      </c>
      <c r="D49" s="969"/>
      <c r="E49" s="981"/>
      <c r="F49" s="965" t="s">
        <v>20</v>
      </c>
      <c r="G49" s="966"/>
      <c r="H49" s="985"/>
      <c r="I49" s="985"/>
      <c r="J49" s="985"/>
      <c r="K49" s="985"/>
      <c r="L49" s="985"/>
      <c r="M49" s="985"/>
      <c r="N49" s="985"/>
      <c r="O49" s="985"/>
      <c r="P49" s="985"/>
      <c r="Q49" s="985"/>
    </row>
    <row r="50" spans="2:17">
      <c r="B50" s="963" t="s">
        <v>95</v>
      </c>
      <c r="C50" s="964" t="s">
        <v>3</v>
      </c>
      <c r="D50" s="969"/>
      <c r="E50" s="981"/>
      <c r="F50" s="965" t="s">
        <v>20</v>
      </c>
      <c r="G50" s="966"/>
      <c r="H50" s="985"/>
      <c r="I50" s="985"/>
      <c r="J50" s="985"/>
      <c r="K50" s="985"/>
      <c r="L50" s="985"/>
      <c r="M50" s="985"/>
      <c r="N50" s="985"/>
      <c r="O50" s="985"/>
      <c r="P50" s="985"/>
      <c r="Q50" s="985"/>
    </row>
    <row r="51" spans="2:17">
      <c r="B51" s="963" t="s">
        <v>95</v>
      </c>
      <c r="C51" s="964" t="s">
        <v>3</v>
      </c>
      <c r="D51" s="969"/>
      <c r="E51" s="981"/>
      <c r="F51" s="965" t="s">
        <v>20</v>
      </c>
      <c r="G51" s="966"/>
      <c r="H51" s="985"/>
      <c r="I51" s="985"/>
      <c r="J51" s="985"/>
      <c r="K51" s="985"/>
      <c r="L51" s="985"/>
      <c r="M51" s="985"/>
      <c r="N51" s="985"/>
      <c r="O51" s="985"/>
      <c r="P51" s="985"/>
      <c r="Q51" s="985"/>
    </row>
    <row r="52" spans="2:17">
      <c r="B52" s="963" t="s">
        <v>95</v>
      </c>
      <c r="C52" s="964" t="s">
        <v>3</v>
      </c>
      <c r="D52" s="969"/>
      <c r="E52" s="981"/>
      <c r="F52" s="965" t="s">
        <v>20</v>
      </c>
      <c r="G52" s="966"/>
      <c r="H52" s="985"/>
      <c r="I52" s="985"/>
      <c r="J52" s="985"/>
      <c r="K52" s="985"/>
      <c r="L52" s="985"/>
      <c r="M52" s="985"/>
      <c r="N52" s="985"/>
      <c r="O52" s="985"/>
      <c r="P52" s="985"/>
      <c r="Q52" s="985"/>
    </row>
    <row r="53" spans="2:17">
      <c r="B53" s="963" t="s">
        <v>95</v>
      </c>
      <c r="C53" s="956" t="s">
        <v>97</v>
      </c>
      <c r="D53" s="969"/>
      <c r="E53" s="958"/>
      <c r="F53" s="965" t="s">
        <v>20</v>
      </c>
      <c r="G53" s="966"/>
      <c r="H53" s="966"/>
      <c r="I53" s="966"/>
      <c r="J53" s="966"/>
      <c r="K53" s="966"/>
      <c r="L53" s="966"/>
      <c r="M53" s="966"/>
      <c r="N53" s="966"/>
      <c r="O53" s="966"/>
      <c r="P53" s="966"/>
      <c r="Q53" s="966"/>
    </row>
    <row r="54" spans="2:17">
      <c r="B54" s="963" t="s">
        <v>95</v>
      </c>
      <c r="C54" s="956" t="s">
        <v>2</v>
      </c>
      <c r="D54" s="957" t="s">
        <v>1200</v>
      </c>
      <c r="E54" s="981"/>
      <c r="F54" s="965" t="s">
        <v>20</v>
      </c>
      <c r="G54" s="966"/>
      <c r="H54" s="985"/>
      <c r="I54" s="985"/>
      <c r="J54" s="985"/>
      <c r="K54" s="985"/>
      <c r="L54" s="985"/>
      <c r="M54" s="985"/>
      <c r="N54" s="985"/>
      <c r="O54" s="985"/>
      <c r="P54" s="985"/>
      <c r="Q54" s="985"/>
    </row>
    <row r="55" spans="2:17">
      <c r="B55" s="963" t="s">
        <v>95</v>
      </c>
      <c r="C55" s="964" t="s">
        <v>2</v>
      </c>
      <c r="D55" s="969" t="s">
        <v>1200</v>
      </c>
      <c r="E55" s="981"/>
      <c r="F55" s="965" t="s">
        <v>20</v>
      </c>
      <c r="G55" s="966"/>
      <c r="H55" s="985"/>
      <c r="I55" s="985"/>
      <c r="J55" s="985"/>
      <c r="K55" s="985"/>
      <c r="L55" s="985"/>
      <c r="M55" s="985"/>
      <c r="N55" s="985"/>
      <c r="O55" s="985"/>
      <c r="P55" s="985"/>
      <c r="Q55" s="985"/>
    </row>
    <row r="56" spans="2:17">
      <c r="B56" s="963" t="s">
        <v>95</v>
      </c>
      <c r="C56" s="964" t="s">
        <v>2</v>
      </c>
      <c r="D56" s="969" t="s">
        <v>1200</v>
      </c>
      <c r="E56" s="981"/>
      <c r="F56" s="965" t="s">
        <v>20</v>
      </c>
      <c r="G56" s="966"/>
      <c r="H56" s="985"/>
      <c r="I56" s="985"/>
      <c r="J56" s="985"/>
      <c r="K56" s="985"/>
      <c r="L56" s="985"/>
      <c r="M56" s="985"/>
      <c r="N56" s="985"/>
      <c r="O56" s="985"/>
      <c r="P56" s="985"/>
      <c r="Q56" s="985"/>
    </row>
    <row r="57" spans="2:17">
      <c r="B57" s="963" t="s">
        <v>95</v>
      </c>
      <c r="C57" s="964" t="s">
        <v>2</v>
      </c>
      <c r="D57" s="969" t="s">
        <v>1200</v>
      </c>
      <c r="E57" s="981"/>
      <c r="F57" s="965" t="s">
        <v>20</v>
      </c>
      <c r="G57" s="966"/>
      <c r="H57" s="985"/>
      <c r="I57" s="985"/>
      <c r="J57" s="985"/>
      <c r="K57" s="985"/>
      <c r="L57" s="985"/>
      <c r="M57" s="985"/>
      <c r="N57" s="985"/>
      <c r="O57" s="985"/>
      <c r="P57" s="985"/>
      <c r="Q57" s="985"/>
    </row>
    <row r="58" spans="2:17">
      <c r="B58" s="963" t="s">
        <v>95</v>
      </c>
      <c r="C58" s="964" t="s">
        <v>2</v>
      </c>
      <c r="D58" s="969" t="s">
        <v>1200</v>
      </c>
      <c r="E58" s="981"/>
      <c r="F58" s="965" t="s">
        <v>20</v>
      </c>
      <c r="G58" s="966"/>
      <c r="H58" s="985"/>
      <c r="I58" s="985"/>
      <c r="J58" s="985"/>
      <c r="K58" s="985"/>
      <c r="L58" s="985"/>
      <c r="M58" s="985"/>
      <c r="N58" s="985"/>
      <c r="O58" s="985"/>
      <c r="P58" s="985"/>
      <c r="Q58" s="985"/>
    </row>
    <row r="59" spans="2:17">
      <c r="B59" s="963" t="s">
        <v>95</v>
      </c>
      <c r="C59" s="964" t="s">
        <v>2</v>
      </c>
      <c r="D59" s="957" t="s">
        <v>1201</v>
      </c>
      <c r="E59" s="981"/>
      <c r="F59" s="965" t="s">
        <v>20</v>
      </c>
      <c r="G59" s="966"/>
      <c r="H59" s="985"/>
      <c r="I59" s="985"/>
      <c r="J59" s="985"/>
      <c r="K59" s="985"/>
      <c r="L59" s="985"/>
      <c r="M59" s="985"/>
      <c r="N59" s="985"/>
      <c r="O59" s="985"/>
      <c r="P59" s="985"/>
      <c r="Q59" s="985"/>
    </row>
    <row r="60" spans="2:17">
      <c r="B60" s="963" t="s">
        <v>95</v>
      </c>
      <c r="C60" s="964" t="s">
        <v>2</v>
      </c>
      <c r="D60" s="969" t="s">
        <v>1201</v>
      </c>
      <c r="E60" s="981"/>
      <c r="F60" s="965" t="s">
        <v>20</v>
      </c>
      <c r="G60" s="966"/>
      <c r="H60" s="985"/>
      <c r="I60" s="985"/>
      <c r="J60" s="985"/>
      <c r="K60" s="985"/>
      <c r="L60" s="985"/>
      <c r="M60" s="985"/>
      <c r="N60" s="985"/>
      <c r="O60" s="985"/>
      <c r="P60" s="985"/>
      <c r="Q60" s="985"/>
    </row>
    <row r="61" spans="2:17">
      <c r="B61" s="963" t="s">
        <v>95</v>
      </c>
      <c r="C61" s="964" t="s">
        <v>2</v>
      </c>
      <c r="D61" s="969" t="s">
        <v>1201</v>
      </c>
      <c r="E61" s="981"/>
      <c r="F61" s="965" t="s">
        <v>20</v>
      </c>
      <c r="G61" s="966"/>
      <c r="H61" s="985"/>
      <c r="I61" s="985"/>
      <c r="J61" s="985"/>
      <c r="K61" s="985"/>
      <c r="L61" s="985"/>
      <c r="M61" s="985"/>
      <c r="N61" s="985"/>
      <c r="O61" s="985"/>
      <c r="P61" s="985"/>
      <c r="Q61" s="985"/>
    </row>
    <row r="62" spans="2:17">
      <c r="B62" s="963" t="s">
        <v>95</v>
      </c>
      <c r="C62" s="964" t="s">
        <v>2</v>
      </c>
      <c r="D62" s="969" t="s">
        <v>1201</v>
      </c>
      <c r="E62" s="981"/>
      <c r="F62" s="965" t="s">
        <v>20</v>
      </c>
      <c r="G62" s="966"/>
      <c r="H62" s="985"/>
      <c r="I62" s="985"/>
      <c r="J62" s="985"/>
      <c r="K62" s="985"/>
      <c r="L62" s="985"/>
      <c r="M62" s="985"/>
      <c r="N62" s="985"/>
      <c r="O62" s="985"/>
      <c r="P62" s="985"/>
      <c r="Q62" s="985"/>
    </row>
    <row r="63" spans="2:17">
      <c r="B63" s="963" t="s">
        <v>95</v>
      </c>
      <c r="C63" s="964" t="s">
        <v>2</v>
      </c>
      <c r="D63" s="969" t="s">
        <v>1201</v>
      </c>
      <c r="E63" s="981"/>
      <c r="F63" s="965" t="s">
        <v>20</v>
      </c>
      <c r="G63" s="966"/>
      <c r="H63" s="985"/>
      <c r="I63" s="985"/>
      <c r="J63" s="985"/>
      <c r="K63" s="985"/>
      <c r="L63" s="985"/>
      <c r="M63" s="985"/>
      <c r="N63" s="985"/>
      <c r="O63" s="985"/>
      <c r="P63" s="985"/>
      <c r="Q63" s="985"/>
    </row>
    <row r="64" spans="2:17">
      <c r="B64" s="963" t="s">
        <v>95</v>
      </c>
      <c r="C64" s="956" t="s">
        <v>1202</v>
      </c>
      <c r="D64" s="969"/>
      <c r="E64" s="958"/>
      <c r="F64" s="965" t="s">
        <v>20</v>
      </c>
      <c r="G64" s="966"/>
      <c r="H64" s="966"/>
      <c r="I64" s="966"/>
      <c r="J64" s="966"/>
      <c r="K64" s="966"/>
      <c r="L64" s="966"/>
      <c r="M64" s="966"/>
      <c r="N64" s="966"/>
      <c r="O64" s="966"/>
      <c r="P64" s="966"/>
      <c r="Q64" s="966"/>
    </row>
    <row r="65" spans="2:17">
      <c r="B65" s="955" t="s">
        <v>1207</v>
      </c>
      <c r="C65" s="956"/>
      <c r="D65" s="969"/>
      <c r="E65" s="958"/>
      <c r="F65" s="965" t="s">
        <v>20</v>
      </c>
      <c r="G65" s="966"/>
      <c r="H65" s="966"/>
      <c r="I65" s="966"/>
      <c r="J65" s="966"/>
      <c r="K65" s="966"/>
      <c r="L65" s="966"/>
      <c r="M65" s="966"/>
      <c r="N65" s="966"/>
      <c r="O65" s="966"/>
      <c r="P65" s="966"/>
      <c r="Q65" s="966"/>
    </row>
    <row r="66" spans="2:17">
      <c r="C66" s="978"/>
      <c r="D66" s="978"/>
      <c r="E66" s="978"/>
      <c r="F66" s="978"/>
      <c r="G66" s="978"/>
      <c r="H66" s="978"/>
      <c r="I66" s="973"/>
    </row>
    <row r="67" spans="2:17">
      <c r="C67" s="978"/>
      <c r="D67" s="978"/>
      <c r="E67" s="978"/>
      <c r="F67" s="978"/>
      <c r="G67" s="978"/>
      <c r="H67" s="978"/>
      <c r="I67" s="973"/>
    </row>
    <row r="68" spans="2:17">
      <c r="C68" s="977"/>
      <c r="D68" s="978"/>
      <c r="E68" s="978"/>
      <c r="F68" s="978"/>
      <c r="G68" s="978"/>
      <c r="H68" s="978"/>
      <c r="I68" s="973"/>
    </row>
    <row r="69" spans="2:17">
      <c r="C69" s="977"/>
      <c r="D69" s="978"/>
      <c r="E69" s="978"/>
      <c r="F69" s="978"/>
      <c r="G69" s="978"/>
      <c r="H69" s="978"/>
      <c r="I69" s="973"/>
    </row>
    <row r="70" spans="2:17">
      <c r="C70" s="977"/>
      <c r="D70" s="978"/>
      <c r="E70" s="978"/>
      <c r="F70" s="978"/>
      <c r="G70" s="978"/>
      <c r="H70" s="978"/>
      <c r="I70" s="973"/>
    </row>
    <row r="71" spans="2:17">
      <c r="C71" s="978"/>
      <c r="D71" s="978"/>
      <c r="E71" s="978"/>
      <c r="F71" s="978"/>
      <c r="G71" s="978"/>
      <c r="H71" s="978"/>
      <c r="I71" s="973"/>
    </row>
    <row r="72" spans="2:17">
      <c r="C72" s="977"/>
      <c r="D72" s="978"/>
      <c r="E72" s="978"/>
      <c r="F72" s="978"/>
      <c r="G72" s="978"/>
      <c r="H72" s="978"/>
      <c r="I72" s="973"/>
    </row>
    <row r="73" spans="2:17">
      <c r="C73" s="978"/>
      <c r="D73" s="978"/>
      <c r="E73" s="978"/>
      <c r="F73" s="978"/>
      <c r="G73" s="978"/>
      <c r="H73" s="978"/>
      <c r="I73" s="973"/>
    </row>
    <row r="74" spans="2:17">
      <c r="C74" s="979"/>
      <c r="D74" s="978"/>
      <c r="E74" s="978"/>
      <c r="F74" s="978"/>
      <c r="G74" s="978"/>
      <c r="H74" s="978"/>
      <c r="I74" s="973"/>
    </row>
    <row r="75" spans="2:17">
      <c r="C75" s="978"/>
      <c r="D75" s="978"/>
      <c r="E75" s="978"/>
      <c r="F75" s="978"/>
      <c r="G75" s="978"/>
      <c r="H75" s="978"/>
      <c r="I75" s="973"/>
    </row>
    <row r="76" spans="2:17">
      <c r="C76" s="977"/>
      <c r="D76" s="980"/>
      <c r="E76" s="980"/>
      <c r="F76" s="980"/>
      <c r="G76" s="980"/>
      <c r="H76" s="980"/>
      <c r="I76" s="973"/>
    </row>
    <row r="77" spans="2:17">
      <c r="C77" s="978"/>
      <c r="D77" s="978"/>
      <c r="E77" s="978"/>
      <c r="F77" s="978"/>
      <c r="G77" s="978"/>
      <c r="H77" s="978"/>
      <c r="I77" s="973"/>
    </row>
    <row r="78" spans="2:17">
      <c r="C78" s="980"/>
      <c r="D78" s="980"/>
      <c r="E78" s="980"/>
      <c r="F78" s="980"/>
      <c r="G78" s="980"/>
      <c r="H78" s="980"/>
      <c r="I78" s="973"/>
    </row>
    <row r="79" spans="2:17">
      <c r="C79" s="977"/>
      <c r="D79" s="980"/>
      <c r="E79" s="980"/>
      <c r="F79" s="980"/>
      <c r="G79" s="980"/>
      <c r="H79" s="977"/>
      <c r="I79" s="973"/>
    </row>
    <row r="80" spans="2:17">
      <c r="C80" s="973"/>
      <c r="D80" s="973"/>
      <c r="E80" s="973"/>
      <c r="F80" s="973"/>
      <c r="G80" s="973"/>
      <c r="H80" s="973"/>
      <c r="I80" s="973"/>
    </row>
    <row r="81" spans="3:9">
      <c r="C81" s="973"/>
      <c r="D81" s="973"/>
      <c r="E81" s="973"/>
      <c r="F81" s="973"/>
      <c r="G81" s="973"/>
      <c r="H81" s="973"/>
      <c r="I81" s="973"/>
    </row>
    <row r="82" spans="3:9">
      <c r="C82" s="973"/>
      <c r="D82" s="973"/>
      <c r="E82" s="973"/>
      <c r="F82" s="973"/>
      <c r="G82" s="973"/>
      <c r="H82" s="973"/>
      <c r="I82" s="973"/>
    </row>
    <row r="83" spans="3:9">
      <c r="C83" s="973"/>
      <c r="D83" s="973"/>
      <c r="E83" s="973"/>
      <c r="F83" s="973"/>
      <c r="G83" s="973"/>
      <c r="H83" s="973"/>
      <c r="I83" s="973"/>
    </row>
  </sheetData>
  <pageMargins left="0.74803149606299213" right="0.74803149606299213" top="0.98425196850393704" bottom="0.98425196850393704" header="0.51181102362204722" footer="0.51181102362204722"/>
  <pageSetup paperSize="8" scale="73" orientation="landscape" r:id="rId1"/>
  <headerFooter alignWithMargins="0">
    <oddHeader>&amp;R&amp;A</oddHeader>
    <oddFooter>&amp;R&amp;F</oddFooter>
  </headerFooter>
</worksheet>
</file>

<file path=xl/worksheets/sheet26.xml><?xml version="1.0" encoding="utf-8"?>
<worksheet xmlns="http://schemas.openxmlformats.org/spreadsheetml/2006/main" xmlns:r="http://schemas.openxmlformats.org/officeDocument/2006/relationships">
  <sheetPr>
    <tabColor theme="7" tint="0.59999389629810485"/>
    <pageSetUpPr fitToPage="1"/>
  </sheetPr>
  <dimension ref="A1:AM195"/>
  <sheetViews>
    <sheetView topLeftCell="G5" zoomScale="80" zoomScaleNormal="80" zoomScaleSheetLayoutView="70" workbookViewId="0">
      <selection activeCell="E140" sqref="E140"/>
    </sheetView>
  </sheetViews>
  <sheetFormatPr defaultRowHeight="12.75"/>
  <cols>
    <col min="1" max="1" width="6.375" style="989" customWidth="1"/>
    <col min="2" max="2" width="15.625" style="989" customWidth="1"/>
    <col min="3" max="3" width="30" style="1018" customWidth="1"/>
    <col min="4" max="4" width="27.25" style="989" customWidth="1"/>
    <col min="5" max="5" width="38.375" style="989" bestFit="1" customWidth="1"/>
    <col min="6" max="6" width="6.5" style="989" customWidth="1"/>
    <col min="7" max="7" width="12.625" style="989" customWidth="1"/>
    <col min="8" max="17" width="11.25" style="989" customWidth="1"/>
    <col min="18" max="18" width="9" style="989"/>
    <col min="19" max="19" width="16.5" style="989" customWidth="1"/>
    <col min="20" max="16384" width="9" style="989"/>
  </cols>
  <sheetData>
    <row r="1" spans="1:39" ht="26.25">
      <c r="A1" s="986" t="s">
        <v>1210</v>
      </c>
      <c r="B1" s="987"/>
      <c r="C1" s="987"/>
      <c r="D1" s="988"/>
      <c r="E1" s="988"/>
      <c r="F1" s="988"/>
      <c r="G1" s="988"/>
      <c r="H1" s="987"/>
      <c r="I1" s="987"/>
      <c r="J1" s="987"/>
      <c r="K1" s="987"/>
      <c r="L1" s="987"/>
      <c r="M1" s="987"/>
      <c r="N1" s="987"/>
      <c r="O1" s="987"/>
      <c r="P1" s="987"/>
      <c r="Q1" s="987"/>
    </row>
    <row r="2" spans="1:39" ht="24.75">
      <c r="A2" s="990"/>
      <c r="B2" s="987"/>
      <c r="C2" s="987"/>
      <c r="D2" s="987"/>
      <c r="E2" s="987"/>
      <c r="F2" s="987"/>
      <c r="G2" s="987"/>
      <c r="H2" s="987"/>
      <c r="I2" s="987"/>
      <c r="J2" s="987"/>
      <c r="K2" s="987"/>
      <c r="L2" s="987"/>
      <c r="M2" s="987"/>
      <c r="N2" s="987"/>
      <c r="O2" s="987"/>
      <c r="P2" s="987"/>
      <c r="Q2" s="987"/>
    </row>
    <row r="3" spans="1:39" ht="25.5" thickBot="1">
      <c r="A3" s="942" t="s">
        <v>250</v>
      </c>
      <c r="B3" s="991"/>
      <c r="C3" s="991"/>
      <c r="D3" s="944"/>
      <c r="E3" s="944"/>
      <c r="F3" s="944"/>
      <c r="G3" s="944"/>
      <c r="H3" s="991"/>
      <c r="I3" s="991"/>
      <c r="J3" s="991"/>
      <c r="K3" s="991"/>
      <c r="L3" s="991"/>
      <c r="M3" s="991"/>
      <c r="N3" s="991"/>
      <c r="O3" s="991"/>
      <c r="P3" s="991"/>
      <c r="Q3" s="991"/>
    </row>
    <row r="4" spans="1:39" s="992" customFormat="1" ht="14.25">
      <c r="M4" s="993"/>
      <c r="N4" s="993"/>
    </row>
    <row r="5" spans="1:39" s="999" customFormat="1" ht="24.75">
      <c r="A5" s="994" t="s">
        <v>1211</v>
      </c>
      <c r="B5" s="995"/>
      <c r="C5" s="996"/>
      <c r="D5" s="997"/>
      <c r="E5" s="998"/>
      <c r="F5" s="998"/>
      <c r="G5" s="998"/>
    </row>
    <row r="6" spans="1:39" s="992" customFormat="1">
      <c r="M6" s="1000"/>
      <c r="N6" s="1000"/>
    </row>
    <row r="7" spans="1:39" s="992" customFormat="1">
      <c r="H7" s="1001" t="s">
        <v>156</v>
      </c>
      <c r="I7" s="1001"/>
      <c r="J7" s="1001" t="s">
        <v>155</v>
      </c>
      <c r="K7" s="1001"/>
      <c r="L7" s="1001"/>
      <c r="M7" s="1001"/>
      <c r="N7" s="1001"/>
      <c r="O7" s="1001"/>
      <c r="P7" s="1001"/>
      <c r="Q7" s="1001"/>
    </row>
    <row r="8" spans="1:39" ht="28.5">
      <c r="A8" s="992"/>
      <c r="B8" s="951" t="s">
        <v>1194</v>
      </c>
      <c r="C8" s="951" t="s">
        <v>1195</v>
      </c>
      <c r="D8" s="951" t="s">
        <v>1196</v>
      </c>
      <c r="E8" s="951" t="s">
        <v>1197</v>
      </c>
      <c r="F8" s="1002" t="s">
        <v>244</v>
      </c>
      <c r="G8" s="953" t="s">
        <v>243</v>
      </c>
      <c r="H8" s="1003">
        <v>2012</v>
      </c>
      <c r="I8" s="1003">
        <v>2013</v>
      </c>
      <c r="J8" s="1003">
        <v>2014</v>
      </c>
      <c r="K8" s="1003">
        <v>2015</v>
      </c>
      <c r="L8" s="1003">
        <v>2016</v>
      </c>
      <c r="M8" s="1003">
        <v>2017</v>
      </c>
      <c r="N8" s="1003">
        <v>2018</v>
      </c>
      <c r="O8" s="1003">
        <v>2019</v>
      </c>
      <c r="P8" s="1003">
        <v>2020</v>
      </c>
      <c r="Q8" s="1003">
        <v>2021</v>
      </c>
      <c r="X8" s="1004">
        <v>2008</v>
      </c>
      <c r="Y8" s="1004">
        <v>2009</v>
      </c>
      <c r="Z8" s="1004">
        <v>2010</v>
      </c>
      <c r="AA8" s="1004">
        <v>2011</v>
      </c>
      <c r="AB8" s="1004">
        <v>2012</v>
      </c>
      <c r="AC8" s="1004">
        <v>2013</v>
      </c>
      <c r="AD8" s="1004">
        <v>2014</v>
      </c>
      <c r="AE8" s="1004">
        <v>2015</v>
      </c>
      <c r="AF8" s="1004">
        <v>2016</v>
      </c>
      <c r="AG8" s="1004">
        <v>2017</v>
      </c>
      <c r="AH8" s="1004">
        <v>2018</v>
      </c>
      <c r="AI8" s="1004">
        <v>2019</v>
      </c>
      <c r="AJ8" s="1004">
        <v>2020</v>
      </c>
      <c r="AK8" s="1004">
        <v>2021</v>
      </c>
    </row>
    <row r="9" spans="1:39">
      <c r="A9" s="992"/>
      <c r="B9" s="1005" t="s">
        <v>1212</v>
      </c>
      <c r="C9" s="1006" t="s">
        <v>1213</v>
      </c>
      <c r="D9" s="1007"/>
      <c r="E9" s="1008"/>
      <c r="F9" s="1008"/>
      <c r="G9" s="1009"/>
      <c r="H9" s="1010">
        <f t="shared" ref="H9:Q9" si="0">SUM(H23,H65)</f>
        <v>0</v>
      </c>
      <c r="I9" s="1010">
        <f t="shared" si="0"/>
        <v>0</v>
      </c>
      <c r="J9" s="1010">
        <f t="shared" si="0"/>
        <v>0</v>
      </c>
      <c r="K9" s="1010">
        <f t="shared" si="0"/>
        <v>0</v>
      </c>
      <c r="L9" s="1010">
        <f t="shared" si="0"/>
        <v>0</v>
      </c>
      <c r="M9" s="1010">
        <f t="shared" si="0"/>
        <v>0</v>
      </c>
      <c r="N9" s="1010">
        <f t="shared" si="0"/>
        <v>0</v>
      </c>
      <c r="O9" s="1010">
        <f t="shared" si="0"/>
        <v>0</v>
      </c>
      <c r="P9" s="1010">
        <f t="shared" si="0"/>
        <v>0</v>
      </c>
      <c r="Q9" s="1010">
        <f t="shared" si="0"/>
        <v>0</v>
      </c>
    </row>
    <row r="10" spans="1:39" ht="12.75" customHeight="1">
      <c r="A10" s="992"/>
      <c r="B10" s="1011"/>
      <c r="C10" s="1012" t="s">
        <v>1214</v>
      </c>
      <c r="E10" s="1008"/>
      <c r="F10" s="1008"/>
      <c r="G10" s="1009"/>
      <c r="H10" s="1010">
        <f t="shared" ref="H10:Q10" si="1">H36</f>
        <v>0</v>
      </c>
      <c r="I10" s="1010">
        <f t="shared" si="1"/>
        <v>0</v>
      </c>
      <c r="J10" s="1010">
        <f t="shared" si="1"/>
        <v>0</v>
      </c>
      <c r="K10" s="1010">
        <f t="shared" si="1"/>
        <v>0</v>
      </c>
      <c r="L10" s="1010">
        <f t="shared" si="1"/>
        <v>0</v>
      </c>
      <c r="M10" s="1010">
        <f t="shared" si="1"/>
        <v>0</v>
      </c>
      <c r="N10" s="1010">
        <f t="shared" si="1"/>
        <v>0</v>
      </c>
      <c r="O10" s="1010">
        <f t="shared" si="1"/>
        <v>0</v>
      </c>
      <c r="P10" s="1010">
        <f t="shared" si="1"/>
        <v>0</v>
      </c>
      <c r="Q10" s="1010">
        <f t="shared" si="1"/>
        <v>0</v>
      </c>
    </row>
    <row r="11" spans="1:39">
      <c r="A11" s="992"/>
      <c r="B11" s="1011"/>
      <c r="C11" s="1013" t="s">
        <v>1215</v>
      </c>
      <c r="D11" s="1007"/>
      <c r="E11" s="1008"/>
      <c r="F11" s="1008"/>
      <c r="G11" s="1009"/>
      <c r="H11" s="1010">
        <f t="shared" ref="H11:Q11" si="2">SUM(H47,H73)</f>
        <v>0</v>
      </c>
      <c r="I11" s="1010">
        <f t="shared" si="2"/>
        <v>0</v>
      </c>
      <c r="J11" s="1010">
        <f t="shared" si="2"/>
        <v>0</v>
      </c>
      <c r="K11" s="1010">
        <f t="shared" si="2"/>
        <v>0</v>
      </c>
      <c r="L11" s="1010">
        <f t="shared" si="2"/>
        <v>0</v>
      </c>
      <c r="M11" s="1010">
        <f t="shared" si="2"/>
        <v>0</v>
      </c>
      <c r="N11" s="1010">
        <f t="shared" si="2"/>
        <v>0</v>
      </c>
      <c r="O11" s="1010">
        <f t="shared" si="2"/>
        <v>0</v>
      </c>
      <c r="P11" s="1010">
        <f t="shared" si="2"/>
        <v>0</v>
      </c>
      <c r="Q11" s="1010">
        <f t="shared" si="2"/>
        <v>0</v>
      </c>
      <c r="X11" s="1004"/>
      <c r="Y11" s="1004"/>
      <c r="Z11" s="1004"/>
      <c r="AA11" s="1004"/>
      <c r="AB11" s="1004"/>
      <c r="AC11" s="1004"/>
      <c r="AD11" s="1004"/>
      <c r="AE11" s="1004"/>
      <c r="AF11" s="1004"/>
      <c r="AG11" s="1004"/>
      <c r="AH11" s="1004"/>
      <c r="AI11" s="1004"/>
      <c r="AJ11" s="1004"/>
      <c r="AK11" s="1004"/>
    </row>
    <row r="12" spans="1:39">
      <c r="A12" s="992"/>
      <c r="B12" s="1011"/>
      <c r="C12" s="1013" t="s">
        <v>1216</v>
      </c>
      <c r="D12" s="1007"/>
      <c r="E12" s="1008"/>
      <c r="F12" s="1008"/>
      <c r="G12" s="1009"/>
      <c r="H12" s="1010"/>
      <c r="I12" s="1010"/>
      <c r="J12" s="1010"/>
      <c r="K12" s="1010"/>
      <c r="L12" s="1010"/>
      <c r="M12" s="1010"/>
      <c r="N12" s="1010"/>
      <c r="O12" s="1010"/>
      <c r="P12" s="1010"/>
      <c r="Q12" s="1010"/>
      <c r="X12" s="1004"/>
      <c r="Y12" s="1004"/>
      <c r="Z12" s="1004"/>
      <c r="AA12" s="1004"/>
      <c r="AB12" s="1004"/>
      <c r="AC12" s="1004"/>
      <c r="AD12" s="1004"/>
      <c r="AE12" s="1004"/>
      <c r="AF12" s="1004"/>
      <c r="AG12" s="1004"/>
      <c r="AH12" s="1004"/>
      <c r="AI12" s="1004"/>
      <c r="AJ12" s="1004"/>
      <c r="AK12" s="1004"/>
    </row>
    <row r="13" spans="1:39">
      <c r="A13" s="992"/>
      <c r="B13" s="1011"/>
      <c r="C13" s="1012" t="s">
        <v>8</v>
      </c>
      <c r="D13" s="1014"/>
      <c r="E13" s="1015"/>
      <c r="F13" s="1015"/>
      <c r="G13" s="1009"/>
      <c r="H13" s="1016">
        <f>SUM(H9:H12)</f>
        <v>0</v>
      </c>
      <c r="I13" s="1016">
        <f t="shared" ref="I13:O13" si="3">SUM(I9:I12)</f>
        <v>0</v>
      </c>
      <c r="J13" s="1016">
        <f t="shared" si="3"/>
        <v>0</v>
      </c>
      <c r="K13" s="1016">
        <f t="shared" si="3"/>
        <v>0</v>
      </c>
      <c r="L13" s="1016">
        <f t="shared" si="3"/>
        <v>0</v>
      </c>
      <c r="M13" s="1016">
        <f t="shared" si="3"/>
        <v>0</v>
      </c>
      <c r="N13" s="1016">
        <f t="shared" si="3"/>
        <v>0</v>
      </c>
      <c r="O13" s="1016">
        <f t="shared" si="3"/>
        <v>0</v>
      </c>
      <c r="P13" s="1016">
        <f>SUM(P9:P12)</f>
        <v>0</v>
      </c>
      <c r="Q13" s="1016">
        <f>SUM(Q9:Q12)</f>
        <v>0</v>
      </c>
      <c r="R13" s="1017"/>
      <c r="S13" s="1017"/>
      <c r="X13" s="1004" t="e">
        <f>IF(#REF!=#REF!,0,1)</f>
        <v>#REF!</v>
      </c>
      <c r="Y13" s="1004" t="e">
        <f>IF(#REF!=#REF!,0,1)</f>
        <v>#REF!</v>
      </c>
      <c r="Z13" s="1004" t="e">
        <f>IF(#REF!=#REF!,0,1)</f>
        <v>#REF!</v>
      </c>
      <c r="AA13" s="1004" t="e">
        <f>IF(#REF!=#REF!,0,1)</f>
        <v>#REF!</v>
      </c>
      <c r="AB13" s="1004" t="e">
        <f>IF(H13=#REF!,0,1)</f>
        <v>#REF!</v>
      </c>
      <c r="AC13" s="1004" t="e">
        <f>IF(I13=#REF!,0,1)</f>
        <v>#REF!</v>
      </c>
      <c r="AD13" s="1004" t="e">
        <f>IF(J13=#REF!,0,1)</f>
        <v>#REF!</v>
      </c>
      <c r="AE13" s="1004" t="e">
        <f>IF(K13=#REF!,0,1)</f>
        <v>#REF!</v>
      </c>
      <c r="AF13" s="1004" t="e">
        <f>IF(L13=#REF!,0,1)</f>
        <v>#REF!</v>
      </c>
      <c r="AG13" s="1004" t="e">
        <f>IF(M13=#REF!,0,1)</f>
        <v>#REF!</v>
      </c>
      <c r="AH13" s="1004" t="e">
        <f>IF(N13=#REF!,0,1)</f>
        <v>#REF!</v>
      </c>
      <c r="AI13" s="1004" t="e">
        <f>IF(O13=#REF!,0,1)</f>
        <v>#REF!</v>
      </c>
      <c r="AJ13" s="1004" t="e">
        <f>IF(P13=#REF!,0,1)</f>
        <v>#REF!</v>
      </c>
      <c r="AK13" s="1004" t="e">
        <f>IF(Q13=#REF!,0,1)</f>
        <v>#REF!</v>
      </c>
      <c r="AL13" s="1004"/>
      <c r="AM13" s="1004"/>
    </row>
    <row r="14" spans="1:39">
      <c r="A14" s="992"/>
      <c r="H14" s="1019"/>
      <c r="I14" s="1019"/>
      <c r="J14" s="1019"/>
      <c r="K14" s="1019"/>
      <c r="L14" s="1019"/>
      <c r="M14" s="1019"/>
      <c r="N14" s="1019"/>
      <c r="O14" s="1019"/>
      <c r="P14" s="1019"/>
      <c r="Q14" s="1019"/>
    </row>
    <row r="15" spans="1:39">
      <c r="A15" s="992"/>
      <c r="B15" s="1011"/>
      <c r="C15" s="1020"/>
      <c r="D15" s="1011"/>
      <c r="E15" s="1021"/>
      <c r="F15" s="1021"/>
      <c r="G15" s="1021"/>
      <c r="H15" s="1022">
        <v>2012</v>
      </c>
      <c r="I15" s="1022">
        <v>2013</v>
      </c>
      <c r="J15" s="1022">
        <v>2014</v>
      </c>
      <c r="K15" s="1022">
        <v>2015</v>
      </c>
      <c r="L15" s="1022">
        <v>2016</v>
      </c>
      <c r="M15" s="1022">
        <v>2017</v>
      </c>
      <c r="N15" s="1022">
        <v>2018</v>
      </c>
      <c r="O15" s="1022">
        <v>2019</v>
      </c>
      <c r="P15" s="1022">
        <v>2020</v>
      </c>
      <c r="Q15" s="1022">
        <v>2021</v>
      </c>
    </row>
    <row r="16" spans="1:39" ht="25.5">
      <c r="A16" s="992"/>
      <c r="B16" s="1005" t="s">
        <v>745</v>
      </c>
      <c r="C16" s="1023" t="s">
        <v>1217</v>
      </c>
      <c r="D16" s="1006" t="s">
        <v>1213</v>
      </c>
      <c r="E16" s="1007" t="s">
        <v>1218</v>
      </c>
      <c r="F16" s="1008"/>
      <c r="G16" s="1009"/>
      <c r="H16" s="1024"/>
      <c r="I16" s="1024"/>
      <c r="J16" s="1024"/>
      <c r="K16" s="1024"/>
      <c r="L16" s="1024"/>
      <c r="M16" s="1024"/>
      <c r="N16" s="1024"/>
      <c r="O16" s="1024"/>
      <c r="P16" s="1024"/>
      <c r="Q16" s="1024"/>
    </row>
    <row r="17" spans="1:17">
      <c r="A17" s="992"/>
      <c r="B17" s="1011"/>
      <c r="C17" s="1020"/>
      <c r="D17" s="1020"/>
      <c r="E17" s="1007" t="s">
        <v>1219</v>
      </c>
      <c r="F17" s="1008"/>
      <c r="G17" s="1009"/>
      <c r="H17" s="1024"/>
      <c r="I17" s="1024"/>
      <c r="J17" s="1024"/>
      <c r="K17" s="1024"/>
      <c r="L17" s="1024"/>
      <c r="M17" s="1024"/>
      <c r="N17" s="1024"/>
      <c r="O17" s="1024"/>
      <c r="P17" s="1024"/>
      <c r="Q17" s="1024"/>
    </row>
    <row r="18" spans="1:17">
      <c r="A18" s="992"/>
      <c r="B18" s="1011"/>
      <c r="C18" s="1020"/>
      <c r="D18" s="1020"/>
      <c r="E18" s="1007" t="s">
        <v>1220</v>
      </c>
      <c r="F18" s="1008"/>
      <c r="G18" s="1009"/>
      <c r="H18" s="1024"/>
      <c r="I18" s="1024"/>
      <c r="J18" s="1024"/>
      <c r="K18" s="1024"/>
      <c r="L18" s="1024"/>
      <c r="M18" s="1024"/>
      <c r="N18" s="1024"/>
      <c r="O18" s="1024"/>
      <c r="P18" s="1024"/>
      <c r="Q18" s="1024"/>
    </row>
    <row r="19" spans="1:17">
      <c r="A19" s="992"/>
      <c r="B19" s="1011"/>
      <c r="C19" s="1020"/>
      <c r="D19" s="1020"/>
      <c r="E19" s="1007" t="s">
        <v>1221</v>
      </c>
      <c r="F19" s="1008"/>
      <c r="G19" s="1009"/>
      <c r="H19" s="1024"/>
      <c r="I19" s="1024"/>
      <c r="J19" s="1024"/>
      <c r="K19" s="1024"/>
      <c r="L19" s="1024"/>
      <c r="M19" s="1024"/>
      <c r="N19" s="1024"/>
      <c r="O19" s="1024"/>
      <c r="P19" s="1024"/>
      <c r="Q19" s="1024"/>
    </row>
    <row r="20" spans="1:17">
      <c r="A20" s="992"/>
      <c r="B20" s="1011"/>
      <c r="C20" s="1020"/>
      <c r="D20" s="1020"/>
      <c r="E20" s="1025" t="s">
        <v>1222</v>
      </c>
      <c r="F20" s="1026"/>
      <c r="G20" s="1009"/>
      <c r="H20" s="1024"/>
      <c r="I20" s="1024"/>
      <c r="J20" s="1024"/>
      <c r="K20" s="1024"/>
      <c r="L20" s="1024"/>
      <c r="M20" s="1024"/>
      <c r="N20" s="1024"/>
      <c r="O20" s="1024"/>
      <c r="P20" s="1024"/>
      <c r="Q20" s="1024"/>
    </row>
    <row r="21" spans="1:17">
      <c r="A21" s="992"/>
      <c r="B21" s="1011"/>
      <c r="C21" s="1020"/>
      <c r="D21" s="1020"/>
      <c r="E21" s="1007" t="s">
        <v>1223</v>
      </c>
      <c r="F21" s="1008"/>
      <c r="G21" s="1009"/>
      <c r="H21" s="1024"/>
      <c r="I21" s="1024"/>
      <c r="J21" s="1024"/>
      <c r="K21" s="1024"/>
      <c r="L21" s="1024"/>
      <c r="M21" s="1024"/>
      <c r="N21" s="1024"/>
      <c r="O21" s="1024"/>
      <c r="P21" s="1024"/>
      <c r="Q21" s="1024"/>
    </row>
    <row r="22" spans="1:17">
      <c r="A22" s="992"/>
      <c r="B22" s="1011"/>
      <c r="C22" s="1020"/>
      <c r="D22" s="1020"/>
      <c r="E22" s="1007" t="s">
        <v>1224</v>
      </c>
      <c r="F22" s="1008"/>
      <c r="G22" s="1009"/>
      <c r="H22" s="1024"/>
      <c r="I22" s="1024"/>
      <c r="J22" s="1024"/>
      <c r="K22" s="1024"/>
      <c r="L22" s="1024"/>
      <c r="M22" s="1024"/>
      <c r="N22" s="1024"/>
      <c r="O22" s="1024"/>
      <c r="P22" s="1024"/>
      <c r="Q22" s="1024"/>
    </row>
    <row r="23" spans="1:17">
      <c r="A23" s="992"/>
      <c r="B23" s="1011"/>
      <c r="C23" s="1006"/>
      <c r="D23" s="1006"/>
      <c r="E23" s="1027" t="s">
        <v>1225</v>
      </c>
      <c r="F23" s="1028"/>
      <c r="G23" s="1009"/>
      <c r="H23" s="1016">
        <f t="shared" ref="H23:Q23" si="4">SUM(H16:H22)</f>
        <v>0</v>
      </c>
      <c r="I23" s="1016">
        <f t="shared" si="4"/>
        <v>0</v>
      </c>
      <c r="J23" s="1016">
        <f t="shared" si="4"/>
        <v>0</v>
      </c>
      <c r="K23" s="1016">
        <f t="shared" si="4"/>
        <v>0</v>
      </c>
      <c r="L23" s="1016">
        <f t="shared" si="4"/>
        <v>0</v>
      </c>
      <c r="M23" s="1016">
        <f t="shared" si="4"/>
        <v>0</v>
      </c>
      <c r="N23" s="1016">
        <f t="shared" si="4"/>
        <v>0</v>
      </c>
      <c r="O23" s="1016">
        <f t="shared" si="4"/>
        <v>0</v>
      </c>
      <c r="P23" s="1016">
        <f t="shared" si="4"/>
        <v>0</v>
      </c>
      <c r="Q23" s="1016">
        <f t="shared" si="4"/>
        <v>0</v>
      </c>
    </row>
    <row r="24" spans="1:17">
      <c r="A24" s="992"/>
      <c r="B24" s="1011"/>
      <c r="C24" s="1012"/>
      <c r="D24" s="1012" t="s">
        <v>1226</v>
      </c>
      <c r="E24" s="989" t="s">
        <v>1227</v>
      </c>
      <c r="F24" s="1008"/>
      <c r="G24" s="1009"/>
      <c r="H24" s="1024"/>
      <c r="I24" s="1024"/>
      <c r="J24" s="1024"/>
      <c r="K24" s="1024"/>
      <c r="L24" s="1024"/>
      <c r="M24" s="1024"/>
      <c r="N24" s="1024"/>
      <c r="O24" s="1024"/>
      <c r="P24" s="1024"/>
      <c r="Q24" s="1024"/>
    </row>
    <row r="25" spans="1:17">
      <c r="A25" s="992"/>
      <c r="B25" s="1011"/>
      <c r="C25" s="1012"/>
      <c r="D25" s="1012"/>
      <c r="E25" s="1007" t="s">
        <v>1228</v>
      </c>
      <c r="F25" s="1008"/>
      <c r="G25" s="1009"/>
      <c r="H25" s="1024"/>
      <c r="I25" s="1024"/>
      <c r="J25" s="1024"/>
      <c r="K25" s="1024"/>
      <c r="L25" s="1024"/>
      <c r="M25" s="1024"/>
      <c r="N25" s="1024"/>
      <c r="O25" s="1024"/>
      <c r="P25" s="1024"/>
      <c r="Q25" s="1024"/>
    </row>
    <row r="26" spans="1:17">
      <c r="A26" s="992"/>
      <c r="B26" s="1011"/>
      <c r="C26" s="1020"/>
      <c r="D26" s="1020"/>
      <c r="E26" s="1007" t="s">
        <v>1229</v>
      </c>
      <c r="F26" s="1008"/>
      <c r="G26" s="1009"/>
      <c r="H26" s="1024"/>
      <c r="I26" s="1024"/>
      <c r="J26" s="1024"/>
      <c r="K26" s="1024"/>
      <c r="L26" s="1024"/>
      <c r="M26" s="1024"/>
      <c r="N26" s="1024"/>
      <c r="O26" s="1024"/>
      <c r="P26" s="1024"/>
      <c r="Q26" s="1024"/>
    </row>
    <row r="27" spans="1:17">
      <c r="A27" s="992"/>
      <c r="B27" s="1011"/>
      <c r="C27" s="1020"/>
      <c r="D27" s="1020"/>
      <c r="E27" s="1007" t="s">
        <v>1230</v>
      </c>
      <c r="F27" s="1008"/>
      <c r="G27" s="1009"/>
      <c r="H27" s="1024"/>
      <c r="I27" s="1024"/>
      <c r="J27" s="1024"/>
      <c r="K27" s="1024"/>
      <c r="L27" s="1024"/>
      <c r="M27" s="1024"/>
      <c r="N27" s="1024"/>
      <c r="O27" s="1024"/>
      <c r="P27" s="1024"/>
      <c r="Q27" s="1024"/>
    </row>
    <row r="28" spans="1:17">
      <c r="A28" s="992"/>
      <c r="B28" s="1011"/>
      <c r="C28" s="1020"/>
      <c r="D28" s="1020"/>
      <c r="E28" s="1011" t="s">
        <v>1231</v>
      </c>
      <c r="F28" s="1026"/>
      <c r="G28" s="1009"/>
      <c r="H28" s="1024"/>
      <c r="I28" s="1024"/>
      <c r="J28" s="1024"/>
      <c r="K28" s="1024"/>
      <c r="L28" s="1024"/>
      <c r="M28" s="1024"/>
      <c r="N28" s="1024"/>
      <c r="O28" s="1024"/>
      <c r="P28" s="1024"/>
      <c r="Q28" s="1024"/>
    </row>
    <row r="29" spans="1:17">
      <c r="A29" s="992"/>
      <c r="B29" s="1011"/>
      <c r="C29" s="1020"/>
      <c r="D29" s="1020"/>
      <c r="E29" s="1011" t="s">
        <v>1232</v>
      </c>
      <c r="F29" s="1026"/>
      <c r="G29" s="1009"/>
      <c r="H29" s="1024"/>
      <c r="I29" s="1024"/>
      <c r="J29" s="1024"/>
      <c r="K29" s="1024"/>
      <c r="L29" s="1024"/>
      <c r="M29" s="1024"/>
      <c r="N29" s="1024"/>
      <c r="O29" s="1024"/>
      <c r="P29" s="1024"/>
      <c r="Q29" s="1024"/>
    </row>
    <row r="30" spans="1:17">
      <c r="A30" s="992"/>
      <c r="B30" s="1011"/>
      <c r="C30" s="1020"/>
      <c r="D30" s="1020"/>
      <c r="E30" s="1011" t="s">
        <v>1233</v>
      </c>
      <c r="F30" s="1026"/>
      <c r="G30" s="1009"/>
      <c r="H30" s="1024"/>
      <c r="I30" s="1024"/>
      <c r="J30" s="1024"/>
      <c r="K30" s="1024"/>
      <c r="L30" s="1024"/>
      <c r="M30" s="1024"/>
      <c r="N30" s="1024"/>
      <c r="O30" s="1024"/>
      <c r="P30" s="1024"/>
      <c r="Q30" s="1024"/>
    </row>
    <row r="31" spans="1:17">
      <c r="A31" s="992"/>
      <c r="B31" s="1011"/>
      <c r="C31" s="1020"/>
      <c r="D31" s="1020"/>
      <c r="E31" s="1011" t="s">
        <v>1234</v>
      </c>
      <c r="F31" s="1026"/>
      <c r="G31" s="1009"/>
      <c r="H31" s="1024"/>
      <c r="I31" s="1024"/>
      <c r="J31" s="1024"/>
      <c r="K31" s="1024"/>
      <c r="L31" s="1024"/>
      <c r="M31" s="1024"/>
      <c r="N31" s="1024"/>
      <c r="O31" s="1024"/>
      <c r="P31" s="1024"/>
      <c r="Q31" s="1024"/>
    </row>
    <row r="32" spans="1:17">
      <c r="A32" s="992"/>
      <c r="B32" s="1011"/>
      <c r="C32" s="1020"/>
      <c r="D32" s="1020"/>
      <c r="E32" s="1011" t="s">
        <v>1235</v>
      </c>
      <c r="F32" s="1026"/>
      <c r="G32" s="1009"/>
      <c r="H32" s="1024"/>
      <c r="I32" s="1024"/>
      <c r="J32" s="1024"/>
      <c r="K32" s="1024"/>
      <c r="L32" s="1024"/>
      <c r="M32" s="1024"/>
      <c r="N32" s="1024"/>
      <c r="O32" s="1024"/>
      <c r="P32" s="1024"/>
      <c r="Q32" s="1024"/>
    </row>
    <row r="33" spans="1:18">
      <c r="A33" s="992"/>
      <c r="B33" s="1011"/>
      <c r="C33" s="1020"/>
      <c r="D33" s="1020"/>
      <c r="E33" s="1007" t="s">
        <v>1236</v>
      </c>
      <c r="F33" s="1008"/>
      <c r="G33" s="1009"/>
      <c r="H33" s="1024"/>
      <c r="I33" s="1024"/>
      <c r="J33" s="1024"/>
      <c r="K33" s="1024"/>
      <c r="L33" s="1024"/>
      <c r="M33" s="1024"/>
      <c r="N33" s="1024"/>
      <c r="O33" s="1024"/>
      <c r="P33" s="1024"/>
      <c r="Q33" s="1024"/>
    </row>
    <row r="34" spans="1:18">
      <c r="A34" s="992"/>
      <c r="B34" s="1011"/>
      <c r="C34" s="1020"/>
      <c r="D34" s="1020"/>
      <c r="E34" s="1007" t="s">
        <v>1237</v>
      </c>
      <c r="F34" s="1008"/>
      <c r="G34" s="1009"/>
      <c r="H34" s="1024"/>
      <c r="I34" s="1024"/>
      <c r="J34" s="1024"/>
      <c r="K34" s="1024"/>
      <c r="L34" s="1024"/>
      <c r="M34" s="1024"/>
      <c r="N34" s="1024"/>
      <c r="O34" s="1024"/>
      <c r="P34" s="1024"/>
      <c r="Q34" s="1024"/>
    </row>
    <row r="35" spans="1:18">
      <c r="A35" s="992"/>
      <c r="B35" s="1011"/>
      <c r="C35" s="1020"/>
      <c r="D35" s="1020"/>
      <c r="E35" s="1007" t="s">
        <v>1238</v>
      </c>
      <c r="F35" s="1008"/>
      <c r="G35" s="1009"/>
      <c r="H35" s="1024"/>
      <c r="I35" s="1024"/>
      <c r="J35" s="1024"/>
      <c r="K35" s="1024"/>
      <c r="L35" s="1024"/>
      <c r="M35" s="1024"/>
      <c r="N35" s="1024"/>
      <c r="O35" s="1024"/>
      <c r="P35" s="1024"/>
      <c r="Q35" s="1024"/>
    </row>
    <row r="36" spans="1:18">
      <c r="A36" s="992"/>
      <c r="B36" s="1011"/>
      <c r="C36" s="1020"/>
      <c r="D36" s="1020"/>
      <c r="E36" s="1027" t="s">
        <v>1239</v>
      </c>
      <c r="F36" s="1028"/>
      <c r="G36" s="1009"/>
      <c r="H36" s="1010">
        <f t="shared" ref="H36:Q36" si="5">SUM(H24:H35)</f>
        <v>0</v>
      </c>
      <c r="I36" s="1010">
        <f t="shared" si="5"/>
        <v>0</v>
      </c>
      <c r="J36" s="1010">
        <f t="shared" si="5"/>
        <v>0</v>
      </c>
      <c r="K36" s="1010">
        <f t="shared" si="5"/>
        <v>0</v>
      </c>
      <c r="L36" s="1010">
        <f t="shared" si="5"/>
        <v>0</v>
      </c>
      <c r="M36" s="1010">
        <f t="shared" si="5"/>
        <v>0</v>
      </c>
      <c r="N36" s="1010">
        <f t="shared" si="5"/>
        <v>0</v>
      </c>
      <c r="O36" s="1010">
        <f t="shared" si="5"/>
        <v>0</v>
      </c>
      <c r="P36" s="1010">
        <f t="shared" si="5"/>
        <v>0</v>
      </c>
      <c r="Q36" s="1010">
        <f t="shared" si="5"/>
        <v>0</v>
      </c>
    </row>
    <row r="37" spans="1:18">
      <c r="A37" s="992"/>
      <c r="B37" s="1011"/>
      <c r="C37" s="1013"/>
      <c r="D37" s="1013" t="s">
        <v>1215</v>
      </c>
      <c r="E37" s="1007" t="s">
        <v>1240</v>
      </c>
      <c r="F37" s="1008"/>
      <c r="G37" s="1009"/>
      <c r="H37" s="1029">
        <f t="shared" ref="H37:Q42" si="6">H109</f>
        <v>0</v>
      </c>
      <c r="I37" s="1029">
        <f t="shared" si="6"/>
        <v>0</v>
      </c>
      <c r="J37" s="1029">
        <f t="shared" si="6"/>
        <v>0</v>
      </c>
      <c r="K37" s="1029">
        <f t="shared" si="6"/>
        <v>0</v>
      </c>
      <c r="L37" s="1029">
        <f t="shared" si="6"/>
        <v>0</v>
      </c>
      <c r="M37" s="1029">
        <f t="shared" si="6"/>
        <v>0</v>
      </c>
      <c r="N37" s="1029">
        <f t="shared" si="6"/>
        <v>0</v>
      </c>
      <c r="O37" s="1029">
        <f t="shared" si="6"/>
        <v>0</v>
      </c>
      <c r="P37" s="1029">
        <f t="shared" si="6"/>
        <v>0</v>
      </c>
      <c r="Q37" s="1029">
        <f t="shared" si="6"/>
        <v>0</v>
      </c>
    </row>
    <row r="38" spans="1:18">
      <c r="A38" s="992"/>
      <c r="B38" s="1011"/>
      <c r="C38" s="1013"/>
      <c r="D38" s="1013"/>
      <c r="E38" s="1007" t="s">
        <v>1241</v>
      </c>
      <c r="F38" s="1008"/>
      <c r="G38" s="1009"/>
      <c r="H38" s="1029">
        <f t="shared" si="6"/>
        <v>0</v>
      </c>
      <c r="I38" s="1029">
        <f t="shared" si="6"/>
        <v>0</v>
      </c>
      <c r="J38" s="1029">
        <f t="shared" si="6"/>
        <v>0</v>
      </c>
      <c r="K38" s="1029">
        <f t="shared" si="6"/>
        <v>0</v>
      </c>
      <c r="L38" s="1029">
        <f t="shared" si="6"/>
        <v>0</v>
      </c>
      <c r="M38" s="1029">
        <f t="shared" si="6"/>
        <v>0</v>
      </c>
      <c r="N38" s="1029">
        <f t="shared" si="6"/>
        <v>0</v>
      </c>
      <c r="O38" s="1029">
        <f t="shared" si="6"/>
        <v>0</v>
      </c>
      <c r="P38" s="1029">
        <f t="shared" si="6"/>
        <v>0</v>
      </c>
      <c r="Q38" s="1029">
        <f t="shared" si="6"/>
        <v>0</v>
      </c>
    </row>
    <row r="39" spans="1:18">
      <c r="A39" s="992"/>
      <c r="B39" s="1011"/>
      <c r="C39" s="1013"/>
      <c r="D39" s="1013"/>
      <c r="E39" s="1007" t="s">
        <v>1242</v>
      </c>
      <c r="F39" s="1008"/>
      <c r="G39" s="1009"/>
      <c r="H39" s="1029">
        <f t="shared" si="6"/>
        <v>0</v>
      </c>
      <c r="I39" s="1029">
        <f t="shared" si="6"/>
        <v>0</v>
      </c>
      <c r="J39" s="1029">
        <f t="shared" si="6"/>
        <v>0</v>
      </c>
      <c r="K39" s="1029">
        <f t="shared" si="6"/>
        <v>0</v>
      </c>
      <c r="L39" s="1029">
        <f t="shared" si="6"/>
        <v>0</v>
      </c>
      <c r="M39" s="1029">
        <f t="shared" si="6"/>
        <v>0</v>
      </c>
      <c r="N39" s="1029">
        <f t="shared" si="6"/>
        <v>0</v>
      </c>
      <c r="O39" s="1029">
        <f t="shared" si="6"/>
        <v>0</v>
      </c>
      <c r="P39" s="1029">
        <f t="shared" si="6"/>
        <v>0</v>
      </c>
      <c r="Q39" s="1029">
        <f t="shared" si="6"/>
        <v>0</v>
      </c>
    </row>
    <row r="40" spans="1:18">
      <c r="A40" s="992"/>
      <c r="B40" s="1011"/>
      <c r="C40" s="1013"/>
      <c r="D40" s="1013"/>
      <c r="E40" s="1007" t="s">
        <v>1243</v>
      </c>
      <c r="F40" s="1008"/>
      <c r="G40" s="1009"/>
      <c r="H40" s="1029">
        <f t="shared" si="6"/>
        <v>0</v>
      </c>
      <c r="I40" s="1029">
        <f t="shared" si="6"/>
        <v>0</v>
      </c>
      <c r="J40" s="1029">
        <f t="shared" si="6"/>
        <v>0</v>
      </c>
      <c r="K40" s="1029">
        <f t="shared" si="6"/>
        <v>0</v>
      </c>
      <c r="L40" s="1029">
        <f t="shared" si="6"/>
        <v>0</v>
      </c>
      <c r="M40" s="1029">
        <f t="shared" si="6"/>
        <v>0</v>
      </c>
      <c r="N40" s="1029">
        <f t="shared" si="6"/>
        <v>0</v>
      </c>
      <c r="O40" s="1029">
        <f t="shared" si="6"/>
        <v>0</v>
      </c>
      <c r="P40" s="1029">
        <f t="shared" si="6"/>
        <v>0</v>
      </c>
      <c r="Q40" s="1029">
        <f t="shared" si="6"/>
        <v>0</v>
      </c>
    </row>
    <row r="41" spans="1:18">
      <c r="A41" s="992"/>
      <c r="B41" s="1007"/>
      <c r="C41" s="1013"/>
      <c r="D41" s="1013"/>
      <c r="E41" s="1007" t="s">
        <v>1244</v>
      </c>
      <c r="F41" s="1008"/>
      <c r="G41" s="1009"/>
      <c r="H41" s="1029">
        <f t="shared" si="6"/>
        <v>0</v>
      </c>
      <c r="I41" s="1029">
        <f t="shared" si="6"/>
        <v>0</v>
      </c>
      <c r="J41" s="1029">
        <f t="shared" si="6"/>
        <v>0</v>
      </c>
      <c r="K41" s="1029">
        <f t="shared" si="6"/>
        <v>0</v>
      </c>
      <c r="L41" s="1029">
        <f t="shared" si="6"/>
        <v>0</v>
      </c>
      <c r="M41" s="1029">
        <f t="shared" si="6"/>
        <v>0</v>
      </c>
      <c r="N41" s="1029">
        <f t="shared" si="6"/>
        <v>0</v>
      </c>
      <c r="O41" s="1029">
        <f t="shared" si="6"/>
        <v>0</v>
      </c>
      <c r="P41" s="1029">
        <f t="shared" si="6"/>
        <v>0</v>
      </c>
      <c r="Q41" s="1029">
        <f t="shared" si="6"/>
        <v>0</v>
      </c>
    </row>
    <row r="42" spans="1:18">
      <c r="A42" s="992"/>
      <c r="B42" s="1030"/>
      <c r="C42" s="1013"/>
      <c r="D42" s="1013"/>
      <c r="E42" s="1030" t="s">
        <v>1245</v>
      </c>
      <c r="F42" s="1008"/>
      <c r="G42" s="1009"/>
      <c r="H42" s="1029">
        <f t="shared" si="6"/>
        <v>0</v>
      </c>
      <c r="I42" s="1029">
        <f t="shared" si="6"/>
        <v>0</v>
      </c>
      <c r="J42" s="1029">
        <f t="shared" si="6"/>
        <v>0</v>
      </c>
      <c r="K42" s="1029">
        <f t="shared" si="6"/>
        <v>0</v>
      </c>
      <c r="L42" s="1029">
        <f t="shared" si="6"/>
        <v>0</v>
      </c>
      <c r="M42" s="1029">
        <f t="shared" si="6"/>
        <v>0</v>
      </c>
      <c r="N42" s="1029">
        <f t="shared" si="6"/>
        <v>0</v>
      </c>
      <c r="O42" s="1029">
        <f t="shared" si="6"/>
        <v>0</v>
      </c>
      <c r="P42" s="1029">
        <f t="shared" si="6"/>
        <v>0</v>
      </c>
      <c r="Q42" s="1029">
        <f t="shared" si="6"/>
        <v>0</v>
      </c>
    </row>
    <row r="43" spans="1:18">
      <c r="A43" s="992"/>
      <c r="B43" s="1011"/>
      <c r="C43" s="1013"/>
      <c r="D43" s="1013"/>
      <c r="E43" s="1031" t="s">
        <v>1246</v>
      </c>
      <c r="F43" s="1008"/>
      <c r="G43" s="1009"/>
      <c r="H43" s="1029"/>
      <c r="I43" s="1029"/>
      <c r="J43" s="1029"/>
      <c r="K43" s="1029"/>
      <c r="L43" s="1029"/>
      <c r="M43" s="1029"/>
      <c r="N43" s="1029"/>
      <c r="O43" s="1029"/>
      <c r="P43" s="1029"/>
      <c r="Q43" s="1029"/>
    </row>
    <row r="44" spans="1:18">
      <c r="A44" s="992"/>
      <c r="B44" s="1011"/>
      <c r="C44" s="1013"/>
      <c r="D44" s="1013"/>
      <c r="E44" s="1031" t="s">
        <v>1247</v>
      </c>
      <c r="F44" s="1008"/>
      <c r="G44" s="1009"/>
      <c r="H44" s="1029">
        <f t="shared" ref="H44:Q46" si="7">H116</f>
        <v>0</v>
      </c>
      <c r="I44" s="1029">
        <f t="shared" si="7"/>
        <v>0</v>
      </c>
      <c r="J44" s="1029">
        <f t="shared" si="7"/>
        <v>0</v>
      </c>
      <c r="K44" s="1029">
        <f t="shared" si="7"/>
        <v>0</v>
      </c>
      <c r="L44" s="1029">
        <f t="shared" si="7"/>
        <v>0</v>
      </c>
      <c r="M44" s="1029">
        <f t="shared" si="7"/>
        <v>0</v>
      </c>
      <c r="N44" s="1029">
        <f t="shared" si="7"/>
        <v>0</v>
      </c>
      <c r="O44" s="1029">
        <f t="shared" si="7"/>
        <v>0</v>
      </c>
      <c r="P44" s="1029">
        <f t="shared" si="7"/>
        <v>0</v>
      </c>
      <c r="Q44" s="1029">
        <f t="shared" si="7"/>
        <v>0</v>
      </c>
    </row>
    <row r="45" spans="1:18">
      <c r="A45" s="992"/>
      <c r="B45" s="1011"/>
      <c r="C45" s="1013"/>
      <c r="D45" s="1013"/>
      <c r="E45" s="1031" t="s">
        <v>1248</v>
      </c>
      <c r="F45" s="1008"/>
      <c r="G45" s="1009"/>
      <c r="H45" s="1029">
        <f t="shared" si="7"/>
        <v>0</v>
      </c>
      <c r="I45" s="1029">
        <f t="shared" si="7"/>
        <v>0</v>
      </c>
      <c r="J45" s="1029">
        <f t="shared" si="7"/>
        <v>0</v>
      </c>
      <c r="K45" s="1029">
        <f t="shared" si="7"/>
        <v>0</v>
      </c>
      <c r="L45" s="1029">
        <f t="shared" si="7"/>
        <v>0</v>
      </c>
      <c r="M45" s="1029">
        <f t="shared" si="7"/>
        <v>0</v>
      </c>
      <c r="N45" s="1029">
        <f t="shared" si="7"/>
        <v>0</v>
      </c>
      <c r="O45" s="1029">
        <f t="shared" si="7"/>
        <v>0</v>
      </c>
      <c r="P45" s="1029">
        <f t="shared" si="7"/>
        <v>0</v>
      </c>
      <c r="Q45" s="1029">
        <f t="shared" si="7"/>
        <v>0</v>
      </c>
    </row>
    <row r="46" spans="1:18">
      <c r="A46" s="992"/>
      <c r="B46" s="1011"/>
      <c r="C46" s="1013"/>
      <c r="D46" s="1013"/>
      <c r="E46" s="1007" t="s">
        <v>1249</v>
      </c>
      <c r="F46" s="1008"/>
      <c r="G46" s="1009"/>
      <c r="H46" s="1029">
        <f t="shared" si="7"/>
        <v>0</v>
      </c>
      <c r="I46" s="1029">
        <f t="shared" si="7"/>
        <v>0</v>
      </c>
      <c r="J46" s="1029">
        <f t="shared" si="7"/>
        <v>0</v>
      </c>
      <c r="K46" s="1029">
        <f t="shared" si="7"/>
        <v>0</v>
      </c>
      <c r="L46" s="1029">
        <f t="shared" si="7"/>
        <v>0</v>
      </c>
      <c r="M46" s="1029">
        <f t="shared" si="7"/>
        <v>0</v>
      </c>
      <c r="N46" s="1029">
        <f t="shared" si="7"/>
        <v>0</v>
      </c>
      <c r="O46" s="1029">
        <f t="shared" si="7"/>
        <v>0</v>
      </c>
      <c r="P46" s="1029">
        <f t="shared" si="7"/>
        <v>0</v>
      </c>
      <c r="Q46" s="1029">
        <f t="shared" si="7"/>
        <v>0</v>
      </c>
      <c r="R46" s="1032" t="s">
        <v>1250</v>
      </c>
    </row>
    <row r="47" spans="1:18">
      <c r="A47" s="992"/>
      <c r="B47" s="1011"/>
      <c r="C47" s="1013"/>
      <c r="D47" s="1013"/>
      <c r="E47" s="1027" t="s">
        <v>1251</v>
      </c>
      <c r="F47" s="1028"/>
      <c r="G47" s="1009"/>
      <c r="H47" s="1010">
        <f t="shared" ref="H47:Q47" si="8">SUM(H37:H46)</f>
        <v>0</v>
      </c>
      <c r="I47" s="1010">
        <f t="shared" si="8"/>
        <v>0</v>
      </c>
      <c r="J47" s="1010">
        <f t="shared" si="8"/>
        <v>0</v>
      </c>
      <c r="K47" s="1010">
        <f t="shared" si="8"/>
        <v>0</v>
      </c>
      <c r="L47" s="1010">
        <f t="shared" si="8"/>
        <v>0</v>
      </c>
      <c r="M47" s="1010">
        <f t="shared" si="8"/>
        <v>0</v>
      </c>
      <c r="N47" s="1010">
        <f t="shared" si="8"/>
        <v>0</v>
      </c>
      <c r="O47" s="1010">
        <f t="shared" si="8"/>
        <v>0</v>
      </c>
      <c r="P47" s="1010">
        <f t="shared" si="8"/>
        <v>0</v>
      </c>
      <c r="Q47" s="1010">
        <f t="shared" si="8"/>
        <v>0</v>
      </c>
    </row>
    <row r="48" spans="1:18">
      <c r="A48" s="992"/>
      <c r="B48" s="1011"/>
      <c r="C48" s="1020"/>
      <c r="D48" s="1020"/>
      <c r="E48" s="1014" t="s">
        <v>1217</v>
      </c>
      <c r="F48" s="1015"/>
      <c r="G48" s="1009"/>
      <c r="H48" s="1016">
        <f>SUM(H23,H36,H47)</f>
        <v>0</v>
      </c>
      <c r="I48" s="1016">
        <f t="shared" ref="I48:Q48" si="9">SUM(I23,I36,I47)</f>
        <v>0</v>
      </c>
      <c r="J48" s="1016">
        <f t="shared" si="9"/>
        <v>0</v>
      </c>
      <c r="K48" s="1016">
        <f t="shared" si="9"/>
        <v>0</v>
      </c>
      <c r="L48" s="1016">
        <f t="shared" si="9"/>
        <v>0</v>
      </c>
      <c r="M48" s="1016">
        <f t="shared" si="9"/>
        <v>0</v>
      </c>
      <c r="N48" s="1016">
        <f t="shared" si="9"/>
        <v>0</v>
      </c>
      <c r="O48" s="1016">
        <f t="shared" si="9"/>
        <v>0</v>
      </c>
      <c r="P48" s="1016">
        <f t="shared" si="9"/>
        <v>0</v>
      </c>
      <c r="Q48" s="1016">
        <f t="shared" si="9"/>
        <v>0</v>
      </c>
    </row>
    <row r="49" spans="1:18">
      <c r="A49" s="992"/>
      <c r="B49" s="1011"/>
      <c r="C49" s="1014" t="s">
        <v>14</v>
      </c>
      <c r="D49" s="1011" t="s">
        <v>1252</v>
      </c>
      <c r="E49" s="1015"/>
      <c r="F49" s="1015"/>
      <c r="G49" s="1009"/>
      <c r="H49" s="1024"/>
      <c r="I49" s="1024"/>
      <c r="J49" s="1024"/>
      <c r="K49" s="1024"/>
      <c r="L49" s="1024"/>
      <c r="M49" s="1024"/>
      <c r="N49" s="1024"/>
      <c r="O49" s="1024"/>
      <c r="P49" s="1024"/>
      <c r="Q49" s="1024"/>
      <c r="R49" s="1033"/>
    </row>
    <row r="50" spans="1:18">
      <c r="A50" s="992"/>
      <c r="B50" s="1011"/>
      <c r="C50" s="1020"/>
      <c r="D50" s="1011" t="s">
        <v>1253</v>
      </c>
      <c r="E50" s="1015"/>
      <c r="F50" s="1015"/>
      <c r="G50" s="1009"/>
      <c r="H50" s="1024"/>
      <c r="I50" s="1024"/>
      <c r="J50" s="1024"/>
      <c r="K50" s="1024"/>
      <c r="L50" s="1024"/>
      <c r="M50" s="1024"/>
      <c r="N50" s="1024"/>
      <c r="O50" s="1024"/>
      <c r="P50" s="1024"/>
      <c r="Q50" s="1024"/>
      <c r="R50" s="1033"/>
    </row>
    <row r="51" spans="1:18">
      <c r="A51" s="992"/>
      <c r="B51" s="1011"/>
      <c r="C51" s="1020"/>
      <c r="D51" s="1011" t="s">
        <v>1254</v>
      </c>
      <c r="E51" s="1015"/>
      <c r="F51" s="1015"/>
      <c r="G51" s="1009"/>
      <c r="H51" s="1024"/>
      <c r="I51" s="1024"/>
      <c r="J51" s="1024"/>
      <c r="K51" s="1024"/>
      <c r="L51" s="1024"/>
      <c r="M51" s="1024"/>
      <c r="N51" s="1024"/>
      <c r="O51" s="1024"/>
      <c r="P51" s="1024"/>
      <c r="Q51" s="1024"/>
      <c r="R51" s="1033"/>
    </row>
    <row r="52" spans="1:18">
      <c r="A52" s="992"/>
      <c r="B52" s="1011"/>
      <c r="C52" s="1020"/>
      <c r="D52" s="1011" t="s">
        <v>1255</v>
      </c>
      <c r="E52" s="1015"/>
      <c r="F52" s="1015"/>
      <c r="G52" s="1009"/>
      <c r="H52" s="1024"/>
      <c r="I52" s="1024"/>
      <c r="J52" s="1024"/>
      <c r="K52" s="1024"/>
      <c r="L52" s="1024"/>
      <c r="M52" s="1024"/>
      <c r="N52" s="1024"/>
      <c r="O52" s="1024"/>
      <c r="P52" s="1024"/>
      <c r="Q52" s="1024"/>
      <c r="R52" s="1033"/>
    </row>
    <row r="53" spans="1:18">
      <c r="A53" s="992"/>
      <c r="B53" s="1011"/>
      <c r="C53" s="1020"/>
      <c r="D53" s="1011" t="s">
        <v>1256</v>
      </c>
      <c r="E53" s="1015"/>
      <c r="F53" s="1015"/>
      <c r="G53" s="1009"/>
      <c r="H53" s="1024"/>
      <c r="I53" s="1024"/>
      <c r="J53" s="1024"/>
      <c r="K53" s="1024"/>
      <c r="L53" s="1024"/>
      <c r="M53" s="1024"/>
      <c r="N53" s="1024"/>
      <c r="O53" s="1024"/>
      <c r="P53" s="1024"/>
      <c r="Q53" s="1024"/>
      <c r="R53" s="1033"/>
    </row>
    <row r="54" spans="1:18">
      <c r="A54" s="992"/>
      <c r="B54" s="1011"/>
      <c r="C54" s="1020"/>
      <c r="D54" s="1011" t="s">
        <v>1257</v>
      </c>
      <c r="E54" s="1015"/>
      <c r="F54" s="1015"/>
      <c r="G54" s="1009"/>
      <c r="H54" s="1024"/>
      <c r="I54" s="1024"/>
      <c r="J54" s="1024"/>
      <c r="K54" s="1024"/>
      <c r="L54" s="1024"/>
      <c r="M54" s="1024"/>
      <c r="N54" s="1024"/>
      <c r="O54" s="1024"/>
      <c r="P54" s="1024"/>
      <c r="Q54" s="1024"/>
      <c r="R54" s="1033"/>
    </row>
    <row r="55" spans="1:18">
      <c r="A55" s="992"/>
      <c r="B55" s="1011"/>
      <c r="C55" s="1020"/>
      <c r="D55" s="1014" t="s">
        <v>1258</v>
      </c>
      <c r="E55" s="1015"/>
      <c r="F55" s="1015"/>
      <c r="G55" s="1009"/>
      <c r="H55" s="1010"/>
      <c r="I55" s="1010"/>
      <c r="J55" s="1010"/>
      <c r="K55" s="1010"/>
      <c r="L55" s="1010"/>
      <c r="M55" s="1010"/>
      <c r="N55" s="1010"/>
      <c r="O55" s="1010"/>
      <c r="P55" s="1010"/>
      <c r="Q55" s="1010"/>
      <c r="R55" s="1033"/>
    </row>
    <row r="56" spans="1:18">
      <c r="A56" s="992"/>
      <c r="B56" s="1011"/>
      <c r="C56" s="1020"/>
      <c r="D56" s="1014" t="s">
        <v>1259</v>
      </c>
      <c r="E56" s="1015"/>
      <c r="F56" s="1015"/>
      <c r="G56" s="1009"/>
      <c r="H56" s="1029">
        <f t="shared" ref="H56:Q56" si="10">H126</f>
        <v>0</v>
      </c>
      <c r="I56" s="1029">
        <f t="shared" si="10"/>
        <v>0</v>
      </c>
      <c r="J56" s="1029">
        <f t="shared" si="10"/>
        <v>0</v>
      </c>
      <c r="K56" s="1029">
        <f t="shared" si="10"/>
        <v>0</v>
      </c>
      <c r="L56" s="1029">
        <f t="shared" si="10"/>
        <v>0</v>
      </c>
      <c r="M56" s="1029">
        <f t="shared" si="10"/>
        <v>0</v>
      </c>
      <c r="N56" s="1029">
        <f t="shared" si="10"/>
        <v>0</v>
      </c>
      <c r="O56" s="1029">
        <f t="shared" si="10"/>
        <v>0</v>
      </c>
      <c r="P56" s="1029">
        <f t="shared" si="10"/>
        <v>0</v>
      </c>
      <c r="Q56" s="1029">
        <f t="shared" si="10"/>
        <v>0</v>
      </c>
      <c r="R56" s="1033"/>
    </row>
    <row r="57" spans="1:18">
      <c r="A57" s="992"/>
      <c r="B57" s="1011"/>
      <c r="C57" s="1020"/>
      <c r="D57" s="1011"/>
      <c r="E57" s="1021"/>
      <c r="F57" s="1021"/>
      <c r="G57" s="1009"/>
      <c r="H57" s="1022">
        <v>2012</v>
      </c>
      <c r="I57" s="1022">
        <v>2013</v>
      </c>
      <c r="J57" s="1022">
        <v>2014</v>
      </c>
      <c r="K57" s="1022">
        <v>2015</v>
      </c>
      <c r="L57" s="1022">
        <v>2016</v>
      </c>
      <c r="M57" s="1022">
        <v>2017</v>
      </c>
      <c r="N57" s="1022">
        <v>2018</v>
      </c>
      <c r="O57" s="1022">
        <v>2019</v>
      </c>
      <c r="P57" s="1022">
        <v>2020</v>
      </c>
      <c r="Q57" s="1022">
        <v>2021</v>
      </c>
    </row>
    <row r="58" spans="1:18" ht="25.5">
      <c r="A58" s="992"/>
      <c r="B58" s="1005" t="s">
        <v>740</v>
      </c>
      <c r="C58" s="1023" t="s">
        <v>1217</v>
      </c>
      <c r="D58" s="1006" t="s">
        <v>1213</v>
      </c>
      <c r="E58" s="1007" t="s">
        <v>1218</v>
      </c>
      <c r="F58" s="1008"/>
      <c r="G58" s="1009"/>
      <c r="H58" s="1024"/>
      <c r="I58" s="1024"/>
      <c r="J58" s="1024"/>
      <c r="K58" s="1024"/>
      <c r="L58" s="1024"/>
      <c r="M58" s="1024"/>
      <c r="N58" s="1024"/>
      <c r="O58" s="1024"/>
      <c r="P58" s="1024"/>
      <c r="Q58" s="1024"/>
    </row>
    <row r="59" spans="1:18">
      <c r="A59" s="992"/>
      <c r="B59" s="1011"/>
      <c r="C59" s="1020"/>
      <c r="D59" s="1020"/>
      <c r="E59" s="1007" t="s">
        <v>1219</v>
      </c>
      <c r="F59" s="1008"/>
      <c r="G59" s="1009"/>
      <c r="H59" s="1024"/>
      <c r="I59" s="1024"/>
      <c r="J59" s="1024"/>
      <c r="K59" s="1024"/>
      <c r="L59" s="1024"/>
      <c r="M59" s="1024"/>
      <c r="N59" s="1024"/>
      <c r="O59" s="1024"/>
      <c r="P59" s="1024"/>
      <c r="Q59" s="1024"/>
    </row>
    <row r="60" spans="1:18">
      <c r="A60" s="992"/>
      <c r="B60" s="1011"/>
      <c r="C60" s="1020"/>
      <c r="D60" s="1020"/>
      <c r="E60" s="1007" t="s">
        <v>1220</v>
      </c>
      <c r="F60" s="1008"/>
      <c r="G60" s="1009"/>
      <c r="H60" s="1024"/>
      <c r="I60" s="1024"/>
      <c r="J60" s="1024"/>
      <c r="K60" s="1024"/>
      <c r="L60" s="1024"/>
      <c r="M60" s="1024"/>
      <c r="N60" s="1024"/>
      <c r="O60" s="1024"/>
      <c r="P60" s="1024"/>
      <c r="Q60" s="1024"/>
    </row>
    <row r="61" spans="1:18">
      <c r="A61" s="992"/>
      <c r="B61" s="1011"/>
      <c r="C61" s="1020"/>
      <c r="D61" s="1020"/>
      <c r="E61" s="1007" t="s">
        <v>1221</v>
      </c>
      <c r="F61" s="1008"/>
      <c r="G61" s="1009"/>
      <c r="H61" s="1024"/>
      <c r="I61" s="1024"/>
      <c r="J61" s="1024"/>
      <c r="K61" s="1024"/>
      <c r="L61" s="1024"/>
      <c r="M61" s="1024"/>
      <c r="N61" s="1024"/>
      <c r="O61" s="1024"/>
      <c r="P61" s="1024"/>
      <c r="Q61" s="1024"/>
    </row>
    <row r="62" spans="1:18">
      <c r="A62" s="992"/>
      <c r="B62" s="1011"/>
      <c r="C62" s="1020"/>
      <c r="D62" s="1020"/>
      <c r="E62" s="1025" t="s">
        <v>1222</v>
      </c>
      <c r="F62" s="1026"/>
      <c r="G62" s="1009"/>
      <c r="H62" s="1024"/>
      <c r="I62" s="1024"/>
      <c r="J62" s="1024"/>
      <c r="K62" s="1024"/>
      <c r="L62" s="1024"/>
      <c r="M62" s="1024"/>
      <c r="N62" s="1024"/>
      <c r="O62" s="1024"/>
      <c r="P62" s="1024"/>
      <c r="Q62" s="1024"/>
    </row>
    <row r="63" spans="1:18">
      <c r="A63" s="992"/>
      <c r="B63" s="1011"/>
      <c r="C63" s="1020"/>
      <c r="D63" s="1020"/>
      <c r="E63" s="1007" t="s">
        <v>1223</v>
      </c>
      <c r="F63" s="1008"/>
      <c r="G63" s="1009"/>
      <c r="H63" s="1024"/>
      <c r="I63" s="1024"/>
      <c r="J63" s="1024"/>
      <c r="K63" s="1024"/>
      <c r="L63" s="1024"/>
      <c r="M63" s="1024"/>
      <c r="N63" s="1024"/>
      <c r="O63" s="1024"/>
      <c r="P63" s="1024"/>
      <c r="Q63" s="1024"/>
    </row>
    <row r="64" spans="1:18">
      <c r="A64" s="992"/>
      <c r="B64" s="1011"/>
      <c r="C64" s="1020"/>
      <c r="D64" s="1020"/>
      <c r="E64" s="1007" t="s">
        <v>1224</v>
      </c>
      <c r="F64" s="1008"/>
      <c r="G64" s="1009"/>
      <c r="H64" s="1024"/>
      <c r="I64" s="1024"/>
      <c r="J64" s="1024"/>
      <c r="K64" s="1024"/>
      <c r="L64" s="1024"/>
      <c r="M64" s="1024"/>
      <c r="N64" s="1024"/>
      <c r="O64" s="1024"/>
      <c r="P64" s="1024"/>
      <c r="Q64" s="1024"/>
    </row>
    <row r="65" spans="1:18">
      <c r="A65" s="992"/>
      <c r="B65" s="1011"/>
      <c r="C65" s="1012"/>
      <c r="D65" s="1012"/>
      <c r="E65" s="1027" t="s">
        <v>1225</v>
      </c>
      <c r="F65" s="1028"/>
      <c r="G65" s="1009"/>
      <c r="H65" s="1016">
        <f t="shared" ref="H65:Q65" si="11">SUM(H58:H64)</f>
        <v>0</v>
      </c>
      <c r="I65" s="1016">
        <f t="shared" si="11"/>
        <v>0</v>
      </c>
      <c r="J65" s="1016">
        <f t="shared" si="11"/>
        <v>0</v>
      </c>
      <c r="K65" s="1016">
        <f t="shared" si="11"/>
        <v>0</v>
      </c>
      <c r="L65" s="1016">
        <f t="shared" si="11"/>
        <v>0</v>
      </c>
      <c r="M65" s="1016">
        <f t="shared" si="11"/>
        <v>0</v>
      </c>
      <c r="N65" s="1016">
        <f t="shared" si="11"/>
        <v>0</v>
      </c>
      <c r="O65" s="1016">
        <f t="shared" si="11"/>
        <v>0</v>
      </c>
      <c r="P65" s="1016">
        <f t="shared" si="11"/>
        <v>0</v>
      </c>
      <c r="Q65" s="1016">
        <f t="shared" si="11"/>
        <v>0</v>
      </c>
    </row>
    <row r="66" spans="1:18">
      <c r="A66" s="992"/>
      <c r="B66" s="1011"/>
      <c r="C66" s="1012"/>
      <c r="D66" s="1012" t="s">
        <v>1260</v>
      </c>
      <c r="E66" s="1034" t="s">
        <v>1261</v>
      </c>
      <c r="F66" s="1028"/>
      <c r="G66" s="1009"/>
      <c r="H66" s="1035">
        <f t="shared" ref="H66:Q72" si="12">H130</f>
        <v>0</v>
      </c>
      <c r="I66" s="1035">
        <f t="shared" si="12"/>
        <v>0</v>
      </c>
      <c r="J66" s="1035">
        <f t="shared" si="12"/>
        <v>0</v>
      </c>
      <c r="K66" s="1035">
        <f t="shared" si="12"/>
        <v>0</v>
      </c>
      <c r="L66" s="1035">
        <f t="shared" si="12"/>
        <v>0</v>
      </c>
      <c r="M66" s="1035">
        <f t="shared" si="12"/>
        <v>0</v>
      </c>
      <c r="N66" s="1035">
        <f t="shared" si="12"/>
        <v>0</v>
      </c>
      <c r="O66" s="1035">
        <f t="shared" si="12"/>
        <v>0</v>
      </c>
      <c r="P66" s="1035">
        <f t="shared" si="12"/>
        <v>0</v>
      </c>
      <c r="Q66" s="1035">
        <f t="shared" si="12"/>
        <v>0</v>
      </c>
    </row>
    <row r="67" spans="1:18">
      <c r="A67" s="992"/>
      <c r="B67" s="1011"/>
      <c r="C67" s="1012"/>
      <c r="D67" s="1012"/>
      <c r="E67" s="1007" t="s">
        <v>1262</v>
      </c>
      <c r="F67" s="1028"/>
      <c r="G67" s="1009"/>
      <c r="H67" s="1035">
        <f t="shared" si="12"/>
        <v>0</v>
      </c>
      <c r="I67" s="1035">
        <f t="shared" si="12"/>
        <v>0</v>
      </c>
      <c r="J67" s="1035">
        <f t="shared" si="12"/>
        <v>0</v>
      </c>
      <c r="K67" s="1035">
        <f t="shared" si="12"/>
        <v>0</v>
      </c>
      <c r="L67" s="1035">
        <f t="shared" si="12"/>
        <v>0</v>
      </c>
      <c r="M67" s="1035">
        <f t="shared" si="12"/>
        <v>0</v>
      </c>
      <c r="N67" s="1035">
        <f t="shared" si="12"/>
        <v>0</v>
      </c>
      <c r="O67" s="1035">
        <f t="shared" si="12"/>
        <v>0</v>
      </c>
      <c r="P67" s="1035">
        <f t="shared" si="12"/>
        <v>0</v>
      </c>
      <c r="Q67" s="1035">
        <f t="shared" si="12"/>
        <v>0</v>
      </c>
    </row>
    <row r="68" spans="1:18">
      <c r="A68" s="992"/>
      <c r="B68" s="1011"/>
      <c r="C68" s="1012"/>
      <c r="D68" s="1012"/>
      <c r="E68" s="1007" t="s">
        <v>1263</v>
      </c>
      <c r="F68" s="1028"/>
      <c r="G68" s="1009"/>
      <c r="H68" s="1035">
        <f t="shared" si="12"/>
        <v>0</v>
      </c>
      <c r="I68" s="1035">
        <f t="shared" si="12"/>
        <v>0</v>
      </c>
      <c r="J68" s="1035">
        <f t="shared" si="12"/>
        <v>0</v>
      </c>
      <c r="K68" s="1035">
        <f t="shared" si="12"/>
        <v>0</v>
      </c>
      <c r="L68" s="1035">
        <f t="shared" si="12"/>
        <v>0</v>
      </c>
      <c r="M68" s="1035">
        <f t="shared" si="12"/>
        <v>0</v>
      </c>
      <c r="N68" s="1035">
        <f t="shared" si="12"/>
        <v>0</v>
      </c>
      <c r="O68" s="1035">
        <f t="shared" si="12"/>
        <v>0</v>
      </c>
      <c r="P68" s="1035">
        <f t="shared" si="12"/>
        <v>0</v>
      </c>
      <c r="Q68" s="1035">
        <f t="shared" si="12"/>
        <v>0</v>
      </c>
    </row>
    <row r="69" spans="1:18">
      <c r="A69" s="992"/>
      <c r="B69" s="1011"/>
      <c r="C69" s="1012"/>
      <c r="D69" s="1012"/>
      <c r="E69" s="1007" t="s">
        <v>1264</v>
      </c>
      <c r="F69" s="1028"/>
      <c r="G69" s="1009"/>
      <c r="H69" s="1035">
        <f t="shared" si="12"/>
        <v>0</v>
      </c>
      <c r="I69" s="1035">
        <f t="shared" si="12"/>
        <v>0</v>
      </c>
      <c r="J69" s="1035">
        <f t="shared" si="12"/>
        <v>0</v>
      </c>
      <c r="K69" s="1035">
        <f t="shared" si="12"/>
        <v>0</v>
      </c>
      <c r="L69" s="1035">
        <f t="shared" si="12"/>
        <v>0</v>
      </c>
      <c r="M69" s="1035">
        <f t="shared" si="12"/>
        <v>0</v>
      </c>
      <c r="N69" s="1035">
        <f t="shared" si="12"/>
        <v>0</v>
      </c>
      <c r="O69" s="1035">
        <f t="shared" si="12"/>
        <v>0</v>
      </c>
      <c r="P69" s="1035">
        <f t="shared" si="12"/>
        <v>0</v>
      </c>
      <c r="Q69" s="1035">
        <f t="shared" si="12"/>
        <v>0</v>
      </c>
    </row>
    <row r="70" spans="1:18">
      <c r="A70" s="992"/>
      <c r="B70" s="1011"/>
      <c r="C70" s="1012"/>
      <c r="D70" s="1012"/>
      <c r="E70" s="1007" t="s">
        <v>1237</v>
      </c>
      <c r="F70" s="1028"/>
      <c r="G70" s="1009"/>
      <c r="H70" s="1035">
        <f t="shared" si="12"/>
        <v>0</v>
      </c>
      <c r="I70" s="1035">
        <f t="shared" si="12"/>
        <v>0</v>
      </c>
      <c r="J70" s="1035">
        <f t="shared" si="12"/>
        <v>0</v>
      </c>
      <c r="K70" s="1035">
        <f t="shared" si="12"/>
        <v>0</v>
      </c>
      <c r="L70" s="1035">
        <f t="shared" si="12"/>
        <v>0</v>
      </c>
      <c r="M70" s="1035">
        <f t="shared" si="12"/>
        <v>0</v>
      </c>
      <c r="N70" s="1035">
        <f t="shared" si="12"/>
        <v>0</v>
      </c>
      <c r="O70" s="1035">
        <f t="shared" si="12"/>
        <v>0</v>
      </c>
      <c r="P70" s="1035">
        <f t="shared" si="12"/>
        <v>0</v>
      </c>
      <c r="Q70" s="1035">
        <f t="shared" si="12"/>
        <v>0</v>
      </c>
    </row>
    <row r="71" spans="1:18">
      <c r="A71" s="992"/>
      <c r="B71" s="1011"/>
      <c r="C71" s="1012"/>
      <c r="D71" s="1012"/>
      <c r="E71" s="1007" t="s">
        <v>1265</v>
      </c>
      <c r="F71" s="1028"/>
      <c r="G71" s="1009"/>
      <c r="H71" s="1035">
        <f t="shared" si="12"/>
        <v>0</v>
      </c>
      <c r="I71" s="1035">
        <f t="shared" si="12"/>
        <v>0</v>
      </c>
      <c r="J71" s="1035">
        <f t="shared" si="12"/>
        <v>0</v>
      </c>
      <c r="K71" s="1035">
        <f t="shared" si="12"/>
        <v>0</v>
      </c>
      <c r="L71" s="1035">
        <f t="shared" si="12"/>
        <v>0</v>
      </c>
      <c r="M71" s="1035">
        <f t="shared" si="12"/>
        <v>0</v>
      </c>
      <c r="N71" s="1035">
        <f t="shared" si="12"/>
        <v>0</v>
      </c>
      <c r="O71" s="1035">
        <f t="shared" si="12"/>
        <v>0</v>
      </c>
      <c r="P71" s="1035">
        <f t="shared" si="12"/>
        <v>0</v>
      </c>
      <c r="Q71" s="1035">
        <f t="shared" si="12"/>
        <v>0</v>
      </c>
    </row>
    <row r="72" spans="1:18">
      <c r="A72" s="992"/>
      <c r="B72" s="1011"/>
      <c r="C72" s="1012"/>
      <c r="D72" s="1012"/>
      <c r="E72" s="1031" t="s">
        <v>1248</v>
      </c>
      <c r="F72" s="1028"/>
      <c r="G72" s="1009"/>
      <c r="H72" s="1035">
        <f t="shared" si="12"/>
        <v>0</v>
      </c>
      <c r="I72" s="1035">
        <f t="shared" si="12"/>
        <v>0</v>
      </c>
      <c r="J72" s="1035">
        <f t="shared" si="12"/>
        <v>0</v>
      </c>
      <c r="K72" s="1035">
        <f t="shared" si="12"/>
        <v>0</v>
      </c>
      <c r="L72" s="1035">
        <f t="shared" si="12"/>
        <v>0</v>
      </c>
      <c r="M72" s="1035">
        <f t="shared" si="12"/>
        <v>0</v>
      </c>
      <c r="N72" s="1035">
        <f t="shared" si="12"/>
        <v>0</v>
      </c>
      <c r="O72" s="1035">
        <f t="shared" si="12"/>
        <v>0</v>
      </c>
      <c r="P72" s="1035">
        <f t="shared" si="12"/>
        <v>0</v>
      </c>
      <c r="Q72" s="1035">
        <f t="shared" si="12"/>
        <v>0</v>
      </c>
    </row>
    <row r="73" spans="1:18">
      <c r="A73" s="992"/>
      <c r="B73" s="1011"/>
      <c r="C73" s="1012"/>
      <c r="D73" s="1012"/>
      <c r="E73" s="1014" t="s">
        <v>1266</v>
      </c>
      <c r="F73" s="1026"/>
      <c r="G73" s="1009"/>
      <c r="H73" s="1036">
        <f t="shared" ref="H73:Q73" si="13">SUM(H66:H72)</f>
        <v>0</v>
      </c>
      <c r="I73" s="1036">
        <f t="shared" si="13"/>
        <v>0</v>
      </c>
      <c r="J73" s="1036">
        <f t="shared" si="13"/>
        <v>0</v>
      </c>
      <c r="K73" s="1036">
        <f t="shared" si="13"/>
        <v>0</v>
      </c>
      <c r="L73" s="1036">
        <f t="shared" si="13"/>
        <v>0</v>
      </c>
      <c r="M73" s="1036">
        <f t="shared" si="13"/>
        <v>0</v>
      </c>
      <c r="N73" s="1036">
        <f t="shared" si="13"/>
        <v>0</v>
      </c>
      <c r="O73" s="1036">
        <f t="shared" si="13"/>
        <v>0</v>
      </c>
      <c r="P73" s="1036">
        <f t="shared" si="13"/>
        <v>0</v>
      </c>
      <c r="Q73" s="1036">
        <f t="shared" si="13"/>
        <v>0</v>
      </c>
    </row>
    <row r="74" spans="1:18">
      <c r="B74" s="1011"/>
      <c r="C74" s="1020"/>
      <c r="D74" s="1020"/>
      <c r="E74" s="1014" t="s">
        <v>1217</v>
      </c>
      <c r="F74" s="1015"/>
      <c r="G74" s="1009"/>
      <c r="H74" s="1016">
        <f>SUM(H65,H73)</f>
        <v>0</v>
      </c>
      <c r="I74" s="1016">
        <f t="shared" ref="I74:Q74" si="14">SUM(I65,I73)</f>
        <v>0</v>
      </c>
      <c r="J74" s="1016">
        <f t="shared" si="14"/>
        <v>0</v>
      </c>
      <c r="K74" s="1016">
        <f t="shared" si="14"/>
        <v>0</v>
      </c>
      <c r="L74" s="1016">
        <f t="shared" si="14"/>
        <v>0</v>
      </c>
      <c r="M74" s="1016">
        <f t="shared" si="14"/>
        <v>0</v>
      </c>
      <c r="N74" s="1016">
        <f t="shared" si="14"/>
        <v>0</v>
      </c>
      <c r="O74" s="1016">
        <f t="shared" si="14"/>
        <v>0</v>
      </c>
      <c r="P74" s="1016">
        <f t="shared" si="14"/>
        <v>0</v>
      </c>
      <c r="Q74" s="1016">
        <f t="shared" si="14"/>
        <v>0</v>
      </c>
    </row>
    <row r="75" spans="1:18">
      <c r="A75" s="992"/>
      <c r="B75" s="1011"/>
      <c r="C75" s="1014" t="s">
        <v>14</v>
      </c>
      <c r="D75" s="1011" t="s">
        <v>1252</v>
      </c>
      <c r="E75" s="1011"/>
      <c r="F75" s="1015"/>
      <c r="G75" s="1009"/>
      <c r="H75" s="1024"/>
      <c r="I75" s="1024"/>
      <c r="J75" s="1024"/>
      <c r="K75" s="1024"/>
      <c r="L75" s="1024"/>
      <c r="M75" s="1024"/>
      <c r="N75" s="1024"/>
      <c r="O75" s="1024"/>
      <c r="P75" s="1024"/>
      <c r="Q75" s="1024"/>
      <c r="R75" s="1033"/>
    </row>
    <row r="76" spans="1:18">
      <c r="A76" s="992"/>
      <c r="B76" s="1011"/>
      <c r="C76" s="1020"/>
      <c r="D76" s="1011" t="s">
        <v>1253</v>
      </c>
      <c r="E76" s="1011"/>
      <c r="F76" s="1015"/>
      <c r="G76" s="1009"/>
      <c r="H76" s="1024"/>
      <c r="I76" s="1024"/>
      <c r="J76" s="1024"/>
      <c r="K76" s="1024"/>
      <c r="L76" s="1024"/>
      <c r="M76" s="1024"/>
      <c r="N76" s="1024"/>
      <c r="O76" s="1024"/>
      <c r="P76" s="1024"/>
      <c r="Q76" s="1024"/>
      <c r="R76" s="1033"/>
    </row>
    <row r="77" spans="1:18">
      <c r="A77" s="992"/>
      <c r="B77" s="1011"/>
      <c r="C77" s="1020"/>
      <c r="D77" s="1011" t="s">
        <v>1254</v>
      </c>
      <c r="E77" s="1011"/>
      <c r="F77" s="1015"/>
      <c r="G77" s="1009"/>
      <c r="H77" s="1024"/>
      <c r="I77" s="1024"/>
      <c r="J77" s="1024"/>
      <c r="K77" s="1024"/>
      <c r="L77" s="1024"/>
      <c r="M77" s="1024"/>
      <c r="N77" s="1024"/>
      <c r="O77" s="1024"/>
      <c r="P77" s="1024"/>
      <c r="Q77" s="1024"/>
      <c r="R77" s="1033"/>
    </row>
    <row r="78" spans="1:18">
      <c r="A78" s="992"/>
      <c r="B78" s="1011"/>
      <c r="C78" s="1020"/>
      <c r="D78" s="1011" t="s">
        <v>1255</v>
      </c>
      <c r="E78" s="1011"/>
      <c r="F78" s="1015"/>
      <c r="G78" s="1009"/>
      <c r="H78" s="1024"/>
      <c r="I78" s="1024"/>
      <c r="J78" s="1024"/>
      <c r="K78" s="1024"/>
      <c r="L78" s="1024"/>
      <c r="M78" s="1024"/>
      <c r="N78" s="1024"/>
      <c r="O78" s="1024"/>
      <c r="P78" s="1024"/>
      <c r="Q78" s="1024"/>
      <c r="R78" s="1033"/>
    </row>
    <row r="79" spans="1:18">
      <c r="A79" s="992"/>
      <c r="B79" s="1011"/>
      <c r="C79" s="1020"/>
      <c r="D79" s="1011" t="s">
        <v>1256</v>
      </c>
      <c r="E79" s="1011"/>
      <c r="F79" s="1015"/>
      <c r="G79" s="1009"/>
      <c r="H79" s="1024"/>
      <c r="I79" s="1024"/>
      <c r="J79" s="1024"/>
      <c r="K79" s="1024"/>
      <c r="L79" s="1024"/>
      <c r="M79" s="1024"/>
      <c r="N79" s="1024"/>
      <c r="O79" s="1024"/>
      <c r="P79" s="1024"/>
      <c r="Q79" s="1024"/>
      <c r="R79" s="1033"/>
    </row>
    <row r="80" spans="1:18">
      <c r="A80" s="992"/>
      <c r="B80" s="1011"/>
      <c r="C80" s="1020"/>
      <c r="D80" s="1011" t="s">
        <v>1257</v>
      </c>
      <c r="E80" s="1011"/>
      <c r="F80" s="1015"/>
      <c r="G80" s="1009"/>
      <c r="H80" s="1024"/>
      <c r="I80" s="1024"/>
      <c r="J80" s="1024"/>
      <c r="K80" s="1024"/>
      <c r="L80" s="1024"/>
      <c r="M80" s="1024"/>
      <c r="N80" s="1024"/>
      <c r="O80" s="1024"/>
      <c r="P80" s="1024"/>
      <c r="Q80" s="1024"/>
      <c r="R80" s="1033"/>
    </row>
    <row r="81" spans="1:37">
      <c r="A81" s="992"/>
      <c r="B81" s="1011"/>
      <c r="C81" s="1020"/>
      <c r="D81" s="1014" t="s">
        <v>1258</v>
      </c>
      <c r="E81" s="1014"/>
      <c r="F81" s="1015"/>
      <c r="G81" s="1009"/>
      <c r="H81" s="1010"/>
      <c r="I81" s="1010"/>
      <c r="J81" s="1010"/>
      <c r="K81" s="1010"/>
      <c r="L81" s="1010"/>
      <c r="M81" s="1010"/>
      <c r="N81" s="1010"/>
      <c r="O81" s="1010"/>
      <c r="P81" s="1010"/>
      <c r="Q81" s="1010"/>
      <c r="R81" s="1033"/>
    </row>
    <row r="82" spans="1:37">
      <c r="A82" s="992"/>
      <c r="B82" s="1011"/>
      <c r="C82" s="1020"/>
      <c r="D82" s="1014" t="s">
        <v>1259</v>
      </c>
      <c r="E82" s="1014"/>
      <c r="F82" s="1015"/>
      <c r="G82" s="1009"/>
      <c r="H82" s="1029">
        <f t="shared" ref="H82:Q82" si="15">H145</f>
        <v>0</v>
      </c>
      <c r="I82" s="1029">
        <f t="shared" si="15"/>
        <v>0</v>
      </c>
      <c r="J82" s="1029">
        <f t="shared" si="15"/>
        <v>0</v>
      </c>
      <c r="K82" s="1029">
        <f t="shared" si="15"/>
        <v>0</v>
      </c>
      <c r="L82" s="1029">
        <f t="shared" si="15"/>
        <v>0</v>
      </c>
      <c r="M82" s="1029">
        <f t="shared" si="15"/>
        <v>0</v>
      </c>
      <c r="N82" s="1029">
        <f t="shared" si="15"/>
        <v>0</v>
      </c>
      <c r="O82" s="1029">
        <f t="shared" si="15"/>
        <v>0</v>
      </c>
      <c r="P82" s="1029">
        <f t="shared" si="15"/>
        <v>0</v>
      </c>
      <c r="Q82" s="1029">
        <f t="shared" si="15"/>
        <v>0</v>
      </c>
      <c r="R82" s="1033"/>
    </row>
    <row r="84" spans="1:37" ht="19.5">
      <c r="A84" s="1037" t="s">
        <v>1267</v>
      </c>
    </row>
    <row r="86" spans="1:37">
      <c r="C86" s="989"/>
      <c r="H86" s="1001" t="s">
        <v>1268</v>
      </c>
      <c r="I86" s="1001"/>
      <c r="J86" s="1001" t="s">
        <v>155</v>
      </c>
      <c r="K86" s="1001"/>
      <c r="L86" s="1001"/>
      <c r="M86" s="1001"/>
      <c r="N86" s="1001"/>
      <c r="O86" s="1001"/>
      <c r="P86" s="1001"/>
      <c r="Q86" s="1001"/>
    </row>
    <row r="87" spans="1:37">
      <c r="B87" s="1011"/>
      <c r="C87" s="1020"/>
      <c r="D87" s="1011"/>
      <c r="E87" s="1021"/>
      <c r="F87" s="1021"/>
      <c r="G87" s="1021"/>
      <c r="H87" s="1022">
        <v>2012</v>
      </c>
      <c r="I87" s="1022">
        <v>2013</v>
      </c>
      <c r="J87" s="1022">
        <v>2014</v>
      </c>
      <c r="K87" s="1022">
        <v>2015</v>
      </c>
      <c r="L87" s="1022">
        <v>2016</v>
      </c>
      <c r="M87" s="1022">
        <v>2017</v>
      </c>
      <c r="N87" s="1022">
        <v>2018</v>
      </c>
      <c r="O87" s="1022">
        <v>2019</v>
      </c>
      <c r="P87" s="1022">
        <v>2020</v>
      </c>
      <c r="Q87" s="1022">
        <v>2021</v>
      </c>
    </row>
    <row r="88" spans="1:37" ht="25.5">
      <c r="B88" s="1005" t="s">
        <v>745</v>
      </c>
      <c r="C88" s="1023" t="s">
        <v>1269</v>
      </c>
      <c r="D88" s="1006" t="s">
        <v>1213</v>
      </c>
      <c r="E88" s="1007" t="s">
        <v>1218</v>
      </c>
      <c r="F88" s="1008"/>
      <c r="G88" s="1021"/>
      <c r="H88" s="1035"/>
      <c r="I88" s="1035"/>
      <c r="J88" s="1035"/>
      <c r="K88" s="1035"/>
      <c r="L88" s="1035"/>
      <c r="M88" s="1035"/>
      <c r="N88" s="1035"/>
      <c r="O88" s="1035"/>
      <c r="P88" s="1035"/>
      <c r="Q88" s="1035"/>
      <c r="R88" s="1017"/>
      <c r="S88" s="1017"/>
      <c r="X88" s="1004"/>
      <c r="Y88" s="1004"/>
      <c r="Z88" s="1004"/>
      <c r="AA88" s="1004"/>
      <c r="AB88" s="1004"/>
      <c r="AC88" s="1004"/>
      <c r="AD88" s="1004"/>
      <c r="AE88" s="1004"/>
      <c r="AF88" s="1004"/>
      <c r="AG88" s="1004"/>
      <c r="AH88" s="1004"/>
      <c r="AI88" s="1004"/>
      <c r="AJ88" s="1004"/>
      <c r="AK88" s="1004"/>
    </row>
    <row r="89" spans="1:37">
      <c r="B89" s="1011"/>
      <c r="C89" s="1020"/>
      <c r="D89" s="1020"/>
      <c r="E89" s="1007" t="s">
        <v>1219</v>
      </c>
      <c r="F89" s="1008"/>
      <c r="G89" s="1021"/>
      <c r="H89" s="1035"/>
      <c r="I89" s="1035"/>
      <c r="J89" s="1035"/>
      <c r="K89" s="1035"/>
      <c r="L89" s="1035"/>
      <c r="M89" s="1035"/>
      <c r="N89" s="1035"/>
      <c r="O89" s="1035"/>
      <c r="P89" s="1035"/>
      <c r="Q89" s="1035"/>
      <c r="R89" s="1017"/>
      <c r="S89" s="1017"/>
    </row>
    <row r="90" spans="1:37">
      <c r="B90" s="1011"/>
      <c r="C90" s="1020"/>
      <c r="D90" s="1020"/>
      <c r="E90" s="1007" t="s">
        <v>1220</v>
      </c>
      <c r="F90" s="1008"/>
      <c r="G90" s="1021"/>
      <c r="H90" s="1035"/>
      <c r="I90" s="1035"/>
      <c r="J90" s="1035"/>
      <c r="K90" s="1035"/>
      <c r="L90" s="1035"/>
      <c r="M90" s="1035"/>
      <c r="N90" s="1035"/>
      <c r="O90" s="1035"/>
      <c r="P90" s="1035"/>
      <c r="Q90" s="1035"/>
      <c r="R90" s="1017"/>
      <c r="S90" s="1017"/>
    </row>
    <row r="91" spans="1:37">
      <c r="B91" s="1011"/>
      <c r="C91" s="1020"/>
      <c r="D91" s="1020"/>
      <c r="E91" s="1007" t="s">
        <v>1221</v>
      </c>
      <c r="F91" s="1008"/>
      <c r="G91" s="1021"/>
      <c r="H91" s="1035"/>
      <c r="I91" s="1035"/>
      <c r="J91" s="1035"/>
      <c r="K91" s="1035"/>
      <c r="L91" s="1035"/>
      <c r="M91" s="1035"/>
      <c r="N91" s="1035"/>
      <c r="O91" s="1035"/>
      <c r="P91" s="1035"/>
      <c r="Q91" s="1035"/>
      <c r="R91" s="1017"/>
      <c r="S91" s="1017"/>
    </row>
    <row r="92" spans="1:37">
      <c r="B92" s="1011"/>
      <c r="C92" s="1020"/>
      <c r="D92" s="1020"/>
      <c r="E92" s="1025" t="s">
        <v>1222</v>
      </c>
      <c r="F92" s="1026"/>
      <c r="G92" s="1021"/>
      <c r="H92" s="1035"/>
      <c r="I92" s="1035"/>
      <c r="J92" s="1035"/>
      <c r="K92" s="1035"/>
      <c r="L92" s="1035"/>
      <c r="M92" s="1035"/>
      <c r="N92" s="1035"/>
      <c r="O92" s="1035"/>
      <c r="P92" s="1035"/>
      <c r="Q92" s="1035"/>
      <c r="R92" s="1017"/>
      <c r="S92" s="1017"/>
    </row>
    <row r="93" spans="1:37">
      <c r="B93" s="1011"/>
      <c r="C93" s="1020"/>
      <c r="D93" s="1020"/>
      <c r="E93" s="1007" t="s">
        <v>1223</v>
      </c>
      <c r="F93" s="1008"/>
      <c r="G93" s="1021"/>
      <c r="H93" s="1035"/>
      <c r="I93" s="1035"/>
      <c r="J93" s="1035"/>
      <c r="K93" s="1035"/>
      <c r="L93" s="1035"/>
      <c r="M93" s="1035"/>
      <c r="N93" s="1035"/>
      <c r="O93" s="1035"/>
      <c r="P93" s="1035"/>
      <c r="Q93" s="1035"/>
      <c r="R93" s="1017"/>
      <c r="S93" s="1017"/>
    </row>
    <row r="94" spans="1:37">
      <c r="B94" s="1011"/>
      <c r="C94" s="1020"/>
      <c r="D94" s="1020"/>
      <c r="E94" s="1007" t="s">
        <v>1224</v>
      </c>
      <c r="F94" s="1008"/>
      <c r="G94" s="1021"/>
      <c r="H94" s="1035"/>
      <c r="I94" s="1035"/>
      <c r="J94" s="1035"/>
      <c r="K94" s="1035"/>
      <c r="L94" s="1035"/>
      <c r="M94" s="1035"/>
      <c r="N94" s="1035"/>
      <c r="O94" s="1035"/>
      <c r="P94" s="1035"/>
      <c r="Q94" s="1035"/>
      <c r="R94" s="1017"/>
      <c r="S94" s="1017"/>
    </row>
    <row r="95" spans="1:37">
      <c r="B95" s="1011"/>
      <c r="C95" s="1006"/>
      <c r="D95" s="1006"/>
      <c r="E95" s="1027" t="s">
        <v>1225</v>
      </c>
      <c r="F95" s="1028"/>
      <c r="G95" s="1021"/>
      <c r="H95" s="1038">
        <f t="shared" ref="H95:Q95" si="16">SUM(H88:H94)</f>
        <v>0</v>
      </c>
      <c r="I95" s="1038">
        <f t="shared" si="16"/>
        <v>0</v>
      </c>
      <c r="J95" s="1038">
        <f t="shared" si="16"/>
        <v>0</v>
      </c>
      <c r="K95" s="1038">
        <f t="shared" si="16"/>
        <v>0</v>
      </c>
      <c r="L95" s="1038">
        <f t="shared" si="16"/>
        <v>0</v>
      </c>
      <c r="M95" s="1038">
        <f t="shared" si="16"/>
        <v>0</v>
      </c>
      <c r="N95" s="1038">
        <f t="shared" si="16"/>
        <v>0</v>
      </c>
      <c r="O95" s="1038">
        <f t="shared" si="16"/>
        <v>0</v>
      </c>
      <c r="P95" s="1038">
        <f t="shared" si="16"/>
        <v>0</v>
      </c>
      <c r="Q95" s="1038">
        <f t="shared" si="16"/>
        <v>0</v>
      </c>
    </row>
    <row r="96" spans="1:37">
      <c r="B96" s="1011"/>
      <c r="C96" s="1012"/>
      <c r="D96" s="1012" t="s">
        <v>1214</v>
      </c>
      <c r="E96" s="989" t="s">
        <v>1227</v>
      </c>
      <c r="F96" s="1008"/>
      <c r="G96" s="1021"/>
      <c r="H96" s="1024"/>
      <c r="I96" s="1024"/>
      <c r="J96" s="1024"/>
      <c r="K96" s="1024"/>
      <c r="L96" s="1024"/>
      <c r="M96" s="1024"/>
      <c r="N96" s="1024"/>
      <c r="O96" s="1024"/>
      <c r="P96" s="1024"/>
      <c r="Q96" s="1024"/>
    </row>
    <row r="97" spans="2:19">
      <c r="B97" s="1011"/>
      <c r="C97" s="1012"/>
      <c r="D97" s="1012"/>
      <c r="E97" s="1007" t="s">
        <v>1228</v>
      </c>
      <c r="F97" s="1008"/>
      <c r="G97" s="1021"/>
      <c r="H97" s="1024"/>
      <c r="I97" s="1024"/>
      <c r="J97" s="1024"/>
      <c r="K97" s="1024"/>
      <c r="L97" s="1024"/>
      <c r="M97" s="1024"/>
      <c r="N97" s="1024"/>
      <c r="O97" s="1024"/>
      <c r="P97" s="1024"/>
      <c r="Q97" s="1024"/>
    </row>
    <row r="98" spans="2:19">
      <c r="B98" s="1011"/>
      <c r="C98" s="1020"/>
      <c r="D98" s="1020"/>
      <c r="E98" s="1007" t="s">
        <v>1229</v>
      </c>
      <c r="F98" s="1008"/>
      <c r="G98" s="1021"/>
      <c r="H98" s="1024"/>
      <c r="I98" s="1024"/>
      <c r="J98" s="1024"/>
      <c r="K98" s="1024"/>
      <c r="L98" s="1024"/>
      <c r="M98" s="1024"/>
      <c r="N98" s="1024"/>
      <c r="O98" s="1024"/>
      <c r="P98" s="1024"/>
      <c r="Q98" s="1024"/>
    </row>
    <row r="99" spans="2:19">
      <c r="B99" s="1011"/>
      <c r="C99" s="1020"/>
      <c r="D99" s="1020"/>
      <c r="E99" s="1007" t="s">
        <v>1230</v>
      </c>
      <c r="F99" s="1008"/>
      <c r="G99" s="1021"/>
      <c r="H99" s="1024"/>
      <c r="I99" s="1024"/>
      <c r="J99" s="1024"/>
      <c r="K99" s="1024"/>
      <c r="L99" s="1024"/>
      <c r="M99" s="1024"/>
      <c r="N99" s="1024"/>
      <c r="O99" s="1024"/>
      <c r="P99" s="1024"/>
      <c r="Q99" s="1024"/>
    </row>
    <row r="100" spans="2:19">
      <c r="B100" s="1011"/>
      <c r="C100" s="1020"/>
      <c r="D100" s="1020"/>
      <c r="E100" s="1011" t="s">
        <v>1231</v>
      </c>
      <c r="F100" s="1026"/>
      <c r="G100" s="1021"/>
      <c r="H100" s="1024"/>
      <c r="I100" s="1024"/>
      <c r="J100" s="1024"/>
      <c r="K100" s="1024"/>
      <c r="L100" s="1024"/>
      <c r="M100" s="1024"/>
      <c r="N100" s="1024"/>
      <c r="O100" s="1024"/>
      <c r="P100" s="1024"/>
      <c r="Q100" s="1024"/>
    </row>
    <row r="101" spans="2:19">
      <c r="B101" s="1011"/>
      <c r="C101" s="1020"/>
      <c r="D101" s="1020"/>
      <c r="E101" s="1011" t="s">
        <v>1232</v>
      </c>
      <c r="F101" s="1026"/>
      <c r="G101" s="1021"/>
      <c r="H101" s="1024"/>
      <c r="I101" s="1024"/>
      <c r="J101" s="1024"/>
      <c r="K101" s="1024"/>
      <c r="L101" s="1024"/>
      <c r="M101" s="1024"/>
      <c r="N101" s="1024"/>
      <c r="O101" s="1024"/>
      <c r="P101" s="1024"/>
      <c r="Q101" s="1024"/>
    </row>
    <row r="102" spans="2:19">
      <c r="B102" s="1011"/>
      <c r="C102" s="1020"/>
      <c r="D102" s="1020"/>
      <c r="E102" s="1011" t="s">
        <v>1233</v>
      </c>
      <c r="F102" s="1026"/>
      <c r="G102" s="1021"/>
      <c r="H102" s="1024"/>
      <c r="I102" s="1024"/>
      <c r="J102" s="1024"/>
      <c r="K102" s="1024"/>
      <c r="L102" s="1024"/>
      <c r="M102" s="1024"/>
      <c r="N102" s="1024"/>
      <c r="O102" s="1024"/>
      <c r="P102" s="1024"/>
      <c r="Q102" s="1024"/>
    </row>
    <row r="103" spans="2:19">
      <c r="B103" s="1011"/>
      <c r="C103" s="1020"/>
      <c r="D103" s="1020"/>
      <c r="E103" s="1011" t="s">
        <v>1234</v>
      </c>
      <c r="F103" s="1026"/>
      <c r="G103" s="1021"/>
      <c r="H103" s="1024"/>
      <c r="I103" s="1024"/>
      <c r="J103" s="1024"/>
      <c r="K103" s="1024"/>
      <c r="L103" s="1024"/>
      <c r="M103" s="1024"/>
      <c r="N103" s="1024"/>
      <c r="O103" s="1024"/>
      <c r="P103" s="1024"/>
      <c r="Q103" s="1024"/>
    </row>
    <row r="104" spans="2:19">
      <c r="B104" s="1011"/>
      <c r="C104" s="1020"/>
      <c r="D104" s="1020"/>
      <c r="E104" s="1011" t="s">
        <v>1235</v>
      </c>
      <c r="F104" s="1026"/>
      <c r="G104" s="1021"/>
      <c r="H104" s="1024"/>
      <c r="I104" s="1024"/>
      <c r="J104" s="1024"/>
      <c r="K104" s="1024"/>
      <c r="L104" s="1024"/>
      <c r="M104" s="1024"/>
      <c r="N104" s="1024"/>
      <c r="O104" s="1024"/>
      <c r="P104" s="1024"/>
      <c r="Q104" s="1024"/>
    </row>
    <row r="105" spans="2:19">
      <c r="B105" s="1011"/>
      <c r="C105" s="1020"/>
      <c r="D105" s="1020"/>
      <c r="E105" s="1007" t="s">
        <v>1236</v>
      </c>
      <c r="F105" s="1008"/>
      <c r="G105" s="1021"/>
      <c r="H105" s="1024"/>
      <c r="I105" s="1024"/>
      <c r="J105" s="1024"/>
      <c r="K105" s="1024"/>
      <c r="L105" s="1024"/>
      <c r="M105" s="1024"/>
      <c r="N105" s="1024"/>
      <c r="O105" s="1024"/>
      <c r="P105" s="1024"/>
      <c r="Q105" s="1024"/>
    </row>
    <row r="106" spans="2:19">
      <c r="B106" s="1011"/>
      <c r="C106" s="1020"/>
      <c r="D106" s="1020"/>
      <c r="E106" s="1007" t="s">
        <v>1237</v>
      </c>
      <c r="F106" s="1008"/>
      <c r="G106" s="1021"/>
      <c r="H106" s="1024"/>
      <c r="I106" s="1024"/>
      <c r="J106" s="1024"/>
      <c r="K106" s="1024"/>
      <c r="L106" s="1024"/>
      <c r="M106" s="1024"/>
      <c r="N106" s="1024"/>
      <c r="O106" s="1024"/>
      <c r="P106" s="1024"/>
      <c r="Q106" s="1024"/>
    </row>
    <row r="107" spans="2:19">
      <c r="B107" s="1011"/>
      <c r="C107" s="1020"/>
      <c r="D107" s="1020"/>
      <c r="E107" s="1007" t="s">
        <v>1238</v>
      </c>
      <c r="F107" s="1008"/>
      <c r="G107" s="1021"/>
      <c r="H107" s="1024"/>
      <c r="I107" s="1024"/>
      <c r="J107" s="1024"/>
      <c r="K107" s="1024"/>
      <c r="L107" s="1024"/>
      <c r="M107" s="1024"/>
      <c r="N107" s="1024"/>
      <c r="O107" s="1024"/>
      <c r="P107" s="1024"/>
      <c r="Q107" s="1024"/>
    </row>
    <row r="108" spans="2:19">
      <c r="B108" s="1011"/>
      <c r="C108" s="1020"/>
      <c r="D108" s="1020"/>
      <c r="E108" s="1027" t="s">
        <v>1239</v>
      </c>
      <c r="F108" s="1028"/>
      <c r="G108" s="1021"/>
      <c r="H108" s="1029">
        <f t="shared" ref="H108:Q108" si="17">SUM(H96:H107)</f>
        <v>0</v>
      </c>
      <c r="I108" s="1029">
        <f t="shared" si="17"/>
        <v>0</v>
      </c>
      <c r="J108" s="1029">
        <f t="shared" si="17"/>
        <v>0</v>
      </c>
      <c r="K108" s="1029">
        <f t="shared" si="17"/>
        <v>0</v>
      </c>
      <c r="L108" s="1029">
        <f t="shared" si="17"/>
        <v>0</v>
      </c>
      <c r="M108" s="1029">
        <f t="shared" si="17"/>
        <v>0</v>
      </c>
      <c r="N108" s="1029">
        <f t="shared" si="17"/>
        <v>0</v>
      </c>
      <c r="O108" s="1029">
        <f t="shared" si="17"/>
        <v>0</v>
      </c>
      <c r="P108" s="1029">
        <f t="shared" si="17"/>
        <v>0</v>
      </c>
      <c r="Q108" s="1029">
        <f t="shared" si="17"/>
        <v>0</v>
      </c>
    </row>
    <row r="109" spans="2:19">
      <c r="B109" s="1011"/>
      <c r="C109" s="1013"/>
      <c r="D109" s="1013" t="s">
        <v>1215</v>
      </c>
      <c r="E109" s="1007" t="s">
        <v>1240</v>
      </c>
      <c r="F109" s="1008"/>
      <c r="G109" s="1021"/>
      <c r="H109" s="1029">
        <f>'2.1_Direct_Opex'!P10</f>
        <v>0</v>
      </c>
      <c r="I109" s="1029">
        <f>'2.1_Direct_Opex'!Q10</f>
        <v>0</v>
      </c>
      <c r="J109" s="1029">
        <f>'2.1_Direct_Opex'!R10</f>
        <v>0</v>
      </c>
      <c r="K109" s="1029">
        <f>'2.1_Direct_Opex'!S10</f>
        <v>0</v>
      </c>
      <c r="L109" s="1029">
        <f>'2.1_Direct_Opex'!T10</f>
        <v>0</v>
      </c>
      <c r="M109" s="1029">
        <f>'2.1_Direct_Opex'!U10</f>
        <v>0</v>
      </c>
      <c r="N109" s="1029">
        <f>'2.1_Direct_Opex'!V10</f>
        <v>0</v>
      </c>
      <c r="O109" s="1029">
        <f>'2.1_Direct_Opex'!W10</f>
        <v>0</v>
      </c>
      <c r="P109" s="1029">
        <f>'2.1_Direct_Opex'!X10</f>
        <v>0</v>
      </c>
      <c r="Q109" s="1029">
        <f>'2.1_Direct_Opex'!Y10</f>
        <v>0</v>
      </c>
      <c r="S109" s="1017"/>
    </row>
    <row r="110" spans="2:19">
      <c r="B110" s="1011"/>
      <c r="C110" s="1013"/>
      <c r="D110" s="1013"/>
      <c r="E110" s="1007" t="s">
        <v>1241</v>
      </c>
      <c r="F110" s="1008"/>
      <c r="G110" s="1021"/>
      <c r="H110" s="1029">
        <f>'2.1_Direct_Opex'!P11</f>
        <v>0</v>
      </c>
      <c r="I110" s="1029">
        <f>'2.1_Direct_Opex'!Q11</f>
        <v>0</v>
      </c>
      <c r="J110" s="1029">
        <f>'2.1_Direct_Opex'!R11</f>
        <v>0</v>
      </c>
      <c r="K110" s="1029">
        <f>'2.1_Direct_Opex'!S11</f>
        <v>0</v>
      </c>
      <c r="L110" s="1029">
        <f>'2.1_Direct_Opex'!T11</f>
        <v>0</v>
      </c>
      <c r="M110" s="1029">
        <f>'2.1_Direct_Opex'!U11</f>
        <v>0</v>
      </c>
      <c r="N110" s="1029">
        <f>'2.1_Direct_Opex'!V11</f>
        <v>0</v>
      </c>
      <c r="O110" s="1029">
        <f>'2.1_Direct_Opex'!W11</f>
        <v>0</v>
      </c>
      <c r="P110" s="1029">
        <f>'2.1_Direct_Opex'!X11</f>
        <v>0</v>
      </c>
      <c r="Q110" s="1029">
        <f>'2.1_Direct_Opex'!Y11</f>
        <v>0</v>
      </c>
      <c r="S110" s="1017"/>
    </row>
    <row r="111" spans="2:19">
      <c r="B111" s="1011"/>
      <c r="C111" s="1013"/>
      <c r="D111" s="1013"/>
      <c r="E111" s="1007" t="s">
        <v>1242</v>
      </c>
      <c r="F111" s="1008"/>
      <c r="G111" s="1021"/>
      <c r="H111" s="1029">
        <f>'2.1_Direct_Opex'!P12</f>
        <v>0</v>
      </c>
      <c r="I111" s="1029">
        <f>'2.1_Direct_Opex'!Q12</f>
        <v>0</v>
      </c>
      <c r="J111" s="1029">
        <f>'2.1_Direct_Opex'!R12</f>
        <v>0</v>
      </c>
      <c r="K111" s="1029">
        <f>'2.1_Direct_Opex'!S12</f>
        <v>0</v>
      </c>
      <c r="L111" s="1029">
        <f>'2.1_Direct_Opex'!T12</f>
        <v>0</v>
      </c>
      <c r="M111" s="1029">
        <f>'2.1_Direct_Opex'!U12</f>
        <v>0</v>
      </c>
      <c r="N111" s="1029">
        <f>'2.1_Direct_Opex'!V12</f>
        <v>0</v>
      </c>
      <c r="O111" s="1029">
        <f>'2.1_Direct_Opex'!W12</f>
        <v>0</v>
      </c>
      <c r="P111" s="1029">
        <f>'2.1_Direct_Opex'!X12</f>
        <v>0</v>
      </c>
      <c r="Q111" s="1029">
        <f>'2.1_Direct_Opex'!Y12</f>
        <v>0</v>
      </c>
      <c r="S111" s="1017"/>
    </row>
    <row r="112" spans="2:19">
      <c r="B112" s="1011"/>
      <c r="C112" s="1013"/>
      <c r="D112" s="1013"/>
      <c r="E112" s="1007" t="s">
        <v>1243</v>
      </c>
      <c r="F112" s="1008"/>
      <c r="G112" s="1021"/>
      <c r="H112" s="1029">
        <f>'2.1_Direct_Opex'!P13</f>
        <v>0</v>
      </c>
      <c r="I112" s="1029">
        <f>'2.1_Direct_Opex'!Q13</f>
        <v>0</v>
      </c>
      <c r="J112" s="1029">
        <f>'2.1_Direct_Opex'!R13</f>
        <v>0</v>
      </c>
      <c r="K112" s="1029">
        <f>'2.1_Direct_Opex'!S13</f>
        <v>0</v>
      </c>
      <c r="L112" s="1029">
        <f>'2.1_Direct_Opex'!T13</f>
        <v>0</v>
      </c>
      <c r="M112" s="1029">
        <f>'2.1_Direct_Opex'!U13</f>
        <v>0</v>
      </c>
      <c r="N112" s="1029">
        <f>'2.1_Direct_Opex'!V13</f>
        <v>0</v>
      </c>
      <c r="O112" s="1029">
        <f>'2.1_Direct_Opex'!W13</f>
        <v>0</v>
      </c>
      <c r="P112" s="1029">
        <f>'2.1_Direct_Opex'!X13</f>
        <v>0</v>
      </c>
      <c r="Q112" s="1029">
        <f>'2.1_Direct_Opex'!Y13</f>
        <v>0</v>
      </c>
      <c r="S112" s="1017"/>
    </row>
    <row r="113" spans="2:19">
      <c r="B113" s="1007"/>
      <c r="C113" s="1013"/>
      <c r="D113" s="1013"/>
      <c r="E113" s="1007" t="s">
        <v>1244</v>
      </c>
      <c r="F113" s="1008"/>
      <c r="G113" s="1021"/>
      <c r="H113" s="1029">
        <f>'2.1_Direct_Opex'!P14</f>
        <v>0</v>
      </c>
      <c r="I113" s="1029">
        <f>'2.1_Direct_Opex'!Q14</f>
        <v>0</v>
      </c>
      <c r="J113" s="1029">
        <f>'2.1_Direct_Opex'!R14</f>
        <v>0</v>
      </c>
      <c r="K113" s="1029">
        <f>'2.1_Direct_Opex'!S14</f>
        <v>0</v>
      </c>
      <c r="L113" s="1029">
        <f>'2.1_Direct_Opex'!T14</f>
        <v>0</v>
      </c>
      <c r="M113" s="1029">
        <f>'2.1_Direct_Opex'!U14</f>
        <v>0</v>
      </c>
      <c r="N113" s="1029">
        <f>'2.1_Direct_Opex'!V14</f>
        <v>0</v>
      </c>
      <c r="O113" s="1029">
        <f>'2.1_Direct_Opex'!W14</f>
        <v>0</v>
      </c>
      <c r="P113" s="1029">
        <f>'2.1_Direct_Opex'!X14</f>
        <v>0</v>
      </c>
      <c r="Q113" s="1029">
        <f>'2.1_Direct_Opex'!Y14</f>
        <v>0</v>
      </c>
      <c r="S113" s="1017"/>
    </row>
    <row r="114" spans="2:19">
      <c r="B114" s="1030"/>
      <c r="C114" s="1013"/>
      <c r="D114" s="1013"/>
      <c r="E114" s="1030" t="s">
        <v>1245</v>
      </c>
      <c r="F114" s="1008"/>
      <c r="G114" s="1021"/>
      <c r="H114" s="1029">
        <f>'2.1_Direct_Opex'!P15</f>
        <v>0</v>
      </c>
      <c r="I114" s="1029">
        <f>'2.1_Direct_Opex'!Q15</f>
        <v>0</v>
      </c>
      <c r="J114" s="1029">
        <f>'2.1_Direct_Opex'!R15</f>
        <v>0</v>
      </c>
      <c r="K114" s="1029">
        <f>'2.1_Direct_Opex'!S15</f>
        <v>0</v>
      </c>
      <c r="L114" s="1029">
        <f>'2.1_Direct_Opex'!T15</f>
        <v>0</v>
      </c>
      <c r="M114" s="1029">
        <f>'2.1_Direct_Opex'!U15</f>
        <v>0</v>
      </c>
      <c r="N114" s="1029">
        <f>'2.1_Direct_Opex'!V15</f>
        <v>0</v>
      </c>
      <c r="O114" s="1029">
        <f>'2.1_Direct_Opex'!W15</f>
        <v>0</v>
      </c>
      <c r="P114" s="1029">
        <f>'2.1_Direct_Opex'!X15</f>
        <v>0</v>
      </c>
      <c r="Q114" s="1029">
        <f>'2.1_Direct_Opex'!Y15</f>
        <v>0</v>
      </c>
      <c r="S114" s="1017"/>
    </row>
    <row r="115" spans="2:19">
      <c r="B115" s="1011"/>
      <c r="C115" s="1013"/>
      <c r="D115" s="1013"/>
      <c r="E115" s="1031" t="s">
        <v>1246</v>
      </c>
      <c r="F115" s="1008"/>
      <c r="G115" s="1021"/>
      <c r="H115" s="1029"/>
      <c r="I115" s="1029"/>
      <c r="J115" s="1029"/>
      <c r="K115" s="1029"/>
      <c r="L115" s="1029"/>
      <c r="M115" s="1029"/>
      <c r="N115" s="1029"/>
      <c r="O115" s="1029"/>
      <c r="P115" s="1029"/>
      <c r="Q115" s="1029"/>
      <c r="S115" s="1017"/>
    </row>
    <row r="116" spans="2:19">
      <c r="B116" s="1011"/>
      <c r="C116" s="1013"/>
      <c r="D116" s="1013"/>
      <c r="E116" s="1031" t="s">
        <v>1247</v>
      </c>
      <c r="F116" s="1008"/>
      <c r="G116" s="1021"/>
      <c r="H116" s="1029">
        <f>'2.1_Direct_Opex'!P17</f>
        <v>0</v>
      </c>
      <c r="I116" s="1029">
        <f>'2.1_Direct_Opex'!Q17</f>
        <v>0</v>
      </c>
      <c r="J116" s="1029">
        <f>'2.1_Direct_Opex'!R17</f>
        <v>0</v>
      </c>
      <c r="K116" s="1029">
        <f>'2.1_Direct_Opex'!S17</f>
        <v>0</v>
      </c>
      <c r="L116" s="1029">
        <f>'2.1_Direct_Opex'!T17</f>
        <v>0</v>
      </c>
      <c r="M116" s="1029">
        <f>'2.1_Direct_Opex'!U17</f>
        <v>0</v>
      </c>
      <c r="N116" s="1029">
        <f>'2.1_Direct_Opex'!V17</f>
        <v>0</v>
      </c>
      <c r="O116" s="1029">
        <f>'2.1_Direct_Opex'!W17</f>
        <v>0</v>
      </c>
      <c r="P116" s="1029">
        <f>'2.1_Direct_Opex'!X17</f>
        <v>0</v>
      </c>
      <c r="Q116" s="1029">
        <f>'2.1_Direct_Opex'!Y17</f>
        <v>0</v>
      </c>
      <c r="S116" s="1017"/>
    </row>
    <row r="117" spans="2:19">
      <c r="B117" s="1011"/>
      <c r="C117" s="1013"/>
      <c r="D117" s="1013"/>
      <c r="E117" s="1031" t="s">
        <v>1248</v>
      </c>
      <c r="F117" s="1008"/>
      <c r="G117" s="1021"/>
      <c r="H117" s="1029">
        <f>'2.1_Direct_Opex'!P18</f>
        <v>0</v>
      </c>
      <c r="I117" s="1029">
        <f>'2.1_Direct_Opex'!Q18</f>
        <v>0</v>
      </c>
      <c r="J117" s="1029">
        <f>'2.1_Direct_Opex'!R18</f>
        <v>0</v>
      </c>
      <c r="K117" s="1029">
        <f>'2.1_Direct_Opex'!S18</f>
        <v>0</v>
      </c>
      <c r="L117" s="1029">
        <f>'2.1_Direct_Opex'!T18</f>
        <v>0</v>
      </c>
      <c r="M117" s="1029">
        <f>'2.1_Direct_Opex'!U18</f>
        <v>0</v>
      </c>
      <c r="N117" s="1029">
        <f>'2.1_Direct_Opex'!V18</f>
        <v>0</v>
      </c>
      <c r="O117" s="1029">
        <f>'2.1_Direct_Opex'!W18</f>
        <v>0</v>
      </c>
      <c r="P117" s="1029">
        <f>'2.1_Direct_Opex'!X18</f>
        <v>0</v>
      </c>
      <c r="Q117" s="1029">
        <f>'2.1_Direct_Opex'!Y18</f>
        <v>0</v>
      </c>
      <c r="S117" s="1017"/>
    </row>
    <row r="118" spans="2:19">
      <c r="B118" s="1011"/>
      <c r="C118" s="1013"/>
      <c r="D118" s="1013"/>
      <c r="E118" s="1007" t="s">
        <v>1249</v>
      </c>
      <c r="F118" s="1008"/>
      <c r="G118" s="1021"/>
      <c r="H118" s="1029">
        <f>'2.1_Direct_Opex'!P16</f>
        <v>0</v>
      </c>
      <c r="I118" s="1029">
        <f>'2.1_Direct_Opex'!Q16</f>
        <v>0</v>
      </c>
      <c r="J118" s="1029">
        <f>'2.1_Direct_Opex'!R16</f>
        <v>0</v>
      </c>
      <c r="K118" s="1029">
        <f>'2.1_Direct_Opex'!S16</f>
        <v>0</v>
      </c>
      <c r="L118" s="1029">
        <f>'2.1_Direct_Opex'!T16</f>
        <v>0</v>
      </c>
      <c r="M118" s="1029">
        <f>'2.1_Direct_Opex'!U16</f>
        <v>0</v>
      </c>
      <c r="N118" s="1029">
        <f>'2.1_Direct_Opex'!V16</f>
        <v>0</v>
      </c>
      <c r="O118" s="1029">
        <f>'2.1_Direct_Opex'!W16</f>
        <v>0</v>
      </c>
      <c r="P118" s="1029">
        <f>'2.1_Direct_Opex'!X16</f>
        <v>0</v>
      </c>
      <c r="Q118" s="1029">
        <f>'2.1_Direct_Opex'!Y16</f>
        <v>0</v>
      </c>
    </row>
    <row r="119" spans="2:19">
      <c r="B119" s="1011"/>
      <c r="C119" s="1013"/>
      <c r="D119" s="1013"/>
      <c r="E119" s="1027" t="s">
        <v>1251</v>
      </c>
      <c r="F119" s="1028"/>
      <c r="G119" s="1021"/>
      <c r="H119" s="1010">
        <f t="shared" ref="H119:Q119" si="18">SUM(H109:H118)</f>
        <v>0</v>
      </c>
      <c r="I119" s="1010">
        <f t="shared" si="18"/>
        <v>0</v>
      </c>
      <c r="J119" s="1010">
        <f t="shared" si="18"/>
        <v>0</v>
      </c>
      <c r="K119" s="1010">
        <f t="shared" si="18"/>
        <v>0</v>
      </c>
      <c r="L119" s="1010">
        <f t="shared" si="18"/>
        <v>0</v>
      </c>
      <c r="M119" s="1010">
        <f t="shared" si="18"/>
        <v>0</v>
      </c>
      <c r="N119" s="1010">
        <f t="shared" si="18"/>
        <v>0</v>
      </c>
      <c r="O119" s="1010">
        <f t="shared" si="18"/>
        <v>0</v>
      </c>
      <c r="P119" s="1010">
        <f t="shared" si="18"/>
        <v>0</v>
      </c>
      <c r="Q119" s="1010">
        <f t="shared" si="18"/>
        <v>0</v>
      </c>
    </row>
    <row r="120" spans="2:19">
      <c r="B120" s="1011"/>
      <c r="C120" s="1020"/>
      <c r="D120" s="1020"/>
      <c r="E120" s="1014" t="s">
        <v>1269</v>
      </c>
      <c r="F120" s="1015"/>
      <c r="G120" s="1021"/>
      <c r="H120" s="1016">
        <f t="shared" ref="H120:Q120" si="19">SUM(H95,H108,H119)</f>
        <v>0</v>
      </c>
      <c r="I120" s="1016">
        <f t="shared" si="19"/>
        <v>0</v>
      </c>
      <c r="J120" s="1016">
        <f t="shared" si="19"/>
        <v>0</v>
      </c>
      <c r="K120" s="1016">
        <f t="shared" si="19"/>
        <v>0</v>
      </c>
      <c r="L120" s="1016">
        <f t="shared" si="19"/>
        <v>0</v>
      </c>
      <c r="M120" s="1016">
        <f t="shared" si="19"/>
        <v>0</v>
      </c>
      <c r="N120" s="1016">
        <f t="shared" si="19"/>
        <v>0</v>
      </c>
      <c r="O120" s="1016">
        <f t="shared" si="19"/>
        <v>0</v>
      </c>
      <c r="P120" s="1016">
        <f t="shared" si="19"/>
        <v>0</v>
      </c>
      <c r="Q120" s="1016">
        <f t="shared" si="19"/>
        <v>0</v>
      </c>
    </row>
    <row r="121" spans="2:19">
      <c r="B121" s="1011"/>
      <c r="C121" s="1020"/>
      <c r="D121" s="1011"/>
      <c r="E121" s="1021"/>
      <c r="F121" s="1021"/>
      <c r="G121" s="1021"/>
      <c r="H121" s="1022">
        <v>2012</v>
      </c>
      <c r="I121" s="1022">
        <v>2013</v>
      </c>
      <c r="J121" s="1022">
        <v>2014</v>
      </c>
      <c r="K121" s="1022">
        <v>2015</v>
      </c>
      <c r="L121" s="1022">
        <v>2016</v>
      </c>
      <c r="M121" s="1022">
        <v>2017</v>
      </c>
      <c r="N121" s="1022">
        <v>2018</v>
      </c>
      <c r="O121" s="1022">
        <v>2019</v>
      </c>
      <c r="P121" s="1022">
        <v>2020</v>
      </c>
      <c r="Q121" s="1022">
        <v>2021</v>
      </c>
    </row>
    <row r="122" spans="2:19" ht="25.5">
      <c r="B122" s="1005" t="s">
        <v>740</v>
      </c>
      <c r="C122" s="1023" t="s">
        <v>1269</v>
      </c>
      <c r="D122" s="1006" t="s">
        <v>1213</v>
      </c>
      <c r="E122" s="1007" t="s">
        <v>1218</v>
      </c>
      <c r="F122" s="1008"/>
      <c r="G122" s="1021"/>
      <c r="H122" s="1035"/>
      <c r="I122" s="1035"/>
      <c r="J122" s="1035"/>
      <c r="K122" s="1035"/>
      <c r="L122" s="1035"/>
      <c r="M122" s="1035"/>
      <c r="N122" s="1035"/>
      <c r="O122" s="1035"/>
      <c r="P122" s="1035"/>
      <c r="Q122" s="1035"/>
      <c r="S122" s="1017"/>
    </row>
    <row r="123" spans="2:19">
      <c r="B123" s="1011"/>
      <c r="C123" s="1020"/>
      <c r="D123" s="1020"/>
      <c r="E123" s="1007" t="s">
        <v>1219</v>
      </c>
      <c r="F123" s="1008"/>
      <c r="G123" s="1021"/>
      <c r="H123" s="1035"/>
      <c r="I123" s="1035"/>
      <c r="J123" s="1035"/>
      <c r="K123" s="1035"/>
      <c r="L123" s="1035"/>
      <c r="M123" s="1035"/>
      <c r="N123" s="1035"/>
      <c r="O123" s="1035"/>
      <c r="P123" s="1035"/>
      <c r="Q123" s="1035"/>
      <c r="S123" s="1017"/>
    </row>
    <row r="124" spans="2:19">
      <c r="B124" s="1011"/>
      <c r="C124" s="1020"/>
      <c r="D124" s="1020"/>
      <c r="E124" s="1007" t="s">
        <v>1220</v>
      </c>
      <c r="F124" s="1008"/>
      <c r="G124" s="1021"/>
      <c r="H124" s="1035"/>
      <c r="I124" s="1035"/>
      <c r="J124" s="1035"/>
      <c r="K124" s="1035"/>
      <c r="L124" s="1035"/>
      <c r="M124" s="1035"/>
      <c r="N124" s="1035"/>
      <c r="O124" s="1035"/>
      <c r="P124" s="1035"/>
      <c r="Q124" s="1035"/>
      <c r="S124" s="1017"/>
    </row>
    <row r="125" spans="2:19">
      <c r="B125" s="1011"/>
      <c r="C125" s="1020"/>
      <c r="D125" s="1020"/>
      <c r="E125" s="1007" t="s">
        <v>1221</v>
      </c>
      <c r="F125" s="1008"/>
      <c r="G125" s="1021"/>
      <c r="H125" s="1035"/>
      <c r="I125" s="1035"/>
      <c r="J125" s="1035"/>
      <c r="K125" s="1035"/>
      <c r="L125" s="1035"/>
      <c r="M125" s="1035"/>
      <c r="N125" s="1035"/>
      <c r="O125" s="1035"/>
      <c r="P125" s="1035"/>
      <c r="Q125" s="1035"/>
      <c r="S125" s="1017"/>
    </row>
    <row r="126" spans="2:19">
      <c r="B126" s="1011"/>
      <c r="C126" s="1020"/>
      <c r="D126" s="1020"/>
      <c r="E126" s="1025" t="s">
        <v>1222</v>
      </c>
      <c r="F126" s="1026"/>
      <c r="G126" s="1021"/>
      <c r="H126" s="1035"/>
      <c r="I126" s="1035"/>
      <c r="J126" s="1035"/>
      <c r="K126" s="1035"/>
      <c r="L126" s="1035"/>
      <c r="M126" s="1035"/>
      <c r="N126" s="1035"/>
      <c r="O126" s="1035"/>
      <c r="P126" s="1035"/>
      <c r="Q126" s="1035"/>
      <c r="S126" s="1017"/>
    </row>
    <row r="127" spans="2:19">
      <c r="B127" s="1011"/>
      <c r="C127" s="1020"/>
      <c r="D127" s="1020"/>
      <c r="E127" s="1007" t="s">
        <v>1223</v>
      </c>
      <c r="F127" s="1008"/>
      <c r="G127" s="1021"/>
      <c r="H127" s="1035"/>
      <c r="I127" s="1035"/>
      <c r="J127" s="1035"/>
      <c r="K127" s="1035"/>
      <c r="L127" s="1035"/>
      <c r="M127" s="1035"/>
      <c r="N127" s="1035"/>
      <c r="O127" s="1035"/>
      <c r="P127" s="1035"/>
      <c r="Q127" s="1035"/>
      <c r="S127" s="1017"/>
    </row>
    <row r="128" spans="2:19">
      <c r="B128" s="1011"/>
      <c r="C128" s="1020"/>
      <c r="D128" s="1020"/>
      <c r="E128" s="1007" t="s">
        <v>1224</v>
      </c>
      <c r="F128" s="1008"/>
      <c r="G128" s="1021"/>
      <c r="H128" s="1035"/>
      <c r="I128" s="1035"/>
      <c r="J128" s="1035"/>
      <c r="K128" s="1035"/>
      <c r="L128" s="1035"/>
      <c r="M128" s="1035"/>
      <c r="N128" s="1035"/>
      <c r="O128" s="1035"/>
      <c r="P128" s="1035"/>
      <c r="Q128" s="1035"/>
      <c r="S128" s="1017"/>
    </row>
    <row r="129" spans="1:17">
      <c r="B129" s="1011"/>
      <c r="C129" s="1006"/>
      <c r="D129" s="1006"/>
      <c r="E129" s="1027" t="s">
        <v>1225</v>
      </c>
      <c r="F129" s="1028"/>
      <c r="G129" s="1021"/>
      <c r="H129" s="1016">
        <f t="shared" ref="H129:Q129" si="20">SUM(H122:H128)</f>
        <v>0</v>
      </c>
      <c r="I129" s="1016">
        <f t="shared" si="20"/>
        <v>0</v>
      </c>
      <c r="J129" s="1016">
        <f t="shared" si="20"/>
        <v>0</v>
      </c>
      <c r="K129" s="1016">
        <f t="shared" si="20"/>
        <v>0</v>
      </c>
      <c r="L129" s="1016">
        <f t="shared" si="20"/>
        <v>0</v>
      </c>
      <c r="M129" s="1016">
        <f t="shared" si="20"/>
        <v>0</v>
      </c>
      <c r="N129" s="1016">
        <f t="shared" si="20"/>
        <v>0</v>
      </c>
      <c r="O129" s="1016">
        <f t="shared" si="20"/>
        <v>0</v>
      </c>
      <c r="P129" s="1016">
        <f t="shared" si="20"/>
        <v>0</v>
      </c>
      <c r="Q129" s="1016">
        <f t="shared" si="20"/>
        <v>0</v>
      </c>
    </row>
    <row r="130" spans="1:17">
      <c r="B130" s="1011"/>
      <c r="C130" s="1012"/>
      <c r="D130" s="1012" t="s">
        <v>1260</v>
      </c>
      <c r="E130" s="1034" t="s">
        <v>1261</v>
      </c>
      <c r="F130" s="1028"/>
      <c r="G130" s="1021"/>
      <c r="H130" s="1024"/>
      <c r="I130" s="1024"/>
      <c r="J130" s="1024"/>
      <c r="K130" s="1024"/>
      <c r="L130" s="1024"/>
      <c r="M130" s="1024"/>
      <c r="N130" s="1024"/>
      <c r="O130" s="1024"/>
      <c r="P130" s="1024"/>
      <c r="Q130" s="1024"/>
    </row>
    <row r="131" spans="1:17">
      <c r="B131" s="1011"/>
      <c r="C131" s="1006"/>
      <c r="D131" s="1006"/>
      <c r="E131" s="1007" t="s">
        <v>1262</v>
      </c>
      <c r="F131" s="1028"/>
      <c r="G131" s="1021"/>
      <c r="H131" s="1024"/>
      <c r="I131" s="1024"/>
      <c r="J131" s="1024"/>
      <c r="K131" s="1024"/>
      <c r="L131" s="1024"/>
      <c r="M131" s="1024"/>
      <c r="N131" s="1024"/>
      <c r="O131" s="1024"/>
      <c r="P131" s="1024"/>
      <c r="Q131" s="1024"/>
    </row>
    <row r="132" spans="1:17">
      <c r="B132" s="1011"/>
      <c r="C132" s="1006"/>
      <c r="D132" s="1006"/>
      <c r="E132" s="1007" t="s">
        <v>1263</v>
      </c>
      <c r="F132" s="1028"/>
      <c r="G132" s="1021"/>
      <c r="H132" s="1024"/>
      <c r="I132" s="1024"/>
      <c r="J132" s="1024"/>
      <c r="K132" s="1024"/>
      <c r="L132" s="1024"/>
      <c r="M132" s="1024"/>
      <c r="N132" s="1024"/>
      <c r="O132" s="1024"/>
      <c r="P132" s="1024"/>
      <c r="Q132" s="1024"/>
    </row>
    <row r="133" spans="1:17">
      <c r="B133" s="1011"/>
      <c r="C133" s="1006"/>
      <c r="D133" s="1006"/>
      <c r="E133" s="1007" t="s">
        <v>1264</v>
      </c>
      <c r="F133" s="1028"/>
      <c r="G133" s="1021"/>
      <c r="H133" s="1024"/>
      <c r="I133" s="1024"/>
      <c r="J133" s="1024"/>
      <c r="K133" s="1024"/>
      <c r="L133" s="1024"/>
      <c r="M133" s="1024"/>
      <c r="N133" s="1024"/>
      <c r="O133" s="1024"/>
      <c r="P133" s="1024"/>
      <c r="Q133" s="1024"/>
    </row>
    <row r="134" spans="1:17">
      <c r="B134" s="1011"/>
      <c r="C134" s="1006"/>
      <c r="D134" s="1006"/>
      <c r="E134" s="1007" t="s">
        <v>1237</v>
      </c>
      <c r="F134" s="1028"/>
      <c r="G134" s="1021"/>
      <c r="H134" s="1024"/>
      <c r="I134" s="1024"/>
      <c r="J134" s="1024"/>
      <c r="K134" s="1024"/>
      <c r="L134" s="1024"/>
      <c r="M134" s="1024"/>
      <c r="N134" s="1024"/>
      <c r="O134" s="1024"/>
      <c r="P134" s="1024"/>
      <c r="Q134" s="1024"/>
    </row>
    <row r="135" spans="1:17">
      <c r="B135" s="1011"/>
      <c r="C135" s="1006"/>
      <c r="D135" s="1006"/>
      <c r="E135" s="1007" t="s">
        <v>1265</v>
      </c>
      <c r="F135" s="1028"/>
      <c r="G135" s="1021"/>
      <c r="H135" s="1024"/>
      <c r="I135" s="1024"/>
      <c r="J135" s="1024"/>
      <c r="K135" s="1024"/>
      <c r="L135" s="1024"/>
      <c r="M135" s="1024"/>
      <c r="N135" s="1024"/>
      <c r="O135" s="1024"/>
      <c r="P135" s="1024"/>
      <c r="Q135" s="1024"/>
    </row>
    <row r="136" spans="1:17">
      <c r="B136" s="1011"/>
      <c r="C136" s="1006"/>
      <c r="D136" s="1006"/>
      <c r="E136" s="1007" t="s">
        <v>1248</v>
      </c>
      <c r="F136" s="1028"/>
      <c r="G136" s="1021"/>
      <c r="H136" s="1024"/>
      <c r="I136" s="1024"/>
      <c r="J136" s="1024"/>
      <c r="K136" s="1024"/>
      <c r="L136" s="1024"/>
      <c r="M136" s="1024"/>
      <c r="N136" s="1024"/>
      <c r="O136" s="1024"/>
      <c r="P136" s="1024"/>
      <c r="Q136" s="1024"/>
    </row>
    <row r="137" spans="1:17">
      <c r="B137" s="1011"/>
      <c r="C137" s="1012"/>
      <c r="D137" s="1012"/>
      <c r="E137" s="1014" t="s">
        <v>1266</v>
      </c>
      <c r="F137" s="1026"/>
      <c r="G137" s="1021"/>
      <c r="H137" s="1010">
        <f t="shared" ref="H137:Q137" si="21">SUM(H130:H136)</f>
        <v>0</v>
      </c>
      <c r="I137" s="1010">
        <f t="shared" si="21"/>
        <v>0</v>
      </c>
      <c r="J137" s="1010">
        <f t="shared" si="21"/>
        <v>0</v>
      </c>
      <c r="K137" s="1010">
        <f t="shared" si="21"/>
        <v>0</v>
      </c>
      <c r="L137" s="1010">
        <f t="shared" si="21"/>
        <v>0</v>
      </c>
      <c r="M137" s="1010">
        <f t="shared" si="21"/>
        <v>0</v>
      </c>
      <c r="N137" s="1010">
        <f t="shared" si="21"/>
        <v>0</v>
      </c>
      <c r="O137" s="1010">
        <f t="shared" si="21"/>
        <v>0</v>
      </c>
      <c r="P137" s="1010">
        <f t="shared" si="21"/>
        <v>0</v>
      </c>
      <c r="Q137" s="1010">
        <f t="shared" si="21"/>
        <v>0</v>
      </c>
    </row>
    <row r="138" spans="1:17">
      <c r="B138" s="1011"/>
      <c r="C138" s="1020"/>
      <c r="D138" s="1020"/>
      <c r="E138" s="1014" t="s">
        <v>1269</v>
      </c>
      <c r="F138" s="1015"/>
      <c r="G138" s="1021"/>
      <c r="H138" s="1016"/>
      <c r="I138" s="1016"/>
      <c r="J138" s="1016"/>
      <c r="K138" s="1016"/>
      <c r="L138" s="1016"/>
      <c r="M138" s="1016"/>
      <c r="N138" s="1016"/>
      <c r="O138" s="1016"/>
      <c r="P138" s="1016"/>
      <c r="Q138" s="1016"/>
    </row>
    <row r="141" spans="1:17" ht="19.5">
      <c r="A141" s="1037" t="s">
        <v>1270</v>
      </c>
    </row>
    <row r="143" spans="1:17">
      <c r="C143" s="989"/>
      <c r="H143" s="1001"/>
      <c r="I143" s="1001"/>
      <c r="J143" s="1001" t="s">
        <v>155</v>
      </c>
      <c r="K143" s="1001"/>
      <c r="L143" s="1001"/>
      <c r="M143" s="1001"/>
      <c r="N143" s="1001"/>
      <c r="O143" s="1001"/>
      <c r="P143" s="1001"/>
      <c r="Q143" s="1001"/>
    </row>
    <row r="144" spans="1:17">
      <c r="B144" s="1011"/>
      <c r="C144" s="1020"/>
      <c r="D144" s="1011"/>
      <c r="E144" s="1021"/>
      <c r="F144" s="1021"/>
      <c r="G144" s="1021"/>
      <c r="H144" s="1022">
        <v>2012</v>
      </c>
      <c r="I144" s="1022">
        <v>2013</v>
      </c>
      <c r="J144" s="1022">
        <v>2014</v>
      </c>
      <c r="K144" s="1022">
        <v>2015</v>
      </c>
      <c r="L144" s="1022">
        <v>2016</v>
      </c>
      <c r="M144" s="1022">
        <v>2017</v>
      </c>
      <c r="N144" s="1022">
        <v>2018</v>
      </c>
      <c r="O144" s="1022">
        <v>2019</v>
      </c>
      <c r="P144" s="1022">
        <v>2020</v>
      </c>
      <c r="Q144" s="1022">
        <v>2021</v>
      </c>
    </row>
    <row r="145" spans="2:17">
      <c r="B145" s="1005" t="s">
        <v>745</v>
      </c>
      <c r="C145" s="1006" t="s">
        <v>1271</v>
      </c>
      <c r="D145" s="1006" t="s">
        <v>1213</v>
      </c>
      <c r="E145" s="1007" t="s">
        <v>1218</v>
      </c>
      <c r="F145" s="1008"/>
      <c r="G145" s="1008"/>
      <c r="H145" s="1035"/>
      <c r="I145" s="1035"/>
      <c r="J145" s="1035"/>
      <c r="K145" s="1035"/>
      <c r="L145" s="1035"/>
      <c r="M145" s="1035"/>
      <c r="N145" s="1035"/>
      <c r="O145" s="1035"/>
      <c r="P145" s="1035"/>
      <c r="Q145" s="1035"/>
    </row>
    <row r="146" spans="2:17">
      <c r="B146" s="1011"/>
      <c r="C146" s="1020"/>
      <c r="D146" s="1020"/>
      <c r="E146" s="1007" t="s">
        <v>1219</v>
      </c>
      <c r="F146" s="1008"/>
      <c r="G146" s="1008"/>
      <c r="H146" s="1035"/>
      <c r="I146" s="1035"/>
      <c r="J146" s="1035"/>
      <c r="K146" s="1035"/>
      <c r="L146" s="1035"/>
      <c r="M146" s="1035"/>
      <c r="N146" s="1035"/>
      <c r="O146" s="1035"/>
      <c r="P146" s="1035"/>
      <c r="Q146" s="1035"/>
    </row>
    <row r="147" spans="2:17">
      <c r="B147" s="1011"/>
      <c r="C147" s="1020"/>
      <c r="D147" s="1020"/>
      <c r="E147" s="1007" t="s">
        <v>1220</v>
      </c>
      <c r="F147" s="1008"/>
      <c r="G147" s="1008"/>
      <c r="H147" s="1035"/>
      <c r="I147" s="1035"/>
      <c r="J147" s="1035"/>
      <c r="K147" s="1035"/>
      <c r="L147" s="1035"/>
      <c r="M147" s="1035"/>
      <c r="N147" s="1035"/>
      <c r="O147" s="1035"/>
      <c r="P147" s="1035"/>
      <c r="Q147" s="1035"/>
    </row>
    <row r="148" spans="2:17">
      <c r="B148" s="1011"/>
      <c r="C148" s="1020"/>
      <c r="D148" s="1020"/>
      <c r="E148" s="1007" t="s">
        <v>1221</v>
      </c>
      <c r="F148" s="1008"/>
      <c r="G148" s="1008"/>
      <c r="H148" s="1035"/>
      <c r="I148" s="1035"/>
      <c r="J148" s="1035"/>
      <c r="K148" s="1035"/>
      <c r="L148" s="1035"/>
      <c r="M148" s="1035"/>
      <c r="N148" s="1035"/>
      <c r="O148" s="1035"/>
      <c r="P148" s="1035"/>
      <c r="Q148" s="1035"/>
    </row>
    <row r="149" spans="2:17">
      <c r="B149" s="1011"/>
      <c r="C149" s="1020"/>
      <c r="D149" s="1020"/>
      <c r="E149" s="1025" t="s">
        <v>1222</v>
      </c>
      <c r="F149" s="1026"/>
      <c r="G149" s="1026"/>
      <c r="H149" s="1035"/>
      <c r="I149" s="1035"/>
      <c r="J149" s="1035"/>
      <c r="K149" s="1035"/>
      <c r="L149" s="1035"/>
      <c r="M149" s="1035"/>
      <c r="N149" s="1035"/>
      <c r="O149" s="1035"/>
      <c r="P149" s="1035"/>
      <c r="Q149" s="1035"/>
    </row>
    <row r="150" spans="2:17">
      <c r="B150" s="1011"/>
      <c r="C150" s="1020"/>
      <c r="D150" s="1020"/>
      <c r="E150" s="1007" t="s">
        <v>1223</v>
      </c>
      <c r="F150" s="1008"/>
      <c r="G150" s="1008"/>
      <c r="H150" s="1035"/>
      <c r="I150" s="1035"/>
      <c r="J150" s="1035"/>
      <c r="K150" s="1035"/>
      <c r="L150" s="1035"/>
      <c r="M150" s="1035"/>
      <c r="N150" s="1035"/>
      <c r="O150" s="1035"/>
      <c r="P150" s="1035"/>
      <c r="Q150" s="1035"/>
    </row>
    <row r="151" spans="2:17">
      <c r="B151" s="1011"/>
      <c r="C151" s="1020"/>
      <c r="D151" s="1020"/>
      <c r="E151" s="1007" t="s">
        <v>1224</v>
      </c>
      <c r="F151" s="1008"/>
      <c r="G151" s="1008"/>
      <c r="H151" s="1035"/>
      <c r="I151" s="1035"/>
      <c r="J151" s="1035"/>
      <c r="K151" s="1035"/>
      <c r="L151" s="1035"/>
      <c r="M151" s="1035"/>
      <c r="N151" s="1035"/>
      <c r="O151" s="1035"/>
      <c r="P151" s="1035"/>
      <c r="Q151" s="1035"/>
    </row>
    <row r="152" spans="2:17">
      <c r="B152" s="1011"/>
      <c r="C152" s="1006"/>
      <c r="D152" s="1006"/>
      <c r="E152" s="1027" t="s">
        <v>1225</v>
      </c>
      <c r="F152" s="1028"/>
      <c r="G152" s="1028"/>
      <c r="H152" s="1016"/>
      <c r="I152" s="1016"/>
      <c r="J152" s="1016"/>
      <c r="K152" s="1016"/>
      <c r="L152" s="1016"/>
      <c r="M152" s="1016"/>
      <c r="N152" s="1016"/>
      <c r="O152" s="1016"/>
      <c r="P152" s="1016"/>
      <c r="Q152" s="1016"/>
    </row>
    <row r="153" spans="2:17">
      <c r="B153" s="1011"/>
      <c r="C153" s="1012"/>
      <c r="D153" s="1012" t="s">
        <v>1214</v>
      </c>
      <c r="E153" s="989" t="s">
        <v>1227</v>
      </c>
      <c r="F153" s="1008"/>
      <c r="G153" s="1008"/>
      <c r="H153" s="1035"/>
      <c r="I153" s="1035"/>
      <c r="J153" s="1035"/>
      <c r="K153" s="1035"/>
      <c r="L153" s="1035"/>
      <c r="M153" s="1035"/>
      <c r="N153" s="1035"/>
      <c r="O153" s="1035"/>
      <c r="P153" s="1035"/>
      <c r="Q153" s="1035"/>
    </row>
    <row r="154" spans="2:17">
      <c r="B154" s="1011"/>
      <c r="C154" s="1012"/>
      <c r="D154" s="1012"/>
      <c r="E154" s="1007" t="s">
        <v>1228</v>
      </c>
      <c r="F154" s="1008"/>
      <c r="G154" s="1008"/>
      <c r="H154" s="1035"/>
      <c r="I154" s="1035"/>
      <c r="J154" s="1035"/>
      <c r="K154" s="1035"/>
      <c r="L154" s="1035"/>
      <c r="M154" s="1035"/>
      <c r="N154" s="1035"/>
      <c r="O154" s="1035"/>
      <c r="P154" s="1035"/>
      <c r="Q154" s="1035"/>
    </row>
    <row r="155" spans="2:17">
      <c r="B155" s="1011"/>
      <c r="C155" s="1020"/>
      <c r="D155" s="1020"/>
      <c r="E155" s="1007" t="s">
        <v>1229</v>
      </c>
      <c r="F155" s="1008"/>
      <c r="G155" s="1008"/>
      <c r="H155" s="1035"/>
      <c r="I155" s="1035"/>
      <c r="J155" s="1035"/>
      <c r="K155" s="1035"/>
      <c r="L155" s="1035"/>
      <c r="M155" s="1035"/>
      <c r="N155" s="1035"/>
      <c r="O155" s="1035"/>
      <c r="P155" s="1035"/>
      <c r="Q155" s="1035"/>
    </row>
    <row r="156" spans="2:17">
      <c r="B156" s="1011"/>
      <c r="C156" s="1020"/>
      <c r="D156" s="1020"/>
      <c r="E156" s="1007" t="s">
        <v>1230</v>
      </c>
      <c r="F156" s="1008"/>
      <c r="G156" s="1008"/>
      <c r="H156" s="1035"/>
      <c r="I156" s="1035"/>
      <c r="J156" s="1035"/>
      <c r="K156" s="1035"/>
      <c r="L156" s="1035"/>
      <c r="M156" s="1035"/>
      <c r="N156" s="1035"/>
      <c r="O156" s="1035"/>
      <c r="P156" s="1035"/>
      <c r="Q156" s="1035"/>
    </row>
    <row r="157" spans="2:17">
      <c r="B157" s="1011"/>
      <c r="C157" s="1020"/>
      <c r="D157" s="1020"/>
      <c r="E157" s="1011" t="s">
        <v>1231</v>
      </c>
      <c r="F157" s="1026"/>
      <c r="G157" s="1026"/>
      <c r="H157" s="1035"/>
      <c r="I157" s="1035"/>
      <c r="J157" s="1035"/>
      <c r="K157" s="1035"/>
      <c r="L157" s="1035"/>
      <c r="M157" s="1035"/>
      <c r="N157" s="1035"/>
      <c r="O157" s="1035"/>
      <c r="P157" s="1035"/>
      <c r="Q157" s="1035"/>
    </row>
    <row r="158" spans="2:17">
      <c r="B158" s="1011"/>
      <c r="C158" s="1020"/>
      <c r="D158" s="1020"/>
      <c r="E158" s="1011" t="s">
        <v>1232</v>
      </c>
      <c r="F158" s="1026"/>
      <c r="G158" s="1026"/>
      <c r="H158" s="1035"/>
      <c r="I158" s="1035"/>
      <c r="J158" s="1035"/>
      <c r="K158" s="1035"/>
      <c r="L158" s="1035"/>
      <c r="M158" s="1035"/>
      <c r="N158" s="1035"/>
      <c r="O158" s="1035"/>
      <c r="P158" s="1035"/>
      <c r="Q158" s="1035"/>
    </row>
    <row r="159" spans="2:17">
      <c r="B159" s="1011"/>
      <c r="C159" s="1020"/>
      <c r="D159" s="1020"/>
      <c r="E159" s="1011" t="s">
        <v>1233</v>
      </c>
      <c r="F159" s="1026"/>
      <c r="G159" s="1026"/>
      <c r="H159" s="1035"/>
      <c r="I159" s="1035"/>
      <c r="J159" s="1035"/>
      <c r="K159" s="1035"/>
      <c r="L159" s="1035"/>
      <c r="M159" s="1035"/>
      <c r="N159" s="1035"/>
      <c r="O159" s="1035"/>
      <c r="P159" s="1035"/>
      <c r="Q159" s="1035"/>
    </row>
    <row r="160" spans="2:17">
      <c r="B160" s="1011"/>
      <c r="C160" s="1020"/>
      <c r="D160" s="1020"/>
      <c r="E160" s="1011" t="s">
        <v>1234</v>
      </c>
      <c r="F160" s="1026"/>
      <c r="G160" s="1026"/>
      <c r="H160" s="1035"/>
      <c r="I160" s="1035"/>
      <c r="J160" s="1035"/>
      <c r="K160" s="1035"/>
      <c r="L160" s="1035"/>
      <c r="M160" s="1035"/>
      <c r="N160" s="1035"/>
      <c r="O160" s="1035"/>
      <c r="P160" s="1035"/>
      <c r="Q160" s="1035"/>
    </row>
    <row r="161" spans="2:17">
      <c r="B161" s="1011"/>
      <c r="C161" s="1020"/>
      <c r="D161" s="1020"/>
      <c r="E161" s="1011" t="s">
        <v>1235</v>
      </c>
      <c r="F161" s="1026"/>
      <c r="G161" s="1026"/>
      <c r="H161" s="1035"/>
      <c r="I161" s="1035"/>
      <c r="J161" s="1035"/>
      <c r="K161" s="1035"/>
      <c r="L161" s="1035"/>
      <c r="M161" s="1035"/>
      <c r="N161" s="1035"/>
      <c r="O161" s="1035"/>
      <c r="P161" s="1035"/>
      <c r="Q161" s="1035"/>
    </row>
    <row r="162" spans="2:17">
      <c r="B162" s="1011"/>
      <c r="C162" s="1020"/>
      <c r="D162" s="1020"/>
      <c r="E162" s="1007" t="s">
        <v>1236</v>
      </c>
      <c r="F162" s="1008"/>
      <c r="G162" s="1008"/>
      <c r="H162" s="1035"/>
      <c r="I162" s="1035"/>
      <c r="J162" s="1035"/>
      <c r="K162" s="1035"/>
      <c r="L162" s="1035"/>
      <c r="M162" s="1035"/>
      <c r="N162" s="1035"/>
      <c r="O162" s="1035"/>
      <c r="P162" s="1035"/>
      <c r="Q162" s="1035"/>
    </row>
    <row r="163" spans="2:17">
      <c r="B163" s="1011"/>
      <c r="C163" s="1020"/>
      <c r="D163" s="1020"/>
      <c r="E163" s="1007" t="s">
        <v>1237</v>
      </c>
      <c r="F163" s="1008"/>
      <c r="G163" s="1008"/>
      <c r="H163" s="1035"/>
      <c r="I163" s="1035"/>
      <c r="J163" s="1035"/>
      <c r="K163" s="1035"/>
      <c r="L163" s="1035"/>
      <c r="M163" s="1035"/>
      <c r="N163" s="1035"/>
      <c r="O163" s="1035"/>
      <c r="P163" s="1035"/>
      <c r="Q163" s="1035"/>
    </row>
    <row r="164" spans="2:17">
      <c r="B164" s="1011"/>
      <c r="C164" s="1020"/>
      <c r="D164" s="1020"/>
      <c r="E164" s="1007" t="s">
        <v>1238</v>
      </c>
      <c r="F164" s="1008"/>
      <c r="G164" s="1008"/>
      <c r="H164" s="1035"/>
      <c r="I164" s="1035"/>
      <c r="J164" s="1035"/>
      <c r="K164" s="1035"/>
      <c r="L164" s="1035"/>
      <c r="M164" s="1035"/>
      <c r="N164" s="1035"/>
      <c r="O164" s="1035"/>
      <c r="P164" s="1035"/>
      <c r="Q164" s="1035"/>
    </row>
    <row r="165" spans="2:17">
      <c r="B165" s="1011"/>
      <c r="C165" s="1020"/>
      <c r="D165" s="1020"/>
      <c r="E165" s="1027" t="s">
        <v>1239</v>
      </c>
      <c r="F165" s="1028"/>
      <c r="G165" s="1028"/>
      <c r="H165" s="1016"/>
      <c r="I165" s="1016"/>
      <c r="J165" s="1016"/>
      <c r="K165" s="1016"/>
      <c r="L165" s="1016"/>
      <c r="M165" s="1016"/>
      <c r="N165" s="1016"/>
      <c r="O165" s="1016"/>
      <c r="P165" s="1016"/>
      <c r="Q165" s="1016"/>
    </row>
    <row r="166" spans="2:17">
      <c r="B166" s="1011"/>
      <c r="C166" s="1013"/>
      <c r="D166" s="1013" t="s">
        <v>1215</v>
      </c>
      <c r="E166" s="1007" t="s">
        <v>1240</v>
      </c>
      <c r="F166" s="1008"/>
      <c r="G166" s="1008"/>
      <c r="H166" s="1035"/>
      <c r="I166" s="1035"/>
      <c r="J166" s="1035"/>
      <c r="K166" s="1035"/>
      <c r="L166" s="1035"/>
      <c r="M166" s="1035"/>
      <c r="N166" s="1035"/>
      <c r="O166" s="1035"/>
      <c r="P166" s="1035"/>
      <c r="Q166" s="1035"/>
    </row>
    <row r="167" spans="2:17">
      <c r="B167" s="1011"/>
      <c r="C167" s="1013"/>
      <c r="D167" s="1013"/>
      <c r="E167" s="1007" t="s">
        <v>1241</v>
      </c>
      <c r="F167" s="1008"/>
      <c r="G167" s="1008"/>
      <c r="H167" s="1035"/>
      <c r="I167" s="1035"/>
      <c r="J167" s="1035"/>
      <c r="K167" s="1035"/>
      <c r="L167" s="1035"/>
      <c r="M167" s="1035"/>
      <c r="N167" s="1035"/>
      <c r="O167" s="1035"/>
      <c r="P167" s="1035"/>
      <c r="Q167" s="1035"/>
    </row>
    <row r="168" spans="2:17">
      <c r="B168" s="1011"/>
      <c r="C168" s="1013"/>
      <c r="D168" s="1013"/>
      <c r="E168" s="1007" t="s">
        <v>1242</v>
      </c>
      <c r="F168" s="1008"/>
      <c r="G168" s="1008"/>
      <c r="H168" s="1035"/>
      <c r="I168" s="1035"/>
      <c r="J168" s="1035"/>
      <c r="K168" s="1035"/>
      <c r="L168" s="1035"/>
      <c r="M168" s="1035"/>
      <c r="N168" s="1035"/>
      <c r="O168" s="1035"/>
      <c r="P168" s="1035"/>
      <c r="Q168" s="1035"/>
    </row>
    <row r="169" spans="2:17">
      <c r="B169" s="1011"/>
      <c r="C169" s="1013"/>
      <c r="D169" s="1013"/>
      <c r="E169" s="1007" t="s">
        <v>1243</v>
      </c>
      <c r="F169" s="1008"/>
      <c r="G169" s="1008"/>
      <c r="H169" s="1035"/>
      <c r="I169" s="1035"/>
      <c r="J169" s="1035"/>
      <c r="K169" s="1035"/>
      <c r="L169" s="1035"/>
      <c r="M169" s="1035"/>
      <c r="N169" s="1035"/>
      <c r="O169" s="1035"/>
      <c r="P169" s="1035"/>
      <c r="Q169" s="1035"/>
    </row>
    <row r="170" spans="2:17">
      <c r="B170" s="1007"/>
      <c r="C170" s="1013"/>
      <c r="D170" s="1013"/>
      <c r="E170" s="1007" t="s">
        <v>1244</v>
      </c>
      <c r="F170" s="1008"/>
      <c r="G170" s="1008"/>
      <c r="H170" s="1035"/>
      <c r="I170" s="1035"/>
      <c r="J170" s="1035"/>
      <c r="K170" s="1035"/>
      <c r="L170" s="1035"/>
      <c r="M170" s="1035"/>
      <c r="N170" s="1035"/>
      <c r="O170" s="1035"/>
      <c r="P170" s="1035"/>
      <c r="Q170" s="1035"/>
    </row>
    <row r="171" spans="2:17">
      <c r="B171" s="1030"/>
      <c r="C171" s="1013"/>
      <c r="D171" s="1013"/>
      <c r="E171" s="1030" t="s">
        <v>1245</v>
      </c>
      <c r="F171" s="1008"/>
      <c r="G171" s="1008"/>
      <c r="H171" s="1035"/>
      <c r="I171" s="1035"/>
      <c r="J171" s="1035"/>
      <c r="K171" s="1035"/>
      <c r="L171" s="1035"/>
      <c r="M171" s="1035"/>
      <c r="N171" s="1035"/>
      <c r="O171" s="1035"/>
      <c r="P171" s="1035"/>
      <c r="Q171" s="1035"/>
    </row>
    <row r="172" spans="2:17">
      <c r="B172" s="1011"/>
      <c r="C172" s="1013"/>
      <c r="D172" s="1013"/>
      <c r="E172" s="1031" t="s">
        <v>1246</v>
      </c>
      <c r="F172" s="1008"/>
      <c r="G172" s="1008"/>
      <c r="H172" s="1035"/>
      <c r="I172" s="1035"/>
      <c r="J172" s="1035"/>
      <c r="K172" s="1035"/>
      <c r="L172" s="1035"/>
      <c r="M172" s="1035"/>
      <c r="N172" s="1035"/>
      <c r="O172" s="1035"/>
      <c r="P172" s="1035"/>
      <c r="Q172" s="1035"/>
    </row>
    <row r="173" spans="2:17">
      <c r="B173" s="1011"/>
      <c r="C173" s="1013"/>
      <c r="D173" s="1013"/>
      <c r="E173" s="1031" t="s">
        <v>1247</v>
      </c>
      <c r="F173" s="1008"/>
      <c r="G173" s="1008"/>
      <c r="H173" s="1035"/>
      <c r="I173" s="1035"/>
      <c r="J173" s="1035"/>
      <c r="K173" s="1035"/>
      <c r="L173" s="1035"/>
      <c r="M173" s="1035"/>
      <c r="N173" s="1035"/>
      <c r="O173" s="1035"/>
      <c r="P173" s="1035"/>
      <c r="Q173" s="1035"/>
    </row>
    <row r="174" spans="2:17">
      <c r="B174" s="1011"/>
      <c r="C174" s="1013"/>
      <c r="D174" s="1013"/>
      <c r="E174" s="1031" t="s">
        <v>1248</v>
      </c>
      <c r="F174" s="1008"/>
      <c r="G174" s="1008"/>
      <c r="H174" s="1035"/>
      <c r="I174" s="1035"/>
      <c r="J174" s="1035"/>
      <c r="K174" s="1035"/>
      <c r="L174" s="1035"/>
      <c r="M174" s="1035"/>
      <c r="N174" s="1035"/>
      <c r="O174" s="1035"/>
      <c r="P174" s="1035"/>
      <c r="Q174" s="1035"/>
    </row>
    <row r="175" spans="2:17">
      <c r="B175" s="1011"/>
      <c r="C175" s="1013"/>
      <c r="D175" s="1013"/>
      <c r="E175" s="1007" t="s">
        <v>1249</v>
      </c>
      <c r="F175" s="1008"/>
      <c r="G175" s="1008"/>
      <c r="H175" s="1035"/>
      <c r="I175" s="1035"/>
      <c r="J175" s="1035"/>
      <c r="K175" s="1035"/>
      <c r="L175" s="1035"/>
      <c r="M175" s="1035"/>
      <c r="N175" s="1035"/>
      <c r="O175" s="1035"/>
      <c r="P175" s="1035"/>
      <c r="Q175" s="1035"/>
    </row>
    <row r="176" spans="2:17">
      <c r="B176" s="1011"/>
      <c r="C176" s="1013"/>
      <c r="D176" s="1013"/>
      <c r="E176" s="1027" t="s">
        <v>1251</v>
      </c>
      <c r="F176" s="1028"/>
      <c r="G176" s="1028"/>
      <c r="H176" s="1016"/>
      <c r="I176" s="1016"/>
      <c r="J176" s="1016"/>
      <c r="K176" s="1016"/>
      <c r="L176" s="1016"/>
      <c r="M176" s="1016"/>
      <c r="N176" s="1016"/>
      <c r="O176" s="1016"/>
      <c r="P176" s="1016"/>
      <c r="Q176" s="1016"/>
    </row>
    <row r="177" spans="2:17">
      <c r="B177" s="1011"/>
      <c r="C177" s="1020"/>
      <c r="D177" s="1020"/>
      <c r="E177" s="1014" t="s">
        <v>8</v>
      </c>
      <c r="F177" s="1015"/>
      <c r="G177" s="1015"/>
      <c r="H177" s="1016"/>
      <c r="I177" s="1016"/>
      <c r="J177" s="1016"/>
      <c r="K177" s="1016"/>
      <c r="L177" s="1016"/>
      <c r="M177" s="1016"/>
      <c r="N177" s="1016"/>
      <c r="O177" s="1016"/>
      <c r="P177" s="1016"/>
      <c r="Q177" s="1016"/>
    </row>
    <row r="178" spans="2:17">
      <c r="B178" s="1011"/>
      <c r="C178" s="1020"/>
      <c r="D178" s="1020"/>
      <c r="E178" s="1011"/>
      <c r="F178" s="1021"/>
      <c r="G178" s="1021"/>
      <c r="H178" s="1022">
        <v>2012</v>
      </c>
      <c r="I178" s="1022">
        <v>2013</v>
      </c>
      <c r="J178" s="1022">
        <v>2014</v>
      </c>
      <c r="K178" s="1022">
        <v>2015</v>
      </c>
      <c r="L178" s="1022">
        <v>2016</v>
      </c>
      <c r="M178" s="1022">
        <v>2017</v>
      </c>
      <c r="N178" s="1022">
        <v>2018</v>
      </c>
      <c r="O178" s="1022">
        <v>2019</v>
      </c>
      <c r="P178" s="1022">
        <v>2020</v>
      </c>
      <c r="Q178" s="1022">
        <v>2021</v>
      </c>
    </row>
    <row r="179" spans="2:17">
      <c r="B179" s="1005" t="s">
        <v>740</v>
      </c>
      <c r="C179" s="1006" t="s">
        <v>1271</v>
      </c>
      <c r="D179" s="1006" t="s">
        <v>1213</v>
      </c>
      <c r="E179" s="1007" t="s">
        <v>1218</v>
      </c>
      <c r="F179" s="1008"/>
      <c r="G179" s="1008"/>
      <c r="H179" s="1035"/>
      <c r="I179" s="1035"/>
      <c r="J179" s="1035"/>
      <c r="K179" s="1035"/>
      <c r="L179" s="1035"/>
      <c r="M179" s="1035"/>
      <c r="N179" s="1035"/>
      <c r="O179" s="1035"/>
      <c r="P179" s="1035"/>
      <c r="Q179" s="1035"/>
    </row>
    <row r="180" spans="2:17">
      <c r="B180" s="1011"/>
      <c r="C180" s="1020"/>
      <c r="D180" s="1020"/>
      <c r="E180" s="1007" t="s">
        <v>1219</v>
      </c>
      <c r="F180" s="1008"/>
      <c r="G180" s="1008"/>
      <c r="H180" s="1035"/>
      <c r="I180" s="1035"/>
      <c r="J180" s="1035"/>
      <c r="K180" s="1035"/>
      <c r="L180" s="1035"/>
      <c r="M180" s="1035"/>
      <c r="N180" s="1035"/>
      <c r="O180" s="1035"/>
      <c r="P180" s="1035"/>
      <c r="Q180" s="1035"/>
    </row>
    <row r="181" spans="2:17">
      <c r="B181" s="1011"/>
      <c r="C181" s="1020"/>
      <c r="D181" s="1020"/>
      <c r="E181" s="1007" t="s">
        <v>1220</v>
      </c>
      <c r="F181" s="1008"/>
      <c r="G181" s="1008"/>
      <c r="H181" s="1035"/>
      <c r="I181" s="1035"/>
      <c r="J181" s="1035"/>
      <c r="K181" s="1035"/>
      <c r="L181" s="1035"/>
      <c r="M181" s="1035"/>
      <c r="N181" s="1035"/>
      <c r="O181" s="1035"/>
      <c r="P181" s="1035"/>
      <c r="Q181" s="1035"/>
    </row>
    <row r="182" spans="2:17">
      <c r="B182" s="1011"/>
      <c r="C182" s="1020"/>
      <c r="D182" s="1020"/>
      <c r="E182" s="1007" t="s">
        <v>1221</v>
      </c>
      <c r="F182" s="1008"/>
      <c r="G182" s="1008"/>
      <c r="H182" s="1035"/>
      <c r="I182" s="1035"/>
      <c r="J182" s="1035"/>
      <c r="K182" s="1035"/>
      <c r="L182" s="1035"/>
      <c r="M182" s="1035"/>
      <c r="N182" s="1035"/>
      <c r="O182" s="1035"/>
      <c r="P182" s="1035"/>
      <c r="Q182" s="1035"/>
    </row>
    <row r="183" spans="2:17">
      <c r="B183" s="1011"/>
      <c r="C183" s="1020"/>
      <c r="D183" s="1020"/>
      <c r="E183" s="1025" t="s">
        <v>1222</v>
      </c>
      <c r="F183" s="1026"/>
      <c r="G183" s="1026"/>
      <c r="H183" s="1035"/>
      <c r="I183" s="1035"/>
      <c r="J183" s="1035"/>
      <c r="K183" s="1035"/>
      <c r="L183" s="1035"/>
      <c r="M183" s="1035"/>
      <c r="N183" s="1035"/>
      <c r="O183" s="1035"/>
      <c r="P183" s="1035"/>
      <c r="Q183" s="1035"/>
    </row>
    <row r="184" spans="2:17">
      <c r="B184" s="1011"/>
      <c r="C184" s="1020"/>
      <c r="D184" s="1020"/>
      <c r="E184" s="1007" t="s">
        <v>1223</v>
      </c>
      <c r="F184" s="1008"/>
      <c r="G184" s="1008"/>
      <c r="H184" s="1035"/>
      <c r="I184" s="1035"/>
      <c r="J184" s="1035"/>
      <c r="K184" s="1035"/>
      <c r="L184" s="1035"/>
      <c r="M184" s="1035"/>
      <c r="N184" s="1035"/>
      <c r="O184" s="1035"/>
      <c r="P184" s="1035"/>
      <c r="Q184" s="1035"/>
    </row>
    <row r="185" spans="2:17">
      <c r="B185" s="1011"/>
      <c r="C185" s="1020"/>
      <c r="D185" s="1020"/>
      <c r="E185" s="1007" t="s">
        <v>1224</v>
      </c>
      <c r="F185" s="1008"/>
      <c r="G185" s="1008"/>
      <c r="H185" s="1035"/>
      <c r="I185" s="1035"/>
      <c r="J185" s="1035"/>
      <c r="K185" s="1035"/>
      <c r="L185" s="1035"/>
      <c r="M185" s="1035"/>
      <c r="N185" s="1035"/>
      <c r="O185" s="1035"/>
      <c r="P185" s="1035"/>
      <c r="Q185" s="1035"/>
    </row>
    <row r="186" spans="2:17">
      <c r="B186" s="1011"/>
      <c r="C186" s="1006"/>
      <c r="D186" s="1006"/>
      <c r="E186" s="1027" t="s">
        <v>1225</v>
      </c>
      <c r="F186" s="1028"/>
      <c r="G186" s="1028"/>
      <c r="H186" s="1016"/>
      <c r="I186" s="1016"/>
      <c r="J186" s="1016"/>
      <c r="K186" s="1016"/>
      <c r="L186" s="1016"/>
      <c r="M186" s="1016"/>
      <c r="N186" s="1016"/>
      <c r="O186" s="1016"/>
      <c r="P186" s="1016"/>
      <c r="Q186" s="1016"/>
    </row>
    <row r="187" spans="2:17">
      <c r="B187" s="1011"/>
      <c r="C187" s="1012"/>
      <c r="D187" s="1012" t="s">
        <v>1260</v>
      </c>
      <c r="E187" s="1034" t="s">
        <v>1261</v>
      </c>
      <c r="F187" s="1028"/>
      <c r="G187" s="1028"/>
      <c r="H187" s="1035"/>
      <c r="I187" s="1035"/>
      <c r="J187" s="1035"/>
      <c r="K187" s="1035"/>
      <c r="L187" s="1035"/>
      <c r="M187" s="1035"/>
      <c r="N187" s="1035"/>
      <c r="O187" s="1035"/>
      <c r="P187" s="1035"/>
      <c r="Q187" s="1035"/>
    </row>
    <row r="188" spans="2:17">
      <c r="B188" s="1011"/>
      <c r="C188" s="1006"/>
      <c r="D188" s="1006"/>
      <c r="E188" s="1007" t="s">
        <v>1262</v>
      </c>
      <c r="F188" s="1028"/>
      <c r="G188" s="1028"/>
      <c r="H188" s="1035"/>
      <c r="I188" s="1035"/>
      <c r="J188" s="1035"/>
      <c r="K188" s="1035"/>
      <c r="L188" s="1035"/>
      <c r="M188" s="1035"/>
      <c r="N188" s="1035"/>
      <c r="O188" s="1035"/>
      <c r="P188" s="1035"/>
      <c r="Q188" s="1035"/>
    </row>
    <row r="189" spans="2:17">
      <c r="B189" s="1011"/>
      <c r="C189" s="1006"/>
      <c r="D189" s="1006"/>
      <c r="E189" s="1007" t="s">
        <v>1263</v>
      </c>
      <c r="F189" s="1028"/>
      <c r="G189" s="1028"/>
      <c r="H189" s="1035"/>
      <c r="I189" s="1035"/>
      <c r="J189" s="1035"/>
      <c r="K189" s="1035"/>
      <c r="L189" s="1035"/>
      <c r="M189" s="1035"/>
      <c r="N189" s="1035"/>
      <c r="O189" s="1035"/>
      <c r="P189" s="1035"/>
      <c r="Q189" s="1035"/>
    </row>
    <row r="190" spans="2:17">
      <c r="B190" s="1011"/>
      <c r="C190" s="1006"/>
      <c r="D190" s="1006"/>
      <c r="E190" s="1007" t="s">
        <v>1264</v>
      </c>
      <c r="F190" s="1028"/>
      <c r="G190" s="1028"/>
      <c r="H190" s="1035"/>
      <c r="I190" s="1035"/>
      <c r="J190" s="1035"/>
      <c r="K190" s="1035"/>
      <c r="L190" s="1035"/>
      <c r="M190" s="1035"/>
      <c r="N190" s="1035"/>
      <c r="O190" s="1035"/>
      <c r="P190" s="1035"/>
      <c r="Q190" s="1035"/>
    </row>
    <row r="191" spans="2:17">
      <c r="B191" s="1011"/>
      <c r="C191" s="1006"/>
      <c r="D191" s="1006"/>
      <c r="E191" s="1007" t="s">
        <v>1237</v>
      </c>
      <c r="F191" s="1028"/>
      <c r="G191" s="1028"/>
      <c r="H191" s="1035"/>
      <c r="I191" s="1035"/>
      <c r="J191" s="1035"/>
      <c r="K191" s="1035"/>
      <c r="L191" s="1035"/>
      <c r="M191" s="1035"/>
      <c r="N191" s="1035"/>
      <c r="O191" s="1035"/>
      <c r="P191" s="1035"/>
      <c r="Q191" s="1035"/>
    </row>
    <row r="192" spans="2:17">
      <c r="B192" s="1011"/>
      <c r="C192" s="1006"/>
      <c r="D192" s="1006"/>
      <c r="E192" s="1007" t="s">
        <v>1265</v>
      </c>
      <c r="F192" s="1028"/>
      <c r="G192" s="1028"/>
      <c r="H192" s="1035"/>
      <c r="I192" s="1035"/>
      <c r="J192" s="1035"/>
      <c r="K192" s="1035"/>
      <c r="L192" s="1035"/>
      <c r="M192" s="1035"/>
      <c r="N192" s="1035"/>
      <c r="O192" s="1035"/>
      <c r="P192" s="1035"/>
      <c r="Q192" s="1035"/>
    </row>
    <row r="193" spans="2:17">
      <c r="B193" s="1011"/>
      <c r="C193" s="1006"/>
      <c r="D193" s="1006"/>
      <c r="E193" s="1007" t="s">
        <v>1248</v>
      </c>
      <c r="F193" s="1028"/>
      <c r="G193" s="1028"/>
      <c r="H193" s="1035"/>
      <c r="I193" s="1035"/>
      <c r="J193" s="1035"/>
      <c r="K193" s="1035"/>
      <c r="L193" s="1035"/>
      <c r="M193" s="1035"/>
      <c r="N193" s="1035"/>
      <c r="O193" s="1035"/>
      <c r="P193" s="1035"/>
      <c r="Q193" s="1035"/>
    </row>
    <row r="194" spans="2:17">
      <c r="B194" s="1011"/>
      <c r="C194" s="1012"/>
      <c r="D194" s="1012"/>
      <c r="E194" s="1014" t="s">
        <v>1266</v>
      </c>
      <c r="F194" s="1026"/>
      <c r="G194" s="1026"/>
      <c r="H194" s="1016"/>
      <c r="I194" s="1016"/>
      <c r="J194" s="1016"/>
      <c r="K194" s="1016"/>
      <c r="L194" s="1016"/>
      <c r="M194" s="1016"/>
      <c r="N194" s="1016"/>
      <c r="O194" s="1016"/>
      <c r="P194" s="1016"/>
      <c r="Q194" s="1016"/>
    </row>
    <row r="195" spans="2:17">
      <c r="B195" s="1011"/>
      <c r="C195" s="1020"/>
      <c r="D195" s="1020"/>
      <c r="E195" s="1014" t="s">
        <v>8</v>
      </c>
      <c r="F195" s="1015"/>
      <c r="G195" s="1015"/>
      <c r="H195" s="1016"/>
      <c r="I195" s="1016"/>
      <c r="J195" s="1016"/>
      <c r="K195" s="1016"/>
      <c r="L195" s="1016"/>
      <c r="M195" s="1016"/>
      <c r="N195" s="1016"/>
      <c r="O195" s="1016"/>
      <c r="P195" s="1016"/>
      <c r="Q195" s="1016"/>
    </row>
  </sheetData>
  <pageMargins left="0.70866141732283472" right="0.70866141732283472" top="0.74803149606299213" bottom="0.74803149606299213" header="0.31496062992125984" footer="0.31496062992125984"/>
  <pageSetup paperSize="8" scale="36" fitToHeight="3" orientation="landscape" r:id="rId1"/>
</worksheet>
</file>

<file path=xl/worksheets/sheet27.xml><?xml version="1.0" encoding="utf-8"?>
<worksheet xmlns="http://schemas.openxmlformats.org/spreadsheetml/2006/main" xmlns:r="http://schemas.openxmlformats.org/officeDocument/2006/relationships">
  <sheetPr>
    <tabColor theme="7" tint="0.59999389629810485"/>
    <pageSetUpPr fitToPage="1"/>
  </sheetPr>
  <dimension ref="A1:AK168"/>
  <sheetViews>
    <sheetView zoomScale="80" zoomScaleNormal="80" zoomScaleSheetLayoutView="80" workbookViewId="0">
      <pane ySplit="8" topLeftCell="A9" activePane="bottomLeft" state="frozen"/>
      <selection activeCell="E140" sqref="E140"/>
      <selection pane="bottomLeft" activeCell="E140" sqref="E140"/>
    </sheetView>
  </sheetViews>
  <sheetFormatPr defaultRowHeight="12.75"/>
  <cols>
    <col min="1" max="1" width="3.875" style="1046" customWidth="1"/>
    <col min="2" max="2" width="21.5" style="1046" customWidth="1"/>
    <col min="3" max="3" width="53.75" style="1046" bestFit="1" customWidth="1"/>
    <col min="4" max="5" width="0.625" style="1046" customWidth="1"/>
    <col min="6" max="6" width="0.75" style="1046" customWidth="1"/>
    <col min="7" max="7" width="6.75" style="1046" bestFit="1" customWidth="1"/>
    <col min="8" max="17" width="9.875" style="1046" bestFit="1" customWidth="1"/>
    <col min="18" max="23" width="9" style="1046"/>
    <col min="24" max="24" width="9.875" style="1046" customWidth="1"/>
    <col min="25" max="255" width="9" style="1046"/>
    <col min="256" max="256" width="8.625" style="1046" customWidth="1"/>
    <col min="257" max="257" width="53" style="1046" customWidth="1"/>
    <col min="258" max="259" width="18" style="1046" bestFit="1" customWidth="1"/>
    <col min="260" max="260" width="10.875" style="1046" customWidth="1"/>
    <col min="261" max="261" width="25" style="1046" bestFit="1" customWidth="1"/>
    <col min="262" max="262" width="17.375" style="1046" customWidth="1"/>
    <col min="263" max="263" width="18" style="1046" customWidth="1"/>
    <col min="264" max="264" width="9.25" style="1046" bestFit="1" customWidth="1"/>
    <col min="265" max="265" width="9.875" style="1046" bestFit="1" customWidth="1"/>
    <col min="266" max="511" width="9" style="1046"/>
    <col min="512" max="512" width="8.625" style="1046" customWidth="1"/>
    <col min="513" max="513" width="53" style="1046" customWidth="1"/>
    <col min="514" max="515" width="18" style="1046" bestFit="1" customWidth="1"/>
    <col min="516" max="516" width="10.875" style="1046" customWidth="1"/>
    <col min="517" max="517" width="25" style="1046" bestFit="1" customWidth="1"/>
    <col min="518" max="518" width="17.375" style="1046" customWidth="1"/>
    <col min="519" max="519" width="18" style="1046" customWidth="1"/>
    <col min="520" max="520" width="9.25" style="1046" bestFit="1" customWidth="1"/>
    <col min="521" max="521" width="9.875" style="1046" bestFit="1" customWidth="1"/>
    <col min="522" max="767" width="9" style="1046"/>
    <col min="768" max="768" width="8.625" style="1046" customWidth="1"/>
    <col min="769" max="769" width="53" style="1046" customWidth="1"/>
    <col min="770" max="771" width="18" style="1046" bestFit="1" customWidth="1"/>
    <col min="772" max="772" width="10.875" style="1046" customWidth="1"/>
    <col min="773" max="773" width="25" style="1046" bestFit="1" customWidth="1"/>
    <col min="774" max="774" width="17.375" style="1046" customWidth="1"/>
    <col min="775" max="775" width="18" style="1046" customWidth="1"/>
    <col min="776" max="776" width="9.25" style="1046" bestFit="1" customWidth="1"/>
    <col min="777" max="777" width="9.875" style="1046" bestFit="1" customWidth="1"/>
    <col min="778" max="1023" width="9" style="1046"/>
    <col min="1024" max="1024" width="8.625" style="1046" customWidth="1"/>
    <col min="1025" max="1025" width="53" style="1046" customWidth="1"/>
    <col min="1026" max="1027" width="18" style="1046" bestFit="1" customWidth="1"/>
    <col min="1028" max="1028" width="10.875" style="1046" customWidth="1"/>
    <col min="1029" max="1029" width="25" style="1046" bestFit="1" customWidth="1"/>
    <col min="1030" max="1030" width="17.375" style="1046" customWidth="1"/>
    <col min="1031" max="1031" width="18" style="1046" customWidth="1"/>
    <col min="1032" max="1032" width="9.25" style="1046" bestFit="1" customWidth="1"/>
    <col min="1033" max="1033" width="9.875" style="1046" bestFit="1" customWidth="1"/>
    <col min="1034" max="1279" width="9" style="1046"/>
    <col min="1280" max="1280" width="8.625" style="1046" customWidth="1"/>
    <col min="1281" max="1281" width="53" style="1046" customWidth="1"/>
    <col min="1282" max="1283" width="18" style="1046" bestFit="1" customWidth="1"/>
    <col min="1284" max="1284" width="10.875" style="1046" customWidth="1"/>
    <col min="1285" max="1285" width="25" style="1046" bestFit="1" customWidth="1"/>
    <col min="1286" max="1286" width="17.375" style="1046" customWidth="1"/>
    <col min="1287" max="1287" width="18" style="1046" customWidth="1"/>
    <col min="1288" max="1288" width="9.25" style="1046" bestFit="1" customWidth="1"/>
    <col min="1289" max="1289" width="9.875" style="1046" bestFit="1" customWidth="1"/>
    <col min="1290" max="1535" width="9" style="1046"/>
    <col min="1536" max="1536" width="8.625" style="1046" customWidth="1"/>
    <col min="1537" max="1537" width="53" style="1046" customWidth="1"/>
    <col min="1538" max="1539" width="18" style="1046" bestFit="1" customWidth="1"/>
    <col min="1540" max="1540" width="10.875" style="1046" customWidth="1"/>
    <col min="1541" max="1541" width="25" style="1046" bestFit="1" customWidth="1"/>
    <col min="1542" max="1542" width="17.375" style="1046" customWidth="1"/>
    <col min="1543" max="1543" width="18" style="1046" customWidth="1"/>
    <col min="1544" max="1544" width="9.25" style="1046" bestFit="1" customWidth="1"/>
    <col min="1545" max="1545" width="9.875" style="1046" bestFit="1" customWidth="1"/>
    <col min="1546" max="1791" width="9" style="1046"/>
    <col min="1792" max="1792" width="8.625" style="1046" customWidth="1"/>
    <col min="1793" max="1793" width="53" style="1046" customWidth="1"/>
    <col min="1794" max="1795" width="18" style="1046" bestFit="1" customWidth="1"/>
    <col min="1796" max="1796" width="10.875" style="1046" customWidth="1"/>
    <col min="1797" max="1797" width="25" style="1046" bestFit="1" customWidth="1"/>
    <col min="1798" max="1798" width="17.375" style="1046" customWidth="1"/>
    <col min="1799" max="1799" width="18" style="1046" customWidth="1"/>
    <col min="1800" max="1800" width="9.25" style="1046" bestFit="1" customWidth="1"/>
    <col min="1801" max="1801" width="9.875" style="1046" bestFit="1" customWidth="1"/>
    <col min="1802" max="2047" width="9" style="1046"/>
    <col min="2048" max="2048" width="8.625" style="1046" customWidth="1"/>
    <col min="2049" max="2049" width="53" style="1046" customWidth="1"/>
    <col min="2050" max="2051" width="18" style="1046" bestFit="1" customWidth="1"/>
    <col min="2052" max="2052" width="10.875" style="1046" customWidth="1"/>
    <col min="2053" max="2053" width="25" style="1046" bestFit="1" customWidth="1"/>
    <col min="2054" max="2054" width="17.375" style="1046" customWidth="1"/>
    <col min="2055" max="2055" width="18" style="1046" customWidth="1"/>
    <col min="2056" max="2056" width="9.25" style="1046" bestFit="1" customWidth="1"/>
    <col min="2057" max="2057" width="9.875" style="1046" bestFit="1" customWidth="1"/>
    <col min="2058" max="2303" width="9" style="1046"/>
    <col min="2304" max="2304" width="8.625" style="1046" customWidth="1"/>
    <col min="2305" max="2305" width="53" style="1046" customWidth="1"/>
    <col min="2306" max="2307" width="18" style="1046" bestFit="1" customWidth="1"/>
    <col min="2308" max="2308" width="10.875" style="1046" customWidth="1"/>
    <col min="2309" max="2309" width="25" style="1046" bestFit="1" customWidth="1"/>
    <col min="2310" max="2310" width="17.375" style="1046" customWidth="1"/>
    <col min="2311" max="2311" width="18" style="1046" customWidth="1"/>
    <col min="2312" max="2312" width="9.25" style="1046" bestFit="1" customWidth="1"/>
    <col min="2313" max="2313" width="9.875" style="1046" bestFit="1" customWidth="1"/>
    <col min="2314" max="2559" width="9" style="1046"/>
    <col min="2560" max="2560" width="8.625" style="1046" customWidth="1"/>
    <col min="2561" max="2561" width="53" style="1046" customWidth="1"/>
    <col min="2562" max="2563" width="18" style="1046" bestFit="1" customWidth="1"/>
    <col min="2564" max="2564" width="10.875" style="1046" customWidth="1"/>
    <col min="2565" max="2565" width="25" style="1046" bestFit="1" customWidth="1"/>
    <col min="2566" max="2566" width="17.375" style="1046" customWidth="1"/>
    <col min="2567" max="2567" width="18" style="1046" customWidth="1"/>
    <col min="2568" max="2568" width="9.25" style="1046" bestFit="1" customWidth="1"/>
    <col min="2569" max="2569" width="9.875" style="1046" bestFit="1" customWidth="1"/>
    <col min="2570" max="2815" width="9" style="1046"/>
    <col min="2816" max="2816" width="8.625" style="1046" customWidth="1"/>
    <col min="2817" max="2817" width="53" style="1046" customWidth="1"/>
    <col min="2818" max="2819" width="18" style="1046" bestFit="1" customWidth="1"/>
    <col min="2820" max="2820" width="10.875" style="1046" customWidth="1"/>
    <col min="2821" max="2821" width="25" style="1046" bestFit="1" customWidth="1"/>
    <col min="2822" max="2822" width="17.375" style="1046" customWidth="1"/>
    <col min="2823" max="2823" width="18" style="1046" customWidth="1"/>
    <col min="2824" max="2824" width="9.25" style="1046" bestFit="1" customWidth="1"/>
    <col min="2825" max="2825" width="9.875" style="1046" bestFit="1" customWidth="1"/>
    <col min="2826" max="3071" width="9" style="1046"/>
    <col min="3072" max="3072" width="8.625" style="1046" customWidth="1"/>
    <col min="3073" max="3073" width="53" style="1046" customWidth="1"/>
    <col min="3074" max="3075" width="18" style="1046" bestFit="1" customWidth="1"/>
    <col min="3076" max="3076" width="10.875" style="1046" customWidth="1"/>
    <col min="3077" max="3077" width="25" style="1046" bestFit="1" customWidth="1"/>
    <col min="3078" max="3078" width="17.375" style="1046" customWidth="1"/>
    <col min="3079" max="3079" width="18" style="1046" customWidth="1"/>
    <col min="3080" max="3080" width="9.25" style="1046" bestFit="1" customWidth="1"/>
    <col min="3081" max="3081" width="9.875" style="1046" bestFit="1" customWidth="1"/>
    <col min="3082" max="3327" width="9" style="1046"/>
    <col min="3328" max="3328" width="8.625" style="1046" customWidth="1"/>
    <col min="3329" max="3329" width="53" style="1046" customWidth="1"/>
    <col min="3330" max="3331" width="18" style="1046" bestFit="1" customWidth="1"/>
    <col min="3332" max="3332" width="10.875" style="1046" customWidth="1"/>
    <col min="3333" max="3333" width="25" style="1046" bestFit="1" customWidth="1"/>
    <col min="3334" max="3334" width="17.375" style="1046" customWidth="1"/>
    <col min="3335" max="3335" width="18" style="1046" customWidth="1"/>
    <col min="3336" max="3336" width="9.25" style="1046" bestFit="1" customWidth="1"/>
    <col min="3337" max="3337" width="9.875" style="1046" bestFit="1" customWidth="1"/>
    <col min="3338" max="3583" width="9" style="1046"/>
    <col min="3584" max="3584" width="8.625" style="1046" customWidth="1"/>
    <col min="3585" max="3585" width="53" style="1046" customWidth="1"/>
    <col min="3586" max="3587" width="18" style="1046" bestFit="1" customWidth="1"/>
    <col min="3588" max="3588" width="10.875" style="1046" customWidth="1"/>
    <col min="3589" max="3589" width="25" style="1046" bestFit="1" customWidth="1"/>
    <col min="3590" max="3590" width="17.375" style="1046" customWidth="1"/>
    <col min="3591" max="3591" width="18" style="1046" customWidth="1"/>
    <col min="3592" max="3592" width="9.25" style="1046" bestFit="1" customWidth="1"/>
    <col min="3593" max="3593" width="9.875" style="1046" bestFit="1" customWidth="1"/>
    <col min="3594" max="3839" width="9" style="1046"/>
    <col min="3840" max="3840" width="8.625" style="1046" customWidth="1"/>
    <col min="3841" max="3841" width="53" style="1046" customWidth="1"/>
    <col min="3842" max="3843" width="18" style="1046" bestFit="1" customWidth="1"/>
    <col min="3844" max="3844" width="10.875" style="1046" customWidth="1"/>
    <col min="3845" max="3845" width="25" style="1046" bestFit="1" customWidth="1"/>
    <col min="3846" max="3846" width="17.375" style="1046" customWidth="1"/>
    <col min="3847" max="3847" width="18" style="1046" customWidth="1"/>
    <col min="3848" max="3848" width="9.25" style="1046" bestFit="1" customWidth="1"/>
    <col min="3849" max="3849" width="9.875" style="1046" bestFit="1" customWidth="1"/>
    <col min="3850" max="4095" width="9" style="1046"/>
    <col min="4096" max="4096" width="8.625" style="1046" customWidth="1"/>
    <col min="4097" max="4097" width="53" style="1046" customWidth="1"/>
    <col min="4098" max="4099" width="18" style="1046" bestFit="1" customWidth="1"/>
    <col min="4100" max="4100" width="10.875" style="1046" customWidth="1"/>
    <col min="4101" max="4101" width="25" style="1046" bestFit="1" customWidth="1"/>
    <col min="4102" max="4102" width="17.375" style="1046" customWidth="1"/>
    <col min="4103" max="4103" width="18" style="1046" customWidth="1"/>
    <col min="4104" max="4104" width="9.25" style="1046" bestFit="1" customWidth="1"/>
    <col min="4105" max="4105" width="9.875" style="1046" bestFit="1" customWidth="1"/>
    <col min="4106" max="4351" width="9" style="1046"/>
    <col min="4352" max="4352" width="8.625" style="1046" customWidth="1"/>
    <col min="4353" max="4353" width="53" style="1046" customWidth="1"/>
    <col min="4354" max="4355" width="18" style="1046" bestFit="1" customWidth="1"/>
    <col min="4356" max="4356" width="10.875" style="1046" customWidth="1"/>
    <col min="4357" max="4357" width="25" style="1046" bestFit="1" customWidth="1"/>
    <col min="4358" max="4358" width="17.375" style="1046" customWidth="1"/>
    <col min="4359" max="4359" width="18" style="1046" customWidth="1"/>
    <col min="4360" max="4360" width="9.25" style="1046" bestFit="1" customWidth="1"/>
    <col min="4361" max="4361" width="9.875" style="1046" bestFit="1" customWidth="1"/>
    <col min="4362" max="4607" width="9" style="1046"/>
    <col min="4608" max="4608" width="8.625" style="1046" customWidth="1"/>
    <col min="4609" max="4609" width="53" style="1046" customWidth="1"/>
    <col min="4610" max="4611" width="18" style="1046" bestFit="1" customWidth="1"/>
    <col min="4612" max="4612" width="10.875" style="1046" customWidth="1"/>
    <col min="4613" max="4613" width="25" style="1046" bestFit="1" customWidth="1"/>
    <col min="4614" max="4614" width="17.375" style="1046" customWidth="1"/>
    <col min="4615" max="4615" width="18" style="1046" customWidth="1"/>
    <col min="4616" max="4616" width="9.25" style="1046" bestFit="1" customWidth="1"/>
    <col min="4617" max="4617" width="9.875" style="1046" bestFit="1" customWidth="1"/>
    <col min="4618" max="4863" width="9" style="1046"/>
    <col min="4864" max="4864" width="8.625" style="1046" customWidth="1"/>
    <col min="4865" max="4865" width="53" style="1046" customWidth="1"/>
    <col min="4866" max="4867" width="18" style="1046" bestFit="1" customWidth="1"/>
    <col min="4868" max="4868" width="10.875" style="1046" customWidth="1"/>
    <col min="4869" max="4869" width="25" style="1046" bestFit="1" customWidth="1"/>
    <col min="4870" max="4870" width="17.375" style="1046" customWidth="1"/>
    <col min="4871" max="4871" width="18" style="1046" customWidth="1"/>
    <col min="4872" max="4872" width="9.25" style="1046" bestFit="1" customWidth="1"/>
    <col min="4873" max="4873" width="9.875" style="1046" bestFit="1" customWidth="1"/>
    <col min="4874" max="5119" width="9" style="1046"/>
    <col min="5120" max="5120" width="8.625" style="1046" customWidth="1"/>
    <col min="5121" max="5121" width="53" style="1046" customWidth="1"/>
    <col min="5122" max="5123" width="18" style="1046" bestFit="1" customWidth="1"/>
    <col min="5124" max="5124" width="10.875" style="1046" customWidth="1"/>
    <col min="5125" max="5125" width="25" style="1046" bestFit="1" customWidth="1"/>
    <col min="5126" max="5126" width="17.375" style="1046" customWidth="1"/>
    <col min="5127" max="5127" width="18" style="1046" customWidth="1"/>
    <col min="5128" max="5128" width="9.25" style="1046" bestFit="1" customWidth="1"/>
    <col min="5129" max="5129" width="9.875" style="1046" bestFit="1" customWidth="1"/>
    <col min="5130" max="5375" width="9" style="1046"/>
    <col min="5376" max="5376" width="8.625" style="1046" customWidth="1"/>
    <col min="5377" max="5377" width="53" style="1046" customWidth="1"/>
    <col min="5378" max="5379" width="18" style="1046" bestFit="1" customWidth="1"/>
    <col min="5380" max="5380" width="10.875" style="1046" customWidth="1"/>
    <col min="5381" max="5381" width="25" style="1046" bestFit="1" customWidth="1"/>
    <col min="5382" max="5382" width="17.375" style="1046" customWidth="1"/>
    <col min="5383" max="5383" width="18" style="1046" customWidth="1"/>
    <col min="5384" max="5384" width="9.25" style="1046" bestFit="1" customWidth="1"/>
    <col min="5385" max="5385" width="9.875" style="1046" bestFit="1" customWidth="1"/>
    <col min="5386" max="5631" width="9" style="1046"/>
    <col min="5632" max="5632" width="8.625" style="1046" customWidth="1"/>
    <col min="5633" max="5633" width="53" style="1046" customWidth="1"/>
    <col min="5634" max="5635" width="18" style="1046" bestFit="1" customWidth="1"/>
    <col min="5636" max="5636" width="10.875" style="1046" customWidth="1"/>
    <col min="5637" max="5637" width="25" style="1046" bestFit="1" customWidth="1"/>
    <col min="5638" max="5638" width="17.375" style="1046" customWidth="1"/>
    <col min="5639" max="5639" width="18" style="1046" customWidth="1"/>
    <col min="5640" max="5640" width="9.25" style="1046" bestFit="1" customWidth="1"/>
    <col min="5641" max="5641" width="9.875" style="1046" bestFit="1" customWidth="1"/>
    <col min="5642" max="5887" width="9" style="1046"/>
    <col min="5888" max="5888" width="8.625" style="1046" customWidth="1"/>
    <col min="5889" max="5889" width="53" style="1046" customWidth="1"/>
    <col min="5890" max="5891" width="18" style="1046" bestFit="1" customWidth="1"/>
    <col min="5892" max="5892" width="10.875" style="1046" customWidth="1"/>
    <col min="5893" max="5893" width="25" style="1046" bestFit="1" customWidth="1"/>
    <col min="5894" max="5894" width="17.375" style="1046" customWidth="1"/>
    <col min="5895" max="5895" width="18" style="1046" customWidth="1"/>
    <col min="5896" max="5896" width="9.25" style="1046" bestFit="1" customWidth="1"/>
    <col min="5897" max="5897" width="9.875" style="1046" bestFit="1" customWidth="1"/>
    <col min="5898" max="6143" width="9" style="1046"/>
    <col min="6144" max="6144" width="8.625" style="1046" customWidth="1"/>
    <col min="6145" max="6145" width="53" style="1046" customWidth="1"/>
    <col min="6146" max="6147" width="18" style="1046" bestFit="1" customWidth="1"/>
    <col min="6148" max="6148" width="10.875" style="1046" customWidth="1"/>
    <col min="6149" max="6149" width="25" style="1046" bestFit="1" customWidth="1"/>
    <col min="6150" max="6150" width="17.375" style="1046" customWidth="1"/>
    <col min="6151" max="6151" width="18" style="1046" customWidth="1"/>
    <col min="6152" max="6152" width="9.25" style="1046" bestFit="1" customWidth="1"/>
    <col min="6153" max="6153" width="9.875" style="1046" bestFit="1" customWidth="1"/>
    <col min="6154" max="6399" width="9" style="1046"/>
    <col min="6400" max="6400" width="8.625" style="1046" customWidth="1"/>
    <col min="6401" max="6401" width="53" style="1046" customWidth="1"/>
    <col min="6402" max="6403" width="18" style="1046" bestFit="1" customWidth="1"/>
    <col min="6404" max="6404" width="10.875" style="1046" customWidth="1"/>
    <col min="6405" max="6405" width="25" style="1046" bestFit="1" customWidth="1"/>
    <col min="6406" max="6406" width="17.375" style="1046" customWidth="1"/>
    <col min="6407" max="6407" width="18" style="1046" customWidth="1"/>
    <col min="6408" max="6408" width="9.25" style="1046" bestFit="1" customWidth="1"/>
    <col min="6409" max="6409" width="9.875" style="1046" bestFit="1" customWidth="1"/>
    <col min="6410" max="6655" width="9" style="1046"/>
    <col min="6656" max="6656" width="8.625" style="1046" customWidth="1"/>
    <col min="6657" max="6657" width="53" style="1046" customWidth="1"/>
    <col min="6658" max="6659" width="18" style="1046" bestFit="1" customWidth="1"/>
    <col min="6660" max="6660" width="10.875" style="1046" customWidth="1"/>
    <col min="6661" max="6661" width="25" style="1046" bestFit="1" customWidth="1"/>
    <col min="6662" max="6662" width="17.375" style="1046" customWidth="1"/>
    <col min="6663" max="6663" width="18" style="1046" customWidth="1"/>
    <col min="6664" max="6664" width="9.25" style="1046" bestFit="1" customWidth="1"/>
    <col min="6665" max="6665" width="9.875" style="1046" bestFit="1" customWidth="1"/>
    <col min="6666" max="6911" width="9" style="1046"/>
    <col min="6912" max="6912" width="8.625" style="1046" customWidth="1"/>
    <col min="6913" max="6913" width="53" style="1046" customWidth="1"/>
    <col min="6914" max="6915" width="18" style="1046" bestFit="1" customWidth="1"/>
    <col min="6916" max="6916" width="10.875" style="1046" customWidth="1"/>
    <col min="6917" max="6917" width="25" style="1046" bestFit="1" customWidth="1"/>
    <col min="6918" max="6918" width="17.375" style="1046" customWidth="1"/>
    <col min="6919" max="6919" width="18" style="1046" customWidth="1"/>
    <col min="6920" max="6920" width="9.25" style="1046" bestFit="1" customWidth="1"/>
    <col min="6921" max="6921" width="9.875" style="1046" bestFit="1" customWidth="1"/>
    <col min="6922" max="7167" width="9" style="1046"/>
    <col min="7168" max="7168" width="8.625" style="1046" customWidth="1"/>
    <col min="7169" max="7169" width="53" style="1046" customWidth="1"/>
    <col min="7170" max="7171" width="18" style="1046" bestFit="1" customWidth="1"/>
    <col min="7172" max="7172" width="10.875" style="1046" customWidth="1"/>
    <col min="7173" max="7173" width="25" style="1046" bestFit="1" customWidth="1"/>
    <col min="7174" max="7174" width="17.375" style="1046" customWidth="1"/>
    <col min="7175" max="7175" width="18" style="1046" customWidth="1"/>
    <col min="7176" max="7176" width="9.25" style="1046" bestFit="1" customWidth="1"/>
    <col min="7177" max="7177" width="9.875" style="1046" bestFit="1" customWidth="1"/>
    <col min="7178" max="7423" width="9" style="1046"/>
    <col min="7424" max="7424" width="8.625" style="1046" customWidth="1"/>
    <col min="7425" max="7425" width="53" style="1046" customWidth="1"/>
    <col min="7426" max="7427" width="18" style="1046" bestFit="1" customWidth="1"/>
    <col min="7428" max="7428" width="10.875" style="1046" customWidth="1"/>
    <col min="7429" max="7429" width="25" style="1046" bestFit="1" customWidth="1"/>
    <col min="7430" max="7430" width="17.375" style="1046" customWidth="1"/>
    <col min="7431" max="7431" width="18" style="1046" customWidth="1"/>
    <col min="7432" max="7432" width="9.25" style="1046" bestFit="1" customWidth="1"/>
    <col min="7433" max="7433" width="9.875" style="1046" bestFit="1" customWidth="1"/>
    <col min="7434" max="7679" width="9" style="1046"/>
    <col min="7680" max="7680" width="8.625" style="1046" customWidth="1"/>
    <col min="7681" max="7681" width="53" style="1046" customWidth="1"/>
    <col min="7682" max="7683" width="18" style="1046" bestFit="1" customWidth="1"/>
    <col min="7684" max="7684" width="10.875" style="1046" customWidth="1"/>
    <col min="7685" max="7685" width="25" style="1046" bestFit="1" customWidth="1"/>
    <col min="7686" max="7686" width="17.375" style="1046" customWidth="1"/>
    <col min="7687" max="7687" width="18" style="1046" customWidth="1"/>
    <col min="7688" max="7688" width="9.25" style="1046" bestFit="1" customWidth="1"/>
    <col min="7689" max="7689" width="9.875" style="1046" bestFit="1" customWidth="1"/>
    <col min="7690" max="7935" width="9" style="1046"/>
    <col min="7936" max="7936" width="8.625" style="1046" customWidth="1"/>
    <col min="7937" max="7937" width="53" style="1046" customWidth="1"/>
    <col min="7938" max="7939" width="18" style="1046" bestFit="1" customWidth="1"/>
    <col min="7940" max="7940" width="10.875" style="1046" customWidth="1"/>
    <col min="7941" max="7941" width="25" style="1046" bestFit="1" customWidth="1"/>
    <col min="7942" max="7942" width="17.375" style="1046" customWidth="1"/>
    <col min="7943" max="7943" width="18" style="1046" customWidth="1"/>
    <col min="7944" max="7944" width="9.25" style="1046" bestFit="1" customWidth="1"/>
    <col min="7945" max="7945" width="9.875" style="1046" bestFit="1" customWidth="1"/>
    <col min="7946" max="8191" width="9" style="1046"/>
    <col min="8192" max="8192" width="8.625" style="1046" customWidth="1"/>
    <col min="8193" max="8193" width="53" style="1046" customWidth="1"/>
    <col min="8194" max="8195" width="18" style="1046" bestFit="1" customWidth="1"/>
    <col min="8196" max="8196" width="10.875" style="1046" customWidth="1"/>
    <col min="8197" max="8197" width="25" style="1046" bestFit="1" customWidth="1"/>
    <col min="8198" max="8198" width="17.375" style="1046" customWidth="1"/>
    <col min="8199" max="8199" width="18" style="1046" customWidth="1"/>
    <col min="8200" max="8200" width="9.25" style="1046" bestFit="1" customWidth="1"/>
    <col min="8201" max="8201" width="9.875" style="1046" bestFit="1" customWidth="1"/>
    <col min="8202" max="8447" width="9" style="1046"/>
    <col min="8448" max="8448" width="8.625" style="1046" customWidth="1"/>
    <col min="8449" max="8449" width="53" style="1046" customWidth="1"/>
    <col min="8450" max="8451" width="18" style="1046" bestFit="1" customWidth="1"/>
    <col min="8452" max="8452" width="10.875" style="1046" customWidth="1"/>
    <col min="8453" max="8453" width="25" style="1046" bestFit="1" customWidth="1"/>
    <col min="8454" max="8454" width="17.375" style="1046" customWidth="1"/>
    <col min="8455" max="8455" width="18" style="1046" customWidth="1"/>
    <col min="8456" max="8456" width="9.25" style="1046" bestFit="1" customWidth="1"/>
    <col min="8457" max="8457" width="9.875" style="1046" bestFit="1" customWidth="1"/>
    <col min="8458" max="8703" width="9" style="1046"/>
    <col min="8704" max="8704" width="8.625" style="1046" customWidth="1"/>
    <col min="8705" max="8705" width="53" style="1046" customWidth="1"/>
    <col min="8706" max="8707" width="18" style="1046" bestFit="1" customWidth="1"/>
    <col min="8708" max="8708" width="10.875" style="1046" customWidth="1"/>
    <col min="8709" max="8709" width="25" style="1046" bestFit="1" customWidth="1"/>
    <col min="8710" max="8710" width="17.375" style="1046" customWidth="1"/>
    <col min="8711" max="8711" width="18" style="1046" customWidth="1"/>
    <col min="8712" max="8712" width="9.25" style="1046" bestFit="1" customWidth="1"/>
    <col min="8713" max="8713" width="9.875" style="1046" bestFit="1" customWidth="1"/>
    <col min="8714" max="8959" width="9" style="1046"/>
    <col min="8960" max="8960" width="8.625" style="1046" customWidth="1"/>
    <col min="8961" max="8961" width="53" style="1046" customWidth="1"/>
    <col min="8962" max="8963" width="18" style="1046" bestFit="1" customWidth="1"/>
    <col min="8964" max="8964" width="10.875" style="1046" customWidth="1"/>
    <col min="8965" max="8965" width="25" style="1046" bestFit="1" customWidth="1"/>
    <col min="8966" max="8966" width="17.375" style="1046" customWidth="1"/>
    <col min="8967" max="8967" width="18" style="1046" customWidth="1"/>
    <col min="8968" max="8968" width="9.25" style="1046" bestFit="1" customWidth="1"/>
    <col min="8969" max="8969" width="9.875" style="1046" bestFit="1" customWidth="1"/>
    <col min="8970" max="9215" width="9" style="1046"/>
    <col min="9216" max="9216" width="8.625" style="1046" customWidth="1"/>
    <col min="9217" max="9217" width="53" style="1046" customWidth="1"/>
    <col min="9218" max="9219" width="18" style="1046" bestFit="1" customWidth="1"/>
    <col min="9220" max="9220" width="10.875" style="1046" customWidth="1"/>
    <col min="9221" max="9221" width="25" style="1046" bestFit="1" customWidth="1"/>
    <col min="9222" max="9222" width="17.375" style="1046" customWidth="1"/>
    <col min="9223" max="9223" width="18" style="1046" customWidth="1"/>
    <col min="9224" max="9224" width="9.25" style="1046" bestFit="1" customWidth="1"/>
    <col min="9225" max="9225" width="9.875" style="1046" bestFit="1" customWidth="1"/>
    <col min="9226" max="9471" width="9" style="1046"/>
    <col min="9472" max="9472" width="8.625" style="1046" customWidth="1"/>
    <col min="9473" max="9473" width="53" style="1046" customWidth="1"/>
    <col min="9474" max="9475" width="18" style="1046" bestFit="1" customWidth="1"/>
    <col min="9476" max="9476" width="10.875" style="1046" customWidth="1"/>
    <col min="9477" max="9477" width="25" style="1046" bestFit="1" customWidth="1"/>
    <col min="9478" max="9478" width="17.375" style="1046" customWidth="1"/>
    <col min="9479" max="9479" width="18" style="1046" customWidth="1"/>
    <col min="9480" max="9480" width="9.25" style="1046" bestFit="1" customWidth="1"/>
    <col min="9481" max="9481" width="9.875" style="1046" bestFit="1" customWidth="1"/>
    <col min="9482" max="9727" width="9" style="1046"/>
    <col min="9728" max="9728" width="8.625" style="1046" customWidth="1"/>
    <col min="9729" max="9729" width="53" style="1046" customWidth="1"/>
    <col min="9730" max="9731" width="18" style="1046" bestFit="1" customWidth="1"/>
    <col min="9732" max="9732" width="10.875" style="1046" customWidth="1"/>
    <col min="9733" max="9733" width="25" style="1046" bestFit="1" customWidth="1"/>
    <col min="9734" max="9734" width="17.375" style="1046" customWidth="1"/>
    <col min="9735" max="9735" width="18" style="1046" customWidth="1"/>
    <col min="9736" max="9736" width="9.25" style="1046" bestFit="1" customWidth="1"/>
    <col min="9737" max="9737" width="9.875" style="1046" bestFit="1" customWidth="1"/>
    <col min="9738" max="9983" width="9" style="1046"/>
    <col min="9984" max="9984" width="8.625" style="1046" customWidth="1"/>
    <col min="9985" max="9985" width="53" style="1046" customWidth="1"/>
    <col min="9986" max="9987" width="18" style="1046" bestFit="1" customWidth="1"/>
    <col min="9988" max="9988" width="10.875" style="1046" customWidth="1"/>
    <col min="9989" max="9989" width="25" style="1046" bestFit="1" customWidth="1"/>
    <col min="9990" max="9990" width="17.375" style="1046" customWidth="1"/>
    <col min="9991" max="9991" width="18" style="1046" customWidth="1"/>
    <col min="9992" max="9992" width="9.25" style="1046" bestFit="1" customWidth="1"/>
    <col min="9993" max="9993" width="9.875" style="1046" bestFit="1" customWidth="1"/>
    <col min="9994" max="10239" width="9" style="1046"/>
    <col min="10240" max="10240" width="8.625" style="1046" customWidth="1"/>
    <col min="10241" max="10241" width="53" style="1046" customWidth="1"/>
    <col min="10242" max="10243" width="18" style="1046" bestFit="1" customWidth="1"/>
    <col min="10244" max="10244" width="10.875" style="1046" customWidth="1"/>
    <col min="10245" max="10245" width="25" style="1046" bestFit="1" customWidth="1"/>
    <col min="10246" max="10246" width="17.375" style="1046" customWidth="1"/>
    <col min="10247" max="10247" width="18" style="1046" customWidth="1"/>
    <col min="10248" max="10248" width="9.25" style="1046" bestFit="1" customWidth="1"/>
    <col min="10249" max="10249" width="9.875" style="1046" bestFit="1" customWidth="1"/>
    <col min="10250" max="10495" width="9" style="1046"/>
    <col min="10496" max="10496" width="8.625" style="1046" customWidth="1"/>
    <col min="10497" max="10497" width="53" style="1046" customWidth="1"/>
    <col min="10498" max="10499" width="18" style="1046" bestFit="1" customWidth="1"/>
    <col min="10500" max="10500" width="10.875" style="1046" customWidth="1"/>
    <col min="10501" max="10501" width="25" style="1046" bestFit="1" customWidth="1"/>
    <col min="10502" max="10502" width="17.375" style="1046" customWidth="1"/>
    <col min="10503" max="10503" width="18" style="1046" customWidth="1"/>
    <col min="10504" max="10504" width="9.25" style="1046" bestFit="1" customWidth="1"/>
    <col min="10505" max="10505" width="9.875" style="1046" bestFit="1" customWidth="1"/>
    <col min="10506" max="10751" width="9" style="1046"/>
    <col min="10752" max="10752" width="8.625" style="1046" customWidth="1"/>
    <col min="10753" max="10753" width="53" style="1046" customWidth="1"/>
    <col min="10754" max="10755" width="18" style="1046" bestFit="1" customWidth="1"/>
    <col min="10756" max="10756" width="10.875" style="1046" customWidth="1"/>
    <col min="10757" max="10757" width="25" style="1046" bestFit="1" customWidth="1"/>
    <col min="10758" max="10758" width="17.375" style="1046" customWidth="1"/>
    <col min="10759" max="10759" width="18" style="1046" customWidth="1"/>
    <col min="10760" max="10760" width="9.25" style="1046" bestFit="1" customWidth="1"/>
    <col min="10761" max="10761" width="9.875" style="1046" bestFit="1" customWidth="1"/>
    <col min="10762" max="11007" width="9" style="1046"/>
    <col min="11008" max="11008" width="8.625" style="1046" customWidth="1"/>
    <col min="11009" max="11009" width="53" style="1046" customWidth="1"/>
    <col min="11010" max="11011" width="18" style="1046" bestFit="1" customWidth="1"/>
    <col min="11012" max="11012" width="10.875" style="1046" customWidth="1"/>
    <col min="11013" max="11013" width="25" style="1046" bestFit="1" customWidth="1"/>
    <col min="11014" max="11014" width="17.375" style="1046" customWidth="1"/>
    <col min="11015" max="11015" width="18" style="1046" customWidth="1"/>
    <col min="11016" max="11016" width="9.25" style="1046" bestFit="1" customWidth="1"/>
    <col min="11017" max="11017" width="9.875" style="1046" bestFit="1" customWidth="1"/>
    <col min="11018" max="11263" width="9" style="1046"/>
    <col min="11264" max="11264" width="8.625" style="1046" customWidth="1"/>
    <col min="11265" max="11265" width="53" style="1046" customWidth="1"/>
    <col min="11266" max="11267" width="18" style="1046" bestFit="1" customWidth="1"/>
    <col min="11268" max="11268" width="10.875" style="1046" customWidth="1"/>
    <col min="11269" max="11269" width="25" style="1046" bestFit="1" customWidth="1"/>
    <col min="11270" max="11270" width="17.375" style="1046" customWidth="1"/>
    <col min="11271" max="11271" width="18" style="1046" customWidth="1"/>
    <col min="11272" max="11272" width="9.25" style="1046" bestFit="1" customWidth="1"/>
    <col min="11273" max="11273" width="9.875" style="1046" bestFit="1" customWidth="1"/>
    <col min="11274" max="11519" width="9" style="1046"/>
    <col min="11520" max="11520" width="8.625" style="1046" customWidth="1"/>
    <col min="11521" max="11521" width="53" style="1046" customWidth="1"/>
    <col min="11522" max="11523" width="18" style="1046" bestFit="1" customWidth="1"/>
    <col min="11524" max="11524" width="10.875" style="1046" customWidth="1"/>
    <col min="11525" max="11525" width="25" style="1046" bestFit="1" customWidth="1"/>
    <col min="11526" max="11526" width="17.375" style="1046" customWidth="1"/>
    <col min="11527" max="11527" width="18" style="1046" customWidth="1"/>
    <col min="11528" max="11528" width="9.25" style="1046" bestFit="1" customWidth="1"/>
    <col min="11529" max="11529" width="9.875" style="1046" bestFit="1" customWidth="1"/>
    <col min="11530" max="11775" width="9" style="1046"/>
    <col min="11776" max="11776" width="8.625" style="1046" customWidth="1"/>
    <col min="11777" max="11777" width="53" style="1046" customWidth="1"/>
    <col min="11778" max="11779" width="18" style="1046" bestFit="1" customWidth="1"/>
    <col min="11780" max="11780" width="10.875" style="1046" customWidth="1"/>
    <col min="11781" max="11781" width="25" style="1046" bestFit="1" customWidth="1"/>
    <col min="11782" max="11782" width="17.375" style="1046" customWidth="1"/>
    <col min="11783" max="11783" width="18" style="1046" customWidth="1"/>
    <col min="11784" max="11784" width="9.25" style="1046" bestFit="1" customWidth="1"/>
    <col min="11785" max="11785" width="9.875" style="1046" bestFit="1" customWidth="1"/>
    <col min="11786" max="12031" width="9" style="1046"/>
    <col min="12032" max="12032" width="8.625" style="1046" customWidth="1"/>
    <col min="12033" max="12033" width="53" style="1046" customWidth="1"/>
    <col min="12034" max="12035" width="18" style="1046" bestFit="1" customWidth="1"/>
    <col min="12036" max="12036" width="10.875" style="1046" customWidth="1"/>
    <col min="12037" max="12037" width="25" style="1046" bestFit="1" customWidth="1"/>
    <col min="12038" max="12038" width="17.375" style="1046" customWidth="1"/>
    <col min="12039" max="12039" width="18" style="1046" customWidth="1"/>
    <col min="12040" max="12040" width="9.25" style="1046" bestFit="1" customWidth="1"/>
    <col min="12041" max="12041" width="9.875" style="1046" bestFit="1" customWidth="1"/>
    <col min="12042" max="12287" width="9" style="1046"/>
    <col min="12288" max="12288" width="8.625" style="1046" customWidth="1"/>
    <col min="12289" max="12289" width="53" style="1046" customWidth="1"/>
    <col min="12290" max="12291" width="18" style="1046" bestFit="1" customWidth="1"/>
    <col min="12292" max="12292" width="10.875" style="1046" customWidth="1"/>
    <col min="12293" max="12293" width="25" style="1046" bestFit="1" customWidth="1"/>
    <col min="12294" max="12294" width="17.375" style="1046" customWidth="1"/>
    <col min="12295" max="12295" width="18" style="1046" customWidth="1"/>
    <col min="12296" max="12296" width="9.25" style="1046" bestFit="1" customWidth="1"/>
    <col min="12297" max="12297" width="9.875" style="1046" bestFit="1" customWidth="1"/>
    <col min="12298" max="12543" width="9" style="1046"/>
    <col min="12544" max="12544" width="8.625" style="1046" customWidth="1"/>
    <col min="12545" max="12545" width="53" style="1046" customWidth="1"/>
    <col min="12546" max="12547" width="18" style="1046" bestFit="1" customWidth="1"/>
    <col min="12548" max="12548" width="10.875" style="1046" customWidth="1"/>
    <col min="12549" max="12549" width="25" style="1046" bestFit="1" customWidth="1"/>
    <col min="12550" max="12550" width="17.375" style="1046" customWidth="1"/>
    <col min="12551" max="12551" width="18" style="1046" customWidth="1"/>
    <col min="12552" max="12552" width="9.25" style="1046" bestFit="1" customWidth="1"/>
    <col min="12553" max="12553" width="9.875" style="1046" bestFit="1" customWidth="1"/>
    <col min="12554" max="12799" width="9" style="1046"/>
    <col min="12800" max="12800" width="8.625" style="1046" customWidth="1"/>
    <col min="12801" max="12801" width="53" style="1046" customWidth="1"/>
    <col min="12802" max="12803" width="18" style="1046" bestFit="1" customWidth="1"/>
    <col min="12804" max="12804" width="10.875" style="1046" customWidth="1"/>
    <col min="12805" max="12805" width="25" style="1046" bestFit="1" customWidth="1"/>
    <col min="12806" max="12806" width="17.375" style="1046" customWidth="1"/>
    <col min="12807" max="12807" width="18" style="1046" customWidth="1"/>
    <col min="12808" max="12808" width="9.25" style="1046" bestFit="1" customWidth="1"/>
    <col min="12809" max="12809" width="9.875" style="1046" bestFit="1" customWidth="1"/>
    <col min="12810" max="13055" width="9" style="1046"/>
    <col min="13056" max="13056" width="8.625" style="1046" customWidth="1"/>
    <col min="13057" max="13057" width="53" style="1046" customWidth="1"/>
    <col min="13058" max="13059" width="18" style="1046" bestFit="1" customWidth="1"/>
    <col min="13060" max="13060" width="10.875" style="1046" customWidth="1"/>
    <col min="13061" max="13061" width="25" style="1046" bestFit="1" customWidth="1"/>
    <col min="13062" max="13062" width="17.375" style="1046" customWidth="1"/>
    <col min="13063" max="13063" width="18" style="1046" customWidth="1"/>
    <col min="13064" max="13064" width="9.25" style="1046" bestFit="1" customWidth="1"/>
    <col min="13065" max="13065" width="9.875" style="1046" bestFit="1" customWidth="1"/>
    <col min="13066" max="13311" width="9" style="1046"/>
    <col min="13312" max="13312" width="8.625" style="1046" customWidth="1"/>
    <col min="13313" max="13313" width="53" style="1046" customWidth="1"/>
    <col min="13314" max="13315" width="18" style="1046" bestFit="1" customWidth="1"/>
    <col min="13316" max="13316" width="10.875" style="1046" customWidth="1"/>
    <col min="13317" max="13317" width="25" style="1046" bestFit="1" customWidth="1"/>
    <col min="13318" max="13318" width="17.375" style="1046" customWidth="1"/>
    <col min="13319" max="13319" width="18" style="1046" customWidth="1"/>
    <col min="13320" max="13320" width="9.25" style="1046" bestFit="1" customWidth="1"/>
    <col min="13321" max="13321" width="9.875" style="1046" bestFit="1" customWidth="1"/>
    <col min="13322" max="13567" width="9" style="1046"/>
    <col min="13568" max="13568" width="8.625" style="1046" customWidth="1"/>
    <col min="13569" max="13569" width="53" style="1046" customWidth="1"/>
    <col min="13570" max="13571" width="18" style="1046" bestFit="1" customWidth="1"/>
    <col min="13572" max="13572" width="10.875" style="1046" customWidth="1"/>
    <col min="13573" max="13573" width="25" style="1046" bestFit="1" customWidth="1"/>
    <col min="13574" max="13574" width="17.375" style="1046" customWidth="1"/>
    <col min="13575" max="13575" width="18" style="1046" customWidth="1"/>
    <col min="13576" max="13576" width="9.25" style="1046" bestFit="1" customWidth="1"/>
    <col min="13577" max="13577" width="9.875" style="1046" bestFit="1" customWidth="1"/>
    <col min="13578" max="13823" width="9" style="1046"/>
    <col min="13824" max="13824" width="8.625" style="1046" customWidth="1"/>
    <col min="13825" max="13825" width="53" style="1046" customWidth="1"/>
    <col min="13826" max="13827" width="18" style="1046" bestFit="1" customWidth="1"/>
    <col min="13828" max="13828" width="10.875" style="1046" customWidth="1"/>
    <col min="13829" max="13829" width="25" style="1046" bestFit="1" customWidth="1"/>
    <col min="13830" max="13830" width="17.375" style="1046" customWidth="1"/>
    <col min="13831" max="13831" width="18" style="1046" customWidth="1"/>
    <col min="13832" max="13832" width="9.25" style="1046" bestFit="1" customWidth="1"/>
    <col min="13833" max="13833" width="9.875" style="1046" bestFit="1" customWidth="1"/>
    <col min="13834" max="14079" width="9" style="1046"/>
    <col min="14080" max="14080" width="8.625" style="1046" customWidth="1"/>
    <col min="14081" max="14081" width="53" style="1046" customWidth="1"/>
    <col min="14082" max="14083" width="18" style="1046" bestFit="1" customWidth="1"/>
    <col min="14084" max="14084" width="10.875" style="1046" customWidth="1"/>
    <col min="14085" max="14085" width="25" style="1046" bestFit="1" customWidth="1"/>
    <col min="14086" max="14086" width="17.375" style="1046" customWidth="1"/>
    <col min="14087" max="14087" width="18" style="1046" customWidth="1"/>
    <col min="14088" max="14088" width="9.25" style="1046" bestFit="1" customWidth="1"/>
    <col min="14089" max="14089" width="9.875" style="1046" bestFit="1" customWidth="1"/>
    <col min="14090" max="14335" width="9" style="1046"/>
    <col min="14336" max="14336" width="8.625" style="1046" customWidth="1"/>
    <col min="14337" max="14337" width="53" style="1046" customWidth="1"/>
    <col min="14338" max="14339" width="18" style="1046" bestFit="1" customWidth="1"/>
    <col min="14340" max="14340" width="10.875" style="1046" customWidth="1"/>
    <col min="14341" max="14341" width="25" style="1046" bestFit="1" customWidth="1"/>
    <col min="14342" max="14342" width="17.375" style="1046" customWidth="1"/>
    <col min="14343" max="14343" width="18" style="1046" customWidth="1"/>
    <col min="14344" max="14344" width="9.25" style="1046" bestFit="1" customWidth="1"/>
    <col min="14345" max="14345" width="9.875" style="1046" bestFit="1" customWidth="1"/>
    <col min="14346" max="14591" width="9" style="1046"/>
    <col min="14592" max="14592" width="8.625" style="1046" customWidth="1"/>
    <col min="14593" max="14593" width="53" style="1046" customWidth="1"/>
    <col min="14594" max="14595" width="18" style="1046" bestFit="1" customWidth="1"/>
    <col min="14596" max="14596" width="10.875" style="1046" customWidth="1"/>
    <col min="14597" max="14597" width="25" style="1046" bestFit="1" customWidth="1"/>
    <col min="14598" max="14598" width="17.375" style="1046" customWidth="1"/>
    <col min="14599" max="14599" width="18" style="1046" customWidth="1"/>
    <col min="14600" max="14600" width="9.25" style="1046" bestFit="1" customWidth="1"/>
    <col min="14601" max="14601" width="9.875" style="1046" bestFit="1" customWidth="1"/>
    <col min="14602" max="14847" width="9" style="1046"/>
    <col min="14848" max="14848" width="8.625" style="1046" customWidth="1"/>
    <col min="14849" max="14849" width="53" style="1046" customWidth="1"/>
    <col min="14850" max="14851" width="18" style="1046" bestFit="1" customWidth="1"/>
    <col min="14852" max="14852" width="10.875" style="1046" customWidth="1"/>
    <col min="14853" max="14853" width="25" style="1046" bestFit="1" customWidth="1"/>
    <col min="14854" max="14854" width="17.375" style="1046" customWidth="1"/>
    <col min="14855" max="14855" width="18" style="1046" customWidth="1"/>
    <col min="14856" max="14856" width="9.25" style="1046" bestFit="1" customWidth="1"/>
    <col min="14857" max="14857" width="9.875" style="1046" bestFit="1" customWidth="1"/>
    <col min="14858" max="15103" width="9" style="1046"/>
    <col min="15104" max="15104" width="8.625" style="1046" customWidth="1"/>
    <col min="15105" max="15105" width="53" style="1046" customWidth="1"/>
    <col min="15106" max="15107" width="18" style="1046" bestFit="1" customWidth="1"/>
    <col min="15108" max="15108" width="10.875" style="1046" customWidth="1"/>
    <col min="15109" max="15109" width="25" style="1046" bestFit="1" customWidth="1"/>
    <col min="15110" max="15110" width="17.375" style="1046" customWidth="1"/>
    <col min="15111" max="15111" width="18" style="1046" customWidth="1"/>
    <col min="15112" max="15112" width="9.25" style="1046" bestFit="1" customWidth="1"/>
    <col min="15113" max="15113" width="9.875" style="1046" bestFit="1" customWidth="1"/>
    <col min="15114" max="15359" width="9" style="1046"/>
    <col min="15360" max="15360" width="8.625" style="1046" customWidth="1"/>
    <col min="15361" max="15361" width="53" style="1046" customWidth="1"/>
    <col min="15362" max="15363" width="18" style="1046" bestFit="1" customWidth="1"/>
    <col min="15364" max="15364" width="10.875" style="1046" customWidth="1"/>
    <col min="15365" max="15365" width="25" style="1046" bestFit="1" customWidth="1"/>
    <col min="15366" max="15366" width="17.375" style="1046" customWidth="1"/>
    <col min="15367" max="15367" width="18" style="1046" customWidth="1"/>
    <col min="15368" max="15368" width="9.25" style="1046" bestFit="1" customWidth="1"/>
    <col min="15369" max="15369" width="9.875" style="1046" bestFit="1" customWidth="1"/>
    <col min="15370" max="15615" width="9" style="1046"/>
    <col min="15616" max="15616" width="8.625" style="1046" customWidth="1"/>
    <col min="15617" max="15617" width="53" style="1046" customWidth="1"/>
    <col min="15618" max="15619" width="18" style="1046" bestFit="1" customWidth="1"/>
    <col min="15620" max="15620" width="10.875" style="1046" customWidth="1"/>
    <col min="15621" max="15621" width="25" style="1046" bestFit="1" customWidth="1"/>
    <col min="15622" max="15622" width="17.375" style="1046" customWidth="1"/>
    <col min="15623" max="15623" width="18" style="1046" customWidth="1"/>
    <col min="15624" max="15624" width="9.25" style="1046" bestFit="1" customWidth="1"/>
    <col min="15625" max="15625" width="9.875" style="1046" bestFit="1" customWidth="1"/>
    <col min="15626" max="15871" width="9" style="1046"/>
    <col min="15872" max="15872" width="8.625" style="1046" customWidth="1"/>
    <col min="15873" max="15873" width="53" style="1046" customWidth="1"/>
    <col min="15874" max="15875" width="18" style="1046" bestFit="1" customWidth="1"/>
    <col min="15876" max="15876" width="10.875" style="1046" customWidth="1"/>
    <col min="15877" max="15877" width="25" style="1046" bestFit="1" customWidth="1"/>
    <col min="15878" max="15878" width="17.375" style="1046" customWidth="1"/>
    <col min="15879" max="15879" width="18" style="1046" customWidth="1"/>
    <col min="15880" max="15880" width="9.25" style="1046" bestFit="1" customWidth="1"/>
    <col min="15881" max="15881" width="9.875" style="1046" bestFit="1" customWidth="1"/>
    <col min="15882" max="16127" width="9" style="1046"/>
    <col min="16128" max="16128" width="8.625" style="1046" customWidth="1"/>
    <col min="16129" max="16129" width="53" style="1046" customWidth="1"/>
    <col min="16130" max="16131" width="18" style="1046" bestFit="1" customWidth="1"/>
    <col min="16132" max="16132" width="10.875" style="1046" customWidth="1"/>
    <col min="16133" max="16133" width="25" style="1046" bestFit="1" customWidth="1"/>
    <col min="16134" max="16134" width="17.375" style="1046" customWidth="1"/>
    <col min="16135" max="16135" width="18" style="1046" customWidth="1"/>
    <col min="16136" max="16136" width="9.25" style="1046" bestFit="1" customWidth="1"/>
    <col min="16137" max="16137" width="9.875" style="1046" bestFit="1" customWidth="1"/>
    <col min="16138" max="16384" width="9" style="1046"/>
  </cols>
  <sheetData>
    <row r="1" spans="1:37" s="1040" customFormat="1" ht="24.75">
      <c r="A1" s="986" t="s">
        <v>1210</v>
      </c>
      <c r="B1" s="986"/>
      <c r="C1" s="1039"/>
      <c r="D1" s="1039"/>
      <c r="E1" s="1039"/>
      <c r="F1" s="1039"/>
      <c r="G1" s="1039"/>
      <c r="H1" s="1039"/>
      <c r="I1" s="1039"/>
      <c r="J1" s="1039"/>
      <c r="K1" s="1039"/>
      <c r="L1" s="1039"/>
      <c r="M1" s="1039"/>
      <c r="N1" s="1039"/>
      <c r="O1" s="1039"/>
      <c r="P1" s="1039"/>
      <c r="Q1" s="1039"/>
    </row>
    <row r="2" spans="1:37" s="1040" customFormat="1" ht="24.75">
      <c r="A2" s="990"/>
      <c r="B2" s="990"/>
      <c r="C2" s="1039"/>
      <c r="D2" s="1039"/>
      <c r="E2" s="1039"/>
      <c r="F2" s="1039"/>
      <c r="G2" s="1039"/>
      <c r="H2" s="1039"/>
      <c r="I2" s="1039"/>
      <c r="J2" s="1039"/>
      <c r="K2" s="1039"/>
      <c r="L2" s="1039"/>
      <c r="M2" s="1039"/>
      <c r="N2" s="1039"/>
      <c r="O2" s="1039"/>
      <c r="P2" s="1039"/>
      <c r="Q2" s="1039"/>
    </row>
    <row r="3" spans="1:37" s="1040" customFormat="1" ht="25.5" thickBot="1">
      <c r="A3" s="942" t="s">
        <v>250</v>
      </c>
      <c r="B3" s="942"/>
      <c r="C3" s="1041"/>
      <c r="D3" s="1042"/>
      <c r="E3" s="1042"/>
      <c r="F3" s="1042"/>
      <c r="G3" s="1042"/>
      <c r="H3" s="1041"/>
      <c r="I3" s="1041"/>
      <c r="J3" s="1041"/>
      <c r="K3" s="1041"/>
      <c r="L3" s="1041"/>
      <c r="M3" s="1041"/>
      <c r="N3" s="1041"/>
      <c r="O3" s="1041"/>
      <c r="P3" s="1041"/>
      <c r="Q3" s="1041"/>
    </row>
    <row r="4" spans="1:37" s="1043" customFormat="1"/>
    <row r="5" spans="1:37" s="1048" customFormat="1" ht="24.75">
      <c r="A5" s="1044" t="s">
        <v>1272</v>
      </c>
      <c r="B5" s="1044"/>
      <c r="C5" s="1045"/>
      <c r="D5" s="1046"/>
      <c r="E5" s="1046"/>
      <c r="F5" s="1046"/>
      <c r="G5" s="1046"/>
      <c r="H5" s="1047" t="s">
        <v>1273</v>
      </c>
      <c r="I5" s="1046"/>
      <c r="J5" s="1046"/>
      <c r="K5" s="1046"/>
      <c r="L5" s="1046"/>
    </row>
    <row r="6" spans="1:37" s="1043" customFormat="1">
      <c r="B6" s="1046"/>
      <c r="C6" s="1046"/>
      <c r="D6" s="1046"/>
      <c r="E6" s="1046"/>
      <c r="F6" s="1046"/>
      <c r="G6" s="1046"/>
      <c r="H6" s="1046"/>
      <c r="I6" s="1046"/>
      <c r="J6" s="1046"/>
      <c r="K6" s="1046"/>
      <c r="L6" s="1046"/>
    </row>
    <row r="7" spans="1:37" ht="12.75" customHeight="1">
      <c r="B7" s="1049"/>
      <c r="C7" s="1049"/>
      <c r="D7" s="1050"/>
      <c r="E7" s="1050"/>
      <c r="F7" s="1050"/>
      <c r="G7" s="1050"/>
      <c r="H7" s="1051" t="s">
        <v>156</v>
      </c>
      <c r="I7" s="1051"/>
      <c r="J7" s="1051" t="s">
        <v>155</v>
      </c>
      <c r="K7" s="1051"/>
      <c r="L7" s="1051"/>
      <c r="M7" s="1051"/>
      <c r="N7" s="1051"/>
      <c r="O7" s="1051"/>
      <c r="P7" s="1051"/>
      <c r="Q7" s="1051"/>
    </row>
    <row r="8" spans="1:37" s="1048" customFormat="1" ht="24.75">
      <c r="B8" s="1049"/>
      <c r="C8" s="1049"/>
      <c r="D8" s="1050"/>
      <c r="E8" s="1050"/>
      <c r="F8" s="1050"/>
      <c r="G8" s="1002" t="s">
        <v>244</v>
      </c>
      <c r="H8" s="1052">
        <v>2012</v>
      </c>
      <c r="I8" s="1052">
        <v>2013</v>
      </c>
      <c r="J8" s="1052">
        <v>2014</v>
      </c>
      <c r="K8" s="1052">
        <v>2015</v>
      </c>
      <c r="L8" s="1052">
        <v>2016</v>
      </c>
      <c r="M8" s="1052">
        <v>2017</v>
      </c>
      <c r="N8" s="1052">
        <v>2018</v>
      </c>
      <c r="O8" s="1052">
        <v>2019</v>
      </c>
      <c r="P8" s="1052">
        <v>2020</v>
      </c>
      <c r="Q8" s="1052">
        <v>2021</v>
      </c>
      <c r="X8" s="1053"/>
      <c r="Y8" s="1053"/>
      <c r="Z8" s="1053"/>
      <c r="AA8" s="1053"/>
      <c r="AB8" s="1053"/>
      <c r="AC8" s="1053"/>
      <c r="AD8" s="1053"/>
      <c r="AE8" s="1053"/>
      <c r="AF8" s="1053"/>
      <c r="AG8" s="1053"/>
      <c r="AH8" s="1053"/>
      <c r="AI8" s="1053"/>
      <c r="AJ8" s="1053"/>
      <c r="AK8" s="1053"/>
    </row>
    <row r="9" spans="1:37" ht="24.75">
      <c r="B9" s="1054" t="s">
        <v>1274</v>
      </c>
      <c r="C9" s="1055" t="s">
        <v>1275</v>
      </c>
      <c r="D9" s="1050"/>
      <c r="E9" s="1050"/>
      <c r="F9" s="1050"/>
      <c r="G9" s="965"/>
      <c r="H9" s="1050"/>
      <c r="I9" s="1050"/>
      <c r="J9" s="1050"/>
      <c r="K9" s="1050"/>
      <c r="L9" s="1050"/>
      <c r="M9" s="1049"/>
      <c r="N9" s="1049"/>
      <c r="O9" s="1049"/>
      <c r="P9" s="1049"/>
      <c r="Q9" s="1049"/>
    </row>
    <row r="10" spans="1:37" ht="12.75" customHeight="1">
      <c r="B10" s="1049"/>
      <c r="C10" s="1056" t="s">
        <v>735</v>
      </c>
      <c r="D10" s="1050"/>
      <c r="E10" s="1050"/>
      <c r="F10" s="1050"/>
      <c r="G10" s="965" t="s">
        <v>20</v>
      </c>
      <c r="H10" s="1057">
        <f t="shared" ref="H10:Q17" si="0">SUM(H20,H30)</f>
        <v>0</v>
      </c>
      <c r="I10" s="1057">
        <f t="shared" si="0"/>
        <v>0</v>
      </c>
      <c r="J10" s="1057">
        <f t="shared" si="0"/>
        <v>0</v>
      </c>
      <c r="K10" s="1057">
        <f t="shared" si="0"/>
        <v>0</v>
      </c>
      <c r="L10" s="1057">
        <f t="shared" si="0"/>
        <v>0</v>
      </c>
      <c r="M10" s="1057">
        <f t="shared" si="0"/>
        <v>0</v>
      </c>
      <c r="N10" s="1057">
        <f t="shared" si="0"/>
        <v>0</v>
      </c>
      <c r="O10" s="1057">
        <f t="shared" si="0"/>
        <v>0</v>
      </c>
      <c r="P10" s="1057">
        <f t="shared" si="0"/>
        <v>0</v>
      </c>
      <c r="Q10" s="1057">
        <f t="shared" si="0"/>
        <v>0</v>
      </c>
    </row>
    <row r="11" spans="1:37" ht="12.75" customHeight="1">
      <c r="B11" s="1054"/>
      <c r="C11" s="1058" t="s">
        <v>1276</v>
      </c>
      <c r="D11" s="1050"/>
      <c r="E11" s="1050"/>
      <c r="F11" s="1050"/>
      <c r="G11" s="965" t="s">
        <v>20</v>
      </c>
      <c r="H11" s="1057">
        <f t="shared" si="0"/>
        <v>0</v>
      </c>
      <c r="I11" s="1057">
        <f t="shared" si="0"/>
        <v>0</v>
      </c>
      <c r="J11" s="1057">
        <f t="shared" si="0"/>
        <v>0</v>
      </c>
      <c r="K11" s="1057">
        <f t="shared" si="0"/>
        <v>0</v>
      </c>
      <c r="L11" s="1057">
        <f t="shared" si="0"/>
        <v>0</v>
      </c>
      <c r="M11" s="1057">
        <f t="shared" si="0"/>
        <v>0</v>
      </c>
      <c r="N11" s="1057">
        <f t="shared" si="0"/>
        <v>0</v>
      </c>
      <c r="O11" s="1057">
        <f t="shared" si="0"/>
        <v>0</v>
      </c>
      <c r="P11" s="1057">
        <f t="shared" si="0"/>
        <v>0</v>
      </c>
      <c r="Q11" s="1057">
        <f t="shared" si="0"/>
        <v>0</v>
      </c>
    </row>
    <row r="12" spans="1:37" ht="12.75" customHeight="1">
      <c r="B12" s="1054"/>
      <c r="C12" s="1058" t="s">
        <v>1277</v>
      </c>
      <c r="D12" s="1050"/>
      <c r="E12" s="1050"/>
      <c r="F12" s="1050"/>
      <c r="G12" s="965" t="s">
        <v>20</v>
      </c>
      <c r="H12" s="1057">
        <f t="shared" si="0"/>
        <v>0</v>
      </c>
      <c r="I12" s="1057">
        <f t="shared" si="0"/>
        <v>0</v>
      </c>
      <c r="J12" s="1057">
        <f t="shared" si="0"/>
        <v>0</v>
      </c>
      <c r="K12" s="1057">
        <f t="shared" si="0"/>
        <v>0</v>
      </c>
      <c r="L12" s="1057">
        <f t="shared" si="0"/>
        <v>0</v>
      </c>
      <c r="M12" s="1057">
        <f t="shared" si="0"/>
        <v>0</v>
      </c>
      <c r="N12" s="1057">
        <f t="shared" si="0"/>
        <v>0</v>
      </c>
      <c r="O12" s="1057">
        <f t="shared" si="0"/>
        <v>0</v>
      </c>
      <c r="P12" s="1057">
        <f t="shared" si="0"/>
        <v>0</v>
      </c>
      <c r="Q12" s="1057">
        <f t="shared" si="0"/>
        <v>0</v>
      </c>
    </row>
    <row r="13" spans="1:37" ht="12.75" customHeight="1">
      <c r="B13" s="1054"/>
      <c r="C13" s="1058" t="s">
        <v>1278</v>
      </c>
      <c r="D13" s="1050"/>
      <c r="E13" s="1050"/>
      <c r="F13" s="1050"/>
      <c r="G13" s="965" t="s">
        <v>20</v>
      </c>
      <c r="H13" s="1057">
        <f t="shared" si="0"/>
        <v>0</v>
      </c>
      <c r="I13" s="1057">
        <f t="shared" si="0"/>
        <v>0</v>
      </c>
      <c r="J13" s="1057">
        <f t="shared" si="0"/>
        <v>0</v>
      </c>
      <c r="K13" s="1057">
        <f t="shared" si="0"/>
        <v>0</v>
      </c>
      <c r="L13" s="1057">
        <f t="shared" si="0"/>
        <v>0</v>
      </c>
      <c r="M13" s="1057">
        <f t="shared" si="0"/>
        <v>0</v>
      </c>
      <c r="N13" s="1057">
        <f t="shared" si="0"/>
        <v>0</v>
      </c>
      <c r="O13" s="1057">
        <f t="shared" si="0"/>
        <v>0</v>
      </c>
      <c r="P13" s="1057">
        <f t="shared" si="0"/>
        <v>0</v>
      </c>
      <c r="Q13" s="1057">
        <f t="shared" si="0"/>
        <v>0</v>
      </c>
    </row>
    <row r="14" spans="1:37" ht="12.75" customHeight="1">
      <c r="B14" s="1054"/>
      <c r="C14" s="1058" t="s">
        <v>1279</v>
      </c>
      <c r="D14" s="1050"/>
      <c r="E14" s="1050"/>
      <c r="F14" s="1050"/>
      <c r="G14" s="965" t="s">
        <v>20</v>
      </c>
      <c r="H14" s="1057">
        <f t="shared" si="0"/>
        <v>0</v>
      </c>
      <c r="I14" s="1057">
        <f t="shared" si="0"/>
        <v>0</v>
      </c>
      <c r="J14" s="1057">
        <f t="shared" si="0"/>
        <v>0</v>
      </c>
      <c r="K14" s="1057">
        <f t="shared" si="0"/>
        <v>0</v>
      </c>
      <c r="L14" s="1057">
        <f t="shared" si="0"/>
        <v>0</v>
      </c>
      <c r="M14" s="1057">
        <f t="shared" si="0"/>
        <v>0</v>
      </c>
      <c r="N14" s="1057">
        <f t="shared" si="0"/>
        <v>0</v>
      </c>
      <c r="O14" s="1057">
        <f t="shared" si="0"/>
        <v>0</v>
      </c>
      <c r="P14" s="1057">
        <f t="shared" si="0"/>
        <v>0</v>
      </c>
      <c r="Q14" s="1057">
        <f t="shared" si="0"/>
        <v>0</v>
      </c>
    </row>
    <row r="15" spans="1:37" ht="12.75" customHeight="1">
      <c r="B15" s="1054"/>
      <c r="C15" s="1058" t="s">
        <v>730</v>
      </c>
      <c r="D15" s="1050"/>
      <c r="E15" s="1050"/>
      <c r="F15" s="1050"/>
      <c r="G15" s="965" t="s">
        <v>20</v>
      </c>
      <c r="H15" s="1057">
        <f t="shared" si="0"/>
        <v>0</v>
      </c>
      <c r="I15" s="1057">
        <f t="shared" si="0"/>
        <v>0</v>
      </c>
      <c r="J15" s="1057">
        <f t="shared" si="0"/>
        <v>0</v>
      </c>
      <c r="K15" s="1057">
        <f t="shared" si="0"/>
        <v>0</v>
      </c>
      <c r="L15" s="1057">
        <f t="shared" si="0"/>
        <v>0</v>
      </c>
      <c r="M15" s="1057">
        <f t="shared" si="0"/>
        <v>0</v>
      </c>
      <c r="N15" s="1057">
        <f t="shared" si="0"/>
        <v>0</v>
      </c>
      <c r="O15" s="1057">
        <f t="shared" si="0"/>
        <v>0</v>
      </c>
      <c r="P15" s="1057">
        <f t="shared" si="0"/>
        <v>0</v>
      </c>
      <c r="Q15" s="1057">
        <f t="shared" si="0"/>
        <v>0</v>
      </c>
    </row>
    <row r="16" spans="1:37" ht="12.75" customHeight="1">
      <c r="B16" s="1054"/>
      <c r="C16" s="1056"/>
      <c r="D16" s="1050"/>
      <c r="E16" s="1050"/>
      <c r="F16" s="1050"/>
      <c r="G16" s="965"/>
      <c r="H16" s="1059"/>
      <c r="I16" s="1059"/>
      <c r="J16" s="1059"/>
      <c r="K16" s="1059"/>
      <c r="L16" s="1059"/>
      <c r="M16" s="1059"/>
      <c r="N16" s="1059"/>
      <c r="O16" s="1059"/>
      <c r="P16" s="1059"/>
      <c r="Q16" s="1059"/>
    </row>
    <row r="17" spans="2:18" ht="12.75" customHeight="1">
      <c r="B17" s="1054"/>
      <c r="C17" s="1060" t="s">
        <v>1280</v>
      </c>
      <c r="D17" s="1050"/>
      <c r="E17" s="1050"/>
      <c r="F17" s="1050"/>
      <c r="G17" s="965" t="s">
        <v>20</v>
      </c>
      <c r="H17" s="1057">
        <f t="shared" si="0"/>
        <v>0</v>
      </c>
      <c r="I17" s="1057">
        <f t="shared" si="0"/>
        <v>0</v>
      </c>
      <c r="J17" s="1057">
        <f t="shared" si="0"/>
        <v>0</v>
      </c>
      <c r="K17" s="1057">
        <f t="shared" si="0"/>
        <v>0</v>
      </c>
      <c r="L17" s="1057">
        <f t="shared" si="0"/>
        <v>0</v>
      </c>
      <c r="M17" s="1057">
        <f t="shared" si="0"/>
        <v>0</v>
      </c>
      <c r="N17" s="1057">
        <f t="shared" si="0"/>
        <v>0</v>
      </c>
      <c r="O17" s="1057">
        <f t="shared" si="0"/>
        <v>0</v>
      </c>
      <c r="P17" s="1057">
        <f t="shared" si="0"/>
        <v>0</v>
      </c>
      <c r="Q17" s="1057">
        <f t="shared" si="0"/>
        <v>0</v>
      </c>
    </row>
    <row r="18" spans="2:18" ht="12.75" customHeight="1">
      <c r="B18" s="1054"/>
      <c r="C18" s="1061"/>
      <c r="D18" s="1050"/>
      <c r="E18" s="1050"/>
      <c r="F18" s="1050"/>
      <c r="G18" s="1050"/>
      <c r="H18" s="1059"/>
      <c r="I18" s="1059"/>
      <c r="J18" s="1059"/>
      <c r="K18" s="1059"/>
      <c r="L18" s="1059"/>
      <c r="M18" s="1059"/>
      <c r="N18" s="1059"/>
      <c r="O18" s="1059"/>
      <c r="P18" s="1059"/>
      <c r="Q18" s="1059"/>
    </row>
    <row r="19" spans="2:18" ht="12.75" customHeight="1">
      <c r="B19" s="1054"/>
      <c r="C19" s="1055" t="s">
        <v>1281</v>
      </c>
      <c r="D19" s="1050"/>
      <c r="E19" s="1050"/>
      <c r="F19" s="1050"/>
      <c r="G19" s="1050"/>
      <c r="H19" s="1059"/>
      <c r="I19" s="1059"/>
      <c r="J19" s="1059"/>
      <c r="K19" s="1059"/>
      <c r="L19" s="1059"/>
      <c r="M19" s="1059"/>
      <c r="N19" s="1059"/>
      <c r="O19" s="1059"/>
      <c r="P19" s="1059"/>
      <c r="Q19" s="1059"/>
    </row>
    <row r="20" spans="2:18" ht="12.75" customHeight="1">
      <c r="B20" s="1054"/>
      <c r="C20" s="1056" t="s">
        <v>735</v>
      </c>
      <c r="D20" s="1050"/>
      <c r="E20" s="1050"/>
      <c r="F20" s="1050"/>
      <c r="G20" s="965" t="s">
        <v>20</v>
      </c>
      <c r="H20" s="1057">
        <f t="shared" ref="H20:Q25" si="1">SUM(H40,H49,H58,H67,H76,H85,H94)</f>
        <v>0</v>
      </c>
      <c r="I20" s="1057">
        <f t="shared" si="1"/>
        <v>0</v>
      </c>
      <c r="J20" s="1057">
        <f t="shared" si="1"/>
        <v>0</v>
      </c>
      <c r="K20" s="1057">
        <f t="shared" si="1"/>
        <v>0</v>
      </c>
      <c r="L20" s="1057">
        <f t="shared" si="1"/>
        <v>0</v>
      </c>
      <c r="M20" s="1057">
        <f t="shared" si="1"/>
        <v>0</v>
      </c>
      <c r="N20" s="1057">
        <f t="shared" si="1"/>
        <v>0</v>
      </c>
      <c r="O20" s="1057">
        <f t="shared" si="1"/>
        <v>0</v>
      </c>
      <c r="P20" s="1057">
        <f t="shared" si="1"/>
        <v>0</v>
      </c>
      <c r="Q20" s="1057">
        <f t="shared" si="1"/>
        <v>0</v>
      </c>
    </row>
    <row r="21" spans="2:18" ht="12.75" customHeight="1">
      <c r="B21" s="1054"/>
      <c r="C21" s="1058" t="s">
        <v>1276</v>
      </c>
      <c r="D21" s="1050"/>
      <c r="E21" s="1050"/>
      <c r="F21" s="1050"/>
      <c r="G21" s="965" t="s">
        <v>20</v>
      </c>
      <c r="H21" s="1057">
        <f t="shared" si="1"/>
        <v>0</v>
      </c>
      <c r="I21" s="1057">
        <f t="shared" si="1"/>
        <v>0</v>
      </c>
      <c r="J21" s="1057">
        <f t="shared" si="1"/>
        <v>0</v>
      </c>
      <c r="K21" s="1057">
        <f t="shared" si="1"/>
        <v>0</v>
      </c>
      <c r="L21" s="1057">
        <f t="shared" si="1"/>
        <v>0</v>
      </c>
      <c r="M21" s="1057">
        <f t="shared" si="1"/>
        <v>0</v>
      </c>
      <c r="N21" s="1057">
        <f t="shared" si="1"/>
        <v>0</v>
      </c>
      <c r="O21" s="1057">
        <f t="shared" si="1"/>
        <v>0</v>
      </c>
      <c r="P21" s="1057">
        <f t="shared" si="1"/>
        <v>0</v>
      </c>
      <c r="Q21" s="1057">
        <f t="shared" si="1"/>
        <v>0</v>
      </c>
    </row>
    <row r="22" spans="2:18" ht="12.75" customHeight="1">
      <c r="B22" s="1054"/>
      <c r="C22" s="1058" t="s">
        <v>1277</v>
      </c>
      <c r="D22" s="1050"/>
      <c r="E22" s="1050"/>
      <c r="F22" s="1050"/>
      <c r="G22" s="965" t="s">
        <v>20</v>
      </c>
      <c r="H22" s="1057">
        <f t="shared" si="1"/>
        <v>0</v>
      </c>
      <c r="I22" s="1057">
        <f t="shared" si="1"/>
        <v>0</v>
      </c>
      <c r="J22" s="1057">
        <f t="shared" si="1"/>
        <v>0</v>
      </c>
      <c r="K22" s="1057">
        <f t="shared" si="1"/>
        <v>0</v>
      </c>
      <c r="L22" s="1057">
        <f t="shared" si="1"/>
        <v>0</v>
      </c>
      <c r="M22" s="1057">
        <f t="shared" si="1"/>
        <v>0</v>
      </c>
      <c r="N22" s="1057">
        <f t="shared" si="1"/>
        <v>0</v>
      </c>
      <c r="O22" s="1057">
        <f t="shared" si="1"/>
        <v>0</v>
      </c>
      <c r="P22" s="1057">
        <f t="shared" si="1"/>
        <v>0</v>
      </c>
      <c r="Q22" s="1057">
        <f t="shared" si="1"/>
        <v>0</v>
      </c>
    </row>
    <row r="23" spans="2:18" ht="12.75" customHeight="1">
      <c r="B23" s="1054"/>
      <c r="C23" s="1058" t="s">
        <v>1278</v>
      </c>
      <c r="D23" s="1050"/>
      <c r="E23" s="1050"/>
      <c r="F23" s="1050"/>
      <c r="G23" s="965" t="s">
        <v>20</v>
      </c>
      <c r="H23" s="1057">
        <f t="shared" si="1"/>
        <v>0</v>
      </c>
      <c r="I23" s="1057">
        <f t="shared" si="1"/>
        <v>0</v>
      </c>
      <c r="J23" s="1057">
        <f t="shared" si="1"/>
        <v>0</v>
      </c>
      <c r="K23" s="1057">
        <f t="shared" si="1"/>
        <v>0</v>
      </c>
      <c r="L23" s="1057">
        <f t="shared" si="1"/>
        <v>0</v>
      </c>
      <c r="M23" s="1057">
        <f t="shared" si="1"/>
        <v>0</v>
      </c>
      <c r="N23" s="1057">
        <f t="shared" si="1"/>
        <v>0</v>
      </c>
      <c r="O23" s="1057">
        <f t="shared" si="1"/>
        <v>0</v>
      </c>
      <c r="P23" s="1057">
        <f t="shared" si="1"/>
        <v>0</v>
      </c>
      <c r="Q23" s="1057">
        <f t="shared" si="1"/>
        <v>0</v>
      </c>
    </row>
    <row r="24" spans="2:18" ht="12.75" customHeight="1">
      <c r="B24" s="1054"/>
      <c r="C24" s="1058" t="s">
        <v>1279</v>
      </c>
      <c r="D24" s="1050"/>
      <c r="E24" s="1050"/>
      <c r="F24" s="1050"/>
      <c r="G24" s="965" t="s">
        <v>20</v>
      </c>
      <c r="H24" s="1057">
        <f t="shared" si="1"/>
        <v>0</v>
      </c>
      <c r="I24" s="1057">
        <f t="shared" si="1"/>
        <v>0</v>
      </c>
      <c r="J24" s="1057">
        <f t="shared" si="1"/>
        <v>0</v>
      </c>
      <c r="K24" s="1057">
        <f t="shared" si="1"/>
        <v>0</v>
      </c>
      <c r="L24" s="1057">
        <f t="shared" si="1"/>
        <v>0</v>
      </c>
      <c r="M24" s="1057">
        <f t="shared" si="1"/>
        <v>0</v>
      </c>
      <c r="N24" s="1057">
        <f t="shared" si="1"/>
        <v>0</v>
      </c>
      <c r="O24" s="1057">
        <f t="shared" si="1"/>
        <v>0</v>
      </c>
      <c r="P24" s="1057">
        <f t="shared" si="1"/>
        <v>0</v>
      </c>
      <c r="Q24" s="1057">
        <f t="shared" si="1"/>
        <v>0</v>
      </c>
    </row>
    <row r="25" spans="2:18" ht="12.75" customHeight="1">
      <c r="B25" s="1054"/>
      <c r="C25" s="1058" t="s">
        <v>730</v>
      </c>
      <c r="D25" s="1050"/>
      <c r="E25" s="1050"/>
      <c r="F25" s="1050"/>
      <c r="G25" s="965" t="s">
        <v>20</v>
      </c>
      <c r="H25" s="1057">
        <f t="shared" si="1"/>
        <v>0</v>
      </c>
      <c r="I25" s="1057">
        <f t="shared" si="1"/>
        <v>0</v>
      </c>
      <c r="J25" s="1057">
        <f t="shared" si="1"/>
        <v>0</v>
      </c>
      <c r="K25" s="1057">
        <f t="shared" si="1"/>
        <v>0</v>
      </c>
      <c r="L25" s="1057">
        <f t="shared" si="1"/>
        <v>0</v>
      </c>
      <c r="M25" s="1057">
        <f t="shared" si="1"/>
        <v>0</v>
      </c>
      <c r="N25" s="1057">
        <f t="shared" si="1"/>
        <v>0</v>
      </c>
      <c r="O25" s="1057">
        <f t="shared" si="1"/>
        <v>0</v>
      </c>
      <c r="P25" s="1057">
        <f t="shared" si="1"/>
        <v>0</v>
      </c>
      <c r="Q25" s="1057">
        <f t="shared" si="1"/>
        <v>0</v>
      </c>
    </row>
    <row r="26" spans="2:18" ht="12.75" customHeight="1">
      <c r="B26" s="1054"/>
      <c r="C26" s="1056"/>
      <c r="D26" s="1050"/>
      <c r="E26" s="1050"/>
      <c r="F26" s="1050"/>
      <c r="G26" s="965"/>
      <c r="H26" s="1059"/>
      <c r="I26" s="1059"/>
      <c r="J26" s="1059"/>
      <c r="K26" s="1059"/>
      <c r="L26" s="1059"/>
      <c r="M26" s="1059"/>
      <c r="N26" s="1059"/>
      <c r="O26" s="1059"/>
      <c r="P26" s="1059"/>
      <c r="Q26" s="1059"/>
    </row>
    <row r="27" spans="2:18" ht="12.75" customHeight="1">
      <c r="B27" s="1054"/>
      <c r="C27" s="1060" t="s">
        <v>1280</v>
      </c>
      <c r="D27" s="1050"/>
      <c r="E27" s="1050"/>
      <c r="F27" s="1050"/>
      <c r="G27" s="965" t="s">
        <v>20</v>
      </c>
      <c r="H27" s="1057">
        <f t="shared" ref="H27:Q27" si="2">SUM(H47,H56,H65,H74,H83,H92,H101)</f>
        <v>0</v>
      </c>
      <c r="I27" s="1057">
        <f t="shared" si="2"/>
        <v>0</v>
      </c>
      <c r="J27" s="1057">
        <f t="shared" si="2"/>
        <v>0</v>
      </c>
      <c r="K27" s="1057">
        <f t="shared" si="2"/>
        <v>0</v>
      </c>
      <c r="L27" s="1057">
        <f t="shared" si="2"/>
        <v>0</v>
      </c>
      <c r="M27" s="1057">
        <f t="shared" si="2"/>
        <v>0</v>
      </c>
      <c r="N27" s="1057">
        <f t="shared" si="2"/>
        <v>0</v>
      </c>
      <c r="O27" s="1057">
        <f t="shared" si="2"/>
        <v>0</v>
      </c>
      <c r="P27" s="1057">
        <f t="shared" si="2"/>
        <v>0</v>
      </c>
      <c r="Q27" s="1057">
        <f t="shared" si="2"/>
        <v>0</v>
      </c>
      <c r="R27" s="1062"/>
    </row>
    <row r="28" spans="2:18" ht="12.75" customHeight="1">
      <c r="B28" s="1054"/>
      <c r="C28" s="1061"/>
      <c r="D28" s="1050"/>
      <c r="E28" s="1050"/>
      <c r="F28" s="1050"/>
      <c r="G28" s="1050"/>
      <c r="H28" s="1059"/>
      <c r="I28" s="1059"/>
      <c r="J28" s="1059"/>
      <c r="K28" s="1059"/>
      <c r="L28" s="1059"/>
      <c r="M28" s="1063"/>
      <c r="N28" s="1063"/>
      <c r="O28" s="1063"/>
      <c r="P28" s="1063"/>
      <c r="Q28" s="1063"/>
    </row>
    <row r="29" spans="2:18" ht="12.75" customHeight="1">
      <c r="B29" s="1054"/>
      <c r="C29" s="1055" t="s">
        <v>1282</v>
      </c>
      <c r="D29" s="1050"/>
      <c r="E29" s="1050"/>
      <c r="F29" s="1050"/>
      <c r="G29" s="1050"/>
      <c r="H29" s="1059"/>
      <c r="I29" s="1059"/>
      <c r="J29" s="1059"/>
      <c r="K29" s="1059"/>
      <c r="L29" s="1059"/>
      <c r="M29" s="1063"/>
      <c r="N29" s="1063"/>
      <c r="O29" s="1063"/>
      <c r="P29" s="1063"/>
      <c r="Q29" s="1063"/>
    </row>
    <row r="30" spans="2:18" ht="12.75" customHeight="1">
      <c r="B30" s="1054"/>
      <c r="C30" s="1056" t="s">
        <v>735</v>
      </c>
      <c r="D30" s="1050"/>
      <c r="E30" s="1050"/>
      <c r="F30" s="1050"/>
      <c r="G30" s="965" t="s">
        <v>20</v>
      </c>
      <c r="H30" s="1057">
        <f t="shared" ref="H30:Q35" si="3">SUM(H104,H113,H122,H131,H140,H149,H158)</f>
        <v>0</v>
      </c>
      <c r="I30" s="1057">
        <f t="shared" si="3"/>
        <v>0</v>
      </c>
      <c r="J30" s="1057">
        <f t="shared" si="3"/>
        <v>0</v>
      </c>
      <c r="K30" s="1057">
        <f t="shared" si="3"/>
        <v>0</v>
      </c>
      <c r="L30" s="1057">
        <f t="shared" si="3"/>
        <v>0</v>
      </c>
      <c r="M30" s="1057">
        <f t="shared" si="3"/>
        <v>0</v>
      </c>
      <c r="N30" s="1057">
        <f t="shared" si="3"/>
        <v>0</v>
      </c>
      <c r="O30" s="1057">
        <f t="shared" si="3"/>
        <v>0</v>
      </c>
      <c r="P30" s="1057">
        <f t="shared" si="3"/>
        <v>0</v>
      </c>
      <c r="Q30" s="1057">
        <f t="shared" si="3"/>
        <v>0</v>
      </c>
    </row>
    <row r="31" spans="2:18" ht="12.75" customHeight="1">
      <c r="B31" s="1054"/>
      <c r="C31" s="1058" t="s">
        <v>1276</v>
      </c>
      <c r="D31" s="1050"/>
      <c r="E31" s="1050"/>
      <c r="F31" s="1050"/>
      <c r="G31" s="965" t="s">
        <v>20</v>
      </c>
      <c r="H31" s="1057">
        <f t="shared" si="3"/>
        <v>0</v>
      </c>
      <c r="I31" s="1057">
        <f t="shared" si="3"/>
        <v>0</v>
      </c>
      <c r="J31" s="1057">
        <f t="shared" si="3"/>
        <v>0</v>
      </c>
      <c r="K31" s="1057">
        <f t="shared" si="3"/>
        <v>0</v>
      </c>
      <c r="L31" s="1057">
        <f t="shared" si="3"/>
        <v>0</v>
      </c>
      <c r="M31" s="1057">
        <f t="shared" si="3"/>
        <v>0</v>
      </c>
      <c r="N31" s="1057">
        <f t="shared" si="3"/>
        <v>0</v>
      </c>
      <c r="O31" s="1057">
        <f t="shared" si="3"/>
        <v>0</v>
      </c>
      <c r="P31" s="1057">
        <f t="shared" si="3"/>
        <v>0</v>
      </c>
      <c r="Q31" s="1057">
        <f t="shared" si="3"/>
        <v>0</v>
      </c>
    </row>
    <row r="32" spans="2:18" ht="12.75" customHeight="1">
      <c r="B32" s="1054"/>
      <c r="C32" s="1058" t="s">
        <v>1277</v>
      </c>
      <c r="D32" s="1050"/>
      <c r="E32" s="1050"/>
      <c r="F32" s="1050"/>
      <c r="G32" s="965" t="s">
        <v>20</v>
      </c>
      <c r="H32" s="1057">
        <f t="shared" si="3"/>
        <v>0</v>
      </c>
      <c r="I32" s="1057">
        <f t="shared" si="3"/>
        <v>0</v>
      </c>
      <c r="J32" s="1057">
        <f t="shared" si="3"/>
        <v>0</v>
      </c>
      <c r="K32" s="1057">
        <f t="shared" si="3"/>
        <v>0</v>
      </c>
      <c r="L32" s="1057">
        <f t="shared" si="3"/>
        <v>0</v>
      </c>
      <c r="M32" s="1057">
        <f t="shared" si="3"/>
        <v>0</v>
      </c>
      <c r="N32" s="1057">
        <f t="shared" si="3"/>
        <v>0</v>
      </c>
      <c r="O32" s="1057">
        <f t="shared" si="3"/>
        <v>0</v>
      </c>
      <c r="P32" s="1057">
        <f t="shared" si="3"/>
        <v>0</v>
      </c>
      <c r="Q32" s="1057">
        <f t="shared" si="3"/>
        <v>0</v>
      </c>
    </row>
    <row r="33" spans="2:18" ht="12.75" customHeight="1">
      <c r="B33" s="1054"/>
      <c r="C33" s="1058" t="s">
        <v>1278</v>
      </c>
      <c r="D33" s="1050"/>
      <c r="E33" s="1050"/>
      <c r="F33" s="1050"/>
      <c r="G33" s="965" t="s">
        <v>20</v>
      </c>
      <c r="H33" s="1057">
        <f t="shared" si="3"/>
        <v>0</v>
      </c>
      <c r="I33" s="1057">
        <f t="shared" si="3"/>
        <v>0</v>
      </c>
      <c r="J33" s="1057">
        <f t="shared" si="3"/>
        <v>0</v>
      </c>
      <c r="K33" s="1057">
        <f t="shared" si="3"/>
        <v>0</v>
      </c>
      <c r="L33" s="1057">
        <f t="shared" si="3"/>
        <v>0</v>
      </c>
      <c r="M33" s="1057">
        <f t="shared" si="3"/>
        <v>0</v>
      </c>
      <c r="N33" s="1057">
        <f t="shared" si="3"/>
        <v>0</v>
      </c>
      <c r="O33" s="1057">
        <f t="shared" si="3"/>
        <v>0</v>
      </c>
      <c r="P33" s="1057">
        <f t="shared" si="3"/>
        <v>0</v>
      </c>
      <c r="Q33" s="1057">
        <f t="shared" si="3"/>
        <v>0</v>
      </c>
    </row>
    <row r="34" spans="2:18" ht="12.75" customHeight="1">
      <c r="B34" s="1054"/>
      <c r="C34" s="1058" t="s">
        <v>1279</v>
      </c>
      <c r="D34" s="1050"/>
      <c r="E34" s="1050"/>
      <c r="F34" s="1050"/>
      <c r="G34" s="965" t="s">
        <v>20</v>
      </c>
      <c r="H34" s="1057">
        <f t="shared" si="3"/>
        <v>0</v>
      </c>
      <c r="I34" s="1057">
        <f t="shared" si="3"/>
        <v>0</v>
      </c>
      <c r="J34" s="1057">
        <f t="shared" si="3"/>
        <v>0</v>
      </c>
      <c r="K34" s="1057">
        <f t="shared" si="3"/>
        <v>0</v>
      </c>
      <c r="L34" s="1057">
        <f t="shared" si="3"/>
        <v>0</v>
      </c>
      <c r="M34" s="1057">
        <f t="shared" si="3"/>
        <v>0</v>
      </c>
      <c r="N34" s="1057">
        <f t="shared" si="3"/>
        <v>0</v>
      </c>
      <c r="O34" s="1057">
        <f t="shared" si="3"/>
        <v>0</v>
      </c>
      <c r="P34" s="1057">
        <f t="shared" si="3"/>
        <v>0</v>
      </c>
      <c r="Q34" s="1057">
        <f t="shared" si="3"/>
        <v>0</v>
      </c>
    </row>
    <row r="35" spans="2:18" ht="12.75" customHeight="1">
      <c r="B35" s="1054"/>
      <c r="C35" s="1058" t="s">
        <v>730</v>
      </c>
      <c r="D35" s="1050"/>
      <c r="E35" s="1050"/>
      <c r="F35" s="1050"/>
      <c r="G35" s="965" t="s">
        <v>20</v>
      </c>
      <c r="H35" s="1057">
        <f t="shared" si="3"/>
        <v>0</v>
      </c>
      <c r="I35" s="1057">
        <f t="shared" si="3"/>
        <v>0</v>
      </c>
      <c r="J35" s="1057">
        <f t="shared" si="3"/>
        <v>0</v>
      </c>
      <c r="K35" s="1057">
        <f t="shared" si="3"/>
        <v>0</v>
      </c>
      <c r="L35" s="1057">
        <f t="shared" si="3"/>
        <v>0</v>
      </c>
      <c r="M35" s="1057">
        <f t="shared" si="3"/>
        <v>0</v>
      </c>
      <c r="N35" s="1057">
        <f t="shared" si="3"/>
        <v>0</v>
      </c>
      <c r="O35" s="1057">
        <f t="shared" si="3"/>
        <v>0</v>
      </c>
      <c r="P35" s="1057">
        <f t="shared" si="3"/>
        <v>0</v>
      </c>
      <c r="Q35" s="1057">
        <f t="shared" si="3"/>
        <v>0</v>
      </c>
    </row>
    <row r="36" spans="2:18" ht="12.75" customHeight="1">
      <c r="B36" s="1054"/>
      <c r="C36" s="1056"/>
      <c r="D36" s="1050"/>
      <c r="E36" s="1050"/>
      <c r="F36" s="1050"/>
      <c r="G36" s="965"/>
      <c r="H36" s="1059"/>
      <c r="I36" s="1059"/>
      <c r="J36" s="1059"/>
      <c r="K36" s="1059"/>
      <c r="L36" s="1059"/>
      <c r="M36" s="1059"/>
      <c r="N36" s="1059"/>
      <c r="O36" s="1059"/>
      <c r="P36" s="1059"/>
      <c r="Q36" s="1059"/>
    </row>
    <row r="37" spans="2:18" ht="12.75" customHeight="1">
      <c r="B37" s="1054"/>
      <c r="C37" s="1060" t="s">
        <v>1280</v>
      </c>
      <c r="D37" s="1050"/>
      <c r="E37" s="1050"/>
      <c r="F37" s="1050"/>
      <c r="G37" s="965" t="s">
        <v>20</v>
      </c>
      <c r="H37" s="1057">
        <f t="shared" ref="H37:Q37" si="4">SUM(H111,H120,H129,H138,H147,H156,H165)</f>
        <v>0</v>
      </c>
      <c r="I37" s="1057">
        <f t="shared" si="4"/>
        <v>0</v>
      </c>
      <c r="J37" s="1057">
        <f t="shared" si="4"/>
        <v>0</v>
      </c>
      <c r="K37" s="1057">
        <f t="shared" si="4"/>
        <v>0</v>
      </c>
      <c r="L37" s="1057">
        <f t="shared" si="4"/>
        <v>0</v>
      </c>
      <c r="M37" s="1057">
        <f t="shared" si="4"/>
        <v>0</v>
      </c>
      <c r="N37" s="1057">
        <f t="shared" si="4"/>
        <v>0</v>
      </c>
      <c r="O37" s="1057">
        <f t="shared" si="4"/>
        <v>0</v>
      </c>
      <c r="P37" s="1057">
        <f t="shared" si="4"/>
        <v>0</v>
      </c>
      <c r="Q37" s="1057">
        <f t="shared" si="4"/>
        <v>0</v>
      </c>
      <c r="R37" s="1062"/>
    </row>
    <row r="38" spans="2:18" ht="12.75" customHeight="1">
      <c r="B38" s="1064"/>
      <c r="C38" s="1065"/>
      <c r="D38" s="1066"/>
      <c r="E38" s="1066"/>
      <c r="F38" s="1066"/>
      <c r="G38" s="1066"/>
      <c r="H38" s="1067"/>
      <c r="I38" s="1067"/>
      <c r="J38" s="1067"/>
      <c r="K38" s="1067"/>
      <c r="L38" s="1068"/>
      <c r="M38" s="1069"/>
      <c r="N38" s="1069"/>
      <c r="O38" s="1069"/>
      <c r="P38" s="1069"/>
      <c r="Q38" s="1069"/>
    </row>
    <row r="39" spans="2:18" ht="12.75" customHeight="1">
      <c r="B39" s="1054" t="s">
        <v>152</v>
      </c>
      <c r="C39" s="1061"/>
      <c r="D39" s="1050"/>
      <c r="E39" s="1050"/>
      <c r="F39" s="1050"/>
      <c r="G39" s="1050"/>
      <c r="H39" s="1059"/>
      <c r="I39" s="1059"/>
      <c r="J39" s="1059"/>
      <c r="K39" s="1059"/>
      <c r="L39" s="1070"/>
      <c r="M39" s="1063"/>
      <c r="N39" s="1063"/>
      <c r="O39" s="1063"/>
      <c r="P39" s="1063"/>
      <c r="Q39" s="1063"/>
    </row>
    <row r="40" spans="2:18" ht="12.75" customHeight="1">
      <c r="B40" s="1071" t="s">
        <v>169</v>
      </c>
      <c r="C40" s="1056" t="s">
        <v>735</v>
      </c>
      <c r="D40" s="1050"/>
      <c r="E40" s="1050"/>
      <c r="F40" s="1050"/>
      <c r="G40" s="965" t="s">
        <v>20</v>
      </c>
      <c r="H40" s="1072"/>
      <c r="I40" s="1072"/>
      <c r="J40" s="1072"/>
      <c r="K40" s="1072"/>
      <c r="L40" s="1072"/>
      <c r="M40" s="1072"/>
      <c r="N40" s="1072"/>
      <c r="O40" s="1072"/>
      <c r="P40" s="1072"/>
      <c r="Q40" s="1072"/>
    </row>
    <row r="41" spans="2:18" ht="12.75" customHeight="1">
      <c r="B41" s="1073"/>
      <c r="C41" s="1058" t="s">
        <v>1276</v>
      </c>
      <c r="D41" s="1050"/>
      <c r="E41" s="1050"/>
      <c r="F41" s="1050"/>
      <c r="G41" s="965" t="s">
        <v>20</v>
      </c>
      <c r="H41" s="1072"/>
      <c r="I41" s="1072"/>
      <c r="J41" s="1072"/>
      <c r="K41" s="1072"/>
      <c r="L41" s="1072"/>
      <c r="M41" s="1072"/>
      <c r="N41" s="1072"/>
      <c r="O41" s="1072"/>
      <c r="P41" s="1072"/>
      <c r="Q41" s="1072"/>
    </row>
    <row r="42" spans="2:18" ht="12.75" customHeight="1">
      <c r="B42" s="1073"/>
      <c r="C42" s="1058" t="s">
        <v>1277</v>
      </c>
      <c r="D42" s="1050"/>
      <c r="E42" s="1050"/>
      <c r="F42" s="1050"/>
      <c r="G42" s="965" t="s">
        <v>20</v>
      </c>
      <c r="H42" s="1072"/>
      <c r="I42" s="1072"/>
      <c r="J42" s="1072"/>
      <c r="K42" s="1072"/>
      <c r="L42" s="1072"/>
      <c r="M42" s="1072"/>
      <c r="N42" s="1072"/>
      <c r="O42" s="1072"/>
      <c r="P42" s="1072"/>
      <c r="Q42" s="1072"/>
    </row>
    <row r="43" spans="2:18" ht="12.75" customHeight="1">
      <c r="B43" s="1073"/>
      <c r="C43" s="1058" t="s">
        <v>1278</v>
      </c>
      <c r="D43" s="1050"/>
      <c r="E43" s="1050"/>
      <c r="F43" s="1050"/>
      <c r="G43" s="965" t="s">
        <v>20</v>
      </c>
      <c r="H43" s="1072"/>
      <c r="I43" s="1072"/>
      <c r="J43" s="1072"/>
      <c r="K43" s="1072"/>
      <c r="L43" s="1072"/>
      <c r="M43" s="1072"/>
      <c r="N43" s="1072"/>
      <c r="O43" s="1072"/>
      <c r="P43" s="1072"/>
      <c r="Q43" s="1072"/>
    </row>
    <row r="44" spans="2:18" ht="12.75" customHeight="1">
      <c r="B44" s="1073"/>
      <c r="C44" s="1058" t="s">
        <v>1279</v>
      </c>
      <c r="D44" s="1050"/>
      <c r="E44" s="1050"/>
      <c r="F44" s="1050"/>
      <c r="G44" s="965" t="s">
        <v>20</v>
      </c>
      <c r="H44" s="1072"/>
      <c r="I44" s="1072"/>
      <c r="J44" s="1072"/>
      <c r="K44" s="1072"/>
      <c r="L44" s="1072"/>
      <c r="M44" s="1072"/>
      <c r="N44" s="1072"/>
      <c r="O44" s="1072"/>
      <c r="P44" s="1072"/>
      <c r="Q44" s="1072"/>
    </row>
    <row r="45" spans="2:18" ht="12.75" customHeight="1">
      <c r="B45" s="1073"/>
      <c r="C45" s="1058" t="s">
        <v>730</v>
      </c>
      <c r="D45" s="1050"/>
      <c r="E45" s="1050"/>
      <c r="F45" s="1050"/>
      <c r="G45" s="965" t="s">
        <v>20</v>
      </c>
      <c r="H45" s="1074">
        <f t="shared" ref="H45:Q45" si="5">SUM(H40:H44)</f>
        <v>0</v>
      </c>
      <c r="I45" s="1074">
        <f t="shared" si="5"/>
        <v>0</v>
      </c>
      <c r="J45" s="1074">
        <f t="shared" si="5"/>
        <v>0</v>
      </c>
      <c r="K45" s="1074">
        <f t="shared" si="5"/>
        <v>0</v>
      </c>
      <c r="L45" s="1074">
        <f t="shared" si="5"/>
        <v>0</v>
      </c>
      <c r="M45" s="1074">
        <f t="shared" si="5"/>
        <v>0</v>
      </c>
      <c r="N45" s="1074">
        <f t="shared" si="5"/>
        <v>0</v>
      </c>
      <c r="O45" s="1074">
        <f t="shared" si="5"/>
        <v>0</v>
      </c>
      <c r="P45" s="1074">
        <f t="shared" si="5"/>
        <v>0</v>
      </c>
      <c r="Q45" s="1074">
        <f t="shared" si="5"/>
        <v>0</v>
      </c>
    </row>
    <row r="46" spans="2:18" ht="12.75" customHeight="1">
      <c r="B46" s="1073"/>
      <c r="C46" s="1056"/>
      <c r="D46" s="1050"/>
      <c r="E46" s="1050"/>
      <c r="F46" s="1050"/>
      <c r="G46" s="965"/>
      <c r="H46" s="1059"/>
      <c r="I46" s="1059"/>
      <c r="J46" s="1059"/>
      <c r="K46" s="1059"/>
      <c r="L46" s="1070"/>
      <c r="M46" s="1063"/>
      <c r="N46" s="1063"/>
      <c r="O46" s="1063"/>
      <c r="P46" s="1063"/>
      <c r="Q46" s="1063"/>
    </row>
    <row r="47" spans="2:18" ht="12.75" customHeight="1">
      <c r="B47" s="1073"/>
      <c r="C47" s="1060" t="s">
        <v>1280</v>
      </c>
      <c r="D47" s="1050"/>
      <c r="E47" s="1050"/>
      <c r="F47" s="1050"/>
      <c r="G47" s="965" t="s">
        <v>20</v>
      </c>
      <c r="H47" s="1074">
        <f t="shared" ref="H47:Q47" si="6">SUM(H44,H43,H41,H42)</f>
        <v>0</v>
      </c>
      <c r="I47" s="1074">
        <f t="shared" si="6"/>
        <v>0</v>
      </c>
      <c r="J47" s="1074">
        <f t="shared" si="6"/>
        <v>0</v>
      </c>
      <c r="K47" s="1074">
        <f t="shared" si="6"/>
        <v>0</v>
      </c>
      <c r="L47" s="1074">
        <f t="shared" si="6"/>
        <v>0</v>
      </c>
      <c r="M47" s="1074">
        <f t="shared" si="6"/>
        <v>0</v>
      </c>
      <c r="N47" s="1074">
        <f t="shared" si="6"/>
        <v>0</v>
      </c>
      <c r="O47" s="1074">
        <f t="shared" si="6"/>
        <v>0</v>
      </c>
      <c r="P47" s="1074">
        <f t="shared" si="6"/>
        <v>0</v>
      </c>
      <c r="Q47" s="1074">
        <f t="shared" si="6"/>
        <v>0</v>
      </c>
    </row>
    <row r="48" spans="2:18" ht="12.75" customHeight="1">
      <c r="B48" s="1073"/>
      <c r="C48" s="1050"/>
      <c r="D48" s="1050"/>
      <c r="E48" s="1050"/>
      <c r="F48" s="1050"/>
      <c r="G48" s="1050"/>
      <c r="H48" s="1059"/>
      <c r="I48" s="1059"/>
      <c r="J48" s="1059"/>
      <c r="K48" s="1059"/>
      <c r="L48" s="1070"/>
      <c r="M48" s="1063"/>
      <c r="N48" s="1063"/>
      <c r="O48" s="1063"/>
      <c r="P48" s="1063"/>
      <c r="Q48" s="1063"/>
    </row>
    <row r="49" spans="2:17" ht="12.75" customHeight="1">
      <c r="B49" s="1075" t="s">
        <v>1283</v>
      </c>
      <c r="C49" s="1056" t="s">
        <v>735</v>
      </c>
      <c r="D49" s="1050"/>
      <c r="E49" s="1050"/>
      <c r="F49" s="1050"/>
      <c r="G49" s="965" t="s">
        <v>20</v>
      </c>
      <c r="H49" s="1072"/>
      <c r="I49" s="1072"/>
      <c r="J49" s="1072"/>
      <c r="K49" s="1072"/>
      <c r="L49" s="1072"/>
      <c r="M49" s="1072"/>
      <c r="N49" s="1072"/>
      <c r="O49" s="1072"/>
      <c r="P49" s="1072"/>
      <c r="Q49" s="1072"/>
    </row>
    <row r="50" spans="2:17" ht="12.75" customHeight="1">
      <c r="B50" s="1073"/>
      <c r="C50" s="1058" t="s">
        <v>1276</v>
      </c>
      <c r="D50" s="1050"/>
      <c r="E50" s="1050"/>
      <c r="F50" s="1050"/>
      <c r="G50" s="965" t="s">
        <v>20</v>
      </c>
      <c r="H50" s="1072"/>
      <c r="I50" s="1072"/>
      <c r="J50" s="1072"/>
      <c r="K50" s="1072"/>
      <c r="L50" s="1072"/>
      <c r="M50" s="1072"/>
      <c r="N50" s="1072"/>
      <c r="O50" s="1072"/>
      <c r="P50" s="1072"/>
      <c r="Q50" s="1072"/>
    </row>
    <row r="51" spans="2:17" ht="12.75" customHeight="1">
      <c r="B51" s="1073"/>
      <c r="C51" s="1058" t="s">
        <v>1277</v>
      </c>
      <c r="D51" s="1050"/>
      <c r="E51" s="1050"/>
      <c r="F51" s="1050"/>
      <c r="G51" s="965" t="s">
        <v>20</v>
      </c>
      <c r="H51" s="1072"/>
      <c r="I51" s="1072"/>
      <c r="J51" s="1072"/>
      <c r="K51" s="1072"/>
      <c r="L51" s="1072"/>
      <c r="M51" s="1072"/>
      <c r="N51" s="1072"/>
      <c r="O51" s="1072"/>
      <c r="P51" s="1072"/>
      <c r="Q51" s="1072"/>
    </row>
    <row r="52" spans="2:17" ht="12.75" customHeight="1">
      <c r="B52" s="1073"/>
      <c r="C52" s="1058" t="s">
        <v>1278</v>
      </c>
      <c r="D52" s="1050"/>
      <c r="E52" s="1050"/>
      <c r="F52" s="1050"/>
      <c r="G52" s="965" t="s">
        <v>20</v>
      </c>
      <c r="H52" s="1072"/>
      <c r="I52" s="1072"/>
      <c r="J52" s="1072"/>
      <c r="K52" s="1072"/>
      <c r="L52" s="1072"/>
      <c r="M52" s="1072"/>
      <c r="N52" s="1072"/>
      <c r="O52" s="1072"/>
      <c r="P52" s="1072"/>
      <c r="Q52" s="1072"/>
    </row>
    <row r="53" spans="2:17" ht="12.75" customHeight="1">
      <c r="B53" s="1073"/>
      <c r="C53" s="1058" t="s">
        <v>1279</v>
      </c>
      <c r="D53" s="1050"/>
      <c r="E53" s="1050"/>
      <c r="F53" s="1050"/>
      <c r="G53" s="965" t="s">
        <v>20</v>
      </c>
      <c r="H53" s="1072"/>
      <c r="I53" s="1072"/>
      <c r="J53" s="1072"/>
      <c r="K53" s="1072"/>
      <c r="L53" s="1072"/>
      <c r="M53" s="1072"/>
      <c r="N53" s="1072"/>
      <c r="O53" s="1072"/>
      <c r="P53" s="1072"/>
      <c r="Q53" s="1072"/>
    </row>
    <row r="54" spans="2:17" ht="12.75" customHeight="1">
      <c r="B54" s="1073"/>
      <c r="C54" s="1058" t="s">
        <v>730</v>
      </c>
      <c r="D54" s="1050"/>
      <c r="E54" s="1050"/>
      <c r="F54" s="1050"/>
      <c r="G54" s="965" t="s">
        <v>20</v>
      </c>
      <c r="H54" s="1074">
        <f t="shared" ref="H54:Q54" si="7">SUM(H49:H53)</f>
        <v>0</v>
      </c>
      <c r="I54" s="1074">
        <f t="shared" si="7"/>
        <v>0</v>
      </c>
      <c r="J54" s="1074">
        <f t="shared" si="7"/>
        <v>0</v>
      </c>
      <c r="K54" s="1074">
        <f t="shared" si="7"/>
        <v>0</v>
      </c>
      <c r="L54" s="1074">
        <f t="shared" si="7"/>
        <v>0</v>
      </c>
      <c r="M54" s="1074">
        <f t="shared" si="7"/>
        <v>0</v>
      </c>
      <c r="N54" s="1074">
        <f t="shared" si="7"/>
        <v>0</v>
      </c>
      <c r="O54" s="1074">
        <f t="shared" si="7"/>
        <v>0</v>
      </c>
      <c r="P54" s="1074">
        <f t="shared" si="7"/>
        <v>0</v>
      </c>
      <c r="Q54" s="1074">
        <f t="shared" si="7"/>
        <v>0</v>
      </c>
    </row>
    <row r="55" spans="2:17" ht="12.75" customHeight="1">
      <c r="B55" s="1073"/>
      <c r="C55" s="1056"/>
      <c r="D55" s="1050"/>
      <c r="E55" s="1050"/>
      <c r="F55" s="1050"/>
      <c r="G55" s="965"/>
      <c r="H55" s="1059"/>
      <c r="I55" s="1059"/>
      <c r="J55" s="1059"/>
      <c r="K55" s="1059"/>
      <c r="L55" s="1070"/>
      <c r="M55" s="1063"/>
      <c r="N55" s="1063"/>
      <c r="O55" s="1063"/>
      <c r="P55" s="1063"/>
      <c r="Q55" s="1063"/>
    </row>
    <row r="56" spans="2:17" ht="12.75" customHeight="1">
      <c r="B56" s="1073"/>
      <c r="C56" s="1060" t="s">
        <v>1280</v>
      </c>
      <c r="D56" s="1050"/>
      <c r="E56" s="1050"/>
      <c r="F56" s="1050"/>
      <c r="G56" s="965" t="s">
        <v>20</v>
      </c>
      <c r="H56" s="1074">
        <f t="shared" ref="H56:Q56" si="8">SUM(H53,H52,H50,H51)</f>
        <v>0</v>
      </c>
      <c r="I56" s="1074">
        <f t="shared" si="8"/>
        <v>0</v>
      </c>
      <c r="J56" s="1074">
        <f t="shared" si="8"/>
        <v>0</v>
      </c>
      <c r="K56" s="1074">
        <f t="shared" si="8"/>
        <v>0</v>
      </c>
      <c r="L56" s="1074">
        <f t="shared" si="8"/>
        <v>0</v>
      </c>
      <c r="M56" s="1074">
        <f t="shared" si="8"/>
        <v>0</v>
      </c>
      <c r="N56" s="1074">
        <f t="shared" si="8"/>
        <v>0</v>
      </c>
      <c r="O56" s="1074">
        <f t="shared" si="8"/>
        <v>0</v>
      </c>
      <c r="P56" s="1074">
        <f t="shared" si="8"/>
        <v>0</v>
      </c>
      <c r="Q56" s="1074">
        <f t="shared" si="8"/>
        <v>0</v>
      </c>
    </row>
    <row r="57" spans="2:17" ht="12.75" customHeight="1">
      <c r="B57" s="1076"/>
      <c r="C57" s="1050"/>
      <c r="D57" s="1050"/>
      <c r="E57" s="1050"/>
      <c r="F57" s="1050"/>
      <c r="G57" s="1050"/>
      <c r="H57" s="1059"/>
      <c r="I57" s="1059"/>
      <c r="J57" s="1059"/>
      <c r="K57" s="1059"/>
      <c r="L57" s="1070"/>
      <c r="M57" s="1063"/>
      <c r="N57" s="1063"/>
      <c r="O57" s="1063"/>
      <c r="P57" s="1063"/>
      <c r="Q57" s="1063"/>
    </row>
    <row r="58" spans="2:17" ht="12.75" customHeight="1">
      <c r="B58" s="1071" t="s">
        <v>1284</v>
      </c>
      <c r="C58" s="1056" t="s">
        <v>735</v>
      </c>
      <c r="D58" s="1050"/>
      <c r="E58" s="1050"/>
      <c r="F58" s="1050"/>
      <c r="G58" s="965" t="s">
        <v>20</v>
      </c>
      <c r="H58" s="1072"/>
      <c r="I58" s="1072"/>
      <c r="J58" s="1072"/>
      <c r="K58" s="1072"/>
      <c r="L58" s="1072"/>
      <c r="M58" s="1072"/>
      <c r="N58" s="1072"/>
      <c r="O58" s="1072"/>
      <c r="P58" s="1072"/>
      <c r="Q58" s="1072"/>
    </row>
    <row r="59" spans="2:17" ht="12.75" customHeight="1">
      <c r="B59" s="1077"/>
      <c r="C59" s="1058" t="s">
        <v>1276</v>
      </c>
      <c r="D59" s="1050"/>
      <c r="E59" s="1050"/>
      <c r="F59" s="1050"/>
      <c r="G59" s="965" t="s">
        <v>20</v>
      </c>
      <c r="H59" s="1072"/>
      <c r="I59" s="1072"/>
      <c r="J59" s="1072"/>
      <c r="K59" s="1072"/>
      <c r="L59" s="1072"/>
      <c r="M59" s="1072"/>
      <c r="N59" s="1072"/>
      <c r="O59" s="1072"/>
      <c r="P59" s="1072"/>
      <c r="Q59" s="1072"/>
    </row>
    <row r="60" spans="2:17" ht="12.75" customHeight="1">
      <c r="B60" s="1077"/>
      <c r="C60" s="1058" t="s">
        <v>1277</v>
      </c>
      <c r="D60" s="1050"/>
      <c r="E60" s="1050"/>
      <c r="F60" s="1050"/>
      <c r="G60" s="965" t="s">
        <v>20</v>
      </c>
      <c r="H60" s="1072"/>
      <c r="I60" s="1072"/>
      <c r="J60" s="1072"/>
      <c r="K60" s="1072"/>
      <c r="L60" s="1072"/>
      <c r="M60" s="1072"/>
      <c r="N60" s="1072"/>
      <c r="O60" s="1072"/>
      <c r="P60" s="1072"/>
      <c r="Q60" s="1072"/>
    </row>
    <row r="61" spans="2:17" ht="12.75" customHeight="1">
      <c r="B61" s="1077"/>
      <c r="C61" s="1058" t="s">
        <v>1278</v>
      </c>
      <c r="D61" s="1050"/>
      <c r="E61" s="1050"/>
      <c r="F61" s="1050"/>
      <c r="G61" s="965" t="s">
        <v>20</v>
      </c>
      <c r="H61" s="1072"/>
      <c r="I61" s="1072"/>
      <c r="J61" s="1072"/>
      <c r="K61" s="1072"/>
      <c r="L61" s="1072"/>
      <c r="M61" s="1072"/>
      <c r="N61" s="1072"/>
      <c r="O61" s="1072"/>
      <c r="P61" s="1072"/>
      <c r="Q61" s="1072"/>
    </row>
    <row r="62" spans="2:17" ht="12.75" customHeight="1">
      <c r="B62" s="1077"/>
      <c r="C62" s="1058" t="s">
        <v>1279</v>
      </c>
      <c r="D62" s="1050"/>
      <c r="E62" s="1050"/>
      <c r="F62" s="1050"/>
      <c r="G62" s="965" t="s">
        <v>20</v>
      </c>
      <c r="H62" s="1072"/>
      <c r="I62" s="1072"/>
      <c r="J62" s="1072"/>
      <c r="K62" s="1072"/>
      <c r="L62" s="1072"/>
      <c r="M62" s="1072"/>
      <c r="N62" s="1072"/>
      <c r="O62" s="1072"/>
      <c r="P62" s="1072"/>
      <c r="Q62" s="1072"/>
    </row>
    <row r="63" spans="2:17" ht="12.75" customHeight="1">
      <c r="B63" s="1077"/>
      <c r="C63" s="1058" t="s">
        <v>730</v>
      </c>
      <c r="D63" s="1050"/>
      <c r="E63" s="1050"/>
      <c r="F63" s="1050"/>
      <c r="G63" s="965" t="s">
        <v>20</v>
      </c>
      <c r="H63" s="1074">
        <f t="shared" ref="H63:Q63" si="9">SUM(H58:H62)</f>
        <v>0</v>
      </c>
      <c r="I63" s="1074">
        <f t="shared" si="9"/>
        <v>0</v>
      </c>
      <c r="J63" s="1074">
        <f t="shared" si="9"/>
        <v>0</v>
      </c>
      <c r="K63" s="1074">
        <f t="shared" si="9"/>
        <v>0</v>
      </c>
      <c r="L63" s="1074">
        <f t="shared" si="9"/>
        <v>0</v>
      </c>
      <c r="M63" s="1074">
        <f t="shared" si="9"/>
        <v>0</v>
      </c>
      <c r="N63" s="1074">
        <f t="shared" si="9"/>
        <v>0</v>
      </c>
      <c r="O63" s="1074">
        <f t="shared" si="9"/>
        <v>0</v>
      </c>
      <c r="P63" s="1074">
        <f t="shared" si="9"/>
        <v>0</v>
      </c>
      <c r="Q63" s="1074">
        <f t="shared" si="9"/>
        <v>0</v>
      </c>
    </row>
    <row r="64" spans="2:17" ht="12.75" customHeight="1">
      <c r="B64" s="1077"/>
      <c r="C64" s="1056"/>
      <c r="D64" s="1050"/>
      <c r="E64" s="1050"/>
      <c r="F64" s="1050"/>
      <c r="G64" s="965"/>
      <c r="H64" s="1059"/>
      <c r="I64" s="1059"/>
      <c r="J64" s="1059"/>
      <c r="K64" s="1059"/>
      <c r="L64" s="1070"/>
      <c r="M64" s="1063"/>
      <c r="N64" s="1063"/>
      <c r="O64" s="1063"/>
      <c r="P64" s="1063"/>
      <c r="Q64" s="1063"/>
    </row>
    <row r="65" spans="2:17" ht="12.75" customHeight="1">
      <c r="B65" s="1078"/>
      <c r="C65" s="1060" t="s">
        <v>1280</v>
      </c>
      <c r="D65" s="1050"/>
      <c r="E65" s="1050"/>
      <c r="F65" s="1050"/>
      <c r="G65" s="965" t="s">
        <v>20</v>
      </c>
      <c r="H65" s="1074">
        <f t="shared" ref="H65:Q65" si="10">SUM(H62,H61,H59,H60)</f>
        <v>0</v>
      </c>
      <c r="I65" s="1074">
        <f t="shared" si="10"/>
        <v>0</v>
      </c>
      <c r="J65" s="1074">
        <f t="shared" si="10"/>
        <v>0</v>
      </c>
      <c r="K65" s="1074">
        <f t="shared" si="10"/>
        <v>0</v>
      </c>
      <c r="L65" s="1074">
        <f t="shared" si="10"/>
        <v>0</v>
      </c>
      <c r="M65" s="1074">
        <f t="shared" si="10"/>
        <v>0</v>
      </c>
      <c r="N65" s="1074">
        <f t="shared" si="10"/>
        <v>0</v>
      </c>
      <c r="O65" s="1074">
        <f t="shared" si="10"/>
        <v>0</v>
      </c>
      <c r="P65" s="1074">
        <f t="shared" si="10"/>
        <v>0</v>
      </c>
      <c r="Q65" s="1074">
        <f t="shared" si="10"/>
        <v>0</v>
      </c>
    </row>
    <row r="66" spans="2:17" ht="12.75" customHeight="1">
      <c r="B66" s="1077"/>
      <c r="C66" s="1050"/>
      <c r="D66" s="1050"/>
      <c r="E66" s="1050"/>
      <c r="F66" s="1050"/>
      <c r="G66" s="1050"/>
      <c r="H66" s="1059"/>
      <c r="I66" s="1059"/>
      <c r="J66" s="1059"/>
      <c r="K66" s="1059"/>
      <c r="L66" s="1070"/>
      <c r="M66" s="1063"/>
      <c r="N66" s="1063"/>
      <c r="O66" s="1063"/>
      <c r="P66" s="1063"/>
      <c r="Q66" s="1063"/>
    </row>
    <row r="67" spans="2:17" ht="12.75" customHeight="1">
      <c r="B67" s="1079"/>
      <c r="C67" s="1056" t="s">
        <v>735</v>
      </c>
      <c r="D67" s="1050"/>
      <c r="E67" s="1050"/>
      <c r="F67" s="1050"/>
      <c r="G67" s="965" t="s">
        <v>20</v>
      </c>
      <c r="H67" s="1080"/>
      <c r="I67" s="1080"/>
      <c r="J67" s="1080"/>
      <c r="K67" s="1080"/>
      <c r="L67" s="1080"/>
      <c r="M67" s="1080"/>
      <c r="N67" s="1080"/>
      <c r="O67" s="1080"/>
      <c r="P67" s="1080"/>
      <c r="Q67" s="1080"/>
    </row>
    <row r="68" spans="2:17" ht="12.75" customHeight="1">
      <c r="B68" s="1077"/>
      <c r="C68" s="1058" t="s">
        <v>1276</v>
      </c>
      <c r="D68" s="1050"/>
      <c r="E68" s="1050"/>
      <c r="F68" s="1050"/>
      <c r="G68" s="965" t="s">
        <v>20</v>
      </c>
      <c r="H68" s="1080"/>
      <c r="I68" s="1080"/>
      <c r="J68" s="1080"/>
      <c r="K68" s="1080"/>
      <c r="L68" s="1080"/>
      <c r="M68" s="1080"/>
      <c r="N68" s="1080"/>
      <c r="O68" s="1080"/>
      <c r="P68" s="1080"/>
      <c r="Q68" s="1080"/>
    </row>
    <row r="69" spans="2:17" ht="12.75" customHeight="1">
      <c r="B69" s="1077"/>
      <c r="C69" s="1058" t="s">
        <v>1277</v>
      </c>
      <c r="D69" s="1050"/>
      <c r="E69" s="1050"/>
      <c r="F69" s="1050"/>
      <c r="G69" s="965" t="s">
        <v>20</v>
      </c>
      <c r="H69" s="1080"/>
      <c r="I69" s="1080"/>
      <c r="J69" s="1080"/>
      <c r="K69" s="1080"/>
      <c r="L69" s="1080"/>
      <c r="M69" s="1080"/>
      <c r="N69" s="1080"/>
      <c r="O69" s="1080"/>
      <c r="P69" s="1080"/>
      <c r="Q69" s="1080"/>
    </row>
    <row r="70" spans="2:17" ht="12.75" customHeight="1">
      <c r="B70" s="1077"/>
      <c r="C70" s="1058" t="s">
        <v>1278</v>
      </c>
      <c r="D70" s="1050"/>
      <c r="E70" s="1050"/>
      <c r="F70" s="1050"/>
      <c r="G70" s="965" t="s">
        <v>20</v>
      </c>
      <c r="H70" s="1080"/>
      <c r="I70" s="1080"/>
      <c r="J70" s="1080"/>
      <c r="K70" s="1080"/>
      <c r="L70" s="1080"/>
      <c r="M70" s="1080"/>
      <c r="N70" s="1080"/>
      <c r="O70" s="1080"/>
      <c r="P70" s="1080"/>
      <c r="Q70" s="1080"/>
    </row>
    <row r="71" spans="2:17" ht="12.75" customHeight="1">
      <c r="B71" s="1077"/>
      <c r="C71" s="1058" t="s">
        <v>1279</v>
      </c>
      <c r="D71" s="1050"/>
      <c r="E71" s="1050"/>
      <c r="F71" s="1050"/>
      <c r="G71" s="965" t="s">
        <v>20</v>
      </c>
      <c r="H71" s="1080"/>
      <c r="I71" s="1080"/>
      <c r="J71" s="1080"/>
      <c r="K71" s="1080"/>
      <c r="L71" s="1080"/>
      <c r="M71" s="1080"/>
      <c r="N71" s="1080"/>
      <c r="O71" s="1080"/>
      <c r="P71" s="1080"/>
      <c r="Q71" s="1080"/>
    </row>
    <row r="72" spans="2:17" ht="12.75" customHeight="1">
      <c r="B72" s="1077"/>
      <c r="C72" s="1058" t="s">
        <v>730</v>
      </c>
      <c r="D72" s="1050"/>
      <c r="E72" s="1050"/>
      <c r="F72" s="1050"/>
      <c r="G72" s="965" t="s">
        <v>20</v>
      </c>
      <c r="H72" s="1074">
        <f t="shared" ref="H72:Q72" si="11">SUM(H67:H71)</f>
        <v>0</v>
      </c>
      <c r="I72" s="1074">
        <f t="shared" si="11"/>
        <v>0</v>
      </c>
      <c r="J72" s="1074">
        <f t="shared" si="11"/>
        <v>0</v>
      </c>
      <c r="K72" s="1074">
        <f t="shared" si="11"/>
        <v>0</v>
      </c>
      <c r="L72" s="1074">
        <f t="shared" si="11"/>
        <v>0</v>
      </c>
      <c r="M72" s="1074">
        <f t="shared" si="11"/>
        <v>0</v>
      </c>
      <c r="N72" s="1074">
        <f t="shared" si="11"/>
        <v>0</v>
      </c>
      <c r="O72" s="1074">
        <f t="shared" si="11"/>
        <v>0</v>
      </c>
      <c r="P72" s="1074">
        <f t="shared" si="11"/>
        <v>0</v>
      </c>
      <c r="Q72" s="1074">
        <f t="shared" si="11"/>
        <v>0</v>
      </c>
    </row>
    <row r="73" spans="2:17" ht="12.75" customHeight="1">
      <c r="B73" s="1077"/>
      <c r="C73" s="1056"/>
      <c r="D73" s="1050"/>
      <c r="E73" s="1050"/>
      <c r="F73" s="1050"/>
      <c r="G73" s="965"/>
      <c r="H73" s="1059"/>
      <c r="I73" s="1059"/>
      <c r="J73" s="1059"/>
      <c r="K73" s="1059"/>
      <c r="L73" s="1070"/>
      <c r="M73" s="1063"/>
      <c r="N73" s="1063"/>
      <c r="O73" s="1063"/>
      <c r="P73" s="1063"/>
      <c r="Q73" s="1063"/>
    </row>
    <row r="74" spans="2:17" ht="12.75" customHeight="1">
      <c r="B74" s="1078"/>
      <c r="C74" s="1060" t="s">
        <v>1280</v>
      </c>
      <c r="D74" s="1050"/>
      <c r="E74" s="1050"/>
      <c r="F74" s="1050"/>
      <c r="G74" s="965" t="s">
        <v>20</v>
      </c>
      <c r="H74" s="1074">
        <f t="shared" ref="H74:Q74" si="12">SUM(H71,H70,H68,H69)</f>
        <v>0</v>
      </c>
      <c r="I74" s="1074">
        <f t="shared" si="12"/>
        <v>0</v>
      </c>
      <c r="J74" s="1074">
        <f t="shared" si="12"/>
        <v>0</v>
      </c>
      <c r="K74" s="1074">
        <f t="shared" si="12"/>
        <v>0</v>
      </c>
      <c r="L74" s="1074">
        <f t="shared" si="12"/>
        <v>0</v>
      </c>
      <c r="M74" s="1074">
        <f t="shared" si="12"/>
        <v>0</v>
      </c>
      <c r="N74" s="1074">
        <f t="shared" si="12"/>
        <v>0</v>
      </c>
      <c r="O74" s="1074">
        <f t="shared" si="12"/>
        <v>0</v>
      </c>
      <c r="P74" s="1074">
        <f t="shared" si="12"/>
        <v>0</v>
      </c>
      <c r="Q74" s="1074">
        <f t="shared" si="12"/>
        <v>0</v>
      </c>
    </row>
    <row r="75" spans="2:17" ht="12.75" customHeight="1">
      <c r="B75" s="1077"/>
      <c r="C75" s="1050"/>
      <c r="D75" s="1050"/>
      <c r="E75" s="1050"/>
      <c r="F75" s="1050"/>
      <c r="G75" s="1050"/>
      <c r="H75" s="1059"/>
      <c r="I75" s="1059"/>
      <c r="J75" s="1059"/>
      <c r="K75" s="1059"/>
      <c r="L75" s="1070"/>
      <c r="M75" s="1063"/>
      <c r="N75" s="1063"/>
      <c r="O75" s="1063"/>
      <c r="P75" s="1063"/>
      <c r="Q75" s="1063"/>
    </row>
    <row r="76" spans="2:17" ht="12.75" customHeight="1">
      <c r="B76" s="1079"/>
      <c r="C76" s="1056" t="s">
        <v>735</v>
      </c>
      <c r="D76" s="1050"/>
      <c r="E76" s="1050"/>
      <c r="F76" s="1050"/>
      <c r="G76" s="965" t="s">
        <v>20</v>
      </c>
      <c r="H76" s="1080"/>
      <c r="I76" s="1080"/>
      <c r="J76" s="1080"/>
      <c r="K76" s="1080"/>
      <c r="L76" s="1080"/>
      <c r="M76" s="1080"/>
      <c r="N76" s="1080"/>
      <c r="O76" s="1080"/>
      <c r="P76" s="1080"/>
      <c r="Q76" s="1080"/>
    </row>
    <row r="77" spans="2:17" ht="12.75" customHeight="1">
      <c r="B77" s="1077"/>
      <c r="C77" s="1058" t="s">
        <v>1276</v>
      </c>
      <c r="D77" s="1050"/>
      <c r="E77" s="1050"/>
      <c r="F77" s="1050"/>
      <c r="G77" s="965" t="s">
        <v>20</v>
      </c>
      <c r="H77" s="1080"/>
      <c r="I77" s="1080"/>
      <c r="J77" s="1080"/>
      <c r="K77" s="1080"/>
      <c r="L77" s="1080"/>
      <c r="M77" s="1080"/>
      <c r="N77" s="1080"/>
      <c r="O77" s="1080"/>
      <c r="P77" s="1080"/>
      <c r="Q77" s="1080"/>
    </row>
    <row r="78" spans="2:17" ht="12.75" customHeight="1">
      <c r="B78" s="1077"/>
      <c r="C78" s="1058" t="s">
        <v>1277</v>
      </c>
      <c r="D78" s="1050"/>
      <c r="E78" s="1050"/>
      <c r="F78" s="1050"/>
      <c r="G78" s="965" t="s">
        <v>20</v>
      </c>
      <c r="H78" s="1080"/>
      <c r="I78" s="1080"/>
      <c r="J78" s="1080"/>
      <c r="K78" s="1080"/>
      <c r="L78" s="1080"/>
      <c r="M78" s="1080"/>
      <c r="N78" s="1080"/>
      <c r="O78" s="1080"/>
      <c r="P78" s="1080"/>
      <c r="Q78" s="1080"/>
    </row>
    <row r="79" spans="2:17" ht="12.75" customHeight="1">
      <c r="B79" s="1077"/>
      <c r="C79" s="1058" t="s">
        <v>1278</v>
      </c>
      <c r="D79" s="1050"/>
      <c r="E79" s="1050"/>
      <c r="F79" s="1050"/>
      <c r="G79" s="965" t="s">
        <v>20</v>
      </c>
      <c r="H79" s="1080"/>
      <c r="I79" s="1080"/>
      <c r="J79" s="1080"/>
      <c r="K79" s="1080"/>
      <c r="L79" s="1080"/>
      <c r="M79" s="1080"/>
      <c r="N79" s="1080"/>
      <c r="O79" s="1080"/>
      <c r="P79" s="1080"/>
      <c r="Q79" s="1080"/>
    </row>
    <row r="80" spans="2:17" ht="12.75" customHeight="1">
      <c r="B80" s="1077"/>
      <c r="C80" s="1058" t="s">
        <v>1279</v>
      </c>
      <c r="D80" s="1050"/>
      <c r="E80" s="1050"/>
      <c r="F80" s="1050"/>
      <c r="G80" s="965" t="s">
        <v>20</v>
      </c>
      <c r="H80" s="1080"/>
      <c r="I80" s="1080"/>
      <c r="J80" s="1080"/>
      <c r="K80" s="1080"/>
      <c r="L80" s="1080"/>
      <c r="M80" s="1080"/>
      <c r="N80" s="1080"/>
      <c r="O80" s="1080"/>
      <c r="P80" s="1080"/>
      <c r="Q80" s="1080"/>
    </row>
    <row r="81" spans="2:17" ht="12.75" customHeight="1">
      <c r="B81" s="1077"/>
      <c r="C81" s="1058" t="s">
        <v>730</v>
      </c>
      <c r="D81" s="1050"/>
      <c r="E81" s="1050"/>
      <c r="F81" s="1050"/>
      <c r="G81" s="965" t="s">
        <v>20</v>
      </c>
      <c r="H81" s="1074">
        <f t="shared" ref="H81:Q81" si="13">SUM(H76:H80)</f>
        <v>0</v>
      </c>
      <c r="I81" s="1074">
        <f t="shared" si="13"/>
        <v>0</v>
      </c>
      <c r="J81" s="1074">
        <f t="shared" si="13"/>
        <v>0</v>
      </c>
      <c r="K81" s="1074">
        <f t="shared" si="13"/>
        <v>0</v>
      </c>
      <c r="L81" s="1074">
        <f t="shared" si="13"/>
        <v>0</v>
      </c>
      <c r="M81" s="1074">
        <f t="shared" si="13"/>
        <v>0</v>
      </c>
      <c r="N81" s="1074">
        <f t="shared" si="13"/>
        <v>0</v>
      </c>
      <c r="O81" s="1074">
        <f t="shared" si="13"/>
        <v>0</v>
      </c>
      <c r="P81" s="1074">
        <f t="shared" si="13"/>
        <v>0</v>
      </c>
      <c r="Q81" s="1074">
        <f t="shared" si="13"/>
        <v>0</v>
      </c>
    </row>
    <row r="82" spans="2:17" ht="12.75" customHeight="1">
      <c r="B82" s="1077"/>
      <c r="C82" s="1056"/>
      <c r="D82" s="1050"/>
      <c r="E82" s="1050"/>
      <c r="F82" s="1050"/>
      <c r="G82" s="965"/>
      <c r="H82" s="1059"/>
      <c r="I82" s="1059"/>
      <c r="J82" s="1059"/>
      <c r="K82" s="1059"/>
      <c r="L82" s="1070"/>
      <c r="M82" s="1063"/>
      <c r="N82" s="1063"/>
      <c r="O82" s="1063"/>
      <c r="P82" s="1063"/>
      <c r="Q82" s="1063"/>
    </row>
    <row r="83" spans="2:17" ht="12.75" customHeight="1">
      <c r="B83" s="1078"/>
      <c r="C83" s="1060" t="s">
        <v>1280</v>
      </c>
      <c r="D83" s="1050"/>
      <c r="E83" s="1050"/>
      <c r="F83" s="1050"/>
      <c r="G83" s="965" t="s">
        <v>20</v>
      </c>
      <c r="H83" s="1074">
        <f t="shared" ref="H83:Q83" si="14">SUM(H80,H79,H77,H78)</f>
        <v>0</v>
      </c>
      <c r="I83" s="1074">
        <f t="shared" si="14"/>
        <v>0</v>
      </c>
      <c r="J83" s="1074">
        <f t="shared" si="14"/>
        <v>0</v>
      </c>
      <c r="K83" s="1074">
        <f t="shared" si="14"/>
        <v>0</v>
      </c>
      <c r="L83" s="1074">
        <f t="shared" si="14"/>
        <v>0</v>
      </c>
      <c r="M83" s="1074">
        <f t="shared" si="14"/>
        <v>0</v>
      </c>
      <c r="N83" s="1074">
        <f t="shared" si="14"/>
        <v>0</v>
      </c>
      <c r="O83" s="1074">
        <f t="shared" si="14"/>
        <v>0</v>
      </c>
      <c r="P83" s="1074">
        <f t="shared" si="14"/>
        <v>0</v>
      </c>
      <c r="Q83" s="1074">
        <f t="shared" si="14"/>
        <v>0</v>
      </c>
    </row>
    <row r="84" spans="2:17" ht="12.75" customHeight="1">
      <c r="B84" s="1077"/>
      <c r="C84" s="1050"/>
      <c r="D84" s="1050"/>
      <c r="E84" s="1050"/>
      <c r="F84" s="1050"/>
      <c r="G84" s="1050"/>
      <c r="H84" s="1059"/>
      <c r="I84" s="1059"/>
      <c r="J84" s="1059"/>
      <c r="K84" s="1059"/>
      <c r="L84" s="1070"/>
      <c r="M84" s="1063"/>
      <c r="N84" s="1063"/>
      <c r="O84" s="1063"/>
      <c r="P84" s="1063"/>
      <c r="Q84" s="1063"/>
    </row>
    <row r="85" spans="2:17" ht="12.75" customHeight="1">
      <c r="B85" s="1079"/>
      <c r="C85" s="1056" t="s">
        <v>735</v>
      </c>
      <c r="D85" s="1050"/>
      <c r="E85" s="1050"/>
      <c r="F85" s="1050"/>
      <c r="G85" s="965" t="s">
        <v>20</v>
      </c>
      <c r="H85" s="1080"/>
      <c r="I85" s="1080"/>
      <c r="J85" s="1080"/>
      <c r="K85" s="1080"/>
      <c r="L85" s="1080"/>
      <c r="M85" s="1080"/>
      <c r="N85" s="1080"/>
      <c r="O85" s="1080"/>
      <c r="P85" s="1080"/>
      <c r="Q85" s="1080"/>
    </row>
    <row r="86" spans="2:17" ht="12.75" customHeight="1">
      <c r="B86" s="1077"/>
      <c r="C86" s="1058" t="s">
        <v>1276</v>
      </c>
      <c r="D86" s="1050"/>
      <c r="E86" s="1050"/>
      <c r="F86" s="1050"/>
      <c r="G86" s="965" t="s">
        <v>20</v>
      </c>
      <c r="H86" s="1080"/>
      <c r="I86" s="1080"/>
      <c r="J86" s="1080"/>
      <c r="K86" s="1080"/>
      <c r="L86" s="1080"/>
      <c r="M86" s="1080"/>
      <c r="N86" s="1080"/>
      <c r="O86" s="1080"/>
      <c r="P86" s="1080"/>
      <c r="Q86" s="1080"/>
    </row>
    <row r="87" spans="2:17" ht="12.75" customHeight="1">
      <c r="B87" s="1077"/>
      <c r="C87" s="1058" t="s">
        <v>1277</v>
      </c>
      <c r="D87" s="1050"/>
      <c r="E87" s="1050"/>
      <c r="F87" s="1050"/>
      <c r="G87" s="965" t="s">
        <v>20</v>
      </c>
      <c r="H87" s="1080"/>
      <c r="I87" s="1080"/>
      <c r="J87" s="1080"/>
      <c r="K87" s="1080"/>
      <c r="L87" s="1080"/>
      <c r="M87" s="1080"/>
      <c r="N87" s="1080"/>
      <c r="O87" s="1080"/>
      <c r="P87" s="1080"/>
      <c r="Q87" s="1080"/>
    </row>
    <row r="88" spans="2:17" ht="12.75" customHeight="1">
      <c r="B88" s="1077"/>
      <c r="C88" s="1058" t="s">
        <v>1278</v>
      </c>
      <c r="D88" s="1050"/>
      <c r="E88" s="1050"/>
      <c r="F88" s="1050"/>
      <c r="G88" s="965" t="s">
        <v>20</v>
      </c>
      <c r="H88" s="1080"/>
      <c r="I88" s="1080"/>
      <c r="J88" s="1080"/>
      <c r="K88" s="1080"/>
      <c r="L88" s="1080"/>
      <c r="M88" s="1080"/>
      <c r="N88" s="1080"/>
      <c r="O88" s="1080"/>
      <c r="P88" s="1080"/>
      <c r="Q88" s="1080"/>
    </row>
    <row r="89" spans="2:17" ht="12.75" customHeight="1">
      <c r="B89" s="1077"/>
      <c r="C89" s="1058" t="s">
        <v>1279</v>
      </c>
      <c r="D89" s="1050"/>
      <c r="E89" s="1050"/>
      <c r="F89" s="1050"/>
      <c r="G89" s="965" t="s">
        <v>20</v>
      </c>
      <c r="H89" s="1080"/>
      <c r="I89" s="1080"/>
      <c r="J89" s="1080"/>
      <c r="K89" s="1080"/>
      <c r="L89" s="1080"/>
      <c r="M89" s="1080"/>
      <c r="N89" s="1080"/>
      <c r="O89" s="1080"/>
      <c r="P89" s="1080"/>
      <c r="Q89" s="1080"/>
    </row>
    <row r="90" spans="2:17" ht="12.75" customHeight="1">
      <c r="B90" s="1077"/>
      <c r="C90" s="1058" t="s">
        <v>730</v>
      </c>
      <c r="D90" s="1050"/>
      <c r="E90" s="1050"/>
      <c r="F90" s="1050"/>
      <c r="G90" s="965" t="s">
        <v>20</v>
      </c>
      <c r="H90" s="1074">
        <f t="shared" ref="H90:Q90" si="15">SUM(H85:H89)</f>
        <v>0</v>
      </c>
      <c r="I90" s="1074">
        <f t="shared" si="15"/>
        <v>0</v>
      </c>
      <c r="J90" s="1074">
        <f t="shared" si="15"/>
        <v>0</v>
      </c>
      <c r="K90" s="1074">
        <f t="shared" si="15"/>
        <v>0</v>
      </c>
      <c r="L90" s="1074">
        <f t="shared" si="15"/>
        <v>0</v>
      </c>
      <c r="M90" s="1074">
        <f t="shared" si="15"/>
        <v>0</v>
      </c>
      <c r="N90" s="1074">
        <f t="shared" si="15"/>
        <v>0</v>
      </c>
      <c r="O90" s="1074">
        <f t="shared" si="15"/>
        <v>0</v>
      </c>
      <c r="P90" s="1074">
        <f t="shared" si="15"/>
        <v>0</v>
      </c>
      <c r="Q90" s="1074">
        <f t="shared" si="15"/>
        <v>0</v>
      </c>
    </row>
    <row r="91" spans="2:17" ht="12.75" customHeight="1">
      <c r="B91" s="1077"/>
      <c r="C91" s="1056"/>
      <c r="D91" s="1050"/>
      <c r="E91" s="1050"/>
      <c r="F91" s="1050"/>
      <c r="G91" s="965"/>
      <c r="H91" s="1059"/>
      <c r="I91" s="1059"/>
      <c r="J91" s="1059"/>
      <c r="K91" s="1059"/>
      <c r="L91" s="1070"/>
      <c r="M91" s="1063"/>
      <c r="N91" s="1063"/>
      <c r="O91" s="1063"/>
      <c r="P91" s="1063"/>
      <c r="Q91" s="1063"/>
    </row>
    <row r="92" spans="2:17" ht="12.75" customHeight="1">
      <c r="B92" s="1078"/>
      <c r="C92" s="1060" t="s">
        <v>1280</v>
      </c>
      <c r="D92" s="1050"/>
      <c r="E92" s="1050"/>
      <c r="F92" s="1050"/>
      <c r="G92" s="965" t="s">
        <v>20</v>
      </c>
      <c r="H92" s="1074">
        <f t="shared" ref="H92:Q92" si="16">SUM(H89,H88,H86,H87)</f>
        <v>0</v>
      </c>
      <c r="I92" s="1074">
        <f t="shared" si="16"/>
        <v>0</v>
      </c>
      <c r="J92" s="1074">
        <f t="shared" si="16"/>
        <v>0</v>
      </c>
      <c r="K92" s="1074">
        <f t="shared" si="16"/>
        <v>0</v>
      </c>
      <c r="L92" s="1074">
        <f t="shared" si="16"/>
        <v>0</v>
      </c>
      <c r="M92" s="1074">
        <f t="shared" si="16"/>
        <v>0</v>
      </c>
      <c r="N92" s="1074">
        <f t="shared" si="16"/>
        <v>0</v>
      </c>
      <c r="O92" s="1074">
        <f t="shared" si="16"/>
        <v>0</v>
      </c>
      <c r="P92" s="1074">
        <f t="shared" si="16"/>
        <v>0</v>
      </c>
      <c r="Q92" s="1074">
        <f t="shared" si="16"/>
        <v>0</v>
      </c>
    </row>
    <row r="93" spans="2:17" ht="12.75" customHeight="1">
      <c r="B93" s="1077"/>
      <c r="C93" s="1050"/>
      <c r="D93" s="1050"/>
      <c r="E93" s="1050"/>
      <c r="F93" s="1050"/>
      <c r="G93" s="1050"/>
      <c r="H93" s="1059"/>
      <c r="I93" s="1059"/>
      <c r="J93" s="1059"/>
      <c r="K93" s="1059"/>
      <c r="L93" s="1070"/>
      <c r="M93" s="1063"/>
      <c r="N93" s="1063"/>
      <c r="O93" s="1063"/>
      <c r="P93" s="1063"/>
      <c r="Q93" s="1063"/>
    </row>
    <row r="94" spans="2:17" ht="12.75" customHeight="1">
      <c r="B94" s="1079"/>
      <c r="C94" s="1056" t="s">
        <v>735</v>
      </c>
      <c r="D94" s="1050"/>
      <c r="E94" s="1050"/>
      <c r="F94" s="1050"/>
      <c r="G94" s="965" t="s">
        <v>20</v>
      </c>
      <c r="H94" s="1080"/>
      <c r="I94" s="1080"/>
      <c r="J94" s="1080"/>
      <c r="K94" s="1080"/>
      <c r="L94" s="1080"/>
      <c r="M94" s="1080"/>
      <c r="N94" s="1080"/>
      <c r="O94" s="1080"/>
      <c r="P94" s="1080"/>
      <c r="Q94" s="1080"/>
    </row>
    <row r="95" spans="2:17" ht="12.75" customHeight="1">
      <c r="B95" s="1081"/>
      <c r="C95" s="1082" t="s">
        <v>1276</v>
      </c>
      <c r="D95" s="1083"/>
      <c r="E95" s="1083"/>
      <c r="F95" s="1083"/>
      <c r="G95" s="965" t="s">
        <v>20</v>
      </c>
      <c r="H95" s="1080"/>
      <c r="I95" s="1080"/>
      <c r="J95" s="1080"/>
      <c r="K95" s="1080"/>
      <c r="L95" s="1080"/>
      <c r="M95" s="1080"/>
      <c r="N95" s="1080"/>
      <c r="O95" s="1080"/>
      <c r="P95" s="1080"/>
      <c r="Q95" s="1080"/>
    </row>
    <row r="96" spans="2:17" ht="12.75" customHeight="1">
      <c r="B96" s="1077"/>
      <c r="C96" s="1058" t="s">
        <v>1277</v>
      </c>
      <c r="D96" s="1050"/>
      <c r="E96" s="1050"/>
      <c r="F96" s="1050"/>
      <c r="G96" s="965" t="s">
        <v>20</v>
      </c>
      <c r="H96" s="1080"/>
      <c r="I96" s="1080"/>
      <c r="J96" s="1080"/>
      <c r="K96" s="1080"/>
      <c r="L96" s="1080"/>
      <c r="M96" s="1080"/>
      <c r="N96" s="1080"/>
      <c r="O96" s="1080"/>
      <c r="P96" s="1080"/>
      <c r="Q96" s="1080"/>
    </row>
    <row r="97" spans="2:17" ht="12.75" customHeight="1">
      <c r="B97" s="1077"/>
      <c r="C97" s="1058" t="s">
        <v>1278</v>
      </c>
      <c r="D97" s="1050"/>
      <c r="E97" s="1050"/>
      <c r="F97" s="1050"/>
      <c r="G97" s="965" t="s">
        <v>20</v>
      </c>
      <c r="H97" s="1080"/>
      <c r="I97" s="1080"/>
      <c r="J97" s="1080"/>
      <c r="K97" s="1080"/>
      <c r="L97" s="1080"/>
      <c r="M97" s="1080"/>
      <c r="N97" s="1080"/>
      <c r="O97" s="1080"/>
      <c r="P97" s="1080"/>
      <c r="Q97" s="1080"/>
    </row>
    <row r="98" spans="2:17" ht="12.75" customHeight="1">
      <c r="B98" s="1077"/>
      <c r="C98" s="1058" t="s">
        <v>1279</v>
      </c>
      <c r="D98" s="1050"/>
      <c r="E98" s="1050"/>
      <c r="F98" s="1050"/>
      <c r="G98" s="965" t="s">
        <v>20</v>
      </c>
      <c r="H98" s="1080"/>
      <c r="I98" s="1080"/>
      <c r="J98" s="1080"/>
      <c r="K98" s="1080"/>
      <c r="L98" s="1080"/>
      <c r="M98" s="1080"/>
      <c r="N98" s="1080"/>
      <c r="O98" s="1080"/>
      <c r="P98" s="1080"/>
      <c r="Q98" s="1080"/>
    </row>
    <row r="99" spans="2:17" ht="12.75" customHeight="1">
      <c r="B99" s="1077"/>
      <c r="C99" s="1058" t="s">
        <v>730</v>
      </c>
      <c r="D99" s="1050"/>
      <c r="E99" s="1050"/>
      <c r="F99" s="1050"/>
      <c r="G99" s="965" t="s">
        <v>20</v>
      </c>
      <c r="H99" s="1074">
        <f t="shared" ref="H99:Q99" si="17">SUM(H94:H98)</f>
        <v>0</v>
      </c>
      <c r="I99" s="1074">
        <f t="shared" si="17"/>
        <v>0</v>
      </c>
      <c r="J99" s="1074">
        <f t="shared" si="17"/>
        <v>0</v>
      </c>
      <c r="K99" s="1074">
        <f t="shared" si="17"/>
        <v>0</v>
      </c>
      <c r="L99" s="1074">
        <f t="shared" si="17"/>
        <v>0</v>
      </c>
      <c r="M99" s="1074">
        <f t="shared" si="17"/>
        <v>0</v>
      </c>
      <c r="N99" s="1074">
        <f t="shared" si="17"/>
        <v>0</v>
      </c>
      <c r="O99" s="1074">
        <f t="shared" si="17"/>
        <v>0</v>
      </c>
      <c r="P99" s="1074">
        <f t="shared" si="17"/>
        <v>0</v>
      </c>
      <c r="Q99" s="1074">
        <f t="shared" si="17"/>
        <v>0</v>
      </c>
    </row>
    <row r="100" spans="2:17" ht="12.75" customHeight="1">
      <c r="B100" s="1077"/>
      <c r="C100" s="1056"/>
      <c r="D100" s="1050"/>
      <c r="E100" s="1050"/>
      <c r="F100" s="1050"/>
      <c r="G100" s="965"/>
      <c r="H100" s="1059"/>
      <c r="I100" s="1059"/>
      <c r="J100" s="1059"/>
      <c r="K100" s="1059"/>
      <c r="L100" s="1070"/>
      <c r="M100" s="1063"/>
      <c r="N100" s="1063"/>
      <c r="O100" s="1063"/>
      <c r="P100" s="1063"/>
      <c r="Q100" s="1063"/>
    </row>
    <row r="101" spans="2:17" ht="12.75" customHeight="1">
      <c r="B101" s="1078"/>
      <c r="C101" s="1060" t="s">
        <v>1280</v>
      </c>
      <c r="D101" s="1050"/>
      <c r="E101" s="1050"/>
      <c r="F101" s="1050"/>
      <c r="G101" s="965" t="s">
        <v>20</v>
      </c>
      <c r="H101" s="1074">
        <f t="shared" ref="H101:Q101" si="18">SUM(H98,H97,H95,H96)</f>
        <v>0</v>
      </c>
      <c r="I101" s="1074">
        <f t="shared" si="18"/>
        <v>0</v>
      </c>
      <c r="J101" s="1074">
        <f t="shared" si="18"/>
        <v>0</v>
      </c>
      <c r="K101" s="1074">
        <f t="shared" si="18"/>
        <v>0</v>
      </c>
      <c r="L101" s="1074">
        <f t="shared" si="18"/>
        <v>0</v>
      </c>
      <c r="M101" s="1074">
        <f t="shared" si="18"/>
        <v>0</v>
      </c>
      <c r="N101" s="1074">
        <f t="shared" si="18"/>
        <v>0</v>
      </c>
      <c r="O101" s="1074">
        <f t="shared" si="18"/>
        <v>0</v>
      </c>
      <c r="P101" s="1074">
        <f t="shared" si="18"/>
        <v>0</v>
      </c>
      <c r="Q101" s="1074">
        <f t="shared" si="18"/>
        <v>0</v>
      </c>
    </row>
    <row r="102" spans="2:17" ht="12.75" customHeight="1">
      <c r="B102" s="1084"/>
      <c r="C102" s="1066"/>
      <c r="D102" s="1066"/>
      <c r="E102" s="1066"/>
      <c r="F102" s="1066"/>
      <c r="G102" s="1066"/>
      <c r="H102" s="1067"/>
      <c r="I102" s="1067"/>
      <c r="J102" s="1067"/>
      <c r="K102" s="1067"/>
      <c r="L102" s="1068"/>
      <c r="M102" s="1069"/>
      <c r="N102" s="1069"/>
      <c r="O102" s="1069"/>
      <c r="P102" s="1069"/>
      <c r="Q102" s="1069"/>
    </row>
    <row r="103" spans="2:17" ht="12.75" customHeight="1">
      <c r="B103" s="1054" t="s">
        <v>151</v>
      </c>
      <c r="C103" s="1061"/>
      <c r="D103" s="1050"/>
      <c r="E103" s="1050"/>
      <c r="F103" s="1050"/>
      <c r="G103" s="1050"/>
      <c r="H103" s="1059"/>
      <c r="I103" s="1059"/>
      <c r="J103" s="1059"/>
      <c r="K103" s="1059"/>
      <c r="L103" s="1070"/>
      <c r="M103" s="1063"/>
      <c r="N103" s="1063"/>
      <c r="O103" s="1063"/>
      <c r="P103" s="1063"/>
      <c r="Q103" s="1063"/>
    </row>
    <row r="104" spans="2:17" ht="12.75" customHeight="1">
      <c r="B104" s="1085" t="str">
        <f>B40</f>
        <v>Restructuring</v>
      </c>
      <c r="C104" s="1086" t="s">
        <v>735</v>
      </c>
      <c r="D104" s="1083"/>
      <c r="E104" s="1083"/>
      <c r="F104" s="1083"/>
      <c r="G104" s="965" t="s">
        <v>20</v>
      </c>
      <c r="H104" s="1072"/>
      <c r="I104" s="1072"/>
      <c r="J104" s="1072"/>
      <c r="K104" s="1072"/>
      <c r="L104" s="1072"/>
      <c r="M104" s="1072"/>
      <c r="N104" s="1072"/>
      <c r="O104" s="1072"/>
      <c r="P104" s="1072"/>
      <c r="Q104" s="1072"/>
    </row>
    <row r="105" spans="2:17" ht="12.75" customHeight="1">
      <c r="B105" s="1078"/>
      <c r="C105" s="1058" t="s">
        <v>1276</v>
      </c>
      <c r="D105" s="1050"/>
      <c r="E105" s="1050"/>
      <c r="F105" s="1050"/>
      <c r="G105" s="965" t="s">
        <v>20</v>
      </c>
      <c r="H105" s="1072"/>
      <c r="I105" s="1072"/>
      <c r="J105" s="1072"/>
      <c r="K105" s="1072"/>
      <c r="L105" s="1072"/>
      <c r="M105" s="1072"/>
      <c r="N105" s="1072"/>
      <c r="O105" s="1072"/>
      <c r="P105" s="1072"/>
      <c r="Q105" s="1072"/>
    </row>
    <row r="106" spans="2:17" ht="12.75" customHeight="1">
      <c r="B106" s="1078"/>
      <c r="C106" s="1058" t="s">
        <v>1277</v>
      </c>
      <c r="D106" s="1050"/>
      <c r="E106" s="1050"/>
      <c r="F106" s="1050"/>
      <c r="G106" s="965" t="s">
        <v>20</v>
      </c>
      <c r="H106" s="1072"/>
      <c r="I106" s="1072"/>
      <c r="J106" s="1072"/>
      <c r="K106" s="1072"/>
      <c r="L106" s="1072"/>
      <c r="M106" s="1072"/>
      <c r="N106" s="1072"/>
      <c r="O106" s="1072"/>
      <c r="P106" s="1072"/>
      <c r="Q106" s="1072"/>
    </row>
    <row r="107" spans="2:17" ht="12.75" customHeight="1">
      <c r="B107" s="1078"/>
      <c r="C107" s="1058" t="s">
        <v>1278</v>
      </c>
      <c r="D107" s="1050"/>
      <c r="E107" s="1050"/>
      <c r="F107" s="1050"/>
      <c r="G107" s="965" t="s">
        <v>20</v>
      </c>
      <c r="H107" s="1072"/>
      <c r="I107" s="1072"/>
      <c r="J107" s="1072"/>
      <c r="K107" s="1072"/>
      <c r="L107" s="1072"/>
      <c r="M107" s="1072"/>
      <c r="N107" s="1072"/>
      <c r="O107" s="1072"/>
      <c r="P107" s="1072"/>
      <c r="Q107" s="1072"/>
    </row>
    <row r="108" spans="2:17" ht="12.75" customHeight="1">
      <c r="B108" s="1078"/>
      <c r="C108" s="1058" t="s">
        <v>1279</v>
      </c>
      <c r="D108" s="1050"/>
      <c r="E108" s="1050"/>
      <c r="F108" s="1050"/>
      <c r="G108" s="965" t="s">
        <v>20</v>
      </c>
      <c r="H108" s="1072"/>
      <c r="I108" s="1072"/>
      <c r="J108" s="1072"/>
      <c r="K108" s="1072"/>
      <c r="L108" s="1072"/>
      <c r="M108" s="1072"/>
      <c r="N108" s="1072"/>
      <c r="O108" s="1072"/>
      <c r="P108" s="1072"/>
      <c r="Q108" s="1072"/>
    </row>
    <row r="109" spans="2:17" ht="12.75" customHeight="1">
      <c r="B109" s="1078"/>
      <c r="C109" s="1058" t="s">
        <v>730</v>
      </c>
      <c r="D109" s="1050"/>
      <c r="E109" s="1050"/>
      <c r="F109" s="1050"/>
      <c r="G109" s="965" t="s">
        <v>20</v>
      </c>
      <c r="H109" s="1074">
        <f t="shared" ref="H109:Q109" si="19">SUM(H104:H108)</f>
        <v>0</v>
      </c>
      <c r="I109" s="1074">
        <f t="shared" si="19"/>
        <v>0</v>
      </c>
      <c r="J109" s="1074">
        <f t="shared" si="19"/>
        <v>0</v>
      </c>
      <c r="K109" s="1074">
        <f t="shared" si="19"/>
        <v>0</v>
      </c>
      <c r="L109" s="1074">
        <f t="shared" si="19"/>
        <v>0</v>
      </c>
      <c r="M109" s="1074">
        <f t="shared" si="19"/>
        <v>0</v>
      </c>
      <c r="N109" s="1074">
        <f t="shared" si="19"/>
        <v>0</v>
      </c>
      <c r="O109" s="1074">
        <f t="shared" si="19"/>
        <v>0</v>
      </c>
      <c r="P109" s="1074">
        <f t="shared" si="19"/>
        <v>0</v>
      </c>
      <c r="Q109" s="1074">
        <f t="shared" si="19"/>
        <v>0</v>
      </c>
    </row>
    <row r="110" spans="2:17" ht="12.75" customHeight="1">
      <c r="B110" s="1078"/>
      <c r="C110" s="1056"/>
      <c r="D110" s="1050"/>
      <c r="E110" s="1050"/>
      <c r="F110" s="1050"/>
      <c r="G110" s="965"/>
      <c r="H110" s="1059"/>
      <c r="I110" s="1059"/>
      <c r="J110" s="1059"/>
      <c r="K110" s="1059"/>
      <c r="L110" s="1070"/>
      <c r="M110" s="1063"/>
      <c r="N110" s="1063"/>
      <c r="O110" s="1063"/>
      <c r="P110" s="1063"/>
      <c r="Q110" s="1063"/>
    </row>
    <row r="111" spans="2:17" ht="12.75" customHeight="1">
      <c r="B111" s="1078"/>
      <c r="C111" s="1060" t="s">
        <v>1280</v>
      </c>
      <c r="D111" s="1050"/>
      <c r="E111" s="1050"/>
      <c r="F111" s="1050"/>
      <c r="G111" s="965" t="s">
        <v>20</v>
      </c>
      <c r="H111" s="1074">
        <f t="shared" ref="H111:Q111" si="20">SUM(H108,H107,H105,H106)</f>
        <v>0</v>
      </c>
      <c r="I111" s="1074">
        <f t="shared" si="20"/>
        <v>0</v>
      </c>
      <c r="J111" s="1074">
        <f t="shared" si="20"/>
        <v>0</v>
      </c>
      <c r="K111" s="1074">
        <f t="shared" si="20"/>
        <v>0</v>
      </c>
      <c r="L111" s="1074">
        <f t="shared" si="20"/>
        <v>0</v>
      </c>
      <c r="M111" s="1074">
        <f t="shared" si="20"/>
        <v>0</v>
      </c>
      <c r="N111" s="1074">
        <f t="shared" si="20"/>
        <v>0</v>
      </c>
      <c r="O111" s="1074">
        <f t="shared" si="20"/>
        <v>0</v>
      </c>
      <c r="P111" s="1074">
        <f t="shared" si="20"/>
        <v>0</v>
      </c>
      <c r="Q111" s="1074">
        <f t="shared" si="20"/>
        <v>0</v>
      </c>
    </row>
    <row r="112" spans="2:17" ht="12.75" customHeight="1">
      <c r="B112" s="1078"/>
      <c r="C112" s="1050"/>
      <c r="D112" s="1050"/>
      <c r="E112" s="1050"/>
      <c r="F112" s="1050"/>
      <c r="G112" s="1050"/>
      <c r="H112" s="1059"/>
      <c r="I112" s="1059"/>
      <c r="J112" s="1059"/>
      <c r="K112" s="1059"/>
      <c r="L112" s="1070"/>
      <c r="M112" s="1063"/>
      <c r="N112" s="1063"/>
      <c r="O112" s="1063"/>
      <c r="P112" s="1063"/>
      <c r="Q112" s="1063"/>
    </row>
    <row r="113" spans="2:17" ht="12.75" customHeight="1">
      <c r="B113" s="1085" t="str">
        <f>B49</f>
        <v>Contaminated Land</v>
      </c>
      <c r="C113" s="1056" t="s">
        <v>735</v>
      </c>
      <c r="D113" s="1050"/>
      <c r="E113" s="1050"/>
      <c r="F113" s="1050"/>
      <c r="G113" s="965" t="s">
        <v>20</v>
      </c>
      <c r="H113" s="1072"/>
      <c r="I113" s="1072"/>
      <c r="J113" s="1072"/>
      <c r="K113" s="1072"/>
      <c r="L113" s="1072"/>
      <c r="M113" s="1072"/>
      <c r="N113" s="1072"/>
      <c r="O113" s="1072"/>
      <c r="P113" s="1072"/>
      <c r="Q113" s="1072"/>
    </row>
    <row r="114" spans="2:17" ht="12.75" customHeight="1">
      <c r="B114" s="1078"/>
      <c r="C114" s="1058" t="s">
        <v>1276</v>
      </c>
      <c r="D114" s="1050"/>
      <c r="E114" s="1050"/>
      <c r="F114" s="1050"/>
      <c r="G114" s="965" t="s">
        <v>20</v>
      </c>
      <c r="H114" s="1072"/>
      <c r="I114" s="1072"/>
      <c r="J114" s="1072"/>
      <c r="K114" s="1072"/>
      <c r="L114" s="1072"/>
      <c r="M114" s="1072"/>
      <c r="N114" s="1072"/>
      <c r="O114" s="1072"/>
      <c r="P114" s="1072"/>
      <c r="Q114" s="1072"/>
    </row>
    <row r="115" spans="2:17" ht="12.75" customHeight="1">
      <c r="B115" s="1078"/>
      <c r="C115" s="1058" t="s">
        <v>1277</v>
      </c>
      <c r="D115" s="1050"/>
      <c r="E115" s="1050"/>
      <c r="F115" s="1050"/>
      <c r="G115" s="965" t="s">
        <v>20</v>
      </c>
      <c r="H115" s="1072"/>
      <c r="I115" s="1072"/>
      <c r="J115" s="1072"/>
      <c r="K115" s="1072"/>
      <c r="L115" s="1072"/>
      <c r="M115" s="1072"/>
      <c r="N115" s="1072"/>
      <c r="O115" s="1072"/>
      <c r="P115" s="1072"/>
      <c r="Q115" s="1072"/>
    </row>
    <row r="116" spans="2:17" ht="12.75" customHeight="1">
      <c r="B116" s="1078"/>
      <c r="C116" s="1058" t="s">
        <v>1278</v>
      </c>
      <c r="D116" s="1050"/>
      <c r="E116" s="1050"/>
      <c r="F116" s="1050"/>
      <c r="G116" s="965" t="s">
        <v>20</v>
      </c>
      <c r="H116" s="1072"/>
      <c r="I116" s="1072"/>
      <c r="J116" s="1072"/>
      <c r="K116" s="1072"/>
      <c r="L116" s="1072"/>
      <c r="M116" s="1072"/>
      <c r="N116" s="1072"/>
      <c r="O116" s="1072"/>
      <c r="P116" s="1072"/>
      <c r="Q116" s="1072"/>
    </row>
    <row r="117" spans="2:17" ht="12.75" customHeight="1">
      <c r="B117" s="1078"/>
      <c r="C117" s="1058" t="s">
        <v>1279</v>
      </c>
      <c r="D117" s="1050"/>
      <c r="E117" s="1050"/>
      <c r="F117" s="1050"/>
      <c r="G117" s="965" t="s">
        <v>20</v>
      </c>
      <c r="H117" s="1072"/>
      <c r="I117" s="1072"/>
      <c r="J117" s="1072"/>
      <c r="K117" s="1072"/>
      <c r="L117" s="1072"/>
      <c r="M117" s="1072"/>
      <c r="N117" s="1072"/>
      <c r="O117" s="1072"/>
      <c r="P117" s="1072"/>
      <c r="Q117" s="1072"/>
    </row>
    <row r="118" spans="2:17" ht="12.75" customHeight="1">
      <c r="B118" s="1078"/>
      <c r="C118" s="1058" t="s">
        <v>730</v>
      </c>
      <c r="D118" s="1050"/>
      <c r="E118" s="1050"/>
      <c r="F118" s="1050"/>
      <c r="G118" s="965" t="s">
        <v>20</v>
      </c>
      <c r="H118" s="1074">
        <f t="shared" ref="H118:Q118" si="21">SUM(H113:H117)</f>
        <v>0</v>
      </c>
      <c r="I118" s="1074">
        <f t="shared" si="21"/>
        <v>0</v>
      </c>
      <c r="J118" s="1074">
        <f t="shared" si="21"/>
        <v>0</v>
      </c>
      <c r="K118" s="1074">
        <f t="shared" si="21"/>
        <v>0</v>
      </c>
      <c r="L118" s="1074">
        <f t="shared" si="21"/>
        <v>0</v>
      </c>
      <c r="M118" s="1074">
        <f t="shared" si="21"/>
        <v>0</v>
      </c>
      <c r="N118" s="1074">
        <f t="shared" si="21"/>
        <v>0</v>
      </c>
      <c r="O118" s="1074">
        <f t="shared" si="21"/>
        <v>0</v>
      </c>
      <c r="P118" s="1074">
        <f t="shared" si="21"/>
        <v>0</v>
      </c>
      <c r="Q118" s="1074">
        <f t="shared" si="21"/>
        <v>0</v>
      </c>
    </row>
    <row r="119" spans="2:17" ht="12.75" customHeight="1">
      <c r="B119" s="1078"/>
      <c r="C119" s="1056"/>
      <c r="D119" s="1050"/>
      <c r="E119" s="1050"/>
      <c r="F119" s="1050"/>
      <c r="G119" s="965"/>
      <c r="H119" s="1059"/>
      <c r="I119" s="1059"/>
      <c r="J119" s="1059"/>
      <c r="K119" s="1059"/>
      <c r="L119" s="1070"/>
      <c r="M119" s="1063"/>
      <c r="N119" s="1063"/>
      <c r="O119" s="1063"/>
      <c r="P119" s="1063"/>
      <c r="Q119" s="1063"/>
    </row>
    <row r="120" spans="2:17" ht="12.75" customHeight="1">
      <c r="B120" s="1078"/>
      <c r="C120" s="1060" t="s">
        <v>1280</v>
      </c>
      <c r="D120" s="1050"/>
      <c r="E120" s="1050"/>
      <c r="F120" s="1050"/>
      <c r="G120" s="965" t="s">
        <v>20</v>
      </c>
      <c r="H120" s="1074">
        <f t="shared" ref="H120:Q120" si="22">SUM(H117,H116,H114,H115)</f>
        <v>0</v>
      </c>
      <c r="I120" s="1074">
        <f t="shared" si="22"/>
        <v>0</v>
      </c>
      <c r="J120" s="1074">
        <f t="shared" si="22"/>
        <v>0</v>
      </c>
      <c r="K120" s="1074">
        <f t="shared" si="22"/>
        <v>0</v>
      </c>
      <c r="L120" s="1074">
        <f t="shared" si="22"/>
        <v>0</v>
      </c>
      <c r="M120" s="1074">
        <f t="shared" si="22"/>
        <v>0</v>
      </c>
      <c r="N120" s="1074">
        <f t="shared" si="22"/>
        <v>0</v>
      </c>
      <c r="O120" s="1074">
        <f t="shared" si="22"/>
        <v>0</v>
      </c>
      <c r="P120" s="1074">
        <f t="shared" si="22"/>
        <v>0</v>
      </c>
      <c r="Q120" s="1074">
        <f t="shared" si="22"/>
        <v>0</v>
      </c>
    </row>
    <row r="121" spans="2:17" ht="12.75" customHeight="1">
      <c r="B121" s="1077"/>
      <c r="C121" s="1050"/>
      <c r="D121" s="1050"/>
      <c r="E121" s="1050"/>
      <c r="F121" s="1050"/>
      <c r="G121" s="1050"/>
      <c r="H121" s="1059"/>
      <c r="I121" s="1059"/>
      <c r="J121" s="1059"/>
      <c r="K121" s="1059"/>
      <c r="L121" s="1070"/>
      <c r="M121" s="1063"/>
      <c r="N121" s="1063"/>
      <c r="O121" s="1063"/>
      <c r="P121" s="1063"/>
      <c r="Q121" s="1063"/>
    </row>
    <row r="122" spans="2:17" ht="12.75" customHeight="1">
      <c r="B122" s="1085" t="str">
        <f>B58</f>
        <v>Other (including Property &amp; Employer liability)</v>
      </c>
      <c r="C122" s="1056" t="s">
        <v>735</v>
      </c>
      <c r="D122" s="1050"/>
      <c r="E122" s="1050"/>
      <c r="F122" s="1050"/>
      <c r="G122" s="965" t="s">
        <v>20</v>
      </c>
      <c r="H122" s="1072"/>
      <c r="I122" s="1072"/>
      <c r="J122" s="1072"/>
      <c r="K122" s="1072"/>
      <c r="L122" s="1072"/>
      <c r="M122" s="1072"/>
      <c r="N122" s="1072"/>
      <c r="O122" s="1072"/>
      <c r="P122" s="1072"/>
      <c r="Q122" s="1072"/>
    </row>
    <row r="123" spans="2:17" ht="12.75" customHeight="1">
      <c r="B123" s="1077"/>
      <c r="C123" s="1058" t="s">
        <v>1276</v>
      </c>
      <c r="D123" s="1050"/>
      <c r="E123" s="1050"/>
      <c r="F123" s="1050"/>
      <c r="G123" s="965" t="s">
        <v>20</v>
      </c>
      <c r="H123" s="1072"/>
      <c r="I123" s="1072"/>
      <c r="J123" s="1072"/>
      <c r="K123" s="1072"/>
      <c r="L123" s="1072"/>
      <c r="M123" s="1072"/>
      <c r="N123" s="1072"/>
      <c r="O123" s="1072"/>
      <c r="P123" s="1072"/>
      <c r="Q123" s="1072"/>
    </row>
    <row r="124" spans="2:17" ht="12.75" customHeight="1">
      <c r="B124" s="1077"/>
      <c r="C124" s="1058" t="s">
        <v>1277</v>
      </c>
      <c r="D124" s="1050"/>
      <c r="E124" s="1050"/>
      <c r="F124" s="1050"/>
      <c r="G124" s="965" t="s">
        <v>20</v>
      </c>
      <c r="H124" s="1072"/>
      <c r="I124" s="1072"/>
      <c r="J124" s="1072"/>
      <c r="K124" s="1072"/>
      <c r="L124" s="1072"/>
      <c r="M124" s="1072"/>
      <c r="N124" s="1072"/>
      <c r="O124" s="1072"/>
      <c r="P124" s="1072"/>
      <c r="Q124" s="1072"/>
    </row>
    <row r="125" spans="2:17" ht="12.75" customHeight="1">
      <c r="B125" s="1077"/>
      <c r="C125" s="1058" t="s">
        <v>1278</v>
      </c>
      <c r="D125" s="1050"/>
      <c r="E125" s="1050"/>
      <c r="F125" s="1050"/>
      <c r="G125" s="965" t="s">
        <v>20</v>
      </c>
      <c r="H125" s="1072"/>
      <c r="I125" s="1072"/>
      <c r="J125" s="1072"/>
      <c r="K125" s="1072"/>
      <c r="L125" s="1072"/>
      <c r="M125" s="1072"/>
      <c r="N125" s="1072"/>
      <c r="O125" s="1072"/>
      <c r="P125" s="1072"/>
      <c r="Q125" s="1072"/>
    </row>
    <row r="126" spans="2:17" ht="12.75" customHeight="1">
      <c r="B126" s="1077"/>
      <c r="C126" s="1058" t="s">
        <v>1279</v>
      </c>
      <c r="D126" s="1050"/>
      <c r="E126" s="1050"/>
      <c r="F126" s="1050"/>
      <c r="G126" s="965" t="s">
        <v>20</v>
      </c>
      <c r="H126" s="1072"/>
      <c r="I126" s="1072"/>
      <c r="J126" s="1072"/>
      <c r="K126" s="1072"/>
      <c r="L126" s="1072"/>
      <c r="M126" s="1072"/>
      <c r="N126" s="1072"/>
      <c r="O126" s="1072"/>
      <c r="P126" s="1072"/>
      <c r="Q126" s="1072"/>
    </row>
    <row r="127" spans="2:17" ht="12.75" customHeight="1">
      <c r="B127" s="1077"/>
      <c r="C127" s="1058" t="s">
        <v>730</v>
      </c>
      <c r="D127" s="1050"/>
      <c r="E127" s="1050"/>
      <c r="F127" s="1050"/>
      <c r="G127" s="965" t="s">
        <v>20</v>
      </c>
      <c r="H127" s="1074">
        <f t="shared" ref="H127:Q127" si="23">SUM(H122:H126)</f>
        <v>0</v>
      </c>
      <c r="I127" s="1074">
        <f t="shared" si="23"/>
        <v>0</v>
      </c>
      <c r="J127" s="1074">
        <f t="shared" si="23"/>
        <v>0</v>
      </c>
      <c r="K127" s="1074">
        <f t="shared" si="23"/>
        <v>0</v>
      </c>
      <c r="L127" s="1074">
        <f t="shared" si="23"/>
        <v>0</v>
      </c>
      <c r="M127" s="1074">
        <f t="shared" si="23"/>
        <v>0</v>
      </c>
      <c r="N127" s="1074">
        <f t="shared" si="23"/>
        <v>0</v>
      </c>
      <c r="O127" s="1074">
        <f t="shared" si="23"/>
        <v>0</v>
      </c>
      <c r="P127" s="1074">
        <f t="shared" si="23"/>
        <v>0</v>
      </c>
      <c r="Q127" s="1074">
        <f t="shared" si="23"/>
        <v>0</v>
      </c>
    </row>
    <row r="128" spans="2:17" ht="12.75" customHeight="1">
      <c r="B128" s="1077"/>
      <c r="C128" s="1056"/>
      <c r="D128" s="1050"/>
      <c r="E128" s="1050"/>
      <c r="F128" s="1050"/>
      <c r="G128" s="965"/>
      <c r="H128" s="1059"/>
      <c r="I128" s="1059"/>
      <c r="J128" s="1059"/>
      <c r="K128" s="1059"/>
      <c r="L128" s="1070"/>
      <c r="M128" s="1063"/>
      <c r="N128" s="1063"/>
      <c r="O128" s="1063"/>
      <c r="P128" s="1063"/>
      <c r="Q128" s="1063"/>
    </row>
    <row r="129" spans="2:17" ht="12.75" customHeight="1">
      <c r="B129" s="1078"/>
      <c r="C129" s="1060" t="s">
        <v>1280</v>
      </c>
      <c r="D129" s="1050"/>
      <c r="E129" s="1050"/>
      <c r="F129" s="1050"/>
      <c r="G129" s="965" t="s">
        <v>20</v>
      </c>
      <c r="H129" s="1074">
        <f t="shared" ref="H129:Q129" si="24">SUM(H126,H125,H123,H124)</f>
        <v>0</v>
      </c>
      <c r="I129" s="1074">
        <f t="shared" si="24"/>
        <v>0</v>
      </c>
      <c r="J129" s="1074">
        <f t="shared" si="24"/>
        <v>0</v>
      </c>
      <c r="K129" s="1074">
        <f t="shared" si="24"/>
        <v>0</v>
      </c>
      <c r="L129" s="1074">
        <f t="shared" si="24"/>
        <v>0</v>
      </c>
      <c r="M129" s="1074">
        <f t="shared" si="24"/>
        <v>0</v>
      </c>
      <c r="N129" s="1074">
        <f t="shared" si="24"/>
        <v>0</v>
      </c>
      <c r="O129" s="1074">
        <f t="shared" si="24"/>
        <v>0</v>
      </c>
      <c r="P129" s="1074">
        <f t="shared" si="24"/>
        <v>0</v>
      </c>
      <c r="Q129" s="1074">
        <f t="shared" si="24"/>
        <v>0</v>
      </c>
    </row>
    <row r="130" spans="2:17" ht="12.75" customHeight="1">
      <c r="B130" s="1077"/>
      <c r="C130" s="1050"/>
      <c r="D130" s="1050"/>
      <c r="E130" s="1050"/>
      <c r="F130" s="1050"/>
      <c r="G130" s="1050"/>
      <c r="H130" s="1059"/>
      <c r="I130" s="1059"/>
      <c r="J130" s="1059"/>
      <c r="K130" s="1059"/>
      <c r="L130" s="1070"/>
      <c r="M130" s="1063"/>
      <c r="N130" s="1063"/>
      <c r="O130" s="1063"/>
      <c r="P130" s="1063"/>
      <c r="Q130" s="1063"/>
    </row>
    <row r="131" spans="2:17" ht="12.75" customHeight="1">
      <c r="B131" s="1085">
        <f>B67</f>
        <v>0</v>
      </c>
      <c r="C131" s="1056" t="s">
        <v>735</v>
      </c>
      <c r="D131" s="1050"/>
      <c r="E131" s="1050"/>
      <c r="F131" s="1050"/>
      <c r="G131" s="965" t="s">
        <v>20</v>
      </c>
      <c r="H131" s="1080"/>
      <c r="I131" s="1080"/>
      <c r="J131" s="1080"/>
      <c r="K131" s="1080"/>
      <c r="L131" s="1080"/>
      <c r="M131" s="1080"/>
      <c r="N131" s="1080"/>
      <c r="O131" s="1080"/>
      <c r="P131" s="1080"/>
      <c r="Q131" s="1080"/>
    </row>
    <row r="132" spans="2:17" ht="12.75" customHeight="1">
      <c r="B132" s="1077"/>
      <c r="C132" s="1058" t="s">
        <v>1276</v>
      </c>
      <c r="D132" s="1050"/>
      <c r="E132" s="1050"/>
      <c r="F132" s="1050"/>
      <c r="G132" s="965" t="s">
        <v>20</v>
      </c>
      <c r="H132" s="1080"/>
      <c r="I132" s="1080"/>
      <c r="J132" s="1080"/>
      <c r="K132" s="1080"/>
      <c r="L132" s="1080"/>
      <c r="M132" s="1080"/>
      <c r="N132" s="1080"/>
      <c r="O132" s="1080"/>
      <c r="P132" s="1080"/>
      <c r="Q132" s="1080"/>
    </row>
    <row r="133" spans="2:17" ht="12.75" customHeight="1">
      <c r="B133" s="1077"/>
      <c r="C133" s="1058" t="s">
        <v>1277</v>
      </c>
      <c r="D133" s="1050"/>
      <c r="E133" s="1050"/>
      <c r="F133" s="1050"/>
      <c r="G133" s="965" t="s">
        <v>20</v>
      </c>
      <c r="H133" s="1080"/>
      <c r="I133" s="1080"/>
      <c r="J133" s="1080"/>
      <c r="K133" s="1080"/>
      <c r="L133" s="1080"/>
      <c r="M133" s="1080"/>
      <c r="N133" s="1080"/>
      <c r="O133" s="1080"/>
      <c r="P133" s="1080"/>
      <c r="Q133" s="1080"/>
    </row>
    <row r="134" spans="2:17" ht="12.75" customHeight="1">
      <c r="B134" s="1077"/>
      <c r="C134" s="1058" t="s">
        <v>1278</v>
      </c>
      <c r="D134" s="1050"/>
      <c r="E134" s="1050"/>
      <c r="F134" s="1050"/>
      <c r="G134" s="965" t="s">
        <v>20</v>
      </c>
      <c r="H134" s="1080"/>
      <c r="I134" s="1080"/>
      <c r="J134" s="1080"/>
      <c r="K134" s="1080"/>
      <c r="L134" s="1080"/>
      <c r="M134" s="1080"/>
      <c r="N134" s="1080"/>
      <c r="O134" s="1080"/>
      <c r="P134" s="1080"/>
      <c r="Q134" s="1080"/>
    </row>
    <row r="135" spans="2:17" ht="12.75" customHeight="1">
      <c r="B135" s="1077"/>
      <c r="C135" s="1058" t="s">
        <v>1279</v>
      </c>
      <c r="D135" s="1050"/>
      <c r="E135" s="1050"/>
      <c r="F135" s="1050"/>
      <c r="G135" s="965" t="s">
        <v>20</v>
      </c>
      <c r="H135" s="1080"/>
      <c r="I135" s="1080"/>
      <c r="J135" s="1080"/>
      <c r="K135" s="1080"/>
      <c r="L135" s="1080"/>
      <c r="M135" s="1080"/>
      <c r="N135" s="1080"/>
      <c r="O135" s="1080"/>
      <c r="P135" s="1080"/>
      <c r="Q135" s="1080"/>
    </row>
    <row r="136" spans="2:17" ht="12.75" customHeight="1">
      <c r="B136" s="1077"/>
      <c r="C136" s="1058" t="s">
        <v>730</v>
      </c>
      <c r="D136" s="1050"/>
      <c r="E136" s="1050"/>
      <c r="F136" s="1050"/>
      <c r="G136" s="965" t="s">
        <v>20</v>
      </c>
      <c r="H136" s="1074">
        <f t="shared" ref="H136:Q136" si="25">SUM(H131:H135)</f>
        <v>0</v>
      </c>
      <c r="I136" s="1074">
        <f t="shared" si="25"/>
        <v>0</v>
      </c>
      <c r="J136" s="1074">
        <f t="shared" si="25"/>
        <v>0</v>
      </c>
      <c r="K136" s="1074">
        <f t="shared" si="25"/>
        <v>0</v>
      </c>
      <c r="L136" s="1074">
        <f t="shared" si="25"/>
        <v>0</v>
      </c>
      <c r="M136" s="1074">
        <f t="shared" si="25"/>
        <v>0</v>
      </c>
      <c r="N136" s="1074">
        <f t="shared" si="25"/>
        <v>0</v>
      </c>
      <c r="O136" s="1074">
        <f t="shared" si="25"/>
        <v>0</v>
      </c>
      <c r="P136" s="1074">
        <f t="shared" si="25"/>
        <v>0</v>
      </c>
      <c r="Q136" s="1074">
        <f t="shared" si="25"/>
        <v>0</v>
      </c>
    </row>
    <row r="137" spans="2:17" ht="12.75" customHeight="1">
      <c r="B137" s="1077"/>
      <c r="C137" s="1056"/>
      <c r="D137" s="1050"/>
      <c r="E137" s="1050"/>
      <c r="F137" s="1050"/>
      <c r="G137" s="965"/>
      <c r="H137" s="1059"/>
      <c r="I137" s="1059"/>
      <c r="J137" s="1059"/>
      <c r="K137" s="1059"/>
      <c r="L137" s="1070"/>
      <c r="M137" s="1063"/>
      <c r="N137" s="1063"/>
      <c r="O137" s="1063"/>
      <c r="P137" s="1063"/>
      <c r="Q137" s="1063"/>
    </row>
    <row r="138" spans="2:17" ht="12.75" customHeight="1">
      <c r="B138" s="1078"/>
      <c r="C138" s="1060" t="s">
        <v>1280</v>
      </c>
      <c r="D138" s="1050"/>
      <c r="E138" s="1050"/>
      <c r="F138" s="1050"/>
      <c r="G138" s="965" t="s">
        <v>20</v>
      </c>
      <c r="H138" s="1074">
        <f t="shared" ref="H138:Q138" si="26">SUM(H135,H134,H132,H133)</f>
        <v>0</v>
      </c>
      <c r="I138" s="1074">
        <f t="shared" si="26"/>
        <v>0</v>
      </c>
      <c r="J138" s="1074">
        <f t="shared" si="26"/>
        <v>0</v>
      </c>
      <c r="K138" s="1074">
        <f t="shared" si="26"/>
        <v>0</v>
      </c>
      <c r="L138" s="1074">
        <f t="shared" si="26"/>
        <v>0</v>
      </c>
      <c r="M138" s="1074">
        <f t="shared" si="26"/>
        <v>0</v>
      </c>
      <c r="N138" s="1074">
        <f t="shared" si="26"/>
        <v>0</v>
      </c>
      <c r="O138" s="1074">
        <f t="shared" si="26"/>
        <v>0</v>
      </c>
      <c r="P138" s="1074">
        <f t="shared" si="26"/>
        <v>0</v>
      </c>
      <c r="Q138" s="1074">
        <f t="shared" si="26"/>
        <v>0</v>
      </c>
    </row>
    <row r="139" spans="2:17" ht="12.75" customHeight="1">
      <c r="B139" s="1077"/>
      <c r="C139" s="1050"/>
      <c r="D139" s="1050"/>
      <c r="E139" s="1050"/>
      <c r="F139" s="1050"/>
      <c r="G139" s="1050"/>
      <c r="H139" s="1059"/>
      <c r="I139" s="1059"/>
      <c r="J139" s="1059"/>
      <c r="K139" s="1059"/>
      <c r="L139" s="1070"/>
      <c r="M139" s="1063"/>
      <c r="N139" s="1063"/>
      <c r="O139" s="1063"/>
      <c r="P139" s="1063"/>
      <c r="Q139" s="1063"/>
    </row>
    <row r="140" spans="2:17" ht="12.75" customHeight="1">
      <c r="B140" s="1085">
        <f>B76</f>
        <v>0</v>
      </c>
      <c r="C140" s="1056" t="s">
        <v>735</v>
      </c>
      <c r="D140" s="1050"/>
      <c r="E140" s="1050"/>
      <c r="F140" s="1050"/>
      <c r="G140" s="965" t="s">
        <v>20</v>
      </c>
      <c r="H140" s="1080"/>
      <c r="I140" s="1080"/>
      <c r="J140" s="1080"/>
      <c r="K140" s="1080"/>
      <c r="L140" s="1080"/>
      <c r="M140" s="1080"/>
      <c r="N140" s="1080"/>
      <c r="O140" s="1080"/>
      <c r="P140" s="1080"/>
      <c r="Q140" s="1080"/>
    </row>
    <row r="141" spans="2:17" ht="12.75" customHeight="1">
      <c r="B141" s="1077"/>
      <c r="C141" s="1058" t="s">
        <v>1276</v>
      </c>
      <c r="D141" s="1050"/>
      <c r="E141" s="1050"/>
      <c r="F141" s="1050"/>
      <c r="G141" s="965" t="s">
        <v>20</v>
      </c>
      <c r="H141" s="1080"/>
      <c r="I141" s="1080"/>
      <c r="J141" s="1080"/>
      <c r="K141" s="1080"/>
      <c r="L141" s="1080"/>
      <c r="M141" s="1080"/>
      <c r="N141" s="1080"/>
      <c r="O141" s="1080"/>
      <c r="P141" s="1080"/>
      <c r="Q141" s="1080"/>
    </row>
    <row r="142" spans="2:17" ht="12.75" customHeight="1">
      <c r="B142" s="1077"/>
      <c r="C142" s="1058" t="s">
        <v>1277</v>
      </c>
      <c r="D142" s="1050"/>
      <c r="E142" s="1050"/>
      <c r="F142" s="1050"/>
      <c r="G142" s="965" t="s">
        <v>20</v>
      </c>
      <c r="H142" s="1080"/>
      <c r="I142" s="1080"/>
      <c r="J142" s="1080"/>
      <c r="K142" s="1080"/>
      <c r="L142" s="1080"/>
      <c r="M142" s="1080"/>
      <c r="N142" s="1080"/>
      <c r="O142" s="1080"/>
      <c r="P142" s="1080"/>
      <c r="Q142" s="1080"/>
    </row>
    <row r="143" spans="2:17" ht="12.75" customHeight="1">
      <c r="B143" s="1077"/>
      <c r="C143" s="1058" t="s">
        <v>1278</v>
      </c>
      <c r="D143" s="1050"/>
      <c r="E143" s="1050"/>
      <c r="F143" s="1050"/>
      <c r="G143" s="965" t="s">
        <v>20</v>
      </c>
      <c r="H143" s="1080"/>
      <c r="I143" s="1080"/>
      <c r="J143" s="1080"/>
      <c r="K143" s="1080"/>
      <c r="L143" s="1080"/>
      <c r="M143" s="1080"/>
      <c r="N143" s="1080"/>
      <c r="O143" s="1080"/>
      <c r="P143" s="1080"/>
      <c r="Q143" s="1080"/>
    </row>
    <row r="144" spans="2:17" ht="12.75" customHeight="1">
      <c r="B144" s="1077"/>
      <c r="C144" s="1058" t="s">
        <v>1279</v>
      </c>
      <c r="D144" s="1050"/>
      <c r="E144" s="1050"/>
      <c r="F144" s="1050"/>
      <c r="G144" s="965" t="s">
        <v>20</v>
      </c>
      <c r="H144" s="1080"/>
      <c r="I144" s="1080"/>
      <c r="J144" s="1080"/>
      <c r="K144" s="1080"/>
      <c r="L144" s="1080"/>
      <c r="M144" s="1080"/>
      <c r="N144" s="1080"/>
      <c r="O144" s="1080"/>
      <c r="P144" s="1080"/>
      <c r="Q144" s="1080"/>
    </row>
    <row r="145" spans="2:17" ht="12.75" customHeight="1">
      <c r="B145" s="1077"/>
      <c r="C145" s="1058" t="s">
        <v>730</v>
      </c>
      <c r="D145" s="1050"/>
      <c r="E145" s="1050"/>
      <c r="F145" s="1050"/>
      <c r="G145" s="965" t="s">
        <v>20</v>
      </c>
      <c r="H145" s="1074">
        <f t="shared" ref="H145:Q145" si="27">SUM(H140:H144)</f>
        <v>0</v>
      </c>
      <c r="I145" s="1074">
        <f t="shared" si="27"/>
        <v>0</v>
      </c>
      <c r="J145" s="1074">
        <f t="shared" si="27"/>
        <v>0</v>
      </c>
      <c r="K145" s="1074">
        <f t="shared" si="27"/>
        <v>0</v>
      </c>
      <c r="L145" s="1074">
        <f t="shared" si="27"/>
        <v>0</v>
      </c>
      <c r="M145" s="1074">
        <f t="shared" si="27"/>
        <v>0</v>
      </c>
      <c r="N145" s="1074">
        <f t="shared" si="27"/>
        <v>0</v>
      </c>
      <c r="O145" s="1074">
        <f t="shared" si="27"/>
        <v>0</v>
      </c>
      <c r="P145" s="1074">
        <f t="shared" si="27"/>
        <v>0</v>
      </c>
      <c r="Q145" s="1074">
        <f t="shared" si="27"/>
        <v>0</v>
      </c>
    </row>
    <row r="146" spans="2:17" ht="12.75" customHeight="1">
      <c r="B146" s="1077"/>
      <c r="C146" s="1056"/>
      <c r="D146" s="1050"/>
      <c r="E146" s="1050"/>
      <c r="F146" s="1050"/>
      <c r="G146" s="965"/>
      <c r="H146" s="1059"/>
      <c r="I146" s="1059"/>
      <c r="J146" s="1059"/>
      <c r="K146" s="1059"/>
      <c r="L146" s="1070"/>
      <c r="M146" s="1063"/>
      <c r="N146" s="1063"/>
      <c r="O146" s="1063"/>
      <c r="P146" s="1063"/>
      <c r="Q146" s="1063"/>
    </row>
    <row r="147" spans="2:17" ht="12.75" customHeight="1">
      <c r="B147" s="1078"/>
      <c r="C147" s="1060" t="s">
        <v>1280</v>
      </c>
      <c r="D147" s="1050"/>
      <c r="E147" s="1050"/>
      <c r="F147" s="1050"/>
      <c r="G147" s="965" t="s">
        <v>20</v>
      </c>
      <c r="H147" s="1074">
        <f t="shared" ref="H147:Q147" si="28">SUM(H144,H143,H141,H142)</f>
        <v>0</v>
      </c>
      <c r="I147" s="1074">
        <f t="shared" si="28"/>
        <v>0</v>
      </c>
      <c r="J147" s="1074">
        <f t="shared" si="28"/>
        <v>0</v>
      </c>
      <c r="K147" s="1074">
        <f t="shared" si="28"/>
        <v>0</v>
      </c>
      <c r="L147" s="1074">
        <f t="shared" si="28"/>
        <v>0</v>
      </c>
      <c r="M147" s="1074">
        <f t="shared" si="28"/>
        <v>0</v>
      </c>
      <c r="N147" s="1074">
        <f t="shared" si="28"/>
        <v>0</v>
      </c>
      <c r="O147" s="1074">
        <f t="shared" si="28"/>
        <v>0</v>
      </c>
      <c r="P147" s="1074">
        <f t="shared" si="28"/>
        <v>0</v>
      </c>
      <c r="Q147" s="1074">
        <f t="shared" si="28"/>
        <v>0</v>
      </c>
    </row>
    <row r="148" spans="2:17" ht="12.75" customHeight="1">
      <c r="B148" s="1077"/>
      <c r="C148" s="1050"/>
      <c r="D148" s="1050"/>
      <c r="E148" s="1050"/>
      <c r="F148" s="1050"/>
      <c r="G148" s="1050"/>
      <c r="H148" s="1059"/>
      <c r="I148" s="1059"/>
      <c r="J148" s="1059"/>
      <c r="K148" s="1059"/>
      <c r="L148" s="1070"/>
      <c r="M148" s="1063"/>
      <c r="N148" s="1063"/>
      <c r="O148" s="1063"/>
      <c r="P148" s="1063"/>
      <c r="Q148" s="1063"/>
    </row>
    <row r="149" spans="2:17" ht="12.75" customHeight="1">
      <c r="B149" s="1085">
        <f>B85</f>
        <v>0</v>
      </c>
      <c r="C149" s="1056" t="s">
        <v>735</v>
      </c>
      <c r="D149" s="1050"/>
      <c r="E149" s="1050"/>
      <c r="F149" s="1050"/>
      <c r="G149" s="965" t="s">
        <v>20</v>
      </c>
      <c r="H149" s="1080"/>
      <c r="I149" s="1080"/>
      <c r="J149" s="1080"/>
      <c r="K149" s="1080"/>
      <c r="L149" s="1080"/>
      <c r="M149" s="1080"/>
      <c r="N149" s="1080"/>
      <c r="O149" s="1080"/>
      <c r="P149" s="1080"/>
      <c r="Q149" s="1080"/>
    </row>
    <row r="150" spans="2:17" ht="12.75" customHeight="1">
      <c r="B150" s="1077"/>
      <c r="C150" s="1058" t="s">
        <v>1276</v>
      </c>
      <c r="D150" s="1050"/>
      <c r="E150" s="1050"/>
      <c r="F150" s="1050"/>
      <c r="G150" s="965" t="s">
        <v>20</v>
      </c>
      <c r="H150" s="1080"/>
      <c r="I150" s="1080"/>
      <c r="J150" s="1080"/>
      <c r="K150" s="1080"/>
      <c r="L150" s="1080"/>
      <c r="M150" s="1080"/>
      <c r="N150" s="1080"/>
      <c r="O150" s="1080"/>
      <c r="P150" s="1080"/>
      <c r="Q150" s="1080"/>
    </row>
    <row r="151" spans="2:17" ht="12.75" customHeight="1">
      <c r="B151" s="1077"/>
      <c r="C151" s="1058" t="s">
        <v>1277</v>
      </c>
      <c r="D151" s="1050"/>
      <c r="E151" s="1050"/>
      <c r="F151" s="1050"/>
      <c r="G151" s="965" t="s">
        <v>20</v>
      </c>
      <c r="H151" s="1080"/>
      <c r="I151" s="1080"/>
      <c r="J151" s="1080"/>
      <c r="K151" s="1080"/>
      <c r="L151" s="1080"/>
      <c r="M151" s="1080"/>
      <c r="N151" s="1080"/>
      <c r="O151" s="1080"/>
      <c r="P151" s="1080"/>
      <c r="Q151" s="1080"/>
    </row>
    <row r="152" spans="2:17" ht="12.75" customHeight="1">
      <c r="B152" s="1077"/>
      <c r="C152" s="1058" t="s">
        <v>1278</v>
      </c>
      <c r="D152" s="1050"/>
      <c r="E152" s="1050"/>
      <c r="F152" s="1050"/>
      <c r="G152" s="965" t="s">
        <v>20</v>
      </c>
      <c r="H152" s="1080"/>
      <c r="I152" s="1080"/>
      <c r="J152" s="1080"/>
      <c r="K152" s="1080"/>
      <c r="L152" s="1080"/>
      <c r="M152" s="1080"/>
      <c r="N152" s="1080"/>
      <c r="O152" s="1080"/>
      <c r="P152" s="1080"/>
      <c r="Q152" s="1080"/>
    </row>
    <row r="153" spans="2:17" ht="12.75" customHeight="1">
      <c r="B153" s="1077"/>
      <c r="C153" s="1058" t="s">
        <v>1279</v>
      </c>
      <c r="D153" s="1050"/>
      <c r="E153" s="1050"/>
      <c r="F153" s="1050"/>
      <c r="G153" s="965" t="s">
        <v>20</v>
      </c>
      <c r="H153" s="1080"/>
      <c r="I153" s="1080"/>
      <c r="J153" s="1080"/>
      <c r="K153" s="1080"/>
      <c r="L153" s="1080"/>
      <c r="M153" s="1080"/>
      <c r="N153" s="1080"/>
      <c r="O153" s="1080"/>
      <c r="P153" s="1080"/>
      <c r="Q153" s="1080"/>
    </row>
    <row r="154" spans="2:17" ht="12.75" customHeight="1">
      <c r="B154" s="1077"/>
      <c r="C154" s="1058" t="s">
        <v>730</v>
      </c>
      <c r="D154" s="1050"/>
      <c r="E154" s="1050"/>
      <c r="F154" s="1050"/>
      <c r="G154" s="965" t="s">
        <v>20</v>
      </c>
      <c r="H154" s="1074">
        <f t="shared" ref="H154:Q154" si="29">SUM(H149:H153)</f>
        <v>0</v>
      </c>
      <c r="I154" s="1074">
        <f t="shared" si="29"/>
        <v>0</v>
      </c>
      <c r="J154" s="1074">
        <f t="shared" si="29"/>
        <v>0</v>
      </c>
      <c r="K154" s="1074">
        <f t="shared" si="29"/>
        <v>0</v>
      </c>
      <c r="L154" s="1074">
        <f t="shared" si="29"/>
        <v>0</v>
      </c>
      <c r="M154" s="1074">
        <f t="shared" si="29"/>
        <v>0</v>
      </c>
      <c r="N154" s="1074">
        <f t="shared" si="29"/>
        <v>0</v>
      </c>
      <c r="O154" s="1074">
        <f t="shared" si="29"/>
        <v>0</v>
      </c>
      <c r="P154" s="1074">
        <f t="shared" si="29"/>
        <v>0</v>
      </c>
      <c r="Q154" s="1074">
        <f t="shared" si="29"/>
        <v>0</v>
      </c>
    </row>
    <row r="155" spans="2:17" ht="12.75" customHeight="1">
      <c r="B155" s="1077"/>
      <c r="C155" s="1056"/>
      <c r="D155" s="1050"/>
      <c r="E155" s="1050"/>
      <c r="F155" s="1050"/>
      <c r="G155" s="965"/>
      <c r="H155" s="1059"/>
      <c r="I155" s="1059"/>
      <c r="J155" s="1059"/>
      <c r="K155" s="1059"/>
      <c r="L155" s="1070"/>
      <c r="M155" s="1063"/>
      <c r="N155" s="1063"/>
      <c r="O155" s="1063"/>
      <c r="P155" s="1063"/>
      <c r="Q155" s="1063"/>
    </row>
    <row r="156" spans="2:17" ht="12.75" customHeight="1">
      <c r="B156" s="1078"/>
      <c r="C156" s="1060" t="s">
        <v>1280</v>
      </c>
      <c r="D156" s="1050"/>
      <c r="E156" s="1050"/>
      <c r="F156" s="1050"/>
      <c r="G156" s="965" t="s">
        <v>20</v>
      </c>
      <c r="H156" s="1074">
        <f t="shared" ref="H156:Q156" si="30">SUM(H153,H152,H150,H151)</f>
        <v>0</v>
      </c>
      <c r="I156" s="1074">
        <f t="shared" si="30"/>
        <v>0</v>
      </c>
      <c r="J156" s="1074">
        <f t="shared" si="30"/>
        <v>0</v>
      </c>
      <c r="K156" s="1074">
        <f t="shared" si="30"/>
        <v>0</v>
      </c>
      <c r="L156" s="1074">
        <f t="shared" si="30"/>
        <v>0</v>
      </c>
      <c r="M156" s="1074">
        <f t="shared" si="30"/>
        <v>0</v>
      </c>
      <c r="N156" s="1074">
        <f t="shared" si="30"/>
        <v>0</v>
      </c>
      <c r="O156" s="1074">
        <f t="shared" si="30"/>
        <v>0</v>
      </c>
      <c r="P156" s="1074">
        <f t="shared" si="30"/>
        <v>0</v>
      </c>
      <c r="Q156" s="1074">
        <f t="shared" si="30"/>
        <v>0</v>
      </c>
    </row>
    <row r="157" spans="2:17" ht="12.75" customHeight="1">
      <c r="B157" s="1077"/>
      <c r="C157" s="1050"/>
      <c r="D157" s="1050"/>
      <c r="E157" s="1050"/>
      <c r="F157" s="1050"/>
      <c r="G157" s="1050"/>
      <c r="H157" s="1059"/>
      <c r="I157" s="1059"/>
      <c r="J157" s="1059"/>
      <c r="K157" s="1059"/>
      <c r="L157" s="1070"/>
      <c r="M157" s="1063"/>
      <c r="N157" s="1063"/>
      <c r="O157" s="1063"/>
      <c r="P157" s="1063"/>
      <c r="Q157" s="1063"/>
    </row>
    <row r="158" spans="2:17" ht="12.75" customHeight="1">
      <c r="B158" s="1085">
        <f>B94</f>
        <v>0</v>
      </c>
      <c r="C158" s="1056" t="s">
        <v>735</v>
      </c>
      <c r="D158" s="1050"/>
      <c r="E158" s="1050"/>
      <c r="F158" s="1050"/>
      <c r="G158" s="965" t="s">
        <v>20</v>
      </c>
      <c r="H158" s="1080"/>
      <c r="I158" s="1080"/>
      <c r="J158" s="1080"/>
      <c r="K158" s="1080"/>
      <c r="L158" s="1080"/>
      <c r="M158" s="1080"/>
      <c r="N158" s="1080"/>
      <c r="O158" s="1080"/>
      <c r="P158" s="1080"/>
      <c r="Q158" s="1080"/>
    </row>
    <row r="159" spans="2:17" ht="12.75" customHeight="1">
      <c r="B159" s="1077"/>
      <c r="C159" s="1058" t="s">
        <v>1276</v>
      </c>
      <c r="D159" s="1050"/>
      <c r="E159" s="1050"/>
      <c r="F159" s="1050"/>
      <c r="G159" s="965" t="s">
        <v>20</v>
      </c>
      <c r="H159" s="1080"/>
      <c r="I159" s="1080"/>
      <c r="J159" s="1080"/>
      <c r="K159" s="1080"/>
      <c r="L159" s="1080"/>
      <c r="M159" s="1080"/>
      <c r="N159" s="1080"/>
      <c r="O159" s="1080"/>
      <c r="P159" s="1080"/>
      <c r="Q159" s="1080"/>
    </row>
    <row r="160" spans="2:17" ht="12.75" customHeight="1">
      <c r="B160" s="1077"/>
      <c r="C160" s="1058" t="s">
        <v>1277</v>
      </c>
      <c r="D160" s="1050"/>
      <c r="E160" s="1050"/>
      <c r="F160" s="1050"/>
      <c r="G160" s="965" t="s">
        <v>20</v>
      </c>
      <c r="H160" s="1080"/>
      <c r="I160" s="1080"/>
      <c r="J160" s="1080"/>
      <c r="K160" s="1080"/>
      <c r="L160" s="1080"/>
      <c r="M160" s="1080"/>
      <c r="N160" s="1080"/>
      <c r="O160" s="1080"/>
      <c r="P160" s="1080"/>
      <c r="Q160" s="1080"/>
    </row>
    <row r="161" spans="2:17" ht="12.75" customHeight="1">
      <c r="B161" s="1077"/>
      <c r="C161" s="1058" t="s">
        <v>1278</v>
      </c>
      <c r="D161" s="1050"/>
      <c r="E161" s="1050"/>
      <c r="F161" s="1050"/>
      <c r="G161" s="965" t="s">
        <v>20</v>
      </c>
      <c r="H161" s="1080"/>
      <c r="I161" s="1080"/>
      <c r="J161" s="1080"/>
      <c r="K161" s="1080"/>
      <c r="L161" s="1080"/>
      <c r="M161" s="1080"/>
      <c r="N161" s="1080"/>
      <c r="O161" s="1080"/>
      <c r="P161" s="1080"/>
      <c r="Q161" s="1080"/>
    </row>
    <row r="162" spans="2:17" ht="12.75" customHeight="1">
      <c r="B162" s="1077"/>
      <c r="C162" s="1058" t="s">
        <v>1279</v>
      </c>
      <c r="D162" s="1050"/>
      <c r="E162" s="1050"/>
      <c r="F162" s="1050"/>
      <c r="G162" s="965" t="s">
        <v>20</v>
      </c>
      <c r="H162" s="1080"/>
      <c r="I162" s="1080"/>
      <c r="J162" s="1080"/>
      <c r="K162" s="1080"/>
      <c r="L162" s="1080"/>
      <c r="M162" s="1080"/>
      <c r="N162" s="1080"/>
      <c r="O162" s="1080"/>
      <c r="P162" s="1080"/>
      <c r="Q162" s="1080"/>
    </row>
    <row r="163" spans="2:17" ht="12.75" customHeight="1">
      <c r="B163" s="1077"/>
      <c r="C163" s="1058" t="s">
        <v>730</v>
      </c>
      <c r="D163" s="1050"/>
      <c r="E163" s="1050"/>
      <c r="F163" s="1050"/>
      <c r="G163" s="965" t="s">
        <v>20</v>
      </c>
      <c r="H163" s="1074">
        <f t="shared" ref="H163:Q163" si="31">SUM(H158:H162)</f>
        <v>0</v>
      </c>
      <c r="I163" s="1074">
        <f t="shared" si="31"/>
        <v>0</v>
      </c>
      <c r="J163" s="1074">
        <f t="shared" si="31"/>
        <v>0</v>
      </c>
      <c r="K163" s="1074">
        <f t="shared" si="31"/>
        <v>0</v>
      </c>
      <c r="L163" s="1074">
        <f t="shared" si="31"/>
        <v>0</v>
      </c>
      <c r="M163" s="1074">
        <f t="shared" si="31"/>
        <v>0</v>
      </c>
      <c r="N163" s="1074">
        <f t="shared" si="31"/>
        <v>0</v>
      </c>
      <c r="O163" s="1074">
        <f t="shared" si="31"/>
        <v>0</v>
      </c>
      <c r="P163" s="1074">
        <f t="shared" si="31"/>
        <v>0</v>
      </c>
      <c r="Q163" s="1074">
        <f t="shared" si="31"/>
        <v>0</v>
      </c>
    </row>
    <row r="164" spans="2:17" ht="12.75" customHeight="1">
      <c r="B164" s="1077"/>
      <c r="C164" s="1056"/>
      <c r="D164" s="1050"/>
      <c r="E164" s="1050"/>
      <c r="F164" s="1050"/>
      <c r="G164" s="965"/>
      <c r="H164" s="1059"/>
      <c r="I164" s="1059"/>
      <c r="J164" s="1059"/>
      <c r="K164" s="1059"/>
      <c r="L164" s="1070"/>
      <c r="M164" s="1063"/>
      <c r="N164" s="1063"/>
      <c r="O164" s="1063"/>
      <c r="P164" s="1063"/>
      <c r="Q164" s="1063"/>
    </row>
    <row r="165" spans="2:17" ht="12.75" customHeight="1">
      <c r="B165" s="1078"/>
      <c r="C165" s="1060" t="s">
        <v>1280</v>
      </c>
      <c r="D165" s="1050"/>
      <c r="E165" s="1050"/>
      <c r="F165" s="1050"/>
      <c r="G165" s="965" t="s">
        <v>20</v>
      </c>
      <c r="H165" s="1074">
        <f t="shared" ref="H165:Q165" si="32">SUM(H162,H161,H159,H160)</f>
        <v>0</v>
      </c>
      <c r="I165" s="1074">
        <f t="shared" si="32"/>
        <v>0</v>
      </c>
      <c r="J165" s="1074">
        <f t="shared" si="32"/>
        <v>0</v>
      </c>
      <c r="K165" s="1074">
        <f t="shared" si="32"/>
        <v>0</v>
      </c>
      <c r="L165" s="1074">
        <f t="shared" si="32"/>
        <v>0</v>
      </c>
      <c r="M165" s="1074">
        <f t="shared" si="32"/>
        <v>0</v>
      </c>
      <c r="N165" s="1074">
        <f t="shared" si="32"/>
        <v>0</v>
      </c>
      <c r="O165" s="1074">
        <f t="shared" si="32"/>
        <v>0</v>
      </c>
      <c r="P165" s="1074">
        <f t="shared" si="32"/>
        <v>0</v>
      </c>
      <c r="Q165" s="1074">
        <f t="shared" si="32"/>
        <v>0</v>
      </c>
    </row>
    <row r="166" spans="2:17" ht="12.75" customHeight="1">
      <c r="B166" s="1084"/>
      <c r="C166" s="1066"/>
      <c r="D166" s="1066"/>
      <c r="E166" s="1066"/>
      <c r="F166" s="1066"/>
      <c r="G166" s="1066"/>
      <c r="H166" s="1087"/>
      <c r="I166" s="1087"/>
      <c r="J166" s="1087"/>
      <c r="K166" s="1087"/>
      <c r="L166" s="1088"/>
      <c r="M166" s="1089"/>
      <c r="N166" s="1089"/>
      <c r="O166" s="1089"/>
      <c r="P166" s="1089"/>
      <c r="Q166" s="1089"/>
    </row>
    <row r="167" spans="2:17" ht="12.75" customHeight="1"/>
    <row r="168" spans="2:17" ht="12.75" customHeight="1"/>
  </sheetData>
  <pageMargins left="0.74803149606299213" right="0.74803149606299213" top="0.98425196850393704" bottom="0.98425196850393704" header="0.51181102362204722" footer="0.51181102362204722"/>
  <pageSetup paperSize="8" scale="62" fitToHeight="2" orientation="landscape" r:id="rId1"/>
  <headerFooter alignWithMargins="0">
    <oddHeader>&amp;C&amp;Z&amp;F&amp;R&amp;A</oddHeader>
    <oddFooter>&amp;R&amp;F</oddFooter>
  </headerFooter>
  <rowBreaks count="2" manualBreakCount="2">
    <brk id="38" min="1" max="43" man="1"/>
    <brk id="102" min="1" max="43" man="1"/>
  </rowBreaks>
</worksheet>
</file>

<file path=xl/worksheets/sheet28.xml><?xml version="1.0" encoding="utf-8"?>
<worksheet xmlns="http://schemas.openxmlformats.org/spreadsheetml/2006/main" xmlns:r="http://schemas.openxmlformats.org/officeDocument/2006/relationships">
  <sheetPr>
    <tabColor theme="7" tint="0.59999389629810485"/>
    <pageSetUpPr fitToPage="1"/>
  </sheetPr>
  <dimension ref="A1:P37"/>
  <sheetViews>
    <sheetView zoomScale="80" zoomScaleNormal="80" zoomScaleSheetLayoutView="30" workbookViewId="0">
      <selection activeCell="E140" sqref="E140"/>
    </sheetView>
  </sheetViews>
  <sheetFormatPr defaultRowHeight="12.75"/>
  <cols>
    <col min="1" max="2" width="9" style="1100"/>
    <col min="3" max="3" width="62.875" style="1100" customWidth="1"/>
    <col min="4" max="4" width="12.875" style="1100" customWidth="1"/>
    <col min="5" max="5" width="2.625" style="1100" customWidth="1"/>
    <col min="6" max="16384" width="9" style="1100"/>
  </cols>
  <sheetData>
    <row r="1" spans="1:16" s="1091" customFormat="1" ht="24.75">
      <c r="A1" s="986" t="s">
        <v>1210</v>
      </c>
      <c r="B1" s="1090"/>
      <c r="C1" s="1090"/>
      <c r="K1" s="1092"/>
    </row>
    <row r="2" spans="1:16" s="1091" customFormat="1" ht="24.75">
      <c r="A2" s="990"/>
      <c r="B2" s="990"/>
      <c r="C2" s="1093"/>
      <c r="D2" s="1094"/>
      <c r="E2" s="1094"/>
      <c r="F2" s="1094"/>
    </row>
    <row r="3" spans="1:16" s="1096" customFormat="1" ht="25.5" thickBot="1">
      <c r="A3" s="942" t="s">
        <v>250</v>
      </c>
      <c r="B3" s="1095"/>
      <c r="C3" s="1095"/>
    </row>
    <row r="4" spans="1:16" s="946" customFormat="1"/>
    <row r="5" spans="1:16" s="946" customFormat="1" ht="19.5">
      <c r="A5" s="1097" t="s">
        <v>1285</v>
      </c>
      <c r="B5" s="1097"/>
      <c r="C5" s="948"/>
      <c r="D5" s="949"/>
      <c r="E5" s="949"/>
      <c r="F5" s="949"/>
      <c r="G5" s="949"/>
      <c r="H5" s="949"/>
      <c r="I5" s="949"/>
      <c r="J5" s="949"/>
      <c r="K5" s="949"/>
      <c r="L5" s="949"/>
      <c r="M5" s="949"/>
      <c r="N5" s="949"/>
      <c r="O5" s="949"/>
      <c r="P5" s="949"/>
    </row>
    <row r="6" spans="1:16" ht="14.25">
      <c r="A6" s="946"/>
      <c r="B6" s="949"/>
      <c r="C6" s="1098"/>
      <c r="D6" s="1099"/>
      <c r="E6" s="1099"/>
      <c r="F6" s="1099"/>
      <c r="G6" s="949"/>
      <c r="H6" s="949"/>
      <c r="I6" s="949"/>
      <c r="J6" s="949"/>
      <c r="K6" s="949"/>
      <c r="L6" s="949"/>
      <c r="M6" s="949"/>
      <c r="N6" s="949"/>
      <c r="O6" s="949"/>
      <c r="P6" s="949"/>
    </row>
    <row r="7" spans="1:16">
      <c r="A7" s="946"/>
      <c r="B7" s="1049"/>
      <c r="C7" s="1049"/>
      <c r="D7" s="1049"/>
      <c r="E7" s="1049"/>
      <c r="F7" s="1049"/>
      <c r="G7" s="1051" t="s">
        <v>156</v>
      </c>
      <c r="H7" s="1051"/>
      <c r="I7" s="1051" t="s">
        <v>155</v>
      </c>
      <c r="J7" s="1051"/>
      <c r="K7" s="1051"/>
      <c r="L7" s="1051"/>
      <c r="M7" s="1051"/>
      <c r="N7" s="1051"/>
      <c r="O7" s="1051"/>
      <c r="P7" s="1051"/>
    </row>
    <row r="8" spans="1:16" ht="14.25">
      <c r="A8" s="946"/>
      <c r="B8" s="1101"/>
      <c r="C8" s="1049"/>
      <c r="D8" s="1049"/>
      <c r="E8" s="1049"/>
      <c r="F8" s="1002" t="s">
        <v>244</v>
      </c>
      <c r="G8" s="1052">
        <v>2012</v>
      </c>
      <c r="H8" s="1052">
        <v>2013</v>
      </c>
      <c r="I8" s="1052">
        <v>2014</v>
      </c>
      <c r="J8" s="1052">
        <v>2015</v>
      </c>
      <c r="K8" s="1052">
        <v>2016</v>
      </c>
      <c r="L8" s="1052">
        <v>2017</v>
      </c>
      <c r="M8" s="1052">
        <v>2018</v>
      </c>
      <c r="N8" s="1052">
        <v>2019</v>
      </c>
      <c r="O8" s="1052">
        <v>2020</v>
      </c>
      <c r="P8" s="1052">
        <v>2021</v>
      </c>
    </row>
    <row r="9" spans="1:16" ht="14.25">
      <c r="A9" s="946"/>
      <c r="B9" s="1102" t="s">
        <v>152</v>
      </c>
      <c r="C9" s="1049"/>
      <c r="D9" s="1049"/>
      <c r="E9" s="1049"/>
      <c r="F9" s="1049"/>
      <c r="G9" s="1103"/>
      <c r="H9" s="1103"/>
      <c r="I9" s="1103"/>
      <c r="J9" s="1103"/>
      <c r="K9" s="1103"/>
      <c r="L9" s="1103"/>
      <c r="M9" s="1103"/>
      <c r="N9" s="1103"/>
      <c r="O9" s="1103"/>
      <c r="P9" s="1103"/>
    </row>
    <row r="10" spans="1:16" ht="24.75">
      <c r="A10" s="946"/>
      <c r="B10" s="1101"/>
      <c r="C10" s="1104" t="s">
        <v>84</v>
      </c>
      <c r="D10" s="1101" t="s">
        <v>1286</v>
      </c>
      <c r="E10" s="1049"/>
      <c r="F10" s="1049"/>
      <c r="G10" s="1050"/>
      <c r="H10" s="1050"/>
      <c r="I10" s="1050"/>
      <c r="J10" s="1050"/>
      <c r="K10" s="1050"/>
      <c r="L10" s="1049"/>
      <c r="M10" s="1049"/>
      <c r="N10" s="1049"/>
      <c r="O10" s="1049"/>
      <c r="P10" s="1049"/>
    </row>
    <row r="11" spans="1:16">
      <c r="A11" s="946"/>
      <c r="B11" s="1049"/>
      <c r="C11" s="1105"/>
      <c r="D11" s="1106"/>
      <c r="E11" s="1049"/>
      <c r="F11" s="1049" t="s">
        <v>20</v>
      </c>
      <c r="G11" s="1107"/>
      <c r="H11" s="1107"/>
      <c r="I11" s="1107"/>
      <c r="J11" s="1107"/>
      <c r="K11" s="1107"/>
      <c r="L11" s="1107"/>
      <c r="M11" s="1107"/>
      <c r="N11" s="1107"/>
      <c r="O11" s="1107"/>
      <c r="P11" s="1107"/>
    </row>
    <row r="12" spans="1:16">
      <c r="A12" s="946"/>
      <c r="B12" s="1049"/>
      <c r="C12" s="1105"/>
      <c r="D12" s="1108"/>
      <c r="E12" s="1049"/>
      <c r="F12" s="1049" t="s">
        <v>20</v>
      </c>
      <c r="G12" s="985"/>
      <c r="H12" s="985"/>
      <c r="I12" s="985"/>
      <c r="J12" s="985"/>
      <c r="K12" s="985"/>
      <c r="L12" s="985"/>
      <c r="M12" s="985"/>
      <c r="N12" s="985"/>
      <c r="O12" s="985"/>
      <c r="P12" s="985"/>
    </row>
    <row r="13" spans="1:16">
      <c r="A13" s="946"/>
      <c r="B13" s="1049"/>
      <c r="C13" s="1105"/>
      <c r="D13" s="1108"/>
      <c r="E13" s="1049"/>
      <c r="F13" s="1049" t="s">
        <v>20</v>
      </c>
      <c r="G13" s="985"/>
      <c r="H13" s="985"/>
      <c r="I13" s="985"/>
      <c r="J13" s="985"/>
      <c r="K13" s="985"/>
      <c r="L13" s="985"/>
      <c r="M13" s="985"/>
      <c r="N13" s="985"/>
      <c r="O13" s="985"/>
      <c r="P13" s="985"/>
    </row>
    <row r="14" spans="1:16">
      <c r="A14" s="946"/>
      <c r="B14" s="1049"/>
      <c r="C14" s="1105"/>
      <c r="D14" s="1108"/>
      <c r="E14" s="1049"/>
      <c r="F14" s="1049" t="s">
        <v>20</v>
      </c>
      <c r="G14" s="985"/>
      <c r="H14" s="985"/>
      <c r="I14" s="985"/>
      <c r="J14" s="985"/>
      <c r="K14" s="985"/>
      <c r="L14" s="985"/>
      <c r="M14" s="985"/>
      <c r="N14" s="985"/>
      <c r="O14" s="985"/>
      <c r="P14" s="985"/>
    </row>
    <row r="15" spans="1:16">
      <c r="A15" s="946"/>
      <c r="B15" s="1049"/>
      <c r="C15" s="1105"/>
      <c r="D15" s="1108"/>
      <c r="E15" s="1049"/>
      <c r="F15" s="1049" t="s">
        <v>20</v>
      </c>
      <c r="G15" s="985"/>
      <c r="H15" s="985"/>
      <c r="I15" s="985"/>
      <c r="J15" s="985"/>
      <c r="K15" s="985"/>
      <c r="L15" s="985"/>
      <c r="M15" s="985"/>
      <c r="N15" s="985"/>
      <c r="O15" s="985"/>
      <c r="P15" s="985"/>
    </row>
    <row r="16" spans="1:16">
      <c r="A16" s="968"/>
      <c r="B16" s="1049"/>
      <c r="C16" s="1105"/>
      <c r="D16" s="1108"/>
      <c r="E16" s="1049"/>
      <c r="F16" s="1049" t="s">
        <v>20</v>
      </c>
      <c r="G16" s="985"/>
      <c r="H16" s="985"/>
      <c r="I16" s="985"/>
      <c r="J16" s="985"/>
      <c r="K16" s="985"/>
      <c r="L16" s="985"/>
      <c r="M16" s="985"/>
      <c r="N16" s="985"/>
      <c r="O16" s="985"/>
      <c r="P16" s="985"/>
    </row>
    <row r="17" spans="1:16">
      <c r="A17" s="968"/>
      <c r="B17" s="1049"/>
      <c r="C17" s="1105"/>
      <c r="D17" s="1108"/>
      <c r="E17" s="1049"/>
      <c r="F17" s="1049" t="s">
        <v>20</v>
      </c>
      <c r="G17" s="985"/>
      <c r="H17" s="985"/>
      <c r="I17" s="985"/>
      <c r="J17" s="985"/>
      <c r="K17" s="985"/>
      <c r="L17" s="985"/>
      <c r="M17" s="985"/>
      <c r="N17" s="985"/>
      <c r="O17" s="985"/>
      <c r="P17" s="985"/>
    </row>
    <row r="18" spans="1:16">
      <c r="A18" s="968"/>
      <c r="B18" s="1049"/>
      <c r="C18" s="1105"/>
      <c r="D18" s="1106"/>
      <c r="E18" s="1049"/>
      <c r="F18" s="1049" t="s">
        <v>20</v>
      </c>
      <c r="G18" s="1109"/>
      <c r="H18" s="1109"/>
      <c r="I18" s="1109"/>
      <c r="J18" s="1109"/>
      <c r="K18" s="1109"/>
      <c r="L18" s="1109"/>
      <c r="M18" s="1109"/>
      <c r="N18" s="1109"/>
      <c r="O18" s="1109"/>
      <c r="P18" s="1109"/>
    </row>
    <row r="19" spans="1:16">
      <c r="A19" s="946"/>
      <c r="B19" s="1049"/>
      <c r="C19" s="1105"/>
      <c r="D19" s="1106"/>
      <c r="E19" s="1049"/>
      <c r="F19" s="1049" t="s">
        <v>20</v>
      </c>
      <c r="G19" s="1107"/>
      <c r="H19" s="1107"/>
      <c r="I19" s="1107"/>
      <c r="J19" s="1107"/>
      <c r="K19" s="1107"/>
      <c r="L19" s="1107"/>
      <c r="M19" s="1107"/>
      <c r="N19" s="1107"/>
      <c r="O19" s="1107"/>
      <c r="P19" s="1107"/>
    </row>
    <row r="20" spans="1:16">
      <c r="A20" s="946"/>
      <c r="B20" s="1049"/>
      <c r="C20" s="1105"/>
      <c r="D20" s="1106"/>
      <c r="E20" s="1049"/>
      <c r="F20" s="1049" t="s">
        <v>20</v>
      </c>
      <c r="G20" s="1107"/>
      <c r="H20" s="1107"/>
      <c r="I20" s="1107"/>
      <c r="J20" s="1107"/>
      <c r="K20" s="1107"/>
      <c r="L20" s="1107"/>
      <c r="M20" s="1107"/>
      <c r="N20" s="1107"/>
      <c r="O20" s="1107"/>
      <c r="P20" s="1107"/>
    </row>
    <row r="21" spans="1:16">
      <c r="A21" s="946"/>
      <c r="B21" s="1049"/>
      <c r="C21" s="1105"/>
      <c r="D21" s="1106"/>
      <c r="E21" s="1049"/>
      <c r="F21" s="1049" t="s">
        <v>20</v>
      </c>
      <c r="G21" s="1107"/>
      <c r="H21" s="1107"/>
      <c r="I21" s="1107"/>
      <c r="J21" s="1107"/>
      <c r="K21" s="1107"/>
      <c r="L21" s="1107"/>
      <c r="M21" s="1107"/>
      <c r="N21" s="1107"/>
      <c r="O21" s="1107"/>
      <c r="P21" s="1107"/>
    </row>
    <row r="22" spans="1:16">
      <c r="A22" s="946"/>
      <c r="B22" s="1049"/>
      <c r="C22" s="1049"/>
      <c r="D22" s="1049"/>
      <c r="E22" s="1049"/>
      <c r="F22" s="1049"/>
      <c r="G22" s="1110"/>
      <c r="H22" s="1110"/>
      <c r="I22" s="1110"/>
      <c r="J22" s="1110"/>
      <c r="K22" s="1110"/>
      <c r="L22" s="1110"/>
      <c r="M22" s="1110"/>
      <c r="N22" s="1110"/>
      <c r="O22" s="1110"/>
      <c r="P22" s="1110"/>
    </row>
    <row r="23" spans="1:16">
      <c r="A23" s="968"/>
      <c r="B23" s="1040"/>
      <c r="C23" s="1040"/>
      <c r="D23" s="1040"/>
      <c r="E23" s="1040"/>
      <c r="F23" s="1040"/>
      <c r="G23" s="1111"/>
      <c r="H23" s="1111"/>
      <c r="I23" s="1111"/>
      <c r="J23" s="1111"/>
      <c r="K23" s="1111"/>
      <c r="L23" s="1111"/>
      <c r="M23" s="1111"/>
      <c r="N23" s="1111"/>
      <c r="O23" s="1111"/>
      <c r="P23" s="1111"/>
    </row>
    <row r="24" spans="1:16" ht="14.25">
      <c r="A24" s="968"/>
      <c r="B24" s="1102" t="s">
        <v>151</v>
      </c>
      <c r="C24" s="1049"/>
      <c r="D24" s="1049"/>
      <c r="E24" s="1049"/>
      <c r="F24" s="1049"/>
      <c r="G24" s="1112"/>
      <c r="H24" s="1112"/>
      <c r="I24" s="1112"/>
      <c r="J24" s="1112"/>
      <c r="K24" s="1112"/>
      <c r="L24" s="1112"/>
      <c r="M24" s="1112"/>
      <c r="N24" s="1112"/>
      <c r="O24" s="1112"/>
      <c r="P24" s="1112"/>
    </row>
    <row r="25" spans="1:16" ht="24.75">
      <c r="A25" s="968"/>
      <c r="B25" s="1101"/>
      <c r="C25" s="1104" t="s">
        <v>84</v>
      </c>
      <c r="D25" s="1101" t="s">
        <v>1286</v>
      </c>
      <c r="E25" s="1049"/>
      <c r="F25" s="1049"/>
      <c r="G25" s="1113"/>
      <c r="H25" s="1113"/>
      <c r="I25" s="1113"/>
      <c r="J25" s="1113"/>
      <c r="K25" s="1113"/>
      <c r="L25" s="1110"/>
      <c r="M25" s="1110"/>
      <c r="N25" s="1110"/>
      <c r="O25" s="1110"/>
      <c r="P25" s="1110"/>
    </row>
    <row r="26" spans="1:16">
      <c r="A26" s="968"/>
      <c r="B26" s="1049"/>
      <c r="C26" s="1105"/>
      <c r="D26" s="1106"/>
      <c r="E26" s="1049"/>
      <c r="F26" s="1049" t="s">
        <v>20</v>
      </c>
      <c r="G26" s="1107"/>
      <c r="H26" s="1107"/>
      <c r="I26" s="1107"/>
      <c r="J26" s="1107"/>
      <c r="K26" s="1107"/>
      <c r="L26" s="1107"/>
      <c r="M26" s="1107"/>
      <c r="N26" s="1107"/>
      <c r="O26" s="1107"/>
      <c r="P26" s="1107"/>
    </row>
    <row r="27" spans="1:16">
      <c r="A27" s="968"/>
      <c r="B27" s="1049"/>
      <c r="C27" s="1105"/>
      <c r="D27" s="1108"/>
      <c r="E27" s="1049"/>
      <c r="F27" s="1049" t="s">
        <v>20</v>
      </c>
      <c r="G27" s="985"/>
      <c r="H27" s="985"/>
      <c r="I27" s="985"/>
      <c r="J27" s="985"/>
      <c r="K27" s="985"/>
      <c r="L27" s="985"/>
      <c r="M27" s="985"/>
      <c r="N27" s="985"/>
      <c r="O27" s="985"/>
      <c r="P27" s="985"/>
    </row>
    <row r="28" spans="1:16">
      <c r="A28" s="968"/>
      <c r="B28" s="1049"/>
      <c r="C28" s="1105"/>
      <c r="D28" s="1108"/>
      <c r="E28" s="1049"/>
      <c r="F28" s="1049" t="s">
        <v>20</v>
      </c>
      <c r="G28" s="985"/>
      <c r="H28" s="985"/>
      <c r="I28" s="985"/>
      <c r="J28" s="985"/>
      <c r="K28" s="985"/>
      <c r="L28" s="985"/>
      <c r="M28" s="985"/>
      <c r="N28" s="985"/>
      <c r="O28" s="985"/>
      <c r="P28" s="985"/>
    </row>
    <row r="29" spans="1:16">
      <c r="A29" s="968"/>
      <c r="B29" s="1049"/>
      <c r="C29" s="1105"/>
      <c r="D29" s="1108"/>
      <c r="E29" s="1049"/>
      <c r="F29" s="1049" t="s">
        <v>20</v>
      </c>
      <c r="G29" s="985"/>
      <c r="H29" s="985"/>
      <c r="I29" s="985"/>
      <c r="J29" s="985"/>
      <c r="K29" s="985"/>
      <c r="L29" s="985"/>
      <c r="M29" s="985"/>
      <c r="N29" s="985"/>
      <c r="O29" s="985"/>
      <c r="P29" s="985"/>
    </row>
    <row r="30" spans="1:16">
      <c r="A30" s="968"/>
      <c r="B30" s="1049"/>
      <c r="C30" s="1105"/>
      <c r="D30" s="1108"/>
      <c r="E30" s="1049"/>
      <c r="F30" s="1049" t="s">
        <v>20</v>
      </c>
      <c r="G30" s="985"/>
      <c r="H30" s="985"/>
      <c r="I30" s="985"/>
      <c r="J30" s="985"/>
      <c r="K30" s="985"/>
      <c r="L30" s="985"/>
      <c r="M30" s="985"/>
      <c r="N30" s="985"/>
      <c r="O30" s="985"/>
      <c r="P30" s="985"/>
    </row>
    <row r="31" spans="1:16">
      <c r="A31" s="968"/>
      <c r="B31" s="1049"/>
      <c r="C31" s="1105"/>
      <c r="D31" s="1108"/>
      <c r="E31" s="1049"/>
      <c r="F31" s="1049" t="s">
        <v>20</v>
      </c>
      <c r="G31" s="985"/>
      <c r="H31" s="985"/>
      <c r="I31" s="985"/>
      <c r="J31" s="985"/>
      <c r="K31" s="985"/>
      <c r="L31" s="985"/>
      <c r="M31" s="985"/>
      <c r="N31" s="985"/>
      <c r="O31" s="985"/>
      <c r="P31" s="985"/>
    </row>
    <row r="32" spans="1:16">
      <c r="A32" s="968"/>
      <c r="B32" s="1049"/>
      <c r="C32" s="1105"/>
      <c r="D32" s="1106"/>
      <c r="E32" s="1049"/>
      <c r="F32" s="1049" t="s">
        <v>20</v>
      </c>
      <c r="G32" s="1107"/>
      <c r="H32" s="1107"/>
      <c r="I32" s="1107"/>
      <c r="J32" s="1107"/>
      <c r="K32" s="1107"/>
      <c r="L32" s="1107"/>
      <c r="M32" s="1107"/>
      <c r="N32" s="1107"/>
      <c r="O32" s="1107"/>
      <c r="P32" s="1107"/>
    </row>
    <row r="33" spans="1:16">
      <c r="A33" s="968"/>
      <c r="B33" s="1049"/>
      <c r="C33" s="1105"/>
      <c r="D33" s="1106"/>
      <c r="E33" s="1049"/>
      <c r="F33" s="1049" t="s">
        <v>20</v>
      </c>
      <c r="G33" s="1107"/>
      <c r="H33" s="1107"/>
      <c r="I33" s="1107"/>
      <c r="J33" s="1107"/>
      <c r="K33" s="1107"/>
      <c r="L33" s="1107"/>
      <c r="M33" s="1107"/>
      <c r="N33" s="1107"/>
      <c r="O33" s="1107"/>
      <c r="P33" s="1107"/>
    </row>
    <row r="34" spans="1:16">
      <c r="A34" s="968"/>
      <c r="B34" s="1049"/>
      <c r="C34" s="1105"/>
      <c r="D34" s="1106"/>
      <c r="E34" s="1049"/>
      <c r="F34" s="1049" t="s">
        <v>20</v>
      </c>
      <c r="G34" s="1107"/>
      <c r="H34" s="1107"/>
      <c r="I34" s="1107"/>
      <c r="J34" s="1107"/>
      <c r="K34" s="1107"/>
      <c r="L34" s="1107"/>
      <c r="M34" s="1107"/>
      <c r="N34" s="1107"/>
      <c r="O34" s="1107"/>
      <c r="P34" s="1107"/>
    </row>
    <row r="35" spans="1:16">
      <c r="A35" s="968"/>
      <c r="B35" s="1049"/>
      <c r="C35" s="1105"/>
      <c r="D35" s="1106"/>
      <c r="E35" s="1049"/>
      <c r="F35" s="1049" t="s">
        <v>20</v>
      </c>
      <c r="G35" s="1107"/>
      <c r="H35" s="1107"/>
      <c r="I35" s="1107"/>
      <c r="J35" s="1107"/>
      <c r="K35" s="1107"/>
      <c r="L35" s="1107"/>
      <c r="M35" s="1107"/>
      <c r="N35" s="1107"/>
      <c r="O35" s="1107"/>
      <c r="P35" s="1107"/>
    </row>
    <row r="36" spans="1:16">
      <c r="A36" s="968"/>
      <c r="B36" s="1049"/>
      <c r="C36" s="1105"/>
      <c r="D36" s="1106"/>
      <c r="E36" s="1049"/>
      <c r="F36" s="1049" t="s">
        <v>20</v>
      </c>
      <c r="G36" s="1107"/>
      <c r="H36" s="1107"/>
      <c r="I36" s="1107"/>
      <c r="J36" s="1107"/>
      <c r="K36" s="1107"/>
      <c r="L36" s="1107"/>
      <c r="M36" s="1107"/>
      <c r="N36" s="1107"/>
      <c r="O36" s="1107"/>
      <c r="P36" s="1107"/>
    </row>
    <row r="37" spans="1:16">
      <c r="A37" s="968"/>
      <c r="B37" s="1049"/>
      <c r="C37" s="1049"/>
      <c r="D37" s="1049"/>
      <c r="E37" s="1049"/>
      <c r="F37" s="1049"/>
      <c r="G37" s="1110"/>
      <c r="H37" s="1110"/>
      <c r="I37" s="1110"/>
      <c r="J37" s="1110"/>
      <c r="K37" s="1110"/>
      <c r="L37" s="1110"/>
      <c r="M37" s="1110"/>
      <c r="N37" s="1110"/>
      <c r="O37" s="1110"/>
      <c r="P37" s="1110"/>
    </row>
  </sheetData>
  <dataValidations count="1">
    <dataValidation type="list" allowBlank="1" showInputMessage="1" showErrorMessage="1" sqref="D26:D36 D11:D21">
      <formula1>#REF!</formula1>
    </dataValidation>
  </dataValidations>
  <pageMargins left="0.70866141732283472" right="0.70866141732283472" top="0.74803149606299213" bottom="0.74803149606299213" header="0.31496062992125984" footer="0.31496062992125984"/>
  <pageSetup paperSize="9" scale="39" orientation="portrait" r:id="rId1"/>
</worksheet>
</file>

<file path=xl/worksheets/sheet29.xml><?xml version="1.0" encoding="utf-8"?>
<worksheet xmlns="http://schemas.openxmlformats.org/spreadsheetml/2006/main" xmlns:r="http://schemas.openxmlformats.org/officeDocument/2006/relationships">
  <sheetPr>
    <tabColor theme="7" tint="0.59999389629810485"/>
    <pageSetUpPr fitToPage="1"/>
  </sheetPr>
  <dimension ref="A1:AS112"/>
  <sheetViews>
    <sheetView zoomScale="80" zoomScaleNormal="80" workbookViewId="0">
      <pane ySplit="10" topLeftCell="A11" activePane="bottomLeft" state="frozen"/>
      <selection activeCell="E140" sqref="E140"/>
      <selection pane="bottomLeft" activeCell="E140" sqref="E140"/>
    </sheetView>
  </sheetViews>
  <sheetFormatPr defaultRowHeight="12.75"/>
  <cols>
    <col min="1" max="1" width="38.5" style="1122" customWidth="1"/>
    <col min="2" max="2" width="51.875" style="1122" customWidth="1"/>
    <col min="3" max="10" width="1" style="1122" hidden="1" customWidth="1"/>
    <col min="11" max="11" width="13.5" style="1122" bestFit="1" customWidth="1"/>
    <col min="12" max="12" width="9.875" style="1122" bestFit="1" customWidth="1"/>
    <col min="13" max="13" width="11.125" style="1122" bestFit="1" customWidth="1"/>
    <col min="14" max="15" width="9.875" style="1122" bestFit="1" customWidth="1"/>
    <col min="16" max="16" width="11.125" style="1122" bestFit="1" customWidth="1"/>
    <col min="17" max="17" width="9.875" style="1122" bestFit="1" customWidth="1"/>
    <col min="18" max="25" width="11.125" style="1122" bestFit="1" customWidth="1"/>
    <col min="26" max="26" width="9" style="1122" customWidth="1"/>
    <col min="27" max="27" width="31.25" style="1122" bestFit="1" customWidth="1"/>
    <col min="28" max="260" width="9" style="1122"/>
    <col min="261" max="261" width="8.625" style="1122" customWidth="1"/>
    <col min="262" max="262" width="38.25" style="1122" customWidth="1"/>
    <col min="263" max="264" width="11" style="1122" customWidth="1"/>
    <col min="265" max="265" width="11.25" style="1122" bestFit="1" customWidth="1"/>
    <col min="266" max="266" width="11.5" style="1122" customWidth="1"/>
    <col min="267" max="267" width="11.125" style="1122" customWidth="1"/>
    <col min="268" max="268" width="13.125" style="1122" customWidth="1"/>
    <col min="269" max="269" width="11.25" style="1122" bestFit="1" customWidth="1"/>
    <col min="270" max="270" width="11" style="1122" customWidth="1"/>
    <col min="271" max="271" width="11.375" style="1122" customWidth="1"/>
    <col min="272" max="272" width="9.625" style="1122" bestFit="1" customWidth="1"/>
    <col min="273" max="273" width="12" style="1122" customWidth="1"/>
    <col min="274" max="274" width="9" style="1122"/>
    <col min="275" max="275" width="10.125" style="1122" customWidth="1"/>
    <col min="276" max="276" width="12.625" style="1122" customWidth="1"/>
    <col min="277" max="277" width="11.75" style="1122" customWidth="1"/>
    <col min="278" max="280" width="9" style="1122"/>
    <col min="281" max="281" width="27.5" style="1122" customWidth="1"/>
    <col min="282" max="516" width="9" style="1122"/>
    <col min="517" max="517" width="8.625" style="1122" customWidth="1"/>
    <col min="518" max="518" width="38.25" style="1122" customWidth="1"/>
    <col min="519" max="520" width="11" style="1122" customWidth="1"/>
    <col min="521" max="521" width="11.25" style="1122" bestFit="1" customWidth="1"/>
    <col min="522" max="522" width="11.5" style="1122" customWidth="1"/>
    <col min="523" max="523" width="11.125" style="1122" customWidth="1"/>
    <col min="524" max="524" width="13.125" style="1122" customWidth="1"/>
    <col min="525" max="525" width="11.25" style="1122" bestFit="1" customWidth="1"/>
    <col min="526" max="526" width="11" style="1122" customWidth="1"/>
    <col min="527" max="527" width="11.375" style="1122" customWidth="1"/>
    <col min="528" max="528" width="9.625" style="1122" bestFit="1" customWidth="1"/>
    <col min="529" max="529" width="12" style="1122" customWidth="1"/>
    <col min="530" max="530" width="9" style="1122"/>
    <col min="531" max="531" width="10.125" style="1122" customWidth="1"/>
    <col min="532" max="532" width="12.625" style="1122" customWidth="1"/>
    <col min="533" max="533" width="11.75" style="1122" customWidth="1"/>
    <col min="534" max="536" width="9" style="1122"/>
    <col min="537" max="537" width="27.5" style="1122" customWidth="1"/>
    <col min="538" max="772" width="9" style="1122"/>
    <col min="773" max="773" width="8.625" style="1122" customWidth="1"/>
    <col min="774" max="774" width="38.25" style="1122" customWidth="1"/>
    <col min="775" max="776" width="11" style="1122" customWidth="1"/>
    <col min="777" max="777" width="11.25" style="1122" bestFit="1" customWidth="1"/>
    <col min="778" max="778" width="11.5" style="1122" customWidth="1"/>
    <col min="779" max="779" width="11.125" style="1122" customWidth="1"/>
    <col min="780" max="780" width="13.125" style="1122" customWidth="1"/>
    <col min="781" max="781" width="11.25" style="1122" bestFit="1" customWidth="1"/>
    <col min="782" max="782" width="11" style="1122" customWidth="1"/>
    <col min="783" max="783" width="11.375" style="1122" customWidth="1"/>
    <col min="784" max="784" width="9.625" style="1122" bestFit="1" customWidth="1"/>
    <col min="785" max="785" width="12" style="1122" customWidth="1"/>
    <col min="786" max="786" width="9" style="1122"/>
    <col min="787" max="787" width="10.125" style="1122" customWidth="1"/>
    <col min="788" max="788" width="12.625" style="1122" customWidth="1"/>
    <col min="789" max="789" width="11.75" style="1122" customWidth="1"/>
    <col min="790" max="792" width="9" style="1122"/>
    <col min="793" max="793" width="27.5" style="1122" customWidth="1"/>
    <col min="794" max="1028" width="9" style="1122"/>
    <col min="1029" max="1029" width="8.625" style="1122" customWidth="1"/>
    <col min="1030" max="1030" width="38.25" style="1122" customWidth="1"/>
    <col min="1031" max="1032" width="11" style="1122" customWidth="1"/>
    <col min="1033" max="1033" width="11.25" style="1122" bestFit="1" customWidth="1"/>
    <col min="1034" max="1034" width="11.5" style="1122" customWidth="1"/>
    <col min="1035" max="1035" width="11.125" style="1122" customWidth="1"/>
    <col min="1036" max="1036" width="13.125" style="1122" customWidth="1"/>
    <col min="1037" max="1037" width="11.25" style="1122" bestFit="1" customWidth="1"/>
    <col min="1038" max="1038" width="11" style="1122" customWidth="1"/>
    <col min="1039" max="1039" width="11.375" style="1122" customWidth="1"/>
    <col min="1040" max="1040" width="9.625" style="1122" bestFit="1" customWidth="1"/>
    <col min="1041" max="1041" width="12" style="1122" customWidth="1"/>
    <col min="1042" max="1042" width="9" style="1122"/>
    <col min="1043" max="1043" width="10.125" style="1122" customWidth="1"/>
    <col min="1044" max="1044" width="12.625" style="1122" customWidth="1"/>
    <col min="1045" max="1045" width="11.75" style="1122" customWidth="1"/>
    <col min="1046" max="1048" width="9" style="1122"/>
    <col min="1049" max="1049" width="27.5" style="1122" customWidth="1"/>
    <col min="1050" max="1284" width="9" style="1122"/>
    <col min="1285" max="1285" width="8.625" style="1122" customWidth="1"/>
    <col min="1286" max="1286" width="38.25" style="1122" customWidth="1"/>
    <col min="1287" max="1288" width="11" style="1122" customWidth="1"/>
    <col min="1289" max="1289" width="11.25" style="1122" bestFit="1" customWidth="1"/>
    <col min="1290" max="1290" width="11.5" style="1122" customWidth="1"/>
    <col min="1291" max="1291" width="11.125" style="1122" customWidth="1"/>
    <col min="1292" max="1292" width="13.125" style="1122" customWidth="1"/>
    <col min="1293" max="1293" width="11.25" style="1122" bestFit="1" customWidth="1"/>
    <col min="1294" max="1294" width="11" style="1122" customWidth="1"/>
    <col min="1295" max="1295" width="11.375" style="1122" customWidth="1"/>
    <col min="1296" max="1296" width="9.625" style="1122" bestFit="1" customWidth="1"/>
    <col min="1297" max="1297" width="12" style="1122" customWidth="1"/>
    <col min="1298" max="1298" width="9" style="1122"/>
    <col min="1299" max="1299" width="10.125" style="1122" customWidth="1"/>
    <col min="1300" max="1300" width="12.625" style="1122" customWidth="1"/>
    <col min="1301" max="1301" width="11.75" style="1122" customWidth="1"/>
    <col min="1302" max="1304" width="9" style="1122"/>
    <col min="1305" max="1305" width="27.5" style="1122" customWidth="1"/>
    <col min="1306" max="1540" width="9" style="1122"/>
    <col min="1541" max="1541" width="8.625" style="1122" customWidth="1"/>
    <col min="1542" max="1542" width="38.25" style="1122" customWidth="1"/>
    <col min="1543" max="1544" width="11" style="1122" customWidth="1"/>
    <col min="1545" max="1545" width="11.25" style="1122" bestFit="1" customWidth="1"/>
    <col min="1546" max="1546" width="11.5" style="1122" customWidth="1"/>
    <col min="1547" max="1547" width="11.125" style="1122" customWidth="1"/>
    <col min="1548" max="1548" width="13.125" style="1122" customWidth="1"/>
    <col min="1549" max="1549" width="11.25" style="1122" bestFit="1" customWidth="1"/>
    <col min="1550" max="1550" width="11" style="1122" customWidth="1"/>
    <col min="1551" max="1551" width="11.375" style="1122" customWidth="1"/>
    <col min="1552" max="1552" width="9.625" style="1122" bestFit="1" customWidth="1"/>
    <col min="1553" max="1553" width="12" style="1122" customWidth="1"/>
    <col min="1554" max="1554" width="9" style="1122"/>
    <col min="1555" max="1555" width="10.125" style="1122" customWidth="1"/>
    <col min="1556" max="1556" width="12.625" style="1122" customWidth="1"/>
    <col min="1557" max="1557" width="11.75" style="1122" customWidth="1"/>
    <col min="1558" max="1560" width="9" style="1122"/>
    <col min="1561" max="1561" width="27.5" style="1122" customWidth="1"/>
    <col min="1562" max="1796" width="9" style="1122"/>
    <col min="1797" max="1797" width="8.625" style="1122" customWidth="1"/>
    <col min="1798" max="1798" width="38.25" style="1122" customWidth="1"/>
    <col min="1799" max="1800" width="11" style="1122" customWidth="1"/>
    <col min="1801" max="1801" width="11.25" style="1122" bestFit="1" customWidth="1"/>
    <col min="1802" max="1802" width="11.5" style="1122" customWidth="1"/>
    <col min="1803" max="1803" width="11.125" style="1122" customWidth="1"/>
    <col min="1804" max="1804" width="13.125" style="1122" customWidth="1"/>
    <col min="1805" max="1805" width="11.25" style="1122" bestFit="1" customWidth="1"/>
    <col min="1806" max="1806" width="11" style="1122" customWidth="1"/>
    <col min="1807" max="1807" width="11.375" style="1122" customWidth="1"/>
    <col min="1808" max="1808" width="9.625" style="1122" bestFit="1" customWidth="1"/>
    <col min="1809" max="1809" width="12" style="1122" customWidth="1"/>
    <col min="1810" max="1810" width="9" style="1122"/>
    <col min="1811" max="1811" width="10.125" style="1122" customWidth="1"/>
    <col min="1812" max="1812" width="12.625" style="1122" customWidth="1"/>
    <col min="1813" max="1813" width="11.75" style="1122" customWidth="1"/>
    <col min="1814" max="1816" width="9" style="1122"/>
    <col min="1817" max="1817" width="27.5" style="1122" customWidth="1"/>
    <col min="1818" max="2052" width="9" style="1122"/>
    <col min="2053" max="2053" width="8.625" style="1122" customWidth="1"/>
    <col min="2054" max="2054" width="38.25" style="1122" customWidth="1"/>
    <col min="2055" max="2056" width="11" style="1122" customWidth="1"/>
    <col min="2057" max="2057" width="11.25" style="1122" bestFit="1" customWidth="1"/>
    <col min="2058" max="2058" width="11.5" style="1122" customWidth="1"/>
    <col min="2059" max="2059" width="11.125" style="1122" customWidth="1"/>
    <col min="2060" max="2060" width="13.125" style="1122" customWidth="1"/>
    <col min="2061" max="2061" width="11.25" style="1122" bestFit="1" customWidth="1"/>
    <col min="2062" max="2062" width="11" style="1122" customWidth="1"/>
    <col min="2063" max="2063" width="11.375" style="1122" customWidth="1"/>
    <col min="2064" max="2064" width="9.625" style="1122" bestFit="1" customWidth="1"/>
    <col min="2065" max="2065" width="12" style="1122" customWidth="1"/>
    <col min="2066" max="2066" width="9" style="1122"/>
    <col min="2067" max="2067" width="10.125" style="1122" customWidth="1"/>
    <col min="2068" max="2068" width="12.625" style="1122" customWidth="1"/>
    <col min="2069" max="2069" width="11.75" style="1122" customWidth="1"/>
    <col min="2070" max="2072" width="9" style="1122"/>
    <col min="2073" max="2073" width="27.5" style="1122" customWidth="1"/>
    <col min="2074" max="2308" width="9" style="1122"/>
    <col min="2309" max="2309" width="8.625" style="1122" customWidth="1"/>
    <col min="2310" max="2310" width="38.25" style="1122" customWidth="1"/>
    <col min="2311" max="2312" width="11" style="1122" customWidth="1"/>
    <col min="2313" max="2313" width="11.25" style="1122" bestFit="1" customWidth="1"/>
    <col min="2314" max="2314" width="11.5" style="1122" customWidth="1"/>
    <col min="2315" max="2315" width="11.125" style="1122" customWidth="1"/>
    <col min="2316" max="2316" width="13.125" style="1122" customWidth="1"/>
    <col min="2317" max="2317" width="11.25" style="1122" bestFit="1" customWidth="1"/>
    <col min="2318" max="2318" width="11" style="1122" customWidth="1"/>
    <col min="2319" max="2319" width="11.375" style="1122" customWidth="1"/>
    <col min="2320" max="2320" width="9.625" style="1122" bestFit="1" customWidth="1"/>
    <col min="2321" max="2321" width="12" style="1122" customWidth="1"/>
    <col min="2322" max="2322" width="9" style="1122"/>
    <col min="2323" max="2323" width="10.125" style="1122" customWidth="1"/>
    <col min="2324" max="2324" width="12.625" style="1122" customWidth="1"/>
    <col min="2325" max="2325" width="11.75" style="1122" customWidth="1"/>
    <col min="2326" max="2328" width="9" style="1122"/>
    <col min="2329" max="2329" width="27.5" style="1122" customWidth="1"/>
    <col min="2330" max="2564" width="9" style="1122"/>
    <col min="2565" max="2565" width="8.625" style="1122" customWidth="1"/>
    <col min="2566" max="2566" width="38.25" style="1122" customWidth="1"/>
    <col min="2567" max="2568" width="11" style="1122" customWidth="1"/>
    <col min="2569" max="2569" width="11.25" style="1122" bestFit="1" customWidth="1"/>
    <col min="2570" max="2570" width="11.5" style="1122" customWidth="1"/>
    <col min="2571" max="2571" width="11.125" style="1122" customWidth="1"/>
    <col min="2572" max="2572" width="13.125" style="1122" customWidth="1"/>
    <col min="2573" max="2573" width="11.25" style="1122" bestFit="1" customWidth="1"/>
    <col min="2574" max="2574" width="11" style="1122" customWidth="1"/>
    <col min="2575" max="2575" width="11.375" style="1122" customWidth="1"/>
    <col min="2576" max="2576" width="9.625" style="1122" bestFit="1" customWidth="1"/>
    <col min="2577" max="2577" width="12" style="1122" customWidth="1"/>
    <col min="2578" max="2578" width="9" style="1122"/>
    <col min="2579" max="2579" width="10.125" style="1122" customWidth="1"/>
    <col min="2580" max="2580" width="12.625" style="1122" customWidth="1"/>
    <col min="2581" max="2581" width="11.75" style="1122" customWidth="1"/>
    <col min="2582" max="2584" width="9" style="1122"/>
    <col min="2585" max="2585" width="27.5" style="1122" customWidth="1"/>
    <col min="2586" max="2820" width="9" style="1122"/>
    <col min="2821" max="2821" width="8.625" style="1122" customWidth="1"/>
    <col min="2822" max="2822" width="38.25" style="1122" customWidth="1"/>
    <col min="2823" max="2824" width="11" style="1122" customWidth="1"/>
    <col min="2825" max="2825" width="11.25" style="1122" bestFit="1" customWidth="1"/>
    <col min="2826" max="2826" width="11.5" style="1122" customWidth="1"/>
    <col min="2827" max="2827" width="11.125" style="1122" customWidth="1"/>
    <col min="2828" max="2828" width="13.125" style="1122" customWidth="1"/>
    <col min="2829" max="2829" width="11.25" style="1122" bestFit="1" customWidth="1"/>
    <col min="2830" max="2830" width="11" style="1122" customWidth="1"/>
    <col min="2831" max="2831" width="11.375" style="1122" customWidth="1"/>
    <col min="2832" max="2832" width="9.625" style="1122" bestFit="1" customWidth="1"/>
    <col min="2833" max="2833" width="12" style="1122" customWidth="1"/>
    <col min="2834" max="2834" width="9" style="1122"/>
    <col min="2835" max="2835" width="10.125" style="1122" customWidth="1"/>
    <col min="2836" max="2836" width="12.625" style="1122" customWidth="1"/>
    <col min="2837" max="2837" width="11.75" style="1122" customWidth="1"/>
    <col min="2838" max="2840" width="9" style="1122"/>
    <col min="2841" max="2841" width="27.5" style="1122" customWidth="1"/>
    <col min="2842" max="3076" width="9" style="1122"/>
    <col min="3077" max="3077" width="8.625" style="1122" customWidth="1"/>
    <col min="3078" max="3078" width="38.25" style="1122" customWidth="1"/>
    <col min="3079" max="3080" width="11" style="1122" customWidth="1"/>
    <col min="3081" max="3081" width="11.25" style="1122" bestFit="1" customWidth="1"/>
    <col min="3082" max="3082" width="11.5" style="1122" customWidth="1"/>
    <col min="3083" max="3083" width="11.125" style="1122" customWidth="1"/>
    <col min="3084" max="3084" width="13.125" style="1122" customWidth="1"/>
    <col min="3085" max="3085" width="11.25" style="1122" bestFit="1" customWidth="1"/>
    <col min="3086" max="3086" width="11" style="1122" customWidth="1"/>
    <col min="3087" max="3087" width="11.375" style="1122" customWidth="1"/>
    <col min="3088" max="3088" width="9.625" style="1122" bestFit="1" customWidth="1"/>
    <col min="3089" max="3089" width="12" style="1122" customWidth="1"/>
    <col min="3090" max="3090" width="9" style="1122"/>
    <col min="3091" max="3091" width="10.125" style="1122" customWidth="1"/>
    <col min="3092" max="3092" width="12.625" style="1122" customWidth="1"/>
    <col min="3093" max="3093" width="11.75" style="1122" customWidth="1"/>
    <col min="3094" max="3096" width="9" style="1122"/>
    <col min="3097" max="3097" width="27.5" style="1122" customWidth="1"/>
    <col min="3098" max="3332" width="9" style="1122"/>
    <col min="3333" max="3333" width="8.625" style="1122" customWidth="1"/>
    <col min="3334" max="3334" width="38.25" style="1122" customWidth="1"/>
    <col min="3335" max="3336" width="11" style="1122" customWidth="1"/>
    <col min="3337" max="3337" width="11.25" style="1122" bestFit="1" customWidth="1"/>
    <col min="3338" max="3338" width="11.5" style="1122" customWidth="1"/>
    <col min="3339" max="3339" width="11.125" style="1122" customWidth="1"/>
    <col min="3340" max="3340" width="13.125" style="1122" customWidth="1"/>
    <col min="3341" max="3341" width="11.25" style="1122" bestFit="1" customWidth="1"/>
    <col min="3342" max="3342" width="11" style="1122" customWidth="1"/>
    <col min="3343" max="3343" width="11.375" style="1122" customWidth="1"/>
    <col min="3344" max="3344" width="9.625" style="1122" bestFit="1" customWidth="1"/>
    <col min="3345" max="3345" width="12" style="1122" customWidth="1"/>
    <col min="3346" max="3346" width="9" style="1122"/>
    <col min="3347" max="3347" width="10.125" style="1122" customWidth="1"/>
    <col min="3348" max="3348" width="12.625" style="1122" customWidth="1"/>
    <col min="3349" max="3349" width="11.75" style="1122" customWidth="1"/>
    <col min="3350" max="3352" width="9" style="1122"/>
    <col min="3353" max="3353" width="27.5" style="1122" customWidth="1"/>
    <col min="3354" max="3588" width="9" style="1122"/>
    <col min="3589" max="3589" width="8.625" style="1122" customWidth="1"/>
    <col min="3590" max="3590" width="38.25" style="1122" customWidth="1"/>
    <col min="3591" max="3592" width="11" style="1122" customWidth="1"/>
    <col min="3593" max="3593" width="11.25" style="1122" bestFit="1" customWidth="1"/>
    <col min="3594" max="3594" width="11.5" style="1122" customWidth="1"/>
    <col min="3595" max="3595" width="11.125" style="1122" customWidth="1"/>
    <col min="3596" max="3596" width="13.125" style="1122" customWidth="1"/>
    <col min="3597" max="3597" width="11.25" style="1122" bestFit="1" customWidth="1"/>
    <col min="3598" max="3598" width="11" style="1122" customWidth="1"/>
    <col min="3599" max="3599" width="11.375" style="1122" customWidth="1"/>
    <col min="3600" max="3600" width="9.625" style="1122" bestFit="1" customWidth="1"/>
    <col min="3601" max="3601" width="12" style="1122" customWidth="1"/>
    <col min="3602" max="3602" width="9" style="1122"/>
    <col min="3603" max="3603" width="10.125" style="1122" customWidth="1"/>
    <col min="3604" max="3604" width="12.625" style="1122" customWidth="1"/>
    <col min="3605" max="3605" width="11.75" style="1122" customWidth="1"/>
    <col min="3606" max="3608" width="9" style="1122"/>
    <col min="3609" max="3609" width="27.5" style="1122" customWidth="1"/>
    <col min="3610" max="3844" width="9" style="1122"/>
    <col min="3845" max="3845" width="8.625" style="1122" customWidth="1"/>
    <col min="3846" max="3846" width="38.25" style="1122" customWidth="1"/>
    <col min="3847" max="3848" width="11" style="1122" customWidth="1"/>
    <col min="3849" max="3849" width="11.25" style="1122" bestFit="1" customWidth="1"/>
    <col min="3850" max="3850" width="11.5" style="1122" customWidth="1"/>
    <col min="3851" max="3851" width="11.125" style="1122" customWidth="1"/>
    <col min="3852" max="3852" width="13.125" style="1122" customWidth="1"/>
    <col min="3853" max="3853" width="11.25" style="1122" bestFit="1" customWidth="1"/>
    <col min="3854" max="3854" width="11" style="1122" customWidth="1"/>
    <col min="3855" max="3855" width="11.375" style="1122" customWidth="1"/>
    <col min="3856" max="3856" width="9.625" style="1122" bestFit="1" customWidth="1"/>
    <col min="3857" max="3857" width="12" style="1122" customWidth="1"/>
    <col min="3858" max="3858" width="9" style="1122"/>
    <col min="3859" max="3859" width="10.125" style="1122" customWidth="1"/>
    <col min="3860" max="3860" width="12.625" style="1122" customWidth="1"/>
    <col min="3861" max="3861" width="11.75" style="1122" customWidth="1"/>
    <col min="3862" max="3864" width="9" style="1122"/>
    <col min="3865" max="3865" width="27.5" style="1122" customWidth="1"/>
    <col min="3866" max="4100" width="9" style="1122"/>
    <col min="4101" max="4101" width="8.625" style="1122" customWidth="1"/>
    <col min="4102" max="4102" width="38.25" style="1122" customWidth="1"/>
    <col min="4103" max="4104" width="11" style="1122" customWidth="1"/>
    <col min="4105" max="4105" width="11.25" style="1122" bestFit="1" customWidth="1"/>
    <col min="4106" max="4106" width="11.5" style="1122" customWidth="1"/>
    <col min="4107" max="4107" width="11.125" style="1122" customWidth="1"/>
    <col min="4108" max="4108" width="13.125" style="1122" customWidth="1"/>
    <col min="4109" max="4109" width="11.25" style="1122" bestFit="1" customWidth="1"/>
    <col min="4110" max="4110" width="11" style="1122" customWidth="1"/>
    <col min="4111" max="4111" width="11.375" style="1122" customWidth="1"/>
    <col min="4112" max="4112" width="9.625" style="1122" bestFit="1" customWidth="1"/>
    <col min="4113" max="4113" width="12" style="1122" customWidth="1"/>
    <col min="4114" max="4114" width="9" style="1122"/>
    <col min="4115" max="4115" width="10.125" style="1122" customWidth="1"/>
    <col min="4116" max="4116" width="12.625" style="1122" customWidth="1"/>
    <col min="4117" max="4117" width="11.75" style="1122" customWidth="1"/>
    <col min="4118" max="4120" width="9" style="1122"/>
    <col min="4121" max="4121" width="27.5" style="1122" customWidth="1"/>
    <col min="4122" max="4356" width="9" style="1122"/>
    <col min="4357" max="4357" width="8.625" style="1122" customWidth="1"/>
    <col min="4358" max="4358" width="38.25" style="1122" customWidth="1"/>
    <col min="4359" max="4360" width="11" style="1122" customWidth="1"/>
    <col min="4361" max="4361" width="11.25" style="1122" bestFit="1" customWidth="1"/>
    <col min="4362" max="4362" width="11.5" style="1122" customWidth="1"/>
    <col min="4363" max="4363" width="11.125" style="1122" customWidth="1"/>
    <col min="4364" max="4364" width="13.125" style="1122" customWidth="1"/>
    <col min="4365" max="4365" width="11.25" style="1122" bestFit="1" customWidth="1"/>
    <col min="4366" max="4366" width="11" style="1122" customWidth="1"/>
    <col min="4367" max="4367" width="11.375" style="1122" customWidth="1"/>
    <col min="4368" max="4368" width="9.625" style="1122" bestFit="1" customWidth="1"/>
    <col min="4369" max="4369" width="12" style="1122" customWidth="1"/>
    <col min="4370" max="4370" width="9" style="1122"/>
    <col min="4371" max="4371" width="10.125" style="1122" customWidth="1"/>
    <col min="4372" max="4372" width="12.625" style="1122" customWidth="1"/>
    <col min="4373" max="4373" width="11.75" style="1122" customWidth="1"/>
    <col min="4374" max="4376" width="9" style="1122"/>
    <col min="4377" max="4377" width="27.5" style="1122" customWidth="1"/>
    <col min="4378" max="4612" width="9" style="1122"/>
    <col min="4613" max="4613" width="8.625" style="1122" customWidth="1"/>
    <col min="4614" max="4614" width="38.25" style="1122" customWidth="1"/>
    <col min="4615" max="4616" width="11" style="1122" customWidth="1"/>
    <col min="4617" max="4617" width="11.25" style="1122" bestFit="1" customWidth="1"/>
    <col min="4618" max="4618" width="11.5" style="1122" customWidth="1"/>
    <col min="4619" max="4619" width="11.125" style="1122" customWidth="1"/>
    <col min="4620" max="4620" width="13.125" style="1122" customWidth="1"/>
    <col min="4621" max="4621" width="11.25" style="1122" bestFit="1" customWidth="1"/>
    <col min="4622" max="4622" width="11" style="1122" customWidth="1"/>
    <col min="4623" max="4623" width="11.375" style="1122" customWidth="1"/>
    <col min="4624" max="4624" width="9.625" style="1122" bestFit="1" customWidth="1"/>
    <col min="4625" max="4625" width="12" style="1122" customWidth="1"/>
    <col min="4626" max="4626" width="9" style="1122"/>
    <col min="4627" max="4627" width="10.125" style="1122" customWidth="1"/>
    <col min="4628" max="4628" width="12.625" style="1122" customWidth="1"/>
    <col min="4629" max="4629" width="11.75" style="1122" customWidth="1"/>
    <col min="4630" max="4632" width="9" style="1122"/>
    <col min="4633" max="4633" width="27.5" style="1122" customWidth="1"/>
    <col min="4634" max="4868" width="9" style="1122"/>
    <col min="4869" max="4869" width="8.625" style="1122" customWidth="1"/>
    <col min="4870" max="4870" width="38.25" style="1122" customWidth="1"/>
    <col min="4871" max="4872" width="11" style="1122" customWidth="1"/>
    <col min="4873" max="4873" width="11.25" style="1122" bestFit="1" customWidth="1"/>
    <col min="4874" max="4874" width="11.5" style="1122" customWidth="1"/>
    <col min="4875" max="4875" width="11.125" style="1122" customWidth="1"/>
    <col min="4876" max="4876" width="13.125" style="1122" customWidth="1"/>
    <col min="4877" max="4877" width="11.25" style="1122" bestFit="1" customWidth="1"/>
    <col min="4878" max="4878" width="11" style="1122" customWidth="1"/>
    <col min="4879" max="4879" width="11.375" style="1122" customWidth="1"/>
    <col min="4880" max="4880" width="9.625" style="1122" bestFit="1" customWidth="1"/>
    <col min="4881" max="4881" width="12" style="1122" customWidth="1"/>
    <col min="4882" max="4882" width="9" style="1122"/>
    <col min="4883" max="4883" width="10.125" style="1122" customWidth="1"/>
    <col min="4884" max="4884" width="12.625" style="1122" customWidth="1"/>
    <col min="4885" max="4885" width="11.75" style="1122" customWidth="1"/>
    <col min="4886" max="4888" width="9" style="1122"/>
    <col min="4889" max="4889" width="27.5" style="1122" customWidth="1"/>
    <col min="4890" max="5124" width="9" style="1122"/>
    <col min="5125" max="5125" width="8.625" style="1122" customWidth="1"/>
    <col min="5126" max="5126" width="38.25" style="1122" customWidth="1"/>
    <col min="5127" max="5128" width="11" style="1122" customWidth="1"/>
    <col min="5129" max="5129" width="11.25" style="1122" bestFit="1" customWidth="1"/>
    <col min="5130" max="5130" width="11.5" style="1122" customWidth="1"/>
    <col min="5131" max="5131" width="11.125" style="1122" customWidth="1"/>
    <col min="5132" max="5132" width="13.125" style="1122" customWidth="1"/>
    <col min="5133" max="5133" width="11.25" style="1122" bestFit="1" customWidth="1"/>
    <col min="5134" max="5134" width="11" style="1122" customWidth="1"/>
    <col min="5135" max="5135" width="11.375" style="1122" customWidth="1"/>
    <col min="5136" max="5136" width="9.625" style="1122" bestFit="1" customWidth="1"/>
    <col min="5137" max="5137" width="12" style="1122" customWidth="1"/>
    <col min="5138" max="5138" width="9" style="1122"/>
    <col min="5139" max="5139" width="10.125" style="1122" customWidth="1"/>
    <col min="5140" max="5140" width="12.625" style="1122" customWidth="1"/>
    <col min="5141" max="5141" width="11.75" style="1122" customWidth="1"/>
    <col min="5142" max="5144" width="9" style="1122"/>
    <col min="5145" max="5145" width="27.5" style="1122" customWidth="1"/>
    <col min="5146" max="5380" width="9" style="1122"/>
    <col min="5381" max="5381" width="8.625" style="1122" customWidth="1"/>
    <col min="5382" max="5382" width="38.25" style="1122" customWidth="1"/>
    <col min="5383" max="5384" width="11" style="1122" customWidth="1"/>
    <col min="5385" max="5385" width="11.25" style="1122" bestFit="1" customWidth="1"/>
    <col min="5386" max="5386" width="11.5" style="1122" customWidth="1"/>
    <col min="5387" max="5387" width="11.125" style="1122" customWidth="1"/>
    <col min="5388" max="5388" width="13.125" style="1122" customWidth="1"/>
    <col min="5389" max="5389" width="11.25" style="1122" bestFit="1" customWidth="1"/>
    <col min="5390" max="5390" width="11" style="1122" customWidth="1"/>
    <col min="5391" max="5391" width="11.375" style="1122" customWidth="1"/>
    <col min="5392" max="5392" width="9.625" style="1122" bestFit="1" customWidth="1"/>
    <col min="5393" max="5393" width="12" style="1122" customWidth="1"/>
    <col min="5394" max="5394" width="9" style="1122"/>
    <col min="5395" max="5395" width="10.125" style="1122" customWidth="1"/>
    <col min="5396" max="5396" width="12.625" style="1122" customWidth="1"/>
    <col min="5397" max="5397" width="11.75" style="1122" customWidth="1"/>
    <col min="5398" max="5400" width="9" style="1122"/>
    <col min="5401" max="5401" width="27.5" style="1122" customWidth="1"/>
    <col min="5402" max="5636" width="9" style="1122"/>
    <col min="5637" max="5637" width="8.625" style="1122" customWidth="1"/>
    <col min="5638" max="5638" width="38.25" style="1122" customWidth="1"/>
    <col min="5639" max="5640" width="11" style="1122" customWidth="1"/>
    <col min="5641" max="5641" width="11.25" style="1122" bestFit="1" customWidth="1"/>
    <col min="5642" max="5642" width="11.5" style="1122" customWidth="1"/>
    <col min="5643" max="5643" width="11.125" style="1122" customWidth="1"/>
    <col min="5644" max="5644" width="13.125" style="1122" customWidth="1"/>
    <col min="5645" max="5645" width="11.25" style="1122" bestFit="1" customWidth="1"/>
    <col min="5646" max="5646" width="11" style="1122" customWidth="1"/>
    <col min="5647" max="5647" width="11.375" style="1122" customWidth="1"/>
    <col min="5648" max="5648" width="9.625" style="1122" bestFit="1" customWidth="1"/>
    <col min="5649" max="5649" width="12" style="1122" customWidth="1"/>
    <col min="5650" max="5650" width="9" style="1122"/>
    <col min="5651" max="5651" width="10.125" style="1122" customWidth="1"/>
    <col min="5652" max="5652" width="12.625" style="1122" customWidth="1"/>
    <col min="5653" max="5653" width="11.75" style="1122" customWidth="1"/>
    <col min="5654" max="5656" width="9" style="1122"/>
    <col min="5657" max="5657" width="27.5" style="1122" customWidth="1"/>
    <col min="5658" max="5892" width="9" style="1122"/>
    <col min="5893" max="5893" width="8.625" style="1122" customWidth="1"/>
    <col min="5894" max="5894" width="38.25" style="1122" customWidth="1"/>
    <col min="5895" max="5896" width="11" style="1122" customWidth="1"/>
    <col min="5897" max="5897" width="11.25" style="1122" bestFit="1" customWidth="1"/>
    <col min="5898" max="5898" width="11.5" style="1122" customWidth="1"/>
    <col min="5899" max="5899" width="11.125" style="1122" customWidth="1"/>
    <col min="5900" max="5900" width="13.125" style="1122" customWidth="1"/>
    <col min="5901" max="5901" width="11.25" style="1122" bestFit="1" customWidth="1"/>
    <col min="5902" max="5902" width="11" style="1122" customWidth="1"/>
    <col min="5903" max="5903" width="11.375" style="1122" customWidth="1"/>
    <col min="5904" max="5904" width="9.625" style="1122" bestFit="1" customWidth="1"/>
    <col min="5905" max="5905" width="12" style="1122" customWidth="1"/>
    <col min="5906" max="5906" width="9" style="1122"/>
    <col min="5907" max="5907" width="10.125" style="1122" customWidth="1"/>
    <col min="5908" max="5908" width="12.625" style="1122" customWidth="1"/>
    <col min="5909" max="5909" width="11.75" style="1122" customWidth="1"/>
    <col min="5910" max="5912" width="9" style="1122"/>
    <col min="5913" max="5913" width="27.5" style="1122" customWidth="1"/>
    <col min="5914" max="6148" width="9" style="1122"/>
    <col min="6149" max="6149" width="8.625" style="1122" customWidth="1"/>
    <col min="6150" max="6150" width="38.25" style="1122" customWidth="1"/>
    <col min="6151" max="6152" width="11" style="1122" customWidth="1"/>
    <col min="6153" max="6153" width="11.25" style="1122" bestFit="1" customWidth="1"/>
    <col min="6154" max="6154" width="11.5" style="1122" customWidth="1"/>
    <col min="6155" max="6155" width="11.125" style="1122" customWidth="1"/>
    <col min="6156" max="6156" width="13.125" style="1122" customWidth="1"/>
    <col min="6157" max="6157" width="11.25" style="1122" bestFit="1" customWidth="1"/>
    <col min="6158" max="6158" width="11" style="1122" customWidth="1"/>
    <col min="6159" max="6159" width="11.375" style="1122" customWidth="1"/>
    <col min="6160" max="6160" width="9.625" style="1122" bestFit="1" customWidth="1"/>
    <col min="6161" max="6161" width="12" style="1122" customWidth="1"/>
    <col min="6162" max="6162" width="9" style="1122"/>
    <col min="6163" max="6163" width="10.125" style="1122" customWidth="1"/>
    <col min="6164" max="6164" width="12.625" style="1122" customWidth="1"/>
    <col min="6165" max="6165" width="11.75" style="1122" customWidth="1"/>
    <col min="6166" max="6168" width="9" style="1122"/>
    <col min="6169" max="6169" width="27.5" style="1122" customWidth="1"/>
    <col min="6170" max="6404" width="9" style="1122"/>
    <col min="6405" max="6405" width="8.625" style="1122" customWidth="1"/>
    <col min="6406" max="6406" width="38.25" style="1122" customWidth="1"/>
    <col min="6407" max="6408" width="11" style="1122" customWidth="1"/>
    <col min="6409" max="6409" width="11.25" style="1122" bestFit="1" customWidth="1"/>
    <col min="6410" max="6410" width="11.5" style="1122" customWidth="1"/>
    <col min="6411" max="6411" width="11.125" style="1122" customWidth="1"/>
    <col min="6412" max="6412" width="13.125" style="1122" customWidth="1"/>
    <col min="6413" max="6413" width="11.25" style="1122" bestFit="1" customWidth="1"/>
    <col min="6414" max="6414" width="11" style="1122" customWidth="1"/>
    <col min="6415" max="6415" width="11.375" style="1122" customWidth="1"/>
    <col min="6416" max="6416" width="9.625" style="1122" bestFit="1" customWidth="1"/>
    <col min="6417" max="6417" width="12" style="1122" customWidth="1"/>
    <col min="6418" max="6418" width="9" style="1122"/>
    <col min="6419" max="6419" width="10.125" style="1122" customWidth="1"/>
    <col min="6420" max="6420" width="12.625" style="1122" customWidth="1"/>
    <col min="6421" max="6421" width="11.75" style="1122" customWidth="1"/>
    <col min="6422" max="6424" width="9" style="1122"/>
    <col min="6425" max="6425" width="27.5" style="1122" customWidth="1"/>
    <col min="6426" max="6660" width="9" style="1122"/>
    <col min="6661" max="6661" width="8.625" style="1122" customWidth="1"/>
    <col min="6662" max="6662" width="38.25" style="1122" customWidth="1"/>
    <col min="6663" max="6664" width="11" style="1122" customWidth="1"/>
    <col min="6665" max="6665" width="11.25" style="1122" bestFit="1" customWidth="1"/>
    <col min="6666" max="6666" width="11.5" style="1122" customWidth="1"/>
    <col min="6667" max="6667" width="11.125" style="1122" customWidth="1"/>
    <col min="6668" max="6668" width="13.125" style="1122" customWidth="1"/>
    <col min="6669" max="6669" width="11.25" style="1122" bestFit="1" customWidth="1"/>
    <col min="6670" max="6670" width="11" style="1122" customWidth="1"/>
    <col min="6671" max="6671" width="11.375" style="1122" customWidth="1"/>
    <col min="6672" max="6672" width="9.625" style="1122" bestFit="1" customWidth="1"/>
    <col min="6673" max="6673" width="12" style="1122" customWidth="1"/>
    <col min="6674" max="6674" width="9" style="1122"/>
    <col min="6675" max="6675" width="10.125" style="1122" customWidth="1"/>
    <col min="6676" max="6676" width="12.625" style="1122" customWidth="1"/>
    <col min="6677" max="6677" width="11.75" style="1122" customWidth="1"/>
    <col min="6678" max="6680" width="9" style="1122"/>
    <col min="6681" max="6681" width="27.5" style="1122" customWidth="1"/>
    <col min="6682" max="6916" width="9" style="1122"/>
    <col min="6917" max="6917" width="8.625" style="1122" customWidth="1"/>
    <col min="6918" max="6918" width="38.25" style="1122" customWidth="1"/>
    <col min="6919" max="6920" width="11" style="1122" customWidth="1"/>
    <col min="6921" max="6921" width="11.25" style="1122" bestFit="1" customWidth="1"/>
    <col min="6922" max="6922" width="11.5" style="1122" customWidth="1"/>
    <col min="6923" max="6923" width="11.125" style="1122" customWidth="1"/>
    <col min="6924" max="6924" width="13.125" style="1122" customWidth="1"/>
    <col min="6925" max="6925" width="11.25" style="1122" bestFit="1" customWidth="1"/>
    <col min="6926" max="6926" width="11" style="1122" customWidth="1"/>
    <col min="6927" max="6927" width="11.375" style="1122" customWidth="1"/>
    <col min="6928" max="6928" width="9.625" style="1122" bestFit="1" customWidth="1"/>
    <col min="6929" max="6929" width="12" style="1122" customWidth="1"/>
    <col min="6930" max="6930" width="9" style="1122"/>
    <col min="6931" max="6931" width="10.125" style="1122" customWidth="1"/>
    <col min="6932" max="6932" width="12.625" style="1122" customWidth="1"/>
    <col min="6933" max="6933" width="11.75" style="1122" customWidth="1"/>
    <col min="6934" max="6936" width="9" style="1122"/>
    <col min="6937" max="6937" width="27.5" style="1122" customWidth="1"/>
    <col min="6938" max="7172" width="9" style="1122"/>
    <col min="7173" max="7173" width="8.625" style="1122" customWidth="1"/>
    <col min="7174" max="7174" width="38.25" style="1122" customWidth="1"/>
    <col min="7175" max="7176" width="11" style="1122" customWidth="1"/>
    <col min="7177" max="7177" width="11.25" style="1122" bestFit="1" customWidth="1"/>
    <col min="7178" max="7178" width="11.5" style="1122" customWidth="1"/>
    <col min="7179" max="7179" width="11.125" style="1122" customWidth="1"/>
    <col min="7180" max="7180" width="13.125" style="1122" customWidth="1"/>
    <col min="7181" max="7181" width="11.25" style="1122" bestFit="1" customWidth="1"/>
    <col min="7182" max="7182" width="11" style="1122" customWidth="1"/>
    <col min="7183" max="7183" width="11.375" style="1122" customWidth="1"/>
    <col min="7184" max="7184" width="9.625" style="1122" bestFit="1" customWidth="1"/>
    <col min="7185" max="7185" width="12" style="1122" customWidth="1"/>
    <col min="7186" max="7186" width="9" style="1122"/>
    <col min="7187" max="7187" width="10.125" style="1122" customWidth="1"/>
    <col min="7188" max="7188" width="12.625" style="1122" customWidth="1"/>
    <col min="7189" max="7189" width="11.75" style="1122" customWidth="1"/>
    <col min="7190" max="7192" width="9" style="1122"/>
    <col min="7193" max="7193" width="27.5" style="1122" customWidth="1"/>
    <col min="7194" max="7428" width="9" style="1122"/>
    <col min="7429" max="7429" width="8.625" style="1122" customWidth="1"/>
    <col min="7430" max="7430" width="38.25" style="1122" customWidth="1"/>
    <col min="7431" max="7432" width="11" style="1122" customWidth="1"/>
    <col min="7433" max="7433" width="11.25" style="1122" bestFit="1" customWidth="1"/>
    <col min="7434" max="7434" width="11.5" style="1122" customWidth="1"/>
    <col min="7435" max="7435" width="11.125" style="1122" customWidth="1"/>
    <col min="7436" max="7436" width="13.125" style="1122" customWidth="1"/>
    <col min="7437" max="7437" width="11.25" style="1122" bestFit="1" customWidth="1"/>
    <col min="7438" max="7438" width="11" style="1122" customWidth="1"/>
    <col min="7439" max="7439" width="11.375" style="1122" customWidth="1"/>
    <col min="7440" max="7440" width="9.625" style="1122" bestFit="1" customWidth="1"/>
    <col min="7441" max="7441" width="12" style="1122" customWidth="1"/>
    <col min="7442" max="7442" width="9" style="1122"/>
    <col min="7443" max="7443" width="10.125" style="1122" customWidth="1"/>
    <col min="7444" max="7444" width="12.625" style="1122" customWidth="1"/>
    <col min="7445" max="7445" width="11.75" style="1122" customWidth="1"/>
    <col min="7446" max="7448" width="9" style="1122"/>
    <col min="7449" max="7449" width="27.5" style="1122" customWidth="1"/>
    <col min="7450" max="7684" width="9" style="1122"/>
    <col min="7685" max="7685" width="8.625" style="1122" customWidth="1"/>
    <col min="7686" max="7686" width="38.25" style="1122" customWidth="1"/>
    <col min="7687" max="7688" width="11" style="1122" customWidth="1"/>
    <col min="7689" max="7689" width="11.25" style="1122" bestFit="1" customWidth="1"/>
    <col min="7690" max="7690" width="11.5" style="1122" customWidth="1"/>
    <col min="7691" max="7691" width="11.125" style="1122" customWidth="1"/>
    <col min="7692" max="7692" width="13.125" style="1122" customWidth="1"/>
    <col min="7693" max="7693" width="11.25" style="1122" bestFit="1" customWidth="1"/>
    <col min="7694" max="7694" width="11" style="1122" customWidth="1"/>
    <col min="7695" max="7695" width="11.375" style="1122" customWidth="1"/>
    <col min="7696" max="7696" width="9.625" style="1122" bestFit="1" customWidth="1"/>
    <col min="7697" max="7697" width="12" style="1122" customWidth="1"/>
    <col min="7698" max="7698" width="9" style="1122"/>
    <col min="7699" max="7699" width="10.125" style="1122" customWidth="1"/>
    <col min="7700" max="7700" width="12.625" style="1122" customWidth="1"/>
    <col min="7701" max="7701" width="11.75" style="1122" customWidth="1"/>
    <col min="7702" max="7704" width="9" style="1122"/>
    <col min="7705" max="7705" width="27.5" style="1122" customWidth="1"/>
    <col min="7706" max="7940" width="9" style="1122"/>
    <col min="7941" max="7941" width="8.625" style="1122" customWidth="1"/>
    <col min="7942" max="7942" width="38.25" style="1122" customWidth="1"/>
    <col min="7943" max="7944" width="11" style="1122" customWidth="1"/>
    <col min="7945" max="7945" width="11.25" style="1122" bestFit="1" customWidth="1"/>
    <col min="7946" max="7946" width="11.5" style="1122" customWidth="1"/>
    <col min="7947" max="7947" width="11.125" style="1122" customWidth="1"/>
    <col min="7948" max="7948" width="13.125" style="1122" customWidth="1"/>
    <col min="7949" max="7949" width="11.25" style="1122" bestFit="1" customWidth="1"/>
    <col min="7950" max="7950" width="11" style="1122" customWidth="1"/>
    <col min="7951" max="7951" width="11.375" style="1122" customWidth="1"/>
    <col min="7952" max="7952" width="9.625" style="1122" bestFit="1" customWidth="1"/>
    <col min="7953" max="7953" width="12" style="1122" customWidth="1"/>
    <col min="7954" max="7954" width="9" style="1122"/>
    <col min="7955" max="7955" width="10.125" style="1122" customWidth="1"/>
    <col min="7956" max="7956" width="12.625" style="1122" customWidth="1"/>
    <col min="7957" max="7957" width="11.75" style="1122" customWidth="1"/>
    <col min="7958" max="7960" width="9" style="1122"/>
    <col min="7961" max="7961" width="27.5" style="1122" customWidth="1"/>
    <col min="7962" max="8196" width="9" style="1122"/>
    <col min="8197" max="8197" width="8.625" style="1122" customWidth="1"/>
    <col min="8198" max="8198" width="38.25" style="1122" customWidth="1"/>
    <col min="8199" max="8200" width="11" style="1122" customWidth="1"/>
    <col min="8201" max="8201" width="11.25" style="1122" bestFit="1" customWidth="1"/>
    <col min="8202" max="8202" width="11.5" style="1122" customWidth="1"/>
    <col min="8203" max="8203" width="11.125" style="1122" customWidth="1"/>
    <col min="8204" max="8204" width="13.125" style="1122" customWidth="1"/>
    <col min="8205" max="8205" width="11.25" style="1122" bestFit="1" customWidth="1"/>
    <col min="8206" max="8206" width="11" style="1122" customWidth="1"/>
    <col min="8207" max="8207" width="11.375" style="1122" customWidth="1"/>
    <col min="8208" max="8208" width="9.625" style="1122" bestFit="1" customWidth="1"/>
    <col min="8209" max="8209" width="12" style="1122" customWidth="1"/>
    <col min="8210" max="8210" width="9" style="1122"/>
    <col min="8211" max="8211" width="10.125" style="1122" customWidth="1"/>
    <col min="8212" max="8212" width="12.625" style="1122" customWidth="1"/>
    <col min="8213" max="8213" width="11.75" style="1122" customWidth="1"/>
    <col min="8214" max="8216" width="9" style="1122"/>
    <col min="8217" max="8217" width="27.5" style="1122" customWidth="1"/>
    <col min="8218" max="8452" width="9" style="1122"/>
    <col min="8453" max="8453" width="8.625" style="1122" customWidth="1"/>
    <col min="8454" max="8454" width="38.25" style="1122" customWidth="1"/>
    <col min="8455" max="8456" width="11" style="1122" customWidth="1"/>
    <col min="8457" max="8457" width="11.25" style="1122" bestFit="1" customWidth="1"/>
    <col min="8458" max="8458" width="11.5" style="1122" customWidth="1"/>
    <col min="8459" max="8459" width="11.125" style="1122" customWidth="1"/>
    <col min="8460" max="8460" width="13.125" style="1122" customWidth="1"/>
    <col min="8461" max="8461" width="11.25" style="1122" bestFit="1" customWidth="1"/>
    <col min="8462" max="8462" width="11" style="1122" customWidth="1"/>
    <col min="8463" max="8463" width="11.375" style="1122" customWidth="1"/>
    <col min="8464" max="8464" width="9.625" style="1122" bestFit="1" customWidth="1"/>
    <col min="8465" max="8465" width="12" style="1122" customWidth="1"/>
    <col min="8466" max="8466" width="9" style="1122"/>
    <col min="8467" max="8467" width="10.125" style="1122" customWidth="1"/>
    <col min="8468" max="8468" width="12.625" style="1122" customWidth="1"/>
    <col min="8469" max="8469" width="11.75" style="1122" customWidth="1"/>
    <col min="8470" max="8472" width="9" style="1122"/>
    <col min="8473" max="8473" width="27.5" style="1122" customWidth="1"/>
    <col min="8474" max="8708" width="9" style="1122"/>
    <col min="8709" max="8709" width="8.625" style="1122" customWidth="1"/>
    <col min="8710" max="8710" width="38.25" style="1122" customWidth="1"/>
    <col min="8711" max="8712" width="11" style="1122" customWidth="1"/>
    <col min="8713" max="8713" width="11.25" style="1122" bestFit="1" customWidth="1"/>
    <col min="8714" max="8714" width="11.5" style="1122" customWidth="1"/>
    <col min="8715" max="8715" width="11.125" style="1122" customWidth="1"/>
    <col min="8716" max="8716" width="13.125" style="1122" customWidth="1"/>
    <col min="8717" max="8717" width="11.25" style="1122" bestFit="1" customWidth="1"/>
    <col min="8718" max="8718" width="11" style="1122" customWidth="1"/>
    <col min="8719" max="8719" width="11.375" style="1122" customWidth="1"/>
    <col min="8720" max="8720" width="9.625" style="1122" bestFit="1" customWidth="1"/>
    <col min="8721" max="8721" width="12" style="1122" customWidth="1"/>
    <col min="8722" max="8722" width="9" style="1122"/>
    <col min="8723" max="8723" width="10.125" style="1122" customWidth="1"/>
    <col min="8724" max="8724" width="12.625" style="1122" customWidth="1"/>
    <col min="8725" max="8725" width="11.75" style="1122" customWidth="1"/>
    <col min="8726" max="8728" width="9" style="1122"/>
    <col min="8729" max="8729" width="27.5" style="1122" customWidth="1"/>
    <col min="8730" max="8964" width="9" style="1122"/>
    <col min="8965" max="8965" width="8.625" style="1122" customWidth="1"/>
    <col min="8966" max="8966" width="38.25" style="1122" customWidth="1"/>
    <col min="8967" max="8968" width="11" style="1122" customWidth="1"/>
    <col min="8969" max="8969" width="11.25" style="1122" bestFit="1" customWidth="1"/>
    <col min="8970" max="8970" width="11.5" style="1122" customWidth="1"/>
    <col min="8971" max="8971" width="11.125" style="1122" customWidth="1"/>
    <col min="8972" max="8972" width="13.125" style="1122" customWidth="1"/>
    <col min="8973" max="8973" width="11.25" style="1122" bestFit="1" customWidth="1"/>
    <col min="8974" max="8974" width="11" style="1122" customWidth="1"/>
    <col min="8975" max="8975" width="11.375" style="1122" customWidth="1"/>
    <col min="8976" max="8976" width="9.625" style="1122" bestFit="1" customWidth="1"/>
    <col min="8977" max="8977" width="12" style="1122" customWidth="1"/>
    <col min="8978" max="8978" width="9" style="1122"/>
    <col min="8979" max="8979" width="10.125" style="1122" customWidth="1"/>
    <col min="8980" max="8980" width="12.625" style="1122" customWidth="1"/>
    <col min="8981" max="8981" width="11.75" style="1122" customWidth="1"/>
    <col min="8982" max="8984" width="9" style="1122"/>
    <col min="8985" max="8985" width="27.5" style="1122" customWidth="1"/>
    <col min="8986" max="9220" width="9" style="1122"/>
    <col min="9221" max="9221" width="8.625" style="1122" customWidth="1"/>
    <col min="9222" max="9222" width="38.25" style="1122" customWidth="1"/>
    <col min="9223" max="9224" width="11" style="1122" customWidth="1"/>
    <col min="9225" max="9225" width="11.25" style="1122" bestFit="1" customWidth="1"/>
    <col min="9226" max="9226" width="11.5" style="1122" customWidth="1"/>
    <col min="9227" max="9227" width="11.125" style="1122" customWidth="1"/>
    <col min="9228" max="9228" width="13.125" style="1122" customWidth="1"/>
    <col min="9229" max="9229" width="11.25" style="1122" bestFit="1" customWidth="1"/>
    <col min="9230" max="9230" width="11" style="1122" customWidth="1"/>
    <col min="9231" max="9231" width="11.375" style="1122" customWidth="1"/>
    <col min="9232" max="9232" width="9.625" style="1122" bestFit="1" customWidth="1"/>
    <col min="9233" max="9233" width="12" style="1122" customWidth="1"/>
    <col min="9234" max="9234" width="9" style="1122"/>
    <col min="9235" max="9235" width="10.125" style="1122" customWidth="1"/>
    <col min="9236" max="9236" width="12.625" style="1122" customWidth="1"/>
    <col min="9237" max="9237" width="11.75" style="1122" customWidth="1"/>
    <col min="9238" max="9240" width="9" style="1122"/>
    <col min="9241" max="9241" width="27.5" style="1122" customWidth="1"/>
    <col min="9242" max="9476" width="9" style="1122"/>
    <col min="9477" max="9477" width="8.625" style="1122" customWidth="1"/>
    <col min="9478" max="9478" width="38.25" style="1122" customWidth="1"/>
    <col min="9479" max="9480" width="11" style="1122" customWidth="1"/>
    <col min="9481" max="9481" width="11.25" style="1122" bestFit="1" customWidth="1"/>
    <col min="9482" max="9482" width="11.5" style="1122" customWidth="1"/>
    <col min="9483" max="9483" width="11.125" style="1122" customWidth="1"/>
    <col min="9484" max="9484" width="13.125" style="1122" customWidth="1"/>
    <col min="9485" max="9485" width="11.25" style="1122" bestFit="1" customWidth="1"/>
    <col min="9486" max="9486" width="11" style="1122" customWidth="1"/>
    <col min="9487" max="9487" width="11.375" style="1122" customWidth="1"/>
    <col min="9488" max="9488" width="9.625" style="1122" bestFit="1" customWidth="1"/>
    <col min="9489" max="9489" width="12" style="1122" customWidth="1"/>
    <col min="9490" max="9490" width="9" style="1122"/>
    <col min="9491" max="9491" width="10.125" style="1122" customWidth="1"/>
    <col min="9492" max="9492" width="12.625" style="1122" customWidth="1"/>
    <col min="9493" max="9493" width="11.75" style="1122" customWidth="1"/>
    <col min="9494" max="9496" width="9" style="1122"/>
    <col min="9497" max="9497" width="27.5" style="1122" customWidth="1"/>
    <col min="9498" max="9732" width="9" style="1122"/>
    <col min="9733" max="9733" width="8.625" style="1122" customWidth="1"/>
    <col min="9734" max="9734" width="38.25" style="1122" customWidth="1"/>
    <col min="9735" max="9736" width="11" style="1122" customWidth="1"/>
    <col min="9737" max="9737" width="11.25" style="1122" bestFit="1" customWidth="1"/>
    <col min="9738" max="9738" width="11.5" style="1122" customWidth="1"/>
    <col min="9739" max="9739" width="11.125" style="1122" customWidth="1"/>
    <col min="9740" max="9740" width="13.125" style="1122" customWidth="1"/>
    <col min="9741" max="9741" width="11.25" style="1122" bestFit="1" customWidth="1"/>
    <col min="9742" max="9742" width="11" style="1122" customWidth="1"/>
    <col min="9743" max="9743" width="11.375" style="1122" customWidth="1"/>
    <col min="9744" max="9744" width="9.625" style="1122" bestFit="1" customWidth="1"/>
    <col min="9745" max="9745" width="12" style="1122" customWidth="1"/>
    <col min="9746" max="9746" width="9" style="1122"/>
    <col min="9747" max="9747" width="10.125" style="1122" customWidth="1"/>
    <col min="9748" max="9748" width="12.625" style="1122" customWidth="1"/>
    <col min="9749" max="9749" width="11.75" style="1122" customWidth="1"/>
    <col min="9750" max="9752" width="9" style="1122"/>
    <col min="9753" max="9753" width="27.5" style="1122" customWidth="1"/>
    <col min="9754" max="9988" width="9" style="1122"/>
    <col min="9989" max="9989" width="8.625" style="1122" customWidth="1"/>
    <col min="9990" max="9990" width="38.25" style="1122" customWidth="1"/>
    <col min="9991" max="9992" width="11" style="1122" customWidth="1"/>
    <col min="9993" max="9993" width="11.25" style="1122" bestFit="1" customWidth="1"/>
    <col min="9994" max="9994" width="11.5" style="1122" customWidth="1"/>
    <col min="9995" max="9995" width="11.125" style="1122" customWidth="1"/>
    <col min="9996" max="9996" width="13.125" style="1122" customWidth="1"/>
    <col min="9997" max="9997" width="11.25" style="1122" bestFit="1" customWidth="1"/>
    <col min="9998" max="9998" width="11" style="1122" customWidth="1"/>
    <col min="9999" max="9999" width="11.375" style="1122" customWidth="1"/>
    <col min="10000" max="10000" width="9.625" style="1122" bestFit="1" customWidth="1"/>
    <col min="10001" max="10001" width="12" style="1122" customWidth="1"/>
    <col min="10002" max="10002" width="9" style="1122"/>
    <col min="10003" max="10003" width="10.125" style="1122" customWidth="1"/>
    <col min="10004" max="10004" width="12.625" style="1122" customWidth="1"/>
    <col min="10005" max="10005" width="11.75" style="1122" customWidth="1"/>
    <col min="10006" max="10008" width="9" style="1122"/>
    <col min="10009" max="10009" width="27.5" style="1122" customWidth="1"/>
    <col min="10010" max="10244" width="9" style="1122"/>
    <col min="10245" max="10245" width="8.625" style="1122" customWidth="1"/>
    <col min="10246" max="10246" width="38.25" style="1122" customWidth="1"/>
    <col min="10247" max="10248" width="11" style="1122" customWidth="1"/>
    <col min="10249" max="10249" width="11.25" style="1122" bestFit="1" customWidth="1"/>
    <col min="10250" max="10250" width="11.5" style="1122" customWidth="1"/>
    <col min="10251" max="10251" width="11.125" style="1122" customWidth="1"/>
    <col min="10252" max="10252" width="13.125" style="1122" customWidth="1"/>
    <col min="10253" max="10253" width="11.25" style="1122" bestFit="1" customWidth="1"/>
    <col min="10254" max="10254" width="11" style="1122" customWidth="1"/>
    <col min="10255" max="10255" width="11.375" style="1122" customWidth="1"/>
    <col min="10256" max="10256" width="9.625" style="1122" bestFit="1" customWidth="1"/>
    <col min="10257" max="10257" width="12" style="1122" customWidth="1"/>
    <col min="10258" max="10258" width="9" style="1122"/>
    <col min="10259" max="10259" width="10.125" style="1122" customWidth="1"/>
    <col min="10260" max="10260" width="12.625" style="1122" customWidth="1"/>
    <col min="10261" max="10261" width="11.75" style="1122" customWidth="1"/>
    <col min="10262" max="10264" width="9" style="1122"/>
    <col min="10265" max="10265" width="27.5" style="1122" customWidth="1"/>
    <col min="10266" max="10500" width="9" style="1122"/>
    <col min="10501" max="10501" width="8.625" style="1122" customWidth="1"/>
    <col min="10502" max="10502" width="38.25" style="1122" customWidth="1"/>
    <col min="10503" max="10504" width="11" style="1122" customWidth="1"/>
    <col min="10505" max="10505" width="11.25" style="1122" bestFit="1" customWidth="1"/>
    <col min="10506" max="10506" width="11.5" style="1122" customWidth="1"/>
    <col min="10507" max="10507" width="11.125" style="1122" customWidth="1"/>
    <col min="10508" max="10508" width="13.125" style="1122" customWidth="1"/>
    <col min="10509" max="10509" width="11.25" style="1122" bestFit="1" customWidth="1"/>
    <col min="10510" max="10510" width="11" style="1122" customWidth="1"/>
    <col min="10511" max="10511" width="11.375" style="1122" customWidth="1"/>
    <col min="10512" max="10512" width="9.625" style="1122" bestFit="1" customWidth="1"/>
    <col min="10513" max="10513" width="12" style="1122" customWidth="1"/>
    <col min="10514" max="10514" width="9" style="1122"/>
    <col min="10515" max="10515" width="10.125" style="1122" customWidth="1"/>
    <col min="10516" max="10516" width="12.625" style="1122" customWidth="1"/>
    <col min="10517" max="10517" width="11.75" style="1122" customWidth="1"/>
    <col min="10518" max="10520" width="9" style="1122"/>
    <col min="10521" max="10521" width="27.5" style="1122" customWidth="1"/>
    <col min="10522" max="10756" width="9" style="1122"/>
    <col min="10757" max="10757" width="8.625" style="1122" customWidth="1"/>
    <col min="10758" max="10758" width="38.25" style="1122" customWidth="1"/>
    <col min="10759" max="10760" width="11" style="1122" customWidth="1"/>
    <col min="10761" max="10761" width="11.25" style="1122" bestFit="1" customWidth="1"/>
    <col min="10762" max="10762" width="11.5" style="1122" customWidth="1"/>
    <col min="10763" max="10763" width="11.125" style="1122" customWidth="1"/>
    <col min="10764" max="10764" width="13.125" style="1122" customWidth="1"/>
    <col min="10765" max="10765" width="11.25" style="1122" bestFit="1" customWidth="1"/>
    <col min="10766" max="10766" width="11" style="1122" customWidth="1"/>
    <col min="10767" max="10767" width="11.375" style="1122" customWidth="1"/>
    <col min="10768" max="10768" width="9.625" style="1122" bestFit="1" customWidth="1"/>
    <col min="10769" max="10769" width="12" style="1122" customWidth="1"/>
    <col min="10770" max="10770" width="9" style="1122"/>
    <col min="10771" max="10771" width="10.125" style="1122" customWidth="1"/>
    <col min="10772" max="10772" width="12.625" style="1122" customWidth="1"/>
    <col min="10773" max="10773" width="11.75" style="1122" customWidth="1"/>
    <col min="10774" max="10776" width="9" style="1122"/>
    <col min="10777" max="10777" width="27.5" style="1122" customWidth="1"/>
    <col min="10778" max="11012" width="9" style="1122"/>
    <col min="11013" max="11013" width="8.625" style="1122" customWidth="1"/>
    <col min="11014" max="11014" width="38.25" style="1122" customWidth="1"/>
    <col min="11015" max="11016" width="11" style="1122" customWidth="1"/>
    <col min="11017" max="11017" width="11.25" style="1122" bestFit="1" customWidth="1"/>
    <col min="11018" max="11018" width="11.5" style="1122" customWidth="1"/>
    <col min="11019" max="11019" width="11.125" style="1122" customWidth="1"/>
    <col min="11020" max="11020" width="13.125" style="1122" customWidth="1"/>
    <col min="11021" max="11021" width="11.25" style="1122" bestFit="1" customWidth="1"/>
    <col min="11022" max="11022" width="11" style="1122" customWidth="1"/>
    <col min="11023" max="11023" width="11.375" style="1122" customWidth="1"/>
    <col min="11024" max="11024" width="9.625" style="1122" bestFit="1" customWidth="1"/>
    <col min="11025" max="11025" width="12" style="1122" customWidth="1"/>
    <col min="11026" max="11026" width="9" style="1122"/>
    <col min="11027" max="11027" width="10.125" style="1122" customWidth="1"/>
    <col min="11028" max="11028" width="12.625" style="1122" customWidth="1"/>
    <col min="11029" max="11029" width="11.75" style="1122" customWidth="1"/>
    <col min="11030" max="11032" width="9" style="1122"/>
    <col min="11033" max="11033" width="27.5" style="1122" customWidth="1"/>
    <col min="11034" max="11268" width="9" style="1122"/>
    <col min="11269" max="11269" width="8.625" style="1122" customWidth="1"/>
    <col min="11270" max="11270" width="38.25" style="1122" customWidth="1"/>
    <col min="11271" max="11272" width="11" style="1122" customWidth="1"/>
    <col min="11273" max="11273" width="11.25" style="1122" bestFit="1" customWidth="1"/>
    <col min="11274" max="11274" width="11.5" style="1122" customWidth="1"/>
    <col min="11275" max="11275" width="11.125" style="1122" customWidth="1"/>
    <col min="11276" max="11276" width="13.125" style="1122" customWidth="1"/>
    <col min="11277" max="11277" width="11.25" style="1122" bestFit="1" customWidth="1"/>
    <col min="11278" max="11278" width="11" style="1122" customWidth="1"/>
    <col min="11279" max="11279" width="11.375" style="1122" customWidth="1"/>
    <col min="11280" max="11280" width="9.625" style="1122" bestFit="1" customWidth="1"/>
    <col min="11281" max="11281" width="12" style="1122" customWidth="1"/>
    <col min="11282" max="11282" width="9" style="1122"/>
    <col min="11283" max="11283" width="10.125" style="1122" customWidth="1"/>
    <col min="11284" max="11284" width="12.625" style="1122" customWidth="1"/>
    <col min="11285" max="11285" width="11.75" style="1122" customWidth="1"/>
    <col min="11286" max="11288" width="9" style="1122"/>
    <col min="11289" max="11289" width="27.5" style="1122" customWidth="1"/>
    <col min="11290" max="11524" width="9" style="1122"/>
    <col min="11525" max="11525" width="8.625" style="1122" customWidth="1"/>
    <col min="11526" max="11526" width="38.25" style="1122" customWidth="1"/>
    <col min="11527" max="11528" width="11" style="1122" customWidth="1"/>
    <col min="11529" max="11529" width="11.25" style="1122" bestFit="1" customWidth="1"/>
    <col min="11530" max="11530" width="11.5" style="1122" customWidth="1"/>
    <col min="11531" max="11531" width="11.125" style="1122" customWidth="1"/>
    <col min="11532" max="11532" width="13.125" style="1122" customWidth="1"/>
    <col min="11533" max="11533" width="11.25" style="1122" bestFit="1" customWidth="1"/>
    <col min="11534" max="11534" width="11" style="1122" customWidth="1"/>
    <col min="11535" max="11535" width="11.375" style="1122" customWidth="1"/>
    <col min="11536" max="11536" width="9.625" style="1122" bestFit="1" customWidth="1"/>
    <col min="11537" max="11537" width="12" style="1122" customWidth="1"/>
    <col min="11538" max="11538" width="9" style="1122"/>
    <col min="11539" max="11539" width="10.125" style="1122" customWidth="1"/>
    <col min="11540" max="11540" width="12.625" style="1122" customWidth="1"/>
    <col min="11541" max="11541" width="11.75" style="1122" customWidth="1"/>
    <col min="11542" max="11544" width="9" style="1122"/>
    <col min="11545" max="11545" width="27.5" style="1122" customWidth="1"/>
    <col min="11546" max="11780" width="9" style="1122"/>
    <col min="11781" max="11781" width="8.625" style="1122" customWidth="1"/>
    <col min="11782" max="11782" width="38.25" style="1122" customWidth="1"/>
    <col min="11783" max="11784" width="11" style="1122" customWidth="1"/>
    <col min="11785" max="11785" width="11.25" style="1122" bestFit="1" customWidth="1"/>
    <col min="11786" max="11786" width="11.5" style="1122" customWidth="1"/>
    <col min="11787" max="11787" width="11.125" style="1122" customWidth="1"/>
    <col min="11788" max="11788" width="13.125" style="1122" customWidth="1"/>
    <col min="11789" max="11789" width="11.25" style="1122" bestFit="1" customWidth="1"/>
    <col min="11790" max="11790" width="11" style="1122" customWidth="1"/>
    <col min="11791" max="11791" width="11.375" style="1122" customWidth="1"/>
    <col min="11792" max="11792" width="9.625" style="1122" bestFit="1" customWidth="1"/>
    <col min="11793" max="11793" width="12" style="1122" customWidth="1"/>
    <col min="11794" max="11794" width="9" style="1122"/>
    <col min="11795" max="11795" width="10.125" style="1122" customWidth="1"/>
    <col min="11796" max="11796" width="12.625" style="1122" customWidth="1"/>
    <col min="11797" max="11797" width="11.75" style="1122" customWidth="1"/>
    <col min="11798" max="11800" width="9" style="1122"/>
    <col min="11801" max="11801" width="27.5" style="1122" customWidth="1"/>
    <col min="11802" max="12036" width="9" style="1122"/>
    <col min="12037" max="12037" width="8.625" style="1122" customWidth="1"/>
    <col min="12038" max="12038" width="38.25" style="1122" customWidth="1"/>
    <col min="12039" max="12040" width="11" style="1122" customWidth="1"/>
    <col min="12041" max="12041" width="11.25" style="1122" bestFit="1" customWidth="1"/>
    <col min="12042" max="12042" width="11.5" style="1122" customWidth="1"/>
    <col min="12043" max="12043" width="11.125" style="1122" customWidth="1"/>
    <col min="12044" max="12044" width="13.125" style="1122" customWidth="1"/>
    <col min="12045" max="12045" width="11.25" style="1122" bestFit="1" customWidth="1"/>
    <col min="12046" max="12046" width="11" style="1122" customWidth="1"/>
    <col min="12047" max="12047" width="11.375" style="1122" customWidth="1"/>
    <col min="12048" max="12048" width="9.625" style="1122" bestFit="1" customWidth="1"/>
    <col min="12049" max="12049" width="12" style="1122" customWidth="1"/>
    <col min="12050" max="12050" width="9" style="1122"/>
    <col min="12051" max="12051" width="10.125" style="1122" customWidth="1"/>
    <col min="12052" max="12052" width="12.625" style="1122" customWidth="1"/>
    <col min="12053" max="12053" width="11.75" style="1122" customWidth="1"/>
    <col min="12054" max="12056" width="9" style="1122"/>
    <col min="12057" max="12057" width="27.5" style="1122" customWidth="1"/>
    <col min="12058" max="12292" width="9" style="1122"/>
    <col min="12293" max="12293" width="8.625" style="1122" customWidth="1"/>
    <col min="12294" max="12294" width="38.25" style="1122" customWidth="1"/>
    <col min="12295" max="12296" width="11" style="1122" customWidth="1"/>
    <col min="12297" max="12297" width="11.25" style="1122" bestFit="1" customWidth="1"/>
    <col min="12298" max="12298" width="11.5" style="1122" customWidth="1"/>
    <col min="12299" max="12299" width="11.125" style="1122" customWidth="1"/>
    <col min="12300" max="12300" width="13.125" style="1122" customWidth="1"/>
    <col min="12301" max="12301" width="11.25" style="1122" bestFit="1" customWidth="1"/>
    <col min="12302" max="12302" width="11" style="1122" customWidth="1"/>
    <col min="12303" max="12303" width="11.375" style="1122" customWidth="1"/>
    <col min="12304" max="12304" width="9.625" style="1122" bestFit="1" customWidth="1"/>
    <col min="12305" max="12305" width="12" style="1122" customWidth="1"/>
    <col min="12306" max="12306" width="9" style="1122"/>
    <col min="12307" max="12307" width="10.125" style="1122" customWidth="1"/>
    <col min="12308" max="12308" width="12.625" style="1122" customWidth="1"/>
    <col min="12309" max="12309" width="11.75" style="1122" customWidth="1"/>
    <col min="12310" max="12312" width="9" style="1122"/>
    <col min="12313" max="12313" width="27.5" style="1122" customWidth="1"/>
    <col min="12314" max="12548" width="9" style="1122"/>
    <col min="12549" max="12549" width="8.625" style="1122" customWidth="1"/>
    <col min="12550" max="12550" width="38.25" style="1122" customWidth="1"/>
    <col min="12551" max="12552" width="11" style="1122" customWidth="1"/>
    <col min="12553" max="12553" width="11.25" style="1122" bestFit="1" customWidth="1"/>
    <col min="12554" max="12554" width="11.5" style="1122" customWidth="1"/>
    <col min="12555" max="12555" width="11.125" style="1122" customWidth="1"/>
    <col min="12556" max="12556" width="13.125" style="1122" customWidth="1"/>
    <col min="12557" max="12557" width="11.25" style="1122" bestFit="1" customWidth="1"/>
    <col min="12558" max="12558" width="11" style="1122" customWidth="1"/>
    <col min="12559" max="12559" width="11.375" style="1122" customWidth="1"/>
    <col min="12560" max="12560" width="9.625" style="1122" bestFit="1" customWidth="1"/>
    <col min="12561" max="12561" width="12" style="1122" customWidth="1"/>
    <col min="12562" max="12562" width="9" style="1122"/>
    <col min="12563" max="12563" width="10.125" style="1122" customWidth="1"/>
    <col min="12564" max="12564" width="12.625" style="1122" customWidth="1"/>
    <col min="12565" max="12565" width="11.75" style="1122" customWidth="1"/>
    <col min="12566" max="12568" width="9" style="1122"/>
    <col min="12569" max="12569" width="27.5" style="1122" customWidth="1"/>
    <col min="12570" max="12804" width="9" style="1122"/>
    <col min="12805" max="12805" width="8.625" style="1122" customWidth="1"/>
    <col min="12806" max="12806" width="38.25" style="1122" customWidth="1"/>
    <col min="12807" max="12808" width="11" style="1122" customWidth="1"/>
    <col min="12809" max="12809" width="11.25" style="1122" bestFit="1" customWidth="1"/>
    <col min="12810" max="12810" width="11.5" style="1122" customWidth="1"/>
    <col min="12811" max="12811" width="11.125" style="1122" customWidth="1"/>
    <col min="12812" max="12812" width="13.125" style="1122" customWidth="1"/>
    <col min="12813" max="12813" width="11.25" style="1122" bestFit="1" customWidth="1"/>
    <col min="12814" max="12814" width="11" style="1122" customWidth="1"/>
    <col min="12815" max="12815" width="11.375" style="1122" customWidth="1"/>
    <col min="12816" max="12816" width="9.625" style="1122" bestFit="1" customWidth="1"/>
    <col min="12817" max="12817" width="12" style="1122" customWidth="1"/>
    <col min="12818" max="12818" width="9" style="1122"/>
    <col min="12819" max="12819" width="10.125" style="1122" customWidth="1"/>
    <col min="12820" max="12820" width="12.625" style="1122" customWidth="1"/>
    <col min="12821" max="12821" width="11.75" style="1122" customWidth="1"/>
    <col min="12822" max="12824" width="9" style="1122"/>
    <col min="12825" max="12825" width="27.5" style="1122" customWidth="1"/>
    <col min="12826" max="13060" width="9" style="1122"/>
    <col min="13061" max="13061" width="8.625" style="1122" customWidth="1"/>
    <col min="13062" max="13062" width="38.25" style="1122" customWidth="1"/>
    <col min="13063" max="13064" width="11" style="1122" customWidth="1"/>
    <col min="13065" max="13065" width="11.25" style="1122" bestFit="1" customWidth="1"/>
    <col min="13066" max="13066" width="11.5" style="1122" customWidth="1"/>
    <col min="13067" max="13067" width="11.125" style="1122" customWidth="1"/>
    <col min="13068" max="13068" width="13.125" style="1122" customWidth="1"/>
    <col min="13069" max="13069" width="11.25" style="1122" bestFit="1" customWidth="1"/>
    <col min="13070" max="13070" width="11" style="1122" customWidth="1"/>
    <col min="13071" max="13071" width="11.375" style="1122" customWidth="1"/>
    <col min="13072" max="13072" width="9.625" style="1122" bestFit="1" customWidth="1"/>
    <col min="13073" max="13073" width="12" style="1122" customWidth="1"/>
    <col min="13074" max="13074" width="9" style="1122"/>
    <col min="13075" max="13075" width="10.125" style="1122" customWidth="1"/>
    <col min="13076" max="13076" width="12.625" style="1122" customWidth="1"/>
    <col min="13077" max="13077" width="11.75" style="1122" customWidth="1"/>
    <col min="13078" max="13080" width="9" style="1122"/>
    <col min="13081" max="13081" width="27.5" style="1122" customWidth="1"/>
    <col min="13082" max="13316" width="9" style="1122"/>
    <col min="13317" max="13317" width="8.625" style="1122" customWidth="1"/>
    <col min="13318" max="13318" width="38.25" style="1122" customWidth="1"/>
    <col min="13319" max="13320" width="11" style="1122" customWidth="1"/>
    <col min="13321" max="13321" width="11.25" style="1122" bestFit="1" customWidth="1"/>
    <col min="13322" max="13322" width="11.5" style="1122" customWidth="1"/>
    <col min="13323" max="13323" width="11.125" style="1122" customWidth="1"/>
    <col min="13324" max="13324" width="13.125" style="1122" customWidth="1"/>
    <col min="13325" max="13325" width="11.25" style="1122" bestFit="1" customWidth="1"/>
    <col min="13326" max="13326" width="11" style="1122" customWidth="1"/>
    <col min="13327" max="13327" width="11.375" style="1122" customWidth="1"/>
    <col min="13328" max="13328" width="9.625" style="1122" bestFit="1" customWidth="1"/>
    <col min="13329" max="13329" width="12" style="1122" customWidth="1"/>
    <col min="13330" max="13330" width="9" style="1122"/>
    <col min="13331" max="13331" width="10.125" style="1122" customWidth="1"/>
    <col min="13332" max="13332" width="12.625" style="1122" customWidth="1"/>
    <col min="13333" max="13333" width="11.75" style="1122" customWidth="1"/>
    <col min="13334" max="13336" width="9" style="1122"/>
    <col min="13337" max="13337" width="27.5" style="1122" customWidth="1"/>
    <col min="13338" max="13572" width="9" style="1122"/>
    <col min="13573" max="13573" width="8.625" style="1122" customWidth="1"/>
    <col min="13574" max="13574" width="38.25" style="1122" customWidth="1"/>
    <col min="13575" max="13576" width="11" style="1122" customWidth="1"/>
    <col min="13577" max="13577" width="11.25" style="1122" bestFit="1" customWidth="1"/>
    <col min="13578" max="13578" width="11.5" style="1122" customWidth="1"/>
    <col min="13579" max="13579" width="11.125" style="1122" customWidth="1"/>
    <col min="13580" max="13580" width="13.125" style="1122" customWidth="1"/>
    <col min="13581" max="13581" width="11.25" style="1122" bestFit="1" customWidth="1"/>
    <col min="13582" max="13582" width="11" style="1122" customWidth="1"/>
    <col min="13583" max="13583" width="11.375" style="1122" customWidth="1"/>
    <col min="13584" max="13584" width="9.625" style="1122" bestFit="1" customWidth="1"/>
    <col min="13585" max="13585" width="12" style="1122" customWidth="1"/>
    <col min="13586" max="13586" width="9" style="1122"/>
    <col min="13587" max="13587" width="10.125" style="1122" customWidth="1"/>
    <col min="13588" max="13588" width="12.625" style="1122" customWidth="1"/>
    <col min="13589" max="13589" width="11.75" style="1122" customWidth="1"/>
    <col min="13590" max="13592" width="9" style="1122"/>
    <col min="13593" max="13593" width="27.5" style="1122" customWidth="1"/>
    <col min="13594" max="13828" width="9" style="1122"/>
    <col min="13829" max="13829" width="8.625" style="1122" customWidth="1"/>
    <col min="13830" max="13830" width="38.25" style="1122" customWidth="1"/>
    <col min="13831" max="13832" width="11" style="1122" customWidth="1"/>
    <col min="13833" max="13833" width="11.25" style="1122" bestFit="1" customWidth="1"/>
    <col min="13834" max="13834" width="11.5" style="1122" customWidth="1"/>
    <col min="13835" max="13835" width="11.125" style="1122" customWidth="1"/>
    <col min="13836" max="13836" width="13.125" style="1122" customWidth="1"/>
    <col min="13837" max="13837" width="11.25" style="1122" bestFit="1" customWidth="1"/>
    <col min="13838" max="13838" width="11" style="1122" customWidth="1"/>
    <col min="13839" max="13839" width="11.375" style="1122" customWidth="1"/>
    <col min="13840" max="13840" width="9.625" style="1122" bestFit="1" customWidth="1"/>
    <col min="13841" max="13841" width="12" style="1122" customWidth="1"/>
    <col min="13842" max="13842" width="9" style="1122"/>
    <col min="13843" max="13843" width="10.125" style="1122" customWidth="1"/>
    <col min="13844" max="13844" width="12.625" style="1122" customWidth="1"/>
    <col min="13845" max="13845" width="11.75" style="1122" customWidth="1"/>
    <col min="13846" max="13848" width="9" style="1122"/>
    <col min="13849" max="13849" width="27.5" style="1122" customWidth="1"/>
    <col min="13850" max="14084" width="9" style="1122"/>
    <col min="14085" max="14085" width="8.625" style="1122" customWidth="1"/>
    <col min="14086" max="14086" width="38.25" style="1122" customWidth="1"/>
    <col min="14087" max="14088" width="11" style="1122" customWidth="1"/>
    <col min="14089" max="14089" width="11.25" style="1122" bestFit="1" customWidth="1"/>
    <col min="14090" max="14090" width="11.5" style="1122" customWidth="1"/>
    <col min="14091" max="14091" width="11.125" style="1122" customWidth="1"/>
    <col min="14092" max="14092" width="13.125" style="1122" customWidth="1"/>
    <col min="14093" max="14093" width="11.25" style="1122" bestFit="1" customWidth="1"/>
    <col min="14094" max="14094" width="11" style="1122" customWidth="1"/>
    <col min="14095" max="14095" width="11.375" style="1122" customWidth="1"/>
    <col min="14096" max="14096" width="9.625" style="1122" bestFit="1" customWidth="1"/>
    <col min="14097" max="14097" width="12" style="1122" customWidth="1"/>
    <col min="14098" max="14098" width="9" style="1122"/>
    <col min="14099" max="14099" width="10.125" style="1122" customWidth="1"/>
    <col min="14100" max="14100" width="12.625" style="1122" customWidth="1"/>
    <col min="14101" max="14101" width="11.75" style="1122" customWidth="1"/>
    <col min="14102" max="14104" width="9" style="1122"/>
    <col min="14105" max="14105" width="27.5" style="1122" customWidth="1"/>
    <col min="14106" max="14340" width="9" style="1122"/>
    <col min="14341" max="14341" width="8.625" style="1122" customWidth="1"/>
    <col min="14342" max="14342" width="38.25" style="1122" customWidth="1"/>
    <col min="14343" max="14344" width="11" style="1122" customWidth="1"/>
    <col min="14345" max="14345" width="11.25" style="1122" bestFit="1" customWidth="1"/>
    <col min="14346" max="14346" width="11.5" style="1122" customWidth="1"/>
    <col min="14347" max="14347" width="11.125" style="1122" customWidth="1"/>
    <col min="14348" max="14348" width="13.125" style="1122" customWidth="1"/>
    <col min="14349" max="14349" width="11.25" style="1122" bestFit="1" customWidth="1"/>
    <col min="14350" max="14350" width="11" style="1122" customWidth="1"/>
    <col min="14351" max="14351" width="11.375" style="1122" customWidth="1"/>
    <col min="14352" max="14352" width="9.625" style="1122" bestFit="1" customWidth="1"/>
    <col min="14353" max="14353" width="12" style="1122" customWidth="1"/>
    <col min="14354" max="14354" width="9" style="1122"/>
    <col min="14355" max="14355" width="10.125" style="1122" customWidth="1"/>
    <col min="14356" max="14356" width="12.625" style="1122" customWidth="1"/>
    <col min="14357" max="14357" width="11.75" style="1122" customWidth="1"/>
    <col min="14358" max="14360" width="9" style="1122"/>
    <col min="14361" max="14361" width="27.5" style="1122" customWidth="1"/>
    <col min="14362" max="14596" width="9" style="1122"/>
    <col min="14597" max="14597" width="8.625" style="1122" customWidth="1"/>
    <col min="14598" max="14598" width="38.25" style="1122" customWidth="1"/>
    <col min="14599" max="14600" width="11" style="1122" customWidth="1"/>
    <col min="14601" max="14601" width="11.25" style="1122" bestFit="1" customWidth="1"/>
    <col min="14602" max="14602" width="11.5" style="1122" customWidth="1"/>
    <col min="14603" max="14603" width="11.125" style="1122" customWidth="1"/>
    <col min="14604" max="14604" width="13.125" style="1122" customWidth="1"/>
    <col min="14605" max="14605" width="11.25" style="1122" bestFit="1" customWidth="1"/>
    <col min="14606" max="14606" width="11" style="1122" customWidth="1"/>
    <col min="14607" max="14607" width="11.375" style="1122" customWidth="1"/>
    <col min="14608" max="14608" width="9.625" style="1122" bestFit="1" customWidth="1"/>
    <col min="14609" max="14609" width="12" style="1122" customWidth="1"/>
    <col min="14610" max="14610" width="9" style="1122"/>
    <col min="14611" max="14611" width="10.125" style="1122" customWidth="1"/>
    <col min="14612" max="14612" width="12.625" style="1122" customWidth="1"/>
    <col min="14613" max="14613" width="11.75" style="1122" customWidth="1"/>
    <col min="14614" max="14616" width="9" style="1122"/>
    <col min="14617" max="14617" width="27.5" style="1122" customWidth="1"/>
    <col min="14618" max="14852" width="9" style="1122"/>
    <col min="14853" max="14853" width="8.625" style="1122" customWidth="1"/>
    <col min="14854" max="14854" width="38.25" style="1122" customWidth="1"/>
    <col min="14855" max="14856" width="11" style="1122" customWidth="1"/>
    <col min="14857" max="14857" width="11.25" style="1122" bestFit="1" customWidth="1"/>
    <col min="14858" max="14858" width="11.5" style="1122" customWidth="1"/>
    <col min="14859" max="14859" width="11.125" style="1122" customWidth="1"/>
    <col min="14860" max="14860" width="13.125" style="1122" customWidth="1"/>
    <col min="14861" max="14861" width="11.25" style="1122" bestFit="1" customWidth="1"/>
    <col min="14862" max="14862" width="11" style="1122" customWidth="1"/>
    <col min="14863" max="14863" width="11.375" style="1122" customWidth="1"/>
    <col min="14864" max="14864" width="9.625" style="1122" bestFit="1" customWidth="1"/>
    <col min="14865" max="14865" width="12" style="1122" customWidth="1"/>
    <col min="14866" max="14866" width="9" style="1122"/>
    <col min="14867" max="14867" width="10.125" style="1122" customWidth="1"/>
    <col min="14868" max="14868" width="12.625" style="1122" customWidth="1"/>
    <col min="14869" max="14869" width="11.75" style="1122" customWidth="1"/>
    <col min="14870" max="14872" width="9" style="1122"/>
    <col min="14873" max="14873" width="27.5" style="1122" customWidth="1"/>
    <col min="14874" max="15108" width="9" style="1122"/>
    <col min="15109" max="15109" width="8.625" style="1122" customWidth="1"/>
    <col min="15110" max="15110" width="38.25" style="1122" customWidth="1"/>
    <col min="15111" max="15112" width="11" style="1122" customWidth="1"/>
    <col min="15113" max="15113" width="11.25" style="1122" bestFit="1" customWidth="1"/>
    <col min="15114" max="15114" width="11.5" style="1122" customWidth="1"/>
    <col min="15115" max="15115" width="11.125" style="1122" customWidth="1"/>
    <col min="15116" max="15116" width="13.125" style="1122" customWidth="1"/>
    <col min="15117" max="15117" width="11.25" style="1122" bestFit="1" customWidth="1"/>
    <col min="15118" max="15118" width="11" style="1122" customWidth="1"/>
    <col min="15119" max="15119" width="11.375" style="1122" customWidth="1"/>
    <col min="15120" max="15120" width="9.625" style="1122" bestFit="1" customWidth="1"/>
    <col min="15121" max="15121" width="12" style="1122" customWidth="1"/>
    <col min="15122" max="15122" width="9" style="1122"/>
    <col min="15123" max="15123" width="10.125" style="1122" customWidth="1"/>
    <col min="15124" max="15124" width="12.625" style="1122" customWidth="1"/>
    <col min="15125" max="15125" width="11.75" style="1122" customWidth="1"/>
    <col min="15126" max="15128" width="9" style="1122"/>
    <col min="15129" max="15129" width="27.5" style="1122" customWidth="1"/>
    <col min="15130" max="15364" width="9" style="1122"/>
    <col min="15365" max="15365" width="8.625" style="1122" customWidth="1"/>
    <col min="15366" max="15366" width="38.25" style="1122" customWidth="1"/>
    <col min="15367" max="15368" width="11" style="1122" customWidth="1"/>
    <col min="15369" max="15369" width="11.25" style="1122" bestFit="1" customWidth="1"/>
    <col min="15370" max="15370" width="11.5" style="1122" customWidth="1"/>
    <col min="15371" max="15371" width="11.125" style="1122" customWidth="1"/>
    <col min="15372" max="15372" width="13.125" style="1122" customWidth="1"/>
    <col min="15373" max="15373" width="11.25" style="1122" bestFit="1" customWidth="1"/>
    <col min="15374" max="15374" width="11" style="1122" customWidth="1"/>
    <col min="15375" max="15375" width="11.375" style="1122" customWidth="1"/>
    <col min="15376" max="15376" width="9.625" style="1122" bestFit="1" customWidth="1"/>
    <col min="15377" max="15377" width="12" style="1122" customWidth="1"/>
    <col min="15378" max="15378" width="9" style="1122"/>
    <col min="15379" max="15379" width="10.125" style="1122" customWidth="1"/>
    <col min="15380" max="15380" width="12.625" style="1122" customWidth="1"/>
    <col min="15381" max="15381" width="11.75" style="1122" customWidth="1"/>
    <col min="15382" max="15384" width="9" style="1122"/>
    <col min="15385" max="15385" width="27.5" style="1122" customWidth="1"/>
    <col min="15386" max="15620" width="9" style="1122"/>
    <col min="15621" max="15621" width="8.625" style="1122" customWidth="1"/>
    <col min="15622" max="15622" width="38.25" style="1122" customWidth="1"/>
    <col min="15623" max="15624" width="11" style="1122" customWidth="1"/>
    <col min="15625" max="15625" width="11.25" style="1122" bestFit="1" customWidth="1"/>
    <col min="15626" max="15626" width="11.5" style="1122" customWidth="1"/>
    <col min="15627" max="15627" width="11.125" style="1122" customWidth="1"/>
    <col min="15628" max="15628" width="13.125" style="1122" customWidth="1"/>
    <col min="15629" max="15629" width="11.25" style="1122" bestFit="1" customWidth="1"/>
    <col min="15630" max="15630" width="11" style="1122" customWidth="1"/>
    <col min="15631" max="15631" width="11.375" style="1122" customWidth="1"/>
    <col min="15632" max="15632" width="9.625" style="1122" bestFit="1" customWidth="1"/>
    <col min="15633" max="15633" width="12" style="1122" customWidth="1"/>
    <col min="15634" max="15634" width="9" style="1122"/>
    <col min="15635" max="15635" width="10.125" style="1122" customWidth="1"/>
    <col min="15636" max="15636" width="12.625" style="1122" customWidth="1"/>
    <col min="15637" max="15637" width="11.75" style="1122" customWidth="1"/>
    <col min="15638" max="15640" width="9" style="1122"/>
    <col min="15641" max="15641" width="27.5" style="1122" customWidth="1"/>
    <col min="15642" max="15876" width="9" style="1122"/>
    <col min="15877" max="15877" width="8.625" style="1122" customWidth="1"/>
    <col min="15878" max="15878" width="38.25" style="1122" customWidth="1"/>
    <col min="15879" max="15880" width="11" style="1122" customWidth="1"/>
    <col min="15881" max="15881" width="11.25" style="1122" bestFit="1" customWidth="1"/>
    <col min="15882" max="15882" width="11.5" style="1122" customWidth="1"/>
    <col min="15883" max="15883" width="11.125" style="1122" customWidth="1"/>
    <col min="15884" max="15884" width="13.125" style="1122" customWidth="1"/>
    <col min="15885" max="15885" width="11.25" style="1122" bestFit="1" customWidth="1"/>
    <col min="15886" max="15886" width="11" style="1122" customWidth="1"/>
    <col min="15887" max="15887" width="11.375" style="1122" customWidth="1"/>
    <col min="15888" max="15888" width="9.625" style="1122" bestFit="1" customWidth="1"/>
    <col min="15889" max="15889" width="12" style="1122" customWidth="1"/>
    <col min="15890" max="15890" width="9" style="1122"/>
    <col min="15891" max="15891" width="10.125" style="1122" customWidth="1"/>
    <col min="15892" max="15892" width="12.625" style="1122" customWidth="1"/>
    <col min="15893" max="15893" width="11.75" style="1122" customWidth="1"/>
    <col min="15894" max="15896" width="9" style="1122"/>
    <col min="15897" max="15897" width="27.5" style="1122" customWidth="1"/>
    <col min="15898" max="16132" width="9" style="1122"/>
    <col min="16133" max="16133" width="8.625" style="1122" customWidth="1"/>
    <col min="16134" max="16134" width="38.25" style="1122" customWidth="1"/>
    <col min="16135" max="16136" width="11" style="1122" customWidth="1"/>
    <col min="16137" max="16137" width="11.25" style="1122" bestFit="1" customWidth="1"/>
    <col min="16138" max="16138" width="11.5" style="1122" customWidth="1"/>
    <col min="16139" max="16139" width="11.125" style="1122" customWidth="1"/>
    <col min="16140" max="16140" width="13.125" style="1122" customWidth="1"/>
    <col min="16141" max="16141" width="11.25" style="1122" bestFit="1" customWidth="1"/>
    <col min="16142" max="16142" width="11" style="1122" customWidth="1"/>
    <col min="16143" max="16143" width="11.375" style="1122" customWidth="1"/>
    <col min="16144" max="16144" width="9.625" style="1122" bestFit="1" customWidth="1"/>
    <col min="16145" max="16145" width="12" style="1122" customWidth="1"/>
    <col min="16146" max="16146" width="9" style="1122"/>
    <col min="16147" max="16147" width="10.125" style="1122" customWidth="1"/>
    <col min="16148" max="16148" width="12.625" style="1122" customWidth="1"/>
    <col min="16149" max="16149" width="11.75" style="1122" customWidth="1"/>
    <col min="16150" max="16152" width="9" style="1122"/>
    <col min="16153" max="16153" width="27.5" style="1122" customWidth="1"/>
    <col min="16154" max="16384" width="9" style="1122"/>
  </cols>
  <sheetData>
    <row r="1" spans="1:45" s="1114" customFormat="1" ht="24.75">
      <c r="A1" s="986" t="s">
        <v>155</v>
      </c>
      <c r="C1" s="1115"/>
      <c r="D1" s="1115"/>
      <c r="E1" s="1115"/>
      <c r="F1" s="1115"/>
      <c r="G1" s="1115"/>
      <c r="H1" s="1115"/>
      <c r="I1" s="1115"/>
      <c r="J1" s="1115"/>
    </row>
    <row r="2" spans="1:45" s="1114" customFormat="1" ht="24.75">
      <c r="A2" s="990" t="s">
        <v>1287</v>
      </c>
      <c r="C2" s="1116"/>
      <c r="D2" s="1116"/>
      <c r="E2" s="1116"/>
      <c r="F2" s="1116"/>
      <c r="G2" s="1116"/>
      <c r="H2" s="1116"/>
      <c r="I2" s="1116"/>
      <c r="J2" s="1116"/>
      <c r="K2" s="1117"/>
    </row>
    <row r="3" spans="1:45" s="1118" customFormat="1" ht="25.5" thickBot="1">
      <c r="A3" s="942" t="s">
        <v>1288</v>
      </c>
      <c r="C3" s="1119"/>
      <c r="D3" s="1119"/>
      <c r="E3" s="1119"/>
      <c r="F3" s="1119"/>
      <c r="G3" s="1119"/>
      <c r="H3" s="1119"/>
      <c r="I3" s="1119"/>
      <c r="J3" s="1119"/>
      <c r="K3" s="1120"/>
    </row>
    <row r="4" spans="1:45" s="1121" customFormat="1">
      <c r="C4" s="949"/>
      <c r="D4" s="949"/>
      <c r="E4" s="949"/>
      <c r="F4" s="949"/>
      <c r="G4" s="949"/>
      <c r="H4" s="949"/>
      <c r="I4" s="949"/>
      <c r="J4" s="949"/>
      <c r="K4" s="949"/>
      <c r="L4" s="949"/>
      <c r="M4" s="949"/>
      <c r="N4" s="949"/>
      <c r="AA4" s="1122"/>
    </row>
    <row r="5" spans="1:45" s="1121" customFormat="1" ht="19.5">
      <c r="A5" s="947" t="s">
        <v>1289</v>
      </c>
      <c r="B5" s="948"/>
      <c r="J5" s="1123"/>
      <c r="K5" s="1123"/>
      <c r="L5" s="1123"/>
      <c r="AA5" s="1122"/>
    </row>
    <row r="6" spans="1:45">
      <c r="A6" s="1040"/>
      <c r="B6" s="1124"/>
      <c r="C6" s="1040"/>
      <c r="D6" s="1040"/>
      <c r="E6" s="1040"/>
      <c r="F6" s="1040"/>
      <c r="G6" s="1040"/>
      <c r="H6" s="1040"/>
      <c r="I6" s="1040"/>
      <c r="J6" s="1040"/>
      <c r="K6" s="1040"/>
      <c r="L6" s="1040"/>
      <c r="M6" s="1040"/>
      <c r="N6" s="1040"/>
      <c r="O6" s="1040"/>
      <c r="P6" s="1040"/>
      <c r="Q6" s="1040"/>
      <c r="R6" s="1040"/>
      <c r="S6" s="1040"/>
      <c r="T6" s="1040"/>
      <c r="U6" s="1040"/>
      <c r="V6" s="1040"/>
      <c r="W6" s="1040"/>
      <c r="X6" s="1040"/>
      <c r="Y6" s="1040"/>
    </row>
    <row r="7" spans="1:45" ht="24.75">
      <c r="A7" s="1049"/>
      <c r="B7" s="1049"/>
      <c r="C7" s="1049"/>
      <c r="D7" s="1049"/>
      <c r="E7" s="1049"/>
      <c r="F7" s="1049"/>
      <c r="G7" s="1049"/>
      <c r="H7" s="1049"/>
      <c r="I7" s="1049"/>
      <c r="J7" s="1049"/>
      <c r="K7" s="1049"/>
      <c r="L7" s="1051" t="s">
        <v>156</v>
      </c>
      <c r="M7" s="1125"/>
      <c r="N7" s="1125"/>
      <c r="O7" s="1051"/>
      <c r="P7" s="1051"/>
      <c r="Q7" s="1051"/>
      <c r="R7" s="1051" t="s">
        <v>155</v>
      </c>
      <c r="S7" s="1051"/>
      <c r="T7" s="1051"/>
      <c r="U7" s="1051"/>
      <c r="V7" s="1051"/>
      <c r="W7" s="1051"/>
      <c r="X7" s="1051"/>
      <c r="Y7" s="1051"/>
    </row>
    <row r="8" spans="1:45" ht="15" customHeight="1">
      <c r="A8" s="1101"/>
      <c r="B8" s="1049"/>
      <c r="C8" s="1049"/>
      <c r="D8" s="1049"/>
      <c r="E8" s="1049"/>
      <c r="F8" s="1049"/>
      <c r="G8" s="1049"/>
      <c r="H8" s="1049"/>
      <c r="I8" s="1049"/>
      <c r="J8" s="1049"/>
      <c r="K8" s="1002" t="s">
        <v>1290</v>
      </c>
      <c r="L8" s="1052">
        <v>2008</v>
      </c>
      <c r="M8" s="1052">
        <v>2009</v>
      </c>
      <c r="N8" s="1052">
        <v>2010</v>
      </c>
      <c r="O8" s="1052">
        <v>2011</v>
      </c>
      <c r="P8" s="1052">
        <v>2012</v>
      </c>
      <c r="Q8" s="1052">
        <v>2013</v>
      </c>
      <c r="R8" s="1052">
        <v>2014</v>
      </c>
      <c r="S8" s="1052">
        <v>2015</v>
      </c>
      <c r="T8" s="1052">
        <v>2016</v>
      </c>
      <c r="U8" s="1052">
        <v>2017</v>
      </c>
      <c r="V8" s="1052">
        <v>2018</v>
      </c>
      <c r="W8" s="1052">
        <v>2019</v>
      </c>
      <c r="X8" s="1052">
        <v>2020</v>
      </c>
      <c r="Y8" s="1052">
        <v>2021</v>
      </c>
      <c r="AF8" s="1126"/>
      <c r="AG8" s="1126"/>
      <c r="AH8" s="1126"/>
      <c r="AI8" s="1126"/>
      <c r="AJ8" s="1126"/>
      <c r="AK8" s="1126"/>
      <c r="AL8" s="1126"/>
      <c r="AM8" s="1126"/>
      <c r="AN8" s="1126"/>
      <c r="AO8" s="1126"/>
      <c r="AP8" s="1126"/>
      <c r="AQ8" s="1126"/>
      <c r="AR8" s="1126"/>
      <c r="AS8" s="1126"/>
    </row>
    <row r="9" spans="1:45" ht="24.75">
      <c r="A9" s="1101" t="s">
        <v>1274</v>
      </c>
      <c r="B9" s="1104"/>
      <c r="C9" s="1049"/>
      <c r="D9" s="1049"/>
      <c r="E9" s="1049"/>
      <c r="F9" s="1049"/>
      <c r="G9" s="1049"/>
      <c r="H9" s="1049"/>
      <c r="I9" s="1049"/>
      <c r="J9" s="1049"/>
      <c r="K9" s="1049"/>
      <c r="L9" s="1050"/>
      <c r="M9" s="1050"/>
      <c r="N9" s="1050"/>
      <c r="O9" s="1050"/>
      <c r="P9" s="1050"/>
      <c r="Q9" s="1050"/>
      <c r="R9" s="1050"/>
      <c r="S9" s="1050"/>
      <c r="T9" s="1050"/>
      <c r="U9" s="1049"/>
      <c r="V9" s="1049"/>
      <c r="W9" s="1049"/>
      <c r="X9" s="1049"/>
      <c r="Y9" s="1049"/>
    </row>
    <row r="10" spans="1:45" ht="14.25">
      <c r="A10" s="1049"/>
      <c r="B10" s="1127" t="s">
        <v>1240</v>
      </c>
      <c r="C10" s="1049"/>
      <c r="D10" s="1049"/>
      <c r="E10" s="1049"/>
      <c r="F10" s="1049"/>
      <c r="G10" s="1049"/>
      <c r="H10" s="1049"/>
      <c r="I10" s="1049"/>
      <c r="J10" s="1049"/>
      <c r="K10" s="1049"/>
      <c r="L10" s="1128">
        <f>SUM(L24:L62)</f>
        <v>0</v>
      </c>
      <c r="M10" s="1128">
        <f t="shared" ref="M10:Y10" si="0">SUM(M24:M62)</f>
        <v>0</v>
      </c>
      <c r="N10" s="1128">
        <f t="shared" si="0"/>
        <v>0</v>
      </c>
      <c r="O10" s="1128">
        <f t="shared" si="0"/>
        <v>0</v>
      </c>
      <c r="P10" s="1128">
        <f t="shared" si="0"/>
        <v>0</v>
      </c>
      <c r="Q10" s="1128">
        <f t="shared" si="0"/>
        <v>0</v>
      </c>
      <c r="R10" s="1128">
        <f t="shared" si="0"/>
        <v>0</v>
      </c>
      <c r="S10" s="1128">
        <f t="shared" si="0"/>
        <v>0</v>
      </c>
      <c r="T10" s="1128">
        <f t="shared" si="0"/>
        <v>0</v>
      </c>
      <c r="U10" s="1128">
        <f t="shared" si="0"/>
        <v>0</v>
      </c>
      <c r="V10" s="1128">
        <f t="shared" si="0"/>
        <v>0</v>
      </c>
      <c r="W10" s="1128">
        <f t="shared" si="0"/>
        <v>0</v>
      </c>
      <c r="X10" s="1128">
        <f t="shared" si="0"/>
        <v>0</v>
      </c>
      <c r="Y10" s="1128">
        <f t="shared" si="0"/>
        <v>0</v>
      </c>
      <c r="AA10" s="1032"/>
    </row>
    <row r="11" spans="1:45" ht="14.25">
      <c r="A11" s="1049"/>
      <c r="B11" s="1127" t="s">
        <v>1241</v>
      </c>
      <c r="C11" s="1049"/>
      <c r="D11" s="1049"/>
      <c r="E11" s="1049"/>
      <c r="F11" s="1049"/>
      <c r="G11" s="1049"/>
      <c r="H11" s="1049"/>
      <c r="I11" s="1049"/>
      <c r="J11" s="1049"/>
      <c r="K11" s="1049"/>
      <c r="L11" s="1128">
        <f>SUM(L64:L102)</f>
        <v>0</v>
      </c>
      <c r="M11" s="1128">
        <f t="shared" ref="M11:Y11" si="1">SUM(M64:M102)</f>
        <v>0</v>
      </c>
      <c r="N11" s="1128">
        <f t="shared" si="1"/>
        <v>0</v>
      </c>
      <c r="O11" s="1128">
        <f t="shared" si="1"/>
        <v>0</v>
      </c>
      <c r="P11" s="1128">
        <f t="shared" si="1"/>
        <v>0</v>
      </c>
      <c r="Q11" s="1128">
        <f t="shared" si="1"/>
        <v>0</v>
      </c>
      <c r="R11" s="1128">
        <f t="shared" si="1"/>
        <v>0</v>
      </c>
      <c r="S11" s="1128">
        <f t="shared" si="1"/>
        <v>0</v>
      </c>
      <c r="T11" s="1128">
        <f t="shared" si="1"/>
        <v>0</v>
      </c>
      <c r="U11" s="1128">
        <f t="shared" si="1"/>
        <v>0</v>
      </c>
      <c r="V11" s="1128">
        <f t="shared" si="1"/>
        <v>0</v>
      </c>
      <c r="W11" s="1128">
        <f t="shared" si="1"/>
        <v>0</v>
      </c>
      <c r="X11" s="1128">
        <f t="shared" si="1"/>
        <v>0</v>
      </c>
      <c r="Y11" s="1128">
        <f t="shared" si="1"/>
        <v>0</v>
      </c>
      <c r="AA11" s="1032"/>
    </row>
    <row r="12" spans="1:45" ht="14.25">
      <c r="A12" s="1049"/>
      <c r="B12" s="1127" t="s">
        <v>1242</v>
      </c>
      <c r="C12" s="1049"/>
      <c r="D12" s="1049"/>
      <c r="E12" s="1049"/>
      <c r="F12" s="1049"/>
      <c r="G12" s="1049"/>
      <c r="H12" s="1049"/>
      <c r="I12" s="1049"/>
      <c r="J12" s="1049"/>
      <c r="K12" s="1049"/>
      <c r="L12" s="1129">
        <f t="shared" ref="L12:Y15" si="2">L106</f>
        <v>0</v>
      </c>
      <c r="M12" s="1129">
        <f t="shared" si="2"/>
        <v>0</v>
      </c>
      <c r="N12" s="1129">
        <f t="shared" si="2"/>
        <v>0</v>
      </c>
      <c r="O12" s="1129">
        <f t="shared" si="2"/>
        <v>0</v>
      </c>
      <c r="P12" s="1129">
        <f t="shared" si="2"/>
        <v>0</v>
      </c>
      <c r="Q12" s="1129">
        <f t="shared" si="2"/>
        <v>0</v>
      </c>
      <c r="R12" s="1129">
        <f t="shared" si="2"/>
        <v>0</v>
      </c>
      <c r="S12" s="1129">
        <f t="shared" si="2"/>
        <v>0</v>
      </c>
      <c r="T12" s="1129">
        <f t="shared" si="2"/>
        <v>0</v>
      </c>
      <c r="U12" s="1129">
        <f t="shared" si="2"/>
        <v>0</v>
      </c>
      <c r="V12" s="1129">
        <f t="shared" si="2"/>
        <v>0</v>
      </c>
      <c r="W12" s="1129">
        <f t="shared" si="2"/>
        <v>0</v>
      </c>
      <c r="X12" s="1129">
        <f t="shared" si="2"/>
        <v>0</v>
      </c>
      <c r="Y12" s="1129">
        <f t="shared" si="2"/>
        <v>0</v>
      </c>
      <c r="AA12" s="1032"/>
    </row>
    <row r="13" spans="1:45" ht="14.25">
      <c r="A13" s="1049"/>
      <c r="B13" s="1127" t="s">
        <v>1243</v>
      </c>
      <c r="C13" s="1049"/>
      <c r="D13" s="1049"/>
      <c r="E13" s="1049"/>
      <c r="F13" s="1049"/>
      <c r="G13" s="1049"/>
      <c r="H13" s="1049"/>
      <c r="I13" s="1049"/>
      <c r="J13" s="1049"/>
      <c r="K13" s="1049"/>
      <c r="L13" s="1129">
        <f t="shared" si="2"/>
        <v>0</v>
      </c>
      <c r="M13" s="1129">
        <f t="shared" si="2"/>
        <v>0</v>
      </c>
      <c r="N13" s="1129">
        <f t="shared" si="2"/>
        <v>0</v>
      </c>
      <c r="O13" s="1129">
        <f t="shared" si="2"/>
        <v>0</v>
      </c>
      <c r="P13" s="1129">
        <f t="shared" si="2"/>
        <v>0</v>
      </c>
      <c r="Q13" s="1129">
        <f t="shared" si="2"/>
        <v>0</v>
      </c>
      <c r="R13" s="1129">
        <f t="shared" si="2"/>
        <v>0</v>
      </c>
      <c r="S13" s="1129">
        <f t="shared" si="2"/>
        <v>0</v>
      </c>
      <c r="T13" s="1129">
        <f t="shared" si="2"/>
        <v>0</v>
      </c>
      <c r="U13" s="1129">
        <f t="shared" si="2"/>
        <v>0</v>
      </c>
      <c r="V13" s="1129">
        <f t="shared" si="2"/>
        <v>0</v>
      </c>
      <c r="W13" s="1129">
        <f t="shared" si="2"/>
        <v>0</v>
      </c>
      <c r="X13" s="1129">
        <f t="shared" si="2"/>
        <v>0</v>
      </c>
      <c r="Y13" s="1129">
        <f t="shared" si="2"/>
        <v>0</v>
      </c>
      <c r="AA13" s="1032"/>
    </row>
    <row r="14" spans="1:45" ht="14.25">
      <c r="A14" s="1049"/>
      <c r="B14" s="1130" t="s">
        <v>1244</v>
      </c>
      <c r="C14" s="1049"/>
      <c r="D14" s="1049"/>
      <c r="E14" s="1049"/>
      <c r="F14" s="1049"/>
      <c r="G14" s="1049"/>
      <c r="H14" s="1049"/>
      <c r="I14" s="1049"/>
      <c r="J14" s="1049"/>
      <c r="K14" s="1049"/>
      <c r="L14" s="1129">
        <f t="shared" si="2"/>
        <v>0</v>
      </c>
      <c r="M14" s="1129">
        <f t="shared" si="2"/>
        <v>0</v>
      </c>
      <c r="N14" s="1129">
        <f t="shared" si="2"/>
        <v>0</v>
      </c>
      <c r="O14" s="1129">
        <f t="shared" si="2"/>
        <v>0</v>
      </c>
      <c r="P14" s="1129">
        <f t="shared" si="2"/>
        <v>0</v>
      </c>
      <c r="Q14" s="1129">
        <f t="shared" si="2"/>
        <v>0</v>
      </c>
      <c r="R14" s="1129">
        <f t="shared" si="2"/>
        <v>0</v>
      </c>
      <c r="S14" s="1129">
        <f t="shared" si="2"/>
        <v>0</v>
      </c>
      <c r="T14" s="1129">
        <f t="shared" si="2"/>
        <v>0</v>
      </c>
      <c r="U14" s="1129">
        <f t="shared" si="2"/>
        <v>0</v>
      </c>
      <c r="V14" s="1129">
        <f t="shared" si="2"/>
        <v>0</v>
      </c>
      <c r="W14" s="1129">
        <f t="shared" si="2"/>
        <v>0</v>
      </c>
      <c r="X14" s="1129">
        <f t="shared" si="2"/>
        <v>0</v>
      </c>
      <c r="Y14" s="1129">
        <f t="shared" si="2"/>
        <v>0</v>
      </c>
      <c r="AA14" s="1032"/>
    </row>
    <row r="15" spans="1:45" ht="14.25">
      <c r="A15" s="1049"/>
      <c r="B15" s="1130" t="s">
        <v>1245</v>
      </c>
      <c r="C15" s="1049"/>
      <c r="D15" s="1049"/>
      <c r="E15" s="1049"/>
      <c r="F15" s="1049"/>
      <c r="G15" s="1049"/>
      <c r="H15" s="1049"/>
      <c r="I15" s="1049"/>
      <c r="J15" s="1049"/>
      <c r="K15" s="1049"/>
      <c r="L15" s="1129">
        <f t="shared" si="2"/>
        <v>0</v>
      </c>
      <c r="M15" s="1129">
        <f t="shared" si="2"/>
        <v>0</v>
      </c>
      <c r="N15" s="1129">
        <f t="shared" si="2"/>
        <v>0</v>
      </c>
      <c r="O15" s="1129">
        <f t="shared" si="2"/>
        <v>0</v>
      </c>
      <c r="P15" s="1129">
        <f t="shared" si="2"/>
        <v>0</v>
      </c>
      <c r="Q15" s="1129">
        <f t="shared" si="2"/>
        <v>0</v>
      </c>
      <c r="R15" s="1129">
        <f t="shared" si="2"/>
        <v>0</v>
      </c>
      <c r="S15" s="1129">
        <f t="shared" si="2"/>
        <v>0</v>
      </c>
      <c r="T15" s="1129">
        <f t="shared" si="2"/>
        <v>0</v>
      </c>
      <c r="U15" s="1129">
        <f t="shared" si="2"/>
        <v>0</v>
      </c>
      <c r="V15" s="1129">
        <f t="shared" si="2"/>
        <v>0</v>
      </c>
      <c r="W15" s="1129">
        <f t="shared" si="2"/>
        <v>0</v>
      </c>
      <c r="X15" s="1129">
        <f t="shared" si="2"/>
        <v>0</v>
      </c>
      <c r="Y15" s="1129">
        <f t="shared" si="2"/>
        <v>0</v>
      </c>
      <c r="AA15" s="1032"/>
    </row>
    <row r="16" spans="1:45" ht="14.25">
      <c r="A16" s="1049"/>
      <c r="B16" s="1130" t="s">
        <v>1249</v>
      </c>
      <c r="C16" s="1049"/>
      <c r="D16" s="1049"/>
      <c r="E16" s="1049"/>
      <c r="F16" s="1049"/>
      <c r="G16" s="1049"/>
      <c r="H16" s="1049"/>
      <c r="I16" s="1049"/>
      <c r="J16" s="1049"/>
      <c r="K16" s="1049"/>
      <c r="L16" s="1129">
        <f t="shared" ref="L16:Y16" si="3">L112</f>
        <v>0</v>
      </c>
      <c r="M16" s="1129">
        <f t="shared" si="3"/>
        <v>0</v>
      </c>
      <c r="N16" s="1129">
        <f t="shared" si="3"/>
        <v>0</v>
      </c>
      <c r="O16" s="1129">
        <f t="shared" si="3"/>
        <v>0</v>
      </c>
      <c r="P16" s="1129">
        <f t="shared" si="3"/>
        <v>0</v>
      </c>
      <c r="Q16" s="1129">
        <f t="shared" si="3"/>
        <v>0</v>
      </c>
      <c r="R16" s="1129">
        <f t="shared" si="3"/>
        <v>0</v>
      </c>
      <c r="S16" s="1129">
        <f t="shared" si="3"/>
        <v>0</v>
      </c>
      <c r="T16" s="1129">
        <f t="shared" si="3"/>
        <v>0</v>
      </c>
      <c r="U16" s="1129">
        <f t="shared" si="3"/>
        <v>0</v>
      </c>
      <c r="V16" s="1129">
        <f t="shared" si="3"/>
        <v>0</v>
      </c>
      <c r="W16" s="1129">
        <f t="shared" si="3"/>
        <v>0</v>
      </c>
      <c r="X16" s="1129">
        <f t="shared" si="3"/>
        <v>0</v>
      </c>
      <c r="Y16" s="1129">
        <f t="shared" si="3"/>
        <v>0</v>
      </c>
    </row>
    <row r="17" spans="1:27" ht="14.25">
      <c r="A17" s="1049"/>
      <c r="B17" s="1130" t="s">
        <v>1291</v>
      </c>
      <c r="C17" s="1049"/>
      <c r="D17" s="1049"/>
      <c r="E17" s="1049"/>
      <c r="F17" s="1049"/>
      <c r="G17" s="1049"/>
      <c r="H17" s="1049"/>
      <c r="I17" s="1049"/>
      <c r="J17" s="1049"/>
      <c r="K17" s="1049"/>
      <c r="L17" s="1129">
        <f t="shared" ref="L17:Y18" si="4">L110</f>
        <v>0</v>
      </c>
      <c r="M17" s="1129">
        <f t="shared" si="4"/>
        <v>0</v>
      </c>
      <c r="N17" s="1129">
        <f t="shared" si="4"/>
        <v>0</v>
      </c>
      <c r="O17" s="1129">
        <f t="shared" si="4"/>
        <v>0</v>
      </c>
      <c r="P17" s="1129">
        <f t="shared" si="4"/>
        <v>0</v>
      </c>
      <c r="Q17" s="1129">
        <f t="shared" si="4"/>
        <v>0</v>
      </c>
      <c r="R17" s="1129">
        <f t="shared" si="4"/>
        <v>0</v>
      </c>
      <c r="S17" s="1129">
        <f t="shared" si="4"/>
        <v>0</v>
      </c>
      <c r="T17" s="1129">
        <f t="shared" si="4"/>
        <v>0</v>
      </c>
      <c r="U17" s="1129">
        <f t="shared" si="4"/>
        <v>0</v>
      </c>
      <c r="V17" s="1129">
        <f t="shared" si="4"/>
        <v>0</v>
      </c>
      <c r="W17" s="1129">
        <f t="shared" si="4"/>
        <v>0</v>
      </c>
      <c r="X17" s="1129">
        <f t="shared" si="4"/>
        <v>0</v>
      </c>
      <c r="Y17" s="1129">
        <f t="shared" si="4"/>
        <v>0</v>
      </c>
      <c r="AA17" s="1032"/>
    </row>
    <row r="18" spans="1:27" ht="14.25">
      <c r="A18" s="1049"/>
      <c r="B18" s="1130" t="s">
        <v>1248</v>
      </c>
      <c r="C18" s="1049"/>
      <c r="D18" s="1049"/>
      <c r="E18" s="1049"/>
      <c r="F18" s="1049"/>
      <c r="G18" s="1049"/>
      <c r="H18" s="1049"/>
      <c r="I18" s="1049"/>
      <c r="J18" s="1049"/>
      <c r="K18" s="1049"/>
      <c r="L18" s="1129">
        <f t="shared" si="4"/>
        <v>0</v>
      </c>
      <c r="M18" s="1129">
        <f t="shared" si="4"/>
        <v>0</v>
      </c>
      <c r="N18" s="1129">
        <f t="shared" si="4"/>
        <v>0</v>
      </c>
      <c r="O18" s="1129">
        <f t="shared" si="4"/>
        <v>0</v>
      </c>
      <c r="P18" s="1129">
        <f t="shared" si="4"/>
        <v>0</v>
      </c>
      <c r="Q18" s="1129">
        <f t="shared" si="4"/>
        <v>0</v>
      </c>
      <c r="R18" s="1129">
        <f t="shared" si="4"/>
        <v>0</v>
      </c>
      <c r="S18" s="1129">
        <f t="shared" si="4"/>
        <v>0</v>
      </c>
      <c r="T18" s="1129">
        <f t="shared" si="4"/>
        <v>0</v>
      </c>
      <c r="U18" s="1129">
        <f t="shared" si="4"/>
        <v>0</v>
      </c>
      <c r="V18" s="1129">
        <f t="shared" si="4"/>
        <v>0</v>
      </c>
      <c r="W18" s="1129">
        <f t="shared" si="4"/>
        <v>0</v>
      </c>
      <c r="X18" s="1129">
        <f t="shared" si="4"/>
        <v>0</v>
      </c>
      <c r="Y18" s="1129">
        <f t="shared" si="4"/>
        <v>0</v>
      </c>
      <c r="AA18" s="1032"/>
    </row>
    <row r="19" spans="1:27">
      <c r="A19" s="1131"/>
      <c r="B19" s="1101"/>
      <c r="C19" s="1131"/>
      <c r="D19" s="1131"/>
      <c r="E19" s="1131"/>
      <c r="F19" s="1131"/>
      <c r="G19" s="1131"/>
      <c r="H19" s="1131"/>
      <c r="I19" s="1131"/>
      <c r="J19" s="1131"/>
      <c r="K19" s="1131"/>
      <c r="L19" s="1132"/>
      <c r="M19" s="1132"/>
      <c r="N19" s="1132"/>
      <c r="O19" s="1132"/>
      <c r="P19" s="1132"/>
      <c r="Q19" s="1132"/>
      <c r="R19" s="1132"/>
      <c r="S19" s="1132"/>
      <c r="T19" s="1132"/>
      <c r="U19" s="1132"/>
      <c r="V19" s="1132"/>
      <c r="W19" s="1132"/>
      <c r="X19" s="1132"/>
      <c r="Y19" s="1132"/>
      <c r="Z19" s="1040"/>
    </row>
    <row r="20" spans="1:27">
      <c r="A20" s="1131"/>
      <c r="B20" s="1131"/>
      <c r="C20" s="1131"/>
      <c r="D20" s="1131"/>
      <c r="E20" s="1131"/>
      <c r="F20" s="1131"/>
      <c r="G20" s="1131"/>
      <c r="H20" s="1131"/>
      <c r="I20" s="1131"/>
      <c r="J20" s="1131"/>
      <c r="K20" s="1131"/>
      <c r="L20" s="1132"/>
      <c r="M20" s="1132"/>
      <c r="N20" s="1132"/>
      <c r="O20" s="1132"/>
      <c r="P20" s="1132"/>
      <c r="Q20" s="1132"/>
      <c r="R20" s="1132"/>
      <c r="S20" s="1132"/>
      <c r="T20" s="1132"/>
      <c r="U20" s="1132"/>
      <c r="V20" s="1132"/>
      <c r="W20" s="1132"/>
      <c r="X20" s="1132"/>
      <c r="Y20" s="1132"/>
      <c r="Z20" s="1040"/>
    </row>
    <row r="21" spans="1:27">
      <c r="A21" s="1131"/>
      <c r="B21" s="955" t="s">
        <v>1292</v>
      </c>
      <c r="C21" s="1131"/>
      <c r="D21" s="1131"/>
      <c r="E21" s="1131"/>
      <c r="F21" s="1131"/>
      <c r="G21" s="1131"/>
      <c r="H21" s="1131"/>
      <c r="I21" s="1131"/>
      <c r="J21" s="1131"/>
      <c r="K21" s="1131"/>
      <c r="L21" s="1133">
        <f>SUM(L10:L19)</f>
        <v>0</v>
      </c>
      <c r="M21" s="1133">
        <f t="shared" ref="M21:Y21" si="5">SUM(M10:M19)</f>
        <v>0</v>
      </c>
      <c r="N21" s="1133">
        <f t="shared" si="5"/>
        <v>0</v>
      </c>
      <c r="O21" s="1133">
        <f t="shared" si="5"/>
        <v>0</v>
      </c>
      <c r="P21" s="1133">
        <f t="shared" si="5"/>
        <v>0</v>
      </c>
      <c r="Q21" s="1133">
        <f t="shared" si="5"/>
        <v>0</v>
      </c>
      <c r="R21" s="1133">
        <f t="shared" si="5"/>
        <v>0</v>
      </c>
      <c r="S21" s="1133">
        <f t="shared" si="5"/>
        <v>0</v>
      </c>
      <c r="T21" s="1133">
        <f t="shared" si="5"/>
        <v>0</v>
      </c>
      <c r="U21" s="1133">
        <f t="shared" si="5"/>
        <v>0</v>
      </c>
      <c r="V21" s="1133">
        <f t="shared" si="5"/>
        <v>0</v>
      </c>
      <c r="W21" s="1133">
        <f t="shared" si="5"/>
        <v>0</v>
      </c>
      <c r="X21" s="1133">
        <f t="shared" si="5"/>
        <v>0</v>
      </c>
      <c r="Y21" s="1133">
        <f t="shared" si="5"/>
        <v>0</v>
      </c>
      <c r="Z21" s="1032"/>
      <c r="AA21" s="1032"/>
    </row>
    <row r="22" spans="1:27">
      <c r="A22" s="1131"/>
      <c r="B22" s="1131"/>
      <c r="C22" s="1131"/>
      <c r="D22" s="1131"/>
      <c r="E22" s="1131"/>
      <c r="F22" s="1131"/>
      <c r="G22" s="1131"/>
      <c r="H22" s="1131"/>
      <c r="I22" s="1131"/>
      <c r="J22" s="1131"/>
      <c r="K22" s="1131"/>
      <c r="L22" s="1134"/>
      <c r="M22" s="1134"/>
      <c r="N22" s="1134"/>
      <c r="O22" s="1134"/>
      <c r="P22" s="1134"/>
      <c r="Q22" s="1134"/>
      <c r="R22" s="1134"/>
      <c r="S22" s="1134"/>
      <c r="T22" s="1134"/>
      <c r="U22" s="1134"/>
      <c r="V22" s="1134"/>
      <c r="W22" s="1134"/>
      <c r="X22" s="1134"/>
      <c r="Y22" s="1134"/>
      <c r="Z22" s="1040"/>
    </row>
    <row r="23" spans="1:27" ht="24.75">
      <c r="A23" s="1101" t="s">
        <v>1240</v>
      </c>
      <c r="B23" s="1104"/>
      <c r="C23" s="1049"/>
      <c r="D23" s="1049"/>
      <c r="E23" s="1049"/>
      <c r="F23" s="1049"/>
      <c r="G23" s="1049"/>
      <c r="H23" s="1049"/>
      <c r="I23" s="1049"/>
      <c r="J23" s="1049"/>
      <c r="K23" s="1049"/>
      <c r="L23" s="1113"/>
      <c r="M23" s="1113"/>
      <c r="N23" s="1113"/>
      <c r="O23" s="1113"/>
      <c r="P23" s="1113"/>
      <c r="Q23" s="1113"/>
      <c r="R23" s="1113"/>
      <c r="S23" s="1113"/>
      <c r="T23" s="1113"/>
      <c r="U23" s="1110"/>
      <c r="V23" s="1110"/>
      <c r="W23" s="1110"/>
      <c r="X23" s="1110"/>
      <c r="Y23" s="1110"/>
      <c r="Z23" s="1040"/>
    </row>
    <row r="24" spans="1:27">
      <c r="A24" s="1049"/>
      <c r="B24" s="1127" t="s">
        <v>1293</v>
      </c>
      <c r="C24" s="1049"/>
      <c r="D24" s="1049"/>
      <c r="E24" s="1049"/>
      <c r="F24" s="1049"/>
      <c r="G24" s="1049"/>
      <c r="H24" s="1049"/>
      <c r="I24" s="1049"/>
      <c r="J24" s="1049"/>
      <c r="K24" s="1049"/>
      <c r="L24" s="1135"/>
      <c r="M24" s="1135"/>
      <c r="N24" s="1135"/>
      <c r="O24" s="1135"/>
      <c r="P24" s="1135"/>
      <c r="Q24" s="1135"/>
      <c r="R24" s="1135"/>
      <c r="S24" s="1135"/>
      <c r="T24" s="1135"/>
      <c r="U24" s="1135"/>
      <c r="V24" s="1135"/>
      <c r="W24" s="1135"/>
      <c r="X24" s="1135"/>
      <c r="Y24" s="1135"/>
      <c r="Z24" s="1040"/>
    </row>
    <row r="25" spans="1:27">
      <c r="A25" s="1049"/>
      <c r="B25" s="1136" t="s">
        <v>1294</v>
      </c>
      <c r="C25" s="1049"/>
      <c r="D25" s="1049"/>
      <c r="E25" s="1049"/>
      <c r="F25" s="1049"/>
      <c r="G25" s="1049"/>
      <c r="H25" s="1049"/>
      <c r="I25" s="1049"/>
      <c r="J25" s="1049"/>
      <c r="K25" s="1049"/>
      <c r="L25" s="985"/>
      <c r="M25" s="985"/>
      <c r="N25" s="985"/>
      <c r="O25" s="985"/>
      <c r="P25" s="985"/>
      <c r="Q25" s="985"/>
      <c r="R25" s="985"/>
      <c r="S25" s="985"/>
      <c r="T25" s="985"/>
      <c r="U25" s="985"/>
      <c r="V25" s="985"/>
      <c r="W25" s="985"/>
      <c r="X25" s="985"/>
      <c r="Y25" s="985"/>
      <c r="Z25" s="1040"/>
    </row>
    <row r="26" spans="1:27">
      <c r="A26" s="1049"/>
      <c r="B26" s="1136" t="s">
        <v>1295</v>
      </c>
      <c r="C26" s="1049"/>
      <c r="D26" s="1049"/>
      <c r="E26" s="1049"/>
      <c r="F26" s="1049"/>
      <c r="G26" s="1049"/>
      <c r="H26" s="1049"/>
      <c r="I26" s="1049"/>
      <c r="J26" s="1049"/>
      <c r="K26" s="1049"/>
      <c r="L26" s="985"/>
      <c r="M26" s="985"/>
      <c r="N26" s="985"/>
      <c r="O26" s="985"/>
      <c r="P26" s="985"/>
      <c r="Q26" s="985"/>
      <c r="R26" s="985"/>
      <c r="S26" s="985"/>
      <c r="T26" s="985"/>
      <c r="U26" s="985"/>
      <c r="V26" s="985"/>
      <c r="W26" s="985"/>
      <c r="X26" s="985"/>
      <c r="Y26" s="985"/>
      <c r="Z26" s="1040"/>
    </row>
    <row r="27" spans="1:27" ht="13.5" customHeight="1">
      <c r="A27" s="1049"/>
      <c r="B27" s="1137" t="s">
        <v>1296</v>
      </c>
      <c r="C27" s="1049"/>
      <c r="D27" s="1049"/>
      <c r="E27" s="1049"/>
      <c r="F27" s="1049"/>
      <c r="G27" s="1049"/>
      <c r="H27" s="1049"/>
      <c r="I27" s="1049"/>
      <c r="J27" s="1049"/>
      <c r="K27" s="1049"/>
      <c r="L27" s="985"/>
      <c r="M27" s="985"/>
      <c r="N27" s="985"/>
      <c r="O27" s="985"/>
      <c r="P27" s="985"/>
      <c r="Q27" s="985"/>
      <c r="R27" s="985"/>
      <c r="S27" s="985"/>
      <c r="T27" s="985"/>
      <c r="U27" s="985"/>
      <c r="V27" s="985"/>
      <c r="W27" s="985"/>
      <c r="X27" s="985"/>
      <c r="Y27" s="985"/>
      <c r="Z27" s="1040"/>
    </row>
    <row r="28" spans="1:27">
      <c r="A28" s="1049"/>
      <c r="B28" s="1136" t="s">
        <v>1297</v>
      </c>
      <c r="C28" s="1049"/>
      <c r="D28" s="1049"/>
      <c r="E28" s="1049"/>
      <c r="F28" s="1049"/>
      <c r="G28" s="1049"/>
      <c r="H28" s="1049"/>
      <c r="I28" s="1049"/>
      <c r="J28" s="1049"/>
      <c r="K28" s="1049"/>
      <c r="L28" s="985"/>
      <c r="M28" s="985"/>
      <c r="N28" s="985"/>
      <c r="O28" s="985"/>
      <c r="P28" s="985"/>
      <c r="Q28" s="985"/>
      <c r="R28" s="985"/>
      <c r="S28" s="985"/>
      <c r="T28" s="985"/>
      <c r="U28" s="985"/>
      <c r="V28" s="985"/>
      <c r="W28" s="985"/>
      <c r="X28" s="985"/>
      <c r="Y28" s="985"/>
      <c r="Z28" s="1040"/>
    </row>
    <row r="29" spans="1:27" ht="13.5" customHeight="1">
      <c r="A29" s="1049"/>
      <c r="B29" s="1137" t="s">
        <v>1298</v>
      </c>
      <c r="C29" s="1049"/>
      <c r="D29" s="1049"/>
      <c r="E29" s="1049"/>
      <c r="F29" s="1049"/>
      <c r="G29" s="1049"/>
      <c r="H29" s="1049"/>
      <c r="I29" s="1049"/>
      <c r="J29" s="1049"/>
      <c r="K29" s="1049"/>
      <c r="L29" s="985"/>
      <c r="M29" s="985"/>
      <c r="N29" s="985"/>
      <c r="O29" s="985"/>
      <c r="P29" s="985"/>
      <c r="Q29" s="985"/>
      <c r="R29" s="985"/>
      <c r="S29" s="985"/>
      <c r="T29" s="985"/>
      <c r="U29" s="985"/>
      <c r="V29" s="985"/>
      <c r="W29" s="985"/>
      <c r="X29" s="985"/>
      <c r="Y29" s="985"/>
      <c r="Z29" s="1040"/>
    </row>
    <row r="30" spans="1:27">
      <c r="A30" s="1049"/>
      <c r="B30" s="1137" t="s">
        <v>1299</v>
      </c>
      <c r="C30" s="1049"/>
      <c r="D30" s="1049"/>
      <c r="E30" s="1049"/>
      <c r="F30" s="1049"/>
      <c r="G30" s="1049"/>
      <c r="H30" s="1049"/>
      <c r="I30" s="1049"/>
      <c r="J30" s="1049"/>
      <c r="K30" s="1049"/>
      <c r="L30" s="985"/>
      <c r="M30" s="985"/>
      <c r="N30" s="985"/>
      <c r="O30" s="985"/>
      <c r="P30" s="985"/>
      <c r="Q30" s="985"/>
      <c r="R30" s="985"/>
      <c r="S30" s="985"/>
      <c r="T30" s="985"/>
      <c r="U30" s="985"/>
      <c r="V30" s="985"/>
      <c r="W30" s="985"/>
      <c r="X30" s="985"/>
      <c r="Y30" s="985"/>
      <c r="Z30" s="1040"/>
    </row>
    <row r="31" spans="1:27">
      <c r="A31" s="1049"/>
      <c r="B31" s="1137" t="s">
        <v>1300</v>
      </c>
      <c r="C31" s="1049"/>
      <c r="D31" s="1049"/>
      <c r="E31" s="1049"/>
      <c r="F31" s="1049"/>
      <c r="G31" s="1049"/>
      <c r="H31" s="1049"/>
      <c r="I31" s="1049"/>
      <c r="J31" s="1049"/>
      <c r="K31" s="1049"/>
      <c r="L31" s="985"/>
      <c r="M31" s="985"/>
      <c r="N31" s="985"/>
      <c r="O31" s="985"/>
      <c r="P31" s="985"/>
      <c r="Q31" s="985"/>
      <c r="R31" s="985"/>
      <c r="S31" s="985"/>
      <c r="T31" s="985"/>
      <c r="U31" s="985"/>
      <c r="V31" s="985"/>
      <c r="W31" s="985"/>
      <c r="X31" s="985"/>
      <c r="Y31" s="985"/>
      <c r="Z31" s="1040"/>
    </row>
    <row r="32" spans="1:27">
      <c r="A32" s="1049"/>
      <c r="B32" s="1138" t="s">
        <v>1301</v>
      </c>
      <c r="C32" s="1049"/>
      <c r="D32" s="1049"/>
      <c r="E32" s="1049"/>
      <c r="F32" s="1049"/>
      <c r="G32" s="1049"/>
      <c r="H32" s="1049"/>
      <c r="I32" s="1049"/>
      <c r="J32" s="1049"/>
      <c r="K32" s="1049"/>
      <c r="L32" s="985"/>
      <c r="M32" s="985"/>
      <c r="N32" s="985"/>
      <c r="O32" s="985"/>
      <c r="P32" s="985"/>
      <c r="Q32" s="985"/>
      <c r="R32" s="985"/>
      <c r="S32" s="985"/>
      <c r="T32" s="985"/>
      <c r="U32" s="985"/>
      <c r="V32" s="985"/>
      <c r="W32" s="985"/>
      <c r="X32" s="985"/>
      <c r="Y32" s="985"/>
      <c r="Z32" s="1040"/>
    </row>
    <row r="33" spans="1:25">
      <c r="A33" s="1049"/>
      <c r="B33" s="1138" t="s">
        <v>1302</v>
      </c>
      <c r="C33" s="1049"/>
      <c r="D33" s="1049"/>
      <c r="E33" s="1049"/>
      <c r="F33" s="1049"/>
      <c r="G33" s="1049"/>
      <c r="H33" s="1049"/>
      <c r="I33" s="1049"/>
      <c r="J33" s="1049"/>
      <c r="K33" s="1049"/>
      <c r="L33" s="985"/>
      <c r="M33" s="985"/>
      <c r="N33" s="985"/>
      <c r="O33" s="985"/>
      <c r="P33" s="985"/>
      <c r="Q33" s="985"/>
      <c r="R33" s="985"/>
      <c r="S33" s="985"/>
      <c r="T33" s="985"/>
      <c r="U33" s="985"/>
      <c r="V33" s="985"/>
      <c r="W33" s="985"/>
      <c r="X33" s="985"/>
      <c r="Y33" s="985"/>
    </row>
    <row r="34" spans="1:25">
      <c r="A34" s="1049"/>
      <c r="B34" s="1139" t="s">
        <v>1303</v>
      </c>
      <c r="C34" s="1049"/>
      <c r="D34" s="1049"/>
      <c r="E34" s="1049"/>
      <c r="F34" s="1049"/>
      <c r="G34" s="1049"/>
      <c r="H34" s="1049"/>
      <c r="I34" s="1049"/>
      <c r="J34" s="1049"/>
      <c r="K34" s="1049"/>
      <c r="L34" s="985"/>
      <c r="M34" s="985"/>
      <c r="N34" s="985"/>
      <c r="O34" s="985"/>
      <c r="P34" s="985"/>
      <c r="Q34" s="985"/>
      <c r="R34" s="985"/>
      <c r="S34" s="985"/>
      <c r="T34" s="985"/>
      <c r="U34" s="985"/>
      <c r="V34" s="985"/>
      <c r="W34" s="985"/>
      <c r="X34" s="985"/>
      <c r="Y34" s="985"/>
    </row>
    <row r="35" spans="1:25">
      <c r="A35" s="1049"/>
      <c r="B35" s="1138" t="s">
        <v>1304</v>
      </c>
      <c r="C35" s="1049"/>
      <c r="D35" s="1049"/>
      <c r="E35" s="1049"/>
      <c r="F35" s="1049"/>
      <c r="G35" s="1049"/>
      <c r="H35" s="1049"/>
      <c r="I35" s="1049"/>
      <c r="J35" s="1049"/>
      <c r="K35" s="1049"/>
      <c r="L35" s="985"/>
      <c r="M35" s="985"/>
      <c r="N35" s="985"/>
      <c r="O35" s="985"/>
      <c r="P35" s="985"/>
      <c r="Q35" s="985"/>
      <c r="R35" s="985"/>
      <c r="S35" s="985"/>
      <c r="T35" s="985"/>
      <c r="U35" s="985"/>
      <c r="V35" s="985"/>
      <c r="W35" s="985"/>
      <c r="X35" s="985"/>
      <c r="Y35" s="985"/>
    </row>
    <row r="36" spans="1:25">
      <c r="A36" s="1049"/>
      <c r="B36" s="1138"/>
      <c r="C36" s="1049"/>
      <c r="D36" s="1049"/>
      <c r="E36" s="1049"/>
      <c r="F36" s="1049"/>
      <c r="G36" s="1049"/>
      <c r="H36" s="1049"/>
      <c r="I36" s="1049"/>
      <c r="J36" s="1049"/>
      <c r="K36" s="1049"/>
      <c r="L36" s="985"/>
      <c r="M36" s="985"/>
      <c r="N36" s="985"/>
      <c r="O36" s="985"/>
      <c r="P36" s="985"/>
      <c r="Q36" s="985"/>
      <c r="R36" s="985"/>
      <c r="S36" s="985"/>
      <c r="T36" s="985"/>
      <c r="U36" s="985"/>
      <c r="V36" s="985"/>
      <c r="W36" s="985"/>
      <c r="X36" s="985"/>
      <c r="Y36" s="985"/>
    </row>
    <row r="37" spans="1:25">
      <c r="A37" s="1049"/>
      <c r="B37" s="1140"/>
      <c r="C37" s="1049"/>
      <c r="D37" s="1049"/>
      <c r="E37" s="1049"/>
      <c r="F37" s="1049"/>
      <c r="G37" s="1049"/>
      <c r="H37" s="1049"/>
      <c r="I37" s="1049"/>
      <c r="J37" s="1049"/>
      <c r="K37" s="1049"/>
      <c r="L37" s="985"/>
      <c r="M37" s="985"/>
      <c r="N37" s="985"/>
      <c r="O37" s="985"/>
      <c r="P37" s="985"/>
      <c r="Q37" s="985"/>
      <c r="R37" s="985"/>
      <c r="S37" s="985"/>
      <c r="T37" s="985"/>
      <c r="U37" s="985"/>
      <c r="V37" s="985"/>
      <c r="W37" s="985"/>
      <c r="X37" s="985"/>
      <c r="Y37" s="985"/>
    </row>
    <row r="38" spans="1:25" s="1141" customFormat="1">
      <c r="A38" s="1049"/>
      <c r="B38" s="1127" t="s">
        <v>1305</v>
      </c>
      <c r="C38" s="1049"/>
      <c r="D38" s="1049"/>
      <c r="E38" s="1049"/>
      <c r="F38" s="1049"/>
      <c r="G38" s="1049"/>
      <c r="H38" s="1049"/>
      <c r="I38" s="1049"/>
      <c r="J38" s="1049"/>
      <c r="K38" s="1049"/>
      <c r="L38" s="985"/>
      <c r="M38" s="985"/>
      <c r="N38" s="985"/>
      <c r="O38" s="985"/>
      <c r="P38" s="985"/>
      <c r="Q38" s="985"/>
      <c r="R38" s="985"/>
      <c r="S38" s="985"/>
      <c r="T38" s="985"/>
      <c r="U38" s="985"/>
      <c r="V38" s="985"/>
      <c r="W38" s="985"/>
      <c r="X38" s="985"/>
      <c r="Y38" s="985"/>
    </row>
    <row r="39" spans="1:25">
      <c r="A39" s="1049"/>
      <c r="B39" s="1142" t="s">
        <v>1306</v>
      </c>
      <c r="C39" s="1049"/>
      <c r="D39" s="1049"/>
      <c r="E39" s="1049"/>
      <c r="F39" s="1049"/>
      <c r="G39" s="1049"/>
      <c r="H39" s="1049"/>
      <c r="I39" s="1049"/>
      <c r="J39" s="1049"/>
      <c r="K39" s="1049"/>
      <c r="L39" s="985"/>
      <c r="M39" s="985"/>
      <c r="N39" s="985"/>
      <c r="O39" s="985"/>
      <c r="P39" s="985"/>
      <c r="Q39" s="985"/>
      <c r="R39" s="985"/>
      <c r="S39" s="985"/>
      <c r="T39" s="985"/>
      <c r="U39" s="985"/>
      <c r="V39" s="985"/>
      <c r="W39" s="985"/>
      <c r="X39" s="985"/>
      <c r="Y39" s="985"/>
    </row>
    <row r="40" spans="1:25">
      <c r="A40" s="1049"/>
      <c r="B40" s="1142" t="s">
        <v>1307</v>
      </c>
      <c r="C40" s="1049"/>
      <c r="D40" s="1049"/>
      <c r="E40" s="1049"/>
      <c r="F40" s="1049"/>
      <c r="G40" s="1049"/>
      <c r="H40" s="1049"/>
      <c r="I40" s="1049"/>
      <c r="J40" s="1049"/>
      <c r="K40" s="1049"/>
      <c r="L40" s="985"/>
      <c r="M40" s="985"/>
      <c r="N40" s="985"/>
      <c r="O40" s="985"/>
      <c r="P40" s="985"/>
      <c r="Q40" s="985"/>
      <c r="R40" s="985"/>
      <c r="S40" s="985"/>
      <c r="T40" s="985"/>
      <c r="U40" s="985"/>
      <c r="V40" s="985"/>
      <c r="W40" s="985"/>
      <c r="X40" s="985"/>
      <c r="Y40" s="985"/>
    </row>
    <row r="41" spans="1:25" s="1143" customFormat="1">
      <c r="A41" s="1049"/>
      <c r="B41" s="1142" t="s">
        <v>1308</v>
      </c>
      <c r="C41" s="1049"/>
      <c r="D41" s="1049"/>
      <c r="E41" s="1049"/>
      <c r="F41" s="1049"/>
      <c r="G41" s="1049"/>
      <c r="H41" s="1049"/>
      <c r="I41" s="1049"/>
      <c r="J41" s="1049"/>
      <c r="K41" s="1049"/>
      <c r="L41" s="985"/>
      <c r="M41" s="985"/>
      <c r="N41" s="985"/>
      <c r="O41" s="985"/>
      <c r="P41" s="985"/>
      <c r="Q41" s="985"/>
      <c r="R41" s="985"/>
      <c r="S41" s="985"/>
      <c r="T41" s="985"/>
      <c r="U41" s="985"/>
      <c r="V41" s="985"/>
      <c r="W41" s="985"/>
      <c r="X41" s="985"/>
      <c r="Y41" s="985"/>
    </row>
    <row r="42" spans="1:25">
      <c r="A42" s="1049"/>
      <c r="B42" s="1137" t="s">
        <v>1300</v>
      </c>
      <c r="C42" s="1049"/>
      <c r="D42" s="1049"/>
      <c r="E42" s="1049"/>
      <c r="F42" s="1049"/>
      <c r="G42" s="1049"/>
      <c r="H42" s="1049"/>
      <c r="I42" s="1049"/>
      <c r="J42" s="1049"/>
      <c r="K42" s="1049"/>
      <c r="L42" s="985"/>
      <c r="M42" s="985"/>
      <c r="N42" s="985"/>
      <c r="O42" s="985"/>
      <c r="P42" s="985"/>
      <c r="Q42" s="985"/>
      <c r="R42" s="985"/>
      <c r="S42" s="985"/>
      <c r="T42" s="985"/>
      <c r="U42" s="985"/>
      <c r="V42" s="985"/>
      <c r="W42" s="985"/>
      <c r="X42" s="985"/>
      <c r="Y42" s="985"/>
    </row>
    <row r="43" spans="1:25">
      <c r="A43" s="1049"/>
      <c r="B43" s="1138" t="s">
        <v>1301</v>
      </c>
      <c r="C43" s="1049"/>
      <c r="D43" s="1049"/>
      <c r="E43" s="1049"/>
      <c r="F43" s="1049"/>
      <c r="G43" s="1049"/>
      <c r="H43" s="1049"/>
      <c r="I43" s="1049"/>
      <c r="J43" s="1049"/>
      <c r="K43" s="1049"/>
      <c r="L43" s="985"/>
      <c r="M43" s="985"/>
      <c r="N43" s="985"/>
      <c r="O43" s="985"/>
      <c r="P43" s="985"/>
      <c r="Q43" s="985"/>
      <c r="R43" s="985"/>
      <c r="S43" s="985"/>
      <c r="T43" s="985"/>
      <c r="U43" s="985"/>
      <c r="V43" s="985"/>
      <c r="W43" s="985"/>
      <c r="X43" s="985"/>
      <c r="Y43" s="985"/>
    </row>
    <row r="44" spans="1:25">
      <c r="A44" s="1049"/>
      <c r="B44" s="1138" t="s">
        <v>1302</v>
      </c>
      <c r="C44" s="1049"/>
      <c r="D44" s="1049"/>
      <c r="E44" s="1049"/>
      <c r="F44" s="1049"/>
      <c r="G44" s="1049"/>
      <c r="H44" s="1049"/>
      <c r="I44" s="1049"/>
      <c r="J44" s="1049"/>
      <c r="K44" s="1049"/>
      <c r="L44" s="985"/>
      <c r="M44" s="985"/>
      <c r="N44" s="985"/>
      <c r="O44" s="985"/>
      <c r="P44" s="985"/>
      <c r="Q44" s="985"/>
      <c r="R44" s="985"/>
      <c r="S44" s="985"/>
      <c r="T44" s="985"/>
      <c r="U44" s="985"/>
      <c r="V44" s="985"/>
      <c r="W44" s="985"/>
      <c r="X44" s="985"/>
      <c r="Y44" s="985"/>
    </row>
    <row r="45" spans="1:25">
      <c r="A45" s="1049"/>
      <c r="B45" s="1138" t="s">
        <v>1309</v>
      </c>
      <c r="C45" s="1049"/>
      <c r="D45" s="1049"/>
      <c r="E45" s="1049"/>
      <c r="F45" s="1049"/>
      <c r="G45" s="1049"/>
      <c r="H45" s="1049"/>
      <c r="I45" s="1049"/>
      <c r="J45" s="1049"/>
      <c r="K45" s="1049"/>
      <c r="L45" s="985"/>
      <c r="M45" s="985"/>
      <c r="N45" s="985"/>
      <c r="O45" s="985"/>
      <c r="P45" s="985"/>
      <c r="Q45" s="985"/>
      <c r="R45" s="985"/>
      <c r="S45" s="985"/>
      <c r="T45" s="985"/>
      <c r="U45" s="985"/>
      <c r="V45" s="985"/>
      <c r="W45" s="985"/>
      <c r="X45" s="985"/>
      <c r="Y45" s="985"/>
    </row>
    <row r="46" spans="1:25">
      <c r="A46" s="1049"/>
      <c r="B46" s="1144"/>
      <c r="C46" s="1049"/>
      <c r="D46" s="1049"/>
      <c r="E46" s="1049"/>
      <c r="F46" s="1049"/>
      <c r="G46" s="1049"/>
      <c r="H46" s="1049"/>
      <c r="I46" s="1049"/>
      <c r="J46" s="1049"/>
      <c r="K46" s="1049"/>
      <c r="L46" s="985"/>
      <c r="M46" s="985"/>
      <c r="N46" s="985"/>
      <c r="O46" s="985"/>
      <c r="P46" s="985"/>
      <c r="Q46" s="985"/>
      <c r="R46" s="985"/>
      <c r="S46" s="985"/>
      <c r="T46" s="985"/>
      <c r="U46" s="985"/>
      <c r="V46" s="985"/>
      <c r="W46" s="985"/>
      <c r="X46" s="985"/>
      <c r="Y46" s="985"/>
    </row>
    <row r="47" spans="1:25">
      <c r="A47" s="1049"/>
      <c r="B47" s="1144"/>
      <c r="C47" s="1049"/>
      <c r="D47" s="1049"/>
      <c r="E47" s="1049"/>
      <c r="F47" s="1049"/>
      <c r="G47" s="1049"/>
      <c r="H47" s="1049"/>
      <c r="I47" s="1049"/>
      <c r="J47" s="1049"/>
      <c r="K47" s="1049"/>
      <c r="L47" s="985"/>
      <c r="M47" s="985"/>
      <c r="N47" s="985"/>
      <c r="O47" s="985"/>
      <c r="P47" s="985"/>
      <c r="Q47" s="985"/>
      <c r="R47" s="985"/>
      <c r="S47" s="985"/>
      <c r="T47" s="985"/>
      <c r="U47" s="985"/>
      <c r="V47" s="985"/>
      <c r="W47" s="985"/>
      <c r="X47" s="985"/>
      <c r="Y47" s="985"/>
    </row>
    <row r="48" spans="1:25">
      <c r="A48" s="1049"/>
      <c r="B48" s="1144"/>
      <c r="C48" s="1049"/>
      <c r="D48" s="1049"/>
      <c r="E48" s="1049"/>
      <c r="F48" s="1049"/>
      <c r="G48" s="1049"/>
      <c r="H48" s="1049"/>
      <c r="I48" s="1049"/>
      <c r="J48" s="1049"/>
      <c r="K48" s="1049"/>
      <c r="L48" s="985"/>
      <c r="M48" s="985"/>
      <c r="N48" s="985"/>
      <c r="O48" s="985"/>
      <c r="P48" s="985"/>
      <c r="Q48" s="985"/>
      <c r="R48" s="985"/>
      <c r="S48" s="985"/>
      <c r="T48" s="985"/>
      <c r="U48" s="985"/>
      <c r="V48" s="985"/>
      <c r="W48" s="985"/>
      <c r="X48" s="985"/>
      <c r="Y48" s="985"/>
    </row>
    <row r="49" spans="1:25">
      <c r="A49" s="1049"/>
      <c r="B49" s="1144"/>
      <c r="C49" s="1049"/>
      <c r="D49" s="1049"/>
      <c r="E49" s="1049"/>
      <c r="F49" s="1049"/>
      <c r="G49" s="1049"/>
      <c r="H49" s="1049"/>
      <c r="I49" s="1049"/>
      <c r="J49" s="1049"/>
      <c r="K49" s="1049"/>
      <c r="L49" s="985"/>
      <c r="M49" s="985"/>
      <c r="N49" s="985"/>
      <c r="O49" s="985"/>
      <c r="P49" s="985"/>
      <c r="Q49" s="985"/>
      <c r="R49" s="985"/>
      <c r="S49" s="985"/>
      <c r="T49" s="985"/>
      <c r="U49" s="985"/>
      <c r="V49" s="985"/>
      <c r="W49" s="985"/>
      <c r="X49" s="985"/>
      <c r="Y49" s="985"/>
    </row>
    <row r="50" spans="1:25">
      <c r="A50" s="1049"/>
      <c r="B50" s="1144"/>
      <c r="C50" s="1049"/>
      <c r="D50" s="1049"/>
      <c r="E50" s="1049"/>
      <c r="F50" s="1049"/>
      <c r="G50" s="1049"/>
      <c r="H50" s="1049"/>
      <c r="I50" s="1049"/>
      <c r="J50" s="1049"/>
      <c r="K50" s="1049"/>
      <c r="L50" s="985"/>
      <c r="M50" s="985"/>
      <c r="N50" s="985"/>
      <c r="O50" s="985"/>
      <c r="P50" s="985"/>
      <c r="Q50" s="985"/>
      <c r="R50" s="985"/>
      <c r="S50" s="985"/>
      <c r="T50" s="985"/>
      <c r="U50" s="985"/>
      <c r="V50" s="985"/>
      <c r="W50" s="985"/>
      <c r="X50" s="985"/>
      <c r="Y50" s="985"/>
    </row>
    <row r="51" spans="1:25">
      <c r="A51" s="1049"/>
      <c r="B51" s="1127"/>
      <c r="C51" s="1049"/>
      <c r="D51" s="1049"/>
      <c r="E51" s="1049"/>
      <c r="F51" s="1049"/>
      <c r="G51" s="1049"/>
      <c r="H51" s="1049"/>
      <c r="I51" s="1049"/>
      <c r="J51" s="1049"/>
      <c r="K51" s="1049"/>
      <c r="L51" s="985"/>
      <c r="M51" s="985"/>
      <c r="N51" s="985"/>
      <c r="O51" s="985"/>
      <c r="P51" s="985"/>
      <c r="Q51" s="985"/>
      <c r="R51" s="985"/>
      <c r="S51" s="985"/>
      <c r="T51" s="985"/>
      <c r="U51" s="985"/>
      <c r="V51" s="985"/>
      <c r="W51" s="985"/>
      <c r="X51" s="985"/>
      <c r="Y51" s="985"/>
    </row>
    <row r="52" spans="1:25">
      <c r="A52" s="1049"/>
      <c r="B52" s="1127" t="s">
        <v>1310</v>
      </c>
      <c r="C52" s="1049"/>
      <c r="D52" s="1049"/>
      <c r="E52" s="1049"/>
      <c r="F52" s="1049"/>
      <c r="G52" s="1049"/>
      <c r="H52" s="1049"/>
      <c r="I52" s="1049"/>
      <c r="J52" s="1049"/>
      <c r="K52" s="1049"/>
      <c r="L52" s="985"/>
      <c r="M52" s="985"/>
      <c r="N52" s="985"/>
      <c r="O52" s="985"/>
      <c r="P52" s="985"/>
      <c r="Q52" s="985"/>
      <c r="R52" s="985"/>
      <c r="S52" s="985"/>
      <c r="T52" s="985"/>
      <c r="U52" s="985"/>
      <c r="V52" s="985"/>
      <c r="W52" s="985"/>
      <c r="X52" s="985"/>
      <c r="Y52" s="985"/>
    </row>
    <row r="53" spans="1:25">
      <c r="A53" s="1049"/>
      <c r="B53" s="1142" t="s">
        <v>1311</v>
      </c>
      <c r="C53" s="1049"/>
      <c r="D53" s="1049"/>
      <c r="E53" s="1049"/>
      <c r="F53" s="1049"/>
      <c r="G53" s="1049"/>
      <c r="H53" s="1049"/>
      <c r="I53" s="1049"/>
      <c r="J53" s="1049"/>
      <c r="K53" s="1049"/>
      <c r="L53" s="985"/>
      <c r="M53" s="985"/>
      <c r="N53" s="985"/>
      <c r="O53" s="985"/>
      <c r="P53" s="985"/>
      <c r="Q53" s="985"/>
      <c r="R53" s="985"/>
      <c r="S53" s="985"/>
      <c r="T53" s="985"/>
      <c r="U53" s="985"/>
      <c r="V53" s="985"/>
      <c r="W53" s="985"/>
      <c r="X53" s="985"/>
      <c r="Y53" s="985"/>
    </row>
    <row r="54" spans="1:25">
      <c r="A54" s="1049"/>
      <c r="B54" s="1142" t="s">
        <v>1312</v>
      </c>
      <c r="C54" s="1049"/>
      <c r="D54" s="1049"/>
      <c r="E54" s="1049"/>
      <c r="F54" s="1049"/>
      <c r="G54" s="1049"/>
      <c r="H54" s="1049"/>
      <c r="I54" s="1049"/>
      <c r="J54" s="1049"/>
      <c r="K54" s="1049"/>
      <c r="L54" s="985"/>
      <c r="M54" s="985"/>
      <c r="N54" s="985"/>
      <c r="O54" s="985"/>
      <c r="P54" s="985"/>
      <c r="Q54" s="985"/>
      <c r="R54" s="985"/>
      <c r="S54" s="985"/>
      <c r="T54" s="985"/>
      <c r="U54" s="985"/>
      <c r="V54" s="985"/>
      <c r="W54" s="985"/>
      <c r="X54" s="985"/>
      <c r="Y54" s="985"/>
    </row>
    <row r="55" spans="1:25">
      <c r="A55" s="1049"/>
      <c r="B55" s="1142" t="s">
        <v>1313</v>
      </c>
      <c r="C55" s="1049"/>
      <c r="D55" s="1049"/>
      <c r="E55" s="1049"/>
      <c r="F55" s="1049"/>
      <c r="G55" s="1049"/>
      <c r="H55" s="1049"/>
      <c r="I55" s="1049"/>
      <c r="J55" s="1049"/>
      <c r="K55" s="1049"/>
      <c r="L55" s="985"/>
      <c r="M55" s="985"/>
      <c r="N55" s="985"/>
      <c r="O55" s="985"/>
      <c r="P55" s="985"/>
      <c r="Q55" s="985"/>
      <c r="R55" s="985"/>
      <c r="S55" s="985"/>
      <c r="T55" s="985"/>
      <c r="U55" s="985"/>
      <c r="V55" s="985"/>
      <c r="W55" s="985"/>
      <c r="X55" s="985"/>
      <c r="Y55" s="985"/>
    </row>
    <row r="56" spans="1:25">
      <c r="A56" s="1049"/>
      <c r="B56" s="1137" t="s">
        <v>1300</v>
      </c>
      <c r="C56" s="1049"/>
      <c r="D56" s="1049"/>
      <c r="E56" s="1049"/>
      <c r="F56" s="1049"/>
      <c r="G56" s="1049"/>
      <c r="H56" s="1049"/>
      <c r="I56" s="1049"/>
      <c r="J56" s="1049"/>
      <c r="K56" s="1049"/>
      <c r="L56" s="985"/>
      <c r="M56" s="985"/>
      <c r="N56" s="985"/>
      <c r="O56" s="985"/>
      <c r="P56" s="985"/>
      <c r="Q56" s="985"/>
      <c r="R56" s="985"/>
      <c r="S56" s="985"/>
      <c r="T56" s="985"/>
      <c r="U56" s="985"/>
      <c r="V56" s="985"/>
      <c r="W56" s="985"/>
      <c r="X56" s="985"/>
      <c r="Y56" s="985"/>
    </row>
    <row r="57" spans="1:25">
      <c r="A57" s="1049"/>
      <c r="B57" s="1144"/>
      <c r="C57" s="1049"/>
      <c r="D57" s="1049"/>
      <c r="E57" s="1049"/>
      <c r="F57" s="1049"/>
      <c r="G57" s="1049"/>
      <c r="H57" s="1049"/>
      <c r="I57" s="1049"/>
      <c r="J57" s="1049"/>
      <c r="K57" s="1049"/>
      <c r="L57" s="985"/>
      <c r="M57" s="985"/>
      <c r="N57" s="985"/>
      <c r="O57" s="985"/>
      <c r="P57" s="985"/>
      <c r="Q57" s="985"/>
      <c r="R57" s="985"/>
      <c r="S57" s="985"/>
      <c r="T57" s="985"/>
      <c r="U57" s="985"/>
      <c r="V57" s="985"/>
      <c r="W57" s="985"/>
      <c r="X57" s="985"/>
      <c r="Y57" s="985"/>
    </row>
    <row r="58" spans="1:25">
      <c r="A58" s="1049"/>
      <c r="B58" s="1144"/>
      <c r="C58" s="1049"/>
      <c r="D58" s="1049"/>
      <c r="E58" s="1049"/>
      <c r="F58" s="1049"/>
      <c r="G58" s="1049"/>
      <c r="H58" s="1049"/>
      <c r="I58" s="1049"/>
      <c r="J58" s="1049"/>
      <c r="K58" s="1049"/>
      <c r="L58" s="985"/>
      <c r="M58" s="985"/>
      <c r="N58" s="985"/>
      <c r="O58" s="985"/>
      <c r="P58" s="985"/>
      <c r="Q58" s="985"/>
      <c r="R58" s="985"/>
      <c r="S58" s="985"/>
      <c r="T58" s="985"/>
      <c r="U58" s="985"/>
      <c r="V58" s="985"/>
      <c r="W58" s="985"/>
      <c r="X58" s="985"/>
      <c r="Y58" s="985"/>
    </row>
    <row r="59" spans="1:25">
      <c r="A59" s="1049"/>
      <c r="B59" s="1144"/>
      <c r="C59" s="1049"/>
      <c r="D59" s="1049"/>
      <c r="E59" s="1049"/>
      <c r="F59" s="1049"/>
      <c r="G59" s="1049"/>
      <c r="H59" s="1049"/>
      <c r="I59" s="1049"/>
      <c r="J59" s="1049"/>
      <c r="K59" s="1049"/>
      <c r="L59" s="985"/>
      <c r="M59" s="985"/>
      <c r="N59" s="985"/>
      <c r="O59" s="985"/>
      <c r="P59" s="985"/>
      <c r="Q59" s="985"/>
      <c r="R59" s="985"/>
      <c r="S59" s="985"/>
      <c r="T59" s="985"/>
      <c r="U59" s="985"/>
      <c r="V59" s="985"/>
      <c r="W59" s="985"/>
      <c r="X59" s="985"/>
      <c r="Y59" s="985"/>
    </row>
    <row r="60" spans="1:25">
      <c r="A60" s="1049"/>
      <c r="B60" s="1144"/>
      <c r="C60" s="1049"/>
      <c r="D60" s="1049"/>
      <c r="E60" s="1049"/>
      <c r="F60" s="1049"/>
      <c r="G60" s="1049"/>
      <c r="H60" s="1049"/>
      <c r="I60" s="1049"/>
      <c r="J60" s="1049"/>
      <c r="K60" s="1049"/>
      <c r="L60" s="985"/>
      <c r="M60" s="985"/>
      <c r="N60" s="985"/>
      <c r="O60" s="985"/>
      <c r="P60" s="985"/>
      <c r="Q60" s="985"/>
      <c r="R60" s="985"/>
      <c r="S60" s="985"/>
      <c r="T60" s="985"/>
      <c r="U60" s="985"/>
      <c r="V60" s="985"/>
      <c r="W60" s="985"/>
      <c r="X60" s="985"/>
      <c r="Y60" s="985"/>
    </row>
    <row r="61" spans="1:25">
      <c r="A61" s="1049"/>
      <c r="B61" s="1144"/>
      <c r="C61" s="1049"/>
      <c r="D61" s="1049"/>
      <c r="E61" s="1049"/>
      <c r="F61" s="1049"/>
      <c r="G61" s="1049"/>
      <c r="H61" s="1049"/>
      <c r="I61" s="1049"/>
      <c r="J61" s="1049"/>
      <c r="K61" s="1049"/>
      <c r="L61" s="985"/>
      <c r="M61" s="985"/>
      <c r="N61" s="985"/>
      <c r="O61" s="985"/>
      <c r="P61" s="985"/>
      <c r="Q61" s="985"/>
      <c r="R61" s="985"/>
      <c r="S61" s="985"/>
      <c r="T61" s="985"/>
      <c r="U61" s="985"/>
      <c r="V61" s="985"/>
      <c r="W61" s="985"/>
      <c r="X61" s="985"/>
      <c r="Y61" s="985"/>
    </row>
    <row r="62" spans="1:25">
      <c r="A62" s="1040"/>
      <c r="B62" s="1145" t="s">
        <v>168</v>
      </c>
      <c r="C62" s="1040"/>
      <c r="D62" s="1040"/>
      <c r="E62" s="1040"/>
      <c r="F62" s="1040"/>
      <c r="G62" s="1040"/>
      <c r="H62" s="1040"/>
      <c r="I62" s="1040"/>
      <c r="J62" s="1040"/>
      <c r="K62" s="1040"/>
      <c r="L62" s="985"/>
      <c r="M62" s="985"/>
      <c r="N62" s="985"/>
      <c r="O62" s="985"/>
      <c r="P62" s="985"/>
      <c r="Q62" s="985"/>
      <c r="R62" s="985"/>
      <c r="S62" s="985"/>
      <c r="T62" s="985"/>
      <c r="U62" s="985"/>
      <c r="V62" s="985"/>
      <c r="W62" s="985"/>
      <c r="X62" s="985"/>
      <c r="Y62" s="985"/>
    </row>
    <row r="63" spans="1:25" ht="24.75">
      <c r="A63" s="1146" t="s">
        <v>1241</v>
      </c>
      <c r="B63" s="1104"/>
      <c r="C63" s="1049"/>
      <c r="D63" s="1049"/>
      <c r="E63" s="1049"/>
      <c r="F63" s="1049"/>
      <c r="G63" s="1049"/>
      <c r="H63" s="1049"/>
      <c r="I63" s="1049"/>
      <c r="J63" s="1049"/>
      <c r="K63" s="1049"/>
      <c r="L63" s="1147"/>
      <c r="M63" s="1147"/>
      <c r="N63" s="1147"/>
      <c r="O63" s="1147"/>
      <c r="P63" s="1147"/>
      <c r="Q63" s="1147"/>
      <c r="R63" s="1147"/>
      <c r="S63" s="1147"/>
      <c r="T63" s="1147"/>
      <c r="U63" s="1147"/>
      <c r="V63" s="1147"/>
      <c r="W63" s="1147"/>
      <c r="X63" s="1147"/>
      <c r="Y63" s="1147"/>
    </row>
    <row r="64" spans="1:25">
      <c r="A64" s="1049"/>
      <c r="B64" s="1127" t="s">
        <v>1293</v>
      </c>
      <c r="C64" s="1049"/>
      <c r="D64" s="1049"/>
      <c r="E64" s="1049"/>
      <c r="F64" s="1049"/>
      <c r="G64" s="1049"/>
      <c r="H64" s="1049"/>
      <c r="I64" s="1049"/>
      <c r="J64" s="1049"/>
      <c r="K64" s="1127"/>
      <c r="L64" s="985"/>
      <c r="M64" s="985"/>
      <c r="N64" s="985"/>
      <c r="O64" s="985"/>
      <c r="P64" s="985"/>
      <c r="Q64" s="985"/>
      <c r="R64" s="985"/>
      <c r="S64" s="985"/>
      <c r="T64" s="985"/>
      <c r="U64" s="985"/>
      <c r="V64" s="985"/>
      <c r="W64" s="985"/>
      <c r="X64" s="985"/>
      <c r="Y64" s="985"/>
    </row>
    <row r="65" spans="1:25">
      <c r="A65" s="1049"/>
      <c r="B65" s="1136" t="s">
        <v>1294</v>
      </c>
      <c r="C65" s="1049"/>
      <c r="D65" s="1049"/>
      <c r="E65" s="1049"/>
      <c r="F65" s="1049"/>
      <c r="G65" s="1049"/>
      <c r="H65" s="1049"/>
      <c r="I65" s="1049"/>
      <c r="J65" s="1049"/>
      <c r="K65" s="1136"/>
      <c r="L65" s="985"/>
      <c r="M65" s="985"/>
      <c r="N65" s="985"/>
      <c r="O65" s="985"/>
      <c r="P65" s="985"/>
      <c r="Q65" s="985"/>
      <c r="R65" s="985"/>
      <c r="S65" s="985"/>
      <c r="T65" s="985"/>
      <c r="U65" s="985"/>
      <c r="V65" s="985"/>
      <c r="W65" s="985"/>
      <c r="X65" s="985"/>
      <c r="Y65" s="985"/>
    </row>
    <row r="66" spans="1:25">
      <c r="A66" s="1049"/>
      <c r="B66" s="1136" t="s">
        <v>1295</v>
      </c>
      <c r="C66" s="1049"/>
      <c r="D66" s="1049"/>
      <c r="E66" s="1049"/>
      <c r="F66" s="1049"/>
      <c r="G66" s="1049"/>
      <c r="H66" s="1049"/>
      <c r="I66" s="1049"/>
      <c r="J66" s="1049"/>
      <c r="K66" s="1136"/>
      <c r="L66" s="985"/>
      <c r="M66" s="985"/>
      <c r="N66" s="985"/>
      <c r="O66" s="985"/>
      <c r="P66" s="985"/>
      <c r="Q66" s="985"/>
      <c r="R66" s="985"/>
      <c r="S66" s="985"/>
      <c r="T66" s="985"/>
      <c r="U66" s="985"/>
      <c r="V66" s="985"/>
      <c r="W66" s="985"/>
      <c r="X66" s="985"/>
      <c r="Y66" s="985"/>
    </row>
    <row r="67" spans="1:25">
      <c r="A67" s="1131"/>
      <c r="B67" s="1137" t="s">
        <v>1296</v>
      </c>
      <c r="C67" s="1049"/>
      <c r="D67" s="1049"/>
      <c r="E67" s="1049"/>
      <c r="F67" s="1049"/>
      <c r="G67" s="1049"/>
      <c r="H67" s="1049"/>
      <c r="I67" s="1049"/>
      <c r="J67" s="1049"/>
      <c r="K67" s="1137"/>
      <c r="L67" s="985"/>
      <c r="M67" s="985"/>
      <c r="N67" s="985"/>
      <c r="O67" s="985"/>
      <c r="P67" s="985"/>
      <c r="Q67" s="985"/>
      <c r="R67" s="985"/>
      <c r="S67" s="985"/>
      <c r="T67" s="985"/>
      <c r="U67" s="985"/>
      <c r="V67" s="985"/>
      <c r="W67" s="985"/>
      <c r="X67" s="985"/>
      <c r="Y67" s="985"/>
    </row>
    <row r="68" spans="1:25">
      <c r="A68" s="1131"/>
      <c r="B68" s="1136" t="s">
        <v>1297</v>
      </c>
      <c r="C68" s="1049"/>
      <c r="D68" s="1049"/>
      <c r="E68" s="1049"/>
      <c r="F68" s="1049"/>
      <c r="G68" s="1049"/>
      <c r="H68" s="1049"/>
      <c r="I68" s="1049"/>
      <c r="J68" s="1049"/>
      <c r="K68" s="1136"/>
      <c r="L68" s="985"/>
      <c r="M68" s="985"/>
      <c r="N68" s="985"/>
      <c r="O68" s="985"/>
      <c r="P68" s="985"/>
      <c r="Q68" s="985"/>
      <c r="R68" s="985"/>
      <c r="S68" s="985"/>
      <c r="T68" s="985"/>
      <c r="U68" s="985"/>
      <c r="V68" s="985"/>
      <c r="W68" s="985"/>
      <c r="X68" s="985"/>
      <c r="Y68" s="985"/>
    </row>
    <row r="69" spans="1:25">
      <c r="A69" s="1131"/>
      <c r="B69" s="1137" t="s">
        <v>1298</v>
      </c>
      <c r="C69" s="1049"/>
      <c r="D69" s="1049"/>
      <c r="E69" s="1049"/>
      <c r="F69" s="1049"/>
      <c r="G69" s="1049"/>
      <c r="H69" s="1049"/>
      <c r="I69" s="1049"/>
      <c r="J69" s="1049"/>
      <c r="K69" s="1137"/>
      <c r="L69" s="985"/>
      <c r="M69" s="985"/>
      <c r="N69" s="985"/>
      <c r="O69" s="985"/>
      <c r="P69" s="985"/>
      <c r="Q69" s="985"/>
      <c r="R69" s="985"/>
      <c r="S69" s="985"/>
      <c r="T69" s="985"/>
      <c r="U69" s="985"/>
      <c r="V69" s="985"/>
      <c r="W69" s="985"/>
      <c r="X69" s="985"/>
      <c r="Y69" s="985"/>
    </row>
    <row r="70" spans="1:25">
      <c r="A70" s="1131"/>
      <c r="B70" s="1137" t="s">
        <v>1299</v>
      </c>
      <c r="C70" s="1049"/>
      <c r="D70" s="1049"/>
      <c r="E70" s="1049"/>
      <c r="F70" s="1049"/>
      <c r="G70" s="1049"/>
      <c r="H70" s="1049"/>
      <c r="I70" s="1049"/>
      <c r="J70" s="1049"/>
      <c r="K70" s="1137"/>
      <c r="L70" s="985"/>
      <c r="M70" s="985"/>
      <c r="N70" s="985"/>
      <c r="O70" s="985"/>
      <c r="P70" s="985"/>
      <c r="Q70" s="985"/>
      <c r="R70" s="985"/>
      <c r="S70" s="985"/>
      <c r="T70" s="985"/>
      <c r="U70" s="985"/>
      <c r="V70" s="985"/>
      <c r="W70" s="985"/>
      <c r="X70" s="985"/>
      <c r="Y70" s="985"/>
    </row>
    <row r="71" spans="1:25">
      <c r="A71" s="1131"/>
      <c r="B71" s="1137" t="s">
        <v>1314</v>
      </c>
      <c r="C71" s="1049"/>
      <c r="D71" s="1049"/>
      <c r="E71" s="1049"/>
      <c r="F71" s="1049"/>
      <c r="G71" s="1049"/>
      <c r="H71" s="1049"/>
      <c r="I71" s="1049"/>
      <c r="J71" s="1049"/>
      <c r="K71" s="1137"/>
      <c r="L71" s="985"/>
      <c r="M71" s="985"/>
      <c r="N71" s="985"/>
      <c r="O71" s="985"/>
      <c r="P71" s="985"/>
      <c r="Q71" s="985"/>
      <c r="R71" s="985"/>
      <c r="S71" s="985"/>
      <c r="T71" s="985"/>
      <c r="U71" s="985"/>
      <c r="V71" s="985"/>
      <c r="W71" s="985"/>
      <c r="X71" s="985"/>
      <c r="Y71" s="985"/>
    </row>
    <row r="72" spans="1:25">
      <c r="A72" s="1131"/>
      <c r="B72" s="1148" t="s">
        <v>1315</v>
      </c>
      <c r="C72" s="1049"/>
      <c r="D72" s="1049"/>
      <c r="E72" s="1049"/>
      <c r="F72" s="1049"/>
      <c r="G72" s="1049"/>
      <c r="H72" s="1049"/>
      <c r="I72" s="1049"/>
      <c r="J72" s="1049"/>
      <c r="K72" s="1137"/>
      <c r="L72" s="985"/>
      <c r="M72" s="985"/>
      <c r="N72" s="985"/>
      <c r="O72" s="985"/>
      <c r="P72" s="985"/>
      <c r="Q72" s="985"/>
      <c r="R72" s="985"/>
      <c r="S72" s="985"/>
      <c r="T72" s="985"/>
      <c r="U72" s="985"/>
      <c r="V72" s="985"/>
      <c r="W72" s="985"/>
      <c r="X72" s="985"/>
      <c r="Y72" s="985"/>
    </row>
    <row r="73" spans="1:25">
      <c r="A73" s="1131"/>
      <c r="B73" s="1137" t="s">
        <v>1316</v>
      </c>
      <c r="C73" s="1049"/>
      <c r="D73" s="1049"/>
      <c r="E73" s="1049"/>
      <c r="F73" s="1049"/>
      <c r="G73" s="1049"/>
      <c r="H73" s="1049"/>
      <c r="I73" s="1049"/>
      <c r="J73" s="1049"/>
      <c r="K73" s="1137"/>
      <c r="L73" s="985"/>
      <c r="M73" s="985"/>
      <c r="N73" s="985"/>
      <c r="O73" s="985"/>
      <c r="P73" s="985"/>
      <c r="Q73" s="985"/>
      <c r="R73" s="985"/>
      <c r="S73" s="985"/>
      <c r="T73" s="985"/>
      <c r="U73" s="985"/>
      <c r="V73" s="985"/>
      <c r="W73" s="985"/>
      <c r="X73" s="985"/>
      <c r="Y73" s="985"/>
    </row>
    <row r="74" spans="1:25">
      <c r="A74" s="1131"/>
      <c r="B74" s="1137" t="s">
        <v>1300</v>
      </c>
      <c r="C74" s="1049"/>
      <c r="D74" s="1049"/>
      <c r="E74" s="1049"/>
      <c r="F74" s="1049"/>
      <c r="G74" s="1049"/>
      <c r="H74" s="1049"/>
      <c r="I74" s="1049"/>
      <c r="J74" s="1049"/>
      <c r="K74" s="1137"/>
      <c r="L74" s="985"/>
      <c r="M74" s="985"/>
      <c r="N74" s="985"/>
      <c r="O74" s="985"/>
      <c r="P74" s="985"/>
      <c r="Q74" s="985"/>
      <c r="R74" s="985"/>
      <c r="S74" s="985"/>
      <c r="T74" s="985"/>
      <c r="U74" s="985"/>
      <c r="V74" s="985"/>
      <c r="W74" s="985"/>
      <c r="X74" s="985"/>
      <c r="Y74" s="985"/>
    </row>
    <row r="75" spans="1:25">
      <c r="A75" s="1131"/>
      <c r="B75" s="1138" t="s">
        <v>1317</v>
      </c>
      <c r="C75" s="1049"/>
      <c r="D75" s="1049"/>
      <c r="E75" s="1049"/>
      <c r="F75" s="1049"/>
      <c r="G75" s="1049"/>
      <c r="H75" s="1049"/>
      <c r="I75" s="1049"/>
      <c r="J75" s="1049"/>
      <c r="K75" s="1137"/>
      <c r="L75" s="985"/>
      <c r="M75" s="985"/>
      <c r="N75" s="985"/>
      <c r="O75" s="985"/>
      <c r="P75" s="985"/>
      <c r="Q75" s="985"/>
      <c r="R75" s="985"/>
      <c r="S75" s="985"/>
      <c r="T75" s="985"/>
      <c r="U75" s="985"/>
      <c r="V75" s="985"/>
      <c r="W75" s="985"/>
      <c r="X75" s="985"/>
      <c r="Y75" s="985"/>
    </row>
    <row r="76" spans="1:25">
      <c r="A76" s="1131"/>
      <c r="B76" s="1138" t="s">
        <v>1302</v>
      </c>
      <c r="C76" s="1049"/>
      <c r="D76" s="1049"/>
      <c r="E76" s="1049"/>
      <c r="F76" s="1049"/>
      <c r="G76" s="1049"/>
      <c r="H76" s="1049"/>
      <c r="I76" s="1049"/>
      <c r="J76" s="1049"/>
      <c r="K76" s="1137"/>
      <c r="L76" s="985"/>
      <c r="M76" s="985"/>
      <c r="N76" s="985"/>
      <c r="O76" s="985"/>
      <c r="P76" s="985"/>
      <c r="Q76" s="985"/>
      <c r="R76" s="985"/>
      <c r="S76" s="985"/>
      <c r="T76" s="985"/>
      <c r="U76" s="985"/>
      <c r="V76" s="985"/>
      <c r="W76" s="985"/>
      <c r="X76" s="985"/>
      <c r="Y76" s="985"/>
    </row>
    <row r="77" spans="1:25">
      <c r="A77" s="1131"/>
      <c r="B77" s="1138" t="s">
        <v>1309</v>
      </c>
      <c r="C77" s="1049"/>
      <c r="D77" s="1049"/>
      <c r="E77" s="1049"/>
      <c r="F77" s="1049"/>
      <c r="G77" s="1049"/>
      <c r="H77" s="1049"/>
      <c r="I77" s="1049"/>
      <c r="J77" s="1049"/>
      <c r="K77" s="1137"/>
      <c r="L77" s="985"/>
      <c r="M77" s="985"/>
      <c r="N77" s="985"/>
      <c r="O77" s="985"/>
      <c r="P77" s="985"/>
      <c r="Q77" s="985"/>
      <c r="R77" s="985"/>
      <c r="S77" s="985"/>
      <c r="T77" s="985"/>
      <c r="U77" s="985"/>
      <c r="V77" s="985"/>
      <c r="W77" s="985"/>
      <c r="X77" s="985"/>
      <c r="Y77" s="985"/>
    </row>
    <row r="78" spans="1:25">
      <c r="A78" s="1131"/>
      <c r="B78" s="1149" t="s">
        <v>1318</v>
      </c>
      <c r="C78" s="1049"/>
      <c r="D78" s="1049"/>
      <c r="E78" s="1049"/>
      <c r="F78" s="1049"/>
      <c r="G78" s="1049"/>
      <c r="H78" s="1049"/>
      <c r="I78" s="1049"/>
      <c r="J78" s="1049"/>
      <c r="K78" s="1137"/>
      <c r="L78" s="985"/>
      <c r="M78" s="985"/>
      <c r="N78" s="985"/>
      <c r="O78" s="985"/>
      <c r="P78" s="985"/>
      <c r="Q78" s="1150"/>
      <c r="R78" s="985"/>
      <c r="S78" s="985"/>
      <c r="T78" s="985"/>
      <c r="U78" s="985"/>
      <c r="V78" s="985"/>
      <c r="W78" s="985"/>
      <c r="X78" s="985"/>
      <c r="Y78" s="985"/>
    </row>
    <row r="79" spans="1:25">
      <c r="A79" s="1131"/>
      <c r="B79" s="1127" t="s">
        <v>1305</v>
      </c>
      <c r="C79" s="1049"/>
      <c r="D79" s="1049"/>
      <c r="E79" s="1049"/>
      <c r="F79" s="1049"/>
      <c r="G79" s="1049"/>
      <c r="H79" s="1049"/>
      <c r="I79" s="1049"/>
      <c r="J79" s="1049"/>
      <c r="K79" s="1137"/>
      <c r="L79" s="985"/>
      <c r="M79" s="985"/>
      <c r="N79" s="985"/>
      <c r="O79" s="985"/>
      <c r="P79" s="985"/>
      <c r="Q79" s="985"/>
      <c r="R79" s="985"/>
      <c r="S79" s="985"/>
      <c r="T79" s="985"/>
      <c r="U79" s="985"/>
      <c r="V79" s="985"/>
      <c r="W79" s="985"/>
      <c r="X79" s="985"/>
      <c r="Y79" s="985"/>
    </row>
    <row r="80" spans="1:25">
      <c r="A80" s="1131"/>
      <c r="B80" s="1142" t="s">
        <v>1306</v>
      </c>
      <c r="C80" s="1049"/>
      <c r="D80" s="1049"/>
      <c r="E80" s="1049"/>
      <c r="F80" s="1049"/>
      <c r="G80" s="1049"/>
      <c r="H80" s="1049"/>
      <c r="I80" s="1049"/>
      <c r="J80" s="1049"/>
      <c r="K80" s="1137"/>
      <c r="L80" s="985"/>
      <c r="M80" s="985"/>
      <c r="N80" s="985"/>
      <c r="O80" s="985"/>
      <c r="P80" s="985"/>
      <c r="Q80" s="985"/>
      <c r="R80" s="985"/>
      <c r="S80" s="985"/>
      <c r="T80" s="985"/>
      <c r="U80" s="985"/>
      <c r="V80" s="985"/>
      <c r="W80" s="985"/>
      <c r="X80" s="985"/>
      <c r="Y80" s="985"/>
    </row>
    <row r="81" spans="1:25">
      <c r="A81" s="1131"/>
      <c r="B81" s="1142" t="s">
        <v>1307</v>
      </c>
      <c r="C81" s="1049"/>
      <c r="D81" s="1049"/>
      <c r="E81" s="1049"/>
      <c r="F81" s="1049"/>
      <c r="G81" s="1049"/>
      <c r="H81" s="1049"/>
      <c r="I81" s="1049"/>
      <c r="J81" s="1049"/>
      <c r="K81" s="1137"/>
      <c r="L81" s="985"/>
      <c r="M81" s="985"/>
      <c r="N81" s="985"/>
      <c r="O81" s="985"/>
      <c r="P81" s="985"/>
      <c r="Q81" s="985"/>
      <c r="R81" s="985"/>
      <c r="S81" s="985"/>
      <c r="T81" s="985"/>
      <c r="U81" s="985"/>
      <c r="V81" s="985"/>
      <c r="W81" s="985"/>
      <c r="X81" s="985"/>
      <c r="Y81" s="985"/>
    </row>
    <row r="82" spans="1:25">
      <c r="A82" s="1131"/>
      <c r="B82" s="1142" t="s">
        <v>1308</v>
      </c>
      <c r="C82" s="1049"/>
      <c r="D82" s="1049"/>
      <c r="E82" s="1049"/>
      <c r="F82" s="1049"/>
      <c r="G82" s="1049"/>
      <c r="H82" s="1049"/>
      <c r="I82" s="1049"/>
      <c r="J82" s="1049"/>
      <c r="K82" s="1137"/>
      <c r="L82" s="985"/>
      <c r="M82" s="985"/>
      <c r="N82" s="985"/>
      <c r="O82" s="985"/>
      <c r="P82" s="985"/>
      <c r="Q82" s="985"/>
      <c r="R82" s="985"/>
      <c r="S82" s="985"/>
      <c r="T82" s="985"/>
      <c r="U82" s="985"/>
      <c r="V82" s="985"/>
      <c r="W82" s="985"/>
      <c r="X82" s="985"/>
      <c r="Y82" s="985"/>
    </row>
    <row r="83" spans="1:25">
      <c r="A83" s="1131"/>
      <c r="B83" s="1137" t="s">
        <v>1319</v>
      </c>
      <c r="C83" s="1049"/>
      <c r="D83" s="1049"/>
      <c r="E83" s="1049"/>
      <c r="F83" s="1049"/>
      <c r="G83" s="1049"/>
      <c r="H83" s="1049"/>
      <c r="I83" s="1049"/>
      <c r="J83" s="1049"/>
      <c r="K83" s="1137"/>
      <c r="L83" s="985"/>
      <c r="M83" s="985"/>
      <c r="N83" s="985"/>
      <c r="O83" s="985"/>
      <c r="P83" s="985"/>
      <c r="Q83" s="985"/>
      <c r="R83" s="985"/>
      <c r="S83" s="985"/>
      <c r="T83" s="985"/>
      <c r="U83" s="985"/>
      <c r="V83" s="985"/>
      <c r="W83" s="985"/>
      <c r="X83" s="985"/>
      <c r="Y83" s="985"/>
    </row>
    <row r="84" spans="1:25">
      <c r="A84" s="1131"/>
      <c r="B84" s="1137" t="s">
        <v>1300</v>
      </c>
      <c r="C84" s="1049"/>
      <c r="D84" s="1049"/>
      <c r="E84" s="1049"/>
      <c r="F84" s="1049"/>
      <c r="G84" s="1049"/>
      <c r="H84" s="1049"/>
      <c r="I84" s="1049"/>
      <c r="J84" s="1049"/>
      <c r="K84" s="1137"/>
      <c r="L84" s="985"/>
      <c r="M84" s="985"/>
      <c r="N84" s="985"/>
      <c r="O84" s="985"/>
      <c r="P84" s="985"/>
      <c r="Q84" s="985"/>
      <c r="R84" s="985"/>
      <c r="S84" s="985"/>
      <c r="T84" s="985"/>
      <c r="U84" s="985"/>
      <c r="V84" s="985"/>
      <c r="W84" s="985"/>
      <c r="X84" s="985"/>
      <c r="Y84" s="985"/>
    </row>
    <row r="85" spans="1:25">
      <c r="A85" s="1131"/>
      <c r="B85" s="1138" t="s">
        <v>1301</v>
      </c>
      <c r="C85" s="1049"/>
      <c r="D85" s="1049"/>
      <c r="E85" s="1049"/>
      <c r="F85" s="1049"/>
      <c r="G85" s="1049"/>
      <c r="H85" s="1049"/>
      <c r="I85" s="1049"/>
      <c r="J85" s="1049"/>
      <c r="K85" s="1137"/>
      <c r="L85" s="985"/>
      <c r="M85" s="985"/>
      <c r="N85" s="985"/>
      <c r="O85" s="985"/>
      <c r="P85" s="985"/>
      <c r="Q85" s="985"/>
      <c r="R85" s="985"/>
      <c r="S85" s="985"/>
      <c r="T85" s="985"/>
      <c r="U85" s="985"/>
      <c r="V85" s="985"/>
      <c r="W85" s="985"/>
      <c r="X85" s="985"/>
      <c r="Y85" s="985"/>
    </row>
    <row r="86" spans="1:25">
      <c r="A86" s="1131"/>
      <c r="B86" s="1138" t="s">
        <v>1302</v>
      </c>
      <c r="C86" s="1049"/>
      <c r="D86" s="1049"/>
      <c r="E86" s="1049"/>
      <c r="F86" s="1049"/>
      <c r="G86" s="1049"/>
      <c r="H86" s="1049"/>
      <c r="I86" s="1049"/>
      <c r="J86" s="1049"/>
      <c r="K86" s="1137"/>
      <c r="L86" s="985"/>
      <c r="M86" s="985"/>
      <c r="N86" s="985"/>
      <c r="O86" s="985"/>
      <c r="P86" s="985"/>
      <c r="Q86" s="985"/>
      <c r="R86" s="985"/>
      <c r="S86" s="985"/>
      <c r="T86" s="985"/>
      <c r="U86" s="985"/>
      <c r="V86" s="985"/>
      <c r="W86" s="985"/>
      <c r="X86" s="985"/>
      <c r="Y86" s="985"/>
    </row>
    <row r="87" spans="1:25">
      <c r="A87" s="1131"/>
      <c r="B87" s="1138" t="s">
        <v>1309</v>
      </c>
      <c r="C87" s="1049"/>
      <c r="D87" s="1049"/>
      <c r="E87" s="1049"/>
      <c r="F87" s="1049"/>
      <c r="G87" s="1049"/>
      <c r="H87" s="1049"/>
      <c r="I87" s="1049"/>
      <c r="J87" s="1049"/>
      <c r="K87" s="1137"/>
      <c r="L87" s="985"/>
      <c r="M87" s="985"/>
      <c r="N87" s="985"/>
      <c r="O87" s="985"/>
      <c r="P87" s="985"/>
      <c r="Q87" s="985"/>
      <c r="R87" s="985"/>
      <c r="S87" s="985"/>
      <c r="T87" s="985"/>
      <c r="U87" s="985"/>
      <c r="V87" s="985"/>
      <c r="W87" s="985"/>
      <c r="X87" s="985"/>
      <c r="Y87" s="985"/>
    </row>
    <row r="88" spans="1:25">
      <c r="A88" s="1131"/>
      <c r="B88" s="1151" t="str">
        <f>+B78</f>
        <v xml:space="preserve">         TCPR4 Rollover unidentified task</v>
      </c>
      <c r="C88" s="1049"/>
      <c r="D88" s="1049"/>
      <c r="E88" s="1049"/>
      <c r="F88" s="1049"/>
      <c r="G88" s="1049"/>
      <c r="H88" s="1049"/>
      <c r="I88" s="1049"/>
      <c r="J88" s="1049"/>
      <c r="K88" s="1137"/>
      <c r="L88" s="985"/>
      <c r="M88" s="985"/>
      <c r="N88" s="985"/>
      <c r="O88" s="985"/>
      <c r="P88" s="985"/>
      <c r="Q88" s="1150"/>
      <c r="R88" s="985"/>
      <c r="S88" s="985"/>
      <c r="T88" s="985"/>
      <c r="U88" s="985"/>
      <c r="V88" s="985"/>
      <c r="W88" s="985"/>
      <c r="X88" s="985"/>
      <c r="Y88" s="985"/>
    </row>
    <row r="89" spans="1:25">
      <c r="A89" s="1131"/>
      <c r="B89" s="1144"/>
      <c r="C89" s="1049"/>
      <c r="D89" s="1049"/>
      <c r="E89" s="1049"/>
      <c r="F89" s="1049"/>
      <c r="G89" s="1049"/>
      <c r="H89" s="1049"/>
      <c r="I89" s="1049"/>
      <c r="J89" s="1049"/>
      <c r="K89" s="1137"/>
      <c r="L89" s="985"/>
      <c r="M89" s="985"/>
      <c r="N89" s="985"/>
      <c r="O89" s="985"/>
      <c r="P89" s="985"/>
      <c r="Q89" s="985"/>
      <c r="R89" s="985"/>
      <c r="S89" s="985"/>
      <c r="T89" s="985"/>
      <c r="U89" s="985"/>
      <c r="V89" s="985"/>
      <c r="W89" s="985"/>
      <c r="X89" s="985"/>
      <c r="Y89" s="985"/>
    </row>
    <row r="90" spans="1:25">
      <c r="A90" s="1131"/>
      <c r="B90" s="1144"/>
      <c r="C90" s="1049"/>
      <c r="D90" s="1049"/>
      <c r="E90" s="1049"/>
      <c r="F90" s="1049"/>
      <c r="G90" s="1049"/>
      <c r="H90" s="1049"/>
      <c r="I90" s="1049"/>
      <c r="J90" s="1049"/>
      <c r="K90" s="1137"/>
      <c r="L90" s="985"/>
      <c r="M90" s="985"/>
      <c r="N90" s="985"/>
      <c r="O90" s="985"/>
      <c r="P90" s="985"/>
      <c r="Q90" s="985"/>
      <c r="R90" s="985"/>
      <c r="S90" s="985"/>
      <c r="T90" s="985"/>
      <c r="U90" s="985"/>
      <c r="V90" s="985"/>
      <c r="W90" s="985"/>
      <c r="X90" s="985"/>
      <c r="Y90" s="985"/>
    </row>
    <row r="91" spans="1:25">
      <c r="A91" s="1131"/>
      <c r="B91" s="1144"/>
      <c r="C91" s="1049"/>
      <c r="D91" s="1049"/>
      <c r="E91" s="1049"/>
      <c r="F91" s="1049"/>
      <c r="G91" s="1049"/>
      <c r="H91" s="1049"/>
      <c r="I91" s="1049"/>
      <c r="J91" s="1049"/>
      <c r="K91" s="1137"/>
      <c r="L91" s="985"/>
      <c r="M91" s="985"/>
      <c r="N91" s="985"/>
      <c r="O91" s="985"/>
      <c r="P91" s="985"/>
      <c r="Q91" s="985"/>
      <c r="R91" s="985"/>
      <c r="S91" s="985"/>
      <c r="T91" s="985"/>
      <c r="U91" s="985"/>
      <c r="V91" s="985"/>
      <c r="W91" s="985"/>
      <c r="X91" s="985"/>
      <c r="Y91" s="985"/>
    </row>
    <row r="92" spans="1:25">
      <c r="A92" s="1131"/>
      <c r="B92" s="1127"/>
      <c r="C92" s="1049"/>
      <c r="D92" s="1049"/>
      <c r="E92" s="1049"/>
      <c r="F92" s="1049"/>
      <c r="G92" s="1049"/>
      <c r="H92" s="1049"/>
      <c r="I92" s="1049"/>
      <c r="J92" s="1049"/>
      <c r="K92" s="1137"/>
      <c r="L92" s="985"/>
      <c r="M92" s="985"/>
      <c r="N92" s="985"/>
      <c r="O92" s="985"/>
      <c r="P92" s="985"/>
      <c r="Q92" s="985"/>
      <c r="R92" s="985"/>
      <c r="S92" s="985"/>
      <c r="T92" s="985"/>
      <c r="U92" s="985"/>
      <c r="V92" s="985"/>
      <c r="W92" s="985"/>
      <c r="X92" s="985"/>
      <c r="Y92" s="985"/>
    </row>
    <row r="93" spans="1:25">
      <c r="A93" s="1131"/>
      <c r="B93" s="1127" t="s">
        <v>1310</v>
      </c>
      <c r="C93" s="1049"/>
      <c r="D93" s="1049"/>
      <c r="E93" s="1049"/>
      <c r="F93" s="1049"/>
      <c r="G93" s="1049"/>
      <c r="H93" s="1049"/>
      <c r="I93" s="1049"/>
      <c r="J93" s="1049"/>
      <c r="K93" s="1137"/>
      <c r="L93" s="985"/>
      <c r="M93" s="985"/>
      <c r="N93" s="985"/>
      <c r="O93" s="985"/>
      <c r="P93" s="985"/>
      <c r="Q93" s="985"/>
      <c r="R93" s="985"/>
      <c r="S93" s="985"/>
      <c r="T93" s="985"/>
      <c r="U93" s="985"/>
      <c r="V93" s="985"/>
      <c r="W93" s="985"/>
      <c r="X93" s="985"/>
      <c r="Y93" s="985"/>
    </row>
    <row r="94" spans="1:25">
      <c r="A94" s="1131"/>
      <c r="B94" s="1142" t="s">
        <v>1311</v>
      </c>
      <c r="C94" s="1049"/>
      <c r="D94" s="1049"/>
      <c r="E94" s="1049"/>
      <c r="F94" s="1049"/>
      <c r="G94" s="1049"/>
      <c r="H94" s="1049"/>
      <c r="I94" s="1049"/>
      <c r="J94" s="1049"/>
      <c r="K94" s="1137"/>
      <c r="L94" s="985"/>
      <c r="M94" s="985"/>
      <c r="N94" s="985"/>
      <c r="O94" s="985"/>
      <c r="P94" s="985"/>
      <c r="Q94" s="985"/>
      <c r="R94" s="985"/>
      <c r="S94" s="985"/>
      <c r="T94" s="985"/>
      <c r="U94" s="985"/>
      <c r="V94" s="985"/>
      <c r="W94" s="985"/>
      <c r="X94" s="985"/>
      <c r="Y94" s="985"/>
    </row>
    <row r="95" spans="1:25">
      <c r="A95" s="1131"/>
      <c r="B95" s="1142" t="s">
        <v>1312</v>
      </c>
      <c r="C95" s="1049"/>
      <c r="D95" s="1049"/>
      <c r="E95" s="1049"/>
      <c r="F95" s="1049"/>
      <c r="G95" s="1049"/>
      <c r="H95" s="1049"/>
      <c r="I95" s="1049"/>
      <c r="J95" s="1049"/>
      <c r="K95" s="1137"/>
      <c r="L95" s="985"/>
      <c r="M95" s="985"/>
      <c r="N95" s="985"/>
      <c r="O95" s="985"/>
      <c r="P95" s="985"/>
      <c r="Q95" s="985"/>
      <c r="R95" s="985"/>
      <c r="S95" s="985"/>
      <c r="T95" s="985"/>
      <c r="U95" s="985"/>
      <c r="V95" s="985"/>
      <c r="W95" s="985"/>
      <c r="X95" s="985"/>
      <c r="Y95" s="985"/>
    </row>
    <row r="96" spans="1:25">
      <c r="A96" s="1131"/>
      <c r="B96" s="1142" t="s">
        <v>1313</v>
      </c>
      <c r="C96" s="1049"/>
      <c r="D96" s="1049"/>
      <c r="E96" s="1049"/>
      <c r="F96" s="1049"/>
      <c r="G96" s="1049"/>
      <c r="H96" s="1049"/>
      <c r="I96" s="1049"/>
      <c r="J96" s="1049"/>
      <c r="K96" s="1137"/>
      <c r="L96" s="985"/>
      <c r="M96" s="985"/>
      <c r="N96" s="985"/>
      <c r="O96" s="985"/>
      <c r="P96" s="985"/>
      <c r="Q96" s="985"/>
      <c r="R96" s="985"/>
      <c r="S96" s="985"/>
      <c r="T96" s="985"/>
      <c r="U96" s="985"/>
      <c r="V96" s="985"/>
      <c r="W96" s="985"/>
      <c r="X96" s="985"/>
      <c r="Y96" s="985"/>
    </row>
    <row r="97" spans="1:25">
      <c r="A97" s="1131"/>
      <c r="B97" s="1137" t="s">
        <v>1320</v>
      </c>
      <c r="C97" s="1049"/>
      <c r="D97" s="1049"/>
      <c r="E97" s="1049"/>
      <c r="F97" s="1049"/>
      <c r="G97" s="1049"/>
      <c r="H97" s="1049"/>
      <c r="I97" s="1049"/>
      <c r="J97" s="1049"/>
      <c r="K97" s="1137"/>
      <c r="L97" s="985"/>
      <c r="M97" s="985"/>
      <c r="N97" s="985"/>
      <c r="O97" s="985"/>
      <c r="P97" s="985"/>
      <c r="Q97" s="985"/>
      <c r="R97" s="985"/>
      <c r="S97" s="985"/>
      <c r="T97" s="985"/>
      <c r="U97" s="985"/>
      <c r="V97" s="985"/>
      <c r="W97" s="985"/>
      <c r="X97" s="985"/>
      <c r="Y97" s="985"/>
    </row>
    <row r="98" spans="1:25">
      <c r="A98" s="1131"/>
      <c r="B98" s="1137" t="s">
        <v>1300</v>
      </c>
      <c r="C98" s="1049"/>
      <c r="D98" s="1049"/>
      <c r="E98" s="1049"/>
      <c r="F98" s="1049"/>
      <c r="G98" s="1049"/>
      <c r="H98" s="1049"/>
      <c r="I98" s="1049"/>
      <c r="J98" s="1049"/>
      <c r="K98" s="1137"/>
      <c r="L98" s="985"/>
      <c r="M98" s="985"/>
      <c r="N98" s="985"/>
      <c r="O98" s="985"/>
      <c r="P98" s="985"/>
      <c r="Q98" s="985"/>
      <c r="R98" s="985"/>
      <c r="S98" s="985"/>
      <c r="T98" s="985"/>
      <c r="U98" s="985"/>
      <c r="V98" s="985"/>
      <c r="W98" s="985"/>
      <c r="X98" s="985"/>
      <c r="Y98" s="985"/>
    </row>
    <row r="99" spans="1:25">
      <c r="A99" s="1131"/>
      <c r="B99" s="1144"/>
      <c r="C99" s="1049"/>
      <c r="D99" s="1049"/>
      <c r="E99" s="1049"/>
      <c r="F99" s="1049"/>
      <c r="G99" s="1049"/>
      <c r="H99" s="1049"/>
      <c r="I99" s="1049"/>
      <c r="J99" s="1049"/>
      <c r="K99" s="1137"/>
      <c r="L99" s="985"/>
      <c r="M99" s="985"/>
      <c r="N99" s="985"/>
      <c r="O99" s="985"/>
      <c r="P99" s="985"/>
      <c r="Q99" s="985"/>
      <c r="R99" s="985"/>
      <c r="S99" s="985"/>
      <c r="T99" s="985"/>
      <c r="U99" s="985"/>
      <c r="V99" s="985"/>
      <c r="W99" s="985"/>
      <c r="X99" s="985"/>
      <c r="Y99" s="985"/>
    </row>
    <row r="100" spans="1:25">
      <c r="A100" s="1131"/>
      <c r="B100" s="1144"/>
      <c r="C100" s="1049"/>
      <c r="D100" s="1049"/>
      <c r="E100" s="1049"/>
      <c r="F100" s="1049"/>
      <c r="G100" s="1049"/>
      <c r="H100" s="1049"/>
      <c r="I100" s="1049"/>
      <c r="J100" s="1049"/>
      <c r="K100" s="1137"/>
      <c r="L100" s="985"/>
      <c r="M100" s="985"/>
      <c r="N100" s="985"/>
      <c r="O100" s="985"/>
      <c r="P100" s="985"/>
      <c r="Q100" s="985"/>
      <c r="R100" s="985"/>
      <c r="S100" s="985"/>
      <c r="T100" s="985"/>
      <c r="U100" s="985"/>
      <c r="V100" s="985"/>
      <c r="W100" s="985"/>
      <c r="X100" s="985"/>
      <c r="Y100" s="985"/>
    </row>
    <row r="101" spans="1:25">
      <c r="A101" s="1131"/>
      <c r="B101" s="1144"/>
      <c r="C101" s="1049"/>
      <c r="D101" s="1049"/>
      <c r="E101" s="1049"/>
      <c r="F101" s="1049"/>
      <c r="G101" s="1049"/>
      <c r="H101" s="1049"/>
      <c r="I101" s="1049"/>
      <c r="J101" s="1049"/>
      <c r="K101" s="1137"/>
      <c r="L101" s="985"/>
      <c r="M101" s="985"/>
      <c r="N101" s="985"/>
      <c r="O101" s="985"/>
      <c r="P101" s="985"/>
      <c r="Q101" s="985"/>
      <c r="R101" s="985"/>
      <c r="S101" s="985"/>
      <c r="T101" s="985"/>
      <c r="U101" s="985"/>
      <c r="V101" s="985"/>
      <c r="W101" s="985"/>
      <c r="X101" s="985"/>
      <c r="Y101" s="985"/>
    </row>
    <row r="102" spans="1:25">
      <c r="A102" s="1131"/>
      <c r="B102" s="1144"/>
      <c r="C102" s="1040"/>
      <c r="D102" s="1040"/>
      <c r="E102" s="1040"/>
      <c r="F102" s="1040"/>
      <c r="G102" s="1040"/>
      <c r="H102" s="1040"/>
      <c r="I102" s="1040"/>
      <c r="J102" s="1040"/>
      <c r="K102" s="1137"/>
      <c r="L102" s="985"/>
      <c r="M102" s="985"/>
      <c r="N102" s="985"/>
      <c r="O102" s="985"/>
      <c r="P102" s="985"/>
      <c r="Q102" s="985"/>
      <c r="R102" s="985"/>
      <c r="S102" s="985"/>
      <c r="T102" s="985"/>
      <c r="U102" s="985"/>
      <c r="V102" s="985"/>
      <c r="W102" s="985"/>
      <c r="X102" s="985"/>
      <c r="Y102" s="985"/>
    </row>
    <row r="103" spans="1:25">
      <c r="A103" s="1131"/>
      <c r="B103" s="1145"/>
      <c r="C103" s="1040"/>
      <c r="D103" s="1040"/>
      <c r="E103" s="1040"/>
      <c r="F103" s="1040"/>
      <c r="G103" s="1040"/>
      <c r="H103" s="1040"/>
      <c r="I103" s="1040"/>
      <c r="J103" s="1040"/>
      <c r="K103" s="1137"/>
      <c r="L103" s="985"/>
      <c r="M103" s="985"/>
      <c r="N103" s="985"/>
      <c r="O103" s="985"/>
      <c r="P103" s="985"/>
      <c r="Q103" s="985"/>
      <c r="R103" s="985"/>
      <c r="S103" s="985"/>
      <c r="T103" s="985"/>
      <c r="U103" s="985"/>
      <c r="V103" s="985"/>
      <c r="W103" s="985"/>
      <c r="X103" s="985"/>
      <c r="Y103" s="985"/>
    </row>
    <row r="104" spans="1:25" s="1141" customFormat="1">
      <c r="A104" s="1131"/>
      <c r="B104" s="1145"/>
      <c r="C104" s="1152"/>
      <c r="D104" s="1152"/>
      <c r="E104" s="1152"/>
      <c r="F104" s="1152"/>
      <c r="G104" s="1152"/>
      <c r="H104" s="1152"/>
      <c r="I104" s="1152"/>
      <c r="J104" s="1152"/>
      <c r="K104" s="1153"/>
      <c r="L104" s="985"/>
      <c r="M104" s="985"/>
      <c r="N104" s="985"/>
      <c r="O104" s="985"/>
      <c r="P104" s="985"/>
      <c r="Q104" s="985"/>
      <c r="R104" s="985"/>
      <c r="S104" s="985"/>
      <c r="T104" s="985"/>
      <c r="U104" s="985"/>
      <c r="V104" s="985"/>
      <c r="W104" s="985"/>
      <c r="X104" s="985"/>
      <c r="Y104" s="985"/>
    </row>
    <row r="105" spans="1:25">
      <c r="A105" s="1148"/>
      <c r="B105" s="1130"/>
      <c r="C105" s="1049"/>
      <c r="D105" s="1049"/>
      <c r="E105" s="1049"/>
      <c r="F105" s="1049"/>
      <c r="G105" s="1049"/>
      <c r="H105" s="1049"/>
      <c r="I105" s="1049"/>
      <c r="J105" s="1049"/>
      <c r="K105" s="1137"/>
      <c r="L105" s="985"/>
      <c r="M105" s="985"/>
      <c r="N105" s="985"/>
      <c r="O105" s="985"/>
      <c r="P105" s="985"/>
      <c r="Q105" s="985"/>
      <c r="R105" s="985"/>
      <c r="S105" s="985"/>
      <c r="T105" s="985"/>
      <c r="U105" s="985"/>
      <c r="V105" s="985"/>
      <c r="W105" s="985"/>
      <c r="X105" s="985"/>
      <c r="Y105" s="985"/>
    </row>
    <row r="106" spans="1:25">
      <c r="A106" s="1146" t="s">
        <v>1242</v>
      </c>
      <c r="B106" s="1131"/>
      <c r="C106" s="1049"/>
      <c r="D106" s="1049"/>
      <c r="E106" s="1049"/>
      <c r="F106" s="1049"/>
      <c r="G106" s="1049"/>
      <c r="H106" s="1049"/>
      <c r="I106" s="1049"/>
      <c r="J106" s="1049"/>
      <c r="K106" s="1137"/>
      <c r="L106" s="985"/>
      <c r="M106" s="985"/>
      <c r="N106" s="985"/>
      <c r="O106" s="985"/>
      <c r="P106" s="985"/>
      <c r="Q106" s="985"/>
      <c r="R106" s="985"/>
      <c r="S106" s="985"/>
      <c r="T106" s="985"/>
      <c r="U106" s="985"/>
      <c r="V106" s="985"/>
      <c r="W106" s="985"/>
      <c r="X106" s="985"/>
      <c r="Y106" s="985"/>
    </row>
    <row r="107" spans="1:25">
      <c r="A107" s="1146" t="s">
        <v>1243</v>
      </c>
      <c r="B107" s="1131"/>
      <c r="C107" s="1049"/>
      <c r="D107" s="1049"/>
      <c r="E107" s="1049"/>
      <c r="F107" s="1049"/>
      <c r="G107" s="1049"/>
      <c r="H107" s="1049"/>
      <c r="I107" s="1049"/>
      <c r="J107" s="1049"/>
      <c r="K107" s="1137"/>
      <c r="L107" s="985"/>
      <c r="M107" s="985"/>
      <c r="N107" s="985"/>
      <c r="O107" s="985"/>
      <c r="P107" s="985"/>
      <c r="Q107" s="985"/>
      <c r="R107" s="985"/>
      <c r="S107" s="985"/>
      <c r="T107" s="985"/>
      <c r="U107" s="985"/>
      <c r="V107" s="985"/>
      <c r="W107" s="985"/>
      <c r="X107" s="985"/>
      <c r="Y107" s="985"/>
    </row>
    <row r="108" spans="1:25">
      <c r="A108" s="1146" t="s">
        <v>1244</v>
      </c>
      <c r="B108" s="1131"/>
      <c r="C108" s="1049"/>
      <c r="D108" s="1049"/>
      <c r="E108" s="1049"/>
      <c r="F108" s="1049"/>
      <c r="G108" s="1049"/>
      <c r="H108" s="1049"/>
      <c r="I108" s="1049"/>
      <c r="J108" s="1049"/>
      <c r="K108" s="1137"/>
      <c r="L108" s="985"/>
      <c r="M108" s="985"/>
      <c r="N108" s="985"/>
      <c r="O108" s="985"/>
      <c r="P108" s="985"/>
      <c r="Q108" s="985"/>
      <c r="R108" s="985"/>
      <c r="S108" s="985"/>
      <c r="T108" s="985"/>
      <c r="U108" s="985"/>
      <c r="V108" s="985"/>
      <c r="W108" s="985"/>
      <c r="X108" s="985"/>
      <c r="Y108" s="985"/>
    </row>
    <row r="109" spans="1:25">
      <c r="A109" s="1146" t="s">
        <v>1245</v>
      </c>
      <c r="B109" s="1131"/>
      <c r="C109" s="1049"/>
      <c r="D109" s="1049"/>
      <c r="E109" s="1049"/>
      <c r="F109" s="1049"/>
      <c r="G109" s="1049"/>
      <c r="H109" s="1049"/>
      <c r="I109" s="1049"/>
      <c r="J109" s="1049"/>
      <c r="K109" s="1137"/>
      <c r="L109" s="985"/>
      <c r="M109" s="985"/>
      <c r="N109" s="985"/>
      <c r="O109" s="985"/>
      <c r="P109" s="985"/>
      <c r="Q109" s="985"/>
      <c r="R109" s="985"/>
      <c r="S109" s="985"/>
      <c r="T109" s="985"/>
      <c r="U109" s="985"/>
      <c r="V109" s="985"/>
      <c r="W109" s="985"/>
      <c r="X109" s="985"/>
      <c r="Y109" s="985"/>
    </row>
    <row r="110" spans="1:25">
      <c r="A110" s="1146" t="s">
        <v>1291</v>
      </c>
      <c r="B110" s="1104"/>
      <c r="C110" s="1049"/>
      <c r="D110" s="1049"/>
      <c r="E110" s="1049"/>
      <c r="F110" s="1049"/>
      <c r="G110" s="1049"/>
      <c r="H110" s="1049"/>
      <c r="I110" s="1049"/>
      <c r="J110" s="1049"/>
      <c r="K110" s="1137"/>
      <c r="L110" s="985"/>
      <c r="M110" s="985"/>
      <c r="N110" s="985"/>
      <c r="O110" s="985"/>
      <c r="P110" s="985"/>
      <c r="Q110" s="985"/>
      <c r="R110" s="985"/>
      <c r="S110" s="985"/>
      <c r="T110" s="985"/>
      <c r="U110" s="985"/>
      <c r="V110" s="985"/>
      <c r="W110" s="985"/>
      <c r="X110" s="985"/>
      <c r="Y110" s="985"/>
    </row>
    <row r="111" spans="1:25">
      <c r="A111" s="1146" t="s">
        <v>1248</v>
      </c>
      <c r="B111" s="1104"/>
      <c r="C111" s="1049"/>
      <c r="D111" s="1049"/>
      <c r="E111" s="1049"/>
      <c r="F111" s="1049"/>
      <c r="G111" s="1049"/>
      <c r="H111" s="1049"/>
      <c r="I111" s="1049"/>
      <c r="J111" s="1049"/>
      <c r="K111" s="1137"/>
      <c r="L111" s="985"/>
      <c r="M111" s="985"/>
      <c r="N111" s="985"/>
      <c r="O111" s="985"/>
      <c r="P111" s="985"/>
      <c r="Q111" s="985"/>
      <c r="R111" s="985"/>
      <c r="S111" s="985"/>
      <c r="T111" s="985"/>
      <c r="U111" s="985"/>
      <c r="V111" s="985"/>
      <c r="W111" s="985"/>
      <c r="X111" s="985"/>
      <c r="Y111" s="985"/>
    </row>
    <row r="112" spans="1:25">
      <c r="A112" s="1146" t="s">
        <v>1249</v>
      </c>
      <c r="B112" s="1131"/>
      <c r="K112" s="1137"/>
      <c r="L112" s="985"/>
      <c r="M112" s="985"/>
      <c r="N112" s="985"/>
      <c r="O112" s="985"/>
      <c r="P112" s="985"/>
      <c r="Q112" s="985"/>
      <c r="R112" s="985"/>
      <c r="S112" s="985"/>
      <c r="T112" s="985"/>
      <c r="U112" s="985"/>
      <c r="V112" s="985"/>
      <c r="W112" s="985"/>
      <c r="X112" s="985"/>
      <c r="Y112" s="985"/>
    </row>
  </sheetData>
  <pageMargins left="0.75" right="0.75" top="1" bottom="1" header="0.5" footer="0.5"/>
  <pageSetup paperSize="8" scale="25" orientation="portrait" r:id="rId1"/>
  <headerFooter alignWithMargins="0">
    <oddHeader>&amp;R&amp;A</oddHeader>
    <oddFooter>&amp;R&amp;F</oddFooter>
  </headerFooter>
</worksheet>
</file>

<file path=xl/worksheets/sheet3.xml><?xml version="1.0" encoding="utf-8"?>
<worksheet xmlns="http://schemas.openxmlformats.org/spreadsheetml/2006/main" xmlns:r="http://schemas.openxmlformats.org/officeDocument/2006/relationships">
  <sheetPr codeName="Sheet32">
    <pageSetUpPr fitToPage="1"/>
  </sheetPr>
  <dimension ref="A1:G44"/>
  <sheetViews>
    <sheetView topLeftCell="A3" zoomScale="80" zoomScaleNormal="80" workbookViewId="0">
      <selection activeCell="E140" sqref="E140"/>
    </sheetView>
  </sheetViews>
  <sheetFormatPr defaultColWidth="8" defaultRowHeight="12.75"/>
  <cols>
    <col min="1" max="1" width="7.375" style="49" customWidth="1"/>
    <col min="2" max="2" width="7.375" style="50" customWidth="1"/>
    <col min="3" max="3" width="50.875" style="50" bestFit="1" customWidth="1"/>
    <col min="4" max="4" width="24.375" style="49" bestFit="1" customWidth="1"/>
    <col min="5" max="6" width="12.875" style="49" customWidth="1"/>
    <col min="7" max="16384" width="8" style="49"/>
  </cols>
  <sheetData>
    <row r="1" spans="1:7" s="65" customFormat="1" ht="24.75">
      <c r="A1" s="48" t="s">
        <v>68</v>
      </c>
      <c r="B1" s="66"/>
      <c r="C1" s="66"/>
    </row>
    <row r="2" spans="1:7" s="65" customFormat="1" ht="24.75">
      <c r="A2" s="45" t="e">
        <f>Compname</f>
        <v>#NAME?</v>
      </c>
      <c r="B2" s="66"/>
      <c r="C2" s="66"/>
    </row>
    <row r="3" spans="1:7" s="62" customFormat="1" ht="25.5" thickBot="1">
      <c r="A3" s="43" t="e">
        <f>Repyear</f>
        <v>#NAME?</v>
      </c>
      <c r="B3" s="64"/>
      <c r="C3" s="64"/>
      <c r="E3" s="63"/>
    </row>
    <row r="5" spans="1:7" ht="19.5">
      <c r="A5" s="61"/>
      <c r="B5" s="60" t="s">
        <v>87</v>
      </c>
      <c r="C5" s="60"/>
    </row>
    <row r="7" spans="1:7" ht="14.25">
      <c r="C7" s="59" t="s">
        <v>86</v>
      </c>
      <c r="E7" s="58" t="e">
        <f>IF(G44=0,"Yes","No")</f>
        <v>#REF!</v>
      </c>
    </row>
    <row r="11" spans="1:7" ht="14.25">
      <c r="B11" s="57" t="s">
        <v>85</v>
      </c>
      <c r="C11" s="56" t="s">
        <v>84</v>
      </c>
      <c r="D11" s="55" t="s">
        <v>83</v>
      </c>
      <c r="E11" s="55" t="s">
        <v>82</v>
      </c>
    </row>
    <row r="13" spans="1:7">
      <c r="B13" s="50">
        <v>1.3</v>
      </c>
      <c r="C13" s="19" t="s">
        <v>81</v>
      </c>
      <c r="D13" s="49" t="s">
        <v>69</v>
      </c>
      <c r="E13" s="52" t="e">
        <f>+#REF!</f>
        <v>#REF!</v>
      </c>
      <c r="G13" s="51" t="e">
        <f t="shared" ref="G13:G41" si="0">IF(E13="Ok",0,1)</f>
        <v>#REF!</v>
      </c>
    </row>
    <row r="14" spans="1:7">
      <c r="B14" s="50">
        <v>1.3</v>
      </c>
      <c r="C14" s="19" t="s">
        <v>81</v>
      </c>
      <c r="D14" s="49" t="s">
        <v>69</v>
      </c>
      <c r="E14" s="52" t="e">
        <f>+#REF!</f>
        <v>#REF!</v>
      </c>
      <c r="G14" s="51" t="e">
        <f t="shared" si="0"/>
        <v>#REF!</v>
      </c>
    </row>
    <row r="15" spans="1:7">
      <c r="B15" s="50">
        <v>1.3</v>
      </c>
      <c r="C15" s="19" t="s">
        <v>81</v>
      </c>
      <c r="D15" s="49" t="s">
        <v>69</v>
      </c>
      <c r="E15" s="52" t="e">
        <f>+#REF!</f>
        <v>#REF!</v>
      </c>
      <c r="G15" s="51" t="e">
        <f t="shared" si="0"/>
        <v>#REF!</v>
      </c>
    </row>
    <row r="16" spans="1:7">
      <c r="B16" s="50">
        <v>1.4</v>
      </c>
      <c r="C16" s="19" t="s">
        <v>80</v>
      </c>
      <c r="D16" s="49" t="s">
        <v>69</v>
      </c>
      <c r="E16" s="52" t="e">
        <f>+#REF!</f>
        <v>#REF!</v>
      </c>
      <c r="G16" s="51" t="e">
        <f t="shared" si="0"/>
        <v>#REF!</v>
      </c>
    </row>
    <row r="17" spans="2:7">
      <c r="B17" s="50">
        <v>1.4</v>
      </c>
      <c r="C17" s="19" t="s">
        <v>80</v>
      </c>
      <c r="D17" s="49" t="s">
        <v>69</v>
      </c>
      <c r="E17" s="52" t="e">
        <f>+#REF!</f>
        <v>#REF!</v>
      </c>
      <c r="G17" s="51" t="e">
        <f t="shared" si="0"/>
        <v>#REF!</v>
      </c>
    </row>
    <row r="18" spans="2:7">
      <c r="B18" s="50">
        <v>1.4</v>
      </c>
      <c r="C18" s="19" t="s">
        <v>80</v>
      </c>
      <c r="D18" s="49" t="s">
        <v>69</v>
      </c>
      <c r="E18" s="52" t="e">
        <f>+#REF!</f>
        <v>#REF!</v>
      </c>
      <c r="G18" s="51" t="e">
        <f t="shared" si="0"/>
        <v>#REF!</v>
      </c>
    </row>
    <row r="19" spans="2:7">
      <c r="B19" s="50">
        <v>1.4</v>
      </c>
      <c r="C19" s="19" t="s">
        <v>80</v>
      </c>
      <c r="D19" s="49" t="s">
        <v>69</v>
      </c>
      <c r="E19" s="52" t="e">
        <f>+#REF!</f>
        <v>#REF!</v>
      </c>
      <c r="G19" s="51" t="e">
        <f t="shared" si="0"/>
        <v>#REF!</v>
      </c>
    </row>
    <row r="20" spans="2:7">
      <c r="B20" s="50">
        <v>1.5</v>
      </c>
      <c r="C20" s="19" t="s">
        <v>79</v>
      </c>
      <c r="D20" s="49" t="s">
        <v>69</v>
      </c>
      <c r="E20" s="52" t="e">
        <f>+#REF!</f>
        <v>#REF!</v>
      </c>
      <c r="G20" s="51" t="e">
        <f t="shared" si="0"/>
        <v>#REF!</v>
      </c>
    </row>
    <row r="21" spans="2:7">
      <c r="B21" s="50">
        <v>1.7</v>
      </c>
      <c r="C21" s="19" t="s">
        <v>78</v>
      </c>
      <c r="D21" s="49" t="s">
        <v>69</v>
      </c>
      <c r="E21" s="52" t="e">
        <f>+#REF!</f>
        <v>#REF!</v>
      </c>
      <c r="G21" s="51" t="e">
        <f t="shared" si="0"/>
        <v>#REF!</v>
      </c>
    </row>
    <row r="22" spans="2:7">
      <c r="B22" s="50">
        <v>1.7</v>
      </c>
      <c r="C22" s="19" t="s">
        <v>78</v>
      </c>
      <c r="D22" s="49" t="s">
        <v>69</v>
      </c>
      <c r="E22" s="52" t="e">
        <f>+#REF!</f>
        <v>#REF!</v>
      </c>
      <c r="G22" s="51" t="e">
        <f t="shared" si="0"/>
        <v>#REF!</v>
      </c>
    </row>
    <row r="23" spans="2:7">
      <c r="B23" s="50">
        <v>2.1</v>
      </c>
      <c r="C23" s="19" t="s">
        <v>77</v>
      </c>
      <c r="D23" s="49" t="s">
        <v>69</v>
      </c>
      <c r="E23" s="52" t="e">
        <f>+#REF!</f>
        <v>#REF!</v>
      </c>
      <c r="G23" s="51" t="e">
        <f t="shared" si="0"/>
        <v>#REF!</v>
      </c>
    </row>
    <row r="24" spans="2:7">
      <c r="B24" s="50">
        <v>2.1</v>
      </c>
      <c r="C24" s="19" t="s">
        <v>77</v>
      </c>
      <c r="D24" s="49" t="s">
        <v>76</v>
      </c>
      <c r="E24" s="52" t="e">
        <f>+#REF!</f>
        <v>#REF!</v>
      </c>
      <c r="G24" s="51" t="e">
        <f t="shared" si="0"/>
        <v>#REF!</v>
      </c>
    </row>
    <row r="25" spans="2:7">
      <c r="B25" s="50">
        <v>2.2999999999999998</v>
      </c>
      <c r="C25" s="19" t="s">
        <v>75</v>
      </c>
      <c r="D25" s="49" t="s">
        <v>69</v>
      </c>
      <c r="E25" s="52" t="e">
        <f>+#REF!</f>
        <v>#REF!</v>
      </c>
      <c r="G25" s="51" t="e">
        <f t="shared" si="0"/>
        <v>#REF!</v>
      </c>
    </row>
    <row r="26" spans="2:7">
      <c r="B26" s="50">
        <v>2.2999999999999998</v>
      </c>
      <c r="C26" s="19" t="s">
        <v>75</v>
      </c>
      <c r="D26" s="49" t="s">
        <v>74</v>
      </c>
      <c r="E26" s="52" t="e">
        <f>+#REF!</f>
        <v>#REF!</v>
      </c>
      <c r="G26" s="51" t="e">
        <f t="shared" si="0"/>
        <v>#REF!</v>
      </c>
    </row>
    <row r="27" spans="2:7">
      <c r="B27" s="54">
        <v>2.11</v>
      </c>
      <c r="C27" s="53" t="s">
        <v>73</v>
      </c>
      <c r="D27" s="49" t="s">
        <v>69</v>
      </c>
      <c r="E27" s="52" t="e">
        <f>+#REF!</f>
        <v>#REF!</v>
      </c>
      <c r="G27" s="51" t="e">
        <f t="shared" si="0"/>
        <v>#REF!</v>
      </c>
    </row>
    <row r="28" spans="2:7">
      <c r="B28" s="54">
        <v>2.11</v>
      </c>
      <c r="C28" s="53" t="s">
        <v>73</v>
      </c>
      <c r="D28" s="49" t="s">
        <v>69</v>
      </c>
      <c r="E28" s="52" t="e">
        <f>+#REF!</f>
        <v>#REF!</v>
      </c>
      <c r="G28" s="51" t="e">
        <f t="shared" si="0"/>
        <v>#REF!</v>
      </c>
    </row>
    <row r="29" spans="2:7">
      <c r="B29" s="54">
        <v>2.11</v>
      </c>
      <c r="C29" s="53" t="s">
        <v>73</v>
      </c>
      <c r="D29" s="49" t="s">
        <v>69</v>
      </c>
      <c r="E29" s="52" t="e">
        <f>+#REF!</f>
        <v>#REF!</v>
      </c>
      <c r="G29" s="51" t="e">
        <f t="shared" si="0"/>
        <v>#REF!</v>
      </c>
    </row>
    <row r="30" spans="2:7">
      <c r="B30" s="54">
        <v>2.13</v>
      </c>
      <c r="C30" s="53" t="s">
        <v>72</v>
      </c>
      <c r="D30" s="49" t="s">
        <v>69</v>
      </c>
      <c r="E30" s="52" t="str">
        <f>+'[1]2.13 Network Ops'!L54</f>
        <v>Ok</v>
      </c>
      <c r="G30" s="51">
        <f t="shared" si="0"/>
        <v>0</v>
      </c>
    </row>
    <row r="31" spans="2:7">
      <c r="B31" s="54">
        <v>2.13</v>
      </c>
      <c r="C31" s="53" t="s">
        <v>72</v>
      </c>
      <c r="D31" s="49" t="s">
        <v>69</v>
      </c>
      <c r="E31" s="52" t="str">
        <f>+'[1]2.13 Network Ops'!L78</f>
        <v>Ok</v>
      </c>
      <c r="G31" s="51">
        <f t="shared" si="0"/>
        <v>0</v>
      </c>
    </row>
    <row r="32" spans="2:7">
      <c r="B32" s="50">
        <v>3.3</v>
      </c>
      <c r="C32" s="53" t="s">
        <v>71</v>
      </c>
      <c r="D32" s="49" t="s">
        <v>69</v>
      </c>
      <c r="E32" s="52" t="str">
        <f>+'[1]3.3 Tax'!M182</f>
        <v>Ok</v>
      </c>
      <c r="G32" s="51">
        <f t="shared" si="0"/>
        <v>0</v>
      </c>
    </row>
    <row r="33" spans="2:7">
      <c r="B33" s="50">
        <v>3.3</v>
      </c>
      <c r="C33" s="53" t="s">
        <v>71</v>
      </c>
      <c r="D33" s="49" t="s">
        <v>69</v>
      </c>
      <c r="E33" s="52" t="str">
        <f>+'[1]3.3 Tax'!Q182</f>
        <v>Ok</v>
      </c>
      <c r="G33" s="51">
        <f t="shared" si="0"/>
        <v>0</v>
      </c>
    </row>
    <row r="34" spans="2:7">
      <c r="B34" s="50">
        <v>3.3</v>
      </c>
      <c r="C34" s="53" t="s">
        <v>71</v>
      </c>
      <c r="D34" s="49" t="s">
        <v>69</v>
      </c>
      <c r="E34" s="52" t="str">
        <f>+'[1]3.3 Tax'!R182</f>
        <v>Ok</v>
      </c>
      <c r="G34" s="51">
        <f t="shared" si="0"/>
        <v>0</v>
      </c>
    </row>
    <row r="35" spans="2:7">
      <c r="B35" s="50">
        <v>3.3</v>
      </c>
      <c r="C35" s="53" t="s">
        <v>71</v>
      </c>
      <c r="D35" s="49" t="s">
        <v>69</v>
      </c>
      <c r="E35" s="52" t="str">
        <f>+'[1]3.3 Tax'!V182</f>
        <v>Ok</v>
      </c>
      <c r="G35" s="51">
        <f t="shared" si="0"/>
        <v>0</v>
      </c>
    </row>
    <row r="36" spans="2:7">
      <c r="B36" s="50">
        <v>3.3</v>
      </c>
      <c r="C36" s="53" t="s">
        <v>71</v>
      </c>
      <c r="D36" s="49" t="s">
        <v>69</v>
      </c>
      <c r="E36" s="52" t="str">
        <f>+'[1]3.3 Tax'!M206</f>
        <v>Ok</v>
      </c>
      <c r="G36" s="51">
        <f t="shared" si="0"/>
        <v>0</v>
      </c>
    </row>
    <row r="37" spans="2:7">
      <c r="B37" s="50">
        <v>3.3</v>
      </c>
      <c r="C37" s="53" t="s">
        <v>71</v>
      </c>
      <c r="D37" s="49" t="s">
        <v>69</v>
      </c>
      <c r="E37" s="52" t="str">
        <f>+'[1]3.3 Tax'!Q206</f>
        <v>Ok</v>
      </c>
      <c r="G37" s="51">
        <f t="shared" si="0"/>
        <v>0</v>
      </c>
    </row>
    <row r="38" spans="2:7">
      <c r="B38" s="50">
        <v>3.3</v>
      </c>
      <c r="C38" s="53" t="s">
        <v>71</v>
      </c>
      <c r="D38" s="49" t="s">
        <v>69</v>
      </c>
      <c r="E38" s="52" t="str">
        <f>+'[1]3.3 Tax'!R206</f>
        <v>Ok</v>
      </c>
      <c r="G38" s="51">
        <f t="shared" si="0"/>
        <v>0</v>
      </c>
    </row>
    <row r="39" spans="2:7">
      <c r="B39" s="50">
        <v>3.3</v>
      </c>
      <c r="C39" s="53" t="s">
        <v>71</v>
      </c>
      <c r="D39" s="49" t="s">
        <v>69</v>
      </c>
      <c r="E39" s="52" t="str">
        <f>+'[1]3.3 Tax'!V206</f>
        <v>Ok</v>
      </c>
      <c r="G39" s="51">
        <f t="shared" si="0"/>
        <v>0</v>
      </c>
    </row>
    <row r="40" spans="2:7">
      <c r="B40" s="50">
        <v>3.4</v>
      </c>
      <c r="C40" s="53" t="s">
        <v>70</v>
      </c>
      <c r="D40" s="49" t="s">
        <v>69</v>
      </c>
      <c r="E40" s="52" t="str">
        <f>+'1.7 Disposals'!I33</f>
        <v>Ok</v>
      </c>
      <c r="G40" s="51">
        <f t="shared" si="0"/>
        <v>0</v>
      </c>
    </row>
    <row r="41" spans="2:7">
      <c r="B41" s="50">
        <v>3.4</v>
      </c>
      <c r="C41" s="53" t="s">
        <v>70</v>
      </c>
      <c r="D41" s="49" t="s">
        <v>69</v>
      </c>
      <c r="E41" s="52" t="str">
        <f>+'1.7 Disposals'!P33</f>
        <v>Ok</v>
      </c>
      <c r="G41" s="51">
        <f t="shared" si="0"/>
        <v>0</v>
      </c>
    </row>
    <row r="44" spans="2:7">
      <c r="G44" s="51" t="e">
        <f>SUM(G13:G43)</f>
        <v>#REF!</v>
      </c>
    </row>
  </sheetData>
  <conditionalFormatting sqref="E7">
    <cfRule type="cellIs" dxfId="42" priority="2" stopIfTrue="1" operator="notEqual">
      <formula>"Yes"</formula>
    </cfRule>
  </conditionalFormatting>
  <conditionalFormatting sqref="E13:E41">
    <cfRule type="cellIs" dxfId="41" priority="1" stopIfTrue="1" operator="notEqual">
      <formula>"Ok"</formula>
    </cfRule>
  </conditionalFormatting>
  <pageMargins left="0.74803149606299213" right="0.74803149606299213" top="0.98425196850393704" bottom="0.98425196850393704" header="0.51181102362204722" footer="0.51181102362204722"/>
  <pageSetup paperSize="9" scale="64" orientation="portrait" r:id="rId1"/>
  <headerFooter alignWithMargins="0">
    <oddHeader>&amp;R&amp;A</oddHeader>
    <oddFooter>&amp;R&amp;F</oddFooter>
  </headerFooter>
  <legacyDrawing r:id="rId2"/>
</worksheet>
</file>

<file path=xl/worksheets/sheet30.xml><?xml version="1.0" encoding="utf-8"?>
<worksheet xmlns="http://schemas.openxmlformats.org/spreadsheetml/2006/main" xmlns:r="http://schemas.openxmlformats.org/officeDocument/2006/relationships">
  <sheetPr>
    <tabColor theme="7" tint="0.59999389629810485"/>
    <pageSetUpPr fitToPage="1"/>
  </sheetPr>
  <dimension ref="A1:R114"/>
  <sheetViews>
    <sheetView topLeftCell="D4" zoomScale="80" zoomScaleNormal="80" zoomScaleSheetLayoutView="80" workbookViewId="0">
      <selection activeCell="E14" sqref="E14"/>
    </sheetView>
  </sheetViews>
  <sheetFormatPr defaultRowHeight="14.25"/>
  <cols>
    <col min="1" max="1" width="4.25" style="1161" customWidth="1"/>
    <col min="2" max="2" width="25.125" style="1161" customWidth="1"/>
    <col min="3" max="3" width="55" style="1161" customWidth="1"/>
    <col min="4" max="4" width="54.25" style="1161" bestFit="1" customWidth="1"/>
    <col min="5" max="5" width="11.25" style="1161" bestFit="1" customWidth="1"/>
    <col min="6" max="6" width="13.5" style="1161" bestFit="1" customWidth="1"/>
    <col min="7" max="7" width="13.5" style="1161" customWidth="1"/>
    <col min="8" max="17" width="11.125" style="1161" bestFit="1" customWidth="1"/>
    <col min="18" max="255" width="9" style="1161"/>
    <col min="256" max="256" width="8.625" style="1161" customWidth="1"/>
    <col min="257" max="257" width="55" style="1161" customWidth="1"/>
    <col min="258" max="260" width="11.5" style="1161" customWidth="1"/>
    <col min="261" max="261" width="12.25" style="1161" customWidth="1"/>
    <col min="262" max="262" width="9" style="1161"/>
    <col min="263" max="265" width="11.5" style="1161" customWidth="1"/>
    <col min="266" max="266" width="12.25" style="1161" customWidth="1"/>
    <col min="267" max="511" width="9" style="1161"/>
    <col min="512" max="512" width="8.625" style="1161" customWidth="1"/>
    <col min="513" max="513" width="55" style="1161" customWidth="1"/>
    <col min="514" max="516" width="11.5" style="1161" customWidth="1"/>
    <col min="517" max="517" width="12.25" style="1161" customWidth="1"/>
    <col min="518" max="518" width="9" style="1161"/>
    <col min="519" max="521" width="11.5" style="1161" customWidth="1"/>
    <col min="522" max="522" width="12.25" style="1161" customWidth="1"/>
    <col min="523" max="767" width="9" style="1161"/>
    <col min="768" max="768" width="8.625" style="1161" customWidth="1"/>
    <col min="769" max="769" width="55" style="1161" customWidth="1"/>
    <col min="770" max="772" width="11.5" style="1161" customWidth="1"/>
    <col min="773" max="773" width="12.25" style="1161" customWidth="1"/>
    <col min="774" max="774" width="9" style="1161"/>
    <col min="775" max="777" width="11.5" style="1161" customWidth="1"/>
    <col min="778" max="778" width="12.25" style="1161" customWidth="1"/>
    <col min="779" max="1023" width="9" style="1161"/>
    <col min="1024" max="1024" width="8.625" style="1161" customWidth="1"/>
    <col min="1025" max="1025" width="55" style="1161" customWidth="1"/>
    <col min="1026" max="1028" width="11.5" style="1161" customWidth="1"/>
    <col min="1029" max="1029" width="12.25" style="1161" customWidth="1"/>
    <col min="1030" max="1030" width="9" style="1161"/>
    <col min="1031" max="1033" width="11.5" style="1161" customWidth="1"/>
    <col min="1034" max="1034" width="12.25" style="1161" customWidth="1"/>
    <col min="1035" max="1279" width="9" style="1161"/>
    <col min="1280" max="1280" width="8.625" style="1161" customWidth="1"/>
    <col min="1281" max="1281" width="55" style="1161" customWidth="1"/>
    <col min="1282" max="1284" width="11.5" style="1161" customWidth="1"/>
    <col min="1285" max="1285" width="12.25" style="1161" customWidth="1"/>
    <col min="1286" max="1286" width="9" style="1161"/>
    <col min="1287" max="1289" width="11.5" style="1161" customWidth="1"/>
    <col min="1290" max="1290" width="12.25" style="1161" customWidth="1"/>
    <col min="1291" max="1535" width="9" style="1161"/>
    <col min="1536" max="1536" width="8.625" style="1161" customWidth="1"/>
    <col min="1537" max="1537" width="55" style="1161" customWidth="1"/>
    <col min="1538" max="1540" width="11.5" style="1161" customWidth="1"/>
    <col min="1541" max="1541" width="12.25" style="1161" customWidth="1"/>
    <col min="1542" max="1542" width="9" style="1161"/>
    <col min="1543" max="1545" width="11.5" style="1161" customWidth="1"/>
    <col min="1546" max="1546" width="12.25" style="1161" customWidth="1"/>
    <col min="1547" max="1791" width="9" style="1161"/>
    <col min="1792" max="1792" width="8.625" style="1161" customWidth="1"/>
    <col min="1793" max="1793" width="55" style="1161" customWidth="1"/>
    <col min="1794" max="1796" width="11.5" style="1161" customWidth="1"/>
    <col min="1797" max="1797" width="12.25" style="1161" customWidth="1"/>
    <col min="1798" max="1798" width="9" style="1161"/>
    <col min="1799" max="1801" width="11.5" style="1161" customWidth="1"/>
    <col min="1802" max="1802" width="12.25" style="1161" customWidth="1"/>
    <col min="1803" max="2047" width="9" style="1161"/>
    <col min="2048" max="2048" width="8.625" style="1161" customWidth="1"/>
    <col min="2049" max="2049" width="55" style="1161" customWidth="1"/>
    <col min="2050" max="2052" width="11.5" style="1161" customWidth="1"/>
    <col min="2053" max="2053" width="12.25" style="1161" customWidth="1"/>
    <col min="2054" max="2054" width="9" style="1161"/>
    <col min="2055" max="2057" width="11.5" style="1161" customWidth="1"/>
    <col min="2058" max="2058" width="12.25" style="1161" customWidth="1"/>
    <col min="2059" max="2303" width="9" style="1161"/>
    <col min="2304" max="2304" width="8.625" style="1161" customWidth="1"/>
    <col min="2305" max="2305" width="55" style="1161" customWidth="1"/>
    <col min="2306" max="2308" width="11.5" style="1161" customWidth="1"/>
    <col min="2309" max="2309" width="12.25" style="1161" customWidth="1"/>
    <col min="2310" max="2310" width="9" style="1161"/>
    <col min="2311" max="2313" width="11.5" style="1161" customWidth="1"/>
    <col min="2314" max="2314" width="12.25" style="1161" customWidth="1"/>
    <col min="2315" max="2559" width="9" style="1161"/>
    <col min="2560" max="2560" width="8.625" style="1161" customWidth="1"/>
    <col min="2561" max="2561" width="55" style="1161" customWidth="1"/>
    <col min="2562" max="2564" width="11.5" style="1161" customWidth="1"/>
    <col min="2565" max="2565" width="12.25" style="1161" customWidth="1"/>
    <col min="2566" max="2566" width="9" style="1161"/>
    <col min="2567" max="2569" width="11.5" style="1161" customWidth="1"/>
    <col min="2570" max="2570" width="12.25" style="1161" customWidth="1"/>
    <col min="2571" max="2815" width="9" style="1161"/>
    <col min="2816" max="2816" width="8.625" style="1161" customWidth="1"/>
    <col min="2817" max="2817" width="55" style="1161" customWidth="1"/>
    <col min="2818" max="2820" width="11.5" style="1161" customWidth="1"/>
    <col min="2821" max="2821" width="12.25" style="1161" customWidth="1"/>
    <col min="2822" max="2822" width="9" style="1161"/>
    <col min="2823" max="2825" width="11.5" style="1161" customWidth="1"/>
    <col min="2826" max="2826" width="12.25" style="1161" customWidth="1"/>
    <col min="2827" max="3071" width="9" style="1161"/>
    <col min="3072" max="3072" width="8.625" style="1161" customWidth="1"/>
    <col min="3073" max="3073" width="55" style="1161" customWidth="1"/>
    <col min="3074" max="3076" width="11.5" style="1161" customWidth="1"/>
    <col min="3077" max="3077" width="12.25" style="1161" customWidth="1"/>
    <col min="3078" max="3078" width="9" style="1161"/>
    <col min="3079" max="3081" width="11.5" style="1161" customWidth="1"/>
    <col min="3082" max="3082" width="12.25" style="1161" customWidth="1"/>
    <col min="3083" max="3327" width="9" style="1161"/>
    <col min="3328" max="3328" width="8.625" style="1161" customWidth="1"/>
    <col min="3329" max="3329" width="55" style="1161" customWidth="1"/>
    <col min="3330" max="3332" width="11.5" style="1161" customWidth="1"/>
    <col min="3333" max="3333" width="12.25" style="1161" customWidth="1"/>
    <col min="3334" max="3334" width="9" style="1161"/>
    <col min="3335" max="3337" width="11.5" style="1161" customWidth="1"/>
    <col min="3338" max="3338" width="12.25" style="1161" customWidth="1"/>
    <col min="3339" max="3583" width="9" style="1161"/>
    <col min="3584" max="3584" width="8.625" style="1161" customWidth="1"/>
    <col min="3585" max="3585" width="55" style="1161" customWidth="1"/>
    <col min="3586" max="3588" width="11.5" style="1161" customWidth="1"/>
    <col min="3589" max="3589" width="12.25" style="1161" customWidth="1"/>
    <col min="3590" max="3590" width="9" style="1161"/>
    <col min="3591" max="3593" width="11.5" style="1161" customWidth="1"/>
    <col min="3594" max="3594" width="12.25" style="1161" customWidth="1"/>
    <col min="3595" max="3839" width="9" style="1161"/>
    <col min="3840" max="3840" width="8.625" style="1161" customWidth="1"/>
    <col min="3841" max="3841" width="55" style="1161" customWidth="1"/>
    <col min="3842" max="3844" width="11.5" style="1161" customWidth="1"/>
    <col min="3845" max="3845" width="12.25" style="1161" customWidth="1"/>
    <col min="3846" max="3846" width="9" style="1161"/>
    <col min="3847" max="3849" width="11.5" style="1161" customWidth="1"/>
    <col min="3850" max="3850" width="12.25" style="1161" customWidth="1"/>
    <col min="3851" max="4095" width="9" style="1161"/>
    <col min="4096" max="4096" width="8.625" style="1161" customWidth="1"/>
    <col min="4097" max="4097" width="55" style="1161" customWidth="1"/>
    <col min="4098" max="4100" width="11.5" style="1161" customWidth="1"/>
    <col min="4101" max="4101" width="12.25" style="1161" customWidth="1"/>
    <col min="4102" max="4102" width="9" style="1161"/>
    <col min="4103" max="4105" width="11.5" style="1161" customWidth="1"/>
    <col min="4106" max="4106" width="12.25" style="1161" customWidth="1"/>
    <col min="4107" max="4351" width="9" style="1161"/>
    <col min="4352" max="4352" width="8.625" style="1161" customWidth="1"/>
    <col min="4353" max="4353" width="55" style="1161" customWidth="1"/>
    <col min="4354" max="4356" width="11.5" style="1161" customWidth="1"/>
    <col min="4357" max="4357" width="12.25" style="1161" customWidth="1"/>
    <col min="4358" max="4358" width="9" style="1161"/>
    <col min="4359" max="4361" width="11.5" style="1161" customWidth="1"/>
    <col min="4362" max="4362" width="12.25" style="1161" customWidth="1"/>
    <col min="4363" max="4607" width="9" style="1161"/>
    <col min="4608" max="4608" width="8.625" style="1161" customWidth="1"/>
    <col min="4609" max="4609" width="55" style="1161" customWidth="1"/>
    <col min="4610" max="4612" width="11.5" style="1161" customWidth="1"/>
    <col min="4613" max="4613" width="12.25" style="1161" customWidth="1"/>
    <col min="4614" max="4614" width="9" style="1161"/>
    <col min="4615" max="4617" width="11.5" style="1161" customWidth="1"/>
    <col min="4618" max="4618" width="12.25" style="1161" customWidth="1"/>
    <col min="4619" max="4863" width="9" style="1161"/>
    <col min="4864" max="4864" width="8.625" style="1161" customWidth="1"/>
    <col min="4865" max="4865" width="55" style="1161" customWidth="1"/>
    <col min="4866" max="4868" width="11.5" style="1161" customWidth="1"/>
    <col min="4869" max="4869" width="12.25" style="1161" customWidth="1"/>
    <col min="4870" max="4870" width="9" style="1161"/>
    <col min="4871" max="4873" width="11.5" style="1161" customWidth="1"/>
    <col min="4874" max="4874" width="12.25" style="1161" customWidth="1"/>
    <col min="4875" max="5119" width="9" style="1161"/>
    <col min="5120" max="5120" width="8.625" style="1161" customWidth="1"/>
    <col min="5121" max="5121" width="55" style="1161" customWidth="1"/>
    <col min="5122" max="5124" width="11.5" style="1161" customWidth="1"/>
    <col min="5125" max="5125" width="12.25" style="1161" customWidth="1"/>
    <col min="5126" max="5126" width="9" style="1161"/>
    <col min="5127" max="5129" width="11.5" style="1161" customWidth="1"/>
    <col min="5130" max="5130" width="12.25" style="1161" customWidth="1"/>
    <col min="5131" max="5375" width="9" style="1161"/>
    <col min="5376" max="5376" width="8.625" style="1161" customWidth="1"/>
    <col min="5377" max="5377" width="55" style="1161" customWidth="1"/>
    <col min="5378" max="5380" width="11.5" style="1161" customWidth="1"/>
    <col min="5381" max="5381" width="12.25" style="1161" customWidth="1"/>
    <col min="5382" max="5382" width="9" style="1161"/>
    <col min="5383" max="5385" width="11.5" style="1161" customWidth="1"/>
    <col min="5386" max="5386" width="12.25" style="1161" customWidth="1"/>
    <col min="5387" max="5631" width="9" style="1161"/>
    <col min="5632" max="5632" width="8.625" style="1161" customWidth="1"/>
    <col min="5633" max="5633" width="55" style="1161" customWidth="1"/>
    <col min="5634" max="5636" width="11.5" style="1161" customWidth="1"/>
    <col min="5637" max="5637" width="12.25" style="1161" customWidth="1"/>
    <col min="5638" max="5638" width="9" style="1161"/>
    <col min="5639" max="5641" width="11.5" style="1161" customWidth="1"/>
    <col min="5642" max="5642" width="12.25" style="1161" customWidth="1"/>
    <col min="5643" max="5887" width="9" style="1161"/>
    <col min="5888" max="5888" width="8.625" style="1161" customWidth="1"/>
    <col min="5889" max="5889" width="55" style="1161" customWidth="1"/>
    <col min="5890" max="5892" width="11.5" style="1161" customWidth="1"/>
    <col min="5893" max="5893" width="12.25" style="1161" customWidth="1"/>
    <col min="5894" max="5894" width="9" style="1161"/>
    <col min="5895" max="5897" width="11.5" style="1161" customWidth="1"/>
    <col min="5898" max="5898" width="12.25" style="1161" customWidth="1"/>
    <col min="5899" max="6143" width="9" style="1161"/>
    <col min="6144" max="6144" width="8.625" style="1161" customWidth="1"/>
    <col min="6145" max="6145" width="55" style="1161" customWidth="1"/>
    <col min="6146" max="6148" width="11.5" style="1161" customWidth="1"/>
    <col min="6149" max="6149" width="12.25" style="1161" customWidth="1"/>
    <col min="6150" max="6150" width="9" style="1161"/>
    <col min="6151" max="6153" width="11.5" style="1161" customWidth="1"/>
    <col min="6154" max="6154" width="12.25" style="1161" customWidth="1"/>
    <col min="6155" max="6399" width="9" style="1161"/>
    <col min="6400" max="6400" width="8.625" style="1161" customWidth="1"/>
    <col min="6401" max="6401" width="55" style="1161" customWidth="1"/>
    <col min="6402" max="6404" width="11.5" style="1161" customWidth="1"/>
    <col min="6405" max="6405" width="12.25" style="1161" customWidth="1"/>
    <col min="6406" max="6406" width="9" style="1161"/>
    <col min="6407" max="6409" width="11.5" style="1161" customWidth="1"/>
    <col min="6410" max="6410" width="12.25" style="1161" customWidth="1"/>
    <col min="6411" max="6655" width="9" style="1161"/>
    <col min="6656" max="6656" width="8.625" style="1161" customWidth="1"/>
    <col min="6657" max="6657" width="55" style="1161" customWidth="1"/>
    <col min="6658" max="6660" width="11.5" style="1161" customWidth="1"/>
    <col min="6661" max="6661" width="12.25" style="1161" customWidth="1"/>
    <col min="6662" max="6662" width="9" style="1161"/>
    <col min="6663" max="6665" width="11.5" style="1161" customWidth="1"/>
    <col min="6666" max="6666" width="12.25" style="1161" customWidth="1"/>
    <col min="6667" max="6911" width="9" style="1161"/>
    <col min="6912" max="6912" width="8.625" style="1161" customWidth="1"/>
    <col min="6913" max="6913" width="55" style="1161" customWidth="1"/>
    <col min="6914" max="6916" width="11.5" style="1161" customWidth="1"/>
    <col min="6917" max="6917" width="12.25" style="1161" customWidth="1"/>
    <col min="6918" max="6918" width="9" style="1161"/>
    <col min="6919" max="6921" width="11.5" style="1161" customWidth="1"/>
    <col min="6922" max="6922" width="12.25" style="1161" customWidth="1"/>
    <col min="6923" max="7167" width="9" style="1161"/>
    <col min="7168" max="7168" width="8.625" style="1161" customWidth="1"/>
    <col min="7169" max="7169" width="55" style="1161" customWidth="1"/>
    <col min="7170" max="7172" width="11.5" style="1161" customWidth="1"/>
    <col min="7173" max="7173" width="12.25" style="1161" customWidth="1"/>
    <col min="7174" max="7174" width="9" style="1161"/>
    <col min="7175" max="7177" width="11.5" style="1161" customWidth="1"/>
    <col min="7178" max="7178" width="12.25" style="1161" customWidth="1"/>
    <col min="7179" max="7423" width="9" style="1161"/>
    <col min="7424" max="7424" width="8.625" style="1161" customWidth="1"/>
    <col min="7425" max="7425" width="55" style="1161" customWidth="1"/>
    <col min="7426" max="7428" width="11.5" style="1161" customWidth="1"/>
    <col min="7429" max="7429" width="12.25" style="1161" customWidth="1"/>
    <col min="7430" max="7430" width="9" style="1161"/>
    <col min="7431" max="7433" width="11.5" style="1161" customWidth="1"/>
    <col min="7434" max="7434" width="12.25" style="1161" customWidth="1"/>
    <col min="7435" max="7679" width="9" style="1161"/>
    <col min="7680" max="7680" width="8.625" style="1161" customWidth="1"/>
    <col min="7681" max="7681" width="55" style="1161" customWidth="1"/>
    <col min="7682" max="7684" width="11.5" style="1161" customWidth="1"/>
    <col min="7685" max="7685" width="12.25" style="1161" customWidth="1"/>
    <col min="7686" max="7686" width="9" style="1161"/>
    <col min="7687" max="7689" width="11.5" style="1161" customWidth="1"/>
    <col min="7690" max="7690" width="12.25" style="1161" customWidth="1"/>
    <col min="7691" max="7935" width="9" style="1161"/>
    <col min="7936" max="7936" width="8.625" style="1161" customWidth="1"/>
    <col min="7937" max="7937" width="55" style="1161" customWidth="1"/>
    <col min="7938" max="7940" width="11.5" style="1161" customWidth="1"/>
    <col min="7941" max="7941" width="12.25" style="1161" customWidth="1"/>
    <col min="7942" max="7942" width="9" style="1161"/>
    <col min="7943" max="7945" width="11.5" style="1161" customWidth="1"/>
    <col min="7946" max="7946" width="12.25" style="1161" customWidth="1"/>
    <col min="7947" max="8191" width="9" style="1161"/>
    <col min="8192" max="8192" width="8.625" style="1161" customWidth="1"/>
    <col min="8193" max="8193" width="55" style="1161" customWidth="1"/>
    <col min="8194" max="8196" width="11.5" style="1161" customWidth="1"/>
    <col min="8197" max="8197" width="12.25" style="1161" customWidth="1"/>
    <col min="8198" max="8198" width="9" style="1161"/>
    <col min="8199" max="8201" width="11.5" style="1161" customWidth="1"/>
    <col min="8202" max="8202" width="12.25" style="1161" customWidth="1"/>
    <col min="8203" max="8447" width="9" style="1161"/>
    <col min="8448" max="8448" width="8.625" style="1161" customWidth="1"/>
    <col min="8449" max="8449" width="55" style="1161" customWidth="1"/>
    <col min="8450" max="8452" width="11.5" style="1161" customWidth="1"/>
    <col min="8453" max="8453" width="12.25" style="1161" customWidth="1"/>
    <col min="8454" max="8454" width="9" style="1161"/>
    <col min="8455" max="8457" width="11.5" style="1161" customWidth="1"/>
    <col min="8458" max="8458" width="12.25" style="1161" customWidth="1"/>
    <col min="8459" max="8703" width="9" style="1161"/>
    <col min="8704" max="8704" width="8.625" style="1161" customWidth="1"/>
    <col min="8705" max="8705" width="55" style="1161" customWidth="1"/>
    <col min="8706" max="8708" width="11.5" style="1161" customWidth="1"/>
    <col min="8709" max="8709" width="12.25" style="1161" customWidth="1"/>
    <col min="8710" max="8710" width="9" style="1161"/>
    <col min="8711" max="8713" width="11.5" style="1161" customWidth="1"/>
    <col min="8714" max="8714" width="12.25" style="1161" customWidth="1"/>
    <col min="8715" max="8959" width="9" style="1161"/>
    <col min="8960" max="8960" width="8.625" style="1161" customWidth="1"/>
    <col min="8961" max="8961" width="55" style="1161" customWidth="1"/>
    <col min="8962" max="8964" width="11.5" style="1161" customWidth="1"/>
    <col min="8965" max="8965" width="12.25" style="1161" customWidth="1"/>
    <col min="8966" max="8966" width="9" style="1161"/>
    <col min="8967" max="8969" width="11.5" style="1161" customWidth="1"/>
    <col min="8970" max="8970" width="12.25" style="1161" customWidth="1"/>
    <col min="8971" max="9215" width="9" style="1161"/>
    <col min="9216" max="9216" width="8.625" style="1161" customWidth="1"/>
    <col min="9217" max="9217" width="55" style="1161" customWidth="1"/>
    <col min="9218" max="9220" width="11.5" style="1161" customWidth="1"/>
    <col min="9221" max="9221" width="12.25" style="1161" customWidth="1"/>
    <col min="9222" max="9222" width="9" style="1161"/>
    <col min="9223" max="9225" width="11.5" style="1161" customWidth="1"/>
    <col min="9226" max="9226" width="12.25" style="1161" customWidth="1"/>
    <col min="9227" max="9471" width="9" style="1161"/>
    <col min="9472" max="9472" width="8.625" style="1161" customWidth="1"/>
    <col min="9473" max="9473" width="55" style="1161" customWidth="1"/>
    <col min="9474" max="9476" width="11.5" style="1161" customWidth="1"/>
    <col min="9477" max="9477" width="12.25" style="1161" customWidth="1"/>
    <col min="9478" max="9478" width="9" style="1161"/>
    <col min="9479" max="9481" width="11.5" style="1161" customWidth="1"/>
    <col min="9482" max="9482" width="12.25" style="1161" customWidth="1"/>
    <col min="9483" max="9727" width="9" style="1161"/>
    <col min="9728" max="9728" width="8.625" style="1161" customWidth="1"/>
    <col min="9729" max="9729" width="55" style="1161" customWidth="1"/>
    <col min="9730" max="9732" width="11.5" style="1161" customWidth="1"/>
    <col min="9733" max="9733" width="12.25" style="1161" customWidth="1"/>
    <col min="9734" max="9734" width="9" style="1161"/>
    <col min="9735" max="9737" width="11.5" style="1161" customWidth="1"/>
    <col min="9738" max="9738" width="12.25" style="1161" customWidth="1"/>
    <col min="9739" max="9983" width="9" style="1161"/>
    <col min="9984" max="9984" width="8.625" style="1161" customWidth="1"/>
    <col min="9985" max="9985" width="55" style="1161" customWidth="1"/>
    <col min="9986" max="9988" width="11.5" style="1161" customWidth="1"/>
    <col min="9989" max="9989" width="12.25" style="1161" customWidth="1"/>
    <col min="9990" max="9990" width="9" style="1161"/>
    <col min="9991" max="9993" width="11.5" style="1161" customWidth="1"/>
    <col min="9994" max="9994" width="12.25" style="1161" customWidth="1"/>
    <col min="9995" max="10239" width="9" style="1161"/>
    <col min="10240" max="10240" width="8.625" style="1161" customWidth="1"/>
    <col min="10241" max="10241" width="55" style="1161" customWidth="1"/>
    <col min="10242" max="10244" width="11.5" style="1161" customWidth="1"/>
    <col min="10245" max="10245" width="12.25" style="1161" customWidth="1"/>
    <col min="10246" max="10246" width="9" style="1161"/>
    <col min="10247" max="10249" width="11.5" style="1161" customWidth="1"/>
    <col min="10250" max="10250" width="12.25" style="1161" customWidth="1"/>
    <col min="10251" max="10495" width="9" style="1161"/>
    <col min="10496" max="10496" width="8.625" style="1161" customWidth="1"/>
    <col min="10497" max="10497" width="55" style="1161" customWidth="1"/>
    <col min="10498" max="10500" width="11.5" style="1161" customWidth="1"/>
    <col min="10501" max="10501" width="12.25" style="1161" customWidth="1"/>
    <col min="10502" max="10502" width="9" style="1161"/>
    <col min="10503" max="10505" width="11.5" style="1161" customWidth="1"/>
    <col min="10506" max="10506" width="12.25" style="1161" customWidth="1"/>
    <col min="10507" max="10751" width="9" style="1161"/>
    <col min="10752" max="10752" width="8.625" style="1161" customWidth="1"/>
    <col min="10753" max="10753" width="55" style="1161" customWidth="1"/>
    <col min="10754" max="10756" width="11.5" style="1161" customWidth="1"/>
    <col min="10757" max="10757" width="12.25" style="1161" customWidth="1"/>
    <col min="10758" max="10758" width="9" style="1161"/>
    <col min="10759" max="10761" width="11.5" style="1161" customWidth="1"/>
    <col min="10762" max="10762" width="12.25" style="1161" customWidth="1"/>
    <col min="10763" max="11007" width="9" style="1161"/>
    <col min="11008" max="11008" width="8.625" style="1161" customWidth="1"/>
    <col min="11009" max="11009" width="55" style="1161" customWidth="1"/>
    <col min="11010" max="11012" width="11.5" style="1161" customWidth="1"/>
    <col min="11013" max="11013" width="12.25" style="1161" customWidth="1"/>
    <col min="11014" max="11014" width="9" style="1161"/>
    <col min="11015" max="11017" width="11.5" style="1161" customWidth="1"/>
    <col min="11018" max="11018" width="12.25" style="1161" customWidth="1"/>
    <col min="11019" max="11263" width="9" style="1161"/>
    <col min="11264" max="11264" width="8.625" style="1161" customWidth="1"/>
    <col min="11265" max="11265" width="55" style="1161" customWidth="1"/>
    <col min="11266" max="11268" width="11.5" style="1161" customWidth="1"/>
    <col min="11269" max="11269" width="12.25" style="1161" customWidth="1"/>
    <col min="11270" max="11270" width="9" style="1161"/>
    <col min="11271" max="11273" width="11.5" style="1161" customWidth="1"/>
    <col min="11274" max="11274" width="12.25" style="1161" customWidth="1"/>
    <col min="11275" max="11519" width="9" style="1161"/>
    <col min="11520" max="11520" width="8.625" style="1161" customWidth="1"/>
    <col min="11521" max="11521" width="55" style="1161" customWidth="1"/>
    <col min="11522" max="11524" width="11.5" style="1161" customWidth="1"/>
    <col min="11525" max="11525" width="12.25" style="1161" customWidth="1"/>
    <col min="11526" max="11526" width="9" style="1161"/>
    <col min="11527" max="11529" width="11.5" style="1161" customWidth="1"/>
    <col min="11530" max="11530" width="12.25" style="1161" customWidth="1"/>
    <col min="11531" max="11775" width="9" style="1161"/>
    <col min="11776" max="11776" width="8.625" style="1161" customWidth="1"/>
    <col min="11777" max="11777" width="55" style="1161" customWidth="1"/>
    <col min="11778" max="11780" width="11.5" style="1161" customWidth="1"/>
    <col min="11781" max="11781" width="12.25" style="1161" customWidth="1"/>
    <col min="11782" max="11782" width="9" style="1161"/>
    <col min="11783" max="11785" width="11.5" style="1161" customWidth="1"/>
    <col min="11786" max="11786" width="12.25" style="1161" customWidth="1"/>
    <col min="11787" max="12031" width="9" style="1161"/>
    <col min="12032" max="12032" width="8.625" style="1161" customWidth="1"/>
    <col min="12033" max="12033" width="55" style="1161" customWidth="1"/>
    <col min="12034" max="12036" width="11.5" style="1161" customWidth="1"/>
    <col min="12037" max="12037" width="12.25" style="1161" customWidth="1"/>
    <col min="12038" max="12038" width="9" style="1161"/>
    <col min="12039" max="12041" width="11.5" style="1161" customWidth="1"/>
    <col min="12042" max="12042" width="12.25" style="1161" customWidth="1"/>
    <col min="12043" max="12287" width="9" style="1161"/>
    <col min="12288" max="12288" width="8.625" style="1161" customWidth="1"/>
    <col min="12289" max="12289" width="55" style="1161" customWidth="1"/>
    <col min="12290" max="12292" width="11.5" style="1161" customWidth="1"/>
    <col min="12293" max="12293" width="12.25" style="1161" customWidth="1"/>
    <col min="12294" max="12294" width="9" style="1161"/>
    <col min="12295" max="12297" width="11.5" style="1161" customWidth="1"/>
    <col min="12298" max="12298" width="12.25" style="1161" customWidth="1"/>
    <col min="12299" max="12543" width="9" style="1161"/>
    <col min="12544" max="12544" width="8.625" style="1161" customWidth="1"/>
    <col min="12545" max="12545" width="55" style="1161" customWidth="1"/>
    <col min="12546" max="12548" width="11.5" style="1161" customWidth="1"/>
    <col min="12549" max="12549" width="12.25" style="1161" customWidth="1"/>
    <col min="12550" max="12550" width="9" style="1161"/>
    <col min="12551" max="12553" width="11.5" style="1161" customWidth="1"/>
    <col min="12554" max="12554" width="12.25" style="1161" customWidth="1"/>
    <col min="12555" max="12799" width="9" style="1161"/>
    <col min="12800" max="12800" width="8.625" style="1161" customWidth="1"/>
    <col min="12801" max="12801" width="55" style="1161" customWidth="1"/>
    <col min="12802" max="12804" width="11.5" style="1161" customWidth="1"/>
    <col min="12805" max="12805" width="12.25" style="1161" customWidth="1"/>
    <col min="12806" max="12806" width="9" style="1161"/>
    <col min="12807" max="12809" width="11.5" style="1161" customWidth="1"/>
    <col min="12810" max="12810" width="12.25" style="1161" customWidth="1"/>
    <col min="12811" max="13055" width="9" style="1161"/>
    <col min="13056" max="13056" width="8.625" style="1161" customWidth="1"/>
    <col min="13057" max="13057" width="55" style="1161" customWidth="1"/>
    <col min="13058" max="13060" width="11.5" style="1161" customWidth="1"/>
    <col min="13061" max="13061" width="12.25" style="1161" customWidth="1"/>
    <col min="13062" max="13062" width="9" style="1161"/>
    <col min="13063" max="13065" width="11.5" style="1161" customWidth="1"/>
    <col min="13066" max="13066" width="12.25" style="1161" customWidth="1"/>
    <col min="13067" max="13311" width="9" style="1161"/>
    <col min="13312" max="13312" width="8.625" style="1161" customWidth="1"/>
    <col min="13313" max="13313" width="55" style="1161" customWidth="1"/>
    <col min="13314" max="13316" width="11.5" style="1161" customWidth="1"/>
    <col min="13317" max="13317" width="12.25" style="1161" customWidth="1"/>
    <col min="13318" max="13318" width="9" style="1161"/>
    <col min="13319" max="13321" width="11.5" style="1161" customWidth="1"/>
    <col min="13322" max="13322" width="12.25" style="1161" customWidth="1"/>
    <col min="13323" max="13567" width="9" style="1161"/>
    <col min="13568" max="13568" width="8.625" style="1161" customWidth="1"/>
    <col min="13569" max="13569" width="55" style="1161" customWidth="1"/>
    <col min="13570" max="13572" width="11.5" style="1161" customWidth="1"/>
    <col min="13573" max="13573" width="12.25" style="1161" customWidth="1"/>
    <col min="13574" max="13574" width="9" style="1161"/>
    <col min="13575" max="13577" width="11.5" style="1161" customWidth="1"/>
    <col min="13578" max="13578" width="12.25" style="1161" customWidth="1"/>
    <col min="13579" max="13823" width="9" style="1161"/>
    <col min="13824" max="13824" width="8.625" style="1161" customWidth="1"/>
    <col min="13825" max="13825" width="55" style="1161" customWidth="1"/>
    <col min="13826" max="13828" width="11.5" style="1161" customWidth="1"/>
    <col min="13829" max="13829" width="12.25" style="1161" customWidth="1"/>
    <col min="13830" max="13830" width="9" style="1161"/>
    <col min="13831" max="13833" width="11.5" style="1161" customWidth="1"/>
    <col min="13834" max="13834" width="12.25" style="1161" customWidth="1"/>
    <col min="13835" max="14079" width="9" style="1161"/>
    <col min="14080" max="14080" width="8.625" style="1161" customWidth="1"/>
    <col min="14081" max="14081" width="55" style="1161" customWidth="1"/>
    <col min="14082" max="14084" width="11.5" style="1161" customWidth="1"/>
    <col min="14085" max="14085" width="12.25" style="1161" customWidth="1"/>
    <col min="14086" max="14086" width="9" style="1161"/>
    <col min="14087" max="14089" width="11.5" style="1161" customWidth="1"/>
    <col min="14090" max="14090" width="12.25" style="1161" customWidth="1"/>
    <col min="14091" max="14335" width="9" style="1161"/>
    <col min="14336" max="14336" width="8.625" style="1161" customWidth="1"/>
    <col min="14337" max="14337" width="55" style="1161" customWidth="1"/>
    <col min="14338" max="14340" width="11.5" style="1161" customWidth="1"/>
    <col min="14341" max="14341" width="12.25" style="1161" customWidth="1"/>
    <col min="14342" max="14342" width="9" style="1161"/>
    <col min="14343" max="14345" width="11.5" style="1161" customWidth="1"/>
    <col min="14346" max="14346" width="12.25" style="1161" customWidth="1"/>
    <col min="14347" max="14591" width="9" style="1161"/>
    <col min="14592" max="14592" width="8.625" style="1161" customWidth="1"/>
    <col min="14593" max="14593" width="55" style="1161" customWidth="1"/>
    <col min="14594" max="14596" width="11.5" style="1161" customWidth="1"/>
    <col min="14597" max="14597" width="12.25" style="1161" customWidth="1"/>
    <col min="14598" max="14598" width="9" style="1161"/>
    <col min="14599" max="14601" width="11.5" style="1161" customWidth="1"/>
    <col min="14602" max="14602" width="12.25" style="1161" customWidth="1"/>
    <col min="14603" max="14847" width="9" style="1161"/>
    <col min="14848" max="14848" width="8.625" style="1161" customWidth="1"/>
    <col min="14849" max="14849" width="55" style="1161" customWidth="1"/>
    <col min="14850" max="14852" width="11.5" style="1161" customWidth="1"/>
    <col min="14853" max="14853" width="12.25" style="1161" customWidth="1"/>
    <col min="14854" max="14854" width="9" style="1161"/>
    <col min="14855" max="14857" width="11.5" style="1161" customWidth="1"/>
    <col min="14858" max="14858" width="12.25" style="1161" customWidth="1"/>
    <col min="14859" max="15103" width="9" style="1161"/>
    <col min="15104" max="15104" width="8.625" style="1161" customWidth="1"/>
    <col min="15105" max="15105" width="55" style="1161" customWidth="1"/>
    <col min="15106" max="15108" width="11.5" style="1161" customWidth="1"/>
    <col min="15109" max="15109" width="12.25" style="1161" customWidth="1"/>
    <col min="15110" max="15110" width="9" style="1161"/>
    <col min="15111" max="15113" width="11.5" style="1161" customWidth="1"/>
    <col min="15114" max="15114" width="12.25" style="1161" customWidth="1"/>
    <col min="15115" max="15359" width="9" style="1161"/>
    <col min="15360" max="15360" width="8.625" style="1161" customWidth="1"/>
    <col min="15361" max="15361" width="55" style="1161" customWidth="1"/>
    <col min="15362" max="15364" width="11.5" style="1161" customWidth="1"/>
    <col min="15365" max="15365" width="12.25" style="1161" customWidth="1"/>
    <col min="15366" max="15366" width="9" style="1161"/>
    <col min="15367" max="15369" width="11.5" style="1161" customWidth="1"/>
    <col min="15370" max="15370" width="12.25" style="1161" customWidth="1"/>
    <col min="15371" max="15615" width="9" style="1161"/>
    <col min="15616" max="15616" width="8.625" style="1161" customWidth="1"/>
    <col min="15617" max="15617" width="55" style="1161" customWidth="1"/>
    <col min="15618" max="15620" width="11.5" style="1161" customWidth="1"/>
    <col min="15621" max="15621" width="12.25" style="1161" customWidth="1"/>
    <col min="15622" max="15622" width="9" style="1161"/>
    <col min="15623" max="15625" width="11.5" style="1161" customWidth="1"/>
    <col min="15626" max="15626" width="12.25" style="1161" customWidth="1"/>
    <col min="15627" max="15871" width="9" style="1161"/>
    <col min="15872" max="15872" width="8.625" style="1161" customWidth="1"/>
    <col min="15873" max="15873" width="55" style="1161" customWidth="1"/>
    <col min="15874" max="15876" width="11.5" style="1161" customWidth="1"/>
    <col min="15877" max="15877" width="12.25" style="1161" customWidth="1"/>
    <col min="15878" max="15878" width="9" style="1161"/>
    <col min="15879" max="15881" width="11.5" style="1161" customWidth="1"/>
    <col min="15882" max="15882" width="12.25" style="1161" customWidth="1"/>
    <col min="15883" max="16127" width="9" style="1161"/>
    <col min="16128" max="16128" width="8.625" style="1161" customWidth="1"/>
    <col min="16129" max="16129" width="55" style="1161" customWidth="1"/>
    <col min="16130" max="16132" width="11.5" style="1161" customWidth="1"/>
    <col min="16133" max="16133" width="12.25" style="1161" customWidth="1"/>
    <col min="16134" max="16134" width="9" style="1161"/>
    <col min="16135" max="16137" width="11.5" style="1161" customWidth="1"/>
    <col min="16138" max="16138" width="12.25" style="1161" customWidth="1"/>
    <col min="16139" max="16384" width="9" style="1161"/>
  </cols>
  <sheetData>
    <row r="1" spans="1:17" s="1155" customFormat="1" ht="26.25">
      <c r="A1" s="935" t="s">
        <v>1210</v>
      </c>
      <c r="B1" s="935"/>
      <c r="C1" s="1154"/>
      <c r="D1" s="1154"/>
      <c r="E1" s="1154"/>
      <c r="F1" s="1154"/>
      <c r="G1" s="1154"/>
      <c r="H1" s="1154"/>
      <c r="I1" s="1154"/>
      <c r="J1" s="1154"/>
      <c r="K1" s="988"/>
      <c r="L1" s="1154"/>
      <c r="M1" s="1154"/>
      <c r="N1" s="988"/>
      <c r="O1" s="988"/>
    </row>
    <row r="2" spans="1:17" s="1155" customFormat="1" ht="26.25">
      <c r="A2" s="939"/>
      <c r="B2" s="939"/>
      <c r="H2" s="1156"/>
      <c r="I2" s="1156"/>
      <c r="J2" s="1156"/>
      <c r="K2" s="988"/>
      <c r="L2" s="1154"/>
      <c r="M2" s="1154"/>
      <c r="N2" s="1154"/>
      <c r="O2" s="1154"/>
    </row>
    <row r="3" spans="1:17" s="1155" customFormat="1" ht="27" thickBot="1">
      <c r="A3" s="942" t="s">
        <v>250</v>
      </c>
      <c r="B3" s="942"/>
      <c r="C3" s="1157"/>
      <c r="D3" s="944"/>
      <c r="E3" s="944"/>
      <c r="F3" s="944"/>
      <c r="G3" s="944"/>
      <c r="H3" s="1158"/>
      <c r="I3" s="1158"/>
      <c r="J3" s="1158"/>
      <c r="K3" s="1159"/>
      <c r="L3" s="1157"/>
      <c r="M3" s="1157"/>
      <c r="N3" s="1157"/>
      <c r="O3" s="1157"/>
    </row>
    <row r="5" spans="1:17" ht="19.5">
      <c r="A5" s="947" t="s">
        <v>1321</v>
      </c>
      <c r="B5" s="947"/>
      <c r="C5" s="1160"/>
      <c r="D5" s="949"/>
      <c r="E5" s="949"/>
      <c r="F5" s="949"/>
      <c r="G5" s="949"/>
      <c r="H5" s="949"/>
      <c r="I5" s="949"/>
      <c r="J5" s="949"/>
      <c r="K5" s="949"/>
      <c r="L5" s="949"/>
      <c r="M5" s="949"/>
      <c r="N5" s="949"/>
      <c r="O5" s="949"/>
      <c r="P5" s="949"/>
      <c r="Q5" s="949"/>
    </row>
    <row r="6" spans="1:17" ht="19.5">
      <c r="B6" s="947"/>
      <c r="C6" s="1160"/>
      <c r="D6" s="949"/>
      <c r="E6" s="949"/>
      <c r="F6" s="949"/>
      <c r="G6" s="949"/>
      <c r="H6" s="949"/>
      <c r="I6" s="949"/>
      <c r="J6" s="949"/>
      <c r="K6" s="949"/>
      <c r="L6" s="949"/>
      <c r="M6" s="949"/>
      <c r="N6" s="949"/>
      <c r="O6" s="949"/>
      <c r="P6" s="949"/>
      <c r="Q6" s="949"/>
    </row>
    <row r="7" spans="1:17" ht="18.75" customHeight="1">
      <c r="B7" s="951" t="s">
        <v>1194</v>
      </c>
      <c r="C7" s="951" t="s">
        <v>1195</v>
      </c>
      <c r="D7" s="951" t="s">
        <v>1196</v>
      </c>
      <c r="E7" s="951" t="s">
        <v>1197</v>
      </c>
      <c r="F7" s="1002" t="s">
        <v>244</v>
      </c>
      <c r="G7" s="1002" t="s">
        <v>243</v>
      </c>
      <c r="H7" s="1051" t="s">
        <v>156</v>
      </c>
      <c r="I7" s="1051"/>
      <c r="J7" s="1051" t="s">
        <v>155</v>
      </c>
      <c r="K7" s="1051"/>
      <c r="L7" s="1051"/>
      <c r="M7" s="1051"/>
      <c r="N7" s="1051"/>
      <c r="O7" s="1051"/>
      <c r="P7" s="1051"/>
      <c r="Q7" s="1051"/>
    </row>
    <row r="8" spans="1:17">
      <c r="B8" s="1104"/>
      <c r="C8" s="1162"/>
      <c r="D8" s="1163"/>
      <c r="E8" s="1163"/>
      <c r="F8" s="1002"/>
      <c r="G8" s="1002"/>
      <c r="H8" s="1052">
        <v>2012</v>
      </c>
      <c r="I8" s="1052">
        <v>2013</v>
      </c>
      <c r="J8" s="1052">
        <v>2014</v>
      </c>
      <c r="K8" s="1052">
        <v>2015</v>
      </c>
      <c r="L8" s="1052">
        <v>2016</v>
      </c>
      <c r="M8" s="1052">
        <v>2017</v>
      </c>
      <c r="N8" s="1052">
        <v>2018</v>
      </c>
      <c r="O8" s="1052">
        <v>2019</v>
      </c>
      <c r="P8" s="1052">
        <v>2020</v>
      </c>
      <c r="Q8" s="1052">
        <v>2021</v>
      </c>
    </row>
    <row r="9" spans="1:17">
      <c r="B9" s="1104" t="s">
        <v>1322</v>
      </c>
      <c r="C9" s="1164" t="s">
        <v>1323</v>
      </c>
      <c r="D9" s="1164" t="s">
        <v>1324</v>
      </c>
      <c r="E9" s="1136"/>
      <c r="F9" s="1136" t="s">
        <v>20</v>
      </c>
      <c r="G9" s="1165"/>
      <c r="H9" s="1166"/>
      <c r="I9" s="1166"/>
      <c r="J9" s="1166"/>
      <c r="K9" s="1166"/>
      <c r="L9" s="1166"/>
      <c r="M9" s="1166"/>
      <c r="N9" s="1166"/>
      <c r="O9" s="1166"/>
      <c r="P9" s="1166"/>
      <c r="Q9" s="1166"/>
    </row>
    <row r="10" spans="1:17">
      <c r="B10" s="1167" t="s">
        <v>1322</v>
      </c>
      <c r="C10" s="1168" t="s">
        <v>1323</v>
      </c>
      <c r="D10" s="1164" t="s">
        <v>1325</v>
      </c>
      <c r="E10" s="1136"/>
      <c r="F10" s="1136" t="s">
        <v>20</v>
      </c>
      <c r="G10" s="1165"/>
      <c r="H10" s="1166"/>
      <c r="I10" s="1166"/>
      <c r="J10" s="1166"/>
      <c r="K10" s="1166"/>
      <c r="L10" s="1166"/>
      <c r="M10" s="1166"/>
      <c r="N10" s="1166"/>
      <c r="O10" s="1166"/>
      <c r="P10" s="1166"/>
      <c r="Q10" s="1166"/>
    </row>
    <row r="11" spans="1:17">
      <c r="B11" s="1167" t="s">
        <v>1322</v>
      </c>
      <c r="C11" s="1168" t="s">
        <v>1323</v>
      </c>
      <c r="D11" s="1164" t="s">
        <v>1326</v>
      </c>
      <c r="E11" s="1136"/>
      <c r="F11" s="1136" t="s">
        <v>20</v>
      </c>
      <c r="G11" s="1165"/>
      <c r="H11" s="1166"/>
      <c r="I11" s="1166"/>
      <c r="J11" s="1166"/>
      <c r="K11" s="1166"/>
      <c r="L11" s="1166"/>
      <c r="M11" s="1166"/>
      <c r="N11" s="1166"/>
      <c r="O11" s="1166"/>
      <c r="P11" s="1166"/>
      <c r="Q11" s="1166"/>
    </row>
    <row r="12" spans="1:17">
      <c r="B12" s="1167" t="s">
        <v>1322</v>
      </c>
      <c r="C12" s="1168" t="s">
        <v>1323</v>
      </c>
      <c r="D12" s="1164" t="s">
        <v>1327</v>
      </c>
      <c r="E12" s="1136"/>
      <c r="F12" s="1136" t="s">
        <v>20</v>
      </c>
      <c r="G12" s="1165"/>
      <c r="H12" s="1166"/>
      <c r="I12" s="1166"/>
      <c r="J12" s="1166"/>
      <c r="K12" s="1166"/>
      <c r="L12" s="1166"/>
      <c r="M12" s="1166"/>
      <c r="N12" s="1166"/>
      <c r="O12" s="1166"/>
      <c r="P12" s="1166"/>
      <c r="Q12" s="1166"/>
    </row>
    <row r="13" spans="1:17">
      <c r="B13" s="1167" t="s">
        <v>1322</v>
      </c>
      <c r="C13" s="1168" t="s">
        <v>1323</v>
      </c>
      <c r="D13" s="1164" t="s">
        <v>1328</v>
      </c>
      <c r="E13" s="1136"/>
      <c r="F13" s="1136" t="s">
        <v>20</v>
      </c>
      <c r="G13" s="1165"/>
      <c r="H13" s="1166"/>
      <c r="I13" s="1166"/>
      <c r="J13" s="1166"/>
      <c r="K13" s="1166"/>
      <c r="L13" s="1166"/>
      <c r="M13" s="1166"/>
      <c r="N13" s="1166"/>
      <c r="O13" s="1166"/>
      <c r="P13" s="1166"/>
      <c r="Q13" s="1166"/>
    </row>
    <row r="14" spans="1:17">
      <c r="B14" s="1167" t="s">
        <v>1322</v>
      </c>
      <c r="C14" s="1168" t="s">
        <v>1323</v>
      </c>
      <c r="D14" s="1164" t="s">
        <v>1329</v>
      </c>
      <c r="E14" s="1136"/>
      <c r="F14" s="1136" t="s">
        <v>20</v>
      </c>
      <c r="G14" s="1165"/>
      <c r="H14" s="1166"/>
      <c r="I14" s="1166"/>
      <c r="J14" s="1166"/>
      <c r="K14" s="1166"/>
      <c r="L14" s="1166"/>
      <c r="M14" s="1166"/>
      <c r="N14" s="1166"/>
      <c r="O14" s="1166"/>
      <c r="P14" s="1166"/>
      <c r="Q14" s="1166"/>
    </row>
    <row r="15" spans="1:17">
      <c r="B15" s="1167" t="s">
        <v>1322</v>
      </c>
      <c r="C15" s="1168" t="s">
        <v>1323</v>
      </c>
      <c r="D15" s="1164" t="s">
        <v>1330</v>
      </c>
      <c r="E15" s="1169"/>
      <c r="F15" s="1136" t="s">
        <v>20</v>
      </c>
      <c r="G15" s="1165"/>
      <c r="H15" s="1166"/>
      <c r="I15" s="1166"/>
      <c r="J15" s="1166"/>
      <c r="K15" s="1166"/>
      <c r="L15" s="1166"/>
      <c r="M15" s="1166"/>
      <c r="N15" s="1166"/>
      <c r="O15" s="1166"/>
      <c r="P15" s="1166"/>
      <c r="Q15" s="1166"/>
    </row>
    <row r="16" spans="1:17">
      <c r="B16" s="1167" t="s">
        <v>1322</v>
      </c>
      <c r="C16" s="1168" t="s">
        <v>1323</v>
      </c>
      <c r="D16" s="1164" t="s">
        <v>1331</v>
      </c>
      <c r="E16" s="1169"/>
      <c r="F16" s="1136" t="s">
        <v>20</v>
      </c>
      <c r="G16" s="1165"/>
      <c r="H16" s="1166"/>
      <c r="I16" s="1166"/>
      <c r="J16" s="1166"/>
      <c r="K16" s="1166"/>
      <c r="L16" s="1166"/>
      <c r="M16" s="1166"/>
      <c r="N16" s="1166"/>
      <c r="O16" s="1166"/>
      <c r="P16" s="1166"/>
      <c r="Q16" s="1166"/>
    </row>
    <row r="17" spans="2:18">
      <c r="B17" s="1167" t="s">
        <v>1322</v>
      </c>
      <c r="C17" s="1168" t="s">
        <v>1323</v>
      </c>
      <c r="D17" s="1164" t="s">
        <v>1332</v>
      </c>
      <c r="E17" s="1169"/>
      <c r="F17" s="1136" t="s">
        <v>20</v>
      </c>
      <c r="G17" s="1165"/>
      <c r="H17" s="1166"/>
      <c r="I17" s="1166"/>
      <c r="J17" s="1166"/>
      <c r="K17" s="1166"/>
      <c r="L17" s="1166"/>
      <c r="M17" s="1166"/>
      <c r="N17" s="1166"/>
      <c r="O17" s="1166"/>
      <c r="P17" s="1166"/>
      <c r="Q17" s="1166"/>
    </row>
    <row r="18" spans="2:18">
      <c r="B18" s="1167" t="s">
        <v>1322</v>
      </c>
      <c r="C18" s="1168" t="s">
        <v>1323</v>
      </c>
      <c r="D18" s="1164" t="s">
        <v>1333</v>
      </c>
      <c r="E18" s="1169"/>
      <c r="F18" s="1136" t="s">
        <v>20</v>
      </c>
      <c r="G18" s="1165"/>
      <c r="H18" s="1166"/>
      <c r="I18" s="1166"/>
      <c r="J18" s="1166"/>
      <c r="K18" s="1166"/>
      <c r="L18" s="1166"/>
      <c r="M18" s="1166"/>
      <c r="N18" s="1166"/>
      <c r="O18" s="1166"/>
      <c r="P18" s="1166"/>
      <c r="Q18" s="1166"/>
    </row>
    <row r="19" spans="2:18">
      <c r="B19" s="1167" t="s">
        <v>1322</v>
      </c>
      <c r="C19" s="1168" t="s">
        <v>1323</v>
      </c>
      <c r="D19" s="1164" t="s">
        <v>1334</v>
      </c>
      <c r="E19" s="1169"/>
      <c r="F19" s="1136" t="s">
        <v>20</v>
      </c>
      <c r="G19" s="1165"/>
      <c r="H19" s="1166"/>
      <c r="I19" s="1166"/>
      <c r="J19" s="1166"/>
      <c r="K19" s="1166"/>
      <c r="L19" s="1166"/>
      <c r="M19" s="1166"/>
      <c r="N19" s="1166"/>
      <c r="O19" s="1166"/>
      <c r="P19" s="1166"/>
      <c r="Q19" s="1166"/>
    </row>
    <row r="20" spans="2:18">
      <c r="B20" s="1167" t="s">
        <v>1322</v>
      </c>
      <c r="C20" s="1168" t="s">
        <v>1323</v>
      </c>
      <c r="D20" s="1164" t="s">
        <v>1335</v>
      </c>
      <c r="E20" s="1169"/>
      <c r="F20" s="1136" t="s">
        <v>20</v>
      </c>
      <c r="G20" s="1165"/>
      <c r="H20" s="1166"/>
      <c r="I20" s="1166"/>
      <c r="J20" s="1166"/>
      <c r="K20" s="1166"/>
      <c r="L20" s="1166"/>
      <c r="M20" s="1166"/>
      <c r="N20" s="1166"/>
      <c r="O20" s="1166"/>
      <c r="P20" s="1166"/>
      <c r="Q20" s="1166"/>
    </row>
    <row r="21" spans="2:18">
      <c r="B21" s="1167" t="s">
        <v>1322</v>
      </c>
      <c r="C21" s="1140" t="s">
        <v>1336</v>
      </c>
      <c r="D21" s="1170"/>
      <c r="E21" s="1169"/>
      <c r="F21" s="1136" t="s">
        <v>20</v>
      </c>
      <c r="G21" s="1165"/>
      <c r="H21" s="1165">
        <f t="shared" ref="H21:Q21" si="0">SUM(H9:H20)</f>
        <v>0</v>
      </c>
      <c r="I21" s="1165">
        <f t="shared" si="0"/>
        <v>0</v>
      </c>
      <c r="J21" s="1165">
        <f t="shared" si="0"/>
        <v>0</v>
      </c>
      <c r="K21" s="1165">
        <f t="shared" si="0"/>
        <v>0</v>
      </c>
      <c r="L21" s="1165">
        <f t="shared" si="0"/>
        <v>0</v>
      </c>
      <c r="M21" s="1165">
        <f t="shared" si="0"/>
        <v>0</v>
      </c>
      <c r="N21" s="1165">
        <f t="shared" si="0"/>
        <v>0</v>
      </c>
      <c r="O21" s="1165">
        <f t="shared" si="0"/>
        <v>0</v>
      </c>
      <c r="P21" s="1165">
        <f t="shared" si="0"/>
        <v>0</v>
      </c>
      <c r="Q21" s="1165">
        <f t="shared" si="0"/>
        <v>0</v>
      </c>
      <c r="R21" s="1032"/>
    </row>
    <row r="22" spans="2:18">
      <c r="B22" s="1167" t="s">
        <v>1322</v>
      </c>
      <c r="C22" s="1171" t="s">
        <v>1337</v>
      </c>
      <c r="D22" s="1164" t="s">
        <v>1324</v>
      </c>
      <c r="E22" s="1136"/>
      <c r="F22" s="1136" t="s">
        <v>20</v>
      </c>
      <c r="G22" s="1165"/>
      <c r="H22" s="1172"/>
      <c r="I22" s="1172"/>
      <c r="J22" s="1172"/>
      <c r="K22" s="1172"/>
      <c r="L22" s="1172"/>
      <c r="M22" s="1172"/>
      <c r="N22" s="1172"/>
      <c r="O22" s="1172"/>
      <c r="P22" s="1172"/>
      <c r="Q22" s="1172"/>
    </row>
    <row r="23" spans="2:18">
      <c r="B23" s="1167" t="s">
        <v>1322</v>
      </c>
      <c r="C23" s="1173" t="s">
        <v>1337</v>
      </c>
      <c r="D23" s="1164" t="s">
        <v>1325</v>
      </c>
      <c r="E23" s="1136"/>
      <c r="F23" s="1136" t="s">
        <v>20</v>
      </c>
      <c r="G23" s="1165"/>
      <c r="H23" s="1172"/>
      <c r="I23" s="1172"/>
      <c r="J23" s="1172"/>
      <c r="K23" s="1172"/>
      <c r="L23" s="1172"/>
      <c r="M23" s="1172"/>
      <c r="N23" s="1172"/>
      <c r="O23" s="1172"/>
      <c r="P23" s="1172"/>
      <c r="Q23" s="1172"/>
    </row>
    <row r="24" spans="2:18">
      <c r="B24" s="1167" t="s">
        <v>1322</v>
      </c>
      <c r="C24" s="1173" t="s">
        <v>1337</v>
      </c>
      <c r="D24" s="1164" t="s">
        <v>1326</v>
      </c>
      <c r="E24" s="1136"/>
      <c r="F24" s="1136" t="s">
        <v>20</v>
      </c>
      <c r="G24" s="1165"/>
      <c r="H24" s="1172"/>
      <c r="I24" s="1172"/>
      <c r="J24" s="1172"/>
      <c r="K24" s="1172"/>
      <c r="L24" s="1172"/>
      <c r="M24" s="1172"/>
      <c r="N24" s="1172"/>
      <c r="O24" s="1172"/>
      <c r="P24" s="1172"/>
      <c r="Q24" s="1172"/>
    </row>
    <row r="25" spans="2:18">
      <c r="B25" s="1167" t="s">
        <v>1322</v>
      </c>
      <c r="C25" s="1173" t="s">
        <v>1337</v>
      </c>
      <c r="D25" s="1164" t="s">
        <v>1327</v>
      </c>
      <c r="E25" s="1136"/>
      <c r="F25" s="1136" t="s">
        <v>20</v>
      </c>
      <c r="G25" s="1165"/>
      <c r="H25" s="1172"/>
      <c r="I25" s="1172"/>
      <c r="J25" s="1172"/>
      <c r="K25" s="1172"/>
      <c r="L25" s="1172"/>
      <c r="M25" s="1172"/>
      <c r="N25" s="1172"/>
      <c r="O25" s="1172"/>
      <c r="P25" s="1172"/>
      <c r="Q25" s="1172"/>
    </row>
    <row r="26" spans="2:18">
      <c r="B26" s="1167" t="s">
        <v>1322</v>
      </c>
      <c r="C26" s="1173" t="s">
        <v>1337</v>
      </c>
      <c r="D26" s="1164" t="s">
        <v>1328</v>
      </c>
      <c r="E26" s="1136"/>
      <c r="F26" s="1136" t="s">
        <v>20</v>
      </c>
      <c r="G26" s="1165"/>
      <c r="H26" s="1172"/>
      <c r="I26" s="1172"/>
      <c r="J26" s="1172"/>
      <c r="K26" s="1172"/>
      <c r="L26" s="1172"/>
      <c r="M26" s="1172"/>
      <c r="N26" s="1172"/>
      <c r="O26" s="1172"/>
      <c r="P26" s="1172"/>
      <c r="Q26" s="1172"/>
    </row>
    <row r="27" spans="2:18">
      <c r="B27" s="1167" t="s">
        <v>1322</v>
      </c>
      <c r="C27" s="1173" t="s">
        <v>1337</v>
      </c>
      <c r="D27" s="1164" t="s">
        <v>1329</v>
      </c>
      <c r="E27" s="1136"/>
      <c r="F27" s="1136" t="s">
        <v>20</v>
      </c>
      <c r="G27" s="1165"/>
      <c r="H27" s="1172"/>
      <c r="I27" s="1172"/>
      <c r="J27" s="1172"/>
      <c r="K27" s="1172"/>
      <c r="L27" s="1172"/>
      <c r="M27" s="1172"/>
      <c r="N27" s="1172"/>
      <c r="O27" s="1172"/>
      <c r="P27" s="1172"/>
      <c r="Q27" s="1172"/>
    </row>
    <row r="28" spans="2:18">
      <c r="B28" s="1167" t="s">
        <v>1322</v>
      </c>
      <c r="C28" s="1173" t="s">
        <v>1337</v>
      </c>
      <c r="D28" s="1164" t="s">
        <v>1330</v>
      </c>
      <c r="E28" s="1136"/>
      <c r="F28" s="1136" t="s">
        <v>20</v>
      </c>
      <c r="G28" s="1165"/>
      <c r="H28" s="985"/>
      <c r="I28" s="985"/>
      <c r="J28" s="985"/>
      <c r="K28" s="985"/>
      <c r="L28" s="985"/>
      <c r="M28" s="985"/>
      <c r="N28" s="985"/>
      <c r="O28" s="985"/>
      <c r="P28" s="985"/>
      <c r="Q28" s="985"/>
    </row>
    <row r="29" spans="2:18">
      <c r="B29" s="1167" t="s">
        <v>1322</v>
      </c>
      <c r="C29" s="1173" t="s">
        <v>1337</v>
      </c>
      <c r="D29" s="1164" t="s">
        <v>1331</v>
      </c>
      <c r="E29" s="1136"/>
      <c r="F29" s="1136" t="s">
        <v>20</v>
      </c>
      <c r="G29" s="1165"/>
      <c r="H29" s="985"/>
      <c r="I29" s="985"/>
      <c r="J29" s="985"/>
      <c r="K29" s="985"/>
      <c r="L29" s="985"/>
      <c r="M29" s="985"/>
      <c r="N29" s="985"/>
      <c r="O29" s="985"/>
      <c r="P29" s="985"/>
      <c r="Q29" s="985"/>
    </row>
    <row r="30" spans="2:18">
      <c r="B30" s="1167" t="s">
        <v>1322</v>
      </c>
      <c r="C30" s="1173" t="s">
        <v>1337</v>
      </c>
      <c r="D30" s="1164" t="s">
        <v>1332</v>
      </c>
      <c r="E30" s="1169"/>
      <c r="F30" s="1136" t="s">
        <v>20</v>
      </c>
      <c r="G30" s="1165"/>
      <c r="H30" s="985"/>
      <c r="I30" s="985"/>
      <c r="J30" s="985"/>
      <c r="K30" s="985"/>
      <c r="L30" s="985"/>
      <c r="M30" s="985"/>
      <c r="N30" s="985"/>
      <c r="O30" s="985"/>
      <c r="P30" s="985"/>
      <c r="Q30" s="985"/>
    </row>
    <row r="31" spans="2:18">
      <c r="B31" s="1167" t="s">
        <v>1322</v>
      </c>
      <c r="C31" s="1173" t="s">
        <v>1337</v>
      </c>
      <c r="D31" s="1164" t="s">
        <v>1333</v>
      </c>
      <c r="E31" s="1169"/>
      <c r="F31" s="1136" t="s">
        <v>20</v>
      </c>
      <c r="G31" s="1165"/>
      <c r="H31" s="985"/>
      <c r="I31" s="985"/>
      <c r="J31" s="985"/>
      <c r="K31" s="985"/>
      <c r="L31" s="985"/>
      <c r="M31" s="985"/>
      <c r="N31" s="985"/>
      <c r="O31" s="985"/>
      <c r="P31" s="985"/>
      <c r="Q31" s="985"/>
    </row>
    <row r="32" spans="2:18">
      <c r="B32" s="1167" t="s">
        <v>1322</v>
      </c>
      <c r="C32" s="1173" t="s">
        <v>1337</v>
      </c>
      <c r="D32" s="1164" t="s">
        <v>1334</v>
      </c>
      <c r="E32" s="1169"/>
      <c r="F32" s="1136" t="s">
        <v>20</v>
      </c>
      <c r="G32" s="1165"/>
      <c r="H32" s="985"/>
      <c r="I32" s="985"/>
      <c r="J32" s="985"/>
      <c r="K32" s="985"/>
      <c r="L32" s="985"/>
      <c r="M32" s="985"/>
      <c r="N32" s="985"/>
      <c r="O32" s="985"/>
      <c r="P32" s="985"/>
      <c r="Q32" s="985"/>
    </row>
    <row r="33" spans="2:17">
      <c r="B33" s="1167" t="s">
        <v>1322</v>
      </c>
      <c r="C33" s="1173" t="s">
        <v>1337</v>
      </c>
      <c r="D33" s="1164" t="s">
        <v>1335</v>
      </c>
      <c r="E33" s="1169"/>
      <c r="F33" s="1136" t="s">
        <v>20</v>
      </c>
      <c r="G33" s="1165"/>
      <c r="H33" s="1172"/>
      <c r="I33" s="1172"/>
      <c r="J33" s="1172"/>
      <c r="K33" s="1172"/>
      <c r="L33" s="1172"/>
      <c r="M33" s="1172"/>
      <c r="N33" s="1172"/>
      <c r="O33" s="1172"/>
      <c r="P33" s="1172"/>
      <c r="Q33" s="1172"/>
    </row>
    <row r="34" spans="2:17" s="1174" customFormat="1" ht="15">
      <c r="B34" s="1167" t="s">
        <v>1322</v>
      </c>
      <c r="C34" s="1140" t="s">
        <v>1338</v>
      </c>
      <c r="D34" s="1170"/>
      <c r="E34" s="1169"/>
      <c r="F34" s="1136" t="s">
        <v>20</v>
      </c>
      <c r="G34" s="1165"/>
      <c r="H34" s="1165">
        <f t="shared" ref="H34:Q34" si="1">SUM(H22:H33)</f>
        <v>0</v>
      </c>
      <c r="I34" s="1165">
        <f t="shared" si="1"/>
        <v>0</v>
      </c>
      <c r="J34" s="1165">
        <f t="shared" si="1"/>
        <v>0</v>
      </c>
      <c r="K34" s="1165">
        <f t="shared" si="1"/>
        <v>0</v>
      </c>
      <c r="L34" s="1165">
        <f t="shared" si="1"/>
        <v>0</v>
      </c>
      <c r="M34" s="1165">
        <f t="shared" si="1"/>
        <v>0</v>
      </c>
      <c r="N34" s="1165">
        <f t="shared" si="1"/>
        <v>0</v>
      </c>
      <c r="O34" s="1165">
        <f t="shared" si="1"/>
        <v>0</v>
      </c>
      <c r="P34" s="1165">
        <f t="shared" si="1"/>
        <v>0</v>
      </c>
      <c r="Q34" s="1165">
        <f t="shared" si="1"/>
        <v>0</v>
      </c>
    </row>
    <row r="35" spans="2:17">
      <c r="B35" s="1167" t="s">
        <v>1322</v>
      </c>
      <c r="C35" s="1171" t="s">
        <v>1339</v>
      </c>
      <c r="D35" s="1164" t="s">
        <v>1324</v>
      </c>
      <c r="E35" s="1169"/>
      <c r="F35" s="1136" t="s">
        <v>20</v>
      </c>
      <c r="G35" s="1165"/>
      <c r="H35" s="1172"/>
      <c r="I35" s="1172"/>
      <c r="J35" s="1172"/>
      <c r="K35" s="1172"/>
      <c r="L35" s="1172"/>
      <c r="M35" s="1172"/>
      <c r="N35" s="1172"/>
      <c r="O35" s="1172"/>
      <c r="P35" s="1172"/>
      <c r="Q35" s="1172"/>
    </row>
    <row r="36" spans="2:17">
      <c r="B36" s="1167" t="s">
        <v>1322</v>
      </c>
      <c r="C36" s="1175" t="s">
        <v>1339</v>
      </c>
      <c r="D36" s="1164" t="s">
        <v>1325</v>
      </c>
      <c r="E36" s="1136"/>
      <c r="F36" s="1136" t="s">
        <v>20</v>
      </c>
      <c r="G36" s="1165"/>
      <c r="H36" s="1172"/>
      <c r="I36" s="1172"/>
      <c r="J36" s="1172"/>
      <c r="K36" s="1172"/>
      <c r="L36" s="1172"/>
      <c r="M36" s="1172"/>
      <c r="N36" s="1172"/>
      <c r="O36" s="1172"/>
      <c r="P36" s="1172"/>
      <c r="Q36" s="1172"/>
    </row>
    <row r="37" spans="2:17">
      <c r="B37" s="1167" t="s">
        <v>1322</v>
      </c>
      <c r="C37" s="1175" t="s">
        <v>1339</v>
      </c>
      <c r="D37" s="1164" t="s">
        <v>1326</v>
      </c>
      <c r="E37" s="1136"/>
      <c r="F37" s="1136" t="s">
        <v>20</v>
      </c>
      <c r="G37" s="1165"/>
      <c r="H37" s="1172"/>
      <c r="I37" s="1172"/>
      <c r="J37" s="1172"/>
      <c r="K37" s="1172"/>
      <c r="L37" s="1172"/>
      <c r="M37" s="1172"/>
      <c r="N37" s="1172"/>
      <c r="O37" s="1172"/>
      <c r="P37" s="1172"/>
      <c r="Q37" s="1172"/>
    </row>
    <row r="38" spans="2:17">
      <c r="B38" s="1167" t="s">
        <v>1322</v>
      </c>
      <c r="C38" s="1175" t="s">
        <v>1339</v>
      </c>
      <c r="D38" s="1164" t="s">
        <v>1327</v>
      </c>
      <c r="E38" s="1136"/>
      <c r="F38" s="1136" t="s">
        <v>20</v>
      </c>
      <c r="G38" s="1165"/>
      <c r="H38" s="1172"/>
      <c r="I38" s="1172"/>
      <c r="J38" s="1172"/>
      <c r="K38" s="1172"/>
      <c r="L38" s="1172"/>
      <c r="M38" s="1172"/>
      <c r="N38" s="1172"/>
      <c r="O38" s="1172"/>
      <c r="P38" s="1172"/>
      <c r="Q38" s="1172"/>
    </row>
    <row r="39" spans="2:17">
      <c r="B39" s="1167" t="s">
        <v>1322</v>
      </c>
      <c r="C39" s="1175" t="s">
        <v>1339</v>
      </c>
      <c r="D39" s="1164" t="s">
        <v>1328</v>
      </c>
      <c r="E39" s="1136"/>
      <c r="F39" s="1136" t="s">
        <v>20</v>
      </c>
      <c r="G39" s="1165"/>
      <c r="H39" s="1172"/>
      <c r="I39" s="1172"/>
      <c r="J39" s="1172"/>
      <c r="K39" s="1172"/>
      <c r="L39" s="1172"/>
      <c r="M39" s="1172"/>
      <c r="N39" s="1172"/>
      <c r="O39" s="1172"/>
      <c r="P39" s="1172"/>
      <c r="Q39" s="1172"/>
    </row>
    <row r="40" spans="2:17">
      <c r="B40" s="1167" t="s">
        <v>1322</v>
      </c>
      <c r="C40" s="1175" t="s">
        <v>1339</v>
      </c>
      <c r="D40" s="1164" t="s">
        <v>1329</v>
      </c>
      <c r="E40" s="1136"/>
      <c r="F40" s="1136" t="s">
        <v>20</v>
      </c>
      <c r="G40" s="1165"/>
      <c r="H40" s="1172"/>
      <c r="I40" s="1172"/>
      <c r="J40" s="1172"/>
      <c r="K40" s="1172"/>
      <c r="L40" s="1172"/>
      <c r="M40" s="1172"/>
      <c r="N40" s="1172"/>
      <c r="O40" s="1172"/>
      <c r="P40" s="1172"/>
      <c r="Q40" s="1172"/>
    </row>
    <row r="41" spans="2:17">
      <c r="B41" s="1167" t="s">
        <v>1322</v>
      </c>
      <c r="C41" s="1175" t="s">
        <v>1339</v>
      </c>
      <c r="D41" s="1164" t="s">
        <v>1330</v>
      </c>
      <c r="E41" s="1136"/>
      <c r="F41" s="1136" t="s">
        <v>20</v>
      </c>
      <c r="G41" s="1165"/>
      <c r="H41" s="1172"/>
      <c r="I41" s="1172"/>
      <c r="J41" s="1172"/>
      <c r="K41" s="1172"/>
      <c r="L41" s="1172"/>
      <c r="M41" s="1172"/>
      <c r="N41" s="1172"/>
      <c r="O41" s="1172"/>
      <c r="P41" s="1172"/>
      <c r="Q41" s="1172"/>
    </row>
    <row r="42" spans="2:17">
      <c r="B42" s="1167" t="s">
        <v>1322</v>
      </c>
      <c r="C42" s="1175" t="s">
        <v>1339</v>
      </c>
      <c r="D42" s="1164" t="s">
        <v>1331</v>
      </c>
      <c r="E42" s="1136"/>
      <c r="F42" s="1136" t="s">
        <v>20</v>
      </c>
      <c r="G42" s="1165"/>
      <c r="H42" s="985"/>
      <c r="I42" s="985"/>
      <c r="J42" s="985"/>
      <c r="K42" s="985"/>
      <c r="L42" s="985"/>
      <c r="M42" s="985"/>
      <c r="N42" s="985"/>
      <c r="O42" s="985"/>
      <c r="P42" s="985"/>
      <c r="Q42" s="985"/>
    </row>
    <row r="43" spans="2:17">
      <c r="B43" s="1167" t="s">
        <v>1322</v>
      </c>
      <c r="C43" s="1175" t="s">
        <v>1339</v>
      </c>
      <c r="D43" s="1164" t="s">
        <v>1332</v>
      </c>
      <c r="E43" s="1136"/>
      <c r="F43" s="1136" t="s">
        <v>20</v>
      </c>
      <c r="G43" s="1165"/>
      <c r="H43" s="985"/>
      <c r="I43" s="985"/>
      <c r="J43" s="985"/>
      <c r="K43" s="985"/>
      <c r="L43" s="985"/>
      <c r="M43" s="985"/>
      <c r="N43" s="985"/>
      <c r="O43" s="985"/>
      <c r="P43" s="985"/>
      <c r="Q43" s="985"/>
    </row>
    <row r="44" spans="2:17">
      <c r="B44" s="1167" t="s">
        <v>1322</v>
      </c>
      <c r="C44" s="1175" t="s">
        <v>1339</v>
      </c>
      <c r="D44" s="1164" t="s">
        <v>1333</v>
      </c>
      <c r="E44" s="1169"/>
      <c r="F44" s="1136" t="s">
        <v>20</v>
      </c>
      <c r="G44" s="1165"/>
      <c r="H44" s="985"/>
      <c r="I44" s="985"/>
      <c r="J44" s="985"/>
      <c r="K44" s="985"/>
      <c r="L44" s="985"/>
      <c r="M44" s="985"/>
      <c r="N44" s="985"/>
      <c r="O44" s="985"/>
      <c r="P44" s="985"/>
      <c r="Q44" s="985"/>
    </row>
    <row r="45" spans="2:17">
      <c r="B45" s="1167" t="s">
        <v>1322</v>
      </c>
      <c r="C45" s="1175" t="s">
        <v>1339</v>
      </c>
      <c r="D45" s="1164" t="s">
        <v>1334</v>
      </c>
      <c r="E45" s="1169"/>
      <c r="F45" s="1136" t="s">
        <v>20</v>
      </c>
      <c r="G45" s="1165"/>
      <c r="H45" s="985"/>
      <c r="I45" s="985"/>
      <c r="J45" s="985"/>
      <c r="K45" s="985"/>
      <c r="L45" s="985"/>
      <c r="M45" s="985"/>
      <c r="N45" s="985"/>
      <c r="O45" s="985"/>
      <c r="P45" s="985"/>
      <c r="Q45" s="985"/>
    </row>
    <row r="46" spans="2:17">
      <c r="B46" s="1167" t="s">
        <v>1322</v>
      </c>
      <c r="C46" s="1175" t="s">
        <v>1339</v>
      </c>
      <c r="D46" s="1164" t="s">
        <v>1335</v>
      </c>
      <c r="E46" s="1169"/>
      <c r="F46" s="1136" t="s">
        <v>20</v>
      </c>
      <c r="G46" s="1165"/>
      <c r="H46" s="985"/>
      <c r="I46" s="985"/>
      <c r="J46" s="985"/>
      <c r="K46" s="985"/>
      <c r="L46" s="985"/>
      <c r="M46" s="985"/>
      <c r="N46" s="985"/>
      <c r="O46" s="985"/>
      <c r="P46" s="985"/>
      <c r="Q46" s="985"/>
    </row>
    <row r="47" spans="2:17">
      <c r="B47" s="1167" t="s">
        <v>1322</v>
      </c>
      <c r="C47" s="1140" t="s">
        <v>1340</v>
      </c>
      <c r="D47" s="1169"/>
      <c r="E47" s="1169"/>
      <c r="F47" s="1136" t="s">
        <v>20</v>
      </c>
      <c r="G47" s="1165"/>
      <c r="H47" s="1165">
        <f t="shared" ref="H47:Q47" si="2">SUM(H35:H46)</f>
        <v>0</v>
      </c>
      <c r="I47" s="1165">
        <f t="shared" si="2"/>
        <v>0</v>
      </c>
      <c r="J47" s="1165">
        <f t="shared" si="2"/>
        <v>0</v>
      </c>
      <c r="K47" s="1165">
        <f t="shared" si="2"/>
        <v>0</v>
      </c>
      <c r="L47" s="1165">
        <f t="shared" si="2"/>
        <v>0</v>
      </c>
      <c r="M47" s="1165">
        <f t="shared" si="2"/>
        <v>0</v>
      </c>
      <c r="N47" s="1165">
        <f t="shared" si="2"/>
        <v>0</v>
      </c>
      <c r="O47" s="1165">
        <f t="shared" si="2"/>
        <v>0</v>
      </c>
      <c r="P47" s="1165">
        <f t="shared" si="2"/>
        <v>0</v>
      </c>
      <c r="Q47" s="1165">
        <f t="shared" si="2"/>
        <v>0</v>
      </c>
    </row>
    <row r="48" spans="2:17" s="1174" customFormat="1" ht="15">
      <c r="B48" s="1167" t="s">
        <v>1322</v>
      </c>
      <c r="C48" s="1169" t="s">
        <v>1341</v>
      </c>
      <c r="D48" s="1164" t="s">
        <v>1324</v>
      </c>
      <c r="E48" s="1169"/>
      <c r="F48" s="1136" t="s">
        <v>20</v>
      </c>
      <c r="G48" s="1165"/>
      <c r="H48" s="1172"/>
      <c r="I48" s="1172"/>
      <c r="J48" s="1172"/>
      <c r="K48" s="1172"/>
      <c r="L48" s="1172"/>
      <c r="M48" s="1172"/>
      <c r="N48" s="1172"/>
      <c r="O48" s="1172"/>
      <c r="P48" s="1172"/>
      <c r="Q48" s="1172"/>
    </row>
    <row r="49" spans="2:17">
      <c r="B49" s="1167" t="s">
        <v>1322</v>
      </c>
      <c r="C49" s="1173" t="s">
        <v>1341</v>
      </c>
      <c r="D49" s="1164" t="s">
        <v>1325</v>
      </c>
      <c r="E49" s="1136"/>
      <c r="F49" s="1136" t="s">
        <v>20</v>
      </c>
      <c r="G49" s="1165"/>
      <c r="H49" s="1172"/>
      <c r="I49" s="1172"/>
      <c r="J49" s="1172"/>
      <c r="K49" s="1172"/>
      <c r="L49" s="1172"/>
      <c r="M49" s="1172"/>
      <c r="N49" s="1172"/>
      <c r="O49" s="1172"/>
      <c r="P49" s="1172"/>
      <c r="Q49" s="1172"/>
    </row>
    <row r="50" spans="2:17">
      <c r="B50" s="1167" t="s">
        <v>1322</v>
      </c>
      <c r="C50" s="1173" t="s">
        <v>1341</v>
      </c>
      <c r="D50" s="1164" t="s">
        <v>1326</v>
      </c>
      <c r="E50" s="1136"/>
      <c r="F50" s="1136" t="s">
        <v>20</v>
      </c>
      <c r="G50" s="1165"/>
      <c r="H50" s="1172"/>
      <c r="I50" s="1172"/>
      <c r="J50" s="1172"/>
      <c r="K50" s="1172"/>
      <c r="L50" s="1172"/>
      <c r="M50" s="1172"/>
      <c r="N50" s="1172"/>
      <c r="O50" s="1172"/>
      <c r="P50" s="1172"/>
      <c r="Q50" s="1172"/>
    </row>
    <row r="51" spans="2:17">
      <c r="B51" s="1167" t="s">
        <v>1322</v>
      </c>
      <c r="C51" s="1173" t="s">
        <v>1341</v>
      </c>
      <c r="D51" s="1164" t="s">
        <v>1327</v>
      </c>
      <c r="E51" s="1136"/>
      <c r="F51" s="1136" t="s">
        <v>20</v>
      </c>
      <c r="G51" s="1165"/>
      <c r="H51" s="985"/>
      <c r="I51" s="985"/>
      <c r="J51" s="985"/>
      <c r="K51" s="985"/>
      <c r="L51" s="985"/>
      <c r="M51" s="985"/>
      <c r="N51" s="985"/>
      <c r="O51" s="985"/>
      <c r="P51" s="985"/>
      <c r="Q51" s="985"/>
    </row>
    <row r="52" spans="2:17">
      <c r="B52" s="1167" t="s">
        <v>1322</v>
      </c>
      <c r="C52" s="1173" t="s">
        <v>1341</v>
      </c>
      <c r="D52" s="1164" t="s">
        <v>1328</v>
      </c>
      <c r="E52" s="1136"/>
      <c r="F52" s="1136" t="s">
        <v>20</v>
      </c>
      <c r="G52" s="1165"/>
      <c r="H52" s="985"/>
      <c r="I52" s="985"/>
      <c r="J52" s="985"/>
      <c r="K52" s="985"/>
      <c r="L52" s="985"/>
      <c r="M52" s="985"/>
      <c r="N52" s="985"/>
      <c r="O52" s="985"/>
      <c r="P52" s="985"/>
      <c r="Q52" s="985"/>
    </row>
    <row r="53" spans="2:17">
      <c r="B53" s="1167" t="s">
        <v>1322</v>
      </c>
      <c r="C53" s="1173" t="s">
        <v>1341</v>
      </c>
      <c r="D53" s="1164" t="s">
        <v>1329</v>
      </c>
      <c r="E53" s="1136"/>
      <c r="F53" s="1136" t="s">
        <v>20</v>
      </c>
      <c r="G53" s="1165"/>
      <c r="H53" s="985"/>
      <c r="I53" s="985"/>
      <c r="J53" s="985"/>
      <c r="K53" s="985"/>
      <c r="L53" s="985"/>
      <c r="M53" s="985"/>
      <c r="N53" s="985"/>
      <c r="O53" s="985"/>
      <c r="P53" s="985"/>
      <c r="Q53" s="985"/>
    </row>
    <row r="54" spans="2:17">
      <c r="B54" s="1167" t="s">
        <v>1322</v>
      </c>
      <c r="C54" s="1173" t="s">
        <v>1341</v>
      </c>
      <c r="D54" s="1164" t="s">
        <v>1330</v>
      </c>
      <c r="E54" s="1136"/>
      <c r="F54" s="1136" t="s">
        <v>20</v>
      </c>
      <c r="G54" s="1165"/>
      <c r="H54" s="985"/>
      <c r="I54" s="985"/>
      <c r="J54" s="985"/>
      <c r="K54" s="985"/>
      <c r="L54" s="985"/>
      <c r="M54" s="985"/>
      <c r="N54" s="985"/>
      <c r="O54" s="985"/>
      <c r="P54" s="985"/>
      <c r="Q54" s="985"/>
    </row>
    <row r="55" spans="2:17">
      <c r="B55" s="1167" t="s">
        <v>1322</v>
      </c>
      <c r="C55" s="1173" t="s">
        <v>1341</v>
      </c>
      <c r="D55" s="1164" t="s">
        <v>1331</v>
      </c>
      <c r="E55" s="1136"/>
      <c r="F55" s="1136" t="s">
        <v>20</v>
      </c>
      <c r="G55" s="1165"/>
      <c r="H55" s="985"/>
      <c r="I55" s="985"/>
      <c r="J55" s="985"/>
      <c r="K55" s="985"/>
      <c r="L55" s="985"/>
      <c r="M55" s="985"/>
      <c r="N55" s="985"/>
      <c r="O55" s="985"/>
      <c r="P55" s="985"/>
      <c r="Q55" s="985"/>
    </row>
    <row r="56" spans="2:17">
      <c r="B56" s="1167" t="s">
        <v>1322</v>
      </c>
      <c r="C56" s="1173" t="s">
        <v>1341</v>
      </c>
      <c r="D56" s="1164" t="s">
        <v>1332</v>
      </c>
      <c r="E56" s="1136"/>
      <c r="F56" s="1136" t="s">
        <v>20</v>
      </c>
      <c r="G56" s="1165"/>
      <c r="H56" s="985"/>
      <c r="I56" s="985"/>
      <c r="J56" s="985"/>
      <c r="K56" s="985"/>
      <c r="L56" s="985"/>
      <c r="M56" s="985"/>
      <c r="N56" s="985"/>
      <c r="O56" s="985"/>
      <c r="P56" s="985"/>
      <c r="Q56" s="985"/>
    </row>
    <row r="57" spans="2:17">
      <c r="B57" s="1167" t="s">
        <v>1322</v>
      </c>
      <c r="C57" s="1173" t="s">
        <v>1341</v>
      </c>
      <c r="D57" s="1164" t="s">
        <v>1333</v>
      </c>
      <c r="E57" s="1169"/>
      <c r="F57" s="1136" t="s">
        <v>20</v>
      </c>
      <c r="G57" s="1165"/>
      <c r="H57" s="985"/>
      <c r="I57" s="985"/>
      <c r="J57" s="985"/>
      <c r="K57" s="985"/>
      <c r="L57" s="985"/>
      <c r="M57" s="985"/>
      <c r="N57" s="985"/>
      <c r="O57" s="985"/>
      <c r="P57" s="985"/>
      <c r="Q57" s="985"/>
    </row>
    <row r="58" spans="2:17">
      <c r="B58" s="1167" t="s">
        <v>1322</v>
      </c>
      <c r="C58" s="1173" t="s">
        <v>1341</v>
      </c>
      <c r="D58" s="1164" t="s">
        <v>1334</v>
      </c>
      <c r="E58" s="1169"/>
      <c r="F58" s="1136" t="s">
        <v>20</v>
      </c>
      <c r="G58" s="1165"/>
      <c r="H58" s="985"/>
      <c r="I58" s="985"/>
      <c r="J58" s="985"/>
      <c r="K58" s="985"/>
      <c r="L58" s="985"/>
      <c r="M58" s="985"/>
      <c r="N58" s="985"/>
      <c r="O58" s="985"/>
      <c r="P58" s="985"/>
      <c r="Q58" s="985"/>
    </row>
    <row r="59" spans="2:17">
      <c r="B59" s="1167" t="s">
        <v>1322</v>
      </c>
      <c r="C59" s="1173" t="s">
        <v>1341</v>
      </c>
      <c r="D59" s="1164" t="s">
        <v>1335</v>
      </c>
      <c r="E59" s="1169"/>
      <c r="F59" s="1136" t="s">
        <v>20</v>
      </c>
      <c r="G59" s="1165"/>
      <c r="H59" s="985"/>
      <c r="I59" s="985"/>
      <c r="J59" s="985"/>
      <c r="K59" s="985"/>
      <c r="L59" s="985"/>
      <c r="M59" s="985"/>
      <c r="N59" s="985"/>
      <c r="O59" s="985"/>
      <c r="P59" s="985"/>
      <c r="Q59" s="985"/>
    </row>
    <row r="60" spans="2:17">
      <c r="B60" s="1167" t="s">
        <v>1322</v>
      </c>
      <c r="C60" s="1140" t="s">
        <v>1342</v>
      </c>
      <c r="D60" s="1169"/>
      <c r="E60" s="1169"/>
      <c r="F60" s="1136" t="s">
        <v>20</v>
      </c>
      <c r="G60" s="1165"/>
      <c r="H60" s="1176">
        <f t="shared" ref="H60:Q61" si="3">SUM(H48:H59)</f>
        <v>0</v>
      </c>
      <c r="I60" s="1176">
        <f t="shared" si="3"/>
        <v>0</v>
      </c>
      <c r="J60" s="1176">
        <f t="shared" si="3"/>
        <v>0</v>
      </c>
      <c r="K60" s="1176">
        <f t="shared" si="3"/>
        <v>0</v>
      </c>
      <c r="L60" s="1176">
        <f t="shared" si="3"/>
        <v>0</v>
      </c>
      <c r="M60" s="1176">
        <f t="shared" si="3"/>
        <v>0</v>
      </c>
      <c r="N60" s="1176">
        <f t="shared" si="3"/>
        <v>0</v>
      </c>
      <c r="O60" s="1176">
        <f t="shared" si="3"/>
        <v>0</v>
      </c>
      <c r="P60" s="1176">
        <f t="shared" si="3"/>
        <v>0</v>
      </c>
      <c r="Q60" s="1176">
        <f t="shared" si="3"/>
        <v>0</v>
      </c>
    </row>
    <row r="61" spans="2:17">
      <c r="B61" s="1104" t="s">
        <v>1343</v>
      </c>
      <c r="C61" s="1140"/>
      <c r="D61" s="1169"/>
      <c r="E61" s="1169"/>
      <c r="F61" s="1169"/>
      <c r="G61" s="1165"/>
      <c r="H61" s="1176">
        <f t="shared" si="3"/>
        <v>0</v>
      </c>
      <c r="I61" s="1176">
        <f t="shared" si="3"/>
        <v>0</v>
      </c>
      <c r="J61" s="1176">
        <f t="shared" si="3"/>
        <v>0</v>
      </c>
      <c r="K61" s="1176">
        <f t="shared" si="3"/>
        <v>0</v>
      </c>
      <c r="L61" s="1176">
        <f t="shared" si="3"/>
        <v>0</v>
      </c>
      <c r="M61" s="1176">
        <f t="shared" si="3"/>
        <v>0</v>
      </c>
      <c r="N61" s="1176">
        <f t="shared" si="3"/>
        <v>0</v>
      </c>
      <c r="O61" s="1176">
        <f t="shared" si="3"/>
        <v>0</v>
      </c>
      <c r="P61" s="1176">
        <f t="shared" si="3"/>
        <v>0</v>
      </c>
      <c r="Q61" s="1176">
        <f t="shared" si="3"/>
        <v>0</v>
      </c>
    </row>
    <row r="62" spans="2:17">
      <c r="B62" s="1104" t="s">
        <v>6</v>
      </c>
      <c r="C62" s="1164" t="s">
        <v>1323</v>
      </c>
      <c r="D62" s="1164" t="s">
        <v>1324</v>
      </c>
      <c r="E62" s="1136"/>
      <c r="F62" s="1136" t="s">
        <v>20</v>
      </c>
      <c r="G62" s="1165"/>
      <c r="H62" s="1166"/>
      <c r="I62" s="1166"/>
      <c r="J62" s="1166"/>
      <c r="K62" s="1166"/>
      <c r="L62" s="1166"/>
      <c r="M62" s="1166"/>
      <c r="N62" s="1166"/>
      <c r="O62" s="1166"/>
      <c r="P62" s="1166"/>
      <c r="Q62" s="1166"/>
    </row>
    <row r="63" spans="2:17">
      <c r="B63" s="1167" t="s">
        <v>6</v>
      </c>
      <c r="C63" s="1168" t="s">
        <v>1323</v>
      </c>
      <c r="D63" s="1164" t="s">
        <v>1325</v>
      </c>
      <c r="E63" s="1136"/>
      <c r="F63" s="1136" t="s">
        <v>20</v>
      </c>
      <c r="G63" s="1165"/>
      <c r="H63" s="1166"/>
      <c r="I63" s="1166"/>
      <c r="J63" s="1166"/>
      <c r="K63" s="1166"/>
      <c r="L63" s="1166"/>
      <c r="M63" s="1166"/>
      <c r="N63" s="1166"/>
      <c r="O63" s="1166"/>
      <c r="P63" s="1166"/>
      <c r="Q63" s="1166"/>
    </row>
    <row r="64" spans="2:17">
      <c r="B64" s="1167" t="s">
        <v>6</v>
      </c>
      <c r="C64" s="1168" t="s">
        <v>1323</v>
      </c>
      <c r="D64" s="1164" t="s">
        <v>1326</v>
      </c>
      <c r="E64" s="1136"/>
      <c r="F64" s="1136" t="s">
        <v>20</v>
      </c>
      <c r="G64" s="1165"/>
      <c r="H64" s="1166"/>
      <c r="I64" s="1166"/>
      <c r="J64" s="1166"/>
      <c r="K64" s="1166"/>
      <c r="L64" s="1166"/>
      <c r="M64" s="1166"/>
      <c r="N64" s="1166"/>
      <c r="O64" s="1166"/>
      <c r="P64" s="1166"/>
      <c r="Q64" s="1166"/>
    </row>
    <row r="65" spans="2:17">
      <c r="B65" s="1167" t="s">
        <v>6</v>
      </c>
      <c r="C65" s="1168" t="s">
        <v>1323</v>
      </c>
      <c r="D65" s="1164" t="s">
        <v>1327</v>
      </c>
      <c r="E65" s="1136"/>
      <c r="F65" s="1136" t="s">
        <v>20</v>
      </c>
      <c r="G65" s="1165"/>
      <c r="H65" s="1166"/>
      <c r="I65" s="1166"/>
      <c r="J65" s="1166"/>
      <c r="K65" s="1166"/>
      <c r="L65" s="1166"/>
      <c r="M65" s="1166"/>
      <c r="N65" s="1166"/>
      <c r="O65" s="1166"/>
      <c r="P65" s="1166"/>
      <c r="Q65" s="1166"/>
    </row>
    <row r="66" spans="2:17">
      <c r="B66" s="1167" t="s">
        <v>6</v>
      </c>
      <c r="C66" s="1168" t="s">
        <v>1323</v>
      </c>
      <c r="D66" s="1164" t="s">
        <v>1328</v>
      </c>
      <c r="E66" s="1136"/>
      <c r="F66" s="1136" t="s">
        <v>20</v>
      </c>
      <c r="G66" s="1165"/>
      <c r="H66" s="1166"/>
      <c r="I66" s="1166"/>
      <c r="J66" s="1166"/>
      <c r="K66" s="1166"/>
      <c r="L66" s="1166"/>
      <c r="M66" s="1166"/>
      <c r="N66" s="1166"/>
      <c r="O66" s="1166"/>
      <c r="P66" s="1166"/>
      <c r="Q66" s="1166"/>
    </row>
    <row r="67" spans="2:17">
      <c r="B67" s="1167" t="s">
        <v>6</v>
      </c>
      <c r="C67" s="1168" t="s">
        <v>1323</v>
      </c>
      <c r="D67" s="1164" t="s">
        <v>1329</v>
      </c>
      <c r="E67" s="1136"/>
      <c r="F67" s="1136" t="s">
        <v>20</v>
      </c>
      <c r="G67" s="1165"/>
      <c r="H67" s="1166"/>
      <c r="I67" s="1166"/>
      <c r="J67" s="1166"/>
      <c r="K67" s="1166"/>
      <c r="L67" s="1166"/>
      <c r="M67" s="1166"/>
      <c r="N67" s="1166"/>
      <c r="O67" s="1166"/>
      <c r="P67" s="1166"/>
      <c r="Q67" s="1166"/>
    </row>
    <row r="68" spans="2:17">
      <c r="B68" s="1167" t="s">
        <v>6</v>
      </c>
      <c r="C68" s="1168" t="s">
        <v>1323</v>
      </c>
      <c r="D68" s="1164" t="s">
        <v>1330</v>
      </c>
      <c r="E68" s="1169"/>
      <c r="F68" s="1136" t="s">
        <v>20</v>
      </c>
      <c r="G68" s="1165"/>
      <c r="H68" s="1166"/>
      <c r="I68" s="1166"/>
      <c r="J68" s="1166"/>
      <c r="K68" s="1166"/>
      <c r="L68" s="1166"/>
      <c r="M68" s="1166"/>
      <c r="N68" s="1166"/>
      <c r="O68" s="1166"/>
      <c r="P68" s="1166"/>
      <c r="Q68" s="1166"/>
    </row>
    <row r="69" spans="2:17">
      <c r="B69" s="1167" t="s">
        <v>6</v>
      </c>
      <c r="C69" s="1168" t="s">
        <v>1323</v>
      </c>
      <c r="D69" s="1164" t="s">
        <v>1331</v>
      </c>
      <c r="E69" s="1169"/>
      <c r="F69" s="1136" t="s">
        <v>20</v>
      </c>
      <c r="G69" s="1165"/>
      <c r="H69" s="1166"/>
      <c r="I69" s="1166"/>
      <c r="J69" s="1166"/>
      <c r="K69" s="1166"/>
      <c r="L69" s="1166"/>
      <c r="M69" s="1166"/>
      <c r="N69" s="1166"/>
      <c r="O69" s="1166"/>
      <c r="P69" s="1166"/>
      <c r="Q69" s="1166"/>
    </row>
    <row r="70" spans="2:17">
      <c r="B70" s="1167" t="s">
        <v>6</v>
      </c>
      <c r="C70" s="1168" t="s">
        <v>1323</v>
      </c>
      <c r="D70" s="1164" t="s">
        <v>1332</v>
      </c>
      <c r="E70" s="1169"/>
      <c r="F70" s="1136" t="s">
        <v>20</v>
      </c>
      <c r="G70" s="1165"/>
      <c r="H70" s="1166"/>
      <c r="I70" s="1166"/>
      <c r="J70" s="1166"/>
      <c r="K70" s="1166"/>
      <c r="L70" s="1166"/>
      <c r="M70" s="1166"/>
      <c r="N70" s="1166"/>
      <c r="O70" s="1166"/>
      <c r="P70" s="1166"/>
      <c r="Q70" s="1166"/>
    </row>
    <row r="71" spans="2:17">
      <c r="B71" s="1167" t="s">
        <v>6</v>
      </c>
      <c r="C71" s="1168" t="s">
        <v>1323</v>
      </c>
      <c r="D71" s="1164" t="s">
        <v>1333</v>
      </c>
      <c r="E71" s="1169"/>
      <c r="F71" s="1136" t="s">
        <v>20</v>
      </c>
      <c r="G71" s="1165"/>
      <c r="H71" s="1166"/>
      <c r="I71" s="1166"/>
      <c r="J71" s="1166"/>
      <c r="K71" s="1166"/>
      <c r="L71" s="1166"/>
      <c r="M71" s="1166"/>
      <c r="N71" s="1166"/>
      <c r="O71" s="1166"/>
      <c r="P71" s="1166"/>
      <c r="Q71" s="1166"/>
    </row>
    <row r="72" spans="2:17">
      <c r="B72" s="1167" t="s">
        <v>6</v>
      </c>
      <c r="C72" s="1168" t="s">
        <v>1323</v>
      </c>
      <c r="D72" s="1164" t="s">
        <v>1334</v>
      </c>
      <c r="E72" s="1169"/>
      <c r="F72" s="1136" t="s">
        <v>20</v>
      </c>
      <c r="G72" s="1165"/>
      <c r="H72" s="1166"/>
      <c r="I72" s="1166"/>
      <c r="J72" s="1166"/>
      <c r="K72" s="1166"/>
      <c r="L72" s="1166"/>
      <c r="M72" s="1166"/>
      <c r="N72" s="1166"/>
      <c r="O72" s="1166"/>
      <c r="P72" s="1166"/>
      <c r="Q72" s="1166"/>
    </row>
    <row r="73" spans="2:17">
      <c r="B73" s="1167" t="s">
        <v>6</v>
      </c>
      <c r="C73" s="1168" t="s">
        <v>1323</v>
      </c>
      <c r="D73" s="1164" t="s">
        <v>1335</v>
      </c>
      <c r="E73" s="1169"/>
      <c r="F73" s="1136" t="s">
        <v>20</v>
      </c>
      <c r="G73" s="1165"/>
      <c r="H73" s="1166"/>
      <c r="I73" s="1166"/>
      <c r="J73" s="1166"/>
      <c r="K73" s="1166"/>
      <c r="L73" s="1166"/>
      <c r="M73" s="1166"/>
      <c r="N73" s="1166"/>
      <c r="O73" s="1166"/>
      <c r="P73" s="1166"/>
      <c r="Q73" s="1166"/>
    </row>
    <row r="74" spans="2:17">
      <c r="B74" s="1167" t="s">
        <v>6</v>
      </c>
      <c r="C74" s="1140" t="s">
        <v>1336</v>
      </c>
      <c r="D74" s="1170"/>
      <c r="E74" s="1169"/>
      <c r="F74" s="1136" t="s">
        <v>20</v>
      </c>
      <c r="G74" s="1165"/>
      <c r="H74" s="1165">
        <f t="shared" ref="H74:Q74" si="4">SUM(H62:H73)</f>
        <v>0</v>
      </c>
      <c r="I74" s="1165">
        <f t="shared" si="4"/>
        <v>0</v>
      </c>
      <c r="J74" s="1165">
        <f t="shared" si="4"/>
        <v>0</v>
      </c>
      <c r="K74" s="1165">
        <f t="shared" si="4"/>
        <v>0</v>
      </c>
      <c r="L74" s="1165">
        <f t="shared" si="4"/>
        <v>0</v>
      </c>
      <c r="M74" s="1165">
        <f t="shared" si="4"/>
        <v>0</v>
      </c>
      <c r="N74" s="1165">
        <f t="shared" si="4"/>
        <v>0</v>
      </c>
      <c r="O74" s="1165">
        <f t="shared" si="4"/>
        <v>0</v>
      </c>
      <c r="P74" s="1165">
        <f t="shared" si="4"/>
        <v>0</v>
      </c>
      <c r="Q74" s="1165">
        <f t="shared" si="4"/>
        <v>0</v>
      </c>
    </row>
    <row r="75" spans="2:17">
      <c r="B75" s="1167" t="s">
        <v>6</v>
      </c>
      <c r="C75" s="1171" t="s">
        <v>1337</v>
      </c>
      <c r="D75" s="1164" t="s">
        <v>1324</v>
      </c>
      <c r="E75" s="1136"/>
      <c r="F75" s="1136" t="s">
        <v>20</v>
      </c>
      <c r="G75" s="1165"/>
      <c r="H75" s="1172"/>
      <c r="I75" s="1172"/>
      <c r="J75" s="1172"/>
      <c r="K75" s="1172"/>
      <c r="L75" s="1172"/>
      <c r="M75" s="1172"/>
      <c r="N75" s="1172"/>
      <c r="O75" s="1172"/>
      <c r="P75" s="1172"/>
      <c r="Q75" s="1172"/>
    </row>
    <row r="76" spans="2:17">
      <c r="B76" s="1167" t="s">
        <v>6</v>
      </c>
      <c r="C76" s="1173" t="s">
        <v>1337</v>
      </c>
      <c r="D76" s="1164" t="s">
        <v>1325</v>
      </c>
      <c r="E76" s="1136"/>
      <c r="F76" s="1136" t="s">
        <v>20</v>
      </c>
      <c r="G76" s="1165"/>
      <c r="H76" s="1172"/>
      <c r="I76" s="1172"/>
      <c r="J76" s="1172"/>
      <c r="K76" s="1172"/>
      <c r="L76" s="1172"/>
      <c r="M76" s="1172"/>
      <c r="N76" s="1172"/>
      <c r="O76" s="1172"/>
      <c r="P76" s="1172"/>
      <c r="Q76" s="1172"/>
    </row>
    <row r="77" spans="2:17">
      <c r="B77" s="1167" t="s">
        <v>6</v>
      </c>
      <c r="C77" s="1173" t="s">
        <v>1337</v>
      </c>
      <c r="D77" s="1164" t="s">
        <v>1326</v>
      </c>
      <c r="E77" s="1136"/>
      <c r="F77" s="1136" t="s">
        <v>20</v>
      </c>
      <c r="G77" s="1165"/>
      <c r="H77" s="1172"/>
      <c r="I77" s="1172"/>
      <c r="J77" s="1172"/>
      <c r="K77" s="1172"/>
      <c r="L77" s="1172"/>
      <c r="M77" s="1172"/>
      <c r="N77" s="1172"/>
      <c r="O77" s="1172"/>
      <c r="P77" s="1172"/>
      <c r="Q77" s="1172"/>
    </row>
    <row r="78" spans="2:17">
      <c r="B78" s="1167" t="s">
        <v>6</v>
      </c>
      <c r="C78" s="1173" t="s">
        <v>1337</v>
      </c>
      <c r="D78" s="1164" t="s">
        <v>1327</v>
      </c>
      <c r="E78" s="1136"/>
      <c r="F78" s="1136" t="s">
        <v>20</v>
      </c>
      <c r="G78" s="1165"/>
      <c r="H78" s="1172"/>
      <c r="I78" s="1172"/>
      <c r="J78" s="1172"/>
      <c r="K78" s="1172"/>
      <c r="L78" s="1172"/>
      <c r="M78" s="1172"/>
      <c r="N78" s="1172"/>
      <c r="O78" s="1172"/>
      <c r="P78" s="1172"/>
      <c r="Q78" s="1172"/>
    </row>
    <row r="79" spans="2:17">
      <c r="B79" s="1167" t="s">
        <v>6</v>
      </c>
      <c r="C79" s="1173" t="s">
        <v>1337</v>
      </c>
      <c r="D79" s="1164" t="s">
        <v>1328</v>
      </c>
      <c r="E79" s="1136"/>
      <c r="F79" s="1136" t="s">
        <v>20</v>
      </c>
      <c r="G79" s="1165"/>
      <c r="H79" s="1172"/>
      <c r="I79" s="1172"/>
      <c r="J79" s="1172"/>
      <c r="K79" s="1172"/>
      <c r="L79" s="1172"/>
      <c r="M79" s="1172"/>
      <c r="N79" s="1172"/>
      <c r="O79" s="1172"/>
      <c r="P79" s="1172"/>
      <c r="Q79" s="1172"/>
    </row>
    <row r="80" spans="2:17">
      <c r="B80" s="1167" t="s">
        <v>6</v>
      </c>
      <c r="C80" s="1173" t="s">
        <v>1337</v>
      </c>
      <c r="D80" s="1164" t="s">
        <v>1329</v>
      </c>
      <c r="E80" s="1136"/>
      <c r="F80" s="1136" t="s">
        <v>20</v>
      </c>
      <c r="G80" s="1165"/>
      <c r="H80" s="1172"/>
      <c r="I80" s="1172"/>
      <c r="J80" s="1172"/>
      <c r="K80" s="1172"/>
      <c r="L80" s="1172"/>
      <c r="M80" s="1172"/>
      <c r="N80" s="1172"/>
      <c r="O80" s="1172"/>
      <c r="P80" s="1172"/>
      <c r="Q80" s="1172"/>
    </row>
    <row r="81" spans="2:17">
      <c r="B81" s="1167" t="s">
        <v>6</v>
      </c>
      <c r="C81" s="1173" t="s">
        <v>1337</v>
      </c>
      <c r="D81" s="1164" t="s">
        <v>1330</v>
      </c>
      <c r="E81" s="1136"/>
      <c r="F81" s="1136" t="s">
        <v>20</v>
      </c>
      <c r="G81" s="1165"/>
      <c r="H81" s="985"/>
      <c r="I81" s="985"/>
      <c r="J81" s="985"/>
      <c r="K81" s="985"/>
      <c r="L81" s="985"/>
      <c r="M81" s="985"/>
      <c r="N81" s="985"/>
      <c r="O81" s="985"/>
      <c r="P81" s="985"/>
      <c r="Q81" s="985"/>
    </row>
    <row r="82" spans="2:17">
      <c r="B82" s="1167" t="s">
        <v>6</v>
      </c>
      <c r="C82" s="1173" t="s">
        <v>1337</v>
      </c>
      <c r="D82" s="1164" t="s">
        <v>1331</v>
      </c>
      <c r="E82" s="1136"/>
      <c r="F82" s="1136" t="s">
        <v>20</v>
      </c>
      <c r="G82" s="1165"/>
      <c r="H82" s="985"/>
      <c r="I82" s="985"/>
      <c r="J82" s="985"/>
      <c r="K82" s="985"/>
      <c r="L82" s="985"/>
      <c r="M82" s="985"/>
      <c r="N82" s="985"/>
      <c r="O82" s="985"/>
      <c r="P82" s="985"/>
      <c r="Q82" s="985"/>
    </row>
    <row r="83" spans="2:17">
      <c r="B83" s="1167" t="s">
        <v>6</v>
      </c>
      <c r="C83" s="1173" t="s">
        <v>1337</v>
      </c>
      <c r="D83" s="1164" t="s">
        <v>1332</v>
      </c>
      <c r="E83" s="1169"/>
      <c r="F83" s="1136" t="s">
        <v>20</v>
      </c>
      <c r="G83" s="1165"/>
      <c r="H83" s="985"/>
      <c r="I83" s="985"/>
      <c r="J83" s="985"/>
      <c r="K83" s="985"/>
      <c r="L83" s="985"/>
      <c r="M83" s="985"/>
      <c r="N83" s="985"/>
      <c r="O83" s="985"/>
      <c r="P83" s="985"/>
      <c r="Q83" s="985"/>
    </row>
    <row r="84" spans="2:17">
      <c r="B84" s="1167" t="s">
        <v>6</v>
      </c>
      <c r="C84" s="1173" t="s">
        <v>1337</v>
      </c>
      <c r="D84" s="1164" t="s">
        <v>1333</v>
      </c>
      <c r="E84" s="1169"/>
      <c r="F84" s="1136" t="s">
        <v>20</v>
      </c>
      <c r="G84" s="1165"/>
      <c r="H84" s="985"/>
      <c r="I84" s="985"/>
      <c r="J84" s="985"/>
      <c r="K84" s="985"/>
      <c r="L84" s="985"/>
      <c r="M84" s="985"/>
      <c r="N84" s="985"/>
      <c r="O84" s="985"/>
      <c r="P84" s="985"/>
      <c r="Q84" s="985"/>
    </row>
    <row r="85" spans="2:17">
      <c r="B85" s="1167" t="s">
        <v>6</v>
      </c>
      <c r="C85" s="1173" t="s">
        <v>1337</v>
      </c>
      <c r="D85" s="1164" t="s">
        <v>1334</v>
      </c>
      <c r="E85" s="1169"/>
      <c r="F85" s="1136" t="s">
        <v>20</v>
      </c>
      <c r="G85" s="1165"/>
      <c r="H85" s="985"/>
      <c r="I85" s="985"/>
      <c r="J85" s="985"/>
      <c r="K85" s="985"/>
      <c r="L85" s="985"/>
      <c r="M85" s="985"/>
      <c r="N85" s="985"/>
      <c r="O85" s="985"/>
      <c r="P85" s="985"/>
      <c r="Q85" s="985"/>
    </row>
    <row r="86" spans="2:17">
      <c r="B86" s="1167" t="s">
        <v>6</v>
      </c>
      <c r="C86" s="1173" t="s">
        <v>1337</v>
      </c>
      <c r="D86" s="1164" t="s">
        <v>1335</v>
      </c>
      <c r="E86" s="1169"/>
      <c r="F86" s="1136" t="s">
        <v>20</v>
      </c>
      <c r="G86" s="1165"/>
      <c r="H86" s="1172"/>
      <c r="I86" s="1172"/>
      <c r="J86" s="1172"/>
      <c r="K86" s="1172"/>
      <c r="L86" s="1172"/>
      <c r="M86" s="1172"/>
      <c r="N86" s="1172"/>
      <c r="O86" s="1172"/>
      <c r="P86" s="1172"/>
      <c r="Q86" s="1172"/>
    </row>
    <row r="87" spans="2:17">
      <c r="B87" s="1167" t="s">
        <v>6</v>
      </c>
      <c r="C87" s="1140" t="s">
        <v>1338</v>
      </c>
      <c r="D87" s="1170"/>
      <c r="E87" s="1169"/>
      <c r="F87" s="1136" t="s">
        <v>20</v>
      </c>
      <c r="G87" s="1165"/>
      <c r="H87" s="1165">
        <f t="shared" ref="H87:Q87" si="5">SUM(H75:H86)</f>
        <v>0</v>
      </c>
      <c r="I87" s="1165">
        <f t="shared" si="5"/>
        <v>0</v>
      </c>
      <c r="J87" s="1165">
        <f t="shared" si="5"/>
        <v>0</v>
      </c>
      <c r="K87" s="1165">
        <f t="shared" si="5"/>
        <v>0</v>
      </c>
      <c r="L87" s="1165">
        <f t="shared" si="5"/>
        <v>0</v>
      </c>
      <c r="M87" s="1165">
        <f t="shared" si="5"/>
        <v>0</v>
      </c>
      <c r="N87" s="1165">
        <f t="shared" si="5"/>
        <v>0</v>
      </c>
      <c r="O87" s="1165">
        <f t="shared" si="5"/>
        <v>0</v>
      </c>
      <c r="P87" s="1165">
        <f t="shared" si="5"/>
        <v>0</v>
      </c>
      <c r="Q87" s="1165">
        <f t="shared" si="5"/>
        <v>0</v>
      </c>
    </row>
    <row r="88" spans="2:17">
      <c r="B88" s="1167" t="s">
        <v>6</v>
      </c>
      <c r="C88" s="1171" t="s">
        <v>1339</v>
      </c>
      <c r="D88" s="1164" t="s">
        <v>1324</v>
      </c>
      <c r="E88" s="1169"/>
      <c r="F88" s="1136" t="s">
        <v>20</v>
      </c>
      <c r="G88" s="1165"/>
      <c r="H88" s="1172"/>
      <c r="I88" s="1172"/>
      <c r="J88" s="1172"/>
      <c r="K88" s="1172"/>
      <c r="L88" s="1172"/>
      <c r="M88" s="1172"/>
      <c r="N88" s="1172"/>
      <c r="O88" s="1172"/>
      <c r="P88" s="1172"/>
      <c r="Q88" s="1172"/>
    </row>
    <row r="89" spans="2:17">
      <c r="B89" s="1167" t="s">
        <v>6</v>
      </c>
      <c r="C89" s="1175" t="s">
        <v>1339</v>
      </c>
      <c r="D89" s="1164" t="s">
        <v>1325</v>
      </c>
      <c r="E89" s="1136"/>
      <c r="F89" s="1136" t="s">
        <v>20</v>
      </c>
      <c r="G89" s="1165"/>
      <c r="H89" s="1172"/>
      <c r="I89" s="1172"/>
      <c r="J89" s="1172"/>
      <c r="K89" s="1172"/>
      <c r="L89" s="1172"/>
      <c r="M89" s="1172"/>
      <c r="N89" s="1172"/>
      <c r="O89" s="1172"/>
      <c r="P89" s="1172"/>
      <c r="Q89" s="1172"/>
    </row>
    <row r="90" spans="2:17">
      <c r="B90" s="1167" t="s">
        <v>6</v>
      </c>
      <c r="C90" s="1175" t="s">
        <v>1339</v>
      </c>
      <c r="D90" s="1164" t="s">
        <v>1326</v>
      </c>
      <c r="E90" s="1136"/>
      <c r="F90" s="1136" t="s">
        <v>20</v>
      </c>
      <c r="G90" s="1165"/>
      <c r="H90" s="1172"/>
      <c r="I90" s="1172"/>
      <c r="J90" s="1172"/>
      <c r="K90" s="1172"/>
      <c r="L90" s="1172"/>
      <c r="M90" s="1172"/>
      <c r="N90" s="1172"/>
      <c r="O90" s="1172"/>
      <c r="P90" s="1172"/>
      <c r="Q90" s="1172"/>
    </row>
    <row r="91" spans="2:17">
      <c r="B91" s="1167" t="s">
        <v>6</v>
      </c>
      <c r="C91" s="1175" t="s">
        <v>1339</v>
      </c>
      <c r="D91" s="1164" t="s">
        <v>1327</v>
      </c>
      <c r="E91" s="1136"/>
      <c r="F91" s="1136" t="s">
        <v>20</v>
      </c>
      <c r="G91" s="1165"/>
      <c r="H91" s="1172"/>
      <c r="I91" s="1172"/>
      <c r="J91" s="1172"/>
      <c r="K91" s="1172"/>
      <c r="L91" s="1172"/>
      <c r="M91" s="1172"/>
      <c r="N91" s="1172"/>
      <c r="O91" s="1172"/>
      <c r="P91" s="1172"/>
      <c r="Q91" s="1172"/>
    </row>
    <row r="92" spans="2:17">
      <c r="B92" s="1167" t="s">
        <v>6</v>
      </c>
      <c r="C92" s="1175" t="s">
        <v>1339</v>
      </c>
      <c r="D92" s="1164" t="s">
        <v>1328</v>
      </c>
      <c r="E92" s="1136"/>
      <c r="F92" s="1136" t="s">
        <v>20</v>
      </c>
      <c r="G92" s="1165"/>
      <c r="H92" s="1172"/>
      <c r="I92" s="1172"/>
      <c r="J92" s="1172"/>
      <c r="K92" s="1172"/>
      <c r="L92" s="1172"/>
      <c r="M92" s="1172"/>
      <c r="N92" s="1172"/>
      <c r="O92" s="1172"/>
      <c r="P92" s="1172"/>
      <c r="Q92" s="1172"/>
    </row>
    <row r="93" spans="2:17">
      <c r="B93" s="1167" t="s">
        <v>6</v>
      </c>
      <c r="C93" s="1175" t="s">
        <v>1339</v>
      </c>
      <c r="D93" s="1164" t="s">
        <v>1329</v>
      </c>
      <c r="E93" s="1136"/>
      <c r="F93" s="1136" t="s">
        <v>20</v>
      </c>
      <c r="G93" s="1165"/>
      <c r="H93" s="1172"/>
      <c r="I93" s="1172"/>
      <c r="J93" s="1172"/>
      <c r="K93" s="1172"/>
      <c r="L93" s="1172"/>
      <c r="M93" s="1172"/>
      <c r="N93" s="1172"/>
      <c r="O93" s="1172"/>
      <c r="P93" s="1172"/>
      <c r="Q93" s="1172"/>
    </row>
    <row r="94" spans="2:17">
      <c r="B94" s="1167" t="s">
        <v>6</v>
      </c>
      <c r="C94" s="1175" t="s">
        <v>1339</v>
      </c>
      <c r="D94" s="1164" t="s">
        <v>1330</v>
      </c>
      <c r="E94" s="1136"/>
      <c r="F94" s="1136" t="s">
        <v>20</v>
      </c>
      <c r="G94" s="1165"/>
      <c r="H94" s="1172"/>
      <c r="I94" s="1172"/>
      <c r="J94" s="1172"/>
      <c r="K94" s="1172"/>
      <c r="L94" s="1172"/>
      <c r="M94" s="1172"/>
      <c r="N94" s="1172"/>
      <c r="O94" s="1172"/>
      <c r="P94" s="1172"/>
      <c r="Q94" s="1172"/>
    </row>
    <row r="95" spans="2:17">
      <c r="B95" s="1167" t="s">
        <v>6</v>
      </c>
      <c r="C95" s="1175" t="s">
        <v>1339</v>
      </c>
      <c r="D95" s="1164" t="s">
        <v>1331</v>
      </c>
      <c r="E95" s="1136"/>
      <c r="F95" s="1136" t="s">
        <v>20</v>
      </c>
      <c r="G95" s="1165"/>
      <c r="H95" s="985"/>
      <c r="I95" s="985"/>
      <c r="J95" s="985"/>
      <c r="K95" s="985"/>
      <c r="L95" s="985"/>
      <c r="M95" s="985"/>
      <c r="N95" s="985"/>
      <c r="O95" s="985"/>
      <c r="P95" s="985"/>
      <c r="Q95" s="985"/>
    </row>
    <row r="96" spans="2:17">
      <c r="B96" s="1167" t="s">
        <v>6</v>
      </c>
      <c r="C96" s="1175" t="s">
        <v>1339</v>
      </c>
      <c r="D96" s="1164" t="s">
        <v>1332</v>
      </c>
      <c r="E96" s="1136"/>
      <c r="F96" s="1136" t="s">
        <v>20</v>
      </c>
      <c r="G96" s="1165"/>
      <c r="H96" s="985"/>
      <c r="I96" s="985"/>
      <c r="J96" s="985"/>
      <c r="K96" s="985"/>
      <c r="L96" s="985"/>
      <c r="M96" s="985"/>
      <c r="N96" s="985"/>
      <c r="O96" s="985"/>
      <c r="P96" s="985"/>
      <c r="Q96" s="985"/>
    </row>
    <row r="97" spans="2:17">
      <c r="B97" s="1167" t="s">
        <v>6</v>
      </c>
      <c r="C97" s="1175" t="s">
        <v>1339</v>
      </c>
      <c r="D97" s="1164" t="s">
        <v>1333</v>
      </c>
      <c r="E97" s="1169"/>
      <c r="F97" s="1136" t="s">
        <v>20</v>
      </c>
      <c r="G97" s="1165"/>
      <c r="H97" s="985"/>
      <c r="I97" s="985"/>
      <c r="J97" s="985"/>
      <c r="K97" s="985"/>
      <c r="L97" s="985"/>
      <c r="M97" s="985"/>
      <c r="N97" s="985"/>
      <c r="O97" s="985"/>
      <c r="P97" s="985"/>
      <c r="Q97" s="985"/>
    </row>
    <row r="98" spans="2:17">
      <c r="B98" s="1167" t="s">
        <v>6</v>
      </c>
      <c r="C98" s="1175" t="s">
        <v>1339</v>
      </c>
      <c r="D98" s="1164" t="s">
        <v>1334</v>
      </c>
      <c r="E98" s="1169"/>
      <c r="F98" s="1136" t="s">
        <v>20</v>
      </c>
      <c r="G98" s="1165"/>
      <c r="H98" s="985"/>
      <c r="I98" s="985"/>
      <c r="J98" s="985"/>
      <c r="K98" s="985"/>
      <c r="L98" s="985"/>
      <c r="M98" s="985"/>
      <c r="N98" s="985"/>
      <c r="O98" s="985"/>
      <c r="P98" s="985"/>
      <c r="Q98" s="985"/>
    </row>
    <row r="99" spans="2:17">
      <c r="B99" s="1167" t="s">
        <v>6</v>
      </c>
      <c r="C99" s="1175" t="s">
        <v>1339</v>
      </c>
      <c r="D99" s="1164" t="s">
        <v>1335</v>
      </c>
      <c r="E99" s="1169"/>
      <c r="F99" s="1136" t="s">
        <v>20</v>
      </c>
      <c r="G99" s="1165"/>
      <c r="H99" s="985"/>
      <c r="I99" s="985"/>
      <c r="J99" s="985"/>
      <c r="K99" s="985"/>
      <c r="L99" s="985"/>
      <c r="M99" s="985"/>
      <c r="N99" s="985"/>
      <c r="O99" s="985"/>
      <c r="P99" s="985"/>
      <c r="Q99" s="985"/>
    </row>
    <row r="100" spans="2:17">
      <c r="B100" s="1167" t="s">
        <v>6</v>
      </c>
      <c r="C100" s="1140" t="s">
        <v>1340</v>
      </c>
      <c r="D100" s="1169"/>
      <c r="E100" s="1169"/>
      <c r="F100" s="1136" t="s">
        <v>20</v>
      </c>
      <c r="G100" s="1165"/>
      <c r="H100" s="1165">
        <f t="shared" ref="H100:Q100" si="6">SUM(H88:H99)</f>
        <v>0</v>
      </c>
      <c r="I100" s="1165">
        <f t="shared" si="6"/>
        <v>0</v>
      </c>
      <c r="J100" s="1165">
        <f t="shared" si="6"/>
        <v>0</v>
      </c>
      <c r="K100" s="1165">
        <f t="shared" si="6"/>
        <v>0</v>
      </c>
      <c r="L100" s="1165">
        <f t="shared" si="6"/>
        <v>0</v>
      </c>
      <c r="M100" s="1165">
        <f t="shared" si="6"/>
        <v>0</v>
      </c>
      <c r="N100" s="1165">
        <f t="shared" si="6"/>
        <v>0</v>
      </c>
      <c r="O100" s="1165">
        <f t="shared" si="6"/>
        <v>0</v>
      </c>
      <c r="P100" s="1165">
        <f t="shared" si="6"/>
        <v>0</v>
      </c>
      <c r="Q100" s="1165">
        <f t="shared" si="6"/>
        <v>0</v>
      </c>
    </row>
    <row r="101" spans="2:17">
      <c r="B101" s="1167" t="s">
        <v>6</v>
      </c>
      <c r="C101" s="1169" t="s">
        <v>1341</v>
      </c>
      <c r="D101" s="1164" t="s">
        <v>1324</v>
      </c>
      <c r="E101" s="1169"/>
      <c r="F101" s="1136" t="s">
        <v>20</v>
      </c>
      <c r="G101" s="1165"/>
      <c r="H101" s="1172"/>
      <c r="I101" s="1172"/>
      <c r="J101" s="1172"/>
      <c r="K101" s="1172"/>
      <c r="L101" s="1172"/>
      <c r="M101" s="1172"/>
      <c r="N101" s="1172"/>
      <c r="O101" s="1172"/>
      <c r="P101" s="1172"/>
      <c r="Q101" s="1172"/>
    </row>
    <row r="102" spans="2:17">
      <c r="B102" s="1167" t="s">
        <v>6</v>
      </c>
      <c r="C102" s="1173" t="s">
        <v>1341</v>
      </c>
      <c r="D102" s="1164" t="s">
        <v>1325</v>
      </c>
      <c r="E102" s="1136"/>
      <c r="F102" s="1136" t="s">
        <v>20</v>
      </c>
      <c r="G102" s="1165"/>
      <c r="H102" s="1172"/>
      <c r="I102" s="1172"/>
      <c r="J102" s="1172"/>
      <c r="K102" s="1172"/>
      <c r="L102" s="1172"/>
      <c r="M102" s="1172"/>
      <c r="N102" s="1172"/>
      <c r="O102" s="1172"/>
      <c r="P102" s="1172"/>
      <c r="Q102" s="1172"/>
    </row>
    <row r="103" spans="2:17">
      <c r="B103" s="1167" t="s">
        <v>6</v>
      </c>
      <c r="C103" s="1173" t="s">
        <v>1341</v>
      </c>
      <c r="D103" s="1164" t="s">
        <v>1326</v>
      </c>
      <c r="E103" s="1136"/>
      <c r="F103" s="1136" t="s">
        <v>20</v>
      </c>
      <c r="G103" s="1165"/>
      <c r="H103" s="1172"/>
      <c r="I103" s="1172"/>
      <c r="J103" s="1172"/>
      <c r="K103" s="1172"/>
      <c r="L103" s="1172"/>
      <c r="M103" s="1172"/>
      <c r="N103" s="1172"/>
      <c r="O103" s="1172"/>
      <c r="P103" s="1172"/>
      <c r="Q103" s="1172"/>
    </row>
    <row r="104" spans="2:17">
      <c r="B104" s="1167" t="s">
        <v>6</v>
      </c>
      <c r="C104" s="1173" t="s">
        <v>1341</v>
      </c>
      <c r="D104" s="1164" t="s">
        <v>1327</v>
      </c>
      <c r="E104" s="1136"/>
      <c r="F104" s="1136" t="s">
        <v>20</v>
      </c>
      <c r="G104" s="1165"/>
      <c r="H104" s="985"/>
      <c r="I104" s="985"/>
      <c r="J104" s="985"/>
      <c r="K104" s="985"/>
      <c r="L104" s="985"/>
      <c r="M104" s="985"/>
      <c r="N104" s="985"/>
      <c r="O104" s="985"/>
      <c r="P104" s="985"/>
      <c r="Q104" s="985"/>
    </row>
    <row r="105" spans="2:17">
      <c r="B105" s="1167" t="s">
        <v>6</v>
      </c>
      <c r="C105" s="1173" t="s">
        <v>1341</v>
      </c>
      <c r="D105" s="1164" t="s">
        <v>1328</v>
      </c>
      <c r="E105" s="1136"/>
      <c r="F105" s="1136" t="s">
        <v>20</v>
      </c>
      <c r="G105" s="1165"/>
      <c r="H105" s="985"/>
      <c r="I105" s="985"/>
      <c r="J105" s="985"/>
      <c r="K105" s="985"/>
      <c r="L105" s="985"/>
      <c r="M105" s="985"/>
      <c r="N105" s="985"/>
      <c r="O105" s="985"/>
      <c r="P105" s="985"/>
      <c r="Q105" s="985"/>
    </row>
    <row r="106" spans="2:17">
      <c r="B106" s="1167" t="s">
        <v>6</v>
      </c>
      <c r="C106" s="1173" t="s">
        <v>1341</v>
      </c>
      <c r="D106" s="1164" t="s">
        <v>1329</v>
      </c>
      <c r="E106" s="1136"/>
      <c r="F106" s="1136" t="s">
        <v>20</v>
      </c>
      <c r="G106" s="1165"/>
      <c r="H106" s="985"/>
      <c r="I106" s="985"/>
      <c r="J106" s="985"/>
      <c r="K106" s="985"/>
      <c r="L106" s="985"/>
      <c r="M106" s="985"/>
      <c r="N106" s="985"/>
      <c r="O106" s="985"/>
      <c r="P106" s="985"/>
      <c r="Q106" s="985"/>
    </row>
    <row r="107" spans="2:17">
      <c r="B107" s="1167" t="s">
        <v>6</v>
      </c>
      <c r="C107" s="1173" t="s">
        <v>1341</v>
      </c>
      <c r="D107" s="1164" t="s">
        <v>1330</v>
      </c>
      <c r="E107" s="1136"/>
      <c r="F107" s="1136" t="s">
        <v>20</v>
      </c>
      <c r="G107" s="1165"/>
      <c r="H107" s="985"/>
      <c r="I107" s="985"/>
      <c r="J107" s="985"/>
      <c r="K107" s="985"/>
      <c r="L107" s="985"/>
      <c r="M107" s="985"/>
      <c r="N107" s="985"/>
      <c r="O107" s="985"/>
      <c r="P107" s="985"/>
      <c r="Q107" s="985"/>
    </row>
    <row r="108" spans="2:17">
      <c r="B108" s="1167" t="s">
        <v>6</v>
      </c>
      <c r="C108" s="1173" t="s">
        <v>1341</v>
      </c>
      <c r="D108" s="1164" t="s">
        <v>1331</v>
      </c>
      <c r="E108" s="1136"/>
      <c r="F108" s="1136" t="s">
        <v>20</v>
      </c>
      <c r="G108" s="1165"/>
      <c r="H108" s="985"/>
      <c r="I108" s="985"/>
      <c r="J108" s="985"/>
      <c r="K108" s="985"/>
      <c r="L108" s="985"/>
      <c r="M108" s="985"/>
      <c r="N108" s="985"/>
      <c r="O108" s="985"/>
      <c r="P108" s="985"/>
      <c r="Q108" s="985"/>
    </row>
    <row r="109" spans="2:17">
      <c r="B109" s="1167" t="s">
        <v>6</v>
      </c>
      <c r="C109" s="1173" t="s">
        <v>1341</v>
      </c>
      <c r="D109" s="1164" t="s">
        <v>1332</v>
      </c>
      <c r="E109" s="1136"/>
      <c r="F109" s="1136" t="s">
        <v>20</v>
      </c>
      <c r="G109" s="1165"/>
      <c r="H109" s="985"/>
      <c r="I109" s="985"/>
      <c r="J109" s="985"/>
      <c r="K109" s="985"/>
      <c r="L109" s="985"/>
      <c r="M109" s="985"/>
      <c r="N109" s="985"/>
      <c r="O109" s="985"/>
      <c r="P109" s="985"/>
      <c r="Q109" s="985"/>
    </row>
    <row r="110" spans="2:17">
      <c r="B110" s="1167" t="s">
        <v>6</v>
      </c>
      <c r="C110" s="1173" t="s">
        <v>1341</v>
      </c>
      <c r="D110" s="1164" t="s">
        <v>1333</v>
      </c>
      <c r="E110" s="1169"/>
      <c r="F110" s="1136" t="s">
        <v>20</v>
      </c>
      <c r="G110" s="1165"/>
      <c r="H110" s="985"/>
      <c r="I110" s="985"/>
      <c r="J110" s="985"/>
      <c r="K110" s="985"/>
      <c r="L110" s="985"/>
      <c r="M110" s="985"/>
      <c r="N110" s="985"/>
      <c r="O110" s="985"/>
      <c r="P110" s="985"/>
      <c r="Q110" s="985"/>
    </row>
    <row r="111" spans="2:17">
      <c r="B111" s="1167" t="s">
        <v>6</v>
      </c>
      <c r="C111" s="1173" t="s">
        <v>1341</v>
      </c>
      <c r="D111" s="1164" t="s">
        <v>1334</v>
      </c>
      <c r="E111" s="1169"/>
      <c r="F111" s="1136" t="s">
        <v>20</v>
      </c>
      <c r="G111" s="1165"/>
      <c r="H111" s="985"/>
      <c r="I111" s="985"/>
      <c r="J111" s="985"/>
      <c r="K111" s="985"/>
      <c r="L111" s="985"/>
      <c r="M111" s="985"/>
      <c r="N111" s="985"/>
      <c r="O111" s="985"/>
      <c r="P111" s="985"/>
      <c r="Q111" s="985"/>
    </row>
    <row r="112" spans="2:17">
      <c r="B112" s="1167" t="s">
        <v>6</v>
      </c>
      <c r="C112" s="1173" t="s">
        <v>1341</v>
      </c>
      <c r="D112" s="1164" t="s">
        <v>1335</v>
      </c>
      <c r="E112" s="1169"/>
      <c r="F112" s="1136" t="s">
        <v>20</v>
      </c>
      <c r="G112" s="1165"/>
      <c r="H112" s="985"/>
      <c r="I112" s="985"/>
      <c r="J112" s="985"/>
      <c r="K112" s="985"/>
      <c r="L112" s="985"/>
      <c r="M112" s="985"/>
      <c r="N112" s="985"/>
      <c r="O112" s="985"/>
      <c r="P112" s="985"/>
      <c r="Q112" s="985"/>
    </row>
    <row r="113" spans="2:17">
      <c r="B113" s="1167" t="s">
        <v>6</v>
      </c>
      <c r="C113" s="1140" t="s">
        <v>1342</v>
      </c>
      <c r="D113" s="1169"/>
      <c r="E113" s="1169"/>
      <c r="F113" s="1136" t="s">
        <v>20</v>
      </c>
      <c r="G113" s="1165"/>
      <c r="H113" s="1176">
        <f t="shared" ref="H113:Q114" si="7">SUM(H101:H112)</f>
        <v>0</v>
      </c>
      <c r="I113" s="1176">
        <f t="shared" si="7"/>
        <v>0</v>
      </c>
      <c r="J113" s="1176">
        <f t="shared" si="7"/>
        <v>0</v>
      </c>
      <c r="K113" s="1176">
        <f t="shared" si="7"/>
        <v>0</v>
      </c>
      <c r="L113" s="1176">
        <f t="shared" si="7"/>
        <v>0</v>
      </c>
      <c r="M113" s="1176">
        <f t="shared" si="7"/>
        <v>0</v>
      </c>
      <c r="N113" s="1176">
        <f t="shared" si="7"/>
        <v>0</v>
      </c>
      <c r="O113" s="1176">
        <f t="shared" si="7"/>
        <v>0</v>
      </c>
      <c r="P113" s="1176">
        <f t="shared" si="7"/>
        <v>0</v>
      </c>
      <c r="Q113" s="1176">
        <f t="shared" si="7"/>
        <v>0</v>
      </c>
    </row>
    <row r="114" spans="2:17">
      <c r="B114" s="1104" t="s">
        <v>1344</v>
      </c>
      <c r="C114" s="1140"/>
      <c r="D114" s="1169"/>
      <c r="E114" s="1169"/>
      <c r="F114" s="1169"/>
      <c r="G114" s="1165"/>
      <c r="H114" s="1176">
        <f t="shared" si="7"/>
        <v>0</v>
      </c>
      <c r="I114" s="1176">
        <f t="shared" si="7"/>
        <v>0</v>
      </c>
      <c r="J114" s="1176">
        <f t="shared" si="7"/>
        <v>0</v>
      </c>
      <c r="K114" s="1176">
        <f t="shared" si="7"/>
        <v>0</v>
      </c>
      <c r="L114" s="1176">
        <f t="shared" si="7"/>
        <v>0</v>
      </c>
      <c r="M114" s="1176">
        <f t="shared" si="7"/>
        <v>0</v>
      </c>
      <c r="N114" s="1176">
        <f t="shared" si="7"/>
        <v>0</v>
      </c>
      <c r="O114" s="1176">
        <f t="shared" si="7"/>
        <v>0</v>
      </c>
      <c r="P114" s="1176">
        <f t="shared" si="7"/>
        <v>0</v>
      </c>
      <c r="Q114" s="1176">
        <f t="shared" si="7"/>
        <v>0</v>
      </c>
    </row>
  </sheetData>
  <pageMargins left="0.74803149606299213" right="0.74803149606299213" top="0.98425196850393704" bottom="0.98425196850393704" header="0.51181102362204722" footer="0.51181102362204722"/>
  <pageSetup paperSize="8" scale="53" fitToHeight="2" orientation="landscape" r:id="rId1"/>
  <headerFooter alignWithMargins="0">
    <oddHeader>&amp;R&amp;A</oddHeader>
    <oddFooter>&amp;R&amp;F</oddFooter>
  </headerFooter>
</worksheet>
</file>

<file path=xl/worksheets/sheet31.xml><?xml version="1.0" encoding="utf-8"?>
<worksheet xmlns="http://schemas.openxmlformats.org/spreadsheetml/2006/main" xmlns:r="http://schemas.openxmlformats.org/officeDocument/2006/relationships">
  <sheetPr>
    <tabColor theme="7" tint="0.59999389629810485"/>
    <pageSetUpPr fitToPage="1"/>
  </sheetPr>
  <dimension ref="A1:AK322"/>
  <sheetViews>
    <sheetView zoomScale="80" zoomScaleNormal="80" workbookViewId="0">
      <pane ySplit="8" topLeftCell="A9" activePane="bottomLeft" state="frozen"/>
      <selection activeCell="E140" sqref="E140"/>
      <selection pane="bottomLeft" activeCell="E140" sqref="E140"/>
    </sheetView>
  </sheetViews>
  <sheetFormatPr defaultRowHeight="12.75"/>
  <cols>
    <col min="1" max="1" width="5.5" style="1143" customWidth="1"/>
    <col min="2" max="2" width="22.625" style="1143" customWidth="1"/>
    <col min="3" max="3" width="41.25" style="1143" bestFit="1" customWidth="1"/>
    <col min="4" max="4" width="33.25" style="1143" bestFit="1" customWidth="1"/>
    <col min="5" max="5" width="44.625" style="1143" customWidth="1"/>
    <col min="6" max="6" width="5.5" style="1143" bestFit="1" customWidth="1"/>
    <col min="7" max="7" width="11.625" style="1143" bestFit="1" customWidth="1"/>
    <col min="8" max="10" width="9.875" style="1143" bestFit="1" customWidth="1"/>
    <col min="11" max="11" width="9.875" style="1143" customWidth="1"/>
    <col min="12" max="17" width="9.875" style="1143" bestFit="1" customWidth="1"/>
    <col min="18" max="255" width="9" style="1143"/>
    <col min="256" max="256" width="8.625" style="1143" customWidth="1"/>
    <col min="257" max="257" width="51" style="1143" customWidth="1"/>
    <col min="258" max="258" width="12.25" style="1143" customWidth="1"/>
    <col min="259" max="259" width="14.375" style="1143" customWidth="1"/>
    <col min="260" max="260" width="14.25" style="1143" customWidth="1"/>
    <col min="261" max="263" width="9" style="1143"/>
    <col min="264" max="264" width="11.75" style="1143" bestFit="1" customWidth="1"/>
    <col min="265" max="265" width="9.875" style="1143" customWidth="1"/>
    <col min="266" max="266" width="9.75" style="1143" customWidth="1"/>
    <col min="267" max="267" width="10.625" style="1143" customWidth="1"/>
    <col min="268" max="511" width="9" style="1143"/>
    <col min="512" max="512" width="8.625" style="1143" customWidth="1"/>
    <col min="513" max="513" width="51" style="1143" customWidth="1"/>
    <col min="514" max="514" width="12.25" style="1143" customWidth="1"/>
    <col min="515" max="515" width="14.375" style="1143" customWidth="1"/>
    <col min="516" max="516" width="14.25" style="1143" customWidth="1"/>
    <col min="517" max="519" width="9" style="1143"/>
    <col min="520" max="520" width="11.75" style="1143" bestFit="1" customWidth="1"/>
    <col min="521" max="521" width="9.875" style="1143" customWidth="1"/>
    <col min="522" max="522" width="9.75" style="1143" customWidth="1"/>
    <col min="523" max="523" width="10.625" style="1143" customWidth="1"/>
    <col min="524" max="767" width="9" style="1143"/>
    <col min="768" max="768" width="8.625" style="1143" customWidth="1"/>
    <col min="769" max="769" width="51" style="1143" customWidth="1"/>
    <col min="770" max="770" width="12.25" style="1143" customWidth="1"/>
    <col min="771" max="771" width="14.375" style="1143" customWidth="1"/>
    <col min="772" max="772" width="14.25" style="1143" customWidth="1"/>
    <col min="773" max="775" width="9" style="1143"/>
    <col min="776" max="776" width="11.75" style="1143" bestFit="1" customWidth="1"/>
    <col min="777" max="777" width="9.875" style="1143" customWidth="1"/>
    <col min="778" max="778" width="9.75" style="1143" customWidth="1"/>
    <col min="779" max="779" width="10.625" style="1143" customWidth="1"/>
    <col min="780" max="1023" width="9" style="1143"/>
    <col min="1024" max="1024" width="8.625" style="1143" customWidth="1"/>
    <col min="1025" max="1025" width="51" style="1143" customWidth="1"/>
    <col min="1026" max="1026" width="12.25" style="1143" customWidth="1"/>
    <col min="1027" max="1027" width="14.375" style="1143" customWidth="1"/>
    <col min="1028" max="1028" width="14.25" style="1143" customWidth="1"/>
    <col min="1029" max="1031" width="9" style="1143"/>
    <col min="1032" max="1032" width="11.75" style="1143" bestFit="1" customWidth="1"/>
    <col min="1033" max="1033" width="9.875" style="1143" customWidth="1"/>
    <col min="1034" max="1034" width="9.75" style="1143" customWidth="1"/>
    <col min="1035" max="1035" width="10.625" style="1143" customWidth="1"/>
    <col min="1036" max="1279" width="9" style="1143"/>
    <col min="1280" max="1280" width="8.625" style="1143" customWidth="1"/>
    <col min="1281" max="1281" width="51" style="1143" customWidth="1"/>
    <col min="1282" max="1282" width="12.25" style="1143" customWidth="1"/>
    <col min="1283" max="1283" width="14.375" style="1143" customWidth="1"/>
    <col min="1284" max="1284" width="14.25" style="1143" customWidth="1"/>
    <col min="1285" max="1287" width="9" style="1143"/>
    <col min="1288" max="1288" width="11.75" style="1143" bestFit="1" customWidth="1"/>
    <col min="1289" max="1289" width="9.875" style="1143" customWidth="1"/>
    <col min="1290" max="1290" width="9.75" style="1143" customWidth="1"/>
    <col min="1291" max="1291" width="10.625" style="1143" customWidth="1"/>
    <col min="1292" max="1535" width="9" style="1143"/>
    <col min="1536" max="1536" width="8.625" style="1143" customWidth="1"/>
    <col min="1537" max="1537" width="51" style="1143" customWidth="1"/>
    <col min="1538" max="1538" width="12.25" style="1143" customWidth="1"/>
    <col min="1539" max="1539" width="14.375" style="1143" customWidth="1"/>
    <col min="1540" max="1540" width="14.25" style="1143" customWidth="1"/>
    <col min="1541" max="1543" width="9" style="1143"/>
    <col min="1544" max="1544" width="11.75" style="1143" bestFit="1" customWidth="1"/>
    <col min="1545" max="1545" width="9.875" style="1143" customWidth="1"/>
    <col min="1546" max="1546" width="9.75" style="1143" customWidth="1"/>
    <col min="1547" max="1547" width="10.625" style="1143" customWidth="1"/>
    <col min="1548" max="1791" width="9" style="1143"/>
    <col min="1792" max="1792" width="8.625" style="1143" customWidth="1"/>
    <col min="1793" max="1793" width="51" style="1143" customWidth="1"/>
    <col min="1794" max="1794" width="12.25" style="1143" customWidth="1"/>
    <col min="1795" max="1795" width="14.375" style="1143" customWidth="1"/>
    <col min="1796" max="1796" width="14.25" style="1143" customWidth="1"/>
    <col min="1797" max="1799" width="9" style="1143"/>
    <col min="1800" max="1800" width="11.75" style="1143" bestFit="1" customWidth="1"/>
    <col min="1801" max="1801" width="9.875" style="1143" customWidth="1"/>
    <col min="1802" max="1802" width="9.75" style="1143" customWidth="1"/>
    <col min="1803" max="1803" width="10.625" style="1143" customWidth="1"/>
    <col min="1804" max="2047" width="9" style="1143"/>
    <col min="2048" max="2048" width="8.625" style="1143" customWidth="1"/>
    <col min="2049" max="2049" width="51" style="1143" customWidth="1"/>
    <col min="2050" max="2050" width="12.25" style="1143" customWidth="1"/>
    <col min="2051" max="2051" width="14.375" style="1143" customWidth="1"/>
    <col min="2052" max="2052" width="14.25" style="1143" customWidth="1"/>
    <col min="2053" max="2055" width="9" style="1143"/>
    <col min="2056" max="2056" width="11.75" style="1143" bestFit="1" customWidth="1"/>
    <col min="2057" max="2057" width="9.875" style="1143" customWidth="1"/>
    <col min="2058" max="2058" width="9.75" style="1143" customWidth="1"/>
    <col min="2059" max="2059" width="10.625" style="1143" customWidth="1"/>
    <col min="2060" max="2303" width="9" style="1143"/>
    <col min="2304" max="2304" width="8.625" style="1143" customWidth="1"/>
    <col min="2305" max="2305" width="51" style="1143" customWidth="1"/>
    <col min="2306" max="2306" width="12.25" style="1143" customWidth="1"/>
    <col min="2307" max="2307" width="14.375" style="1143" customWidth="1"/>
    <col min="2308" max="2308" width="14.25" style="1143" customWidth="1"/>
    <col min="2309" max="2311" width="9" style="1143"/>
    <col min="2312" max="2312" width="11.75" style="1143" bestFit="1" customWidth="1"/>
    <col min="2313" max="2313" width="9.875" style="1143" customWidth="1"/>
    <col min="2314" max="2314" width="9.75" style="1143" customWidth="1"/>
    <col min="2315" max="2315" width="10.625" style="1143" customWidth="1"/>
    <col min="2316" max="2559" width="9" style="1143"/>
    <col min="2560" max="2560" width="8.625" style="1143" customWidth="1"/>
    <col min="2561" max="2561" width="51" style="1143" customWidth="1"/>
    <col min="2562" max="2562" width="12.25" style="1143" customWidth="1"/>
    <col min="2563" max="2563" width="14.375" style="1143" customWidth="1"/>
    <col min="2564" max="2564" width="14.25" style="1143" customWidth="1"/>
    <col min="2565" max="2567" width="9" style="1143"/>
    <col min="2568" max="2568" width="11.75" style="1143" bestFit="1" customWidth="1"/>
    <col min="2569" max="2569" width="9.875" style="1143" customWidth="1"/>
    <col min="2570" max="2570" width="9.75" style="1143" customWidth="1"/>
    <col min="2571" max="2571" width="10.625" style="1143" customWidth="1"/>
    <col min="2572" max="2815" width="9" style="1143"/>
    <col min="2816" max="2816" width="8.625" style="1143" customWidth="1"/>
    <col min="2817" max="2817" width="51" style="1143" customWidth="1"/>
    <col min="2818" max="2818" width="12.25" style="1143" customWidth="1"/>
    <col min="2819" max="2819" width="14.375" style="1143" customWidth="1"/>
    <col min="2820" max="2820" width="14.25" style="1143" customWidth="1"/>
    <col min="2821" max="2823" width="9" style="1143"/>
    <col min="2824" max="2824" width="11.75" style="1143" bestFit="1" customWidth="1"/>
    <col min="2825" max="2825" width="9.875" style="1143" customWidth="1"/>
    <col min="2826" max="2826" width="9.75" style="1143" customWidth="1"/>
    <col min="2827" max="2827" width="10.625" style="1143" customWidth="1"/>
    <col min="2828" max="3071" width="9" style="1143"/>
    <col min="3072" max="3072" width="8.625" style="1143" customWidth="1"/>
    <col min="3073" max="3073" width="51" style="1143" customWidth="1"/>
    <col min="3074" max="3074" width="12.25" style="1143" customWidth="1"/>
    <col min="3075" max="3075" width="14.375" style="1143" customWidth="1"/>
    <col min="3076" max="3076" width="14.25" style="1143" customWidth="1"/>
    <col min="3077" max="3079" width="9" style="1143"/>
    <col min="3080" max="3080" width="11.75" style="1143" bestFit="1" customWidth="1"/>
    <col min="3081" max="3081" width="9.875" style="1143" customWidth="1"/>
    <col min="3082" max="3082" width="9.75" style="1143" customWidth="1"/>
    <col min="3083" max="3083" width="10.625" style="1143" customWidth="1"/>
    <col min="3084" max="3327" width="9" style="1143"/>
    <col min="3328" max="3328" width="8.625" style="1143" customWidth="1"/>
    <col min="3329" max="3329" width="51" style="1143" customWidth="1"/>
    <col min="3330" max="3330" width="12.25" style="1143" customWidth="1"/>
    <col min="3331" max="3331" width="14.375" style="1143" customWidth="1"/>
    <col min="3332" max="3332" width="14.25" style="1143" customWidth="1"/>
    <col min="3333" max="3335" width="9" style="1143"/>
    <col min="3336" max="3336" width="11.75" style="1143" bestFit="1" customWidth="1"/>
    <col min="3337" max="3337" width="9.875" style="1143" customWidth="1"/>
    <col min="3338" max="3338" width="9.75" style="1143" customWidth="1"/>
    <col min="3339" max="3339" width="10.625" style="1143" customWidth="1"/>
    <col min="3340" max="3583" width="9" style="1143"/>
    <col min="3584" max="3584" width="8.625" style="1143" customWidth="1"/>
    <col min="3585" max="3585" width="51" style="1143" customWidth="1"/>
    <col min="3586" max="3586" width="12.25" style="1143" customWidth="1"/>
    <col min="3587" max="3587" width="14.375" style="1143" customWidth="1"/>
    <col min="3588" max="3588" width="14.25" style="1143" customWidth="1"/>
    <col min="3589" max="3591" width="9" style="1143"/>
    <col min="3592" max="3592" width="11.75" style="1143" bestFit="1" customWidth="1"/>
    <col min="3593" max="3593" width="9.875" style="1143" customWidth="1"/>
    <col min="3594" max="3594" width="9.75" style="1143" customWidth="1"/>
    <col min="3595" max="3595" width="10.625" style="1143" customWidth="1"/>
    <col min="3596" max="3839" width="9" style="1143"/>
    <col min="3840" max="3840" width="8.625" style="1143" customWidth="1"/>
    <col min="3841" max="3841" width="51" style="1143" customWidth="1"/>
    <col min="3842" max="3842" width="12.25" style="1143" customWidth="1"/>
    <col min="3843" max="3843" width="14.375" style="1143" customWidth="1"/>
    <col min="3844" max="3844" width="14.25" style="1143" customWidth="1"/>
    <col min="3845" max="3847" width="9" style="1143"/>
    <col min="3848" max="3848" width="11.75" style="1143" bestFit="1" customWidth="1"/>
    <col min="3849" max="3849" width="9.875" style="1143" customWidth="1"/>
    <col min="3850" max="3850" width="9.75" style="1143" customWidth="1"/>
    <col min="3851" max="3851" width="10.625" style="1143" customWidth="1"/>
    <col min="3852" max="4095" width="9" style="1143"/>
    <col min="4096" max="4096" width="8.625" style="1143" customWidth="1"/>
    <col min="4097" max="4097" width="51" style="1143" customWidth="1"/>
    <col min="4098" max="4098" width="12.25" style="1143" customWidth="1"/>
    <col min="4099" max="4099" width="14.375" style="1143" customWidth="1"/>
    <col min="4100" max="4100" width="14.25" style="1143" customWidth="1"/>
    <col min="4101" max="4103" width="9" style="1143"/>
    <col min="4104" max="4104" width="11.75" style="1143" bestFit="1" customWidth="1"/>
    <col min="4105" max="4105" width="9.875" style="1143" customWidth="1"/>
    <col min="4106" max="4106" width="9.75" style="1143" customWidth="1"/>
    <col min="4107" max="4107" width="10.625" style="1143" customWidth="1"/>
    <col min="4108" max="4351" width="9" style="1143"/>
    <col min="4352" max="4352" width="8.625" style="1143" customWidth="1"/>
    <col min="4353" max="4353" width="51" style="1143" customWidth="1"/>
    <col min="4354" max="4354" width="12.25" style="1143" customWidth="1"/>
    <col min="4355" max="4355" width="14.375" style="1143" customWidth="1"/>
    <col min="4356" max="4356" width="14.25" style="1143" customWidth="1"/>
    <col min="4357" max="4359" width="9" style="1143"/>
    <col min="4360" max="4360" width="11.75" style="1143" bestFit="1" customWidth="1"/>
    <col min="4361" max="4361" width="9.875" style="1143" customWidth="1"/>
    <col min="4362" max="4362" width="9.75" style="1143" customWidth="1"/>
    <col min="4363" max="4363" width="10.625" style="1143" customWidth="1"/>
    <col min="4364" max="4607" width="9" style="1143"/>
    <col min="4608" max="4608" width="8.625" style="1143" customWidth="1"/>
    <col min="4609" max="4609" width="51" style="1143" customWidth="1"/>
    <col min="4610" max="4610" width="12.25" style="1143" customWidth="1"/>
    <col min="4611" max="4611" width="14.375" style="1143" customWidth="1"/>
    <col min="4612" max="4612" width="14.25" style="1143" customWidth="1"/>
    <col min="4613" max="4615" width="9" style="1143"/>
    <col min="4616" max="4616" width="11.75" style="1143" bestFit="1" customWidth="1"/>
    <col min="4617" max="4617" width="9.875" style="1143" customWidth="1"/>
    <col min="4618" max="4618" width="9.75" style="1143" customWidth="1"/>
    <col min="4619" max="4619" width="10.625" style="1143" customWidth="1"/>
    <col min="4620" max="4863" width="9" style="1143"/>
    <col min="4864" max="4864" width="8.625" style="1143" customWidth="1"/>
    <col min="4865" max="4865" width="51" style="1143" customWidth="1"/>
    <col min="4866" max="4866" width="12.25" style="1143" customWidth="1"/>
    <col min="4867" max="4867" width="14.375" style="1143" customWidth="1"/>
    <col min="4868" max="4868" width="14.25" style="1143" customWidth="1"/>
    <col min="4869" max="4871" width="9" style="1143"/>
    <col min="4872" max="4872" width="11.75" style="1143" bestFit="1" customWidth="1"/>
    <col min="4873" max="4873" width="9.875" style="1143" customWidth="1"/>
    <col min="4874" max="4874" width="9.75" style="1143" customWidth="1"/>
    <col min="4875" max="4875" width="10.625" style="1143" customWidth="1"/>
    <col min="4876" max="5119" width="9" style="1143"/>
    <col min="5120" max="5120" width="8.625" style="1143" customWidth="1"/>
    <col min="5121" max="5121" width="51" style="1143" customWidth="1"/>
    <col min="5122" max="5122" width="12.25" style="1143" customWidth="1"/>
    <col min="5123" max="5123" width="14.375" style="1143" customWidth="1"/>
    <col min="5124" max="5124" width="14.25" style="1143" customWidth="1"/>
    <col min="5125" max="5127" width="9" style="1143"/>
    <col min="5128" max="5128" width="11.75" style="1143" bestFit="1" customWidth="1"/>
    <col min="5129" max="5129" width="9.875" style="1143" customWidth="1"/>
    <col min="5130" max="5130" width="9.75" style="1143" customWidth="1"/>
    <col min="5131" max="5131" width="10.625" style="1143" customWidth="1"/>
    <col min="5132" max="5375" width="9" style="1143"/>
    <col min="5376" max="5376" width="8.625" style="1143" customWidth="1"/>
    <col min="5377" max="5377" width="51" style="1143" customWidth="1"/>
    <col min="5378" max="5378" width="12.25" style="1143" customWidth="1"/>
    <col min="5379" max="5379" width="14.375" style="1143" customWidth="1"/>
    <col min="5380" max="5380" width="14.25" style="1143" customWidth="1"/>
    <col min="5381" max="5383" width="9" style="1143"/>
    <col min="5384" max="5384" width="11.75" style="1143" bestFit="1" customWidth="1"/>
    <col min="5385" max="5385" width="9.875" style="1143" customWidth="1"/>
    <col min="5386" max="5386" width="9.75" style="1143" customWidth="1"/>
    <col min="5387" max="5387" width="10.625" style="1143" customWidth="1"/>
    <col min="5388" max="5631" width="9" style="1143"/>
    <col min="5632" max="5632" width="8.625" style="1143" customWidth="1"/>
    <col min="5633" max="5633" width="51" style="1143" customWidth="1"/>
    <col min="5634" max="5634" width="12.25" style="1143" customWidth="1"/>
    <col min="5635" max="5635" width="14.375" style="1143" customWidth="1"/>
    <col min="5636" max="5636" width="14.25" style="1143" customWidth="1"/>
    <col min="5637" max="5639" width="9" style="1143"/>
    <col min="5640" max="5640" width="11.75" style="1143" bestFit="1" customWidth="1"/>
    <col min="5641" max="5641" width="9.875" style="1143" customWidth="1"/>
    <col min="5642" max="5642" width="9.75" style="1143" customWidth="1"/>
    <col min="5643" max="5643" width="10.625" style="1143" customWidth="1"/>
    <col min="5644" max="5887" width="9" style="1143"/>
    <col min="5888" max="5888" width="8.625" style="1143" customWidth="1"/>
    <col min="5889" max="5889" width="51" style="1143" customWidth="1"/>
    <col min="5890" max="5890" width="12.25" style="1143" customWidth="1"/>
    <col min="5891" max="5891" width="14.375" style="1143" customWidth="1"/>
    <col min="5892" max="5892" width="14.25" style="1143" customWidth="1"/>
    <col min="5893" max="5895" width="9" style="1143"/>
    <col min="5896" max="5896" width="11.75" style="1143" bestFit="1" customWidth="1"/>
    <col min="5897" max="5897" width="9.875" style="1143" customWidth="1"/>
    <col min="5898" max="5898" width="9.75" style="1143" customWidth="1"/>
    <col min="5899" max="5899" width="10.625" style="1143" customWidth="1"/>
    <col min="5900" max="6143" width="9" style="1143"/>
    <col min="6144" max="6144" width="8.625" style="1143" customWidth="1"/>
    <col min="6145" max="6145" width="51" style="1143" customWidth="1"/>
    <col min="6146" max="6146" width="12.25" style="1143" customWidth="1"/>
    <col min="6147" max="6147" width="14.375" style="1143" customWidth="1"/>
    <col min="6148" max="6148" width="14.25" style="1143" customWidth="1"/>
    <col min="6149" max="6151" width="9" style="1143"/>
    <col min="6152" max="6152" width="11.75" style="1143" bestFit="1" customWidth="1"/>
    <col min="6153" max="6153" width="9.875" style="1143" customWidth="1"/>
    <col min="6154" max="6154" width="9.75" style="1143" customWidth="1"/>
    <col min="6155" max="6155" width="10.625" style="1143" customWidth="1"/>
    <col min="6156" max="6399" width="9" style="1143"/>
    <col min="6400" max="6400" width="8.625" style="1143" customWidth="1"/>
    <col min="6401" max="6401" width="51" style="1143" customWidth="1"/>
    <col min="6402" max="6402" width="12.25" style="1143" customWidth="1"/>
    <col min="6403" max="6403" width="14.375" style="1143" customWidth="1"/>
    <col min="6404" max="6404" width="14.25" style="1143" customWidth="1"/>
    <col min="6405" max="6407" width="9" style="1143"/>
    <col min="6408" max="6408" width="11.75" style="1143" bestFit="1" customWidth="1"/>
    <col min="6409" max="6409" width="9.875" style="1143" customWidth="1"/>
    <col min="6410" max="6410" width="9.75" style="1143" customWidth="1"/>
    <col min="6411" max="6411" width="10.625" style="1143" customWidth="1"/>
    <col min="6412" max="6655" width="9" style="1143"/>
    <col min="6656" max="6656" width="8.625" style="1143" customWidth="1"/>
    <col min="6657" max="6657" width="51" style="1143" customWidth="1"/>
    <col min="6658" max="6658" width="12.25" style="1143" customWidth="1"/>
    <col min="6659" max="6659" width="14.375" style="1143" customWidth="1"/>
    <col min="6660" max="6660" width="14.25" style="1143" customWidth="1"/>
    <col min="6661" max="6663" width="9" style="1143"/>
    <col min="6664" max="6664" width="11.75" style="1143" bestFit="1" customWidth="1"/>
    <col min="6665" max="6665" width="9.875" style="1143" customWidth="1"/>
    <col min="6666" max="6666" width="9.75" style="1143" customWidth="1"/>
    <col min="6667" max="6667" width="10.625" style="1143" customWidth="1"/>
    <col min="6668" max="6911" width="9" style="1143"/>
    <col min="6912" max="6912" width="8.625" style="1143" customWidth="1"/>
    <col min="6913" max="6913" width="51" style="1143" customWidth="1"/>
    <col min="6914" max="6914" width="12.25" style="1143" customWidth="1"/>
    <col min="6915" max="6915" width="14.375" style="1143" customWidth="1"/>
    <col min="6916" max="6916" width="14.25" style="1143" customWidth="1"/>
    <col min="6917" max="6919" width="9" style="1143"/>
    <col min="6920" max="6920" width="11.75" style="1143" bestFit="1" customWidth="1"/>
    <col min="6921" max="6921" width="9.875" style="1143" customWidth="1"/>
    <col min="6922" max="6922" width="9.75" style="1143" customWidth="1"/>
    <col min="6923" max="6923" width="10.625" style="1143" customWidth="1"/>
    <col min="6924" max="7167" width="9" style="1143"/>
    <col min="7168" max="7168" width="8.625" style="1143" customWidth="1"/>
    <col min="7169" max="7169" width="51" style="1143" customWidth="1"/>
    <col min="7170" max="7170" width="12.25" style="1143" customWidth="1"/>
    <col min="7171" max="7171" width="14.375" style="1143" customWidth="1"/>
    <col min="7172" max="7172" width="14.25" style="1143" customWidth="1"/>
    <col min="7173" max="7175" width="9" style="1143"/>
    <col min="7176" max="7176" width="11.75" style="1143" bestFit="1" customWidth="1"/>
    <col min="7177" max="7177" width="9.875" style="1143" customWidth="1"/>
    <col min="7178" max="7178" width="9.75" style="1143" customWidth="1"/>
    <col min="7179" max="7179" width="10.625" style="1143" customWidth="1"/>
    <col min="7180" max="7423" width="9" style="1143"/>
    <col min="7424" max="7424" width="8.625" style="1143" customWidth="1"/>
    <col min="7425" max="7425" width="51" style="1143" customWidth="1"/>
    <col min="7426" max="7426" width="12.25" style="1143" customWidth="1"/>
    <col min="7427" max="7427" width="14.375" style="1143" customWidth="1"/>
    <col min="7428" max="7428" width="14.25" style="1143" customWidth="1"/>
    <col min="7429" max="7431" width="9" style="1143"/>
    <col min="7432" max="7432" width="11.75" style="1143" bestFit="1" customWidth="1"/>
    <col min="7433" max="7433" width="9.875" style="1143" customWidth="1"/>
    <col min="7434" max="7434" width="9.75" style="1143" customWidth="1"/>
    <col min="7435" max="7435" width="10.625" style="1143" customWidth="1"/>
    <col min="7436" max="7679" width="9" style="1143"/>
    <col min="7680" max="7680" width="8.625" style="1143" customWidth="1"/>
    <col min="7681" max="7681" width="51" style="1143" customWidth="1"/>
    <col min="7682" max="7682" width="12.25" style="1143" customWidth="1"/>
    <col min="7683" max="7683" width="14.375" style="1143" customWidth="1"/>
    <col min="7684" max="7684" width="14.25" style="1143" customWidth="1"/>
    <col min="7685" max="7687" width="9" style="1143"/>
    <col min="7688" max="7688" width="11.75" style="1143" bestFit="1" customWidth="1"/>
    <col min="7689" max="7689" width="9.875" style="1143" customWidth="1"/>
    <col min="7690" max="7690" width="9.75" style="1143" customWidth="1"/>
    <col min="7691" max="7691" width="10.625" style="1143" customWidth="1"/>
    <col min="7692" max="7935" width="9" style="1143"/>
    <col min="7936" max="7936" width="8.625" style="1143" customWidth="1"/>
    <col min="7937" max="7937" width="51" style="1143" customWidth="1"/>
    <col min="7938" max="7938" width="12.25" style="1143" customWidth="1"/>
    <col min="7939" max="7939" width="14.375" style="1143" customWidth="1"/>
    <col min="7940" max="7940" width="14.25" style="1143" customWidth="1"/>
    <col min="7941" max="7943" width="9" style="1143"/>
    <col min="7944" max="7944" width="11.75" style="1143" bestFit="1" customWidth="1"/>
    <col min="7945" max="7945" width="9.875" style="1143" customWidth="1"/>
    <col min="7946" max="7946" width="9.75" style="1143" customWidth="1"/>
    <col min="7947" max="7947" width="10.625" style="1143" customWidth="1"/>
    <col min="7948" max="8191" width="9" style="1143"/>
    <col min="8192" max="8192" width="8.625" style="1143" customWidth="1"/>
    <col min="8193" max="8193" width="51" style="1143" customWidth="1"/>
    <col min="8194" max="8194" width="12.25" style="1143" customWidth="1"/>
    <col min="8195" max="8195" width="14.375" style="1143" customWidth="1"/>
    <col min="8196" max="8196" width="14.25" style="1143" customWidth="1"/>
    <col min="8197" max="8199" width="9" style="1143"/>
    <col min="8200" max="8200" width="11.75" style="1143" bestFit="1" customWidth="1"/>
    <col min="8201" max="8201" width="9.875" style="1143" customWidth="1"/>
    <col min="8202" max="8202" width="9.75" style="1143" customWidth="1"/>
    <col min="8203" max="8203" width="10.625" style="1143" customWidth="1"/>
    <col min="8204" max="8447" width="9" style="1143"/>
    <col min="8448" max="8448" width="8.625" style="1143" customWidth="1"/>
    <col min="8449" max="8449" width="51" style="1143" customWidth="1"/>
    <col min="8450" max="8450" width="12.25" style="1143" customWidth="1"/>
    <col min="8451" max="8451" width="14.375" style="1143" customWidth="1"/>
    <col min="8452" max="8452" width="14.25" style="1143" customWidth="1"/>
    <col min="8453" max="8455" width="9" style="1143"/>
    <col min="8456" max="8456" width="11.75" style="1143" bestFit="1" customWidth="1"/>
    <col min="8457" max="8457" width="9.875" style="1143" customWidth="1"/>
    <col min="8458" max="8458" width="9.75" style="1143" customWidth="1"/>
    <col min="8459" max="8459" width="10.625" style="1143" customWidth="1"/>
    <col min="8460" max="8703" width="9" style="1143"/>
    <col min="8704" max="8704" width="8.625" style="1143" customWidth="1"/>
    <col min="8705" max="8705" width="51" style="1143" customWidth="1"/>
    <col min="8706" max="8706" width="12.25" style="1143" customWidth="1"/>
    <col min="8707" max="8707" width="14.375" style="1143" customWidth="1"/>
    <col min="8708" max="8708" width="14.25" style="1143" customWidth="1"/>
    <col min="8709" max="8711" width="9" style="1143"/>
    <col min="8712" max="8712" width="11.75" style="1143" bestFit="1" customWidth="1"/>
    <col min="8713" max="8713" width="9.875" style="1143" customWidth="1"/>
    <col min="8714" max="8714" width="9.75" style="1143" customWidth="1"/>
    <col min="8715" max="8715" width="10.625" style="1143" customWidth="1"/>
    <col min="8716" max="8959" width="9" style="1143"/>
    <col min="8960" max="8960" width="8.625" style="1143" customWidth="1"/>
    <col min="8961" max="8961" width="51" style="1143" customWidth="1"/>
    <col min="8962" max="8962" width="12.25" style="1143" customWidth="1"/>
    <col min="8963" max="8963" width="14.375" style="1143" customWidth="1"/>
    <col min="8964" max="8964" width="14.25" style="1143" customWidth="1"/>
    <col min="8965" max="8967" width="9" style="1143"/>
    <col min="8968" max="8968" width="11.75" style="1143" bestFit="1" customWidth="1"/>
    <col min="8969" max="8969" width="9.875" style="1143" customWidth="1"/>
    <col min="8970" max="8970" width="9.75" style="1143" customWidth="1"/>
    <col min="8971" max="8971" width="10.625" style="1143" customWidth="1"/>
    <col min="8972" max="9215" width="9" style="1143"/>
    <col min="9216" max="9216" width="8.625" style="1143" customWidth="1"/>
    <col min="9217" max="9217" width="51" style="1143" customWidth="1"/>
    <col min="9218" max="9218" width="12.25" style="1143" customWidth="1"/>
    <col min="9219" max="9219" width="14.375" style="1143" customWidth="1"/>
    <col min="9220" max="9220" width="14.25" style="1143" customWidth="1"/>
    <col min="9221" max="9223" width="9" style="1143"/>
    <col min="9224" max="9224" width="11.75" style="1143" bestFit="1" customWidth="1"/>
    <col min="9225" max="9225" width="9.875" style="1143" customWidth="1"/>
    <col min="9226" max="9226" width="9.75" style="1143" customWidth="1"/>
    <col min="9227" max="9227" width="10.625" style="1143" customWidth="1"/>
    <col min="9228" max="9471" width="9" style="1143"/>
    <col min="9472" max="9472" width="8.625" style="1143" customWidth="1"/>
    <col min="9473" max="9473" width="51" style="1143" customWidth="1"/>
    <col min="9474" max="9474" width="12.25" style="1143" customWidth="1"/>
    <col min="9475" max="9475" width="14.375" style="1143" customWidth="1"/>
    <col min="9476" max="9476" width="14.25" style="1143" customWidth="1"/>
    <col min="9477" max="9479" width="9" style="1143"/>
    <col min="9480" max="9480" width="11.75" style="1143" bestFit="1" customWidth="1"/>
    <col min="9481" max="9481" width="9.875" style="1143" customWidth="1"/>
    <col min="9482" max="9482" width="9.75" style="1143" customWidth="1"/>
    <col min="9483" max="9483" width="10.625" style="1143" customWidth="1"/>
    <col min="9484" max="9727" width="9" style="1143"/>
    <col min="9728" max="9728" width="8.625" style="1143" customWidth="1"/>
    <col min="9729" max="9729" width="51" style="1143" customWidth="1"/>
    <col min="9730" max="9730" width="12.25" style="1143" customWidth="1"/>
    <col min="9731" max="9731" width="14.375" style="1143" customWidth="1"/>
    <col min="9732" max="9732" width="14.25" style="1143" customWidth="1"/>
    <col min="9733" max="9735" width="9" style="1143"/>
    <col min="9736" max="9736" width="11.75" style="1143" bestFit="1" customWidth="1"/>
    <col min="9737" max="9737" width="9.875" style="1143" customWidth="1"/>
    <col min="9738" max="9738" width="9.75" style="1143" customWidth="1"/>
    <col min="9739" max="9739" width="10.625" style="1143" customWidth="1"/>
    <col min="9740" max="9983" width="9" style="1143"/>
    <col min="9984" max="9984" width="8.625" style="1143" customWidth="1"/>
    <col min="9985" max="9985" width="51" style="1143" customWidth="1"/>
    <col min="9986" max="9986" width="12.25" style="1143" customWidth="1"/>
    <col min="9987" max="9987" width="14.375" style="1143" customWidth="1"/>
    <col min="9988" max="9988" width="14.25" style="1143" customWidth="1"/>
    <col min="9989" max="9991" width="9" style="1143"/>
    <col min="9992" max="9992" width="11.75" style="1143" bestFit="1" customWidth="1"/>
    <col min="9993" max="9993" width="9.875" style="1143" customWidth="1"/>
    <col min="9994" max="9994" width="9.75" style="1143" customWidth="1"/>
    <col min="9995" max="9995" width="10.625" style="1143" customWidth="1"/>
    <col min="9996" max="10239" width="9" style="1143"/>
    <col min="10240" max="10240" width="8.625" style="1143" customWidth="1"/>
    <col min="10241" max="10241" width="51" style="1143" customWidth="1"/>
    <col min="10242" max="10242" width="12.25" style="1143" customWidth="1"/>
    <col min="10243" max="10243" width="14.375" style="1143" customWidth="1"/>
    <col min="10244" max="10244" width="14.25" style="1143" customWidth="1"/>
    <col min="10245" max="10247" width="9" style="1143"/>
    <col min="10248" max="10248" width="11.75" style="1143" bestFit="1" customWidth="1"/>
    <col min="10249" max="10249" width="9.875" style="1143" customWidth="1"/>
    <col min="10250" max="10250" width="9.75" style="1143" customWidth="1"/>
    <col min="10251" max="10251" width="10.625" style="1143" customWidth="1"/>
    <col min="10252" max="10495" width="9" style="1143"/>
    <col min="10496" max="10496" width="8.625" style="1143" customWidth="1"/>
    <col min="10497" max="10497" width="51" style="1143" customWidth="1"/>
    <col min="10498" max="10498" width="12.25" style="1143" customWidth="1"/>
    <col min="10499" max="10499" width="14.375" style="1143" customWidth="1"/>
    <col min="10500" max="10500" width="14.25" style="1143" customWidth="1"/>
    <col min="10501" max="10503" width="9" style="1143"/>
    <col min="10504" max="10504" width="11.75" style="1143" bestFit="1" customWidth="1"/>
    <col min="10505" max="10505" width="9.875" style="1143" customWidth="1"/>
    <col min="10506" max="10506" width="9.75" style="1143" customWidth="1"/>
    <col min="10507" max="10507" width="10.625" style="1143" customWidth="1"/>
    <col min="10508" max="10751" width="9" style="1143"/>
    <col min="10752" max="10752" width="8.625" style="1143" customWidth="1"/>
    <col min="10753" max="10753" width="51" style="1143" customWidth="1"/>
    <col min="10754" max="10754" width="12.25" style="1143" customWidth="1"/>
    <col min="10755" max="10755" width="14.375" style="1143" customWidth="1"/>
    <col min="10756" max="10756" width="14.25" style="1143" customWidth="1"/>
    <col min="10757" max="10759" width="9" style="1143"/>
    <col min="10760" max="10760" width="11.75" style="1143" bestFit="1" customWidth="1"/>
    <col min="10761" max="10761" width="9.875" style="1143" customWidth="1"/>
    <col min="10762" max="10762" width="9.75" style="1143" customWidth="1"/>
    <col min="10763" max="10763" width="10.625" style="1143" customWidth="1"/>
    <col min="10764" max="11007" width="9" style="1143"/>
    <col min="11008" max="11008" width="8.625" style="1143" customWidth="1"/>
    <col min="11009" max="11009" width="51" style="1143" customWidth="1"/>
    <col min="11010" max="11010" width="12.25" style="1143" customWidth="1"/>
    <col min="11011" max="11011" width="14.375" style="1143" customWidth="1"/>
    <col min="11012" max="11012" width="14.25" style="1143" customWidth="1"/>
    <col min="11013" max="11015" width="9" style="1143"/>
    <col min="11016" max="11016" width="11.75" style="1143" bestFit="1" customWidth="1"/>
    <col min="11017" max="11017" width="9.875" style="1143" customWidth="1"/>
    <col min="11018" max="11018" width="9.75" style="1143" customWidth="1"/>
    <col min="11019" max="11019" width="10.625" style="1143" customWidth="1"/>
    <col min="11020" max="11263" width="9" style="1143"/>
    <col min="11264" max="11264" width="8.625" style="1143" customWidth="1"/>
    <col min="11265" max="11265" width="51" style="1143" customWidth="1"/>
    <col min="11266" max="11266" width="12.25" style="1143" customWidth="1"/>
    <col min="11267" max="11267" width="14.375" style="1143" customWidth="1"/>
    <col min="11268" max="11268" width="14.25" style="1143" customWidth="1"/>
    <col min="11269" max="11271" width="9" style="1143"/>
    <col min="11272" max="11272" width="11.75" style="1143" bestFit="1" customWidth="1"/>
    <col min="11273" max="11273" width="9.875" style="1143" customWidth="1"/>
    <col min="11274" max="11274" width="9.75" style="1143" customWidth="1"/>
    <col min="11275" max="11275" width="10.625" style="1143" customWidth="1"/>
    <col min="11276" max="11519" width="9" style="1143"/>
    <col min="11520" max="11520" width="8.625" style="1143" customWidth="1"/>
    <col min="11521" max="11521" width="51" style="1143" customWidth="1"/>
    <col min="11522" max="11522" width="12.25" style="1143" customWidth="1"/>
    <col min="11523" max="11523" width="14.375" style="1143" customWidth="1"/>
    <col min="11524" max="11524" width="14.25" style="1143" customWidth="1"/>
    <col min="11525" max="11527" width="9" style="1143"/>
    <col min="11528" max="11528" width="11.75" style="1143" bestFit="1" customWidth="1"/>
    <col min="11529" max="11529" width="9.875" style="1143" customWidth="1"/>
    <col min="11530" max="11530" width="9.75" style="1143" customWidth="1"/>
    <col min="11531" max="11531" width="10.625" style="1143" customWidth="1"/>
    <col min="11532" max="11775" width="9" style="1143"/>
    <col min="11776" max="11776" width="8.625" style="1143" customWidth="1"/>
    <col min="11777" max="11777" width="51" style="1143" customWidth="1"/>
    <col min="11778" max="11778" width="12.25" style="1143" customWidth="1"/>
    <col min="11779" max="11779" width="14.375" style="1143" customWidth="1"/>
    <col min="11780" max="11780" width="14.25" style="1143" customWidth="1"/>
    <col min="11781" max="11783" width="9" style="1143"/>
    <col min="11784" max="11784" width="11.75" style="1143" bestFit="1" customWidth="1"/>
    <col min="11785" max="11785" width="9.875" style="1143" customWidth="1"/>
    <col min="11786" max="11786" width="9.75" style="1143" customWidth="1"/>
    <col min="11787" max="11787" width="10.625" style="1143" customWidth="1"/>
    <col min="11788" max="12031" width="9" style="1143"/>
    <col min="12032" max="12032" width="8.625" style="1143" customWidth="1"/>
    <col min="12033" max="12033" width="51" style="1143" customWidth="1"/>
    <col min="12034" max="12034" width="12.25" style="1143" customWidth="1"/>
    <col min="12035" max="12035" width="14.375" style="1143" customWidth="1"/>
    <col min="12036" max="12036" width="14.25" style="1143" customWidth="1"/>
    <col min="12037" max="12039" width="9" style="1143"/>
    <col min="12040" max="12040" width="11.75" style="1143" bestFit="1" customWidth="1"/>
    <col min="12041" max="12041" width="9.875" style="1143" customWidth="1"/>
    <col min="12042" max="12042" width="9.75" style="1143" customWidth="1"/>
    <col min="12043" max="12043" width="10.625" style="1143" customWidth="1"/>
    <col min="12044" max="12287" width="9" style="1143"/>
    <col min="12288" max="12288" width="8.625" style="1143" customWidth="1"/>
    <col min="12289" max="12289" width="51" style="1143" customWidth="1"/>
    <col min="12290" max="12290" width="12.25" style="1143" customWidth="1"/>
    <col min="12291" max="12291" width="14.375" style="1143" customWidth="1"/>
    <col min="12292" max="12292" width="14.25" style="1143" customWidth="1"/>
    <col min="12293" max="12295" width="9" style="1143"/>
    <col min="12296" max="12296" width="11.75" style="1143" bestFit="1" customWidth="1"/>
    <col min="12297" max="12297" width="9.875" style="1143" customWidth="1"/>
    <col min="12298" max="12298" width="9.75" style="1143" customWidth="1"/>
    <col min="12299" max="12299" width="10.625" style="1143" customWidth="1"/>
    <col min="12300" max="12543" width="9" style="1143"/>
    <col min="12544" max="12544" width="8.625" style="1143" customWidth="1"/>
    <col min="12545" max="12545" width="51" style="1143" customWidth="1"/>
    <col min="12546" max="12546" width="12.25" style="1143" customWidth="1"/>
    <col min="12547" max="12547" width="14.375" style="1143" customWidth="1"/>
    <col min="12548" max="12548" width="14.25" style="1143" customWidth="1"/>
    <col min="12549" max="12551" width="9" style="1143"/>
    <col min="12552" max="12552" width="11.75" style="1143" bestFit="1" customWidth="1"/>
    <col min="12553" max="12553" width="9.875" style="1143" customWidth="1"/>
    <col min="12554" max="12554" width="9.75" style="1143" customWidth="1"/>
    <col min="12555" max="12555" width="10.625" style="1143" customWidth="1"/>
    <col min="12556" max="12799" width="9" style="1143"/>
    <col min="12800" max="12800" width="8.625" style="1143" customWidth="1"/>
    <col min="12801" max="12801" width="51" style="1143" customWidth="1"/>
    <col min="12802" max="12802" width="12.25" style="1143" customWidth="1"/>
    <col min="12803" max="12803" width="14.375" style="1143" customWidth="1"/>
    <col min="12804" max="12804" width="14.25" style="1143" customWidth="1"/>
    <col min="12805" max="12807" width="9" style="1143"/>
    <col min="12808" max="12808" width="11.75" style="1143" bestFit="1" customWidth="1"/>
    <col min="12809" max="12809" width="9.875" style="1143" customWidth="1"/>
    <col min="12810" max="12810" width="9.75" style="1143" customWidth="1"/>
    <col min="12811" max="12811" width="10.625" style="1143" customWidth="1"/>
    <col min="12812" max="13055" width="9" style="1143"/>
    <col min="13056" max="13056" width="8.625" style="1143" customWidth="1"/>
    <col min="13057" max="13057" width="51" style="1143" customWidth="1"/>
    <col min="13058" max="13058" width="12.25" style="1143" customWidth="1"/>
    <col min="13059" max="13059" width="14.375" style="1143" customWidth="1"/>
    <col min="13060" max="13060" width="14.25" style="1143" customWidth="1"/>
    <col min="13061" max="13063" width="9" style="1143"/>
    <col min="13064" max="13064" width="11.75" style="1143" bestFit="1" customWidth="1"/>
    <col min="13065" max="13065" width="9.875" style="1143" customWidth="1"/>
    <col min="13066" max="13066" width="9.75" style="1143" customWidth="1"/>
    <col min="13067" max="13067" width="10.625" style="1143" customWidth="1"/>
    <col min="13068" max="13311" width="9" style="1143"/>
    <col min="13312" max="13312" width="8.625" style="1143" customWidth="1"/>
    <col min="13313" max="13313" width="51" style="1143" customWidth="1"/>
    <col min="13314" max="13314" width="12.25" style="1143" customWidth="1"/>
    <col min="13315" max="13315" width="14.375" style="1143" customWidth="1"/>
    <col min="13316" max="13316" width="14.25" style="1143" customWidth="1"/>
    <col min="13317" max="13319" width="9" style="1143"/>
    <col min="13320" max="13320" width="11.75" style="1143" bestFit="1" customWidth="1"/>
    <col min="13321" max="13321" width="9.875" style="1143" customWidth="1"/>
    <col min="13322" max="13322" width="9.75" style="1143" customWidth="1"/>
    <col min="13323" max="13323" width="10.625" style="1143" customWidth="1"/>
    <col min="13324" max="13567" width="9" style="1143"/>
    <col min="13568" max="13568" width="8.625" style="1143" customWidth="1"/>
    <col min="13569" max="13569" width="51" style="1143" customWidth="1"/>
    <col min="13570" max="13570" width="12.25" style="1143" customWidth="1"/>
    <col min="13571" max="13571" width="14.375" style="1143" customWidth="1"/>
    <col min="13572" max="13572" width="14.25" style="1143" customWidth="1"/>
    <col min="13573" max="13575" width="9" style="1143"/>
    <col min="13576" max="13576" width="11.75" style="1143" bestFit="1" customWidth="1"/>
    <col min="13577" max="13577" width="9.875" style="1143" customWidth="1"/>
    <col min="13578" max="13578" width="9.75" style="1143" customWidth="1"/>
    <col min="13579" max="13579" width="10.625" style="1143" customWidth="1"/>
    <col min="13580" max="13823" width="9" style="1143"/>
    <col min="13824" max="13824" width="8.625" style="1143" customWidth="1"/>
    <col min="13825" max="13825" width="51" style="1143" customWidth="1"/>
    <col min="13826" max="13826" width="12.25" style="1143" customWidth="1"/>
    <col min="13827" max="13827" width="14.375" style="1143" customWidth="1"/>
    <col min="13828" max="13828" width="14.25" style="1143" customWidth="1"/>
    <col min="13829" max="13831" width="9" style="1143"/>
    <col min="13832" max="13832" width="11.75" style="1143" bestFit="1" customWidth="1"/>
    <col min="13833" max="13833" width="9.875" style="1143" customWidth="1"/>
    <col min="13834" max="13834" width="9.75" style="1143" customWidth="1"/>
    <col min="13835" max="13835" width="10.625" style="1143" customWidth="1"/>
    <col min="13836" max="14079" width="9" style="1143"/>
    <col min="14080" max="14080" width="8.625" style="1143" customWidth="1"/>
    <col min="14081" max="14081" width="51" style="1143" customWidth="1"/>
    <col min="14082" max="14082" width="12.25" style="1143" customWidth="1"/>
    <col min="14083" max="14083" width="14.375" style="1143" customWidth="1"/>
    <col min="14084" max="14084" width="14.25" style="1143" customWidth="1"/>
    <col min="14085" max="14087" width="9" style="1143"/>
    <col min="14088" max="14088" width="11.75" style="1143" bestFit="1" customWidth="1"/>
    <col min="14089" max="14089" width="9.875" style="1143" customWidth="1"/>
    <col min="14090" max="14090" width="9.75" style="1143" customWidth="1"/>
    <col min="14091" max="14091" width="10.625" style="1143" customWidth="1"/>
    <col min="14092" max="14335" width="9" style="1143"/>
    <col min="14336" max="14336" width="8.625" style="1143" customWidth="1"/>
    <col min="14337" max="14337" width="51" style="1143" customWidth="1"/>
    <col min="14338" max="14338" width="12.25" style="1143" customWidth="1"/>
    <col min="14339" max="14339" width="14.375" style="1143" customWidth="1"/>
    <col min="14340" max="14340" width="14.25" style="1143" customWidth="1"/>
    <col min="14341" max="14343" width="9" style="1143"/>
    <col min="14344" max="14344" width="11.75" style="1143" bestFit="1" customWidth="1"/>
    <col min="14345" max="14345" width="9.875" style="1143" customWidth="1"/>
    <col min="14346" max="14346" width="9.75" style="1143" customWidth="1"/>
    <col min="14347" max="14347" width="10.625" style="1143" customWidth="1"/>
    <col min="14348" max="14591" width="9" style="1143"/>
    <col min="14592" max="14592" width="8.625" style="1143" customWidth="1"/>
    <col min="14593" max="14593" width="51" style="1143" customWidth="1"/>
    <col min="14594" max="14594" width="12.25" style="1143" customWidth="1"/>
    <col min="14595" max="14595" width="14.375" style="1143" customWidth="1"/>
    <col min="14596" max="14596" width="14.25" style="1143" customWidth="1"/>
    <col min="14597" max="14599" width="9" style="1143"/>
    <col min="14600" max="14600" width="11.75" style="1143" bestFit="1" customWidth="1"/>
    <col min="14601" max="14601" width="9.875" style="1143" customWidth="1"/>
    <col min="14602" max="14602" width="9.75" style="1143" customWidth="1"/>
    <col min="14603" max="14603" width="10.625" style="1143" customWidth="1"/>
    <col min="14604" max="14847" width="9" style="1143"/>
    <col min="14848" max="14848" width="8.625" style="1143" customWidth="1"/>
    <col min="14849" max="14849" width="51" style="1143" customWidth="1"/>
    <col min="14850" max="14850" width="12.25" style="1143" customWidth="1"/>
    <col min="14851" max="14851" width="14.375" style="1143" customWidth="1"/>
    <col min="14852" max="14852" width="14.25" style="1143" customWidth="1"/>
    <col min="14853" max="14855" width="9" style="1143"/>
    <col min="14856" max="14856" width="11.75" style="1143" bestFit="1" customWidth="1"/>
    <col min="14857" max="14857" width="9.875" style="1143" customWidth="1"/>
    <col min="14858" max="14858" width="9.75" style="1143" customWidth="1"/>
    <col min="14859" max="14859" width="10.625" style="1143" customWidth="1"/>
    <col min="14860" max="15103" width="9" style="1143"/>
    <col min="15104" max="15104" width="8.625" style="1143" customWidth="1"/>
    <col min="15105" max="15105" width="51" style="1143" customWidth="1"/>
    <col min="15106" max="15106" width="12.25" style="1143" customWidth="1"/>
    <col min="15107" max="15107" width="14.375" style="1143" customWidth="1"/>
    <col min="15108" max="15108" width="14.25" style="1143" customWidth="1"/>
    <col min="15109" max="15111" width="9" style="1143"/>
    <col min="15112" max="15112" width="11.75" style="1143" bestFit="1" customWidth="1"/>
    <col min="15113" max="15113" width="9.875" style="1143" customWidth="1"/>
    <col min="15114" max="15114" width="9.75" style="1143" customWidth="1"/>
    <col min="15115" max="15115" width="10.625" style="1143" customWidth="1"/>
    <col min="15116" max="15359" width="9" style="1143"/>
    <col min="15360" max="15360" width="8.625" style="1143" customWidth="1"/>
    <col min="15361" max="15361" width="51" style="1143" customWidth="1"/>
    <col min="15362" max="15362" width="12.25" style="1143" customWidth="1"/>
    <col min="15363" max="15363" width="14.375" style="1143" customWidth="1"/>
    <col min="15364" max="15364" width="14.25" style="1143" customWidth="1"/>
    <col min="15365" max="15367" width="9" style="1143"/>
    <col min="15368" max="15368" width="11.75" style="1143" bestFit="1" customWidth="1"/>
    <col min="15369" max="15369" width="9.875" style="1143" customWidth="1"/>
    <col min="15370" max="15370" width="9.75" style="1143" customWidth="1"/>
    <col min="15371" max="15371" width="10.625" style="1143" customWidth="1"/>
    <col min="15372" max="15615" width="9" style="1143"/>
    <col min="15616" max="15616" width="8.625" style="1143" customWidth="1"/>
    <col min="15617" max="15617" width="51" style="1143" customWidth="1"/>
    <col min="15618" max="15618" width="12.25" style="1143" customWidth="1"/>
    <col min="15619" max="15619" width="14.375" style="1143" customWidth="1"/>
    <col min="15620" max="15620" width="14.25" style="1143" customWidth="1"/>
    <col min="15621" max="15623" width="9" style="1143"/>
    <col min="15624" max="15624" width="11.75" style="1143" bestFit="1" customWidth="1"/>
    <col min="15625" max="15625" width="9.875" style="1143" customWidth="1"/>
    <col min="15626" max="15626" width="9.75" style="1143" customWidth="1"/>
    <col min="15627" max="15627" width="10.625" style="1143" customWidth="1"/>
    <col min="15628" max="15871" width="9" style="1143"/>
    <col min="15872" max="15872" width="8.625" style="1143" customWidth="1"/>
    <col min="15873" max="15873" width="51" style="1143" customWidth="1"/>
    <col min="15874" max="15874" width="12.25" style="1143" customWidth="1"/>
    <col min="15875" max="15875" width="14.375" style="1143" customWidth="1"/>
    <col min="15876" max="15876" width="14.25" style="1143" customWidth="1"/>
    <col min="15877" max="15879" width="9" style="1143"/>
    <col min="15880" max="15880" width="11.75" style="1143" bestFit="1" customWidth="1"/>
    <col min="15881" max="15881" width="9.875" style="1143" customWidth="1"/>
    <col min="15882" max="15882" width="9.75" style="1143" customWidth="1"/>
    <col min="15883" max="15883" width="10.625" style="1143" customWidth="1"/>
    <col min="15884" max="16127" width="9" style="1143"/>
    <col min="16128" max="16128" width="8.625" style="1143" customWidth="1"/>
    <col min="16129" max="16129" width="51" style="1143" customWidth="1"/>
    <col min="16130" max="16130" width="12.25" style="1143" customWidth="1"/>
    <col min="16131" max="16131" width="14.375" style="1143" customWidth="1"/>
    <col min="16132" max="16132" width="14.25" style="1143" customWidth="1"/>
    <col min="16133" max="16135" width="9" style="1143"/>
    <col min="16136" max="16136" width="11.75" style="1143" bestFit="1" customWidth="1"/>
    <col min="16137" max="16137" width="9.875" style="1143" customWidth="1"/>
    <col min="16138" max="16138" width="9.75" style="1143" customWidth="1"/>
    <col min="16139" max="16139" width="10.625" style="1143" customWidth="1"/>
    <col min="16140" max="16384" width="9" style="1143"/>
  </cols>
  <sheetData>
    <row r="1" spans="1:37" s="1177" customFormat="1" ht="24.75">
      <c r="A1" s="935" t="s">
        <v>1210</v>
      </c>
      <c r="B1" s="986"/>
      <c r="C1" s="1115"/>
    </row>
    <row r="2" spans="1:37" s="1177" customFormat="1" ht="24.75">
      <c r="A2" s="939"/>
      <c r="B2" s="1178"/>
      <c r="C2" s="1116"/>
    </row>
    <row r="3" spans="1:37" s="1179" customFormat="1" ht="25.5" thickBot="1">
      <c r="A3" s="942" t="s">
        <v>250</v>
      </c>
      <c r="B3" s="942"/>
      <c r="C3" s="1119"/>
      <c r="F3" s="1180"/>
    </row>
    <row r="4" spans="1:37" s="1181" customFormat="1" ht="14.25"/>
    <row r="5" spans="1:37" s="1181" customFormat="1" ht="19.5">
      <c r="A5" s="1182" t="s">
        <v>1345</v>
      </c>
      <c r="C5" s="1183"/>
    </row>
    <row r="6" spans="1:37" s="1181" customFormat="1" ht="19.5">
      <c r="A6" s="1184" t="s">
        <v>1346</v>
      </c>
      <c r="C6" s="1185"/>
      <c r="D6" s="1185"/>
      <c r="E6" s="1185"/>
      <c r="F6" s="1185"/>
      <c r="G6" s="1185"/>
    </row>
    <row r="7" spans="1:37" s="1181" customFormat="1" ht="27.75" customHeight="1">
      <c r="G7" s="1136"/>
      <c r="H7" s="1051" t="s">
        <v>156</v>
      </c>
      <c r="I7" s="1051"/>
      <c r="J7" s="1051" t="s">
        <v>155</v>
      </c>
      <c r="K7" s="1051"/>
      <c r="L7" s="1051"/>
      <c r="M7" s="1051"/>
      <c r="N7" s="1051"/>
      <c r="O7" s="1051"/>
      <c r="P7" s="1051"/>
      <c r="Q7" s="1051"/>
    </row>
    <row r="8" spans="1:37" s="1122" customFormat="1" ht="28.5">
      <c r="B8" s="951" t="s">
        <v>1194</v>
      </c>
      <c r="C8" s="951" t="s">
        <v>1195</v>
      </c>
      <c r="D8" s="951" t="s">
        <v>1196</v>
      </c>
      <c r="E8" s="951" t="s">
        <v>1197</v>
      </c>
      <c r="F8" s="1136" t="s">
        <v>244</v>
      </c>
      <c r="G8" s="1186" t="s">
        <v>243</v>
      </c>
      <c r="H8" s="1052">
        <v>2012</v>
      </c>
      <c r="I8" s="1052">
        <v>2013</v>
      </c>
      <c r="J8" s="1052">
        <v>2014</v>
      </c>
      <c r="K8" s="1052">
        <v>2015</v>
      </c>
      <c r="L8" s="1052">
        <v>2016</v>
      </c>
      <c r="M8" s="1052">
        <v>2017</v>
      </c>
      <c r="N8" s="1052">
        <v>2018</v>
      </c>
      <c r="O8" s="1052">
        <v>2019</v>
      </c>
      <c r="P8" s="1052">
        <v>2020</v>
      </c>
      <c r="Q8" s="1052">
        <v>2021</v>
      </c>
      <c r="X8" s="1053"/>
      <c r="Y8" s="1053"/>
      <c r="Z8" s="1053"/>
      <c r="AA8" s="1053"/>
      <c r="AB8" s="1053"/>
      <c r="AC8" s="1053"/>
      <c r="AD8" s="1053"/>
      <c r="AE8" s="1053"/>
      <c r="AF8" s="1053"/>
      <c r="AG8" s="1053"/>
      <c r="AH8" s="1053"/>
      <c r="AI8" s="1053"/>
      <c r="AJ8" s="1053"/>
      <c r="AK8" s="1053"/>
    </row>
    <row r="9" spans="1:37" s="1122" customFormat="1" ht="12.75" customHeight="1">
      <c r="B9" s="1187" t="s">
        <v>1347</v>
      </c>
      <c r="C9" s="1188" t="s">
        <v>1348</v>
      </c>
      <c r="D9" s="1188" t="s">
        <v>1348</v>
      </c>
      <c r="E9" s="1189" t="s">
        <v>1349</v>
      </c>
      <c r="F9" s="1131" t="s">
        <v>20</v>
      </c>
      <c r="G9" s="1190"/>
      <c r="H9" s="1191"/>
      <c r="I9" s="1191"/>
      <c r="J9" s="1191"/>
      <c r="K9" s="1191"/>
      <c r="L9" s="1191"/>
      <c r="M9" s="1191"/>
      <c r="N9" s="1191"/>
      <c r="O9" s="1191"/>
      <c r="P9" s="1191"/>
      <c r="Q9" s="1191"/>
    </row>
    <row r="10" spans="1:37" s="1122" customFormat="1" ht="12.75" customHeight="1">
      <c r="B10" s="1192" t="s">
        <v>1347</v>
      </c>
      <c r="C10" s="1189"/>
      <c r="D10" s="1189"/>
      <c r="E10" s="1189" t="s">
        <v>1350</v>
      </c>
      <c r="F10" s="1131" t="s">
        <v>20</v>
      </c>
      <c r="G10" s="1190"/>
      <c r="H10" s="1191"/>
      <c r="I10" s="1191"/>
      <c r="J10" s="1191"/>
      <c r="K10" s="1191"/>
      <c r="L10" s="1191"/>
      <c r="M10" s="1191"/>
      <c r="N10" s="1191"/>
      <c r="O10" s="1191"/>
      <c r="P10" s="1191"/>
      <c r="Q10" s="1191"/>
    </row>
    <row r="11" spans="1:37" s="1122" customFormat="1" ht="12.75" customHeight="1">
      <c r="B11" s="1192" t="s">
        <v>1347</v>
      </c>
      <c r="C11" s="1189"/>
      <c r="D11" s="1189"/>
      <c r="E11" s="1189" t="s">
        <v>1351</v>
      </c>
      <c r="F11" s="1131" t="s">
        <v>20</v>
      </c>
      <c r="G11" s="1190"/>
      <c r="H11" s="1191"/>
      <c r="I11" s="1191"/>
      <c r="J11" s="1191"/>
      <c r="K11" s="1191"/>
      <c r="L11" s="1191"/>
      <c r="M11" s="1191"/>
      <c r="N11" s="1191"/>
      <c r="O11" s="1191"/>
      <c r="P11" s="1191"/>
      <c r="Q11" s="1191"/>
    </row>
    <row r="12" spans="1:37" s="1122" customFormat="1" ht="12.75" customHeight="1">
      <c r="B12" s="1192" t="s">
        <v>1347</v>
      </c>
      <c r="C12" s="1189"/>
      <c r="D12" s="1189"/>
      <c r="E12" s="1189" t="s">
        <v>1352</v>
      </c>
      <c r="F12" s="1131" t="s">
        <v>20</v>
      </c>
      <c r="G12" s="1190"/>
      <c r="H12" s="1191"/>
      <c r="I12" s="1191"/>
      <c r="J12" s="1191"/>
      <c r="K12" s="1191"/>
      <c r="L12" s="1191"/>
      <c r="M12" s="1191"/>
      <c r="N12" s="1191"/>
      <c r="O12" s="1191"/>
      <c r="P12" s="1191"/>
      <c r="Q12" s="1191"/>
    </row>
    <row r="13" spans="1:37" s="1122" customFormat="1" ht="12.75" customHeight="1">
      <c r="B13" s="1192" t="s">
        <v>1347</v>
      </c>
      <c r="C13" s="1189"/>
      <c r="D13" s="1189"/>
      <c r="E13" s="1189" t="s">
        <v>1353</v>
      </c>
      <c r="F13" s="1131" t="s">
        <v>20</v>
      </c>
      <c r="G13" s="1190"/>
      <c r="H13" s="1191"/>
      <c r="I13" s="1191"/>
      <c r="J13" s="1191"/>
      <c r="K13" s="1191"/>
      <c r="L13" s="1191"/>
      <c r="M13" s="1191"/>
      <c r="N13" s="1191"/>
      <c r="O13" s="1191"/>
      <c r="P13" s="1191"/>
      <c r="Q13" s="1191"/>
    </row>
    <row r="14" spans="1:37" s="1122" customFormat="1" ht="12.75" customHeight="1">
      <c r="B14" s="1192" t="s">
        <v>1347</v>
      </c>
      <c r="C14" s="1189"/>
      <c r="D14" s="1189"/>
      <c r="E14" s="1189" t="s">
        <v>1354</v>
      </c>
      <c r="F14" s="1131" t="s">
        <v>20</v>
      </c>
      <c r="G14" s="1190"/>
      <c r="H14" s="1191"/>
      <c r="I14" s="1191"/>
      <c r="J14" s="1191"/>
      <c r="K14" s="1191"/>
      <c r="L14" s="1191"/>
      <c r="M14" s="1191"/>
      <c r="N14" s="1191"/>
      <c r="O14" s="1191"/>
      <c r="P14" s="1191"/>
      <c r="Q14" s="1191"/>
    </row>
    <row r="15" spans="1:37" s="1193" customFormat="1" ht="12.75" customHeight="1">
      <c r="B15" s="1192" t="s">
        <v>1347</v>
      </c>
      <c r="C15" s="1194" t="s">
        <v>1355</v>
      </c>
      <c r="D15" s="1194"/>
      <c r="E15" s="1131"/>
      <c r="F15" s="1131" t="s">
        <v>20</v>
      </c>
      <c r="G15" s="1190"/>
      <c r="H15" s="1176">
        <f t="shared" ref="H15:Q15" si="0">SUM(H9:H14)</f>
        <v>0</v>
      </c>
      <c r="I15" s="1176">
        <f t="shared" si="0"/>
        <v>0</v>
      </c>
      <c r="J15" s="1176">
        <f t="shared" si="0"/>
        <v>0</v>
      </c>
      <c r="K15" s="1176">
        <f t="shared" si="0"/>
        <v>0</v>
      </c>
      <c r="L15" s="1176">
        <f t="shared" si="0"/>
        <v>0</v>
      </c>
      <c r="M15" s="1176">
        <f t="shared" si="0"/>
        <v>0</v>
      </c>
      <c r="N15" s="1176">
        <f t="shared" si="0"/>
        <v>0</v>
      </c>
      <c r="O15" s="1176">
        <f t="shared" si="0"/>
        <v>0</v>
      </c>
      <c r="P15" s="1176">
        <f t="shared" si="0"/>
        <v>0</v>
      </c>
      <c r="Q15" s="1176">
        <f t="shared" si="0"/>
        <v>0</v>
      </c>
      <c r="R15" s="1032" t="s">
        <v>1356</v>
      </c>
      <c r="S15" s="1032"/>
    </row>
    <row r="16" spans="1:37" s="1122" customFormat="1" ht="14.25">
      <c r="B16" s="1192" t="s">
        <v>1347</v>
      </c>
      <c r="C16" s="1195" t="s">
        <v>99</v>
      </c>
      <c r="D16" s="1195" t="s">
        <v>99</v>
      </c>
      <c r="E16" s="1195" t="s">
        <v>1349</v>
      </c>
      <c r="F16" s="1131" t="s">
        <v>20</v>
      </c>
      <c r="G16" s="1190"/>
      <c r="H16" s="1191"/>
      <c r="I16" s="1191"/>
      <c r="J16" s="1191"/>
      <c r="K16" s="1191"/>
      <c r="L16" s="1191"/>
      <c r="M16" s="1191"/>
      <c r="N16" s="1191"/>
      <c r="O16" s="1191"/>
      <c r="P16" s="1191"/>
      <c r="Q16" s="1191"/>
    </row>
    <row r="17" spans="2:18" s="1122" customFormat="1" ht="14.25">
      <c r="B17" s="1192" t="s">
        <v>1347</v>
      </c>
      <c r="C17" s="1195"/>
      <c r="D17" s="1195"/>
      <c r="E17" s="1195" t="s">
        <v>1350</v>
      </c>
      <c r="F17" s="1131" t="s">
        <v>20</v>
      </c>
      <c r="G17" s="1190"/>
      <c r="H17" s="1191"/>
      <c r="I17" s="1191"/>
      <c r="J17" s="1191"/>
      <c r="K17" s="1191"/>
      <c r="L17" s="1191"/>
      <c r="M17" s="1191"/>
      <c r="N17" s="1191"/>
      <c r="O17" s="1191"/>
      <c r="P17" s="1191"/>
      <c r="Q17" s="1191"/>
    </row>
    <row r="18" spans="2:18" s="1122" customFormat="1" ht="14.25">
      <c r="B18" s="1192" t="s">
        <v>1347</v>
      </c>
      <c r="C18" s="1195"/>
      <c r="D18" s="1195"/>
      <c r="E18" s="1195" t="s">
        <v>1351</v>
      </c>
      <c r="F18" s="1131" t="s">
        <v>20</v>
      </c>
      <c r="G18" s="1190"/>
      <c r="H18" s="1191"/>
      <c r="I18" s="1191"/>
      <c r="J18" s="1191"/>
      <c r="K18" s="1191"/>
      <c r="L18" s="1191"/>
      <c r="M18" s="1191"/>
      <c r="N18" s="1191"/>
      <c r="O18" s="1191"/>
      <c r="P18" s="1191"/>
      <c r="Q18" s="1191"/>
    </row>
    <row r="19" spans="2:18" s="1122" customFormat="1" ht="14.25">
      <c r="B19" s="1192" t="s">
        <v>1347</v>
      </c>
      <c r="C19" s="1195"/>
      <c r="D19" s="1195"/>
      <c r="E19" s="1195" t="s">
        <v>1352</v>
      </c>
      <c r="F19" s="1131" t="s">
        <v>20</v>
      </c>
      <c r="G19" s="1190"/>
      <c r="H19" s="1191"/>
      <c r="I19" s="1191"/>
      <c r="J19" s="1191"/>
      <c r="K19" s="1191"/>
      <c r="L19" s="1191"/>
      <c r="M19" s="1191"/>
      <c r="N19" s="1191"/>
      <c r="O19" s="1191"/>
      <c r="P19" s="1191"/>
      <c r="Q19" s="1191"/>
    </row>
    <row r="20" spans="2:18" s="1122" customFormat="1" ht="14.25">
      <c r="B20" s="1192" t="s">
        <v>1347</v>
      </c>
      <c r="C20" s="1195"/>
      <c r="D20" s="1195"/>
      <c r="E20" s="1195" t="s">
        <v>1353</v>
      </c>
      <c r="F20" s="1131" t="s">
        <v>20</v>
      </c>
      <c r="G20" s="1190"/>
      <c r="H20" s="1191"/>
      <c r="I20" s="1191"/>
      <c r="J20" s="1191"/>
      <c r="K20" s="1191"/>
      <c r="L20" s="1191"/>
      <c r="M20" s="1191"/>
      <c r="N20" s="1191"/>
      <c r="O20" s="1191"/>
      <c r="P20" s="1191"/>
      <c r="Q20" s="1191"/>
    </row>
    <row r="21" spans="2:18" ht="14.25">
      <c r="B21" s="1192" t="s">
        <v>1347</v>
      </c>
      <c r="C21" s="1195"/>
      <c r="D21" s="1195"/>
      <c r="E21" s="1195" t="s">
        <v>1354</v>
      </c>
      <c r="F21" s="1131" t="s">
        <v>20</v>
      </c>
      <c r="G21" s="1190"/>
      <c r="H21" s="1191"/>
      <c r="I21" s="1191"/>
      <c r="J21" s="1191"/>
      <c r="K21" s="1191"/>
      <c r="L21" s="1191"/>
      <c r="M21" s="1191"/>
      <c r="N21" s="1191"/>
      <c r="O21" s="1191"/>
      <c r="P21" s="1191"/>
      <c r="Q21" s="1191"/>
    </row>
    <row r="22" spans="2:18" s="1122" customFormat="1" ht="14.25">
      <c r="B22" s="1192" t="s">
        <v>1347</v>
      </c>
      <c r="C22" s="1195" t="s">
        <v>1357</v>
      </c>
      <c r="D22" s="1195"/>
      <c r="E22" s="1131"/>
      <c r="F22" s="1131" t="s">
        <v>20</v>
      </c>
      <c r="G22" s="1190"/>
      <c r="H22" s="1176">
        <f t="shared" ref="H22:Q22" si="1">SUM(H16:H21)</f>
        <v>0</v>
      </c>
      <c r="I22" s="1176">
        <f t="shared" si="1"/>
        <v>0</v>
      </c>
      <c r="J22" s="1176">
        <f t="shared" si="1"/>
        <v>0</v>
      </c>
      <c r="K22" s="1176">
        <f t="shared" si="1"/>
        <v>0</v>
      </c>
      <c r="L22" s="1176">
        <f t="shared" si="1"/>
        <v>0</v>
      </c>
      <c r="M22" s="1176">
        <f t="shared" si="1"/>
        <v>0</v>
      </c>
      <c r="N22" s="1176">
        <f t="shared" si="1"/>
        <v>0</v>
      </c>
      <c r="O22" s="1176">
        <f t="shared" si="1"/>
        <v>0</v>
      </c>
      <c r="P22" s="1176">
        <f t="shared" si="1"/>
        <v>0</v>
      </c>
      <c r="Q22" s="1176">
        <f t="shared" si="1"/>
        <v>0</v>
      </c>
      <c r="R22" s="1032" t="s">
        <v>1356</v>
      </c>
    </row>
    <row r="23" spans="2:18" s="1122" customFormat="1" ht="14.25">
      <c r="B23" s="1192" t="s">
        <v>1347</v>
      </c>
      <c r="C23" s="1195" t="s">
        <v>1358</v>
      </c>
      <c r="D23" s="1131" t="s">
        <v>1359</v>
      </c>
      <c r="E23" s="1195" t="s">
        <v>1349</v>
      </c>
      <c r="F23" s="1131" t="s">
        <v>20</v>
      </c>
      <c r="G23" s="1190"/>
      <c r="H23" s="1191"/>
      <c r="I23" s="1191"/>
      <c r="J23" s="1191"/>
      <c r="K23" s="1191"/>
      <c r="L23" s="1191"/>
      <c r="M23" s="1191"/>
      <c r="N23" s="1191"/>
      <c r="O23" s="1191"/>
      <c r="P23" s="1191"/>
      <c r="Q23" s="1191"/>
    </row>
    <row r="24" spans="2:18" s="1122" customFormat="1" ht="14.25">
      <c r="B24" s="1192" t="s">
        <v>1347</v>
      </c>
      <c r="C24" s="1195"/>
      <c r="D24" s="1131"/>
      <c r="E24" s="1195" t="s">
        <v>1350</v>
      </c>
      <c r="F24" s="1131" t="s">
        <v>20</v>
      </c>
      <c r="G24" s="1190"/>
      <c r="H24" s="1191"/>
      <c r="I24" s="1191"/>
      <c r="J24" s="1191"/>
      <c r="K24" s="1191"/>
      <c r="L24" s="1191"/>
      <c r="M24" s="1191"/>
      <c r="N24" s="1191"/>
      <c r="O24" s="1191"/>
      <c r="P24" s="1191"/>
      <c r="Q24" s="1191"/>
    </row>
    <row r="25" spans="2:18" s="1122" customFormat="1" ht="14.25">
      <c r="B25" s="1192" t="s">
        <v>1347</v>
      </c>
      <c r="C25" s="1195"/>
      <c r="D25" s="1131"/>
      <c r="E25" s="1195" t="s">
        <v>1351</v>
      </c>
      <c r="F25" s="1131" t="s">
        <v>20</v>
      </c>
      <c r="G25" s="1190"/>
      <c r="H25" s="1191"/>
      <c r="I25" s="1191"/>
      <c r="J25" s="1191"/>
      <c r="K25" s="1191"/>
      <c r="L25" s="1191"/>
      <c r="M25" s="1191"/>
      <c r="N25" s="1191"/>
      <c r="O25" s="1191"/>
      <c r="P25" s="1191"/>
      <c r="Q25" s="1191"/>
    </row>
    <row r="26" spans="2:18" s="1122" customFormat="1" ht="14.25">
      <c r="B26" s="1192" t="s">
        <v>1347</v>
      </c>
      <c r="C26" s="1195"/>
      <c r="D26" s="1131"/>
      <c r="E26" s="1195" t="s">
        <v>1352</v>
      </c>
      <c r="F26" s="1131" t="s">
        <v>20</v>
      </c>
      <c r="G26" s="1190"/>
      <c r="H26" s="1191"/>
      <c r="I26" s="1191"/>
      <c r="J26" s="1191"/>
      <c r="K26" s="1191"/>
      <c r="L26" s="1191"/>
      <c r="M26" s="1191"/>
      <c r="N26" s="1191"/>
      <c r="O26" s="1191"/>
      <c r="P26" s="1191"/>
      <c r="Q26" s="1191"/>
    </row>
    <row r="27" spans="2:18" s="1122" customFormat="1" ht="14.25">
      <c r="B27" s="1192" t="s">
        <v>1347</v>
      </c>
      <c r="C27" s="1195"/>
      <c r="D27" s="1131"/>
      <c r="E27" s="1195" t="s">
        <v>1353</v>
      </c>
      <c r="F27" s="1131" t="s">
        <v>20</v>
      </c>
      <c r="G27" s="1190"/>
      <c r="H27" s="1191"/>
      <c r="I27" s="1191"/>
      <c r="J27" s="1191"/>
      <c r="K27" s="1191"/>
      <c r="L27" s="1191"/>
      <c r="M27" s="1191"/>
      <c r="N27" s="1191"/>
      <c r="O27" s="1191"/>
      <c r="P27" s="1191"/>
      <c r="Q27" s="1191"/>
    </row>
    <row r="28" spans="2:18" s="1122" customFormat="1" ht="14.25">
      <c r="B28" s="1192" t="s">
        <v>1347</v>
      </c>
      <c r="C28" s="1195"/>
      <c r="D28" s="1131"/>
      <c r="E28" s="1195" t="s">
        <v>1354</v>
      </c>
      <c r="F28" s="1131" t="s">
        <v>20</v>
      </c>
      <c r="G28" s="1190"/>
      <c r="H28" s="1191"/>
      <c r="I28" s="1191"/>
      <c r="J28" s="1191"/>
      <c r="K28" s="1191"/>
      <c r="L28" s="1191"/>
      <c r="M28" s="1191"/>
      <c r="N28" s="1191"/>
      <c r="O28" s="1191"/>
      <c r="P28" s="1191"/>
      <c r="Q28" s="1191"/>
    </row>
    <row r="29" spans="2:18" s="1122" customFormat="1" ht="14.25">
      <c r="B29" s="1192" t="s">
        <v>1347</v>
      </c>
      <c r="C29" s="1195"/>
      <c r="D29" s="1131" t="s">
        <v>1360</v>
      </c>
      <c r="E29" s="1131"/>
      <c r="F29" s="1131" t="s">
        <v>20</v>
      </c>
      <c r="G29" s="1190"/>
      <c r="H29" s="1176">
        <f t="shared" ref="H29:Q29" si="2">SUM(H23:H28)</f>
        <v>0</v>
      </c>
      <c r="I29" s="1176">
        <f t="shared" si="2"/>
        <v>0</v>
      </c>
      <c r="J29" s="1176">
        <f t="shared" si="2"/>
        <v>0</v>
      </c>
      <c r="K29" s="1176">
        <f t="shared" si="2"/>
        <v>0</v>
      </c>
      <c r="L29" s="1176">
        <f t="shared" si="2"/>
        <v>0</v>
      </c>
      <c r="M29" s="1176">
        <f t="shared" si="2"/>
        <v>0</v>
      </c>
      <c r="N29" s="1176">
        <f t="shared" si="2"/>
        <v>0</v>
      </c>
      <c r="O29" s="1176">
        <f t="shared" si="2"/>
        <v>0</v>
      </c>
      <c r="P29" s="1176">
        <f t="shared" si="2"/>
        <v>0</v>
      </c>
      <c r="Q29" s="1176">
        <f t="shared" si="2"/>
        <v>0</v>
      </c>
      <c r="R29" s="1032" t="s">
        <v>1356</v>
      </c>
    </row>
    <row r="30" spans="2:18" s="1122" customFormat="1" ht="14.25">
      <c r="B30" s="1192" t="s">
        <v>1347</v>
      </c>
      <c r="C30" s="1195"/>
      <c r="D30" s="1131" t="s">
        <v>1361</v>
      </c>
      <c r="E30" s="1195" t="s">
        <v>1349</v>
      </c>
      <c r="F30" s="1131" t="s">
        <v>20</v>
      </c>
      <c r="G30" s="1190"/>
      <c r="H30" s="1191"/>
      <c r="I30" s="1191"/>
      <c r="J30" s="1191"/>
      <c r="K30" s="1191"/>
      <c r="L30" s="1191"/>
      <c r="M30" s="1191"/>
      <c r="N30" s="1191"/>
      <c r="O30" s="1191"/>
      <c r="P30" s="1191"/>
      <c r="Q30" s="1191"/>
    </row>
    <row r="31" spans="2:18" s="1122" customFormat="1" ht="14.25">
      <c r="B31" s="1192" t="s">
        <v>1347</v>
      </c>
      <c r="C31" s="1195"/>
      <c r="D31" s="1131"/>
      <c r="E31" s="1195" t="s">
        <v>1350</v>
      </c>
      <c r="F31" s="1131" t="s">
        <v>20</v>
      </c>
      <c r="G31" s="1190"/>
      <c r="H31" s="1191"/>
      <c r="I31" s="1191"/>
      <c r="J31" s="1191"/>
      <c r="K31" s="1191"/>
      <c r="L31" s="1191"/>
      <c r="M31" s="1191"/>
      <c r="N31" s="1191"/>
      <c r="O31" s="1191"/>
      <c r="P31" s="1191"/>
      <c r="Q31" s="1191"/>
    </row>
    <row r="32" spans="2:18" s="1122" customFormat="1" ht="14.25">
      <c r="B32" s="1192" t="s">
        <v>1347</v>
      </c>
      <c r="C32" s="1195"/>
      <c r="D32" s="1131"/>
      <c r="E32" s="1195" t="s">
        <v>1351</v>
      </c>
      <c r="F32" s="1131" t="s">
        <v>20</v>
      </c>
      <c r="G32" s="1190"/>
      <c r="H32" s="1191"/>
      <c r="I32" s="1191"/>
      <c r="J32" s="1191"/>
      <c r="K32" s="1191"/>
      <c r="L32" s="1191"/>
      <c r="M32" s="1191"/>
      <c r="N32" s="1191"/>
      <c r="O32" s="1191"/>
      <c r="P32" s="1191"/>
      <c r="Q32" s="1191"/>
    </row>
    <row r="33" spans="2:18" s="1122" customFormat="1" ht="14.25">
      <c r="B33" s="1192" t="s">
        <v>1347</v>
      </c>
      <c r="C33" s="1195"/>
      <c r="D33" s="1131"/>
      <c r="E33" s="1195" t="s">
        <v>1352</v>
      </c>
      <c r="F33" s="1131" t="s">
        <v>20</v>
      </c>
      <c r="G33" s="1190"/>
      <c r="H33" s="1191"/>
      <c r="I33" s="1191"/>
      <c r="J33" s="1191"/>
      <c r="K33" s="1191"/>
      <c r="L33" s="1191"/>
      <c r="M33" s="1191"/>
      <c r="N33" s="1191"/>
      <c r="O33" s="1191"/>
      <c r="P33" s="1191"/>
      <c r="Q33" s="1191"/>
    </row>
    <row r="34" spans="2:18" s="1122" customFormat="1" ht="14.25">
      <c r="B34" s="1192" t="s">
        <v>1347</v>
      </c>
      <c r="C34" s="1195"/>
      <c r="D34" s="1131"/>
      <c r="E34" s="1195" t="s">
        <v>1353</v>
      </c>
      <c r="F34" s="1131" t="s">
        <v>20</v>
      </c>
      <c r="G34" s="1190"/>
      <c r="H34" s="1191"/>
      <c r="I34" s="1191"/>
      <c r="J34" s="1191"/>
      <c r="K34" s="1191"/>
      <c r="L34" s="1191"/>
      <c r="M34" s="1191"/>
      <c r="N34" s="1191"/>
      <c r="O34" s="1191"/>
      <c r="P34" s="1191"/>
      <c r="Q34" s="1191"/>
    </row>
    <row r="35" spans="2:18" s="1122" customFormat="1" ht="14.25">
      <c r="B35" s="1192" t="s">
        <v>1347</v>
      </c>
      <c r="C35" s="1195"/>
      <c r="D35" s="1131"/>
      <c r="E35" s="1195" t="s">
        <v>1354</v>
      </c>
      <c r="F35" s="1131" t="s">
        <v>20</v>
      </c>
      <c r="G35" s="1190"/>
      <c r="H35" s="1191"/>
      <c r="I35" s="1191"/>
      <c r="J35" s="1191"/>
      <c r="K35" s="1191"/>
      <c r="L35" s="1191"/>
      <c r="M35" s="1191"/>
      <c r="N35" s="1191"/>
      <c r="O35" s="1191"/>
      <c r="P35" s="1191"/>
      <c r="Q35" s="1191"/>
    </row>
    <row r="36" spans="2:18" s="1122" customFormat="1" ht="14.25">
      <c r="B36" s="1192" t="s">
        <v>1347</v>
      </c>
      <c r="C36" s="1196"/>
      <c r="D36" s="1131" t="s">
        <v>1362</v>
      </c>
      <c r="E36" s="1196"/>
      <c r="F36" s="1131" t="s">
        <v>20</v>
      </c>
      <c r="G36" s="1190"/>
      <c r="H36" s="1176">
        <f t="shared" ref="H36:Q36" si="3">SUM(H30:H35)</f>
        <v>0</v>
      </c>
      <c r="I36" s="1176">
        <f t="shared" si="3"/>
        <v>0</v>
      </c>
      <c r="J36" s="1176">
        <f t="shared" si="3"/>
        <v>0</v>
      </c>
      <c r="K36" s="1176">
        <f t="shared" si="3"/>
        <v>0</v>
      </c>
      <c r="L36" s="1176">
        <f t="shared" si="3"/>
        <v>0</v>
      </c>
      <c r="M36" s="1176">
        <f t="shared" si="3"/>
        <v>0</v>
      </c>
      <c r="N36" s="1176">
        <f t="shared" si="3"/>
        <v>0</v>
      </c>
      <c r="O36" s="1176">
        <f t="shared" si="3"/>
        <v>0</v>
      </c>
      <c r="P36" s="1176">
        <f t="shared" si="3"/>
        <v>0</v>
      </c>
      <c r="Q36" s="1176">
        <f t="shared" si="3"/>
        <v>0</v>
      </c>
      <c r="R36" s="1032" t="s">
        <v>1363</v>
      </c>
    </row>
    <row r="37" spans="2:18" s="1122" customFormat="1" ht="14.25">
      <c r="B37" s="1192" t="s">
        <v>1347</v>
      </c>
      <c r="C37" s="1195"/>
      <c r="D37" s="1131" t="s">
        <v>1364</v>
      </c>
      <c r="E37" s="1195" t="s">
        <v>1349</v>
      </c>
      <c r="F37" s="1131" t="s">
        <v>20</v>
      </c>
      <c r="G37" s="1190"/>
      <c r="H37" s="1191"/>
      <c r="I37" s="1191"/>
      <c r="J37" s="1191"/>
      <c r="K37" s="1191"/>
      <c r="L37" s="1191"/>
      <c r="M37" s="1191"/>
      <c r="N37" s="1191"/>
      <c r="O37" s="1191"/>
      <c r="P37" s="1191"/>
      <c r="Q37" s="1191"/>
    </row>
    <row r="38" spans="2:18" s="1122" customFormat="1" ht="14.25">
      <c r="B38" s="1192" t="s">
        <v>1347</v>
      </c>
      <c r="C38" s="1195"/>
      <c r="D38" s="1131"/>
      <c r="E38" s="1195" t="s">
        <v>1350</v>
      </c>
      <c r="F38" s="1131" t="s">
        <v>20</v>
      </c>
      <c r="G38" s="1190"/>
      <c r="H38" s="1191"/>
      <c r="I38" s="1191"/>
      <c r="J38" s="1191"/>
      <c r="K38" s="1191"/>
      <c r="L38" s="1191"/>
      <c r="M38" s="1191"/>
      <c r="N38" s="1191"/>
      <c r="O38" s="1191"/>
      <c r="P38" s="1191"/>
      <c r="Q38" s="1191"/>
    </row>
    <row r="39" spans="2:18" s="1122" customFormat="1" ht="14.25">
      <c r="B39" s="1192" t="s">
        <v>1347</v>
      </c>
      <c r="C39" s="1195"/>
      <c r="D39" s="1131"/>
      <c r="E39" s="1195" t="s">
        <v>1351</v>
      </c>
      <c r="F39" s="1131" t="s">
        <v>20</v>
      </c>
      <c r="G39" s="1190"/>
      <c r="H39" s="1191"/>
      <c r="I39" s="1191"/>
      <c r="J39" s="1191"/>
      <c r="K39" s="1191"/>
      <c r="L39" s="1191"/>
      <c r="M39" s="1191"/>
      <c r="N39" s="1191"/>
      <c r="O39" s="1191"/>
      <c r="P39" s="1191"/>
      <c r="Q39" s="1191"/>
    </row>
    <row r="40" spans="2:18" s="1122" customFormat="1" ht="14.25">
      <c r="B40" s="1192" t="s">
        <v>1347</v>
      </c>
      <c r="C40" s="1195"/>
      <c r="D40" s="1131"/>
      <c r="E40" s="1195" t="s">
        <v>1352</v>
      </c>
      <c r="F40" s="1131" t="s">
        <v>20</v>
      </c>
      <c r="G40" s="1190"/>
      <c r="H40" s="1191"/>
      <c r="I40" s="1191"/>
      <c r="J40" s="1191"/>
      <c r="K40" s="1191"/>
      <c r="L40" s="1191"/>
      <c r="M40" s="1191"/>
      <c r="N40" s="1191"/>
      <c r="O40" s="1191"/>
      <c r="P40" s="1191"/>
      <c r="Q40" s="1191"/>
    </row>
    <row r="41" spans="2:18" s="1122" customFormat="1" ht="14.25">
      <c r="B41" s="1192" t="s">
        <v>1347</v>
      </c>
      <c r="C41" s="1195"/>
      <c r="D41" s="1131"/>
      <c r="E41" s="1195" t="s">
        <v>1353</v>
      </c>
      <c r="F41" s="1131" t="s">
        <v>20</v>
      </c>
      <c r="G41" s="1190"/>
      <c r="H41" s="1191"/>
      <c r="I41" s="1191"/>
      <c r="J41" s="1191"/>
      <c r="K41" s="1191"/>
      <c r="L41" s="1191"/>
      <c r="M41" s="1191"/>
      <c r="N41" s="1191"/>
      <c r="O41" s="1191"/>
      <c r="P41" s="1191"/>
      <c r="Q41" s="1191"/>
    </row>
    <row r="42" spans="2:18" s="1122" customFormat="1" ht="14.25">
      <c r="B42" s="1192" t="s">
        <v>1347</v>
      </c>
      <c r="C42" s="1195"/>
      <c r="D42" s="1131"/>
      <c r="E42" s="1195" t="s">
        <v>1354</v>
      </c>
      <c r="F42" s="1131" t="s">
        <v>20</v>
      </c>
      <c r="G42" s="1190"/>
      <c r="H42" s="1191"/>
      <c r="I42" s="1191"/>
      <c r="J42" s="1191"/>
      <c r="K42" s="1191"/>
      <c r="L42" s="1191"/>
      <c r="M42" s="1191"/>
      <c r="N42" s="1191"/>
      <c r="O42" s="1191"/>
      <c r="P42" s="1191"/>
      <c r="Q42" s="1191"/>
    </row>
    <row r="43" spans="2:18" s="1122" customFormat="1" ht="14.25">
      <c r="B43" s="1192" t="s">
        <v>1347</v>
      </c>
      <c r="C43" s="1196"/>
      <c r="D43" s="1131" t="s">
        <v>1365</v>
      </c>
      <c r="E43" s="1196"/>
      <c r="F43" s="1131" t="s">
        <v>20</v>
      </c>
      <c r="G43" s="1190"/>
      <c r="H43" s="1176">
        <f t="shared" ref="H43:Q43" si="4">SUM(H37:H42)</f>
        <v>0</v>
      </c>
      <c r="I43" s="1176">
        <f t="shared" si="4"/>
        <v>0</v>
      </c>
      <c r="J43" s="1176">
        <f t="shared" si="4"/>
        <v>0</v>
      </c>
      <c r="K43" s="1176">
        <f t="shared" si="4"/>
        <v>0</v>
      </c>
      <c r="L43" s="1176">
        <f t="shared" si="4"/>
        <v>0</v>
      </c>
      <c r="M43" s="1176">
        <f t="shared" si="4"/>
        <v>0</v>
      </c>
      <c r="N43" s="1176">
        <f t="shared" si="4"/>
        <v>0</v>
      </c>
      <c r="O43" s="1176">
        <f t="shared" si="4"/>
        <v>0</v>
      </c>
      <c r="P43" s="1176">
        <f t="shared" si="4"/>
        <v>0</v>
      </c>
      <c r="Q43" s="1176">
        <f t="shared" si="4"/>
        <v>0</v>
      </c>
      <c r="R43" s="1032" t="s">
        <v>1366</v>
      </c>
    </row>
    <row r="44" spans="2:18" s="1122" customFormat="1" ht="14.25">
      <c r="B44" s="1192" t="s">
        <v>1347</v>
      </c>
      <c r="C44" s="1195"/>
      <c r="D44" s="1131" t="s">
        <v>1367</v>
      </c>
      <c r="E44" s="1195" t="s">
        <v>1349</v>
      </c>
      <c r="F44" s="1131" t="s">
        <v>20</v>
      </c>
      <c r="G44" s="1190"/>
      <c r="H44" s="1191"/>
      <c r="I44" s="1191"/>
      <c r="J44" s="1191"/>
      <c r="K44" s="1191"/>
      <c r="L44" s="1191"/>
      <c r="M44" s="1191"/>
      <c r="N44" s="1191"/>
      <c r="O44" s="1191"/>
      <c r="P44" s="1191"/>
      <c r="Q44" s="1191"/>
    </row>
    <row r="45" spans="2:18" s="1122" customFormat="1" ht="14.25">
      <c r="B45" s="1192" t="s">
        <v>1347</v>
      </c>
      <c r="C45" s="1195"/>
      <c r="D45" s="1131"/>
      <c r="E45" s="1195" t="s">
        <v>1350</v>
      </c>
      <c r="F45" s="1131" t="s">
        <v>20</v>
      </c>
      <c r="G45" s="1190"/>
      <c r="H45" s="1191"/>
      <c r="I45" s="1191"/>
      <c r="J45" s="1191"/>
      <c r="K45" s="1191"/>
      <c r="L45" s="1191"/>
      <c r="M45" s="1191"/>
      <c r="N45" s="1191"/>
      <c r="O45" s="1191"/>
      <c r="P45" s="1191"/>
      <c r="Q45" s="1191"/>
    </row>
    <row r="46" spans="2:18" s="1122" customFormat="1" ht="14.25">
      <c r="B46" s="1192" t="s">
        <v>1347</v>
      </c>
      <c r="C46" s="1195"/>
      <c r="D46" s="1131"/>
      <c r="E46" s="1195" t="s">
        <v>1351</v>
      </c>
      <c r="F46" s="1131" t="s">
        <v>20</v>
      </c>
      <c r="G46" s="1190"/>
      <c r="H46" s="1191"/>
      <c r="I46" s="1191"/>
      <c r="J46" s="1191"/>
      <c r="K46" s="1191"/>
      <c r="L46" s="1191"/>
      <c r="M46" s="1191"/>
      <c r="N46" s="1191"/>
      <c r="O46" s="1191"/>
      <c r="P46" s="1191"/>
      <c r="Q46" s="1191"/>
    </row>
    <row r="47" spans="2:18" s="1122" customFormat="1" ht="14.25">
      <c r="B47" s="1192" t="s">
        <v>1347</v>
      </c>
      <c r="C47" s="1195"/>
      <c r="D47" s="1131"/>
      <c r="E47" s="1195" t="s">
        <v>1352</v>
      </c>
      <c r="F47" s="1131" t="s">
        <v>20</v>
      </c>
      <c r="G47" s="1190"/>
      <c r="H47" s="1191"/>
      <c r="I47" s="1191"/>
      <c r="J47" s="1191"/>
      <c r="K47" s="1191"/>
      <c r="L47" s="1191"/>
      <c r="M47" s="1191"/>
      <c r="N47" s="1191"/>
      <c r="O47" s="1191"/>
      <c r="P47" s="1191"/>
      <c r="Q47" s="1191"/>
    </row>
    <row r="48" spans="2:18" s="1122" customFormat="1" ht="14.25">
      <c r="B48" s="1192" t="s">
        <v>1347</v>
      </c>
      <c r="C48" s="1195"/>
      <c r="D48" s="1131"/>
      <c r="E48" s="1195" t="s">
        <v>1353</v>
      </c>
      <c r="F48" s="1131" t="s">
        <v>20</v>
      </c>
      <c r="G48" s="1190"/>
      <c r="H48" s="1191"/>
      <c r="I48" s="1191"/>
      <c r="J48" s="1191"/>
      <c r="K48" s="1191"/>
      <c r="L48" s="1191"/>
      <c r="M48" s="1191"/>
      <c r="N48" s="1191"/>
      <c r="O48" s="1191"/>
      <c r="P48" s="1191"/>
      <c r="Q48" s="1191"/>
    </row>
    <row r="49" spans="2:18" s="1122" customFormat="1" ht="14.25">
      <c r="B49" s="1192" t="s">
        <v>1347</v>
      </c>
      <c r="C49" s="1195"/>
      <c r="D49" s="1131"/>
      <c r="E49" s="1195" t="s">
        <v>1354</v>
      </c>
      <c r="F49" s="1131" t="s">
        <v>20</v>
      </c>
      <c r="G49" s="1190"/>
      <c r="H49" s="1191"/>
      <c r="I49" s="1191"/>
      <c r="J49" s="1191"/>
      <c r="K49" s="1191"/>
      <c r="L49" s="1191"/>
      <c r="M49" s="1191"/>
      <c r="N49" s="1191"/>
      <c r="O49" s="1191"/>
      <c r="P49" s="1191"/>
      <c r="Q49" s="1191"/>
    </row>
    <row r="50" spans="2:18" s="1122" customFormat="1" ht="14.25">
      <c r="B50" s="1192" t="s">
        <v>1347</v>
      </c>
      <c r="C50" s="1196"/>
      <c r="D50" s="1131" t="s">
        <v>1368</v>
      </c>
      <c r="E50" s="1196"/>
      <c r="F50" s="1131" t="s">
        <v>20</v>
      </c>
      <c r="G50" s="1190"/>
      <c r="H50" s="1176">
        <f t="shared" ref="H50:Q50" si="5">SUM(H44:H49)</f>
        <v>0</v>
      </c>
      <c r="I50" s="1176">
        <f t="shared" si="5"/>
        <v>0</v>
      </c>
      <c r="J50" s="1176">
        <f t="shared" si="5"/>
        <v>0</v>
      </c>
      <c r="K50" s="1176">
        <f t="shared" si="5"/>
        <v>0</v>
      </c>
      <c r="L50" s="1176">
        <f t="shared" si="5"/>
        <v>0</v>
      </c>
      <c r="M50" s="1176">
        <f t="shared" si="5"/>
        <v>0</v>
      </c>
      <c r="N50" s="1176">
        <f t="shared" si="5"/>
        <v>0</v>
      </c>
      <c r="O50" s="1176">
        <f t="shared" si="5"/>
        <v>0</v>
      </c>
      <c r="P50" s="1176">
        <f t="shared" si="5"/>
        <v>0</v>
      </c>
      <c r="Q50" s="1176">
        <f t="shared" si="5"/>
        <v>0</v>
      </c>
      <c r="R50" s="1032" t="s">
        <v>1366</v>
      </c>
    </row>
    <row r="51" spans="2:18" s="1122" customFormat="1" ht="14.25">
      <c r="B51" s="1192" t="s">
        <v>1347</v>
      </c>
      <c r="C51" s="1195" t="s">
        <v>1369</v>
      </c>
      <c r="D51" s="1195" t="s">
        <v>1369</v>
      </c>
      <c r="E51" s="1195" t="s">
        <v>1349</v>
      </c>
      <c r="F51" s="1131" t="s">
        <v>20</v>
      </c>
      <c r="G51" s="1190"/>
      <c r="H51" s="1191"/>
      <c r="I51" s="1191"/>
      <c r="J51" s="1191"/>
      <c r="K51" s="1191"/>
      <c r="L51" s="1191"/>
      <c r="M51" s="1191"/>
      <c r="N51" s="1191"/>
      <c r="O51" s="1191"/>
      <c r="P51" s="1191"/>
      <c r="Q51" s="1191"/>
    </row>
    <row r="52" spans="2:18" s="1122" customFormat="1" ht="14.25">
      <c r="B52" s="1192" t="s">
        <v>1347</v>
      </c>
      <c r="C52" s="1197" t="s">
        <v>1369</v>
      </c>
      <c r="D52" s="1131"/>
      <c r="E52" s="1195" t="s">
        <v>1350</v>
      </c>
      <c r="F52" s="1131" t="s">
        <v>20</v>
      </c>
      <c r="G52" s="1190"/>
      <c r="H52" s="1191"/>
      <c r="I52" s="1191"/>
      <c r="J52" s="1191"/>
      <c r="K52" s="1191"/>
      <c r="L52" s="1191"/>
      <c r="M52" s="1191"/>
      <c r="N52" s="1191"/>
      <c r="O52" s="1191"/>
      <c r="P52" s="1191"/>
      <c r="Q52" s="1191"/>
    </row>
    <row r="53" spans="2:18" s="1122" customFormat="1" ht="14.25">
      <c r="B53" s="1192" t="s">
        <v>1347</v>
      </c>
      <c r="C53" s="1197" t="s">
        <v>1369</v>
      </c>
      <c r="D53" s="1131"/>
      <c r="E53" s="1195" t="s">
        <v>1351</v>
      </c>
      <c r="F53" s="1131" t="s">
        <v>20</v>
      </c>
      <c r="G53" s="1190"/>
      <c r="H53" s="1191"/>
      <c r="I53" s="1191"/>
      <c r="J53" s="1191"/>
      <c r="K53" s="1191"/>
      <c r="L53" s="1191"/>
      <c r="M53" s="1191"/>
      <c r="N53" s="1191"/>
      <c r="O53" s="1191"/>
      <c r="P53" s="1191"/>
      <c r="Q53" s="1191"/>
    </row>
    <row r="54" spans="2:18" s="1122" customFormat="1" ht="14.25">
      <c r="B54" s="1192" t="s">
        <v>1347</v>
      </c>
      <c r="C54" s="1197" t="s">
        <v>1369</v>
      </c>
      <c r="D54" s="1131"/>
      <c r="E54" s="1195" t="s">
        <v>1352</v>
      </c>
      <c r="F54" s="1131" t="s">
        <v>20</v>
      </c>
      <c r="G54" s="1190"/>
      <c r="H54" s="1191"/>
      <c r="I54" s="1191"/>
      <c r="J54" s="1191"/>
      <c r="K54" s="1191"/>
      <c r="L54" s="1191"/>
      <c r="M54" s="1191"/>
      <c r="N54" s="1191"/>
      <c r="O54" s="1191"/>
      <c r="P54" s="1191"/>
      <c r="Q54" s="1191"/>
    </row>
    <row r="55" spans="2:18" s="1122" customFormat="1" ht="14.25">
      <c r="B55" s="1192" t="s">
        <v>1347</v>
      </c>
      <c r="C55" s="1197" t="s">
        <v>1369</v>
      </c>
      <c r="D55" s="1131"/>
      <c r="E55" s="1195" t="s">
        <v>1353</v>
      </c>
      <c r="F55" s="1131" t="s">
        <v>20</v>
      </c>
      <c r="G55" s="1190"/>
      <c r="H55" s="1191"/>
      <c r="I55" s="1191"/>
      <c r="J55" s="1191"/>
      <c r="K55" s="1191"/>
      <c r="L55" s="1191"/>
      <c r="M55" s="1191"/>
      <c r="N55" s="1191"/>
      <c r="O55" s="1191"/>
      <c r="P55" s="1191"/>
      <c r="Q55" s="1191"/>
    </row>
    <row r="56" spans="2:18" s="1122" customFormat="1" ht="14.25">
      <c r="B56" s="1192" t="s">
        <v>1347</v>
      </c>
      <c r="C56" s="1197" t="s">
        <v>1369</v>
      </c>
      <c r="D56" s="1131"/>
      <c r="E56" s="1195" t="s">
        <v>1354</v>
      </c>
      <c r="F56" s="1131" t="s">
        <v>20</v>
      </c>
      <c r="G56" s="1190"/>
      <c r="H56" s="1191"/>
      <c r="I56" s="1191"/>
      <c r="J56" s="1191"/>
      <c r="K56" s="1191"/>
      <c r="L56" s="1191"/>
      <c r="M56" s="1191"/>
      <c r="N56" s="1191"/>
      <c r="O56" s="1191"/>
      <c r="P56" s="1191"/>
      <c r="Q56" s="1191"/>
    </row>
    <row r="57" spans="2:18" s="1122" customFormat="1" ht="14.25">
      <c r="B57" s="1198" t="s">
        <v>1347</v>
      </c>
      <c r="C57" s="1195" t="s">
        <v>1370</v>
      </c>
      <c r="D57" s="1131"/>
      <c r="E57" s="1131"/>
      <c r="F57" s="1131" t="s">
        <v>20</v>
      </c>
      <c r="G57" s="1190"/>
      <c r="H57" s="1176">
        <f t="shared" ref="H57:Q57" si="6">SUM(H51:H56)</f>
        <v>0</v>
      </c>
      <c r="I57" s="1176">
        <f t="shared" si="6"/>
        <v>0</v>
      </c>
      <c r="J57" s="1176">
        <f t="shared" si="6"/>
        <v>0</v>
      </c>
      <c r="K57" s="1176">
        <f t="shared" si="6"/>
        <v>0</v>
      </c>
      <c r="L57" s="1176">
        <f t="shared" si="6"/>
        <v>0</v>
      </c>
      <c r="M57" s="1176">
        <f t="shared" si="6"/>
        <v>0</v>
      </c>
      <c r="N57" s="1176">
        <f t="shared" si="6"/>
        <v>0</v>
      </c>
      <c r="O57" s="1176">
        <f t="shared" si="6"/>
        <v>0</v>
      </c>
      <c r="P57" s="1176">
        <f t="shared" si="6"/>
        <v>0</v>
      </c>
      <c r="Q57" s="1176">
        <f t="shared" si="6"/>
        <v>0</v>
      </c>
      <c r="R57" s="1032" t="s">
        <v>1363</v>
      </c>
    </row>
    <row r="58" spans="2:18" s="1122" customFormat="1" ht="14.25">
      <c r="B58" s="1192" t="s">
        <v>1347</v>
      </c>
      <c r="C58" s="1195" t="s">
        <v>1371</v>
      </c>
      <c r="D58" s="1195" t="s">
        <v>1371</v>
      </c>
      <c r="E58" s="1195" t="s">
        <v>1349</v>
      </c>
      <c r="F58" s="1131" t="s">
        <v>20</v>
      </c>
      <c r="G58" s="1190"/>
      <c r="H58" s="1191"/>
      <c r="I58" s="1191"/>
      <c r="J58" s="1191"/>
      <c r="K58" s="1191"/>
      <c r="L58" s="1191"/>
      <c r="M58" s="1191"/>
      <c r="N58" s="1191"/>
      <c r="O58" s="1191"/>
      <c r="P58" s="1191"/>
      <c r="Q58" s="1191"/>
    </row>
    <row r="59" spans="2:18" s="1122" customFormat="1" ht="14.25">
      <c r="B59" s="1192" t="s">
        <v>1347</v>
      </c>
      <c r="C59" s="1197" t="s">
        <v>1371</v>
      </c>
      <c r="D59" s="1131"/>
      <c r="E59" s="1195" t="s">
        <v>1350</v>
      </c>
      <c r="F59" s="1131" t="s">
        <v>20</v>
      </c>
      <c r="G59" s="1190"/>
      <c r="H59" s="1191"/>
      <c r="I59" s="1191"/>
      <c r="J59" s="1191"/>
      <c r="K59" s="1191"/>
      <c r="L59" s="1191"/>
      <c r="M59" s="1191"/>
      <c r="N59" s="1191"/>
      <c r="O59" s="1191"/>
      <c r="P59" s="1191"/>
      <c r="Q59" s="1191"/>
    </row>
    <row r="60" spans="2:18" s="1122" customFormat="1" ht="14.25">
      <c r="B60" s="1192" t="s">
        <v>1347</v>
      </c>
      <c r="C60" s="1197" t="s">
        <v>1371</v>
      </c>
      <c r="D60" s="1131"/>
      <c r="E60" s="1195" t="s">
        <v>1351</v>
      </c>
      <c r="F60" s="1131" t="s">
        <v>20</v>
      </c>
      <c r="G60" s="1190"/>
      <c r="H60" s="1191"/>
      <c r="I60" s="1191"/>
      <c r="J60" s="1191"/>
      <c r="K60" s="1191"/>
      <c r="L60" s="1191"/>
      <c r="M60" s="1191"/>
      <c r="N60" s="1191"/>
      <c r="O60" s="1191"/>
      <c r="P60" s="1191"/>
      <c r="Q60" s="1191"/>
    </row>
    <row r="61" spans="2:18" s="1122" customFormat="1" ht="14.25">
      <c r="B61" s="1192" t="s">
        <v>1347</v>
      </c>
      <c r="C61" s="1197" t="s">
        <v>1371</v>
      </c>
      <c r="D61" s="1131"/>
      <c r="E61" s="1195" t="s">
        <v>1352</v>
      </c>
      <c r="F61" s="1131" t="s">
        <v>20</v>
      </c>
      <c r="G61" s="1190"/>
      <c r="H61" s="1191"/>
      <c r="I61" s="1191"/>
      <c r="J61" s="1191"/>
      <c r="K61" s="1191"/>
      <c r="L61" s="1191"/>
      <c r="M61" s="1191"/>
      <c r="N61" s="1191"/>
      <c r="O61" s="1191"/>
      <c r="P61" s="1191"/>
      <c r="Q61" s="1191"/>
    </row>
    <row r="62" spans="2:18" s="1122" customFormat="1" ht="14.25">
      <c r="B62" s="1192" t="s">
        <v>1347</v>
      </c>
      <c r="C62" s="1197" t="s">
        <v>1371</v>
      </c>
      <c r="D62" s="1131"/>
      <c r="E62" s="1195" t="s">
        <v>1353</v>
      </c>
      <c r="F62" s="1131" t="s">
        <v>20</v>
      </c>
      <c r="G62" s="1190"/>
      <c r="H62" s="1191"/>
      <c r="I62" s="1191"/>
      <c r="J62" s="1191"/>
      <c r="K62" s="1191"/>
      <c r="L62" s="1191"/>
      <c r="M62" s="1191"/>
      <c r="N62" s="1191"/>
      <c r="O62" s="1191"/>
      <c r="P62" s="1191"/>
      <c r="Q62" s="1191"/>
    </row>
    <row r="63" spans="2:18" s="1122" customFormat="1" ht="14.25">
      <c r="B63" s="1192" t="s">
        <v>1347</v>
      </c>
      <c r="C63" s="1197" t="s">
        <v>1371</v>
      </c>
      <c r="D63" s="1131"/>
      <c r="E63" s="1195" t="s">
        <v>1354</v>
      </c>
      <c r="F63" s="1131" t="s">
        <v>20</v>
      </c>
      <c r="G63" s="1190"/>
      <c r="H63" s="1191"/>
      <c r="I63" s="1191"/>
      <c r="J63" s="1191"/>
      <c r="K63" s="1191"/>
      <c r="L63" s="1191"/>
      <c r="M63" s="1191"/>
      <c r="N63" s="1191"/>
      <c r="O63" s="1191"/>
      <c r="P63" s="1191"/>
      <c r="Q63" s="1191"/>
    </row>
    <row r="64" spans="2:18" s="1122" customFormat="1" ht="14.25">
      <c r="B64" s="1198" t="s">
        <v>1347</v>
      </c>
      <c r="C64" s="1195" t="s">
        <v>1372</v>
      </c>
      <c r="D64" s="1131"/>
      <c r="E64" s="1131"/>
      <c r="F64" s="1131" t="s">
        <v>20</v>
      </c>
      <c r="G64" s="1190"/>
      <c r="H64" s="1176">
        <f t="shared" ref="H64:Q64" si="7">SUM(H58:H63)</f>
        <v>0</v>
      </c>
      <c r="I64" s="1176">
        <f t="shared" si="7"/>
        <v>0</v>
      </c>
      <c r="J64" s="1176">
        <f t="shared" si="7"/>
        <v>0</v>
      </c>
      <c r="K64" s="1176">
        <f t="shared" si="7"/>
        <v>0</v>
      </c>
      <c r="L64" s="1176">
        <f t="shared" si="7"/>
        <v>0</v>
      </c>
      <c r="M64" s="1176">
        <f t="shared" si="7"/>
        <v>0</v>
      </c>
      <c r="N64" s="1176">
        <f t="shared" si="7"/>
        <v>0</v>
      </c>
      <c r="O64" s="1176">
        <f t="shared" si="7"/>
        <v>0</v>
      </c>
      <c r="P64" s="1176">
        <f t="shared" si="7"/>
        <v>0</v>
      </c>
      <c r="Q64" s="1176">
        <f t="shared" si="7"/>
        <v>0</v>
      </c>
      <c r="R64" s="1032" t="s">
        <v>1363</v>
      </c>
    </row>
    <row r="65" s="1122" customFormat="1"/>
    <row r="66" s="1122" customFormat="1"/>
    <row r="67" s="1122" customFormat="1"/>
    <row r="68" s="1122" customFormat="1"/>
    <row r="69" s="1122" customFormat="1"/>
    <row r="70" s="1122" customFormat="1"/>
    <row r="71" s="1122" customFormat="1"/>
    <row r="72" s="1122" customFormat="1"/>
    <row r="73" s="1122" customFormat="1"/>
    <row r="74" s="1122" customFormat="1"/>
    <row r="75" s="1122" customFormat="1"/>
    <row r="76" s="1122" customFormat="1"/>
    <row r="77" s="1122" customFormat="1"/>
    <row r="78" s="1122" customFormat="1"/>
    <row r="79" s="1122" customFormat="1"/>
    <row r="80" s="1122" customFormat="1"/>
    <row r="81" s="1122" customFormat="1"/>
    <row r="82" s="1122" customFormat="1"/>
    <row r="83" s="1122" customFormat="1"/>
    <row r="84" s="1122" customFormat="1"/>
    <row r="85" s="1122" customFormat="1"/>
    <row r="86" s="1122" customFormat="1"/>
    <row r="87" s="1122" customFormat="1"/>
    <row r="88" s="1122" customFormat="1"/>
    <row r="89" s="1122" customFormat="1"/>
    <row r="90" s="1122" customFormat="1"/>
    <row r="91" s="1122" customFormat="1"/>
    <row r="92" s="1122" customFormat="1"/>
    <row r="93" s="1122" customFormat="1"/>
    <row r="94" s="1122" customFormat="1"/>
    <row r="95" s="1122" customFormat="1"/>
    <row r="96" s="1122" customFormat="1"/>
    <row r="97" s="1122" customFormat="1"/>
    <row r="98" s="1122" customFormat="1"/>
    <row r="99" s="1122" customFormat="1"/>
    <row r="100" s="1122" customFormat="1"/>
    <row r="101" s="1122" customFormat="1"/>
    <row r="102" s="1122" customFormat="1"/>
    <row r="103" s="1122" customFormat="1"/>
    <row r="104" s="1122" customFormat="1"/>
    <row r="105" s="1122" customFormat="1"/>
    <row r="106" s="1122" customFormat="1"/>
    <row r="107" s="1122" customFormat="1"/>
    <row r="108" s="1122" customFormat="1"/>
    <row r="109" s="1122" customFormat="1"/>
    <row r="110" s="1122" customFormat="1"/>
    <row r="111" s="1122" customFormat="1"/>
    <row r="112" s="1122" customFormat="1"/>
    <row r="113" s="1122" customFormat="1"/>
    <row r="114" s="1122" customFormat="1"/>
    <row r="115" s="1122" customFormat="1"/>
    <row r="116" s="1122" customFormat="1"/>
    <row r="117" s="1122" customFormat="1"/>
    <row r="118" s="1122" customFormat="1"/>
    <row r="119" s="1122" customFormat="1"/>
    <row r="120" s="1122" customFormat="1"/>
    <row r="121" s="1122" customFormat="1"/>
    <row r="122" s="1122" customFormat="1"/>
    <row r="123" s="1122" customFormat="1"/>
    <row r="124" s="1122" customFormat="1"/>
    <row r="125" s="1122" customFormat="1"/>
    <row r="126" s="1122" customFormat="1"/>
    <row r="127" s="1122" customFormat="1"/>
    <row r="128" s="1122" customFormat="1"/>
    <row r="129" s="1122" customFormat="1"/>
    <row r="130" s="1122" customFormat="1"/>
    <row r="131" s="1122" customFormat="1"/>
    <row r="132" s="1122" customFormat="1"/>
    <row r="133" s="1122" customFormat="1"/>
    <row r="134" s="1122" customFormat="1"/>
    <row r="135" s="1122" customFormat="1"/>
    <row r="136" s="1122" customFormat="1"/>
    <row r="137" s="1122" customFormat="1"/>
    <row r="138" s="1122" customFormat="1"/>
    <row r="139" s="1122" customFormat="1"/>
    <row r="140" s="1122" customFormat="1"/>
    <row r="141" s="1122" customFormat="1"/>
    <row r="142" s="1122" customFormat="1"/>
    <row r="143" s="1122" customFormat="1"/>
    <row r="144" s="1122" customFormat="1"/>
    <row r="145" s="1122" customFormat="1"/>
    <row r="146" s="1122" customFormat="1"/>
    <row r="147" s="1122" customFormat="1"/>
    <row r="148" s="1122" customFormat="1"/>
    <row r="149" s="1122" customFormat="1"/>
    <row r="150" s="1122" customFormat="1"/>
    <row r="151" s="1122" customFormat="1"/>
    <row r="152" s="1122" customFormat="1"/>
    <row r="153" s="1122" customFormat="1"/>
    <row r="154" s="1122" customFormat="1"/>
    <row r="155" s="1122" customFormat="1"/>
    <row r="156" s="1122" customFormat="1"/>
    <row r="157" s="1122" customFormat="1"/>
    <row r="158" s="1122" customFormat="1"/>
    <row r="159" s="1122" customFormat="1"/>
    <row r="160" s="1122" customFormat="1"/>
    <row r="161" s="1122" customFormat="1"/>
    <row r="162" s="1122" customFormat="1"/>
    <row r="163" s="1122" customFormat="1"/>
    <row r="164" s="1122" customFormat="1"/>
    <row r="165" s="1122" customFormat="1"/>
    <row r="166" s="1122" customFormat="1"/>
    <row r="167" s="1122" customFormat="1"/>
    <row r="168" s="1122" customFormat="1"/>
    <row r="169" s="1122" customFormat="1"/>
    <row r="170" s="1122" customFormat="1"/>
    <row r="171" s="1122" customFormat="1"/>
    <row r="172" s="1122" customFormat="1"/>
    <row r="173" s="1122" customFormat="1"/>
    <row r="174" s="1122" customFormat="1"/>
    <row r="175" s="1122" customFormat="1"/>
    <row r="176" s="1122" customFormat="1"/>
    <row r="177" s="1122" customFormat="1"/>
    <row r="178" s="1199" customFormat="1"/>
    <row r="179" s="1199" customFormat="1"/>
    <row r="180" s="1199" customFormat="1"/>
    <row r="181" s="1199" customFormat="1"/>
    <row r="182" s="1199" customFormat="1"/>
    <row r="183" s="1199" customFormat="1"/>
    <row r="184" s="1199" customFormat="1"/>
    <row r="185" s="1199" customFormat="1"/>
    <row r="186" s="1199" customFormat="1"/>
    <row r="187" s="1199" customFormat="1"/>
    <row r="188" s="1199" customFormat="1"/>
    <row r="189" s="1199" customFormat="1"/>
    <row r="190" s="1199" customFormat="1"/>
    <row r="191" s="1199" customFormat="1"/>
    <row r="192" s="1199" customFormat="1"/>
    <row r="193" s="1199" customFormat="1"/>
    <row r="194" s="1199" customFormat="1"/>
    <row r="195" s="1199" customFormat="1"/>
    <row r="196" s="1199" customFormat="1"/>
    <row r="197" s="1199" customFormat="1"/>
    <row r="198" s="1199" customFormat="1"/>
    <row r="199" s="1199" customFormat="1"/>
    <row r="200" s="1199" customFormat="1"/>
    <row r="201" s="1199" customFormat="1"/>
    <row r="202" s="1199" customFormat="1"/>
    <row r="203" s="1199" customFormat="1"/>
    <row r="204" s="1199" customFormat="1"/>
    <row r="205" s="1199" customFormat="1"/>
    <row r="206" s="1199" customFormat="1"/>
    <row r="207" s="1199" customFormat="1"/>
    <row r="208" s="1199" customFormat="1"/>
    <row r="209" s="1199" customFormat="1"/>
    <row r="210" s="1199" customFormat="1"/>
    <row r="211" s="1199" customFormat="1"/>
    <row r="212" s="1199" customFormat="1"/>
    <row r="213" s="1199" customFormat="1"/>
    <row r="214" s="1199" customFormat="1"/>
    <row r="215" s="1199" customFormat="1"/>
    <row r="216" s="1199" customFormat="1"/>
    <row r="217" s="1199" customFormat="1"/>
    <row r="218" s="1199" customFormat="1"/>
    <row r="219" s="1199" customFormat="1"/>
    <row r="220" s="1199" customFormat="1"/>
    <row r="221" s="1199" customFormat="1"/>
    <row r="222" s="1199" customFormat="1"/>
    <row r="223" s="1199" customFormat="1"/>
    <row r="224" s="1199" customFormat="1"/>
    <row r="225" s="1199" customFormat="1"/>
    <row r="226" s="1199" customFormat="1"/>
    <row r="227" s="1199" customFormat="1"/>
    <row r="228" s="1199" customFormat="1"/>
    <row r="229" s="1199" customFormat="1"/>
    <row r="230" s="1199" customFormat="1"/>
    <row r="231" s="1199" customFormat="1"/>
    <row r="232" s="1199" customFormat="1"/>
    <row r="233" s="1199" customFormat="1"/>
    <row r="234" s="1199" customFormat="1"/>
    <row r="235" s="1199" customFormat="1"/>
    <row r="236" s="1199" customFormat="1"/>
    <row r="237" s="1199" customFormat="1"/>
    <row r="238" s="1199" customFormat="1"/>
    <row r="239" s="1199" customFormat="1"/>
    <row r="240" s="1199" customFormat="1"/>
    <row r="241" s="1199" customFormat="1"/>
    <row r="242" s="1199" customFormat="1"/>
    <row r="243" s="1199" customFormat="1"/>
    <row r="244" s="1199" customFormat="1"/>
    <row r="245" s="1199" customFormat="1"/>
    <row r="246" s="1199" customFormat="1"/>
    <row r="247" s="1199" customFormat="1"/>
    <row r="248" s="1199" customFormat="1"/>
    <row r="249" s="1199" customFormat="1"/>
    <row r="250" s="1199" customFormat="1"/>
    <row r="251" s="1199" customFormat="1"/>
    <row r="252" s="1199" customFormat="1"/>
    <row r="253" s="1199" customFormat="1"/>
    <row r="254" s="1199" customFormat="1"/>
    <row r="255" s="1199" customFormat="1"/>
    <row r="256" s="1199" customFormat="1"/>
    <row r="257" s="1199" customFormat="1"/>
    <row r="258" s="1199" customFormat="1"/>
    <row r="259" s="1199" customFormat="1"/>
    <row r="260" s="1199" customFormat="1"/>
    <row r="261" s="1199" customFormat="1"/>
    <row r="262" s="1199" customFormat="1"/>
    <row r="263" s="1199" customFormat="1"/>
    <row r="264" s="1199" customFormat="1"/>
    <row r="265" s="1199" customFormat="1"/>
    <row r="266" s="1199" customFormat="1"/>
    <row r="267" s="1199" customFormat="1"/>
    <row r="268" s="1199" customFormat="1"/>
    <row r="269" s="1199" customFormat="1"/>
    <row r="270" s="1199" customFormat="1"/>
    <row r="271" s="1199" customFormat="1"/>
    <row r="272" s="1199" customFormat="1"/>
    <row r="273" s="1199" customFormat="1"/>
    <row r="274" s="1199" customFormat="1"/>
    <row r="275" s="1199" customFormat="1"/>
    <row r="276" s="1199" customFormat="1"/>
    <row r="277" s="1199" customFormat="1"/>
    <row r="278" s="1199" customFormat="1"/>
    <row r="279" s="1199" customFormat="1"/>
    <row r="280" s="1199" customFormat="1"/>
    <row r="281" s="1199" customFormat="1"/>
    <row r="282" s="1199" customFormat="1"/>
    <row r="283" s="1199" customFormat="1"/>
    <row r="284" s="1199" customFormat="1"/>
    <row r="285" s="1199" customFormat="1"/>
    <row r="286" s="1199" customFormat="1"/>
    <row r="287" s="1199" customFormat="1"/>
    <row r="288" s="1199" customFormat="1"/>
    <row r="289" s="1199" customFormat="1"/>
    <row r="290" s="1199" customFormat="1"/>
    <row r="291" s="1199" customFormat="1"/>
    <row r="292" s="1199" customFormat="1"/>
    <row r="293" s="1199" customFormat="1"/>
    <row r="294" s="1199" customFormat="1"/>
    <row r="295" s="1199" customFormat="1"/>
    <row r="296" s="1199" customFormat="1"/>
    <row r="297" s="1199" customFormat="1"/>
    <row r="298" s="1199" customFormat="1"/>
    <row r="299" s="1199" customFormat="1"/>
    <row r="300" s="1199" customFormat="1"/>
    <row r="301" s="1199" customFormat="1"/>
    <row r="302" s="1199" customFormat="1"/>
    <row r="303" s="1199" customFormat="1"/>
    <row r="304" s="1199" customFormat="1"/>
    <row r="305" s="1199" customFormat="1"/>
    <row r="306" s="1199" customFormat="1"/>
    <row r="307" s="1199" customFormat="1"/>
    <row r="308" s="1199" customFormat="1"/>
    <row r="309" s="1199" customFormat="1"/>
    <row r="310" s="1199" customFormat="1"/>
    <row r="311" s="1199" customFormat="1"/>
    <row r="312" s="1199" customFormat="1"/>
    <row r="313" s="1199" customFormat="1"/>
    <row r="314" s="1199" customFormat="1"/>
    <row r="315" s="1199" customFormat="1"/>
    <row r="316" s="1199" customFormat="1"/>
    <row r="317" s="1199" customFormat="1"/>
    <row r="318" s="1199" customFormat="1"/>
    <row r="319" s="1199" customFormat="1"/>
    <row r="320" s="1199" customFormat="1"/>
    <row r="321" s="1199" customFormat="1"/>
    <row r="322" s="1199" customFormat="1"/>
  </sheetData>
  <pageMargins left="0.70866141732283472" right="0.70866141732283472" top="0.74803149606299213" bottom="0.74803149606299213" header="0.31496062992125984" footer="0.31496062992125984"/>
  <pageSetup paperSize="8" scale="38" fitToHeight="2" orientation="landscape" r:id="rId1"/>
  <headerFooter>
    <oddHeader>&amp;C&amp;Z&amp;F</oddHeader>
  </headerFooter>
</worksheet>
</file>

<file path=xl/worksheets/sheet32.xml><?xml version="1.0" encoding="utf-8"?>
<worksheet xmlns="http://schemas.openxmlformats.org/spreadsheetml/2006/main" xmlns:r="http://schemas.openxmlformats.org/officeDocument/2006/relationships">
  <sheetPr>
    <tabColor theme="7" tint="0.59999389629810485"/>
    <pageSetUpPr fitToPage="1"/>
  </sheetPr>
  <dimension ref="A1:R133"/>
  <sheetViews>
    <sheetView topLeftCell="A5" zoomScale="80" zoomScaleNormal="80" workbookViewId="0">
      <selection activeCell="A6" sqref="A6"/>
    </sheetView>
  </sheetViews>
  <sheetFormatPr defaultRowHeight="14.25"/>
  <cols>
    <col min="1" max="1" width="5.125" style="1210" customWidth="1"/>
    <col min="2" max="2" width="26" style="1210" customWidth="1"/>
    <col min="3" max="3" width="40" style="1210" bestFit="1" customWidth="1"/>
    <col min="4" max="5" width="31.125" style="1210" bestFit="1" customWidth="1"/>
    <col min="6" max="6" width="6" style="1210" customWidth="1"/>
    <col min="7" max="7" width="11.625" style="1210" customWidth="1"/>
    <col min="8" max="17" width="11.125" style="1210" bestFit="1" customWidth="1"/>
    <col min="18" max="255" width="9" style="1210"/>
    <col min="256" max="256" width="8.625" style="1210" customWidth="1"/>
    <col min="257" max="257" width="36.125" style="1210" customWidth="1"/>
    <col min="258" max="258" width="13.25" style="1210" customWidth="1"/>
    <col min="259" max="259" width="15.75" style="1210" customWidth="1"/>
    <col min="260" max="260" width="12.5" style="1210" customWidth="1"/>
    <col min="261" max="263" width="13.75" style="1210" customWidth="1"/>
    <col min="264" max="264" width="16.75" style="1210" customWidth="1"/>
    <col min="265" max="265" width="14.625" style="1210" bestFit="1" customWidth="1"/>
    <col min="266" max="266" width="14.875" style="1210" customWidth="1"/>
    <col min="267" max="268" width="12.375" style="1210" customWidth="1"/>
    <col min="269" max="511" width="9" style="1210"/>
    <col min="512" max="512" width="8.625" style="1210" customWidth="1"/>
    <col min="513" max="513" width="36.125" style="1210" customWidth="1"/>
    <col min="514" max="514" width="13.25" style="1210" customWidth="1"/>
    <col min="515" max="515" width="15.75" style="1210" customWidth="1"/>
    <col min="516" max="516" width="12.5" style="1210" customWidth="1"/>
    <col min="517" max="519" width="13.75" style="1210" customWidth="1"/>
    <col min="520" max="520" width="16.75" style="1210" customWidth="1"/>
    <col min="521" max="521" width="14.625" style="1210" bestFit="1" customWidth="1"/>
    <col min="522" max="522" width="14.875" style="1210" customWidth="1"/>
    <col min="523" max="524" width="12.375" style="1210" customWidth="1"/>
    <col min="525" max="767" width="9" style="1210"/>
    <col min="768" max="768" width="8.625" style="1210" customWidth="1"/>
    <col min="769" max="769" width="36.125" style="1210" customWidth="1"/>
    <col min="770" max="770" width="13.25" style="1210" customWidth="1"/>
    <col min="771" max="771" width="15.75" style="1210" customWidth="1"/>
    <col min="772" max="772" width="12.5" style="1210" customWidth="1"/>
    <col min="773" max="775" width="13.75" style="1210" customWidth="1"/>
    <col min="776" max="776" width="16.75" style="1210" customWidth="1"/>
    <col min="777" max="777" width="14.625" style="1210" bestFit="1" customWidth="1"/>
    <col min="778" max="778" width="14.875" style="1210" customWidth="1"/>
    <col min="779" max="780" width="12.375" style="1210" customWidth="1"/>
    <col min="781" max="1023" width="9" style="1210"/>
    <col min="1024" max="1024" width="8.625" style="1210" customWidth="1"/>
    <col min="1025" max="1025" width="36.125" style="1210" customWidth="1"/>
    <col min="1026" max="1026" width="13.25" style="1210" customWidth="1"/>
    <col min="1027" max="1027" width="15.75" style="1210" customWidth="1"/>
    <col min="1028" max="1028" width="12.5" style="1210" customWidth="1"/>
    <col min="1029" max="1031" width="13.75" style="1210" customWidth="1"/>
    <col min="1032" max="1032" width="16.75" style="1210" customWidth="1"/>
    <col min="1033" max="1033" width="14.625" style="1210" bestFit="1" customWidth="1"/>
    <col min="1034" max="1034" width="14.875" style="1210" customWidth="1"/>
    <col min="1035" max="1036" width="12.375" style="1210" customWidth="1"/>
    <col min="1037" max="1279" width="9" style="1210"/>
    <col min="1280" max="1280" width="8.625" style="1210" customWidth="1"/>
    <col min="1281" max="1281" width="36.125" style="1210" customWidth="1"/>
    <col min="1282" max="1282" width="13.25" style="1210" customWidth="1"/>
    <col min="1283" max="1283" width="15.75" style="1210" customWidth="1"/>
    <col min="1284" max="1284" width="12.5" style="1210" customWidth="1"/>
    <col min="1285" max="1287" width="13.75" style="1210" customWidth="1"/>
    <col min="1288" max="1288" width="16.75" style="1210" customWidth="1"/>
    <col min="1289" max="1289" width="14.625" style="1210" bestFit="1" customWidth="1"/>
    <col min="1290" max="1290" width="14.875" style="1210" customWidth="1"/>
    <col min="1291" max="1292" width="12.375" style="1210" customWidth="1"/>
    <col min="1293" max="1535" width="9" style="1210"/>
    <col min="1536" max="1536" width="8.625" style="1210" customWidth="1"/>
    <col min="1537" max="1537" width="36.125" style="1210" customWidth="1"/>
    <col min="1538" max="1538" width="13.25" style="1210" customWidth="1"/>
    <col min="1539" max="1539" width="15.75" style="1210" customWidth="1"/>
    <col min="1540" max="1540" width="12.5" style="1210" customWidth="1"/>
    <col min="1541" max="1543" width="13.75" style="1210" customWidth="1"/>
    <col min="1544" max="1544" width="16.75" style="1210" customWidth="1"/>
    <col min="1545" max="1545" width="14.625" style="1210" bestFit="1" customWidth="1"/>
    <col min="1546" max="1546" width="14.875" style="1210" customWidth="1"/>
    <col min="1547" max="1548" width="12.375" style="1210" customWidth="1"/>
    <col min="1549" max="1791" width="9" style="1210"/>
    <col min="1792" max="1792" width="8.625" style="1210" customWidth="1"/>
    <col min="1793" max="1793" width="36.125" style="1210" customWidth="1"/>
    <col min="1794" max="1794" width="13.25" style="1210" customWidth="1"/>
    <col min="1795" max="1795" width="15.75" style="1210" customWidth="1"/>
    <col min="1796" max="1796" width="12.5" style="1210" customWidth="1"/>
    <col min="1797" max="1799" width="13.75" style="1210" customWidth="1"/>
    <col min="1800" max="1800" width="16.75" style="1210" customWidth="1"/>
    <col min="1801" max="1801" width="14.625" style="1210" bestFit="1" customWidth="1"/>
    <col min="1802" max="1802" width="14.875" style="1210" customWidth="1"/>
    <col min="1803" max="1804" width="12.375" style="1210" customWidth="1"/>
    <col min="1805" max="2047" width="9" style="1210"/>
    <col min="2048" max="2048" width="8.625" style="1210" customWidth="1"/>
    <col min="2049" max="2049" width="36.125" style="1210" customWidth="1"/>
    <col min="2050" max="2050" width="13.25" style="1210" customWidth="1"/>
    <col min="2051" max="2051" width="15.75" style="1210" customWidth="1"/>
    <col min="2052" max="2052" width="12.5" style="1210" customWidth="1"/>
    <col min="2053" max="2055" width="13.75" style="1210" customWidth="1"/>
    <col min="2056" max="2056" width="16.75" style="1210" customWidth="1"/>
    <col min="2057" max="2057" width="14.625" style="1210" bestFit="1" customWidth="1"/>
    <col min="2058" max="2058" width="14.875" style="1210" customWidth="1"/>
    <col min="2059" max="2060" width="12.375" style="1210" customWidth="1"/>
    <col min="2061" max="2303" width="9" style="1210"/>
    <col min="2304" max="2304" width="8.625" style="1210" customWidth="1"/>
    <col min="2305" max="2305" width="36.125" style="1210" customWidth="1"/>
    <col min="2306" max="2306" width="13.25" style="1210" customWidth="1"/>
    <col min="2307" max="2307" width="15.75" style="1210" customWidth="1"/>
    <col min="2308" max="2308" width="12.5" style="1210" customWidth="1"/>
    <col min="2309" max="2311" width="13.75" style="1210" customWidth="1"/>
    <col min="2312" max="2312" width="16.75" style="1210" customWidth="1"/>
    <col min="2313" max="2313" width="14.625" style="1210" bestFit="1" customWidth="1"/>
    <col min="2314" max="2314" width="14.875" style="1210" customWidth="1"/>
    <col min="2315" max="2316" width="12.375" style="1210" customWidth="1"/>
    <col min="2317" max="2559" width="9" style="1210"/>
    <col min="2560" max="2560" width="8.625" style="1210" customWidth="1"/>
    <col min="2561" max="2561" width="36.125" style="1210" customWidth="1"/>
    <col min="2562" max="2562" width="13.25" style="1210" customWidth="1"/>
    <col min="2563" max="2563" width="15.75" style="1210" customWidth="1"/>
    <col min="2564" max="2564" width="12.5" style="1210" customWidth="1"/>
    <col min="2565" max="2567" width="13.75" style="1210" customWidth="1"/>
    <col min="2568" max="2568" width="16.75" style="1210" customWidth="1"/>
    <col min="2569" max="2569" width="14.625" style="1210" bestFit="1" customWidth="1"/>
    <col min="2570" max="2570" width="14.875" style="1210" customWidth="1"/>
    <col min="2571" max="2572" width="12.375" style="1210" customWidth="1"/>
    <col min="2573" max="2815" width="9" style="1210"/>
    <col min="2816" max="2816" width="8.625" style="1210" customWidth="1"/>
    <col min="2817" max="2817" width="36.125" style="1210" customWidth="1"/>
    <col min="2818" max="2818" width="13.25" style="1210" customWidth="1"/>
    <col min="2819" max="2819" width="15.75" style="1210" customWidth="1"/>
    <col min="2820" max="2820" width="12.5" style="1210" customWidth="1"/>
    <col min="2821" max="2823" width="13.75" style="1210" customWidth="1"/>
    <col min="2824" max="2824" width="16.75" style="1210" customWidth="1"/>
    <col min="2825" max="2825" width="14.625" style="1210" bestFit="1" customWidth="1"/>
    <col min="2826" max="2826" width="14.875" style="1210" customWidth="1"/>
    <col min="2827" max="2828" width="12.375" style="1210" customWidth="1"/>
    <col min="2829" max="3071" width="9" style="1210"/>
    <col min="3072" max="3072" width="8.625" style="1210" customWidth="1"/>
    <col min="3073" max="3073" width="36.125" style="1210" customWidth="1"/>
    <col min="3074" max="3074" width="13.25" style="1210" customWidth="1"/>
    <col min="3075" max="3075" width="15.75" style="1210" customWidth="1"/>
    <col min="3076" max="3076" width="12.5" style="1210" customWidth="1"/>
    <col min="3077" max="3079" width="13.75" style="1210" customWidth="1"/>
    <col min="3080" max="3080" width="16.75" style="1210" customWidth="1"/>
    <col min="3081" max="3081" width="14.625" style="1210" bestFit="1" customWidth="1"/>
    <col min="3082" max="3082" width="14.875" style="1210" customWidth="1"/>
    <col min="3083" max="3084" width="12.375" style="1210" customWidth="1"/>
    <col min="3085" max="3327" width="9" style="1210"/>
    <col min="3328" max="3328" width="8.625" style="1210" customWidth="1"/>
    <col min="3329" max="3329" width="36.125" style="1210" customWidth="1"/>
    <col min="3330" max="3330" width="13.25" style="1210" customWidth="1"/>
    <col min="3331" max="3331" width="15.75" style="1210" customWidth="1"/>
    <col min="3332" max="3332" width="12.5" style="1210" customWidth="1"/>
    <col min="3333" max="3335" width="13.75" style="1210" customWidth="1"/>
    <col min="3336" max="3336" width="16.75" style="1210" customWidth="1"/>
    <col min="3337" max="3337" width="14.625" style="1210" bestFit="1" customWidth="1"/>
    <col min="3338" max="3338" width="14.875" style="1210" customWidth="1"/>
    <col min="3339" max="3340" width="12.375" style="1210" customWidth="1"/>
    <col min="3341" max="3583" width="9" style="1210"/>
    <col min="3584" max="3584" width="8.625" style="1210" customWidth="1"/>
    <col min="3585" max="3585" width="36.125" style="1210" customWidth="1"/>
    <col min="3586" max="3586" width="13.25" style="1210" customWidth="1"/>
    <col min="3587" max="3587" width="15.75" style="1210" customWidth="1"/>
    <col min="3588" max="3588" width="12.5" style="1210" customWidth="1"/>
    <col min="3589" max="3591" width="13.75" style="1210" customWidth="1"/>
    <col min="3592" max="3592" width="16.75" style="1210" customWidth="1"/>
    <col min="3593" max="3593" width="14.625" style="1210" bestFit="1" customWidth="1"/>
    <col min="3594" max="3594" width="14.875" style="1210" customWidth="1"/>
    <col min="3595" max="3596" width="12.375" style="1210" customWidth="1"/>
    <col min="3597" max="3839" width="9" style="1210"/>
    <col min="3840" max="3840" width="8.625" style="1210" customWidth="1"/>
    <col min="3841" max="3841" width="36.125" style="1210" customWidth="1"/>
    <col min="3842" max="3842" width="13.25" style="1210" customWidth="1"/>
    <col min="3843" max="3843" width="15.75" style="1210" customWidth="1"/>
    <col min="3844" max="3844" width="12.5" style="1210" customWidth="1"/>
    <col min="3845" max="3847" width="13.75" style="1210" customWidth="1"/>
    <col min="3848" max="3848" width="16.75" style="1210" customWidth="1"/>
    <col min="3849" max="3849" width="14.625" style="1210" bestFit="1" customWidth="1"/>
    <col min="3850" max="3850" width="14.875" style="1210" customWidth="1"/>
    <col min="3851" max="3852" width="12.375" style="1210" customWidth="1"/>
    <col min="3853" max="4095" width="9" style="1210"/>
    <col min="4096" max="4096" width="8.625" style="1210" customWidth="1"/>
    <col min="4097" max="4097" width="36.125" style="1210" customWidth="1"/>
    <col min="4098" max="4098" width="13.25" style="1210" customWidth="1"/>
    <col min="4099" max="4099" width="15.75" style="1210" customWidth="1"/>
    <col min="4100" max="4100" width="12.5" style="1210" customWidth="1"/>
    <col min="4101" max="4103" width="13.75" style="1210" customWidth="1"/>
    <col min="4104" max="4104" width="16.75" style="1210" customWidth="1"/>
    <col min="4105" max="4105" width="14.625" style="1210" bestFit="1" customWidth="1"/>
    <col min="4106" max="4106" width="14.875" style="1210" customWidth="1"/>
    <col min="4107" max="4108" width="12.375" style="1210" customWidth="1"/>
    <col min="4109" max="4351" width="9" style="1210"/>
    <col min="4352" max="4352" width="8.625" style="1210" customWidth="1"/>
    <col min="4353" max="4353" width="36.125" style="1210" customWidth="1"/>
    <col min="4354" max="4354" width="13.25" style="1210" customWidth="1"/>
    <col min="4355" max="4355" width="15.75" style="1210" customWidth="1"/>
    <col min="4356" max="4356" width="12.5" style="1210" customWidth="1"/>
    <col min="4357" max="4359" width="13.75" style="1210" customWidth="1"/>
    <col min="4360" max="4360" width="16.75" style="1210" customWidth="1"/>
    <col min="4361" max="4361" width="14.625" style="1210" bestFit="1" customWidth="1"/>
    <col min="4362" max="4362" width="14.875" style="1210" customWidth="1"/>
    <col min="4363" max="4364" width="12.375" style="1210" customWidth="1"/>
    <col min="4365" max="4607" width="9" style="1210"/>
    <col min="4608" max="4608" width="8.625" style="1210" customWidth="1"/>
    <col min="4609" max="4609" width="36.125" style="1210" customWidth="1"/>
    <col min="4610" max="4610" width="13.25" style="1210" customWidth="1"/>
    <col min="4611" max="4611" width="15.75" style="1210" customWidth="1"/>
    <col min="4612" max="4612" width="12.5" style="1210" customWidth="1"/>
    <col min="4613" max="4615" width="13.75" style="1210" customWidth="1"/>
    <col min="4616" max="4616" width="16.75" style="1210" customWidth="1"/>
    <col min="4617" max="4617" width="14.625" style="1210" bestFit="1" customWidth="1"/>
    <col min="4618" max="4618" width="14.875" style="1210" customWidth="1"/>
    <col min="4619" max="4620" width="12.375" style="1210" customWidth="1"/>
    <col min="4621" max="4863" width="9" style="1210"/>
    <col min="4864" max="4864" width="8.625" style="1210" customWidth="1"/>
    <col min="4865" max="4865" width="36.125" style="1210" customWidth="1"/>
    <col min="4866" max="4866" width="13.25" style="1210" customWidth="1"/>
    <col min="4867" max="4867" width="15.75" style="1210" customWidth="1"/>
    <col min="4868" max="4868" width="12.5" style="1210" customWidth="1"/>
    <col min="4869" max="4871" width="13.75" style="1210" customWidth="1"/>
    <col min="4872" max="4872" width="16.75" style="1210" customWidth="1"/>
    <col min="4873" max="4873" width="14.625" style="1210" bestFit="1" customWidth="1"/>
    <col min="4874" max="4874" width="14.875" style="1210" customWidth="1"/>
    <col min="4875" max="4876" width="12.375" style="1210" customWidth="1"/>
    <col min="4877" max="5119" width="9" style="1210"/>
    <col min="5120" max="5120" width="8.625" style="1210" customWidth="1"/>
    <col min="5121" max="5121" width="36.125" style="1210" customWidth="1"/>
    <col min="5122" max="5122" width="13.25" style="1210" customWidth="1"/>
    <col min="5123" max="5123" width="15.75" style="1210" customWidth="1"/>
    <col min="5124" max="5124" width="12.5" style="1210" customWidth="1"/>
    <col min="5125" max="5127" width="13.75" style="1210" customWidth="1"/>
    <col min="5128" max="5128" width="16.75" style="1210" customWidth="1"/>
    <col min="5129" max="5129" width="14.625" style="1210" bestFit="1" customWidth="1"/>
    <col min="5130" max="5130" width="14.875" style="1210" customWidth="1"/>
    <col min="5131" max="5132" width="12.375" style="1210" customWidth="1"/>
    <col min="5133" max="5375" width="9" style="1210"/>
    <col min="5376" max="5376" width="8.625" style="1210" customWidth="1"/>
    <col min="5377" max="5377" width="36.125" style="1210" customWidth="1"/>
    <col min="5378" max="5378" width="13.25" style="1210" customWidth="1"/>
    <col min="5379" max="5379" width="15.75" style="1210" customWidth="1"/>
    <col min="5380" max="5380" width="12.5" style="1210" customWidth="1"/>
    <col min="5381" max="5383" width="13.75" style="1210" customWidth="1"/>
    <col min="5384" max="5384" width="16.75" style="1210" customWidth="1"/>
    <col min="5385" max="5385" width="14.625" style="1210" bestFit="1" customWidth="1"/>
    <col min="5386" max="5386" width="14.875" style="1210" customWidth="1"/>
    <col min="5387" max="5388" width="12.375" style="1210" customWidth="1"/>
    <col min="5389" max="5631" width="9" style="1210"/>
    <col min="5632" max="5632" width="8.625" style="1210" customWidth="1"/>
    <col min="5633" max="5633" width="36.125" style="1210" customWidth="1"/>
    <col min="5634" max="5634" width="13.25" style="1210" customWidth="1"/>
    <col min="5635" max="5635" width="15.75" style="1210" customWidth="1"/>
    <col min="5636" max="5636" width="12.5" style="1210" customWidth="1"/>
    <col min="5637" max="5639" width="13.75" style="1210" customWidth="1"/>
    <col min="5640" max="5640" width="16.75" style="1210" customWidth="1"/>
    <col min="5641" max="5641" width="14.625" style="1210" bestFit="1" customWidth="1"/>
    <col min="5642" max="5642" width="14.875" style="1210" customWidth="1"/>
    <col min="5643" max="5644" width="12.375" style="1210" customWidth="1"/>
    <col min="5645" max="5887" width="9" style="1210"/>
    <col min="5888" max="5888" width="8.625" style="1210" customWidth="1"/>
    <col min="5889" max="5889" width="36.125" style="1210" customWidth="1"/>
    <col min="5890" max="5890" width="13.25" style="1210" customWidth="1"/>
    <col min="5891" max="5891" width="15.75" style="1210" customWidth="1"/>
    <col min="5892" max="5892" width="12.5" style="1210" customWidth="1"/>
    <col min="5893" max="5895" width="13.75" style="1210" customWidth="1"/>
    <col min="5896" max="5896" width="16.75" style="1210" customWidth="1"/>
    <col min="5897" max="5897" width="14.625" style="1210" bestFit="1" customWidth="1"/>
    <col min="5898" max="5898" width="14.875" style="1210" customWidth="1"/>
    <col min="5899" max="5900" width="12.375" style="1210" customWidth="1"/>
    <col min="5901" max="6143" width="9" style="1210"/>
    <col min="6144" max="6144" width="8.625" style="1210" customWidth="1"/>
    <col min="6145" max="6145" width="36.125" style="1210" customWidth="1"/>
    <col min="6146" max="6146" width="13.25" style="1210" customWidth="1"/>
    <col min="6147" max="6147" width="15.75" style="1210" customWidth="1"/>
    <col min="6148" max="6148" width="12.5" style="1210" customWidth="1"/>
    <col min="6149" max="6151" width="13.75" style="1210" customWidth="1"/>
    <col min="6152" max="6152" width="16.75" style="1210" customWidth="1"/>
    <col min="6153" max="6153" width="14.625" style="1210" bestFit="1" customWidth="1"/>
    <col min="6154" max="6154" width="14.875" style="1210" customWidth="1"/>
    <col min="6155" max="6156" width="12.375" style="1210" customWidth="1"/>
    <col min="6157" max="6399" width="9" style="1210"/>
    <col min="6400" max="6400" width="8.625" style="1210" customWidth="1"/>
    <col min="6401" max="6401" width="36.125" style="1210" customWidth="1"/>
    <col min="6402" max="6402" width="13.25" style="1210" customWidth="1"/>
    <col min="6403" max="6403" width="15.75" style="1210" customWidth="1"/>
    <col min="6404" max="6404" width="12.5" style="1210" customWidth="1"/>
    <col min="6405" max="6407" width="13.75" style="1210" customWidth="1"/>
    <col min="6408" max="6408" width="16.75" style="1210" customWidth="1"/>
    <col min="6409" max="6409" width="14.625" style="1210" bestFit="1" customWidth="1"/>
    <col min="6410" max="6410" width="14.875" style="1210" customWidth="1"/>
    <col min="6411" max="6412" width="12.375" style="1210" customWidth="1"/>
    <col min="6413" max="6655" width="9" style="1210"/>
    <col min="6656" max="6656" width="8.625" style="1210" customWidth="1"/>
    <col min="6657" max="6657" width="36.125" style="1210" customWidth="1"/>
    <col min="6658" max="6658" width="13.25" style="1210" customWidth="1"/>
    <col min="6659" max="6659" width="15.75" style="1210" customWidth="1"/>
    <col min="6660" max="6660" width="12.5" style="1210" customWidth="1"/>
    <col min="6661" max="6663" width="13.75" style="1210" customWidth="1"/>
    <col min="6664" max="6664" width="16.75" style="1210" customWidth="1"/>
    <col min="6665" max="6665" width="14.625" style="1210" bestFit="1" customWidth="1"/>
    <col min="6666" max="6666" width="14.875" style="1210" customWidth="1"/>
    <col min="6667" max="6668" width="12.375" style="1210" customWidth="1"/>
    <col min="6669" max="6911" width="9" style="1210"/>
    <col min="6912" max="6912" width="8.625" style="1210" customWidth="1"/>
    <col min="6913" max="6913" width="36.125" style="1210" customWidth="1"/>
    <col min="6914" max="6914" width="13.25" style="1210" customWidth="1"/>
    <col min="6915" max="6915" width="15.75" style="1210" customWidth="1"/>
    <col min="6916" max="6916" width="12.5" style="1210" customWidth="1"/>
    <col min="6917" max="6919" width="13.75" style="1210" customWidth="1"/>
    <col min="6920" max="6920" width="16.75" style="1210" customWidth="1"/>
    <col min="6921" max="6921" width="14.625" style="1210" bestFit="1" customWidth="1"/>
    <col min="6922" max="6922" width="14.875" style="1210" customWidth="1"/>
    <col min="6923" max="6924" width="12.375" style="1210" customWidth="1"/>
    <col min="6925" max="7167" width="9" style="1210"/>
    <col min="7168" max="7168" width="8.625" style="1210" customWidth="1"/>
    <col min="7169" max="7169" width="36.125" style="1210" customWidth="1"/>
    <col min="7170" max="7170" width="13.25" style="1210" customWidth="1"/>
    <col min="7171" max="7171" width="15.75" style="1210" customWidth="1"/>
    <col min="7172" max="7172" width="12.5" style="1210" customWidth="1"/>
    <col min="7173" max="7175" width="13.75" style="1210" customWidth="1"/>
    <col min="7176" max="7176" width="16.75" style="1210" customWidth="1"/>
    <col min="7177" max="7177" width="14.625" style="1210" bestFit="1" customWidth="1"/>
    <col min="7178" max="7178" width="14.875" style="1210" customWidth="1"/>
    <col min="7179" max="7180" width="12.375" style="1210" customWidth="1"/>
    <col min="7181" max="7423" width="9" style="1210"/>
    <col min="7424" max="7424" width="8.625" style="1210" customWidth="1"/>
    <col min="7425" max="7425" width="36.125" style="1210" customWidth="1"/>
    <col min="7426" max="7426" width="13.25" style="1210" customWidth="1"/>
    <col min="7427" max="7427" width="15.75" style="1210" customWidth="1"/>
    <col min="7428" max="7428" width="12.5" style="1210" customWidth="1"/>
    <col min="7429" max="7431" width="13.75" style="1210" customWidth="1"/>
    <col min="7432" max="7432" width="16.75" style="1210" customWidth="1"/>
    <col min="7433" max="7433" width="14.625" style="1210" bestFit="1" customWidth="1"/>
    <col min="7434" max="7434" width="14.875" style="1210" customWidth="1"/>
    <col min="7435" max="7436" width="12.375" style="1210" customWidth="1"/>
    <col min="7437" max="7679" width="9" style="1210"/>
    <col min="7680" max="7680" width="8.625" style="1210" customWidth="1"/>
    <col min="7681" max="7681" width="36.125" style="1210" customWidth="1"/>
    <col min="7682" max="7682" width="13.25" style="1210" customWidth="1"/>
    <col min="7683" max="7683" width="15.75" style="1210" customWidth="1"/>
    <col min="7684" max="7684" width="12.5" style="1210" customWidth="1"/>
    <col min="7685" max="7687" width="13.75" style="1210" customWidth="1"/>
    <col min="7688" max="7688" width="16.75" style="1210" customWidth="1"/>
    <col min="7689" max="7689" width="14.625" style="1210" bestFit="1" customWidth="1"/>
    <col min="7690" max="7690" width="14.875" style="1210" customWidth="1"/>
    <col min="7691" max="7692" width="12.375" style="1210" customWidth="1"/>
    <col min="7693" max="7935" width="9" style="1210"/>
    <col min="7936" max="7936" width="8.625" style="1210" customWidth="1"/>
    <col min="7937" max="7937" width="36.125" style="1210" customWidth="1"/>
    <col min="7938" max="7938" width="13.25" style="1210" customWidth="1"/>
    <col min="7939" max="7939" width="15.75" style="1210" customWidth="1"/>
    <col min="7940" max="7940" width="12.5" style="1210" customWidth="1"/>
    <col min="7941" max="7943" width="13.75" style="1210" customWidth="1"/>
    <col min="7944" max="7944" width="16.75" style="1210" customWidth="1"/>
    <col min="7945" max="7945" width="14.625" style="1210" bestFit="1" customWidth="1"/>
    <col min="7946" max="7946" width="14.875" style="1210" customWidth="1"/>
    <col min="7947" max="7948" width="12.375" style="1210" customWidth="1"/>
    <col min="7949" max="8191" width="9" style="1210"/>
    <col min="8192" max="8192" width="8.625" style="1210" customWidth="1"/>
    <col min="8193" max="8193" width="36.125" style="1210" customWidth="1"/>
    <col min="8194" max="8194" width="13.25" style="1210" customWidth="1"/>
    <col min="8195" max="8195" width="15.75" style="1210" customWidth="1"/>
    <col min="8196" max="8196" width="12.5" style="1210" customWidth="1"/>
    <col min="8197" max="8199" width="13.75" style="1210" customWidth="1"/>
    <col min="8200" max="8200" width="16.75" style="1210" customWidth="1"/>
    <col min="8201" max="8201" width="14.625" style="1210" bestFit="1" customWidth="1"/>
    <col min="8202" max="8202" width="14.875" style="1210" customWidth="1"/>
    <col min="8203" max="8204" width="12.375" style="1210" customWidth="1"/>
    <col min="8205" max="8447" width="9" style="1210"/>
    <col min="8448" max="8448" width="8.625" style="1210" customWidth="1"/>
    <col min="8449" max="8449" width="36.125" style="1210" customWidth="1"/>
    <col min="8450" max="8450" width="13.25" style="1210" customWidth="1"/>
    <col min="8451" max="8451" width="15.75" style="1210" customWidth="1"/>
    <col min="8452" max="8452" width="12.5" style="1210" customWidth="1"/>
    <col min="8453" max="8455" width="13.75" style="1210" customWidth="1"/>
    <col min="8456" max="8456" width="16.75" style="1210" customWidth="1"/>
    <col min="8457" max="8457" width="14.625" style="1210" bestFit="1" customWidth="1"/>
    <col min="8458" max="8458" width="14.875" style="1210" customWidth="1"/>
    <col min="8459" max="8460" width="12.375" style="1210" customWidth="1"/>
    <col min="8461" max="8703" width="9" style="1210"/>
    <col min="8704" max="8704" width="8.625" style="1210" customWidth="1"/>
    <col min="8705" max="8705" width="36.125" style="1210" customWidth="1"/>
    <col min="8706" max="8706" width="13.25" style="1210" customWidth="1"/>
    <col min="8707" max="8707" width="15.75" style="1210" customWidth="1"/>
    <col min="8708" max="8708" width="12.5" style="1210" customWidth="1"/>
    <col min="8709" max="8711" width="13.75" style="1210" customWidth="1"/>
    <col min="8712" max="8712" width="16.75" style="1210" customWidth="1"/>
    <col min="8713" max="8713" width="14.625" style="1210" bestFit="1" customWidth="1"/>
    <col min="8714" max="8714" width="14.875" style="1210" customWidth="1"/>
    <col min="8715" max="8716" width="12.375" style="1210" customWidth="1"/>
    <col min="8717" max="8959" width="9" style="1210"/>
    <col min="8960" max="8960" width="8.625" style="1210" customWidth="1"/>
    <col min="8961" max="8961" width="36.125" style="1210" customWidth="1"/>
    <col min="8962" max="8962" width="13.25" style="1210" customWidth="1"/>
    <col min="8963" max="8963" width="15.75" style="1210" customWidth="1"/>
    <col min="8964" max="8964" width="12.5" style="1210" customWidth="1"/>
    <col min="8965" max="8967" width="13.75" style="1210" customWidth="1"/>
    <col min="8968" max="8968" width="16.75" style="1210" customWidth="1"/>
    <col min="8969" max="8969" width="14.625" style="1210" bestFit="1" customWidth="1"/>
    <col min="8970" max="8970" width="14.875" style="1210" customWidth="1"/>
    <col min="8971" max="8972" width="12.375" style="1210" customWidth="1"/>
    <col min="8973" max="9215" width="9" style="1210"/>
    <col min="9216" max="9216" width="8.625" style="1210" customWidth="1"/>
    <col min="9217" max="9217" width="36.125" style="1210" customWidth="1"/>
    <col min="9218" max="9218" width="13.25" style="1210" customWidth="1"/>
    <col min="9219" max="9219" width="15.75" style="1210" customWidth="1"/>
    <col min="9220" max="9220" width="12.5" style="1210" customWidth="1"/>
    <col min="9221" max="9223" width="13.75" style="1210" customWidth="1"/>
    <col min="9224" max="9224" width="16.75" style="1210" customWidth="1"/>
    <col min="9225" max="9225" width="14.625" style="1210" bestFit="1" customWidth="1"/>
    <col min="9226" max="9226" width="14.875" style="1210" customWidth="1"/>
    <col min="9227" max="9228" width="12.375" style="1210" customWidth="1"/>
    <col min="9229" max="9471" width="9" style="1210"/>
    <col min="9472" max="9472" width="8.625" style="1210" customWidth="1"/>
    <col min="9473" max="9473" width="36.125" style="1210" customWidth="1"/>
    <col min="9474" max="9474" width="13.25" style="1210" customWidth="1"/>
    <col min="9475" max="9475" width="15.75" style="1210" customWidth="1"/>
    <col min="9476" max="9476" width="12.5" style="1210" customWidth="1"/>
    <col min="9477" max="9479" width="13.75" style="1210" customWidth="1"/>
    <col min="9480" max="9480" width="16.75" style="1210" customWidth="1"/>
    <col min="9481" max="9481" width="14.625" style="1210" bestFit="1" customWidth="1"/>
    <col min="9482" max="9482" width="14.875" style="1210" customWidth="1"/>
    <col min="9483" max="9484" width="12.375" style="1210" customWidth="1"/>
    <col min="9485" max="9727" width="9" style="1210"/>
    <col min="9728" max="9728" width="8.625" style="1210" customWidth="1"/>
    <col min="9729" max="9729" width="36.125" style="1210" customWidth="1"/>
    <col min="9730" max="9730" width="13.25" style="1210" customWidth="1"/>
    <col min="9731" max="9731" width="15.75" style="1210" customWidth="1"/>
    <col min="9732" max="9732" width="12.5" style="1210" customWidth="1"/>
    <col min="9733" max="9735" width="13.75" style="1210" customWidth="1"/>
    <col min="9736" max="9736" width="16.75" style="1210" customWidth="1"/>
    <col min="9737" max="9737" width="14.625" style="1210" bestFit="1" customWidth="1"/>
    <col min="9738" max="9738" width="14.875" style="1210" customWidth="1"/>
    <col min="9739" max="9740" width="12.375" style="1210" customWidth="1"/>
    <col min="9741" max="9983" width="9" style="1210"/>
    <col min="9984" max="9984" width="8.625" style="1210" customWidth="1"/>
    <col min="9985" max="9985" width="36.125" style="1210" customWidth="1"/>
    <col min="9986" max="9986" width="13.25" style="1210" customWidth="1"/>
    <col min="9987" max="9987" width="15.75" style="1210" customWidth="1"/>
    <col min="9988" max="9988" width="12.5" style="1210" customWidth="1"/>
    <col min="9989" max="9991" width="13.75" style="1210" customWidth="1"/>
    <col min="9992" max="9992" width="16.75" style="1210" customWidth="1"/>
    <col min="9993" max="9993" width="14.625" style="1210" bestFit="1" customWidth="1"/>
    <col min="9994" max="9994" width="14.875" style="1210" customWidth="1"/>
    <col min="9995" max="9996" width="12.375" style="1210" customWidth="1"/>
    <col min="9997" max="10239" width="9" style="1210"/>
    <col min="10240" max="10240" width="8.625" style="1210" customWidth="1"/>
    <col min="10241" max="10241" width="36.125" style="1210" customWidth="1"/>
    <col min="10242" max="10242" width="13.25" style="1210" customWidth="1"/>
    <col min="10243" max="10243" width="15.75" style="1210" customWidth="1"/>
    <col min="10244" max="10244" width="12.5" style="1210" customWidth="1"/>
    <col min="10245" max="10247" width="13.75" style="1210" customWidth="1"/>
    <col min="10248" max="10248" width="16.75" style="1210" customWidth="1"/>
    <col min="10249" max="10249" width="14.625" style="1210" bestFit="1" customWidth="1"/>
    <col min="10250" max="10250" width="14.875" style="1210" customWidth="1"/>
    <col min="10251" max="10252" width="12.375" style="1210" customWidth="1"/>
    <col min="10253" max="10495" width="9" style="1210"/>
    <col min="10496" max="10496" width="8.625" style="1210" customWidth="1"/>
    <col min="10497" max="10497" width="36.125" style="1210" customWidth="1"/>
    <col min="10498" max="10498" width="13.25" style="1210" customWidth="1"/>
    <col min="10499" max="10499" width="15.75" style="1210" customWidth="1"/>
    <col min="10500" max="10500" width="12.5" style="1210" customWidth="1"/>
    <col min="10501" max="10503" width="13.75" style="1210" customWidth="1"/>
    <col min="10504" max="10504" width="16.75" style="1210" customWidth="1"/>
    <col min="10505" max="10505" width="14.625" style="1210" bestFit="1" customWidth="1"/>
    <col min="10506" max="10506" width="14.875" style="1210" customWidth="1"/>
    <col min="10507" max="10508" width="12.375" style="1210" customWidth="1"/>
    <col min="10509" max="10751" width="9" style="1210"/>
    <col min="10752" max="10752" width="8.625" style="1210" customWidth="1"/>
    <col min="10753" max="10753" width="36.125" style="1210" customWidth="1"/>
    <col min="10754" max="10754" width="13.25" style="1210" customWidth="1"/>
    <col min="10755" max="10755" width="15.75" style="1210" customWidth="1"/>
    <col min="10756" max="10756" width="12.5" style="1210" customWidth="1"/>
    <col min="10757" max="10759" width="13.75" style="1210" customWidth="1"/>
    <col min="10760" max="10760" width="16.75" style="1210" customWidth="1"/>
    <col min="10761" max="10761" width="14.625" style="1210" bestFit="1" customWidth="1"/>
    <col min="10762" max="10762" width="14.875" style="1210" customWidth="1"/>
    <col min="10763" max="10764" width="12.375" style="1210" customWidth="1"/>
    <col min="10765" max="11007" width="9" style="1210"/>
    <col min="11008" max="11008" width="8.625" style="1210" customWidth="1"/>
    <col min="11009" max="11009" width="36.125" style="1210" customWidth="1"/>
    <col min="11010" max="11010" width="13.25" style="1210" customWidth="1"/>
    <col min="11011" max="11011" width="15.75" style="1210" customWidth="1"/>
    <col min="11012" max="11012" width="12.5" style="1210" customWidth="1"/>
    <col min="11013" max="11015" width="13.75" style="1210" customWidth="1"/>
    <col min="11016" max="11016" width="16.75" style="1210" customWidth="1"/>
    <col min="11017" max="11017" width="14.625" style="1210" bestFit="1" customWidth="1"/>
    <col min="11018" max="11018" width="14.875" style="1210" customWidth="1"/>
    <col min="11019" max="11020" width="12.375" style="1210" customWidth="1"/>
    <col min="11021" max="11263" width="9" style="1210"/>
    <col min="11264" max="11264" width="8.625" style="1210" customWidth="1"/>
    <col min="11265" max="11265" width="36.125" style="1210" customWidth="1"/>
    <col min="11266" max="11266" width="13.25" style="1210" customWidth="1"/>
    <col min="11267" max="11267" width="15.75" style="1210" customWidth="1"/>
    <col min="11268" max="11268" width="12.5" style="1210" customWidth="1"/>
    <col min="11269" max="11271" width="13.75" style="1210" customWidth="1"/>
    <col min="11272" max="11272" width="16.75" style="1210" customWidth="1"/>
    <col min="11273" max="11273" width="14.625" style="1210" bestFit="1" customWidth="1"/>
    <col min="11274" max="11274" width="14.875" style="1210" customWidth="1"/>
    <col min="11275" max="11276" width="12.375" style="1210" customWidth="1"/>
    <col min="11277" max="11519" width="9" style="1210"/>
    <col min="11520" max="11520" width="8.625" style="1210" customWidth="1"/>
    <col min="11521" max="11521" width="36.125" style="1210" customWidth="1"/>
    <col min="11522" max="11522" width="13.25" style="1210" customWidth="1"/>
    <col min="11523" max="11523" width="15.75" style="1210" customWidth="1"/>
    <col min="11524" max="11524" width="12.5" style="1210" customWidth="1"/>
    <col min="11525" max="11527" width="13.75" style="1210" customWidth="1"/>
    <col min="11528" max="11528" width="16.75" style="1210" customWidth="1"/>
    <col min="11529" max="11529" width="14.625" style="1210" bestFit="1" customWidth="1"/>
    <col min="11530" max="11530" width="14.875" style="1210" customWidth="1"/>
    <col min="11531" max="11532" width="12.375" style="1210" customWidth="1"/>
    <col min="11533" max="11775" width="9" style="1210"/>
    <col min="11776" max="11776" width="8.625" style="1210" customWidth="1"/>
    <col min="11777" max="11777" width="36.125" style="1210" customWidth="1"/>
    <col min="11778" max="11778" width="13.25" style="1210" customWidth="1"/>
    <col min="11779" max="11779" width="15.75" style="1210" customWidth="1"/>
    <col min="11780" max="11780" width="12.5" style="1210" customWidth="1"/>
    <col min="11781" max="11783" width="13.75" style="1210" customWidth="1"/>
    <col min="11784" max="11784" width="16.75" style="1210" customWidth="1"/>
    <col min="11785" max="11785" width="14.625" style="1210" bestFit="1" customWidth="1"/>
    <col min="11786" max="11786" width="14.875" style="1210" customWidth="1"/>
    <col min="11787" max="11788" width="12.375" style="1210" customWidth="1"/>
    <col min="11789" max="12031" width="9" style="1210"/>
    <col min="12032" max="12032" width="8.625" style="1210" customWidth="1"/>
    <col min="12033" max="12033" width="36.125" style="1210" customWidth="1"/>
    <col min="12034" max="12034" width="13.25" style="1210" customWidth="1"/>
    <col min="12035" max="12035" width="15.75" style="1210" customWidth="1"/>
    <col min="12036" max="12036" width="12.5" style="1210" customWidth="1"/>
    <col min="12037" max="12039" width="13.75" style="1210" customWidth="1"/>
    <col min="12040" max="12040" width="16.75" style="1210" customWidth="1"/>
    <col min="12041" max="12041" width="14.625" style="1210" bestFit="1" customWidth="1"/>
    <col min="12042" max="12042" width="14.875" style="1210" customWidth="1"/>
    <col min="12043" max="12044" width="12.375" style="1210" customWidth="1"/>
    <col min="12045" max="12287" width="9" style="1210"/>
    <col min="12288" max="12288" width="8.625" style="1210" customWidth="1"/>
    <col min="12289" max="12289" width="36.125" style="1210" customWidth="1"/>
    <col min="12290" max="12290" width="13.25" style="1210" customWidth="1"/>
    <col min="12291" max="12291" width="15.75" style="1210" customWidth="1"/>
    <col min="12292" max="12292" width="12.5" style="1210" customWidth="1"/>
    <col min="12293" max="12295" width="13.75" style="1210" customWidth="1"/>
    <col min="12296" max="12296" width="16.75" style="1210" customWidth="1"/>
    <col min="12297" max="12297" width="14.625" style="1210" bestFit="1" customWidth="1"/>
    <col min="12298" max="12298" width="14.875" style="1210" customWidth="1"/>
    <col min="12299" max="12300" width="12.375" style="1210" customWidth="1"/>
    <col min="12301" max="12543" width="9" style="1210"/>
    <col min="12544" max="12544" width="8.625" style="1210" customWidth="1"/>
    <col min="12545" max="12545" width="36.125" style="1210" customWidth="1"/>
    <col min="12546" max="12546" width="13.25" style="1210" customWidth="1"/>
    <col min="12547" max="12547" width="15.75" style="1210" customWidth="1"/>
    <col min="12548" max="12548" width="12.5" style="1210" customWidth="1"/>
    <col min="12549" max="12551" width="13.75" style="1210" customWidth="1"/>
    <col min="12552" max="12552" width="16.75" style="1210" customWidth="1"/>
    <col min="12553" max="12553" width="14.625" style="1210" bestFit="1" customWidth="1"/>
    <col min="12554" max="12554" width="14.875" style="1210" customWidth="1"/>
    <col min="12555" max="12556" width="12.375" style="1210" customWidth="1"/>
    <col min="12557" max="12799" width="9" style="1210"/>
    <col min="12800" max="12800" width="8.625" style="1210" customWidth="1"/>
    <col min="12801" max="12801" width="36.125" style="1210" customWidth="1"/>
    <col min="12802" max="12802" width="13.25" style="1210" customWidth="1"/>
    <col min="12803" max="12803" width="15.75" style="1210" customWidth="1"/>
    <col min="12804" max="12804" width="12.5" style="1210" customWidth="1"/>
    <col min="12805" max="12807" width="13.75" style="1210" customWidth="1"/>
    <col min="12808" max="12808" width="16.75" style="1210" customWidth="1"/>
    <col min="12809" max="12809" width="14.625" style="1210" bestFit="1" customWidth="1"/>
    <col min="12810" max="12810" width="14.875" style="1210" customWidth="1"/>
    <col min="12811" max="12812" width="12.375" style="1210" customWidth="1"/>
    <col min="12813" max="13055" width="9" style="1210"/>
    <col min="13056" max="13056" width="8.625" style="1210" customWidth="1"/>
    <col min="13057" max="13057" width="36.125" style="1210" customWidth="1"/>
    <col min="13058" max="13058" width="13.25" style="1210" customWidth="1"/>
    <col min="13059" max="13059" width="15.75" style="1210" customWidth="1"/>
    <col min="13060" max="13060" width="12.5" style="1210" customWidth="1"/>
    <col min="13061" max="13063" width="13.75" style="1210" customWidth="1"/>
    <col min="13064" max="13064" width="16.75" style="1210" customWidth="1"/>
    <col min="13065" max="13065" width="14.625" style="1210" bestFit="1" customWidth="1"/>
    <col min="13066" max="13066" width="14.875" style="1210" customWidth="1"/>
    <col min="13067" max="13068" width="12.375" style="1210" customWidth="1"/>
    <col min="13069" max="13311" width="9" style="1210"/>
    <col min="13312" max="13312" width="8.625" style="1210" customWidth="1"/>
    <col min="13313" max="13313" width="36.125" style="1210" customWidth="1"/>
    <col min="13314" max="13314" width="13.25" style="1210" customWidth="1"/>
    <col min="13315" max="13315" width="15.75" style="1210" customWidth="1"/>
    <col min="13316" max="13316" width="12.5" style="1210" customWidth="1"/>
    <col min="13317" max="13319" width="13.75" style="1210" customWidth="1"/>
    <col min="13320" max="13320" width="16.75" style="1210" customWidth="1"/>
    <col min="13321" max="13321" width="14.625" style="1210" bestFit="1" customWidth="1"/>
    <col min="13322" max="13322" width="14.875" style="1210" customWidth="1"/>
    <col min="13323" max="13324" width="12.375" style="1210" customWidth="1"/>
    <col min="13325" max="13567" width="9" style="1210"/>
    <col min="13568" max="13568" width="8.625" style="1210" customWidth="1"/>
    <col min="13569" max="13569" width="36.125" style="1210" customWidth="1"/>
    <col min="13570" max="13570" width="13.25" style="1210" customWidth="1"/>
    <col min="13571" max="13571" width="15.75" style="1210" customWidth="1"/>
    <col min="13572" max="13572" width="12.5" style="1210" customWidth="1"/>
    <col min="13573" max="13575" width="13.75" style="1210" customWidth="1"/>
    <col min="13576" max="13576" width="16.75" style="1210" customWidth="1"/>
    <col min="13577" max="13577" width="14.625" style="1210" bestFit="1" customWidth="1"/>
    <col min="13578" max="13578" width="14.875" style="1210" customWidth="1"/>
    <col min="13579" max="13580" width="12.375" style="1210" customWidth="1"/>
    <col min="13581" max="13823" width="9" style="1210"/>
    <col min="13824" max="13824" width="8.625" style="1210" customWidth="1"/>
    <col min="13825" max="13825" width="36.125" style="1210" customWidth="1"/>
    <col min="13826" max="13826" width="13.25" style="1210" customWidth="1"/>
    <col min="13827" max="13827" width="15.75" style="1210" customWidth="1"/>
    <col min="13828" max="13828" width="12.5" style="1210" customWidth="1"/>
    <col min="13829" max="13831" width="13.75" style="1210" customWidth="1"/>
    <col min="13832" max="13832" width="16.75" style="1210" customWidth="1"/>
    <col min="13833" max="13833" width="14.625" style="1210" bestFit="1" customWidth="1"/>
    <col min="13834" max="13834" width="14.875" style="1210" customWidth="1"/>
    <col min="13835" max="13836" width="12.375" style="1210" customWidth="1"/>
    <col min="13837" max="14079" width="9" style="1210"/>
    <col min="14080" max="14080" width="8.625" style="1210" customWidth="1"/>
    <col min="14081" max="14081" width="36.125" style="1210" customWidth="1"/>
    <col min="14082" max="14082" width="13.25" style="1210" customWidth="1"/>
    <col min="14083" max="14083" width="15.75" style="1210" customWidth="1"/>
    <col min="14084" max="14084" width="12.5" style="1210" customWidth="1"/>
    <col min="14085" max="14087" width="13.75" style="1210" customWidth="1"/>
    <col min="14088" max="14088" width="16.75" style="1210" customWidth="1"/>
    <col min="14089" max="14089" width="14.625" style="1210" bestFit="1" customWidth="1"/>
    <col min="14090" max="14090" width="14.875" style="1210" customWidth="1"/>
    <col min="14091" max="14092" width="12.375" style="1210" customWidth="1"/>
    <col min="14093" max="14335" width="9" style="1210"/>
    <col min="14336" max="14336" width="8.625" style="1210" customWidth="1"/>
    <col min="14337" max="14337" width="36.125" style="1210" customWidth="1"/>
    <col min="14338" max="14338" width="13.25" style="1210" customWidth="1"/>
    <col min="14339" max="14339" width="15.75" style="1210" customWidth="1"/>
    <col min="14340" max="14340" width="12.5" style="1210" customWidth="1"/>
    <col min="14341" max="14343" width="13.75" style="1210" customWidth="1"/>
    <col min="14344" max="14344" width="16.75" style="1210" customWidth="1"/>
    <col min="14345" max="14345" width="14.625" style="1210" bestFit="1" customWidth="1"/>
    <col min="14346" max="14346" width="14.875" style="1210" customWidth="1"/>
    <col min="14347" max="14348" width="12.375" style="1210" customWidth="1"/>
    <col min="14349" max="14591" width="9" style="1210"/>
    <col min="14592" max="14592" width="8.625" style="1210" customWidth="1"/>
    <col min="14593" max="14593" width="36.125" style="1210" customWidth="1"/>
    <col min="14594" max="14594" width="13.25" style="1210" customWidth="1"/>
    <col min="14595" max="14595" width="15.75" style="1210" customWidth="1"/>
    <col min="14596" max="14596" width="12.5" style="1210" customWidth="1"/>
    <col min="14597" max="14599" width="13.75" style="1210" customWidth="1"/>
    <col min="14600" max="14600" width="16.75" style="1210" customWidth="1"/>
    <col min="14601" max="14601" width="14.625" style="1210" bestFit="1" customWidth="1"/>
    <col min="14602" max="14602" width="14.875" style="1210" customWidth="1"/>
    <col min="14603" max="14604" width="12.375" style="1210" customWidth="1"/>
    <col min="14605" max="14847" width="9" style="1210"/>
    <col min="14848" max="14848" width="8.625" style="1210" customWidth="1"/>
    <col min="14849" max="14849" width="36.125" style="1210" customWidth="1"/>
    <col min="14850" max="14850" width="13.25" style="1210" customWidth="1"/>
    <col min="14851" max="14851" width="15.75" style="1210" customWidth="1"/>
    <col min="14852" max="14852" width="12.5" style="1210" customWidth="1"/>
    <col min="14853" max="14855" width="13.75" style="1210" customWidth="1"/>
    <col min="14856" max="14856" width="16.75" style="1210" customWidth="1"/>
    <col min="14857" max="14857" width="14.625" style="1210" bestFit="1" customWidth="1"/>
    <col min="14858" max="14858" width="14.875" style="1210" customWidth="1"/>
    <col min="14859" max="14860" width="12.375" style="1210" customWidth="1"/>
    <col min="14861" max="15103" width="9" style="1210"/>
    <col min="15104" max="15104" width="8.625" style="1210" customWidth="1"/>
    <col min="15105" max="15105" width="36.125" style="1210" customWidth="1"/>
    <col min="15106" max="15106" width="13.25" style="1210" customWidth="1"/>
    <col min="15107" max="15107" width="15.75" style="1210" customWidth="1"/>
    <col min="15108" max="15108" width="12.5" style="1210" customWidth="1"/>
    <col min="15109" max="15111" width="13.75" style="1210" customWidth="1"/>
    <col min="15112" max="15112" width="16.75" style="1210" customWidth="1"/>
    <col min="15113" max="15113" width="14.625" style="1210" bestFit="1" customWidth="1"/>
    <col min="15114" max="15114" width="14.875" style="1210" customWidth="1"/>
    <col min="15115" max="15116" width="12.375" style="1210" customWidth="1"/>
    <col min="15117" max="15359" width="9" style="1210"/>
    <col min="15360" max="15360" width="8.625" style="1210" customWidth="1"/>
    <col min="15361" max="15361" width="36.125" style="1210" customWidth="1"/>
    <col min="15362" max="15362" width="13.25" style="1210" customWidth="1"/>
    <col min="15363" max="15363" width="15.75" style="1210" customWidth="1"/>
    <col min="15364" max="15364" width="12.5" style="1210" customWidth="1"/>
    <col min="15365" max="15367" width="13.75" style="1210" customWidth="1"/>
    <col min="15368" max="15368" width="16.75" style="1210" customWidth="1"/>
    <col min="15369" max="15369" width="14.625" style="1210" bestFit="1" customWidth="1"/>
    <col min="15370" max="15370" width="14.875" style="1210" customWidth="1"/>
    <col min="15371" max="15372" width="12.375" style="1210" customWidth="1"/>
    <col min="15373" max="15615" width="9" style="1210"/>
    <col min="15616" max="15616" width="8.625" style="1210" customWidth="1"/>
    <col min="15617" max="15617" width="36.125" style="1210" customWidth="1"/>
    <col min="15618" max="15618" width="13.25" style="1210" customWidth="1"/>
    <col min="15619" max="15619" width="15.75" style="1210" customWidth="1"/>
    <col min="15620" max="15620" width="12.5" style="1210" customWidth="1"/>
    <col min="15621" max="15623" width="13.75" style="1210" customWidth="1"/>
    <col min="15624" max="15624" width="16.75" style="1210" customWidth="1"/>
    <col min="15625" max="15625" width="14.625" style="1210" bestFit="1" customWidth="1"/>
    <col min="15626" max="15626" width="14.875" style="1210" customWidth="1"/>
    <col min="15627" max="15628" width="12.375" style="1210" customWidth="1"/>
    <col min="15629" max="15871" width="9" style="1210"/>
    <col min="15872" max="15872" width="8.625" style="1210" customWidth="1"/>
    <col min="15873" max="15873" width="36.125" style="1210" customWidth="1"/>
    <col min="15874" max="15874" width="13.25" style="1210" customWidth="1"/>
    <col min="15875" max="15875" width="15.75" style="1210" customWidth="1"/>
    <col min="15876" max="15876" width="12.5" style="1210" customWidth="1"/>
    <col min="15877" max="15879" width="13.75" style="1210" customWidth="1"/>
    <col min="15880" max="15880" width="16.75" style="1210" customWidth="1"/>
    <col min="15881" max="15881" width="14.625" style="1210" bestFit="1" customWidth="1"/>
    <col min="15882" max="15882" width="14.875" style="1210" customWidth="1"/>
    <col min="15883" max="15884" width="12.375" style="1210" customWidth="1"/>
    <col min="15885" max="16127" width="9" style="1210"/>
    <col min="16128" max="16128" width="8.625" style="1210" customWidth="1"/>
    <col min="16129" max="16129" width="36.125" style="1210" customWidth="1"/>
    <col min="16130" max="16130" width="13.25" style="1210" customWidth="1"/>
    <col min="16131" max="16131" width="15.75" style="1210" customWidth="1"/>
    <col min="16132" max="16132" width="12.5" style="1210" customWidth="1"/>
    <col min="16133" max="16135" width="13.75" style="1210" customWidth="1"/>
    <col min="16136" max="16136" width="16.75" style="1210" customWidth="1"/>
    <col min="16137" max="16137" width="14.625" style="1210" bestFit="1" customWidth="1"/>
    <col min="16138" max="16138" width="14.875" style="1210" customWidth="1"/>
    <col min="16139" max="16140" width="12.375" style="1210" customWidth="1"/>
    <col min="16141" max="16384" width="9" style="1210"/>
  </cols>
  <sheetData>
    <row r="1" spans="1:18" s="1203" customFormat="1" ht="24.75">
      <c r="A1" s="935" t="s">
        <v>1210</v>
      </c>
      <c r="B1" s="1200"/>
      <c r="C1" s="1201"/>
      <c r="D1" s="1201"/>
      <c r="E1" s="1201"/>
      <c r="F1" s="1201"/>
      <c r="G1" s="1201"/>
      <c r="H1" s="1201"/>
      <c r="I1" s="1201"/>
      <c r="J1" s="1201"/>
      <c r="K1" s="1202"/>
      <c r="L1" s="1201"/>
      <c r="M1" s="1202"/>
    </row>
    <row r="2" spans="1:18" s="1203" customFormat="1" ht="24.75">
      <c r="A2" s="939"/>
      <c r="B2" s="990"/>
      <c r="H2" s="1204"/>
      <c r="I2" s="1204"/>
      <c r="J2" s="1204"/>
      <c r="K2" s="1202"/>
      <c r="L2" s="1201"/>
      <c r="M2" s="1201"/>
    </row>
    <row r="3" spans="1:18" s="1203" customFormat="1" ht="25.5" thickBot="1">
      <c r="A3" s="942" t="s">
        <v>250</v>
      </c>
      <c r="B3" s="1205"/>
      <c r="C3" s="1206"/>
      <c r="D3" s="1206"/>
      <c r="E3" s="1206"/>
      <c r="F3" s="1206"/>
      <c r="G3" s="1206"/>
      <c r="H3" s="1207"/>
      <c r="I3" s="1207"/>
      <c r="J3" s="1207"/>
      <c r="K3" s="1208"/>
      <c r="L3" s="1206"/>
      <c r="M3" s="1206"/>
    </row>
    <row r="5" spans="1:18" ht="19.5">
      <c r="A5" s="1097" t="s">
        <v>3434</v>
      </c>
      <c r="B5" s="1097"/>
      <c r="C5" s="1209"/>
    </row>
    <row r="6" spans="1:18" ht="19.5">
      <c r="A6" s="1184" t="s">
        <v>1346</v>
      </c>
      <c r="B6" s="1184"/>
      <c r="C6" s="1185"/>
      <c r="D6" s="1185"/>
      <c r="E6" s="1185"/>
      <c r="F6" s="1185"/>
      <c r="G6" s="1185"/>
      <c r="H6" s="1211"/>
      <c r="I6" s="1211"/>
      <c r="J6" s="1211"/>
      <c r="K6" s="1211"/>
      <c r="L6" s="1211"/>
      <c r="M6" s="1211"/>
      <c r="N6" s="1211"/>
    </row>
    <row r="7" spans="1:18" ht="36.75" customHeight="1">
      <c r="H7" s="1051" t="s">
        <v>156</v>
      </c>
      <c r="I7" s="1051"/>
      <c r="J7" s="1051" t="s">
        <v>155</v>
      </c>
      <c r="K7" s="1051"/>
      <c r="L7" s="1051"/>
      <c r="M7" s="1051"/>
      <c r="N7" s="1051"/>
      <c r="O7" s="1051"/>
      <c r="P7" s="1051"/>
      <c r="Q7" s="1051"/>
    </row>
    <row r="8" spans="1:18" s="1211" customFormat="1" ht="28.5">
      <c r="B8" s="951" t="s">
        <v>1194</v>
      </c>
      <c r="C8" s="951" t="s">
        <v>1195</v>
      </c>
      <c r="D8" s="951" t="s">
        <v>1196</v>
      </c>
      <c r="E8" s="951" t="s">
        <v>1197</v>
      </c>
      <c r="F8" s="1136" t="s">
        <v>244</v>
      </c>
      <c r="G8" s="1186" t="s">
        <v>243</v>
      </c>
      <c r="H8" s="1052">
        <v>2012</v>
      </c>
      <c r="I8" s="1052">
        <v>2013</v>
      </c>
      <c r="J8" s="1052">
        <v>2014</v>
      </c>
      <c r="K8" s="1052">
        <v>2015</v>
      </c>
      <c r="L8" s="1052">
        <v>2016</v>
      </c>
      <c r="M8" s="1052">
        <v>2017</v>
      </c>
      <c r="N8" s="1052">
        <v>2018</v>
      </c>
      <c r="O8" s="1052">
        <v>2019</v>
      </c>
      <c r="P8" s="1052">
        <v>2020</v>
      </c>
      <c r="Q8" s="1052">
        <v>2021</v>
      </c>
    </row>
    <row r="9" spans="1:18" s="1211" customFormat="1" ht="30" customHeight="1">
      <c r="B9" s="1212" t="s">
        <v>1373</v>
      </c>
      <c r="C9" s="1212" t="s">
        <v>1374</v>
      </c>
      <c r="D9" s="1213"/>
      <c r="E9" s="1213" t="s">
        <v>1375</v>
      </c>
      <c r="F9" s="1136" t="s">
        <v>20</v>
      </c>
      <c r="G9" s="1214"/>
      <c r="H9" s="985"/>
      <c r="I9" s="985"/>
      <c r="J9" s="985"/>
      <c r="K9" s="985"/>
      <c r="L9" s="985"/>
      <c r="M9" s="985"/>
      <c r="N9" s="985"/>
      <c r="O9" s="985"/>
      <c r="P9" s="985"/>
      <c r="Q9" s="985"/>
    </row>
    <row r="10" spans="1:18" s="1211" customFormat="1">
      <c r="B10" s="1215" t="s">
        <v>1373</v>
      </c>
      <c r="C10" s="1216"/>
      <c r="D10" s="1216"/>
      <c r="E10" s="1216" t="s">
        <v>1376</v>
      </c>
      <c r="F10" s="1136" t="s">
        <v>20</v>
      </c>
      <c r="G10" s="1214"/>
      <c r="H10" s="985"/>
      <c r="I10" s="985"/>
      <c r="J10" s="985"/>
      <c r="K10" s="985"/>
      <c r="L10" s="985"/>
      <c r="M10" s="985"/>
      <c r="N10" s="985"/>
      <c r="O10" s="985"/>
      <c r="P10" s="985"/>
      <c r="Q10" s="985"/>
    </row>
    <row r="11" spans="1:18" s="1211" customFormat="1">
      <c r="B11" s="1215" t="s">
        <v>1373</v>
      </c>
      <c r="C11" s="1216"/>
      <c r="D11" s="1216"/>
      <c r="E11" s="1216" t="s">
        <v>1377</v>
      </c>
      <c r="F11" s="1136" t="s">
        <v>20</v>
      </c>
      <c r="G11" s="1214"/>
      <c r="H11" s="985"/>
      <c r="I11" s="985"/>
      <c r="J11" s="985"/>
      <c r="K11" s="985"/>
      <c r="L11" s="985"/>
      <c r="M11" s="985"/>
      <c r="N11" s="985"/>
      <c r="O11" s="985"/>
      <c r="P11" s="985"/>
      <c r="Q11" s="985"/>
    </row>
    <row r="12" spans="1:18" s="1211" customFormat="1">
      <c r="B12" s="1215" t="s">
        <v>1373</v>
      </c>
      <c r="C12" s="1216"/>
      <c r="D12" s="1216"/>
      <c r="E12" s="1216" t="s">
        <v>1378</v>
      </c>
      <c r="F12" s="1136" t="s">
        <v>20</v>
      </c>
      <c r="G12" s="1214"/>
      <c r="H12" s="985"/>
      <c r="I12" s="985"/>
      <c r="J12" s="985"/>
      <c r="K12" s="985"/>
      <c r="L12" s="985"/>
      <c r="M12" s="985"/>
      <c r="N12" s="985"/>
      <c r="O12" s="985"/>
      <c r="P12" s="985"/>
      <c r="Q12" s="985"/>
    </row>
    <row r="13" spans="1:18" s="1211" customFormat="1">
      <c r="B13" s="1215" t="s">
        <v>1373</v>
      </c>
      <c r="C13" s="1216"/>
      <c r="D13" s="1216"/>
      <c r="E13" s="1216" t="s">
        <v>1379</v>
      </c>
      <c r="F13" s="1136" t="s">
        <v>20</v>
      </c>
      <c r="G13" s="1214"/>
      <c r="H13" s="985"/>
      <c r="I13" s="985"/>
      <c r="J13" s="985"/>
      <c r="K13" s="985"/>
      <c r="L13" s="985"/>
      <c r="M13" s="985"/>
      <c r="N13" s="985"/>
      <c r="O13" s="985"/>
      <c r="P13" s="985"/>
      <c r="Q13" s="985"/>
    </row>
    <row r="14" spans="1:18" s="1211" customFormat="1">
      <c r="B14" s="1215" t="s">
        <v>1373</v>
      </c>
      <c r="C14" s="1216"/>
      <c r="D14" s="1216"/>
      <c r="E14" s="1216" t="s">
        <v>1300</v>
      </c>
      <c r="F14" s="1136" t="s">
        <v>20</v>
      </c>
      <c r="G14" s="1214"/>
      <c r="H14" s="985"/>
      <c r="I14" s="985"/>
      <c r="J14" s="985"/>
      <c r="K14" s="985"/>
      <c r="L14" s="985"/>
      <c r="M14" s="985"/>
      <c r="N14" s="985"/>
      <c r="O14" s="985"/>
      <c r="P14" s="985"/>
      <c r="Q14" s="985"/>
    </row>
    <row r="15" spans="1:18" s="1211" customFormat="1">
      <c r="B15" s="1215" t="s">
        <v>1373</v>
      </c>
      <c r="C15" s="1216"/>
      <c r="D15" s="1216"/>
      <c r="E15" s="1216" t="s">
        <v>1380</v>
      </c>
      <c r="F15" s="1136" t="s">
        <v>20</v>
      </c>
      <c r="G15" s="1214"/>
      <c r="H15" s="985"/>
      <c r="I15" s="985"/>
      <c r="J15" s="985"/>
      <c r="K15" s="985"/>
      <c r="L15" s="985"/>
      <c r="M15" s="985"/>
      <c r="N15" s="985"/>
      <c r="O15" s="985"/>
      <c r="P15" s="985"/>
      <c r="Q15" s="985"/>
    </row>
    <row r="16" spans="1:18" s="1211" customFormat="1">
      <c r="B16" s="1215" t="s">
        <v>1373</v>
      </c>
      <c r="C16" s="1217"/>
      <c r="D16" s="1217" t="s">
        <v>1381</v>
      </c>
      <c r="E16" s="1217"/>
      <c r="F16" s="1136" t="s">
        <v>20</v>
      </c>
      <c r="G16" s="1214"/>
      <c r="H16" s="1218">
        <f>SUM(H9:H15)</f>
        <v>0</v>
      </c>
      <c r="I16" s="1218">
        <f t="shared" ref="I16:Q16" si="0">SUM(I9:I15)</f>
        <v>0</v>
      </c>
      <c r="J16" s="1218">
        <f t="shared" si="0"/>
        <v>0</v>
      </c>
      <c r="K16" s="1218">
        <f t="shared" si="0"/>
        <v>0</v>
      </c>
      <c r="L16" s="1218">
        <f t="shared" si="0"/>
        <v>0</v>
      </c>
      <c r="M16" s="1218">
        <f t="shared" si="0"/>
        <v>0</v>
      </c>
      <c r="N16" s="1218">
        <f t="shared" si="0"/>
        <v>0</v>
      </c>
      <c r="O16" s="1218">
        <f t="shared" si="0"/>
        <v>0</v>
      </c>
      <c r="P16" s="1218">
        <f t="shared" si="0"/>
        <v>0</v>
      </c>
      <c r="Q16" s="1218">
        <f t="shared" si="0"/>
        <v>0</v>
      </c>
      <c r="R16" s="1219" t="s">
        <v>1382</v>
      </c>
    </row>
    <row r="17" spans="2:17" s="1211" customFormat="1">
      <c r="B17" s="1215" t="s">
        <v>1373</v>
      </c>
      <c r="C17" s="1216"/>
      <c r="D17" s="1216"/>
      <c r="E17" s="1216" t="s">
        <v>720</v>
      </c>
      <c r="F17" s="1136" t="s">
        <v>20</v>
      </c>
      <c r="G17" s="1214"/>
      <c r="H17" s="985"/>
      <c r="I17" s="985"/>
      <c r="J17" s="985"/>
      <c r="K17" s="985"/>
      <c r="L17" s="985"/>
      <c r="M17" s="985"/>
      <c r="N17" s="985"/>
      <c r="O17" s="985"/>
      <c r="P17" s="985"/>
      <c r="Q17" s="985"/>
    </row>
    <row r="18" spans="2:17" s="1211" customFormat="1">
      <c r="B18" s="1215" t="s">
        <v>1373</v>
      </c>
      <c r="C18" s="1216"/>
      <c r="D18" s="1216"/>
      <c r="E18" s="1216" t="s">
        <v>1383</v>
      </c>
      <c r="F18" s="1136" t="s">
        <v>20</v>
      </c>
      <c r="G18" s="1214"/>
      <c r="H18" s="985"/>
      <c r="I18" s="985"/>
      <c r="J18" s="985"/>
      <c r="K18" s="985"/>
      <c r="L18" s="985"/>
      <c r="M18" s="985"/>
      <c r="N18" s="985"/>
      <c r="O18" s="985"/>
      <c r="P18" s="985"/>
      <c r="Q18" s="985"/>
    </row>
    <row r="19" spans="2:17" s="1211" customFormat="1">
      <c r="B19" s="1215" t="s">
        <v>1373</v>
      </c>
      <c r="C19" s="1217"/>
      <c r="D19" s="1217" t="s">
        <v>1202</v>
      </c>
      <c r="E19" s="1217"/>
      <c r="F19" s="1136" t="s">
        <v>20</v>
      </c>
      <c r="G19" s="1214"/>
      <c r="H19" s="1218">
        <f t="shared" ref="H19:Q19" si="1">SUM(H16:H18)</f>
        <v>0</v>
      </c>
      <c r="I19" s="1218">
        <f t="shared" si="1"/>
        <v>0</v>
      </c>
      <c r="J19" s="1218">
        <f t="shared" si="1"/>
        <v>0</v>
      </c>
      <c r="K19" s="1218">
        <f t="shared" si="1"/>
        <v>0</v>
      </c>
      <c r="L19" s="1218">
        <f t="shared" si="1"/>
        <v>0</v>
      </c>
      <c r="M19" s="1218">
        <f t="shared" si="1"/>
        <v>0</v>
      </c>
      <c r="N19" s="1218">
        <f t="shared" si="1"/>
        <v>0</v>
      </c>
      <c r="O19" s="1218">
        <f t="shared" si="1"/>
        <v>0</v>
      </c>
      <c r="P19" s="1218">
        <f t="shared" si="1"/>
        <v>0</v>
      </c>
      <c r="Q19" s="1218">
        <f t="shared" si="1"/>
        <v>0</v>
      </c>
    </row>
    <row r="20" spans="2:17" s="1211" customFormat="1" ht="25.5">
      <c r="B20" s="1215" t="s">
        <v>1373</v>
      </c>
      <c r="C20" s="1212" t="s">
        <v>1384</v>
      </c>
      <c r="D20" s="1213"/>
      <c r="E20" s="1213" t="s">
        <v>1375</v>
      </c>
      <c r="F20" s="1136" t="s">
        <v>20</v>
      </c>
      <c r="G20" s="1214"/>
      <c r="H20" s="985"/>
      <c r="I20" s="985"/>
      <c r="J20" s="985"/>
      <c r="K20" s="985"/>
      <c r="L20" s="985"/>
      <c r="M20" s="985"/>
      <c r="N20" s="985"/>
      <c r="O20" s="985"/>
      <c r="P20" s="985"/>
      <c r="Q20" s="985"/>
    </row>
    <row r="21" spans="2:17" s="1211" customFormat="1">
      <c r="B21" s="1215" t="s">
        <v>1373</v>
      </c>
      <c r="C21" s="1216"/>
      <c r="D21" s="1216"/>
      <c r="E21" s="1216" t="s">
        <v>1376</v>
      </c>
      <c r="F21" s="1136" t="s">
        <v>20</v>
      </c>
      <c r="G21" s="1214"/>
      <c r="H21" s="985"/>
      <c r="I21" s="985"/>
      <c r="J21" s="985"/>
      <c r="K21" s="985"/>
      <c r="L21" s="985"/>
      <c r="M21" s="985"/>
      <c r="N21" s="985"/>
      <c r="O21" s="985"/>
      <c r="P21" s="985"/>
      <c r="Q21" s="985"/>
    </row>
    <row r="22" spans="2:17" s="1211" customFormat="1">
      <c r="B22" s="1215" t="s">
        <v>1373</v>
      </c>
      <c r="C22" s="1216"/>
      <c r="D22" s="1216"/>
      <c r="E22" s="1216" t="s">
        <v>1377</v>
      </c>
      <c r="F22" s="1136" t="s">
        <v>20</v>
      </c>
      <c r="G22" s="1214"/>
      <c r="H22" s="985"/>
      <c r="I22" s="985"/>
      <c r="J22" s="985"/>
      <c r="K22" s="985"/>
      <c r="L22" s="985"/>
      <c r="M22" s="985"/>
      <c r="N22" s="985"/>
      <c r="O22" s="985"/>
      <c r="P22" s="985"/>
      <c r="Q22" s="985"/>
    </row>
    <row r="23" spans="2:17" s="1211" customFormat="1">
      <c r="B23" s="1215" t="s">
        <v>1373</v>
      </c>
      <c r="C23" s="1216"/>
      <c r="D23" s="1216"/>
      <c r="E23" s="1216" t="s">
        <v>1378</v>
      </c>
      <c r="F23" s="1136" t="s">
        <v>20</v>
      </c>
      <c r="G23" s="1214"/>
      <c r="H23" s="985"/>
      <c r="I23" s="985"/>
      <c r="J23" s="985"/>
      <c r="K23" s="985"/>
      <c r="L23" s="985"/>
      <c r="M23" s="985"/>
      <c r="N23" s="985"/>
      <c r="O23" s="985"/>
      <c r="P23" s="985"/>
      <c r="Q23" s="985"/>
    </row>
    <row r="24" spans="2:17" s="1211" customFormat="1">
      <c r="B24" s="1215" t="s">
        <v>1373</v>
      </c>
      <c r="C24" s="1216"/>
      <c r="D24" s="1216"/>
      <c r="E24" s="1216" t="s">
        <v>1379</v>
      </c>
      <c r="F24" s="1136" t="s">
        <v>20</v>
      </c>
      <c r="G24" s="1214"/>
      <c r="H24" s="985"/>
      <c r="I24" s="985"/>
      <c r="J24" s="985"/>
      <c r="K24" s="985"/>
      <c r="L24" s="985"/>
      <c r="M24" s="985"/>
      <c r="N24" s="985"/>
      <c r="O24" s="985"/>
      <c r="P24" s="985"/>
      <c r="Q24" s="985"/>
    </row>
    <row r="25" spans="2:17" s="1211" customFormat="1">
      <c r="B25" s="1215" t="s">
        <v>1373</v>
      </c>
      <c r="C25" s="1216"/>
      <c r="D25" s="1216"/>
      <c r="E25" s="1216" t="s">
        <v>1300</v>
      </c>
      <c r="F25" s="1136" t="s">
        <v>20</v>
      </c>
      <c r="G25" s="1214"/>
      <c r="H25" s="985"/>
      <c r="I25" s="985"/>
      <c r="J25" s="985"/>
      <c r="K25" s="985"/>
      <c r="L25" s="985"/>
      <c r="M25" s="985"/>
      <c r="N25" s="985"/>
      <c r="O25" s="985"/>
      <c r="P25" s="985"/>
      <c r="Q25" s="985"/>
    </row>
    <row r="26" spans="2:17" s="1211" customFormat="1">
      <c r="B26" s="1215" t="s">
        <v>1373</v>
      </c>
      <c r="C26" s="1216"/>
      <c r="D26" s="1216"/>
      <c r="E26" s="1216" t="s">
        <v>1380</v>
      </c>
      <c r="F26" s="1136" t="s">
        <v>20</v>
      </c>
      <c r="G26" s="1214"/>
      <c r="H26" s="985"/>
      <c r="I26" s="985"/>
      <c r="J26" s="985"/>
      <c r="K26" s="985"/>
      <c r="L26" s="985"/>
      <c r="M26" s="985"/>
      <c r="N26" s="985"/>
      <c r="O26" s="985"/>
      <c r="P26" s="985"/>
      <c r="Q26" s="985"/>
    </row>
    <row r="27" spans="2:17" s="1211" customFormat="1">
      <c r="B27" s="1215" t="s">
        <v>1373</v>
      </c>
      <c r="C27" s="1220"/>
      <c r="D27" s="1217" t="s">
        <v>1381</v>
      </c>
      <c r="E27" s="1217"/>
      <c r="F27" s="1136" t="s">
        <v>20</v>
      </c>
      <c r="G27" s="1214"/>
      <c r="H27" s="1218">
        <f>SUM(H20:H26)</f>
        <v>0</v>
      </c>
      <c r="I27" s="1218">
        <f t="shared" ref="I27:Q27" si="2">SUM(I20:I26)</f>
        <v>0</v>
      </c>
      <c r="J27" s="1218">
        <f t="shared" si="2"/>
        <v>0</v>
      </c>
      <c r="K27" s="1218">
        <f t="shared" si="2"/>
        <v>0</v>
      </c>
      <c r="L27" s="1218">
        <f t="shared" si="2"/>
        <v>0</v>
      </c>
      <c r="M27" s="1218">
        <f t="shared" si="2"/>
        <v>0</v>
      </c>
      <c r="N27" s="1218">
        <f t="shared" si="2"/>
        <v>0</v>
      </c>
      <c r="O27" s="1218">
        <f t="shared" si="2"/>
        <v>0</v>
      </c>
      <c r="P27" s="1218">
        <f t="shared" si="2"/>
        <v>0</v>
      </c>
      <c r="Q27" s="1218">
        <f t="shared" si="2"/>
        <v>0</v>
      </c>
    </row>
    <row r="28" spans="2:17" s="1211" customFormat="1">
      <c r="B28" s="1215" t="s">
        <v>1373</v>
      </c>
      <c r="C28" s="1216"/>
      <c r="D28" s="1216"/>
      <c r="E28" s="1216" t="s">
        <v>720</v>
      </c>
      <c r="F28" s="1136" t="s">
        <v>20</v>
      </c>
      <c r="G28" s="1214"/>
      <c r="H28" s="985"/>
      <c r="I28" s="985"/>
      <c r="J28" s="985"/>
      <c r="K28" s="985"/>
      <c r="L28" s="985"/>
      <c r="M28" s="985"/>
      <c r="N28" s="985"/>
      <c r="O28" s="985"/>
      <c r="P28" s="985"/>
      <c r="Q28" s="985"/>
    </row>
    <row r="29" spans="2:17" s="1211" customFormat="1">
      <c r="B29" s="1215" t="s">
        <v>1373</v>
      </c>
      <c r="C29" s="1216"/>
      <c r="D29" s="1216"/>
      <c r="E29" s="1216" t="s">
        <v>1383</v>
      </c>
      <c r="F29" s="1136" t="s">
        <v>20</v>
      </c>
      <c r="G29" s="1214"/>
      <c r="H29" s="985"/>
      <c r="I29" s="985"/>
      <c r="J29" s="985"/>
      <c r="K29" s="985"/>
      <c r="L29" s="985"/>
      <c r="M29" s="985"/>
      <c r="N29" s="985"/>
      <c r="O29" s="985"/>
      <c r="P29" s="985"/>
      <c r="Q29" s="985"/>
    </row>
    <row r="30" spans="2:17" s="1211" customFormat="1">
      <c r="B30" s="1215" t="s">
        <v>1373</v>
      </c>
      <c r="C30" s="1220"/>
      <c r="D30" s="1217" t="s">
        <v>1202</v>
      </c>
      <c r="E30" s="1217"/>
      <c r="F30" s="1136" t="s">
        <v>20</v>
      </c>
      <c r="G30" s="1214"/>
      <c r="H30" s="1218">
        <f t="shared" ref="H30:Q30" si="3">SUM(H27:H29)</f>
        <v>0</v>
      </c>
      <c r="I30" s="1218">
        <f t="shared" si="3"/>
        <v>0</v>
      </c>
      <c r="J30" s="1218">
        <f t="shared" si="3"/>
        <v>0</v>
      </c>
      <c r="K30" s="1218">
        <f t="shared" si="3"/>
        <v>0</v>
      </c>
      <c r="L30" s="1218">
        <f t="shared" si="3"/>
        <v>0</v>
      </c>
      <c r="M30" s="1218">
        <f t="shared" si="3"/>
        <v>0</v>
      </c>
      <c r="N30" s="1218">
        <f t="shared" si="3"/>
        <v>0</v>
      </c>
      <c r="O30" s="1218">
        <f t="shared" si="3"/>
        <v>0</v>
      </c>
      <c r="P30" s="1218">
        <f t="shared" si="3"/>
        <v>0</v>
      </c>
      <c r="Q30" s="1218">
        <f t="shared" si="3"/>
        <v>0</v>
      </c>
    </row>
    <row r="31" spans="2:17" s="1211" customFormat="1" ht="25.5">
      <c r="B31" s="1215" t="s">
        <v>1373</v>
      </c>
      <c r="C31" s="1212" t="s">
        <v>1385</v>
      </c>
      <c r="D31" s="1213"/>
      <c r="E31" s="1213" t="s">
        <v>1375</v>
      </c>
      <c r="F31" s="1136" t="s">
        <v>20</v>
      </c>
      <c r="G31" s="1214"/>
      <c r="H31" s="985"/>
      <c r="I31" s="985"/>
      <c r="J31" s="985"/>
      <c r="K31" s="985"/>
      <c r="L31" s="985"/>
      <c r="M31" s="985"/>
      <c r="N31" s="985"/>
      <c r="O31" s="985"/>
      <c r="P31" s="985"/>
      <c r="Q31" s="985"/>
    </row>
    <row r="32" spans="2:17" s="1211" customFormat="1">
      <c r="B32" s="1215" t="s">
        <v>1373</v>
      </c>
      <c r="C32" s="1221"/>
      <c r="D32" s="1221"/>
      <c r="E32" s="1221" t="s">
        <v>1376</v>
      </c>
      <c r="F32" s="1136" t="s">
        <v>20</v>
      </c>
      <c r="G32" s="1214"/>
      <c r="H32" s="985"/>
      <c r="I32" s="985"/>
      <c r="J32" s="985"/>
      <c r="K32" s="985"/>
      <c r="L32" s="985"/>
      <c r="M32" s="985"/>
      <c r="N32" s="985"/>
      <c r="O32" s="985"/>
      <c r="P32" s="985"/>
      <c r="Q32" s="985"/>
    </row>
    <row r="33" spans="2:17" s="1211" customFormat="1">
      <c r="B33" s="1215" t="s">
        <v>1373</v>
      </c>
      <c r="C33" s="1221"/>
      <c r="D33" s="1221"/>
      <c r="E33" s="1221" t="s">
        <v>1377</v>
      </c>
      <c r="F33" s="1136" t="s">
        <v>20</v>
      </c>
      <c r="G33" s="1214"/>
      <c r="H33" s="985"/>
      <c r="I33" s="985"/>
      <c r="J33" s="985"/>
      <c r="K33" s="985"/>
      <c r="L33" s="985"/>
      <c r="M33" s="985"/>
      <c r="N33" s="985"/>
      <c r="O33" s="985"/>
      <c r="P33" s="985"/>
      <c r="Q33" s="985"/>
    </row>
    <row r="34" spans="2:17" s="1211" customFormat="1">
      <c r="B34" s="1215" t="s">
        <v>1373</v>
      </c>
      <c r="C34" s="1221"/>
      <c r="D34" s="1221"/>
      <c r="E34" s="1221" t="s">
        <v>1378</v>
      </c>
      <c r="F34" s="1136" t="s">
        <v>20</v>
      </c>
      <c r="G34" s="1214"/>
      <c r="H34" s="985"/>
      <c r="I34" s="985"/>
      <c r="J34" s="985"/>
      <c r="K34" s="985"/>
      <c r="L34" s="985"/>
      <c r="M34" s="985"/>
      <c r="N34" s="985"/>
      <c r="O34" s="985"/>
      <c r="P34" s="985"/>
      <c r="Q34" s="985"/>
    </row>
    <row r="35" spans="2:17" s="1211" customFormat="1">
      <c r="B35" s="1215" t="s">
        <v>1373</v>
      </c>
      <c r="C35" s="1221"/>
      <c r="D35" s="1221"/>
      <c r="E35" s="1221" t="s">
        <v>1379</v>
      </c>
      <c r="F35" s="1136" t="s">
        <v>20</v>
      </c>
      <c r="G35" s="1214"/>
      <c r="H35" s="985"/>
      <c r="I35" s="985"/>
      <c r="J35" s="985"/>
      <c r="K35" s="985"/>
      <c r="L35" s="985"/>
      <c r="M35" s="985"/>
      <c r="N35" s="985"/>
      <c r="O35" s="985"/>
      <c r="P35" s="985"/>
      <c r="Q35" s="985"/>
    </row>
    <row r="36" spans="2:17" s="1211" customFormat="1">
      <c r="B36" s="1215" t="s">
        <v>1373</v>
      </c>
      <c r="C36" s="1221"/>
      <c r="D36" s="1221"/>
      <c r="E36" s="1221" t="s">
        <v>1300</v>
      </c>
      <c r="F36" s="1136" t="s">
        <v>20</v>
      </c>
      <c r="G36" s="1214"/>
      <c r="H36" s="985"/>
      <c r="I36" s="985"/>
      <c r="J36" s="985"/>
      <c r="K36" s="985"/>
      <c r="L36" s="985"/>
      <c r="M36" s="985"/>
      <c r="N36" s="985"/>
      <c r="O36" s="985"/>
      <c r="P36" s="985"/>
      <c r="Q36" s="985"/>
    </row>
    <row r="37" spans="2:17" s="1211" customFormat="1">
      <c r="B37" s="1215" t="s">
        <v>1373</v>
      </c>
      <c r="C37" s="1216"/>
      <c r="D37" s="1216"/>
      <c r="E37" s="1216" t="s">
        <v>1380</v>
      </c>
      <c r="F37" s="1136" t="s">
        <v>20</v>
      </c>
      <c r="G37" s="1214"/>
      <c r="H37" s="985"/>
      <c r="I37" s="985"/>
      <c r="J37" s="985"/>
      <c r="K37" s="985"/>
      <c r="L37" s="985"/>
      <c r="M37" s="985"/>
      <c r="N37" s="985"/>
      <c r="O37" s="985"/>
      <c r="P37" s="985"/>
      <c r="Q37" s="985"/>
    </row>
    <row r="38" spans="2:17" s="1211" customFormat="1">
      <c r="B38" s="1215" t="s">
        <v>1373</v>
      </c>
      <c r="C38" s="1220"/>
      <c r="D38" s="1217" t="s">
        <v>1381</v>
      </c>
      <c r="E38" s="1217"/>
      <c r="F38" s="1136" t="s">
        <v>20</v>
      </c>
      <c r="G38" s="1214"/>
      <c r="H38" s="1218">
        <f>SUM(H31:H37)</f>
        <v>0</v>
      </c>
      <c r="I38" s="1218">
        <f t="shared" ref="I38:Q38" si="4">SUM(I31:I37)</f>
        <v>0</v>
      </c>
      <c r="J38" s="1218">
        <f t="shared" si="4"/>
        <v>0</v>
      </c>
      <c r="K38" s="1218">
        <f t="shared" si="4"/>
        <v>0</v>
      </c>
      <c r="L38" s="1218">
        <f t="shared" si="4"/>
        <v>0</v>
      </c>
      <c r="M38" s="1218">
        <f t="shared" si="4"/>
        <v>0</v>
      </c>
      <c r="N38" s="1218">
        <f t="shared" si="4"/>
        <v>0</v>
      </c>
      <c r="O38" s="1218">
        <f t="shared" si="4"/>
        <v>0</v>
      </c>
      <c r="P38" s="1218">
        <f t="shared" si="4"/>
        <v>0</v>
      </c>
      <c r="Q38" s="1218">
        <f t="shared" si="4"/>
        <v>0</v>
      </c>
    </row>
    <row r="39" spans="2:17" s="1211" customFormat="1">
      <c r="B39" s="1215" t="s">
        <v>1373</v>
      </c>
      <c r="C39" s="1216"/>
      <c r="D39" s="1216"/>
      <c r="E39" s="1216" t="s">
        <v>720</v>
      </c>
      <c r="F39" s="1136" t="s">
        <v>20</v>
      </c>
      <c r="G39" s="1214"/>
      <c r="H39" s="985"/>
      <c r="I39" s="985"/>
      <c r="J39" s="985"/>
      <c r="K39" s="985"/>
      <c r="L39" s="985"/>
      <c r="M39" s="985"/>
      <c r="N39" s="985"/>
      <c r="O39" s="985"/>
      <c r="P39" s="985"/>
      <c r="Q39" s="985"/>
    </row>
    <row r="40" spans="2:17" s="1211" customFormat="1">
      <c r="B40" s="1215" t="s">
        <v>1373</v>
      </c>
      <c r="C40" s="1216"/>
      <c r="D40" s="1216"/>
      <c r="E40" s="1216" t="s">
        <v>1383</v>
      </c>
      <c r="F40" s="1136" t="s">
        <v>20</v>
      </c>
      <c r="G40" s="1214"/>
      <c r="H40" s="985"/>
      <c r="I40" s="985"/>
      <c r="J40" s="985"/>
      <c r="K40" s="985"/>
      <c r="L40" s="985"/>
      <c r="M40" s="985"/>
      <c r="N40" s="985"/>
      <c r="O40" s="985"/>
      <c r="P40" s="985"/>
      <c r="Q40" s="985"/>
    </row>
    <row r="41" spans="2:17" s="1211" customFormat="1">
      <c r="B41" s="1215" t="s">
        <v>1373</v>
      </c>
      <c r="C41" s="1220"/>
      <c r="D41" s="1217" t="s">
        <v>1202</v>
      </c>
      <c r="E41" s="1217"/>
      <c r="F41" s="1136" t="s">
        <v>20</v>
      </c>
      <c r="G41" s="1214"/>
      <c r="H41" s="1218">
        <f t="shared" ref="H41:Q41" si="5">SUM(H38:H40)</f>
        <v>0</v>
      </c>
      <c r="I41" s="1218">
        <f t="shared" si="5"/>
        <v>0</v>
      </c>
      <c r="J41" s="1218">
        <f t="shared" si="5"/>
        <v>0</v>
      </c>
      <c r="K41" s="1218">
        <f t="shared" si="5"/>
        <v>0</v>
      </c>
      <c r="L41" s="1218">
        <f t="shared" si="5"/>
        <v>0</v>
      </c>
      <c r="M41" s="1218">
        <f t="shared" si="5"/>
        <v>0</v>
      </c>
      <c r="N41" s="1218">
        <f t="shared" si="5"/>
        <v>0</v>
      </c>
      <c r="O41" s="1218">
        <f t="shared" si="5"/>
        <v>0</v>
      </c>
      <c r="P41" s="1218">
        <f t="shared" si="5"/>
        <v>0</v>
      </c>
      <c r="Q41" s="1218">
        <f t="shared" si="5"/>
        <v>0</v>
      </c>
    </row>
    <row r="42" spans="2:17" s="1211" customFormat="1" ht="25.5">
      <c r="B42" s="1215" t="s">
        <v>1373</v>
      </c>
      <c r="C42" s="1212" t="s">
        <v>1386</v>
      </c>
      <c r="D42" s="1213"/>
      <c r="E42" s="1213" t="s">
        <v>1375</v>
      </c>
      <c r="F42" s="1136" t="s">
        <v>20</v>
      </c>
      <c r="G42" s="1214"/>
      <c r="H42" s="985"/>
      <c r="I42" s="985"/>
      <c r="J42" s="985"/>
      <c r="K42" s="985"/>
      <c r="L42" s="985"/>
      <c r="M42" s="985"/>
      <c r="N42" s="985"/>
      <c r="O42" s="985"/>
      <c r="P42" s="985"/>
      <c r="Q42" s="985"/>
    </row>
    <row r="43" spans="2:17" s="1211" customFormat="1">
      <c r="B43" s="1215" t="s">
        <v>1373</v>
      </c>
      <c r="C43" s="1221"/>
      <c r="D43" s="1221"/>
      <c r="E43" s="1221" t="s">
        <v>1376</v>
      </c>
      <c r="F43" s="1136" t="s">
        <v>20</v>
      </c>
      <c r="G43" s="1214"/>
      <c r="H43" s="985"/>
      <c r="I43" s="985"/>
      <c r="J43" s="985"/>
      <c r="K43" s="985"/>
      <c r="L43" s="985"/>
      <c r="M43" s="985"/>
      <c r="N43" s="985"/>
      <c r="O43" s="985"/>
      <c r="P43" s="985"/>
      <c r="Q43" s="985"/>
    </row>
    <row r="44" spans="2:17" s="1211" customFormat="1">
      <c r="B44" s="1215" t="s">
        <v>1373</v>
      </c>
      <c r="C44" s="1221"/>
      <c r="D44" s="1221"/>
      <c r="E44" s="1221" t="s">
        <v>1377</v>
      </c>
      <c r="F44" s="1136" t="s">
        <v>20</v>
      </c>
      <c r="G44" s="1214"/>
      <c r="H44" s="985"/>
      <c r="I44" s="985"/>
      <c r="J44" s="985"/>
      <c r="K44" s="985"/>
      <c r="L44" s="985"/>
      <c r="M44" s="985"/>
      <c r="N44" s="985"/>
      <c r="O44" s="985"/>
      <c r="P44" s="985"/>
      <c r="Q44" s="985"/>
    </row>
    <row r="45" spans="2:17" s="1211" customFormat="1">
      <c r="B45" s="1215" t="s">
        <v>1373</v>
      </c>
      <c r="C45" s="1221"/>
      <c r="D45" s="1221"/>
      <c r="E45" s="1221" t="s">
        <v>1378</v>
      </c>
      <c r="F45" s="1136" t="s">
        <v>20</v>
      </c>
      <c r="G45" s="1214"/>
      <c r="H45" s="985"/>
      <c r="I45" s="985"/>
      <c r="J45" s="985"/>
      <c r="K45" s="985"/>
      <c r="L45" s="985"/>
      <c r="M45" s="985"/>
      <c r="N45" s="985"/>
      <c r="O45" s="985"/>
      <c r="P45" s="985"/>
      <c r="Q45" s="985"/>
    </row>
    <row r="46" spans="2:17" s="1211" customFormat="1">
      <c r="B46" s="1215" t="s">
        <v>1373</v>
      </c>
      <c r="C46" s="1221"/>
      <c r="D46" s="1221"/>
      <c r="E46" s="1221" t="s">
        <v>1379</v>
      </c>
      <c r="F46" s="1136" t="s">
        <v>20</v>
      </c>
      <c r="G46" s="1214"/>
      <c r="H46" s="985"/>
      <c r="I46" s="985"/>
      <c r="J46" s="985"/>
      <c r="K46" s="985"/>
      <c r="L46" s="985"/>
      <c r="M46" s="985"/>
      <c r="N46" s="985"/>
      <c r="O46" s="985"/>
      <c r="P46" s="985"/>
      <c r="Q46" s="985"/>
    </row>
    <row r="47" spans="2:17" s="1211" customFormat="1">
      <c r="B47" s="1215" t="s">
        <v>1373</v>
      </c>
      <c r="C47" s="1221"/>
      <c r="D47" s="1221"/>
      <c r="E47" s="1221" t="s">
        <v>1300</v>
      </c>
      <c r="F47" s="1136" t="s">
        <v>20</v>
      </c>
      <c r="G47" s="1214"/>
      <c r="H47" s="985"/>
      <c r="I47" s="985"/>
      <c r="J47" s="985"/>
      <c r="K47" s="985"/>
      <c r="L47" s="985"/>
      <c r="M47" s="985"/>
      <c r="N47" s="985"/>
      <c r="O47" s="985"/>
      <c r="P47" s="985"/>
      <c r="Q47" s="985"/>
    </row>
    <row r="48" spans="2:17" s="1211" customFormat="1">
      <c r="B48" s="1215" t="s">
        <v>1373</v>
      </c>
      <c r="C48" s="1216"/>
      <c r="D48" s="1216"/>
      <c r="E48" s="1216" t="s">
        <v>1380</v>
      </c>
      <c r="F48" s="1136" t="s">
        <v>20</v>
      </c>
      <c r="G48" s="1214"/>
      <c r="H48" s="985"/>
      <c r="I48" s="985"/>
      <c r="J48" s="985"/>
      <c r="K48" s="985"/>
      <c r="L48" s="985"/>
      <c r="M48" s="985"/>
      <c r="N48" s="985"/>
      <c r="O48" s="985"/>
      <c r="P48" s="985"/>
      <c r="Q48" s="985"/>
    </row>
    <row r="49" spans="2:17" s="1211" customFormat="1">
      <c r="B49" s="1215" t="s">
        <v>1373</v>
      </c>
      <c r="C49" s="1220"/>
      <c r="D49" s="1217" t="s">
        <v>1381</v>
      </c>
      <c r="E49" s="1217"/>
      <c r="F49" s="1136" t="s">
        <v>20</v>
      </c>
      <c r="G49" s="1214"/>
      <c r="H49" s="1218">
        <f>SUM(H42:H48)</f>
        <v>0</v>
      </c>
      <c r="I49" s="1218">
        <f t="shared" ref="I49:Q49" si="6">SUM(I42:I48)</f>
        <v>0</v>
      </c>
      <c r="J49" s="1218">
        <f t="shared" si="6"/>
        <v>0</v>
      </c>
      <c r="K49" s="1218">
        <f t="shared" si="6"/>
        <v>0</v>
      </c>
      <c r="L49" s="1218">
        <f t="shared" si="6"/>
        <v>0</v>
      </c>
      <c r="M49" s="1218">
        <f t="shared" si="6"/>
        <v>0</v>
      </c>
      <c r="N49" s="1218">
        <f t="shared" si="6"/>
        <v>0</v>
      </c>
      <c r="O49" s="1218">
        <f t="shared" si="6"/>
        <v>0</v>
      </c>
      <c r="P49" s="1218">
        <f t="shared" si="6"/>
        <v>0</v>
      </c>
      <c r="Q49" s="1218">
        <f t="shared" si="6"/>
        <v>0</v>
      </c>
    </row>
    <row r="50" spans="2:17" s="1211" customFormat="1">
      <c r="B50" s="1215" t="s">
        <v>1373</v>
      </c>
      <c r="C50" s="1216"/>
      <c r="D50" s="1216"/>
      <c r="E50" s="1216" t="s">
        <v>720</v>
      </c>
      <c r="F50" s="1136" t="s">
        <v>20</v>
      </c>
      <c r="G50" s="1214"/>
      <c r="H50" s="985"/>
      <c r="I50" s="985"/>
      <c r="J50" s="985"/>
      <c r="K50" s="985"/>
      <c r="L50" s="985"/>
      <c r="M50" s="985"/>
      <c r="N50" s="985"/>
      <c r="O50" s="985"/>
      <c r="P50" s="985"/>
      <c r="Q50" s="985"/>
    </row>
    <row r="51" spans="2:17" s="1211" customFormat="1">
      <c r="B51" s="1215" t="s">
        <v>1373</v>
      </c>
      <c r="C51" s="1216"/>
      <c r="D51" s="1216"/>
      <c r="E51" s="1216" t="s">
        <v>1383</v>
      </c>
      <c r="F51" s="1136" t="s">
        <v>20</v>
      </c>
      <c r="G51" s="1214"/>
      <c r="H51" s="985"/>
      <c r="I51" s="985"/>
      <c r="J51" s="985"/>
      <c r="K51" s="985"/>
      <c r="L51" s="985"/>
      <c r="M51" s="985"/>
      <c r="N51" s="985"/>
      <c r="O51" s="985"/>
      <c r="P51" s="985"/>
      <c r="Q51" s="985"/>
    </row>
    <row r="52" spans="2:17" s="1211" customFormat="1">
      <c r="B52" s="1215" t="s">
        <v>1373</v>
      </c>
      <c r="C52" s="1220"/>
      <c r="D52" s="1217" t="s">
        <v>1202</v>
      </c>
      <c r="E52" s="1217"/>
      <c r="F52" s="1136" t="s">
        <v>20</v>
      </c>
      <c r="G52" s="1214"/>
      <c r="H52" s="1218">
        <f t="shared" ref="H52:Q52" si="7">SUM(H49:H51)</f>
        <v>0</v>
      </c>
      <c r="I52" s="1218">
        <f t="shared" si="7"/>
        <v>0</v>
      </c>
      <c r="J52" s="1218">
        <f t="shared" si="7"/>
        <v>0</v>
      </c>
      <c r="K52" s="1218">
        <f t="shared" si="7"/>
        <v>0</v>
      </c>
      <c r="L52" s="1218">
        <f t="shared" si="7"/>
        <v>0</v>
      </c>
      <c r="M52" s="1218">
        <f t="shared" si="7"/>
        <v>0</v>
      </c>
      <c r="N52" s="1218">
        <f t="shared" si="7"/>
        <v>0</v>
      </c>
      <c r="O52" s="1218">
        <f t="shared" si="7"/>
        <v>0</v>
      </c>
      <c r="P52" s="1218">
        <f t="shared" si="7"/>
        <v>0</v>
      </c>
      <c r="Q52" s="1218">
        <f t="shared" si="7"/>
        <v>0</v>
      </c>
    </row>
    <row r="53" spans="2:17" s="1211" customFormat="1" ht="25.5">
      <c r="B53" s="1215" t="s">
        <v>1373</v>
      </c>
      <c r="C53" s="1212" t="s">
        <v>1387</v>
      </c>
      <c r="D53" s="1213"/>
      <c r="E53" s="1213" t="s">
        <v>1375</v>
      </c>
      <c r="F53" s="1136" t="s">
        <v>20</v>
      </c>
      <c r="G53" s="1214"/>
      <c r="H53" s="985"/>
      <c r="I53" s="985"/>
      <c r="J53" s="985"/>
      <c r="K53" s="985"/>
      <c r="L53" s="985"/>
      <c r="M53" s="985"/>
      <c r="N53" s="985"/>
      <c r="O53" s="985"/>
      <c r="P53" s="985"/>
      <c r="Q53" s="985"/>
    </row>
    <row r="54" spans="2:17" s="1211" customFormat="1">
      <c r="B54" s="1215" t="s">
        <v>1373</v>
      </c>
      <c r="C54" s="1221"/>
      <c r="D54" s="1221"/>
      <c r="E54" s="1221" t="s">
        <v>1376</v>
      </c>
      <c r="F54" s="1136" t="s">
        <v>20</v>
      </c>
      <c r="G54" s="1214"/>
      <c r="H54" s="985"/>
      <c r="I54" s="985"/>
      <c r="J54" s="985"/>
      <c r="K54" s="985"/>
      <c r="L54" s="985"/>
      <c r="M54" s="985"/>
      <c r="N54" s="985"/>
      <c r="O54" s="985"/>
      <c r="P54" s="985"/>
      <c r="Q54" s="985"/>
    </row>
    <row r="55" spans="2:17" s="1211" customFormat="1">
      <c r="B55" s="1215" t="s">
        <v>1373</v>
      </c>
      <c r="C55" s="1221"/>
      <c r="D55" s="1221"/>
      <c r="E55" s="1221" t="s">
        <v>1377</v>
      </c>
      <c r="F55" s="1136" t="s">
        <v>20</v>
      </c>
      <c r="G55" s="1214"/>
      <c r="H55" s="985"/>
      <c r="I55" s="985"/>
      <c r="J55" s="985"/>
      <c r="K55" s="985"/>
      <c r="L55" s="985"/>
      <c r="M55" s="985"/>
      <c r="N55" s="985"/>
      <c r="O55" s="985"/>
      <c r="P55" s="985"/>
      <c r="Q55" s="985"/>
    </row>
    <row r="56" spans="2:17" s="1211" customFormat="1">
      <c r="B56" s="1215" t="s">
        <v>1373</v>
      </c>
      <c r="C56" s="1221"/>
      <c r="D56" s="1221"/>
      <c r="E56" s="1221" t="s">
        <v>1378</v>
      </c>
      <c r="F56" s="1136" t="s">
        <v>20</v>
      </c>
      <c r="G56" s="1214"/>
      <c r="H56" s="985"/>
      <c r="I56" s="985"/>
      <c r="J56" s="985"/>
      <c r="K56" s="985"/>
      <c r="L56" s="985"/>
      <c r="M56" s="985"/>
      <c r="N56" s="985"/>
      <c r="O56" s="985"/>
      <c r="P56" s="985"/>
      <c r="Q56" s="985"/>
    </row>
    <row r="57" spans="2:17" s="1211" customFormat="1">
      <c r="B57" s="1215" t="s">
        <v>1373</v>
      </c>
      <c r="C57" s="1221"/>
      <c r="D57" s="1221"/>
      <c r="E57" s="1221" t="s">
        <v>1379</v>
      </c>
      <c r="F57" s="1136" t="s">
        <v>20</v>
      </c>
      <c r="G57" s="1214"/>
      <c r="H57" s="985"/>
      <c r="I57" s="985"/>
      <c r="J57" s="985"/>
      <c r="K57" s="985"/>
      <c r="L57" s="985"/>
      <c r="M57" s="985"/>
      <c r="N57" s="985"/>
      <c r="O57" s="985"/>
      <c r="P57" s="985"/>
      <c r="Q57" s="985"/>
    </row>
    <row r="58" spans="2:17" s="1211" customFormat="1">
      <c r="B58" s="1215" t="s">
        <v>1373</v>
      </c>
      <c r="C58" s="1221"/>
      <c r="D58" s="1221"/>
      <c r="E58" s="1221" t="s">
        <v>1300</v>
      </c>
      <c r="F58" s="1136" t="s">
        <v>20</v>
      </c>
      <c r="G58" s="1214"/>
      <c r="H58" s="985"/>
      <c r="I58" s="985"/>
      <c r="J58" s="985"/>
      <c r="K58" s="985"/>
      <c r="L58" s="985"/>
      <c r="M58" s="985"/>
      <c r="N58" s="985"/>
      <c r="O58" s="985"/>
      <c r="P58" s="985"/>
      <c r="Q58" s="985"/>
    </row>
    <row r="59" spans="2:17" s="1211" customFormat="1">
      <c r="B59" s="1215" t="s">
        <v>1373</v>
      </c>
      <c r="C59" s="1216"/>
      <c r="D59" s="1216"/>
      <c r="E59" s="1216" t="s">
        <v>1380</v>
      </c>
      <c r="F59" s="1136" t="s">
        <v>20</v>
      </c>
      <c r="G59" s="1214"/>
      <c r="H59" s="985"/>
      <c r="I59" s="985"/>
      <c r="J59" s="985"/>
      <c r="K59" s="985"/>
      <c r="L59" s="985"/>
      <c r="M59" s="985"/>
      <c r="N59" s="985"/>
      <c r="O59" s="985"/>
      <c r="P59" s="985"/>
      <c r="Q59" s="985"/>
    </row>
    <row r="60" spans="2:17" s="1211" customFormat="1">
      <c r="B60" s="1215" t="s">
        <v>1373</v>
      </c>
      <c r="C60" s="1220"/>
      <c r="D60" s="1217" t="s">
        <v>1381</v>
      </c>
      <c r="E60" s="1217"/>
      <c r="F60" s="1136" t="s">
        <v>20</v>
      </c>
      <c r="G60" s="1214"/>
      <c r="H60" s="1218">
        <f>SUM(H53:H59)</f>
        <v>0</v>
      </c>
      <c r="I60" s="1218">
        <f t="shared" ref="I60:Q60" si="8">SUM(I53:I59)</f>
        <v>0</v>
      </c>
      <c r="J60" s="1218">
        <f t="shared" si="8"/>
        <v>0</v>
      </c>
      <c r="K60" s="1218">
        <f t="shared" si="8"/>
        <v>0</v>
      </c>
      <c r="L60" s="1218">
        <f t="shared" si="8"/>
        <v>0</v>
      </c>
      <c r="M60" s="1218">
        <f t="shared" si="8"/>
        <v>0</v>
      </c>
      <c r="N60" s="1218">
        <f t="shared" si="8"/>
        <v>0</v>
      </c>
      <c r="O60" s="1218">
        <f t="shared" si="8"/>
        <v>0</v>
      </c>
      <c r="P60" s="1218">
        <f t="shared" si="8"/>
        <v>0</v>
      </c>
      <c r="Q60" s="1218">
        <f t="shared" si="8"/>
        <v>0</v>
      </c>
    </row>
    <row r="61" spans="2:17" s="1211" customFormat="1">
      <c r="B61" s="1215" t="s">
        <v>1373</v>
      </c>
      <c r="C61" s="1216"/>
      <c r="D61" s="1216"/>
      <c r="E61" s="1216" t="s">
        <v>720</v>
      </c>
      <c r="F61" s="1136" t="s">
        <v>20</v>
      </c>
      <c r="G61" s="1214"/>
      <c r="H61" s="985"/>
      <c r="I61" s="985"/>
      <c r="J61" s="985"/>
      <c r="K61" s="985"/>
      <c r="L61" s="985"/>
      <c r="M61" s="985"/>
      <c r="N61" s="985"/>
      <c r="O61" s="985"/>
      <c r="P61" s="985"/>
      <c r="Q61" s="985"/>
    </row>
    <row r="62" spans="2:17" s="1211" customFormat="1">
      <c r="B62" s="1215" t="s">
        <v>1373</v>
      </c>
      <c r="C62" s="1216"/>
      <c r="D62" s="1216"/>
      <c r="E62" s="1216" t="s">
        <v>1383</v>
      </c>
      <c r="F62" s="1136" t="s">
        <v>20</v>
      </c>
      <c r="G62" s="1214"/>
      <c r="H62" s="985"/>
      <c r="I62" s="985"/>
      <c r="J62" s="985"/>
      <c r="K62" s="985"/>
      <c r="L62" s="985"/>
      <c r="M62" s="985"/>
      <c r="N62" s="985"/>
      <c r="O62" s="985"/>
      <c r="P62" s="985"/>
      <c r="Q62" s="985"/>
    </row>
    <row r="63" spans="2:17" s="1211" customFormat="1" ht="12" customHeight="1">
      <c r="B63" s="1215" t="s">
        <v>1373</v>
      </c>
      <c r="C63" s="1220"/>
      <c r="D63" s="1217" t="s">
        <v>1202</v>
      </c>
      <c r="E63" s="1217"/>
      <c r="F63" s="1136" t="s">
        <v>20</v>
      </c>
      <c r="G63" s="1214"/>
      <c r="H63" s="1218">
        <f t="shared" ref="H63:Q63" si="9">SUM(H60:H62)</f>
        <v>0</v>
      </c>
      <c r="I63" s="1218">
        <f t="shared" si="9"/>
        <v>0</v>
      </c>
      <c r="J63" s="1218">
        <f t="shared" si="9"/>
        <v>0</v>
      </c>
      <c r="K63" s="1218">
        <f t="shared" si="9"/>
        <v>0</v>
      </c>
      <c r="L63" s="1218">
        <f t="shared" si="9"/>
        <v>0</v>
      </c>
      <c r="M63" s="1218">
        <f t="shared" si="9"/>
        <v>0</v>
      </c>
      <c r="N63" s="1218">
        <f t="shared" si="9"/>
        <v>0</v>
      </c>
      <c r="O63" s="1218">
        <f t="shared" si="9"/>
        <v>0</v>
      </c>
      <c r="P63" s="1218">
        <f t="shared" si="9"/>
        <v>0</v>
      </c>
      <c r="Q63" s="1218">
        <f t="shared" si="9"/>
        <v>0</v>
      </c>
    </row>
    <row r="64" spans="2:17" s="1211" customFormat="1" ht="25.5">
      <c r="B64" s="1215" t="s">
        <v>1373</v>
      </c>
      <c r="C64" s="1212" t="s">
        <v>1388</v>
      </c>
      <c r="D64" s="1213"/>
      <c r="E64" s="1213" t="s">
        <v>1375</v>
      </c>
      <c r="F64" s="1136" t="s">
        <v>20</v>
      </c>
      <c r="G64" s="1214"/>
      <c r="H64" s="985"/>
      <c r="I64" s="985"/>
      <c r="J64" s="985"/>
      <c r="K64" s="985"/>
      <c r="L64" s="985"/>
      <c r="M64" s="985"/>
      <c r="N64" s="985"/>
      <c r="O64" s="985"/>
      <c r="P64" s="985"/>
      <c r="Q64" s="985"/>
    </row>
    <row r="65" spans="2:17" s="1211" customFormat="1">
      <c r="B65" s="1215" t="s">
        <v>1373</v>
      </c>
      <c r="C65" s="1221"/>
      <c r="D65" s="1221"/>
      <c r="E65" s="1221" t="s">
        <v>1376</v>
      </c>
      <c r="F65" s="1136" t="s">
        <v>20</v>
      </c>
      <c r="G65" s="1214"/>
      <c r="H65" s="985"/>
      <c r="I65" s="985"/>
      <c r="J65" s="985"/>
      <c r="K65" s="985"/>
      <c r="L65" s="985"/>
      <c r="M65" s="985"/>
      <c r="N65" s="985"/>
      <c r="O65" s="985"/>
      <c r="P65" s="985"/>
      <c r="Q65" s="985"/>
    </row>
    <row r="66" spans="2:17" s="1211" customFormat="1">
      <c r="B66" s="1215" t="s">
        <v>1373</v>
      </c>
      <c r="C66" s="1221"/>
      <c r="D66" s="1221"/>
      <c r="E66" s="1221" t="s">
        <v>1377</v>
      </c>
      <c r="F66" s="1136" t="s">
        <v>20</v>
      </c>
      <c r="G66" s="1214"/>
      <c r="H66" s="985"/>
      <c r="I66" s="985"/>
      <c r="J66" s="985"/>
      <c r="K66" s="985"/>
      <c r="L66" s="985"/>
      <c r="M66" s="985"/>
      <c r="N66" s="985"/>
      <c r="O66" s="985"/>
      <c r="P66" s="985"/>
      <c r="Q66" s="985"/>
    </row>
    <row r="67" spans="2:17" s="1211" customFormat="1">
      <c r="B67" s="1215" t="s">
        <v>1373</v>
      </c>
      <c r="C67" s="1221"/>
      <c r="D67" s="1221"/>
      <c r="E67" s="1221" t="s">
        <v>1378</v>
      </c>
      <c r="F67" s="1136" t="s">
        <v>20</v>
      </c>
      <c r="G67" s="1214"/>
      <c r="H67" s="985"/>
      <c r="I67" s="985"/>
      <c r="J67" s="985"/>
      <c r="K67" s="985"/>
      <c r="L67" s="985"/>
      <c r="M67" s="985"/>
      <c r="N67" s="985"/>
      <c r="O67" s="985"/>
      <c r="P67" s="985"/>
      <c r="Q67" s="985"/>
    </row>
    <row r="68" spans="2:17" s="1211" customFormat="1">
      <c r="B68" s="1215" t="s">
        <v>1373</v>
      </c>
      <c r="C68" s="1221"/>
      <c r="D68" s="1221"/>
      <c r="E68" s="1221" t="s">
        <v>1379</v>
      </c>
      <c r="F68" s="1136" t="s">
        <v>20</v>
      </c>
      <c r="G68" s="1214"/>
      <c r="H68" s="985"/>
      <c r="I68" s="985"/>
      <c r="J68" s="985"/>
      <c r="K68" s="985"/>
      <c r="L68" s="985"/>
      <c r="M68" s="985"/>
      <c r="N68" s="985"/>
      <c r="O68" s="985"/>
      <c r="P68" s="985"/>
      <c r="Q68" s="985"/>
    </row>
    <row r="69" spans="2:17" s="1211" customFormat="1">
      <c r="B69" s="1215" t="s">
        <v>1373</v>
      </c>
      <c r="C69" s="1221"/>
      <c r="D69" s="1221"/>
      <c r="E69" s="1221" t="s">
        <v>1300</v>
      </c>
      <c r="F69" s="1136" t="s">
        <v>20</v>
      </c>
      <c r="G69" s="1214"/>
      <c r="H69" s="985"/>
      <c r="I69" s="985"/>
      <c r="J69" s="985"/>
      <c r="K69" s="985"/>
      <c r="L69" s="985"/>
      <c r="M69" s="985"/>
      <c r="N69" s="985"/>
      <c r="O69" s="985"/>
      <c r="P69" s="985"/>
      <c r="Q69" s="985"/>
    </row>
    <row r="70" spans="2:17" s="1211" customFormat="1">
      <c r="B70" s="1215" t="s">
        <v>1373</v>
      </c>
      <c r="C70" s="1216"/>
      <c r="D70" s="1216"/>
      <c r="E70" s="1216" t="s">
        <v>1380</v>
      </c>
      <c r="F70" s="1136" t="s">
        <v>20</v>
      </c>
      <c r="G70" s="1214"/>
      <c r="H70" s="985"/>
      <c r="I70" s="985"/>
      <c r="J70" s="985"/>
      <c r="K70" s="985"/>
      <c r="L70" s="985"/>
      <c r="M70" s="985"/>
      <c r="N70" s="985"/>
      <c r="O70" s="985"/>
      <c r="P70" s="985"/>
      <c r="Q70" s="985"/>
    </row>
    <row r="71" spans="2:17" s="1211" customFormat="1">
      <c r="B71" s="1215" t="s">
        <v>1373</v>
      </c>
      <c r="C71" s="1220"/>
      <c r="D71" s="1217" t="s">
        <v>1381</v>
      </c>
      <c r="E71" s="1217"/>
      <c r="F71" s="1136" t="s">
        <v>20</v>
      </c>
      <c r="G71" s="1214"/>
      <c r="H71" s="1218">
        <f>SUM(H64:H70)</f>
        <v>0</v>
      </c>
      <c r="I71" s="1218">
        <f t="shared" ref="I71:Q71" si="10">SUM(I64:I70)</f>
        <v>0</v>
      </c>
      <c r="J71" s="1218">
        <f t="shared" si="10"/>
        <v>0</v>
      </c>
      <c r="K71" s="1218">
        <f t="shared" si="10"/>
        <v>0</v>
      </c>
      <c r="L71" s="1218">
        <f t="shared" si="10"/>
        <v>0</v>
      </c>
      <c r="M71" s="1218">
        <f t="shared" si="10"/>
        <v>0</v>
      </c>
      <c r="N71" s="1218">
        <f t="shared" si="10"/>
        <v>0</v>
      </c>
      <c r="O71" s="1218">
        <f t="shared" si="10"/>
        <v>0</v>
      </c>
      <c r="P71" s="1218">
        <f t="shared" si="10"/>
        <v>0</v>
      </c>
      <c r="Q71" s="1218">
        <f t="shared" si="10"/>
        <v>0</v>
      </c>
    </row>
    <row r="72" spans="2:17" s="1211" customFormat="1">
      <c r="B72" s="1215" t="s">
        <v>1373</v>
      </c>
      <c r="C72" s="1216"/>
      <c r="D72" s="1216"/>
      <c r="E72" s="1216" t="s">
        <v>720</v>
      </c>
      <c r="F72" s="1136" t="s">
        <v>20</v>
      </c>
      <c r="G72" s="1214"/>
      <c r="H72" s="985"/>
      <c r="I72" s="985"/>
      <c r="J72" s="985"/>
      <c r="K72" s="985"/>
      <c r="L72" s="985"/>
      <c r="M72" s="985"/>
      <c r="N72" s="985"/>
      <c r="O72" s="985"/>
      <c r="P72" s="985"/>
      <c r="Q72" s="985"/>
    </row>
    <row r="73" spans="2:17" s="1211" customFormat="1">
      <c r="B73" s="1215" t="s">
        <v>1373</v>
      </c>
      <c r="C73" s="1216"/>
      <c r="D73" s="1216"/>
      <c r="E73" s="1216" t="s">
        <v>1383</v>
      </c>
      <c r="F73" s="1136" t="s">
        <v>20</v>
      </c>
      <c r="G73" s="1214"/>
      <c r="H73" s="985"/>
      <c r="I73" s="985"/>
      <c r="J73" s="985"/>
      <c r="K73" s="985"/>
      <c r="L73" s="985"/>
      <c r="M73" s="985"/>
      <c r="N73" s="985"/>
      <c r="O73" s="985"/>
      <c r="P73" s="985"/>
      <c r="Q73" s="985"/>
    </row>
    <row r="74" spans="2:17" s="1211" customFormat="1">
      <c r="B74" s="1215" t="s">
        <v>1373</v>
      </c>
      <c r="C74" s="1220"/>
      <c r="D74" s="1217" t="s">
        <v>1202</v>
      </c>
      <c r="E74" s="1217"/>
      <c r="F74" s="1136" t="s">
        <v>20</v>
      </c>
      <c r="G74" s="1214"/>
      <c r="H74" s="1218">
        <f t="shared" ref="H74:Q74" si="11">SUM(H71:H73)</f>
        <v>0</v>
      </c>
      <c r="I74" s="1218">
        <f t="shared" si="11"/>
        <v>0</v>
      </c>
      <c r="J74" s="1218">
        <f t="shared" si="11"/>
        <v>0</v>
      </c>
      <c r="K74" s="1218">
        <f t="shared" si="11"/>
        <v>0</v>
      </c>
      <c r="L74" s="1218">
        <f t="shared" si="11"/>
        <v>0</v>
      </c>
      <c r="M74" s="1218">
        <f t="shared" si="11"/>
        <v>0</v>
      </c>
      <c r="N74" s="1218">
        <f t="shared" si="11"/>
        <v>0</v>
      </c>
      <c r="O74" s="1218">
        <f t="shared" si="11"/>
        <v>0</v>
      </c>
      <c r="P74" s="1218">
        <f t="shared" si="11"/>
        <v>0</v>
      </c>
      <c r="Q74" s="1218">
        <f t="shared" si="11"/>
        <v>0</v>
      </c>
    </row>
    <row r="75" spans="2:17" ht="25.5">
      <c r="B75" s="1215" t="s">
        <v>1373</v>
      </c>
      <c r="C75" s="1212" t="s">
        <v>1389</v>
      </c>
      <c r="D75" s="1213"/>
      <c r="E75" s="1213" t="s">
        <v>1375</v>
      </c>
      <c r="F75" s="1136" t="s">
        <v>20</v>
      </c>
      <c r="G75" s="1214"/>
      <c r="H75" s="985"/>
      <c r="I75" s="985"/>
      <c r="J75" s="985"/>
      <c r="K75" s="985"/>
      <c r="L75" s="985"/>
      <c r="M75" s="985"/>
      <c r="N75" s="985"/>
      <c r="O75" s="985"/>
      <c r="P75" s="985"/>
      <c r="Q75" s="985"/>
    </row>
    <row r="76" spans="2:17">
      <c r="B76" s="1215" t="s">
        <v>1373</v>
      </c>
      <c r="C76" s="1221"/>
      <c r="D76" s="1221"/>
      <c r="E76" s="1221" t="s">
        <v>1376</v>
      </c>
      <c r="F76" s="1136" t="s">
        <v>20</v>
      </c>
      <c r="G76" s="1214"/>
      <c r="H76" s="985"/>
      <c r="I76" s="985"/>
      <c r="J76" s="985"/>
      <c r="K76" s="985"/>
      <c r="L76" s="985"/>
      <c r="M76" s="985"/>
      <c r="N76" s="985"/>
      <c r="O76" s="985"/>
      <c r="P76" s="985"/>
      <c r="Q76" s="985"/>
    </row>
    <row r="77" spans="2:17">
      <c r="B77" s="1215" t="s">
        <v>1373</v>
      </c>
      <c r="C77" s="1221"/>
      <c r="D77" s="1221"/>
      <c r="E77" s="1221" t="s">
        <v>1377</v>
      </c>
      <c r="F77" s="1136" t="s">
        <v>20</v>
      </c>
      <c r="G77" s="1214"/>
      <c r="H77" s="985"/>
      <c r="I77" s="985"/>
      <c r="J77" s="985"/>
      <c r="K77" s="985"/>
      <c r="L77" s="985"/>
      <c r="M77" s="985"/>
      <c r="N77" s="985"/>
      <c r="O77" s="985"/>
      <c r="P77" s="985"/>
      <c r="Q77" s="985"/>
    </row>
    <row r="78" spans="2:17">
      <c r="B78" s="1215" t="s">
        <v>1373</v>
      </c>
      <c r="C78" s="1221"/>
      <c r="D78" s="1221"/>
      <c r="E78" s="1221" t="s">
        <v>1378</v>
      </c>
      <c r="F78" s="1136" t="s">
        <v>20</v>
      </c>
      <c r="G78" s="1214"/>
      <c r="H78" s="985"/>
      <c r="I78" s="985"/>
      <c r="J78" s="985"/>
      <c r="K78" s="985"/>
      <c r="L78" s="985"/>
      <c r="M78" s="985"/>
      <c r="N78" s="985"/>
      <c r="O78" s="985"/>
      <c r="P78" s="985"/>
      <c r="Q78" s="985"/>
    </row>
    <row r="79" spans="2:17">
      <c r="B79" s="1215" t="s">
        <v>1373</v>
      </c>
      <c r="C79" s="1221"/>
      <c r="D79" s="1221"/>
      <c r="E79" s="1221" t="s">
        <v>1379</v>
      </c>
      <c r="F79" s="1136" t="s">
        <v>20</v>
      </c>
      <c r="G79" s="1214"/>
      <c r="H79" s="985"/>
      <c r="I79" s="985"/>
      <c r="J79" s="985"/>
      <c r="K79" s="985"/>
      <c r="L79" s="985"/>
      <c r="M79" s="985"/>
      <c r="N79" s="985"/>
      <c r="O79" s="985"/>
      <c r="P79" s="985"/>
      <c r="Q79" s="985"/>
    </row>
    <row r="80" spans="2:17">
      <c r="B80" s="1215" t="s">
        <v>1373</v>
      </c>
      <c r="C80" s="1221"/>
      <c r="D80" s="1221"/>
      <c r="E80" s="1221" t="s">
        <v>1300</v>
      </c>
      <c r="F80" s="1136" t="s">
        <v>20</v>
      </c>
      <c r="G80" s="1214"/>
      <c r="H80" s="985"/>
      <c r="I80" s="985"/>
      <c r="J80" s="985"/>
      <c r="K80" s="985"/>
      <c r="L80" s="985"/>
      <c r="M80" s="985"/>
      <c r="N80" s="985"/>
      <c r="O80" s="985"/>
      <c r="P80" s="985"/>
      <c r="Q80" s="985"/>
    </row>
    <row r="81" spans="2:17">
      <c r="B81" s="1215" t="s">
        <v>1373</v>
      </c>
      <c r="C81" s="1216"/>
      <c r="D81" s="1216"/>
      <c r="E81" s="1216" t="s">
        <v>1380</v>
      </c>
      <c r="F81" s="1136" t="s">
        <v>20</v>
      </c>
      <c r="G81" s="1214"/>
      <c r="H81" s="985"/>
      <c r="I81" s="985"/>
      <c r="J81" s="985"/>
      <c r="K81" s="985"/>
      <c r="L81" s="985"/>
      <c r="M81" s="985"/>
      <c r="N81" s="985"/>
      <c r="O81" s="985"/>
      <c r="P81" s="985"/>
      <c r="Q81" s="985"/>
    </row>
    <row r="82" spans="2:17" s="1211" customFormat="1">
      <c r="B82" s="1215" t="s">
        <v>1373</v>
      </c>
      <c r="C82" s="1220"/>
      <c r="D82" s="1217" t="s">
        <v>1381</v>
      </c>
      <c r="E82" s="1217"/>
      <c r="F82" s="1136" t="s">
        <v>20</v>
      </c>
      <c r="G82" s="1214"/>
      <c r="H82" s="1218">
        <f>SUM(H75:H81)</f>
        <v>0</v>
      </c>
      <c r="I82" s="1218">
        <f t="shared" ref="I82:Q82" si="12">SUM(I75:I81)</f>
        <v>0</v>
      </c>
      <c r="J82" s="1218">
        <f t="shared" si="12"/>
        <v>0</v>
      </c>
      <c r="K82" s="1218">
        <f t="shared" si="12"/>
        <v>0</v>
      </c>
      <c r="L82" s="1218">
        <f t="shared" si="12"/>
        <v>0</v>
      </c>
      <c r="M82" s="1218">
        <f t="shared" si="12"/>
        <v>0</v>
      </c>
      <c r="N82" s="1218">
        <f t="shared" si="12"/>
        <v>0</v>
      </c>
      <c r="O82" s="1218">
        <f t="shared" si="12"/>
        <v>0</v>
      </c>
      <c r="P82" s="1218">
        <f t="shared" si="12"/>
        <v>0</v>
      </c>
      <c r="Q82" s="1218">
        <f t="shared" si="12"/>
        <v>0</v>
      </c>
    </row>
    <row r="83" spans="2:17" s="1211" customFormat="1">
      <c r="B83" s="1215" t="s">
        <v>1373</v>
      </c>
      <c r="C83" s="1216"/>
      <c r="D83" s="1216"/>
      <c r="E83" s="1216" t="s">
        <v>720</v>
      </c>
      <c r="F83" s="1136" t="s">
        <v>20</v>
      </c>
      <c r="G83" s="1214"/>
      <c r="H83" s="985"/>
      <c r="I83" s="985"/>
      <c r="J83" s="985"/>
      <c r="K83" s="985"/>
      <c r="L83" s="985"/>
      <c r="M83" s="985"/>
      <c r="N83" s="985"/>
      <c r="O83" s="985"/>
      <c r="P83" s="985"/>
      <c r="Q83" s="985"/>
    </row>
    <row r="84" spans="2:17" s="1211" customFormat="1">
      <c r="B84" s="1215" t="s">
        <v>1373</v>
      </c>
      <c r="C84" s="1216"/>
      <c r="D84" s="1216"/>
      <c r="E84" s="1216" t="s">
        <v>1383</v>
      </c>
      <c r="F84" s="1136" t="s">
        <v>20</v>
      </c>
      <c r="G84" s="1214"/>
      <c r="H84" s="985"/>
      <c r="I84" s="985"/>
      <c r="J84" s="985"/>
      <c r="K84" s="985"/>
      <c r="L84" s="985"/>
      <c r="M84" s="985"/>
      <c r="N84" s="985"/>
      <c r="O84" s="985"/>
      <c r="P84" s="985"/>
      <c r="Q84" s="985"/>
    </row>
    <row r="85" spans="2:17" s="1211" customFormat="1">
      <c r="B85" s="1215" t="s">
        <v>1373</v>
      </c>
      <c r="C85" s="1220"/>
      <c r="D85" s="1217" t="s">
        <v>1202</v>
      </c>
      <c r="E85" s="1217"/>
      <c r="F85" s="1136" t="s">
        <v>20</v>
      </c>
      <c r="G85" s="1214"/>
      <c r="H85" s="1218">
        <f t="shared" ref="H85:Q85" si="13">SUM(H82:H84)</f>
        <v>0</v>
      </c>
      <c r="I85" s="1218">
        <f t="shared" si="13"/>
        <v>0</v>
      </c>
      <c r="J85" s="1218">
        <f t="shared" si="13"/>
        <v>0</v>
      </c>
      <c r="K85" s="1218">
        <f t="shared" si="13"/>
        <v>0</v>
      </c>
      <c r="L85" s="1218">
        <f t="shared" si="13"/>
        <v>0</v>
      </c>
      <c r="M85" s="1218">
        <f t="shared" si="13"/>
        <v>0</v>
      </c>
      <c r="N85" s="1218">
        <f t="shared" si="13"/>
        <v>0</v>
      </c>
      <c r="O85" s="1218">
        <f t="shared" si="13"/>
        <v>0</v>
      </c>
      <c r="P85" s="1218">
        <f t="shared" si="13"/>
        <v>0</v>
      </c>
      <c r="Q85" s="1218">
        <f t="shared" si="13"/>
        <v>0</v>
      </c>
    </row>
    <row r="86" spans="2:17" ht="25.5">
      <c r="B86" s="1215" t="s">
        <v>1373</v>
      </c>
      <c r="C86" s="1212" t="s">
        <v>1390</v>
      </c>
      <c r="D86" s="1213"/>
      <c r="E86" s="1213" t="s">
        <v>1375</v>
      </c>
      <c r="F86" s="1136" t="s">
        <v>20</v>
      </c>
      <c r="G86" s="1214"/>
      <c r="H86" s="985"/>
      <c r="I86" s="985"/>
      <c r="J86" s="985"/>
      <c r="K86" s="985"/>
      <c r="L86" s="985"/>
      <c r="M86" s="985"/>
      <c r="N86" s="985"/>
      <c r="O86" s="985"/>
      <c r="P86" s="985"/>
      <c r="Q86" s="985"/>
    </row>
    <row r="87" spans="2:17">
      <c r="B87" s="1215" t="s">
        <v>1373</v>
      </c>
      <c r="C87" s="1221"/>
      <c r="D87" s="1221"/>
      <c r="E87" s="1221" t="s">
        <v>1376</v>
      </c>
      <c r="F87" s="1136" t="s">
        <v>20</v>
      </c>
      <c r="G87" s="1214"/>
      <c r="H87" s="985"/>
      <c r="I87" s="985"/>
      <c r="J87" s="985"/>
      <c r="K87" s="985"/>
      <c r="L87" s="985"/>
      <c r="M87" s="985"/>
      <c r="N87" s="985"/>
      <c r="O87" s="985"/>
      <c r="P87" s="985"/>
      <c r="Q87" s="985"/>
    </row>
    <row r="88" spans="2:17">
      <c r="B88" s="1215" t="s">
        <v>1373</v>
      </c>
      <c r="C88" s="1221"/>
      <c r="D88" s="1221"/>
      <c r="E88" s="1221" t="s">
        <v>1377</v>
      </c>
      <c r="F88" s="1136" t="s">
        <v>20</v>
      </c>
      <c r="G88" s="1214"/>
      <c r="H88" s="985"/>
      <c r="I88" s="985"/>
      <c r="J88" s="985"/>
      <c r="K88" s="985"/>
      <c r="L88" s="985"/>
      <c r="M88" s="985"/>
      <c r="N88" s="985"/>
      <c r="O88" s="985"/>
      <c r="P88" s="985"/>
      <c r="Q88" s="985"/>
    </row>
    <row r="89" spans="2:17">
      <c r="B89" s="1215" t="s">
        <v>1373</v>
      </c>
      <c r="C89" s="1221"/>
      <c r="D89" s="1221"/>
      <c r="E89" s="1221" t="s">
        <v>1378</v>
      </c>
      <c r="F89" s="1136" t="s">
        <v>20</v>
      </c>
      <c r="G89" s="1214"/>
      <c r="H89" s="985"/>
      <c r="I89" s="985"/>
      <c r="J89" s="985"/>
      <c r="K89" s="985"/>
      <c r="L89" s="985"/>
      <c r="M89" s="985"/>
      <c r="N89" s="985"/>
      <c r="O89" s="985"/>
      <c r="P89" s="985"/>
      <c r="Q89" s="985"/>
    </row>
    <row r="90" spans="2:17">
      <c r="B90" s="1215" t="s">
        <v>1373</v>
      </c>
      <c r="C90" s="1221"/>
      <c r="D90" s="1221"/>
      <c r="E90" s="1221" t="s">
        <v>1379</v>
      </c>
      <c r="F90" s="1136" t="s">
        <v>20</v>
      </c>
      <c r="G90" s="1214"/>
      <c r="H90" s="985"/>
      <c r="I90" s="985"/>
      <c r="J90" s="985"/>
      <c r="K90" s="985"/>
      <c r="L90" s="985"/>
      <c r="M90" s="985"/>
      <c r="N90" s="985"/>
      <c r="O90" s="985"/>
      <c r="P90" s="985"/>
      <c r="Q90" s="985"/>
    </row>
    <row r="91" spans="2:17">
      <c r="B91" s="1215" t="s">
        <v>1373</v>
      </c>
      <c r="C91" s="1221"/>
      <c r="D91" s="1221"/>
      <c r="E91" s="1221" t="s">
        <v>1300</v>
      </c>
      <c r="F91" s="1136" t="s">
        <v>20</v>
      </c>
      <c r="G91" s="1214"/>
      <c r="H91" s="985"/>
      <c r="I91" s="985"/>
      <c r="J91" s="985"/>
      <c r="K91" s="985"/>
      <c r="L91" s="985"/>
      <c r="M91" s="985"/>
      <c r="N91" s="985"/>
      <c r="O91" s="985"/>
      <c r="P91" s="985"/>
      <c r="Q91" s="985"/>
    </row>
    <row r="92" spans="2:17">
      <c r="B92" s="1215" t="s">
        <v>1373</v>
      </c>
      <c r="C92" s="1216"/>
      <c r="D92" s="1216"/>
      <c r="E92" s="1216" t="s">
        <v>1380</v>
      </c>
      <c r="F92" s="1136" t="s">
        <v>20</v>
      </c>
      <c r="G92" s="1214"/>
      <c r="H92" s="985"/>
      <c r="I92" s="985"/>
      <c r="J92" s="985"/>
      <c r="K92" s="985"/>
      <c r="L92" s="985"/>
      <c r="M92" s="985"/>
      <c r="N92" s="985"/>
      <c r="O92" s="985"/>
      <c r="P92" s="985"/>
      <c r="Q92" s="985"/>
    </row>
    <row r="93" spans="2:17" s="1211" customFormat="1">
      <c r="B93" s="1215" t="s">
        <v>1373</v>
      </c>
      <c r="C93" s="1220"/>
      <c r="D93" s="1217" t="s">
        <v>1381</v>
      </c>
      <c r="E93" s="1217"/>
      <c r="F93" s="1136" t="s">
        <v>20</v>
      </c>
      <c r="G93" s="1214"/>
      <c r="H93" s="1218">
        <f>SUM(H86:H92)</f>
        <v>0</v>
      </c>
      <c r="I93" s="1218">
        <f t="shared" ref="I93:Q93" si="14">SUM(I86:I92)</f>
        <v>0</v>
      </c>
      <c r="J93" s="1218">
        <f t="shared" si="14"/>
        <v>0</v>
      </c>
      <c r="K93" s="1218">
        <f t="shared" si="14"/>
        <v>0</v>
      </c>
      <c r="L93" s="1218">
        <f t="shared" si="14"/>
        <v>0</v>
      </c>
      <c r="M93" s="1218">
        <f t="shared" si="14"/>
        <v>0</v>
      </c>
      <c r="N93" s="1218">
        <f t="shared" si="14"/>
        <v>0</v>
      </c>
      <c r="O93" s="1218">
        <f t="shared" si="14"/>
        <v>0</v>
      </c>
      <c r="P93" s="1218">
        <f t="shared" si="14"/>
        <v>0</v>
      </c>
      <c r="Q93" s="1218">
        <f t="shared" si="14"/>
        <v>0</v>
      </c>
    </row>
    <row r="94" spans="2:17" s="1211" customFormat="1">
      <c r="B94" s="1215" t="s">
        <v>1373</v>
      </c>
      <c r="C94" s="1216"/>
      <c r="D94" s="1216"/>
      <c r="E94" s="1216" t="s">
        <v>720</v>
      </c>
      <c r="F94" s="1136" t="s">
        <v>20</v>
      </c>
      <c r="G94" s="1214"/>
      <c r="H94" s="985"/>
      <c r="I94" s="985"/>
      <c r="J94" s="985"/>
      <c r="K94" s="985"/>
      <c r="L94" s="985"/>
      <c r="M94" s="985"/>
      <c r="N94" s="985"/>
      <c r="O94" s="985"/>
      <c r="P94" s="985"/>
      <c r="Q94" s="985"/>
    </row>
    <row r="95" spans="2:17" s="1211" customFormat="1">
      <c r="B95" s="1215" t="s">
        <v>1373</v>
      </c>
      <c r="C95" s="1216"/>
      <c r="D95" s="1216"/>
      <c r="E95" s="1216" t="s">
        <v>1383</v>
      </c>
      <c r="F95" s="1136" t="s">
        <v>20</v>
      </c>
      <c r="G95" s="1214"/>
      <c r="H95" s="985"/>
      <c r="I95" s="985"/>
      <c r="J95" s="985"/>
      <c r="K95" s="985"/>
      <c r="L95" s="985"/>
      <c r="M95" s="985"/>
      <c r="N95" s="985"/>
      <c r="O95" s="985"/>
      <c r="P95" s="985"/>
      <c r="Q95" s="985"/>
    </row>
    <row r="96" spans="2:17" s="1211" customFormat="1">
      <c r="B96" s="1215" t="s">
        <v>1373</v>
      </c>
      <c r="C96" s="1220"/>
      <c r="D96" s="1217" t="s">
        <v>1202</v>
      </c>
      <c r="E96" s="1217"/>
      <c r="F96" s="1136" t="s">
        <v>20</v>
      </c>
      <c r="G96" s="1214"/>
      <c r="H96" s="1218">
        <f t="shared" ref="H96:Q96" si="15">SUM(H93:H95)</f>
        <v>0</v>
      </c>
      <c r="I96" s="1218">
        <f t="shared" si="15"/>
        <v>0</v>
      </c>
      <c r="J96" s="1218">
        <f t="shared" si="15"/>
        <v>0</v>
      </c>
      <c r="K96" s="1218">
        <f t="shared" si="15"/>
        <v>0</v>
      </c>
      <c r="L96" s="1218">
        <f t="shared" si="15"/>
        <v>0</v>
      </c>
      <c r="M96" s="1218">
        <f t="shared" si="15"/>
        <v>0</v>
      </c>
      <c r="N96" s="1218">
        <f t="shared" si="15"/>
        <v>0</v>
      </c>
      <c r="O96" s="1218">
        <f t="shared" si="15"/>
        <v>0</v>
      </c>
      <c r="P96" s="1218">
        <f t="shared" si="15"/>
        <v>0</v>
      </c>
      <c r="Q96" s="1218">
        <f t="shared" si="15"/>
        <v>0</v>
      </c>
    </row>
    <row r="97" spans="2:17" ht="25.5">
      <c r="B97" s="1215" t="s">
        <v>1373</v>
      </c>
      <c r="C97" s="1212" t="s">
        <v>1391</v>
      </c>
      <c r="D97" s="1213"/>
      <c r="E97" s="1213" t="s">
        <v>1375</v>
      </c>
      <c r="F97" s="1136" t="s">
        <v>20</v>
      </c>
      <c r="G97" s="1214"/>
      <c r="H97" s="985"/>
      <c r="I97" s="985"/>
      <c r="J97" s="985"/>
      <c r="K97" s="985"/>
      <c r="L97" s="985"/>
      <c r="M97" s="985"/>
      <c r="N97" s="985"/>
      <c r="O97" s="985"/>
      <c r="P97" s="985"/>
      <c r="Q97" s="985"/>
    </row>
    <row r="98" spans="2:17">
      <c r="B98" s="1215" t="s">
        <v>1373</v>
      </c>
      <c r="C98" s="1221"/>
      <c r="D98" s="1221"/>
      <c r="E98" s="1221" t="s">
        <v>1376</v>
      </c>
      <c r="F98" s="1136" t="s">
        <v>20</v>
      </c>
      <c r="G98" s="1214"/>
      <c r="H98" s="985"/>
      <c r="I98" s="985"/>
      <c r="J98" s="985"/>
      <c r="K98" s="985"/>
      <c r="L98" s="985"/>
      <c r="M98" s="985"/>
      <c r="N98" s="985"/>
      <c r="O98" s="985"/>
      <c r="P98" s="985"/>
      <c r="Q98" s="985"/>
    </row>
    <row r="99" spans="2:17">
      <c r="B99" s="1215" t="s">
        <v>1373</v>
      </c>
      <c r="C99" s="1221"/>
      <c r="D99" s="1221"/>
      <c r="E99" s="1221" t="s">
        <v>1377</v>
      </c>
      <c r="F99" s="1136" t="s">
        <v>20</v>
      </c>
      <c r="G99" s="1214"/>
      <c r="H99" s="985"/>
      <c r="I99" s="985"/>
      <c r="J99" s="985"/>
      <c r="K99" s="985"/>
      <c r="L99" s="985"/>
      <c r="M99" s="985"/>
      <c r="N99" s="985"/>
      <c r="O99" s="985"/>
      <c r="P99" s="985"/>
      <c r="Q99" s="985"/>
    </row>
    <row r="100" spans="2:17">
      <c r="B100" s="1215" t="s">
        <v>1373</v>
      </c>
      <c r="C100" s="1221"/>
      <c r="D100" s="1221"/>
      <c r="E100" s="1221" t="s">
        <v>1378</v>
      </c>
      <c r="F100" s="1136" t="s">
        <v>20</v>
      </c>
      <c r="G100" s="1214"/>
      <c r="H100" s="985"/>
      <c r="I100" s="985"/>
      <c r="J100" s="985"/>
      <c r="K100" s="985"/>
      <c r="L100" s="985"/>
      <c r="M100" s="985"/>
      <c r="N100" s="985"/>
      <c r="O100" s="985"/>
      <c r="P100" s="985"/>
      <c r="Q100" s="985"/>
    </row>
    <row r="101" spans="2:17">
      <c r="B101" s="1215" t="s">
        <v>1373</v>
      </c>
      <c r="C101" s="1221"/>
      <c r="D101" s="1221"/>
      <c r="E101" s="1221" t="s">
        <v>1379</v>
      </c>
      <c r="F101" s="1136" t="s">
        <v>20</v>
      </c>
      <c r="G101" s="1214"/>
      <c r="H101" s="985"/>
      <c r="I101" s="985"/>
      <c r="J101" s="985"/>
      <c r="K101" s="985"/>
      <c r="L101" s="985"/>
      <c r="M101" s="985"/>
      <c r="N101" s="985"/>
      <c r="O101" s="985"/>
      <c r="P101" s="985"/>
      <c r="Q101" s="985"/>
    </row>
    <row r="102" spans="2:17">
      <c r="B102" s="1215" t="s">
        <v>1373</v>
      </c>
      <c r="C102" s="1221"/>
      <c r="D102" s="1221"/>
      <c r="E102" s="1221" t="s">
        <v>1300</v>
      </c>
      <c r="F102" s="1136" t="s">
        <v>20</v>
      </c>
      <c r="G102" s="1214"/>
      <c r="H102" s="985"/>
      <c r="I102" s="985"/>
      <c r="J102" s="985"/>
      <c r="K102" s="985"/>
      <c r="L102" s="985"/>
      <c r="M102" s="985"/>
      <c r="N102" s="985"/>
      <c r="O102" s="985"/>
      <c r="P102" s="985"/>
      <c r="Q102" s="985"/>
    </row>
    <row r="103" spans="2:17">
      <c r="B103" s="1215" t="s">
        <v>1373</v>
      </c>
      <c r="C103" s="1216"/>
      <c r="D103" s="1216"/>
      <c r="E103" s="1216" t="s">
        <v>1380</v>
      </c>
      <c r="F103" s="1136" t="s">
        <v>20</v>
      </c>
      <c r="G103" s="1214"/>
      <c r="H103" s="985"/>
      <c r="I103" s="985"/>
      <c r="J103" s="985"/>
      <c r="K103" s="985"/>
      <c r="L103" s="985"/>
      <c r="M103" s="985"/>
      <c r="N103" s="985"/>
      <c r="O103" s="985"/>
      <c r="P103" s="985"/>
      <c r="Q103" s="985"/>
    </row>
    <row r="104" spans="2:17" s="1211" customFormat="1">
      <c r="B104" s="1215" t="s">
        <v>1373</v>
      </c>
      <c r="C104" s="1220"/>
      <c r="D104" s="1217" t="s">
        <v>1381</v>
      </c>
      <c r="E104" s="1217"/>
      <c r="F104" s="1136" t="s">
        <v>20</v>
      </c>
      <c r="G104" s="1214"/>
      <c r="H104" s="1218">
        <f>SUM(H97:H103)</f>
        <v>0</v>
      </c>
      <c r="I104" s="1218">
        <f t="shared" ref="I104:Q104" si="16">SUM(I97:I103)</f>
        <v>0</v>
      </c>
      <c r="J104" s="1218">
        <f t="shared" si="16"/>
        <v>0</v>
      </c>
      <c r="K104" s="1218">
        <f t="shared" si="16"/>
        <v>0</v>
      </c>
      <c r="L104" s="1218">
        <f t="shared" si="16"/>
        <v>0</v>
      </c>
      <c r="M104" s="1218">
        <f t="shared" si="16"/>
        <v>0</v>
      </c>
      <c r="N104" s="1218">
        <f t="shared" si="16"/>
        <v>0</v>
      </c>
      <c r="O104" s="1218">
        <f t="shared" si="16"/>
        <v>0</v>
      </c>
      <c r="P104" s="1218">
        <f t="shared" si="16"/>
        <v>0</v>
      </c>
      <c r="Q104" s="1218">
        <f t="shared" si="16"/>
        <v>0</v>
      </c>
    </row>
    <row r="105" spans="2:17" s="1211" customFormat="1">
      <c r="B105" s="1215" t="s">
        <v>1373</v>
      </c>
      <c r="C105" s="1216"/>
      <c r="D105" s="1216"/>
      <c r="E105" s="1216" t="s">
        <v>720</v>
      </c>
      <c r="F105" s="1136" t="s">
        <v>20</v>
      </c>
      <c r="G105" s="1214"/>
      <c r="H105" s="985"/>
      <c r="I105" s="985"/>
      <c r="J105" s="985"/>
      <c r="K105" s="985"/>
      <c r="L105" s="985"/>
      <c r="M105" s="985"/>
      <c r="N105" s="985"/>
      <c r="O105" s="985"/>
      <c r="P105" s="985"/>
      <c r="Q105" s="985"/>
    </row>
    <row r="106" spans="2:17" s="1211" customFormat="1">
      <c r="B106" s="1215" t="s">
        <v>1373</v>
      </c>
      <c r="C106" s="1216"/>
      <c r="D106" s="1216"/>
      <c r="E106" s="1216" t="s">
        <v>1383</v>
      </c>
      <c r="F106" s="1136" t="s">
        <v>20</v>
      </c>
      <c r="G106" s="1214"/>
      <c r="H106" s="985"/>
      <c r="I106" s="985"/>
      <c r="J106" s="985"/>
      <c r="K106" s="985"/>
      <c r="L106" s="985"/>
      <c r="M106" s="985"/>
      <c r="N106" s="985"/>
      <c r="O106" s="985"/>
      <c r="P106" s="985"/>
      <c r="Q106" s="985"/>
    </row>
    <row r="107" spans="2:17" s="1211" customFormat="1">
      <c r="B107" s="1215" t="s">
        <v>1373</v>
      </c>
      <c r="C107" s="1220"/>
      <c r="D107" s="1217" t="s">
        <v>1202</v>
      </c>
      <c r="E107" s="1217"/>
      <c r="F107" s="1136" t="s">
        <v>20</v>
      </c>
      <c r="G107" s="1214"/>
      <c r="H107" s="1218">
        <f t="shared" ref="H107:Q107" si="17">SUM(H104:H106)</f>
        <v>0</v>
      </c>
      <c r="I107" s="1218">
        <f t="shared" si="17"/>
        <v>0</v>
      </c>
      <c r="J107" s="1218">
        <f t="shared" si="17"/>
        <v>0</v>
      </c>
      <c r="K107" s="1218">
        <f t="shared" si="17"/>
        <v>0</v>
      </c>
      <c r="L107" s="1218">
        <f t="shared" si="17"/>
        <v>0</v>
      </c>
      <c r="M107" s="1218">
        <f t="shared" si="17"/>
        <v>0</v>
      </c>
      <c r="N107" s="1218">
        <f t="shared" si="17"/>
        <v>0</v>
      </c>
      <c r="O107" s="1218">
        <f t="shared" si="17"/>
        <v>0</v>
      </c>
      <c r="P107" s="1218">
        <f t="shared" si="17"/>
        <v>0</v>
      </c>
      <c r="Q107" s="1218">
        <f t="shared" si="17"/>
        <v>0</v>
      </c>
    </row>
    <row r="108" spans="2:17" ht="25.5">
      <c r="B108" s="1215" t="s">
        <v>1373</v>
      </c>
      <c r="C108" s="1212" t="s">
        <v>1392</v>
      </c>
      <c r="D108" s="1213"/>
      <c r="E108" s="1213" t="s">
        <v>1375</v>
      </c>
      <c r="F108" s="1136" t="s">
        <v>20</v>
      </c>
      <c r="G108" s="1214"/>
      <c r="H108" s="985"/>
      <c r="I108" s="985"/>
      <c r="J108" s="985"/>
      <c r="K108" s="985"/>
      <c r="L108" s="985"/>
      <c r="M108" s="985"/>
      <c r="N108" s="985"/>
      <c r="O108" s="985"/>
      <c r="P108" s="985"/>
      <c r="Q108" s="985"/>
    </row>
    <row r="109" spans="2:17">
      <c r="B109" s="1215" t="s">
        <v>1373</v>
      </c>
      <c r="C109" s="1221"/>
      <c r="D109" s="1221"/>
      <c r="E109" s="1221" t="s">
        <v>1376</v>
      </c>
      <c r="F109" s="1136" t="s">
        <v>20</v>
      </c>
      <c r="G109" s="1214"/>
      <c r="H109" s="985"/>
      <c r="I109" s="985"/>
      <c r="J109" s="985"/>
      <c r="K109" s="985"/>
      <c r="L109" s="985"/>
      <c r="M109" s="985"/>
      <c r="N109" s="985"/>
      <c r="O109" s="985"/>
      <c r="P109" s="985"/>
      <c r="Q109" s="985"/>
    </row>
    <row r="110" spans="2:17">
      <c r="B110" s="1215" t="s">
        <v>1373</v>
      </c>
      <c r="C110" s="1221"/>
      <c r="D110" s="1221"/>
      <c r="E110" s="1221" t="s">
        <v>1377</v>
      </c>
      <c r="F110" s="1136" t="s">
        <v>20</v>
      </c>
      <c r="G110" s="1214"/>
      <c r="H110" s="985"/>
      <c r="I110" s="985"/>
      <c r="J110" s="985"/>
      <c r="K110" s="985"/>
      <c r="L110" s="985"/>
      <c r="M110" s="985"/>
      <c r="N110" s="985"/>
      <c r="O110" s="985"/>
      <c r="P110" s="985"/>
      <c r="Q110" s="985"/>
    </row>
    <row r="111" spans="2:17">
      <c r="B111" s="1215" t="s">
        <v>1373</v>
      </c>
      <c r="C111" s="1221"/>
      <c r="D111" s="1221"/>
      <c r="E111" s="1221" t="s">
        <v>1378</v>
      </c>
      <c r="F111" s="1136" t="s">
        <v>20</v>
      </c>
      <c r="G111" s="1214"/>
      <c r="H111" s="985"/>
      <c r="I111" s="985"/>
      <c r="J111" s="985"/>
      <c r="K111" s="985"/>
      <c r="L111" s="985"/>
      <c r="M111" s="985"/>
      <c r="N111" s="985"/>
      <c r="O111" s="985"/>
      <c r="P111" s="985"/>
      <c r="Q111" s="985"/>
    </row>
    <row r="112" spans="2:17">
      <c r="B112" s="1215" t="s">
        <v>1373</v>
      </c>
      <c r="C112" s="1221"/>
      <c r="D112" s="1221"/>
      <c r="E112" s="1221" t="s">
        <v>1379</v>
      </c>
      <c r="F112" s="1136" t="s">
        <v>20</v>
      </c>
      <c r="G112" s="1214"/>
      <c r="H112" s="985"/>
      <c r="I112" s="985"/>
      <c r="J112" s="985"/>
      <c r="K112" s="985"/>
      <c r="L112" s="985"/>
      <c r="M112" s="985"/>
      <c r="N112" s="985"/>
      <c r="O112" s="985"/>
      <c r="P112" s="985"/>
      <c r="Q112" s="985"/>
    </row>
    <row r="113" spans="2:18">
      <c r="B113" s="1215" t="s">
        <v>1373</v>
      </c>
      <c r="C113" s="1221"/>
      <c r="D113" s="1221"/>
      <c r="E113" s="1221" t="s">
        <v>1300</v>
      </c>
      <c r="F113" s="1136" t="s">
        <v>20</v>
      </c>
      <c r="G113" s="1214"/>
      <c r="H113" s="985"/>
      <c r="I113" s="985"/>
      <c r="J113" s="985"/>
      <c r="K113" s="985"/>
      <c r="L113" s="985"/>
      <c r="M113" s="985"/>
      <c r="N113" s="985"/>
      <c r="O113" s="985"/>
      <c r="P113" s="985"/>
      <c r="Q113" s="985"/>
    </row>
    <row r="114" spans="2:18">
      <c r="B114" s="1215" t="s">
        <v>1373</v>
      </c>
      <c r="C114" s="1216"/>
      <c r="D114" s="1216"/>
      <c r="E114" s="1216" t="s">
        <v>1380</v>
      </c>
      <c r="F114" s="1136" t="s">
        <v>20</v>
      </c>
      <c r="G114" s="1214"/>
      <c r="H114" s="985"/>
      <c r="I114" s="985"/>
      <c r="J114" s="985"/>
      <c r="K114" s="985"/>
      <c r="L114" s="985"/>
      <c r="M114" s="985"/>
      <c r="N114" s="985"/>
      <c r="O114" s="985"/>
      <c r="P114" s="985"/>
      <c r="Q114" s="985"/>
    </row>
    <row r="115" spans="2:18" s="1211" customFormat="1">
      <c r="B115" s="1215" t="s">
        <v>1373</v>
      </c>
      <c r="C115" s="1220"/>
      <c r="D115" s="1217" t="s">
        <v>1381</v>
      </c>
      <c r="E115" s="1217"/>
      <c r="F115" s="1136" t="s">
        <v>20</v>
      </c>
      <c r="G115" s="1214"/>
      <c r="H115" s="1218">
        <f>SUM(H108:H114)</f>
        <v>0</v>
      </c>
      <c r="I115" s="1218">
        <f t="shared" ref="I115:Q115" si="18">SUM(I108:I114)</f>
        <v>0</v>
      </c>
      <c r="J115" s="1218">
        <f t="shared" si="18"/>
        <v>0</v>
      </c>
      <c r="K115" s="1218">
        <f t="shared" si="18"/>
        <v>0</v>
      </c>
      <c r="L115" s="1218">
        <f t="shared" si="18"/>
        <v>0</v>
      </c>
      <c r="M115" s="1218">
        <f t="shared" si="18"/>
        <v>0</v>
      </c>
      <c r="N115" s="1218">
        <f t="shared" si="18"/>
        <v>0</v>
      </c>
      <c r="O115" s="1218">
        <f t="shared" si="18"/>
        <v>0</v>
      </c>
      <c r="P115" s="1218">
        <f t="shared" si="18"/>
        <v>0</v>
      </c>
      <c r="Q115" s="1218">
        <f t="shared" si="18"/>
        <v>0</v>
      </c>
    </row>
    <row r="116" spans="2:18" s="1211" customFormat="1">
      <c r="B116" s="1215" t="s">
        <v>1373</v>
      </c>
      <c r="C116" s="1216"/>
      <c r="D116" s="1216"/>
      <c r="E116" s="1216" t="s">
        <v>720</v>
      </c>
      <c r="F116" s="1136" t="s">
        <v>20</v>
      </c>
      <c r="G116" s="1214"/>
      <c r="H116" s="985"/>
      <c r="I116" s="985"/>
      <c r="J116" s="985"/>
      <c r="K116" s="985"/>
      <c r="L116" s="985"/>
      <c r="M116" s="985"/>
      <c r="N116" s="985"/>
      <c r="O116" s="985"/>
      <c r="P116" s="985"/>
      <c r="Q116" s="985"/>
    </row>
    <row r="117" spans="2:18" s="1211" customFormat="1">
      <c r="B117" s="1215" t="s">
        <v>1373</v>
      </c>
      <c r="C117" s="1216"/>
      <c r="D117" s="1216"/>
      <c r="E117" s="1216" t="s">
        <v>1383</v>
      </c>
      <c r="F117" s="1136" t="s">
        <v>20</v>
      </c>
      <c r="G117" s="1214"/>
      <c r="H117" s="985"/>
      <c r="I117" s="985"/>
      <c r="J117" s="985"/>
      <c r="K117" s="985"/>
      <c r="L117" s="985"/>
      <c r="M117" s="985"/>
      <c r="N117" s="985"/>
      <c r="O117" s="985"/>
      <c r="P117" s="985"/>
      <c r="Q117" s="985"/>
    </row>
    <row r="118" spans="2:18" s="1211" customFormat="1">
      <c r="B118" s="1222" t="s">
        <v>1373</v>
      </c>
      <c r="C118" s="1220"/>
      <c r="D118" s="1217" t="s">
        <v>1202</v>
      </c>
      <c r="E118" s="1217"/>
      <c r="F118" s="1136" t="s">
        <v>20</v>
      </c>
      <c r="G118" s="1214"/>
      <c r="H118" s="1218">
        <f t="shared" ref="H118:Q119" si="19">SUM(H115:H117)</f>
        <v>0</v>
      </c>
      <c r="I118" s="1218">
        <f t="shared" si="19"/>
        <v>0</v>
      </c>
      <c r="J118" s="1218">
        <f t="shared" si="19"/>
        <v>0</v>
      </c>
      <c r="K118" s="1218">
        <f t="shared" si="19"/>
        <v>0</v>
      </c>
      <c r="L118" s="1218">
        <f t="shared" si="19"/>
        <v>0</v>
      </c>
      <c r="M118" s="1218">
        <f t="shared" si="19"/>
        <v>0</v>
      </c>
      <c r="N118" s="1218">
        <f t="shared" si="19"/>
        <v>0</v>
      </c>
      <c r="O118" s="1218">
        <f t="shared" si="19"/>
        <v>0</v>
      </c>
      <c r="P118" s="1218">
        <f t="shared" si="19"/>
        <v>0</v>
      </c>
      <c r="Q118" s="1218">
        <f t="shared" si="19"/>
        <v>0</v>
      </c>
    </row>
    <row r="119" spans="2:18" s="1211" customFormat="1" ht="28.5">
      <c r="B119" s="1223" t="s">
        <v>1393</v>
      </c>
      <c r="C119" s="1220"/>
      <c r="D119" s="1217"/>
      <c r="E119" s="1217"/>
      <c r="F119" s="1136" t="s">
        <v>20</v>
      </c>
      <c r="G119" s="1214"/>
      <c r="H119" s="1218">
        <f t="shared" si="19"/>
        <v>0</v>
      </c>
      <c r="I119" s="1218">
        <f t="shared" si="19"/>
        <v>0</v>
      </c>
      <c r="J119" s="1218">
        <f t="shared" si="19"/>
        <v>0</v>
      </c>
      <c r="K119" s="1218">
        <f t="shared" si="19"/>
        <v>0</v>
      </c>
      <c r="L119" s="1218">
        <f t="shared" si="19"/>
        <v>0</v>
      </c>
      <c r="M119" s="1218">
        <f t="shared" si="19"/>
        <v>0</v>
      </c>
      <c r="N119" s="1218">
        <f t="shared" si="19"/>
        <v>0</v>
      </c>
      <c r="O119" s="1218">
        <f t="shared" si="19"/>
        <v>0</v>
      </c>
      <c r="P119" s="1218">
        <f t="shared" si="19"/>
        <v>0</v>
      </c>
      <c r="Q119" s="1218">
        <f t="shared" si="19"/>
        <v>0</v>
      </c>
    </row>
    <row r="120" spans="2:18" s="1211" customFormat="1">
      <c r="B120" s="1224"/>
      <c r="C120" s="1225"/>
      <c r="D120" s="1226"/>
      <c r="E120" s="1227"/>
      <c r="F120" s="1227"/>
      <c r="G120" s="1227"/>
      <c r="H120" s="1227"/>
      <c r="I120" s="1227"/>
      <c r="J120" s="1227"/>
      <c r="K120" s="1227"/>
      <c r="L120" s="1227"/>
      <c r="M120" s="1227"/>
      <c r="N120" s="1227"/>
      <c r="O120" s="1227"/>
      <c r="P120" s="1227"/>
      <c r="Q120" s="1227"/>
      <c r="R120" s="1227"/>
    </row>
    <row r="121" spans="2:18">
      <c r="D121" s="1221" t="s">
        <v>1394</v>
      </c>
      <c r="F121" s="1228" t="s">
        <v>20</v>
      </c>
      <c r="H121" s="1172"/>
      <c r="I121" s="1172"/>
      <c r="J121" s="1172"/>
      <c r="K121" s="1172"/>
      <c r="L121" s="1172"/>
      <c r="M121" s="1172"/>
      <c r="N121" s="1172"/>
      <c r="O121" s="1172"/>
      <c r="P121" s="1172"/>
      <c r="Q121" s="1172"/>
    </row>
    <row r="122" spans="2:18">
      <c r="D122" s="1221" t="s">
        <v>1395</v>
      </c>
      <c r="F122" s="1229" t="s">
        <v>1396</v>
      </c>
      <c r="H122" s="1172"/>
      <c r="I122" s="1172"/>
      <c r="J122" s="1172"/>
      <c r="K122" s="1172"/>
      <c r="L122" s="1172"/>
      <c r="M122" s="1172"/>
      <c r="N122" s="1172"/>
      <c r="O122" s="1172"/>
      <c r="P122" s="1172"/>
      <c r="Q122" s="1172"/>
    </row>
    <row r="123" spans="2:18">
      <c r="D123" s="1221" t="s">
        <v>1397</v>
      </c>
      <c r="F123" s="1229" t="s">
        <v>1396</v>
      </c>
      <c r="H123" s="1172"/>
      <c r="I123" s="1172"/>
      <c r="J123" s="1172"/>
      <c r="K123" s="1172"/>
      <c r="L123" s="1172"/>
      <c r="M123" s="1172"/>
      <c r="N123" s="1172"/>
      <c r="O123" s="1172"/>
      <c r="P123" s="1172"/>
      <c r="Q123" s="1172"/>
    </row>
    <row r="124" spans="2:18">
      <c r="D124" s="1230" t="s">
        <v>1398</v>
      </c>
      <c r="F124" s="1229"/>
      <c r="H124" s="1172"/>
      <c r="I124" s="1172"/>
      <c r="J124" s="1172"/>
      <c r="K124" s="1172"/>
      <c r="L124" s="1172"/>
      <c r="M124" s="1172"/>
      <c r="N124" s="1172"/>
      <c r="O124" s="1172"/>
      <c r="P124" s="1172"/>
      <c r="Q124" s="1172"/>
    </row>
    <row r="125" spans="2:18">
      <c r="D125" s="1221" t="s">
        <v>1399</v>
      </c>
      <c r="F125" s="1229" t="s">
        <v>1396</v>
      </c>
      <c r="H125" s="1172"/>
      <c r="I125" s="1172"/>
      <c r="J125" s="1172"/>
      <c r="K125" s="1172"/>
      <c r="L125" s="1172"/>
      <c r="M125" s="1172"/>
      <c r="N125" s="1172"/>
      <c r="O125" s="1172"/>
      <c r="P125" s="1172"/>
      <c r="Q125" s="1172"/>
    </row>
    <row r="126" spans="2:18">
      <c r="D126" s="1221" t="s">
        <v>1400</v>
      </c>
      <c r="F126" s="1229" t="s">
        <v>1396</v>
      </c>
      <c r="H126" s="1172"/>
      <c r="I126" s="1172"/>
      <c r="J126" s="1172"/>
      <c r="K126" s="1172"/>
      <c r="L126" s="1172"/>
      <c r="M126" s="1172"/>
      <c r="N126" s="1172"/>
      <c r="O126" s="1172"/>
      <c r="P126" s="1172"/>
      <c r="Q126" s="1172"/>
    </row>
    <row r="127" spans="2:18">
      <c r="D127" s="1221" t="s">
        <v>1401</v>
      </c>
      <c r="F127" s="1229" t="s">
        <v>1396</v>
      </c>
      <c r="H127" s="1172"/>
      <c r="I127" s="1172"/>
      <c r="J127" s="1172"/>
      <c r="K127" s="1172"/>
      <c r="L127" s="1172"/>
      <c r="M127" s="1172"/>
      <c r="N127" s="1172"/>
      <c r="O127" s="1172"/>
      <c r="P127" s="1172"/>
      <c r="Q127" s="1172"/>
    </row>
    <row r="128" spans="2:18">
      <c r="D128" s="1221" t="s">
        <v>1402</v>
      </c>
      <c r="F128" s="1229" t="s">
        <v>1396</v>
      </c>
      <c r="H128" s="1172"/>
      <c r="I128" s="1172"/>
      <c r="J128" s="1172"/>
      <c r="K128" s="1172"/>
      <c r="L128" s="1172"/>
      <c r="M128" s="1172"/>
      <c r="N128" s="1172"/>
      <c r="O128" s="1172"/>
      <c r="P128" s="1172"/>
      <c r="Q128" s="1172"/>
    </row>
    <row r="129" spans="4:17">
      <c r="D129" s="1221" t="s">
        <v>1403</v>
      </c>
      <c r="F129" s="1229" t="s">
        <v>1396</v>
      </c>
      <c r="H129" s="1172"/>
      <c r="I129" s="1172"/>
      <c r="J129" s="1172"/>
      <c r="K129" s="1172"/>
      <c r="L129" s="1172"/>
      <c r="M129" s="1172"/>
      <c r="N129" s="1172"/>
      <c r="O129" s="1172"/>
      <c r="P129" s="1172"/>
      <c r="Q129" s="1172"/>
    </row>
    <row r="130" spans="4:17">
      <c r="D130" s="1221" t="s">
        <v>1404</v>
      </c>
      <c r="F130" s="1229" t="s">
        <v>1396</v>
      </c>
      <c r="H130" s="1172"/>
      <c r="I130" s="1172"/>
      <c r="J130" s="1172"/>
      <c r="K130" s="1172"/>
      <c r="L130" s="1172"/>
      <c r="M130" s="1172"/>
      <c r="N130" s="1172"/>
      <c r="O130" s="1172"/>
      <c r="P130" s="1172"/>
      <c r="Q130" s="1172"/>
    </row>
    <row r="131" spans="4:17">
      <c r="D131" s="1221" t="s">
        <v>1405</v>
      </c>
      <c r="F131" s="1229" t="s">
        <v>1396</v>
      </c>
      <c r="H131" s="1172"/>
      <c r="I131" s="1172"/>
      <c r="J131" s="1172"/>
      <c r="K131" s="1172"/>
      <c r="L131" s="1172"/>
      <c r="M131" s="1172"/>
      <c r="N131" s="1172"/>
      <c r="O131" s="1172"/>
      <c r="P131" s="1172"/>
      <c r="Q131" s="1172"/>
    </row>
    <row r="132" spans="4:17">
      <c r="D132" s="1221" t="s">
        <v>1406</v>
      </c>
      <c r="F132" s="1229" t="s">
        <v>1396</v>
      </c>
      <c r="H132" s="1172"/>
      <c r="I132" s="1172"/>
      <c r="J132" s="1172"/>
      <c r="K132" s="1172"/>
      <c r="L132" s="1172"/>
      <c r="M132" s="1172"/>
      <c r="N132" s="1172"/>
      <c r="O132" s="1172"/>
      <c r="P132" s="1172"/>
      <c r="Q132" s="1172"/>
    </row>
    <row r="133" spans="4:17">
      <c r="D133" s="1221" t="s">
        <v>1407</v>
      </c>
      <c r="F133" s="1231" t="s">
        <v>1408</v>
      </c>
      <c r="H133" s="1172"/>
      <c r="I133" s="1172"/>
      <c r="J133" s="1172"/>
      <c r="K133" s="1172"/>
      <c r="L133" s="1172"/>
      <c r="M133" s="1172"/>
      <c r="N133" s="1172"/>
      <c r="O133" s="1172"/>
      <c r="P133" s="1172"/>
      <c r="Q133" s="1172"/>
    </row>
  </sheetData>
  <pageMargins left="0.70866141732283472" right="0.70866141732283472" top="0.74803149606299213" bottom="0.74803149606299213" header="0.31496062992125984" footer="0.31496062992125984"/>
  <pageSetup paperSize="8" scale="41" fitToHeight="2" orientation="portrait" r:id="rId1"/>
</worksheet>
</file>

<file path=xl/worksheets/sheet33.xml><?xml version="1.0" encoding="utf-8"?>
<worksheet xmlns="http://schemas.openxmlformats.org/spreadsheetml/2006/main" xmlns:r="http://schemas.openxmlformats.org/officeDocument/2006/relationships">
  <sheetPr>
    <tabColor theme="7" tint="0.59999389629810485"/>
    <pageSetUpPr fitToPage="1"/>
  </sheetPr>
  <dimension ref="A1:T35"/>
  <sheetViews>
    <sheetView topLeftCell="A4" zoomScale="80" zoomScaleNormal="80" workbookViewId="0">
      <selection activeCell="C22" sqref="C22"/>
    </sheetView>
  </sheetViews>
  <sheetFormatPr defaultRowHeight="12.75"/>
  <cols>
    <col min="1" max="1" width="5.25" style="1040" customWidth="1"/>
    <col min="2" max="2" width="31" style="1040" customWidth="1"/>
    <col min="3" max="3" width="30.25" style="1255" customWidth="1"/>
    <col min="4" max="4" width="18.625" style="1255" customWidth="1"/>
    <col min="5" max="5" width="13.375" style="1255" customWidth="1"/>
    <col min="6" max="6" width="7.875" style="1255" customWidth="1"/>
    <col min="7" max="7" width="8.625" style="1255" customWidth="1"/>
    <col min="8" max="17" width="10.25" style="1040" bestFit="1" customWidth="1"/>
    <col min="18" max="18" width="14.25" style="1256" bestFit="1" customWidth="1"/>
    <col min="19" max="16384" width="9" style="1256"/>
  </cols>
  <sheetData>
    <row r="1" spans="1:18" s="1232" customFormat="1" ht="24.75">
      <c r="A1" s="935" t="s">
        <v>1210</v>
      </c>
      <c r="B1" s="1200"/>
      <c r="C1" s="1203"/>
      <c r="D1" s="1203"/>
      <c r="E1" s="1203"/>
      <c r="F1" s="1203"/>
      <c r="G1" s="1203"/>
      <c r="H1" s="1201"/>
      <c r="I1" s="1201"/>
      <c r="J1" s="1201"/>
      <c r="K1" s="1202"/>
      <c r="L1" s="1201"/>
      <c r="M1" s="1202"/>
      <c r="N1" s="1114"/>
      <c r="O1" s="1114"/>
      <c r="P1" s="1114"/>
      <c r="Q1" s="1114"/>
    </row>
    <row r="2" spans="1:18" s="1232" customFormat="1" ht="24.75">
      <c r="A2" s="939"/>
      <c r="B2" s="990"/>
      <c r="C2" s="1203"/>
      <c r="D2" s="1203"/>
      <c r="E2" s="1203"/>
      <c r="F2" s="1203"/>
      <c r="G2" s="1203"/>
      <c r="H2" s="1204"/>
      <c r="I2" s="1204"/>
      <c r="J2" s="1204"/>
      <c r="K2" s="1202"/>
      <c r="L2" s="1201"/>
      <c r="M2" s="1201"/>
      <c r="N2" s="1114"/>
      <c r="O2" s="1114"/>
      <c r="P2" s="1114"/>
      <c r="Q2" s="1114"/>
    </row>
    <row r="3" spans="1:18" s="1232" customFormat="1" ht="25.5" thickBot="1">
      <c r="A3" s="942" t="s">
        <v>250</v>
      </c>
      <c r="B3" s="1205"/>
      <c r="C3" s="1205"/>
      <c r="D3" s="1205"/>
      <c r="E3" s="1205"/>
      <c r="F3" s="1205"/>
      <c r="G3" s="1205"/>
      <c r="H3" s="1207"/>
      <c r="I3" s="1207"/>
      <c r="J3" s="1207"/>
      <c r="K3" s="1208"/>
      <c r="L3" s="1206"/>
      <c r="M3" s="1206"/>
      <c r="N3" s="1118"/>
      <c r="O3" s="1118"/>
      <c r="P3" s="1118"/>
      <c r="Q3" s="1118"/>
    </row>
    <row r="4" spans="1:18" s="978" customFormat="1" ht="19.5">
      <c r="A4" s="1210"/>
      <c r="B4" s="1210"/>
      <c r="C4" s="1233"/>
      <c r="D4" s="1233"/>
      <c r="E4" s="1233"/>
      <c r="F4" s="1233"/>
      <c r="G4" s="1233"/>
      <c r="H4" s="1210"/>
      <c r="I4" s="1210"/>
      <c r="J4" s="1210"/>
      <c r="K4" s="1210"/>
      <c r="L4" s="1210"/>
      <c r="M4" s="1210"/>
      <c r="N4" s="1210"/>
      <c r="O4" s="1210"/>
      <c r="P4" s="1210"/>
      <c r="Q4" s="1210"/>
      <c r="R4" s="1234"/>
    </row>
    <row r="5" spans="1:18" s="978" customFormat="1" ht="19.5">
      <c r="A5" s="1097" t="s">
        <v>3435</v>
      </c>
      <c r="B5" s="1097"/>
      <c r="C5" s="1235"/>
      <c r="D5" s="1233"/>
      <c r="E5" s="1233"/>
      <c r="F5" s="1233"/>
      <c r="G5" s="1233"/>
      <c r="H5" s="1210"/>
      <c r="I5" s="1210"/>
      <c r="J5" s="1210"/>
      <c r="K5" s="1210"/>
      <c r="L5" s="1210"/>
      <c r="M5" s="1210"/>
      <c r="N5" s="1210"/>
      <c r="O5" s="1210"/>
      <c r="P5" s="1210"/>
      <c r="Q5" s="1210"/>
      <c r="R5" s="1234"/>
    </row>
    <row r="6" spans="1:18" s="978" customFormat="1" ht="19.5">
      <c r="A6" s="1236" t="s">
        <v>1346</v>
      </c>
      <c r="B6" s="1236"/>
      <c r="C6" s="1236"/>
      <c r="D6" s="1236"/>
      <c r="E6" s="1236"/>
      <c r="F6" s="1236"/>
      <c r="G6" s="1236"/>
      <c r="H6" s="1185"/>
      <c r="I6" s="1185"/>
      <c r="J6" s="1185"/>
      <c r="K6" s="1185"/>
      <c r="L6" s="1211"/>
      <c r="M6" s="1211"/>
      <c r="N6" s="1211"/>
      <c r="O6" s="1210"/>
      <c r="P6" s="1210"/>
      <c r="Q6" s="1210"/>
      <c r="R6" s="1234"/>
    </row>
    <row r="7" spans="1:18" s="978" customFormat="1" ht="19.5">
      <c r="A7" s="1237"/>
      <c r="C7" s="1238"/>
      <c r="D7" s="1238"/>
      <c r="E7" s="1238"/>
      <c r="F7" s="1238"/>
      <c r="G7" s="1238"/>
      <c r="H7" s="1051"/>
      <c r="I7" s="1051"/>
      <c r="J7" s="1051" t="s">
        <v>155</v>
      </c>
      <c r="K7" s="1051"/>
      <c r="L7" s="1051"/>
      <c r="M7" s="1051"/>
      <c r="N7" s="1051"/>
      <c r="O7" s="1051"/>
      <c r="P7" s="1051"/>
      <c r="Q7" s="1051"/>
      <c r="R7" s="1234"/>
    </row>
    <row r="8" spans="1:18" s="978" customFormat="1" ht="43.5">
      <c r="A8" s="1239"/>
      <c r="B8" s="951" t="s">
        <v>1194</v>
      </c>
      <c r="C8" s="951" t="s">
        <v>1195</v>
      </c>
      <c r="D8" s="951" t="s">
        <v>1196</v>
      </c>
      <c r="E8" s="951" t="s">
        <v>1197</v>
      </c>
      <c r="F8" s="1136" t="s">
        <v>244</v>
      </c>
      <c r="G8" s="1186" t="s">
        <v>243</v>
      </c>
      <c r="H8" s="1052">
        <v>2012</v>
      </c>
      <c r="I8" s="1052">
        <v>2013</v>
      </c>
      <c r="J8" s="1052">
        <v>2014</v>
      </c>
      <c r="K8" s="1052">
        <v>2015</v>
      </c>
      <c r="L8" s="1052">
        <v>2016</v>
      </c>
      <c r="M8" s="1052">
        <v>2017</v>
      </c>
      <c r="N8" s="1052">
        <v>2018</v>
      </c>
      <c r="O8" s="1052">
        <v>2019</v>
      </c>
      <c r="P8" s="1052">
        <v>2020</v>
      </c>
      <c r="Q8" s="1052">
        <v>2021</v>
      </c>
      <c r="R8" s="1234"/>
    </row>
    <row r="9" spans="1:18" s="978" customFormat="1" ht="25.5">
      <c r="A9" s="1239"/>
      <c r="B9" s="1240" t="s">
        <v>1409</v>
      </c>
      <c r="C9" s="1241" t="s">
        <v>1410</v>
      </c>
      <c r="D9" s="1242" t="s">
        <v>745</v>
      </c>
      <c r="E9" s="1243"/>
      <c r="F9" s="1243" t="s">
        <v>20</v>
      </c>
      <c r="G9" s="1244"/>
      <c r="H9" s="1245"/>
      <c r="I9" s="1245"/>
      <c r="J9" s="1245"/>
      <c r="K9" s="1245"/>
      <c r="L9" s="1245"/>
      <c r="M9" s="1245"/>
      <c r="N9" s="1245"/>
      <c r="O9" s="1245"/>
      <c r="P9" s="1245"/>
      <c r="Q9" s="1245"/>
      <c r="R9" s="1246"/>
    </row>
    <row r="10" spans="1:18" s="978" customFormat="1">
      <c r="A10" s="1239"/>
      <c r="B10" s="1241"/>
      <c r="C10" s="1241"/>
      <c r="D10" s="1241" t="s">
        <v>740</v>
      </c>
      <c r="E10" s="1247"/>
      <c r="F10" s="1247" t="s">
        <v>20</v>
      </c>
      <c r="G10" s="1248"/>
      <c r="H10" s="1245"/>
      <c r="I10" s="1245"/>
      <c r="J10" s="1245"/>
      <c r="K10" s="1245"/>
      <c r="L10" s="1245"/>
      <c r="M10" s="1245"/>
      <c r="N10" s="1245"/>
      <c r="O10" s="1245"/>
      <c r="P10" s="1245"/>
      <c r="Q10" s="1245"/>
      <c r="R10" s="1246"/>
    </row>
    <row r="11" spans="1:18" s="978" customFormat="1" ht="19.5">
      <c r="A11" s="1239"/>
      <c r="B11" s="1241"/>
      <c r="C11" s="1241" t="s">
        <v>1411</v>
      </c>
      <c r="D11" s="1241" t="s">
        <v>745</v>
      </c>
      <c r="E11" s="1247"/>
      <c r="F11" s="1247" t="s">
        <v>20</v>
      </c>
      <c r="G11" s="1248"/>
      <c r="H11" s="1245"/>
      <c r="I11" s="1245"/>
      <c r="J11" s="1245"/>
      <c r="K11" s="1245"/>
      <c r="L11" s="1245"/>
      <c r="M11" s="1245"/>
      <c r="N11" s="1245"/>
      <c r="O11" s="1245"/>
      <c r="P11" s="1245"/>
      <c r="Q11" s="1245"/>
      <c r="R11" s="1234"/>
    </row>
    <row r="12" spans="1:18" s="978" customFormat="1" ht="19.5">
      <c r="A12" s="1239"/>
      <c r="B12" s="1241"/>
      <c r="C12" s="1241"/>
      <c r="D12" s="1241" t="s">
        <v>740</v>
      </c>
      <c r="E12" s="1247"/>
      <c r="F12" s="1247" t="s">
        <v>20</v>
      </c>
      <c r="G12" s="1248"/>
      <c r="H12" s="1245"/>
      <c r="I12" s="1245"/>
      <c r="J12" s="1245"/>
      <c r="K12" s="1245"/>
      <c r="L12" s="1245"/>
      <c r="M12" s="1245"/>
      <c r="N12" s="1245"/>
      <c r="O12" s="1245"/>
      <c r="P12" s="1245"/>
      <c r="Q12" s="1245"/>
      <c r="R12" s="1234"/>
    </row>
    <row r="13" spans="1:18" s="978" customFormat="1" ht="19.5">
      <c r="A13" s="1239"/>
      <c r="B13" s="1249"/>
      <c r="C13" s="1241" t="s">
        <v>1412</v>
      </c>
      <c r="D13" s="1250"/>
      <c r="E13" s="1250"/>
      <c r="F13" s="1250" t="s">
        <v>20</v>
      </c>
      <c r="G13" s="1248"/>
      <c r="H13" s="1245"/>
      <c r="I13" s="1245"/>
      <c r="J13" s="1245"/>
      <c r="K13" s="1245"/>
      <c r="L13" s="1245"/>
      <c r="M13" s="1245"/>
      <c r="N13" s="1245"/>
      <c r="O13" s="1245"/>
      <c r="P13" s="1245"/>
      <c r="Q13" s="1245"/>
      <c r="R13" s="1234"/>
    </row>
    <row r="14" spans="1:18" s="978" customFormat="1" ht="19.5">
      <c r="A14" s="1239"/>
      <c r="B14" s="1249"/>
      <c r="C14" s="1241" t="s">
        <v>1413</v>
      </c>
      <c r="D14" s="1247"/>
      <c r="E14" s="1247"/>
      <c r="F14" s="1247" t="s">
        <v>20</v>
      </c>
      <c r="G14" s="1248"/>
      <c r="H14" s="1245"/>
      <c r="I14" s="1245"/>
      <c r="J14" s="1245"/>
      <c r="K14" s="1245"/>
      <c r="L14" s="1245"/>
      <c r="M14" s="1245"/>
      <c r="N14" s="1245"/>
      <c r="O14" s="1245"/>
      <c r="P14" s="1245"/>
      <c r="Q14" s="1245"/>
      <c r="R14" s="1234"/>
    </row>
    <row r="15" spans="1:18" s="978" customFormat="1" ht="19.5">
      <c r="A15" s="1239"/>
      <c r="B15" s="1249"/>
      <c r="C15" s="1241" t="s">
        <v>1414</v>
      </c>
      <c r="D15" s="1247"/>
      <c r="E15" s="1247"/>
      <c r="F15" s="1247" t="s">
        <v>20</v>
      </c>
      <c r="G15" s="1248"/>
      <c r="H15" s="1245"/>
      <c r="I15" s="1245"/>
      <c r="J15" s="1245"/>
      <c r="K15" s="1245"/>
      <c r="L15" s="1245"/>
      <c r="M15" s="1245"/>
      <c r="N15" s="1245"/>
      <c r="O15" s="1245"/>
      <c r="P15" s="1245"/>
      <c r="Q15" s="1245"/>
      <c r="R15" s="1234"/>
    </row>
    <row r="16" spans="1:18" s="978" customFormat="1" ht="19.5">
      <c r="A16" s="1239"/>
      <c r="B16" s="1249"/>
      <c r="C16" s="1241" t="s">
        <v>99</v>
      </c>
      <c r="D16" s="1247"/>
      <c r="E16" s="1247"/>
      <c r="F16" s="1247" t="s">
        <v>20</v>
      </c>
      <c r="G16" s="1248"/>
      <c r="H16" s="1245"/>
      <c r="I16" s="1245"/>
      <c r="J16" s="1245"/>
      <c r="K16" s="1245"/>
      <c r="L16" s="1245"/>
      <c r="M16" s="1245"/>
      <c r="N16" s="1245"/>
      <c r="O16" s="1245"/>
      <c r="P16" s="1245"/>
      <c r="Q16" s="1245"/>
      <c r="R16" s="1234"/>
    </row>
    <row r="17" spans="1:20" s="978" customFormat="1" ht="19.5">
      <c r="A17" s="1239"/>
      <c r="B17" s="1251"/>
      <c r="C17" s="1251" t="s">
        <v>8</v>
      </c>
      <c r="D17" s="1252"/>
      <c r="E17" s="1252"/>
      <c r="F17" s="1252" t="s">
        <v>20</v>
      </c>
      <c r="G17" s="1253"/>
      <c r="H17" s="1176">
        <f t="shared" ref="H17:Q17" si="0">SUM(H14:H16,H11:H12,H9:H10)</f>
        <v>0</v>
      </c>
      <c r="I17" s="1176">
        <f t="shared" si="0"/>
        <v>0</v>
      </c>
      <c r="J17" s="1176">
        <f t="shared" si="0"/>
        <v>0</v>
      </c>
      <c r="K17" s="1176">
        <f t="shared" si="0"/>
        <v>0</v>
      </c>
      <c r="L17" s="1176">
        <f t="shared" si="0"/>
        <v>0</v>
      </c>
      <c r="M17" s="1176">
        <f t="shared" si="0"/>
        <v>0</v>
      </c>
      <c r="N17" s="1176">
        <f t="shared" si="0"/>
        <v>0</v>
      </c>
      <c r="O17" s="1176">
        <f t="shared" si="0"/>
        <v>0</v>
      </c>
      <c r="P17" s="1176">
        <f t="shared" si="0"/>
        <v>0</v>
      </c>
      <c r="Q17" s="1176">
        <f t="shared" si="0"/>
        <v>0</v>
      </c>
      <c r="R17" s="1246" t="s">
        <v>1415</v>
      </c>
      <c r="T17" s="1234"/>
    </row>
    <row r="18" spans="1:20" s="978" customFormat="1" ht="26.25">
      <c r="A18" s="1239"/>
      <c r="B18" s="1240" t="s">
        <v>1416</v>
      </c>
      <c r="C18" s="1242" t="s">
        <v>1410</v>
      </c>
      <c r="D18" s="1242" t="s">
        <v>745</v>
      </c>
      <c r="E18" s="1243"/>
      <c r="F18" s="1243" t="s">
        <v>20</v>
      </c>
      <c r="G18" s="1244"/>
      <c r="H18" s="1254"/>
      <c r="I18" s="1254"/>
      <c r="J18" s="1254"/>
      <c r="K18" s="1254"/>
      <c r="L18" s="1254"/>
      <c r="M18" s="1254"/>
      <c r="N18" s="1254"/>
      <c r="O18" s="1254"/>
      <c r="P18" s="1254"/>
      <c r="Q18" s="1254"/>
      <c r="R18" s="1246"/>
      <c r="T18" s="1234"/>
    </row>
    <row r="19" spans="1:20" s="978" customFormat="1" ht="19.5">
      <c r="A19" s="1239"/>
      <c r="B19" s="1241"/>
      <c r="C19" s="1241"/>
      <c r="D19" s="1241" t="s">
        <v>740</v>
      </c>
      <c r="E19" s="1247"/>
      <c r="F19" s="1247" t="s">
        <v>20</v>
      </c>
      <c r="G19" s="1248"/>
      <c r="H19" s="1245"/>
      <c r="I19" s="1245"/>
      <c r="J19" s="1245"/>
      <c r="K19" s="1245"/>
      <c r="L19" s="1245"/>
      <c r="M19" s="1245"/>
      <c r="N19" s="1245"/>
      <c r="O19" s="1245"/>
      <c r="P19" s="1245"/>
      <c r="Q19" s="1245"/>
      <c r="R19" s="1246"/>
      <c r="T19" s="1234"/>
    </row>
    <row r="20" spans="1:20" s="978" customFormat="1" ht="19.5">
      <c r="A20" s="1239"/>
      <c r="B20" s="1241"/>
      <c r="C20" s="1241" t="s">
        <v>1411</v>
      </c>
      <c r="D20" s="1241" t="s">
        <v>745</v>
      </c>
      <c r="E20" s="1247"/>
      <c r="F20" s="1247" t="s">
        <v>20</v>
      </c>
      <c r="G20" s="1248"/>
      <c r="H20" s="1245"/>
      <c r="I20" s="1245"/>
      <c r="J20" s="1245"/>
      <c r="K20" s="1245"/>
      <c r="L20" s="1245"/>
      <c r="M20" s="1245"/>
      <c r="N20" s="1245"/>
      <c r="O20" s="1245"/>
      <c r="P20" s="1245"/>
      <c r="Q20" s="1245"/>
      <c r="R20" s="1246"/>
      <c r="T20" s="1234"/>
    </row>
    <row r="21" spans="1:20" s="978" customFormat="1" ht="19.5">
      <c r="A21" s="1239"/>
      <c r="B21" s="1241"/>
      <c r="C21" s="1241"/>
      <c r="D21" s="1241" t="s">
        <v>740</v>
      </c>
      <c r="E21" s="1247"/>
      <c r="F21" s="1247" t="s">
        <v>20</v>
      </c>
      <c r="G21" s="1248"/>
      <c r="H21" s="1245"/>
      <c r="I21" s="1245"/>
      <c r="J21" s="1245"/>
      <c r="K21" s="1245"/>
      <c r="L21" s="1245"/>
      <c r="M21" s="1245"/>
      <c r="N21" s="1245"/>
      <c r="O21" s="1245"/>
      <c r="P21" s="1245"/>
      <c r="Q21" s="1245"/>
      <c r="R21" s="1246"/>
      <c r="T21" s="1234"/>
    </row>
    <row r="22" spans="1:20" s="978" customFormat="1" ht="19.5">
      <c r="A22" s="1239"/>
      <c r="B22" s="1249"/>
      <c r="C22" s="1241" t="s">
        <v>1412</v>
      </c>
      <c r="D22" s="1250"/>
      <c r="E22" s="1250"/>
      <c r="F22" s="1250" t="s">
        <v>20</v>
      </c>
      <c r="G22" s="1248"/>
      <c r="H22" s="1245"/>
      <c r="I22" s="1245"/>
      <c r="J22" s="1245"/>
      <c r="K22" s="1245"/>
      <c r="L22" s="1245"/>
      <c r="M22" s="1245"/>
      <c r="N22" s="1245"/>
      <c r="O22" s="1245"/>
      <c r="P22" s="1245"/>
      <c r="Q22" s="1245"/>
      <c r="R22" s="1246"/>
      <c r="T22" s="1234"/>
    </row>
    <row r="23" spans="1:20" s="978" customFormat="1" ht="19.5">
      <c r="A23" s="1239"/>
      <c r="B23" s="1249"/>
      <c r="C23" s="1241" t="s">
        <v>1413</v>
      </c>
      <c r="D23" s="1247"/>
      <c r="E23" s="1247"/>
      <c r="F23" s="1247" t="s">
        <v>20</v>
      </c>
      <c r="G23" s="1248"/>
      <c r="H23" s="1245"/>
      <c r="I23" s="1245"/>
      <c r="J23" s="1245"/>
      <c r="K23" s="1245"/>
      <c r="L23" s="1245"/>
      <c r="M23" s="1245"/>
      <c r="N23" s="1245"/>
      <c r="O23" s="1245"/>
      <c r="P23" s="1245"/>
      <c r="Q23" s="1245"/>
      <c r="R23" s="1246"/>
      <c r="T23" s="1234"/>
    </row>
    <row r="24" spans="1:20" s="978" customFormat="1" ht="19.5">
      <c r="A24" s="1239"/>
      <c r="B24" s="1249"/>
      <c r="C24" s="1241" t="s">
        <v>1414</v>
      </c>
      <c r="D24" s="1247"/>
      <c r="E24" s="1247"/>
      <c r="F24" s="1247" t="s">
        <v>20</v>
      </c>
      <c r="G24" s="1248"/>
      <c r="H24" s="1245"/>
      <c r="I24" s="1245"/>
      <c r="J24" s="1245"/>
      <c r="K24" s="1245"/>
      <c r="L24" s="1245"/>
      <c r="M24" s="1245"/>
      <c r="N24" s="1245"/>
      <c r="O24" s="1245"/>
      <c r="P24" s="1245"/>
      <c r="Q24" s="1245"/>
      <c r="R24" s="1246"/>
      <c r="T24" s="1234"/>
    </row>
    <row r="25" spans="1:20" s="978" customFormat="1" ht="19.5">
      <c r="A25" s="1239"/>
      <c r="B25" s="1249"/>
      <c r="C25" s="1241" t="s">
        <v>99</v>
      </c>
      <c r="D25" s="1247"/>
      <c r="E25" s="1247"/>
      <c r="F25" s="1247" t="s">
        <v>20</v>
      </c>
      <c r="G25" s="1248"/>
      <c r="H25" s="1245"/>
      <c r="I25" s="1245"/>
      <c r="J25" s="1245"/>
      <c r="K25" s="1245"/>
      <c r="L25" s="1245"/>
      <c r="M25" s="1245"/>
      <c r="N25" s="1245"/>
      <c r="O25" s="1245"/>
      <c r="P25" s="1245"/>
      <c r="Q25" s="1245"/>
      <c r="R25" s="1246"/>
      <c r="T25" s="1234"/>
    </row>
    <row r="26" spans="1:20" s="978" customFormat="1" ht="19.5">
      <c r="A26" s="1239"/>
      <c r="B26" s="1251"/>
      <c r="C26" s="1251" t="s">
        <v>8</v>
      </c>
      <c r="D26" s="1252"/>
      <c r="E26" s="1252"/>
      <c r="F26" s="1252" t="s">
        <v>20</v>
      </c>
      <c r="G26" s="1253"/>
      <c r="H26" s="1176">
        <f t="shared" ref="H26:Q26" si="1">SUM(H23:H25,H20:H21,H18:H19)</f>
        <v>0</v>
      </c>
      <c r="I26" s="1176">
        <f t="shared" si="1"/>
        <v>0</v>
      </c>
      <c r="J26" s="1176">
        <f t="shared" si="1"/>
        <v>0</v>
      </c>
      <c r="K26" s="1176">
        <f t="shared" si="1"/>
        <v>0</v>
      </c>
      <c r="L26" s="1176">
        <f t="shared" si="1"/>
        <v>0</v>
      </c>
      <c r="M26" s="1176">
        <f t="shared" si="1"/>
        <v>0</v>
      </c>
      <c r="N26" s="1176">
        <f t="shared" si="1"/>
        <v>0</v>
      </c>
      <c r="O26" s="1176">
        <f t="shared" si="1"/>
        <v>0</v>
      </c>
      <c r="P26" s="1176">
        <f t="shared" si="1"/>
        <v>0</v>
      </c>
      <c r="Q26" s="1176">
        <f t="shared" si="1"/>
        <v>0</v>
      </c>
      <c r="R26" s="1246"/>
      <c r="T26" s="1234"/>
    </row>
    <row r="27" spans="1:20" s="978" customFormat="1" ht="39">
      <c r="A27" s="1239"/>
      <c r="B27" s="1240" t="s">
        <v>1417</v>
      </c>
      <c r="C27" s="1241" t="s">
        <v>1410</v>
      </c>
      <c r="D27" s="1242" t="s">
        <v>745</v>
      </c>
      <c r="E27" s="1243"/>
      <c r="F27" s="1243" t="s">
        <v>20</v>
      </c>
      <c r="G27" s="1244"/>
      <c r="H27" s="1245"/>
      <c r="I27" s="1245"/>
      <c r="J27" s="1245"/>
      <c r="K27" s="1245"/>
      <c r="L27" s="1245"/>
      <c r="M27" s="1245"/>
      <c r="N27" s="1245"/>
      <c r="O27" s="1245"/>
      <c r="P27" s="1245"/>
      <c r="Q27" s="1245"/>
      <c r="R27" s="1246"/>
      <c r="T27" s="1234"/>
    </row>
    <row r="28" spans="1:20" s="978" customFormat="1" ht="19.5">
      <c r="A28" s="1239"/>
      <c r="B28" s="1241"/>
      <c r="C28" s="1241"/>
      <c r="D28" s="1241" t="s">
        <v>740</v>
      </c>
      <c r="E28" s="1247"/>
      <c r="F28" s="1247" t="s">
        <v>20</v>
      </c>
      <c r="G28" s="1248"/>
      <c r="H28" s="1245"/>
      <c r="I28" s="1245"/>
      <c r="J28" s="1245"/>
      <c r="K28" s="1245"/>
      <c r="L28" s="1245"/>
      <c r="M28" s="1245"/>
      <c r="N28" s="1245"/>
      <c r="O28" s="1245"/>
      <c r="P28" s="1245"/>
      <c r="Q28" s="1245"/>
      <c r="R28" s="1246"/>
      <c r="T28" s="1234"/>
    </row>
    <row r="29" spans="1:20" s="978" customFormat="1" ht="19.5">
      <c r="A29" s="1239"/>
      <c r="B29" s="1241"/>
      <c r="C29" s="1241" t="s">
        <v>1411</v>
      </c>
      <c r="D29" s="1241" t="s">
        <v>745</v>
      </c>
      <c r="E29" s="1247"/>
      <c r="F29" s="1247" t="s">
        <v>20</v>
      </c>
      <c r="G29" s="1248"/>
      <c r="H29" s="1245"/>
      <c r="I29" s="1245"/>
      <c r="J29" s="1245"/>
      <c r="K29" s="1245"/>
      <c r="L29" s="1245"/>
      <c r="M29" s="1245"/>
      <c r="N29" s="1245"/>
      <c r="O29" s="1245"/>
      <c r="P29" s="1245"/>
      <c r="Q29" s="1245"/>
      <c r="R29" s="1246"/>
      <c r="T29" s="1234"/>
    </row>
    <row r="30" spans="1:20" s="978" customFormat="1" ht="19.5">
      <c r="A30" s="1239"/>
      <c r="B30" s="1241"/>
      <c r="C30" s="1241"/>
      <c r="D30" s="1241" t="s">
        <v>740</v>
      </c>
      <c r="E30" s="1247"/>
      <c r="F30" s="1247" t="s">
        <v>20</v>
      </c>
      <c r="G30" s="1248"/>
      <c r="H30" s="1245"/>
      <c r="I30" s="1245"/>
      <c r="J30" s="1245"/>
      <c r="K30" s="1245"/>
      <c r="L30" s="1245"/>
      <c r="M30" s="1245"/>
      <c r="N30" s="1245"/>
      <c r="O30" s="1245"/>
      <c r="P30" s="1245"/>
      <c r="Q30" s="1245"/>
      <c r="R30" s="1246"/>
      <c r="T30" s="1234"/>
    </row>
    <row r="31" spans="1:20" s="978" customFormat="1" ht="19.5">
      <c r="A31" s="1239"/>
      <c r="B31" s="1249"/>
      <c r="C31" s="1241" t="s">
        <v>1412</v>
      </c>
      <c r="D31" s="1250"/>
      <c r="E31" s="1250"/>
      <c r="F31" s="1250" t="s">
        <v>20</v>
      </c>
      <c r="G31" s="1248"/>
      <c r="H31" s="1245"/>
      <c r="I31" s="1245"/>
      <c r="J31" s="1245"/>
      <c r="K31" s="1245"/>
      <c r="L31" s="1245"/>
      <c r="M31" s="1245"/>
      <c r="N31" s="1245"/>
      <c r="O31" s="1245"/>
      <c r="P31" s="1245"/>
      <c r="Q31" s="1245"/>
      <c r="R31" s="1246"/>
      <c r="T31" s="1234"/>
    </row>
    <row r="32" spans="1:20" s="978" customFormat="1" ht="19.5">
      <c r="A32" s="1239"/>
      <c r="B32" s="1249"/>
      <c r="C32" s="1241" t="s">
        <v>1413</v>
      </c>
      <c r="D32" s="1247"/>
      <c r="E32" s="1247"/>
      <c r="F32" s="1247" t="s">
        <v>20</v>
      </c>
      <c r="G32" s="1248"/>
      <c r="H32" s="1245"/>
      <c r="I32" s="1245"/>
      <c r="J32" s="1245"/>
      <c r="K32" s="1245"/>
      <c r="L32" s="1245"/>
      <c r="M32" s="1245"/>
      <c r="N32" s="1245"/>
      <c r="O32" s="1245"/>
      <c r="P32" s="1245"/>
      <c r="Q32" s="1245"/>
      <c r="R32" s="1246"/>
      <c r="T32" s="1234"/>
    </row>
    <row r="33" spans="1:20" s="978" customFormat="1" ht="19.5">
      <c r="A33" s="1239"/>
      <c r="B33" s="1249"/>
      <c r="C33" s="1241" t="s">
        <v>1414</v>
      </c>
      <c r="D33" s="1247"/>
      <c r="E33" s="1247"/>
      <c r="F33" s="1247" t="s">
        <v>20</v>
      </c>
      <c r="G33" s="1248"/>
      <c r="H33" s="1245"/>
      <c r="I33" s="1245"/>
      <c r="J33" s="1245"/>
      <c r="K33" s="1245"/>
      <c r="L33" s="1245"/>
      <c r="M33" s="1245"/>
      <c r="N33" s="1245"/>
      <c r="O33" s="1245"/>
      <c r="P33" s="1245"/>
      <c r="Q33" s="1245"/>
      <c r="R33" s="1246"/>
      <c r="T33" s="1234"/>
    </row>
    <row r="34" spans="1:20" s="978" customFormat="1" ht="19.5">
      <c r="A34" s="1239"/>
      <c r="B34" s="1249"/>
      <c r="C34" s="1241" t="s">
        <v>99</v>
      </c>
      <c r="D34" s="1247"/>
      <c r="E34" s="1247"/>
      <c r="F34" s="1247" t="s">
        <v>20</v>
      </c>
      <c r="G34" s="1248"/>
      <c r="H34" s="1245"/>
      <c r="I34" s="1245"/>
      <c r="J34" s="1245"/>
      <c r="K34" s="1245"/>
      <c r="L34" s="1245"/>
      <c r="M34" s="1245"/>
      <c r="N34" s="1245"/>
      <c r="O34" s="1245"/>
      <c r="P34" s="1245"/>
      <c r="Q34" s="1245"/>
      <c r="R34" s="1246"/>
      <c r="T34" s="1234"/>
    </row>
    <row r="35" spans="1:20" s="978" customFormat="1" ht="19.5">
      <c r="A35" s="1239"/>
      <c r="B35" s="1251"/>
      <c r="C35" s="1251" t="s">
        <v>8</v>
      </c>
      <c r="D35" s="1252"/>
      <c r="E35" s="1252"/>
      <c r="F35" s="1252" t="s">
        <v>20</v>
      </c>
      <c r="G35" s="1253"/>
      <c r="H35" s="1176">
        <f t="shared" ref="H35:Q35" si="2">SUM(H32:H34,H29:H30,H27:H28)</f>
        <v>0</v>
      </c>
      <c r="I35" s="1176">
        <f t="shared" si="2"/>
        <v>0</v>
      </c>
      <c r="J35" s="1176">
        <f t="shared" si="2"/>
        <v>0</v>
      </c>
      <c r="K35" s="1176">
        <f t="shared" si="2"/>
        <v>0</v>
      </c>
      <c r="L35" s="1176">
        <f t="shared" si="2"/>
        <v>0</v>
      </c>
      <c r="M35" s="1176">
        <f t="shared" si="2"/>
        <v>0</v>
      </c>
      <c r="N35" s="1176">
        <f t="shared" si="2"/>
        <v>0</v>
      </c>
      <c r="O35" s="1176">
        <f t="shared" si="2"/>
        <v>0</v>
      </c>
      <c r="P35" s="1176">
        <f t="shared" si="2"/>
        <v>0</v>
      </c>
      <c r="Q35" s="1176">
        <f t="shared" si="2"/>
        <v>0</v>
      </c>
      <c r="R35" s="1246"/>
      <c r="T35" s="1234"/>
    </row>
  </sheetData>
  <pageMargins left="0.70866141732283472" right="0.70866141732283472" top="0.74803149606299213" bottom="0.74803149606299213" header="0.31496062992125984" footer="0.31496062992125984"/>
  <pageSetup paperSize="9" scale="40" orientation="landscape" r:id="rId1"/>
  <headerFooter>
    <oddHeader>&amp;C&amp;Z&amp;F</oddHeader>
  </headerFooter>
</worksheet>
</file>

<file path=xl/worksheets/sheet34.xml><?xml version="1.0" encoding="utf-8"?>
<worksheet xmlns="http://schemas.openxmlformats.org/spreadsheetml/2006/main" xmlns:r="http://schemas.openxmlformats.org/officeDocument/2006/relationships">
  <sheetPr>
    <tabColor theme="7" tint="0.59999389629810485"/>
    <pageSetUpPr fitToPage="1"/>
  </sheetPr>
  <dimension ref="A1:AQ246"/>
  <sheetViews>
    <sheetView showGridLines="0" topLeftCell="E5" zoomScale="80" zoomScaleNormal="80" workbookViewId="0">
      <selection activeCell="E140" sqref="E140"/>
    </sheetView>
  </sheetViews>
  <sheetFormatPr defaultRowHeight="12.75"/>
  <cols>
    <col min="1" max="1" width="9" style="1257"/>
    <col min="2" max="2" width="28.5" style="1257" customWidth="1"/>
    <col min="3" max="3" width="30" style="1257" bestFit="1" customWidth="1"/>
    <col min="4" max="4" width="42" style="1257" bestFit="1" customWidth="1"/>
    <col min="5" max="5" width="11.25" style="1257" customWidth="1"/>
    <col min="6" max="6" width="11.5" style="1257" customWidth="1"/>
    <col min="7" max="7" width="14" style="1257" customWidth="1"/>
    <col min="8" max="17" width="11.375" style="1257" bestFit="1" customWidth="1"/>
    <col min="18" max="252" width="9" style="1257"/>
    <col min="253" max="253" width="8.625" style="1257" customWidth="1"/>
    <col min="254" max="254" width="25" style="1257" customWidth="1"/>
    <col min="255" max="255" width="19.5" style="1257" customWidth="1"/>
    <col min="256" max="256" width="35" style="1257" customWidth="1"/>
    <col min="257" max="257" width="30.75" style="1257" bestFit="1" customWidth="1"/>
    <col min="258" max="258" width="44" style="1257" bestFit="1" customWidth="1"/>
    <col min="259" max="259" width="17.5" style="1257" customWidth="1"/>
    <col min="260" max="260" width="16.625" style="1257" customWidth="1"/>
    <col min="261" max="261" width="17.875" style="1257" customWidth="1"/>
    <col min="262" max="264" width="20.75" style="1257" bestFit="1" customWidth="1"/>
    <col min="265" max="265" width="14.5" style="1257" bestFit="1" customWidth="1"/>
    <col min="266" max="267" width="18.375" style="1257" customWidth="1"/>
    <col min="268" max="268" width="10.25" style="1257" bestFit="1" customWidth="1"/>
    <col min="269" max="508" width="9" style="1257"/>
    <col min="509" max="509" width="8.625" style="1257" customWidth="1"/>
    <col min="510" max="510" width="25" style="1257" customWidth="1"/>
    <col min="511" max="511" width="19.5" style="1257" customWidth="1"/>
    <col min="512" max="512" width="35" style="1257" customWidth="1"/>
    <col min="513" max="513" width="30.75" style="1257" bestFit="1" customWidth="1"/>
    <col min="514" max="514" width="44" style="1257" bestFit="1" customWidth="1"/>
    <col min="515" max="515" width="17.5" style="1257" customWidth="1"/>
    <col min="516" max="516" width="16.625" style="1257" customWidth="1"/>
    <col min="517" max="517" width="17.875" style="1257" customWidth="1"/>
    <col min="518" max="520" width="20.75" style="1257" bestFit="1" customWidth="1"/>
    <col min="521" max="521" width="14.5" style="1257" bestFit="1" customWidth="1"/>
    <col min="522" max="523" width="18.375" style="1257" customWidth="1"/>
    <col min="524" max="524" width="10.25" style="1257" bestFit="1" customWidth="1"/>
    <col min="525" max="764" width="9" style="1257"/>
    <col min="765" max="765" width="8.625" style="1257" customWidth="1"/>
    <col min="766" max="766" width="25" style="1257" customWidth="1"/>
    <col min="767" max="767" width="19.5" style="1257" customWidth="1"/>
    <col min="768" max="768" width="35" style="1257" customWidth="1"/>
    <col min="769" max="769" width="30.75" style="1257" bestFit="1" customWidth="1"/>
    <col min="770" max="770" width="44" style="1257" bestFit="1" customWidth="1"/>
    <col min="771" max="771" width="17.5" style="1257" customWidth="1"/>
    <col min="772" max="772" width="16.625" style="1257" customWidth="1"/>
    <col min="773" max="773" width="17.875" style="1257" customWidth="1"/>
    <col min="774" max="776" width="20.75" style="1257" bestFit="1" customWidth="1"/>
    <col min="777" max="777" width="14.5" style="1257" bestFit="1" customWidth="1"/>
    <col min="778" max="779" width="18.375" style="1257" customWidth="1"/>
    <col min="780" max="780" width="10.25" style="1257" bestFit="1" customWidth="1"/>
    <col min="781" max="1020" width="9" style="1257"/>
    <col min="1021" max="1021" width="8.625" style="1257" customWidth="1"/>
    <col min="1022" max="1022" width="25" style="1257" customWidth="1"/>
    <col min="1023" max="1023" width="19.5" style="1257" customWidth="1"/>
    <col min="1024" max="1024" width="35" style="1257" customWidth="1"/>
    <col min="1025" max="1025" width="30.75" style="1257" bestFit="1" customWidth="1"/>
    <col min="1026" max="1026" width="44" style="1257" bestFit="1" customWidth="1"/>
    <col min="1027" max="1027" width="17.5" style="1257" customWidth="1"/>
    <col min="1028" max="1028" width="16.625" style="1257" customWidth="1"/>
    <col min="1029" max="1029" width="17.875" style="1257" customWidth="1"/>
    <col min="1030" max="1032" width="20.75" style="1257" bestFit="1" customWidth="1"/>
    <col min="1033" max="1033" width="14.5" style="1257" bestFit="1" customWidth="1"/>
    <col min="1034" max="1035" width="18.375" style="1257" customWidth="1"/>
    <col min="1036" max="1036" width="10.25" style="1257" bestFit="1" customWidth="1"/>
    <col min="1037" max="1276" width="9" style="1257"/>
    <col min="1277" max="1277" width="8.625" style="1257" customWidth="1"/>
    <col min="1278" max="1278" width="25" style="1257" customWidth="1"/>
    <col min="1279" max="1279" width="19.5" style="1257" customWidth="1"/>
    <col min="1280" max="1280" width="35" style="1257" customWidth="1"/>
    <col min="1281" max="1281" width="30.75" style="1257" bestFit="1" customWidth="1"/>
    <col min="1282" max="1282" width="44" style="1257" bestFit="1" customWidth="1"/>
    <col min="1283" max="1283" width="17.5" style="1257" customWidth="1"/>
    <col min="1284" max="1284" width="16.625" style="1257" customWidth="1"/>
    <col min="1285" max="1285" width="17.875" style="1257" customWidth="1"/>
    <col min="1286" max="1288" width="20.75" style="1257" bestFit="1" customWidth="1"/>
    <col min="1289" max="1289" width="14.5" style="1257" bestFit="1" customWidth="1"/>
    <col min="1290" max="1291" width="18.375" style="1257" customWidth="1"/>
    <col min="1292" max="1292" width="10.25" style="1257" bestFit="1" customWidth="1"/>
    <col min="1293" max="1532" width="9" style="1257"/>
    <col min="1533" max="1533" width="8.625" style="1257" customWidth="1"/>
    <col min="1534" max="1534" width="25" style="1257" customWidth="1"/>
    <col min="1535" max="1535" width="19.5" style="1257" customWidth="1"/>
    <col min="1536" max="1536" width="35" style="1257" customWidth="1"/>
    <col min="1537" max="1537" width="30.75" style="1257" bestFit="1" customWidth="1"/>
    <col min="1538" max="1538" width="44" style="1257" bestFit="1" customWidth="1"/>
    <col min="1539" max="1539" width="17.5" style="1257" customWidth="1"/>
    <col min="1540" max="1540" width="16.625" style="1257" customWidth="1"/>
    <col min="1541" max="1541" width="17.875" style="1257" customWidth="1"/>
    <col min="1542" max="1544" width="20.75" style="1257" bestFit="1" customWidth="1"/>
    <col min="1545" max="1545" width="14.5" style="1257" bestFit="1" customWidth="1"/>
    <col min="1546" max="1547" width="18.375" style="1257" customWidth="1"/>
    <col min="1548" max="1548" width="10.25" style="1257" bestFit="1" customWidth="1"/>
    <col min="1549" max="1788" width="9" style="1257"/>
    <col min="1789" max="1789" width="8.625" style="1257" customWidth="1"/>
    <col min="1790" max="1790" width="25" style="1257" customWidth="1"/>
    <col min="1791" max="1791" width="19.5" style="1257" customWidth="1"/>
    <col min="1792" max="1792" width="35" style="1257" customWidth="1"/>
    <col min="1793" max="1793" width="30.75" style="1257" bestFit="1" customWidth="1"/>
    <col min="1794" max="1794" width="44" style="1257" bestFit="1" customWidth="1"/>
    <col min="1795" max="1795" width="17.5" style="1257" customWidth="1"/>
    <col min="1796" max="1796" width="16.625" style="1257" customWidth="1"/>
    <col min="1797" max="1797" width="17.875" style="1257" customWidth="1"/>
    <col min="1798" max="1800" width="20.75" style="1257" bestFit="1" customWidth="1"/>
    <col min="1801" max="1801" width="14.5" style="1257" bestFit="1" customWidth="1"/>
    <col min="1802" max="1803" width="18.375" style="1257" customWidth="1"/>
    <col min="1804" max="1804" width="10.25" style="1257" bestFit="1" customWidth="1"/>
    <col min="1805" max="2044" width="9" style="1257"/>
    <col min="2045" max="2045" width="8.625" style="1257" customWidth="1"/>
    <col min="2046" max="2046" width="25" style="1257" customWidth="1"/>
    <col min="2047" max="2047" width="19.5" style="1257" customWidth="1"/>
    <col min="2048" max="2048" width="35" style="1257" customWidth="1"/>
    <col min="2049" max="2049" width="30.75" style="1257" bestFit="1" customWidth="1"/>
    <col min="2050" max="2050" width="44" style="1257" bestFit="1" customWidth="1"/>
    <col min="2051" max="2051" width="17.5" style="1257" customWidth="1"/>
    <col min="2052" max="2052" width="16.625" style="1257" customWidth="1"/>
    <col min="2053" max="2053" width="17.875" style="1257" customWidth="1"/>
    <col min="2054" max="2056" width="20.75" style="1257" bestFit="1" customWidth="1"/>
    <col min="2057" max="2057" width="14.5" style="1257" bestFit="1" customWidth="1"/>
    <col min="2058" max="2059" width="18.375" style="1257" customWidth="1"/>
    <col min="2060" max="2060" width="10.25" style="1257" bestFit="1" customWidth="1"/>
    <col min="2061" max="2300" width="9" style="1257"/>
    <col min="2301" max="2301" width="8.625" style="1257" customWidth="1"/>
    <col min="2302" max="2302" width="25" style="1257" customWidth="1"/>
    <col min="2303" max="2303" width="19.5" style="1257" customWidth="1"/>
    <col min="2304" max="2304" width="35" style="1257" customWidth="1"/>
    <col min="2305" max="2305" width="30.75" style="1257" bestFit="1" customWidth="1"/>
    <col min="2306" max="2306" width="44" style="1257" bestFit="1" customWidth="1"/>
    <col min="2307" max="2307" width="17.5" style="1257" customWidth="1"/>
    <col min="2308" max="2308" width="16.625" style="1257" customWidth="1"/>
    <col min="2309" max="2309" width="17.875" style="1257" customWidth="1"/>
    <col min="2310" max="2312" width="20.75" style="1257" bestFit="1" customWidth="1"/>
    <col min="2313" max="2313" width="14.5" style="1257" bestFit="1" customWidth="1"/>
    <col min="2314" max="2315" width="18.375" style="1257" customWidth="1"/>
    <col min="2316" max="2316" width="10.25" style="1257" bestFit="1" customWidth="1"/>
    <col min="2317" max="2556" width="9" style="1257"/>
    <col min="2557" max="2557" width="8.625" style="1257" customWidth="1"/>
    <col min="2558" max="2558" width="25" style="1257" customWidth="1"/>
    <col min="2559" max="2559" width="19.5" style="1257" customWidth="1"/>
    <col min="2560" max="2560" width="35" style="1257" customWidth="1"/>
    <col min="2561" max="2561" width="30.75" style="1257" bestFit="1" customWidth="1"/>
    <col min="2562" max="2562" width="44" style="1257" bestFit="1" customWidth="1"/>
    <col min="2563" max="2563" width="17.5" style="1257" customWidth="1"/>
    <col min="2564" max="2564" width="16.625" style="1257" customWidth="1"/>
    <col min="2565" max="2565" width="17.875" style="1257" customWidth="1"/>
    <col min="2566" max="2568" width="20.75" style="1257" bestFit="1" customWidth="1"/>
    <col min="2569" max="2569" width="14.5" style="1257" bestFit="1" customWidth="1"/>
    <col min="2570" max="2571" width="18.375" style="1257" customWidth="1"/>
    <col min="2572" max="2572" width="10.25" style="1257" bestFit="1" customWidth="1"/>
    <col min="2573" max="2812" width="9" style="1257"/>
    <col min="2813" max="2813" width="8.625" style="1257" customWidth="1"/>
    <col min="2814" max="2814" width="25" style="1257" customWidth="1"/>
    <col min="2815" max="2815" width="19.5" style="1257" customWidth="1"/>
    <col min="2816" max="2816" width="35" style="1257" customWidth="1"/>
    <col min="2817" max="2817" width="30.75" style="1257" bestFit="1" customWidth="1"/>
    <col min="2818" max="2818" width="44" style="1257" bestFit="1" customWidth="1"/>
    <col min="2819" max="2819" width="17.5" style="1257" customWidth="1"/>
    <col min="2820" max="2820" width="16.625" style="1257" customWidth="1"/>
    <col min="2821" max="2821" width="17.875" style="1257" customWidth="1"/>
    <col min="2822" max="2824" width="20.75" style="1257" bestFit="1" customWidth="1"/>
    <col min="2825" max="2825" width="14.5" style="1257" bestFit="1" customWidth="1"/>
    <col min="2826" max="2827" width="18.375" style="1257" customWidth="1"/>
    <col min="2828" max="2828" width="10.25" style="1257" bestFit="1" customWidth="1"/>
    <col min="2829" max="3068" width="9" style="1257"/>
    <col min="3069" max="3069" width="8.625" style="1257" customWidth="1"/>
    <col min="3070" max="3070" width="25" style="1257" customWidth="1"/>
    <col min="3071" max="3071" width="19.5" style="1257" customWidth="1"/>
    <col min="3072" max="3072" width="35" style="1257" customWidth="1"/>
    <col min="3073" max="3073" width="30.75" style="1257" bestFit="1" customWidth="1"/>
    <col min="3074" max="3074" width="44" style="1257" bestFit="1" customWidth="1"/>
    <col min="3075" max="3075" width="17.5" style="1257" customWidth="1"/>
    <col min="3076" max="3076" width="16.625" style="1257" customWidth="1"/>
    <col min="3077" max="3077" width="17.875" style="1257" customWidth="1"/>
    <col min="3078" max="3080" width="20.75" style="1257" bestFit="1" customWidth="1"/>
    <col min="3081" max="3081" width="14.5" style="1257" bestFit="1" customWidth="1"/>
    <col min="3082" max="3083" width="18.375" style="1257" customWidth="1"/>
    <col min="3084" max="3084" width="10.25" style="1257" bestFit="1" customWidth="1"/>
    <col min="3085" max="3324" width="9" style="1257"/>
    <col min="3325" max="3325" width="8.625" style="1257" customWidth="1"/>
    <col min="3326" max="3326" width="25" style="1257" customWidth="1"/>
    <col min="3327" max="3327" width="19.5" style="1257" customWidth="1"/>
    <col min="3328" max="3328" width="35" style="1257" customWidth="1"/>
    <col min="3329" max="3329" width="30.75" style="1257" bestFit="1" customWidth="1"/>
    <col min="3330" max="3330" width="44" style="1257" bestFit="1" customWidth="1"/>
    <col min="3331" max="3331" width="17.5" style="1257" customWidth="1"/>
    <col min="3332" max="3332" width="16.625" style="1257" customWidth="1"/>
    <col min="3333" max="3333" width="17.875" style="1257" customWidth="1"/>
    <col min="3334" max="3336" width="20.75" style="1257" bestFit="1" customWidth="1"/>
    <col min="3337" max="3337" width="14.5" style="1257" bestFit="1" customWidth="1"/>
    <col min="3338" max="3339" width="18.375" style="1257" customWidth="1"/>
    <col min="3340" max="3340" width="10.25" style="1257" bestFit="1" customWidth="1"/>
    <col min="3341" max="3580" width="9" style="1257"/>
    <col min="3581" max="3581" width="8.625" style="1257" customWidth="1"/>
    <col min="3582" max="3582" width="25" style="1257" customWidth="1"/>
    <col min="3583" max="3583" width="19.5" style="1257" customWidth="1"/>
    <col min="3584" max="3584" width="35" style="1257" customWidth="1"/>
    <col min="3585" max="3585" width="30.75" style="1257" bestFit="1" customWidth="1"/>
    <col min="3586" max="3586" width="44" style="1257" bestFit="1" customWidth="1"/>
    <col min="3587" max="3587" width="17.5" style="1257" customWidth="1"/>
    <col min="3588" max="3588" width="16.625" style="1257" customWidth="1"/>
    <col min="3589" max="3589" width="17.875" style="1257" customWidth="1"/>
    <col min="3590" max="3592" width="20.75" style="1257" bestFit="1" customWidth="1"/>
    <col min="3593" max="3593" width="14.5" style="1257" bestFit="1" customWidth="1"/>
    <col min="3594" max="3595" width="18.375" style="1257" customWidth="1"/>
    <col min="3596" max="3596" width="10.25" style="1257" bestFit="1" customWidth="1"/>
    <col min="3597" max="3836" width="9" style="1257"/>
    <col min="3837" max="3837" width="8.625" style="1257" customWidth="1"/>
    <col min="3838" max="3838" width="25" style="1257" customWidth="1"/>
    <col min="3839" max="3839" width="19.5" style="1257" customWidth="1"/>
    <col min="3840" max="3840" width="35" style="1257" customWidth="1"/>
    <col min="3841" max="3841" width="30.75" style="1257" bestFit="1" customWidth="1"/>
    <col min="3842" max="3842" width="44" style="1257" bestFit="1" customWidth="1"/>
    <col min="3843" max="3843" width="17.5" style="1257" customWidth="1"/>
    <col min="3844" max="3844" width="16.625" style="1257" customWidth="1"/>
    <col min="3845" max="3845" width="17.875" style="1257" customWidth="1"/>
    <col min="3846" max="3848" width="20.75" style="1257" bestFit="1" customWidth="1"/>
    <col min="3849" max="3849" width="14.5" style="1257" bestFit="1" customWidth="1"/>
    <col min="3850" max="3851" width="18.375" style="1257" customWidth="1"/>
    <col min="3852" max="3852" width="10.25" style="1257" bestFit="1" customWidth="1"/>
    <col min="3853" max="4092" width="9" style="1257"/>
    <col min="4093" max="4093" width="8.625" style="1257" customWidth="1"/>
    <col min="4094" max="4094" width="25" style="1257" customWidth="1"/>
    <col min="4095" max="4095" width="19.5" style="1257" customWidth="1"/>
    <col min="4096" max="4096" width="35" style="1257" customWidth="1"/>
    <col min="4097" max="4097" width="30.75" style="1257" bestFit="1" customWidth="1"/>
    <col min="4098" max="4098" width="44" style="1257" bestFit="1" customWidth="1"/>
    <col min="4099" max="4099" width="17.5" style="1257" customWidth="1"/>
    <col min="4100" max="4100" width="16.625" style="1257" customWidth="1"/>
    <col min="4101" max="4101" width="17.875" style="1257" customWidth="1"/>
    <col min="4102" max="4104" width="20.75" style="1257" bestFit="1" customWidth="1"/>
    <col min="4105" max="4105" width="14.5" style="1257" bestFit="1" customWidth="1"/>
    <col min="4106" max="4107" width="18.375" style="1257" customWidth="1"/>
    <col min="4108" max="4108" width="10.25" style="1257" bestFit="1" customWidth="1"/>
    <col min="4109" max="4348" width="9" style="1257"/>
    <col min="4349" max="4349" width="8.625" style="1257" customWidth="1"/>
    <col min="4350" max="4350" width="25" style="1257" customWidth="1"/>
    <col min="4351" max="4351" width="19.5" style="1257" customWidth="1"/>
    <col min="4352" max="4352" width="35" style="1257" customWidth="1"/>
    <col min="4353" max="4353" width="30.75" style="1257" bestFit="1" customWidth="1"/>
    <col min="4354" max="4354" width="44" style="1257" bestFit="1" customWidth="1"/>
    <col min="4355" max="4355" width="17.5" style="1257" customWidth="1"/>
    <col min="4356" max="4356" width="16.625" style="1257" customWidth="1"/>
    <col min="4357" max="4357" width="17.875" style="1257" customWidth="1"/>
    <col min="4358" max="4360" width="20.75" style="1257" bestFit="1" customWidth="1"/>
    <col min="4361" max="4361" width="14.5" style="1257" bestFit="1" customWidth="1"/>
    <col min="4362" max="4363" width="18.375" style="1257" customWidth="1"/>
    <col min="4364" max="4364" width="10.25" style="1257" bestFit="1" customWidth="1"/>
    <col min="4365" max="4604" width="9" style="1257"/>
    <col min="4605" max="4605" width="8.625" style="1257" customWidth="1"/>
    <col min="4606" max="4606" width="25" style="1257" customWidth="1"/>
    <col min="4607" max="4607" width="19.5" style="1257" customWidth="1"/>
    <col min="4608" max="4608" width="35" style="1257" customWidth="1"/>
    <col min="4609" max="4609" width="30.75" style="1257" bestFit="1" customWidth="1"/>
    <col min="4610" max="4610" width="44" style="1257" bestFit="1" customWidth="1"/>
    <col min="4611" max="4611" width="17.5" style="1257" customWidth="1"/>
    <col min="4612" max="4612" width="16.625" style="1257" customWidth="1"/>
    <col min="4613" max="4613" width="17.875" style="1257" customWidth="1"/>
    <col min="4614" max="4616" width="20.75" style="1257" bestFit="1" customWidth="1"/>
    <col min="4617" max="4617" width="14.5" style="1257" bestFit="1" customWidth="1"/>
    <col min="4618" max="4619" width="18.375" style="1257" customWidth="1"/>
    <col min="4620" max="4620" width="10.25" style="1257" bestFit="1" customWidth="1"/>
    <col min="4621" max="4860" width="9" style="1257"/>
    <col min="4861" max="4861" width="8.625" style="1257" customWidth="1"/>
    <col min="4862" max="4862" width="25" style="1257" customWidth="1"/>
    <col min="4863" max="4863" width="19.5" style="1257" customWidth="1"/>
    <col min="4864" max="4864" width="35" style="1257" customWidth="1"/>
    <col min="4865" max="4865" width="30.75" style="1257" bestFit="1" customWidth="1"/>
    <col min="4866" max="4866" width="44" style="1257" bestFit="1" customWidth="1"/>
    <col min="4867" max="4867" width="17.5" style="1257" customWidth="1"/>
    <col min="4868" max="4868" width="16.625" style="1257" customWidth="1"/>
    <col min="4869" max="4869" width="17.875" style="1257" customWidth="1"/>
    <col min="4870" max="4872" width="20.75" style="1257" bestFit="1" customWidth="1"/>
    <col min="4873" max="4873" width="14.5" style="1257" bestFit="1" customWidth="1"/>
    <col min="4874" max="4875" width="18.375" style="1257" customWidth="1"/>
    <col min="4876" max="4876" width="10.25" style="1257" bestFit="1" customWidth="1"/>
    <col min="4877" max="5116" width="9" style="1257"/>
    <col min="5117" max="5117" width="8.625" style="1257" customWidth="1"/>
    <col min="5118" max="5118" width="25" style="1257" customWidth="1"/>
    <col min="5119" max="5119" width="19.5" style="1257" customWidth="1"/>
    <col min="5120" max="5120" width="35" style="1257" customWidth="1"/>
    <col min="5121" max="5121" width="30.75" style="1257" bestFit="1" customWidth="1"/>
    <col min="5122" max="5122" width="44" style="1257" bestFit="1" customWidth="1"/>
    <col min="5123" max="5123" width="17.5" style="1257" customWidth="1"/>
    <col min="5124" max="5124" width="16.625" style="1257" customWidth="1"/>
    <col min="5125" max="5125" width="17.875" style="1257" customWidth="1"/>
    <col min="5126" max="5128" width="20.75" style="1257" bestFit="1" customWidth="1"/>
    <col min="5129" max="5129" width="14.5" style="1257" bestFit="1" customWidth="1"/>
    <col min="5130" max="5131" width="18.375" style="1257" customWidth="1"/>
    <col min="5132" max="5132" width="10.25" style="1257" bestFit="1" customWidth="1"/>
    <col min="5133" max="5372" width="9" style="1257"/>
    <col min="5373" max="5373" width="8.625" style="1257" customWidth="1"/>
    <col min="5374" max="5374" width="25" style="1257" customWidth="1"/>
    <col min="5375" max="5375" width="19.5" style="1257" customWidth="1"/>
    <col min="5376" max="5376" width="35" style="1257" customWidth="1"/>
    <col min="5377" max="5377" width="30.75" style="1257" bestFit="1" customWidth="1"/>
    <col min="5378" max="5378" width="44" style="1257" bestFit="1" customWidth="1"/>
    <col min="5379" max="5379" width="17.5" style="1257" customWidth="1"/>
    <col min="5380" max="5380" width="16.625" style="1257" customWidth="1"/>
    <col min="5381" max="5381" width="17.875" style="1257" customWidth="1"/>
    <col min="5382" max="5384" width="20.75" style="1257" bestFit="1" customWidth="1"/>
    <col min="5385" max="5385" width="14.5" style="1257" bestFit="1" customWidth="1"/>
    <col min="5386" max="5387" width="18.375" style="1257" customWidth="1"/>
    <col min="5388" max="5388" width="10.25" style="1257" bestFit="1" customWidth="1"/>
    <col min="5389" max="5628" width="9" style="1257"/>
    <col min="5629" max="5629" width="8.625" style="1257" customWidth="1"/>
    <col min="5630" max="5630" width="25" style="1257" customWidth="1"/>
    <col min="5631" max="5631" width="19.5" style="1257" customWidth="1"/>
    <col min="5632" max="5632" width="35" style="1257" customWidth="1"/>
    <col min="5633" max="5633" width="30.75" style="1257" bestFit="1" customWidth="1"/>
    <col min="5634" max="5634" width="44" style="1257" bestFit="1" customWidth="1"/>
    <col min="5635" max="5635" width="17.5" style="1257" customWidth="1"/>
    <col min="5636" max="5636" width="16.625" style="1257" customWidth="1"/>
    <col min="5637" max="5637" width="17.875" style="1257" customWidth="1"/>
    <col min="5638" max="5640" width="20.75" style="1257" bestFit="1" customWidth="1"/>
    <col min="5641" max="5641" width="14.5" style="1257" bestFit="1" customWidth="1"/>
    <col min="5642" max="5643" width="18.375" style="1257" customWidth="1"/>
    <col min="5644" max="5644" width="10.25" style="1257" bestFit="1" customWidth="1"/>
    <col min="5645" max="5884" width="9" style="1257"/>
    <col min="5885" max="5885" width="8.625" style="1257" customWidth="1"/>
    <col min="5886" max="5886" width="25" style="1257" customWidth="1"/>
    <col min="5887" max="5887" width="19.5" style="1257" customWidth="1"/>
    <col min="5888" max="5888" width="35" style="1257" customWidth="1"/>
    <col min="5889" max="5889" width="30.75" style="1257" bestFit="1" customWidth="1"/>
    <col min="5890" max="5890" width="44" style="1257" bestFit="1" customWidth="1"/>
    <col min="5891" max="5891" width="17.5" style="1257" customWidth="1"/>
    <col min="5892" max="5892" width="16.625" style="1257" customWidth="1"/>
    <col min="5893" max="5893" width="17.875" style="1257" customWidth="1"/>
    <col min="5894" max="5896" width="20.75" style="1257" bestFit="1" customWidth="1"/>
    <col min="5897" max="5897" width="14.5" style="1257" bestFit="1" customWidth="1"/>
    <col min="5898" max="5899" width="18.375" style="1257" customWidth="1"/>
    <col min="5900" max="5900" width="10.25" style="1257" bestFit="1" customWidth="1"/>
    <col min="5901" max="6140" width="9" style="1257"/>
    <col min="6141" max="6141" width="8.625" style="1257" customWidth="1"/>
    <col min="6142" max="6142" width="25" style="1257" customWidth="1"/>
    <col min="6143" max="6143" width="19.5" style="1257" customWidth="1"/>
    <col min="6144" max="6144" width="35" style="1257" customWidth="1"/>
    <col min="6145" max="6145" width="30.75" style="1257" bestFit="1" customWidth="1"/>
    <col min="6146" max="6146" width="44" style="1257" bestFit="1" customWidth="1"/>
    <col min="6147" max="6147" width="17.5" style="1257" customWidth="1"/>
    <col min="6148" max="6148" width="16.625" style="1257" customWidth="1"/>
    <col min="6149" max="6149" width="17.875" style="1257" customWidth="1"/>
    <col min="6150" max="6152" width="20.75" style="1257" bestFit="1" customWidth="1"/>
    <col min="6153" max="6153" width="14.5" style="1257" bestFit="1" customWidth="1"/>
    <col min="6154" max="6155" width="18.375" style="1257" customWidth="1"/>
    <col min="6156" max="6156" width="10.25" style="1257" bestFit="1" customWidth="1"/>
    <col min="6157" max="6396" width="9" style="1257"/>
    <col min="6397" max="6397" width="8.625" style="1257" customWidth="1"/>
    <col min="6398" max="6398" width="25" style="1257" customWidth="1"/>
    <col min="6399" max="6399" width="19.5" style="1257" customWidth="1"/>
    <col min="6400" max="6400" width="35" style="1257" customWidth="1"/>
    <col min="6401" max="6401" width="30.75" style="1257" bestFit="1" customWidth="1"/>
    <col min="6402" max="6402" width="44" style="1257" bestFit="1" customWidth="1"/>
    <col min="6403" max="6403" width="17.5" style="1257" customWidth="1"/>
    <col min="6404" max="6404" width="16.625" style="1257" customWidth="1"/>
    <col min="6405" max="6405" width="17.875" style="1257" customWidth="1"/>
    <col min="6406" max="6408" width="20.75" style="1257" bestFit="1" customWidth="1"/>
    <col min="6409" max="6409" width="14.5" style="1257" bestFit="1" customWidth="1"/>
    <col min="6410" max="6411" width="18.375" style="1257" customWidth="1"/>
    <col min="6412" max="6412" width="10.25" style="1257" bestFit="1" customWidth="1"/>
    <col min="6413" max="6652" width="9" style="1257"/>
    <col min="6653" max="6653" width="8.625" style="1257" customWidth="1"/>
    <col min="6654" max="6654" width="25" style="1257" customWidth="1"/>
    <col min="6655" max="6655" width="19.5" style="1257" customWidth="1"/>
    <col min="6656" max="6656" width="35" style="1257" customWidth="1"/>
    <col min="6657" max="6657" width="30.75" style="1257" bestFit="1" customWidth="1"/>
    <col min="6658" max="6658" width="44" style="1257" bestFit="1" customWidth="1"/>
    <col min="6659" max="6659" width="17.5" style="1257" customWidth="1"/>
    <col min="6660" max="6660" width="16.625" style="1257" customWidth="1"/>
    <col min="6661" max="6661" width="17.875" style="1257" customWidth="1"/>
    <col min="6662" max="6664" width="20.75" style="1257" bestFit="1" customWidth="1"/>
    <col min="6665" max="6665" width="14.5" style="1257" bestFit="1" customWidth="1"/>
    <col min="6666" max="6667" width="18.375" style="1257" customWidth="1"/>
    <col min="6668" max="6668" width="10.25" style="1257" bestFit="1" customWidth="1"/>
    <col min="6669" max="6908" width="9" style="1257"/>
    <col min="6909" max="6909" width="8.625" style="1257" customWidth="1"/>
    <col min="6910" max="6910" width="25" style="1257" customWidth="1"/>
    <col min="6911" max="6911" width="19.5" style="1257" customWidth="1"/>
    <col min="6912" max="6912" width="35" style="1257" customWidth="1"/>
    <col min="6913" max="6913" width="30.75" style="1257" bestFit="1" customWidth="1"/>
    <col min="6914" max="6914" width="44" style="1257" bestFit="1" customWidth="1"/>
    <col min="6915" max="6915" width="17.5" style="1257" customWidth="1"/>
    <col min="6916" max="6916" width="16.625" style="1257" customWidth="1"/>
    <col min="6917" max="6917" width="17.875" style="1257" customWidth="1"/>
    <col min="6918" max="6920" width="20.75" style="1257" bestFit="1" customWidth="1"/>
    <col min="6921" max="6921" width="14.5" style="1257" bestFit="1" customWidth="1"/>
    <col min="6922" max="6923" width="18.375" style="1257" customWidth="1"/>
    <col min="6924" max="6924" width="10.25" style="1257" bestFit="1" customWidth="1"/>
    <col min="6925" max="7164" width="9" style="1257"/>
    <col min="7165" max="7165" width="8.625" style="1257" customWidth="1"/>
    <col min="7166" max="7166" width="25" style="1257" customWidth="1"/>
    <col min="7167" max="7167" width="19.5" style="1257" customWidth="1"/>
    <col min="7168" max="7168" width="35" style="1257" customWidth="1"/>
    <col min="7169" max="7169" width="30.75" style="1257" bestFit="1" customWidth="1"/>
    <col min="7170" max="7170" width="44" style="1257" bestFit="1" customWidth="1"/>
    <col min="7171" max="7171" width="17.5" style="1257" customWidth="1"/>
    <col min="7172" max="7172" width="16.625" style="1257" customWidth="1"/>
    <col min="7173" max="7173" width="17.875" style="1257" customWidth="1"/>
    <col min="7174" max="7176" width="20.75" style="1257" bestFit="1" customWidth="1"/>
    <col min="7177" max="7177" width="14.5" style="1257" bestFit="1" customWidth="1"/>
    <col min="7178" max="7179" width="18.375" style="1257" customWidth="1"/>
    <col min="7180" max="7180" width="10.25" style="1257" bestFit="1" customWidth="1"/>
    <col min="7181" max="7420" width="9" style="1257"/>
    <col min="7421" max="7421" width="8.625" style="1257" customWidth="1"/>
    <col min="7422" max="7422" width="25" style="1257" customWidth="1"/>
    <col min="7423" max="7423" width="19.5" style="1257" customWidth="1"/>
    <col min="7424" max="7424" width="35" style="1257" customWidth="1"/>
    <col min="7425" max="7425" width="30.75" style="1257" bestFit="1" customWidth="1"/>
    <col min="7426" max="7426" width="44" style="1257" bestFit="1" customWidth="1"/>
    <col min="7427" max="7427" width="17.5" style="1257" customWidth="1"/>
    <col min="7428" max="7428" width="16.625" style="1257" customWidth="1"/>
    <col min="7429" max="7429" width="17.875" style="1257" customWidth="1"/>
    <col min="7430" max="7432" width="20.75" style="1257" bestFit="1" customWidth="1"/>
    <col min="7433" max="7433" width="14.5" style="1257" bestFit="1" customWidth="1"/>
    <col min="7434" max="7435" width="18.375" style="1257" customWidth="1"/>
    <col min="7436" max="7436" width="10.25" style="1257" bestFit="1" customWidth="1"/>
    <col min="7437" max="7676" width="9" style="1257"/>
    <col min="7677" max="7677" width="8.625" style="1257" customWidth="1"/>
    <col min="7678" max="7678" width="25" style="1257" customWidth="1"/>
    <col min="7679" max="7679" width="19.5" style="1257" customWidth="1"/>
    <col min="7680" max="7680" width="35" style="1257" customWidth="1"/>
    <col min="7681" max="7681" width="30.75" style="1257" bestFit="1" customWidth="1"/>
    <col min="7682" max="7682" width="44" style="1257" bestFit="1" customWidth="1"/>
    <col min="7683" max="7683" width="17.5" style="1257" customWidth="1"/>
    <col min="7684" max="7684" width="16.625" style="1257" customWidth="1"/>
    <col min="7685" max="7685" width="17.875" style="1257" customWidth="1"/>
    <col min="7686" max="7688" width="20.75" style="1257" bestFit="1" customWidth="1"/>
    <col min="7689" max="7689" width="14.5" style="1257" bestFit="1" customWidth="1"/>
    <col min="7690" max="7691" width="18.375" style="1257" customWidth="1"/>
    <col min="7692" max="7692" width="10.25" style="1257" bestFit="1" customWidth="1"/>
    <col min="7693" max="7932" width="9" style="1257"/>
    <col min="7933" max="7933" width="8.625" style="1257" customWidth="1"/>
    <col min="7934" max="7934" width="25" style="1257" customWidth="1"/>
    <col min="7935" max="7935" width="19.5" style="1257" customWidth="1"/>
    <col min="7936" max="7936" width="35" style="1257" customWidth="1"/>
    <col min="7937" max="7937" width="30.75" style="1257" bestFit="1" customWidth="1"/>
    <col min="7938" max="7938" width="44" style="1257" bestFit="1" customWidth="1"/>
    <col min="7939" max="7939" width="17.5" style="1257" customWidth="1"/>
    <col min="7940" max="7940" width="16.625" style="1257" customWidth="1"/>
    <col min="7941" max="7941" width="17.875" style="1257" customWidth="1"/>
    <col min="7942" max="7944" width="20.75" style="1257" bestFit="1" customWidth="1"/>
    <col min="7945" max="7945" width="14.5" style="1257" bestFit="1" customWidth="1"/>
    <col min="7946" max="7947" width="18.375" style="1257" customWidth="1"/>
    <col min="7948" max="7948" width="10.25" style="1257" bestFit="1" customWidth="1"/>
    <col min="7949" max="8188" width="9" style="1257"/>
    <col min="8189" max="8189" width="8.625" style="1257" customWidth="1"/>
    <col min="8190" max="8190" width="25" style="1257" customWidth="1"/>
    <col min="8191" max="8191" width="19.5" style="1257" customWidth="1"/>
    <col min="8192" max="8192" width="35" style="1257" customWidth="1"/>
    <col min="8193" max="8193" width="30.75" style="1257" bestFit="1" customWidth="1"/>
    <col min="8194" max="8194" width="44" style="1257" bestFit="1" customWidth="1"/>
    <col min="8195" max="8195" width="17.5" style="1257" customWidth="1"/>
    <col min="8196" max="8196" width="16.625" style="1257" customWidth="1"/>
    <col min="8197" max="8197" width="17.875" style="1257" customWidth="1"/>
    <col min="8198" max="8200" width="20.75" style="1257" bestFit="1" customWidth="1"/>
    <col min="8201" max="8201" width="14.5" style="1257" bestFit="1" customWidth="1"/>
    <col min="8202" max="8203" width="18.375" style="1257" customWidth="1"/>
    <col min="8204" max="8204" width="10.25" style="1257" bestFit="1" customWidth="1"/>
    <col min="8205" max="8444" width="9" style="1257"/>
    <col min="8445" max="8445" width="8.625" style="1257" customWidth="1"/>
    <col min="8446" max="8446" width="25" style="1257" customWidth="1"/>
    <col min="8447" max="8447" width="19.5" style="1257" customWidth="1"/>
    <col min="8448" max="8448" width="35" style="1257" customWidth="1"/>
    <col min="8449" max="8449" width="30.75" style="1257" bestFit="1" customWidth="1"/>
    <col min="8450" max="8450" width="44" style="1257" bestFit="1" customWidth="1"/>
    <col min="8451" max="8451" width="17.5" style="1257" customWidth="1"/>
    <col min="8452" max="8452" width="16.625" style="1257" customWidth="1"/>
    <col min="8453" max="8453" width="17.875" style="1257" customWidth="1"/>
    <col min="8454" max="8456" width="20.75" style="1257" bestFit="1" customWidth="1"/>
    <col min="8457" max="8457" width="14.5" style="1257" bestFit="1" customWidth="1"/>
    <col min="8458" max="8459" width="18.375" style="1257" customWidth="1"/>
    <col min="8460" max="8460" width="10.25" style="1257" bestFit="1" customWidth="1"/>
    <col min="8461" max="8700" width="9" style="1257"/>
    <col min="8701" max="8701" width="8.625" style="1257" customWidth="1"/>
    <col min="8702" max="8702" width="25" style="1257" customWidth="1"/>
    <col min="8703" max="8703" width="19.5" style="1257" customWidth="1"/>
    <col min="8704" max="8704" width="35" style="1257" customWidth="1"/>
    <col min="8705" max="8705" width="30.75" style="1257" bestFit="1" customWidth="1"/>
    <col min="8706" max="8706" width="44" style="1257" bestFit="1" customWidth="1"/>
    <col min="8707" max="8707" width="17.5" style="1257" customWidth="1"/>
    <col min="8708" max="8708" width="16.625" style="1257" customWidth="1"/>
    <col min="8709" max="8709" width="17.875" style="1257" customWidth="1"/>
    <col min="8710" max="8712" width="20.75" style="1257" bestFit="1" customWidth="1"/>
    <col min="8713" max="8713" width="14.5" style="1257" bestFit="1" customWidth="1"/>
    <col min="8714" max="8715" width="18.375" style="1257" customWidth="1"/>
    <col min="8716" max="8716" width="10.25" style="1257" bestFit="1" customWidth="1"/>
    <col min="8717" max="8956" width="9" style="1257"/>
    <col min="8957" max="8957" width="8.625" style="1257" customWidth="1"/>
    <col min="8958" max="8958" width="25" style="1257" customWidth="1"/>
    <col min="8959" max="8959" width="19.5" style="1257" customWidth="1"/>
    <col min="8960" max="8960" width="35" style="1257" customWidth="1"/>
    <col min="8961" max="8961" width="30.75" style="1257" bestFit="1" customWidth="1"/>
    <col min="8962" max="8962" width="44" style="1257" bestFit="1" customWidth="1"/>
    <col min="8963" max="8963" width="17.5" style="1257" customWidth="1"/>
    <col min="8964" max="8964" width="16.625" style="1257" customWidth="1"/>
    <col min="8965" max="8965" width="17.875" style="1257" customWidth="1"/>
    <col min="8966" max="8968" width="20.75" style="1257" bestFit="1" customWidth="1"/>
    <col min="8969" max="8969" width="14.5" style="1257" bestFit="1" customWidth="1"/>
    <col min="8970" max="8971" width="18.375" style="1257" customWidth="1"/>
    <col min="8972" max="8972" width="10.25" style="1257" bestFit="1" customWidth="1"/>
    <col min="8973" max="9212" width="9" style="1257"/>
    <col min="9213" max="9213" width="8.625" style="1257" customWidth="1"/>
    <col min="9214" max="9214" width="25" style="1257" customWidth="1"/>
    <col min="9215" max="9215" width="19.5" style="1257" customWidth="1"/>
    <col min="9216" max="9216" width="35" style="1257" customWidth="1"/>
    <col min="9217" max="9217" width="30.75" style="1257" bestFit="1" customWidth="1"/>
    <col min="9218" max="9218" width="44" style="1257" bestFit="1" customWidth="1"/>
    <col min="9219" max="9219" width="17.5" style="1257" customWidth="1"/>
    <col min="9220" max="9220" width="16.625" style="1257" customWidth="1"/>
    <col min="9221" max="9221" width="17.875" style="1257" customWidth="1"/>
    <col min="9222" max="9224" width="20.75" style="1257" bestFit="1" customWidth="1"/>
    <col min="9225" max="9225" width="14.5" style="1257" bestFit="1" customWidth="1"/>
    <col min="9226" max="9227" width="18.375" style="1257" customWidth="1"/>
    <col min="9228" max="9228" width="10.25" style="1257" bestFit="1" customWidth="1"/>
    <col min="9229" max="9468" width="9" style="1257"/>
    <col min="9469" max="9469" width="8.625" style="1257" customWidth="1"/>
    <col min="9470" max="9470" width="25" style="1257" customWidth="1"/>
    <col min="9471" max="9471" width="19.5" style="1257" customWidth="1"/>
    <col min="9472" max="9472" width="35" style="1257" customWidth="1"/>
    <col min="9473" max="9473" width="30.75" style="1257" bestFit="1" customWidth="1"/>
    <col min="9474" max="9474" width="44" style="1257" bestFit="1" customWidth="1"/>
    <col min="9475" max="9475" width="17.5" style="1257" customWidth="1"/>
    <col min="9476" max="9476" width="16.625" style="1257" customWidth="1"/>
    <col min="9477" max="9477" width="17.875" style="1257" customWidth="1"/>
    <col min="9478" max="9480" width="20.75" style="1257" bestFit="1" customWidth="1"/>
    <col min="9481" max="9481" width="14.5" style="1257" bestFit="1" customWidth="1"/>
    <col min="9482" max="9483" width="18.375" style="1257" customWidth="1"/>
    <col min="9484" max="9484" width="10.25" style="1257" bestFit="1" customWidth="1"/>
    <col min="9485" max="9724" width="9" style="1257"/>
    <col min="9725" max="9725" width="8.625" style="1257" customWidth="1"/>
    <col min="9726" max="9726" width="25" style="1257" customWidth="1"/>
    <col min="9727" max="9727" width="19.5" style="1257" customWidth="1"/>
    <col min="9728" max="9728" width="35" style="1257" customWidth="1"/>
    <col min="9729" max="9729" width="30.75" style="1257" bestFit="1" customWidth="1"/>
    <col min="9730" max="9730" width="44" style="1257" bestFit="1" customWidth="1"/>
    <col min="9731" max="9731" width="17.5" style="1257" customWidth="1"/>
    <col min="9732" max="9732" width="16.625" style="1257" customWidth="1"/>
    <col min="9733" max="9733" width="17.875" style="1257" customWidth="1"/>
    <col min="9734" max="9736" width="20.75" style="1257" bestFit="1" customWidth="1"/>
    <col min="9737" max="9737" width="14.5" style="1257" bestFit="1" customWidth="1"/>
    <col min="9738" max="9739" width="18.375" style="1257" customWidth="1"/>
    <col min="9740" max="9740" width="10.25" style="1257" bestFit="1" customWidth="1"/>
    <col min="9741" max="9980" width="9" style="1257"/>
    <col min="9981" max="9981" width="8.625" style="1257" customWidth="1"/>
    <col min="9982" max="9982" width="25" style="1257" customWidth="1"/>
    <col min="9983" max="9983" width="19.5" style="1257" customWidth="1"/>
    <col min="9984" max="9984" width="35" style="1257" customWidth="1"/>
    <col min="9985" max="9985" width="30.75" style="1257" bestFit="1" customWidth="1"/>
    <col min="9986" max="9986" width="44" style="1257" bestFit="1" customWidth="1"/>
    <col min="9987" max="9987" width="17.5" style="1257" customWidth="1"/>
    <col min="9988" max="9988" width="16.625" style="1257" customWidth="1"/>
    <col min="9989" max="9989" width="17.875" style="1257" customWidth="1"/>
    <col min="9990" max="9992" width="20.75" style="1257" bestFit="1" customWidth="1"/>
    <col min="9993" max="9993" width="14.5" style="1257" bestFit="1" customWidth="1"/>
    <col min="9994" max="9995" width="18.375" style="1257" customWidth="1"/>
    <col min="9996" max="9996" width="10.25" style="1257" bestFit="1" customWidth="1"/>
    <col min="9997" max="10236" width="9" style="1257"/>
    <col min="10237" max="10237" width="8.625" style="1257" customWidth="1"/>
    <col min="10238" max="10238" width="25" style="1257" customWidth="1"/>
    <col min="10239" max="10239" width="19.5" style="1257" customWidth="1"/>
    <col min="10240" max="10240" width="35" style="1257" customWidth="1"/>
    <col min="10241" max="10241" width="30.75" style="1257" bestFit="1" customWidth="1"/>
    <col min="10242" max="10242" width="44" style="1257" bestFit="1" customWidth="1"/>
    <col min="10243" max="10243" width="17.5" style="1257" customWidth="1"/>
    <col min="10244" max="10244" width="16.625" style="1257" customWidth="1"/>
    <col min="10245" max="10245" width="17.875" style="1257" customWidth="1"/>
    <col min="10246" max="10248" width="20.75" style="1257" bestFit="1" customWidth="1"/>
    <col min="10249" max="10249" width="14.5" style="1257" bestFit="1" customWidth="1"/>
    <col min="10250" max="10251" width="18.375" style="1257" customWidth="1"/>
    <col min="10252" max="10252" width="10.25" style="1257" bestFit="1" customWidth="1"/>
    <col min="10253" max="10492" width="9" style="1257"/>
    <col min="10493" max="10493" width="8.625" style="1257" customWidth="1"/>
    <col min="10494" max="10494" width="25" style="1257" customWidth="1"/>
    <col min="10495" max="10495" width="19.5" style="1257" customWidth="1"/>
    <col min="10496" max="10496" width="35" style="1257" customWidth="1"/>
    <col min="10497" max="10497" width="30.75" style="1257" bestFit="1" customWidth="1"/>
    <col min="10498" max="10498" width="44" style="1257" bestFit="1" customWidth="1"/>
    <col min="10499" max="10499" width="17.5" style="1257" customWidth="1"/>
    <col min="10500" max="10500" width="16.625" style="1257" customWidth="1"/>
    <col min="10501" max="10501" width="17.875" style="1257" customWidth="1"/>
    <col min="10502" max="10504" width="20.75" style="1257" bestFit="1" customWidth="1"/>
    <col min="10505" max="10505" width="14.5" style="1257" bestFit="1" customWidth="1"/>
    <col min="10506" max="10507" width="18.375" style="1257" customWidth="1"/>
    <col min="10508" max="10508" width="10.25" style="1257" bestFit="1" customWidth="1"/>
    <col min="10509" max="10748" width="9" style="1257"/>
    <col min="10749" max="10749" width="8.625" style="1257" customWidth="1"/>
    <col min="10750" max="10750" width="25" style="1257" customWidth="1"/>
    <col min="10751" max="10751" width="19.5" style="1257" customWidth="1"/>
    <col min="10752" max="10752" width="35" style="1257" customWidth="1"/>
    <col min="10753" max="10753" width="30.75" style="1257" bestFit="1" customWidth="1"/>
    <col min="10754" max="10754" width="44" style="1257" bestFit="1" customWidth="1"/>
    <col min="10755" max="10755" width="17.5" style="1257" customWidth="1"/>
    <col min="10756" max="10756" width="16.625" style="1257" customWidth="1"/>
    <col min="10757" max="10757" width="17.875" style="1257" customWidth="1"/>
    <col min="10758" max="10760" width="20.75" style="1257" bestFit="1" customWidth="1"/>
    <col min="10761" max="10761" width="14.5" style="1257" bestFit="1" customWidth="1"/>
    <col min="10762" max="10763" width="18.375" style="1257" customWidth="1"/>
    <col min="10764" max="10764" width="10.25" style="1257" bestFit="1" customWidth="1"/>
    <col min="10765" max="11004" width="9" style="1257"/>
    <col min="11005" max="11005" width="8.625" style="1257" customWidth="1"/>
    <col min="11006" max="11006" width="25" style="1257" customWidth="1"/>
    <col min="11007" max="11007" width="19.5" style="1257" customWidth="1"/>
    <col min="11008" max="11008" width="35" style="1257" customWidth="1"/>
    <col min="11009" max="11009" width="30.75" style="1257" bestFit="1" customWidth="1"/>
    <col min="11010" max="11010" width="44" style="1257" bestFit="1" customWidth="1"/>
    <col min="11011" max="11011" width="17.5" style="1257" customWidth="1"/>
    <col min="11012" max="11012" width="16.625" style="1257" customWidth="1"/>
    <col min="11013" max="11013" width="17.875" style="1257" customWidth="1"/>
    <col min="11014" max="11016" width="20.75" style="1257" bestFit="1" customWidth="1"/>
    <col min="11017" max="11017" width="14.5" style="1257" bestFit="1" customWidth="1"/>
    <col min="11018" max="11019" width="18.375" style="1257" customWidth="1"/>
    <col min="11020" max="11020" width="10.25" style="1257" bestFit="1" customWidth="1"/>
    <col min="11021" max="11260" width="9" style="1257"/>
    <col min="11261" max="11261" width="8.625" style="1257" customWidth="1"/>
    <col min="11262" max="11262" width="25" style="1257" customWidth="1"/>
    <col min="11263" max="11263" width="19.5" style="1257" customWidth="1"/>
    <col min="11264" max="11264" width="35" style="1257" customWidth="1"/>
    <col min="11265" max="11265" width="30.75" style="1257" bestFit="1" customWidth="1"/>
    <col min="11266" max="11266" width="44" style="1257" bestFit="1" customWidth="1"/>
    <col min="11267" max="11267" width="17.5" style="1257" customWidth="1"/>
    <col min="11268" max="11268" width="16.625" style="1257" customWidth="1"/>
    <col min="11269" max="11269" width="17.875" style="1257" customWidth="1"/>
    <col min="11270" max="11272" width="20.75" style="1257" bestFit="1" customWidth="1"/>
    <col min="11273" max="11273" width="14.5" style="1257" bestFit="1" customWidth="1"/>
    <col min="11274" max="11275" width="18.375" style="1257" customWidth="1"/>
    <col min="11276" max="11276" width="10.25" style="1257" bestFit="1" customWidth="1"/>
    <col min="11277" max="11516" width="9" style="1257"/>
    <col min="11517" max="11517" width="8.625" style="1257" customWidth="1"/>
    <col min="11518" max="11518" width="25" style="1257" customWidth="1"/>
    <col min="11519" max="11519" width="19.5" style="1257" customWidth="1"/>
    <col min="11520" max="11520" width="35" style="1257" customWidth="1"/>
    <col min="11521" max="11521" width="30.75" style="1257" bestFit="1" customWidth="1"/>
    <col min="11522" max="11522" width="44" style="1257" bestFit="1" customWidth="1"/>
    <col min="11523" max="11523" width="17.5" style="1257" customWidth="1"/>
    <col min="11524" max="11524" width="16.625" style="1257" customWidth="1"/>
    <col min="11525" max="11525" width="17.875" style="1257" customWidth="1"/>
    <col min="11526" max="11528" width="20.75" style="1257" bestFit="1" customWidth="1"/>
    <col min="11529" max="11529" width="14.5" style="1257" bestFit="1" customWidth="1"/>
    <col min="11530" max="11531" width="18.375" style="1257" customWidth="1"/>
    <col min="11532" max="11532" width="10.25" style="1257" bestFit="1" customWidth="1"/>
    <col min="11533" max="11772" width="9" style="1257"/>
    <col min="11773" max="11773" width="8.625" style="1257" customWidth="1"/>
    <col min="11774" max="11774" width="25" style="1257" customWidth="1"/>
    <col min="11775" max="11775" width="19.5" style="1257" customWidth="1"/>
    <col min="11776" max="11776" width="35" style="1257" customWidth="1"/>
    <col min="11777" max="11777" width="30.75" style="1257" bestFit="1" customWidth="1"/>
    <col min="11778" max="11778" width="44" style="1257" bestFit="1" customWidth="1"/>
    <col min="11779" max="11779" width="17.5" style="1257" customWidth="1"/>
    <col min="11780" max="11780" width="16.625" style="1257" customWidth="1"/>
    <col min="11781" max="11781" width="17.875" style="1257" customWidth="1"/>
    <col min="11782" max="11784" width="20.75" style="1257" bestFit="1" customWidth="1"/>
    <col min="11785" max="11785" width="14.5" style="1257" bestFit="1" customWidth="1"/>
    <col min="11786" max="11787" width="18.375" style="1257" customWidth="1"/>
    <col min="11788" max="11788" width="10.25" style="1257" bestFit="1" customWidth="1"/>
    <col min="11789" max="12028" width="9" style="1257"/>
    <col min="12029" max="12029" width="8.625" style="1257" customWidth="1"/>
    <col min="12030" max="12030" width="25" style="1257" customWidth="1"/>
    <col min="12031" max="12031" width="19.5" style="1257" customWidth="1"/>
    <col min="12032" max="12032" width="35" style="1257" customWidth="1"/>
    <col min="12033" max="12033" width="30.75" style="1257" bestFit="1" customWidth="1"/>
    <col min="12034" max="12034" width="44" style="1257" bestFit="1" customWidth="1"/>
    <col min="12035" max="12035" width="17.5" style="1257" customWidth="1"/>
    <col min="12036" max="12036" width="16.625" style="1257" customWidth="1"/>
    <col min="12037" max="12037" width="17.875" style="1257" customWidth="1"/>
    <col min="12038" max="12040" width="20.75" style="1257" bestFit="1" customWidth="1"/>
    <col min="12041" max="12041" width="14.5" style="1257" bestFit="1" customWidth="1"/>
    <col min="12042" max="12043" width="18.375" style="1257" customWidth="1"/>
    <col min="12044" max="12044" width="10.25" style="1257" bestFit="1" customWidth="1"/>
    <col min="12045" max="12284" width="9" style="1257"/>
    <col min="12285" max="12285" width="8.625" style="1257" customWidth="1"/>
    <col min="12286" max="12286" width="25" style="1257" customWidth="1"/>
    <col min="12287" max="12287" width="19.5" style="1257" customWidth="1"/>
    <col min="12288" max="12288" width="35" style="1257" customWidth="1"/>
    <col min="12289" max="12289" width="30.75" style="1257" bestFit="1" customWidth="1"/>
    <col min="12290" max="12290" width="44" style="1257" bestFit="1" customWidth="1"/>
    <col min="12291" max="12291" width="17.5" style="1257" customWidth="1"/>
    <col min="12292" max="12292" width="16.625" style="1257" customWidth="1"/>
    <col min="12293" max="12293" width="17.875" style="1257" customWidth="1"/>
    <col min="12294" max="12296" width="20.75" style="1257" bestFit="1" customWidth="1"/>
    <col min="12297" max="12297" width="14.5" style="1257" bestFit="1" customWidth="1"/>
    <col min="12298" max="12299" width="18.375" style="1257" customWidth="1"/>
    <col min="12300" max="12300" width="10.25" style="1257" bestFit="1" customWidth="1"/>
    <col min="12301" max="12540" width="9" style="1257"/>
    <col min="12541" max="12541" width="8.625" style="1257" customWidth="1"/>
    <col min="12542" max="12542" width="25" style="1257" customWidth="1"/>
    <col min="12543" max="12543" width="19.5" style="1257" customWidth="1"/>
    <col min="12544" max="12544" width="35" style="1257" customWidth="1"/>
    <col min="12545" max="12545" width="30.75" style="1257" bestFit="1" customWidth="1"/>
    <col min="12546" max="12546" width="44" style="1257" bestFit="1" customWidth="1"/>
    <col min="12547" max="12547" width="17.5" style="1257" customWidth="1"/>
    <col min="12548" max="12548" width="16.625" style="1257" customWidth="1"/>
    <col min="12549" max="12549" width="17.875" style="1257" customWidth="1"/>
    <col min="12550" max="12552" width="20.75" style="1257" bestFit="1" customWidth="1"/>
    <col min="12553" max="12553" width="14.5" style="1257" bestFit="1" customWidth="1"/>
    <col min="12554" max="12555" width="18.375" style="1257" customWidth="1"/>
    <col min="12556" max="12556" width="10.25" style="1257" bestFit="1" customWidth="1"/>
    <col min="12557" max="12796" width="9" style="1257"/>
    <col min="12797" max="12797" width="8.625" style="1257" customWidth="1"/>
    <col min="12798" max="12798" width="25" style="1257" customWidth="1"/>
    <col min="12799" max="12799" width="19.5" style="1257" customWidth="1"/>
    <col min="12800" max="12800" width="35" style="1257" customWidth="1"/>
    <col min="12801" max="12801" width="30.75" style="1257" bestFit="1" customWidth="1"/>
    <col min="12802" max="12802" width="44" style="1257" bestFit="1" customWidth="1"/>
    <col min="12803" max="12803" width="17.5" style="1257" customWidth="1"/>
    <col min="12804" max="12804" width="16.625" style="1257" customWidth="1"/>
    <col min="12805" max="12805" width="17.875" style="1257" customWidth="1"/>
    <col min="12806" max="12808" width="20.75" style="1257" bestFit="1" customWidth="1"/>
    <col min="12809" max="12809" width="14.5" style="1257" bestFit="1" customWidth="1"/>
    <col min="12810" max="12811" width="18.375" style="1257" customWidth="1"/>
    <col min="12812" max="12812" width="10.25" style="1257" bestFit="1" customWidth="1"/>
    <col min="12813" max="13052" width="9" style="1257"/>
    <col min="13053" max="13053" width="8.625" style="1257" customWidth="1"/>
    <col min="13054" max="13054" width="25" style="1257" customWidth="1"/>
    <col min="13055" max="13055" width="19.5" style="1257" customWidth="1"/>
    <col min="13056" max="13056" width="35" style="1257" customWidth="1"/>
    <col min="13057" max="13057" width="30.75" style="1257" bestFit="1" customWidth="1"/>
    <col min="13058" max="13058" width="44" style="1257" bestFit="1" customWidth="1"/>
    <col min="13059" max="13059" width="17.5" style="1257" customWidth="1"/>
    <col min="13060" max="13060" width="16.625" style="1257" customWidth="1"/>
    <col min="13061" max="13061" width="17.875" style="1257" customWidth="1"/>
    <col min="13062" max="13064" width="20.75" style="1257" bestFit="1" customWidth="1"/>
    <col min="13065" max="13065" width="14.5" style="1257" bestFit="1" customWidth="1"/>
    <col min="13066" max="13067" width="18.375" style="1257" customWidth="1"/>
    <col min="13068" max="13068" width="10.25" style="1257" bestFit="1" customWidth="1"/>
    <col min="13069" max="13308" width="9" style="1257"/>
    <col min="13309" max="13309" width="8.625" style="1257" customWidth="1"/>
    <col min="13310" max="13310" width="25" style="1257" customWidth="1"/>
    <col min="13311" max="13311" width="19.5" style="1257" customWidth="1"/>
    <col min="13312" max="13312" width="35" style="1257" customWidth="1"/>
    <col min="13313" max="13313" width="30.75" style="1257" bestFit="1" customWidth="1"/>
    <col min="13314" max="13314" width="44" style="1257" bestFit="1" customWidth="1"/>
    <col min="13315" max="13315" width="17.5" style="1257" customWidth="1"/>
    <col min="13316" max="13316" width="16.625" style="1257" customWidth="1"/>
    <col min="13317" max="13317" width="17.875" style="1257" customWidth="1"/>
    <col min="13318" max="13320" width="20.75" style="1257" bestFit="1" customWidth="1"/>
    <col min="13321" max="13321" width="14.5" style="1257" bestFit="1" customWidth="1"/>
    <col min="13322" max="13323" width="18.375" style="1257" customWidth="1"/>
    <col min="13324" max="13324" width="10.25" style="1257" bestFit="1" customWidth="1"/>
    <col min="13325" max="13564" width="9" style="1257"/>
    <col min="13565" max="13565" width="8.625" style="1257" customWidth="1"/>
    <col min="13566" max="13566" width="25" style="1257" customWidth="1"/>
    <col min="13567" max="13567" width="19.5" style="1257" customWidth="1"/>
    <col min="13568" max="13568" width="35" style="1257" customWidth="1"/>
    <col min="13569" max="13569" width="30.75" style="1257" bestFit="1" customWidth="1"/>
    <col min="13570" max="13570" width="44" style="1257" bestFit="1" customWidth="1"/>
    <col min="13571" max="13571" width="17.5" style="1257" customWidth="1"/>
    <col min="13572" max="13572" width="16.625" style="1257" customWidth="1"/>
    <col min="13573" max="13573" width="17.875" style="1257" customWidth="1"/>
    <col min="13574" max="13576" width="20.75" style="1257" bestFit="1" customWidth="1"/>
    <col min="13577" max="13577" width="14.5" style="1257" bestFit="1" customWidth="1"/>
    <col min="13578" max="13579" width="18.375" style="1257" customWidth="1"/>
    <col min="13580" max="13580" width="10.25" style="1257" bestFit="1" customWidth="1"/>
    <col min="13581" max="13820" width="9" style="1257"/>
    <col min="13821" max="13821" width="8.625" style="1257" customWidth="1"/>
    <col min="13822" max="13822" width="25" style="1257" customWidth="1"/>
    <col min="13823" max="13823" width="19.5" style="1257" customWidth="1"/>
    <col min="13824" max="13824" width="35" style="1257" customWidth="1"/>
    <col min="13825" max="13825" width="30.75" style="1257" bestFit="1" customWidth="1"/>
    <col min="13826" max="13826" width="44" style="1257" bestFit="1" customWidth="1"/>
    <col min="13827" max="13827" width="17.5" style="1257" customWidth="1"/>
    <col min="13828" max="13828" width="16.625" style="1257" customWidth="1"/>
    <col min="13829" max="13829" width="17.875" style="1257" customWidth="1"/>
    <col min="13830" max="13832" width="20.75" style="1257" bestFit="1" customWidth="1"/>
    <col min="13833" max="13833" width="14.5" style="1257" bestFit="1" customWidth="1"/>
    <col min="13834" max="13835" width="18.375" style="1257" customWidth="1"/>
    <col min="13836" max="13836" width="10.25" style="1257" bestFit="1" customWidth="1"/>
    <col min="13837" max="14076" width="9" style="1257"/>
    <col min="14077" max="14077" width="8.625" style="1257" customWidth="1"/>
    <col min="14078" max="14078" width="25" style="1257" customWidth="1"/>
    <col min="14079" max="14079" width="19.5" style="1257" customWidth="1"/>
    <col min="14080" max="14080" width="35" style="1257" customWidth="1"/>
    <col min="14081" max="14081" width="30.75" style="1257" bestFit="1" customWidth="1"/>
    <col min="14082" max="14082" width="44" style="1257" bestFit="1" customWidth="1"/>
    <col min="14083" max="14083" width="17.5" style="1257" customWidth="1"/>
    <col min="14084" max="14084" width="16.625" style="1257" customWidth="1"/>
    <col min="14085" max="14085" width="17.875" style="1257" customWidth="1"/>
    <col min="14086" max="14088" width="20.75" style="1257" bestFit="1" customWidth="1"/>
    <col min="14089" max="14089" width="14.5" style="1257" bestFit="1" customWidth="1"/>
    <col min="14090" max="14091" width="18.375" style="1257" customWidth="1"/>
    <col min="14092" max="14092" width="10.25" style="1257" bestFit="1" customWidth="1"/>
    <col min="14093" max="14332" width="9" style="1257"/>
    <col min="14333" max="14333" width="8.625" style="1257" customWidth="1"/>
    <col min="14334" max="14334" width="25" style="1257" customWidth="1"/>
    <col min="14335" max="14335" width="19.5" style="1257" customWidth="1"/>
    <col min="14336" max="14336" width="35" style="1257" customWidth="1"/>
    <col min="14337" max="14337" width="30.75" style="1257" bestFit="1" customWidth="1"/>
    <col min="14338" max="14338" width="44" style="1257" bestFit="1" customWidth="1"/>
    <col min="14339" max="14339" width="17.5" style="1257" customWidth="1"/>
    <col min="14340" max="14340" width="16.625" style="1257" customWidth="1"/>
    <col min="14341" max="14341" width="17.875" style="1257" customWidth="1"/>
    <col min="14342" max="14344" width="20.75" style="1257" bestFit="1" customWidth="1"/>
    <col min="14345" max="14345" width="14.5" style="1257" bestFit="1" customWidth="1"/>
    <col min="14346" max="14347" width="18.375" style="1257" customWidth="1"/>
    <col min="14348" max="14348" width="10.25" style="1257" bestFit="1" customWidth="1"/>
    <col min="14349" max="14588" width="9" style="1257"/>
    <col min="14589" max="14589" width="8.625" style="1257" customWidth="1"/>
    <col min="14590" max="14590" width="25" style="1257" customWidth="1"/>
    <col min="14591" max="14591" width="19.5" style="1257" customWidth="1"/>
    <col min="14592" max="14592" width="35" style="1257" customWidth="1"/>
    <col min="14593" max="14593" width="30.75" style="1257" bestFit="1" customWidth="1"/>
    <col min="14594" max="14594" width="44" style="1257" bestFit="1" customWidth="1"/>
    <col min="14595" max="14595" width="17.5" style="1257" customWidth="1"/>
    <col min="14596" max="14596" width="16.625" style="1257" customWidth="1"/>
    <col min="14597" max="14597" width="17.875" style="1257" customWidth="1"/>
    <col min="14598" max="14600" width="20.75" style="1257" bestFit="1" customWidth="1"/>
    <col min="14601" max="14601" width="14.5" style="1257" bestFit="1" customWidth="1"/>
    <col min="14602" max="14603" width="18.375" style="1257" customWidth="1"/>
    <col min="14604" max="14604" width="10.25" style="1257" bestFit="1" customWidth="1"/>
    <col min="14605" max="14844" width="9" style="1257"/>
    <col min="14845" max="14845" width="8.625" style="1257" customWidth="1"/>
    <col min="14846" max="14846" width="25" style="1257" customWidth="1"/>
    <col min="14847" max="14847" width="19.5" style="1257" customWidth="1"/>
    <col min="14848" max="14848" width="35" style="1257" customWidth="1"/>
    <col min="14849" max="14849" width="30.75" style="1257" bestFit="1" customWidth="1"/>
    <col min="14850" max="14850" width="44" style="1257" bestFit="1" customWidth="1"/>
    <col min="14851" max="14851" width="17.5" style="1257" customWidth="1"/>
    <col min="14852" max="14852" width="16.625" style="1257" customWidth="1"/>
    <col min="14853" max="14853" width="17.875" style="1257" customWidth="1"/>
    <col min="14854" max="14856" width="20.75" style="1257" bestFit="1" customWidth="1"/>
    <col min="14857" max="14857" width="14.5" style="1257" bestFit="1" customWidth="1"/>
    <col min="14858" max="14859" width="18.375" style="1257" customWidth="1"/>
    <col min="14860" max="14860" width="10.25" style="1257" bestFit="1" customWidth="1"/>
    <col min="14861" max="15100" width="9" style="1257"/>
    <col min="15101" max="15101" width="8.625" style="1257" customWidth="1"/>
    <col min="15102" max="15102" width="25" style="1257" customWidth="1"/>
    <col min="15103" max="15103" width="19.5" style="1257" customWidth="1"/>
    <col min="15104" max="15104" width="35" style="1257" customWidth="1"/>
    <col min="15105" max="15105" width="30.75" style="1257" bestFit="1" customWidth="1"/>
    <col min="15106" max="15106" width="44" style="1257" bestFit="1" customWidth="1"/>
    <col min="15107" max="15107" width="17.5" style="1257" customWidth="1"/>
    <col min="15108" max="15108" width="16.625" style="1257" customWidth="1"/>
    <col min="15109" max="15109" width="17.875" style="1257" customWidth="1"/>
    <col min="15110" max="15112" width="20.75" style="1257" bestFit="1" customWidth="1"/>
    <col min="15113" max="15113" width="14.5" style="1257" bestFit="1" customWidth="1"/>
    <col min="15114" max="15115" width="18.375" style="1257" customWidth="1"/>
    <col min="15116" max="15116" width="10.25" style="1257" bestFit="1" customWidth="1"/>
    <col min="15117" max="15356" width="9" style="1257"/>
    <col min="15357" max="15357" width="8.625" style="1257" customWidth="1"/>
    <col min="15358" max="15358" width="25" style="1257" customWidth="1"/>
    <col min="15359" max="15359" width="19.5" style="1257" customWidth="1"/>
    <col min="15360" max="15360" width="35" style="1257" customWidth="1"/>
    <col min="15361" max="15361" width="30.75" style="1257" bestFit="1" customWidth="1"/>
    <col min="15362" max="15362" width="44" style="1257" bestFit="1" customWidth="1"/>
    <col min="15363" max="15363" width="17.5" style="1257" customWidth="1"/>
    <col min="15364" max="15364" width="16.625" style="1257" customWidth="1"/>
    <col min="15365" max="15365" width="17.875" style="1257" customWidth="1"/>
    <col min="15366" max="15368" width="20.75" style="1257" bestFit="1" customWidth="1"/>
    <col min="15369" max="15369" width="14.5" style="1257" bestFit="1" customWidth="1"/>
    <col min="15370" max="15371" width="18.375" style="1257" customWidth="1"/>
    <col min="15372" max="15372" width="10.25" style="1257" bestFit="1" customWidth="1"/>
    <col min="15373" max="15612" width="9" style="1257"/>
    <col min="15613" max="15613" width="8.625" style="1257" customWidth="1"/>
    <col min="15614" max="15614" width="25" style="1257" customWidth="1"/>
    <col min="15615" max="15615" width="19.5" style="1257" customWidth="1"/>
    <col min="15616" max="15616" width="35" style="1257" customWidth="1"/>
    <col min="15617" max="15617" width="30.75" style="1257" bestFit="1" customWidth="1"/>
    <col min="15618" max="15618" width="44" style="1257" bestFit="1" customWidth="1"/>
    <col min="15619" max="15619" width="17.5" style="1257" customWidth="1"/>
    <col min="15620" max="15620" width="16.625" style="1257" customWidth="1"/>
    <col min="15621" max="15621" width="17.875" style="1257" customWidth="1"/>
    <col min="15622" max="15624" width="20.75" style="1257" bestFit="1" customWidth="1"/>
    <col min="15625" max="15625" width="14.5" style="1257" bestFit="1" customWidth="1"/>
    <col min="15626" max="15627" width="18.375" style="1257" customWidth="1"/>
    <col min="15628" max="15628" width="10.25" style="1257" bestFit="1" customWidth="1"/>
    <col min="15629" max="15868" width="9" style="1257"/>
    <col min="15869" max="15869" width="8.625" style="1257" customWidth="1"/>
    <col min="15870" max="15870" width="25" style="1257" customWidth="1"/>
    <col min="15871" max="15871" width="19.5" style="1257" customWidth="1"/>
    <col min="15872" max="15872" width="35" style="1257" customWidth="1"/>
    <col min="15873" max="15873" width="30.75" style="1257" bestFit="1" customWidth="1"/>
    <col min="15874" max="15874" width="44" style="1257" bestFit="1" customWidth="1"/>
    <col min="15875" max="15875" width="17.5" style="1257" customWidth="1"/>
    <col min="15876" max="15876" width="16.625" style="1257" customWidth="1"/>
    <col min="15877" max="15877" width="17.875" style="1257" customWidth="1"/>
    <col min="15878" max="15880" width="20.75" style="1257" bestFit="1" customWidth="1"/>
    <col min="15881" max="15881" width="14.5" style="1257" bestFit="1" customWidth="1"/>
    <col min="15882" max="15883" width="18.375" style="1257" customWidth="1"/>
    <col min="15884" max="15884" width="10.25" style="1257" bestFit="1" customWidth="1"/>
    <col min="15885" max="16124" width="9" style="1257"/>
    <col min="16125" max="16125" width="8.625" style="1257" customWidth="1"/>
    <col min="16126" max="16126" width="25" style="1257" customWidth="1"/>
    <col min="16127" max="16127" width="19.5" style="1257" customWidth="1"/>
    <col min="16128" max="16128" width="35" style="1257" customWidth="1"/>
    <col min="16129" max="16129" width="30.75" style="1257" bestFit="1" customWidth="1"/>
    <col min="16130" max="16130" width="44" style="1257" bestFit="1" customWidth="1"/>
    <col min="16131" max="16131" width="17.5" style="1257" customWidth="1"/>
    <col min="16132" max="16132" width="16.625" style="1257" customWidth="1"/>
    <col min="16133" max="16133" width="17.875" style="1257" customWidth="1"/>
    <col min="16134" max="16136" width="20.75" style="1257" bestFit="1" customWidth="1"/>
    <col min="16137" max="16137" width="14.5" style="1257" bestFit="1" customWidth="1"/>
    <col min="16138" max="16139" width="18.375" style="1257" customWidth="1"/>
    <col min="16140" max="16140" width="10.25" style="1257" bestFit="1" customWidth="1"/>
    <col min="16141" max="16384" width="9" style="1257"/>
  </cols>
  <sheetData>
    <row r="1" spans="1:43" s="1203" customFormat="1" ht="24.75">
      <c r="A1" s="935" t="s">
        <v>1210</v>
      </c>
      <c r="B1" s="935"/>
      <c r="C1" s="1200"/>
      <c r="D1" s="1201"/>
      <c r="E1" s="1201"/>
      <c r="F1" s="1201"/>
      <c r="G1" s="1201"/>
      <c r="H1" s="1201"/>
      <c r="I1" s="1201"/>
      <c r="J1" s="1201"/>
      <c r="K1" s="1202"/>
      <c r="L1" s="1201"/>
      <c r="M1" s="1202"/>
    </row>
    <row r="2" spans="1:43" s="1203" customFormat="1" ht="24.75">
      <c r="A2" s="939"/>
      <c r="B2" s="939"/>
      <c r="C2" s="990"/>
      <c r="H2" s="1204"/>
      <c r="I2" s="1204"/>
      <c r="J2" s="1204"/>
      <c r="K2" s="1202"/>
      <c r="L2" s="1201"/>
      <c r="M2" s="1201"/>
    </row>
    <row r="3" spans="1:43" s="1203" customFormat="1" ht="25.5" thickBot="1">
      <c r="A3" s="942" t="s">
        <v>250</v>
      </c>
      <c r="B3" s="942"/>
      <c r="C3" s="1205"/>
      <c r="D3" s="1206"/>
      <c r="E3" s="1206"/>
      <c r="F3" s="1206"/>
      <c r="G3" s="1206"/>
      <c r="H3" s="1207"/>
      <c r="I3" s="1207"/>
      <c r="J3" s="1207"/>
      <c r="K3" s="1208"/>
      <c r="L3" s="1206"/>
      <c r="M3" s="1206"/>
    </row>
    <row r="4" spans="1:43" ht="14.25">
      <c r="B4" s="1210"/>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row>
    <row r="5" spans="1:43" ht="19.5">
      <c r="A5" s="1097" t="s">
        <v>1418</v>
      </c>
      <c r="B5" s="1097"/>
      <c r="C5" s="1258"/>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row>
    <row r="6" spans="1:43" ht="19.5">
      <c r="A6" s="1184" t="s">
        <v>1346</v>
      </c>
      <c r="B6" s="1184"/>
      <c r="C6" s="1258"/>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c r="AL6" s="1210"/>
      <c r="AM6" s="1210"/>
      <c r="AN6" s="1210"/>
      <c r="AO6" s="1210"/>
      <c r="AP6" s="1210"/>
      <c r="AQ6" s="1210"/>
    </row>
    <row r="7" spans="1:43" ht="19.5">
      <c r="B7" s="1184"/>
      <c r="C7" s="1258"/>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row>
    <row r="8" spans="1:43" ht="19.5">
      <c r="A8" s="1259" t="s">
        <v>1419</v>
      </c>
      <c r="B8" s="1259"/>
      <c r="C8" s="1211"/>
      <c r="D8" s="1211"/>
      <c r="E8" s="1211"/>
      <c r="F8" s="1211"/>
      <c r="G8" s="1211"/>
      <c r="H8" s="1211"/>
      <c r="I8" s="1211"/>
      <c r="J8" s="1211"/>
      <c r="K8" s="1211"/>
      <c r="L8" s="1211"/>
      <c r="M8" s="1211"/>
      <c r="N8" s="1211"/>
      <c r="O8" s="1210"/>
      <c r="P8" s="1210"/>
      <c r="Q8" s="1210"/>
      <c r="R8" s="1210"/>
      <c r="S8" s="1210"/>
      <c r="T8" s="1210"/>
      <c r="U8" s="1210"/>
      <c r="V8" s="1210"/>
      <c r="W8" s="1210"/>
      <c r="X8" s="1210"/>
      <c r="Y8" s="1210"/>
      <c r="Z8" s="1210"/>
      <c r="AA8" s="1210"/>
      <c r="AB8" s="1210"/>
      <c r="AC8" s="1210"/>
      <c r="AD8" s="1210"/>
      <c r="AE8" s="1210"/>
      <c r="AF8" s="1210"/>
      <c r="AG8" s="1210"/>
      <c r="AH8" s="1210"/>
      <c r="AI8" s="1210"/>
      <c r="AJ8" s="1210"/>
      <c r="AK8" s="1210"/>
      <c r="AL8" s="1210"/>
      <c r="AM8" s="1210"/>
      <c r="AN8" s="1210"/>
      <c r="AO8" s="1210"/>
      <c r="AP8" s="1210"/>
      <c r="AQ8" s="1210"/>
    </row>
    <row r="9" spans="1:43" ht="14.25">
      <c r="B9" s="1211"/>
      <c r="C9" s="1136"/>
      <c r="D9" s="1136"/>
      <c r="E9" s="1136"/>
      <c r="F9" s="1136"/>
      <c r="G9" s="1136"/>
      <c r="H9" s="1051" t="s">
        <v>156</v>
      </c>
      <c r="I9" s="1051"/>
      <c r="J9" s="1051" t="s">
        <v>155</v>
      </c>
      <c r="K9" s="1051"/>
      <c r="L9" s="1051"/>
      <c r="M9" s="1051"/>
      <c r="N9" s="1051"/>
      <c r="O9" s="1051"/>
      <c r="P9" s="1051"/>
      <c r="Q9" s="1051"/>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row>
    <row r="10" spans="1:43" s="1211" customFormat="1" ht="36" customHeight="1">
      <c r="B10" s="951" t="s">
        <v>1194</v>
      </c>
      <c r="C10" s="951" t="s">
        <v>1195</v>
      </c>
      <c r="D10" s="951" t="s">
        <v>1196</v>
      </c>
      <c r="E10" s="951" t="s">
        <v>1197</v>
      </c>
      <c r="F10" s="1162" t="s">
        <v>244</v>
      </c>
      <c r="G10" s="1186" t="s">
        <v>243</v>
      </c>
      <c r="H10" s="1052">
        <v>2012</v>
      </c>
      <c r="I10" s="1052">
        <v>2013</v>
      </c>
      <c r="J10" s="1052">
        <v>2014</v>
      </c>
      <c r="K10" s="1052">
        <v>2015</v>
      </c>
      <c r="L10" s="1052">
        <v>2016</v>
      </c>
      <c r="M10" s="1052">
        <v>2017</v>
      </c>
      <c r="N10" s="1052">
        <v>2018</v>
      </c>
      <c r="O10" s="1052">
        <v>2019</v>
      </c>
      <c r="P10" s="1052">
        <v>2020</v>
      </c>
      <c r="Q10" s="1052">
        <v>2021</v>
      </c>
    </row>
    <row r="11" spans="1:43" s="1260" customFormat="1">
      <c r="B11" s="1261" t="s">
        <v>8</v>
      </c>
      <c r="C11" s="1262" t="s">
        <v>1348</v>
      </c>
      <c r="D11" s="1263" t="s">
        <v>1420</v>
      </c>
      <c r="E11" s="1264"/>
      <c r="F11" s="1264"/>
      <c r="G11" s="1265"/>
      <c r="H11" s="985"/>
      <c r="I11" s="985"/>
      <c r="J11" s="985"/>
      <c r="K11" s="985"/>
      <c r="L11" s="985"/>
      <c r="M11" s="985"/>
      <c r="N11" s="985"/>
      <c r="O11" s="985"/>
      <c r="P11" s="985"/>
      <c r="Q11" s="985"/>
      <c r="R11" s="1211"/>
      <c r="S11" s="1211"/>
      <c r="T11" s="1211"/>
      <c r="U11" s="1211"/>
      <c r="V11" s="1211"/>
      <c r="W11" s="1211"/>
      <c r="X11" s="1211"/>
      <c r="Y11" s="1211"/>
      <c r="Z11" s="1211"/>
      <c r="AA11" s="1211"/>
      <c r="AB11" s="1211"/>
      <c r="AC11" s="1211"/>
      <c r="AD11" s="1211"/>
      <c r="AE11" s="1211"/>
      <c r="AF11" s="1211"/>
      <c r="AG11" s="1211"/>
      <c r="AH11" s="1211"/>
      <c r="AI11" s="1211"/>
      <c r="AJ11" s="1211"/>
      <c r="AK11" s="1211"/>
      <c r="AL11" s="1211"/>
      <c r="AM11" s="1211"/>
      <c r="AN11" s="1211"/>
      <c r="AO11" s="1211"/>
      <c r="AP11" s="1211"/>
      <c r="AQ11" s="1211"/>
    </row>
    <row r="12" spans="1:43" s="1260" customFormat="1" ht="14.25">
      <c r="B12" s="1266"/>
      <c r="C12" s="1261"/>
      <c r="D12" s="1263" t="s">
        <v>1421</v>
      </c>
      <c r="E12" s="1136"/>
      <c r="F12" s="1136"/>
      <c r="G12" s="1265"/>
      <c r="H12" s="985"/>
      <c r="I12" s="985"/>
      <c r="J12" s="985"/>
      <c r="K12" s="985"/>
      <c r="L12" s="985"/>
      <c r="M12" s="985"/>
      <c r="N12" s="985"/>
      <c r="O12" s="985"/>
      <c r="P12" s="985"/>
      <c r="Q12" s="985"/>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row>
    <row r="13" spans="1:43" s="1211" customFormat="1">
      <c r="B13" s="1267"/>
      <c r="C13" s="1261"/>
      <c r="D13" s="1263" t="s">
        <v>1422</v>
      </c>
      <c r="E13" s="1136"/>
      <c r="F13" s="1136"/>
      <c r="G13" s="1265"/>
      <c r="H13" s="985"/>
      <c r="I13" s="985"/>
      <c r="J13" s="985"/>
      <c r="K13" s="985"/>
      <c r="L13" s="985"/>
      <c r="M13" s="985"/>
      <c r="N13" s="985"/>
      <c r="O13" s="985"/>
      <c r="P13" s="985"/>
      <c r="Q13" s="985"/>
    </row>
    <row r="14" spans="1:43" s="1211" customFormat="1">
      <c r="B14" s="1267"/>
      <c r="C14" s="1263"/>
      <c r="D14" s="1263" t="s">
        <v>1423</v>
      </c>
      <c r="E14" s="1221"/>
      <c r="F14" s="1221"/>
      <c r="G14" s="1265"/>
      <c r="H14" s="985"/>
      <c r="I14" s="985"/>
      <c r="J14" s="985"/>
      <c r="K14" s="985"/>
      <c r="L14" s="985"/>
      <c r="M14" s="985"/>
      <c r="N14" s="985"/>
      <c r="O14" s="985"/>
      <c r="P14" s="985"/>
      <c r="Q14" s="985"/>
    </row>
    <row r="15" spans="1:43" s="1211" customFormat="1">
      <c r="B15" s="1268"/>
      <c r="C15" s="1263"/>
      <c r="D15" s="1263" t="s">
        <v>1424</v>
      </c>
      <c r="E15" s="1221"/>
      <c r="F15" s="1221"/>
      <c r="G15" s="1265"/>
      <c r="H15" s="985"/>
      <c r="I15" s="985"/>
      <c r="J15" s="985"/>
      <c r="K15" s="985"/>
      <c r="L15" s="985"/>
      <c r="M15" s="985"/>
      <c r="N15" s="985"/>
      <c r="O15" s="985"/>
      <c r="P15" s="985"/>
      <c r="Q15" s="985"/>
    </row>
    <row r="16" spans="1:43" s="1211" customFormat="1">
      <c r="B16" s="1268"/>
      <c r="C16" s="1261"/>
      <c r="D16" s="1263" t="s">
        <v>1425</v>
      </c>
      <c r="E16" s="1221"/>
      <c r="F16" s="1221"/>
      <c r="G16" s="1265"/>
      <c r="H16" s="985"/>
      <c r="I16" s="985"/>
      <c r="J16" s="985"/>
      <c r="K16" s="985"/>
      <c r="L16" s="985"/>
      <c r="M16" s="985"/>
      <c r="N16" s="985"/>
      <c r="O16" s="985"/>
      <c r="P16" s="985"/>
      <c r="Q16" s="985"/>
    </row>
    <row r="17" spans="2:18" s="1211" customFormat="1">
      <c r="B17" s="1268"/>
      <c r="C17" s="1261"/>
      <c r="D17" s="1263" t="s">
        <v>1426</v>
      </c>
      <c r="E17" s="1221"/>
      <c r="F17" s="1221"/>
      <c r="G17" s="1265"/>
      <c r="H17" s="985"/>
      <c r="I17" s="985"/>
      <c r="J17" s="985"/>
      <c r="K17" s="985"/>
      <c r="L17" s="985"/>
      <c r="M17" s="985"/>
      <c r="N17" s="985"/>
      <c r="O17" s="985"/>
      <c r="P17" s="985"/>
      <c r="Q17" s="985"/>
    </row>
    <row r="18" spans="2:18" s="1211" customFormat="1">
      <c r="B18" s="1268"/>
      <c r="C18" s="1263"/>
      <c r="D18" s="1263" t="s">
        <v>1331</v>
      </c>
      <c r="E18" s="1221"/>
      <c r="F18" s="1221"/>
      <c r="G18" s="1265"/>
      <c r="H18" s="985"/>
      <c r="I18" s="985"/>
      <c r="J18" s="985"/>
      <c r="K18" s="985"/>
      <c r="L18" s="985"/>
      <c r="M18" s="985"/>
      <c r="N18" s="985"/>
      <c r="O18" s="985"/>
      <c r="P18" s="985"/>
      <c r="Q18" s="985"/>
    </row>
    <row r="19" spans="2:18" s="1211" customFormat="1">
      <c r="B19" s="1268"/>
      <c r="C19" s="1263"/>
      <c r="D19" s="1263" t="s">
        <v>1427</v>
      </c>
      <c r="E19" s="1221"/>
      <c r="F19" s="1221"/>
      <c r="G19" s="1265"/>
      <c r="H19" s="985"/>
      <c r="I19" s="985"/>
      <c r="J19" s="985"/>
      <c r="K19" s="985"/>
      <c r="L19" s="985"/>
      <c r="M19" s="985"/>
      <c r="N19" s="985"/>
      <c r="O19" s="985"/>
      <c r="P19" s="985"/>
      <c r="Q19" s="985"/>
    </row>
    <row r="20" spans="2:18" s="1211" customFormat="1">
      <c r="B20" s="1268"/>
      <c r="C20" s="1263"/>
      <c r="D20" s="1263" t="s">
        <v>1428</v>
      </c>
      <c r="E20" s="1221"/>
      <c r="F20" s="1221"/>
      <c r="G20" s="1265"/>
      <c r="H20" s="985"/>
      <c r="I20" s="985"/>
      <c r="J20" s="985"/>
      <c r="K20" s="985"/>
      <c r="L20" s="985"/>
      <c r="M20" s="985"/>
      <c r="N20" s="985"/>
      <c r="O20" s="985"/>
      <c r="P20" s="985"/>
      <c r="Q20" s="985"/>
    </row>
    <row r="21" spans="2:18" s="1211" customFormat="1">
      <c r="B21" s="1268"/>
      <c r="C21" s="1263"/>
      <c r="D21" s="1263" t="s">
        <v>1429</v>
      </c>
      <c r="E21" s="1221"/>
      <c r="F21" s="1221"/>
      <c r="G21" s="1265"/>
      <c r="H21" s="985"/>
      <c r="I21" s="985"/>
      <c r="J21" s="985"/>
      <c r="K21" s="985"/>
      <c r="L21" s="985"/>
      <c r="M21" s="985"/>
      <c r="N21" s="985"/>
      <c r="O21" s="985"/>
      <c r="P21" s="985"/>
      <c r="Q21" s="985"/>
    </row>
    <row r="22" spans="2:18" s="1211" customFormat="1">
      <c r="B22" s="1268"/>
      <c r="C22" s="1263"/>
      <c r="D22" s="1263" t="s">
        <v>1430</v>
      </c>
      <c r="E22" s="1221"/>
      <c r="F22" s="1221"/>
      <c r="G22" s="1265"/>
      <c r="H22" s="985"/>
      <c r="I22" s="985"/>
      <c r="J22" s="985"/>
      <c r="K22" s="985"/>
      <c r="L22" s="985"/>
      <c r="M22" s="985"/>
      <c r="N22" s="985"/>
      <c r="O22" s="985"/>
      <c r="P22" s="985"/>
      <c r="Q22" s="985"/>
    </row>
    <row r="23" spans="2:18" s="1211" customFormat="1">
      <c r="B23" s="1268"/>
      <c r="C23" s="1263"/>
      <c r="D23" s="1263" t="s">
        <v>1431</v>
      </c>
      <c r="E23" s="1221"/>
      <c r="F23" s="1221"/>
      <c r="G23" s="1265"/>
      <c r="H23" s="985"/>
      <c r="I23" s="985"/>
      <c r="J23" s="985"/>
      <c r="K23" s="985"/>
      <c r="L23" s="985"/>
      <c r="M23" s="985"/>
      <c r="N23" s="985"/>
      <c r="O23" s="985"/>
      <c r="P23" s="985"/>
      <c r="Q23" s="985"/>
    </row>
    <row r="24" spans="2:18" s="1211" customFormat="1">
      <c r="B24" s="1268"/>
      <c r="C24" s="1263"/>
      <c r="D24" s="1263" t="s">
        <v>1432</v>
      </c>
      <c r="E24" s="1221"/>
      <c r="F24" s="1221"/>
      <c r="G24" s="1265"/>
      <c r="H24" s="985"/>
      <c r="I24" s="985"/>
      <c r="J24" s="985"/>
      <c r="K24" s="985"/>
      <c r="L24" s="985"/>
      <c r="M24" s="985"/>
      <c r="N24" s="985"/>
      <c r="O24" s="985"/>
      <c r="P24" s="985"/>
      <c r="Q24" s="985"/>
    </row>
    <row r="25" spans="2:18" s="1211" customFormat="1">
      <c r="B25" s="1268"/>
      <c r="C25" s="1263"/>
      <c r="D25" s="1263" t="s">
        <v>1433</v>
      </c>
      <c r="E25" s="1221"/>
      <c r="F25" s="1221"/>
      <c r="G25" s="1265"/>
      <c r="H25" s="985"/>
      <c r="I25" s="985"/>
      <c r="J25" s="985"/>
      <c r="K25" s="985"/>
      <c r="L25" s="985"/>
      <c r="M25" s="985"/>
      <c r="N25" s="985"/>
      <c r="O25" s="985"/>
      <c r="P25" s="985"/>
      <c r="Q25" s="985"/>
    </row>
    <row r="26" spans="2:18" s="1211" customFormat="1">
      <c r="B26" s="1268"/>
      <c r="C26" s="1263"/>
      <c r="D26" s="1263" t="s">
        <v>1434</v>
      </c>
      <c r="E26" s="1221"/>
      <c r="F26" s="1221"/>
      <c r="G26" s="1265"/>
      <c r="H26" s="985"/>
      <c r="I26" s="985"/>
      <c r="J26" s="985"/>
      <c r="K26" s="985"/>
      <c r="L26" s="985"/>
      <c r="M26" s="985"/>
      <c r="N26" s="985"/>
      <c r="O26" s="985"/>
      <c r="P26" s="985"/>
      <c r="Q26" s="985"/>
    </row>
    <row r="27" spans="2:18" s="1211" customFormat="1">
      <c r="B27" s="1268"/>
      <c r="C27" s="1269"/>
      <c r="D27" s="1269" t="s">
        <v>8</v>
      </c>
      <c r="E27" s="1221"/>
      <c r="F27" s="1221"/>
      <c r="G27" s="1265"/>
      <c r="H27" s="1176">
        <f t="shared" ref="H27:Q27" si="0">SUM(H12:H26)</f>
        <v>0</v>
      </c>
      <c r="I27" s="1176">
        <f t="shared" si="0"/>
        <v>0</v>
      </c>
      <c r="J27" s="1176">
        <f t="shared" si="0"/>
        <v>0</v>
      </c>
      <c r="K27" s="1176">
        <f t="shared" si="0"/>
        <v>0</v>
      </c>
      <c r="L27" s="1176">
        <f t="shared" si="0"/>
        <v>0</v>
      </c>
      <c r="M27" s="1176">
        <f t="shared" si="0"/>
        <v>0</v>
      </c>
      <c r="N27" s="1176">
        <f t="shared" si="0"/>
        <v>0</v>
      </c>
      <c r="O27" s="1176">
        <f t="shared" si="0"/>
        <v>0</v>
      </c>
      <c r="P27" s="1176">
        <f t="shared" si="0"/>
        <v>0</v>
      </c>
      <c r="Q27" s="1176">
        <f t="shared" si="0"/>
        <v>0</v>
      </c>
      <c r="R27" s="1219" t="s">
        <v>1435</v>
      </c>
    </row>
    <row r="28" spans="2:18" s="1211" customFormat="1">
      <c r="B28" s="1268"/>
      <c r="C28" s="1261" t="s">
        <v>728</v>
      </c>
      <c r="D28" s="1263" t="s">
        <v>1420</v>
      </c>
      <c r="E28" s="1264"/>
      <c r="F28" s="1264"/>
      <c r="G28" s="1265"/>
      <c r="H28" s="985"/>
      <c r="I28" s="985"/>
      <c r="J28" s="985"/>
      <c r="K28" s="985"/>
      <c r="L28" s="985"/>
      <c r="M28" s="985"/>
      <c r="N28" s="985"/>
      <c r="O28" s="985"/>
      <c r="P28" s="985"/>
      <c r="Q28" s="985"/>
    </row>
    <row r="29" spans="2:18" s="1211" customFormat="1">
      <c r="B29" s="1268"/>
      <c r="C29" s="1261"/>
      <c r="D29" s="1263" t="s">
        <v>1421</v>
      </c>
      <c r="E29" s="1136"/>
      <c r="F29" s="1136"/>
      <c r="G29" s="1265"/>
      <c r="H29" s="985"/>
      <c r="I29" s="985"/>
      <c r="J29" s="985"/>
      <c r="K29" s="985"/>
      <c r="L29" s="985"/>
      <c r="M29" s="985"/>
      <c r="N29" s="985"/>
      <c r="O29" s="985"/>
      <c r="P29" s="985"/>
      <c r="Q29" s="985"/>
    </row>
    <row r="30" spans="2:18" s="1270" customFormat="1">
      <c r="B30" s="1267"/>
      <c r="C30" s="1261"/>
      <c r="D30" s="1263" t="s">
        <v>1422</v>
      </c>
      <c r="E30" s="1136"/>
      <c r="F30" s="1136"/>
      <c r="G30" s="1265"/>
      <c r="H30" s="985"/>
      <c r="I30" s="985"/>
      <c r="J30" s="985"/>
      <c r="K30" s="985"/>
      <c r="L30" s="985"/>
      <c r="M30" s="985"/>
      <c r="N30" s="985"/>
      <c r="O30" s="985"/>
      <c r="P30" s="985"/>
      <c r="Q30" s="985"/>
    </row>
    <row r="31" spans="2:18" s="1211" customFormat="1">
      <c r="B31" s="1267"/>
      <c r="C31" s="1263"/>
      <c r="D31" s="1263" t="s">
        <v>1423</v>
      </c>
      <c r="E31" s="1221"/>
      <c r="F31" s="1221"/>
      <c r="G31" s="1265"/>
      <c r="H31" s="985"/>
      <c r="I31" s="985"/>
      <c r="J31" s="985"/>
      <c r="K31" s="985"/>
      <c r="L31" s="985"/>
      <c r="M31" s="985"/>
      <c r="N31" s="985"/>
      <c r="O31" s="985"/>
      <c r="P31" s="985"/>
      <c r="Q31" s="985"/>
    </row>
    <row r="32" spans="2:18" s="1211" customFormat="1">
      <c r="B32" s="1268"/>
      <c r="C32" s="1263"/>
      <c r="D32" s="1263" t="s">
        <v>1424</v>
      </c>
      <c r="E32" s="1221"/>
      <c r="F32" s="1221"/>
      <c r="G32" s="1265"/>
      <c r="H32" s="985"/>
      <c r="I32" s="985"/>
      <c r="J32" s="985"/>
      <c r="K32" s="985"/>
      <c r="L32" s="985"/>
      <c r="M32" s="985"/>
      <c r="N32" s="985"/>
      <c r="O32" s="985"/>
      <c r="P32" s="985"/>
      <c r="Q32" s="985"/>
    </row>
    <row r="33" spans="2:18" s="1211" customFormat="1">
      <c r="B33" s="1268"/>
      <c r="C33" s="1261"/>
      <c r="D33" s="1263" t="s">
        <v>1425</v>
      </c>
      <c r="E33" s="1221"/>
      <c r="F33" s="1221"/>
      <c r="G33" s="1265"/>
      <c r="H33" s="985"/>
      <c r="I33" s="985"/>
      <c r="J33" s="985"/>
      <c r="K33" s="985"/>
      <c r="L33" s="985"/>
      <c r="M33" s="985"/>
      <c r="N33" s="985"/>
      <c r="O33" s="985"/>
      <c r="P33" s="985"/>
      <c r="Q33" s="985"/>
    </row>
    <row r="34" spans="2:18" s="1211" customFormat="1">
      <c r="B34" s="1268"/>
      <c r="C34" s="1261"/>
      <c r="D34" s="1263" t="s">
        <v>1426</v>
      </c>
      <c r="E34" s="1221"/>
      <c r="F34" s="1221"/>
      <c r="G34" s="1265"/>
      <c r="H34" s="985"/>
      <c r="I34" s="985"/>
      <c r="J34" s="985"/>
      <c r="K34" s="985"/>
      <c r="L34" s="985"/>
      <c r="M34" s="985"/>
      <c r="N34" s="985"/>
      <c r="O34" s="985"/>
      <c r="P34" s="985"/>
      <c r="Q34" s="985"/>
    </row>
    <row r="35" spans="2:18" s="1211" customFormat="1">
      <c r="B35" s="1268"/>
      <c r="C35" s="1263"/>
      <c r="D35" s="1263" t="s">
        <v>1331</v>
      </c>
      <c r="E35" s="1221"/>
      <c r="F35" s="1221"/>
      <c r="G35" s="1265"/>
      <c r="H35" s="985"/>
      <c r="I35" s="985"/>
      <c r="J35" s="985"/>
      <c r="K35" s="985"/>
      <c r="L35" s="985"/>
      <c r="M35" s="985"/>
      <c r="N35" s="985"/>
      <c r="O35" s="985"/>
      <c r="P35" s="985"/>
      <c r="Q35" s="985"/>
    </row>
    <row r="36" spans="2:18" s="1211" customFormat="1">
      <c r="B36" s="1268"/>
      <c r="C36" s="1263"/>
      <c r="D36" s="1263" t="s">
        <v>1427</v>
      </c>
      <c r="E36" s="1221"/>
      <c r="F36" s="1221"/>
      <c r="G36" s="1265"/>
      <c r="H36" s="985"/>
      <c r="I36" s="985"/>
      <c r="J36" s="985"/>
      <c r="K36" s="985"/>
      <c r="L36" s="985"/>
      <c r="M36" s="985"/>
      <c r="N36" s="985"/>
      <c r="O36" s="985"/>
      <c r="P36" s="985"/>
      <c r="Q36" s="985"/>
    </row>
    <row r="37" spans="2:18" s="1211" customFormat="1">
      <c r="B37" s="1268"/>
      <c r="C37" s="1263"/>
      <c r="D37" s="1263" t="s">
        <v>1428</v>
      </c>
      <c r="E37" s="1221"/>
      <c r="F37" s="1221"/>
      <c r="G37" s="1265"/>
      <c r="H37" s="985"/>
      <c r="I37" s="985"/>
      <c r="J37" s="985"/>
      <c r="K37" s="985"/>
      <c r="L37" s="985"/>
      <c r="M37" s="985"/>
      <c r="N37" s="985"/>
      <c r="O37" s="985"/>
      <c r="P37" s="985"/>
      <c r="Q37" s="985"/>
    </row>
    <row r="38" spans="2:18" s="1211" customFormat="1">
      <c r="B38" s="1268"/>
      <c r="C38" s="1263"/>
      <c r="D38" s="1263" t="s">
        <v>1429</v>
      </c>
      <c r="E38" s="1221"/>
      <c r="F38" s="1221"/>
      <c r="G38" s="1265"/>
      <c r="H38" s="985"/>
      <c r="I38" s="985"/>
      <c r="J38" s="985"/>
      <c r="K38" s="985"/>
      <c r="L38" s="985"/>
      <c r="M38" s="985"/>
      <c r="N38" s="985"/>
      <c r="O38" s="985"/>
      <c r="P38" s="985"/>
      <c r="Q38" s="985"/>
    </row>
    <row r="39" spans="2:18" s="1211" customFormat="1">
      <c r="B39" s="1268"/>
      <c r="C39" s="1263"/>
      <c r="D39" s="1263" t="s">
        <v>1430</v>
      </c>
      <c r="E39" s="1221"/>
      <c r="F39" s="1221"/>
      <c r="G39" s="1265"/>
      <c r="H39" s="985"/>
      <c r="I39" s="985"/>
      <c r="J39" s="985"/>
      <c r="K39" s="985"/>
      <c r="L39" s="985"/>
      <c r="M39" s="985"/>
      <c r="N39" s="985"/>
      <c r="O39" s="985"/>
      <c r="P39" s="985"/>
      <c r="Q39" s="985"/>
    </row>
    <row r="40" spans="2:18" s="1211" customFormat="1">
      <c r="B40" s="1268"/>
      <c r="C40" s="1263"/>
      <c r="D40" s="1263" t="s">
        <v>1431</v>
      </c>
      <c r="E40" s="1221"/>
      <c r="F40" s="1221"/>
      <c r="G40" s="1265"/>
      <c r="H40" s="985"/>
      <c r="I40" s="985"/>
      <c r="J40" s="985"/>
      <c r="K40" s="985"/>
      <c r="L40" s="985"/>
      <c r="M40" s="985"/>
      <c r="N40" s="985"/>
      <c r="O40" s="985"/>
      <c r="P40" s="985"/>
      <c r="Q40" s="985"/>
    </row>
    <row r="41" spans="2:18" s="1211" customFormat="1">
      <c r="B41" s="1268"/>
      <c r="C41" s="1263"/>
      <c r="D41" s="1263" t="s">
        <v>1432</v>
      </c>
      <c r="E41" s="1221"/>
      <c r="F41" s="1221"/>
      <c r="G41" s="1265"/>
      <c r="H41" s="985"/>
      <c r="I41" s="985"/>
      <c r="J41" s="985"/>
      <c r="K41" s="985"/>
      <c r="L41" s="985"/>
      <c r="M41" s="985"/>
      <c r="N41" s="985"/>
      <c r="O41" s="985"/>
      <c r="P41" s="985"/>
      <c r="Q41" s="985"/>
    </row>
    <row r="42" spans="2:18" s="1211" customFormat="1">
      <c r="B42" s="1268"/>
      <c r="C42" s="1263"/>
      <c r="D42" s="1263" t="s">
        <v>1433</v>
      </c>
      <c r="E42" s="1221"/>
      <c r="F42" s="1221"/>
      <c r="G42" s="1265"/>
      <c r="H42" s="985"/>
      <c r="I42" s="985"/>
      <c r="J42" s="985"/>
      <c r="K42" s="985"/>
      <c r="L42" s="985"/>
      <c r="M42" s="985"/>
      <c r="N42" s="985"/>
      <c r="O42" s="985"/>
      <c r="P42" s="985"/>
      <c r="Q42" s="985"/>
    </row>
    <row r="43" spans="2:18" s="1211" customFormat="1">
      <c r="B43" s="1268"/>
      <c r="C43" s="1263"/>
      <c r="D43" s="1263" t="s">
        <v>1434</v>
      </c>
      <c r="E43" s="1221"/>
      <c r="F43" s="1221"/>
      <c r="G43" s="1265"/>
      <c r="H43" s="985"/>
      <c r="I43" s="985"/>
      <c r="J43" s="985"/>
      <c r="K43" s="985"/>
      <c r="L43" s="985"/>
      <c r="M43" s="985"/>
      <c r="N43" s="985"/>
      <c r="O43" s="985"/>
      <c r="P43" s="985"/>
      <c r="Q43" s="985"/>
    </row>
    <row r="44" spans="2:18" s="1211" customFormat="1">
      <c r="B44" s="1268"/>
      <c r="C44" s="1269"/>
      <c r="D44" s="1269" t="s">
        <v>8</v>
      </c>
      <c r="E44" s="1221"/>
      <c r="F44" s="1221"/>
      <c r="G44" s="1265"/>
      <c r="H44" s="1176">
        <f t="shared" ref="H44:Q44" si="1">SUM(H29:H43)</f>
        <v>0</v>
      </c>
      <c r="I44" s="1176">
        <f t="shared" si="1"/>
        <v>0</v>
      </c>
      <c r="J44" s="1176">
        <f t="shared" si="1"/>
        <v>0</v>
      </c>
      <c r="K44" s="1176">
        <f t="shared" si="1"/>
        <v>0</v>
      </c>
      <c r="L44" s="1176">
        <f t="shared" si="1"/>
        <v>0</v>
      </c>
      <c r="M44" s="1176">
        <f t="shared" si="1"/>
        <v>0</v>
      </c>
      <c r="N44" s="1176">
        <f t="shared" si="1"/>
        <v>0</v>
      </c>
      <c r="O44" s="1176">
        <f t="shared" si="1"/>
        <v>0</v>
      </c>
      <c r="P44" s="1176">
        <f t="shared" si="1"/>
        <v>0</v>
      </c>
      <c r="Q44" s="1176">
        <f t="shared" si="1"/>
        <v>0</v>
      </c>
    </row>
    <row r="45" spans="2:18" s="1211" customFormat="1">
      <c r="B45" s="1268"/>
      <c r="C45" s="1261" t="s">
        <v>727</v>
      </c>
      <c r="D45" s="1263" t="s">
        <v>1420</v>
      </c>
      <c r="E45" s="1264"/>
      <c r="F45" s="1264"/>
      <c r="G45" s="1265"/>
      <c r="H45" s="985"/>
      <c r="I45" s="985"/>
      <c r="J45" s="985"/>
      <c r="K45" s="985"/>
      <c r="L45" s="985"/>
      <c r="M45" s="985"/>
      <c r="N45" s="985"/>
      <c r="O45" s="985"/>
      <c r="P45" s="985"/>
      <c r="Q45" s="985"/>
    </row>
    <row r="46" spans="2:18" s="1211" customFormat="1">
      <c r="B46" s="1268"/>
      <c r="C46" s="1261"/>
      <c r="D46" s="1263" t="s">
        <v>1421</v>
      </c>
      <c r="E46" s="1136"/>
      <c r="F46" s="1136"/>
      <c r="G46" s="1265"/>
      <c r="H46" s="985"/>
      <c r="I46" s="985"/>
      <c r="J46" s="985"/>
      <c r="K46" s="985"/>
      <c r="L46" s="985"/>
      <c r="M46" s="985"/>
      <c r="N46" s="985"/>
      <c r="O46" s="985"/>
      <c r="P46" s="985"/>
      <c r="Q46" s="985"/>
      <c r="R46" s="1219" t="s">
        <v>1435</v>
      </c>
    </row>
    <row r="47" spans="2:18" s="1211" customFormat="1">
      <c r="B47" s="1268"/>
      <c r="C47" s="1261"/>
      <c r="D47" s="1263" t="s">
        <v>1422</v>
      </c>
      <c r="E47" s="1136"/>
      <c r="F47" s="1136"/>
      <c r="G47" s="1265"/>
      <c r="H47" s="985"/>
      <c r="I47" s="985"/>
      <c r="J47" s="985"/>
      <c r="K47" s="985"/>
      <c r="L47" s="985"/>
      <c r="M47" s="985"/>
      <c r="N47" s="985"/>
      <c r="O47" s="985"/>
      <c r="P47" s="985"/>
      <c r="Q47" s="985"/>
    </row>
    <row r="48" spans="2:18" s="1211" customFormat="1">
      <c r="B48" s="1268"/>
      <c r="C48" s="1263"/>
      <c r="D48" s="1263" t="s">
        <v>1423</v>
      </c>
      <c r="E48" s="1221"/>
      <c r="F48" s="1221"/>
      <c r="G48" s="1265"/>
      <c r="H48" s="985"/>
      <c r="I48" s="985"/>
      <c r="J48" s="985"/>
      <c r="K48" s="985"/>
      <c r="L48" s="985"/>
      <c r="M48" s="985"/>
      <c r="N48" s="985"/>
      <c r="O48" s="985"/>
      <c r="P48" s="985"/>
      <c r="Q48" s="985"/>
    </row>
    <row r="49" spans="2:17" s="1211" customFormat="1">
      <c r="B49" s="1268"/>
      <c r="C49" s="1263"/>
      <c r="D49" s="1263" t="s">
        <v>1424</v>
      </c>
      <c r="E49" s="1221"/>
      <c r="F49" s="1221"/>
      <c r="G49" s="1265"/>
      <c r="H49" s="985"/>
      <c r="I49" s="985"/>
      <c r="J49" s="985"/>
      <c r="K49" s="985"/>
      <c r="L49" s="985"/>
      <c r="M49" s="985"/>
      <c r="N49" s="985"/>
      <c r="O49" s="985"/>
      <c r="P49" s="985"/>
      <c r="Q49" s="985"/>
    </row>
    <row r="50" spans="2:17" s="1211" customFormat="1">
      <c r="B50" s="1268"/>
      <c r="C50" s="1261"/>
      <c r="D50" s="1263" t="s">
        <v>1425</v>
      </c>
      <c r="E50" s="1221"/>
      <c r="F50" s="1221"/>
      <c r="G50" s="1265"/>
      <c r="H50" s="985"/>
      <c r="I50" s="985"/>
      <c r="J50" s="985"/>
      <c r="K50" s="985"/>
      <c r="L50" s="985"/>
      <c r="M50" s="985"/>
      <c r="N50" s="985"/>
      <c r="O50" s="985"/>
      <c r="P50" s="985"/>
      <c r="Q50" s="985"/>
    </row>
    <row r="51" spans="2:17" s="1211" customFormat="1">
      <c r="B51" s="1268"/>
      <c r="C51" s="1261"/>
      <c r="D51" s="1263" t="s">
        <v>1426</v>
      </c>
      <c r="E51" s="1221"/>
      <c r="F51" s="1221"/>
      <c r="G51" s="1265"/>
      <c r="H51" s="985"/>
      <c r="I51" s="985"/>
      <c r="J51" s="985"/>
      <c r="K51" s="985"/>
      <c r="L51" s="985"/>
      <c r="M51" s="985"/>
      <c r="N51" s="985"/>
      <c r="O51" s="985"/>
      <c r="P51" s="985"/>
      <c r="Q51" s="985"/>
    </row>
    <row r="52" spans="2:17" s="1211" customFormat="1">
      <c r="B52" s="1268"/>
      <c r="C52" s="1263"/>
      <c r="D52" s="1263" t="s">
        <v>1331</v>
      </c>
      <c r="E52" s="1221"/>
      <c r="F52" s="1221"/>
      <c r="G52" s="1265"/>
      <c r="H52" s="985"/>
      <c r="I52" s="985"/>
      <c r="J52" s="985"/>
      <c r="K52" s="985"/>
      <c r="L52" s="985"/>
      <c r="M52" s="985"/>
      <c r="N52" s="985"/>
      <c r="O52" s="985"/>
      <c r="P52" s="985"/>
      <c r="Q52" s="985"/>
    </row>
    <row r="53" spans="2:17" s="1211" customFormat="1">
      <c r="B53" s="1268"/>
      <c r="C53" s="1263"/>
      <c r="D53" s="1263" t="s">
        <v>1427</v>
      </c>
      <c r="E53" s="1221"/>
      <c r="F53" s="1221"/>
      <c r="G53" s="1265"/>
      <c r="H53" s="985"/>
      <c r="I53" s="985"/>
      <c r="J53" s="985"/>
      <c r="K53" s="985"/>
      <c r="L53" s="985"/>
      <c r="M53" s="985"/>
      <c r="N53" s="985"/>
      <c r="O53" s="985"/>
      <c r="P53" s="985"/>
      <c r="Q53" s="985"/>
    </row>
    <row r="54" spans="2:17" s="1211" customFormat="1">
      <c r="B54" s="1268"/>
      <c r="C54" s="1263"/>
      <c r="D54" s="1263" t="s">
        <v>1428</v>
      </c>
      <c r="E54" s="1221"/>
      <c r="F54" s="1221"/>
      <c r="G54" s="1265"/>
      <c r="H54" s="985"/>
      <c r="I54" s="985"/>
      <c r="J54" s="985"/>
      <c r="K54" s="985"/>
      <c r="L54" s="985"/>
      <c r="M54" s="985"/>
      <c r="N54" s="985"/>
      <c r="O54" s="985"/>
      <c r="P54" s="985"/>
      <c r="Q54" s="985"/>
    </row>
    <row r="55" spans="2:17" s="1211" customFormat="1">
      <c r="B55" s="1268"/>
      <c r="C55" s="1263"/>
      <c r="D55" s="1263" t="s">
        <v>1429</v>
      </c>
      <c r="E55" s="1221"/>
      <c r="F55" s="1221"/>
      <c r="G55" s="1265"/>
      <c r="H55" s="985"/>
      <c r="I55" s="985"/>
      <c r="J55" s="985"/>
      <c r="K55" s="985"/>
      <c r="L55" s="985"/>
      <c r="M55" s="985"/>
      <c r="N55" s="985"/>
      <c r="O55" s="985"/>
      <c r="P55" s="985"/>
      <c r="Q55" s="985"/>
    </row>
    <row r="56" spans="2:17" s="1211" customFormat="1">
      <c r="B56" s="1268"/>
      <c r="C56" s="1263"/>
      <c r="D56" s="1263" t="s">
        <v>1430</v>
      </c>
      <c r="E56" s="1221"/>
      <c r="F56" s="1221"/>
      <c r="G56" s="1265"/>
      <c r="H56" s="985"/>
      <c r="I56" s="985"/>
      <c r="J56" s="985"/>
      <c r="K56" s="985"/>
      <c r="L56" s="985"/>
      <c r="M56" s="985"/>
      <c r="N56" s="985"/>
      <c r="O56" s="985"/>
      <c r="P56" s="985"/>
      <c r="Q56" s="985"/>
    </row>
    <row r="57" spans="2:17" s="1211" customFormat="1">
      <c r="B57" s="1268"/>
      <c r="C57" s="1263"/>
      <c r="D57" s="1263" t="s">
        <v>1431</v>
      </c>
      <c r="E57" s="1221"/>
      <c r="F57" s="1221"/>
      <c r="G57" s="1265"/>
      <c r="H57" s="985"/>
      <c r="I57" s="985"/>
      <c r="J57" s="985"/>
      <c r="K57" s="985"/>
      <c r="L57" s="985"/>
      <c r="M57" s="985"/>
      <c r="N57" s="985"/>
      <c r="O57" s="985"/>
      <c r="P57" s="985"/>
      <c r="Q57" s="985"/>
    </row>
    <row r="58" spans="2:17" s="1211" customFormat="1">
      <c r="B58" s="1268"/>
      <c r="C58" s="1263"/>
      <c r="D58" s="1263" t="s">
        <v>1432</v>
      </c>
      <c r="E58" s="1221"/>
      <c r="F58" s="1221"/>
      <c r="G58" s="1265"/>
      <c r="H58" s="985"/>
      <c r="I58" s="985"/>
      <c r="J58" s="985"/>
      <c r="K58" s="985"/>
      <c r="L58" s="985"/>
      <c r="M58" s="985"/>
      <c r="N58" s="985"/>
      <c r="O58" s="985"/>
      <c r="P58" s="985"/>
      <c r="Q58" s="985"/>
    </row>
    <row r="59" spans="2:17" s="1211" customFormat="1">
      <c r="B59" s="1268"/>
      <c r="C59" s="1263"/>
      <c r="D59" s="1263" t="s">
        <v>1433</v>
      </c>
      <c r="E59" s="1221"/>
      <c r="F59" s="1221"/>
      <c r="G59" s="1265"/>
      <c r="H59" s="985"/>
      <c r="I59" s="985"/>
      <c r="J59" s="985"/>
      <c r="K59" s="985"/>
      <c r="L59" s="985"/>
      <c r="M59" s="985"/>
      <c r="N59" s="985"/>
      <c r="O59" s="985"/>
      <c r="P59" s="985"/>
      <c r="Q59" s="985"/>
    </row>
    <row r="60" spans="2:17" s="1211" customFormat="1">
      <c r="B60" s="1268"/>
      <c r="C60" s="1263"/>
      <c r="D60" s="1263" t="s">
        <v>1434</v>
      </c>
      <c r="E60" s="1221"/>
      <c r="F60" s="1221"/>
      <c r="G60" s="1265"/>
      <c r="H60" s="985"/>
      <c r="I60" s="985"/>
      <c r="J60" s="985"/>
      <c r="K60" s="985"/>
      <c r="L60" s="985"/>
      <c r="M60" s="985"/>
      <c r="N60" s="985"/>
      <c r="O60" s="985"/>
      <c r="P60" s="985"/>
      <c r="Q60" s="985"/>
    </row>
    <row r="61" spans="2:17" s="1211" customFormat="1">
      <c r="B61" s="1268"/>
      <c r="C61" s="1269"/>
      <c r="D61" s="1269" t="s">
        <v>8</v>
      </c>
      <c r="E61" s="1221"/>
      <c r="F61" s="1221"/>
      <c r="G61" s="1265"/>
      <c r="H61" s="1176">
        <f t="shared" ref="H61:Q61" si="2">SUM(H46:H60)</f>
        <v>0</v>
      </c>
      <c r="I61" s="1176">
        <f t="shared" si="2"/>
        <v>0</v>
      </c>
      <c r="J61" s="1176">
        <f t="shared" si="2"/>
        <v>0</v>
      </c>
      <c r="K61" s="1176">
        <f t="shared" si="2"/>
        <v>0</v>
      </c>
      <c r="L61" s="1176">
        <f t="shared" si="2"/>
        <v>0</v>
      </c>
      <c r="M61" s="1176">
        <f t="shared" si="2"/>
        <v>0</v>
      </c>
      <c r="N61" s="1176">
        <f t="shared" si="2"/>
        <v>0</v>
      </c>
      <c r="O61" s="1176">
        <f t="shared" si="2"/>
        <v>0</v>
      </c>
      <c r="P61" s="1176">
        <f t="shared" si="2"/>
        <v>0</v>
      </c>
      <c r="Q61" s="1176">
        <f t="shared" si="2"/>
        <v>0</v>
      </c>
    </row>
    <row r="62" spans="2:17" s="1211" customFormat="1">
      <c r="B62" s="1268"/>
      <c r="C62" s="1271" t="s">
        <v>1364</v>
      </c>
      <c r="D62" s="1263" t="s">
        <v>1420</v>
      </c>
      <c r="E62" s="1264"/>
      <c r="F62" s="1264"/>
      <c r="G62" s="1265"/>
      <c r="H62" s="985"/>
      <c r="I62" s="985"/>
      <c r="J62" s="985"/>
      <c r="K62" s="985"/>
      <c r="L62" s="985"/>
      <c r="M62" s="985"/>
      <c r="N62" s="985"/>
      <c r="O62" s="985"/>
      <c r="P62" s="985"/>
      <c r="Q62" s="985"/>
    </row>
    <row r="63" spans="2:17" s="1211" customFormat="1">
      <c r="B63" s="1268"/>
      <c r="C63" s="1263"/>
      <c r="D63" s="1263" t="s">
        <v>1421</v>
      </c>
      <c r="E63" s="1136"/>
      <c r="F63" s="1136"/>
      <c r="G63" s="1265"/>
      <c r="H63" s="985"/>
      <c r="I63" s="985"/>
      <c r="J63" s="985"/>
      <c r="K63" s="985"/>
      <c r="L63" s="985"/>
      <c r="M63" s="985"/>
      <c r="N63" s="985"/>
      <c r="O63" s="985"/>
      <c r="P63" s="985"/>
      <c r="Q63" s="985"/>
    </row>
    <row r="64" spans="2:17" s="1211" customFormat="1">
      <c r="B64" s="1267"/>
      <c r="C64" s="1263"/>
      <c r="D64" s="1263" t="s">
        <v>1422</v>
      </c>
      <c r="E64" s="1136"/>
      <c r="F64" s="1136"/>
      <c r="G64" s="1265"/>
      <c r="H64" s="985"/>
      <c r="I64" s="985"/>
      <c r="J64" s="985"/>
      <c r="K64" s="985"/>
      <c r="L64" s="985"/>
      <c r="M64" s="985"/>
      <c r="N64" s="985"/>
      <c r="O64" s="985"/>
      <c r="P64" s="985"/>
      <c r="Q64" s="985"/>
    </row>
    <row r="65" spans="2:18" s="1211" customFormat="1">
      <c r="B65" s="1267"/>
      <c r="C65" s="1263"/>
      <c r="D65" s="1263" t="s">
        <v>1423</v>
      </c>
      <c r="E65" s="1221"/>
      <c r="F65" s="1221"/>
      <c r="G65" s="1265"/>
      <c r="H65" s="985"/>
      <c r="I65" s="985"/>
      <c r="J65" s="985"/>
      <c r="K65" s="985"/>
      <c r="L65" s="985"/>
      <c r="M65" s="985"/>
      <c r="N65" s="985"/>
      <c r="O65" s="985"/>
      <c r="P65" s="985"/>
      <c r="Q65" s="985"/>
      <c r="R65" s="1219" t="s">
        <v>1435</v>
      </c>
    </row>
    <row r="66" spans="2:18" s="1211" customFormat="1">
      <c r="B66" s="1268"/>
      <c r="C66" s="1263"/>
      <c r="D66" s="1263" t="s">
        <v>1424</v>
      </c>
      <c r="E66" s="1221"/>
      <c r="F66" s="1221"/>
      <c r="G66" s="1265"/>
      <c r="H66" s="985"/>
      <c r="I66" s="985"/>
      <c r="J66" s="985"/>
      <c r="K66" s="985"/>
      <c r="L66" s="985"/>
      <c r="M66" s="985"/>
      <c r="N66" s="985"/>
      <c r="O66" s="985"/>
      <c r="P66" s="985"/>
      <c r="Q66" s="985"/>
    </row>
    <row r="67" spans="2:18" s="1211" customFormat="1">
      <c r="B67" s="1268"/>
      <c r="C67" s="1261"/>
      <c r="D67" s="1263" t="s">
        <v>1425</v>
      </c>
      <c r="E67" s="1221"/>
      <c r="F67" s="1221"/>
      <c r="G67" s="1265"/>
      <c r="H67" s="985"/>
      <c r="I67" s="985"/>
      <c r="J67" s="985"/>
      <c r="K67" s="985"/>
      <c r="L67" s="985"/>
      <c r="M67" s="985"/>
      <c r="N67" s="985"/>
      <c r="O67" s="985"/>
      <c r="P67" s="985"/>
      <c r="Q67" s="985"/>
    </row>
    <row r="68" spans="2:18" s="1211" customFormat="1">
      <c r="B68" s="1268"/>
      <c r="C68" s="1261"/>
      <c r="D68" s="1263" t="s">
        <v>1426</v>
      </c>
      <c r="E68" s="1221"/>
      <c r="F68" s="1221"/>
      <c r="G68" s="1265"/>
      <c r="H68" s="985"/>
      <c r="I68" s="985"/>
      <c r="J68" s="985"/>
      <c r="K68" s="985"/>
      <c r="L68" s="985"/>
      <c r="M68" s="985"/>
      <c r="N68" s="985"/>
      <c r="O68" s="985"/>
      <c r="P68" s="985"/>
      <c r="Q68" s="985"/>
    </row>
    <row r="69" spans="2:18" s="1211" customFormat="1">
      <c r="B69" s="1268"/>
      <c r="C69" s="1263"/>
      <c r="D69" s="1263" t="s">
        <v>1331</v>
      </c>
      <c r="E69" s="1221"/>
      <c r="F69" s="1221"/>
      <c r="G69" s="1265"/>
      <c r="H69" s="985"/>
      <c r="I69" s="985"/>
      <c r="J69" s="985"/>
      <c r="K69" s="985"/>
      <c r="L69" s="985"/>
      <c r="M69" s="985"/>
      <c r="N69" s="985"/>
      <c r="O69" s="985"/>
      <c r="P69" s="985"/>
      <c r="Q69" s="985"/>
    </row>
    <row r="70" spans="2:18" s="1211" customFormat="1">
      <c r="B70" s="1268"/>
      <c r="C70" s="1263"/>
      <c r="D70" s="1263" t="s">
        <v>1427</v>
      </c>
      <c r="E70" s="1221"/>
      <c r="F70" s="1221"/>
      <c r="G70" s="1265"/>
      <c r="H70" s="985"/>
      <c r="I70" s="985"/>
      <c r="J70" s="985"/>
      <c r="K70" s="985"/>
      <c r="L70" s="985"/>
      <c r="M70" s="985"/>
      <c r="N70" s="985"/>
      <c r="O70" s="985"/>
      <c r="P70" s="985"/>
      <c r="Q70" s="985"/>
    </row>
    <row r="71" spans="2:18" s="1211" customFormat="1">
      <c r="B71" s="1268"/>
      <c r="C71" s="1263"/>
      <c r="D71" s="1263" t="s">
        <v>1428</v>
      </c>
      <c r="E71" s="1221"/>
      <c r="F71" s="1221"/>
      <c r="G71" s="1265"/>
      <c r="H71" s="985"/>
      <c r="I71" s="985"/>
      <c r="J71" s="985"/>
      <c r="K71" s="985"/>
      <c r="L71" s="985"/>
      <c r="M71" s="985"/>
      <c r="N71" s="985"/>
      <c r="O71" s="985"/>
      <c r="P71" s="985"/>
      <c r="Q71" s="985"/>
    </row>
    <row r="72" spans="2:18" s="1211" customFormat="1">
      <c r="B72" s="1268"/>
      <c r="C72" s="1263"/>
      <c r="D72" s="1263" t="s">
        <v>1429</v>
      </c>
      <c r="E72" s="1221"/>
      <c r="F72" s="1221"/>
      <c r="G72" s="1265"/>
      <c r="H72" s="985"/>
      <c r="I72" s="985"/>
      <c r="J72" s="985"/>
      <c r="K72" s="985"/>
      <c r="L72" s="985"/>
      <c r="M72" s="985"/>
      <c r="N72" s="985"/>
      <c r="O72" s="985"/>
      <c r="P72" s="985"/>
      <c r="Q72" s="985"/>
    </row>
    <row r="73" spans="2:18" s="1211" customFormat="1">
      <c r="B73" s="1268"/>
      <c r="C73" s="1263"/>
      <c r="D73" s="1263" t="s">
        <v>1430</v>
      </c>
      <c r="E73" s="1221"/>
      <c r="F73" s="1221"/>
      <c r="G73" s="1265"/>
      <c r="H73" s="985"/>
      <c r="I73" s="985"/>
      <c r="J73" s="985"/>
      <c r="K73" s="985"/>
      <c r="L73" s="985"/>
      <c r="M73" s="985"/>
      <c r="N73" s="985"/>
      <c r="O73" s="985"/>
      <c r="P73" s="985"/>
      <c r="Q73" s="985"/>
    </row>
    <row r="74" spans="2:18" s="1211" customFormat="1">
      <c r="B74" s="1268"/>
      <c r="C74" s="1263"/>
      <c r="D74" s="1263" t="s">
        <v>1431</v>
      </c>
      <c r="E74" s="1221"/>
      <c r="F74" s="1221"/>
      <c r="G74" s="1265"/>
      <c r="H74" s="985"/>
      <c r="I74" s="985"/>
      <c r="J74" s="985"/>
      <c r="K74" s="985"/>
      <c r="L74" s="985"/>
      <c r="M74" s="985"/>
      <c r="N74" s="985"/>
      <c r="O74" s="985"/>
      <c r="P74" s="985"/>
      <c r="Q74" s="985"/>
    </row>
    <row r="75" spans="2:18" s="1211" customFormat="1">
      <c r="B75" s="1268"/>
      <c r="C75" s="1263"/>
      <c r="D75" s="1263" t="s">
        <v>1432</v>
      </c>
      <c r="E75" s="1221"/>
      <c r="F75" s="1221"/>
      <c r="G75" s="1265"/>
      <c r="H75" s="985"/>
      <c r="I75" s="985"/>
      <c r="J75" s="985"/>
      <c r="K75" s="985"/>
      <c r="L75" s="985"/>
      <c r="M75" s="985"/>
      <c r="N75" s="985"/>
      <c r="O75" s="985"/>
      <c r="P75" s="985"/>
      <c r="Q75" s="985"/>
    </row>
    <row r="76" spans="2:18" s="1211" customFormat="1">
      <c r="B76" s="1268"/>
      <c r="C76" s="1263"/>
      <c r="D76" s="1263" t="s">
        <v>1433</v>
      </c>
      <c r="E76" s="1221"/>
      <c r="F76" s="1221"/>
      <c r="G76" s="1265"/>
      <c r="H76" s="985"/>
      <c r="I76" s="985"/>
      <c r="J76" s="985"/>
      <c r="K76" s="985"/>
      <c r="L76" s="985"/>
      <c r="M76" s="985"/>
      <c r="N76" s="985"/>
      <c r="O76" s="985"/>
      <c r="P76" s="985"/>
      <c r="Q76" s="985"/>
    </row>
    <row r="77" spans="2:18" s="1211" customFormat="1">
      <c r="B77" s="1268"/>
      <c r="C77" s="1263"/>
      <c r="D77" s="1263" t="s">
        <v>1434</v>
      </c>
      <c r="E77" s="1221"/>
      <c r="F77" s="1221"/>
      <c r="G77" s="1265"/>
      <c r="H77" s="985"/>
      <c r="I77" s="985"/>
      <c r="J77" s="985"/>
      <c r="K77" s="985"/>
      <c r="L77" s="985"/>
      <c r="M77" s="985"/>
      <c r="N77" s="985"/>
      <c r="O77" s="985"/>
      <c r="P77" s="985"/>
      <c r="Q77" s="985"/>
    </row>
    <row r="78" spans="2:18" s="1211" customFormat="1">
      <c r="B78" s="1268"/>
      <c r="C78" s="1269"/>
      <c r="D78" s="1269" t="s">
        <v>8</v>
      </c>
      <c r="E78" s="1221"/>
      <c r="F78" s="1221"/>
      <c r="G78" s="1265"/>
      <c r="H78" s="1176">
        <f t="shared" ref="H78:Q78" si="3">SUM(H63:H77)</f>
        <v>0</v>
      </c>
      <c r="I78" s="1176">
        <f t="shared" si="3"/>
        <v>0</v>
      </c>
      <c r="J78" s="1176">
        <f t="shared" si="3"/>
        <v>0</v>
      </c>
      <c r="K78" s="1176">
        <f t="shared" si="3"/>
        <v>0</v>
      </c>
      <c r="L78" s="1176">
        <f t="shared" si="3"/>
        <v>0</v>
      </c>
      <c r="M78" s="1176">
        <f t="shared" si="3"/>
        <v>0</v>
      </c>
      <c r="N78" s="1176">
        <f t="shared" si="3"/>
        <v>0</v>
      </c>
      <c r="O78" s="1176">
        <f t="shared" si="3"/>
        <v>0</v>
      </c>
      <c r="P78" s="1176">
        <f t="shared" si="3"/>
        <v>0</v>
      </c>
      <c r="Q78" s="1176">
        <f t="shared" si="3"/>
        <v>0</v>
      </c>
    </row>
    <row r="79" spans="2:18">
      <c r="B79" s="1268"/>
      <c r="C79" s="1271" t="s">
        <v>1367</v>
      </c>
      <c r="D79" s="1263" t="s">
        <v>1420</v>
      </c>
      <c r="E79" s="1264"/>
      <c r="F79" s="1264"/>
      <c r="G79" s="1265"/>
      <c r="H79" s="985"/>
      <c r="I79" s="985"/>
      <c r="J79" s="985"/>
      <c r="K79" s="985"/>
      <c r="L79" s="985"/>
      <c r="M79" s="985"/>
      <c r="N79" s="985"/>
      <c r="O79" s="985"/>
      <c r="P79" s="985"/>
      <c r="Q79" s="985"/>
    </row>
    <row r="80" spans="2:18">
      <c r="B80" s="1268"/>
      <c r="C80" s="1263"/>
      <c r="D80" s="1263" t="s">
        <v>1421</v>
      </c>
      <c r="E80" s="1136"/>
      <c r="F80" s="1136"/>
      <c r="G80" s="1265"/>
      <c r="H80" s="985"/>
      <c r="I80" s="985"/>
      <c r="J80" s="985"/>
      <c r="K80" s="985"/>
      <c r="L80" s="985"/>
      <c r="M80" s="985"/>
      <c r="N80" s="985"/>
      <c r="O80" s="985"/>
      <c r="P80" s="985"/>
      <c r="Q80" s="985"/>
    </row>
    <row r="81" spans="2:18">
      <c r="B81" s="1268"/>
      <c r="C81" s="1263"/>
      <c r="D81" s="1263" t="s">
        <v>1422</v>
      </c>
      <c r="E81" s="1136"/>
      <c r="F81" s="1136"/>
      <c r="G81" s="1265"/>
      <c r="H81" s="985"/>
      <c r="I81" s="985"/>
      <c r="J81" s="985"/>
      <c r="K81" s="985"/>
      <c r="L81" s="985"/>
      <c r="M81" s="985"/>
      <c r="N81" s="985"/>
      <c r="O81" s="985"/>
      <c r="P81" s="985"/>
      <c r="Q81" s="985"/>
    </row>
    <row r="82" spans="2:18">
      <c r="B82" s="1268"/>
      <c r="C82" s="1263"/>
      <c r="D82" s="1263" t="s">
        <v>1423</v>
      </c>
      <c r="E82" s="1221"/>
      <c r="F82" s="1221"/>
      <c r="G82" s="1265"/>
      <c r="H82" s="985"/>
      <c r="I82" s="985"/>
      <c r="J82" s="985"/>
      <c r="K82" s="985"/>
      <c r="L82" s="985"/>
      <c r="M82" s="985"/>
      <c r="N82" s="985"/>
      <c r="O82" s="985"/>
      <c r="P82" s="985"/>
      <c r="Q82" s="985"/>
    </row>
    <row r="83" spans="2:18">
      <c r="B83" s="1268"/>
      <c r="C83" s="1263"/>
      <c r="D83" s="1263" t="s">
        <v>1424</v>
      </c>
      <c r="E83" s="1221"/>
      <c r="F83" s="1221"/>
      <c r="G83" s="1265"/>
      <c r="H83" s="985"/>
      <c r="I83" s="985"/>
      <c r="J83" s="985"/>
      <c r="K83" s="985"/>
      <c r="L83" s="985"/>
      <c r="M83" s="985"/>
      <c r="N83" s="985"/>
      <c r="O83" s="985"/>
      <c r="P83" s="985"/>
      <c r="Q83" s="985"/>
    </row>
    <row r="84" spans="2:18">
      <c r="B84" s="1268"/>
      <c r="C84" s="1261"/>
      <c r="D84" s="1263" t="s">
        <v>1425</v>
      </c>
      <c r="E84" s="1221"/>
      <c r="F84" s="1221"/>
      <c r="G84" s="1265"/>
      <c r="H84" s="985"/>
      <c r="I84" s="985"/>
      <c r="J84" s="985"/>
      <c r="K84" s="985"/>
      <c r="L84" s="985"/>
      <c r="M84" s="985"/>
      <c r="N84" s="985"/>
      <c r="O84" s="985"/>
      <c r="P84" s="985"/>
      <c r="Q84" s="985"/>
      <c r="R84" s="1219" t="s">
        <v>1435</v>
      </c>
    </row>
    <row r="85" spans="2:18">
      <c r="B85" s="1268"/>
      <c r="C85" s="1261"/>
      <c r="D85" s="1263" t="s">
        <v>1426</v>
      </c>
      <c r="E85" s="1221"/>
      <c r="F85" s="1221"/>
      <c r="G85" s="1265"/>
      <c r="H85" s="985"/>
      <c r="I85" s="985"/>
      <c r="J85" s="985"/>
      <c r="K85" s="985"/>
      <c r="L85" s="985"/>
      <c r="M85" s="985"/>
      <c r="N85" s="985"/>
      <c r="O85" s="985"/>
      <c r="P85" s="985"/>
      <c r="Q85" s="985"/>
    </row>
    <row r="86" spans="2:18">
      <c r="B86" s="1268"/>
      <c r="C86" s="1263"/>
      <c r="D86" s="1263" t="s">
        <v>1331</v>
      </c>
      <c r="E86" s="1221"/>
      <c r="F86" s="1221"/>
      <c r="G86" s="1265"/>
      <c r="H86" s="985"/>
      <c r="I86" s="985"/>
      <c r="J86" s="985"/>
      <c r="K86" s="985"/>
      <c r="L86" s="985"/>
      <c r="M86" s="985"/>
      <c r="N86" s="985"/>
      <c r="O86" s="985"/>
      <c r="P86" s="985"/>
      <c r="Q86" s="985"/>
    </row>
    <row r="87" spans="2:18">
      <c r="B87" s="1268"/>
      <c r="C87" s="1263"/>
      <c r="D87" s="1263" t="s">
        <v>1427</v>
      </c>
      <c r="E87" s="1221"/>
      <c r="F87" s="1221"/>
      <c r="G87" s="1265"/>
      <c r="H87" s="985"/>
      <c r="I87" s="985"/>
      <c r="J87" s="985"/>
      <c r="K87" s="985"/>
      <c r="L87" s="985"/>
      <c r="M87" s="985"/>
      <c r="N87" s="985"/>
      <c r="O87" s="985"/>
      <c r="P87" s="985"/>
      <c r="Q87" s="985"/>
    </row>
    <row r="88" spans="2:18">
      <c r="B88" s="1268"/>
      <c r="C88" s="1263"/>
      <c r="D88" s="1263" t="s">
        <v>1428</v>
      </c>
      <c r="E88" s="1221"/>
      <c r="F88" s="1221"/>
      <c r="G88" s="1265"/>
      <c r="H88" s="985"/>
      <c r="I88" s="985"/>
      <c r="J88" s="985"/>
      <c r="K88" s="985"/>
      <c r="L88" s="985"/>
      <c r="M88" s="985"/>
      <c r="N88" s="985"/>
      <c r="O88" s="985"/>
      <c r="P88" s="985"/>
      <c r="Q88" s="985"/>
    </row>
    <row r="89" spans="2:18">
      <c r="B89" s="1268"/>
      <c r="C89" s="1263"/>
      <c r="D89" s="1263" t="s">
        <v>1429</v>
      </c>
      <c r="E89" s="1221"/>
      <c r="F89" s="1221"/>
      <c r="G89" s="1265"/>
      <c r="H89" s="985"/>
      <c r="I89" s="985"/>
      <c r="J89" s="985"/>
      <c r="K89" s="985"/>
      <c r="L89" s="985"/>
      <c r="M89" s="985"/>
      <c r="N89" s="985"/>
      <c r="O89" s="985"/>
      <c r="P89" s="985"/>
      <c r="Q89" s="985"/>
    </row>
    <row r="90" spans="2:18">
      <c r="B90" s="1268"/>
      <c r="C90" s="1263"/>
      <c r="D90" s="1263" t="s">
        <v>1430</v>
      </c>
      <c r="E90" s="1221"/>
      <c r="F90" s="1221"/>
      <c r="G90" s="1265"/>
      <c r="H90" s="985"/>
      <c r="I90" s="985"/>
      <c r="J90" s="985"/>
      <c r="K90" s="985"/>
      <c r="L90" s="985"/>
      <c r="M90" s="985"/>
      <c r="N90" s="985"/>
      <c r="O90" s="985"/>
      <c r="P90" s="985"/>
      <c r="Q90" s="985"/>
    </row>
    <row r="91" spans="2:18">
      <c r="B91" s="1268"/>
      <c r="C91" s="1263"/>
      <c r="D91" s="1263" t="s">
        <v>1431</v>
      </c>
      <c r="E91" s="1221"/>
      <c r="F91" s="1221"/>
      <c r="G91" s="1265"/>
      <c r="H91" s="985"/>
      <c r="I91" s="985"/>
      <c r="J91" s="985"/>
      <c r="K91" s="985"/>
      <c r="L91" s="985"/>
      <c r="M91" s="985"/>
      <c r="N91" s="985"/>
      <c r="O91" s="985"/>
      <c r="P91" s="985"/>
      <c r="Q91" s="985"/>
    </row>
    <row r="92" spans="2:18">
      <c r="B92" s="1268"/>
      <c r="C92" s="1263"/>
      <c r="D92" s="1263" t="s">
        <v>1432</v>
      </c>
      <c r="E92" s="1221"/>
      <c r="F92" s="1221"/>
      <c r="G92" s="1265"/>
      <c r="H92" s="985"/>
      <c r="I92" s="985"/>
      <c r="J92" s="985"/>
      <c r="K92" s="985"/>
      <c r="L92" s="985"/>
      <c r="M92" s="985"/>
      <c r="N92" s="985"/>
      <c r="O92" s="985"/>
      <c r="P92" s="985"/>
      <c r="Q92" s="985"/>
    </row>
    <row r="93" spans="2:18">
      <c r="B93" s="1268"/>
      <c r="C93" s="1263"/>
      <c r="D93" s="1263" t="s">
        <v>1433</v>
      </c>
      <c r="E93" s="1221"/>
      <c r="F93" s="1221"/>
      <c r="G93" s="1265"/>
      <c r="H93" s="985"/>
      <c r="I93" s="985"/>
      <c r="J93" s="985"/>
      <c r="K93" s="985"/>
      <c r="L93" s="985"/>
      <c r="M93" s="985"/>
      <c r="N93" s="985"/>
      <c r="O93" s="985"/>
      <c r="P93" s="985"/>
      <c r="Q93" s="985"/>
    </row>
    <row r="94" spans="2:18">
      <c r="B94" s="1268"/>
      <c r="C94" s="1263"/>
      <c r="D94" s="1263" t="s">
        <v>1434</v>
      </c>
      <c r="E94" s="1221"/>
      <c r="F94" s="1221"/>
      <c r="G94" s="1265"/>
      <c r="H94" s="985"/>
      <c r="I94" s="985"/>
      <c r="J94" s="985"/>
      <c r="K94" s="985"/>
      <c r="L94" s="985"/>
      <c r="M94" s="985"/>
      <c r="N94" s="985"/>
      <c r="O94" s="985"/>
      <c r="P94" s="985"/>
      <c r="Q94" s="985"/>
    </row>
    <row r="95" spans="2:18">
      <c r="B95" s="1268"/>
      <c r="C95" s="1269"/>
      <c r="D95" s="1269" t="s">
        <v>8</v>
      </c>
      <c r="E95" s="1221"/>
      <c r="F95" s="1221"/>
      <c r="G95" s="1265"/>
      <c r="H95" s="1176">
        <f t="shared" ref="H95:Q95" si="4">SUM(H80:H94)</f>
        <v>0</v>
      </c>
      <c r="I95" s="1176">
        <f t="shared" si="4"/>
        <v>0</v>
      </c>
      <c r="J95" s="1176">
        <f t="shared" si="4"/>
        <v>0</v>
      </c>
      <c r="K95" s="1176">
        <f t="shared" si="4"/>
        <v>0</v>
      </c>
      <c r="L95" s="1176">
        <f t="shared" si="4"/>
        <v>0</v>
      </c>
      <c r="M95" s="1176">
        <f t="shared" si="4"/>
        <v>0</v>
      </c>
      <c r="N95" s="1176">
        <f t="shared" si="4"/>
        <v>0</v>
      </c>
      <c r="O95" s="1176">
        <f t="shared" si="4"/>
        <v>0</v>
      </c>
      <c r="P95" s="1176">
        <f t="shared" si="4"/>
        <v>0</v>
      </c>
      <c r="Q95" s="1176">
        <f t="shared" si="4"/>
        <v>0</v>
      </c>
    </row>
    <row r="96" spans="2:18">
      <c r="B96" s="1268"/>
      <c r="C96" s="1261" t="s">
        <v>1436</v>
      </c>
      <c r="D96" s="1263" t="s">
        <v>1420</v>
      </c>
      <c r="E96" s="1264"/>
      <c r="F96" s="1264"/>
      <c r="G96" s="1265"/>
      <c r="H96" s="985"/>
      <c r="I96" s="985"/>
      <c r="J96" s="985"/>
      <c r="K96" s="985"/>
      <c r="L96" s="985"/>
      <c r="M96" s="985"/>
      <c r="N96" s="985"/>
      <c r="O96" s="985"/>
      <c r="P96" s="985"/>
      <c r="Q96" s="985"/>
    </row>
    <row r="97" spans="2:18">
      <c r="B97" s="1268"/>
      <c r="C97" s="1261"/>
      <c r="D97" s="1263" t="s">
        <v>1421</v>
      </c>
      <c r="E97" s="1136"/>
      <c r="F97" s="1136"/>
      <c r="G97" s="1265"/>
      <c r="H97" s="985"/>
      <c r="I97" s="985"/>
      <c r="J97" s="985"/>
      <c r="K97" s="985"/>
      <c r="L97" s="985"/>
      <c r="M97" s="985"/>
      <c r="N97" s="985"/>
      <c r="O97" s="985"/>
      <c r="P97" s="985"/>
      <c r="Q97" s="985"/>
    </row>
    <row r="98" spans="2:18">
      <c r="B98" s="1268"/>
      <c r="C98" s="1261"/>
      <c r="D98" s="1263" t="s">
        <v>1422</v>
      </c>
      <c r="E98" s="1136"/>
      <c r="F98" s="1136"/>
      <c r="G98" s="1265"/>
      <c r="H98" s="985"/>
      <c r="I98" s="985"/>
      <c r="J98" s="985"/>
      <c r="K98" s="985"/>
      <c r="L98" s="985"/>
      <c r="M98" s="985"/>
      <c r="N98" s="985"/>
      <c r="O98" s="985"/>
      <c r="P98" s="985"/>
      <c r="Q98" s="985"/>
    </row>
    <row r="99" spans="2:18">
      <c r="B99" s="1267"/>
      <c r="C99" s="1261"/>
      <c r="D99" s="1263" t="s">
        <v>1423</v>
      </c>
      <c r="E99" s="1221"/>
      <c r="F99" s="1221"/>
      <c r="G99" s="1265"/>
      <c r="H99" s="985"/>
      <c r="I99" s="985"/>
      <c r="J99" s="985"/>
      <c r="K99" s="985"/>
      <c r="L99" s="985"/>
      <c r="M99" s="985"/>
      <c r="N99" s="985"/>
      <c r="O99" s="985"/>
      <c r="P99" s="985"/>
      <c r="Q99" s="985"/>
    </row>
    <row r="100" spans="2:18">
      <c r="B100" s="1268"/>
      <c r="C100" s="1261"/>
      <c r="D100" s="1263" t="s">
        <v>1424</v>
      </c>
      <c r="E100" s="1221"/>
      <c r="F100" s="1221"/>
      <c r="G100" s="1265"/>
      <c r="H100" s="985"/>
      <c r="I100" s="985"/>
      <c r="J100" s="985"/>
      <c r="K100" s="985"/>
      <c r="L100" s="985"/>
      <c r="M100" s="985"/>
      <c r="N100" s="985"/>
      <c r="O100" s="985"/>
      <c r="P100" s="985"/>
      <c r="Q100" s="985"/>
    </row>
    <row r="101" spans="2:18">
      <c r="B101" s="1268"/>
      <c r="C101" s="1261"/>
      <c r="D101" s="1263" t="s">
        <v>1425</v>
      </c>
      <c r="E101" s="1221"/>
      <c r="F101" s="1221"/>
      <c r="G101" s="1265"/>
      <c r="H101" s="985"/>
      <c r="I101" s="985"/>
      <c r="J101" s="985"/>
      <c r="K101" s="985"/>
      <c r="L101" s="985"/>
      <c r="M101" s="985"/>
      <c r="N101" s="985"/>
      <c r="O101" s="985"/>
      <c r="P101" s="985"/>
      <c r="Q101" s="985"/>
    </row>
    <row r="102" spans="2:18">
      <c r="B102" s="1268"/>
      <c r="C102" s="1261"/>
      <c r="D102" s="1263" t="s">
        <v>1426</v>
      </c>
      <c r="E102" s="1221"/>
      <c r="F102" s="1221"/>
      <c r="G102" s="1265"/>
      <c r="H102" s="985"/>
      <c r="I102" s="985"/>
      <c r="J102" s="985"/>
      <c r="K102" s="985"/>
      <c r="L102" s="985"/>
      <c r="M102" s="985"/>
      <c r="N102" s="985"/>
      <c r="O102" s="985"/>
      <c r="P102" s="985"/>
      <c r="Q102" s="985"/>
    </row>
    <row r="103" spans="2:18">
      <c r="B103" s="1268"/>
      <c r="C103" s="1263"/>
      <c r="D103" s="1263" t="s">
        <v>1331</v>
      </c>
      <c r="E103" s="1221"/>
      <c r="F103" s="1221"/>
      <c r="G103" s="1265"/>
      <c r="H103" s="985"/>
      <c r="I103" s="985"/>
      <c r="J103" s="985"/>
      <c r="K103" s="985"/>
      <c r="L103" s="985"/>
      <c r="M103" s="985"/>
      <c r="N103" s="985"/>
      <c r="O103" s="985"/>
      <c r="P103" s="985"/>
      <c r="Q103" s="985"/>
      <c r="R103" s="1219" t="s">
        <v>1435</v>
      </c>
    </row>
    <row r="104" spans="2:18">
      <c r="B104" s="1268"/>
      <c r="C104" s="1263"/>
      <c r="D104" s="1263" t="s">
        <v>1427</v>
      </c>
      <c r="E104" s="1221"/>
      <c r="F104" s="1221"/>
      <c r="G104" s="1265"/>
      <c r="H104" s="985"/>
      <c r="I104" s="985"/>
      <c r="J104" s="985"/>
      <c r="K104" s="985"/>
      <c r="L104" s="985"/>
      <c r="M104" s="985"/>
      <c r="N104" s="985"/>
      <c r="O104" s="985"/>
      <c r="P104" s="985"/>
      <c r="Q104" s="985"/>
    </row>
    <row r="105" spans="2:18">
      <c r="B105" s="1268"/>
      <c r="C105" s="1263"/>
      <c r="D105" s="1263" t="s">
        <v>1428</v>
      </c>
      <c r="E105" s="1221"/>
      <c r="F105" s="1221"/>
      <c r="G105" s="1265"/>
      <c r="H105" s="985"/>
      <c r="I105" s="985"/>
      <c r="J105" s="985"/>
      <c r="K105" s="985"/>
      <c r="L105" s="985"/>
      <c r="M105" s="985"/>
      <c r="N105" s="985"/>
      <c r="O105" s="985"/>
      <c r="P105" s="985"/>
      <c r="Q105" s="985"/>
    </row>
    <row r="106" spans="2:18">
      <c r="B106" s="1268"/>
      <c r="C106" s="1263"/>
      <c r="D106" s="1263" t="s">
        <v>1429</v>
      </c>
      <c r="E106" s="1221"/>
      <c r="F106" s="1221"/>
      <c r="G106" s="1265"/>
      <c r="H106" s="985"/>
      <c r="I106" s="985"/>
      <c r="J106" s="985"/>
      <c r="K106" s="985"/>
      <c r="L106" s="985"/>
      <c r="M106" s="985"/>
      <c r="N106" s="985"/>
      <c r="O106" s="985"/>
      <c r="P106" s="985"/>
      <c r="Q106" s="985"/>
    </row>
    <row r="107" spans="2:18">
      <c r="B107" s="1268"/>
      <c r="C107" s="1263"/>
      <c r="D107" s="1263" t="s">
        <v>1430</v>
      </c>
      <c r="E107" s="1221"/>
      <c r="F107" s="1221"/>
      <c r="G107" s="1265"/>
      <c r="H107" s="985"/>
      <c r="I107" s="985"/>
      <c r="J107" s="985"/>
      <c r="K107" s="985"/>
      <c r="L107" s="985"/>
      <c r="M107" s="985"/>
      <c r="N107" s="985"/>
      <c r="O107" s="985"/>
      <c r="P107" s="985"/>
      <c r="Q107" s="985"/>
    </row>
    <row r="108" spans="2:18">
      <c r="B108" s="1268"/>
      <c r="C108" s="1263"/>
      <c r="D108" s="1263" t="s">
        <v>1431</v>
      </c>
      <c r="E108" s="1221"/>
      <c r="F108" s="1221"/>
      <c r="G108" s="1265"/>
      <c r="H108" s="985"/>
      <c r="I108" s="985"/>
      <c r="J108" s="985"/>
      <c r="K108" s="985"/>
      <c r="L108" s="985"/>
      <c r="M108" s="985"/>
      <c r="N108" s="985"/>
      <c r="O108" s="985"/>
      <c r="P108" s="985"/>
      <c r="Q108" s="985"/>
    </row>
    <row r="109" spans="2:18">
      <c r="B109" s="1268"/>
      <c r="C109" s="1263"/>
      <c r="D109" s="1263" t="s">
        <v>1432</v>
      </c>
      <c r="E109" s="1221"/>
      <c r="F109" s="1221"/>
      <c r="G109" s="1265"/>
      <c r="H109" s="985"/>
      <c r="I109" s="985"/>
      <c r="J109" s="985"/>
      <c r="K109" s="985"/>
      <c r="L109" s="985"/>
      <c r="M109" s="985"/>
      <c r="N109" s="985"/>
      <c r="O109" s="985"/>
      <c r="P109" s="985"/>
      <c r="Q109" s="985"/>
    </row>
    <row r="110" spans="2:18">
      <c r="B110" s="1268"/>
      <c r="C110" s="1263"/>
      <c r="D110" s="1263" t="s">
        <v>1433</v>
      </c>
      <c r="E110" s="1221"/>
      <c r="F110" s="1221"/>
      <c r="G110" s="1265"/>
      <c r="H110" s="985"/>
      <c r="I110" s="985"/>
      <c r="J110" s="985"/>
      <c r="K110" s="985"/>
      <c r="L110" s="985"/>
      <c r="M110" s="985"/>
      <c r="N110" s="985"/>
      <c r="O110" s="985"/>
      <c r="P110" s="985"/>
      <c r="Q110" s="985"/>
    </row>
    <row r="111" spans="2:18">
      <c r="B111" s="1268"/>
      <c r="C111" s="1263"/>
      <c r="D111" s="1263" t="s">
        <v>1434</v>
      </c>
      <c r="E111" s="1221"/>
      <c r="F111" s="1221"/>
      <c r="G111" s="1265"/>
      <c r="H111" s="985"/>
      <c r="I111" s="985"/>
      <c r="J111" s="985"/>
      <c r="K111" s="985"/>
      <c r="L111" s="985"/>
      <c r="M111" s="985"/>
      <c r="N111" s="985"/>
      <c r="O111" s="985"/>
      <c r="P111" s="985"/>
      <c r="Q111" s="985"/>
    </row>
    <row r="112" spans="2:18">
      <c r="B112" s="1268"/>
      <c r="C112" s="1269"/>
      <c r="D112" s="1269" t="s">
        <v>8</v>
      </c>
      <c r="E112" s="1221"/>
      <c r="F112" s="1221"/>
      <c r="G112" s="1265"/>
      <c r="H112" s="1176">
        <f t="shared" ref="H112:Q112" si="5">SUM(H97:H111)</f>
        <v>0</v>
      </c>
      <c r="I112" s="1176">
        <f t="shared" si="5"/>
        <v>0</v>
      </c>
      <c r="J112" s="1176">
        <f t="shared" si="5"/>
        <v>0</v>
      </c>
      <c r="K112" s="1176">
        <f t="shared" si="5"/>
        <v>0</v>
      </c>
      <c r="L112" s="1176">
        <f t="shared" si="5"/>
        <v>0</v>
      </c>
      <c r="M112" s="1176">
        <f t="shared" si="5"/>
        <v>0</v>
      </c>
      <c r="N112" s="1176">
        <f t="shared" si="5"/>
        <v>0</v>
      </c>
      <c r="O112" s="1176">
        <f t="shared" si="5"/>
        <v>0</v>
      </c>
      <c r="P112" s="1176">
        <f t="shared" si="5"/>
        <v>0</v>
      </c>
      <c r="Q112" s="1176">
        <f t="shared" si="5"/>
        <v>0</v>
      </c>
    </row>
    <row r="113" spans="2:18">
      <c r="B113" s="1268"/>
      <c r="C113" s="1261" t="s">
        <v>99</v>
      </c>
      <c r="D113" s="1263" t="s">
        <v>1420</v>
      </c>
      <c r="E113" s="1264"/>
      <c r="F113" s="1264"/>
      <c r="G113" s="1265"/>
      <c r="H113" s="985"/>
      <c r="I113" s="985"/>
      <c r="J113" s="985"/>
      <c r="K113" s="985"/>
      <c r="L113" s="985"/>
      <c r="M113" s="985"/>
      <c r="N113" s="985"/>
      <c r="O113" s="985"/>
      <c r="P113" s="985"/>
      <c r="Q113" s="985"/>
    </row>
    <row r="114" spans="2:18">
      <c r="B114" s="1268"/>
      <c r="C114" s="1261"/>
      <c r="D114" s="1263" t="s">
        <v>1421</v>
      </c>
      <c r="E114" s="1136"/>
      <c r="F114" s="1136"/>
      <c r="G114" s="1265"/>
      <c r="H114" s="985"/>
      <c r="I114" s="985"/>
      <c r="J114" s="985"/>
      <c r="K114" s="985"/>
      <c r="L114" s="985"/>
      <c r="M114" s="985"/>
      <c r="N114" s="985"/>
      <c r="O114" s="985"/>
      <c r="P114" s="985"/>
      <c r="Q114" s="985"/>
    </row>
    <row r="115" spans="2:18">
      <c r="B115" s="1268"/>
      <c r="C115" s="1261"/>
      <c r="D115" s="1263" t="s">
        <v>1422</v>
      </c>
      <c r="E115" s="1136"/>
      <c r="F115" s="1136"/>
      <c r="G115" s="1265"/>
      <c r="H115" s="985"/>
      <c r="I115" s="985"/>
      <c r="J115" s="985"/>
      <c r="K115" s="985"/>
      <c r="L115" s="985"/>
      <c r="M115" s="985"/>
      <c r="N115" s="985"/>
      <c r="O115" s="985"/>
      <c r="P115" s="985"/>
      <c r="Q115" s="985"/>
    </row>
    <row r="116" spans="2:18">
      <c r="B116" s="1268"/>
      <c r="C116" s="1261"/>
      <c r="D116" s="1263" t="s">
        <v>1423</v>
      </c>
      <c r="E116" s="1221"/>
      <c r="F116" s="1221"/>
      <c r="G116" s="1265"/>
      <c r="H116" s="985"/>
      <c r="I116" s="985"/>
      <c r="J116" s="985"/>
      <c r="K116" s="985"/>
      <c r="L116" s="985"/>
      <c r="M116" s="985"/>
      <c r="N116" s="985"/>
      <c r="O116" s="985"/>
      <c r="P116" s="985"/>
      <c r="Q116" s="985"/>
    </row>
    <row r="117" spans="2:18">
      <c r="B117" s="1268"/>
      <c r="C117" s="1261"/>
      <c r="D117" s="1263" t="s">
        <v>1424</v>
      </c>
      <c r="E117" s="1221"/>
      <c r="F117" s="1221"/>
      <c r="G117" s="1265"/>
      <c r="H117" s="985"/>
      <c r="I117" s="985"/>
      <c r="J117" s="985"/>
      <c r="K117" s="985"/>
      <c r="L117" s="985"/>
      <c r="M117" s="985"/>
      <c r="N117" s="985"/>
      <c r="O117" s="985"/>
      <c r="P117" s="985"/>
      <c r="Q117" s="985"/>
    </row>
    <row r="118" spans="2:18">
      <c r="B118" s="1268"/>
      <c r="C118" s="1261"/>
      <c r="D118" s="1263" t="s">
        <v>1425</v>
      </c>
      <c r="E118" s="1221"/>
      <c r="F118" s="1221"/>
      <c r="G118" s="1265"/>
      <c r="H118" s="985"/>
      <c r="I118" s="985"/>
      <c r="J118" s="985"/>
      <c r="K118" s="985"/>
      <c r="L118" s="985"/>
      <c r="M118" s="985"/>
      <c r="N118" s="985"/>
      <c r="O118" s="985"/>
      <c r="P118" s="985"/>
      <c r="Q118" s="985"/>
    </row>
    <row r="119" spans="2:18">
      <c r="B119" s="1268"/>
      <c r="C119" s="1261"/>
      <c r="D119" s="1263" t="s">
        <v>1426</v>
      </c>
      <c r="E119" s="1221"/>
      <c r="F119" s="1221"/>
      <c r="G119" s="1265"/>
      <c r="H119" s="985"/>
      <c r="I119" s="985"/>
      <c r="J119" s="985"/>
      <c r="K119" s="985"/>
      <c r="L119" s="985"/>
      <c r="M119" s="985"/>
      <c r="N119" s="985"/>
      <c r="O119" s="985"/>
      <c r="P119" s="985"/>
      <c r="Q119" s="985"/>
    </row>
    <row r="120" spans="2:18">
      <c r="B120" s="1268"/>
      <c r="C120" s="1263"/>
      <c r="D120" s="1263" t="s">
        <v>1331</v>
      </c>
      <c r="E120" s="1221"/>
      <c r="F120" s="1221"/>
      <c r="G120" s="1265"/>
      <c r="H120" s="985"/>
      <c r="I120" s="985"/>
      <c r="J120" s="985"/>
      <c r="K120" s="985"/>
      <c r="L120" s="985"/>
      <c r="M120" s="985"/>
      <c r="N120" s="985"/>
      <c r="O120" s="985"/>
      <c r="P120" s="985"/>
      <c r="Q120" s="985"/>
    </row>
    <row r="121" spans="2:18">
      <c r="B121" s="1268"/>
      <c r="C121" s="1263"/>
      <c r="D121" s="1263" t="s">
        <v>1427</v>
      </c>
      <c r="E121" s="1221"/>
      <c r="F121" s="1221"/>
      <c r="G121" s="1265"/>
      <c r="H121" s="985"/>
      <c r="I121" s="985"/>
      <c r="J121" s="985"/>
      <c r="K121" s="985"/>
      <c r="L121" s="985"/>
      <c r="M121" s="985"/>
      <c r="N121" s="985"/>
      <c r="O121" s="985"/>
      <c r="P121" s="985"/>
      <c r="Q121" s="985"/>
    </row>
    <row r="122" spans="2:18">
      <c r="B122" s="1268"/>
      <c r="C122" s="1263"/>
      <c r="D122" s="1263" t="s">
        <v>1428</v>
      </c>
      <c r="E122" s="1221"/>
      <c r="F122" s="1221"/>
      <c r="G122" s="1265"/>
      <c r="H122" s="985"/>
      <c r="I122" s="985"/>
      <c r="J122" s="985"/>
      <c r="K122" s="985"/>
      <c r="L122" s="985"/>
      <c r="M122" s="985"/>
      <c r="N122" s="985"/>
      <c r="O122" s="985"/>
      <c r="P122" s="985"/>
      <c r="Q122" s="985"/>
      <c r="R122" s="1219" t="s">
        <v>1435</v>
      </c>
    </row>
    <row r="123" spans="2:18">
      <c r="B123" s="1268"/>
      <c r="C123" s="1263"/>
      <c r="D123" s="1263" t="s">
        <v>1429</v>
      </c>
      <c r="E123" s="1221"/>
      <c r="F123" s="1221"/>
      <c r="G123" s="1265"/>
      <c r="H123" s="985"/>
      <c r="I123" s="985"/>
      <c r="J123" s="985"/>
      <c r="K123" s="985"/>
      <c r="L123" s="985"/>
      <c r="M123" s="985"/>
      <c r="N123" s="985"/>
      <c r="O123" s="985"/>
      <c r="P123" s="985"/>
      <c r="Q123" s="985"/>
    </row>
    <row r="124" spans="2:18">
      <c r="B124" s="1268"/>
      <c r="C124" s="1263"/>
      <c r="D124" s="1263" t="s">
        <v>1430</v>
      </c>
      <c r="E124" s="1221"/>
      <c r="F124" s="1221"/>
      <c r="G124" s="1265"/>
      <c r="H124" s="985"/>
      <c r="I124" s="985"/>
      <c r="J124" s="985"/>
      <c r="K124" s="985"/>
      <c r="L124" s="985"/>
      <c r="M124" s="985"/>
      <c r="N124" s="985"/>
      <c r="O124" s="985"/>
      <c r="P124" s="985"/>
      <c r="Q124" s="985"/>
    </row>
    <row r="125" spans="2:18">
      <c r="B125" s="1268"/>
      <c r="C125" s="1263"/>
      <c r="D125" s="1263" t="s">
        <v>1431</v>
      </c>
      <c r="E125" s="1221"/>
      <c r="F125" s="1221"/>
      <c r="G125" s="1265"/>
      <c r="H125" s="985"/>
      <c r="I125" s="985"/>
      <c r="J125" s="985"/>
      <c r="K125" s="985"/>
      <c r="L125" s="985"/>
      <c r="M125" s="985"/>
      <c r="N125" s="985"/>
      <c r="O125" s="985"/>
      <c r="P125" s="985"/>
      <c r="Q125" s="985"/>
    </row>
    <row r="126" spans="2:18">
      <c r="B126" s="1268"/>
      <c r="C126" s="1263"/>
      <c r="D126" s="1263" t="s">
        <v>1432</v>
      </c>
      <c r="E126" s="1221"/>
      <c r="F126" s="1221"/>
      <c r="G126" s="1265"/>
      <c r="H126" s="985"/>
      <c r="I126" s="985"/>
      <c r="J126" s="985"/>
      <c r="K126" s="985"/>
      <c r="L126" s="985"/>
      <c r="M126" s="985"/>
      <c r="N126" s="985"/>
      <c r="O126" s="985"/>
      <c r="P126" s="985"/>
      <c r="Q126" s="985"/>
    </row>
    <row r="127" spans="2:18">
      <c r="B127" s="1268"/>
      <c r="C127" s="1263"/>
      <c r="D127" s="1263" t="s">
        <v>1433</v>
      </c>
      <c r="E127" s="1221"/>
      <c r="F127" s="1221"/>
      <c r="G127" s="1265"/>
      <c r="H127" s="985"/>
      <c r="I127" s="985"/>
      <c r="J127" s="985"/>
      <c r="K127" s="985"/>
      <c r="L127" s="985"/>
      <c r="M127" s="985"/>
      <c r="N127" s="985"/>
      <c r="O127" s="985"/>
      <c r="P127" s="985"/>
      <c r="Q127" s="985"/>
    </row>
    <row r="128" spans="2:18">
      <c r="B128" s="1268"/>
      <c r="C128" s="1263"/>
      <c r="D128" s="1263" t="s">
        <v>1434</v>
      </c>
      <c r="E128" s="1221"/>
      <c r="F128" s="1221"/>
      <c r="G128" s="1265"/>
      <c r="H128" s="985"/>
      <c r="I128" s="985"/>
      <c r="J128" s="985"/>
      <c r="K128" s="985"/>
      <c r="L128" s="985"/>
      <c r="M128" s="985"/>
      <c r="N128" s="985"/>
      <c r="O128" s="985"/>
      <c r="P128" s="985"/>
      <c r="Q128" s="985"/>
    </row>
    <row r="129" spans="2:17">
      <c r="B129" s="1272"/>
      <c r="C129" s="1269"/>
      <c r="D129" s="1269" t="s">
        <v>8</v>
      </c>
      <c r="E129" s="1221"/>
      <c r="F129" s="1221"/>
      <c r="G129" s="1265"/>
      <c r="H129" s="1176">
        <f t="shared" ref="H129:Q129" si="6">SUM(H114:H128)</f>
        <v>0</v>
      </c>
      <c r="I129" s="1176">
        <f t="shared" si="6"/>
        <v>0</v>
      </c>
      <c r="J129" s="1176">
        <f t="shared" si="6"/>
        <v>0</v>
      </c>
      <c r="K129" s="1176">
        <f t="shared" si="6"/>
        <v>0</v>
      </c>
      <c r="L129" s="1176">
        <f t="shared" si="6"/>
        <v>0</v>
      </c>
      <c r="M129" s="1176">
        <f t="shared" si="6"/>
        <v>0</v>
      </c>
      <c r="N129" s="1176">
        <f t="shared" si="6"/>
        <v>0</v>
      </c>
      <c r="O129" s="1176">
        <f t="shared" si="6"/>
        <v>0</v>
      </c>
      <c r="P129" s="1176">
        <f t="shared" si="6"/>
        <v>0</v>
      </c>
      <c r="Q129" s="1176">
        <f t="shared" si="6"/>
        <v>0</v>
      </c>
    </row>
    <row r="131" spans="2:17" ht="19.5">
      <c r="B131" s="1259" t="s">
        <v>1437</v>
      </c>
      <c r="C131" s="1211"/>
      <c r="D131" s="1211"/>
      <c r="E131" s="1211"/>
      <c r="F131" s="1211"/>
      <c r="G131" s="1211"/>
      <c r="H131" s="1211"/>
      <c r="I131" s="1211"/>
      <c r="J131" s="1211"/>
      <c r="K131" s="1211"/>
      <c r="L131" s="1211"/>
      <c r="M131" s="1211"/>
      <c r="N131" s="1211"/>
      <c r="O131" s="1210"/>
      <c r="P131" s="1210"/>
      <c r="Q131" s="1210"/>
    </row>
    <row r="132" spans="2:17">
      <c r="H132" s="1051"/>
      <c r="I132" s="1051"/>
      <c r="J132" s="1051" t="s">
        <v>155</v>
      </c>
      <c r="K132" s="1051"/>
      <c r="L132" s="1051"/>
      <c r="M132" s="1051"/>
      <c r="N132" s="1051"/>
      <c r="O132" s="1051"/>
      <c r="P132" s="1051"/>
      <c r="Q132" s="1051"/>
    </row>
    <row r="133" spans="2:17">
      <c r="B133" s="1211"/>
      <c r="C133" s="1211"/>
      <c r="D133" s="1211"/>
      <c r="E133" s="1211"/>
      <c r="F133" s="1211"/>
      <c r="G133" s="1211"/>
      <c r="H133" s="1273">
        <v>2012</v>
      </c>
      <c r="I133" s="1273">
        <v>2013</v>
      </c>
      <c r="J133" s="1273">
        <v>2014</v>
      </c>
      <c r="K133" s="1273">
        <v>2015</v>
      </c>
      <c r="L133" s="1273">
        <v>2016</v>
      </c>
      <c r="M133" s="1273">
        <v>2017</v>
      </c>
      <c r="N133" s="1273">
        <v>2018</v>
      </c>
      <c r="O133" s="1273">
        <v>2019</v>
      </c>
      <c r="P133" s="1273">
        <v>2020</v>
      </c>
      <c r="Q133" s="1273">
        <v>2021</v>
      </c>
    </row>
    <row r="134" spans="2:17">
      <c r="B134" s="1261" t="s">
        <v>1438</v>
      </c>
      <c r="C134" s="1261" t="s">
        <v>1348</v>
      </c>
      <c r="D134" s="1216" t="s">
        <v>1439</v>
      </c>
      <c r="E134" s="1264"/>
      <c r="F134" s="1264"/>
      <c r="G134" s="1265"/>
      <c r="H134" s="985"/>
      <c r="I134" s="985"/>
      <c r="J134" s="985"/>
      <c r="K134" s="985"/>
      <c r="L134" s="985"/>
      <c r="M134" s="985"/>
      <c r="N134" s="985"/>
      <c r="O134" s="985"/>
      <c r="P134" s="985"/>
      <c r="Q134" s="985"/>
    </row>
    <row r="135" spans="2:17" ht="25.5">
      <c r="B135" s="1266"/>
      <c r="C135" s="1216"/>
      <c r="D135" s="1213" t="s">
        <v>1375</v>
      </c>
      <c r="E135" s="1136"/>
      <c r="F135" s="1136"/>
      <c r="G135" s="1265"/>
      <c r="H135" s="985"/>
      <c r="I135" s="985"/>
      <c r="J135" s="985"/>
      <c r="K135" s="985"/>
      <c r="L135" s="985"/>
      <c r="M135" s="985"/>
      <c r="N135" s="985"/>
      <c r="O135" s="985"/>
      <c r="P135" s="985"/>
      <c r="Q135" s="985"/>
    </row>
    <row r="136" spans="2:17">
      <c r="B136" s="1267"/>
      <c r="C136" s="1213"/>
      <c r="D136" s="1216" t="s">
        <v>1440</v>
      </c>
      <c r="E136" s="1136"/>
      <c r="F136" s="1136"/>
      <c r="G136" s="1265"/>
      <c r="H136" s="985"/>
      <c r="I136" s="985"/>
      <c r="J136" s="985"/>
      <c r="K136" s="985"/>
      <c r="L136" s="985"/>
      <c r="M136" s="985"/>
      <c r="N136" s="985"/>
      <c r="O136" s="985"/>
      <c r="P136" s="985"/>
      <c r="Q136" s="985"/>
    </row>
    <row r="137" spans="2:17">
      <c r="B137" s="1267"/>
      <c r="C137" s="1216"/>
      <c r="D137" s="1216" t="s">
        <v>1441</v>
      </c>
      <c r="E137" s="1221"/>
      <c r="F137" s="1221"/>
      <c r="G137" s="1265"/>
      <c r="H137" s="985"/>
      <c r="I137" s="985"/>
      <c r="J137" s="985"/>
      <c r="K137" s="985"/>
      <c r="L137" s="985"/>
      <c r="M137" s="985"/>
      <c r="N137" s="985"/>
      <c r="O137" s="985"/>
      <c r="P137" s="985"/>
      <c r="Q137" s="985"/>
    </row>
    <row r="138" spans="2:17">
      <c r="B138" s="1268"/>
      <c r="C138" s="1216"/>
      <c r="D138" s="1274" t="s">
        <v>1442</v>
      </c>
      <c r="E138" s="1221"/>
      <c r="F138" s="1221"/>
      <c r="G138" s="1265"/>
      <c r="H138" s="985"/>
      <c r="I138" s="985"/>
      <c r="J138" s="985"/>
      <c r="K138" s="985"/>
      <c r="L138" s="985"/>
      <c r="M138" s="985"/>
      <c r="N138" s="985"/>
      <c r="O138" s="985"/>
      <c r="P138" s="985"/>
      <c r="Q138" s="985"/>
    </row>
    <row r="139" spans="2:17">
      <c r="B139" s="1268"/>
      <c r="C139" s="1274"/>
      <c r="D139" s="1269" t="s">
        <v>8</v>
      </c>
      <c r="E139" s="1221"/>
      <c r="F139" s="1221"/>
      <c r="G139" s="1265"/>
      <c r="H139" s="1176">
        <f>SUM(H134:H138)</f>
        <v>0</v>
      </c>
      <c r="I139" s="1176">
        <f t="shared" ref="I139:Q139" si="7">SUM(I134:I138)</f>
        <v>0</v>
      </c>
      <c r="J139" s="1176">
        <f t="shared" si="7"/>
        <v>0</v>
      </c>
      <c r="K139" s="1176">
        <f t="shared" si="7"/>
        <v>0</v>
      </c>
      <c r="L139" s="1176">
        <f t="shared" si="7"/>
        <v>0</v>
      </c>
      <c r="M139" s="1176">
        <f t="shared" si="7"/>
        <v>0</v>
      </c>
      <c r="N139" s="1176">
        <f t="shared" si="7"/>
        <v>0</v>
      </c>
      <c r="O139" s="1176">
        <f t="shared" si="7"/>
        <v>0</v>
      </c>
      <c r="P139" s="1176">
        <f t="shared" si="7"/>
        <v>0</v>
      </c>
      <c r="Q139" s="1176">
        <f t="shared" si="7"/>
        <v>0</v>
      </c>
    </row>
    <row r="140" spans="2:17">
      <c r="B140" s="1268"/>
      <c r="C140" s="1261" t="s">
        <v>728</v>
      </c>
      <c r="D140" s="1216" t="s">
        <v>1439</v>
      </c>
      <c r="E140" s="1264"/>
      <c r="F140" s="1264"/>
      <c r="G140" s="1265"/>
      <c r="H140" s="985"/>
      <c r="I140" s="985"/>
      <c r="J140" s="985"/>
      <c r="K140" s="985"/>
      <c r="L140" s="985"/>
      <c r="M140" s="985"/>
      <c r="N140" s="985"/>
      <c r="O140" s="985"/>
      <c r="P140" s="985"/>
      <c r="Q140" s="985"/>
    </row>
    <row r="141" spans="2:17" ht="25.5">
      <c r="B141" s="1268"/>
      <c r="C141" s="1216"/>
      <c r="D141" s="1213" t="s">
        <v>1375</v>
      </c>
      <c r="E141" s="1136"/>
      <c r="F141" s="1136"/>
      <c r="G141" s="1265"/>
      <c r="H141" s="985"/>
      <c r="I141" s="985"/>
      <c r="J141" s="985"/>
      <c r="K141" s="985"/>
      <c r="L141" s="985"/>
      <c r="M141" s="985"/>
      <c r="N141" s="985"/>
      <c r="O141" s="985"/>
      <c r="P141" s="985"/>
      <c r="Q141" s="985"/>
    </row>
    <row r="142" spans="2:17">
      <c r="B142" s="1268"/>
      <c r="C142" s="1213"/>
      <c r="D142" s="1216" t="s">
        <v>1440</v>
      </c>
      <c r="E142" s="1136"/>
      <c r="F142" s="1136"/>
      <c r="G142" s="1265"/>
      <c r="H142" s="985"/>
      <c r="I142" s="985"/>
      <c r="J142" s="985"/>
      <c r="K142" s="985"/>
      <c r="L142" s="985"/>
      <c r="M142" s="985"/>
      <c r="N142" s="985"/>
      <c r="O142" s="985"/>
      <c r="P142" s="985"/>
      <c r="Q142" s="985"/>
    </row>
    <row r="143" spans="2:17">
      <c r="B143" s="1268"/>
      <c r="C143" s="1216"/>
      <c r="D143" s="1216" t="s">
        <v>1441</v>
      </c>
      <c r="E143" s="1221"/>
      <c r="F143" s="1221"/>
      <c r="G143" s="1265"/>
      <c r="H143" s="985"/>
      <c r="I143" s="985"/>
      <c r="J143" s="985"/>
      <c r="K143" s="985"/>
      <c r="L143" s="985"/>
      <c r="M143" s="985"/>
      <c r="N143" s="985"/>
      <c r="O143" s="985"/>
      <c r="P143" s="985"/>
      <c r="Q143" s="985"/>
    </row>
    <row r="144" spans="2:17">
      <c r="B144" s="1268"/>
      <c r="C144" s="1216"/>
      <c r="D144" s="1274" t="s">
        <v>1442</v>
      </c>
      <c r="E144" s="1221"/>
      <c r="F144" s="1221"/>
      <c r="G144" s="1265"/>
      <c r="H144" s="985"/>
      <c r="I144" s="985"/>
      <c r="J144" s="985"/>
      <c r="K144" s="985"/>
      <c r="L144" s="985"/>
      <c r="M144" s="985"/>
      <c r="N144" s="985"/>
      <c r="O144" s="985"/>
      <c r="P144" s="985"/>
      <c r="Q144" s="985"/>
    </row>
    <row r="145" spans="2:18">
      <c r="B145" s="1268"/>
      <c r="C145" s="1274"/>
      <c r="D145" s="1269" t="s">
        <v>8</v>
      </c>
      <c r="E145" s="1221"/>
      <c r="F145" s="1221"/>
      <c r="G145" s="1265"/>
      <c r="H145" s="1176">
        <f>SUM(H140:H144)</f>
        <v>0</v>
      </c>
      <c r="I145" s="1176">
        <f t="shared" ref="I145:Q145" si="8">SUM(I140:I144)</f>
        <v>0</v>
      </c>
      <c r="J145" s="1176">
        <f t="shared" si="8"/>
        <v>0</v>
      </c>
      <c r="K145" s="1176">
        <f t="shared" si="8"/>
        <v>0</v>
      </c>
      <c r="L145" s="1176">
        <f t="shared" si="8"/>
        <v>0</v>
      </c>
      <c r="M145" s="1176">
        <f t="shared" si="8"/>
        <v>0</v>
      </c>
      <c r="N145" s="1176">
        <f t="shared" si="8"/>
        <v>0</v>
      </c>
      <c r="O145" s="1176">
        <f t="shared" si="8"/>
        <v>0</v>
      </c>
      <c r="P145" s="1176">
        <f t="shared" si="8"/>
        <v>0</v>
      </c>
      <c r="Q145" s="1176">
        <f t="shared" si="8"/>
        <v>0</v>
      </c>
    </row>
    <row r="146" spans="2:18">
      <c r="B146" s="1268"/>
      <c r="C146" s="1261" t="s">
        <v>727</v>
      </c>
      <c r="D146" s="1216" t="s">
        <v>1439</v>
      </c>
      <c r="E146" s="1264"/>
      <c r="F146" s="1264"/>
      <c r="G146" s="1265"/>
      <c r="H146" s="985"/>
      <c r="I146" s="985"/>
      <c r="J146" s="985"/>
      <c r="K146" s="985"/>
      <c r="L146" s="985"/>
      <c r="M146" s="985"/>
      <c r="N146" s="985"/>
      <c r="O146" s="985"/>
      <c r="P146" s="985"/>
      <c r="Q146" s="985"/>
    </row>
    <row r="147" spans="2:18" ht="25.5">
      <c r="B147" s="1268"/>
      <c r="C147" s="1216"/>
      <c r="D147" s="1213" t="s">
        <v>1375</v>
      </c>
      <c r="E147" s="1136"/>
      <c r="F147" s="1136"/>
      <c r="G147" s="1265"/>
      <c r="H147" s="985"/>
      <c r="I147" s="985"/>
      <c r="J147" s="985"/>
      <c r="K147" s="985"/>
      <c r="L147" s="985"/>
      <c r="M147" s="985"/>
      <c r="N147" s="985"/>
      <c r="O147" s="985"/>
      <c r="P147" s="985"/>
      <c r="Q147" s="985"/>
    </row>
    <row r="148" spans="2:18">
      <c r="B148" s="1268"/>
      <c r="C148" s="1213"/>
      <c r="D148" s="1216" t="s">
        <v>1440</v>
      </c>
      <c r="E148" s="1136"/>
      <c r="F148" s="1136"/>
      <c r="G148" s="1265"/>
      <c r="H148" s="985"/>
      <c r="I148" s="985"/>
      <c r="J148" s="985"/>
      <c r="K148" s="985"/>
      <c r="L148" s="985"/>
      <c r="M148" s="985"/>
      <c r="N148" s="985"/>
      <c r="O148" s="985"/>
      <c r="P148" s="985"/>
      <c r="Q148" s="985"/>
    </row>
    <row r="149" spans="2:18">
      <c r="B149" s="1268"/>
      <c r="C149" s="1216"/>
      <c r="D149" s="1216" t="s">
        <v>1441</v>
      </c>
      <c r="E149" s="1221"/>
      <c r="F149" s="1221"/>
      <c r="G149" s="1265"/>
      <c r="H149" s="985"/>
      <c r="I149" s="985"/>
      <c r="J149" s="985"/>
      <c r="K149" s="985"/>
      <c r="L149" s="985"/>
      <c r="M149" s="985"/>
      <c r="N149" s="985"/>
      <c r="O149" s="985"/>
      <c r="P149" s="985"/>
      <c r="Q149" s="985"/>
    </row>
    <row r="150" spans="2:18">
      <c r="B150" s="1268"/>
      <c r="C150" s="1216"/>
      <c r="D150" s="1274" t="s">
        <v>1442</v>
      </c>
      <c r="E150" s="1221"/>
      <c r="F150" s="1221"/>
      <c r="G150" s="1265"/>
      <c r="H150" s="985"/>
      <c r="I150" s="985"/>
      <c r="J150" s="985"/>
      <c r="K150" s="985"/>
      <c r="L150" s="985"/>
      <c r="M150" s="985"/>
      <c r="N150" s="985"/>
      <c r="O150" s="985"/>
      <c r="P150" s="985"/>
      <c r="Q150" s="985"/>
    </row>
    <row r="151" spans="2:18">
      <c r="B151" s="1268"/>
      <c r="C151" s="1274"/>
      <c r="D151" s="1269" t="s">
        <v>8</v>
      </c>
      <c r="E151" s="1221"/>
      <c r="F151" s="1221"/>
      <c r="G151" s="1265"/>
      <c r="H151" s="1176">
        <f>SUM(H146:H150)</f>
        <v>0</v>
      </c>
      <c r="I151" s="1176">
        <f t="shared" ref="I151:Q151" si="9">SUM(I146:I150)</f>
        <v>0</v>
      </c>
      <c r="J151" s="1176">
        <f t="shared" si="9"/>
        <v>0</v>
      </c>
      <c r="K151" s="1176">
        <f t="shared" si="9"/>
        <v>0</v>
      </c>
      <c r="L151" s="1176">
        <f t="shared" si="9"/>
        <v>0</v>
      </c>
      <c r="M151" s="1176">
        <f t="shared" si="9"/>
        <v>0</v>
      </c>
      <c r="N151" s="1176">
        <f t="shared" si="9"/>
        <v>0</v>
      </c>
      <c r="O151" s="1176">
        <f t="shared" si="9"/>
        <v>0</v>
      </c>
      <c r="P151" s="1176">
        <f t="shared" si="9"/>
        <v>0</v>
      </c>
      <c r="Q151" s="1176">
        <f t="shared" si="9"/>
        <v>0</v>
      </c>
    </row>
    <row r="152" spans="2:18">
      <c r="B152" s="1268"/>
      <c r="C152" s="1271" t="s">
        <v>1364</v>
      </c>
      <c r="D152" s="1216" t="s">
        <v>1439</v>
      </c>
      <c r="E152" s="1264"/>
      <c r="F152" s="1264"/>
      <c r="G152" s="1265"/>
      <c r="H152" s="985"/>
      <c r="I152" s="985"/>
      <c r="J152" s="985"/>
      <c r="K152" s="985"/>
      <c r="L152" s="985"/>
      <c r="M152" s="985"/>
      <c r="N152" s="985"/>
      <c r="O152" s="985"/>
      <c r="P152" s="985"/>
      <c r="Q152" s="985"/>
      <c r="R152" s="1219" t="s">
        <v>1443</v>
      </c>
    </row>
    <row r="153" spans="2:18" ht="25.5">
      <c r="B153" s="1268"/>
      <c r="C153" s="1216"/>
      <c r="D153" s="1213" t="s">
        <v>1375</v>
      </c>
      <c r="E153" s="1136"/>
      <c r="F153" s="1136"/>
      <c r="G153" s="1265"/>
      <c r="H153" s="985"/>
      <c r="I153" s="985"/>
      <c r="J153" s="985"/>
      <c r="K153" s="985"/>
      <c r="L153" s="985"/>
      <c r="M153" s="985"/>
      <c r="N153" s="985"/>
      <c r="O153" s="985"/>
      <c r="P153" s="985"/>
      <c r="Q153" s="985"/>
    </row>
    <row r="154" spans="2:18">
      <c r="B154" s="1268"/>
      <c r="C154" s="1213"/>
      <c r="D154" s="1216" t="s">
        <v>1440</v>
      </c>
      <c r="E154" s="1136"/>
      <c r="F154" s="1136"/>
      <c r="G154" s="1265"/>
      <c r="H154" s="985"/>
      <c r="I154" s="985"/>
      <c r="J154" s="985"/>
      <c r="K154" s="985"/>
      <c r="L154" s="985"/>
      <c r="M154" s="985"/>
      <c r="N154" s="985"/>
      <c r="O154" s="985"/>
      <c r="P154" s="985"/>
      <c r="Q154" s="985"/>
    </row>
    <row r="155" spans="2:18">
      <c r="B155" s="1268"/>
      <c r="C155" s="1216"/>
      <c r="D155" s="1216" t="s">
        <v>1441</v>
      </c>
      <c r="E155" s="1221"/>
      <c r="F155" s="1221"/>
      <c r="G155" s="1265"/>
      <c r="H155" s="985"/>
      <c r="I155" s="985"/>
      <c r="J155" s="985"/>
      <c r="K155" s="985"/>
      <c r="L155" s="985"/>
      <c r="M155" s="985"/>
      <c r="N155" s="985"/>
      <c r="O155" s="985"/>
      <c r="P155" s="985"/>
      <c r="Q155" s="985"/>
    </row>
    <row r="156" spans="2:18">
      <c r="B156" s="1268"/>
      <c r="C156" s="1216"/>
      <c r="D156" s="1274" t="s">
        <v>1442</v>
      </c>
      <c r="E156" s="1221"/>
      <c r="F156" s="1221"/>
      <c r="G156" s="1265"/>
      <c r="H156" s="985"/>
      <c r="I156" s="985"/>
      <c r="J156" s="985"/>
      <c r="K156" s="985"/>
      <c r="L156" s="985"/>
      <c r="M156" s="985"/>
      <c r="N156" s="985"/>
      <c r="O156" s="985"/>
      <c r="P156" s="985"/>
      <c r="Q156" s="985"/>
    </row>
    <row r="157" spans="2:18">
      <c r="B157" s="1268"/>
      <c r="C157" s="1274"/>
      <c r="D157" s="1269" t="s">
        <v>8</v>
      </c>
      <c r="E157" s="1221"/>
      <c r="F157" s="1221"/>
      <c r="G157" s="1265"/>
      <c r="H157" s="1176">
        <f>SUM(H152:H156)</f>
        <v>0</v>
      </c>
      <c r="I157" s="1176">
        <f t="shared" ref="I157:Q157" si="10">SUM(I152:I156)</f>
        <v>0</v>
      </c>
      <c r="J157" s="1176">
        <f t="shared" si="10"/>
        <v>0</v>
      </c>
      <c r="K157" s="1176">
        <f t="shared" si="10"/>
        <v>0</v>
      </c>
      <c r="L157" s="1176">
        <f t="shared" si="10"/>
        <v>0</v>
      </c>
      <c r="M157" s="1176">
        <f t="shared" si="10"/>
        <v>0</v>
      </c>
      <c r="N157" s="1176">
        <f t="shared" si="10"/>
        <v>0</v>
      </c>
      <c r="O157" s="1176">
        <f t="shared" si="10"/>
        <v>0</v>
      </c>
      <c r="P157" s="1176">
        <f t="shared" si="10"/>
        <v>0</v>
      </c>
      <c r="Q157" s="1176">
        <f t="shared" si="10"/>
        <v>0</v>
      </c>
    </row>
    <row r="158" spans="2:18">
      <c r="B158" s="1268"/>
      <c r="C158" s="1271" t="s">
        <v>1367</v>
      </c>
      <c r="D158" s="1216" t="s">
        <v>1439</v>
      </c>
      <c r="E158" s="1264"/>
      <c r="F158" s="1264"/>
      <c r="G158" s="1265"/>
      <c r="H158" s="985"/>
      <c r="I158" s="985"/>
      <c r="J158" s="985"/>
      <c r="K158" s="985"/>
      <c r="L158" s="985"/>
      <c r="M158" s="985"/>
      <c r="N158" s="985"/>
      <c r="O158" s="985"/>
      <c r="P158" s="985"/>
      <c r="Q158" s="985"/>
    </row>
    <row r="159" spans="2:18" ht="25.5">
      <c r="B159" s="1268"/>
      <c r="C159" s="1216"/>
      <c r="D159" s="1213" t="s">
        <v>1375</v>
      </c>
      <c r="E159" s="1136"/>
      <c r="F159" s="1136"/>
      <c r="G159" s="1265"/>
      <c r="H159" s="985"/>
      <c r="I159" s="985"/>
      <c r="J159" s="985"/>
      <c r="K159" s="985"/>
      <c r="L159" s="985"/>
      <c r="M159" s="985"/>
      <c r="N159" s="985"/>
      <c r="O159" s="985"/>
      <c r="P159" s="985"/>
      <c r="Q159" s="985"/>
      <c r="R159" s="1219" t="s">
        <v>1443</v>
      </c>
    </row>
    <row r="160" spans="2:18">
      <c r="B160" s="1268"/>
      <c r="C160" s="1213"/>
      <c r="D160" s="1216" t="s">
        <v>1440</v>
      </c>
      <c r="E160" s="1136"/>
      <c r="F160" s="1136"/>
      <c r="G160" s="1265"/>
      <c r="H160" s="985"/>
      <c r="I160" s="985"/>
      <c r="J160" s="985"/>
      <c r="K160" s="985"/>
      <c r="L160" s="985"/>
      <c r="M160" s="985"/>
      <c r="N160" s="985"/>
      <c r="O160" s="985"/>
      <c r="P160" s="985"/>
      <c r="Q160" s="985"/>
    </row>
    <row r="161" spans="2:18">
      <c r="B161" s="1268"/>
      <c r="C161" s="1216"/>
      <c r="D161" s="1216" t="s">
        <v>1441</v>
      </c>
      <c r="E161" s="1221"/>
      <c r="F161" s="1221"/>
      <c r="G161" s="1265"/>
      <c r="H161" s="985"/>
      <c r="I161" s="985"/>
      <c r="J161" s="985"/>
      <c r="K161" s="985"/>
      <c r="L161" s="985"/>
      <c r="M161" s="985"/>
      <c r="N161" s="985"/>
      <c r="O161" s="985"/>
      <c r="P161" s="985"/>
      <c r="Q161" s="985"/>
    </row>
    <row r="162" spans="2:18">
      <c r="B162" s="1268"/>
      <c r="C162" s="1216"/>
      <c r="D162" s="1274" t="s">
        <v>1442</v>
      </c>
      <c r="E162" s="1221"/>
      <c r="F162" s="1221"/>
      <c r="G162" s="1265"/>
      <c r="H162" s="985"/>
      <c r="I162" s="985"/>
      <c r="J162" s="985"/>
      <c r="K162" s="985"/>
      <c r="L162" s="985"/>
      <c r="M162" s="985"/>
      <c r="N162" s="985"/>
      <c r="O162" s="985"/>
      <c r="P162" s="985"/>
      <c r="Q162" s="985"/>
    </row>
    <row r="163" spans="2:18">
      <c r="B163" s="1268"/>
      <c r="C163" s="1274"/>
      <c r="D163" s="1269" t="s">
        <v>8</v>
      </c>
      <c r="E163" s="1221"/>
      <c r="F163" s="1221"/>
      <c r="G163" s="1265"/>
      <c r="H163" s="1176">
        <f>SUM(H158:H162)</f>
        <v>0</v>
      </c>
      <c r="I163" s="1176">
        <f t="shared" ref="I163:Q163" si="11">SUM(I158:I162)</f>
        <v>0</v>
      </c>
      <c r="J163" s="1176">
        <f t="shared" si="11"/>
        <v>0</v>
      </c>
      <c r="K163" s="1176">
        <f t="shared" si="11"/>
        <v>0</v>
      </c>
      <c r="L163" s="1176">
        <f t="shared" si="11"/>
        <v>0</v>
      </c>
      <c r="M163" s="1176">
        <f t="shared" si="11"/>
        <v>0</v>
      </c>
      <c r="N163" s="1176">
        <f t="shared" si="11"/>
        <v>0</v>
      </c>
      <c r="O163" s="1176">
        <f t="shared" si="11"/>
        <v>0</v>
      </c>
      <c r="P163" s="1176">
        <f t="shared" si="11"/>
        <v>0</v>
      </c>
      <c r="Q163" s="1176">
        <f t="shared" si="11"/>
        <v>0</v>
      </c>
    </row>
    <row r="164" spans="2:18">
      <c r="B164" s="1268"/>
      <c r="C164" s="1261" t="s">
        <v>1436</v>
      </c>
      <c r="D164" s="1216" t="s">
        <v>1439</v>
      </c>
      <c r="E164" s="1264"/>
      <c r="F164" s="1264"/>
      <c r="G164" s="1265"/>
      <c r="H164" s="985"/>
      <c r="I164" s="985"/>
      <c r="J164" s="985"/>
      <c r="K164" s="985"/>
      <c r="L164" s="985"/>
      <c r="M164" s="985"/>
      <c r="N164" s="985"/>
      <c r="O164" s="985"/>
      <c r="P164" s="985"/>
      <c r="Q164" s="985"/>
    </row>
    <row r="165" spans="2:18" ht="25.5">
      <c r="B165" s="1268"/>
      <c r="C165" s="1216"/>
      <c r="D165" s="1213" t="s">
        <v>1375</v>
      </c>
      <c r="E165" s="1136"/>
      <c r="F165" s="1136"/>
      <c r="G165" s="1265"/>
      <c r="H165" s="985"/>
      <c r="I165" s="985"/>
      <c r="J165" s="985"/>
      <c r="K165" s="985"/>
      <c r="L165" s="985"/>
      <c r="M165" s="985"/>
      <c r="N165" s="985"/>
      <c r="O165" s="985"/>
      <c r="P165" s="985"/>
      <c r="Q165" s="985"/>
    </row>
    <row r="166" spans="2:18">
      <c r="B166" s="1268"/>
      <c r="C166" s="1213"/>
      <c r="D166" s="1216" t="s">
        <v>1440</v>
      </c>
      <c r="E166" s="1136"/>
      <c r="F166" s="1136"/>
      <c r="G166" s="1265"/>
      <c r="H166" s="985"/>
      <c r="I166" s="985"/>
      <c r="J166" s="985"/>
      <c r="K166" s="985"/>
      <c r="L166" s="985"/>
      <c r="M166" s="985"/>
      <c r="N166" s="985"/>
      <c r="O166" s="985"/>
      <c r="P166" s="985"/>
      <c r="Q166" s="985"/>
      <c r="R166" s="1219" t="s">
        <v>1443</v>
      </c>
    </row>
    <row r="167" spans="2:18">
      <c r="B167" s="1268"/>
      <c r="C167" s="1216"/>
      <c r="D167" s="1216" t="s">
        <v>1441</v>
      </c>
      <c r="E167" s="1221"/>
      <c r="F167" s="1221"/>
      <c r="G167" s="1265"/>
      <c r="H167" s="985"/>
      <c r="I167" s="985"/>
      <c r="J167" s="985"/>
      <c r="K167" s="985"/>
      <c r="L167" s="985"/>
      <c r="M167" s="985"/>
      <c r="N167" s="985"/>
      <c r="O167" s="985"/>
      <c r="P167" s="985"/>
      <c r="Q167" s="985"/>
    </row>
    <row r="168" spans="2:18">
      <c r="B168" s="1268"/>
      <c r="C168" s="1216"/>
      <c r="D168" s="1274" t="s">
        <v>1442</v>
      </c>
      <c r="E168" s="1221"/>
      <c r="F168" s="1221"/>
      <c r="G168" s="1265"/>
      <c r="H168" s="985"/>
      <c r="I168" s="985"/>
      <c r="J168" s="985"/>
      <c r="K168" s="985"/>
      <c r="L168" s="985"/>
      <c r="M168" s="985"/>
      <c r="N168" s="985"/>
      <c r="O168" s="985"/>
      <c r="P168" s="985"/>
      <c r="Q168" s="985"/>
    </row>
    <row r="169" spans="2:18">
      <c r="B169" s="1268"/>
      <c r="C169" s="1274"/>
      <c r="D169" s="1269" t="s">
        <v>8</v>
      </c>
      <c r="E169" s="1221"/>
      <c r="F169" s="1221"/>
      <c r="G169" s="1265"/>
      <c r="H169" s="1176">
        <f>SUM(H164:H168)</f>
        <v>0</v>
      </c>
      <c r="I169" s="1176">
        <f t="shared" ref="I169:Q169" si="12">SUM(I164:I168)</f>
        <v>0</v>
      </c>
      <c r="J169" s="1176">
        <f t="shared" si="12"/>
        <v>0</v>
      </c>
      <c r="K169" s="1176">
        <f t="shared" si="12"/>
        <v>0</v>
      </c>
      <c r="L169" s="1176">
        <f t="shared" si="12"/>
        <v>0</v>
      </c>
      <c r="M169" s="1176">
        <f t="shared" si="12"/>
        <v>0</v>
      </c>
      <c r="N169" s="1176">
        <f t="shared" si="12"/>
        <v>0</v>
      </c>
      <c r="O169" s="1176">
        <f t="shared" si="12"/>
        <v>0</v>
      </c>
      <c r="P169" s="1176">
        <f t="shared" si="12"/>
        <v>0</v>
      </c>
      <c r="Q169" s="1176">
        <f t="shared" si="12"/>
        <v>0</v>
      </c>
    </row>
    <row r="170" spans="2:18">
      <c r="B170" s="1268"/>
      <c r="C170" s="1261" t="s">
        <v>99</v>
      </c>
      <c r="D170" s="1216" t="s">
        <v>1439</v>
      </c>
      <c r="E170" s="1264"/>
      <c r="F170" s="1264"/>
      <c r="G170" s="1265"/>
      <c r="H170" s="985"/>
      <c r="I170" s="985"/>
      <c r="J170" s="985"/>
      <c r="K170" s="985"/>
      <c r="L170" s="985"/>
      <c r="M170" s="985"/>
      <c r="N170" s="985"/>
      <c r="O170" s="985"/>
      <c r="P170" s="985"/>
      <c r="Q170" s="985"/>
    </row>
    <row r="171" spans="2:18" ht="25.5">
      <c r="B171" s="1268"/>
      <c r="C171" s="1216"/>
      <c r="D171" s="1213" t="s">
        <v>1375</v>
      </c>
      <c r="E171" s="1136"/>
      <c r="F171" s="1136"/>
      <c r="G171" s="1265"/>
      <c r="H171" s="985"/>
      <c r="I171" s="985"/>
      <c r="J171" s="985"/>
      <c r="K171" s="985"/>
      <c r="L171" s="985"/>
      <c r="M171" s="985"/>
      <c r="N171" s="985"/>
      <c r="O171" s="985"/>
      <c r="P171" s="985"/>
      <c r="Q171" s="985"/>
    </row>
    <row r="172" spans="2:18">
      <c r="B172" s="1268"/>
      <c r="C172" s="1213"/>
      <c r="D172" s="1216" t="s">
        <v>1440</v>
      </c>
      <c r="E172" s="1136"/>
      <c r="F172" s="1136"/>
      <c r="G172" s="1265"/>
      <c r="H172" s="985"/>
      <c r="I172" s="985"/>
      <c r="J172" s="985"/>
      <c r="K172" s="985"/>
      <c r="L172" s="985"/>
      <c r="M172" s="985"/>
      <c r="N172" s="985"/>
      <c r="O172" s="985"/>
      <c r="P172" s="985"/>
      <c r="Q172" s="985"/>
    </row>
    <row r="173" spans="2:18">
      <c r="B173" s="1268"/>
      <c r="C173" s="1216"/>
      <c r="D173" s="1216" t="s">
        <v>1441</v>
      </c>
      <c r="E173" s="1221"/>
      <c r="F173" s="1221"/>
      <c r="G173" s="1265"/>
      <c r="H173" s="985"/>
      <c r="I173" s="985"/>
      <c r="J173" s="985"/>
      <c r="K173" s="985"/>
      <c r="L173" s="985"/>
      <c r="M173" s="985"/>
      <c r="N173" s="985"/>
      <c r="O173" s="985"/>
      <c r="P173" s="985"/>
      <c r="Q173" s="985"/>
      <c r="R173" s="1219" t="s">
        <v>1443</v>
      </c>
    </row>
    <row r="174" spans="2:18">
      <c r="B174" s="1268"/>
      <c r="C174" s="1216"/>
      <c r="D174" s="1274" t="s">
        <v>1442</v>
      </c>
      <c r="E174" s="1221"/>
      <c r="F174" s="1221"/>
      <c r="G174" s="1265"/>
      <c r="H174" s="985"/>
      <c r="I174" s="985"/>
      <c r="J174" s="985"/>
      <c r="K174" s="985"/>
      <c r="L174" s="985"/>
      <c r="M174" s="985"/>
      <c r="N174" s="985"/>
      <c r="O174" s="985"/>
      <c r="P174" s="985"/>
      <c r="Q174" s="985"/>
    </row>
    <row r="175" spans="2:18">
      <c r="B175" s="1272"/>
      <c r="C175" s="1274"/>
      <c r="D175" s="1269" t="s">
        <v>8</v>
      </c>
      <c r="E175" s="1221"/>
      <c r="F175" s="1221"/>
      <c r="G175" s="1265"/>
      <c r="H175" s="1176">
        <f>SUM(H170:H174)</f>
        <v>0</v>
      </c>
      <c r="I175" s="1176">
        <f t="shared" ref="I175:Q175" si="13">SUM(I170:I174)</f>
        <v>0</v>
      </c>
      <c r="J175" s="1176">
        <f t="shared" si="13"/>
        <v>0</v>
      </c>
      <c r="K175" s="1176">
        <f t="shared" si="13"/>
        <v>0</v>
      </c>
      <c r="L175" s="1176">
        <f t="shared" si="13"/>
        <v>0</v>
      </c>
      <c r="M175" s="1176">
        <f t="shared" si="13"/>
        <v>0</v>
      </c>
      <c r="N175" s="1176">
        <f t="shared" si="13"/>
        <v>0</v>
      </c>
      <c r="O175" s="1176">
        <f t="shared" si="13"/>
        <v>0</v>
      </c>
      <c r="P175" s="1176">
        <f t="shared" si="13"/>
        <v>0</v>
      </c>
      <c r="Q175" s="1176">
        <f t="shared" si="13"/>
        <v>0</v>
      </c>
    </row>
    <row r="176" spans="2:18">
      <c r="H176" s="1275"/>
      <c r="I176" s="1275"/>
      <c r="J176" s="1275"/>
      <c r="K176" s="1275"/>
      <c r="L176" s="1275"/>
      <c r="M176" s="1275"/>
      <c r="N176" s="1275"/>
      <c r="O176" s="1275"/>
      <c r="P176" s="1275"/>
      <c r="Q176" s="1275"/>
    </row>
    <row r="177" spans="2:17" ht="19.5">
      <c r="B177" s="1258" t="s">
        <v>1444</v>
      </c>
      <c r="C177" s="1040"/>
      <c r="D177" s="1122"/>
      <c r="E177" s="1040"/>
      <c r="F177" s="1040"/>
      <c r="G177" s="1040"/>
      <c r="H177" s="1040"/>
      <c r="I177" s="1040"/>
      <c r="J177" s="1040"/>
      <c r="K177" s="1040"/>
      <c r="L177" s="1040"/>
      <c r="M177" s="1040"/>
      <c r="N177" s="1040"/>
      <c r="O177" s="1040"/>
      <c r="P177" s="1040"/>
      <c r="Q177" s="1040"/>
    </row>
    <row r="178" spans="2:17">
      <c r="B178" s="1255"/>
      <c r="C178" s="1255"/>
      <c r="D178" s="1255"/>
      <c r="E178" s="1255"/>
      <c r="F178" s="1255"/>
      <c r="G178" s="1276"/>
      <c r="H178" s="1051" t="s">
        <v>156</v>
      </c>
      <c r="I178" s="1051"/>
      <c r="J178" s="1051" t="s">
        <v>155</v>
      </c>
      <c r="K178" s="1051"/>
      <c r="L178" s="1051"/>
      <c r="M178" s="1051"/>
      <c r="N178" s="1051"/>
      <c r="O178" s="1051"/>
      <c r="P178" s="1051"/>
      <c r="Q178" s="1051"/>
    </row>
    <row r="179" spans="2:17" ht="28.5">
      <c r="B179" s="951" t="s">
        <v>1194</v>
      </c>
      <c r="C179" s="951" t="s">
        <v>1195</v>
      </c>
      <c r="D179" s="951" t="s">
        <v>1196</v>
      </c>
      <c r="E179" s="951" t="s">
        <v>1197</v>
      </c>
      <c r="F179" s="1162" t="s">
        <v>244</v>
      </c>
      <c r="G179" s="1186" t="s">
        <v>243</v>
      </c>
      <c r="H179" s="1052">
        <v>2012</v>
      </c>
      <c r="I179" s="1052">
        <v>2013</v>
      </c>
      <c r="J179" s="1052">
        <v>2014</v>
      </c>
      <c r="K179" s="1052">
        <v>2015</v>
      </c>
      <c r="L179" s="1052">
        <v>2016</v>
      </c>
      <c r="M179" s="1052">
        <v>2017</v>
      </c>
      <c r="N179" s="1052">
        <v>2018</v>
      </c>
      <c r="O179" s="1052">
        <v>2019</v>
      </c>
      <c r="P179" s="1052">
        <v>2020</v>
      </c>
      <c r="Q179" s="1052">
        <v>2021</v>
      </c>
    </row>
    <row r="180" spans="2:17" ht="25.5">
      <c r="B180" s="1277" t="s">
        <v>1445</v>
      </c>
      <c r="C180" s="1278" t="s">
        <v>1446</v>
      </c>
      <c r="D180" s="1279" t="s">
        <v>1447</v>
      </c>
      <c r="E180" s="1280"/>
      <c r="F180" s="1281"/>
      <c r="G180" s="1281"/>
      <c r="H180" s="1255"/>
      <c r="I180" s="1255"/>
      <c r="J180" s="1255"/>
      <c r="K180" s="1255"/>
      <c r="L180" s="1255"/>
      <c r="M180" s="1255"/>
      <c r="N180" s="1255"/>
      <c r="O180" s="1255"/>
      <c r="P180" s="1255"/>
      <c r="Q180" s="1276"/>
    </row>
    <row r="181" spans="2:17">
      <c r="B181" s="1282"/>
      <c r="C181" s="1282"/>
      <c r="D181" s="1282" t="s">
        <v>1448</v>
      </c>
      <c r="E181" s="1136"/>
      <c r="F181" s="1136"/>
      <c r="G181" s="1265"/>
      <c r="H181" s="1283"/>
      <c r="I181" s="1283"/>
      <c r="J181" s="1283"/>
      <c r="K181" s="1283"/>
      <c r="L181" s="1283"/>
      <c r="M181" s="1283"/>
      <c r="N181" s="1283"/>
      <c r="O181" s="1283"/>
      <c r="P181" s="1283"/>
      <c r="Q181" s="1283"/>
    </row>
    <row r="182" spans="2:17">
      <c r="B182" s="1282"/>
      <c r="C182" s="1282"/>
      <c r="D182" s="1282" t="s">
        <v>1449</v>
      </c>
      <c r="E182" s="1136"/>
      <c r="F182" s="1136"/>
      <c r="G182" s="1265"/>
      <c r="H182" s="1283"/>
      <c r="I182" s="1283"/>
      <c r="J182" s="1283"/>
      <c r="K182" s="1283"/>
      <c r="L182" s="1283"/>
      <c r="M182" s="1283"/>
      <c r="N182" s="1283"/>
      <c r="O182" s="1283"/>
      <c r="P182" s="1283"/>
      <c r="Q182" s="1283"/>
    </row>
    <row r="183" spans="2:17">
      <c r="B183" s="1282"/>
      <c r="C183" s="1282"/>
      <c r="D183" s="1282" t="s">
        <v>1450</v>
      </c>
      <c r="E183" s="1136"/>
      <c r="F183" s="1136"/>
      <c r="G183" s="1265"/>
      <c r="H183" s="1283"/>
      <c r="I183" s="1283"/>
      <c r="J183" s="1283"/>
      <c r="K183" s="1283"/>
      <c r="L183" s="1283"/>
      <c r="M183" s="1283"/>
      <c r="N183" s="1283"/>
      <c r="O183" s="1283"/>
      <c r="P183" s="1283"/>
      <c r="Q183" s="1283"/>
    </row>
    <row r="184" spans="2:17">
      <c r="B184" s="1282"/>
      <c r="C184" s="1282"/>
      <c r="D184" s="1282" t="s">
        <v>1451</v>
      </c>
      <c r="E184" s="1136"/>
      <c r="F184" s="1136"/>
      <c r="G184" s="1265"/>
      <c r="H184" s="1283"/>
      <c r="I184" s="1283"/>
      <c r="J184" s="1283"/>
      <c r="K184" s="1283"/>
      <c r="L184" s="1283"/>
      <c r="M184" s="1283"/>
      <c r="N184" s="1283"/>
      <c r="O184" s="1283"/>
      <c r="P184" s="1283"/>
      <c r="Q184" s="1283"/>
    </row>
    <row r="185" spans="2:17">
      <c r="B185" s="1282"/>
      <c r="C185" s="1282"/>
      <c r="D185" s="1282" t="s">
        <v>1452</v>
      </c>
      <c r="E185" s="1136"/>
      <c r="F185" s="1136"/>
      <c r="G185" s="1265"/>
      <c r="H185" s="1283"/>
      <c r="I185" s="1283"/>
      <c r="J185" s="1283"/>
      <c r="K185" s="1283"/>
      <c r="L185" s="1283"/>
      <c r="M185" s="1283"/>
      <c r="N185" s="1283"/>
      <c r="O185" s="1283"/>
      <c r="P185" s="1283"/>
      <c r="Q185" s="1283"/>
    </row>
    <row r="186" spans="2:17">
      <c r="B186" s="1282"/>
      <c r="C186" s="1282"/>
      <c r="D186" s="1282" t="s">
        <v>1453</v>
      </c>
      <c r="E186" s="1136"/>
      <c r="F186" s="1136"/>
      <c r="G186" s="1265"/>
      <c r="H186" s="1283"/>
      <c r="I186" s="1283"/>
      <c r="J186" s="1283"/>
      <c r="K186" s="1283"/>
      <c r="L186" s="1283"/>
      <c r="M186" s="1283"/>
      <c r="N186" s="1283"/>
      <c r="O186" s="1283"/>
      <c r="P186" s="1283"/>
      <c r="Q186" s="1283"/>
    </row>
    <row r="187" spans="2:17">
      <c r="B187" s="1282"/>
      <c r="C187" s="1282"/>
      <c r="D187" s="1282" t="s">
        <v>1454</v>
      </c>
      <c r="E187" s="1136"/>
      <c r="F187" s="1136"/>
      <c r="G187" s="1265"/>
      <c r="H187" s="1283"/>
      <c r="I187" s="1283"/>
      <c r="J187" s="1283"/>
      <c r="K187" s="1283"/>
      <c r="L187" s="1283"/>
      <c r="M187" s="1283"/>
      <c r="N187" s="1283"/>
      <c r="O187" s="1283"/>
      <c r="P187" s="1283"/>
      <c r="Q187" s="1283"/>
    </row>
    <row r="188" spans="2:17">
      <c r="B188" s="1282"/>
      <c r="C188" s="1282"/>
      <c r="D188" s="1282" t="s">
        <v>1455</v>
      </c>
      <c r="E188" s="1136"/>
      <c r="F188" s="1136"/>
      <c r="G188" s="1265"/>
      <c r="H188" s="1283"/>
      <c r="I188" s="1283"/>
      <c r="J188" s="1283"/>
      <c r="K188" s="1283"/>
      <c r="L188" s="1283"/>
      <c r="M188" s="1283"/>
      <c r="N188" s="1283"/>
      <c r="O188" s="1283"/>
      <c r="P188" s="1283"/>
      <c r="Q188" s="1283"/>
    </row>
    <row r="189" spans="2:17">
      <c r="B189" s="1282"/>
      <c r="C189" s="1282"/>
      <c r="D189" s="1282" t="s">
        <v>1456</v>
      </c>
      <c r="E189" s="1136"/>
      <c r="F189" s="1136"/>
      <c r="G189" s="1265"/>
      <c r="H189" s="1283"/>
      <c r="I189" s="1283"/>
      <c r="J189" s="1283"/>
      <c r="K189" s="1283"/>
      <c r="L189" s="1283"/>
      <c r="M189" s="1283"/>
      <c r="N189" s="1283"/>
      <c r="O189" s="1283"/>
      <c r="P189" s="1283"/>
      <c r="Q189" s="1283"/>
    </row>
    <row r="190" spans="2:17">
      <c r="B190" s="1284"/>
      <c r="C190" s="1284"/>
      <c r="D190" s="1284" t="s">
        <v>1457</v>
      </c>
      <c r="E190" s="1136"/>
      <c r="F190" s="1136"/>
      <c r="G190" s="1265"/>
      <c r="H190" s="1176">
        <f t="shared" ref="H190:Q190" si="14">SUM(H181:H189)</f>
        <v>0</v>
      </c>
      <c r="I190" s="1176">
        <f t="shared" si="14"/>
        <v>0</v>
      </c>
      <c r="J190" s="1176">
        <f t="shared" si="14"/>
        <v>0</v>
      </c>
      <c r="K190" s="1176">
        <f t="shared" si="14"/>
        <v>0</v>
      </c>
      <c r="L190" s="1176">
        <f t="shared" si="14"/>
        <v>0</v>
      </c>
      <c r="M190" s="1176">
        <f t="shared" si="14"/>
        <v>0</v>
      </c>
      <c r="N190" s="1176">
        <f t="shared" si="14"/>
        <v>0</v>
      </c>
      <c r="O190" s="1176">
        <f t="shared" si="14"/>
        <v>0</v>
      </c>
      <c r="P190" s="1176">
        <f t="shared" si="14"/>
        <v>0</v>
      </c>
      <c r="Q190" s="1176">
        <f t="shared" si="14"/>
        <v>0</v>
      </c>
    </row>
    <row r="191" spans="2:17">
      <c r="B191" s="1285"/>
      <c r="C191" s="1285"/>
      <c r="D191" s="1285"/>
      <c r="E191" s="1286"/>
      <c r="F191" s="1287"/>
      <c r="G191" s="1287"/>
      <c r="H191" s="1288"/>
      <c r="I191" s="1288"/>
      <c r="J191" s="1288"/>
      <c r="K191" s="1288"/>
      <c r="L191" s="1288"/>
      <c r="M191" s="1288"/>
      <c r="N191" s="1288"/>
      <c r="O191" s="1288"/>
      <c r="P191" s="1288"/>
      <c r="Q191" s="1289"/>
    </row>
    <row r="192" spans="2:17">
      <c r="B192" s="1284"/>
      <c r="C192" s="1284"/>
      <c r="D192" s="1284" t="s">
        <v>8</v>
      </c>
      <c r="E192" s="1280"/>
      <c r="F192" s="1281"/>
      <c r="G192" s="1281"/>
      <c r="H192" s="1288"/>
      <c r="I192" s="1288"/>
      <c r="J192" s="1288"/>
      <c r="K192" s="1288"/>
      <c r="L192" s="1288"/>
      <c r="M192" s="1288"/>
      <c r="N192" s="1288"/>
      <c r="O192" s="1288"/>
      <c r="P192" s="1288"/>
      <c r="Q192" s="1289"/>
    </row>
    <row r="193" spans="2:17">
      <c r="B193" s="1282"/>
      <c r="C193" s="1282"/>
      <c r="D193" s="1282" t="s">
        <v>1457</v>
      </c>
      <c r="E193" s="1136"/>
      <c r="F193" s="1136"/>
      <c r="G193" s="1265"/>
      <c r="H193" s="1283"/>
      <c r="I193" s="1283"/>
      <c r="J193" s="1283"/>
      <c r="K193" s="1283"/>
      <c r="L193" s="1283"/>
      <c r="M193" s="1283"/>
      <c r="N193" s="1283"/>
      <c r="O193" s="1283"/>
      <c r="P193" s="1283"/>
      <c r="Q193" s="1283"/>
    </row>
    <row r="194" spans="2:17">
      <c r="B194" s="1282"/>
      <c r="C194" s="1282"/>
      <c r="D194" s="1282" t="s">
        <v>1458</v>
      </c>
      <c r="E194" s="1136"/>
      <c r="F194" s="1136"/>
      <c r="G194" s="1265"/>
      <c r="H194" s="1283"/>
      <c r="I194" s="1283"/>
      <c r="J194" s="1283"/>
      <c r="K194" s="1283"/>
      <c r="L194" s="1283"/>
      <c r="M194" s="1283"/>
      <c r="N194" s="1283"/>
      <c r="O194" s="1283"/>
      <c r="P194" s="1283"/>
      <c r="Q194" s="1283"/>
    </row>
    <row r="195" spans="2:17">
      <c r="B195" s="1282"/>
      <c r="C195" s="1282"/>
      <c r="D195" s="1282" t="s">
        <v>1459</v>
      </c>
      <c r="E195" s="1136"/>
      <c r="F195" s="1136"/>
      <c r="G195" s="1265"/>
      <c r="H195" s="1283"/>
      <c r="I195" s="1283"/>
      <c r="J195" s="1283"/>
      <c r="K195" s="1283"/>
      <c r="L195" s="1283"/>
      <c r="M195" s="1283"/>
      <c r="N195" s="1283"/>
      <c r="O195" s="1283"/>
      <c r="P195" s="1283"/>
      <c r="Q195" s="1283"/>
    </row>
    <row r="196" spans="2:17">
      <c r="B196" s="1282"/>
      <c r="C196" s="1282"/>
      <c r="D196" s="1282" t="s">
        <v>1460</v>
      </c>
      <c r="E196" s="1136"/>
      <c r="F196" s="1136"/>
      <c r="G196" s="1265"/>
      <c r="H196" s="1283"/>
      <c r="I196" s="1283"/>
      <c r="J196" s="1283"/>
      <c r="K196" s="1283"/>
      <c r="L196" s="1283"/>
      <c r="M196" s="1283"/>
      <c r="N196" s="1283"/>
      <c r="O196" s="1283"/>
      <c r="P196" s="1283"/>
      <c r="Q196" s="1283"/>
    </row>
    <row r="197" spans="2:17">
      <c r="B197" s="1282"/>
      <c r="C197" s="1282"/>
      <c r="D197" s="1282" t="s">
        <v>1461</v>
      </c>
      <c r="E197" s="1136"/>
      <c r="F197" s="1136"/>
      <c r="G197" s="1265"/>
      <c r="H197" s="1283"/>
      <c r="I197" s="1283"/>
      <c r="J197" s="1283"/>
      <c r="K197" s="1283"/>
      <c r="L197" s="1283"/>
      <c r="M197" s="1283"/>
      <c r="N197" s="1283"/>
      <c r="O197" s="1283"/>
      <c r="P197" s="1283"/>
      <c r="Q197" s="1283"/>
    </row>
    <row r="198" spans="2:17">
      <c r="B198" s="1282"/>
      <c r="C198" s="1282"/>
      <c r="D198" s="1282" t="s">
        <v>1462</v>
      </c>
      <c r="E198" s="1136"/>
      <c r="F198" s="1136"/>
      <c r="G198" s="1265"/>
      <c r="H198" s="1283"/>
      <c r="I198" s="1283"/>
      <c r="J198" s="1283"/>
      <c r="K198" s="1283"/>
      <c r="L198" s="1283"/>
      <c r="M198" s="1283"/>
      <c r="N198" s="1283"/>
      <c r="O198" s="1283"/>
      <c r="P198" s="1283"/>
      <c r="Q198" s="1283"/>
    </row>
    <row r="199" spans="2:17">
      <c r="B199" s="1282"/>
      <c r="C199" s="1282"/>
      <c r="D199" s="1282" t="s">
        <v>1463</v>
      </c>
      <c r="E199" s="1136"/>
      <c r="F199" s="1136"/>
      <c r="G199" s="1265"/>
      <c r="H199" s="1283"/>
      <c r="I199" s="1283"/>
      <c r="J199" s="1283"/>
      <c r="K199" s="1283"/>
      <c r="L199" s="1283"/>
      <c r="M199" s="1283"/>
      <c r="N199" s="1283"/>
      <c r="O199" s="1283"/>
      <c r="P199" s="1283"/>
      <c r="Q199" s="1283"/>
    </row>
    <row r="200" spans="2:17">
      <c r="B200" s="1282"/>
      <c r="C200" s="1282"/>
      <c r="D200" s="1282" t="s">
        <v>1464</v>
      </c>
      <c r="E200" s="1136"/>
      <c r="F200" s="1136"/>
      <c r="G200" s="1265"/>
      <c r="H200" s="1283"/>
      <c r="I200" s="1283"/>
      <c r="J200" s="1283"/>
      <c r="K200" s="1283"/>
      <c r="L200" s="1283"/>
      <c r="M200" s="1283"/>
      <c r="N200" s="1283"/>
      <c r="O200" s="1283"/>
      <c r="P200" s="1283"/>
      <c r="Q200" s="1283"/>
    </row>
    <row r="201" spans="2:17">
      <c r="B201" s="1282"/>
      <c r="C201" s="1282"/>
      <c r="D201" s="1282" t="s">
        <v>1465</v>
      </c>
      <c r="E201" s="1136"/>
      <c r="F201" s="1136"/>
      <c r="G201" s="1265"/>
      <c r="H201" s="1283"/>
      <c r="I201" s="1283"/>
      <c r="J201" s="1283"/>
      <c r="K201" s="1283"/>
      <c r="L201" s="1283"/>
      <c r="M201" s="1283"/>
      <c r="N201" s="1283"/>
      <c r="O201" s="1283"/>
      <c r="P201" s="1283"/>
      <c r="Q201" s="1283"/>
    </row>
    <row r="202" spans="2:17">
      <c r="B202" s="1282"/>
      <c r="C202" s="1282"/>
      <c r="D202" s="1282" t="s">
        <v>1466</v>
      </c>
      <c r="E202" s="1136"/>
      <c r="F202" s="1136"/>
      <c r="G202" s="1265"/>
      <c r="H202" s="1283"/>
      <c r="I202" s="1283"/>
      <c r="J202" s="1283"/>
      <c r="K202" s="1283"/>
      <c r="L202" s="1283"/>
      <c r="M202" s="1283"/>
      <c r="N202" s="1283"/>
      <c r="O202" s="1283"/>
      <c r="P202" s="1283"/>
      <c r="Q202" s="1283"/>
    </row>
    <row r="203" spans="2:17">
      <c r="B203" s="1282"/>
      <c r="C203" s="1282"/>
      <c r="D203" s="1282" t="s">
        <v>1467</v>
      </c>
      <c r="E203" s="1136"/>
      <c r="F203" s="1136"/>
      <c r="G203" s="1265"/>
      <c r="H203" s="1283"/>
      <c r="I203" s="1283"/>
      <c r="J203" s="1283"/>
      <c r="K203" s="1283"/>
      <c r="L203" s="1283"/>
      <c r="M203" s="1283"/>
      <c r="N203" s="1283"/>
      <c r="O203" s="1283"/>
      <c r="P203" s="1283"/>
      <c r="Q203" s="1283"/>
    </row>
    <row r="204" spans="2:17">
      <c r="B204" s="1282"/>
      <c r="C204" s="1282"/>
      <c r="D204" s="1282" t="s">
        <v>1468</v>
      </c>
      <c r="E204" s="1136"/>
      <c r="F204" s="1136"/>
      <c r="G204" s="1265"/>
      <c r="H204" s="1283"/>
      <c r="I204" s="1283"/>
      <c r="J204" s="1283"/>
      <c r="K204" s="1283"/>
      <c r="L204" s="1283"/>
      <c r="M204" s="1283"/>
      <c r="N204" s="1283"/>
      <c r="O204" s="1283"/>
      <c r="P204" s="1283"/>
      <c r="Q204" s="1283"/>
    </row>
    <row r="205" spans="2:17">
      <c r="B205" s="1282"/>
      <c r="C205" s="1282"/>
      <c r="D205" s="1282" t="s">
        <v>1469</v>
      </c>
      <c r="E205" s="1136"/>
      <c r="F205" s="1136"/>
      <c r="G205" s="1265"/>
      <c r="H205" s="1283"/>
      <c r="I205" s="1283"/>
      <c r="J205" s="1283"/>
      <c r="K205" s="1283"/>
      <c r="L205" s="1283"/>
      <c r="M205" s="1283"/>
      <c r="N205" s="1283"/>
      <c r="O205" s="1283"/>
      <c r="P205" s="1283"/>
      <c r="Q205" s="1283"/>
    </row>
    <row r="206" spans="2:17">
      <c r="B206" s="1282"/>
      <c r="C206" s="1282"/>
      <c r="D206" s="1282" t="s">
        <v>1470</v>
      </c>
      <c r="E206" s="1136"/>
      <c r="F206" s="1136"/>
      <c r="G206" s="1265"/>
      <c r="H206" s="1283"/>
      <c r="I206" s="1283"/>
      <c r="J206" s="1283"/>
      <c r="K206" s="1283"/>
      <c r="L206" s="1283"/>
      <c r="M206" s="1283"/>
      <c r="N206" s="1283"/>
      <c r="O206" s="1283"/>
      <c r="P206" s="1283"/>
      <c r="Q206" s="1283"/>
    </row>
    <row r="207" spans="2:17">
      <c r="B207" s="1282"/>
      <c r="C207" s="1282"/>
      <c r="D207" s="1282" t="s">
        <v>1471</v>
      </c>
      <c r="E207" s="1136"/>
      <c r="F207" s="1136"/>
      <c r="G207" s="1265"/>
      <c r="H207" s="1283"/>
      <c r="I207" s="1283"/>
      <c r="J207" s="1283"/>
      <c r="K207" s="1283"/>
      <c r="L207" s="1283"/>
      <c r="M207" s="1283"/>
      <c r="N207" s="1283"/>
      <c r="O207" s="1283"/>
      <c r="P207" s="1283"/>
      <c r="Q207" s="1283"/>
    </row>
    <row r="208" spans="2:17">
      <c r="B208" s="1282"/>
      <c r="C208" s="1282"/>
      <c r="D208" s="1282" t="s">
        <v>1472</v>
      </c>
      <c r="E208" s="1136"/>
      <c r="F208" s="1136"/>
      <c r="G208" s="1265"/>
      <c r="H208" s="1283"/>
      <c r="I208" s="1283"/>
      <c r="J208" s="1283"/>
      <c r="K208" s="1283"/>
      <c r="L208" s="1283"/>
      <c r="M208" s="1283"/>
      <c r="N208" s="1283"/>
      <c r="O208" s="1283"/>
      <c r="P208" s="1283"/>
      <c r="Q208" s="1283"/>
    </row>
    <row r="209" spans="2:17">
      <c r="B209" s="1290"/>
      <c r="C209" s="1290"/>
      <c r="D209" s="1290" t="s">
        <v>1473</v>
      </c>
      <c r="E209" s="1136"/>
      <c r="F209" s="1136"/>
      <c r="G209" s="1265"/>
      <c r="H209" s="1283"/>
      <c r="I209" s="1283"/>
      <c r="J209" s="1283"/>
      <c r="K209" s="1283"/>
      <c r="L209" s="1283"/>
      <c r="M209" s="1283"/>
      <c r="N209" s="1283"/>
      <c r="O209" s="1283"/>
      <c r="P209" s="1283"/>
      <c r="Q209" s="1283"/>
    </row>
    <row r="210" spans="2:17">
      <c r="B210" s="1282"/>
      <c r="C210" s="1282"/>
      <c r="D210" s="1282" t="s">
        <v>1474</v>
      </c>
      <c r="E210" s="1136"/>
      <c r="F210" s="1136"/>
      <c r="G210" s="1265"/>
      <c r="H210" s="1283"/>
      <c r="I210" s="1283"/>
      <c r="J210" s="1283"/>
      <c r="K210" s="1283"/>
      <c r="L210" s="1283"/>
      <c r="M210" s="1283"/>
      <c r="N210" s="1283"/>
      <c r="O210" s="1283"/>
      <c r="P210" s="1283"/>
      <c r="Q210" s="1283"/>
    </row>
    <row r="211" spans="2:17">
      <c r="B211" s="1282"/>
      <c r="C211" s="1282"/>
      <c r="D211" s="1282" t="s">
        <v>1475</v>
      </c>
      <c r="E211" s="1136"/>
      <c r="F211" s="1136"/>
      <c r="G211" s="1265"/>
      <c r="H211" s="1283"/>
      <c r="I211" s="1283"/>
      <c r="J211" s="1283"/>
      <c r="K211" s="1283"/>
      <c r="L211" s="1283"/>
      <c r="M211" s="1283"/>
      <c r="N211" s="1283"/>
      <c r="O211" s="1283"/>
      <c r="P211" s="1283"/>
      <c r="Q211" s="1283"/>
    </row>
    <row r="212" spans="2:17">
      <c r="B212" s="1282"/>
      <c r="C212" s="1282"/>
      <c r="D212" s="1282" t="s">
        <v>1476</v>
      </c>
      <c r="E212" s="1136"/>
      <c r="F212" s="1136"/>
      <c r="G212" s="1265"/>
      <c r="H212" s="1283"/>
      <c r="I212" s="1283"/>
      <c r="J212" s="1283"/>
      <c r="K212" s="1283"/>
      <c r="L212" s="1283"/>
      <c r="M212" s="1283"/>
      <c r="N212" s="1283"/>
      <c r="O212" s="1283"/>
      <c r="P212" s="1283"/>
      <c r="Q212" s="1283"/>
    </row>
    <row r="213" spans="2:17">
      <c r="B213" s="1282"/>
      <c r="C213" s="1282"/>
      <c r="D213" s="1291" t="s">
        <v>1477</v>
      </c>
      <c r="E213" s="1136"/>
      <c r="F213" s="1136"/>
      <c r="G213" s="1265"/>
      <c r="H213" s="1283"/>
      <c r="I213" s="1283"/>
      <c r="J213" s="1283"/>
      <c r="K213" s="1283"/>
      <c r="L213" s="1283"/>
      <c r="M213" s="1283"/>
      <c r="N213" s="1283"/>
      <c r="O213" s="1283"/>
      <c r="P213" s="1283"/>
      <c r="Q213" s="1283"/>
    </row>
    <row r="214" spans="2:17" ht="25.5">
      <c r="B214" s="1282"/>
      <c r="C214" s="1278" t="s">
        <v>1478</v>
      </c>
      <c r="D214" s="1292" t="s">
        <v>1447</v>
      </c>
      <c r="E214" s="1293"/>
      <c r="F214" s="1293"/>
      <c r="G214" s="1293"/>
      <c r="H214" s="1293"/>
      <c r="I214" s="1293"/>
      <c r="J214" s="1293"/>
      <c r="K214" s="1293"/>
      <c r="L214" s="1293"/>
      <c r="M214" s="1293"/>
      <c r="N214" s="1293"/>
      <c r="O214" s="1293"/>
      <c r="P214" s="1293"/>
      <c r="Q214" s="1294"/>
    </row>
    <row r="215" spans="2:17">
      <c r="B215" s="1282"/>
      <c r="D215" s="1282" t="s">
        <v>1448</v>
      </c>
      <c r="E215" s="1136"/>
      <c r="F215" s="1136"/>
      <c r="G215" s="1265"/>
      <c r="H215" s="1283"/>
      <c r="I215" s="1283"/>
      <c r="J215" s="1283"/>
      <c r="K215" s="1283"/>
      <c r="L215" s="1283"/>
      <c r="M215" s="1283"/>
      <c r="N215" s="1283"/>
      <c r="O215" s="1283"/>
      <c r="P215" s="1283"/>
      <c r="Q215" s="1283"/>
    </row>
    <row r="216" spans="2:17">
      <c r="B216" s="1282"/>
      <c r="C216" s="1282"/>
      <c r="D216" s="1282" t="s">
        <v>1449</v>
      </c>
      <c r="E216" s="1136"/>
      <c r="F216" s="1136"/>
      <c r="G216" s="1265"/>
      <c r="H216" s="1283"/>
      <c r="I216" s="1283"/>
      <c r="J216" s="1283"/>
      <c r="K216" s="1283"/>
      <c r="L216" s="1283"/>
      <c r="M216" s="1283"/>
      <c r="N216" s="1283"/>
      <c r="O216" s="1283"/>
      <c r="P216" s="1283"/>
      <c r="Q216" s="1283"/>
    </row>
    <row r="217" spans="2:17">
      <c r="B217" s="1282"/>
      <c r="C217" s="1282"/>
      <c r="D217" s="1282" t="s">
        <v>1450</v>
      </c>
      <c r="E217" s="1136"/>
      <c r="F217" s="1136"/>
      <c r="G217" s="1265"/>
      <c r="H217" s="1283"/>
      <c r="I217" s="1283"/>
      <c r="J217" s="1283"/>
      <c r="K217" s="1283"/>
      <c r="L217" s="1283"/>
      <c r="M217" s="1283"/>
      <c r="N217" s="1283"/>
      <c r="O217" s="1283"/>
      <c r="P217" s="1283"/>
      <c r="Q217" s="1283"/>
    </row>
    <row r="218" spans="2:17">
      <c r="B218" s="1282"/>
      <c r="C218" s="1282"/>
      <c r="D218" s="1282" t="s">
        <v>1451</v>
      </c>
      <c r="E218" s="1136"/>
      <c r="F218" s="1136"/>
      <c r="G218" s="1265"/>
      <c r="H218" s="1283"/>
      <c r="I218" s="1283"/>
      <c r="J218" s="1283"/>
      <c r="K218" s="1283"/>
      <c r="L218" s="1283"/>
      <c r="M218" s="1283"/>
      <c r="N218" s="1283"/>
      <c r="O218" s="1283"/>
      <c r="P218" s="1283"/>
      <c r="Q218" s="1283"/>
    </row>
    <row r="219" spans="2:17">
      <c r="B219" s="1282"/>
      <c r="C219" s="1282"/>
      <c r="D219" s="1282" t="s">
        <v>1452</v>
      </c>
      <c r="E219" s="1136"/>
      <c r="F219" s="1136"/>
      <c r="G219" s="1265"/>
      <c r="H219" s="1283"/>
      <c r="I219" s="1283"/>
      <c r="J219" s="1283"/>
      <c r="K219" s="1283"/>
      <c r="L219" s="1283"/>
      <c r="M219" s="1283"/>
      <c r="N219" s="1283"/>
      <c r="O219" s="1283"/>
      <c r="P219" s="1283"/>
      <c r="Q219" s="1283"/>
    </row>
    <row r="220" spans="2:17">
      <c r="B220" s="1282"/>
      <c r="C220" s="1282"/>
      <c r="D220" s="1282" t="s">
        <v>1453</v>
      </c>
      <c r="E220" s="1136"/>
      <c r="F220" s="1136"/>
      <c r="G220" s="1265"/>
      <c r="H220" s="1283"/>
      <c r="I220" s="1283"/>
      <c r="J220" s="1283"/>
      <c r="K220" s="1283"/>
      <c r="L220" s="1283"/>
      <c r="M220" s="1283"/>
      <c r="N220" s="1283"/>
      <c r="O220" s="1283"/>
      <c r="P220" s="1283"/>
      <c r="Q220" s="1283"/>
    </row>
    <row r="221" spans="2:17">
      <c r="B221" s="1282"/>
      <c r="C221" s="1282"/>
      <c r="D221" s="1282" t="s">
        <v>1454</v>
      </c>
      <c r="E221" s="1136"/>
      <c r="F221" s="1136"/>
      <c r="G221" s="1265"/>
      <c r="H221" s="1283"/>
      <c r="I221" s="1283"/>
      <c r="J221" s="1283"/>
      <c r="K221" s="1283"/>
      <c r="L221" s="1283"/>
      <c r="M221" s="1283"/>
      <c r="N221" s="1283"/>
      <c r="O221" s="1283"/>
      <c r="P221" s="1283"/>
      <c r="Q221" s="1283"/>
    </row>
    <row r="222" spans="2:17">
      <c r="B222" s="1282"/>
      <c r="C222" s="1282"/>
      <c r="D222" s="1282" t="s">
        <v>1455</v>
      </c>
      <c r="E222" s="1136"/>
      <c r="F222" s="1136"/>
      <c r="G222" s="1265"/>
      <c r="H222" s="1283"/>
      <c r="I222" s="1283"/>
      <c r="J222" s="1283"/>
      <c r="K222" s="1283"/>
      <c r="L222" s="1283"/>
      <c r="M222" s="1283"/>
      <c r="N222" s="1283"/>
      <c r="O222" s="1283"/>
      <c r="P222" s="1283"/>
      <c r="Q222" s="1283"/>
    </row>
    <row r="223" spans="2:17">
      <c r="B223" s="1282"/>
      <c r="C223" s="1282"/>
      <c r="D223" s="1282" t="s">
        <v>1456</v>
      </c>
      <c r="E223" s="1136"/>
      <c r="F223" s="1136"/>
      <c r="G223" s="1265"/>
      <c r="H223" s="1283"/>
      <c r="I223" s="1283"/>
      <c r="J223" s="1283"/>
      <c r="K223" s="1283"/>
      <c r="L223" s="1283"/>
      <c r="M223" s="1283"/>
      <c r="N223" s="1283"/>
      <c r="O223" s="1283"/>
      <c r="P223" s="1283"/>
      <c r="Q223" s="1283"/>
    </row>
    <row r="224" spans="2:17">
      <c r="B224" s="1284"/>
      <c r="C224" s="1284"/>
      <c r="D224" s="1284" t="s">
        <v>1457</v>
      </c>
      <c r="E224" s="1136"/>
      <c r="F224" s="1136"/>
      <c r="G224" s="1265"/>
      <c r="H224" s="1176">
        <f t="shared" ref="H224:Q224" si="15">SUM(H215:H223)</f>
        <v>0</v>
      </c>
      <c r="I224" s="1176">
        <f t="shared" si="15"/>
        <v>0</v>
      </c>
      <c r="J224" s="1176">
        <f t="shared" si="15"/>
        <v>0</v>
      </c>
      <c r="K224" s="1176">
        <f t="shared" si="15"/>
        <v>0</v>
      </c>
      <c r="L224" s="1176">
        <f t="shared" si="15"/>
        <v>0</v>
      </c>
      <c r="M224" s="1176">
        <f t="shared" si="15"/>
        <v>0</v>
      </c>
      <c r="N224" s="1176">
        <f t="shared" si="15"/>
        <v>0</v>
      </c>
      <c r="O224" s="1176">
        <f t="shared" si="15"/>
        <v>0</v>
      </c>
      <c r="P224" s="1176">
        <f t="shared" si="15"/>
        <v>0</v>
      </c>
      <c r="Q224" s="1176">
        <f t="shared" si="15"/>
        <v>0</v>
      </c>
    </row>
    <row r="225" spans="2:17">
      <c r="B225" s="1295"/>
      <c r="C225" s="1295"/>
      <c r="D225" s="1295" t="s">
        <v>8</v>
      </c>
      <c r="E225" s="1296"/>
      <c r="F225" s="1297"/>
      <c r="G225" s="1288"/>
      <c r="H225" s="1288"/>
      <c r="I225" s="1288"/>
      <c r="J225" s="1288"/>
      <c r="K225" s="1288"/>
      <c r="L225" s="1288"/>
      <c r="M225" s="1288"/>
      <c r="N225" s="1288"/>
      <c r="O225" s="1288"/>
      <c r="P225" s="1288"/>
      <c r="Q225" s="1289"/>
    </row>
    <row r="226" spans="2:17">
      <c r="B226" s="1282"/>
      <c r="C226" s="1282"/>
      <c r="D226" s="1282" t="s">
        <v>1457</v>
      </c>
      <c r="E226" s="1136"/>
      <c r="F226" s="1136"/>
      <c r="G226" s="1265"/>
      <c r="H226" s="1283"/>
      <c r="I226" s="1283"/>
      <c r="J226" s="1283"/>
      <c r="K226" s="1283"/>
      <c r="L226" s="1283"/>
      <c r="M226" s="1283"/>
      <c r="N226" s="1283"/>
      <c r="O226" s="1283"/>
      <c r="P226" s="1283"/>
      <c r="Q226" s="1283"/>
    </row>
    <row r="227" spans="2:17">
      <c r="B227" s="1282"/>
      <c r="C227" s="1282"/>
      <c r="D227" s="1282" t="s">
        <v>1458</v>
      </c>
      <c r="E227" s="1136"/>
      <c r="F227" s="1136"/>
      <c r="G227" s="1265"/>
      <c r="H227" s="1283"/>
      <c r="I227" s="1283"/>
      <c r="J227" s="1283"/>
      <c r="K227" s="1283"/>
      <c r="L227" s="1283"/>
      <c r="M227" s="1283"/>
      <c r="N227" s="1283"/>
      <c r="O227" s="1283"/>
      <c r="P227" s="1283"/>
      <c r="Q227" s="1283"/>
    </row>
    <row r="228" spans="2:17">
      <c r="B228" s="1282"/>
      <c r="C228" s="1282"/>
      <c r="D228" s="1282" t="s">
        <v>1459</v>
      </c>
      <c r="E228" s="1136"/>
      <c r="F228" s="1136"/>
      <c r="G228" s="1265"/>
      <c r="H228" s="1283"/>
      <c r="I228" s="1283"/>
      <c r="J228" s="1283"/>
      <c r="K228" s="1283"/>
      <c r="L228" s="1283"/>
      <c r="M228" s="1283"/>
      <c r="N228" s="1283"/>
      <c r="O228" s="1283"/>
      <c r="P228" s="1283"/>
      <c r="Q228" s="1283"/>
    </row>
    <row r="229" spans="2:17">
      <c r="B229" s="1282"/>
      <c r="C229" s="1282"/>
      <c r="D229" s="1282" t="s">
        <v>1460</v>
      </c>
      <c r="E229" s="1136"/>
      <c r="F229" s="1136"/>
      <c r="G229" s="1265"/>
      <c r="H229" s="1283"/>
      <c r="I229" s="1283"/>
      <c r="J229" s="1283"/>
      <c r="K229" s="1283"/>
      <c r="L229" s="1283"/>
      <c r="M229" s="1283"/>
      <c r="N229" s="1283"/>
      <c r="O229" s="1283"/>
      <c r="P229" s="1283"/>
      <c r="Q229" s="1283"/>
    </row>
    <row r="230" spans="2:17">
      <c r="B230" s="1282"/>
      <c r="C230" s="1282"/>
      <c r="D230" s="1282" t="s">
        <v>1461</v>
      </c>
      <c r="E230" s="1136"/>
      <c r="F230" s="1136"/>
      <c r="G230" s="1265"/>
      <c r="H230" s="1283"/>
      <c r="I230" s="1283"/>
      <c r="J230" s="1283"/>
      <c r="K230" s="1283"/>
      <c r="L230" s="1283"/>
      <c r="M230" s="1283"/>
      <c r="N230" s="1283"/>
      <c r="O230" s="1283"/>
      <c r="P230" s="1283"/>
      <c r="Q230" s="1283"/>
    </row>
    <row r="231" spans="2:17">
      <c r="B231" s="1282"/>
      <c r="C231" s="1282"/>
      <c r="D231" s="1282" t="s">
        <v>1462</v>
      </c>
      <c r="E231" s="1136"/>
      <c r="F231" s="1136"/>
      <c r="G231" s="1265"/>
      <c r="H231" s="1283"/>
      <c r="I231" s="1283"/>
      <c r="J231" s="1283"/>
      <c r="K231" s="1283"/>
      <c r="L231" s="1283"/>
      <c r="M231" s="1283"/>
      <c r="N231" s="1283"/>
      <c r="O231" s="1283"/>
      <c r="P231" s="1283"/>
      <c r="Q231" s="1283"/>
    </row>
    <row r="232" spans="2:17">
      <c r="B232" s="1282"/>
      <c r="C232" s="1282"/>
      <c r="D232" s="1282" t="s">
        <v>1463</v>
      </c>
      <c r="E232" s="1136"/>
      <c r="F232" s="1136"/>
      <c r="G232" s="1265"/>
      <c r="H232" s="1283"/>
      <c r="I232" s="1283"/>
      <c r="J232" s="1283"/>
      <c r="K232" s="1283"/>
      <c r="L232" s="1283"/>
      <c r="M232" s="1283"/>
      <c r="N232" s="1283"/>
      <c r="O232" s="1283"/>
      <c r="P232" s="1283"/>
      <c r="Q232" s="1283"/>
    </row>
    <row r="233" spans="2:17">
      <c r="B233" s="1282"/>
      <c r="C233" s="1282"/>
      <c r="D233" s="1282" t="s">
        <v>1464</v>
      </c>
      <c r="E233" s="1136"/>
      <c r="F233" s="1136"/>
      <c r="G233" s="1265"/>
      <c r="H233" s="1283"/>
      <c r="I233" s="1283"/>
      <c r="J233" s="1283"/>
      <c r="K233" s="1283"/>
      <c r="L233" s="1283"/>
      <c r="M233" s="1283"/>
      <c r="N233" s="1283"/>
      <c r="O233" s="1283"/>
      <c r="P233" s="1283"/>
      <c r="Q233" s="1283"/>
    </row>
    <row r="234" spans="2:17">
      <c r="B234" s="1282"/>
      <c r="C234" s="1282"/>
      <c r="D234" s="1282" t="s">
        <v>1465</v>
      </c>
      <c r="E234" s="1136"/>
      <c r="F234" s="1136"/>
      <c r="G234" s="1265"/>
      <c r="H234" s="1283"/>
      <c r="I234" s="1283"/>
      <c r="J234" s="1283"/>
      <c r="K234" s="1283"/>
      <c r="L234" s="1283"/>
      <c r="M234" s="1283"/>
      <c r="N234" s="1283"/>
      <c r="O234" s="1283"/>
      <c r="P234" s="1283"/>
      <c r="Q234" s="1283"/>
    </row>
    <row r="235" spans="2:17">
      <c r="B235" s="1282"/>
      <c r="C235" s="1282"/>
      <c r="D235" s="1282" t="s">
        <v>1466</v>
      </c>
      <c r="E235" s="1136"/>
      <c r="F235" s="1136"/>
      <c r="G235" s="1265"/>
      <c r="H235" s="1283"/>
      <c r="I235" s="1283"/>
      <c r="J235" s="1283"/>
      <c r="K235" s="1283"/>
      <c r="L235" s="1283"/>
      <c r="M235" s="1283"/>
      <c r="N235" s="1283"/>
      <c r="O235" s="1283"/>
      <c r="P235" s="1283"/>
      <c r="Q235" s="1283"/>
    </row>
    <row r="236" spans="2:17">
      <c r="B236" s="1282"/>
      <c r="C236" s="1282"/>
      <c r="D236" s="1282" t="s">
        <v>1467</v>
      </c>
      <c r="E236" s="1136"/>
      <c r="F236" s="1136"/>
      <c r="G236" s="1265"/>
      <c r="H236" s="1283"/>
      <c r="I236" s="1283"/>
      <c r="J236" s="1283"/>
      <c r="K236" s="1283"/>
      <c r="L236" s="1283"/>
      <c r="M236" s="1283"/>
      <c r="N236" s="1283"/>
      <c r="O236" s="1283"/>
      <c r="P236" s="1283"/>
      <c r="Q236" s="1283"/>
    </row>
    <row r="237" spans="2:17">
      <c r="B237" s="1282"/>
      <c r="C237" s="1282"/>
      <c r="D237" s="1282" t="s">
        <v>1468</v>
      </c>
      <c r="E237" s="1136"/>
      <c r="F237" s="1136"/>
      <c r="G237" s="1265"/>
      <c r="H237" s="1283"/>
      <c r="I237" s="1283"/>
      <c r="J237" s="1283"/>
      <c r="K237" s="1283"/>
      <c r="L237" s="1283"/>
      <c r="M237" s="1283"/>
      <c r="N237" s="1283"/>
      <c r="O237" s="1283"/>
      <c r="P237" s="1283"/>
      <c r="Q237" s="1283"/>
    </row>
    <row r="238" spans="2:17">
      <c r="B238" s="1282"/>
      <c r="C238" s="1282"/>
      <c r="D238" s="1282" t="s">
        <v>1469</v>
      </c>
      <c r="E238" s="1136"/>
      <c r="F238" s="1136"/>
      <c r="G238" s="1265"/>
      <c r="H238" s="1283"/>
      <c r="I238" s="1283"/>
      <c r="J238" s="1283"/>
      <c r="K238" s="1283"/>
      <c r="L238" s="1283"/>
      <c r="M238" s="1283"/>
      <c r="N238" s="1283"/>
      <c r="O238" s="1283"/>
      <c r="P238" s="1283"/>
      <c r="Q238" s="1283"/>
    </row>
    <row r="239" spans="2:17">
      <c r="B239" s="1282"/>
      <c r="C239" s="1282"/>
      <c r="D239" s="1282" t="s">
        <v>1470</v>
      </c>
      <c r="E239" s="1136"/>
      <c r="F239" s="1136"/>
      <c r="G239" s="1265"/>
      <c r="H239" s="1283"/>
      <c r="I239" s="1283"/>
      <c r="J239" s="1283"/>
      <c r="K239" s="1283"/>
      <c r="L239" s="1283"/>
      <c r="M239" s="1283"/>
      <c r="N239" s="1283"/>
      <c r="O239" s="1283"/>
      <c r="P239" s="1283"/>
      <c r="Q239" s="1283"/>
    </row>
    <row r="240" spans="2:17">
      <c r="B240" s="1282"/>
      <c r="C240" s="1282"/>
      <c r="D240" s="1282" t="s">
        <v>1471</v>
      </c>
      <c r="E240" s="1136"/>
      <c r="F240" s="1136"/>
      <c r="G240" s="1265"/>
      <c r="H240" s="1283"/>
      <c r="I240" s="1283"/>
      <c r="J240" s="1283"/>
      <c r="K240" s="1283"/>
      <c r="L240" s="1283"/>
      <c r="M240" s="1283"/>
      <c r="N240" s="1283"/>
      <c r="O240" s="1283"/>
      <c r="P240" s="1283"/>
      <c r="Q240" s="1283"/>
    </row>
    <row r="241" spans="2:17">
      <c r="B241" s="1282"/>
      <c r="C241" s="1282"/>
      <c r="D241" s="1282" t="s">
        <v>1472</v>
      </c>
      <c r="E241" s="1136"/>
      <c r="F241" s="1136"/>
      <c r="G241" s="1265"/>
      <c r="H241" s="1283"/>
      <c r="I241" s="1283"/>
      <c r="J241" s="1283"/>
      <c r="K241" s="1283"/>
      <c r="L241" s="1283"/>
      <c r="M241" s="1283"/>
      <c r="N241" s="1283"/>
      <c r="O241" s="1283"/>
      <c r="P241" s="1283"/>
      <c r="Q241" s="1283"/>
    </row>
    <row r="242" spans="2:17">
      <c r="B242" s="1290"/>
      <c r="C242" s="1290"/>
      <c r="D242" s="1290" t="s">
        <v>1473</v>
      </c>
      <c r="E242" s="1136"/>
      <c r="F242" s="1136"/>
      <c r="G242" s="1265"/>
      <c r="H242" s="1283"/>
      <c r="I242" s="1283"/>
      <c r="J242" s="1283"/>
      <c r="K242" s="1283"/>
      <c r="L242" s="1283"/>
      <c r="M242" s="1283"/>
      <c r="N242" s="1283"/>
      <c r="O242" s="1283"/>
      <c r="P242" s="1283"/>
      <c r="Q242" s="1283"/>
    </row>
    <row r="243" spans="2:17">
      <c r="B243" s="1282"/>
      <c r="C243" s="1282"/>
      <c r="D243" s="1282" t="s">
        <v>1474</v>
      </c>
      <c r="E243" s="1136"/>
      <c r="F243" s="1136"/>
      <c r="G243" s="1265"/>
      <c r="H243" s="1283"/>
      <c r="I243" s="1283"/>
      <c r="J243" s="1283"/>
      <c r="K243" s="1283"/>
      <c r="L243" s="1283"/>
      <c r="M243" s="1283"/>
      <c r="N243" s="1283"/>
      <c r="O243" s="1283"/>
      <c r="P243" s="1283"/>
      <c r="Q243" s="1283"/>
    </row>
    <row r="244" spans="2:17">
      <c r="B244" s="1282"/>
      <c r="C244" s="1282"/>
      <c r="D244" s="1282" t="s">
        <v>1475</v>
      </c>
      <c r="E244" s="1136"/>
      <c r="F244" s="1136"/>
      <c r="G244" s="1265"/>
      <c r="H244" s="1283"/>
      <c r="I244" s="1283"/>
      <c r="J244" s="1283"/>
      <c r="K244" s="1283"/>
      <c r="L244" s="1283"/>
      <c r="M244" s="1283"/>
      <c r="N244" s="1283"/>
      <c r="O244" s="1283"/>
      <c r="P244" s="1283"/>
      <c r="Q244" s="1283"/>
    </row>
    <row r="245" spans="2:17">
      <c r="B245" s="1282"/>
      <c r="C245" s="1282"/>
      <c r="D245" s="1282" t="s">
        <v>1476</v>
      </c>
      <c r="E245" s="1136"/>
      <c r="F245" s="1136"/>
      <c r="G245" s="1265"/>
      <c r="H245" s="1283"/>
      <c r="I245" s="1283"/>
      <c r="J245" s="1283"/>
      <c r="K245" s="1283"/>
      <c r="L245" s="1283"/>
      <c r="M245" s="1283"/>
      <c r="N245" s="1283"/>
      <c r="O245" s="1283"/>
      <c r="P245" s="1283"/>
      <c r="Q245" s="1283"/>
    </row>
    <row r="246" spans="2:17">
      <c r="B246" s="1291"/>
      <c r="C246" s="1291"/>
      <c r="D246" s="1291" t="s">
        <v>1477</v>
      </c>
      <c r="E246" s="1136"/>
      <c r="F246" s="1136"/>
      <c r="G246" s="1265"/>
      <c r="H246" s="1283"/>
      <c r="I246" s="1283"/>
      <c r="J246" s="1283"/>
      <c r="K246" s="1283"/>
      <c r="L246" s="1283"/>
      <c r="M246" s="1283"/>
      <c r="N246" s="1283"/>
      <c r="O246" s="1283"/>
      <c r="P246" s="1283"/>
      <c r="Q246" s="1283"/>
    </row>
  </sheetData>
  <pageMargins left="0.70866141732283472" right="0.70866141732283472" top="0.74803149606299213" bottom="0.74803149606299213" header="0.31496062992125984" footer="0.31496062992125984"/>
  <pageSetup paperSize="8" scale="34" fitToHeight="4" orientation="landscape" r:id="rId1"/>
</worksheet>
</file>

<file path=xl/worksheets/sheet35.xml><?xml version="1.0" encoding="utf-8"?>
<worksheet xmlns="http://schemas.openxmlformats.org/spreadsheetml/2006/main" xmlns:r="http://schemas.openxmlformats.org/officeDocument/2006/relationships">
  <sheetPr>
    <tabColor theme="7" tint="0.59999389629810485"/>
    <pageSetUpPr fitToPage="1"/>
  </sheetPr>
  <dimension ref="A1:R198"/>
  <sheetViews>
    <sheetView showGridLines="0" topLeftCell="D5" zoomScale="80" zoomScaleNormal="80" workbookViewId="0">
      <selection activeCell="E140" sqref="E140"/>
    </sheetView>
  </sheetViews>
  <sheetFormatPr defaultColWidth="8" defaultRowHeight="12.75"/>
  <cols>
    <col min="1" max="1" width="8" style="1299"/>
    <col min="2" max="2" width="11.5" style="1299" customWidth="1"/>
    <col min="3" max="3" width="16.625" style="1299" customWidth="1"/>
    <col min="4" max="4" width="38.25" style="1299" customWidth="1"/>
    <col min="5" max="5" width="39.75" style="1299" bestFit="1" customWidth="1"/>
    <col min="6" max="6" width="8" style="1299" customWidth="1"/>
    <col min="7" max="7" width="10.25" style="1299" customWidth="1"/>
    <col min="8" max="8" width="10.25" style="1299" bestFit="1" customWidth="1"/>
    <col min="9" max="10" width="10.125" style="1299" bestFit="1" customWidth="1"/>
    <col min="11" max="11" width="10.25" style="1299" bestFit="1" customWidth="1"/>
    <col min="12" max="13" width="10.125" style="1299" bestFit="1" customWidth="1"/>
    <col min="14" max="14" width="10.375" style="1299" bestFit="1" customWidth="1"/>
    <col min="15" max="16" width="10.125" style="1299" bestFit="1" customWidth="1"/>
    <col min="17" max="17" width="10.5" style="1299" bestFit="1" customWidth="1"/>
    <col min="18" max="18" width="12.625" style="1299" customWidth="1"/>
    <col min="19" max="255" width="8" style="1299"/>
    <col min="256" max="256" width="8.625" style="1299" customWidth="1"/>
    <col min="257" max="257" width="60" style="1299" customWidth="1"/>
    <col min="258" max="258" width="12.25" style="1299" customWidth="1"/>
    <col min="259" max="274" width="12.625" style="1299" customWidth="1"/>
    <col min="275" max="511" width="8" style="1299"/>
    <col min="512" max="512" width="8.625" style="1299" customWidth="1"/>
    <col min="513" max="513" width="60" style="1299" customWidth="1"/>
    <col min="514" max="514" width="12.25" style="1299" customWidth="1"/>
    <col min="515" max="530" width="12.625" style="1299" customWidth="1"/>
    <col min="531" max="767" width="8" style="1299"/>
    <col min="768" max="768" width="8.625" style="1299" customWidth="1"/>
    <col min="769" max="769" width="60" style="1299" customWidth="1"/>
    <col min="770" max="770" width="12.25" style="1299" customWidth="1"/>
    <col min="771" max="786" width="12.625" style="1299" customWidth="1"/>
    <col min="787" max="1023" width="8" style="1299"/>
    <col min="1024" max="1024" width="8.625" style="1299" customWidth="1"/>
    <col min="1025" max="1025" width="60" style="1299" customWidth="1"/>
    <col min="1026" max="1026" width="12.25" style="1299" customWidth="1"/>
    <col min="1027" max="1042" width="12.625" style="1299" customWidth="1"/>
    <col min="1043" max="1279" width="8" style="1299"/>
    <col min="1280" max="1280" width="8.625" style="1299" customWidth="1"/>
    <col min="1281" max="1281" width="60" style="1299" customWidth="1"/>
    <col min="1282" max="1282" width="12.25" style="1299" customWidth="1"/>
    <col min="1283" max="1298" width="12.625" style="1299" customWidth="1"/>
    <col min="1299" max="1535" width="8" style="1299"/>
    <col min="1536" max="1536" width="8.625" style="1299" customWidth="1"/>
    <col min="1537" max="1537" width="60" style="1299" customWidth="1"/>
    <col min="1538" max="1538" width="12.25" style="1299" customWidth="1"/>
    <col min="1539" max="1554" width="12.625" style="1299" customWidth="1"/>
    <col min="1555" max="1791" width="8" style="1299"/>
    <col min="1792" max="1792" width="8.625" style="1299" customWidth="1"/>
    <col min="1793" max="1793" width="60" style="1299" customWidth="1"/>
    <col min="1794" max="1794" width="12.25" style="1299" customWidth="1"/>
    <col min="1795" max="1810" width="12.625" style="1299" customWidth="1"/>
    <col min="1811" max="2047" width="8" style="1299"/>
    <col min="2048" max="2048" width="8.625" style="1299" customWidth="1"/>
    <col min="2049" max="2049" width="60" style="1299" customWidth="1"/>
    <col min="2050" max="2050" width="12.25" style="1299" customWidth="1"/>
    <col min="2051" max="2066" width="12.625" style="1299" customWidth="1"/>
    <col min="2067" max="2303" width="8" style="1299"/>
    <col min="2304" max="2304" width="8.625" style="1299" customWidth="1"/>
    <col min="2305" max="2305" width="60" style="1299" customWidth="1"/>
    <col min="2306" max="2306" width="12.25" style="1299" customWidth="1"/>
    <col min="2307" max="2322" width="12.625" style="1299" customWidth="1"/>
    <col min="2323" max="2559" width="8" style="1299"/>
    <col min="2560" max="2560" width="8.625" style="1299" customWidth="1"/>
    <col min="2561" max="2561" width="60" style="1299" customWidth="1"/>
    <col min="2562" max="2562" width="12.25" style="1299" customWidth="1"/>
    <col min="2563" max="2578" width="12.625" style="1299" customWidth="1"/>
    <col min="2579" max="2815" width="8" style="1299"/>
    <col min="2816" max="2816" width="8.625" style="1299" customWidth="1"/>
    <col min="2817" max="2817" width="60" style="1299" customWidth="1"/>
    <col min="2818" max="2818" width="12.25" style="1299" customWidth="1"/>
    <col min="2819" max="2834" width="12.625" style="1299" customWidth="1"/>
    <col min="2835" max="3071" width="8" style="1299"/>
    <col min="3072" max="3072" width="8.625" style="1299" customWidth="1"/>
    <col min="3073" max="3073" width="60" style="1299" customWidth="1"/>
    <col min="3074" max="3074" width="12.25" style="1299" customWidth="1"/>
    <col min="3075" max="3090" width="12.625" style="1299" customWidth="1"/>
    <col min="3091" max="3327" width="8" style="1299"/>
    <col min="3328" max="3328" width="8.625" style="1299" customWidth="1"/>
    <col min="3329" max="3329" width="60" style="1299" customWidth="1"/>
    <col min="3330" max="3330" width="12.25" style="1299" customWidth="1"/>
    <col min="3331" max="3346" width="12.625" style="1299" customWidth="1"/>
    <col min="3347" max="3583" width="8" style="1299"/>
    <col min="3584" max="3584" width="8.625" style="1299" customWidth="1"/>
    <col min="3585" max="3585" width="60" style="1299" customWidth="1"/>
    <col min="3586" max="3586" width="12.25" style="1299" customWidth="1"/>
    <col min="3587" max="3602" width="12.625" style="1299" customWidth="1"/>
    <col min="3603" max="3839" width="8" style="1299"/>
    <col min="3840" max="3840" width="8.625" style="1299" customWidth="1"/>
    <col min="3841" max="3841" width="60" style="1299" customWidth="1"/>
    <col min="3842" max="3842" width="12.25" style="1299" customWidth="1"/>
    <col min="3843" max="3858" width="12.625" style="1299" customWidth="1"/>
    <col min="3859" max="4095" width="8" style="1299"/>
    <col min="4096" max="4096" width="8.625" style="1299" customWidth="1"/>
    <col min="4097" max="4097" width="60" style="1299" customWidth="1"/>
    <col min="4098" max="4098" width="12.25" style="1299" customWidth="1"/>
    <col min="4099" max="4114" width="12.625" style="1299" customWidth="1"/>
    <col min="4115" max="4351" width="8" style="1299"/>
    <col min="4352" max="4352" width="8.625" style="1299" customWidth="1"/>
    <col min="4353" max="4353" width="60" style="1299" customWidth="1"/>
    <col min="4354" max="4354" width="12.25" style="1299" customWidth="1"/>
    <col min="4355" max="4370" width="12.625" style="1299" customWidth="1"/>
    <col min="4371" max="4607" width="8" style="1299"/>
    <col min="4608" max="4608" width="8.625" style="1299" customWidth="1"/>
    <col min="4609" max="4609" width="60" style="1299" customWidth="1"/>
    <col min="4610" max="4610" width="12.25" style="1299" customWidth="1"/>
    <col min="4611" max="4626" width="12.625" style="1299" customWidth="1"/>
    <col min="4627" max="4863" width="8" style="1299"/>
    <col min="4864" max="4864" width="8.625" style="1299" customWidth="1"/>
    <col min="4865" max="4865" width="60" style="1299" customWidth="1"/>
    <col min="4866" max="4866" width="12.25" style="1299" customWidth="1"/>
    <col min="4867" max="4882" width="12.625" style="1299" customWidth="1"/>
    <col min="4883" max="5119" width="8" style="1299"/>
    <col min="5120" max="5120" width="8.625" style="1299" customWidth="1"/>
    <col min="5121" max="5121" width="60" style="1299" customWidth="1"/>
    <col min="5122" max="5122" width="12.25" style="1299" customWidth="1"/>
    <col min="5123" max="5138" width="12.625" style="1299" customWidth="1"/>
    <col min="5139" max="5375" width="8" style="1299"/>
    <col min="5376" max="5376" width="8.625" style="1299" customWidth="1"/>
    <col min="5377" max="5377" width="60" style="1299" customWidth="1"/>
    <col min="5378" max="5378" width="12.25" style="1299" customWidth="1"/>
    <col min="5379" max="5394" width="12.625" style="1299" customWidth="1"/>
    <col min="5395" max="5631" width="8" style="1299"/>
    <col min="5632" max="5632" width="8.625" style="1299" customWidth="1"/>
    <col min="5633" max="5633" width="60" style="1299" customWidth="1"/>
    <col min="5634" max="5634" width="12.25" style="1299" customWidth="1"/>
    <col min="5635" max="5650" width="12.625" style="1299" customWidth="1"/>
    <col min="5651" max="5887" width="8" style="1299"/>
    <col min="5888" max="5888" width="8.625" style="1299" customWidth="1"/>
    <col min="5889" max="5889" width="60" style="1299" customWidth="1"/>
    <col min="5890" max="5890" width="12.25" style="1299" customWidth="1"/>
    <col min="5891" max="5906" width="12.625" style="1299" customWidth="1"/>
    <col min="5907" max="6143" width="8" style="1299"/>
    <col min="6144" max="6144" width="8.625" style="1299" customWidth="1"/>
    <col min="6145" max="6145" width="60" style="1299" customWidth="1"/>
    <col min="6146" max="6146" width="12.25" style="1299" customWidth="1"/>
    <col min="6147" max="6162" width="12.625" style="1299" customWidth="1"/>
    <col min="6163" max="6399" width="8" style="1299"/>
    <col min="6400" max="6400" width="8.625" style="1299" customWidth="1"/>
    <col min="6401" max="6401" width="60" style="1299" customWidth="1"/>
    <col min="6402" max="6402" width="12.25" style="1299" customWidth="1"/>
    <col min="6403" max="6418" width="12.625" style="1299" customWidth="1"/>
    <col min="6419" max="6655" width="8" style="1299"/>
    <col min="6656" max="6656" width="8.625" style="1299" customWidth="1"/>
    <col min="6657" max="6657" width="60" style="1299" customWidth="1"/>
    <col min="6658" max="6658" width="12.25" style="1299" customWidth="1"/>
    <col min="6659" max="6674" width="12.625" style="1299" customWidth="1"/>
    <col min="6675" max="6911" width="8" style="1299"/>
    <col min="6912" max="6912" width="8.625" style="1299" customWidth="1"/>
    <col min="6913" max="6913" width="60" style="1299" customWidth="1"/>
    <col min="6914" max="6914" width="12.25" style="1299" customWidth="1"/>
    <col min="6915" max="6930" width="12.625" style="1299" customWidth="1"/>
    <col min="6931" max="7167" width="8" style="1299"/>
    <col min="7168" max="7168" width="8.625" style="1299" customWidth="1"/>
    <col min="7169" max="7169" width="60" style="1299" customWidth="1"/>
    <col min="7170" max="7170" width="12.25" style="1299" customWidth="1"/>
    <col min="7171" max="7186" width="12.625" style="1299" customWidth="1"/>
    <col min="7187" max="7423" width="8" style="1299"/>
    <col min="7424" max="7424" width="8.625" style="1299" customWidth="1"/>
    <col min="7425" max="7425" width="60" style="1299" customWidth="1"/>
    <col min="7426" max="7426" width="12.25" style="1299" customWidth="1"/>
    <col min="7427" max="7442" width="12.625" style="1299" customWidth="1"/>
    <col min="7443" max="7679" width="8" style="1299"/>
    <col min="7680" max="7680" width="8.625" style="1299" customWidth="1"/>
    <col min="7681" max="7681" width="60" style="1299" customWidth="1"/>
    <col min="7682" max="7682" width="12.25" style="1299" customWidth="1"/>
    <col min="7683" max="7698" width="12.625" style="1299" customWidth="1"/>
    <col min="7699" max="7935" width="8" style="1299"/>
    <col min="7936" max="7936" width="8.625" style="1299" customWidth="1"/>
    <col min="7937" max="7937" width="60" style="1299" customWidth="1"/>
    <col min="7938" max="7938" width="12.25" style="1299" customWidth="1"/>
    <col min="7939" max="7954" width="12.625" style="1299" customWidth="1"/>
    <col min="7955" max="8191" width="8" style="1299"/>
    <col min="8192" max="8192" width="8.625" style="1299" customWidth="1"/>
    <col min="8193" max="8193" width="60" style="1299" customWidth="1"/>
    <col min="8194" max="8194" width="12.25" style="1299" customWidth="1"/>
    <col min="8195" max="8210" width="12.625" style="1299" customWidth="1"/>
    <col min="8211" max="8447" width="8" style="1299"/>
    <col min="8448" max="8448" width="8.625" style="1299" customWidth="1"/>
    <col min="8449" max="8449" width="60" style="1299" customWidth="1"/>
    <col min="8450" max="8450" width="12.25" style="1299" customWidth="1"/>
    <col min="8451" max="8466" width="12.625" style="1299" customWidth="1"/>
    <col min="8467" max="8703" width="8" style="1299"/>
    <col min="8704" max="8704" width="8.625" style="1299" customWidth="1"/>
    <col min="8705" max="8705" width="60" style="1299" customWidth="1"/>
    <col min="8706" max="8706" width="12.25" style="1299" customWidth="1"/>
    <col min="8707" max="8722" width="12.625" style="1299" customWidth="1"/>
    <col min="8723" max="8959" width="8" style="1299"/>
    <col min="8960" max="8960" width="8.625" style="1299" customWidth="1"/>
    <col min="8961" max="8961" width="60" style="1299" customWidth="1"/>
    <col min="8962" max="8962" width="12.25" style="1299" customWidth="1"/>
    <col min="8963" max="8978" width="12.625" style="1299" customWidth="1"/>
    <col min="8979" max="9215" width="8" style="1299"/>
    <col min="9216" max="9216" width="8.625" style="1299" customWidth="1"/>
    <col min="9217" max="9217" width="60" style="1299" customWidth="1"/>
    <col min="9218" max="9218" width="12.25" style="1299" customWidth="1"/>
    <col min="9219" max="9234" width="12.625" style="1299" customWidth="1"/>
    <col min="9235" max="9471" width="8" style="1299"/>
    <col min="9472" max="9472" width="8.625" style="1299" customWidth="1"/>
    <col min="9473" max="9473" width="60" style="1299" customWidth="1"/>
    <col min="9474" max="9474" width="12.25" style="1299" customWidth="1"/>
    <col min="9475" max="9490" width="12.625" style="1299" customWidth="1"/>
    <col min="9491" max="9727" width="8" style="1299"/>
    <col min="9728" max="9728" width="8.625" style="1299" customWidth="1"/>
    <col min="9729" max="9729" width="60" style="1299" customWidth="1"/>
    <col min="9730" max="9730" width="12.25" style="1299" customWidth="1"/>
    <col min="9731" max="9746" width="12.625" style="1299" customWidth="1"/>
    <col min="9747" max="9983" width="8" style="1299"/>
    <col min="9984" max="9984" width="8.625" style="1299" customWidth="1"/>
    <col min="9985" max="9985" width="60" style="1299" customWidth="1"/>
    <col min="9986" max="9986" width="12.25" style="1299" customWidth="1"/>
    <col min="9987" max="10002" width="12.625" style="1299" customWidth="1"/>
    <col min="10003" max="10239" width="8" style="1299"/>
    <col min="10240" max="10240" width="8.625" style="1299" customWidth="1"/>
    <col min="10241" max="10241" width="60" style="1299" customWidth="1"/>
    <col min="10242" max="10242" width="12.25" style="1299" customWidth="1"/>
    <col min="10243" max="10258" width="12.625" style="1299" customWidth="1"/>
    <col min="10259" max="10495" width="8" style="1299"/>
    <col min="10496" max="10496" width="8.625" style="1299" customWidth="1"/>
    <col min="10497" max="10497" width="60" style="1299" customWidth="1"/>
    <col min="10498" max="10498" width="12.25" style="1299" customWidth="1"/>
    <col min="10499" max="10514" width="12.625" style="1299" customWidth="1"/>
    <col min="10515" max="10751" width="8" style="1299"/>
    <col min="10752" max="10752" width="8.625" style="1299" customWidth="1"/>
    <col min="10753" max="10753" width="60" style="1299" customWidth="1"/>
    <col min="10754" max="10754" width="12.25" style="1299" customWidth="1"/>
    <col min="10755" max="10770" width="12.625" style="1299" customWidth="1"/>
    <col min="10771" max="11007" width="8" style="1299"/>
    <col min="11008" max="11008" width="8.625" style="1299" customWidth="1"/>
    <col min="11009" max="11009" width="60" style="1299" customWidth="1"/>
    <col min="11010" max="11010" width="12.25" style="1299" customWidth="1"/>
    <col min="11011" max="11026" width="12.625" style="1299" customWidth="1"/>
    <col min="11027" max="11263" width="8" style="1299"/>
    <col min="11264" max="11264" width="8.625" style="1299" customWidth="1"/>
    <col min="11265" max="11265" width="60" style="1299" customWidth="1"/>
    <col min="11266" max="11266" width="12.25" style="1299" customWidth="1"/>
    <col min="11267" max="11282" width="12.625" style="1299" customWidth="1"/>
    <col min="11283" max="11519" width="8" style="1299"/>
    <col min="11520" max="11520" width="8.625" style="1299" customWidth="1"/>
    <col min="11521" max="11521" width="60" style="1299" customWidth="1"/>
    <col min="11522" max="11522" width="12.25" style="1299" customWidth="1"/>
    <col min="11523" max="11538" width="12.625" style="1299" customWidth="1"/>
    <col min="11539" max="11775" width="8" style="1299"/>
    <col min="11776" max="11776" width="8.625" style="1299" customWidth="1"/>
    <col min="11777" max="11777" width="60" style="1299" customWidth="1"/>
    <col min="11778" max="11778" width="12.25" style="1299" customWidth="1"/>
    <col min="11779" max="11794" width="12.625" style="1299" customWidth="1"/>
    <col min="11795" max="12031" width="8" style="1299"/>
    <col min="12032" max="12032" width="8.625" style="1299" customWidth="1"/>
    <col min="12033" max="12033" width="60" style="1299" customWidth="1"/>
    <col min="12034" max="12034" width="12.25" style="1299" customWidth="1"/>
    <col min="12035" max="12050" width="12.625" style="1299" customWidth="1"/>
    <col min="12051" max="12287" width="8" style="1299"/>
    <col min="12288" max="12288" width="8.625" style="1299" customWidth="1"/>
    <col min="12289" max="12289" width="60" style="1299" customWidth="1"/>
    <col min="12290" max="12290" width="12.25" style="1299" customWidth="1"/>
    <col min="12291" max="12306" width="12.625" style="1299" customWidth="1"/>
    <col min="12307" max="12543" width="8" style="1299"/>
    <col min="12544" max="12544" width="8.625" style="1299" customWidth="1"/>
    <col min="12545" max="12545" width="60" style="1299" customWidth="1"/>
    <col min="12546" max="12546" width="12.25" style="1299" customWidth="1"/>
    <col min="12547" max="12562" width="12.625" style="1299" customWidth="1"/>
    <col min="12563" max="12799" width="8" style="1299"/>
    <col min="12800" max="12800" width="8.625" style="1299" customWidth="1"/>
    <col min="12801" max="12801" width="60" style="1299" customWidth="1"/>
    <col min="12802" max="12802" width="12.25" style="1299" customWidth="1"/>
    <col min="12803" max="12818" width="12.625" style="1299" customWidth="1"/>
    <col min="12819" max="13055" width="8" style="1299"/>
    <col min="13056" max="13056" width="8.625" style="1299" customWidth="1"/>
    <col min="13057" max="13057" width="60" style="1299" customWidth="1"/>
    <col min="13058" max="13058" width="12.25" style="1299" customWidth="1"/>
    <col min="13059" max="13074" width="12.625" style="1299" customWidth="1"/>
    <col min="13075" max="13311" width="8" style="1299"/>
    <col min="13312" max="13312" width="8.625" style="1299" customWidth="1"/>
    <col min="13313" max="13313" width="60" style="1299" customWidth="1"/>
    <col min="13314" max="13314" width="12.25" style="1299" customWidth="1"/>
    <col min="13315" max="13330" width="12.625" style="1299" customWidth="1"/>
    <col min="13331" max="13567" width="8" style="1299"/>
    <col min="13568" max="13568" width="8.625" style="1299" customWidth="1"/>
    <col min="13569" max="13569" width="60" style="1299" customWidth="1"/>
    <col min="13570" max="13570" width="12.25" style="1299" customWidth="1"/>
    <col min="13571" max="13586" width="12.625" style="1299" customWidth="1"/>
    <col min="13587" max="13823" width="8" style="1299"/>
    <col min="13824" max="13824" width="8.625" style="1299" customWidth="1"/>
    <col min="13825" max="13825" width="60" style="1299" customWidth="1"/>
    <col min="13826" max="13826" width="12.25" style="1299" customWidth="1"/>
    <col min="13827" max="13842" width="12.625" style="1299" customWidth="1"/>
    <col min="13843" max="14079" width="8" style="1299"/>
    <col min="14080" max="14080" width="8.625" style="1299" customWidth="1"/>
    <col min="14081" max="14081" width="60" style="1299" customWidth="1"/>
    <col min="14082" max="14082" width="12.25" style="1299" customWidth="1"/>
    <col min="14083" max="14098" width="12.625" style="1299" customWidth="1"/>
    <col min="14099" max="14335" width="8" style="1299"/>
    <col min="14336" max="14336" width="8.625" style="1299" customWidth="1"/>
    <col min="14337" max="14337" width="60" style="1299" customWidth="1"/>
    <col min="14338" max="14338" width="12.25" style="1299" customWidth="1"/>
    <col min="14339" max="14354" width="12.625" style="1299" customWidth="1"/>
    <col min="14355" max="14591" width="8" style="1299"/>
    <col min="14592" max="14592" width="8.625" style="1299" customWidth="1"/>
    <col min="14593" max="14593" width="60" style="1299" customWidth="1"/>
    <col min="14594" max="14594" width="12.25" style="1299" customWidth="1"/>
    <col min="14595" max="14610" width="12.625" style="1299" customWidth="1"/>
    <col min="14611" max="14847" width="8" style="1299"/>
    <col min="14848" max="14848" width="8.625" style="1299" customWidth="1"/>
    <col min="14849" max="14849" width="60" style="1299" customWidth="1"/>
    <col min="14850" max="14850" width="12.25" style="1299" customWidth="1"/>
    <col min="14851" max="14866" width="12.625" style="1299" customWidth="1"/>
    <col min="14867" max="15103" width="8" style="1299"/>
    <col min="15104" max="15104" width="8.625" style="1299" customWidth="1"/>
    <col min="15105" max="15105" width="60" style="1299" customWidth="1"/>
    <col min="15106" max="15106" width="12.25" style="1299" customWidth="1"/>
    <col min="15107" max="15122" width="12.625" style="1299" customWidth="1"/>
    <col min="15123" max="15359" width="8" style="1299"/>
    <col min="15360" max="15360" width="8.625" style="1299" customWidth="1"/>
    <col min="15361" max="15361" width="60" style="1299" customWidth="1"/>
    <col min="15362" max="15362" width="12.25" style="1299" customWidth="1"/>
    <col min="15363" max="15378" width="12.625" style="1299" customWidth="1"/>
    <col min="15379" max="15615" width="8" style="1299"/>
    <col min="15616" max="15616" width="8.625" style="1299" customWidth="1"/>
    <col min="15617" max="15617" width="60" style="1299" customWidth="1"/>
    <col min="15618" max="15618" width="12.25" style="1299" customWidth="1"/>
    <col min="15619" max="15634" width="12.625" style="1299" customWidth="1"/>
    <col min="15635" max="15871" width="8" style="1299"/>
    <col min="15872" max="15872" width="8.625" style="1299" customWidth="1"/>
    <col min="15873" max="15873" width="60" style="1299" customWidth="1"/>
    <col min="15874" max="15874" width="12.25" style="1299" customWidth="1"/>
    <col min="15875" max="15890" width="12.625" style="1299" customWidth="1"/>
    <col min="15891" max="16127" width="8" style="1299"/>
    <col min="16128" max="16128" width="8.625" style="1299" customWidth="1"/>
    <col min="16129" max="16129" width="60" style="1299" customWidth="1"/>
    <col min="16130" max="16130" width="12.25" style="1299" customWidth="1"/>
    <col min="16131" max="16146" width="12.625" style="1299" customWidth="1"/>
    <col min="16147" max="16384" width="8" style="1299"/>
  </cols>
  <sheetData>
    <row r="1" spans="1:18" s="1040" customFormat="1" ht="24.75">
      <c r="A1" s="935" t="s">
        <v>1210</v>
      </c>
      <c r="B1" s="1200"/>
      <c r="C1" s="1200"/>
      <c r="D1" s="1201"/>
      <c r="E1" s="1201"/>
      <c r="F1" s="1201"/>
      <c r="G1" s="1201"/>
      <c r="H1" s="1201"/>
      <c r="I1" s="1201"/>
      <c r="J1" s="1201"/>
      <c r="K1" s="1202"/>
      <c r="L1" s="1201"/>
      <c r="M1" s="1202"/>
      <c r="N1" s="1114"/>
      <c r="O1" s="1114"/>
      <c r="P1" s="1114"/>
      <c r="Q1" s="1114"/>
    </row>
    <row r="2" spans="1:18" s="1040" customFormat="1" ht="24.75">
      <c r="A2" s="939"/>
      <c r="B2" s="990"/>
      <c r="C2" s="990"/>
      <c r="D2" s="1203"/>
      <c r="E2" s="1203"/>
      <c r="F2" s="1203"/>
      <c r="G2" s="1203"/>
      <c r="H2" s="1204"/>
      <c r="I2" s="1204"/>
      <c r="J2" s="1204"/>
      <c r="K2" s="1202"/>
      <c r="L2" s="1201"/>
      <c r="M2" s="1201"/>
      <c r="N2" s="1114"/>
      <c r="O2" s="1114"/>
      <c r="P2" s="1114"/>
      <c r="Q2" s="1114"/>
    </row>
    <row r="3" spans="1:18" s="1040" customFormat="1" ht="25.5" thickBot="1">
      <c r="A3" s="942" t="s">
        <v>250</v>
      </c>
      <c r="B3" s="1205"/>
      <c r="C3" s="1205"/>
      <c r="D3" s="1206"/>
      <c r="E3" s="1206"/>
      <c r="F3" s="1206"/>
      <c r="G3" s="1206"/>
      <c r="H3" s="1207"/>
      <c r="I3" s="1207"/>
      <c r="J3" s="1207"/>
      <c r="K3" s="1208"/>
      <c r="L3" s="1206"/>
      <c r="M3" s="1206"/>
      <c r="N3" s="1118"/>
      <c r="O3" s="1118"/>
      <c r="P3" s="1118"/>
      <c r="Q3" s="1118"/>
    </row>
    <row r="4" spans="1:18" s="949" customFormat="1" ht="19.5">
      <c r="B4" s="1210"/>
      <c r="C4" s="1210"/>
      <c r="D4" s="1210"/>
      <c r="E4" s="1210"/>
      <c r="F4" s="1210"/>
      <c r="G4" s="1210"/>
      <c r="H4" s="1210"/>
      <c r="I4" s="1210"/>
      <c r="J4" s="1210"/>
      <c r="K4" s="1210"/>
      <c r="L4" s="1210"/>
      <c r="M4" s="1210"/>
      <c r="N4" s="1210"/>
      <c r="O4" s="1210"/>
      <c r="P4" s="1210"/>
      <c r="Q4" s="1210"/>
      <c r="R4" s="1298"/>
    </row>
    <row r="5" spans="1:18" s="949" customFormat="1" ht="19.5">
      <c r="A5" s="1097" t="s">
        <v>1479</v>
      </c>
      <c r="B5" s="1097"/>
      <c r="C5" s="1097"/>
      <c r="D5" s="1258"/>
      <c r="E5" s="1210"/>
      <c r="F5" s="1210"/>
      <c r="G5" s="1210"/>
      <c r="H5" s="1210"/>
      <c r="I5" s="1210"/>
      <c r="J5" s="1210"/>
      <c r="K5" s="1210"/>
      <c r="L5" s="1210"/>
      <c r="M5" s="1210"/>
      <c r="N5" s="1210"/>
      <c r="O5" s="1210"/>
      <c r="P5" s="1210"/>
      <c r="Q5" s="1210"/>
      <c r="R5" s="1298"/>
    </row>
    <row r="6" spans="1:18" s="949" customFormat="1" ht="19.5">
      <c r="A6" s="1184" t="s">
        <v>1346</v>
      </c>
      <c r="B6" s="1184"/>
      <c r="C6" s="1184"/>
      <c r="D6" s="1184"/>
      <c r="E6" s="1185"/>
      <c r="F6" s="1185"/>
      <c r="G6" s="1185"/>
      <c r="H6" s="1211"/>
      <c r="I6" s="1211"/>
      <c r="J6" s="1211"/>
      <c r="K6" s="1211"/>
      <c r="L6" s="1211"/>
      <c r="M6" s="1211"/>
      <c r="N6" s="1211"/>
      <c r="O6" s="1210"/>
      <c r="P6" s="1210"/>
      <c r="Q6" s="1210"/>
      <c r="R6" s="1298"/>
    </row>
    <row r="7" spans="1:18" s="949" customFormat="1" ht="19.5">
      <c r="A7" s="1184"/>
      <c r="B7" s="1184"/>
      <c r="C7" s="1184"/>
      <c r="D7" s="1184"/>
      <c r="E7" s="1185"/>
      <c r="F7" s="1185"/>
      <c r="G7" s="1185"/>
      <c r="H7" s="1211"/>
      <c r="I7" s="1211"/>
      <c r="J7" s="1211"/>
      <c r="K7" s="1211"/>
      <c r="L7" s="1211"/>
      <c r="M7" s="1211"/>
      <c r="N7" s="1211"/>
      <c r="O7" s="1210"/>
      <c r="P7" s="1210"/>
      <c r="Q7" s="1210"/>
      <c r="R7" s="1298"/>
    </row>
    <row r="8" spans="1:18">
      <c r="B8" s="1286"/>
      <c r="C8" s="1287"/>
      <c r="D8" s="1300"/>
      <c r="E8" s="1301"/>
      <c r="F8" s="1136"/>
      <c r="G8" s="1136"/>
      <c r="H8" s="1051" t="s">
        <v>156</v>
      </c>
      <c r="I8" s="1051"/>
      <c r="J8" s="1051" t="s">
        <v>155</v>
      </c>
      <c r="K8" s="1051"/>
      <c r="L8" s="1051"/>
      <c r="M8" s="1051"/>
      <c r="N8" s="1051"/>
      <c r="O8" s="1051"/>
      <c r="P8" s="1051"/>
      <c r="Q8" s="1051"/>
    </row>
    <row r="9" spans="1:18" ht="43.5" customHeight="1">
      <c r="B9" s="951" t="s">
        <v>1194</v>
      </c>
      <c r="C9" s="951" t="s">
        <v>1195</v>
      </c>
      <c r="D9" s="951" t="s">
        <v>1196</v>
      </c>
      <c r="E9" s="951" t="s">
        <v>1197</v>
      </c>
      <c r="F9" s="1162" t="s">
        <v>244</v>
      </c>
      <c r="G9" s="1186" t="s">
        <v>243</v>
      </c>
      <c r="H9" s="1052">
        <v>2012</v>
      </c>
      <c r="I9" s="1052">
        <v>2013</v>
      </c>
      <c r="J9" s="1052">
        <v>2014</v>
      </c>
      <c r="K9" s="1052">
        <v>2015</v>
      </c>
      <c r="L9" s="1052">
        <v>2016</v>
      </c>
      <c r="M9" s="1052">
        <v>2017</v>
      </c>
      <c r="N9" s="1052">
        <v>2018</v>
      </c>
      <c r="O9" s="1052">
        <v>2019</v>
      </c>
      <c r="P9" s="1052">
        <v>2020</v>
      </c>
      <c r="Q9" s="1052">
        <v>2021</v>
      </c>
    </row>
    <row r="10" spans="1:18" ht="28.5">
      <c r="B10" s="1302" t="s">
        <v>1274</v>
      </c>
      <c r="C10" s="1302" t="s">
        <v>1480</v>
      </c>
      <c r="D10" s="1303"/>
      <c r="E10" s="1303" t="s">
        <v>1481</v>
      </c>
      <c r="F10" s="1136"/>
      <c r="G10" s="1214"/>
      <c r="H10" s="1304"/>
      <c r="I10" s="1304"/>
      <c r="J10" s="1304"/>
      <c r="K10" s="1304"/>
      <c r="L10" s="1304"/>
      <c r="M10" s="1304"/>
      <c r="N10" s="1304"/>
      <c r="O10" s="1304"/>
      <c r="P10" s="1304"/>
      <c r="Q10" s="1304"/>
    </row>
    <row r="11" spans="1:18">
      <c r="B11" s="1305"/>
      <c r="C11" s="1267"/>
      <c r="D11" s="1306"/>
      <c r="E11" s="1306" t="s">
        <v>1482</v>
      </c>
      <c r="F11" s="1136"/>
      <c r="G11" s="1214"/>
      <c r="H11" s="1304"/>
      <c r="I11" s="1304"/>
      <c r="J11" s="1304"/>
      <c r="K11" s="1304"/>
      <c r="L11" s="1304"/>
      <c r="M11" s="1304"/>
      <c r="N11" s="1304"/>
      <c r="O11" s="1304"/>
      <c r="P11" s="1304"/>
      <c r="Q11" s="1304"/>
    </row>
    <row r="12" spans="1:18" ht="19.5">
      <c r="B12" s="1305"/>
      <c r="C12" s="1307"/>
      <c r="D12" s="1308"/>
      <c r="E12" s="1308" t="s">
        <v>1483</v>
      </c>
      <c r="F12" s="1309"/>
      <c r="G12" s="1310"/>
      <c r="H12" s="1304"/>
      <c r="I12" s="1304"/>
      <c r="J12" s="1304"/>
      <c r="K12" s="1304"/>
      <c r="L12" s="1304"/>
      <c r="M12" s="1304"/>
      <c r="N12" s="1304"/>
      <c r="O12" s="1304"/>
      <c r="P12" s="1304"/>
      <c r="Q12" s="1304"/>
    </row>
    <row r="13" spans="1:18" ht="19.5">
      <c r="B13" s="1305"/>
      <c r="C13" s="1307"/>
      <c r="D13" s="1306"/>
      <c r="E13" s="1306" t="s">
        <v>1484</v>
      </c>
      <c r="F13" s="1309"/>
      <c r="G13" s="1310"/>
      <c r="H13" s="1304"/>
      <c r="I13" s="1304"/>
      <c r="J13" s="1304"/>
      <c r="K13" s="1304"/>
      <c r="L13" s="1304"/>
      <c r="M13" s="1304"/>
      <c r="N13" s="1304"/>
      <c r="O13" s="1304"/>
      <c r="P13" s="1304"/>
      <c r="Q13" s="1304"/>
    </row>
    <row r="14" spans="1:18" ht="19.5">
      <c r="B14" s="1305"/>
      <c r="C14" s="1307"/>
      <c r="D14" s="1308"/>
      <c r="E14" s="1308" t="s">
        <v>13</v>
      </c>
      <c r="F14" s="1309"/>
      <c r="G14" s="1310"/>
      <c r="H14" s="1304"/>
      <c r="I14" s="1304"/>
      <c r="J14" s="1304"/>
      <c r="K14" s="1304"/>
      <c r="L14" s="1304"/>
      <c r="M14" s="1304"/>
      <c r="N14" s="1304"/>
      <c r="O14" s="1304"/>
      <c r="P14" s="1304"/>
      <c r="Q14" s="1304"/>
    </row>
    <row r="15" spans="1:18" ht="19.5">
      <c r="B15" s="1305"/>
      <c r="C15" s="1307"/>
      <c r="D15" s="1311"/>
      <c r="E15" s="1311" t="s">
        <v>1485</v>
      </c>
      <c r="F15" s="1309"/>
      <c r="G15" s="1310"/>
      <c r="H15" s="1304"/>
      <c r="I15" s="1304"/>
      <c r="J15" s="1304"/>
      <c r="K15" s="1304"/>
      <c r="L15" s="1304"/>
      <c r="M15" s="1304"/>
      <c r="N15" s="1304"/>
      <c r="O15" s="1304"/>
      <c r="P15" s="1304"/>
      <c r="Q15" s="1304"/>
    </row>
    <row r="16" spans="1:18" ht="19.5">
      <c r="B16" s="1305"/>
      <c r="C16" s="1307"/>
      <c r="D16" s="1311"/>
      <c r="E16" s="1311" t="s">
        <v>1486</v>
      </c>
      <c r="F16" s="1309"/>
      <c r="G16" s="1310"/>
      <c r="H16" s="1304"/>
      <c r="I16" s="1304"/>
      <c r="J16" s="1304"/>
      <c r="K16" s="1304"/>
      <c r="L16" s="1304"/>
      <c r="M16" s="1304"/>
      <c r="N16" s="1304"/>
      <c r="O16" s="1304"/>
      <c r="P16" s="1304"/>
      <c r="Q16" s="1304"/>
    </row>
    <row r="17" spans="2:17" ht="19.5">
      <c r="B17" s="1305"/>
      <c r="C17" s="1307"/>
      <c r="D17" s="1312"/>
      <c r="E17" s="1311" t="s">
        <v>1487</v>
      </c>
      <c r="F17" s="1309"/>
      <c r="G17" s="1310"/>
      <c r="H17" s="1304"/>
      <c r="I17" s="1304"/>
      <c r="J17" s="1304"/>
      <c r="K17" s="1304"/>
      <c r="L17" s="1304"/>
      <c r="M17" s="1304"/>
      <c r="N17" s="1304"/>
      <c r="O17" s="1304"/>
      <c r="P17" s="1304"/>
      <c r="Q17" s="1304"/>
    </row>
    <row r="18" spans="2:17" ht="19.5">
      <c r="B18" s="1305"/>
      <c r="C18" s="1307"/>
      <c r="D18" s="1312"/>
      <c r="E18" s="1311" t="s">
        <v>1488</v>
      </c>
      <c r="F18" s="1309"/>
      <c r="G18" s="1310"/>
      <c r="H18" s="1304"/>
      <c r="I18" s="1304"/>
      <c r="J18" s="1304"/>
      <c r="K18" s="1304"/>
      <c r="L18" s="1304"/>
      <c r="M18" s="1304"/>
      <c r="N18" s="1304"/>
      <c r="O18" s="1304"/>
      <c r="P18" s="1304"/>
      <c r="Q18" s="1304"/>
    </row>
    <row r="19" spans="2:17" ht="19.5">
      <c r="B19" s="1305"/>
      <c r="C19" s="1307"/>
      <c r="D19" s="1312"/>
      <c r="E19" s="1311" t="s">
        <v>1489</v>
      </c>
      <c r="F19" s="1309"/>
      <c r="G19" s="1310"/>
      <c r="H19" s="1304"/>
      <c r="I19" s="1304"/>
      <c r="J19" s="1304"/>
      <c r="K19" s="1304"/>
      <c r="L19" s="1304"/>
      <c r="M19" s="1304"/>
      <c r="N19" s="1304"/>
      <c r="O19" s="1304"/>
      <c r="P19" s="1304"/>
      <c r="Q19" s="1304"/>
    </row>
    <row r="20" spans="2:17" ht="19.5">
      <c r="B20" s="1305"/>
      <c r="C20" s="1307"/>
      <c r="D20" s="1312"/>
      <c r="E20" s="1311" t="s">
        <v>1490</v>
      </c>
      <c r="F20" s="1309"/>
      <c r="G20" s="1310"/>
      <c r="H20" s="1304"/>
      <c r="I20" s="1304"/>
      <c r="J20" s="1304"/>
      <c r="K20" s="1304"/>
      <c r="L20" s="1304"/>
      <c r="M20" s="1304"/>
      <c r="N20" s="1304"/>
      <c r="O20" s="1304"/>
      <c r="P20" s="1304"/>
      <c r="Q20" s="1304"/>
    </row>
    <row r="21" spans="2:17" ht="19.5">
      <c r="B21" s="1305"/>
      <c r="C21" s="1307"/>
      <c r="D21" s="1312"/>
      <c r="E21" s="1311" t="s">
        <v>1491</v>
      </c>
      <c r="F21" s="1309"/>
      <c r="G21" s="1310"/>
      <c r="H21" s="1304"/>
      <c r="I21" s="1304"/>
      <c r="J21" s="1304"/>
      <c r="K21" s="1304"/>
      <c r="L21" s="1304"/>
      <c r="M21" s="1304"/>
      <c r="N21" s="1304"/>
      <c r="O21" s="1304"/>
      <c r="P21" s="1304"/>
      <c r="Q21" s="1304"/>
    </row>
    <row r="22" spans="2:17" ht="26.25">
      <c r="B22" s="1305"/>
      <c r="C22" s="1307"/>
      <c r="D22" s="1312"/>
      <c r="E22" s="1313" t="s">
        <v>1492</v>
      </c>
      <c r="F22" s="1309"/>
      <c r="G22" s="1310"/>
      <c r="H22" s="1304"/>
      <c r="I22" s="1304"/>
      <c r="J22" s="1304"/>
      <c r="K22" s="1304"/>
      <c r="L22" s="1304"/>
      <c r="M22" s="1304"/>
      <c r="N22" s="1304"/>
      <c r="O22" s="1304"/>
      <c r="P22" s="1304"/>
      <c r="Q22" s="1304"/>
    </row>
    <row r="23" spans="2:17" ht="19.5">
      <c r="B23" s="1305"/>
      <c r="C23" s="1307"/>
      <c r="D23" s="1312"/>
      <c r="E23" s="1308" t="s">
        <v>1493</v>
      </c>
      <c r="F23" s="1309"/>
      <c r="G23" s="1310"/>
      <c r="H23" s="1304"/>
      <c r="I23" s="1304"/>
      <c r="J23" s="1304"/>
      <c r="K23" s="1304"/>
      <c r="L23" s="1304"/>
      <c r="M23" s="1304"/>
      <c r="N23" s="1304"/>
      <c r="O23" s="1304"/>
      <c r="P23" s="1304"/>
      <c r="Q23" s="1304"/>
    </row>
    <row r="24" spans="2:17" ht="19.5">
      <c r="B24" s="1305"/>
      <c r="C24" s="1307"/>
      <c r="D24" s="1312"/>
      <c r="E24" s="1304"/>
      <c r="F24" s="1309"/>
      <c r="G24" s="1310"/>
      <c r="H24" s="1304"/>
      <c r="I24" s="1304"/>
      <c r="J24" s="1304"/>
      <c r="K24" s="1304"/>
      <c r="L24" s="1304"/>
      <c r="M24" s="1304"/>
      <c r="N24" s="1304"/>
      <c r="O24" s="1304"/>
      <c r="P24" s="1304"/>
      <c r="Q24" s="1304"/>
    </row>
    <row r="25" spans="2:17" ht="19.5">
      <c r="B25" s="1305"/>
      <c r="C25" s="1307"/>
      <c r="D25" s="1312"/>
      <c r="E25" s="1304"/>
      <c r="F25" s="1309"/>
      <c r="G25" s="1310"/>
      <c r="H25" s="1304"/>
      <c r="I25" s="1304"/>
      <c r="J25" s="1304"/>
      <c r="K25" s="1304"/>
      <c r="L25" s="1304"/>
      <c r="M25" s="1304"/>
      <c r="N25" s="1304"/>
      <c r="O25" s="1304"/>
      <c r="P25" s="1304"/>
      <c r="Q25" s="1304"/>
    </row>
    <row r="26" spans="2:17" ht="19.5">
      <c r="B26" s="1305"/>
      <c r="C26" s="1307"/>
      <c r="D26" s="1312"/>
      <c r="E26" s="1304"/>
      <c r="F26" s="1309"/>
      <c r="G26" s="1310"/>
      <c r="H26" s="1304"/>
      <c r="I26" s="1304"/>
      <c r="J26" s="1304"/>
      <c r="K26" s="1304"/>
      <c r="L26" s="1304"/>
      <c r="M26" s="1304"/>
      <c r="N26" s="1304"/>
      <c r="O26" s="1304"/>
      <c r="P26" s="1304"/>
      <c r="Q26" s="1304"/>
    </row>
    <row r="27" spans="2:17" ht="19.5">
      <c r="B27" s="1305"/>
      <c r="C27" s="1307"/>
      <c r="D27" s="1312"/>
      <c r="E27" s="1304"/>
      <c r="F27" s="1309"/>
      <c r="G27" s="1310"/>
      <c r="H27" s="1304"/>
      <c r="I27" s="1304"/>
      <c r="J27" s="1304"/>
      <c r="K27" s="1304"/>
      <c r="L27" s="1304"/>
      <c r="M27" s="1304"/>
      <c r="N27" s="1304"/>
      <c r="O27" s="1304"/>
      <c r="P27" s="1304"/>
      <c r="Q27" s="1304"/>
    </row>
    <row r="28" spans="2:17" ht="19.5">
      <c r="B28" s="1305"/>
      <c r="C28" s="1307"/>
      <c r="D28" s="1312"/>
      <c r="E28" s="1304"/>
      <c r="F28" s="1309"/>
      <c r="G28" s="1310"/>
      <c r="H28" s="1304"/>
      <c r="I28" s="1304"/>
      <c r="J28" s="1304"/>
      <c r="K28" s="1304"/>
      <c r="L28" s="1304"/>
      <c r="M28" s="1304"/>
      <c r="N28" s="1304"/>
      <c r="O28" s="1304"/>
      <c r="P28" s="1304"/>
      <c r="Q28" s="1304"/>
    </row>
    <row r="29" spans="2:17" ht="19.5">
      <c r="B29" s="1305"/>
      <c r="C29" s="1307"/>
      <c r="D29" s="1312"/>
      <c r="E29" s="1304"/>
      <c r="F29" s="1309"/>
      <c r="G29" s="1310"/>
      <c r="H29" s="1304"/>
      <c r="I29" s="1304"/>
      <c r="J29" s="1304"/>
      <c r="K29" s="1304"/>
      <c r="L29" s="1304"/>
      <c r="M29" s="1304"/>
      <c r="N29" s="1304"/>
      <c r="O29" s="1304"/>
      <c r="P29" s="1304"/>
      <c r="Q29" s="1304"/>
    </row>
    <row r="30" spans="2:17" ht="19.5">
      <c r="B30" s="1305"/>
      <c r="C30" s="1307"/>
      <c r="D30" s="1312"/>
      <c r="E30" s="1304"/>
      <c r="F30" s="1309"/>
      <c r="G30" s="1310"/>
      <c r="H30" s="1304"/>
      <c r="I30" s="1304"/>
      <c r="J30" s="1304"/>
      <c r="K30" s="1304"/>
      <c r="L30" s="1304"/>
      <c r="M30" s="1304"/>
      <c r="N30" s="1304"/>
      <c r="O30" s="1304"/>
      <c r="P30" s="1304"/>
      <c r="Q30" s="1304"/>
    </row>
    <row r="31" spans="2:17" ht="19.5">
      <c r="B31" s="1305"/>
      <c r="C31" s="1307"/>
      <c r="D31" s="1312"/>
      <c r="E31" s="1304"/>
      <c r="F31" s="1309"/>
      <c r="G31" s="1310"/>
      <c r="H31" s="1304"/>
      <c r="I31" s="1304"/>
      <c r="J31" s="1304"/>
      <c r="K31" s="1304"/>
      <c r="L31" s="1304"/>
      <c r="M31" s="1304"/>
      <c r="N31" s="1304"/>
      <c r="O31" s="1304"/>
      <c r="P31" s="1304"/>
      <c r="Q31" s="1304"/>
    </row>
    <row r="32" spans="2:17" ht="19.5">
      <c r="B32" s="1305"/>
      <c r="C32" s="1307"/>
      <c r="D32" s="1312"/>
      <c r="E32" s="1304"/>
      <c r="F32" s="1309"/>
      <c r="G32" s="1310"/>
      <c r="H32" s="1304"/>
      <c r="I32" s="1304"/>
      <c r="J32" s="1304"/>
      <c r="K32" s="1304"/>
      <c r="L32" s="1304"/>
      <c r="M32" s="1304"/>
      <c r="N32" s="1304"/>
      <c r="O32" s="1304"/>
      <c r="P32" s="1304"/>
      <c r="Q32" s="1304"/>
    </row>
    <row r="33" spans="2:18" ht="26.25">
      <c r="B33" s="1305"/>
      <c r="C33" s="1314"/>
      <c r="D33" s="1312"/>
      <c r="E33" s="1312" t="s">
        <v>1494</v>
      </c>
      <c r="F33" s="1315"/>
      <c r="G33" s="1310"/>
      <c r="H33" s="1176">
        <f t="shared" ref="H33:Q33" si="0">SUM(H10:H32)</f>
        <v>0</v>
      </c>
      <c r="I33" s="1176">
        <f t="shared" si="0"/>
        <v>0</v>
      </c>
      <c r="J33" s="1176">
        <f t="shared" si="0"/>
        <v>0</v>
      </c>
      <c r="K33" s="1176">
        <f t="shared" si="0"/>
        <v>0</v>
      </c>
      <c r="L33" s="1176">
        <f t="shared" si="0"/>
        <v>0</v>
      </c>
      <c r="M33" s="1176">
        <f t="shared" si="0"/>
        <v>0</v>
      </c>
      <c r="N33" s="1176">
        <f t="shared" si="0"/>
        <v>0</v>
      </c>
      <c r="O33" s="1176">
        <f t="shared" si="0"/>
        <v>0</v>
      </c>
      <c r="P33" s="1176">
        <f t="shared" si="0"/>
        <v>0</v>
      </c>
      <c r="Q33" s="1176">
        <f t="shared" si="0"/>
        <v>0</v>
      </c>
      <c r="R33" s="1316" t="s">
        <v>1495</v>
      </c>
    </row>
    <row r="34" spans="2:18" ht="19.5">
      <c r="B34" s="1305"/>
      <c r="C34" s="1307"/>
      <c r="D34" s="1308"/>
      <c r="E34" s="1308" t="s">
        <v>720</v>
      </c>
      <c r="F34" s="1309"/>
      <c r="G34" s="1310"/>
      <c r="H34" s="1166"/>
      <c r="I34" s="1166"/>
      <c r="J34" s="1166"/>
      <c r="K34" s="1166"/>
      <c r="L34" s="1166"/>
      <c r="M34" s="1166"/>
      <c r="N34" s="1166"/>
      <c r="O34" s="1166"/>
      <c r="P34" s="1166"/>
      <c r="Q34" s="1166"/>
    </row>
    <row r="35" spans="2:18" ht="19.5">
      <c r="B35" s="1305"/>
      <c r="C35" s="1307"/>
      <c r="D35" s="1308"/>
      <c r="E35" s="1308" t="s">
        <v>1496</v>
      </c>
      <c r="F35" s="1309"/>
      <c r="G35" s="1310"/>
      <c r="H35" s="1166"/>
      <c r="I35" s="1166"/>
      <c r="J35" s="1166"/>
      <c r="K35" s="1166"/>
      <c r="L35" s="1166"/>
      <c r="M35" s="1166"/>
      <c r="N35" s="1166"/>
      <c r="O35" s="1166"/>
      <c r="P35" s="1166"/>
      <c r="Q35" s="1166"/>
    </row>
    <row r="36" spans="2:18" ht="19.5">
      <c r="B36" s="1305"/>
      <c r="C36" s="1317"/>
      <c r="D36" s="1318"/>
      <c r="E36" s="1318" t="s">
        <v>1497</v>
      </c>
      <c r="F36" s="1309"/>
      <c r="G36" s="1310"/>
      <c r="H36" s="1176">
        <f t="shared" ref="H36:Q36" si="1">+H35+H34+H33</f>
        <v>0</v>
      </c>
      <c r="I36" s="1176">
        <f t="shared" si="1"/>
        <v>0</v>
      </c>
      <c r="J36" s="1176">
        <f t="shared" si="1"/>
        <v>0</v>
      </c>
      <c r="K36" s="1176">
        <f t="shared" si="1"/>
        <v>0</v>
      </c>
      <c r="L36" s="1176">
        <f t="shared" si="1"/>
        <v>0</v>
      </c>
      <c r="M36" s="1176">
        <f t="shared" si="1"/>
        <v>0</v>
      </c>
      <c r="N36" s="1176">
        <f t="shared" si="1"/>
        <v>0</v>
      </c>
      <c r="O36" s="1176">
        <f t="shared" si="1"/>
        <v>0</v>
      </c>
      <c r="P36" s="1176">
        <f t="shared" si="1"/>
        <v>0</v>
      </c>
      <c r="Q36" s="1176">
        <f t="shared" si="1"/>
        <v>0</v>
      </c>
      <c r="R36" s="1316"/>
    </row>
    <row r="37" spans="2:18" ht="28.5" customHeight="1">
      <c r="B37" s="1305"/>
      <c r="C37" s="1302" t="s">
        <v>1392</v>
      </c>
      <c r="D37" s="1303"/>
      <c r="E37" s="1303" t="s">
        <v>1481</v>
      </c>
      <c r="F37" s="1136"/>
      <c r="G37" s="1214"/>
      <c r="H37" s="1319"/>
      <c r="I37" s="1319"/>
      <c r="J37" s="1319"/>
      <c r="K37" s="1319"/>
      <c r="L37" s="1319"/>
      <c r="M37" s="1319"/>
      <c r="N37" s="1319"/>
      <c r="O37" s="1319"/>
      <c r="P37" s="1319"/>
      <c r="Q37" s="1319"/>
    </row>
    <row r="38" spans="2:18">
      <c r="B38" s="1305"/>
      <c r="C38" s="1267"/>
      <c r="D38" s="1306"/>
      <c r="E38" s="1306" t="s">
        <v>1482</v>
      </c>
      <c r="F38" s="1136"/>
      <c r="G38" s="1214"/>
      <c r="H38" s="1319"/>
      <c r="I38" s="1319"/>
      <c r="J38" s="1319"/>
      <c r="K38" s="1319"/>
      <c r="L38" s="1319"/>
      <c r="M38" s="1319"/>
      <c r="N38" s="1319"/>
      <c r="O38" s="1319"/>
      <c r="P38" s="1319"/>
      <c r="Q38" s="1319"/>
    </row>
    <row r="39" spans="2:18" ht="19.5">
      <c r="B39" s="1305"/>
      <c r="C39" s="1307"/>
      <c r="D39" s="1308"/>
      <c r="E39" s="1308" t="s">
        <v>1483</v>
      </c>
      <c r="F39" s="1309"/>
      <c r="G39" s="1310"/>
      <c r="H39" s="1319"/>
      <c r="I39" s="1319"/>
      <c r="J39" s="1319"/>
      <c r="K39" s="1319"/>
      <c r="L39" s="1319"/>
      <c r="M39" s="1319"/>
      <c r="N39" s="1319"/>
      <c r="O39" s="1319"/>
      <c r="P39" s="1319"/>
      <c r="Q39" s="1319"/>
    </row>
    <row r="40" spans="2:18" ht="19.5">
      <c r="B40" s="1305"/>
      <c r="C40" s="1307"/>
      <c r="D40" s="1306"/>
      <c r="E40" s="1306" t="s">
        <v>1484</v>
      </c>
      <c r="F40" s="1309"/>
      <c r="G40" s="1310"/>
      <c r="H40" s="1319"/>
      <c r="I40" s="1319"/>
      <c r="J40" s="1319"/>
      <c r="K40" s="1319"/>
      <c r="L40" s="1319"/>
      <c r="M40" s="1319"/>
      <c r="N40" s="1319"/>
      <c r="O40" s="1319"/>
      <c r="P40" s="1319"/>
      <c r="Q40" s="1319"/>
    </row>
    <row r="41" spans="2:18" ht="19.5">
      <c r="B41" s="1305"/>
      <c r="C41" s="1307"/>
      <c r="D41" s="1308"/>
      <c r="E41" s="1308" t="s">
        <v>13</v>
      </c>
      <c r="F41" s="1309"/>
      <c r="G41" s="1310"/>
      <c r="H41" s="1319"/>
      <c r="I41" s="1319"/>
      <c r="J41" s="1319"/>
      <c r="K41" s="1319"/>
      <c r="L41" s="1319"/>
      <c r="M41" s="1319"/>
      <c r="N41" s="1319"/>
      <c r="O41" s="1319"/>
      <c r="P41" s="1319"/>
      <c r="Q41" s="1319"/>
    </row>
    <row r="42" spans="2:18" ht="19.5">
      <c r="B42" s="1305"/>
      <c r="C42" s="1307"/>
      <c r="D42" s="1311"/>
      <c r="E42" s="1311" t="s">
        <v>1485</v>
      </c>
      <c r="F42" s="1309"/>
      <c r="G42" s="1310"/>
      <c r="H42" s="1319"/>
      <c r="I42" s="1319"/>
      <c r="J42" s="1319"/>
      <c r="K42" s="1319"/>
      <c r="L42" s="1319"/>
      <c r="M42" s="1319"/>
      <c r="N42" s="1319"/>
      <c r="O42" s="1319"/>
      <c r="P42" s="1319"/>
      <c r="Q42" s="1319"/>
    </row>
    <row r="43" spans="2:18" ht="19.5">
      <c r="B43" s="1305"/>
      <c r="C43" s="1307"/>
      <c r="D43" s="1311"/>
      <c r="E43" s="1311" t="s">
        <v>1486</v>
      </c>
      <c r="F43" s="1309"/>
      <c r="G43" s="1310"/>
      <c r="H43" s="1319"/>
      <c r="I43" s="1319"/>
      <c r="J43" s="1319"/>
      <c r="K43" s="1319"/>
      <c r="L43" s="1319"/>
      <c r="M43" s="1319"/>
      <c r="N43" s="1319"/>
      <c r="O43" s="1319"/>
      <c r="P43" s="1319"/>
      <c r="Q43" s="1319"/>
    </row>
    <row r="44" spans="2:18" ht="19.5">
      <c r="B44" s="1305"/>
      <c r="C44" s="1307"/>
      <c r="D44" s="1311"/>
      <c r="E44" s="1311" t="s">
        <v>1487</v>
      </c>
      <c r="F44" s="1309"/>
      <c r="G44" s="1310"/>
      <c r="H44" s="1319"/>
      <c r="I44" s="1319"/>
      <c r="J44" s="1319"/>
      <c r="K44" s="1319"/>
      <c r="L44" s="1319"/>
      <c r="M44" s="1319"/>
      <c r="N44" s="1319"/>
      <c r="O44" s="1319"/>
      <c r="P44" s="1319"/>
      <c r="Q44" s="1319"/>
    </row>
    <row r="45" spans="2:18" ht="19.5">
      <c r="B45" s="1305"/>
      <c r="C45" s="1307"/>
      <c r="D45" s="1311"/>
      <c r="E45" s="1311" t="s">
        <v>1488</v>
      </c>
      <c r="F45" s="1309"/>
      <c r="G45" s="1310"/>
      <c r="H45" s="1319"/>
      <c r="I45" s="1319"/>
      <c r="J45" s="1319"/>
      <c r="K45" s="1319"/>
      <c r="L45" s="1319"/>
      <c r="M45" s="1319"/>
      <c r="N45" s="1319"/>
      <c r="O45" s="1319"/>
      <c r="P45" s="1319"/>
      <c r="Q45" s="1319"/>
    </row>
    <row r="46" spans="2:18" ht="19.5">
      <c r="B46" s="1305"/>
      <c r="C46" s="1307"/>
      <c r="D46" s="1311"/>
      <c r="E46" s="1311" t="s">
        <v>1489</v>
      </c>
      <c r="F46" s="1309"/>
      <c r="G46" s="1310"/>
      <c r="H46" s="1319"/>
      <c r="I46" s="1319"/>
      <c r="J46" s="1319"/>
      <c r="K46" s="1319"/>
      <c r="L46" s="1319"/>
      <c r="M46" s="1319"/>
      <c r="N46" s="1319"/>
      <c r="O46" s="1319"/>
      <c r="P46" s="1319"/>
      <c r="Q46" s="1319"/>
    </row>
    <row r="47" spans="2:18" ht="19.5">
      <c r="B47" s="1305"/>
      <c r="C47" s="1307"/>
      <c r="D47" s="1311"/>
      <c r="E47" s="1311" t="s">
        <v>1490</v>
      </c>
      <c r="F47" s="1309"/>
      <c r="G47" s="1310"/>
      <c r="H47" s="1319"/>
      <c r="I47" s="1319"/>
      <c r="J47" s="1319"/>
      <c r="K47" s="1319"/>
      <c r="L47" s="1319"/>
      <c r="M47" s="1319"/>
      <c r="N47" s="1319"/>
      <c r="O47" s="1319"/>
      <c r="P47" s="1319"/>
      <c r="Q47" s="1319"/>
    </row>
    <row r="48" spans="2:18" ht="19.5">
      <c r="B48" s="1305"/>
      <c r="C48" s="1307"/>
      <c r="D48" s="1311"/>
      <c r="E48" s="1311" t="s">
        <v>1491</v>
      </c>
      <c r="F48" s="1309"/>
      <c r="G48" s="1310"/>
      <c r="H48" s="1319"/>
      <c r="I48" s="1319"/>
      <c r="J48" s="1319"/>
      <c r="K48" s="1319"/>
      <c r="L48" s="1319"/>
      <c r="M48" s="1319"/>
      <c r="N48" s="1319"/>
      <c r="O48" s="1319"/>
      <c r="P48" s="1319"/>
      <c r="Q48" s="1319"/>
    </row>
    <row r="49" spans="2:17" ht="26.25">
      <c r="B49" s="1305"/>
      <c r="C49" s="1307"/>
      <c r="D49" s="1313"/>
      <c r="E49" s="1313" t="s">
        <v>1492</v>
      </c>
      <c r="F49" s="1309"/>
      <c r="G49" s="1310"/>
      <c r="H49" s="1319"/>
      <c r="I49" s="1319"/>
      <c r="J49" s="1319"/>
      <c r="K49" s="1319"/>
      <c r="L49" s="1319"/>
      <c r="M49" s="1319"/>
      <c r="N49" s="1319"/>
      <c r="O49" s="1319"/>
      <c r="P49" s="1319"/>
      <c r="Q49" s="1319"/>
    </row>
    <row r="50" spans="2:17" ht="19.5">
      <c r="B50" s="1305"/>
      <c r="C50" s="1307"/>
      <c r="D50" s="1308"/>
      <c r="E50" s="1308" t="s">
        <v>1493</v>
      </c>
      <c r="F50" s="1309"/>
      <c r="G50" s="1310"/>
      <c r="H50" s="1319"/>
      <c r="I50" s="1319"/>
      <c r="J50" s="1319"/>
      <c r="K50" s="1319"/>
      <c r="L50" s="1319"/>
      <c r="M50" s="1319"/>
      <c r="N50" s="1319"/>
      <c r="O50" s="1319"/>
      <c r="P50" s="1319"/>
      <c r="Q50" s="1319"/>
    </row>
    <row r="51" spans="2:17" ht="19.5">
      <c r="B51" s="1305"/>
      <c r="C51" s="1307"/>
      <c r="D51" s="1308"/>
      <c r="E51" s="1304"/>
      <c r="F51" s="1309"/>
      <c r="G51" s="1310"/>
      <c r="H51" s="1319"/>
      <c r="I51" s="1319"/>
      <c r="J51" s="1319"/>
      <c r="K51" s="1319"/>
      <c r="L51" s="1319"/>
      <c r="M51" s="1319"/>
      <c r="N51" s="1319"/>
      <c r="O51" s="1319"/>
      <c r="P51" s="1319"/>
      <c r="Q51" s="1319"/>
    </row>
    <row r="52" spans="2:17" ht="19.5">
      <c r="B52" s="1305"/>
      <c r="C52" s="1307"/>
      <c r="D52" s="1308"/>
      <c r="E52" s="1304"/>
      <c r="F52" s="1309"/>
      <c r="G52" s="1310"/>
      <c r="H52" s="1319"/>
      <c r="I52" s="1319"/>
      <c r="J52" s="1319"/>
      <c r="K52" s="1319"/>
      <c r="L52" s="1319"/>
      <c r="M52" s="1319"/>
      <c r="N52" s="1319"/>
      <c r="O52" s="1319"/>
      <c r="P52" s="1319"/>
      <c r="Q52" s="1319"/>
    </row>
    <row r="53" spans="2:17" ht="19.5">
      <c r="B53" s="1305"/>
      <c r="C53" s="1307"/>
      <c r="D53" s="1308"/>
      <c r="E53" s="1304"/>
      <c r="F53" s="1309"/>
      <c r="G53" s="1310"/>
      <c r="H53" s="1319"/>
      <c r="I53" s="1319"/>
      <c r="J53" s="1319"/>
      <c r="K53" s="1319"/>
      <c r="L53" s="1319"/>
      <c r="M53" s="1319"/>
      <c r="N53" s="1319"/>
      <c r="O53" s="1319"/>
      <c r="P53" s="1319"/>
      <c r="Q53" s="1319"/>
    </row>
    <row r="54" spans="2:17" ht="19.5">
      <c r="B54" s="1305"/>
      <c r="C54" s="1307"/>
      <c r="D54" s="1308"/>
      <c r="E54" s="1304"/>
      <c r="F54" s="1309"/>
      <c r="G54" s="1310"/>
      <c r="H54" s="1319"/>
      <c r="I54" s="1319"/>
      <c r="J54" s="1319"/>
      <c r="K54" s="1319"/>
      <c r="L54" s="1319"/>
      <c r="M54" s="1319"/>
      <c r="N54" s="1319"/>
      <c r="O54" s="1319"/>
      <c r="P54" s="1319"/>
      <c r="Q54" s="1319"/>
    </row>
    <row r="55" spans="2:17" ht="19.5">
      <c r="B55" s="1305"/>
      <c r="C55" s="1307"/>
      <c r="D55" s="1308"/>
      <c r="E55" s="1304"/>
      <c r="F55" s="1309"/>
      <c r="G55" s="1310"/>
      <c r="H55" s="1319"/>
      <c r="I55" s="1319"/>
      <c r="J55" s="1319"/>
      <c r="K55" s="1319"/>
      <c r="L55" s="1319"/>
      <c r="M55" s="1319"/>
      <c r="N55" s="1319"/>
      <c r="O55" s="1319"/>
      <c r="P55" s="1319"/>
      <c r="Q55" s="1319"/>
    </row>
    <row r="56" spans="2:17" ht="19.5">
      <c r="B56" s="1305"/>
      <c r="C56" s="1307"/>
      <c r="D56" s="1308"/>
      <c r="E56" s="1304"/>
      <c r="F56" s="1309"/>
      <c r="G56" s="1310"/>
      <c r="H56" s="1319"/>
      <c r="I56" s="1319"/>
      <c r="J56" s="1319"/>
      <c r="K56" s="1319"/>
      <c r="L56" s="1319"/>
      <c r="M56" s="1319"/>
      <c r="N56" s="1319"/>
      <c r="O56" s="1319"/>
      <c r="P56" s="1319"/>
      <c r="Q56" s="1319"/>
    </row>
    <row r="57" spans="2:17" ht="19.5">
      <c r="B57" s="1305"/>
      <c r="C57" s="1307"/>
      <c r="D57" s="1308"/>
      <c r="E57" s="1304"/>
      <c r="F57" s="1309"/>
      <c r="G57" s="1310"/>
      <c r="H57" s="1319"/>
      <c r="I57" s="1319"/>
      <c r="J57" s="1319"/>
      <c r="K57" s="1319"/>
      <c r="L57" s="1319"/>
      <c r="M57" s="1319"/>
      <c r="N57" s="1319"/>
      <c r="O57" s="1319"/>
      <c r="P57" s="1319"/>
      <c r="Q57" s="1319"/>
    </row>
    <row r="58" spans="2:17" ht="19.5">
      <c r="B58" s="1305"/>
      <c r="C58" s="1307"/>
      <c r="D58" s="1308"/>
      <c r="E58" s="1304"/>
      <c r="F58" s="1309"/>
      <c r="G58" s="1310"/>
      <c r="H58" s="1319"/>
      <c r="I58" s="1319"/>
      <c r="J58" s="1319"/>
      <c r="K58" s="1319"/>
      <c r="L58" s="1319"/>
      <c r="M58" s="1319"/>
      <c r="N58" s="1319"/>
      <c r="O58" s="1319"/>
      <c r="P58" s="1319"/>
      <c r="Q58" s="1319"/>
    </row>
    <row r="59" spans="2:17" ht="19.5">
      <c r="B59" s="1305"/>
      <c r="C59" s="1307"/>
      <c r="D59" s="1308"/>
      <c r="E59" s="1304"/>
      <c r="F59" s="1309"/>
      <c r="G59" s="1310"/>
      <c r="H59" s="1319"/>
      <c r="I59" s="1319"/>
      <c r="J59" s="1319"/>
      <c r="K59" s="1319"/>
      <c r="L59" s="1319"/>
      <c r="M59" s="1319"/>
      <c r="N59" s="1319"/>
      <c r="O59" s="1319"/>
      <c r="P59" s="1319"/>
      <c r="Q59" s="1319"/>
    </row>
    <row r="60" spans="2:17" ht="19.5">
      <c r="B60" s="1305"/>
      <c r="C60" s="1314"/>
      <c r="D60" s="1312"/>
      <c r="E60" s="1312" t="s">
        <v>8</v>
      </c>
      <c r="F60" s="1315"/>
      <c r="G60" s="1310"/>
      <c r="H60" s="1176">
        <f t="shared" ref="H60:Q60" si="2">SUM(H51:H59,H37:H39)</f>
        <v>0</v>
      </c>
      <c r="I60" s="1176">
        <f t="shared" si="2"/>
        <v>0</v>
      </c>
      <c r="J60" s="1176">
        <f t="shared" si="2"/>
        <v>0</v>
      </c>
      <c r="K60" s="1176">
        <f t="shared" si="2"/>
        <v>0</v>
      </c>
      <c r="L60" s="1176">
        <f t="shared" si="2"/>
        <v>0</v>
      </c>
      <c r="M60" s="1176">
        <f t="shared" si="2"/>
        <v>0</v>
      </c>
      <c r="N60" s="1176">
        <f t="shared" si="2"/>
        <v>0</v>
      </c>
      <c r="O60" s="1176">
        <f t="shared" si="2"/>
        <v>0</v>
      </c>
      <c r="P60" s="1176">
        <f t="shared" si="2"/>
        <v>0</v>
      </c>
      <c r="Q60" s="1176">
        <f t="shared" si="2"/>
        <v>0</v>
      </c>
    </row>
    <row r="61" spans="2:17" ht="19.5">
      <c r="B61" s="1305"/>
      <c r="C61" s="1307"/>
      <c r="D61" s="1308"/>
      <c r="E61" s="1308" t="s">
        <v>720</v>
      </c>
      <c r="F61" s="1309"/>
      <c r="G61" s="1310"/>
      <c r="H61" s="1320"/>
      <c r="I61" s="1320"/>
      <c r="J61" s="1320"/>
      <c r="K61" s="1320"/>
      <c r="L61" s="1320"/>
      <c r="M61" s="1320"/>
      <c r="N61" s="1320"/>
      <c r="O61" s="1320"/>
      <c r="P61" s="1320"/>
      <c r="Q61" s="1320"/>
    </row>
    <row r="62" spans="2:17" ht="19.5">
      <c r="B62" s="1305"/>
      <c r="C62" s="1307"/>
      <c r="D62" s="1308"/>
      <c r="E62" s="1308" t="s">
        <v>1496</v>
      </c>
      <c r="F62" s="1309"/>
      <c r="G62" s="1310"/>
      <c r="H62" s="1320"/>
      <c r="I62" s="1320"/>
      <c r="J62" s="1320"/>
      <c r="K62" s="1320"/>
      <c r="L62" s="1320"/>
      <c r="M62" s="1320"/>
      <c r="N62" s="1320"/>
      <c r="O62" s="1320"/>
      <c r="P62" s="1320"/>
      <c r="Q62" s="1320"/>
    </row>
    <row r="63" spans="2:17" ht="19.5">
      <c r="B63" s="1321"/>
      <c r="C63" s="1317"/>
      <c r="D63" s="1312"/>
      <c r="E63" s="1312" t="s">
        <v>8</v>
      </c>
      <c r="F63" s="1309"/>
      <c r="G63" s="1310"/>
      <c r="H63" s="1176">
        <f t="shared" ref="H63:Q63" si="3">+H62+H61+H60</f>
        <v>0</v>
      </c>
      <c r="I63" s="1176">
        <f t="shared" si="3"/>
        <v>0</v>
      </c>
      <c r="J63" s="1176">
        <f t="shared" si="3"/>
        <v>0</v>
      </c>
      <c r="K63" s="1176">
        <f t="shared" si="3"/>
        <v>0</v>
      </c>
      <c r="L63" s="1176">
        <f t="shared" si="3"/>
        <v>0</v>
      </c>
      <c r="M63" s="1176">
        <f t="shared" si="3"/>
        <v>0</v>
      </c>
      <c r="N63" s="1176">
        <f t="shared" si="3"/>
        <v>0</v>
      </c>
      <c r="O63" s="1176">
        <f t="shared" si="3"/>
        <v>0</v>
      </c>
      <c r="P63" s="1176">
        <f t="shared" si="3"/>
        <v>0</v>
      </c>
      <c r="Q63" s="1176">
        <f t="shared" si="3"/>
        <v>0</v>
      </c>
    </row>
    <row r="64" spans="2:17" ht="28.5" customHeight="1">
      <c r="B64" s="1305"/>
      <c r="C64" s="1302" t="s">
        <v>1498</v>
      </c>
      <c r="D64" s="1322"/>
      <c r="E64" s="1303" t="s">
        <v>1481</v>
      </c>
      <c r="F64" s="1136"/>
      <c r="G64" s="1214"/>
      <c r="H64" s="1319"/>
      <c r="I64" s="1319"/>
      <c r="J64" s="1319"/>
      <c r="K64" s="1319"/>
      <c r="L64" s="1319"/>
      <c r="M64" s="1319"/>
      <c r="N64" s="1319"/>
      <c r="O64" s="1319"/>
      <c r="P64" s="1319"/>
      <c r="Q64" s="1319"/>
    </row>
    <row r="65" spans="2:17">
      <c r="B65" s="1305"/>
      <c r="C65" s="1267"/>
      <c r="D65" s="1306"/>
      <c r="E65" s="1306" t="s">
        <v>1482</v>
      </c>
      <c r="F65" s="1136"/>
      <c r="G65" s="1214"/>
      <c r="H65" s="1319"/>
      <c r="I65" s="1319"/>
      <c r="J65" s="1319"/>
      <c r="K65" s="1319"/>
      <c r="L65" s="1319"/>
      <c r="M65" s="1319"/>
      <c r="N65" s="1319"/>
      <c r="O65" s="1319"/>
      <c r="P65" s="1319"/>
      <c r="Q65" s="1319"/>
    </row>
    <row r="66" spans="2:17" ht="19.5">
      <c r="B66" s="1305"/>
      <c r="C66" s="1307"/>
      <c r="D66" s="1308"/>
      <c r="E66" s="1308" t="s">
        <v>1483</v>
      </c>
      <c r="F66" s="1309"/>
      <c r="G66" s="1310"/>
      <c r="H66" s="1319"/>
      <c r="I66" s="1319"/>
      <c r="J66" s="1319"/>
      <c r="K66" s="1319"/>
      <c r="L66" s="1319"/>
      <c r="M66" s="1319"/>
      <c r="N66" s="1319"/>
      <c r="O66" s="1319"/>
      <c r="P66" s="1319"/>
      <c r="Q66" s="1319"/>
    </row>
    <row r="67" spans="2:17" ht="19.5">
      <c r="B67" s="1305"/>
      <c r="C67" s="1307"/>
      <c r="D67" s="1306"/>
      <c r="E67" s="1306" t="s">
        <v>1484</v>
      </c>
      <c r="F67" s="1309"/>
      <c r="G67" s="1310"/>
      <c r="H67" s="1319"/>
      <c r="I67" s="1319"/>
      <c r="J67" s="1319"/>
      <c r="K67" s="1319"/>
      <c r="L67" s="1319"/>
      <c r="M67" s="1319"/>
      <c r="N67" s="1319"/>
      <c r="O67" s="1319"/>
      <c r="P67" s="1319"/>
      <c r="Q67" s="1319"/>
    </row>
    <row r="68" spans="2:17" ht="19.5">
      <c r="B68" s="1305"/>
      <c r="C68" s="1307"/>
      <c r="D68" s="1308"/>
      <c r="E68" s="1308" t="s">
        <v>13</v>
      </c>
      <c r="F68" s="1309"/>
      <c r="G68" s="1310"/>
      <c r="H68" s="1319"/>
      <c r="I68" s="1319"/>
      <c r="J68" s="1319"/>
      <c r="K68" s="1319"/>
      <c r="L68" s="1319"/>
      <c r="M68" s="1319"/>
      <c r="N68" s="1319"/>
      <c r="O68" s="1319"/>
      <c r="P68" s="1319"/>
      <c r="Q68" s="1319"/>
    </row>
    <row r="69" spans="2:17" ht="19.5">
      <c r="B69" s="1305"/>
      <c r="C69" s="1307"/>
      <c r="D69" s="1311"/>
      <c r="E69" s="1311" t="s">
        <v>1485</v>
      </c>
      <c r="F69" s="1309"/>
      <c r="G69" s="1310"/>
      <c r="H69" s="1319"/>
      <c r="I69" s="1319"/>
      <c r="J69" s="1319"/>
      <c r="K69" s="1319"/>
      <c r="L69" s="1319"/>
      <c r="M69" s="1319"/>
      <c r="N69" s="1319"/>
      <c r="O69" s="1319"/>
      <c r="P69" s="1319"/>
      <c r="Q69" s="1319"/>
    </row>
    <row r="70" spans="2:17" ht="19.5">
      <c r="B70" s="1305"/>
      <c r="C70" s="1307"/>
      <c r="D70" s="1311"/>
      <c r="E70" s="1311" t="s">
        <v>1486</v>
      </c>
      <c r="F70" s="1309"/>
      <c r="G70" s="1310"/>
      <c r="H70" s="1319"/>
      <c r="I70" s="1319"/>
      <c r="J70" s="1319"/>
      <c r="K70" s="1319"/>
      <c r="L70" s="1319"/>
      <c r="M70" s="1319"/>
      <c r="N70" s="1319"/>
      <c r="O70" s="1319"/>
      <c r="P70" s="1319"/>
      <c r="Q70" s="1319"/>
    </row>
    <row r="71" spans="2:17" ht="19.5">
      <c r="B71" s="1305"/>
      <c r="C71" s="1307"/>
      <c r="D71" s="1311"/>
      <c r="E71" s="1311" t="s">
        <v>1487</v>
      </c>
      <c r="F71" s="1309"/>
      <c r="G71" s="1310"/>
      <c r="H71" s="1319"/>
      <c r="I71" s="1319"/>
      <c r="J71" s="1319"/>
      <c r="K71" s="1319"/>
      <c r="L71" s="1319"/>
      <c r="M71" s="1319"/>
      <c r="N71" s="1319"/>
      <c r="O71" s="1319"/>
      <c r="P71" s="1319"/>
      <c r="Q71" s="1319"/>
    </row>
    <row r="72" spans="2:17" ht="19.5">
      <c r="B72" s="1305"/>
      <c r="C72" s="1307"/>
      <c r="D72" s="1311"/>
      <c r="E72" s="1311" t="s">
        <v>1488</v>
      </c>
      <c r="F72" s="1309"/>
      <c r="G72" s="1310"/>
      <c r="H72" s="1319"/>
      <c r="I72" s="1319"/>
      <c r="J72" s="1319"/>
      <c r="K72" s="1319"/>
      <c r="L72" s="1319"/>
      <c r="M72" s="1319"/>
      <c r="N72" s="1319"/>
      <c r="O72" s="1319"/>
      <c r="P72" s="1319"/>
      <c r="Q72" s="1319"/>
    </row>
    <row r="73" spans="2:17" ht="19.5">
      <c r="B73" s="1305"/>
      <c r="C73" s="1307"/>
      <c r="D73" s="1311"/>
      <c r="E73" s="1311" t="s">
        <v>1489</v>
      </c>
      <c r="F73" s="1309"/>
      <c r="G73" s="1310"/>
      <c r="H73" s="1319"/>
      <c r="I73" s="1319"/>
      <c r="J73" s="1319"/>
      <c r="K73" s="1319"/>
      <c r="L73" s="1319"/>
      <c r="M73" s="1319"/>
      <c r="N73" s="1319"/>
      <c r="O73" s="1319"/>
      <c r="P73" s="1319"/>
      <c r="Q73" s="1319"/>
    </row>
    <row r="74" spans="2:17" ht="19.5">
      <c r="B74" s="1305"/>
      <c r="C74" s="1307"/>
      <c r="D74" s="1311"/>
      <c r="E74" s="1311" t="s">
        <v>1490</v>
      </c>
      <c r="F74" s="1309"/>
      <c r="G74" s="1310"/>
      <c r="H74" s="1319"/>
      <c r="I74" s="1319"/>
      <c r="J74" s="1319"/>
      <c r="K74" s="1319"/>
      <c r="L74" s="1319"/>
      <c r="M74" s="1319"/>
      <c r="N74" s="1319"/>
      <c r="O74" s="1319"/>
      <c r="P74" s="1319"/>
      <c r="Q74" s="1319"/>
    </row>
    <row r="75" spans="2:17" ht="19.5">
      <c r="B75" s="1305"/>
      <c r="C75" s="1307"/>
      <c r="D75" s="1311"/>
      <c r="E75" s="1311" t="s">
        <v>1491</v>
      </c>
      <c r="F75" s="1309"/>
      <c r="G75" s="1310"/>
      <c r="H75" s="1319"/>
      <c r="I75" s="1319"/>
      <c r="J75" s="1319"/>
      <c r="K75" s="1319"/>
      <c r="L75" s="1319"/>
      <c r="M75" s="1319"/>
      <c r="N75" s="1319"/>
      <c r="O75" s="1319"/>
      <c r="P75" s="1319"/>
      <c r="Q75" s="1319"/>
    </row>
    <row r="76" spans="2:17" ht="26.25">
      <c r="B76" s="1305"/>
      <c r="C76" s="1307"/>
      <c r="D76" s="1313"/>
      <c r="E76" s="1313" t="s">
        <v>1492</v>
      </c>
      <c r="F76" s="1309"/>
      <c r="G76" s="1310"/>
      <c r="H76" s="1319"/>
      <c r="I76" s="1319"/>
      <c r="J76" s="1319"/>
      <c r="K76" s="1319"/>
      <c r="L76" s="1319"/>
      <c r="M76" s="1319"/>
      <c r="N76" s="1319"/>
      <c r="O76" s="1319"/>
      <c r="P76" s="1319"/>
      <c r="Q76" s="1319"/>
    </row>
    <row r="77" spans="2:17" ht="19.5">
      <c r="B77" s="1305"/>
      <c r="C77" s="1307"/>
      <c r="D77" s="1308"/>
      <c r="E77" s="1308" t="s">
        <v>1493</v>
      </c>
      <c r="F77" s="1309"/>
      <c r="G77" s="1310"/>
      <c r="H77" s="1319"/>
      <c r="I77" s="1319"/>
      <c r="J77" s="1319"/>
      <c r="K77" s="1319"/>
      <c r="L77" s="1319"/>
      <c r="M77" s="1319"/>
      <c r="N77" s="1319"/>
      <c r="O77" s="1319"/>
      <c r="P77" s="1319"/>
      <c r="Q77" s="1319"/>
    </row>
    <row r="78" spans="2:17" ht="19.5">
      <c r="B78" s="1305"/>
      <c r="C78" s="1307"/>
      <c r="D78" s="1308"/>
      <c r="E78" s="1304"/>
      <c r="F78" s="1309"/>
      <c r="G78" s="1310"/>
      <c r="H78" s="1319"/>
      <c r="I78" s="1319"/>
      <c r="J78" s="1319"/>
      <c r="K78" s="1319"/>
      <c r="L78" s="1319"/>
      <c r="M78" s="1319"/>
      <c r="N78" s="1319"/>
      <c r="O78" s="1319"/>
      <c r="P78" s="1319"/>
      <c r="Q78" s="1319"/>
    </row>
    <row r="79" spans="2:17" ht="19.5">
      <c r="B79" s="1305"/>
      <c r="C79" s="1307"/>
      <c r="D79" s="1308"/>
      <c r="E79" s="1304"/>
      <c r="F79" s="1309"/>
      <c r="G79" s="1310"/>
      <c r="H79" s="1319"/>
      <c r="I79" s="1319"/>
      <c r="J79" s="1319"/>
      <c r="K79" s="1319"/>
      <c r="L79" s="1319"/>
      <c r="M79" s="1319"/>
      <c r="N79" s="1319"/>
      <c r="O79" s="1319"/>
      <c r="P79" s="1319"/>
      <c r="Q79" s="1319"/>
    </row>
    <row r="80" spans="2:17" ht="19.5">
      <c r="B80" s="1305"/>
      <c r="C80" s="1307"/>
      <c r="D80" s="1308"/>
      <c r="E80" s="1304"/>
      <c r="F80" s="1309"/>
      <c r="G80" s="1310"/>
      <c r="H80" s="1319"/>
      <c r="I80" s="1319"/>
      <c r="J80" s="1319"/>
      <c r="K80" s="1319"/>
      <c r="L80" s="1319"/>
      <c r="M80" s="1319"/>
      <c r="N80" s="1319"/>
      <c r="O80" s="1319"/>
      <c r="P80" s="1319"/>
      <c r="Q80" s="1319"/>
    </row>
    <row r="81" spans="2:17" ht="19.5">
      <c r="B81" s="1305"/>
      <c r="C81" s="1307"/>
      <c r="D81" s="1308"/>
      <c r="E81" s="1304"/>
      <c r="F81" s="1309"/>
      <c r="G81" s="1310"/>
      <c r="H81" s="1319"/>
      <c r="I81" s="1319"/>
      <c r="J81" s="1319"/>
      <c r="K81" s="1319"/>
      <c r="L81" s="1319"/>
      <c r="M81" s="1319"/>
      <c r="N81" s="1319"/>
      <c r="O81" s="1319"/>
      <c r="P81" s="1319"/>
      <c r="Q81" s="1319"/>
    </row>
    <row r="82" spans="2:17" ht="19.5">
      <c r="B82" s="1305"/>
      <c r="C82" s="1307"/>
      <c r="D82" s="1308"/>
      <c r="E82" s="1304"/>
      <c r="F82" s="1309"/>
      <c r="G82" s="1310"/>
      <c r="H82" s="1319"/>
      <c r="I82" s="1319"/>
      <c r="J82" s="1319"/>
      <c r="K82" s="1319"/>
      <c r="L82" s="1319"/>
      <c r="M82" s="1319"/>
      <c r="N82" s="1319"/>
      <c r="O82" s="1319"/>
      <c r="P82" s="1319"/>
      <c r="Q82" s="1319"/>
    </row>
    <row r="83" spans="2:17" ht="19.5">
      <c r="B83" s="1305"/>
      <c r="C83" s="1307"/>
      <c r="D83" s="1308"/>
      <c r="E83" s="1304"/>
      <c r="F83" s="1309"/>
      <c r="G83" s="1310"/>
      <c r="H83" s="1319"/>
      <c r="I83" s="1319"/>
      <c r="J83" s="1319"/>
      <c r="K83" s="1319"/>
      <c r="L83" s="1319"/>
      <c r="M83" s="1319"/>
      <c r="N83" s="1319"/>
      <c r="O83" s="1319"/>
      <c r="P83" s="1319"/>
      <c r="Q83" s="1319"/>
    </row>
    <row r="84" spans="2:17" ht="19.5">
      <c r="B84" s="1305"/>
      <c r="C84" s="1307"/>
      <c r="D84" s="1308"/>
      <c r="E84" s="1304"/>
      <c r="F84" s="1309"/>
      <c r="G84" s="1310"/>
      <c r="H84" s="1319"/>
      <c r="I84" s="1319"/>
      <c r="J84" s="1319"/>
      <c r="K84" s="1319"/>
      <c r="L84" s="1319"/>
      <c r="M84" s="1319"/>
      <c r="N84" s="1319"/>
      <c r="O84" s="1319"/>
      <c r="P84" s="1319"/>
      <c r="Q84" s="1319"/>
    </row>
    <row r="85" spans="2:17" ht="19.5">
      <c r="B85" s="1305"/>
      <c r="C85" s="1307"/>
      <c r="D85" s="1308"/>
      <c r="E85" s="1304"/>
      <c r="F85" s="1309"/>
      <c r="G85" s="1310"/>
      <c r="H85" s="1319"/>
      <c r="I85" s="1319"/>
      <c r="J85" s="1319"/>
      <c r="K85" s="1319"/>
      <c r="L85" s="1319"/>
      <c r="M85" s="1319"/>
      <c r="N85" s="1319"/>
      <c r="O85" s="1319"/>
      <c r="P85" s="1319"/>
      <c r="Q85" s="1319"/>
    </row>
    <row r="86" spans="2:17" ht="19.5">
      <c r="B86" s="1305"/>
      <c r="C86" s="1307"/>
      <c r="D86" s="1308"/>
      <c r="E86" s="1304"/>
      <c r="F86" s="1309"/>
      <c r="G86" s="1310"/>
      <c r="H86" s="1319"/>
      <c r="I86" s="1319"/>
      <c r="J86" s="1319"/>
      <c r="K86" s="1319"/>
      <c r="L86" s="1319"/>
      <c r="M86" s="1319"/>
      <c r="N86" s="1319"/>
      <c r="O86" s="1319"/>
      <c r="P86" s="1319"/>
      <c r="Q86" s="1319"/>
    </row>
    <row r="87" spans="2:17" ht="19.5">
      <c r="B87" s="1305"/>
      <c r="C87" s="1314"/>
      <c r="D87" s="1312"/>
      <c r="E87" s="1312" t="s">
        <v>8</v>
      </c>
      <c r="F87" s="1315"/>
      <c r="G87" s="1310"/>
      <c r="H87" s="1176">
        <f t="shared" ref="H87:Q87" si="4">SUM(H78:H86,H64:H66)</f>
        <v>0</v>
      </c>
      <c r="I87" s="1176">
        <f t="shared" si="4"/>
        <v>0</v>
      </c>
      <c r="J87" s="1176">
        <f t="shared" si="4"/>
        <v>0</v>
      </c>
      <c r="K87" s="1176">
        <f t="shared" si="4"/>
        <v>0</v>
      </c>
      <c r="L87" s="1176">
        <f t="shared" si="4"/>
        <v>0</v>
      </c>
      <c r="M87" s="1176">
        <f t="shared" si="4"/>
        <v>0</v>
      </c>
      <c r="N87" s="1176">
        <f t="shared" si="4"/>
        <v>0</v>
      </c>
      <c r="O87" s="1176">
        <f t="shared" si="4"/>
        <v>0</v>
      </c>
      <c r="P87" s="1176">
        <f t="shared" si="4"/>
        <v>0</v>
      </c>
      <c r="Q87" s="1176">
        <f t="shared" si="4"/>
        <v>0</v>
      </c>
    </row>
    <row r="88" spans="2:17" ht="19.5">
      <c r="B88" s="1305"/>
      <c r="C88" s="1307"/>
      <c r="D88" s="1308"/>
      <c r="E88" s="1308" t="s">
        <v>720</v>
      </c>
      <c r="F88" s="1309"/>
      <c r="G88" s="1310"/>
      <c r="H88" s="1320"/>
      <c r="I88" s="1320"/>
      <c r="J88" s="1320"/>
      <c r="K88" s="1320"/>
      <c r="L88" s="1320"/>
      <c r="M88" s="1320"/>
      <c r="N88" s="1320"/>
      <c r="O88" s="1320"/>
      <c r="P88" s="1320"/>
      <c r="Q88" s="1320"/>
    </row>
    <row r="89" spans="2:17" ht="19.5">
      <c r="B89" s="1305"/>
      <c r="C89" s="1307"/>
      <c r="D89" s="1308"/>
      <c r="E89" s="1308" t="s">
        <v>1496</v>
      </c>
      <c r="F89" s="1309"/>
      <c r="G89" s="1310"/>
      <c r="H89" s="1320"/>
      <c r="I89" s="1320"/>
      <c r="J89" s="1320"/>
      <c r="K89" s="1320"/>
      <c r="L89" s="1320"/>
      <c r="M89" s="1320"/>
      <c r="N89" s="1320"/>
      <c r="O89" s="1320"/>
      <c r="P89" s="1320"/>
      <c r="Q89" s="1320"/>
    </row>
    <row r="90" spans="2:17" ht="19.5">
      <c r="B90" s="1305"/>
      <c r="C90" s="1307"/>
      <c r="D90" s="1312"/>
      <c r="E90" s="1312" t="s">
        <v>8</v>
      </c>
      <c r="F90" s="1309"/>
      <c r="G90" s="1310"/>
      <c r="H90" s="1176">
        <f t="shared" ref="H90:Q90" si="5">+H89+H88+H87</f>
        <v>0</v>
      </c>
      <c r="I90" s="1176">
        <f t="shared" si="5"/>
        <v>0</v>
      </c>
      <c r="J90" s="1176">
        <f t="shared" si="5"/>
        <v>0</v>
      </c>
      <c r="K90" s="1176">
        <f t="shared" si="5"/>
        <v>0</v>
      </c>
      <c r="L90" s="1176">
        <f t="shared" si="5"/>
        <v>0</v>
      </c>
      <c r="M90" s="1176">
        <f t="shared" si="5"/>
        <v>0</v>
      </c>
      <c r="N90" s="1176">
        <f t="shared" si="5"/>
        <v>0</v>
      </c>
      <c r="O90" s="1176">
        <f t="shared" si="5"/>
        <v>0</v>
      </c>
      <c r="P90" s="1176">
        <f t="shared" si="5"/>
        <v>0</v>
      </c>
      <c r="Q90" s="1176">
        <f t="shared" si="5"/>
        <v>0</v>
      </c>
    </row>
    <row r="91" spans="2:17" ht="28.5" customHeight="1">
      <c r="B91" s="1305"/>
      <c r="C91" s="1307"/>
      <c r="D91" s="1322"/>
      <c r="E91" s="1303" t="s">
        <v>1481</v>
      </c>
      <c r="F91" s="1136"/>
      <c r="G91" s="1214"/>
      <c r="H91" s="1319"/>
      <c r="I91" s="1319"/>
      <c r="J91" s="1319"/>
      <c r="K91" s="1319"/>
      <c r="L91" s="1319"/>
      <c r="M91" s="1319"/>
      <c r="N91" s="1319"/>
      <c r="O91" s="1319"/>
      <c r="P91" s="1319"/>
      <c r="Q91" s="1319"/>
    </row>
    <row r="92" spans="2:17">
      <c r="B92" s="1305"/>
      <c r="C92" s="1267"/>
      <c r="D92" s="1306"/>
      <c r="E92" s="1306" t="s">
        <v>1482</v>
      </c>
      <c r="F92" s="1136"/>
      <c r="G92" s="1214"/>
      <c r="H92" s="1319"/>
      <c r="I92" s="1319"/>
      <c r="J92" s="1319"/>
      <c r="K92" s="1319"/>
      <c r="L92" s="1319"/>
      <c r="M92" s="1319"/>
      <c r="N92" s="1319"/>
      <c r="O92" s="1319"/>
      <c r="P92" s="1319"/>
      <c r="Q92" s="1319"/>
    </row>
    <row r="93" spans="2:17" ht="19.5">
      <c r="B93" s="1305"/>
      <c r="C93" s="1307"/>
      <c r="D93" s="1308"/>
      <c r="E93" s="1308" t="s">
        <v>1483</v>
      </c>
      <c r="F93" s="1309"/>
      <c r="G93" s="1310"/>
      <c r="H93" s="1319"/>
      <c r="I93" s="1319"/>
      <c r="J93" s="1319"/>
      <c r="K93" s="1319"/>
      <c r="L93" s="1319"/>
      <c r="M93" s="1319"/>
      <c r="N93" s="1319"/>
      <c r="O93" s="1319"/>
      <c r="P93" s="1319"/>
      <c r="Q93" s="1319"/>
    </row>
    <row r="94" spans="2:17" ht="19.5">
      <c r="B94" s="1305"/>
      <c r="C94" s="1307"/>
      <c r="D94" s="1306"/>
      <c r="E94" s="1306" t="s">
        <v>1484</v>
      </c>
      <c r="F94" s="1309"/>
      <c r="G94" s="1310"/>
      <c r="H94" s="1319"/>
      <c r="I94" s="1319"/>
      <c r="J94" s="1319"/>
      <c r="K94" s="1319"/>
      <c r="L94" s="1319"/>
      <c r="M94" s="1319"/>
      <c r="N94" s="1319"/>
      <c r="O94" s="1319"/>
      <c r="P94" s="1319"/>
      <c r="Q94" s="1319"/>
    </row>
    <row r="95" spans="2:17" ht="19.5">
      <c r="B95" s="1305"/>
      <c r="C95" s="1307"/>
      <c r="D95" s="1308"/>
      <c r="E95" s="1308" t="s">
        <v>13</v>
      </c>
      <c r="F95" s="1309"/>
      <c r="G95" s="1310"/>
      <c r="H95" s="1319"/>
      <c r="I95" s="1319"/>
      <c r="J95" s="1319"/>
      <c r="K95" s="1319"/>
      <c r="L95" s="1319"/>
      <c r="M95" s="1319"/>
      <c r="N95" s="1319"/>
      <c r="O95" s="1319"/>
      <c r="P95" s="1319"/>
      <c r="Q95" s="1319"/>
    </row>
    <row r="96" spans="2:17" ht="19.5">
      <c r="B96" s="1305"/>
      <c r="C96" s="1307"/>
      <c r="D96" s="1311"/>
      <c r="E96" s="1311" t="s">
        <v>1485</v>
      </c>
      <c r="F96" s="1309"/>
      <c r="G96" s="1310"/>
      <c r="H96" s="1319"/>
      <c r="I96" s="1319"/>
      <c r="J96" s="1319"/>
      <c r="K96" s="1319"/>
      <c r="L96" s="1319"/>
      <c r="M96" s="1319"/>
      <c r="N96" s="1319"/>
      <c r="O96" s="1319"/>
      <c r="P96" s="1319"/>
      <c r="Q96" s="1319"/>
    </row>
    <row r="97" spans="2:17" ht="19.5">
      <c r="B97" s="1305"/>
      <c r="C97" s="1307"/>
      <c r="D97" s="1311"/>
      <c r="E97" s="1311" t="s">
        <v>1486</v>
      </c>
      <c r="F97" s="1309"/>
      <c r="G97" s="1310"/>
      <c r="H97" s="1319"/>
      <c r="I97" s="1319"/>
      <c r="J97" s="1319"/>
      <c r="K97" s="1319"/>
      <c r="L97" s="1319"/>
      <c r="M97" s="1319"/>
      <c r="N97" s="1319"/>
      <c r="O97" s="1319"/>
      <c r="P97" s="1319"/>
      <c r="Q97" s="1319"/>
    </row>
    <row r="98" spans="2:17" ht="19.5">
      <c r="B98" s="1305"/>
      <c r="C98" s="1307"/>
      <c r="D98" s="1311"/>
      <c r="E98" s="1311" t="s">
        <v>1487</v>
      </c>
      <c r="F98" s="1309"/>
      <c r="G98" s="1310"/>
      <c r="H98" s="1319"/>
      <c r="I98" s="1319"/>
      <c r="J98" s="1319"/>
      <c r="K98" s="1319"/>
      <c r="L98" s="1319"/>
      <c r="M98" s="1319"/>
      <c r="N98" s="1319"/>
      <c r="O98" s="1319"/>
      <c r="P98" s="1319"/>
      <c r="Q98" s="1319"/>
    </row>
    <row r="99" spans="2:17" ht="19.5">
      <c r="B99" s="1305"/>
      <c r="C99" s="1307"/>
      <c r="D99" s="1311"/>
      <c r="E99" s="1311" t="s">
        <v>1488</v>
      </c>
      <c r="F99" s="1309"/>
      <c r="G99" s="1310"/>
      <c r="H99" s="1319"/>
      <c r="I99" s="1319"/>
      <c r="J99" s="1319"/>
      <c r="K99" s="1319"/>
      <c r="L99" s="1319"/>
      <c r="M99" s="1319"/>
      <c r="N99" s="1319"/>
      <c r="O99" s="1319"/>
      <c r="P99" s="1319"/>
      <c r="Q99" s="1319"/>
    </row>
    <row r="100" spans="2:17" ht="19.5">
      <c r="B100" s="1305"/>
      <c r="C100" s="1307"/>
      <c r="D100" s="1311"/>
      <c r="E100" s="1311" t="s">
        <v>1489</v>
      </c>
      <c r="F100" s="1309"/>
      <c r="G100" s="1310"/>
      <c r="H100" s="1319"/>
      <c r="I100" s="1319"/>
      <c r="J100" s="1319"/>
      <c r="K100" s="1319"/>
      <c r="L100" s="1319"/>
      <c r="M100" s="1319"/>
      <c r="N100" s="1319"/>
      <c r="O100" s="1319"/>
      <c r="P100" s="1319"/>
      <c r="Q100" s="1319"/>
    </row>
    <row r="101" spans="2:17" ht="19.5">
      <c r="B101" s="1305"/>
      <c r="C101" s="1307"/>
      <c r="D101" s="1311"/>
      <c r="E101" s="1311" t="s">
        <v>1490</v>
      </c>
      <c r="F101" s="1309"/>
      <c r="G101" s="1310"/>
      <c r="H101" s="1319"/>
      <c r="I101" s="1319"/>
      <c r="J101" s="1319"/>
      <c r="K101" s="1319"/>
      <c r="L101" s="1319"/>
      <c r="M101" s="1319"/>
      <c r="N101" s="1319"/>
      <c r="O101" s="1319"/>
      <c r="P101" s="1319"/>
      <c r="Q101" s="1319"/>
    </row>
    <row r="102" spans="2:17" ht="19.5">
      <c r="B102" s="1305"/>
      <c r="C102" s="1307"/>
      <c r="D102" s="1311"/>
      <c r="E102" s="1311" t="s">
        <v>1491</v>
      </c>
      <c r="F102" s="1309"/>
      <c r="G102" s="1310"/>
      <c r="H102" s="1319"/>
      <c r="I102" s="1319"/>
      <c r="J102" s="1319"/>
      <c r="K102" s="1319"/>
      <c r="L102" s="1319"/>
      <c r="M102" s="1319"/>
      <c r="N102" s="1319"/>
      <c r="O102" s="1319"/>
      <c r="P102" s="1319"/>
      <c r="Q102" s="1319"/>
    </row>
    <row r="103" spans="2:17" ht="26.25">
      <c r="B103" s="1305"/>
      <c r="C103" s="1307"/>
      <c r="D103" s="1313"/>
      <c r="E103" s="1313" t="s">
        <v>1492</v>
      </c>
      <c r="F103" s="1309"/>
      <c r="G103" s="1310"/>
      <c r="H103" s="1319"/>
      <c r="I103" s="1319"/>
      <c r="J103" s="1319"/>
      <c r="K103" s="1319"/>
      <c r="L103" s="1319"/>
      <c r="M103" s="1319"/>
      <c r="N103" s="1319"/>
      <c r="O103" s="1319"/>
      <c r="P103" s="1319"/>
      <c r="Q103" s="1319"/>
    </row>
    <row r="104" spans="2:17" ht="19.5">
      <c r="B104" s="1305"/>
      <c r="C104" s="1307"/>
      <c r="D104" s="1308"/>
      <c r="E104" s="1308" t="s">
        <v>1493</v>
      </c>
      <c r="F104" s="1309"/>
      <c r="G104" s="1310"/>
      <c r="H104" s="1319"/>
      <c r="I104" s="1319"/>
      <c r="J104" s="1319"/>
      <c r="K104" s="1319"/>
      <c r="L104" s="1319"/>
      <c r="M104" s="1319"/>
      <c r="N104" s="1319"/>
      <c r="O104" s="1319"/>
      <c r="P104" s="1319"/>
      <c r="Q104" s="1319"/>
    </row>
    <row r="105" spans="2:17" ht="19.5">
      <c r="B105" s="1305"/>
      <c r="C105" s="1307"/>
      <c r="D105" s="1308"/>
      <c r="E105" s="1304"/>
      <c r="F105" s="1309"/>
      <c r="G105" s="1310"/>
      <c r="H105" s="1319"/>
      <c r="I105" s="1319"/>
      <c r="J105" s="1319"/>
      <c r="K105" s="1319"/>
      <c r="L105" s="1319"/>
      <c r="M105" s="1319"/>
      <c r="N105" s="1319"/>
      <c r="O105" s="1319"/>
      <c r="P105" s="1319"/>
      <c r="Q105" s="1319"/>
    </row>
    <row r="106" spans="2:17" ht="19.5">
      <c r="B106" s="1305"/>
      <c r="C106" s="1307"/>
      <c r="D106" s="1308"/>
      <c r="E106" s="1304"/>
      <c r="F106" s="1309"/>
      <c r="G106" s="1310"/>
      <c r="H106" s="1319"/>
      <c r="I106" s="1319"/>
      <c r="J106" s="1319"/>
      <c r="K106" s="1319"/>
      <c r="L106" s="1319"/>
      <c r="M106" s="1319"/>
      <c r="N106" s="1319"/>
      <c r="O106" s="1319"/>
      <c r="P106" s="1319"/>
      <c r="Q106" s="1319"/>
    </row>
    <row r="107" spans="2:17" ht="19.5">
      <c r="B107" s="1305"/>
      <c r="C107" s="1307"/>
      <c r="D107" s="1308"/>
      <c r="E107" s="1304"/>
      <c r="F107" s="1309"/>
      <c r="G107" s="1310"/>
      <c r="H107" s="1319"/>
      <c r="I107" s="1319"/>
      <c r="J107" s="1319"/>
      <c r="K107" s="1319"/>
      <c r="L107" s="1319"/>
      <c r="M107" s="1319"/>
      <c r="N107" s="1319"/>
      <c r="O107" s="1319"/>
      <c r="P107" s="1319"/>
      <c r="Q107" s="1319"/>
    </row>
    <row r="108" spans="2:17" ht="19.5">
      <c r="B108" s="1305"/>
      <c r="C108" s="1307"/>
      <c r="D108" s="1308"/>
      <c r="E108" s="1304"/>
      <c r="F108" s="1309"/>
      <c r="G108" s="1310"/>
      <c r="H108" s="1319"/>
      <c r="I108" s="1319"/>
      <c r="J108" s="1319"/>
      <c r="K108" s="1319"/>
      <c r="L108" s="1319"/>
      <c r="M108" s="1319"/>
      <c r="N108" s="1319"/>
      <c r="O108" s="1319"/>
      <c r="P108" s="1319"/>
      <c r="Q108" s="1319"/>
    </row>
    <row r="109" spans="2:17" ht="19.5">
      <c r="B109" s="1305"/>
      <c r="C109" s="1307"/>
      <c r="D109" s="1308"/>
      <c r="E109" s="1304"/>
      <c r="F109" s="1309"/>
      <c r="G109" s="1310"/>
      <c r="H109" s="1319"/>
      <c r="I109" s="1319"/>
      <c r="J109" s="1319"/>
      <c r="K109" s="1319"/>
      <c r="L109" s="1319"/>
      <c r="M109" s="1319"/>
      <c r="N109" s="1319"/>
      <c r="O109" s="1319"/>
      <c r="P109" s="1319"/>
      <c r="Q109" s="1319"/>
    </row>
    <row r="110" spans="2:17" ht="19.5">
      <c r="B110" s="1305"/>
      <c r="C110" s="1307"/>
      <c r="D110" s="1308"/>
      <c r="E110" s="1304"/>
      <c r="F110" s="1309"/>
      <c r="G110" s="1310"/>
      <c r="H110" s="1319"/>
      <c r="I110" s="1319"/>
      <c r="J110" s="1319"/>
      <c r="K110" s="1319"/>
      <c r="L110" s="1319"/>
      <c r="M110" s="1319"/>
      <c r="N110" s="1319"/>
      <c r="O110" s="1319"/>
      <c r="P110" s="1319"/>
      <c r="Q110" s="1319"/>
    </row>
    <row r="111" spans="2:17" ht="19.5">
      <c r="B111" s="1305"/>
      <c r="C111" s="1307"/>
      <c r="D111" s="1308"/>
      <c r="E111" s="1304"/>
      <c r="F111" s="1309"/>
      <c r="G111" s="1310"/>
      <c r="H111" s="1319"/>
      <c r="I111" s="1319"/>
      <c r="J111" s="1319"/>
      <c r="K111" s="1319"/>
      <c r="L111" s="1319"/>
      <c r="M111" s="1319"/>
      <c r="N111" s="1319"/>
      <c r="O111" s="1319"/>
      <c r="P111" s="1319"/>
      <c r="Q111" s="1319"/>
    </row>
    <row r="112" spans="2:17" ht="19.5">
      <c r="B112" s="1305"/>
      <c r="C112" s="1307"/>
      <c r="D112" s="1308"/>
      <c r="E112" s="1304"/>
      <c r="F112" s="1309"/>
      <c r="G112" s="1310"/>
      <c r="H112" s="1319"/>
      <c r="I112" s="1319"/>
      <c r="J112" s="1319"/>
      <c r="K112" s="1319"/>
      <c r="L112" s="1319"/>
      <c r="M112" s="1319"/>
      <c r="N112" s="1319"/>
      <c r="O112" s="1319"/>
      <c r="P112" s="1319"/>
      <c r="Q112" s="1319"/>
    </row>
    <row r="113" spans="2:17" ht="19.5">
      <c r="B113" s="1305"/>
      <c r="C113" s="1307"/>
      <c r="D113" s="1308"/>
      <c r="E113" s="1304"/>
      <c r="F113" s="1309"/>
      <c r="G113" s="1310"/>
      <c r="H113" s="1319"/>
      <c r="I113" s="1319"/>
      <c r="J113" s="1319"/>
      <c r="K113" s="1319"/>
      <c r="L113" s="1319"/>
      <c r="M113" s="1319"/>
      <c r="N113" s="1319"/>
      <c r="O113" s="1319"/>
      <c r="P113" s="1319"/>
      <c r="Q113" s="1319"/>
    </row>
    <row r="114" spans="2:17" ht="19.5">
      <c r="B114" s="1305"/>
      <c r="C114" s="1314"/>
      <c r="D114" s="1312"/>
      <c r="E114" s="1312" t="s">
        <v>8</v>
      </c>
      <c r="F114" s="1315"/>
      <c r="G114" s="1310"/>
      <c r="H114" s="1176">
        <f t="shared" ref="H114:Q114" si="6">SUM(H105:H113,H91:H93)</f>
        <v>0</v>
      </c>
      <c r="I114" s="1176">
        <f t="shared" si="6"/>
        <v>0</v>
      </c>
      <c r="J114" s="1176">
        <f t="shared" si="6"/>
        <v>0</v>
      </c>
      <c r="K114" s="1176">
        <f t="shared" si="6"/>
        <v>0</v>
      </c>
      <c r="L114" s="1176">
        <f t="shared" si="6"/>
        <v>0</v>
      </c>
      <c r="M114" s="1176">
        <f t="shared" si="6"/>
        <v>0</v>
      </c>
      <c r="N114" s="1176">
        <f t="shared" si="6"/>
        <v>0</v>
      </c>
      <c r="O114" s="1176">
        <f t="shared" si="6"/>
        <v>0</v>
      </c>
      <c r="P114" s="1176">
        <f t="shared" si="6"/>
        <v>0</v>
      </c>
      <c r="Q114" s="1176">
        <f t="shared" si="6"/>
        <v>0</v>
      </c>
    </row>
    <row r="115" spans="2:17" ht="19.5">
      <c r="B115" s="1305"/>
      <c r="C115" s="1307"/>
      <c r="D115" s="1308"/>
      <c r="E115" s="1308" t="s">
        <v>720</v>
      </c>
      <c r="F115" s="1309"/>
      <c r="G115" s="1310"/>
      <c r="H115" s="1320"/>
      <c r="I115" s="1320"/>
      <c r="J115" s="1320"/>
      <c r="K115" s="1320"/>
      <c r="L115" s="1320"/>
      <c r="M115" s="1320"/>
      <c r="N115" s="1320"/>
      <c r="O115" s="1320"/>
      <c r="P115" s="1320"/>
      <c r="Q115" s="1320"/>
    </row>
    <row r="116" spans="2:17" ht="19.5">
      <c r="B116" s="1305"/>
      <c r="C116" s="1307"/>
      <c r="D116" s="1308"/>
      <c r="E116" s="1308" t="s">
        <v>1496</v>
      </c>
      <c r="F116" s="1309"/>
      <c r="G116" s="1310"/>
      <c r="H116" s="1320"/>
      <c r="I116" s="1320"/>
      <c r="J116" s="1320"/>
      <c r="K116" s="1320"/>
      <c r="L116" s="1320"/>
      <c r="M116" s="1320"/>
      <c r="N116" s="1320"/>
      <c r="O116" s="1320"/>
      <c r="P116" s="1320"/>
      <c r="Q116" s="1320"/>
    </row>
    <row r="117" spans="2:17" ht="19.5">
      <c r="B117" s="1305"/>
      <c r="C117" s="1307"/>
      <c r="D117" s="1312"/>
      <c r="E117" s="1312" t="s">
        <v>8</v>
      </c>
      <c r="F117" s="1309"/>
      <c r="G117" s="1310"/>
      <c r="H117" s="1176">
        <f t="shared" ref="H117:Q117" si="7">+H116+H115+H114</f>
        <v>0</v>
      </c>
      <c r="I117" s="1176">
        <f t="shared" si="7"/>
        <v>0</v>
      </c>
      <c r="J117" s="1176">
        <f t="shared" si="7"/>
        <v>0</v>
      </c>
      <c r="K117" s="1176">
        <f t="shared" si="7"/>
        <v>0</v>
      </c>
      <c r="L117" s="1176">
        <f t="shared" si="7"/>
        <v>0</v>
      </c>
      <c r="M117" s="1176">
        <f t="shared" si="7"/>
        <v>0</v>
      </c>
      <c r="N117" s="1176">
        <f t="shared" si="7"/>
        <v>0</v>
      </c>
      <c r="O117" s="1176">
        <f t="shared" si="7"/>
        <v>0</v>
      </c>
      <c r="P117" s="1176">
        <f t="shared" si="7"/>
        <v>0</v>
      </c>
      <c r="Q117" s="1176">
        <f t="shared" si="7"/>
        <v>0</v>
      </c>
    </row>
    <row r="118" spans="2:17" ht="28.5" customHeight="1">
      <c r="B118" s="1305"/>
      <c r="C118" s="1307"/>
      <c r="D118" s="1322"/>
      <c r="E118" s="1303" t="s">
        <v>1481</v>
      </c>
      <c r="F118" s="1136"/>
      <c r="G118" s="1214"/>
      <c r="H118" s="1319"/>
      <c r="I118" s="1319"/>
      <c r="J118" s="1319"/>
      <c r="K118" s="1319"/>
      <c r="L118" s="1319"/>
      <c r="M118" s="1319"/>
      <c r="N118" s="1319"/>
      <c r="O118" s="1319"/>
      <c r="P118" s="1319"/>
      <c r="Q118" s="1319"/>
    </row>
    <row r="119" spans="2:17">
      <c r="B119" s="1305"/>
      <c r="C119" s="1267"/>
      <c r="D119" s="1306"/>
      <c r="E119" s="1306" t="s">
        <v>1482</v>
      </c>
      <c r="F119" s="1136"/>
      <c r="G119" s="1214"/>
      <c r="H119" s="1319"/>
      <c r="I119" s="1319"/>
      <c r="J119" s="1319"/>
      <c r="K119" s="1319"/>
      <c r="L119" s="1319"/>
      <c r="M119" s="1319"/>
      <c r="N119" s="1319"/>
      <c r="O119" s="1319"/>
      <c r="P119" s="1319"/>
      <c r="Q119" s="1319"/>
    </row>
    <row r="120" spans="2:17" ht="19.5">
      <c r="B120" s="1305"/>
      <c r="C120" s="1307"/>
      <c r="D120" s="1308"/>
      <c r="E120" s="1308" t="s">
        <v>1483</v>
      </c>
      <c r="F120" s="1309"/>
      <c r="G120" s="1310"/>
      <c r="H120" s="1319"/>
      <c r="I120" s="1319"/>
      <c r="J120" s="1319"/>
      <c r="K120" s="1319"/>
      <c r="L120" s="1319"/>
      <c r="M120" s="1319"/>
      <c r="N120" s="1319"/>
      <c r="O120" s="1319"/>
      <c r="P120" s="1319"/>
      <c r="Q120" s="1319"/>
    </row>
    <row r="121" spans="2:17" ht="19.5">
      <c r="B121" s="1305"/>
      <c r="C121" s="1307"/>
      <c r="D121" s="1306"/>
      <c r="E121" s="1306" t="s">
        <v>1484</v>
      </c>
      <c r="F121" s="1309"/>
      <c r="G121" s="1310"/>
      <c r="H121" s="1319"/>
      <c r="I121" s="1319"/>
      <c r="J121" s="1319"/>
      <c r="K121" s="1319"/>
      <c r="L121" s="1319"/>
      <c r="M121" s="1319"/>
      <c r="N121" s="1319"/>
      <c r="O121" s="1319"/>
      <c r="P121" s="1319"/>
      <c r="Q121" s="1319"/>
    </row>
    <row r="122" spans="2:17" ht="19.5">
      <c r="B122" s="1305"/>
      <c r="C122" s="1307"/>
      <c r="D122" s="1308"/>
      <c r="E122" s="1308" t="s">
        <v>13</v>
      </c>
      <c r="F122" s="1309"/>
      <c r="G122" s="1310"/>
      <c r="H122" s="1319"/>
      <c r="I122" s="1319"/>
      <c r="J122" s="1319"/>
      <c r="K122" s="1319"/>
      <c r="L122" s="1319"/>
      <c r="M122" s="1319"/>
      <c r="N122" s="1319"/>
      <c r="O122" s="1319"/>
      <c r="P122" s="1319"/>
      <c r="Q122" s="1319"/>
    </row>
    <row r="123" spans="2:17" ht="19.5">
      <c r="B123" s="1305"/>
      <c r="C123" s="1307"/>
      <c r="D123" s="1311"/>
      <c r="E123" s="1311" t="s">
        <v>1485</v>
      </c>
      <c r="F123" s="1309"/>
      <c r="G123" s="1310"/>
      <c r="H123" s="1319"/>
      <c r="I123" s="1319"/>
      <c r="J123" s="1319"/>
      <c r="K123" s="1319"/>
      <c r="L123" s="1319"/>
      <c r="M123" s="1319"/>
      <c r="N123" s="1319"/>
      <c r="O123" s="1319"/>
      <c r="P123" s="1319"/>
      <c r="Q123" s="1319"/>
    </row>
    <row r="124" spans="2:17" ht="19.5">
      <c r="B124" s="1305"/>
      <c r="C124" s="1307"/>
      <c r="D124" s="1311"/>
      <c r="E124" s="1311" t="s">
        <v>1486</v>
      </c>
      <c r="F124" s="1309"/>
      <c r="G124" s="1310"/>
      <c r="H124" s="1319"/>
      <c r="I124" s="1319"/>
      <c r="J124" s="1319"/>
      <c r="K124" s="1319"/>
      <c r="L124" s="1319"/>
      <c r="M124" s="1319"/>
      <c r="N124" s="1319"/>
      <c r="O124" s="1319"/>
      <c r="P124" s="1319"/>
      <c r="Q124" s="1319"/>
    </row>
    <row r="125" spans="2:17" ht="19.5">
      <c r="B125" s="1305"/>
      <c r="C125" s="1307"/>
      <c r="D125" s="1311"/>
      <c r="E125" s="1311" t="s">
        <v>1487</v>
      </c>
      <c r="F125" s="1309"/>
      <c r="G125" s="1310"/>
      <c r="H125" s="1319"/>
      <c r="I125" s="1319"/>
      <c r="J125" s="1319"/>
      <c r="K125" s="1319"/>
      <c r="L125" s="1319"/>
      <c r="M125" s="1319"/>
      <c r="N125" s="1319"/>
      <c r="O125" s="1319"/>
      <c r="P125" s="1319"/>
      <c r="Q125" s="1319"/>
    </row>
    <row r="126" spans="2:17" ht="19.5">
      <c r="B126" s="1305"/>
      <c r="C126" s="1307"/>
      <c r="D126" s="1311"/>
      <c r="E126" s="1311" t="s">
        <v>1488</v>
      </c>
      <c r="F126" s="1309"/>
      <c r="G126" s="1310"/>
      <c r="H126" s="1319"/>
      <c r="I126" s="1319"/>
      <c r="J126" s="1319"/>
      <c r="K126" s="1319"/>
      <c r="L126" s="1319"/>
      <c r="M126" s="1319"/>
      <c r="N126" s="1319"/>
      <c r="O126" s="1319"/>
      <c r="P126" s="1319"/>
      <c r="Q126" s="1319"/>
    </row>
    <row r="127" spans="2:17" ht="19.5">
      <c r="B127" s="1305"/>
      <c r="C127" s="1307"/>
      <c r="D127" s="1311"/>
      <c r="E127" s="1311" t="s">
        <v>1489</v>
      </c>
      <c r="F127" s="1309"/>
      <c r="G127" s="1310"/>
      <c r="H127" s="1319"/>
      <c r="I127" s="1319"/>
      <c r="J127" s="1319"/>
      <c r="K127" s="1319"/>
      <c r="L127" s="1319"/>
      <c r="M127" s="1319"/>
      <c r="N127" s="1319"/>
      <c r="O127" s="1319"/>
      <c r="P127" s="1319"/>
      <c r="Q127" s="1319"/>
    </row>
    <row r="128" spans="2:17" ht="19.5">
      <c r="B128" s="1305"/>
      <c r="C128" s="1307"/>
      <c r="D128" s="1311"/>
      <c r="E128" s="1311" t="s">
        <v>1490</v>
      </c>
      <c r="F128" s="1309"/>
      <c r="G128" s="1310"/>
      <c r="H128" s="1319"/>
      <c r="I128" s="1319"/>
      <c r="J128" s="1319"/>
      <c r="K128" s="1319"/>
      <c r="L128" s="1319"/>
      <c r="M128" s="1319"/>
      <c r="N128" s="1319"/>
      <c r="O128" s="1319"/>
      <c r="P128" s="1319"/>
      <c r="Q128" s="1319"/>
    </row>
    <row r="129" spans="2:17" ht="19.5">
      <c r="B129" s="1305"/>
      <c r="C129" s="1307"/>
      <c r="D129" s="1311"/>
      <c r="E129" s="1311" t="s">
        <v>1491</v>
      </c>
      <c r="F129" s="1309"/>
      <c r="G129" s="1310"/>
      <c r="H129" s="1319"/>
      <c r="I129" s="1319"/>
      <c r="J129" s="1319"/>
      <c r="K129" s="1319"/>
      <c r="L129" s="1319"/>
      <c r="M129" s="1319"/>
      <c r="N129" s="1319"/>
      <c r="O129" s="1319"/>
      <c r="P129" s="1319"/>
      <c r="Q129" s="1319"/>
    </row>
    <row r="130" spans="2:17" ht="26.25">
      <c r="B130" s="1305"/>
      <c r="C130" s="1307"/>
      <c r="D130" s="1313"/>
      <c r="E130" s="1313" t="s">
        <v>1492</v>
      </c>
      <c r="F130" s="1309"/>
      <c r="G130" s="1310"/>
      <c r="H130" s="1319"/>
      <c r="I130" s="1319"/>
      <c r="J130" s="1319"/>
      <c r="K130" s="1319"/>
      <c r="L130" s="1319"/>
      <c r="M130" s="1319"/>
      <c r="N130" s="1319"/>
      <c r="O130" s="1319"/>
      <c r="P130" s="1319"/>
      <c r="Q130" s="1319"/>
    </row>
    <row r="131" spans="2:17" ht="19.5">
      <c r="B131" s="1305"/>
      <c r="C131" s="1307"/>
      <c r="D131" s="1308"/>
      <c r="E131" s="1308" t="s">
        <v>1493</v>
      </c>
      <c r="F131" s="1309"/>
      <c r="G131" s="1310"/>
      <c r="H131" s="1319"/>
      <c r="I131" s="1319"/>
      <c r="J131" s="1319"/>
      <c r="K131" s="1319"/>
      <c r="L131" s="1319"/>
      <c r="M131" s="1319"/>
      <c r="N131" s="1319"/>
      <c r="O131" s="1319"/>
      <c r="P131" s="1319"/>
      <c r="Q131" s="1319"/>
    </row>
    <row r="132" spans="2:17" ht="19.5">
      <c r="B132" s="1305"/>
      <c r="C132" s="1307"/>
      <c r="D132" s="1308"/>
      <c r="E132" s="1304"/>
      <c r="F132" s="1309"/>
      <c r="G132" s="1310"/>
      <c r="H132" s="1319"/>
      <c r="I132" s="1319"/>
      <c r="J132" s="1319"/>
      <c r="K132" s="1319"/>
      <c r="L132" s="1319"/>
      <c r="M132" s="1319"/>
      <c r="N132" s="1319"/>
      <c r="O132" s="1319"/>
      <c r="P132" s="1319"/>
      <c r="Q132" s="1319"/>
    </row>
    <row r="133" spans="2:17" ht="19.5">
      <c r="B133" s="1305"/>
      <c r="C133" s="1307"/>
      <c r="D133" s="1308"/>
      <c r="E133" s="1304"/>
      <c r="F133" s="1309"/>
      <c r="G133" s="1310"/>
      <c r="H133" s="1319"/>
      <c r="I133" s="1319"/>
      <c r="J133" s="1319"/>
      <c r="K133" s="1319"/>
      <c r="L133" s="1319"/>
      <c r="M133" s="1319"/>
      <c r="N133" s="1319"/>
      <c r="O133" s="1319"/>
      <c r="P133" s="1319"/>
      <c r="Q133" s="1319"/>
    </row>
    <row r="134" spans="2:17" ht="19.5">
      <c r="B134" s="1305"/>
      <c r="C134" s="1307"/>
      <c r="D134" s="1308"/>
      <c r="E134" s="1304"/>
      <c r="F134" s="1309"/>
      <c r="G134" s="1310"/>
      <c r="H134" s="1319"/>
      <c r="I134" s="1319"/>
      <c r="J134" s="1319"/>
      <c r="K134" s="1319"/>
      <c r="L134" s="1319"/>
      <c r="M134" s="1319"/>
      <c r="N134" s="1319"/>
      <c r="O134" s="1319"/>
      <c r="P134" s="1319"/>
      <c r="Q134" s="1319"/>
    </row>
    <row r="135" spans="2:17" ht="19.5">
      <c r="B135" s="1305"/>
      <c r="C135" s="1307"/>
      <c r="D135" s="1308"/>
      <c r="E135" s="1304"/>
      <c r="F135" s="1309"/>
      <c r="G135" s="1310"/>
      <c r="H135" s="1319"/>
      <c r="I135" s="1319"/>
      <c r="J135" s="1319"/>
      <c r="K135" s="1319"/>
      <c r="L135" s="1319"/>
      <c r="M135" s="1319"/>
      <c r="N135" s="1319"/>
      <c r="O135" s="1319"/>
      <c r="P135" s="1319"/>
      <c r="Q135" s="1319"/>
    </row>
    <row r="136" spans="2:17" ht="19.5">
      <c r="B136" s="1305"/>
      <c r="C136" s="1307"/>
      <c r="D136" s="1308"/>
      <c r="E136" s="1304"/>
      <c r="F136" s="1309"/>
      <c r="G136" s="1310"/>
      <c r="H136" s="1319"/>
      <c r="I136" s="1319"/>
      <c r="J136" s="1319"/>
      <c r="K136" s="1319"/>
      <c r="L136" s="1319"/>
      <c r="M136" s="1319"/>
      <c r="N136" s="1319"/>
      <c r="O136" s="1319"/>
      <c r="P136" s="1319"/>
      <c r="Q136" s="1319"/>
    </row>
    <row r="137" spans="2:17" ht="19.5">
      <c r="B137" s="1305"/>
      <c r="C137" s="1307"/>
      <c r="D137" s="1308"/>
      <c r="E137" s="1304"/>
      <c r="F137" s="1309"/>
      <c r="G137" s="1310"/>
      <c r="H137" s="1319"/>
      <c r="I137" s="1319"/>
      <c r="J137" s="1319"/>
      <c r="K137" s="1319"/>
      <c r="L137" s="1319"/>
      <c r="M137" s="1319"/>
      <c r="N137" s="1319"/>
      <c r="O137" s="1319"/>
      <c r="P137" s="1319"/>
      <c r="Q137" s="1319"/>
    </row>
    <row r="138" spans="2:17" ht="19.5">
      <c r="B138" s="1305"/>
      <c r="C138" s="1307"/>
      <c r="D138" s="1308"/>
      <c r="E138" s="1304"/>
      <c r="F138" s="1309"/>
      <c r="G138" s="1310"/>
      <c r="H138" s="1319"/>
      <c r="I138" s="1319"/>
      <c r="J138" s="1319"/>
      <c r="K138" s="1319"/>
      <c r="L138" s="1319"/>
      <c r="M138" s="1319"/>
      <c r="N138" s="1319"/>
      <c r="O138" s="1319"/>
      <c r="P138" s="1319"/>
      <c r="Q138" s="1319"/>
    </row>
    <row r="139" spans="2:17" ht="19.5">
      <c r="B139" s="1305"/>
      <c r="C139" s="1307"/>
      <c r="D139" s="1308"/>
      <c r="E139" s="1304"/>
      <c r="F139" s="1309"/>
      <c r="G139" s="1310"/>
      <c r="H139" s="1319"/>
      <c r="I139" s="1319"/>
      <c r="J139" s="1319"/>
      <c r="K139" s="1319"/>
      <c r="L139" s="1319"/>
      <c r="M139" s="1319"/>
      <c r="N139" s="1319"/>
      <c r="O139" s="1319"/>
      <c r="P139" s="1319"/>
      <c r="Q139" s="1319"/>
    </row>
    <row r="140" spans="2:17" ht="19.5">
      <c r="B140" s="1305"/>
      <c r="C140" s="1307"/>
      <c r="D140" s="1308"/>
      <c r="E140" s="1304"/>
      <c r="F140" s="1309"/>
      <c r="G140" s="1310"/>
      <c r="H140" s="1319"/>
      <c r="I140" s="1319"/>
      <c r="J140" s="1319"/>
      <c r="K140" s="1319"/>
      <c r="L140" s="1319"/>
      <c r="M140" s="1319"/>
      <c r="N140" s="1319"/>
      <c r="O140" s="1319"/>
      <c r="P140" s="1319"/>
      <c r="Q140" s="1319"/>
    </row>
    <row r="141" spans="2:17" ht="19.5">
      <c r="B141" s="1305"/>
      <c r="C141" s="1314"/>
      <c r="D141" s="1312"/>
      <c r="E141" s="1312" t="s">
        <v>8</v>
      </c>
      <c r="F141" s="1315"/>
      <c r="G141" s="1310"/>
      <c r="H141" s="1176">
        <f t="shared" ref="H141:Q141" si="8">SUM(H132:H140,H118:H120)</f>
        <v>0</v>
      </c>
      <c r="I141" s="1176">
        <f t="shared" si="8"/>
        <v>0</v>
      </c>
      <c r="J141" s="1176">
        <f t="shared" si="8"/>
        <v>0</v>
      </c>
      <c r="K141" s="1176">
        <f t="shared" si="8"/>
        <v>0</v>
      </c>
      <c r="L141" s="1176">
        <f t="shared" si="8"/>
        <v>0</v>
      </c>
      <c r="M141" s="1176">
        <f t="shared" si="8"/>
        <v>0</v>
      </c>
      <c r="N141" s="1176">
        <f t="shared" si="8"/>
        <v>0</v>
      </c>
      <c r="O141" s="1176">
        <f t="shared" si="8"/>
        <v>0</v>
      </c>
      <c r="P141" s="1176">
        <f t="shared" si="8"/>
        <v>0</v>
      </c>
      <c r="Q141" s="1176">
        <f t="shared" si="8"/>
        <v>0</v>
      </c>
    </row>
    <row r="142" spans="2:17" ht="19.5">
      <c r="B142" s="1305"/>
      <c r="C142" s="1307"/>
      <c r="D142" s="1308"/>
      <c r="E142" s="1308" t="s">
        <v>720</v>
      </c>
      <c r="F142" s="1309"/>
      <c r="G142" s="1310"/>
      <c r="H142" s="1320"/>
      <c r="I142" s="1320"/>
      <c r="J142" s="1320"/>
      <c r="K142" s="1320"/>
      <c r="L142" s="1320"/>
      <c r="M142" s="1320"/>
      <c r="N142" s="1320"/>
      <c r="O142" s="1320"/>
      <c r="P142" s="1320"/>
      <c r="Q142" s="1320"/>
    </row>
    <row r="143" spans="2:17" ht="19.5">
      <c r="B143" s="1305"/>
      <c r="C143" s="1307"/>
      <c r="D143" s="1308"/>
      <c r="E143" s="1308" t="s">
        <v>1496</v>
      </c>
      <c r="F143" s="1309"/>
      <c r="G143" s="1310"/>
      <c r="H143" s="1320"/>
      <c r="I143" s="1320"/>
      <c r="J143" s="1320"/>
      <c r="K143" s="1320"/>
      <c r="L143" s="1320"/>
      <c r="M143" s="1320"/>
      <c r="N143" s="1320"/>
      <c r="O143" s="1320"/>
      <c r="P143" s="1320"/>
      <c r="Q143" s="1320"/>
    </row>
    <row r="144" spans="2:17" ht="19.5">
      <c r="B144" s="1321"/>
      <c r="C144" s="1317"/>
      <c r="D144" s="1312"/>
      <c r="E144" s="1312" t="s">
        <v>8</v>
      </c>
      <c r="F144" s="1309"/>
      <c r="G144" s="1310"/>
      <c r="H144" s="1176">
        <f t="shared" ref="H144:Q144" si="9">+H143+H142+H141</f>
        <v>0</v>
      </c>
      <c r="I144" s="1176">
        <f t="shared" si="9"/>
        <v>0</v>
      </c>
      <c r="J144" s="1176">
        <f t="shared" si="9"/>
        <v>0</v>
      </c>
      <c r="K144" s="1176">
        <f t="shared" si="9"/>
        <v>0</v>
      </c>
      <c r="L144" s="1176">
        <f t="shared" si="9"/>
        <v>0</v>
      </c>
      <c r="M144" s="1176">
        <f t="shared" si="9"/>
        <v>0</v>
      </c>
      <c r="N144" s="1176">
        <f t="shared" si="9"/>
        <v>0</v>
      </c>
      <c r="O144" s="1176">
        <f t="shared" si="9"/>
        <v>0</v>
      </c>
      <c r="P144" s="1176">
        <f t="shared" si="9"/>
        <v>0</v>
      </c>
      <c r="Q144" s="1176">
        <f t="shared" si="9"/>
        <v>0</v>
      </c>
    </row>
    <row r="145" spans="2:17" ht="28.5" customHeight="1">
      <c r="B145" s="1305"/>
      <c r="C145" s="1323" t="s">
        <v>1499</v>
      </c>
      <c r="D145" s="1306"/>
      <c r="E145" s="1303" t="s">
        <v>1481</v>
      </c>
      <c r="F145" s="1136"/>
      <c r="G145" s="1214"/>
      <c r="H145" s="1319"/>
      <c r="I145" s="1319"/>
      <c r="J145" s="1319"/>
      <c r="K145" s="1319"/>
      <c r="L145" s="1319"/>
      <c r="M145" s="1319"/>
      <c r="N145" s="1319"/>
      <c r="O145" s="1319"/>
      <c r="P145" s="1319"/>
      <c r="Q145" s="1319"/>
    </row>
    <row r="146" spans="2:17">
      <c r="B146" s="1305"/>
      <c r="C146" s="1267"/>
      <c r="D146" s="1306"/>
      <c r="E146" s="1306" t="s">
        <v>1482</v>
      </c>
      <c r="F146" s="1136"/>
      <c r="G146" s="1214"/>
      <c r="H146" s="1319"/>
      <c r="I146" s="1319"/>
      <c r="J146" s="1319"/>
      <c r="K146" s="1319"/>
      <c r="L146" s="1319"/>
      <c r="M146" s="1319"/>
      <c r="N146" s="1319"/>
      <c r="O146" s="1319"/>
      <c r="P146" s="1319"/>
      <c r="Q146" s="1319"/>
    </row>
    <row r="147" spans="2:17" ht="19.5">
      <c r="B147" s="1305"/>
      <c r="C147" s="1307"/>
      <c r="D147" s="1308"/>
      <c r="E147" s="1308" t="s">
        <v>1483</v>
      </c>
      <c r="F147" s="1309"/>
      <c r="G147" s="1310"/>
      <c r="H147" s="1319"/>
      <c r="I147" s="1319"/>
      <c r="J147" s="1319"/>
      <c r="K147" s="1319"/>
      <c r="L147" s="1319"/>
      <c r="M147" s="1319"/>
      <c r="N147" s="1319"/>
      <c r="O147" s="1319"/>
      <c r="P147" s="1319"/>
      <c r="Q147" s="1319"/>
    </row>
    <row r="148" spans="2:17" ht="19.5">
      <c r="B148" s="1305"/>
      <c r="C148" s="1307"/>
      <c r="D148" s="1306"/>
      <c r="E148" s="1306" t="s">
        <v>1484</v>
      </c>
      <c r="F148" s="1309"/>
      <c r="G148" s="1310"/>
      <c r="H148" s="1319"/>
      <c r="I148" s="1319"/>
      <c r="J148" s="1319"/>
      <c r="K148" s="1319"/>
      <c r="L148" s="1319"/>
      <c r="M148" s="1319"/>
      <c r="N148" s="1319"/>
      <c r="O148" s="1319"/>
      <c r="P148" s="1319"/>
      <c r="Q148" s="1319"/>
    </row>
    <row r="149" spans="2:17" ht="19.5">
      <c r="B149" s="1305"/>
      <c r="C149" s="1307"/>
      <c r="D149" s="1308"/>
      <c r="E149" s="1308" t="s">
        <v>13</v>
      </c>
      <c r="F149" s="1309"/>
      <c r="G149" s="1310"/>
      <c r="H149" s="1319"/>
      <c r="I149" s="1319"/>
      <c r="J149" s="1319"/>
      <c r="K149" s="1319"/>
      <c r="L149" s="1319"/>
      <c r="M149" s="1319"/>
      <c r="N149" s="1319"/>
      <c r="O149" s="1319"/>
      <c r="P149" s="1319"/>
      <c r="Q149" s="1319"/>
    </row>
    <row r="150" spans="2:17" ht="19.5">
      <c r="B150" s="1305"/>
      <c r="C150" s="1307"/>
      <c r="D150" s="1311"/>
      <c r="E150" s="1311" t="s">
        <v>1485</v>
      </c>
      <c r="F150" s="1309"/>
      <c r="G150" s="1310"/>
      <c r="H150" s="1319"/>
      <c r="I150" s="1319"/>
      <c r="J150" s="1319"/>
      <c r="K150" s="1319"/>
      <c r="L150" s="1319"/>
      <c r="M150" s="1319"/>
      <c r="N150" s="1319"/>
      <c r="O150" s="1319"/>
      <c r="P150" s="1319"/>
      <c r="Q150" s="1319"/>
    </row>
    <row r="151" spans="2:17" ht="19.5">
      <c r="B151" s="1305"/>
      <c r="C151" s="1307"/>
      <c r="D151" s="1311"/>
      <c r="E151" s="1311" t="s">
        <v>1486</v>
      </c>
      <c r="F151" s="1309"/>
      <c r="G151" s="1310"/>
      <c r="H151" s="1319"/>
      <c r="I151" s="1319"/>
      <c r="J151" s="1319"/>
      <c r="K151" s="1319"/>
      <c r="L151" s="1319"/>
      <c r="M151" s="1319"/>
      <c r="N151" s="1319"/>
      <c r="O151" s="1319"/>
      <c r="P151" s="1319"/>
      <c r="Q151" s="1319"/>
    </row>
    <row r="152" spans="2:17" ht="19.5">
      <c r="B152" s="1305"/>
      <c r="C152" s="1307"/>
      <c r="D152" s="1311"/>
      <c r="E152" s="1311" t="s">
        <v>1487</v>
      </c>
      <c r="F152" s="1309"/>
      <c r="G152" s="1310"/>
      <c r="H152" s="1319"/>
      <c r="I152" s="1319"/>
      <c r="J152" s="1319"/>
      <c r="K152" s="1319"/>
      <c r="L152" s="1319"/>
      <c r="M152" s="1319"/>
      <c r="N152" s="1319"/>
      <c r="O152" s="1319"/>
      <c r="P152" s="1319"/>
      <c r="Q152" s="1319"/>
    </row>
    <row r="153" spans="2:17" ht="19.5">
      <c r="B153" s="1305"/>
      <c r="C153" s="1307"/>
      <c r="D153" s="1311"/>
      <c r="E153" s="1311" t="s">
        <v>1488</v>
      </c>
      <c r="F153" s="1309"/>
      <c r="G153" s="1310"/>
      <c r="H153" s="1319"/>
      <c r="I153" s="1319"/>
      <c r="J153" s="1319"/>
      <c r="K153" s="1319"/>
      <c r="L153" s="1319"/>
      <c r="M153" s="1319"/>
      <c r="N153" s="1319"/>
      <c r="O153" s="1319"/>
      <c r="P153" s="1319"/>
      <c r="Q153" s="1319"/>
    </row>
    <row r="154" spans="2:17" ht="19.5">
      <c r="B154" s="1305"/>
      <c r="C154" s="1307"/>
      <c r="D154" s="1311"/>
      <c r="E154" s="1311" t="s">
        <v>1489</v>
      </c>
      <c r="F154" s="1309"/>
      <c r="G154" s="1310"/>
      <c r="H154" s="1319"/>
      <c r="I154" s="1319"/>
      <c r="J154" s="1319"/>
      <c r="K154" s="1319"/>
      <c r="L154" s="1319"/>
      <c r="M154" s="1319"/>
      <c r="N154" s="1319"/>
      <c r="O154" s="1319"/>
      <c r="P154" s="1319"/>
      <c r="Q154" s="1319"/>
    </row>
    <row r="155" spans="2:17" ht="19.5">
      <c r="B155" s="1305"/>
      <c r="C155" s="1307"/>
      <c r="D155" s="1311"/>
      <c r="E155" s="1311" t="s">
        <v>1490</v>
      </c>
      <c r="F155" s="1309"/>
      <c r="G155" s="1310"/>
      <c r="H155" s="1319"/>
      <c r="I155" s="1319"/>
      <c r="J155" s="1319"/>
      <c r="K155" s="1319"/>
      <c r="L155" s="1319"/>
      <c r="M155" s="1319"/>
      <c r="N155" s="1319"/>
      <c r="O155" s="1319"/>
      <c r="P155" s="1319"/>
      <c r="Q155" s="1319"/>
    </row>
    <row r="156" spans="2:17" ht="19.5">
      <c r="B156" s="1305"/>
      <c r="C156" s="1307"/>
      <c r="D156" s="1311"/>
      <c r="E156" s="1311" t="s">
        <v>1491</v>
      </c>
      <c r="F156" s="1309"/>
      <c r="G156" s="1310"/>
      <c r="H156" s="1319"/>
      <c r="I156" s="1319"/>
      <c r="J156" s="1319"/>
      <c r="K156" s="1319"/>
      <c r="L156" s="1319"/>
      <c r="M156" s="1319"/>
      <c r="N156" s="1319"/>
      <c r="O156" s="1319"/>
      <c r="P156" s="1319"/>
      <c r="Q156" s="1319"/>
    </row>
    <row r="157" spans="2:17" ht="26.25">
      <c r="B157" s="1305"/>
      <c r="C157" s="1307"/>
      <c r="D157" s="1313"/>
      <c r="E157" s="1313" t="s">
        <v>1492</v>
      </c>
      <c r="F157" s="1309"/>
      <c r="G157" s="1310"/>
      <c r="H157" s="1319"/>
      <c r="I157" s="1319"/>
      <c r="J157" s="1319"/>
      <c r="K157" s="1319"/>
      <c r="L157" s="1319"/>
      <c r="M157" s="1319"/>
      <c r="N157" s="1319"/>
      <c r="O157" s="1319"/>
      <c r="P157" s="1319"/>
      <c r="Q157" s="1319"/>
    </row>
    <row r="158" spans="2:17" ht="19.5">
      <c r="B158" s="1305"/>
      <c r="C158" s="1307"/>
      <c r="D158" s="1308"/>
      <c r="E158" s="1308" t="s">
        <v>1493</v>
      </c>
      <c r="F158" s="1309"/>
      <c r="G158" s="1310"/>
      <c r="H158" s="1319"/>
      <c r="I158" s="1319"/>
      <c r="J158" s="1319"/>
      <c r="K158" s="1319"/>
      <c r="L158" s="1319"/>
      <c r="M158" s="1319"/>
      <c r="N158" s="1319"/>
      <c r="O158" s="1319"/>
      <c r="P158" s="1319"/>
      <c r="Q158" s="1319"/>
    </row>
    <row r="159" spans="2:17" ht="19.5">
      <c r="B159" s="1305"/>
      <c r="C159" s="1307"/>
      <c r="D159" s="1308"/>
      <c r="E159" s="1304"/>
      <c r="F159" s="1309"/>
      <c r="G159" s="1310"/>
      <c r="H159" s="1319"/>
      <c r="I159" s="1319"/>
      <c r="J159" s="1319"/>
      <c r="K159" s="1319"/>
      <c r="L159" s="1319"/>
      <c r="M159" s="1319"/>
      <c r="N159" s="1319"/>
      <c r="O159" s="1319"/>
      <c r="P159" s="1319"/>
      <c r="Q159" s="1319"/>
    </row>
    <row r="160" spans="2:17" ht="19.5">
      <c r="B160" s="1305"/>
      <c r="C160" s="1307"/>
      <c r="D160" s="1308"/>
      <c r="E160" s="1304"/>
      <c r="F160" s="1309"/>
      <c r="G160" s="1310"/>
      <c r="H160" s="1319"/>
      <c r="I160" s="1319"/>
      <c r="J160" s="1319"/>
      <c r="K160" s="1319"/>
      <c r="L160" s="1319"/>
      <c r="M160" s="1319"/>
      <c r="N160" s="1319"/>
      <c r="O160" s="1319"/>
      <c r="P160" s="1319"/>
      <c r="Q160" s="1319"/>
    </row>
    <row r="161" spans="2:17" ht="19.5">
      <c r="B161" s="1305"/>
      <c r="C161" s="1307"/>
      <c r="D161" s="1308"/>
      <c r="E161" s="1304"/>
      <c r="F161" s="1309"/>
      <c r="G161" s="1310"/>
      <c r="H161" s="1319"/>
      <c r="I161" s="1319"/>
      <c r="J161" s="1319"/>
      <c r="K161" s="1319"/>
      <c r="L161" s="1319"/>
      <c r="M161" s="1319"/>
      <c r="N161" s="1319"/>
      <c r="O161" s="1319"/>
      <c r="P161" s="1319"/>
      <c r="Q161" s="1319"/>
    </row>
    <row r="162" spans="2:17" ht="19.5">
      <c r="B162" s="1305"/>
      <c r="C162" s="1307"/>
      <c r="D162" s="1308"/>
      <c r="E162" s="1304"/>
      <c r="F162" s="1309"/>
      <c r="G162" s="1310"/>
      <c r="H162" s="1319"/>
      <c r="I162" s="1319"/>
      <c r="J162" s="1319"/>
      <c r="K162" s="1319"/>
      <c r="L162" s="1319"/>
      <c r="M162" s="1319"/>
      <c r="N162" s="1319"/>
      <c r="O162" s="1319"/>
      <c r="P162" s="1319"/>
      <c r="Q162" s="1319"/>
    </row>
    <row r="163" spans="2:17" ht="19.5">
      <c r="B163" s="1305"/>
      <c r="C163" s="1307"/>
      <c r="D163" s="1308"/>
      <c r="E163" s="1304"/>
      <c r="F163" s="1309"/>
      <c r="G163" s="1310"/>
      <c r="H163" s="1319"/>
      <c r="I163" s="1319"/>
      <c r="J163" s="1319"/>
      <c r="K163" s="1319"/>
      <c r="L163" s="1319"/>
      <c r="M163" s="1319"/>
      <c r="N163" s="1319"/>
      <c r="O163" s="1319"/>
      <c r="P163" s="1319"/>
      <c r="Q163" s="1319"/>
    </row>
    <row r="164" spans="2:17" ht="19.5">
      <c r="B164" s="1305"/>
      <c r="C164" s="1307"/>
      <c r="D164" s="1308"/>
      <c r="E164" s="1304"/>
      <c r="F164" s="1309"/>
      <c r="G164" s="1310"/>
      <c r="H164" s="1319"/>
      <c r="I164" s="1319"/>
      <c r="J164" s="1319"/>
      <c r="K164" s="1319"/>
      <c r="L164" s="1319"/>
      <c r="M164" s="1319"/>
      <c r="N164" s="1319"/>
      <c r="O164" s="1319"/>
      <c r="P164" s="1319"/>
      <c r="Q164" s="1319"/>
    </row>
    <row r="165" spans="2:17" ht="19.5">
      <c r="B165" s="1305"/>
      <c r="C165" s="1307"/>
      <c r="D165" s="1308"/>
      <c r="E165" s="1304"/>
      <c r="F165" s="1309"/>
      <c r="G165" s="1310"/>
      <c r="H165" s="1319"/>
      <c r="I165" s="1319"/>
      <c r="J165" s="1319"/>
      <c r="K165" s="1319"/>
      <c r="L165" s="1319"/>
      <c r="M165" s="1319"/>
      <c r="N165" s="1319"/>
      <c r="O165" s="1319"/>
      <c r="P165" s="1319"/>
      <c r="Q165" s="1319"/>
    </row>
    <row r="166" spans="2:17" ht="19.5">
      <c r="B166" s="1305"/>
      <c r="C166" s="1307"/>
      <c r="D166" s="1308"/>
      <c r="E166" s="1304"/>
      <c r="F166" s="1309"/>
      <c r="G166" s="1310"/>
      <c r="H166" s="1319"/>
      <c r="I166" s="1319"/>
      <c r="J166" s="1319"/>
      <c r="K166" s="1319"/>
      <c r="L166" s="1319"/>
      <c r="M166" s="1319"/>
      <c r="N166" s="1319"/>
      <c r="O166" s="1319"/>
      <c r="P166" s="1319"/>
      <c r="Q166" s="1319"/>
    </row>
    <row r="167" spans="2:17" ht="19.5">
      <c r="B167" s="1305"/>
      <c r="C167" s="1307"/>
      <c r="D167" s="1308"/>
      <c r="E167" s="1304"/>
      <c r="F167" s="1309"/>
      <c r="G167" s="1310"/>
      <c r="H167" s="1319"/>
      <c r="I167" s="1319"/>
      <c r="J167" s="1319"/>
      <c r="K167" s="1319"/>
      <c r="L167" s="1319"/>
      <c r="M167" s="1319"/>
      <c r="N167" s="1319"/>
      <c r="O167" s="1319"/>
      <c r="P167" s="1319"/>
      <c r="Q167" s="1319"/>
    </row>
    <row r="168" spans="2:17" ht="19.5">
      <c r="B168" s="1305"/>
      <c r="C168" s="1314"/>
      <c r="D168" s="1312"/>
      <c r="E168" s="1312" t="s">
        <v>8</v>
      </c>
      <c r="F168" s="1315"/>
      <c r="G168" s="1310"/>
      <c r="H168" s="1176">
        <f t="shared" ref="H168:Q168" si="10">SUM(H159:H167,H145:H147)</f>
        <v>0</v>
      </c>
      <c r="I168" s="1176">
        <f t="shared" si="10"/>
        <v>0</v>
      </c>
      <c r="J168" s="1176">
        <f t="shared" si="10"/>
        <v>0</v>
      </c>
      <c r="K168" s="1176">
        <f t="shared" si="10"/>
        <v>0</v>
      </c>
      <c r="L168" s="1176">
        <f t="shared" si="10"/>
        <v>0</v>
      </c>
      <c r="M168" s="1176">
        <f t="shared" si="10"/>
        <v>0</v>
      </c>
      <c r="N168" s="1176">
        <f t="shared" si="10"/>
        <v>0</v>
      </c>
      <c r="O168" s="1176">
        <f t="shared" si="10"/>
        <v>0</v>
      </c>
      <c r="P168" s="1176">
        <f t="shared" si="10"/>
        <v>0</v>
      </c>
      <c r="Q168" s="1176">
        <f t="shared" si="10"/>
        <v>0</v>
      </c>
    </row>
    <row r="169" spans="2:17" ht="19.5">
      <c r="B169" s="1305"/>
      <c r="C169" s="1307"/>
      <c r="D169" s="1308"/>
      <c r="E169" s="1308" t="s">
        <v>720</v>
      </c>
      <c r="F169" s="1309"/>
      <c r="G169" s="1310"/>
      <c r="H169" s="1320"/>
      <c r="I169" s="1320"/>
      <c r="J169" s="1320"/>
      <c r="K169" s="1320"/>
      <c r="L169" s="1320"/>
      <c r="M169" s="1320"/>
      <c r="N169" s="1320"/>
      <c r="O169" s="1320"/>
      <c r="P169" s="1320"/>
      <c r="Q169" s="1320"/>
    </row>
    <row r="170" spans="2:17" ht="19.5">
      <c r="B170" s="1305"/>
      <c r="C170" s="1307"/>
      <c r="D170" s="1308"/>
      <c r="E170" s="1308" t="s">
        <v>1496</v>
      </c>
      <c r="F170" s="1309"/>
      <c r="G170" s="1310"/>
      <c r="H170" s="1320"/>
      <c r="I170" s="1320"/>
      <c r="J170" s="1320"/>
      <c r="K170" s="1320"/>
      <c r="L170" s="1320"/>
      <c r="M170" s="1320"/>
      <c r="N170" s="1320"/>
      <c r="O170" s="1320"/>
      <c r="P170" s="1320"/>
      <c r="Q170" s="1320"/>
    </row>
    <row r="171" spans="2:17" ht="19.5">
      <c r="B171" s="1321"/>
      <c r="C171" s="1317"/>
      <c r="D171" s="1312"/>
      <c r="E171" s="1312" t="s">
        <v>8</v>
      </c>
      <c r="F171" s="1309"/>
      <c r="G171" s="1310"/>
      <c r="H171" s="1176">
        <f t="shared" ref="H171:Q171" si="11">+H170+H169+H168</f>
        <v>0</v>
      </c>
      <c r="I171" s="1176">
        <f t="shared" si="11"/>
        <v>0</v>
      </c>
      <c r="J171" s="1176">
        <f t="shared" si="11"/>
        <v>0</v>
      </c>
      <c r="K171" s="1176">
        <f t="shared" si="11"/>
        <v>0</v>
      </c>
      <c r="L171" s="1176">
        <f t="shared" si="11"/>
        <v>0</v>
      </c>
      <c r="M171" s="1176">
        <f t="shared" si="11"/>
        <v>0</v>
      </c>
      <c r="N171" s="1176">
        <f t="shared" si="11"/>
        <v>0</v>
      </c>
      <c r="O171" s="1176">
        <f t="shared" si="11"/>
        <v>0</v>
      </c>
      <c r="P171" s="1176">
        <f t="shared" si="11"/>
        <v>0</v>
      </c>
      <c r="Q171" s="1176">
        <f t="shared" si="11"/>
        <v>0</v>
      </c>
    </row>
    <row r="172" spans="2:17" ht="28.5" customHeight="1">
      <c r="B172" s="1305"/>
      <c r="C172" s="1323" t="s">
        <v>1500</v>
      </c>
      <c r="D172" s="1306"/>
      <c r="E172" s="1303" t="s">
        <v>1481</v>
      </c>
      <c r="F172" s="1136"/>
      <c r="G172" s="1214"/>
      <c r="H172" s="1319"/>
      <c r="I172" s="1319"/>
      <c r="J172" s="1319"/>
      <c r="K172" s="1319"/>
      <c r="L172" s="1319"/>
      <c r="M172" s="1319"/>
      <c r="N172" s="1319"/>
      <c r="O172" s="1319"/>
      <c r="P172" s="1319"/>
      <c r="Q172" s="1319"/>
    </row>
    <row r="173" spans="2:17">
      <c r="B173" s="1305"/>
      <c r="C173" s="1267"/>
      <c r="D173" s="1306"/>
      <c r="E173" s="1306" t="s">
        <v>1482</v>
      </c>
      <c r="F173" s="1136"/>
      <c r="G173" s="1214"/>
      <c r="H173" s="1319"/>
      <c r="I173" s="1319"/>
      <c r="J173" s="1319"/>
      <c r="K173" s="1319"/>
      <c r="L173" s="1319"/>
      <c r="M173" s="1319"/>
      <c r="N173" s="1319"/>
      <c r="O173" s="1319"/>
      <c r="P173" s="1319"/>
      <c r="Q173" s="1319"/>
    </row>
    <row r="174" spans="2:17" ht="19.5">
      <c r="B174" s="1305"/>
      <c r="C174" s="1307"/>
      <c r="D174" s="1308"/>
      <c r="E174" s="1308" t="s">
        <v>1483</v>
      </c>
      <c r="F174" s="1309"/>
      <c r="G174" s="1310"/>
      <c r="H174" s="1319"/>
      <c r="I174" s="1319"/>
      <c r="J174" s="1319"/>
      <c r="K174" s="1319"/>
      <c r="L174" s="1319"/>
      <c r="M174" s="1319"/>
      <c r="N174" s="1319"/>
      <c r="O174" s="1319"/>
      <c r="P174" s="1319"/>
      <c r="Q174" s="1319"/>
    </row>
    <row r="175" spans="2:17" ht="19.5">
      <c r="B175" s="1305"/>
      <c r="C175" s="1307"/>
      <c r="D175" s="1306"/>
      <c r="E175" s="1306" t="s">
        <v>1484</v>
      </c>
      <c r="F175" s="1309"/>
      <c r="G175" s="1310"/>
      <c r="H175" s="1319"/>
      <c r="I175" s="1319"/>
      <c r="J175" s="1319"/>
      <c r="K175" s="1319"/>
      <c r="L175" s="1319"/>
      <c r="M175" s="1319"/>
      <c r="N175" s="1319"/>
      <c r="O175" s="1319"/>
      <c r="P175" s="1319"/>
      <c r="Q175" s="1319"/>
    </row>
    <row r="176" spans="2:17" ht="19.5">
      <c r="B176" s="1305"/>
      <c r="C176" s="1307"/>
      <c r="D176" s="1308"/>
      <c r="E176" s="1308" t="s">
        <v>13</v>
      </c>
      <c r="F176" s="1309"/>
      <c r="G176" s="1310"/>
      <c r="H176" s="1319"/>
      <c r="I176" s="1319"/>
      <c r="J176" s="1319"/>
      <c r="K176" s="1319"/>
      <c r="L176" s="1319"/>
      <c r="M176" s="1319"/>
      <c r="N176" s="1319"/>
      <c r="O176" s="1319"/>
      <c r="P176" s="1319"/>
      <c r="Q176" s="1319"/>
    </row>
    <row r="177" spans="2:17" ht="19.5">
      <c r="B177" s="1305"/>
      <c r="C177" s="1307"/>
      <c r="D177" s="1311"/>
      <c r="E177" s="1311" t="s">
        <v>1485</v>
      </c>
      <c r="F177" s="1309"/>
      <c r="G177" s="1310"/>
      <c r="H177" s="1319"/>
      <c r="I177" s="1319"/>
      <c r="J177" s="1319"/>
      <c r="K177" s="1319"/>
      <c r="L177" s="1319"/>
      <c r="M177" s="1319"/>
      <c r="N177" s="1319"/>
      <c r="O177" s="1319"/>
      <c r="P177" s="1319"/>
      <c r="Q177" s="1319"/>
    </row>
    <row r="178" spans="2:17" ht="19.5">
      <c r="B178" s="1305"/>
      <c r="C178" s="1307"/>
      <c r="D178" s="1311"/>
      <c r="E178" s="1311" t="s">
        <v>1486</v>
      </c>
      <c r="F178" s="1309"/>
      <c r="G178" s="1310"/>
      <c r="H178" s="1319"/>
      <c r="I178" s="1319"/>
      <c r="J178" s="1319"/>
      <c r="K178" s="1319"/>
      <c r="L178" s="1319"/>
      <c r="M178" s="1319"/>
      <c r="N178" s="1319"/>
      <c r="O178" s="1319"/>
      <c r="P178" s="1319"/>
      <c r="Q178" s="1319"/>
    </row>
    <row r="179" spans="2:17" ht="19.5">
      <c r="B179" s="1305"/>
      <c r="C179" s="1307"/>
      <c r="D179" s="1311"/>
      <c r="E179" s="1311" t="s">
        <v>1487</v>
      </c>
      <c r="F179" s="1309"/>
      <c r="G179" s="1310"/>
      <c r="H179" s="1319"/>
      <c r="I179" s="1319"/>
      <c r="J179" s="1319"/>
      <c r="K179" s="1319"/>
      <c r="L179" s="1319"/>
      <c r="M179" s="1319"/>
      <c r="N179" s="1319"/>
      <c r="O179" s="1319"/>
      <c r="P179" s="1319"/>
      <c r="Q179" s="1319"/>
    </row>
    <row r="180" spans="2:17" ht="19.5">
      <c r="B180" s="1305"/>
      <c r="C180" s="1307"/>
      <c r="D180" s="1311"/>
      <c r="E180" s="1311" t="s">
        <v>1488</v>
      </c>
      <c r="F180" s="1309"/>
      <c r="G180" s="1310"/>
      <c r="H180" s="1319"/>
      <c r="I180" s="1319"/>
      <c r="J180" s="1319"/>
      <c r="K180" s="1319"/>
      <c r="L180" s="1319"/>
      <c r="M180" s="1319"/>
      <c r="N180" s="1319"/>
      <c r="O180" s="1319"/>
      <c r="P180" s="1319"/>
      <c r="Q180" s="1319"/>
    </row>
    <row r="181" spans="2:17" ht="19.5">
      <c r="B181" s="1305"/>
      <c r="C181" s="1307"/>
      <c r="D181" s="1311"/>
      <c r="E181" s="1311" t="s">
        <v>1489</v>
      </c>
      <c r="F181" s="1309"/>
      <c r="G181" s="1310"/>
      <c r="H181" s="1319"/>
      <c r="I181" s="1319"/>
      <c r="J181" s="1319"/>
      <c r="K181" s="1319"/>
      <c r="L181" s="1319"/>
      <c r="M181" s="1319"/>
      <c r="N181" s="1319"/>
      <c r="O181" s="1319"/>
      <c r="P181" s="1319"/>
      <c r="Q181" s="1319"/>
    </row>
    <row r="182" spans="2:17" ht="19.5">
      <c r="B182" s="1305"/>
      <c r="C182" s="1307"/>
      <c r="D182" s="1311"/>
      <c r="E182" s="1311" t="s">
        <v>1490</v>
      </c>
      <c r="F182" s="1309"/>
      <c r="G182" s="1310"/>
      <c r="H182" s="1319"/>
      <c r="I182" s="1319"/>
      <c r="J182" s="1319"/>
      <c r="K182" s="1319"/>
      <c r="L182" s="1319"/>
      <c r="M182" s="1319"/>
      <c r="N182" s="1319"/>
      <c r="O182" s="1319"/>
      <c r="P182" s="1319"/>
      <c r="Q182" s="1319"/>
    </row>
    <row r="183" spans="2:17" ht="19.5">
      <c r="B183" s="1305"/>
      <c r="C183" s="1307"/>
      <c r="D183" s="1311"/>
      <c r="E183" s="1311" t="s">
        <v>1491</v>
      </c>
      <c r="F183" s="1309"/>
      <c r="G183" s="1310"/>
      <c r="H183" s="1319"/>
      <c r="I183" s="1319"/>
      <c r="J183" s="1319"/>
      <c r="K183" s="1319"/>
      <c r="L183" s="1319"/>
      <c r="M183" s="1319"/>
      <c r="N183" s="1319"/>
      <c r="O183" s="1319"/>
      <c r="P183" s="1319"/>
      <c r="Q183" s="1319"/>
    </row>
    <row r="184" spans="2:17" ht="26.25">
      <c r="B184" s="1305"/>
      <c r="C184" s="1307"/>
      <c r="D184" s="1313"/>
      <c r="E184" s="1313" t="s">
        <v>1492</v>
      </c>
      <c r="F184" s="1309"/>
      <c r="G184" s="1310"/>
      <c r="H184" s="1319"/>
      <c r="I184" s="1319"/>
      <c r="J184" s="1319"/>
      <c r="K184" s="1319"/>
      <c r="L184" s="1319"/>
      <c r="M184" s="1319"/>
      <c r="N184" s="1319"/>
      <c r="O184" s="1319"/>
      <c r="P184" s="1319"/>
      <c r="Q184" s="1319"/>
    </row>
    <row r="185" spans="2:17" ht="19.5">
      <c r="B185" s="1305"/>
      <c r="C185" s="1307"/>
      <c r="D185" s="1308"/>
      <c r="E185" s="1308" t="s">
        <v>1493</v>
      </c>
      <c r="F185" s="1309"/>
      <c r="G185" s="1310"/>
      <c r="H185" s="1319"/>
      <c r="I185" s="1319"/>
      <c r="J185" s="1319"/>
      <c r="K185" s="1319"/>
      <c r="L185" s="1319"/>
      <c r="M185" s="1319"/>
      <c r="N185" s="1319"/>
      <c r="O185" s="1319"/>
      <c r="P185" s="1319"/>
      <c r="Q185" s="1319"/>
    </row>
    <row r="186" spans="2:17" ht="19.5">
      <c r="B186" s="1305"/>
      <c r="C186" s="1307"/>
      <c r="D186" s="1308"/>
      <c r="E186" s="1304"/>
      <c r="F186" s="1309"/>
      <c r="G186" s="1310"/>
      <c r="H186" s="1319"/>
      <c r="I186" s="1319"/>
      <c r="J186" s="1319"/>
      <c r="K186" s="1319"/>
      <c r="L186" s="1319"/>
      <c r="M186" s="1319"/>
      <c r="N186" s="1319"/>
      <c r="O186" s="1319"/>
      <c r="P186" s="1319"/>
      <c r="Q186" s="1319"/>
    </row>
    <row r="187" spans="2:17" ht="19.5">
      <c r="B187" s="1305"/>
      <c r="C187" s="1307"/>
      <c r="D187" s="1308"/>
      <c r="E187" s="1304"/>
      <c r="F187" s="1309"/>
      <c r="G187" s="1310"/>
      <c r="H187" s="1319"/>
      <c r="I187" s="1319"/>
      <c r="J187" s="1319"/>
      <c r="K187" s="1319"/>
      <c r="L187" s="1319"/>
      <c r="M187" s="1319"/>
      <c r="N187" s="1319"/>
      <c r="O187" s="1319"/>
      <c r="P187" s="1319"/>
      <c r="Q187" s="1319"/>
    </row>
    <row r="188" spans="2:17" ht="19.5">
      <c r="B188" s="1305"/>
      <c r="C188" s="1307"/>
      <c r="D188" s="1308"/>
      <c r="E188" s="1304"/>
      <c r="F188" s="1309"/>
      <c r="G188" s="1310"/>
      <c r="H188" s="1319"/>
      <c r="I188" s="1319"/>
      <c r="J188" s="1319"/>
      <c r="K188" s="1319"/>
      <c r="L188" s="1319"/>
      <c r="M188" s="1319"/>
      <c r="N188" s="1319"/>
      <c r="O188" s="1319"/>
      <c r="P188" s="1319"/>
      <c r="Q188" s="1319"/>
    </row>
    <row r="189" spans="2:17" ht="19.5">
      <c r="B189" s="1305"/>
      <c r="C189" s="1307"/>
      <c r="D189" s="1308"/>
      <c r="E189" s="1304"/>
      <c r="F189" s="1309"/>
      <c r="G189" s="1310"/>
      <c r="H189" s="1319"/>
      <c r="I189" s="1319"/>
      <c r="J189" s="1319"/>
      <c r="K189" s="1319"/>
      <c r="L189" s="1319"/>
      <c r="M189" s="1319"/>
      <c r="N189" s="1319"/>
      <c r="O189" s="1319"/>
      <c r="P189" s="1319"/>
      <c r="Q189" s="1319"/>
    </row>
    <row r="190" spans="2:17" ht="19.5">
      <c r="B190" s="1305"/>
      <c r="C190" s="1307"/>
      <c r="D190" s="1308"/>
      <c r="E190" s="1304"/>
      <c r="F190" s="1309"/>
      <c r="G190" s="1310"/>
      <c r="H190" s="1319"/>
      <c r="I190" s="1319"/>
      <c r="J190" s="1319"/>
      <c r="K190" s="1319"/>
      <c r="L190" s="1319"/>
      <c r="M190" s="1319"/>
      <c r="N190" s="1319"/>
      <c r="O190" s="1319"/>
      <c r="P190" s="1319"/>
      <c r="Q190" s="1319"/>
    </row>
    <row r="191" spans="2:17" ht="19.5">
      <c r="B191" s="1305"/>
      <c r="C191" s="1307"/>
      <c r="D191" s="1308"/>
      <c r="E191" s="1304"/>
      <c r="F191" s="1309"/>
      <c r="G191" s="1310"/>
      <c r="H191" s="1319"/>
      <c r="I191" s="1319"/>
      <c r="J191" s="1319"/>
      <c r="K191" s="1319"/>
      <c r="L191" s="1319"/>
      <c r="M191" s="1319"/>
      <c r="N191" s="1319"/>
      <c r="O191" s="1319"/>
      <c r="P191" s="1319"/>
      <c r="Q191" s="1319"/>
    </row>
    <row r="192" spans="2:17" ht="19.5">
      <c r="B192" s="1305"/>
      <c r="C192" s="1307"/>
      <c r="D192" s="1308"/>
      <c r="E192" s="1304"/>
      <c r="F192" s="1309"/>
      <c r="G192" s="1310"/>
      <c r="H192" s="1319"/>
      <c r="I192" s="1319"/>
      <c r="J192" s="1319"/>
      <c r="K192" s="1319"/>
      <c r="L192" s="1319"/>
      <c r="M192" s="1319"/>
      <c r="N192" s="1319"/>
      <c r="O192" s="1319"/>
      <c r="P192" s="1319"/>
      <c r="Q192" s="1319"/>
    </row>
    <row r="193" spans="2:17" ht="19.5">
      <c r="B193" s="1305"/>
      <c r="C193" s="1307"/>
      <c r="D193" s="1308"/>
      <c r="E193" s="1304"/>
      <c r="F193" s="1309"/>
      <c r="G193" s="1310"/>
      <c r="H193" s="1319"/>
      <c r="I193" s="1319"/>
      <c r="J193" s="1319"/>
      <c r="K193" s="1319"/>
      <c r="L193" s="1319"/>
      <c r="M193" s="1319"/>
      <c r="N193" s="1319"/>
      <c r="O193" s="1319"/>
      <c r="P193" s="1319"/>
      <c r="Q193" s="1319"/>
    </row>
    <row r="194" spans="2:17" ht="19.5">
      <c r="B194" s="1305"/>
      <c r="C194" s="1307"/>
      <c r="D194" s="1308"/>
      <c r="E194" s="1304"/>
      <c r="F194" s="1309"/>
      <c r="G194" s="1310"/>
      <c r="H194" s="1319"/>
      <c r="I194" s="1319"/>
      <c r="J194" s="1319"/>
      <c r="K194" s="1319"/>
      <c r="L194" s="1319"/>
      <c r="M194" s="1319"/>
      <c r="N194" s="1319"/>
      <c r="O194" s="1319"/>
      <c r="P194" s="1319"/>
      <c r="Q194" s="1319"/>
    </row>
    <row r="195" spans="2:17" ht="19.5">
      <c r="B195" s="1305"/>
      <c r="C195" s="1314"/>
      <c r="D195" s="1312"/>
      <c r="E195" s="1312" t="s">
        <v>8</v>
      </c>
      <c r="F195" s="1315"/>
      <c r="G195" s="1310"/>
      <c r="H195" s="1176">
        <f t="shared" ref="H195:Q195" si="12">SUM(H186:H194,H172:H174)</f>
        <v>0</v>
      </c>
      <c r="I195" s="1176">
        <f t="shared" si="12"/>
        <v>0</v>
      </c>
      <c r="J195" s="1176">
        <f t="shared" si="12"/>
        <v>0</v>
      </c>
      <c r="K195" s="1176">
        <f t="shared" si="12"/>
        <v>0</v>
      </c>
      <c r="L195" s="1176">
        <f t="shared" si="12"/>
        <v>0</v>
      </c>
      <c r="M195" s="1176">
        <f t="shared" si="12"/>
        <v>0</v>
      </c>
      <c r="N195" s="1176">
        <f t="shared" si="12"/>
        <v>0</v>
      </c>
      <c r="O195" s="1176">
        <f t="shared" si="12"/>
        <v>0</v>
      </c>
      <c r="P195" s="1176">
        <f t="shared" si="12"/>
        <v>0</v>
      </c>
      <c r="Q195" s="1176">
        <f t="shared" si="12"/>
        <v>0</v>
      </c>
    </row>
    <row r="196" spans="2:17" ht="19.5">
      <c r="B196" s="1305"/>
      <c r="C196" s="1307"/>
      <c r="D196" s="1308"/>
      <c r="E196" s="1308" t="s">
        <v>720</v>
      </c>
      <c r="F196" s="1309"/>
      <c r="G196" s="1310"/>
      <c r="H196" s="1320"/>
      <c r="I196" s="1320"/>
      <c r="J196" s="1320"/>
      <c r="K196" s="1320"/>
      <c r="L196" s="1320"/>
      <c r="M196" s="1320"/>
      <c r="N196" s="1320"/>
      <c r="O196" s="1320"/>
      <c r="P196" s="1320"/>
      <c r="Q196" s="1320"/>
    </row>
    <row r="197" spans="2:17" ht="19.5">
      <c r="B197" s="1305"/>
      <c r="C197" s="1307"/>
      <c r="D197" s="1308"/>
      <c r="E197" s="1308" t="s">
        <v>1496</v>
      </c>
      <c r="F197" s="1309"/>
      <c r="G197" s="1310"/>
      <c r="H197" s="1320"/>
      <c r="I197" s="1320"/>
      <c r="J197" s="1320"/>
      <c r="K197" s="1320"/>
      <c r="L197" s="1320"/>
      <c r="M197" s="1320"/>
      <c r="N197" s="1320"/>
      <c r="O197" s="1320"/>
      <c r="P197" s="1320"/>
      <c r="Q197" s="1320"/>
    </row>
    <row r="198" spans="2:17" ht="19.5">
      <c r="B198" s="1321"/>
      <c r="C198" s="1317"/>
      <c r="D198" s="1312"/>
      <c r="E198" s="1312" t="s">
        <v>8</v>
      </c>
      <c r="F198" s="1309"/>
      <c r="G198" s="1310"/>
      <c r="H198" s="1176">
        <f t="shared" ref="H198:Q198" si="13">+H197+H196+H195</f>
        <v>0</v>
      </c>
      <c r="I198" s="1176">
        <f t="shared" si="13"/>
        <v>0</v>
      </c>
      <c r="J198" s="1176">
        <f t="shared" si="13"/>
        <v>0</v>
      </c>
      <c r="K198" s="1176">
        <f t="shared" si="13"/>
        <v>0</v>
      </c>
      <c r="L198" s="1176">
        <f t="shared" si="13"/>
        <v>0</v>
      </c>
      <c r="M198" s="1176">
        <f t="shared" si="13"/>
        <v>0</v>
      </c>
      <c r="N198" s="1176">
        <f t="shared" si="13"/>
        <v>0</v>
      </c>
      <c r="O198" s="1176">
        <f t="shared" si="13"/>
        <v>0</v>
      </c>
      <c r="P198" s="1176">
        <f t="shared" si="13"/>
        <v>0</v>
      </c>
      <c r="Q198" s="1176">
        <f t="shared" si="13"/>
        <v>0</v>
      </c>
    </row>
  </sheetData>
  <pageMargins left="0.70866141732283472" right="0.70866141732283472" top="0.74803149606299213" bottom="0.74803149606299213" header="0.31496062992125984" footer="0.31496062992125984"/>
  <pageSetup paperSize="8" scale="45" fitToHeight="4" orientation="portrait" r:id="rId1"/>
</worksheet>
</file>

<file path=xl/worksheets/sheet36.xml><?xml version="1.0" encoding="utf-8"?>
<worksheet xmlns="http://schemas.openxmlformats.org/spreadsheetml/2006/main" xmlns:r="http://schemas.openxmlformats.org/officeDocument/2006/relationships">
  <sheetPr>
    <tabColor theme="7" tint="0.59999389629810485"/>
    <pageSetUpPr fitToPage="1"/>
  </sheetPr>
  <dimension ref="A1:AA36"/>
  <sheetViews>
    <sheetView showGridLines="0" topLeftCell="D2" zoomScale="80" zoomScaleNormal="80" workbookViewId="0">
      <selection activeCell="E140" sqref="E140"/>
    </sheetView>
  </sheetViews>
  <sheetFormatPr defaultRowHeight="12.75"/>
  <cols>
    <col min="1" max="1" width="9" style="1256"/>
    <col min="2" max="2" width="26.875" style="1040" customWidth="1"/>
    <col min="3" max="3" width="31" style="1040" customWidth="1"/>
    <col min="4" max="4" width="11.75" style="1255" customWidth="1"/>
    <col min="5" max="5" width="10.75" style="1255" customWidth="1"/>
    <col min="6" max="6" width="7.5" style="1255" customWidth="1"/>
    <col min="7" max="7" width="11.25" style="1255" customWidth="1"/>
    <col min="8" max="12" width="8.875" style="1255" customWidth="1"/>
    <col min="13" max="22" width="8.875" style="1040" customWidth="1"/>
    <col min="23" max="26" width="9" style="1040"/>
    <col min="27" max="16384" width="9" style="1256"/>
  </cols>
  <sheetData>
    <row r="1" spans="1:27" s="1232" customFormat="1" ht="24.75">
      <c r="A1" s="935" t="s">
        <v>1210</v>
      </c>
      <c r="B1" s="1200"/>
      <c r="C1" s="1200"/>
      <c r="D1" s="1203"/>
      <c r="E1" s="1203"/>
      <c r="F1" s="1203"/>
      <c r="G1" s="1203"/>
      <c r="H1" s="1203"/>
      <c r="I1" s="1203"/>
      <c r="J1" s="1203"/>
      <c r="K1" s="1203"/>
      <c r="L1" s="1203"/>
      <c r="M1" s="1201"/>
      <c r="N1" s="1201"/>
      <c r="O1" s="1201"/>
      <c r="P1" s="1201"/>
      <c r="Q1" s="1201"/>
      <c r="R1" s="1201"/>
      <c r="S1" s="1201"/>
      <c r="T1" s="1202"/>
      <c r="U1" s="1201"/>
      <c r="V1" s="1202"/>
      <c r="W1" s="1114"/>
      <c r="X1" s="1114"/>
      <c r="Y1" s="1114"/>
      <c r="Z1" s="1114"/>
    </row>
    <row r="2" spans="1:27" s="1232" customFormat="1" ht="24.75">
      <c r="A2" s="939"/>
      <c r="B2" s="990"/>
      <c r="C2" s="990"/>
      <c r="D2" s="1203"/>
      <c r="E2" s="1203"/>
      <c r="F2" s="1203"/>
      <c r="G2" s="1203"/>
      <c r="H2" s="1203"/>
      <c r="I2" s="1203"/>
      <c r="J2" s="1203"/>
      <c r="K2" s="1203"/>
      <c r="L2" s="1324"/>
      <c r="M2" s="1204"/>
      <c r="N2" s="1204"/>
      <c r="O2" s="1204"/>
      <c r="P2" s="1204"/>
      <c r="Q2" s="1204"/>
      <c r="R2" s="1204"/>
      <c r="S2" s="1204"/>
      <c r="T2" s="1202"/>
      <c r="U2" s="1201"/>
      <c r="V2" s="1201"/>
      <c r="W2" s="1114"/>
      <c r="X2" s="1114"/>
      <c r="Y2" s="1114"/>
      <c r="Z2" s="1114"/>
    </row>
    <row r="3" spans="1:27" s="1232" customFormat="1" ht="25.5" thickBot="1">
      <c r="A3" s="942" t="s">
        <v>250</v>
      </c>
      <c r="B3" s="1205"/>
      <c r="C3" s="1205"/>
      <c r="D3" s="1205"/>
      <c r="E3" s="1205"/>
      <c r="F3" s="1205"/>
      <c r="G3" s="1205"/>
      <c r="H3" s="1205"/>
      <c r="I3" s="1205"/>
      <c r="J3" s="1205"/>
      <c r="K3" s="1205"/>
      <c r="L3" s="1205"/>
      <c r="M3" s="1205"/>
      <c r="N3" s="1207"/>
      <c r="O3" s="1207"/>
      <c r="P3" s="1207"/>
      <c r="Q3" s="1207"/>
      <c r="R3" s="1207"/>
      <c r="S3" s="1207"/>
      <c r="T3" s="1208"/>
      <c r="U3" s="1206"/>
      <c r="V3" s="1206"/>
      <c r="W3" s="1118"/>
      <c r="X3" s="1118"/>
      <c r="Y3" s="1118"/>
      <c r="Z3" s="1118"/>
    </row>
    <row r="4" spans="1:27" s="978" customFormat="1" ht="19.5">
      <c r="B4" s="1210"/>
      <c r="C4" s="1210"/>
      <c r="D4" s="1233"/>
      <c r="E4" s="1233"/>
      <c r="F4" s="1233"/>
      <c r="G4" s="1233"/>
      <c r="H4" s="1233"/>
      <c r="I4" s="1233"/>
      <c r="J4" s="1233"/>
      <c r="K4" s="1233"/>
      <c r="L4" s="1233"/>
      <c r="M4" s="1210"/>
      <c r="N4" s="1210"/>
      <c r="O4" s="1210"/>
      <c r="P4" s="1210"/>
      <c r="Q4" s="1210"/>
      <c r="R4" s="1210"/>
      <c r="S4" s="1210"/>
      <c r="T4" s="1210"/>
      <c r="U4" s="1210"/>
      <c r="V4" s="1210"/>
      <c r="W4" s="1210"/>
      <c r="X4" s="1210"/>
      <c r="Y4" s="1210"/>
      <c r="Z4" s="1210"/>
      <c r="AA4" s="1234"/>
    </row>
    <row r="5" spans="1:27" s="978" customFormat="1" ht="19.5">
      <c r="A5" s="1097" t="s">
        <v>1501</v>
      </c>
      <c r="B5" s="1097"/>
      <c r="C5" s="1097"/>
      <c r="D5" s="1235"/>
      <c r="E5" s="1233"/>
      <c r="F5" s="1233"/>
      <c r="G5" s="1233"/>
      <c r="H5" s="1233"/>
      <c r="I5" s="1233"/>
      <c r="J5" s="1233"/>
      <c r="K5" s="1233"/>
      <c r="L5" s="1233"/>
      <c r="M5" s="1210"/>
      <c r="N5" s="1210"/>
      <c r="O5" s="1210"/>
      <c r="P5" s="1210"/>
      <c r="Q5" s="1210"/>
      <c r="R5" s="1210"/>
      <c r="S5" s="1210"/>
      <c r="T5" s="1210"/>
      <c r="U5" s="1210"/>
      <c r="V5" s="1210"/>
      <c r="W5" s="1210"/>
      <c r="X5" s="1210"/>
      <c r="Y5" s="1210"/>
      <c r="Z5" s="1210"/>
      <c r="AA5" s="1234"/>
    </row>
    <row r="6" spans="1:27" s="978" customFormat="1" ht="19.5">
      <c r="A6" s="1184" t="s">
        <v>1346</v>
      </c>
      <c r="B6" s="1184"/>
      <c r="C6" s="1236"/>
      <c r="D6" s="1236"/>
      <c r="E6" s="1236"/>
      <c r="F6" s="1236"/>
      <c r="G6" s="1236"/>
      <c r="H6" s="1236"/>
      <c r="I6" s="1236"/>
      <c r="J6" s="1236"/>
      <c r="K6" s="1236"/>
      <c r="L6" s="1236"/>
      <c r="M6" s="1236"/>
      <c r="N6" s="1184"/>
      <c r="O6" s="1185"/>
      <c r="P6" s="1185"/>
      <c r="Q6" s="1185"/>
      <c r="R6" s="1185"/>
      <c r="S6" s="1185"/>
      <c r="T6" s="1185"/>
      <c r="U6" s="1211"/>
      <c r="V6" s="1211"/>
      <c r="W6" s="1211"/>
      <c r="X6" s="1210"/>
      <c r="Y6" s="1210"/>
      <c r="Z6" s="1210"/>
      <c r="AA6" s="1234"/>
    </row>
    <row r="8" spans="1:27">
      <c r="A8" s="1237"/>
      <c r="B8" s="978"/>
      <c r="C8" s="1238"/>
      <c r="D8" s="1238"/>
      <c r="E8" s="1238"/>
      <c r="F8" s="1238"/>
      <c r="G8" s="1238"/>
      <c r="H8" s="1051"/>
      <c r="I8" s="1051"/>
      <c r="J8" s="1051" t="s">
        <v>155</v>
      </c>
      <c r="K8" s="1051"/>
      <c r="L8" s="1051"/>
      <c r="M8" s="1051"/>
      <c r="N8" s="1051"/>
      <c r="O8" s="1051"/>
      <c r="P8" s="1051"/>
      <c r="Q8" s="1051"/>
    </row>
    <row r="9" spans="1:27" ht="28.5" customHeight="1">
      <c r="A9" s="1239"/>
      <c r="B9" s="951" t="s">
        <v>1194</v>
      </c>
      <c r="C9" s="951" t="s">
        <v>1195</v>
      </c>
      <c r="D9" s="951" t="s">
        <v>1196</v>
      </c>
      <c r="E9" s="951" t="s">
        <v>1197</v>
      </c>
      <c r="F9" s="1136" t="s">
        <v>244</v>
      </c>
      <c r="G9" s="1186" t="s">
        <v>243</v>
      </c>
      <c r="H9" s="1052">
        <v>2012</v>
      </c>
      <c r="I9" s="1052">
        <v>2013</v>
      </c>
      <c r="J9" s="1052">
        <v>2014</v>
      </c>
      <c r="K9" s="1052">
        <v>2015</v>
      </c>
      <c r="L9" s="1052">
        <v>2016</v>
      </c>
      <c r="M9" s="1052">
        <v>2017</v>
      </c>
      <c r="N9" s="1052">
        <v>2018</v>
      </c>
      <c r="O9" s="1052">
        <v>2019</v>
      </c>
      <c r="P9" s="1052">
        <v>2020</v>
      </c>
      <c r="Q9" s="1052">
        <v>2021</v>
      </c>
    </row>
    <row r="10" spans="1:27" ht="29.25" customHeight="1">
      <c r="A10" s="1239"/>
      <c r="B10" s="1240" t="s">
        <v>1502</v>
      </c>
      <c r="C10" s="1241" t="s">
        <v>1410</v>
      </c>
      <c r="D10" s="1242" t="s">
        <v>745</v>
      </c>
      <c r="E10" s="1243"/>
      <c r="F10" s="1243" t="s">
        <v>20</v>
      </c>
      <c r="G10" s="1244"/>
      <c r="H10" s="1245"/>
      <c r="I10" s="1245"/>
      <c r="J10" s="1245"/>
      <c r="K10" s="1245"/>
      <c r="L10" s="1245"/>
      <c r="M10" s="1245"/>
      <c r="N10" s="1245"/>
      <c r="O10" s="1245"/>
      <c r="P10" s="1245"/>
      <c r="Q10" s="1245"/>
    </row>
    <row r="11" spans="1:27">
      <c r="A11" s="1239"/>
      <c r="B11" s="1241"/>
      <c r="C11" s="1241"/>
      <c r="D11" s="1241" t="s">
        <v>740</v>
      </c>
      <c r="E11" s="1247"/>
      <c r="F11" s="1247" t="s">
        <v>20</v>
      </c>
      <c r="G11" s="1248"/>
      <c r="H11" s="1245"/>
      <c r="I11" s="1245"/>
      <c r="J11" s="1245"/>
      <c r="K11" s="1245"/>
      <c r="L11" s="1245"/>
      <c r="M11" s="1245"/>
      <c r="N11" s="1245"/>
      <c r="O11" s="1245"/>
      <c r="P11" s="1245"/>
      <c r="Q11" s="1245"/>
    </row>
    <row r="12" spans="1:27">
      <c r="A12" s="1239"/>
      <c r="B12" s="1241"/>
      <c r="C12" s="1241" t="s">
        <v>1411</v>
      </c>
      <c r="D12" s="1241" t="s">
        <v>745</v>
      </c>
      <c r="E12" s="1247"/>
      <c r="F12" s="1247" t="s">
        <v>20</v>
      </c>
      <c r="G12" s="1248"/>
      <c r="H12" s="1245"/>
      <c r="I12" s="1245"/>
      <c r="J12" s="1245"/>
      <c r="K12" s="1245"/>
      <c r="L12" s="1245"/>
      <c r="M12" s="1245"/>
      <c r="N12" s="1245"/>
      <c r="O12" s="1245"/>
      <c r="P12" s="1245"/>
      <c r="Q12" s="1245"/>
    </row>
    <row r="13" spans="1:27">
      <c r="A13" s="1239"/>
      <c r="B13" s="1241"/>
      <c r="C13" s="1241"/>
      <c r="D13" s="1241" t="s">
        <v>740</v>
      </c>
      <c r="E13" s="1247"/>
      <c r="F13" s="1247" t="s">
        <v>20</v>
      </c>
      <c r="G13" s="1248"/>
      <c r="H13" s="1245"/>
      <c r="I13" s="1245"/>
      <c r="J13" s="1245"/>
      <c r="K13" s="1245"/>
      <c r="L13" s="1245"/>
      <c r="M13" s="1245"/>
      <c r="N13" s="1245"/>
      <c r="O13" s="1245"/>
      <c r="P13" s="1245"/>
      <c r="Q13" s="1245"/>
    </row>
    <row r="14" spans="1:27">
      <c r="A14" s="1239"/>
      <c r="B14" s="1249"/>
      <c r="C14" s="1241" t="s">
        <v>1412</v>
      </c>
      <c r="D14" s="1250"/>
      <c r="E14" s="1250"/>
      <c r="F14" s="1250" t="s">
        <v>20</v>
      </c>
      <c r="G14" s="1248"/>
      <c r="H14" s="1245"/>
      <c r="I14" s="1245"/>
      <c r="J14" s="1245"/>
      <c r="K14" s="1245"/>
      <c r="L14" s="1245"/>
      <c r="M14" s="1245"/>
      <c r="N14" s="1245"/>
      <c r="O14" s="1245"/>
      <c r="P14" s="1245"/>
      <c r="Q14" s="1245"/>
    </row>
    <row r="15" spans="1:27">
      <c r="A15" s="1239"/>
      <c r="B15" s="1249"/>
      <c r="C15" s="1241" t="s">
        <v>1413</v>
      </c>
      <c r="D15" s="1247"/>
      <c r="E15" s="1247"/>
      <c r="F15" s="1247" t="s">
        <v>20</v>
      </c>
      <c r="G15" s="1248"/>
      <c r="H15" s="1245"/>
      <c r="I15" s="1245"/>
      <c r="J15" s="1245"/>
      <c r="K15" s="1245"/>
      <c r="L15" s="1245"/>
      <c r="M15" s="1245"/>
      <c r="N15" s="1245"/>
      <c r="O15" s="1245"/>
      <c r="P15" s="1245"/>
      <c r="Q15" s="1245"/>
    </row>
    <row r="16" spans="1:27">
      <c r="A16" s="1239"/>
      <c r="B16" s="1249"/>
      <c r="C16" s="1241" t="s">
        <v>1414</v>
      </c>
      <c r="D16" s="1247"/>
      <c r="E16" s="1247"/>
      <c r="F16" s="1247" t="s">
        <v>20</v>
      </c>
      <c r="G16" s="1248"/>
      <c r="H16" s="1245"/>
      <c r="I16" s="1245"/>
      <c r="J16" s="1245"/>
      <c r="K16" s="1245"/>
      <c r="L16" s="1245"/>
      <c r="M16" s="1245"/>
      <c r="N16" s="1245"/>
      <c r="O16" s="1245"/>
      <c r="P16" s="1245"/>
      <c r="Q16" s="1245"/>
    </row>
    <row r="17" spans="1:17">
      <c r="A17" s="1239"/>
      <c r="B17" s="1249"/>
      <c r="C17" s="1241" t="s">
        <v>99</v>
      </c>
      <c r="D17" s="1247"/>
      <c r="E17" s="1247"/>
      <c r="F17" s="1247" t="s">
        <v>20</v>
      </c>
      <c r="G17" s="1248"/>
      <c r="H17" s="1245"/>
      <c r="I17" s="1245"/>
      <c r="J17" s="1245"/>
      <c r="K17" s="1245"/>
      <c r="L17" s="1245"/>
      <c r="M17" s="1245"/>
      <c r="N17" s="1245"/>
      <c r="O17" s="1245"/>
      <c r="P17" s="1245"/>
      <c r="Q17" s="1245"/>
    </row>
    <row r="18" spans="1:17">
      <c r="A18" s="1239"/>
      <c r="B18" s="1251"/>
      <c r="C18" s="1251" t="s">
        <v>8</v>
      </c>
      <c r="D18" s="1252"/>
      <c r="E18" s="1252"/>
      <c r="F18" s="1252" t="s">
        <v>20</v>
      </c>
      <c r="G18" s="1253"/>
      <c r="H18" s="1176">
        <f t="shared" ref="H18:Q18" si="0">SUM(H15:H17,H12:H13,H10:H11)</f>
        <v>0</v>
      </c>
      <c r="I18" s="1176">
        <f t="shared" si="0"/>
        <v>0</v>
      </c>
      <c r="J18" s="1176">
        <f t="shared" si="0"/>
        <v>0</v>
      </c>
      <c r="K18" s="1176">
        <f t="shared" si="0"/>
        <v>0</v>
      </c>
      <c r="L18" s="1176">
        <f t="shared" si="0"/>
        <v>0</v>
      </c>
      <c r="M18" s="1176">
        <f t="shared" si="0"/>
        <v>0</v>
      </c>
      <c r="N18" s="1176">
        <f t="shared" si="0"/>
        <v>0</v>
      </c>
      <c r="O18" s="1176">
        <f t="shared" si="0"/>
        <v>0</v>
      </c>
      <c r="P18" s="1176">
        <f t="shared" si="0"/>
        <v>0</v>
      </c>
      <c r="Q18" s="1176">
        <f t="shared" si="0"/>
        <v>0</v>
      </c>
    </row>
    <row r="19" spans="1:17" ht="35.25" customHeight="1">
      <c r="A19" s="1239"/>
      <c r="B19" s="1240" t="s">
        <v>1503</v>
      </c>
      <c r="C19" s="1242" t="s">
        <v>1410</v>
      </c>
      <c r="D19" s="1242" t="s">
        <v>745</v>
      </c>
      <c r="E19" s="1243"/>
      <c r="F19" s="1243" t="s">
        <v>20</v>
      </c>
      <c r="G19" s="1244"/>
      <c r="H19" s="1254"/>
      <c r="I19" s="1254"/>
      <c r="J19" s="1254"/>
      <c r="K19" s="1254"/>
      <c r="L19" s="1254"/>
      <c r="M19" s="1254"/>
      <c r="N19" s="1254"/>
      <c r="O19" s="1254"/>
      <c r="P19" s="1254"/>
      <c r="Q19" s="1254"/>
    </row>
    <row r="20" spans="1:17">
      <c r="A20" s="1239"/>
      <c r="B20" s="1241"/>
      <c r="C20" s="1241"/>
      <c r="D20" s="1241" t="s">
        <v>740</v>
      </c>
      <c r="E20" s="1247"/>
      <c r="F20" s="1247" t="s">
        <v>20</v>
      </c>
      <c r="G20" s="1248"/>
      <c r="H20" s="1245"/>
      <c r="I20" s="1245"/>
      <c r="J20" s="1245"/>
      <c r="K20" s="1245"/>
      <c r="L20" s="1245"/>
      <c r="M20" s="1245"/>
      <c r="N20" s="1245"/>
      <c r="O20" s="1245"/>
      <c r="P20" s="1245"/>
      <c r="Q20" s="1245"/>
    </row>
    <row r="21" spans="1:17">
      <c r="A21" s="1239"/>
      <c r="B21" s="1241"/>
      <c r="C21" s="1241" t="s">
        <v>1411</v>
      </c>
      <c r="D21" s="1241" t="s">
        <v>745</v>
      </c>
      <c r="E21" s="1247"/>
      <c r="F21" s="1247" t="s">
        <v>20</v>
      </c>
      <c r="G21" s="1248"/>
      <c r="H21" s="1245"/>
      <c r="I21" s="1245"/>
      <c r="J21" s="1245"/>
      <c r="K21" s="1245"/>
      <c r="L21" s="1245"/>
      <c r="M21" s="1245"/>
      <c r="N21" s="1245"/>
      <c r="O21" s="1245"/>
      <c r="P21" s="1245"/>
      <c r="Q21" s="1245"/>
    </row>
    <row r="22" spans="1:17">
      <c r="A22" s="1239"/>
      <c r="B22" s="1241"/>
      <c r="C22" s="1241"/>
      <c r="D22" s="1241" t="s">
        <v>740</v>
      </c>
      <c r="E22" s="1247"/>
      <c r="F22" s="1247" t="s">
        <v>20</v>
      </c>
      <c r="G22" s="1248"/>
      <c r="H22" s="1245"/>
      <c r="I22" s="1245"/>
      <c r="J22" s="1245"/>
      <c r="K22" s="1245"/>
      <c r="L22" s="1245"/>
      <c r="M22" s="1245"/>
      <c r="N22" s="1245"/>
      <c r="O22" s="1245"/>
      <c r="P22" s="1245"/>
      <c r="Q22" s="1245"/>
    </row>
    <row r="23" spans="1:17">
      <c r="A23" s="1239"/>
      <c r="B23" s="1249"/>
      <c r="C23" s="1241" t="s">
        <v>1412</v>
      </c>
      <c r="D23" s="1250"/>
      <c r="E23" s="1250"/>
      <c r="F23" s="1250" t="s">
        <v>20</v>
      </c>
      <c r="G23" s="1248"/>
      <c r="H23" s="1245"/>
      <c r="I23" s="1245"/>
      <c r="J23" s="1245"/>
      <c r="K23" s="1245"/>
      <c r="L23" s="1245"/>
      <c r="M23" s="1245"/>
      <c r="N23" s="1245"/>
      <c r="O23" s="1245"/>
      <c r="P23" s="1245"/>
      <c r="Q23" s="1245"/>
    </row>
    <row r="24" spans="1:17">
      <c r="A24" s="1239"/>
      <c r="B24" s="1249"/>
      <c r="C24" s="1241" t="s">
        <v>1413</v>
      </c>
      <c r="D24" s="1247"/>
      <c r="E24" s="1247"/>
      <c r="F24" s="1247" t="s">
        <v>20</v>
      </c>
      <c r="G24" s="1248"/>
      <c r="H24" s="1245"/>
      <c r="I24" s="1245"/>
      <c r="J24" s="1245"/>
      <c r="K24" s="1245"/>
      <c r="L24" s="1245"/>
      <c r="M24" s="1245"/>
      <c r="N24" s="1245"/>
      <c r="O24" s="1245"/>
      <c r="P24" s="1245"/>
      <c r="Q24" s="1245"/>
    </row>
    <row r="25" spans="1:17">
      <c r="A25" s="1239"/>
      <c r="B25" s="1249"/>
      <c r="C25" s="1241" t="s">
        <v>1414</v>
      </c>
      <c r="D25" s="1247"/>
      <c r="E25" s="1247"/>
      <c r="F25" s="1247" t="s">
        <v>20</v>
      </c>
      <c r="G25" s="1248"/>
      <c r="H25" s="1245"/>
      <c r="I25" s="1245"/>
      <c r="J25" s="1245"/>
      <c r="K25" s="1245"/>
      <c r="L25" s="1245"/>
      <c r="M25" s="1245"/>
      <c r="N25" s="1245"/>
      <c r="O25" s="1245"/>
      <c r="P25" s="1245"/>
      <c r="Q25" s="1245"/>
    </row>
    <row r="26" spans="1:17">
      <c r="A26" s="1239"/>
      <c r="B26" s="1249"/>
      <c r="C26" s="1241" t="s">
        <v>99</v>
      </c>
      <c r="D26" s="1247"/>
      <c r="E26" s="1247"/>
      <c r="F26" s="1247" t="s">
        <v>20</v>
      </c>
      <c r="G26" s="1248"/>
      <c r="H26" s="1245"/>
      <c r="I26" s="1245"/>
      <c r="J26" s="1245"/>
      <c r="K26" s="1245"/>
      <c r="L26" s="1245"/>
      <c r="M26" s="1245"/>
      <c r="N26" s="1245"/>
      <c r="O26" s="1245"/>
      <c r="P26" s="1245"/>
      <c r="Q26" s="1245"/>
    </row>
    <row r="27" spans="1:17">
      <c r="A27" s="1239"/>
      <c r="B27" s="1251"/>
      <c r="C27" s="1251" t="s">
        <v>8</v>
      </c>
      <c r="D27" s="1252"/>
      <c r="E27" s="1252"/>
      <c r="F27" s="1252" t="s">
        <v>20</v>
      </c>
      <c r="G27" s="1253"/>
      <c r="H27" s="1176">
        <f t="shared" ref="H27:Q27" si="1">SUM(H24:H26,H21:H22,H19:H20)</f>
        <v>0</v>
      </c>
      <c r="I27" s="1176">
        <f t="shared" si="1"/>
        <v>0</v>
      </c>
      <c r="J27" s="1176">
        <f t="shared" si="1"/>
        <v>0</v>
      </c>
      <c r="K27" s="1176">
        <f t="shared" si="1"/>
        <v>0</v>
      </c>
      <c r="L27" s="1176">
        <f t="shared" si="1"/>
        <v>0</v>
      </c>
      <c r="M27" s="1176">
        <f t="shared" si="1"/>
        <v>0</v>
      </c>
      <c r="N27" s="1176">
        <f t="shared" si="1"/>
        <v>0</v>
      </c>
      <c r="O27" s="1176">
        <f t="shared" si="1"/>
        <v>0</v>
      </c>
      <c r="P27" s="1176">
        <f t="shared" si="1"/>
        <v>0</v>
      </c>
      <c r="Q27" s="1176">
        <f t="shared" si="1"/>
        <v>0</v>
      </c>
    </row>
    <row r="28" spans="1:17" ht="24.75" customHeight="1">
      <c r="A28" s="1239"/>
      <c r="B28" s="1240" t="s">
        <v>1504</v>
      </c>
      <c r="C28" s="1241" t="s">
        <v>1410</v>
      </c>
      <c r="D28" s="1242" t="s">
        <v>745</v>
      </c>
      <c r="E28" s="1243"/>
      <c r="F28" s="1243" t="s">
        <v>20</v>
      </c>
      <c r="G28" s="1244"/>
      <c r="H28" s="1245"/>
      <c r="I28" s="1245"/>
      <c r="J28" s="1245"/>
      <c r="K28" s="1245"/>
      <c r="L28" s="1245"/>
      <c r="M28" s="1245"/>
      <c r="N28" s="1245"/>
      <c r="O28" s="1245"/>
      <c r="P28" s="1245"/>
      <c r="Q28" s="1245"/>
    </row>
    <row r="29" spans="1:17">
      <c r="A29" s="1239"/>
      <c r="B29" s="1241"/>
      <c r="C29" s="1241"/>
      <c r="D29" s="1241" t="s">
        <v>740</v>
      </c>
      <c r="E29" s="1247"/>
      <c r="F29" s="1247" t="s">
        <v>20</v>
      </c>
      <c r="G29" s="1248"/>
      <c r="H29" s="1245"/>
      <c r="I29" s="1245"/>
      <c r="J29" s="1245"/>
      <c r="K29" s="1245"/>
      <c r="L29" s="1245"/>
      <c r="M29" s="1245"/>
      <c r="N29" s="1245"/>
      <c r="O29" s="1245"/>
      <c r="P29" s="1245"/>
      <c r="Q29" s="1245"/>
    </row>
    <row r="30" spans="1:17">
      <c r="A30" s="1239"/>
      <c r="B30" s="1241"/>
      <c r="C30" s="1241" t="s">
        <v>1411</v>
      </c>
      <c r="D30" s="1241" t="s">
        <v>745</v>
      </c>
      <c r="E30" s="1247"/>
      <c r="F30" s="1247" t="s">
        <v>20</v>
      </c>
      <c r="G30" s="1248"/>
      <c r="H30" s="1245"/>
      <c r="I30" s="1245"/>
      <c r="J30" s="1245"/>
      <c r="K30" s="1245"/>
      <c r="L30" s="1245"/>
      <c r="M30" s="1245"/>
      <c r="N30" s="1245"/>
      <c r="O30" s="1245"/>
      <c r="P30" s="1245"/>
      <c r="Q30" s="1245"/>
    </row>
    <row r="31" spans="1:17">
      <c r="A31" s="1239"/>
      <c r="B31" s="1241"/>
      <c r="C31" s="1241"/>
      <c r="D31" s="1241" t="s">
        <v>740</v>
      </c>
      <c r="E31" s="1247"/>
      <c r="F31" s="1247" t="s">
        <v>20</v>
      </c>
      <c r="G31" s="1248"/>
      <c r="H31" s="1245"/>
      <c r="I31" s="1245"/>
      <c r="J31" s="1245"/>
      <c r="K31" s="1245"/>
      <c r="L31" s="1245"/>
      <c r="M31" s="1245"/>
      <c r="N31" s="1245"/>
      <c r="O31" s="1245"/>
      <c r="P31" s="1245"/>
      <c r="Q31" s="1245"/>
    </row>
    <row r="32" spans="1:17">
      <c r="A32" s="1239"/>
      <c r="B32" s="1249"/>
      <c r="C32" s="1241" t="s">
        <v>1412</v>
      </c>
      <c r="D32" s="1250"/>
      <c r="E32" s="1250"/>
      <c r="F32" s="1250" t="s">
        <v>20</v>
      </c>
      <c r="G32" s="1248"/>
      <c r="H32" s="1245"/>
      <c r="I32" s="1245"/>
      <c r="J32" s="1245"/>
      <c r="K32" s="1245"/>
      <c r="L32" s="1245"/>
      <c r="M32" s="1245"/>
      <c r="N32" s="1245"/>
      <c r="O32" s="1245"/>
      <c r="P32" s="1245"/>
      <c r="Q32" s="1245"/>
    </row>
    <row r="33" spans="1:17">
      <c r="A33" s="1239"/>
      <c r="B33" s="1249"/>
      <c r="C33" s="1241" t="s">
        <v>1413</v>
      </c>
      <c r="D33" s="1247"/>
      <c r="E33" s="1247"/>
      <c r="F33" s="1247" t="s">
        <v>20</v>
      </c>
      <c r="G33" s="1248"/>
      <c r="H33" s="1245"/>
      <c r="I33" s="1245"/>
      <c r="J33" s="1245"/>
      <c r="K33" s="1245"/>
      <c r="L33" s="1245"/>
      <c r="M33" s="1245"/>
      <c r="N33" s="1245"/>
      <c r="O33" s="1245"/>
      <c r="P33" s="1245"/>
      <c r="Q33" s="1245"/>
    </row>
    <row r="34" spans="1:17">
      <c r="A34" s="1239"/>
      <c r="B34" s="1249"/>
      <c r="C34" s="1241" t="s">
        <v>1414</v>
      </c>
      <c r="D34" s="1247"/>
      <c r="E34" s="1247"/>
      <c r="F34" s="1247" t="s">
        <v>20</v>
      </c>
      <c r="G34" s="1248"/>
      <c r="H34" s="1245"/>
      <c r="I34" s="1245"/>
      <c r="J34" s="1245"/>
      <c r="K34" s="1245"/>
      <c r="L34" s="1245"/>
      <c r="M34" s="1245"/>
      <c r="N34" s="1245"/>
      <c r="O34" s="1245"/>
      <c r="P34" s="1245"/>
      <c r="Q34" s="1245"/>
    </row>
    <row r="35" spans="1:17">
      <c r="A35" s="1239"/>
      <c r="B35" s="1249"/>
      <c r="C35" s="1241" t="s">
        <v>99</v>
      </c>
      <c r="D35" s="1247"/>
      <c r="E35" s="1247"/>
      <c r="F35" s="1247" t="s">
        <v>20</v>
      </c>
      <c r="G35" s="1248"/>
      <c r="H35" s="1245"/>
      <c r="I35" s="1245"/>
      <c r="J35" s="1245"/>
      <c r="K35" s="1245"/>
      <c r="L35" s="1245"/>
      <c r="M35" s="1245"/>
      <c r="N35" s="1245"/>
      <c r="O35" s="1245"/>
      <c r="P35" s="1245"/>
      <c r="Q35" s="1245"/>
    </row>
    <row r="36" spans="1:17">
      <c r="A36" s="1239"/>
      <c r="B36" s="1251"/>
      <c r="C36" s="1251" t="s">
        <v>8</v>
      </c>
      <c r="D36" s="1252"/>
      <c r="E36" s="1252"/>
      <c r="F36" s="1252" t="s">
        <v>20</v>
      </c>
      <c r="G36" s="1253"/>
      <c r="H36" s="1176">
        <f t="shared" ref="H36:Q36" si="2">SUM(H33:H35,H30:H31,H28:H29)</f>
        <v>0</v>
      </c>
      <c r="I36" s="1176">
        <f t="shared" si="2"/>
        <v>0</v>
      </c>
      <c r="J36" s="1176">
        <f t="shared" si="2"/>
        <v>0</v>
      </c>
      <c r="K36" s="1176">
        <f t="shared" si="2"/>
        <v>0</v>
      </c>
      <c r="L36" s="1176">
        <f t="shared" si="2"/>
        <v>0</v>
      </c>
      <c r="M36" s="1176">
        <f t="shared" si="2"/>
        <v>0</v>
      </c>
      <c r="N36" s="1176">
        <f t="shared" si="2"/>
        <v>0</v>
      </c>
      <c r="O36" s="1176">
        <f t="shared" si="2"/>
        <v>0</v>
      </c>
      <c r="P36" s="1176">
        <f t="shared" si="2"/>
        <v>0</v>
      </c>
      <c r="Q36" s="1176">
        <f t="shared" si="2"/>
        <v>0</v>
      </c>
    </row>
  </sheetData>
  <pageMargins left="0.70866141732283472" right="0.70866141732283472" top="0.74803149606299213" bottom="0.74803149606299213" header="0.31496062992125984" footer="0.31496062992125984"/>
  <pageSetup paperSize="9" scale="46" orientation="landscape" r:id="rId1"/>
  <headerFooter>
    <oddHeader>&amp;C&amp;Z&amp;F</oddHeader>
  </headerFooter>
</worksheet>
</file>

<file path=xl/worksheets/sheet37.xml><?xml version="1.0" encoding="utf-8"?>
<worksheet xmlns="http://schemas.openxmlformats.org/spreadsheetml/2006/main" xmlns:r="http://schemas.openxmlformats.org/officeDocument/2006/relationships">
  <sheetPr>
    <tabColor theme="7" tint="0.59999389629810485"/>
    <pageSetUpPr fitToPage="1"/>
  </sheetPr>
  <dimension ref="A1:IS114"/>
  <sheetViews>
    <sheetView showGridLines="0" topLeftCell="E6" zoomScale="80" zoomScaleNormal="80" workbookViewId="0">
      <selection activeCell="E140" sqref="E140"/>
    </sheetView>
  </sheetViews>
  <sheetFormatPr defaultRowHeight="12.75"/>
  <cols>
    <col min="1" max="1" width="9" style="1328"/>
    <col min="2" max="2" width="19.5" style="1356" customWidth="1"/>
    <col min="3" max="3" width="24.25" style="1357" customWidth="1"/>
    <col min="4" max="4" width="43" style="1356" bestFit="1" customWidth="1"/>
    <col min="5" max="5" width="9.75" style="1356" customWidth="1"/>
    <col min="6" max="6" width="7.125" style="1356" customWidth="1"/>
    <col min="7" max="7" width="11.875" style="1356" customWidth="1"/>
    <col min="8" max="17" width="8.625" style="1356" customWidth="1"/>
    <col min="18" max="254" width="9" style="1328"/>
    <col min="255" max="255" width="8.625" style="1328" customWidth="1"/>
    <col min="256" max="256" width="43.75" style="1328" customWidth="1"/>
    <col min="257" max="257" width="17.375" style="1328" bestFit="1" customWidth="1"/>
    <col min="258" max="260" width="15.75" style="1328" customWidth="1"/>
    <col min="261" max="261" width="14.5" style="1328" bestFit="1" customWidth="1"/>
    <col min="262" max="262" width="11.75" style="1328" customWidth="1"/>
    <col min="263" max="263" width="10.375" style="1328" customWidth="1"/>
    <col min="264" max="264" width="10.75" style="1328" bestFit="1" customWidth="1"/>
    <col min="265" max="265" width="12.625" style="1328" customWidth="1"/>
    <col min="266" max="266" width="14" style="1328" customWidth="1"/>
    <col min="267" max="267" width="11" style="1328" bestFit="1" customWidth="1"/>
    <col min="268" max="268" width="13.125" style="1328" customWidth="1"/>
    <col min="269" max="269" width="10.5" style="1328" bestFit="1" customWidth="1"/>
    <col min="270" max="510" width="9" style="1328"/>
    <col min="511" max="511" width="8.625" style="1328" customWidth="1"/>
    <col min="512" max="512" width="43.75" style="1328" customWidth="1"/>
    <col min="513" max="513" width="17.375" style="1328" bestFit="1" customWidth="1"/>
    <col min="514" max="516" width="15.75" style="1328" customWidth="1"/>
    <col min="517" max="517" width="14.5" style="1328" bestFit="1" customWidth="1"/>
    <col min="518" max="518" width="11.75" style="1328" customWidth="1"/>
    <col min="519" max="519" width="10.375" style="1328" customWidth="1"/>
    <col min="520" max="520" width="10.75" style="1328" bestFit="1" customWidth="1"/>
    <col min="521" max="521" width="12.625" style="1328" customWidth="1"/>
    <col min="522" max="522" width="14" style="1328" customWidth="1"/>
    <col min="523" max="523" width="11" style="1328" bestFit="1" customWidth="1"/>
    <col min="524" max="524" width="13.125" style="1328" customWidth="1"/>
    <col min="525" max="525" width="10.5" style="1328" bestFit="1" customWidth="1"/>
    <col min="526" max="766" width="9" style="1328"/>
    <col min="767" max="767" width="8.625" style="1328" customWidth="1"/>
    <col min="768" max="768" width="43.75" style="1328" customWidth="1"/>
    <col min="769" max="769" width="17.375" style="1328" bestFit="1" customWidth="1"/>
    <col min="770" max="772" width="15.75" style="1328" customWidth="1"/>
    <col min="773" max="773" width="14.5" style="1328" bestFit="1" customWidth="1"/>
    <col min="774" max="774" width="11.75" style="1328" customWidth="1"/>
    <col min="775" max="775" width="10.375" style="1328" customWidth="1"/>
    <col min="776" max="776" width="10.75" style="1328" bestFit="1" customWidth="1"/>
    <col min="777" max="777" width="12.625" style="1328" customWidth="1"/>
    <col min="778" max="778" width="14" style="1328" customWidth="1"/>
    <col min="779" max="779" width="11" style="1328" bestFit="1" customWidth="1"/>
    <col min="780" max="780" width="13.125" style="1328" customWidth="1"/>
    <col min="781" max="781" width="10.5" style="1328" bestFit="1" customWidth="1"/>
    <col min="782" max="1022" width="9" style="1328"/>
    <col min="1023" max="1023" width="8.625" style="1328" customWidth="1"/>
    <col min="1024" max="1024" width="43.75" style="1328" customWidth="1"/>
    <col min="1025" max="1025" width="17.375" style="1328" bestFit="1" customWidth="1"/>
    <col min="1026" max="1028" width="15.75" style="1328" customWidth="1"/>
    <col min="1029" max="1029" width="14.5" style="1328" bestFit="1" customWidth="1"/>
    <col min="1030" max="1030" width="11.75" style="1328" customWidth="1"/>
    <col min="1031" max="1031" width="10.375" style="1328" customWidth="1"/>
    <col min="1032" max="1032" width="10.75" style="1328" bestFit="1" customWidth="1"/>
    <col min="1033" max="1033" width="12.625" style="1328" customWidth="1"/>
    <col min="1034" max="1034" width="14" style="1328" customWidth="1"/>
    <col min="1035" max="1035" width="11" style="1328" bestFit="1" customWidth="1"/>
    <col min="1036" max="1036" width="13.125" style="1328" customWidth="1"/>
    <col min="1037" max="1037" width="10.5" style="1328" bestFit="1" customWidth="1"/>
    <col min="1038" max="1278" width="9" style="1328"/>
    <col min="1279" max="1279" width="8.625" style="1328" customWidth="1"/>
    <col min="1280" max="1280" width="43.75" style="1328" customWidth="1"/>
    <col min="1281" max="1281" width="17.375" style="1328" bestFit="1" customWidth="1"/>
    <col min="1282" max="1284" width="15.75" style="1328" customWidth="1"/>
    <col min="1285" max="1285" width="14.5" style="1328" bestFit="1" customWidth="1"/>
    <col min="1286" max="1286" width="11.75" style="1328" customWidth="1"/>
    <col min="1287" max="1287" width="10.375" style="1328" customWidth="1"/>
    <col min="1288" max="1288" width="10.75" style="1328" bestFit="1" customWidth="1"/>
    <col min="1289" max="1289" width="12.625" style="1328" customWidth="1"/>
    <col min="1290" max="1290" width="14" style="1328" customWidth="1"/>
    <col min="1291" max="1291" width="11" style="1328" bestFit="1" customWidth="1"/>
    <col min="1292" max="1292" width="13.125" style="1328" customWidth="1"/>
    <col min="1293" max="1293" width="10.5" style="1328" bestFit="1" customWidth="1"/>
    <col min="1294" max="1534" width="9" style="1328"/>
    <col min="1535" max="1535" width="8.625" style="1328" customWidth="1"/>
    <col min="1536" max="1536" width="43.75" style="1328" customWidth="1"/>
    <col min="1537" max="1537" width="17.375" style="1328" bestFit="1" customWidth="1"/>
    <col min="1538" max="1540" width="15.75" style="1328" customWidth="1"/>
    <col min="1541" max="1541" width="14.5" style="1328" bestFit="1" customWidth="1"/>
    <col min="1542" max="1542" width="11.75" style="1328" customWidth="1"/>
    <col min="1543" max="1543" width="10.375" style="1328" customWidth="1"/>
    <col min="1544" max="1544" width="10.75" style="1328" bestFit="1" customWidth="1"/>
    <col min="1545" max="1545" width="12.625" style="1328" customWidth="1"/>
    <col min="1546" max="1546" width="14" style="1328" customWidth="1"/>
    <col min="1547" max="1547" width="11" style="1328" bestFit="1" customWidth="1"/>
    <col min="1548" max="1548" width="13.125" style="1328" customWidth="1"/>
    <col min="1549" max="1549" width="10.5" style="1328" bestFit="1" customWidth="1"/>
    <col min="1550" max="1790" width="9" style="1328"/>
    <col min="1791" max="1791" width="8.625" style="1328" customWidth="1"/>
    <col min="1792" max="1792" width="43.75" style="1328" customWidth="1"/>
    <col min="1793" max="1793" width="17.375" style="1328" bestFit="1" customWidth="1"/>
    <col min="1794" max="1796" width="15.75" style="1328" customWidth="1"/>
    <col min="1797" max="1797" width="14.5" style="1328" bestFit="1" customWidth="1"/>
    <col min="1798" max="1798" width="11.75" style="1328" customWidth="1"/>
    <col min="1799" max="1799" width="10.375" style="1328" customWidth="1"/>
    <col min="1800" max="1800" width="10.75" style="1328" bestFit="1" customWidth="1"/>
    <col min="1801" max="1801" width="12.625" style="1328" customWidth="1"/>
    <col min="1802" max="1802" width="14" style="1328" customWidth="1"/>
    <col min="1803" max="1803" width="11" style="1328" bestFit="1" customWidth="1"/>
    <col min="1804" max="1804" width="13.125" style="1328" customWidth="1"/>
    <col min="1805" max="1805" width="10.5" style="1328" bestFit="1" customWidth="1"/>
    <col min="1806" max="2046" width="9" style="1328"/>
    <col min="2047" max="2047" width="8.625" style="1328" customWidth="1"/>
    <col min="2048" max="2048" width="43.75" style="1328" customWidth="1"/>
    <col min="2049" max="2049" width="17.375" style="1328" bestFit="1" customWidth="1"/>
    <col min="2050" max="2052" width="15.75" style="1328" customWidth="1"/>
    <col min="2053" max="2053" width="14.5" style="1328" bestFit="1" customWidth="1"/>
    <col min="2054" max="2054" width="11.75" style="1328" customWidth="1"/>
    <col min="2055" max="2055" width="10.375" style="1328" customWidth="1"/>
    <col min="2056" max="2056" width="10.75" style="1328" bestFit="1" customWidth="1"/>
    <col min="2057" max="2057" width="12.625" style="1328" customWidth="1"/>
    <col min="2058" max="2058" width="14" style="1328" customWidth="1"/>
    <col min="2059" max="2059" width="11" style="1328" bestFit="1" customWidth="1"/>
    <col min="2060" max="2060" width="13.125" style="1328" customWidth="1"/>
    <col min="2061" max="2061" width="10.5" style="1328" bestFit="1" customWidth="1"/>
    <col min="2062" max="2302" width="9" style="1328"/>
    <col min="2303" max="2303" width="8.625" style="1328" customWidth="1"/>
    <col min="2304" max="2304" width="43.75" style="1328" customWidth="1"/>
    <col min="2305" max="2305" width="17.375" style="1328" bestFit="1" customWidth="1"/>
    <col min="2306" max="2308" width="15.75" style="1328" customWidth="1"/>
    <col min="2309" max="2309" width="14.5" style="1328" bestFit="1" customWidth="1"/>
    <col min="2310" max="2310" width="11.75" style="1328" customWidth="1"/>
    <col min="2311" max="2311" width="10.375" style="1328" customWidth="1"/>
    <col min="2312" max="2312" width="10.75" style="1328" bestFit="1" customWidth="1"/>
    <col min="2313" max="2313" width="12.625" style="1328" customWidth="1"/>
    <col min="2314" max="2314" width="14" style="1328" customWidth="1"/>
    <col min="2315" max="2315" width="11" style="1328" bestFit="1" customWidth="1"/>
    <col min="2316" max="2316" width="13.125" style="1328" customWidth="1"/>
    <col min="2317" max="2317" width="10.5" style="1328" bestFit="1" customWidth="1"/>
    <col min="2318" max="2558" width="9" style="1328"/>
    <col min="2559" max="2559" width="8.625" style="1328" customWidth="1"/>
    <col min="2560" max="2560" width="43.75" style="1328" customWidth="1"/>
    <col min="2561" max="2561" width="17.375" style="1328" bestFit="1" customWidth="1"/>
    <col min="2562" max="2564" width="15.75" style="1328" customWidth="1"/>
    <col min="2565" max="2565" width="14.5" style="1328" bestFit="1" customWidth="1"/>
    <col min="2566" max="2566" width="11.75" style="1328" customWidth="1"/>
    <col min="2567" max="2567" width="10.375" style="1328" customWidth="1"/>
    <col min="2568" max="2568" width="10.75" style="1328" bestFit="1" customWidth="1"/>
    <col min="2569" max="2569" width="12.625" style="1328" customWidth="1"/>
    <col min="2570" max="2570" width="14" style="1328" customWidth="1"/>
    <col min="2571" max="2571" width="11" style="1328" bestFit="1" customWidth="1"/>
    <col min="2572" max="2572" width="13.125" style="1328" customWidth="1"/>
    <col min="2573" max="2573" width="10.5" style="1328" bestFit="1" customWidth="1"/>
    <col min="2574" max="2814" width="9" style="1328"/>
    <col min="2815" max="2815" width="8.625" style="1328" customWidth="1"/>
    <col min="2816" max="2816" width="43.75" style="1328" customWidth="1"/>
    <col min="2817" max="2817" width="17.375" style="1328" bestFit="1" customWidth="1"/>
    <col min="2818" max="2820" width="15.75" style="1328" customWidth="1"/>
    <col min="2821" max="2821" width="14.5" style="1328" bestFit="1" customWidth="1"/>
    <col min="2822" max="2822" width="11.75" style="1328" customWidth="1"/>
    <col min="2823" max="2823" width="10.375" style="1328" customWidth="1"/>
    <col min="2824" max="2824" width="10.75" style="1328" bestFit="1" customWidth="1"/>
    <col min="2825" max="2825" width="12.625" style="1328" customWidth="1"/>
    <col min="2826" max="2826" width="14" style="1328" customWidth="1"/>
    <col min="2827" max="2827" width="11" style="1328" bestFit="1" customWidth="1"/>
    <col min="2828" max="2828" width="13.125" style="1328" customWidth="1"/>
    <col min="2829" max="2829" width="10.5" style="1328" bestFit="1" customWidth="1"/>
    <col min="2830" max="3070" width="9" style="1328"/>
    <col min="3071" max="3071" width="8.625" style="1328" customWidth="1"/>
    <col min="3072" max="3072" width="43.75" style="1328" customWidth="1"/>
    <col min="3073" max="3073" width="17.375" style="1328" bestFit="1" customWidth="1"/>
    <col min="3074" max="3076" width="15.75" style="1328" customWidth="1"/>
    <col min="3077" max="3077" width="14.5" style="1328" bestFit="1" customWidth="1"/>
    <col min="3078" max="3078" width="11.75" style="1328" customWidth="1"/>
    <col min="3079" max="3079" width="10.375" style="1328" customWidth="1"/>
    <col min="3080" max="3080" width="10.75" style="1328" bestFit="1" customWidth="1"/>
    <col min="3081" max="3081" width="12.625" style="1328" customWidth="1"/>
    <col min="3082" max="3082" width="14" style="1328" customWidth="1"/>
    <col min="3083" max="3083" width="11" style="1328" bestFit="1" customWidth="1"/>
    <col min="3084" max="3084" width="13.125" style="1328" customWidth="1"/>
    <col min="3085" max="3085" width="10.5" style="1328" bestFit="1" customWidth="1"/>
    <col min="3086" max="3326" width="9" style="1328"/>
    <col min="3327" max="3327" width="8.625" style="1328" customWidth="1"/>
    <col min="3328" max="3328" width="43.75" style="1328" customWidth="1"/>
    <col min="3329" max="3329" width="17.375" style="1328" bestFit="1" customWidth="1"/>
    <col min="3330" max="3332" width="15.75" style="1328" customWidth="1"/>
    <col min="3333" max="3333" width="14.5" style="1328" bestFit="1" customWidth="1"/>
    <col min="3334" max="3334" width="11.75" style="1328" customWidth="1"/>
    <col min="3335" max="3335" width="10.375" style="1328" customWidth="1"/>
    <col min="3336" max="3336" width="10.75" style="1328" bestFit="1" customWidth="1"/>
    <col min="3337" max="3337" width="12.625" style="1328" customWidth="1"/>
    <col min="3338" max="3338" width="14" style="1328" customWidth="1"/>
    <col min="3339" max="3339" width="11" style="1328" bestFit="1" customWidth="1"/>
    <col min="3340" max="3340" width="13.125" style="1328" customWidth="1"/>
    <col min="3341" max="3341" width="10.5" style="1328" bestFit="1" customWidth="1"/>
    <col min="3342" max="3582" width="9" style="1328"/>
    <col min="3583" max="3583" width="8.625" style="1328" customWidth="1"/>
    <col min="3584" max="3584" width="43.75" style="1328" customWidth="1"/>
    <col min="3585" max="3585" width="17.375" style="1328" bestFit="1" customWidth="1"/>
    <col min="3586" max="3588" width="15.75" style="1328" customWidth="1"/>
    <col min="3589" max="3589" width="14.5" style="1328" bestFit="1" customWidth="1"/>
    <col min="3590" max="3590" width="11.75" style="1328" customWidth="1"/>
    <col min="3591" max="3591" width="10.375" style="1328" customWidth="1"/>
    <col min="3592" max="3592" width="10.75" style="1328" bestFit="1" customWidth="1"/>
    <col min="3593" max="3593" width="12.625" style="1328" customWidth="1"/>
    <col min="3594" max="3594" width="14" style="1328" customWidth="1"/>
    <col min="3595" max="3595" width="11" style="1328" bestFit="1" customWidth="1"/>
    <col min="3596" max="3596" width="13.125" style="1328" customWidth="1"/>
    <col min="3597" max="3597" width="10.5" style="1328" bestFit="1" customWidth="1"/>
    <col min="3598" max="3838" width="9" style="1328"/>
    <col min="3839" max="3839" width="8.625" style="1328" customWidth="1"/>
    <col min="3840" max="3840" width="43.75" style="1328" customWidth="1"/>
    <col min="3841" max="3841" width="17.375" style="1328" bestFit="1" customWidth="1"/>
    <col min="3842" max="3844" width="15.75" style="1328" customWidth="1"/>
    <col min="3845" max="3845" width="14.5" style="1328" bestFit="1" customWidth="1"/>
    <col min="3846" max="3846" width="11.75" style="1328" customWidth="1"/>
    <col min="3847" max="3847" width="10.375" style="1328" customWidth="1"/>
    <col min="3848" max="3848" width="10.75" style="1328" bestFit="1" customWidth="1"/>
    <col min="3849" max="3849" width="12.625" style="1328" customWidth="1"/>
    <col min="3850" max="3850" width="14" style="1328" customWidth="1"/>
    <col min="3851" max="3851" width="11" style="1328" bestFit="1" customWidth="1"/>
    <col min="3852" max="3852" width="13.125" style="1328" customWidth="1"/>
    <col min="3853" max="3853" width="10.5" style="1328" bestFit="1" customWidth="1"/>
    <col min="3854" max="4094" width="9" style="1328"/>
    <col min="4095" max="4095" width="8.625" style="1328" customWidth="1"/>
    <col min="4096" max="4096" width="43.75" style="1328" customWidth="1"/>
    <col min="4097" max="4097" width="17.375" style="1328" bestFit="1" customWidth="1"/>
    <col min="4098" max="4100" width="15.75" style="1328" customWidth="1"/>
    <col min="4101" max="4101" width="14.5" style="1328" bestFit="1" customWidth="1"/>
    <col min="4102" max="4102" width="11.75" style="1328" customWidth="1"/>
    <col min="4103" max="4103" width="10.375" style="1328" customWidth="1"/>
    <col min="4104" max="4104" width="10.75" style="1328" bestFit="1" customWidth="1"/>
    <col min="4105" max="4105" width="12.625" style="1328" customWidth="1"/>
    <col min="4106" max="4106" width="14" style="1328" customWidth="1"/>
    <col min="4107" max="4107" width="11" style="1328" bestFit="1" customWidth="1"/>
    <col min="4108" max="4108" width="13.125" style="1328" customWidth="1"/>
    <col min="4109" max="4109" width="10.5" style="1328" bestFit="1" customWidth="1"/>
    <col min="4110" max="4350" width="9" style="1328"/>
    <col min="4351" max="4351" width="8.625" style="1328" customWidth="1"/>
    <col min="4352" max="4352" width="43.75" style="1328" customWidth="1"/>
    <col min="4353" max="4353" width="17.375" style="1328" bestFit="1" customWidth="1"/>
    <col min="4354" max="4356" width="15.75" style="1328" customWidth="1"/>
    <col min="4357" max="4357" width="14.5" style="1328" bestFit="1" customWidth="1"/>
    <col min="4358" max="4358" width="11.75" style="1328" customWidth="1"/>
    <col min="4359" max="4359" width="10.375" style="1328" customWidth="1"/>
    <col min="4360" max="4360" width="10.75" style="1328" bestFit="1" customWidth="1"/>
    <col min="4361" max="4361" width="12.625" style="1328" customWidth="1"/>
    <col min="4362" max="4362" width="14" style="1328" customWidth="1"/>
    <col min="4363" max="4363" width="11" style="1328" bestFit="1" customWidth="1"/>
    <col min="4364" max="4364" width="13.125" style="1328" customWidth="1"/>
    <col min="4365" max="4365" width="10.5" style="1328" bestFit="1" customWidth="1"/>
    <col min="4366" max="4606" width="9" style="1328"/>
    <col min="4607" max="4607" width="8.625" style="1328" customWidth="1"/>
    <col min="4608" max="4608" width="43.75" style="1328" customWidth="1"/>
    <col min="4609" max="4609" width="17.375" style="1328" bestFit="1" customWidth="1"/>
    <col min="4610" max="4612" width="15.75" style="1328" customWidth="1"/>
    <col min="4613" max="4613" width="14.5" style="1328" bestFit="1" customWidth="1"/>
    <col min="4614" max="4614" width="11.75" style="1328" customWidth="1"/>
    <col min="4615" max="4615" width="10.375" style="1328" customWidth="1"/>
    <col min="4616" max="4616" width="10.75" style="1328" bestFit="1" customWidth="1"/>
    <col min="4617" max="4617" width="12.625" style="1328" customWidth="1"/>
    <col min="4618" max="4618" width="14" style="1328" customWidth="1"/>
    <col min="4619" max="4619" width="11" style="1328" bestFit="1" customWidth="1"/>
    <col min="4620" max="4620" width="13.125" style="1328" customWidth="1"/>
    <col min="4621" max="4621" width="10.5" style="1328" bestFit="1" customWidth="1"/>
    <col min="4622" max="4862" width="9" style="1328"/>
    <col min="4863" max="4863" width="8.625" style="1328" customWidth="1"/>
    <col min="4864" max="4864" width="43.75" style="1328" customWidth="1"/>
    <col min="4865" max="4865" width="17.375" style="1328" bestFit="1" customWidth="1"/>
    <col min="4866" max="4868" width="15.75" style="1328" customWidth="1"/>
    <col min="4869" max="4869" width="14.5" style="1328" bestFit="1" customWidth="1"/>
    <col min="4870" max="4870" width="11.75" style="1328" customWidth="1"/>
    <col min="4871" max="4871" width="10.375" style="1328" customWidth="1"/>
    <col min="4872" max="4872" width="10.75" style="1328" bestFit="1" customWidth="1"/>
    <col min="4873" max="4873" width="12.625" style="1328" customWidth="1"/>
    <col min="4874" max="4874" width="14" style="1328" customWidth="1"/>
    <col min="4875" max="4875" width="11" style="1328" bestFit="1" customWidth="1"/>
    <col min="4876" max="4876" width="13.125" style="1328" customWidth="1"/>
    <col min="4877" max="4877" width="10.5" style="1328" bestFit="1" customWidth="1"/>
    <col min="4878" max="5118" width="9" style="1328"/>
    <col min="5119" max="5119" width="8.625" style="1328" customWidth="1"/>
    <col min="5120" max="5120" width="43.75" style="1328" customWidth="1"/>
    <col min="5121" max="5121" width="17.375" style="1328" bestFit="1" customWidth="1"/>
    <col min="5122" max="5124" width="15.75" style="1328" customWidth="1"/>
    <col min="5125" max="5125" width="14.5" style="1328" bestFit="1" customWidth="1"/>
    <col min="5126" max="5126" width="11.75" style="1328" customWidth="1"/>
    <col min="5127" max="5127" width="10.375" style="1328" customWidth="1"/>
    <col min="5128" max="5128" width="10.75" style="1328" bestFit="1" customWidth="1"/>
    <col min="5129" max="5129" width="12.625" style="1328" customWidth="1"/>
    <col min="5130" max="5130" width="14" style="1328" customWidth="1"/>
    <col min="5131" max="5131" width="11" style="1328" bestFit="1" customWidth="1"/>
    <col min="5132" max="5132" width="13.125" style="1328" customWidth="1"/>
    <col min="5133" max="5133" width="10.5" style="1328" bestFit="1" customWidth="1"/>
    <col min="5134" max="5374" width="9" style="1328"/>
    <col min="5375" max="5375" width="8.625" style="1328" customWidth="1"/>
    <col min="5376" max="5376" width="43.75" style="1328" customWidth="1"/>
    <col min="5377" max="5377" width="17.375" style="1328" bestFit="1" customWidth="1"/>
    <col min="5378" max="5380" width="15.75" style="1328" customWidth="1"/>
    <col min="5381" max="5381" width="14.5" style="1328" bestFit="1" customWidth="1"/>
    <col min="5382" max="5382" width="11.75" style="1328" customWidth="1"/>
    <col min="5383" max="5383" width="10.375" style="1328" customWidth="1"/>
    <col min="5384" max="5384" width="10.75" style="1328" bestFit="1" customWidth="1"/>
    <col min="5385" max="5385" width="12.625" style="1328" customWidth="1"/>
    <col min="5386" max="5386" width="14" style="1328" customWidth="1"/>
    <col min="5387" max="5387" width="11" style="1328" bestFit="1" customWidth="1"/>
    <col min="5388" max="5388" width="13.125" style="1328" customWidth="1"/>
    <col min="5389" max="5389" width="10.5" style="1328" bestFit="1" customWidth="1"/>
    <col min="5390" max="5630" width="9" style="1328"/>
    <col min="5631" max="5631" width="8.625" style="1328" customWidth="1"/>
    <col min="5632" max="5632" width="43.75" style="1328" customWidth="1"/>
    <col min="5633" max="5633" width="17.375" style="1328" bestFit="1" customWidth="1"/>
    <col min="5634" max="5636" width="15.75" style="1328" customWidth="1"/>
    <col min="5637" max="5637" width="14.5" style="1328" bestFit="1" customWidth="1"/>
    <col min="5638" max="5638" width="11.75" style="1328" customWidth="1"/>
    <col min="5639" max="5639" width="10.375" style="1328" customWidth="1"/>
    <col min="5640" max="5640" width="10.75" style="1328" bestFit="1" customWidth="1"/>
    <col min="5641" max="5641" width="12.625" style="1328" customWidth="1"/>
    <col min="5642" max="5642" width="14" style="1328" customWidth="1"/>
    <col min="5643" max="5643" width="11" style="1328" bestFit="1" customWidth="1"/>
    <col min="5644" max="5644" width="13.125" style="1328" customWidth="1"/>
    <col min="5645" max="5645" width="10.5" style="1328" bestFit="1" customWidth="1"/>
    <col min="5646" max="5886" width="9" style="1328"/>
    <col min="5887" max="5887" width="8.625" style="1328" customWidth="1"/>
    <col min="5888" max="5888" width="43.75" style="1328" customWidth="1"/>
    <col min="5889" max="5889" width="17.375" style="1328" bestFit="1" customWidth="1"/>
    <col min="5890" max="5892" width="15.75" style="1328" customWidth="1"/>
    <col min="5893" max="5893" width="14.5" style="1328" bestFit="1" customWidth="1"/>
    <col min="5894" max="5894" width="11.75" style="1328" customWidth="1"/>
    <col min="5895" max="5895" width="10.375" style="1328" customWidth="1"/>
    <col min="5896" max="5896" width="10.75" style="1328" bestFit="1" customWidth="1"/>
    <col min="5897" max="5897" width="12.625" style="1328" customWidth="1"/>
    <col min="5898" max="5898" width="14" style="1328" customWidth="1"/>
    <col min="5899" max="5899" width="11" style="1328" bestFit="1" customWidth="1"/>
    <col min="5900" max="5900" width="13.125" style="1328" customWidth="1"/>
    <col min="5901" max="5901" width="10.5" style="1328" bestFit="1" customWidth="1"/>
    <col min="5902" max="6142" width="9" style="1328"/>
    <col min="6143" max="6143" width="8.625" style="1328" customWidth="1"/>
    <col min="6144" max="6144" width="43.75" style="1328" customWidth="1"/>
    <col min="6145" max="6145" width="17.375" style="1328" bestFit="1" customWidth="1"/>
    <col min="6146" max="6148" width="15.75" style="1328" customWidth="1"/>
    <col min="6149" max="6149" width="14.5" style="1328" bestFit="1" customWidth="1"/>
    <col min="6150" max="6150" width="11.75" style="1328" customWidth="1"/>
    <col min="6151" max="6151" width="10.375" style="1328" customWidth="1"/>
    <col min="6152" max="6152" width="10.75" style="1328" bestFit="1" customWidth="1"/>
    <col min="6153" max="6153" width="12.625" style="1328" customWidth="1"/>
    <col min="6154" max="6154" width="14" style="1328" customWidth="1"/>
    <col min="6155" max="6155" width="11" style="1328" bestFit="1" customWidth="1"/>
    <col min="6156" max="6156" width="13.125" style="1328" customWidth="1"/>
    <col min="6157" max="6157" width="10.5" style="1328" bestFit="1" customWidth="1"/>
    <col min="6158" max="6398" width="9" style="1328"/>
    <col min="6399" max="6399" width="8.625" style="1328" customWidth="1"/>
    <col min="6400" max="6400" width="43.75" style="1328" customWidth="1"/>
    <col min="6401" max="6401" width="17.375" style="1328" bestFit="1" customWidth="1"/>
    <col min="6402" max="6404" width="15.75" style="1328" customWidth="1"/>
    <col min="6405" max="6405" width="14.5" style="1328" bestFit="1" customWidth="1"/>
    <col min="6406" max="6406" width="11.75" style="1328" customWidth="1"/>
    <col min="6407" max="6407" width="10.375" style="1328" customWidth="1"/>
    <col min="6408" max="6408" width="10.75" style="1328" bestFit="1" customWidth="1"/>
    <col min="6409" max="6409" width="12.625" style="1328" customWidth="1"/>
    <col min="6410" max="6410" width="14" style="1328" customWidth="1"/>
    <col min="6411" max="6411" width="11" style="1328" bestFit="1" customWidth="1"/>
    <col min="6412" max="6412" width="13.125" style="1328" customWidth="1"/>
    <col min="6413" max="6413" width="10.5" style="1328" bestFit="1" customWidth="1"/>
    <col min="6414" max="6654" width="9" style="1328"/>
    <col min="6655" max="6655" width="8.625" style="1328" customWidth="1"/>
    <col min="6656" max="6656" width="43.75" style="1328" customWidth="1"/>
    <col min="6657" max="6657" width="17.375" style="1328" bestFit="1" customWidth="1"/>
    <col min="6658" max="6660" width="15.75" style="1328" customWidth="1"/>
    <col min="6661" max="6661" width="14.5" style="1328" bestFit="1" customWidth="1"/>
    <col min="6662" max="6662" width="11.75" style="1328" customWidth="1"/>
    <col min="6663" max="6663" width="10.375" style="1328" customWidth="1"/>
    <col min="6664" max="6664" width="10.75" style="1328" bestFit="1" customWidth="1"/>
    <col min="6665" max="6665" width="12.625" style="1328" customWidth="1"/>
    <col min="6666" max="6666" width="14" style="1328" customWidth="1"/>
    <col min="6667" max="6667" width="11" style="1328" bestFit="1" customWidth="1"/>
    <col min="6668" max="6668" width="13.125" style="1328" customWidth="1"/>
    <col min="6669" max="6669" width="10.5" style="1328" bestFit="1" customWidth="1"/>
    <col min="6670" max="6910" width="9" style="1328"/>
    <col min="6911" max="6911" width="8.625" style="1328" customWidth="1"/>
    <col min="6912" max="6912" width="43.75" style="1328" customWidth="1"/>
    <col min="6913" max="6913" width="17.375" style="1328" bestFit="1" customWidth="1"/>
    <col min="6914" max="6916" width="15.75" style="1328" customWidth="1"/>
    <col min="6917" max="6917" width="14.5" style="1328" bestFit="1" customWidth="1"/>
    <col min="6918" max="6918" width="11.75" style="1328" customWidth="1"/>
    <col min="6919" max="6919" width="10.375" style="1328" customWidth="1"/>
    <col min="6920" max="6920" width="10.75" style="1328" bestFit="1" customWidth="1"/>
    <col min="6921" max="6921" width="12.625" style="1328" customWidth="1"/>
    <col min="6922" max="6922" width="14" style="1328" customWidth="1"/>
    <col min="6923" max="6923" width="11" style="1328" bestFit="1" customWidth="1"/>
    <col min="6924" max="6924" width="13.125" style="1328" customWidth="1"/>
    <col min="6925" max="6925" width="10.5" style="1328" bestFit="1" customWidth="1"/>
    <col min="6926" max="7166" width="9" style="1328"/>
    <col min="7167" max="7167" width="8.625" style="1328" customWidth="1"/>
    <col min="7168" max="7168" width="43.75" style="1328" customWidth="1"/>
    <col min="7169" max="7169" width="17.375" style="1328" bestFit="1" customWidth="1"/>
    <col min="7170" max="7172" width="15.75" style="1328" customWidth="1"/>
    <col min="7173" max="7173" width="14.5" style="1328" bestFit="1" customWidth="1"/>
    <col min="7174" max="7174" width="11.75" style="1328" customWidth="1"/>
    <col min="7175" max="7175" width="10.375" style="1328" customWidth="1"/>
    <col min="7176" max="7176" width="10.75" style="1328" bestFit="1" customWidth="1"/>
    <col min="7177" max="7177" width="12.625" style="1328" customWidth="1"/>
    <col min="7178" max="7178" width="14" style="1328" customWidth="1"/>
    <col min="7179" max="7179" width="11" style="1328" bestFit="1" customWidth="1"/>
    <col min="7180" max="7180" width="13.125" style="1328" customWidth="1"/>
    <col min="7181" max="7181" width="10.5" style="1328" bestFit="1" customWidth="1"/>
    <col min="7182" max="7422" width="9" style="1328"/>
    <col min="7423" max="7423" width="8.625" style="1328" customWidth="1"/>
    <col min="7424" max="7424" width="43.75" style="1328" customWidth="1"/>
    <col min="7425" max="7425" width="17.375" style="1328" bestFit="1" customWidth="1"/>
    <col min="7426" max="7428" width="15.75" style="1328" customWidth="1"/>
    <col min="7429" max="7429" width="14.5" style="1328" bestFit="1" customWidth="1"/>
    <col min="7430" max="7430" width="11.75" style="1328" customWidth="1"/>
    <col min="7431" max="7431" width="10.375" style="1328" customWidth="1"/>
    <col min="7432" max="7432" width="10.75" style="1328" bestFit="1" customWidth="1"/>
    <col min="7433" max="7433" width="12.625" style="1328" customWidth="1"/>
    <col min="7434" max="7434" width="14" style="1328" customWidth="1"/>
    <col min="7435" max="7435" width="11" style="1328" bestFit="1" customWidth="1"/>
    <col min="7436" max="7436" width="13.125" style="1328" customWidth="1"/>
    <col min="7437" max="7437" width="10.5" style="1328" bestFit="1" customWidth="1"/>
    <col min="7438" max="7678" width="9" style="1328"/>
    <col min="7679" max="7679" width="8.625" style="1328" customWidth="1"/>
    <col min="7680" max="7680" width="43.75" style="1328" customWidth="1"/>
    <col min="7681" max="7681" width="17.375" style="1328" bestFit="1" customWidth="1"/>
    <col min="7682" max="7684" width="15.75" style="1328" customWidth="1"/>
    <col min="7685" max="7685" width="14.5" style="1328" bestFit="1" customWidth="1"/>
    <col min="7686" max="7686" width="11.75" style="1328" customWidth="1"/>
    <col min="7687" max="7687" width="10.375" style="1328" customWidth="1"/>
    <col min="7688" max="7688" width="10.75" style="1328" bestFit="1" customWidth="1"/>
    <col min="7689" max="7689" width="12.625" style="1328" customWidth="1"/>
    <col min="7690" max="7690" width="14" style="1328" customWidth="1"/>
    <col min="7691" max="7691" width="11" style="1328" bestFit="1" customWidth="1"/>
    <col min="7692" max="7692" width="13.125" style="1328" customWidth="1"/>
    <col min="7693" max="7693" width="10.5" style="1328" bestFit="1" customWidth="1"/>
    <col min="7694" max="7934" width="9" style="1328"/>
    <col min="7935" max="7935" width="8.625" style="1328" customWidth="1"/>
    <col min="7936" max="7936" width="43.75" style="1328" customWidth="1"/>
    <col min="7937" max="7937" width="17.375" style="1328" bestFit="1" customWidth="1"/>
    <col min="7938" max="7940" width="15.75" style="1328" customWidth="1"/>
    <col min="7941" max="7941" width="14.5" style="1328" bestFit="1" customWidth="1"/>
    <col min="7942" max="7942" width="11.75" style="1328" customWidth="1"/>
    <col min="7943" max="7943" width="10.375" style="1328" customWidth="1"/>
    <col min="7944" max="7944" width="10.75" style="1328" bestFit="1" customWidth="1"/>
    <col min="7945" max="7945" width="12.625" style="1328" customWidth="1"/>
    <col min="7946" max="7946" width="14" style="1328" customWidth="1"/>
    <col min="7947" max="7947" width="11" style="1328" bestFit="1" customWidth="1"/>
    <col min="7948" max="7948" width="13.125" style="1328" customWidth="1"/>
    <col min="7949" max="7949" width="10.5" style="1328" bestFit="1" customWidth="1"/>
    <col min="7950" max="8190" width="9" style="1328"/>
    <col min="8191" max="8191" width="8.625" style="1328" customWidth="1"/>
    <col min="8192" max="8192" width="43.75" style="1328" customWidth="1"/>
    <col min="8193" max="8193" width="17.375" style="1328" bestFit="1" customWidth="1"/>
    <col min="8194" max="8196" width="15.75" style="1328" customWidth="1"/>
    <col min="8197" max="8197" width="14.5" style="1328" bestFit="1" customWidth="1"/>
    <col min="8198" max="8198" width="11.75" style="1328" customWidth="1"/>
    <col min="8199" max="8199" width="10.375" style="1328" customWidth="1"/>
    <col min="8200" max="8200" width="10.75" style="1328" bestFit="1" customWidth="1"/>
    <col min="8201" max="8201" width="12.625" style="1328" customWidth="1"/>
    <col min="8202" max="8202" width="14" style="1328" customWidth="1"/>
    <col min="8203" max="8203" width="11" style="1328" bestFit="1" customWidth="1"/>
    <col min="8204" max="8204" width="13.125" style="1328" customWidth="1"/>
    <col min="8205" max="8205" width="10.5" style="1328" bestFit="1" customWidth="1"/>
    <col min="8206" max="8446" width="9" style="1328"/>
    <col min="8447" max="8447" width="8.625" style="1328" customWidth="1"/>
    <col min="8448" max="8448" width="43.75" style="1328" customWidth="1"/>
    <col min="8449" max="8449" width="17.375" style="1328" bestFit="1" customWidth="1"/>
    <col min="8450" max="8452" width="15.75" style="1328" customWidth="1"/>
    <col min="8453" max="8453" width="14.5" style="1328" bestFit="1" customWidth="1"/>
    <col min="8454" max="8454" width="11.75" style="1328" customWidth="1"/>
    <col min="8455" max="8455" width="10.375" style="1328" customWidth="1"/>
    <col min="8456" max="8456" width="10.75" style="1328" bestFit="1" customWidth="1"/>
    <col min="8457" max="8457" width="12.625" style="1328" customWidth="1"/>
    <col min="8458" max="8458" width="14" style="1328" customWidth="1"/>
    <col min="8459" max="8459" width="11" style="1328" bestFit="1" customWidth="1"/>
    <col min="8460" max="8460" width="13.125" style="1328" customWidth="1"/>
    <col min="8461" max="8461" width="10.5" style="1328" bestFit="1" customWidth="1"/>
    <col min="8462" max="8702" width="9" style="1328"/>
    <col min="8703" max="8703" width="8.625" style="1328" customWidth="1"/>
    <col min="8704" max="8704" width="43.75" style="1328" customWidth="1"/>
    <col min="8705" max="8705" width="17.375" style="1328" bestFit="1" customWidth="1"/>
    <col min="8706" max="8708" width="15.75" style="1328" customWidth="1"/>
    <col min="8709" max="8709" width="14.5" style="1328" bestFit="1" customWidth="1"/>
    <col min="8710" max="8710" width="11.75" style="1328" customWidth="1"/>
    <col min="8711" max="8711" width="10.375" style="1328" customWidth="1"/>
    <col min="8712" max="8712" width="10.75" style="1328" bestFit="1" customWidth="1"/>
    <col min="8713" max="8713" width="12.625" style="1328" customWidth="1"/>
    <col min="8714" max="8714" width="14" style="1328" customWidth="1"/>
    <col min="8715" max="8715" width="11" style="1328" bestFit="1" customWidth="1"/>
    <col min="8716" max="8716" width="13.125" style="1328" customWidth="1"/>
    <col min="8717" max="8717" width="10.5" style="1328" bestFit="1" customWidth="1"/>
    <col min="8718" max="8958" width="9" style="1328"/>
    <col min="8959" max="8959" width="8.625" style="1328" customWidth="1"/>
    <col min="8960" max="8960" width="43.75" style="1328" customWidth="1"/>
    <col min="8961" max="8961" width="17.375" style="1328" bestFit="1" customWidth="1"/>
    <col min="8962" max="8964" width="15.75" style="1328" customWidth="1"/>
    <col min="8965" max="8965" width="14.5" style="1328" bestFit="1" customWidth="1"/>
    <col min="8966" max="8966" width="11.75" style="1328" customWidth="1"/>
    <col min="8967" max="8967" width="10.375" style="1328" customWidth="1"/>
    <col min="8968" max="8968" width="10.75" style="1328" bestFit="1" customWidth="1"/>
    <col min="8969" max="8969" width="12.625" style="1328" customWidth="1"/>
    <col min="8970" max="8970" width="14" style="1328" customWidth="1"/>
    <col min="8971" max="8971" width="11" style="1328" bestFit="1" customWidth="1"/>
    <col min="8972" max="8972" width="13.125" style="1328" customWidth="1"/>
    <col min="8973" max="8973" width="10.5" style="1328" bestFit="1" customWidth="1"/>
    <col min="8974" max="9214" width="9" style="1328"/>
    <col min="9215" max="9215" width="8.625" style="1328" customWidth="1"/>
    <col min="9216" max="9216" width="43.75" style="1328" customWidth="1"/>
    <col min="9217" max="9217" width="17.375" style="1328" bestFit="1" customWidth="1"/>
    <col min="9218" max="9220" width="15.75" style="1328" customWidth="1"/>
    <col min="9221" max="9221" width="14.5" style="1328" bestFit="1" customWidth="1"/>
    <col min="9222" max="9222" width="11.75" style="1328" customWidth="1"/>
    <col min="9223" max="9223" width="10.375" style="1328" customWidth="1"/>
    <col min="9224" max="9224" width="10.75" style="1328" bestFit="1" customWidth="1"/>
    <col min="9225" max="9225" width="12.625" style="1328" customWidth="1"/>
    <col min="9226" max="9226" width="14" style="1328" customWidth="1"/>
    <col min="9227" max="9227" width="11" style="1328" bestFit="1" customWidth="1"/>
    <col min="9228" max="9228" width="13.125" style="1328" customWidth="1"/>
    <col min="9229" max="9229" width="10.5" style="1328" bestFit="1" customWidth="1"/>
    <col min="9230" max="9470" width="9" style="1328"/>
    <col min="9471" max="9471" width="8.625" style="1328" customWidth="1"/>
    <col min="9472" max="9472" width="43.75" style="1328" customWidth="1"/>
    <col min="9473" max="9473" width="17.375" style="1328" bestFit="1" customWidth="1"/>
    <col min="9474" max="9476" width="15.75" style="1328" customWidth="1"/>
    <col min="9477" max="9477" width="14.5" style="1328" bestFit="1" customWidth="1"/>
    <col min="9478" max="9478" width="11.75" style="1328" customWidth="1"/>
    <col min="9479" max="9479" width="10.375" style="1328" customWidth="1"/>
    <col min="9480" max="9480" width="10.75" style="1328" bestFit="1" customWidth="1"/>
    <col min="9481" max="9481" width="12.625" style="1328" customWidth="1"/>
    <col min="9482" max="9482" width="14" style="1328" customWidth="1"/>
    <col min="9483" max="9483" width="11" style="1328" bestFit="1" customWidth="1"/>
    <col min="9484" max="9484" width="13.125" style="1328" customWidth="1"/>
    <col min="9485" max="9485" width="10.5" style="1328" bestFit="1" customWidth="1"/>
    <col min="9486" max="9726" width="9" style="1328"/>
    <col min="9727" max="9727" width="8.625" style="1328" customWidth="1"/>
    <col min="9728" max="9728" width="43.75" style="1328" customWidth="1"/>
    <col min="9729" max="9729" width="17.375" style="1328" bestFit="1" customWidth="1"/>
    <col min="9730" max="9732" width="15.75" style="1328" customWidth="1"/>
    <col min="9733" max="9733" width="14.5" style="1328" bestFit="1" customWidth="1"/>
    <col min="9734" max="9734" width="11.75" style="1328" customWidth="1"/>
    <col min="9735" max="9735" width="10.375" style="1328" customWidth="1"/>
    <col min="9736" max="9736" width="10.75" style="1328" bestFit="1" customWidth="1"/>
    <col min="9737" max="9737" width="12.625" style="1328" customWidth="1"/>
    <col min="9738" max="9738" width="14" style="1328" customWidth="1"/>
    <col min="9739" max="9739" width="11" style="1328" bestFit="1" customWidth="1"/>
    <col min="9740" max="9740" width="13.125" style="1328" customWidth="1"/>
    <col min="9741" max="9741" width="10.5" style="1328" bestFit="1" customWidth="1"/>
    <col min="9742" max="9982" width="9" style="1328"/>
    <col min="9983" max="9983" width="8.625" style="1328" customWidth="1"/>
    <col min="9984" max="9984" width="43.75" style="1328" customWidth="1"/>
    <col min="9985" max="9985" width="17.375" style="1328" bestFit="1" customWidth="1"/>
    <col min="9986" max="9988" width="15.75" style="1328" customWidth="1"/>
    <col min="9989" max="9989" width="14.5" style="1328" bestFit="1" customWidth="1"/>
    <col min="9990" max="9990" width="11.75" style="1328" customWidth="1"/>
    <col min="9991" max="9991" width="10.375" style="1328" customWidth="1"/>
    <col min="9992" max="9992" width="10.75" style="1328" bestFit="1" customWidth="1"/>
    <col min="9993" max="9993" width="12.625" style="1328" customWidth="1"/>
    <col min="9994" max="9994" width="14" style="1328" customWidth="1"/>
    <col min="9995" max="9995" width="11" style="1328" bestFit="1" customWidth="1"/>
    <col min="9996" max="9996" width="13.125" style="1328" customWidth="1"/>
    <col min="9997" max="9997" width="10.5" style="1328" bestFit="1" customWidth="1"/>
    <col min="9998" max="10238" width="9" style="1328"/>
    <col min="10239" max="10239" width="8.625" style="1328" customWidth="1"/>
    <col min="10240" max="10240" width="43.75" style="1328" customWidth="1"/>
    <col min="10241" max="10241" width="17.375" style="1328" bestFit="1" customWidth="1"/>
    <col min="10242" max="10244" width="15.75" style="1328" customWidth="1"/>
    <col min="10245" max="10245" width="14.5" style="1328" bestFit="1" customWidth="1"/>
    <col min="10246" max="10246" width="11.75" style="1328" customWidth="1"/>
    <col min="10247" max="10247" width="10.375" style="1328" customWidth="1"/>
    <col min="10248" max="10248" width="10.75" style="1328" bestFit="1" customWidth="1"/>
    <col min="10249" max="10249" width="12.625" style="1328" customWidth="1"/>
    <col min="10250" max="10250" width="14" style="1328" customWidth="1"/>
    <col min="10251" max="10251" width="11" style="1328" bestFit="1" customWidth="1"/>
    <col min="10252" max="10252" width="13.125" style="1328" customWidth="1"/>
    <col min="10253" max="10253" width="10.5" style="1328" bestFit="1" customWidth="1"/>
    <col min="10254" max="10494" width="9" style="1328"/>
    <col min="10495" max="10495" width="8.625" style="1328" customWidth="1"/>
    <col min="10496" max="10496" width="43.75" style="1328" customWidth="1"/>
    <col min="10497" max="10497" width="17.375" style="1328" bestFit="1" customWidth="1"/>
    <col min="10498" max="10500" width="15.75" style="1328" customWidth="1"/>
    <col min="10501" max="10501" width="14.5" style="1328" bestFit="1" customWidth="1"/>
    <col min="10502" max="10502" width="11.75" style="1328" customWidth="1"/>
    <col min="10503" max="10503" width="10.375" style="1328" customWidth="1"/>
    <col min="10504" max="10504" width="10.75" style="1328" bestFit="1" customWidth="1"/>
    <col min="10505" max="10505" width="12.625" style="1328" customWidth="1"/>
    <col min="10506" max="10506" width="14" style="1328" customWidth="1"/>
    <col min="10507" max="10507" width="11" style="1328" bestFit="1" customWidth="1"/>
    <col min="10508" max="10508" width="13.125" style="1328" customWidth="1"/>
    <col min="10509" max="10509" width="10.5" style="1328" bestFit="1" customWidth="1"/>
    <col min="10510" max="10750" width="9" style="1328"/>
    <col min="10751" max="10751" width="8.625" style="1328" customWidth="1"/>
    <col min="10752" max="10752" width="43.75" style="1328" customWidth="1"/>
    <col min="10753" max="10753" width="17.375" style="1328" bestFit="1" customWidth="1"/>
    <col min="10754" max="10756" width="15.75" style="1328" customWidth="1"/>
    <col min="10757" max="10757" width="14.5" style="1328" bestFit="1" customWidth="1"/>
    <col min="10758" max="10758" width="11.75" style="1328" customWidth="1"/>
    <col min="10759" max="10759" width="10.375" style="1328" customWidth="1"/>
    <col min="10760" max="10760" width="10.75" style="1328" bestFit="1" customWidth="1"/>
    <col min="10761" max="10761" width="12.625" style="1328" customWidth="1"/>
    <col min="10762" max="10762" width="14" style="1328" customWidth="1"/>
    <col min="10763" max="10763" width="11" style="1328" bestFit="1" customWidth="1"/>
    <col min="10764" max="10764" width="13.125" style="1328" customWidth="1"/>
    <col min="10765" max="10765" width="10.5" style="1328" bestFit="1" customWidth="1"/>
    <col min="10766" max="11006" width="9" style="1328"/>
    <col min="11007" max="11007" width="8.625" style="1328" customWidth="1"/>
    <col min="11008" max="11008" width="43.75" style="1328" customWidth="1"/>
    <col min="11009" max="11009" width="17.375" style="1328" bestFit="1" customWidth="1"/>
    <col min="11010" max="11012" width="15.75" style="1328" customWidth="1"/>
    <col min="11013" max="11013" width="14.5" style="1328" bestFit="1" customWidth="1"/>
    <col min="11014" max="11014" width="11.75" style="1328" customWidth="1"/>
    <col min="11015" max="11015" width="10.375" style="1328" customWidth="1"/>
    <col min="11016" max="11016" width="10.75" style="1328" bestFit="1" customWidth="1"/>
    <col min="11017" max="11017" width="12.625" style="1328" customWidth="1"/>
    <col min="11018" max="11018" width="14" style="1328" customWidth="1"/>
    <col min="11019" max="11019" width="11" style="1328" bestFit="1" customWidth="1"/>
    <col min="11020" max="11020" width="13.125" style="1328" customWidth="1"/>
    <col min="11021" max="11021" width="10.5" style="1328" bestFit="1" customWidth="1"/>
    <col min="11022" max="11262" width="9" style="1328"/>
    <col min="11263" max="11263" width="8.625" style="1328" customWidth="1"/>
    <col min="11264" max="11264" width="43.75" style="1328" customWidth="1"/>
    <col min="11265" max="11265" width="17.375" style="1328" bestFit="1" customWidth="1"/>
    <col min="11266" max="11268" width="15.75" style="1328" customWidth="1"/>
    <col min="11269" max="11269" width="14.5" style="1328" bestFit="1" customWidth="1"/>
    <col min="11270" max="11270" width="11.75" style="1328" customWidth="1"/>
    <col min="11271" max="11271" width="10.375" style="1328" customWidth="1"/>
    <col min="11272" max="11272" width="10.75" style="1328" bestFit="1" customWidth="1"/>
    <col min="11273" max="11273" width="12.625" style="1328" customWidth="1"/>
    <col min="11274" max="11274" width="14" style="1328" customWidth="1"/>
    <col min="11275" max="11275" width="11" style="1328" bestFit="1" customWidth="1"/>
    <col min="11276" max="11276" width="13.125" style="1328" customWidth="1"/>
    <col min="11277" max="11277" width="10.5" style="1328" bestFit="1" customWidth="1"/>
    <col min="11278" max="11518" width="9" style="1328"/>
    <col min="11519" max="11519" width="8.625" style="1328" customWidth="1"/>
    <col min="11520" max="11520" width="43.75" style="1328" customWidth="1"/>
    <col min="11521" max="11521" width="17.375" style="1328" bestFit="1" customWidth="1"/>
    <col min="11522" max="11524" width="15.75" style="1328" customWidth="1"/>
    <col min="11525" max="11525" width="14.5" style="1328" bestFit="1" customWidth="1"/>
    <col min="11526" max="11526" width="11.75" style="1328" customWidth="1"/>
    <col min="11527" max="11527" width="10.375" style="1328" customWidth="1"/>
    <col min="11528" max="11528" width="10.75" style="1328" bestFit="1" customWidth="1"/>
    <col min="11529" max="11529" width="12.625" style="1328" customWidth="1"/>
    <col min="11530" max="11530" width="14" style="1328" customWidth="1"/>
    <col min="11531" max="11531" width="11" style="1328" bestFit="1" customWidth="1"/>
    <col min="11532" max="11532" width="13.125" style="1328" customWidth="1"/>
    <col min="11533" max="11533" width="10.5" style="1328" bestFit="1" customWidth="1"/>
    <col min="11534" max="11774" width="9" style="1328"/>
    <col min="11775" max="11775" width="8.625" style="1328" customWidth="1"/>
    <col min="11776" max="11776" width="43.75" style="1328" customWidth="1"/>
    <col min="11777" max="11777" width="17.375" style="1328" bestFit="1" customWidth="1"/>
    <col min="11778" max="11780" width="15.75" style="1328" customWidth="1"/>
    <col min="11781" max="11781" width="14.5" style="1328" bestFit="1" customWidth="1"/>
    <col min="11782" max="11782" width="11.75" style="1328" customWidth="1"/>
    <col min="11783" max="11783" width="10.375" style="1328" customWidth="1"/>
    <col min="11784" max="11784" width="10.75" style="1328" bestFit="1" customWidth="1"/>
    <col min="11785" max="11785" width="12.625" style="1328" customWidth="1"/>
    <col min="11786" max="11786" width="14" style="1328" customWidth="1"/>
    <col min="11787" max="11787" width="11" style="1328" bestFit="1" customWidth="1"/>
    <col min="11788" max="11788" width="13.125" style="1328" customWidth="1"/>
    <col min="11789" max="11789" width="10.5" style="1328" bestFit="1" customWidth="1"/>
    <col min="11790" max="12030" width="9" style="1328"/>
    <col min="12031" max="12031" width="8.625" style="1328" customWidth="1"/>
    <col min="12032" max="12032" width="43.75" style="1328" customWidth="1"/>
    <col min="12033" max="12033" width="17.375" style="1328" bestFit="1" customWidth="1"/>
    <col min="12034" max="12036" width="15.75" style="1328" customWidth="1"/>
    <col min="12037" max="12037" width="14.5" style="1328" bestFit="1" customWidth="1"/>
    <col min="12038" max="12038" width="11.75" style="1328" customWidth="1"/>
    <col min="12039" max="12039" width="10.375" style="1328" customWidth="1"/>
    <col min="12040" max="12040" width="10.75" style="1328" bestFit="1" customWidth="1"/>
    <col min="12041" max="12041" width="12.625" style="1328" customWidth="1"/>
    <col min="12042" max="12042" width="14" style="1328" customWidth="1"/>
    <col min="12043" max="12043" width="11" style="1328" bestFit="1" customWidth="1"/>
    <col min="12044" max="12044" width="13.125" style="1328" customWidth="1"/>
    <col min="12045" max="12045" width="10.5" style="1328" bestFit="1" customWidth="1"/>
    <col min="12046" max="12286" width="9" style="1328"/>
    <col min="12287" max="12287" width="8.625" style="1328" customWidth="1"/>
    <col min="12288" max="12288" width="43.75" style="1328" customWidth="1"/>
    <col min="12289" max="12289" width="17.375" style="1328" bestFit="1" customWidth="1"/>
    <col min="12290" max="12292" width="15.75" style="1328" customWidth="1"/>
    <col min="12293" max="12293" width="14.5" style="1328" bestFit="1" customWidth="1"/>
    <col min="12294" max="12294" width="11.75" style="1328" customWidth="1"/>
    <col min="12295" max="12295" width="10.375" style="1328" customWidth="1"/>
    <col min="12296" max="12296" width="10.75" style="1328" bestFit="1" customWidth="1"/>
    <col min="12297" max="12297" width="12.625" style="1328" customWidth="1"/>
    <col min="12298" max="12298" width="14" style="1328" customWidth="1"/>
    <col min="12299" max="12299" width="11" style="1328" bestFit="1" customWidth="1"/>
    <col min="12300" max="12300" width="13.125" style="1328" customWidth="1"/>
    <col min="12301" max="12301" width="10.5" style="1328" bestFit="1" customWidth="1"/>
    <col min="12302" max="12542" width="9" style="1328"/>
    <col min="12543" max="12543" width="8.625" style="1328" customWidth="1"/>
    <col min="12544" max="12544" width="43.75" style="1328" customWidth="1"/>
    <col min="12545" max="12545" width="17.375" style="1328" bestFit="1" customWidth="1"/>
    <col min="12546" max="12548" width="15.75" style="1328" customWidth="1"/>
    <col min="12549" max="12549" width="14.5" style="1328" bestFit="1" customWidth="1"/>
    <col min="12550" max="12550" width="11.75" style="1328" customWidth="1"/>
    <col min="12551" max="12551" width="10.375" style="1328" customWidth="1"/>
    <col min="12552" max="12552" width="10.75" style="1328" bestFit="1" customWidth="1"/>
    <col min="12553" max="12553" width="12.625" style="1328" customWidth="1"/>
    <col min="12554" max="12554" width="14" style="1328" customWidth="1"/>
    <col min="12555" max="12555" width="11" style="1328" bestFit="1" customWidth="1"/>
    <col min="12556" max="12556" width="13.125" style="1328" customWidth="1"/>
    <col min="12557" max="12557" width="10.5" style="1328" bestFit="1" customWidth="1"/>
    <col min="12558" max="12798" width="9" style="1328"/>
    <col min="12799" max="12799" width="8.625" style="1328" customWidth="1"/>
    <col min="12800" max="12800" width="43.75" style="1328" customWidth="1"/>
    <col min="12801" max="12801" width="17.375" style="1328" bestFit="1" customWidth="1"/>
    <col min="12802" max="12804" width="15.75" style="1328" customWidth="1"/>
    <col min="12805" max="12805" width="14.5" style="1328" bestFit="1" customWidth="1"/>
    <col min="12806" max="12806" width="11.75" style="1328" customWidth="1"/>
    <col min="12807" max="12807" width="10.375" style="1328" customWidth="1"/>
    <col min="12808" max="12808" width="10.75" style="1328" bestFit="1" customWidth="1"/>
    <col min="12809" max="12809" width="12.625" style="1328" customWidth="1"/>
    <col min="12810" max="12810" width="14" style="1328" customWidth="1"/>
    <col min="12811" max="12811" width="11" style="1328" bestFit="1" customWidth="1"/>
    <col min="12812" max="12812" width="13.125" style="1328" customWidth="1"/>
    <col min="12813" max="12813" width="10.5" style="1328" bestFit="1" customWidth="1"/>
    <col min="12814" max="13054" width="9" style="1328"/>
    <col min="13055" max="13055" width="8.625" style="1328" customWidth="1"/>
    <col min="13056" max="13056" width="43.75" style="1328" customWidth="1"/>
    <col min="13057" max="13057" width="17.375" style="1328" bestFit="1" customWidth="1"/>
    <col min="13058" max="13060" width="15.75" style="1328" customWidth="1"/>
    <col min="13061" max="13061" width="14.5" style="1328" bestFit="1" customWidth="1"/>
    <col min="13062" max="13062" width="11.75" style="1328" customWidth="1"/>
    <col min="13063" max="13063" width="10.375" style="1328" customWidth="1"/>
    <col min="13064" max="13064" width="10.75" style="1328" bestFit="1" customWidth="1"/>
    <col min="13065" max="13065" width="12.625" style="1328" customWidth="1"/>
    <col min="13066" max="13066" width="14" style="1328" customWidth="1"/>
    <col min="13067" max="13067" width="11" style="1328" bestFit="1" customWidth="1"/>
    <col min="13068" max="13068" width="13.125" style="1328" customWidth="1"/>
    <col min="13069" max="13069" width="10.5" style="1328" bestFit="1" customWidth="1"/>
    <col min="13070" max="13310" width="9" style="1328"/>
    <col min="13311" max="13311" width="8.625" style="1328" customWidth="1"/>
    <col min="13312" max="13312" width="43.75" style="1328" customWidth="1"/>
    <col min="13313" max="13313" width="17.375" style="1328" bestFit="1" customWidth="1"/>
    <col min="13314" max="13316" width="15.75" style="1328" customWidth="1"/>
    <col min="13317" max="13317" width="14.5" style="1328" bestFit="1" customWidth="1"/>
    <col min="13318" max="13318" width="11.75" style="1328" customWidth="1"/>
    <col min="13319" max="13319" width="10.375" style="1328" customWidth="1"/>
    <col min="13320" max="13320" width="10.75" style="1328" bestFit="1" customWidth="1"/>
    <col min="13321" max="13321" width="12.625" style="1328" customWidth="1"/>
    <col min="13322" max="13322" width="14" style="1328" customWidth="1"/>
    <col min="13323" max="13323" width="11" style="1328" bestFit="1" customWidth="1"/>
    <col min="13324" max="13324" width="13.125" style="1328" customWidth="1"/>
    <col min="13325" max="13325" width="10.5" style="1328" bestFit="1" customWidth="1"/>
    <col min="13326" max="13566" width="9" style="1328"/>
    <col min="13567" max="13567" width="8.625" style="1328" customWidth="1"/>
    <col min="13568" max="13568" width="43.75" style="1328" customWidth="1"/>
    <col min="13569" max="13569" width="17.375" style="1328" bestFit="1" customWidth="1"/>
    <col min="13570" max="13572" width="15.75" style="1328" customWidth="1"/>
    <col min="13573" max="13573" width="14.5" style="1328" bestFit="1" customWidth="1"/>
    <col min="13574" max="13574" width="11.75" style="1328" customWidth="1"/>
    <col min="13575" max="13575" width="10.375" style="1328" customWidth="1"/>
    <col min="13576" max="13576" width="10.75" style="1328" bestFit="1" customWidth="1"/>
    <col min="13577" max="13577" width="12.625" style="1328" customWidth="1"/>
    <col min="13578" max="13578" width="14" style="1328" customWidth="1"/>
    <col min="13579" max="13579" width="11" style="1328" bestFit="1" customWidth="1"/>
    <col min="13580" max="13580" width="13.125" style="1328" customWidth="1"/>
    <col min="13581" max="13581" width="10.5" style="1328" bestFit="1" customWidth="1"/>
    <col min="13582" max="13822" width="9" style="1328"/>
    <col min="13823" max="13823" width="8.625" style="1328" customWidth="1"/>
    <col min="13824" max="13824" width="43.75" style="1328" customWidth="1"/>
    <col min="13825" max="13825" width="17.375" style="1328" bestFit="1" customWidth="1"/>
    <col min="13826" max="13828" width="15.75" style="1328" customWidth="1"/>
    <col min="13829" max="13829" width="14.5" style="1328" bestFit="1" customWidth="1"/>
    <col min="13830" max="13830" width="11.75" style="1328" customWidth="1"/>
    <col min="13831" max="13831" width="10.375" style="1328" customWidth="1"/>
    <col min="13832" max="13832" width="10.75" style="1328" bestFit="1" customWidth="1"/>
    <col min="13833" max="13833" width="12.625" style="1328" customWidth="1"/>
    <col min="13834" max="13834" width="14" style="1328" customWidth="1"/>
    <col min="13835" max="13835" width="11" style="1328" bestFit="1" customWidth="1"/>
    <col min="13836" max="13836" width="13.125" style="1328" customWidth="1"/>
    <col min="13837" max="13837" width="10.5" style="1328" bestFit="1" customWidth="1"/>
    <col min="13838" max="14078" width="9" style="1328"/>
    <col min="14079" max="14079" width="8.625" style="1328" customWidth="1"/>
    <col min="14080" max="14080" width="43.75" style="1328" customWidth="1"/>
    <col min="14081" max="14081" width="17.375" style="1328" bestFit="1" customWidth="1"/>
    <col min="14082" max="14084" width="15.75" style="1328" customWidth="1"/>
    <col min="14085" max="14085" width="14.5" style="1328" bestFit="1" customWidth="1"/>
    <col min="14086" max="14086" width="11.75" style="1328" customWidth="1"/>
    <col min="14087" max="14087" width="10.375" style="1328" customWidth="1"/>
    <col min="14088" max="14088" width="10.75" style="1328" bestFit="1" customWidth="1"/>
    <col min="14089" max="14089" width="12.625" style="1328" customWidth="1"/>
    <col min="14090" max="14090" width="14" style="1328" customWidth="1"/>
    <col min="14091" max="14091" width="11" style="1328" bestFit="1" customWidth="1"/>
    <col min="14092" max="14092" width="13.125" style="1328" customWidth="1"/>
    <col min="14093" max="14093" width="10.5" style="1328" bestFit="1" customWidth="1"/>
    <col min="14094" max="14334" width="9" style="1328"/>
    <col min="14335" max="14335" width="8.625" style="1328" customWidth="1"/>
    <col min="14336" max="14336" width="43.75" style="1328" customWidth="1"/>
    <col min="14337" max="14337" width="17.375" style="1328" bestFit="1" customWidth="1"/>
    <col min="14338" max="14340" width="15.75" style="1328" customWidth="1"/>
    <col min="14341" max="14341" width="14.5" style="1328" bestFit="1" customWidth="1"/>
    <col min="14342" max="14342" width="11.75" style="1328" customWidth="1"/>
    <col min="14343" max="14343" width="10.375" style="1328" customWidth="1"/>
    <col min="14344" max="14344" width="10.75" style="1328" bestFit="1" customWidth="1"/>
    <col min="14345" max="14345" width="12.625" style="1328" customWidth="1"/>
    <col min="14346" max="14346" width="14" style="1328" customWidth="1"/>
    <col min="14347" max="14347" width="11" style="1328" bestFit="1" customWidth="1"/>
    <col min="14348" max="14348" width="13.125" style="1328" customWidth="1"/>
    <col min="14349" max="14349" width="10.5" style="1328" bestFit="1" customWidth="1"/>
    <col min="14350" max="14590" width="9" style="1328"/>
    <col min="14591" max="14591" width="8.625" style="1328" customWidth="1"/>
    <col min="14592" max="14592" width="43.75" style="1328" customWidth="1"/>
    <col min="14593" max="14593" width="17.375" style="1328" bestFit="1" customWidth="1"/>
    <col min="14594" max="14596" width="15.75" style="1328" customWidth="1"/>
    <col min="14597" max="14597" width="14.5" style="1328" bestFit="1" customWidth="1"/>
    <col min="14598" max="14598" width="11.75" style="1328" customWidth="1"/>
    <col min="14599" max="14599" width="10.375" style="1328" customWidth="1"/>
    <col min="14600" max="14600" width="10.75" style="1328" bestFit="1" customWidth="1"/>
    <col min="14601" max="14601" width="12.625" style="1328" customWidth="1"/>
    <col min="14602" max="14602" width="14" style="1328" customWidth="1"/>
    <col min="14603" max="14603" width="11" style="1328" bestFit="1" customWidth="1"/>
    <col min="14604" max="14604" width="13.125" style="1328" customWidth="1"/>
    <col min="14605" max="14605" width="10.5" style="1328" bestFit="1" customWidth="1"/>
    <col min="14606" max="14846" width="9" style="1328"/>
    <col min="14847" max="14847" width="8.625" style="1328" customWidth="1"/>
    <col min="14848" max="14848" width="43.75" style="1328" customWidth="1"/>
    <col min="14849" max="14849" width="17.375" style="1328" bestFit="1" customWidth="1"/>
    <col min="14850" max="14852" width="15.75" style="1328" customWidth="1"/>
    <col min="14853" max="14853" width="14.5" style="1328" bestFit="1" customWidth="1"/>
    <col min="14854" max="14854" width="11.75" style="1328" customWidth="1"/>
    <col min="14855" max="14855" width="10.375" style="1328" customWidth="1"/>
    <col min="14856" max="14856" width="10.75" style="1328" bestFit="1" customWidth="1"/>
    <col min="14857" max="14857" width="12.625" style="1328" customWidth="1"/>
    <col min="14858" max="14858" width="14" style="1328" customWidth="1"/>
    <col min="14859" max="14859" width="11" style="1328" bestFit="1" customWidth="1"/>
    <col min="14860" max="14860" width="13.125" style="1328" customWidth="1"/>
    <col min="14861" max="14861" width="10.5" style="1328" bestFit="1" customWidth="1"/>
    <col min="14862" max="15102" width="9" style="1328"/>
    <col min="15103" max="15103" width="8.625" style="1328" customWidth="1"/>
    <col min="15104" max="15104" width="43.75" style="1328" customWidth="1"/>
    <col min="15105" max="15105" width="17.375" style="1328" bestFit="1" customWidth="1"/>
    <col min="15106" max="15108" width="15.75" style="1328" customWidth="1"/>
    <col min="15109" max="15109" width="14.5" style="1328" bestFit="1" customWidth="1"/>
    <col min="15110" max="15110" width="11.75" style="1328" customWidth="1"/>
    <col min="15111" max="15111" width="10.375" style="1328" customWidth="1"/>
    <col min="15112" max="15112" width="10.75" style="1328" bestFit="1" customWidth="1"/>
    <col min="15113" max="15113" width="12.625" style="1328" customWidth="1"/>
    <col min="15114" max="15114" width="14" style="1328" customWidth="1"/>
    <col min="15115" max="15115" width="11" style="1328" bestFit="1" customWidth="1"/>
    <col min="15116" max="15116" width="13.125" style="1328" customWidth="1"/>
    <col min="15117" max="15117" width="10.5" style="1328" bestFit="1" customWidth="1"/>
    <col min="15118" max="15358" width="9" style="1328"/>
    <col min="15359" max="15359" width="8.625" style="1328" customWidth="1"/>
    <col min="15360" max="15360" width="43.75" style="1328" customWidth="1"/>
    <col min="15361" max="15361" width="17.375" style="1328" bestFit="1" customWidth="1"/>
    <col min="15362" max="15364" width="15.75" style="1328" customWidth="1"/>
    <col min="15365" max="15365" width="14.5" style="1328" bestFit="1" customWidth="1"/>
    <col min="15366" max="15366" width="11.75" style="1328" customWidth="1"/>
    <col min="15367" max="15367" width="10.375" style="1328" customWidth="1"/>
    <col min="15368" max="15368" width="10.75" style="1328" bestFit="1" customWidth="1"/>
    <col min="15369" max="15369" width="12.625" style="1328" customWidth="1"/>
    <col min="15370" max="15370" width="14" style="1328" customWidth="1"/>
    <col min="15371" max="15371" width="11" style="1328" bestFit="1" customWidth="1"/>
    <col min="15372" max="15372" width="13.125" style="1328" customWidth="1"/>
    <col min="15373" max="15373" width="10.5" style="1328" bestFit="1" customWidth="1"/>
    <col min="15374" max="15614" width="9" style="1328"/>
    <col min="15615" max="15615" width="8.625" style="1328" customWidth="1"/>
    <col min="15616" max="15616" width="43.75" style="1328" customWidth="1"/>
    <col min="15617" max="15617" width="17.375" style="1328" bestFit="1" customWidth="1"/>
    <col min="15618" max="15620" width="15.75" style="1328" customWidth="1"/>
    <col min="15621" max="15621" width="14.5" style="1328" bestFit="1" customWidth="1"/>
    <col min="15622" max="15622" width="11.75" style="1328" customWidth="1"/>
    <col min="15623" max="15623" width="10.375" style="1328" customWidth="1"/>
    <col min="15624" max="15624" width="10.75" style="1328" bestFit="1" customWidth="1"/>
    <col min="15625" max="15625" width="12.625" style="1328" customWidth="1"/>
    <col min="15626" max="15626" width="14" style="1328" customWidth="1"/>
    <col min="15627" max="15627" width="11" style="1328" bestFit="1" customWidth="1"/>
    <col min="15628" max="15628" width="13.125" style="1328" customWidth="1"/>
    <col min="15629" max="15629" width="10.5" style="1328" bestFit="1" customWidth="1"/>
    <col min="15630" max="15870" width="9" style="1328"/>
    <col min="15871" max="15871" width="8.625" style="1328" customWidth="1"/>
    <col min="15872" max="15872" width="43.75" style="1328" customWidth="1"/>
    <col min="15873" max="15873" width="17.375" style="1328" bestFit="1" customWidth="1"/>
    <col min="15874" max="15876" width="15.75" style="1328" customWidth="1"/>
    <col min="15877" max="15877" width="14.5" style="1328" bestFit="1" customWidth="1"/>
    <col min="15878" max="15878" width="11.75" style="1328" customWidth="1"/>
    <col min="15879" max="15879" width="10.375" style="1328" customWidth="1"/>
    <col min="15880" max="15880" width="10.75" style="1328" bestFit="1" customWidth="1"/>
    <col min="15881" max="15881" width="12.625" style="1328" customWidth="1"/>
    <col min="15882" max="15882" width="14" style="1328" customWidth="1"/>
    <col min="15883" max="15883" width="11" style="1328" bestFit="1" customWidth="1"/>
    <col min="15884" max="15884" width="13.125" style="1328" customWidth="1"/>
    <col min="15885" max="15885" width="10.5" style="1328" bestFit="1" customWidth="1"/>
    <col min="15886" max="16126" width="9" style="1328"/>
    <col min="16127" max="16127" width="8.625" style="1328" customWidth="1"/>
    <col min="16128" max="16128" width="43.75" style="1328" customWidth="1"/>
    <col min="16129" max="16129" width="17.375" style="1328" bestFit="1" customWidth="1"/>
    <col min="16130" max="16132" width="15.75" style="1328" customWidth="1"/>
    <col min="16133" max="16133" width="14.5" style="1328" bestFit="1" customWidth="1"/>
    <col min="16134" max="16134" width="11.75" style="1328" customWidth="1"/>
    <col min="16135" max="16135" width="10.375" style="1328" customWidth="1"/>
    <col min="16136" max="16136" width="10.75" style="1328" bestFit="1" customWidth="1"/>
    <col min="16137" max="16137" width="12.625" style="1328" customWidth="1"/>
    <col min="16138" max="16138" width="14" style="1328" customWidth="1"/>
    <col min="16139" max="16139" width="11" style="1328" bestFit="1" customWidth="1"/>
    <col min="16140" max="16140" width="13.125" style="1328" customWidth="1"/>
    <col min="16141" max="16141" width="10.5" style="1328" bestFit="1" customWidth="1"/>
    <col min="16142" max="16384" width="9" style="1328"/>
  </cols>
  <sheetData>
    <row r="1" spans="1:253" ht="26.25">
      <c r="A1" s="935" t="s">
        <v>1210</v>
      </c>
      <c r="B1" s="935"/>
      <c r="C1" s="1325"/>
      <c r="D1" s="1326"/>
      <c r="E1" s="1326"/>
      <c r="F1" s="1326"/>
      <c r="G1" s="1326"/>
      <c r="H1" s="1326"/>
      <c r="I1" s="1326"/>
      <c r="J1" s="1327"/>
      <c r="K1" s="1326"/>
      <c r="L1" s="1326"/>
      <c r="M1" s="1326"/>
      <c r="N1" s="1326"/>
      <c r="O1" s="1326"/>
      <c r="P1" s="1326"/>
      <c r="Q1" s="1326"/>
      <c r="X1" s="1329"/>
      <c r="Y1" s="1329"/>
      <c r="Z1" s="1329"/>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row>
    <row r="2" spans="1:253" ht="24.75">
      <c r="A2" s="939"/>
      <c r="B2" s="939"/>
      <c r="C2" s="1330"/>
      <c r="D2" s="1326"/>
      <c r="E2" s="1326"/>
      <c r="F2" s="1326"/>
      <c r="G2" s="1326"/>
      <c r="H2" s="1326"/>
      <c r="I2" s="1326"/>
      <c r="J2" s="1326"/>
      <c r="K2" s="1326"/>
      <c r="L2" s="1326"/>
      <c r="M2" s="1326"/>
      <c r="N2" s="1326"/>
      <c r="O2" s="1326"/>
      <c r="P2" s="1326"/>
      <c r="Q2" s="1326"/>
      <c r="X2" s="1329"/>
      <c r="Y2" s="1329"/>
      <c r="Z2" s="1329"/>
      <c r="AA2" s="1329"/>
      <c r="AB2" s="1329"/>
      <c r="AC2" s="1329"/>
      <c r="AD2" s="1329"/>
      <c r="AE2" s="1329"/>
      <c r="AF2" s="1329"/>
      <c r="AG2" s="1329"/>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29"/>
      <c r="CY2" s="1329"/>
      <c r="CZ2" s="1329"/>
      <c r="DA2" s="1329"/>
      <c r="DB2" s="1329"/>
      <c r="DC2" s="1329"/>
      <c r="DD2" s="1329"/>
      <c r="DE2" s="1329"/>
      <c r="DF2" s="1329"/>
      <c r="DG2" s="1329"/>
      <c r="DH2" s="1329"/>
      <c r="DI2" s="1329"/>
      <c r="DJ2" s="1329"/>
      <c r="DK2" s="1329"/>
      <c r="DL2" s="1329"/>
      <c r="DM2" s="1329"/>
      <c r="DN2" s="1329"/>
      <c r="DO2" s="1329"/>
      <c r="DP2" s="1329"/>
      <c r="DQ2" s="1329"/>
      <c r="DR2" s="1329"/>
      <c r="DS2" s="1329"/>
      <c r="DT2" s="1329"/>
      <c r="DU2" s="1329"/>
      <c r="DV2" s="1329"/>
      <c r="DW2" s="1329"/>
      <c r="DX2" s="1329"/>
      <c r="DY2" s="1329"/>
      <c r="DZ2" s="1329"/>
      <c r="EA2" s="1329"/>
      <c r="EB2" s="1329"/>
      <c r="EC2" s="1329"/>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c r="GZ2" s="1329"/>
      <c r="HA2" s="1329"/>
      <c r="HB2" s="1329"/>
      <c r="HC2" s="1329"/>
      <c r="HD2" s="1329"/>
      <c r="HE2" s="1329"/>
      <c r="HF2" s="1329"/>
      <c r="HG2" s="1329"/>
      <c r="HH2" s="1329"/>
      <c r="HI2" s="1329"/>
      <c r="HJ2" s="1329"/>
      <c r="HK2" s="1329"/>
      <c r="HL2" s="1329"/>
      <c r="HM2" s="1329"/>
      <c r="HN2" s="1329"/>
      <c r="HO2" s="1329"/>
      <c r="HP2" s="1329"/>
      <c r="HQ2" s="1329"/>
      <c r="HR2" s="1329"/>
      <c r="HS2" s="1329"/>
      <c r="HT2" s="1329"/>
      <c r="HU2" s="1329"/>
      <c r="HV2" s="1329"/>
      <c r="HW2" s="1329"/>
      <c r="HX2" s="1329"/>
      <c r="HY2" s="1329"/>
      <c r="HZ2" s="1329"/>
      <c r="IA2" s="1329"/>
      <c r="IB2" s="1329"/>
      <c r="IC2" s="1329"/>
      <c r="ID2" s="1329"/>
      <c r="IE2" s="1329"/>
      <c r="IF2" s="1329"/>
      <c r="IG2" s="1329"/>
      <c r="IH2" s="1329"/>
      <c r="II2" s="1329"/>
      <c r="IJ2" s="1329"/>
      <c r="IK2" s="1329"/>
      <c r="IL2" s="1329"/>
      <c r="IM2" s="1329"/>
      <c r="IN2" s="1329"/>
      <c r="IO2" s="1329"/>
      <c r="IP2" s="1329"/>
      <c r="IQ2" s="1329"/>
      <c r="IR2" s="1329"/>
      <c r="IS2" s="1329"/>
    </row>
    <row r="3" spans="1:253" ht="25.5" thickBot="1">
      <c r="A3" s="942" t="s">
        <v>1505</v>
      </c>
      <c r="B3" s="942"/>
      <c r="C3" s="1331"/>
      <c r="D3" s="1332"/>
      <c r="E3" s="1332"/>
      <c r="F3" s="1332"/>
      <c r="G3" s="1332"/>
      <c r="H3" s="1332"/>
      <c r="I3" s="1332"/>
      <c r="J3" s="1332"/>
      <c r="K3" s="1332"/>
      <c r="L3" s="1332"/>
      <c r="M3" s="1332"/>
      <c r="N3" s="1332"/>
      <c r="O3" s="1332"/>
      <c r="P3" s="1332"/>
      <c r="Q3" s="1332"/>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1329"/>
      <c r="EA3" s="1329"/>
      <c r="EB3" s="1329"/>
      <c r="EC3" s="1329"/>
      <c r="ED3" s="1329"/>
      <c r="EE3" s="1329"/>
      <c r="EF3" s="1329"/>
      <c r="EG3" s="1329"/>
      <c r="EH3" s="1329"/>
      <c r="EI3" s="1329"/>
      <c r="EJ3" s="1329"/>
      <c r="EK3" s="1329"/>
      <c r="EL3" s="1329"/>
      <c r="EM3" s="1329"/>
      <c r="EN3" s="1329"/>
      <c r="EO3" s="1329"/>
      <c r="EP3" s="1329"/>
      <c r="EQ3" s="1329"/>
      <c r="ER3" s="1329"/>
      <c r="ES3" s="1329"/>
      <c r="ET3" s="1329"/>
      <c r="EU3" s="1329"/>
      <c r="EV3" s="1329"/>
      <c r="EW3" s="1329"/>
      <c r="EX3" s="1329"/>
      <c r="EY3" s="1329"/>
      <c r="EZ3" s="1329"/>
      <c r="FA3" s="1329"/>
      <c r="FB3" s="1329"/>
      <c r="FC3" s="1329"/>
      <c r="FD3" s="1329"/>
      <c r="FE3" s="1329"/>
      <c r="FF3" s="1329"/>
      <c r="FG3" s="1329"/>
      <c r="FH3" s="1329"/>
      <c r="FI3" s="1329"/>
      <c r="FJ3" s="1329"/>
      <c r="FK3" s="1329"/>
      <c r="FL3" s="1329"/>
      <c r="FM3" s="1329"/>
      <c r="FN3" s="1329"/>
      <c r="FO3" s="1329"/>
      <c r="FP3" s="1329"/>
      <c r="FQ3" s="1329"/>
      <c r="FR3" s="1329"/>
      <c r="FS3" s="1329"/>
      <c r="FT3" s="1329"/>
      <c r="FU3" s="1329"/>
      <c r="FV3" s="1329"/>
      <c r="FW3" s="1329"/>
      <c r="FX3" s="1329"/>
      <c r="FY3" s="1329"/>
      <c r="FZ3" s="1329"/>
      <c r="GA3" s="1329"/>
      <c r="GB3" s="1329"/>
      <c r="GC3" s="1329"/>
      <c r="GD3" s="1329"/>
      <c r="GE3" s="1329"/>
      <c r="GF3" s="1329"/>
      <c r="GG3" s="1329"/>
      <c r="GH3" s="1329"/>
      <c r="GI3" s="1329"/>
      <c r="GJ3" s="1329"/>
      <c r="GK3" s="1329"/>
      <c r="GL3" s="1329"/>
      <c r="GM3" s="1329"/>
      <c r="GN3" s="1329"/>
      <c r="GO3" s="1329"/>
      <c r="GP3" s="1329"/>
      <c r="GQ3" s="1329"/>
      <c r="GR3" s="1329"/>
      <c r="GS3" s="1329"/>
      <c r="GT3" s="1329"/>
      <c r="GU3" s="1329"/>
      <c r="GV3" s="1329"/>
      <c r="GW3" s="1329"/>
      <c r="GX3" s="1329"/>
      <c r="GY3" s="1329"/>
      <c r="GZ3" s="1329"/>
      <c r="HA3" s="1329"/>
      <c r="HB3" s="1329"/>
      <c r="HC3" s="1329"/>
      <c r="HD3" s="1329"/>
      <c r="HE3" s="1329"/>
      <c r="HF3" s="1329"/>
      <c r="HG3" s="1329"/>
      <c r="HH3" s="1329"/>
      <c r="HI3" s="1329"/>
      <c r="HJ3" s="1329"/>
      <c r="HK3" s="1329"/>
      <c r="HL3" s="1329"/>
      <c r="HM3" s="1329"/>
      <c r="HN3" s="1329"/>
      <c r="HO3" s="1329"/>
      <c r="HP3" s="1329"/>
      <c r="HQ3" s="1329"/>
      <c r="HR3" s="1329"/>
      <c r="HS3" s="1329"/>
      <c r="HT3" s="1329"/>
      <c r="HU3" s="1329"/>
      <c r="HV3" s="1329"/>
      <c r="HW3" s="1329"/>
      <c r="HX3" s="1329"/>
      <c r="HY3" s="1329"/>
      <c r="HZ3" s="1329"/>
      <c r="IA3" s="1329"/>
      <c r="IB3" s="1329"/>
      <c r="IC3" s="1329"/>
      <c r="ID3" s="1329"/>
      <c r="IE3" s="1329"/>
      <c r="IF3" s="1329"/>
      <c r="IG3" s="1329"/>
      <c r="IH3" s="1329"/>
      <c r="II3" s="1329"/>
      <c r="IJ3" s="1329"/>
      <c r="IK3" s="1329"/>
      <c r="IL3" s="1329"/>
      <c r="IM3" s="1329"/>
      <c r="IN3" s="1329"/>
      <c r="IO3" s="1329"/>
      <c r="IP3" s="1329"/>
      <c r="IQ3" s="1329"/>
      <c r="IR3" s="1329"/>
      <c r="IS3" s="1329"/>
    </row>
    <row r="4" spans="1:253" s="1333" customFormat="1" ht="19.5">
      <c r="B4" s="1334"/>
      <c r="C4" s="1335"/>
      <c r="D4" s="1336"/>
      <c r="E4" s="1336"/>
      <c r="F4" s="1336"/>
      <c r="G4" s="1336"/>
      <c r="H4" s="1336"/>
      <c r="I4" s="1336"/>
      <c r="J4" s="1336"/>
      <c r="K4" s="1336"/>
      <c r="L4" s="1336"/>
      <c r="M4" s="1337"/>
      <c r="N4" s="1337"/>
      <c r="O4" s="1337"/>
      <c r="P4" s="1337"/>
      <c r="Q4" s="1337"/>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1329"/>
      <c r="BB4" s="1329"/>
      <c r="BC4" s="1329"/>
      <c r="BD4" s="1329"/>
      <c r="BE4" s="1329"/>
      <c r="BF4" s="1329"/>
      <c r="BG4" s="1329"/>
      <c r="BH4" s="1329"/>
      <c r="BI4" s="1329"/>
      <c r="BJ4" s="1329"/>
      <c r="BK4" s="1329"/>
      <c r="BL4" s="1329"/>
      <c r="BM4" s="1329"/>
      <c r="BN4" s="1329"/>
      <c r="BO4" s="1329"/>
      <c r="BP4" s="1329"/>
      <c r="BQ4" s="1329"/>
      <c r="BR4" s="1329"/>
      <c r="BS4" s="1329"/>
      <c r="BT4" s="1329"/>
      <c r="BU4" s="1329"/>
      <c r="BV4" s="1329"/>
      <c r="BW4" s="1329"/>
      <c r="BX4" s="1329"/>
      <c r="BY4" s="1329"/>
      <c r="BZ4" s="1329"/>
      <c r="CA4" s="1329"/>
      <c r="CB4" s="1329"/>
      <c r="CC4" s="1329"/>
      <c r="CD4" s="1329"/>
      <c r="CE4" s="1329"/>
      <c r="CF4" s="1329"/>
      <c r="CG4" s="1329"/>
      <c r="CH4" s="1329"/>
      <c r="CI4" s="1329"/>
      <c r="CJ4" s="1329"/>
      <c r="CK4" s="1329"/>
      <c r="CL4" s="1329"/>
      <c r="CM4" s="1329"/>
      <c r="CN4" s="1329"/>
      <c r="CO4" s="1329"/>
      <c r="CP4" s="1329"/>
      <c r="CQ4" s="1329"/>
      <c r="CR4" s="1329"/>
      <c r="CS4" s="1329"/>
      <c r="CT4" s="1329"/>
      <c r="CU4" s="1329"/>
      <c r="CV4" s="1329"/>
      <c r="CW4" s="1329"/>
      <c r="CX4" s="1329"/>
      <c r="CY4" s="1329"/>
      <c r="CZ4" s="1329"/>
      <c r="DA4" s="1329"/>
      <c r="DB4" s="1329"/>
      <c r="DC4" s="1329"/>
      <c r="DD4" s="1329"/>
      <c r="DE4" s="1329"/>
      <c r="DF4" s="1329"/>
      <c r="DG4" s="1329"/>
      <c r="DH4" s="1329"/>
      <c r="DI4" s="1329"/>
      <c r="DJ4" s="1329"/>
      <c r="DK4" s="1329"/>
      <c r="DL4" s="1329"/>
      <c r="DM4" s="1329"/>
      <c r="DN4" s="1329"/>
      <c r="DO4" s="1329"/>
      <c r="DP4" s="1329"/>
      <c r="DQ4" s="1329"/>
      <c r="DR4" s="1329"/>
      <c r="DS4" s="1329"/>
      <c r="DT4" s="1329"/>
      <c r="DU4" s="1329"/>
      <c r="DV4" s="1329"/>
      <c r="DW4" s="1329"/>
      <c r="DX4" s="1329"/>
      <c r="DY4" s="1329"/>
      <c r="DZ4" s="1329"/>
      <c r="EA4" s="1329"/>
      <c r="EB4" s="1329"/>
      <c r="EC4" s="1329"/>
      <c r="ED4" s="1329"/>
      <c r="EE4" s="1329"/>
      <c r="EF4" s="1329"/>
      <c r="EG4" s="1329"/>
      <c r="EH4" s="1329"/>
      <c r="EI4" s="1329"/>
      <c r="EJ4" s="1329"/>
      <c r="EK4" s="1329"/>
      <c r="EL4" s="1329"/>
      <c r="EM4" s="1329"/>
      <c r="EN4" s="1329"/>
      <c r="EO4" s="1329"/>
      <c r="EP4" s="1329"/>
      <c r="EQ4" s="1329"/>
      <c r="ER4" s="1329"/>
      <c r="ES4" s="1329"/>
      <c r="ET4" s="1329"/>
      <c r="EU4" s="1329"/>
      <c r="EV4" s="1329"/>
      <c r="EW4" s="1329"/>
      <c r="EX4" s="1329"/>
      <c r="EY4" s="1329"/>
      <c r="EZ4" s="1329"/>
      <c r="FA4" s="1329"/>
      <c r="FB4" s="1329"/>
      <c r="FC4" s="1329"/>
      <c r="FD4" s="1329"/>
      <c r="FE4" s="1329"/>
      <c r="FF4" s="1329"/>
      <c r="FG4" s="1329"/>
      <c r="FH4" s="1329"/>
      <c r="FI4" s="1329"/>
      <c r="FJ4" s="1329"/>
      <c r="FK4" s="1329"/>
      <c r="FL4" s="1329"/>
      <c r="FM4" s="1329"/>
      <c r="FN4" s="1329"/>
      <c r="FO4" s="1329"/>
      <c r="FP4" s="1329"/>
      <c r="FQ4" s="1329"/>
      <c r="FR4" s="1329"/>
      <c r="FS4" s="1329"/>
      <c r="FT4" s="1329"/>
      <c r="FU4" s="1329"/>
      <c r="FV4" s="1329"/>
      <c r="FW4" s="1329"/>
      <c r="FX4" s="1329"/>
      <c r="FY4" s="1329"/>
      <c r="FZ4" s="1329"/>
      <c r="GA4" s="1329"/>
      <c r="GB4" s="1329"/>
      <c r="GC4" s="1329"/>
      <c r="GD4" s="1329"/>
      <c r="GE4" s="1329"/>
      <c r="GF4" s="1329"/>
      <c r="GG4" s="1329"/>
      <c r="GH4" s="1329"/>
      <c r="GI4" s="1329"/>
      <c r="GJ4" s="1329"/>
      <c r="GK4" s="1329"/>
      <c r="GL4" s="1329"/>
      <c r="GM4" s="1329"/>
      <c r="GN4" s="1329"/>
      <c r="GO4" s="1329"/>
      <c r="GP4" s="1329"/>
      <c r="GQ4" s="1329"/>
      <c r="GR4" s="1329"/>
      <c r="GS4" s="1329"/>
      <c r="GT4" s="1329"/>
      <c r="GU4" s="1329"/>
      <c r="GV4" s="1329"/>
      <c r="GW4" s="1329"/>
      <c r="GX4" s="1329"/>
      <c r="GY4" s="1329"/>
      <c r="GZ4" s="1329"/>
      <c r="HA4" s="1329"/>
      <c r="HB4" s="1329"/>
      <c r="HC4" s="1329"/>
      <c r="HD4" s="1329"/>
      <c r="HE4" s="1329"/>
      <c r="HF4" s="1329"/>
      <c r="HG4" s="1329"/>
      <c r="HH4" s="1329"/>
      <c r="HI4" s="1329"/>
      <c r="HJ4" s="1329"/>
      <c r="HK4" s="1329"/>
      <c r="HL4" s="1329"/>
      <c r="HM4" s="1329"/>
      <c r="HN4" s="1329"/>
      <c r="HO4" s="1329"/>
      <c r="HP4" s="1329"/>
      <c r="HQ4" s="1329"/>
      <c r="HR4" s="1329"/>
      <c r="HS4" s="1329"/>
      <c r="HT4" s="1329"/>
      <c r="HU4" s="1329"/>
      <c r="HV4" s="1329"/>
      <c r="HW4" s="1329"/>
      <c r="HX4" s="1329"/>
      <c r="HY4" s="1329"/>
      <c r="HZ4" s="1329"/>
      <c r="IA4" s="1329"/>
      <c r="IB4" s="1329"/>
      <c r="IC4" s="1329"/>
      <c r="ID4" s="1329"/>
      <c r="IE4" s="1329"/>
      <c r="IF4" s="1329"/>
      <c r="IG4" s="1329"/>
      <c r="IH4" s="1329"/>
      <c r="II4" s="1329"/>
      <c r="IJ4" s="1329"/>
      <c r="IK4" s="1329"/>
      <c r="IL4" s="1329"/>
      <c r="IM4" s="1329"/>
      <c r="IN4" s="1329"/>
      <c r="IO4" s="1329"/>
      <c r="IP4" s="1329"/>
      <c r="IQ4" s="1329"/>
      <c r="IR4" s="1329"/>
      <c r="IS4" s="1329"/>
    </row>
    <row r="5" spans="1:253" s="1333" customFormat="1" ht="19.5">
      <c r="A5" s="1338" t="s">
        <v>1506</v>
      </c>
      <c r="B5" s="1338"/>
      <c r="C5" s="1338"/>
      <c r="D5" s="1336"/>
      <c r="E5" s="1336"/>
      <c r="F5" s="1336"/>
      <c r="G5" s="1336"/>
      <c r="H5" s="1336"/>
      <c r="I5" s="1336"/>
      <c r="J5" s="1336"/>
      <c r="K5" s="1336"/>
      <c r="L5" s="1336"/>
      <c r="M5" s="1337"/>
      <c r="N5" s="1337"/>
      <c r="O5" s="1337"/>
      <c r="P5" s="1337"/>
      <c r="Q5" s="1337"/>
      <c r="R5" s="1329"/>
      <c r="S5" s="1329"/>
      <c r="T5" s="1329"/>
      <c r="U5" s="1329"/>
      <c r="V5" s="1329"/>
      <c r="W5" s="1329"/>
      <c r="X5" s="1329"/>
      <c r="Y5" s="1329"/>
      <c r="Z5" s="1329"/>
      <c r="AA5" s="1329"/>
      <c r="AB5" s="1329"/>
      <c r="AC5" s="1329"/>
      <c r="AD5" s="1329"/>
      <c r="AE5" s="1329"/>
      <c r="AF5" s="1329"/>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c r="BG5" s="1329"/>
      <c r="BH5" s="1329"/>
      <c r="BI5" s="1329"/>
      <c r="BJ5" s="1329"/>
      <c r="BK5" s="1329"/>
      <c r="BL5" s="1329"/>
      <c r="BM5" s="1329"/>
      <c r="BN5" s="1329"/>
      <c r="BO5" s="1329"/>
      <c r="BP5" s="1329"/>
      <c r="BQ5" s="1329"/>
      <c r="BR5" s="1329"/>
      <c r="BS5" s="1329"/>
      <c r="BT5" s="1329"/>
      <c r="BU5" s="1329"/>
      <c r="BV5" s="1329"/>
      <c r="BW5" s="1329"/>
      <c r="BX5" s="1329"/>
      <c r="BY5" s="1329"/>
      <c r="BZ5" s="1329"/>
      <c r="CA5" s="1329"/>
      <c r="CB5" s="1329"/>
      <c r="CC5" s="1329"/>
      <c r="CD5" s="1329"/>
      <c r="CE5" s="1329"/>
      <c r="CF5" s="1329"/>
      <c r="CG5" s="1329"/>
      <c r="CH5" s="1329"/>
      <c r="CI5" s="1329"/>
      <c r="CJ5" s="1329"/>
      <c r="CK5" s="1329"/>
      <c r="CL5" s="1329"/>
      <c r="CM5" s="1329"/>
      <c r="CN5" s="1329"/>
      <c r="CO5" s="1329"/>
      <c r="CP5" s="1329"/>
      <c r="CQ5" s="1329"/>
      <c r="CR5" s="1329"/>
      <c r="CS5" s="1329"/>
      <c r="CT5" s="1329"/>
      <c r="CU5" s="1329"/>
      <c r="CV5" s="1329"/>
      <c r="CW5" s="1329"/>
      <c r="CX5" s="1329"/>
      <c r="CY5" s="1329"/>
      <c r="CZ5" s="1329"/>
      <c r="DA5" s="1329"/>
      <c r="DB5" s="1329"/>
      <c r="DC5" s="1329"/>
      <c r="DD5" s="1329"/>
      <c r="DE5" s="1329"/>
      <c r="DF5" s="1329"/>
      <c r="DG5" s="1329"/>
      <c r="DH5" s="1329"/>
      <c r="DI5" s="1329"/>
      <c r="DJ5" s="1329"/>
      <c r="DK5" s="1329"/>
      <c r="DL5" s="1329"/>
      <c r="DM5" s="1329"/>
      <c r="DN5" s="1329"/>
      <c r="DO5" s="1329"/>
      <c r="DP5" s="1329"/>
      <c r="DQ5" s="1329"/>
      <c r="DR5" s="1329"/>
      <c r="DS5" s="1329"/>
      <c r="DT5" s="1329"/>
      <c r="DU5" s="1329"/>
      <c r="DV5" s="1329"/>
      <c r="DW5" s="1329"/>
      <c r="DX5" s="1329"/>
      <c r="DY5" s="1329"/>
      <c r="DZ5" s="1329"/>
      <c r="EA5" s="1329"/>
      <c r="EB5" s="1329"/>
      <c r="EC5" s="1329"/>
      <c r="ED5" s="1329"/>
      <c r="EE5" s="1329"/>
      <c r="EF5" s="1329"/>
      <c r="EG5" s="1329"/>
      <c r="EH5" s="1329"/>
      <c r="EI5" s="1329"/>
      <c r="EJ5" s="1329"/>
      <c r="EK5" s="1329"/>
      <c r="EL5" s="1329"/>
      <c r="EM5" s="1329"/>
      <c r="EN5" s="1329"/>
      <c r="EO5" s="1329"/>
      <c r="EP5" s="1329"/>
      <c r="EQ5" s="1329"/>
      <c r="ER5" s="1329"/>
      <c r="ES5" s="1329"/>
      <c r="ET5" s="1329"/>
      <c r="EU5" s="1329"/>
      <c r="EV5" s="1329"/>
      <c r="EW5" s="1329"/>
      <c r="EX5" s="1329"/>
      <c r="EY5" s="1329"/>
      <c r="EZ5" s="1329"/>
      <c r="FA5" s="1329"/>
      <c r="FB5" s="1329"/>
      <c r="FC5" s="1329"/>
      <c r="FD5" s="1329"/>
      <c r="FE5" s="1329"/>
      <c r="FF5" s="1329"/>
      <c r="FG5" s="1329"/>
      <c r="FH5" s="1329"/>
      <c r="FI5" s="1329"/>
      <c r="FJ5" s="1329"/>
      <c r="FK5" s="1329"/>
      <c r="FL5" s="1329"/>
      <c r="FM5" s="1329"/>
      <c r="FN5" s="1329"/>
      <c r="FO5" s="1329"/>
      <c r="FP5" s="1329"/>
      <c r="FQ5" s="1329"/>
      <c r="FR5" s="1329"/>
      <c r="FS5" s="1329"/>
      <c r="FT5" s="1329"/>
      <c r="FU5" s="1329"/>
      <c r="FV5" s="1329"/>
      <c r="FW5" s="1329"/>
      <c r="FX5" s="1329"/>
      <c r="FY5" s="1329"/>
      <c r="FZ5" s="1329"/>
      <c r="GA5" s="1329"/>
      <c r="GB5" s="1329"/>
      <c r="GC5" s="1329"/>
      <c r="GD5" s="1329"/>
      <c r="GE5" s="1329"/>
      <c r="GF5" s="1329"/>
      <c r="GG5" s="1329"/>
      <c r="GH5" s="1329"/>
      <c r="GI5" s="1329"/>
      <c r="GJ5" s="1329"/>
      <c r="GK5" s="1329"/>
      <c r="GL5" s="1329"/>
      <c r="GM5" s="1329"/>
      <c r="GN5" s="1329"/>
      <c r="GO5" s="1329"/>
      <c r="GP5" s="1329"/>
      <c r="GQ5" s="1329"/>
      <c r="GR5" s="1329"/>
      <c r="GS5" s="1329"/>
      <c r="GT5" s="1329"/>
      <c r="GU5" s="1329"/>
      <c r="GV5" s="1329"/>
      <c r="GW5" s="1329"/>
      <c r="GX5" s="1329"/>
      <c r="GY5" s="1329"/>
      <c r="GZ5" s="1329"/>
      <c r="HA5" s="1329"/>
      <c r="HB5" s="1329"/>
      <c r="HC5" s="1329"/>
      <c r="HD5" s="1329"/>
      <c r="HE5" s="1329"/>
      <c r="HF5" s="1329"/>
      <c r="HG5" s="1329"/>
      <c r="HH5" s="1329"/>
      <c r="HI5" s="1329"/>
      <c r="HJ5" s="1329"/>
      <c r="HK5" s="1329"/>
      <c r="HL5" s="1329"/>
      <c r="HM5" s="1329"/>
      <c r="HN5" s="1329"/>
      <c r="HO5" s="1329"/>
      <c r="HP5" s="1329"/>
      <c r="HQ5" s="1329"/>
      <c r="HR5" s="1329"/>
      <c r="HS5" s="1329"/>
      <c r="HT5" s="1329"/>
      <c r="HU5" s="1329"/>
      <c r="HV5" s="1329"/>
      <c r="HW5" s="1329"/>
      <c r="HX5" s="1329"/>
      <c r="HY5" s="1329"/>
      <c r="HZ5" s="1329"/>
      <c r="IA5" s="1329"/>
      <c r="IB5" s="1329"/>
      <c r="IC5" s="1329"/>
      <c r="ID5" s="1329"/>
      <c r="IE5" s="1329"/>
      <c r="IF5" s="1329"/>
      <c r="IG5" s="1329"/>
      <c r="IH5" s="1329"/>
      <c r="II5" s="1329"/>
      <c r="IJ5" s="1329"/>
      <c r="IK5" s="1329"/>
      <c r="IL5" s="1329"/>
      <c r="IM5" s="1329"/>
      <c r="IN5" s="1329"/>
      <c r="IO5" s="1329"/>
      <c r="IP5" s="1329"/>
      <c r="IQ5" s="1329"/>
      <c r="IR5" s="1329"/>
      <c r="IS5" s="1329"/>
    </row>
    <row r="6" spans="1:253" s="1333" customFormat="1" ht="19.5">
      <c r="A6" s="1184" t="s">
        <v>1346</v>
      </c>
      <c r="B6" s="1184"/>
      <c r="C6" s="1339"/>
      <c r="D6" s="1336"/>
      <c r="E6" s="1336"/>
      <c r="F6" s="1336"/>
      <c r="G6" s="1336"/>
      <c r="H6" s="1336"/>
      <c r="I6" s="1336"/>
      <c r="J6" s="1336"/>
      <c r="K6" s="1336"/>
      <c r="L6" s="1336"/>
      <c r="M6" s="1337"/>
      <c r="N6" s="1337"/>
      <c r="O6" s="1337"/>
      <c r="P6" s="1337"/>
      <c r="Q6" s="1337"/>
      <c r="R6" s="1329"/>
      <c r="S6" s="1329"/>
      <c r="T6" s="1329"/>
      <c r="U6" s="1329"/>
      <c r="V6" s="1329"/>
      <c r="W6" s="1329"/>
      <c r="X6" s="1329"/>
      <c r="Y6" s="1329"/>
      <c r="Z6" s="1329"/>
      <c r="AA6" s="1329"/>
      <c r="AB6" s="1329"/>
      <c r="AC6" s="1329"/>
      <c r="AD6" s="1329"/>
      <c r="AE6" s="1329"/>
      <c r="AF6" s="1329"/>
      <c r="AG6" s="1329"/>
      <c r="AH6" s="1329"/>
      <c r="AI6" s="1329"/>
      <c r="AJ6" s="1329"/>
      <c r="AK6" s="1329"/>
      <c r="AL6" s="1329"/>
      <c r="AM6" s="1329"/>
      <c r="AN6" s="1329"/>
      <c r="AO6" s="1329"/>
      <c r="AP6" s="1329"/>
      <c r="AQ6" s="1329"/>
      <c r="AR6" s="1329"/>
      <c r="AS6" s="1329"/>
      <c r="AT6" s="1329"/>
      <c r="AU6" s="1329"/>
      <c r="AV6" s="1329"/>
      <c r="AW6" s="1329"/>
      <c r="AX6" s="1329"/>
      <c r="AY6" s="1329"/>
      <c r="AZ6" s="1329"/>
      <c r="BA6" s="1329"/>
      <c r="BB6" s="1329"/>
      <c r="BC6" s="1329"/>
      <c r="BD6" s="1329"/>
      <c r="BE6" s="1329"/>
      <c r="BF6" s="1329"/>
      <c r="BG6" s="1329"/>
      <c r="BH6" s="1329"/>
      <c r="BI6" s="1329"/>
      <c r="BJ6" s="1329"/>
      <c r="BK6" s="1329"/>
      <c r="BL6" s="1329"/>
      <c r="BM6" s="1329"/>
      <c r="BN6" s="1329"/>
      <c r="BO6" s="1329"/>
      <c r="BP6" s="1329"/>
      <c r="BQ6" s="1329"/>
      <c r="BR6" s="1329"/>
      <c r="BS6" s="1329"/>
      <c r="BT6" s="1329"/>
      <c r="BU6" s="1329"/>
      <c r="BV6" s="1329"/>
      <c r="BW6" s="1329"/>
      <c r="BX6" s="1329"/>
      <c r="BY6" s="1329"/>
      <c r="BZ6" s="1329"/>
      <c r="CA6" s="1329"/>
      <c r="CB6" s="1329"/>
      <c r="CC6" s="1329"/>
      <c r="CD6" s="1329"/>
      <c r="CE6" s="1329"/>
      <c r="CF6" s="1329"/>
      <c r="CG6" s="1329"/>
      <c r="CH6" s="1329"/>
      <c r="CI6" s="1329"/>
      <c r="CJ6" s="1329"/>
      <c r="CK6" s="1329"/>
      <c r="CL6" s="1329"/>
      <c r="CM6" s="1329"/>
      <c r="CN6" s="1329"/>
      <c r="CO6" s="1329"/>
      <c r="CP6" s="1329"/>
      <c r="CQ6" s="1329"/>
      <c r="CR6" s="1329"/>
      <c r="CS6" s="1329"/>
      <c r="CT6" s="1329"/>
      <c r="CU6" s="1329"/>
      <c r="CV6" s="1329"/>
      <c r="CW6" s="1329"/>
      <c r="CX6" s="1329"/>
      <c r="CY6" s="1329"/>
      <c r="CZ6" s="1329"/>
      <c r="DA6" s="1329"/>
      <c r="DB6" s="1329"/>
      <c r="DC6" s="1329"/>
      <c r="DD6" s="1329"/>
      <c r="DE6" s="1329"/>
      <c r="DF6" s="1329"/>
      <c r="DG6" s="1329"/>
      <c r="DH6" s="1329"/>
      <c r="DI6" s="1329"/>
      <c r="DJ6" s="1329"/>
      <c r="DK6" s="1329"/>
      <c r="DL6" s="1329"/>
      <c r="DM6" s="1329"/>
      <c r="DN6" s="1329"/>
      <c r="DO6" s="1329"/>
      <c r="DP6" s="1329"/>
      <c r="DQ6" s="1329"/>
      <c r="DR6" s="1329"/>
      <c r="DS6" s="1329"/>
      <c r="DT6" s="1329"/>
      <c r="DU6" s="1329"/>
      <c r="DV6" s="1329"/>
      <c r="DW6" s="1329"/>
      <c r="DX6" s="1329"/>
      <c r="DY6" s="1329"/>
      <c r="DZ6" s="1329"/>
      <c r="EA6" s="1329"/>
      <c r="EB6" s="1329"/>
      <c r="EC6" s="1329"/>
      <c r="ED6" s="1329"/>
      <c r="EE6" s="1329"/>
      <c r="EF6" s="1329"/>
      <c r="EG6" s="1329"/>
      <c r="EH6" s="1329"/>
      <c r="EI6" s="1329"/>
      <c r="EJ6" s="1329"/>
      <c r="EK6" s="1329"/>
      <c r="EL6" s="1329"/>
      <c r="EM6" s="1329"/>
      <c r="EN6" s="1329"/>
      <c r="EO6" s="1329"/>
      <c r="EP6" s="1329"/>
      <c r="EQ6" s="1329"/>
      <c r="ER6" s="1329"/>
      <c r="ES6" s="1329"/>
      <c r="ET6" s="1329"/>
      <c r="EU6" s="1329"/>
      <c r="EV6" s="1329"/>
      <c r="EW6" s="1329"/>
      <c r="EX6" s="1329"/>
      <c r="EY6" s="1329"/>
      <c r="EZ6" s="1329"/>
      <c r="FA6" s="1329"/>
      <c r="FB6" s="1329"/>
      <c r="FC6" s="1329"/>
      <c r="FD6" s="1329"/>
      <c r="FE6" s="1329"/>
      <c r="FF6" s="1329"/>
      <c r="FG6" s="1329"/>
      <c r="FH6" s="1329"/>
      <c r="FI6" s="1329"/>
      <c r="FJ6" s="1329"/>
      <c r="FK6" s="1329"/>
      <c r="FL6" s="1329"/>
      <c r="FM6" s="1329"/>
      <c r="FN6" s="1329"/>
      <c r="FO6" s="1329"/>
      <c r="FP6" s="1329"/>
      <c r="FQ6" s="1329"/>
      <c r="FR6" s="1329"/>
      <c r="FS6" s="1329"/>
      <c r="FT6" s="1329"/>
      <c r="FU6" s="1329"/>
      <c r="FV6" s="1329"/>
      <c r="FW6" s="1329"/>
      <c r="FX6" s="1329"/>
      <c r="FY6" s="1329"/>
      <c r="FZ6" s="1329"/>
      <c r="GA6" s="1329"/>
      <c r="GB6" s="1329"/>
      <c r="GC6" s="1329"/>
      <c r="GD6" s="1329"/>
      <c r="GE6" s="1329"/>
      <c r="GF6" s="1329"/>
      <c r="GG6" s="1329"/>
      <c r="GH6" s="1329"/>
      <c r="GI6" s="1329"/>
      <c r="GJ6" s="1329"/>
      <c r="GK6" s="1329"/>
      <c r="GL6" s="1329"/>
      <c r="GM6" s="1329"/>
      <c r="GN6" s="1329"/>
      <c r="GO6" s="1329"/>
      <c r="GP6" s="1329"/>
      <c r="GQ6" s="1329"/>
      <c r="GR6" s="1329"/>
      <c r="GS6" s="1329"/>
      <c r="GT6" s="1329"/>
      <c r="GU6" s="1329"/>
      <c r="GV6" s="1329"/>
      <c r="GW6" s="1329"/>
      <c r="GX6" s="1329"/>
      <c r="GY6" s="1329"/>
      <c r="GZ6" s="1329"/>
      <c r="HA6" s="1329"/>
      <c r="HB6" s="1329"/>
      <c r="HC6" s="1329"/>
      <c r="HD6" s="1329"/>
      <c r="HE6" s="1329"/>
      <c r="HF6" s="1329"/>
      <c r="HG6" s="1329"/>
      <c r="HH6" s="1329"/>
      <c r="HI6" s="1329"/>
      <c r="HJ6" s="1329"/>
      <c r="HK6" s="1329"/>
      <c r="HL6" s="1329"/>
      <c r="HM6" s="1329"/>
      <c r="HN6" s="1329"/>
      <c r="HO6" s="1329"/>
      <c r="HP6" s="1329"/>
      <c r="HQ6" s="1329"/>
      <c r="HR6" s="1329"/>
      <c r="HS6" s="1329"/>
      <c r="HT6" s="1329"/>
      <c r="HU6" s="1329"/>
      <c r="HV6" s="1329"/>
      <c r="HW6" s="1329"/>
      <c r="HX6" s="1329"/>
      <c r="HY6" s="1329"/>
      <c r="HZ6" s="1329"/>
      <c r="IA6" s="1329"/>
      <c r="IB6" s="1329"/>
      <c r="IC6" s="1329"/>
      <c r="ID6" s="1329"/>
      <c r="IE6" s="1329"/>
      <c r="IF6" s="1329"/>
      <c r="IG6" s="1329"/>
      <c r="IH6" s="1329"/>
      <c r="II6" s="1329"/>
      <c r="IJ6" s="1329"/>
      <c r="IK6" s="1329"/>
      <c r="IL6" s="1329"/>
      <c r="IM6" s="1329"/>
      <c r="IN6" s="1329"/>
      <c r="IO6" s="1329"/>
      <c r="IP6" s="1329"/>
      <c r="IQ6" s="1329"/>
      <c r="IR6" s="1329"/>
      <c r="IS6" s="1329"/>
    </row>
    <row r="7" spans="1:253" s="1333" customFormat="1" ht="19.5">
      <c r="A7" s="1184"/>
      <c r="B7" s="1184"/>
      <c r="C7" s="1339"/>
      <c r="D7" s="1336"/>
      <c r="E7" s="1336"/>
      <c r="F7" s="1336"/>
      <c r="G7" s="1336"/>
      <c r="H7" s="1336"/>
      <c r="I7" s="1336"/>
      <c r="J7" s="1336"/>
      <c r="K7" s="1336"/>
      <c r="L7" s="1336"/>
      <c r="M7" s="1337"/>
      <c r="N7" s="1337"/>
      <c r="O7" s="1337"/>
      <c r="P7" s="1337"/>
      <c r="Q7" s="1337"/>
      <c r="R7" s="1329"/>
      <c r="S7" s="1329"/>
      <c r="T7" s="1329"/>
      <c r="U7" s="1329"/>
      <c r="V7" s="1329"/>
      <c r="W7" s="1329"/>
      <c r="X7" s="1329"/>
      <c r="Y7" s="1329"/>
      <c r="Z7" s="1329"/>
      <c r="AA7" s="1329"/>
      <c r="AB7" s="1329"/>
      <c r="AC7" s="1329"/>
      <c r="AD7" s="1329"/>
      <c r="AE7" s="1329"/>
      <c r="AF7" s="1329"/>
      <c r="AG7" s="1329"/>
      <c r="AH7" s="1329"/>
      <c r="AI7" s="1329"/>
      <c r="AJ7" s="1329"/>
      <c r="AK7" s="1329"/>
      <c r="AL7" s="1329"/>
      <c r="AM7" s="1329"/>
      <c r="AN7" s="1329"/>
      <c r="AO7" s="1329"/>
      <c r="AP7" s="1329"/>
      <c r="AQ7" s="1329"/>
      <c r="AR7" s="1329"/>
      <c r="AS7" s="1329"/>
      <c r="AT7" s="1329"/>
      <c r="AU7" s="1329"/>
      <c r="AV7" s="1329"/>
      <c r="AW7" s="1329"/>
      <c r="AX7" s="1329"/>
      <c r="AY7" s="1329"/>
      <c r="AZ7" s="1329"/>
      <c r="BA7" s="1329"/>
      <c r="BB7" s="1329"/>
      <c r="BC7" s="1329"/>
      <c r="BD7" s="1329"/>
      <c r="BE7" s="1329"/>
      <c r="BF7" s="1329"/>
      <c r="BG7" s="1329"/>
      <c r="BH7" s="1329"/>
      <c r="BI7" s="1329"/>
      <c r="BJ7" s="1329"/>
      <c r="BK7" s="1329"/>
      <c r="BL7" s="1329"/>
      <c r="BM7" s="1329"/>
      <c r="BN7" s="1329"/>
      <c r="BO7" s="1329"/>
      <c r="BP7" s="1329"/>
      <c r="BQ7" s="1329"/>
      <c r="BR7" s="1329"/>
      <c r="BS7" s="1329"/>
      <c r="BT7" s="1329"/>
      <c r="BU7" s="1329"/>
      <c r="BV7" s="1329"/>
      <c r="BW7" s="1329"/>
      <c r="BX7" s="1329"/>
      <c r="BY7" s="1329"/>
      <c r="BZ7" s="1329"/>
      <c r="CA7" s="1329"/>
      <c r="CB7" s="1329"/>
      <c r="CC7" s="1329"/>
      <c r="CD7" s="1329"/>
      <c r="CE7" s="1329"/>
      <c r="CF7" s="1329"/>
      <c r="CG7" s="1329"/>
      <c r="CH7" s="1329"/>
      <c r="CI7" s="1329"/>
      <c r="CJ7" s="1329"/>
      <c r="CK7" s="1329"/>
      <c r="CL7" s="1329"/>
      <c r="CM7" s="1329"/>
      <c r="CN7" s="1329"/>
      <c r="CO7" s="1329"/>
      <c r="CP7" s="1329"/>
      <c r="CQ7" s="1329"/>
      <c r="CR7" s="1329"/>
      <c r="CS7" s="1329"/>
      <c r="CT7" s="1329"/>
      <c r="CU7" s="1329"/>
      <c r="CV7" s="1329"/>
      <c r="CW7" s="1329"/>
      <c r="CX7" s="1329"/>
      <c r="CY7" s="1329"/>
      <c r="CZ7" s="1329"/>
      <c r="DA7" s="1329"/>
      <c r="DB7" s="1329"/>
      <c r="DC7" s="1329"/>
      <c r="DD7" s="1329"/>
      <c r="DE7" s="1329"/>
      <c r="DF7" s="1329"/>
      <c r="DG7" s="1329"/>
      <c r="DH7" s="1329"/>
      <c r="DI7" s="1329"/>
      <c r="DJ7" s="1329"/>
      <c r="DK7" s="1329"/>
      <c r="DL7" s="1329"/>
      <c r="DM7" s="1329"/>
      <c r="DN7" s="1329"/>
      <c r="DO7" s="1329"/>
      <c r="DP7" s="1329"/>
      <c r="DQ7" s="1329"/>
      <c r="DR7" s="1329"/>
      <c r="DS7" s="1329"/>
      <c r="DT7" s="1329"/>
      <c r="DU7" s="1329"/>
      <c r="DV7" s="1329"/>
      <c r="DW7" s="1329"/>
      <c r="DX7" s="1329"/>
      <c r="DY7" s="1329"/>
      <c r="DZ7" s="1329"/>
      <c r="EA7" s="1329"/>
      <c r="EB7" s="1329"/>
      <c r="EC7" s="1329"/>
      <c r="ED7" s="1329"/>
      <c r="EE7" s="1329"/>
      <c r="EF7" s="1329"/>
      <c r="EG7" s="1329"/>
      <c r="EH7" s="1329"/>
      <c r="EI7" s="1329"/>
      <c r="EJ7" s="1329"/>
      <c r="EK7" s="1329"/>
      <c r="EL7" s="1329"/>
      <c r="EM7" s="1329"/>
      <c r="EN7" s="1329"/>
      <c r="EO7" s="1329"/>
      <c r="EP7" s="1329"/>
      <c r="EQ7" s="1329"/>
      <c r="ER7" s="1329"/>
      <c r="ES7" s="1329"/>
      <c r="ET7" s="1329"/>
      <c r="EU7" s="1329"/>
      <c r="EV7" s="1329"/>
      <c r="EW7" s="1329"/>
      <c r="EX7" s="1329"/>
      <c r="EY7" s="1329"/>
      <c r="EZ7" s="1329"/>
      <c r="FA7" s="1329"/>
      <c r="FB7" s="1329"/>
      <c r="FC7" s="1329"/>
      <c r="FD7" s="1329"/>
      <c r="FE7" s="1329"/>
      <c r="FF7" s="1329"/>
      <c r="FG7" s="1329"/>
      <c r="FH7" s="1329"/>
      <c r="FI7" s="1329"/>
      <c r="FJ7" s="1329"/>
      <c r="FK7" s="1329"/>
      <c r="FL7" s="1329"/>
      <c r="FM7" s="1329"/>
      <c r="FN7" s="1329"/>
      <c r="FO7" s="1329"/>
      <c r="FP7" s="1329"/>
      <c r="FQ7" s="1329"/>
      <c r="FR7" s="1329"/>
      <c r="FS7" s="1329"/>
      <c r="FT7" s="1329"/>
      <c r="FU7" s="1329"/>
      <c r="FV7" s="1329"/>
      <c r="FW7" s="1329"/>
      <c r="FX7" s="1329"/>
      <c r="FY7" s="1329"/>
      <c r="FZ7" s="1329"/>
      <c r="GA7" s="1329"/>
      <c r="GB7" s="1329"/>
      <c r="GC7" s="1329"/>
      <c r="GD7" s="1329"/>
      <c r="GE7" s="1329"/>
      <c r="GF7" s="1329"/>
      <c r="GG7" s="1329"/>
      <c r="GH7" s="1329"/>
      <c r="GI7" s="1329"/>
      <c r="GJ7" s="1329"/>
      <c r="GK7" s="1329"/>
      <c r="GL7" s="1329"/>
      <c r="GM7" s="1329"/>
      <c r="GN7" s="1329"/>
      <c r="GO7" s="1329"/>
      <c r="GP7" s="1329"/>
      <c r="GQ7" s="1329"/>
      <c r="GR7" s="1329"/>
      <c r="GS7" s="1329"/>
      <c r="GT7" s="1329"/>
      <c r="GU7" s="1329"/>
      <c r="GV7" s="1329"/>
      <c r="GW7" s="1329"/>
      <c r="GX7" s="1329"/>
      <c r="GY7" s="1329"/>
      <c r="GZ7" s="1329"/>
      <c r="HA7" s="1329"/>
      <c r="HB7" s="1329"/>
      <c r="HC7" s="1329"/>
      <c r="HD7" s="1329"/>
      <c r="HE7" s="1329"/>
      <c r="HF7" s="1329"/>
      <c r="HG7" s="1329"/>
      <c r="HH7" s="1329"/>
      <c r="HI7" s="1329"/>
      <c r="HJ7" s="1329"/>
      <c r="HK7" s="1329"/>
      <c r="HL7" s="1329"/>
      <c r="HM7" s="1329"/>
      <c r="HN7" s="1329"/>
      <c r="HO7" s="1329"/>
      <c r="HP7" s="1329"/>
      <c r="HQ7" s="1329"/>
      <c r="HR7" s="1329"/>
      <c r="HS7" s="1329"/>
      <c r="HT7" s="1329"/>
      <c r="HU7" s="1329"/>
      <c r="HV7" s="1329"/>
      <c r="HW7" s="1329"/>
      <c r="HX7" s="1329"/>
      <c r="HY7" s="1329"/>
      <c r="HZ7" s="1329"/>
      <c r="IA7" s="1329"/>
      <c r="IB7" s="1329"/>
      <c r="IC7" s="1329"/>
      <c r="ID7" s="1329"/>
      <c r="IE7" s="1329"/>
      <c r="IF7" s="1329"/>
      <c r="IG7" s="1329"/>
      <c r="IH7" s="1329"/>
      <c r="II7" s="1329"/>
      <c r="IJ7" s="1329"/>
      <c r="IK7" s="1329"/>
      <c r="IL7" s="1329"/>
      <c r="IM7" s="1329"/>
      <c r="IN7" s="1329"/>
      <c r="IO7" s="1329"/>
      <c r="IP7" s="1329"/>
      <c r="IQ7" s="1329"/>
      <c r="IR7" s="1329"/>
      <c r="IS7" s="1329"/>
    </row>
    <row r="8" spans="1:253" s="1333" customFormat="1" ht="14.25">
      <c r="B8" s="1286"/>
      <c r="C8" s="1340"/>
      <c r="D8" s="1301"/>
      <c r="E8" s="1136"/>
      <c r="F8" s="1136"/>
      <c r="G8" s="1136"/>
      <c r="H8" s="1051" t="s">
        <v>156</v>
      </c>
      <c r="I8" s="1051"/>
      <c r="J8" s="1051" t="s">
        <v>155</v>
      </c>
      <c r="K8" s="1051"/>
      <c r="L8" s="1051"/>
      <c r="M8" s="1051"/>
      <c r="N8" s="1051"/>
      <c r="O8" s="1051"/>
      <c r="P8" s="1051"/>
      <c r="Q8" s="1051"/>
    </row>
    <row r="9" spans="1:253" s="1333" customFormat="1" ht="28.5">
      <c r="B9" s="951" t="s">
        <v>1194</v>
      </c>
      <c r="C9" s="951" t="s">
        <v>1195</v>
      </c>
      <c r="D9" s="951" t="s">
        <v>1196</v>
      </c>
      <c r="E9" s="951" t="s">
        <v>1197</v>
      </c>
      <c r="F9" s="1136" t="s">
        <v>244</v>
      </c>
      <c r="G9" s="1186" t="s">
        <v>243</v>
      </c>
      <c r="H9" s="1052">
        <v>2012</v>
      </c>
      <c r="I9" s="1052">
        <v>2013</v>
      </c>
      <c r="J9" s="1052">
        <v>2014</v>
      </c>
      <c r="K9" s="1052">
        <v>2015</v>
      </c>
      <c r="L9" s="1052">
        <v>2016</v>
      </c>
      <c r="M9" s="1052">
        <v>2017</v>
      </c>
      <c r="N9" s="1052">
        <v>2018</v>
      </c>
      <c r="O9" s="1052">
        <v>2019</v>
      </c>
      <c r="P9" s="1052">
        <v>2020</v>
      </c>
      <c r="Q9" s="1052">
        <v>2021</v>
      </c>
    </row>
    <row r="10" spans="1:253" ht="14.25">
      <c r="B10" s="1266" t="s">
        <v>1274</v>
      </c>
      <c r="C10" s="1341" t="s">
        <v>1507</v>
      </c>
      <c r="D10" s="1342" t="s">
        <v>1508</v>
      </c>
      <c r="E10" s="1342"/>
      <c r="F10" s="1136"/>
      <c r="G10" s="1214"/>
      <c r="H10" s="1343"/>
      <c r="I10" s="1343"/>
      <c r="J10" s="1343"/>
      <c r="K10" s="1343"/>
      <c r="L10" s="1343"/>
      <c r="M10" s="1343"/>
      <c r="N10" s="1343"/>
      <c r="O10" s="1343"/>
      <c r="P10" s="1343"/>
      <c r="Q10" s="1343"/>
      <c r="R10" s="1344"/>
    </row>
    <row r="11" spans="1:253">
      <c r="B11" s="1267"/>
      <c r="C11" s="1341"/>
      <c r="D11" s="1342" t="s">
        <v>1509</v>
      </c>
      <c r="E11" s="1342"/>
      <c r="F11" s="1136"/>
      <c r="G11" s="1214"/>
      <c r="H11" s="1343"/>
      <c r="I11" s="1343"/>
      <c r="J11" s="1343"/>
      <c r="K11" s="1343"/>
      <c r="L11" s="1343"/>
      <c r="M11" s="1343"/>
      <c r="N11" s="1343"/>
      <c r="O11" s="1343"/>
      <c r="P11" s="1343"/>
      <c r="Q11" s="1343"/>
      <c r="R11" s="1344"/>
    </row>
    <row r="12" spans="1:253" ht="19.5">
      <c r="B12" s="1307"/>
      <c r="C12" s="1341"/>
      <c r="D12" s="1341" t="s">
        <v>1510</v>
      </c>
      <c r="E12" s="1341"/>
      <c r="F12" s="1136"/>
      <c r="G12" s="1214"/>
      <c r="H12" s="1345">
        <f t="shared" ref="H12:P12" si="0">SUM(H10:H11)</f>
        <v>0</v>
      </c>
      <c r="I12" s="1345">
        <f t="shared" si="0"/>
        <v>0</v>
      </c>
      <c r="J12" s="1345">
        <f t="shared" si="0"/>
        <v>0</v>
      </c>
      <c r="K12" s="1345">
        <f t="shared" si="0"/>
        <v>0</v>
      </c>
      <c r="L12" s="1345">
        <f t="shared" si="0"/>
        <v>0</v>
      </c>
      <c r="M12" s="1345">
        <f t="shared" si="0"/>
        <v>0</v>
      </c>
      <c r="N12" s="1345">
        <f t="shared" si="0"/>
        <v>0</v>
      </c>
      <c r="O12" s="1345">
        <f t="shared" si="0"/>
        <v>0</v>
      </c>
      <c r="P12" s="1345">
        <f t="shared" si="0"/>
        <v>0</v>
      </c>
      <c r="Q12" s="1345">
        <f>SUM(Q10:Q11)</f>
        <v>0</v>
      </c>
      <c r="R12" s="1344"/>
    </row>
    <row r="13" spans="1:253" ht="19.5">
      <c r="B13" s="1307"/>
      <c r="C13" s="1341"/>
      <c r="D13" s="1342" t="s">
        <v>1511</v>
      </c>
      <c r="E13" s="1342"/>
      <c r="F13" s="1136"/>
      <c r="G13" s="1214"/>
      <c r="H13" s="1343"/>
      <c r="I13" s="1343"/>
      <c r="J13" s="1343"/>
      <c r="K13" s="1343"/>
      <c r="L13" s="1343"/>
      <c r="M13" s="1343"/>
      <c r="N13" s="1343"/>
      <c r="O13" s="1343"/>
      <c r="P13" s="1343"/>
      <c r="Q13" s="1343"/>
      <c r="R13" s="1344"/>
    </row>
    <row r="14" spans="1:253" ht="14.25">
      <c r="B14" s="1346"/>
      <c r="C14" s="1341"/>
      <c r="D14" s="1342" t="s">
        <v>1512</v>
      </c>
      <c r="E14" s="1342"/>
      <c r="F14" s="1136"/>
      <c r="G14" s="1214"/>
      <c r="H14" s="1343"/>
      <c r="I14" s="1343"/>
      <c r="J14" s="1343"/>
      <c r="K14" s="1343"/>
      <c r="L14" s="1343"/>
      <c r="M14" s="1343"/>
      <c r="N14" s="1343"/>
      <c r="O14" s="1343"/>
      <c r="P14" s="1343"/>
      <c r="Q14" s="1343"/>
      <c r="R14" s="1344"/>
    </row>
    <row r="15" spans="1:253" ht="14.25">
      <c r="B15" s="1346"/>
      <c r="C15" s="1341"/>
      <c r="D15" s="1342" t="s">
        <v>1513</v>
      </c>
      <c r="E15" s="1342"/>
      <c r="F15" s="1136"/>
      <c r="G15" s="1214"/>
      <c r="H15" s="1343"/>
      <c r="I15" s="1343"/>
      <c r="J15" s="1343"/>
      <c r="K15" s="1343"/>
      <c r="L15" s="1343"/>
      <c r="M15" s="1343"/>
      <c r="N15" s="1343"/>
      <c r="O15" s="1343"/>
      <c r="P15" s="1343"/>
      <c r="Q15" s="1343"/>
      <c r="R15" s="1344"/>
    </row>
    <row r="16" spans="1:253" ht="14.25">
      <c r="B16" s="1346"/>
      <c r="C16" s="1341"/>
      <c r="D16" s="1342" t="s">
        <v>1514</v>
      </c>
      <c r="E16" s="1342"/>
      <c r="F16" s="1136"/>
      <c r="G16" s="1214"/>
      <c r="H16" s="1343"/>
      <c r="I16" s="1343"/>
      <c r="J16" s="1343"/>
      <c r="K16" s="1343"/>
      <c r="L16" s="1343"/>
      <c r="M16" s="1343"/>
      <c r="N16" s="1343"/>
      <c r="O16" s="1343"/>
      <c r="P16" s="1343"/>
      <c r="Q16" s="1343"/>
      <c r="R16" s="1344"/>
    </row>
    <row r="17" spans="2:18" ht="14.25">
      <c r="B17" s="1346"/>
      <c r="C17" s="1341"/>
      <c r="D17" s="1342" t="s">
        <v>1515</v>
      </c>
      <c r="E17" s="1342"/>
      <c r="F17" s="1136"/>
      <c r="G17" s="1214"/>
      <c r="H17" s="1343"/>
      <c r="I17" s="1343"/>
      <c r="J17" s="1343"/>
      <c r="K17" s="1343"/>
      <c r="L17" s="1343"/>
      <c r="M17" s="1343"/>
      <c r="N17" s="1343"/>
      <c r="O17" s="1343"/>
      <c r="P17" s="1343"/>
      <c r="Q17" s="1343"/>
      <c r="R17" s="1344"/>
    </row>
    <row r="18" spans="2:18" ht="14.25">
      <c r="B18" s="1346"/>
      <c r="C18" s="1347"/>
      <c r="D18" s="1348" t="s">
        <v>1222</v>
      </c>
      <c r="E18" s="1348"/>
      <c r="F18" s="1136"/>
      <c r="G18" s="1214"/>
      <c r="H18" s="1343"/>
      <c r="I18" s="1343"/>
      <c r="J18" s="1343"/>
      <c r="K18" s="1343"/>
      <c r="L18" s="1343"/>
      <c r="M18" s="1343"/>
      <c r="N18" s="1343"/>
      <c r="O18" s="1343"/>
      <c r="P18" s="1343"/>
      <c r="Q18" s="1343"/>
      <c r="R18" s="1344"/>
    </row>
    <row r="19" spans="2:18" ht="14.25">
      <c r="B19" s="1346"/>
      <c r="C19" s="1347"/>
      <c r="D19" s="1348" t="s">
        <v>1516</v>
      </c>
      <c r="E19" s="1348"/>
      <c r="F19" s="1136"/>
      <c r="G19" s="1214"/>
      <c r="H19" s="1343"/>
      <c r="I19" s="1343"/>
      <c r="J19" s="1343"/>
      <c r="K19" s="1343"/>
      <c r="L19" s="1343"/>
      <c r="M19" s="1343"/>
      <c r="N19" s="1343"/>
      <c r="O19" s="1343"/>
      <c r="P19" s="1343"/>
      <c r="Q19" s="1343"/>
      <c r="R19" s="1344"/>
    </row>
    <row r="20" spans="2:18" ht="14.25">
      <c r="B20" s="1346"/>
      <c r="C20" s="1347"/>
      <c r="D20" s="1348" t="s">
        <v>1517</v>
      </c>
      <c r="E20" s="1348"/>
      <c r="F20" s="1136"/>
      <c r="G20" s="1214"/>
      <c r="H20" s="1343"/>
      <c r="I20" s="1343"/>
      <c r="J20" s="1343"/>
      <c r="K20" s="1343"/>
      <c r="L20" s="1343"/>
      <c r="M20" s="1343"/>
      <c r="N20" s="1343"/>
      <c r="O20" s="1343"/>
      <c r="P20" s="1343"/>
      <c r="Q20" s="1343"/>
      <c r="R20" s="1344"/>
    </row>
    <row r="21" spans="2:18" s="992" customFormat="1">
      <c r="B21" s="1349"/>
      <c r="C21" s="1347"/>
      <c r="D21" s="1348" t="s">
        <v>168</v>
      </c>
      <c r="E21" s="1348"/>
      <c r="F21" s="1136"/>
      <c r="G21" s="1214"/>
      <c r="H21" s="1343"/>
      <c r="I21" s="1343"/>
      <c r="J21" s="1343"/>
      <c r="K21" s="1343"/>
      <c r="L21" s="1343"/>
      <c r="M21" s="1343"/>
      <c r="N21" s="1343"/>
      <c r="O21" s="1343"/>
      <c r="P21" s="1343"/>
      <c r="Q21" s="1343"/>
      <c r="R21" s="1350"/>
    </row>
    <row r="22" spans="2:18" s="992" customFormat="1">
      <c r="B22" s="1349"/>
      <c r="C22" s="1351"/>
      <c r="D22" s="1351" t="s">
        <v>1518</v>
      </c>
      <c r="E22" s="1351"/>
      <c r="F22" s="1136"/>
      <c r="G22" s="1214"/>
      <c r="H22" s="1345">
        <f t="shared" ref="H22:Q22" si="1">SUM(H12:H21)</f>
        <v>0</v>
      </c>
      <c r="I22" s="1345">
        <f t="shared" si="1"/>
        <v>0</v>
      </c>
      <c r="J22" s="1345">
        <f t="shared" si="1"/>
        <v>0</v>
      </c>
      <c r="K22" s="1345">
        <f t="shared" si="1"/>
        <v>0</v>
      </c>
      <c r="L22" s="1345">
        <f t="shared" si="1"/>
        <v>0</v>
      </c>
      <c r="M22" s="1345">
        <f t="shared" si="1"/>
        <v>0</v>
      </c>
      <c r="N22" s="1345">
        <f t="shared" si="1"/>
        <v>0</v>
      </c>
      <c r="O22" s="1345">
        <f t="shared" si="1"/>
        <v>0</v>
      </c>
      <c r="P22" s="1345">
        <f t="shared" si="1"/>
        <v>0</v>
      </c>
      <c r="Q22" s="1345">
        <f t="shared" si="1"/>
        <v>0</v>
      </c>
      <c r="R22" s="1350"/>
    </row>
    <row r="23" spans="2:18">
      <c r="B23" s="1349"/>
      <c r="C23" s="1347"/>
      <c r="D23" s="1348" t="s">
        <v>99</v>
      </c>
      <c r="E23" s="1348"/>
      <c r="F23" s="1136"/>
      <c r="G23" s="1214"/>
      <c r="H23" s="1343"/>
      <c r="I23" s="1343"/>
      <c r="J23" s="1343"/>
      <c r="K23" s="1343"/>
      <c r="L23" s="1343"/>
      <c r="M23" s="1343"/>
      <c r="N23" s="1343"/>
      <c r="O23" s="1343"/>
      <c r="P23" s="1343"/>
      <c r="Q23" s="1343"/>
      <c r="R23" s="1344"/>
    </row>
    <row r="24" spans="2:18" s="1353" customFormat="1">
      <c r="B24" s="1349"/>
      <c r="C24" s="1351"/>
      <c r="D24" s="1351" t="s">
        <v>8</v>
      </c>
      <c r="E24" s="1351"/>
      <c r="F24" s="1136"/>
      <c r="G24" s="1214"/>
      <c r="H24" s="1345">
        <f t="shared" ref="H24:Q24" si="2">+H23+H22</f>
        <v>0</v>
      </c>
      <c r="I24" s="1345">
        <f t="shared" si="2"/>
        <v>0</v>
      </c>
      <c r="J24" s="1345">
        <f t="shared" si="2"/>
        <v>0</v>
      </c>
      <c r="K24" s="1345">
        <f t="shared" si="2"/>
        <v>0</v>
      </c>
      <c r="L24" s="1345">
        <f t="shared" si="2"/>
        <v>0</v>
      </c>
      <c r="M24" s="1345">
        <f t="shared" si="2"/>
        <v>0</v>
      </c>
      <c r="N24" s="1345">
        <f t="shared" si="2"/>
        <v>0</v>
      </c>
      <c r="O24" s="1345">
        <f t="shared" si="2"/>
        <v>0</v>
      </c>
      <c r="P24" s="1345">
        <f t="shared" si="2"/>
        <v>0</v>
      </c>
      <c r="Q24" s="1345">
        <f t="shared" si="2"/>
        <v>0</v>
      </c>
      <c r="R24" s="1352"/>
    </row>
    <row r="25" spans="2:18" ht="14.25">
      <c r="B25" s="1266"/>
      <c r="C25" s="1341" t="s">
        <v>1219</v>
      </c>
      <c r="D25" s="1342" t="s">
        <v>1508</v>
      </c>
      <c r="E25" s="1342"/>
      <c r="F25" s="1136"/>
      <c r="G25" s="1214"/>
      <c r="H25" s="1343"/>
      <c r="I25" s="1343"/>
      <c r="J25" s="1343"/>
      <c r="K25" s="1343"/>
      <c r="L25" s="1343"/>
      <c r="M25" s="1343"/>
      <c r="N25" s="1343"/>
      <c r="O25" s="1343"/>
      <c r="P25" s="1343"/>
      <c r="Q25" s="1343"/>
    </row>
    <row r="26" spans="2:18">
      <c r="B26" s="1267"/>
      <c r="C26" s="1341"/>
      <c r="D26" s="1342" t="s">
        <v>1509</v>
      </c>
      <c r="E26" s="1342"/>
      <c r="F26" s="1136"/>
      <c r="G26" s="1214"/>
      <c r="H26" s="1343"/>
      <c r="I26" s="1343"/>
      <c r="J26" s="1343"/>
      <c r="K26" s="1343"/>
      <c r="L26" s="1343"/>
      <c r="M26" s="1343"/>
      <c r="N26" s="1343"/>
      <c r="O26" s="1343"/>
      <c r="P26" s="1343"/>
      <c r="Q26" s="1343"/>
    </row>
    <row r="27" spans="2:18" ht="19.5">
      <c r="B27" s="1307"/>
      <c r="C27" s="1341"/>
      <c r="D27" s="1341" t="s">
        <v>1510</v>
      </c>
      <c r="E27" s="1341"/>
      <c r="F27" s="1136"/>
      <c r="G27" s="1214"/>
      <c r="H27" s="1345">
        <f t="shared" ref="H27:P27" si="3">SUM(H25:H26)</f>
        <v>0</v>
      </c>
      <c r="I27" s="1345">
        <f t="shared" si="3"/>
        <v>0</v>
      </c>
      <c r="J27" s="1345">
        <f t="shared" si="3"/>
        <v>0</v>
      </c>
      <c r="K27" s="1345">
        <f t="shared" si="3"/>
        <v>0</v>
      </c>
      <c r="L27" s="1345">
        <f t="shared" si="3"/>
        <v>0</v>
      </c>
      <c r="M27" s="1345">
        <f t="shared" si="3"/>
        <v>0</v>
      </c>
      <c r="N27" s="1345">
        <f t="shared" si="3"/>
        <v>0</v>
      </c>
      <c r="O27" s="1345">
        <f t="shared" si="3"/>
        <v>0</v>
      </c>
      <c r="P27" s="1345">
        <f t="shared" si="3"/>
        <v>0</v>
      </c>
      <c r="Q27" s="1345">
        <f>SUM(Q25:Q26)</f>
        <v>0</v>
      </c>
    </row>
    <row r="28" spans="2:18" ht="19.5">
      <c r="B28" s="1307"/>
      <c r="C28" s="1341"/>
      <c r="D28" s="1342" t="s">
        <v>1511</v>
      </c>
      <c r="E28" s="1342"/>
      <c r="F28" s="1136"/>
      <c r="G28" s="1214"/>
      <c r="H28" s="1343"/>
      <c r="I28" s="1343"/>
      <c r="J28" s="1343"/>
      <c r="K28" s="1343"/>
      <c r="L28" s="1343"/>
      <c r="M28" s="1343"/>
      <c r="N28" s="1343"/>
      <c r="O28" s="1343"/>
      <c r="P28" s="1343"/>
      <c r="Q28" s="1343"/>
    </row>
    <row r="29" spans="2:18" ht="14.25">
      <c r="B29" s="1346"/>
      <c r="C29" s="1341"/>
      <c r="D29" s="1342" t="s">
        <v>1512</v>
      </c>
      <c r="E29" s="1342"/>
      <c r="F29" s="1136"/>
      <c r="G29" s="1214"/>
      <c r="H29" s="1343"/>
      <c r="I29" s="1343"/>
      <c r="J29" s="1343"/>
      <c r="K29" s="1343"/>
      <c r="L29" s="1343"/>
      <c r="M29" s="1343"/>
      <c r="N29" s="1343"/>
      <c r="O29" s="1343"/>
      <c r="P29" s="1343"/>
      <c r="Q29" s="1343"/>
    </row>
    <row r="30" spans="2:18" ht="14.25">
      <c r="B30" s="1346"/>
      <c r="C30" s="1341"/>
      <c r="D30" s="1342" t="s">
        <v>1513</v>
      </c>
      <c r="E30" s="1342"/>
      <c r="F30" s="1136"/>
      <c r="G30" s="1214"/>
      <c r="H30" s="1343"/>
      <c r="I30" s="1343"/>
      <c r="J30" s="1343"/>
      <c r="K30" s="1343"/>
      <c r="L30" s="1343"/>
      <c r="M30" s="1343"/>
      <c r="N30" s="1343"/>
      <c r="O30" s="1343"/>
      <c r="P30" s="1343"/>
      <c r="Q30" s="1343"/>
    </row>
    <row r="31" spans="2:18" ht="14.25">
      <c r="B31" s="1346"/>
      <c r="C31" s="1341"/>
      <c r="D31" s="1342" t="s">
        <v>1514</v>
      </c>
      <c r="E31" s="1342"/>
      <c r="F31" s="1136"/>
      <c r="G31" s="1214"/>
      <c r="H31" s="1343"/>
      <c r="I31" s="1343"/>
      <c r="J31" s="1343"/>
      <c r="K31" s="1343"/>
      <c r="L31" s="1343"/>
      <c r="M31" s="1343"/>
      <c r="N31" s="1343"/>
      <c r="O31" s="1343"/>
      <c r="P31" s="1343"/>
      <c r="Q31" s="1343"/>
    </row>
    <row r="32" spans="2:18" ht="14.25">
      <c r="B32" s="1346"/>
      <c r="C32" s="1341"/>
      <c r="D32" s="1342" t="s">
        <v>1515</v>
      </c>
      <c r="E32" s="1342"/>
      <c r="F32" s="1136"/>
      <c r="G32" s="1214"/>
      <c r="H32" s="1343"/>
      <c r="I32" s="1343"/>
      <c r="J32" s="1343"/>
      <c r="K32" s="1343"/>
      <c r="L32" s="1343"/>
      <c r="M32" s="1343"/>
      <c r="N32" s="1343"/>
      <c r="O32" s="1343"/>
      <c r="P32" s="1343"/>
      <c r="Q32" s="1343"/>
    </row>
    <row r="33" spans="2:17" ht="14.25">
      <c r="B33" s="1346"/>
      <c r="C33" s="1347"/>
      <c r="D33" s="1348" t="s">
        <v>1222</v>
      </c>
      <c r="E33" s="1348"/>
      <c r="F33" s="1136"/>
      <c r="G33" s="1214"/>
      <c r="H33" s="1343"/>
      <c r="I33" s="1343"/>
      <c r="J33" s="1343"/>
      <c r="K33" s="1343"/>
      <c r="L33" s="1343"/>
      <c r="M33" s="1343"/>
      <c r="N33" s="1343"/>
      <c r="O33" s="1343"/>
      <c r="P33" s="1343"/>
      <c r="Q33" s="1343"/>
    </row>
    <row r="34" spans="2:17" ht="14.25">
      <c r="B34" s="1346"/>
      <c r="C34" s="1347"/>
      <c r="D34" s="1348" t="s">
        <v>1516</v>
      </c>
      <c r="E34" s="1348"/>
      <c r="F34" s="1136"/>
      <c r="G34" s="1214"/>
      <c r="H34" s="1343"/>
      <c r="I34" s="1343"/>
      <c r="J34" s="1343"/>
      <c r="K34" s="1343"/>
      <c r="L34" s="1343"/>
      <c r="M34" s="1343"/>
      <c r="N34" s="1343"/>
      <c r="O34" s="1343"/>
      <c r="P34" s="1343"/>
      <c r="Q34" s="1343"/>
    </row>
    <row r="35" spans="2:17" ht="14.25">
      <c r="B35" s="1346"/>
      <c r="C35" s="1347"/>
      <c r="D35" s="1348" t="s">
        <v>1517</v>
      </c>
      <c r="E35" s="1348"/>
      <c r="F35" s="1136"/>
      <c r="G35" s="1214"/>
      <c r="H35" s="1343"/>
      <c r="I35" s="1343"/>
      <c r="J35" s="1343"/>
      <c r="K35" s="1343"/>
      <c r="L35" s="1343"/>
      <c r="M35" s="1343"/>
      <c r="N35" s="1343"/>
      <c r="O35" s="1343"/>
      <c r="P35" s="1343"/>
      <c r="Q35" s="1343"/>
    </row>
    <row r="36" spans="2:17">
      <c r="B36" s="1349"/>
      <c r="C36" s="1347"/>
      <c r="D36" s="1348" t="s">
        <v>168</v>
      </c>
      <c r="E36" s="1348"/>
      <c r="F36" s="1136"/>
      <c r="G36" s="1214"/>
      <c r="H36" s="1343"/>
      <c r="I36" s="1343"/>
      <c r="J36" s="1343"/>
      <c r="K36" s="1343"/>
      <c r="L36" s="1343"/>
      <c r="M36" s="1343"/>
      <c r="N36" s="1343"/>
      <c r="O36" s="1343"/>
      <c r="P36" s="1343"/>
      <c r="Q36" s="1343"/>
    </row>
    <row r="37" spans="2:17">
      <c r="B37" s="1349"/>
      <c r="C37" s="1351"/>
      <c r="D37" s="1351" t="s">
        <v>1518</v>
      </c>
      <c r="E37" s="1351"/>
      <c r="F37" s="1136"/>
      <c r="G37" s="1214"/>
      <c r="H37" s="1345">
        <f t="shared" ref="H37:Q37" si="4">SUM(H27:H36)</f>
        <v>0</v>
      </c>
      <c r="I37" s="1345">
        <f t="shared" si="4"/>
        <v>0</v>
      </c>
      <c r="J37" s="1345">
        <f t="shared" si="4"/>
        <v>0</v>
      </c>
      <c r="K37" s="1345">
        <f t="shared" si="4"/>
        <v>0</v>
      </c>
      <c r="L37" s="1345">
        <f t="shared" si="4"/>
        <v>0</v>
      </c>
      <c r="M37" s="1345">
        <f t="shared" si="4"/>
        <v>0</v>
      </c>
      <c r="N37" s="1345">
        <f t="shared" si="4"/>
        <v>0</v>
      </c>
      <c r="O37" s="1345">
        <f t="shared" si="4"/>
        <v>0</v>
      </c>
      <c r="P37" s="1345">
        <f t="shared" si="4"/>
        <v>0</v>
      </c>
      <c r="Q37" s="1345">
        <f t="shared" si="4"/>
        <v>0</v>
      </c>
    </row>
    <row r="38" spans="2:17">
      <c r="B38" s="1349"/>
      <c r="C38" s="1347"/>
      <c r="D38" s="1348" t="s">
        <v>99</v>
      </c>
      <c r="E38" s="1348"/>
      <c r="F38" s="1136"/>
      <c r="G38" s="1214"/>
      <c r="H38" s="1343"/>
      <c r="I38" s="1343"/>
      <c r="J38" s="1343"/>
      <c r="K38" s="1343"/>
      <c r="L38" s="1343"/>
      <c r="M38" s="1343"/>
      <c r="N38" s="1343"/>
      <c r="O38" s="1343"/>
      <c r="P38" s="1343"/>
      <c r="Q38" s="1343"/>
    </row>
    <row r="39" spans="2:17">
      <c r="B39" s="1349"/>
      <c r="C39" s="1351"/>
      <c r="D39" s="1351" t="s">
        <v>8</v>
      </c>
      <c r="E39" s="1351"/>
      <c r="F39" s="1136"/>
      <c r="G39" s="1214"/>
      <c r="H39" s="1345">
        <f t="shared" ref="H39:Q39" si="5">+H38+H37</f>
        <v>0</v>
      </c>
      <c r="I39" s="1345">
        <f t="shared" si="5"/>
        <v>0</v>
      </c>
      <c r="J39" s="1345">
        <f t="shared" si="5"/>
        <v>0</v>
      </c>
      <c r="K39" s="1345">
        <f t="shared" si="5"/>
        <v>0</v>
      </c>
      <c r="L39" s="1345">
        <f t="shared" si="5"/>
        <v>0</v>
      </c>
      <c r="M39" s="1345">
        <f t="shared" si="5"/>
        <v>0</v>
      </c>
      <c r="N39" s="1345">
        <f t="shared" si="5"/>
        <v>0</v>
      </c>
      <c r="O39" s="1345">
        <f t="shared" si="5"/>
        <v>0</v>
      </c>
      <c r="P39" s="1345">
        <f t="shared" si="5"/>
        <v>0</v>
      </c>
      <c r="Q39" s="1345">
        <f t="shared" si="5"/>
        <v>0</v>
      </c>
    </row>
    <row r="40" spans="2:17" ht="25.5">
      <c r="B40" s="1266"/>
      <c r="C40" s="1354" t="s">
        <v>1519</v>
      </c>
      <c r="D40" s="1342" t="s">
        <v>1508</v>
      </c>
      <c r="E40" s="1342"/>
      <c r="F40" s="1136"/>
      <c r="G40" s="1214"/>
      <c r="H40" s="1343"/>
      <c r="I40" s="1343"/>
      <c r="J40" s="1343"/>
      <c r="K40" s="1343"/>
      <c r="L40" s="1343"/>
      <c r="M40" s="1343"/>
      <c r="N40" s="1343"/>
      <c r="O40" s="1343"/>
      <c r="P40" s="1343"/>
      <c r="Q40" s="1343"/>
    </row>
    <row r="41" spans="2:17">
      <c r="B41" s="1267"/>
      <c r="C41" s="1341"/>
      <c r="D41" s="1342" t="s">
        <v>1509</v>
      </c>
      <c r="E41" s="1342"/>
      <c r="F41" s="1136"/>
      <c r="G41" s="1214"/>
      <c r="H41" s="1343"/>
      <c r="I41" s="1343"/>
      <c r="J41" s="1343"/>
      <c r="K41" s="1343"/>
      <c r="L41" s="1343"/>
      <c r="M41" s="1343"/>
      <c r="N41" s="1343"/>
      <c r="O41" s="1343"/>
      <c r="P41" s="1343"/>
      <c r="Q41" s="1343"/>
    </row>
    <row r="42" spans="2:17" ht="19.5">
      <c r="B42" s="1307"/>
      <c r="C42" s="1341"/>
      <c r="D42" s="1341" t="s">
        <v>1510</v>
      </c>
      <c r="E42" s="1341"/>
      <c r="F42" s="1136"/>
      <c r="G42" s="1214"/>
      <c r="H42" s="1345">
        <f t="shared" ref="H42:P42" si="6">SUM(H40:H41)</f>
        <v>0</v>
      </c>
      <c r="I42" s="1345">
        <f t="shared" si="6"/>
        <v>0</v>
      </c>
      <c r="J42" s="1345">
        <f t="shared" si="6"/>
        <v>0</v>
      </c>
      <c r="K42" s="1345">
        <f t="shared" si="6"/>
        <v>0</v>
      </c>
      <c r="L42" s="1345">
        <f t="shared" si="6"/>
        <v>0</v>
      </c>
      <c r="M42" s="1345">
        <f t="shared" si="6"/>
        <v>0</v>
      </c>
      <c r="N42" s="1345">
        <f t="shared" si="6"/>
        <v>0</v>
      </c>
      <c r="O42" s="1345">
        <f t="shared" si="6"/>
        <v>0</v>
      </c>
      <c r="P42" s="1345">
        <f t="shared" si="6"/>
        <v>0</v>
      </c>
      <c r="Q42" s="1345">
        <f>SUM(Q40:Q41)</f>
        <v>0</v>
      </c>
    </row>
    <row r="43" spans="2:17" ht="19.5">
      <c r="B43" s="1307"/>
      <c r="C43" s="1341"/>
      <c r="D43" s="1342" t="s">
        <v>1511</v>
      </c>
      <c r="E43" s="1342"/>
      <c r="F43" s="1136"/>
      <c r="G43" s="1214"/>
      <c r="H43" s="1343"/>
      <c r="I43" s="1343"/>
      <c r="J43" s="1343"/>
      <c r="K43" s="1343"/>
      <c r="L43" s="1343"/>
      <c r="M43" s="1343"/>
      <c r="N43" s="1343"/>
      <c r="O43" s="1343"/>
      <c r="P43" s="1343"/>
      <c r="Q43" s="1343"/>
    </row>
    <row r="44" spans="2:17" ht="14.25">
      <c r="B44" s="1346"/>
      <c r="C44" s="1341"/>
      <c r="D44" s="1342" t="s">
        <v>1512</v>
      </c>
      <c r="E44" s="1342"/>
      <c r="F44" s="1136"/>
      <c r="G44" s="1214"/>
      <c r="H44" s="1343"/>
      <c r="I44" s="1343"/>
      <c r="J44" s="1343"/>
      <c r="K44" s="1343"/>
      <c r="L44" s="1343"/>
      <c r="M44" s="1343"/>
      <c r="N44" s="1343"/>
      <c r="O44" s="1343"/>
      <c r="P44" s="1343"/>
      <c r="Q44" s="1343"/>
    </row>
    <row r="45" spans="2:17" ht="14.25">
      <c r="B45" s="1346"/>
      <c r="C45" s="1341"/>
      <c r="D45" s="1342" t="s">
        <v>1513</v>
      </c>
      <c r="E45" s="1342"/>
      <c r="F45" s="1136"/>
      <c r="G45" s="1214"/>
      <c r="H45" s="1343"/>
      <c r="I45" s="1343"/>
      <c r="J45" s="1343"/>
      <c r="K45" s="1343"/>
      <c r="L45" s="1343"/>
      <c r="M45" s="1343"/>
      <c r="N45" s="1343"/>
      <c r="O45" s="1343"/>
      <c r="P45" s="1343"/>
      <c r="Q45" s="1343"/>
    </row>
    <row r="46" spans="2:17" ht="14.25">
      <c r="B46" s="1346"/>
      <c r="C46" s="1341"/>
      <c r="D46" s="1342" t="s">
        <v>1514</v>
      </c>
      <c r="E46" s="1342"/>
      <c r="F46" s="1136"/>
      <c r="G46" s="1214"/>
      <c r="H46" s="1343"/>
      <c r="I46" s="1343"/>
      <c r="J46" s="1343"/>
      <c r="K46" s="1343"/>
      <c r="L46" s="1343"/>
      <c r="M46" s="1343"/>
      <c r="N46" s="1343"/>
      <c r="O46" s="1343"/>
      <c r="P46" s="1343"/>
      <c r="Q46" s="1343"/>
    </row>
    <row r="47" spans="2:17" ht="14.25">
      <c r="B47" s="1346"/>
      <c r="C47" s="1341"/>
      <c r="D47" s="1342" t="s">
        <v>1515</v>
      </c>
      <c r="E47" s="1342"/>
      <c r="F47" s="1136"/>
      <c r="G47" s="1214"/>
      <c r="H47" s="1343"/>
      <c r="I47" s="1343"/>
      <c r="J47" s="1343"/>
      <c r="K47" s="1343"/>
      <c r="L47" s="1343"/>
      <c r="M47" s="1343"/>
      <c r="N47" s="1343"/>
      <c r="O47" s="1343"/>
      <c r="P47" s="1343"/>
      <c r="Q47" s="1343"/>
    </row>
    <row r="48" spans="2:17" ht="14.25">
      <c r="B48" s="1346"/>
      <c r="C48" s="1347"/>
      <c r="D48" s="1348" t="s">
        <v>1222</v>
      </c>
      <c r="E48" s="1348"/>
      <c r="F48" s="1136"/>
      <c r="G48" s="1214"/>
      <c r="H48" s="1343"/>
      <c r="I48" s="1343"/>
      <c r="J48" s="1343"/>
      <c r="K48" s="1343"/>
      <c r="L48" s="1343"/>
      <c r="M48" s="1343"/>
      <c r="N48" s="1343"/>
      <c r="O48" s="1343"/>
      <c r="P48" s="1343"/>
      <c r="Q48" s="1343"/>
    </row>
    <row r="49" spans="2:17" ht="14.25">
      <c r="B49" s="1346"/>
      <c r="C49" s="1347"/>
      <c r="D49" s="1348" t="s">
        <v>1516</v>
      </c>
      <c r="E49" s="1348"/>
      <c r="F49" s="1136"/>
      <c r="G49" s="1214"/>
      <c r="H49" s="1343"/>
      <c r="I49" s="1343"/>
      <c r="J49" s="1343"/>
      <c r="K49" s="1343"/>
      <c r="L49" s="1343"/>
      <c r="M49" s="1343"/>
      <c r="N49" s="1343"/>
      <c r="O49" s="1343"/>
      <c r="P49" s="1343"/>
      <c r="Q49" s="1343"/>
    </row>
    <row r="50" spans="2:17" ht="14.25">
      <c r="B50" s="1346"/>
      <c r="C50" s="1347"/>
      <c r="D50" s="1348" t="s">
        <v>1517</v>
      </c>
      <c r="E50" s="1348"/>
      <c r="F50" s="1136"/>
      <c r="G50" s="1214"/>
      <c r="H50" s="1343"/>
      <c r="I50" s="1343"/>
      <c r="J50" s="1343"/>
      <c r="K50" s="1343"/>
      <c r="L50" s="1343"/>
      <c r="M50" s="1343"/>
      <c r="N50" s="1343"/>
      <c r="O50" s="1343"/>
      <c r="P50" s="1343"/>
      <c r="Q50" s="1343"/>
    </row>
    <row r="51" spans="2:17">
      <c r="B51" s="1349"/>
      <c r="C51" s="1347"/>
      <c r="D51" s="1348" t="s">
        <v>168</v>
      </c>
      <c r="E51" s="1348"/>
      <c r="F51" s="1136"/>
      <c r="G51" s="1214"/>
      <c r="H51" s="1343"/>
      <c r="I51" s="1343"/>
      <c r="J51" s="1343"/>
      <c r="K51" s="1343"/>
      <c r="L51" s="1343"/>
      <c r="M51" s="1343"/>
      <c r="N51" s="1343"/>
      <c r="O51" s="1343"/>
      <c r="P51" s="1343"/>
      <c r="Q51" s="1343"/>
    </row>
    <row r="52" spans="2:17">
      <c r="B52" s="1349"/>
      <c r="C52" s="1351"/>
      <c r="D52" s="1351" t="s">
        <v>1518</v>
      </c>
      <c r="E52" s="1351"/>
      <c r="F52" s="1136"/>
      <c r="G52" s="1214"/>
      <c r="H52" s="1345">
        <f t="shared" ref="H52:Q52" si="7">SUM(H42:H51)</f>
        <v>0</v>
      </c>
      <c r="I52" s="1345">
        <f t="shared" si="7"/>
        <v>0</v>
      </c>
      <c r="J52" s="1345">
        <f t="shared" si="7"/>
        <v>0</v>
      </c>
      <c r="K52" s="1345">
        <f t="shared" si="7"/>
        <v>0</v>
      </c>
      <c r="L52" s="1345">
        <f t="shared" si="7"/>
        <v>0</v>
      </c>
      <c r="M52" s="1345">
        <f t="shared" si="7"/>
        <v>0</v>
      </c>
      <c r="N52" s="1345">
        <f t="shared" si="7"/>
        <v>0</v>
      </c>
      <c r="O52" s="1345">
        <f t="shared" si="7"/>
        <v>0</v>
      </c>
      <c r="P52" s="1345">
        <f t="shared" si="7"/>
        <v>0</v>
      </c>
      <c r="Q52" s="1345">
        <f t="shared" si="7"/>
        <v>0</v>
      </c>
    </row>
    <row r="53" spans="2:17">
      <c r="B53" s="1349"/>
      <c r="C53" s="1347"/>
      <c r="D53" s="1348" t="s">
        <v>99</v>
      </c>
      <c r="E53" s="1348"/>
      <c r="F53" s="1136"/>
      <c r="G53" s="1214"/>
      <c r="H53" s="1343"/>
      <c r="I53" s="1343"/>
      <c r="J53" s="1343"/>
      <c r="K53" s="1343"/>
      <c r="L53" s="1343"/>
      <c r="M53" s="1343"/>
      <c r="N53" s="1343"/>
      <c r="O53" s="1343"/>
      <c r="P53" s="1343"/>
      <c r="Q53" s="1343"/>
    </row>
    <row r="54" spans="2:17">
      <c r="B54" s="1349"/>
      <c r="C54" s="1351"/>
      <c r="D54" s="1351" t="s">
        <v>8</v>
      </c>
      <c r="E54" s="1351"/>
      <c r="F54" s="1136"/>
      <c r="G54" s="1214"/>
      <c r="H54" s="1345">
        <f t="shared" ref="H54:Q54" si="8">+H53+H52</f>
        <v>0</v>
      </c>
      <c r="I54" s="1345">
        <f t="shared" si="8"/>
        <v>0</v>
      </c>
      <c r="J54" s="1345">
        <f t="shared" si="8"/>
        <v>0</v>
      </c>
      <c r="K54" s="1345">
        <f t="shared" si="8"/>
        <v>0</v>
      </c>
      <c r="L54" s="1345">
        <f t="shared" si="8"/>
        <v>0</v>
      </c>
      <c r="M54" s="1345">
        <f t="shared" si="8"/>
        <v>0</v>
      </c>
      <c r="N54" s="1345">
        <f t="shared" si="8"/>
        <v>0</v>
      </c>
      <c r="O54" s="1345">
        <f t="shared" si="8"/>
        <v>0</v>
      </c>
      <c r="P54" s="1345">
        <f t="shared" si="8"/>
        <v>0</v>
      </c>
      <c r="Q54" s="1345">
        <f t="shared" si="8"/>
        <v>0</v>
      </c>
    </row>
    <row r="55" spans="2:17" ht="25.5">
      <c r="B55" s="1266"/>
      <c r="C55" s="1354" t="s">
        <v>1520</v>
      </c>
      <c r="D55" s="1342" t="s">
        <v>1508</v>
      </c>
      <c r="E55" s="1342"/>
      <c r="F55" s="1136"/>
      <c r="G55" s="1214"/>
      <c r="H55" s="1343"/>
      <c r="I55" s="1343"/>
      <c r="J55" s="1343"/>
      <c r="K55" s="1343"/>
      <c r="L55" s="1343"/>
      <c r="M55" s="1343"/>
      <c r="N55" s="1343"/>
      <c r="O55" s="1343"/>
      <c r="P55" s="1343"/>
      <c r="Q55" s="1343"/>
    </row>
    <row r="56" spans="2:17">
      <c r="B56" s="1267"/>
      <c r="C56" s="1341"/>
      <c r="D56" s="1342" t="s">
        <v>1509</v>
      </c>
      <c r="E56" s="1342"/>
      <c r="F56" s="1136"/>
      <c r="G56" s="1214"/>
      <c r="H56" s="1343"/>
      <c r="I56" s="1343"/>
      <c r="J56" s="1343"/>
      <c r="K56" s="1343"/>
      <c r="L56" s="1343"/>
      <c r="M56" s="1343"/>
      <c r="N56" s="1343"/>
      <c r="O56" s="1343"/>
      <c r="P56" s="1343"/>
      <c r="Q56" s="1343"/>
    </row>
    <row r="57" spans="2:17" ht="19.5">
      <c r="B57" s="1307"/>
      <c r="C57" s="1341"/>
      <c r="D57" s="1341" t="s">
        <v>1510</v>
      </c>
      <c r="E57" s="1341"/>
      <c r="F57" s="1136"/>
      <c r="G57" s="1214"/>
      <c r="H57" s="1345">
        <f t="shared" ref="H57:P57" si="9">SUM(H55:H56)</f>
        <v>0</v>
      </c>
      <c r="I57" s="1345">
        <f t="shared" si="9"/>
        <v>0</v>
      </c>
      <c r="J57" s="1345">
        <f t="shared" si="9"/>
        <v>0</v>
      </c>
      <c r="K57" s="1345">
        <f t="shared" si="9"/>
        <v>0</v>
      </c>
      <c r="L57" s="1345">
        <f t="shared" si="9"/>
        <v>0</v>
      </c>
      <c r="M57" s="1345">
        <f t="shared" si="9"/>
        <v>0</v>
      </c>
      <c r="N57" s="1345">
        <f t="shared" si="9"/>
        <v>0</v>
      </c>
      <c r="O57" s="1345">
        <f t="shared" si="9"/>
        <v>0</v>
      </c>
      <c r="P57" s="1345">
        <f t="shared" si="9"/>
        <v>0</v>
      </c>
      <c r="Q57" s="1345">
        <f>SUM(Q55:Q56)</f>
        <v>0</v>
      </c>
    </row>
    <row r="58" spans="2:17" ht="19.5">
      <c r="B58" s="1307"/>
      <c r="C58" s="1341"/>
      <c r="D58" s="1342" t="s">
        <v>1511</v>
      </c>
      <c r="E58" s="1342"/>
      <c r="F58" s="1136"/>
      <c r="G58" s="1214"/>
      <c r="H58" s="1343"/>
      <c r="I58" s="1343"/>
      <c r="J58" s="1343"/>
      <c r="K58" s="1343"/>
      <c r="L58" s="1343"/>
      <c r="M58" s="1343"/>
      <c r="N58" s="1343"/>
      <c r="O58" s="1343"/>
      <c r="P58" s="1343"/>
      <c r="Q58" s="1343"/>
    </row>
    <row r="59" spans="2:17" ht="14.25">
      <c r="B59" s="1346"/>
      <c r="C59" s="1341"/>
      <c r="D59" s="1342" t="s">
        <v>1512</v>
      </c>
      <c r="E59" s="1342"/>
      <c r="F59" s="1136"/>
      <c r="G59" s="1214"/>
      <c r="H59" s="1343"/>
      <c r="I59" s="1343"/>
      <c r="J59" s="1343"/>
      <c r="K59" s="1343"/>
      <c r="L59" s="1343"/>
      <c r="M59" s="1343"/>
      <c r="N59" s="1343"/>
      <c r="O59" s="1343"/>
      <c r="P59" s="1343"/>
      <c r="Q59" s="1343"/>
    </row>
    <row r="60" spans="2:17" ht="14.25">
      <c r="B60" s="1346"/>
      <c r="C60" s="1341"/>
      <c r="D60" s="1342" t="s">
        <v>1513</v>
      </c>
      <c r="E60" s="1342"/>
      <c r="F60" s="1136"/>
      <c r="G60" s="1214"/>
      <c r="H60" s="1343"/>
      <c r="I60" s="1343"/>
      <c r="J60" s="1343"/>
      <c r="K60" s="1343"/>
      <c r="L60" s="1343"/>
      <c r="M60" s="1343"/>
      <c r="N60" s="1343"/>
      <c r="O60" s="1343"/>
      <c r="P60" s="1343"/>
      <c r="Q60" s="1343"/>
    </row>
    <row r="61" spans="2:17" ht="14.25">
      <c r="B61" s="1346"/>
      <c r="C61" s="1341"/>
      <c r="D61" s="1342" t="s">
        <v>1514</v>
      </c>
      <c r="E61" s="1342"/>
      <c r="F61" s="1136"/>
      <c r="G61" s="1214"/>
      <c r="H61" s="1343"/>
      <c r="I61" s="1343"/>
      <c r="J61" s="1343"/>
      <c r="K61" s="1343"/>
      <c r="L61" s="1343"/>
      <c r="M61" s="1343"/>
      <c r="N61" s="1343"/>
      <c r="O61" s="1343"/>
      <c r="P61" s="1343"/>
      <c r="Q61" s="1343"/>
    </row>
    <row r="62" spans="2:17" ht="14.25">
      <c r="B62" s="1346"/>
      <c r="C62" s="1341"/>
      <c r="D62" s="1342" t="s">
        <v>1515</v>
      </c>
      <c r="E62" s="1342"/>
      <c r="F62" s="1136"/>
      <c r="G62" s="1214"/>
      <c r="H62" s="1343"/>
      <c r="I62" s="1343"/>
      <c r="J62" s="1343"/>
      <c r="K62" s="1343"/>
      <c r="L62" s="1343"/>
      <c r="M62" s="1343"/>
      <c r="N62" s="1343"/>
      <c r="O62" s="1343"/>
      <c r="P62" s="1343"/>
      <c r="Q62" s="1343"/>
    </row>
    <row r="63" spans="2:17" ht="14.25">
      <c r="B63" s="1346"/>
      <c r="C63" s="1347"/>
      <c r="D63" s="1348" t="s">
        <v>1222</v>
      </c>
      <c r="E63" s="1348"/>
      <c r="F63" s="1136"/>
      <c r="G63" s="1214"/>
      <c r="H63" s="1343"/>
      <c r="I63" s="1343"/>
      <c r="J63" s="1343"/>
      <c r="K63" s="1343"/>
      <c r="L63" s="1343"/>
      <c r="M63" s="1343"/>
      <c r="N63" s="1343"/>
      <c r="O63" s="1343"/>
      <c r="P63" s="1343"/>
      <c r="Q63" s="1343"/>
    </row>
    <row r="64" spans="2:17" ht="14.25">
      <c r="B64" s="1346"/>
      <c r="C64" s="1347"/>
      <c r="D64" s="1348" t="s">
        <v>1516</v>
      </c>
      <c r="E64" s="1348"/>
      <c r="F64" s="1136"/>
      <c r="G64" s="1214"/>
      <c r="H64" s="1343"/>
      <c r="I64" s="1343"/>
      <c r="J64" s="1343"/>
      <c r="K64" s="1343"/>
      <c r="L64" s="1343"/>
      <c r="M64" s="1343"/>
      <c r="N64" s="1343"/>
      <c r="O64" s="1343"/>
      <c r="P64" s="1343"/>
      <c r="Q64" s="1343"/>
    </row>
    <row r="65" spans="2:17" ht="14.25">
      <c r="B65" s="1346"/>
      <c r="C65" s="1347"/>
      <c r="D65" s="1348" t="s">
        <v>1517</v>
      </c>
      <c r="E65" s="1348"/>
      <c r="F65" s="1136"/>
      <c r="G65" s="1214"/>
      <c r="H65" s="1343"/>
      <c r="I65" s="1343"/>
      <c r="J65" s="1343"/>
      <c r="K65" s="1343"/>
      <c r="L65" s="1343"/>
      <c r="M65" s="1343"/>
      <c r="N65" s="1343"/>
      <c r="O65" s="1343"/>
      <c r="P65" s="1343"/>
      <c r="Q65" s="1343"/>
    </row>
    <row r="66" spans="2:17">
      <c r="B66" s="1349"/>
      <c r="C66" s="1347"/>
      <c r="D66" s="1348" t="s">
        <v>168</v>
      </c>
      <c r="E66" s="1348"/>
      <c r="F66" s="1136"/>
      <c r="G66" s="1214"/>
      <c r="H66" s="1343"/>
      <c r="I66" s="1343"/>
      <c r="J66" s="1343"/>
      <c r="K66" s="1343"/>
      <c r="L66" s="1343"/>
      <c r="M66" s="1343"/>
      <c r="N66" s="1343"/>
      <c r="O66" s="1343"/>
      <c r="P66" s="1343"/>
      <c r="Q66" s="1343"/>
    </row>
    <row r="67" spans="2:17">
      <c r="B67" s="1349"/>
      <c r="C67" s="1351"/>
      <c r="D67" s="1351" t="s">
        <v>1518</v>
      </c>
      <c r="E67" s="1351"/>
      <c r="F67" s="1136"/>
      <c r="G67" s="1214"/>
      <c r="H67" s="1345">
        <f t="shared" ref="H67:Q67" si="10">SUM(H57:H66)</f>
        <v>0</v>
      </c>
      <c r="I67" s="1345">
        <f t="shared" si="10"/>
        <v>0</v>
      </c>
      <c r="J67" s="1345">
        <f t="shared" si="10"/>
        <v>0</v>
      </c>
      <c r="K67" s="1345">
        <f t="shared" si="10"/>
        <v>0</v>
      </c>
      <c r="L67" s="1345">
        <f t="shared" si="10"/>
        <v>0</v>
      </c>
      <c r="M67" s="1345">
        <f t="shared" si="10"/>
        <v>0</v>
      </c>
      <c r="N67" s="1345">
        <f t="shared" si="10"/>
        <v>0</v>
      </c>
      <c r="O67" s="1345">
        <f t="shared" si="10"/>
        <v>0</v>
      </c>
      <c r="P67" s="1345">
        <f t="shared" si="10"/>
        <v>0</v>
      </c>
      <c r="Q67" s="1345">
        <f t="shared" si="10"/>
        <v>0</v>
      </c>
    </row>
    <row r="68" spans="2:17">
      <c r="B68" s="1349"/>
      <c r="C68" s="1347"/>
      <c r="D68" s="1348" t="s">
        <v>99</v>
      </c>
      <c r="E68" s="1348"/>
      <c r="F68" s="1136"/>
      <c r="G68" s="1214"/>
      <c r="H68" s="1343"/>
      <c r="I68" s="1343"/>
      <c r="J68" s="1343"/>
      <c r="K68" s="1343"/>
      <c r="L68" s="1343"/>
      <c r="M68" s="1343"/>
      <c r="N68" s="1343"/>
      <c r="O68" s="1343"/>
      <c r="P68" s="1343"/>
      <c r="Q68" s="1343"/>
    </row>
    <row r="69" spans="2:17">
      <c r="B69" s="1349"/>
      <c r="C69" s="1351"/>
      <c r="D69" s="1351" t="s">
        <v>8</v>
      </c>
      <c r="E69" s="1351"/>
      <c r="F69" s="1136"/>
      <c r="G69" s="1214"/>
      <c r="H69" s="1345">
        <f t="shared" ref="H69:Q69" si="11">+H68+H67</f>
        <v>0</v>
      </c>
      <c r="I69" s="1345">
        <f t="shared" si="11"/>
        <v>0</v>
      </c>
      <c r="J69" s="1345">
        <f t="shared" si="11"/>
        <v>0</v>
      </c>
      <c r="K69" s="1345">
        <f t="shared" si="11"/>
        <v>0</v>
      </c>
      <c r="L69" s="1345">
        <f t="shared" si="11"/>
        <v>0</v>
      </c>
      <c r="M69" s="1345">
        <f t="shared" si="11"/>
        <v>0</v>
      </c>
      <c r="N69" s="1345">
        <f t="shared" si="11"/>
        <v>0</v>
      </c>
      <c r="O69" s="1345">
        <f t="shared" si="11"/>
        <v>0</v>
      </c>
      <c r="P69" s="1345">
        <f t="shared" si="11"/>
        <v>0</v>
      </c>
      <c r="Q69" s="1345">
        <f t="shared" si="11"/>
        <v>0</v>
      </c>
    </row>
    <row r="70" spans="2:17" ht="14.25">
      <c r="B70" s="1266"/>
      <c r="C70" s="1341" t="s">
        <v>1222</v>
      </c>
      <c r="D70" s="1342" t="s">
        <v>1508</v>
      </c>
      <c r="E70" s="1342"/>
      <c r="F70" s="1136"/>
      <c r="G70" s="1214"/>
      <c r="H70" s="1343"/>
      <c r="I70" s="1343"/>
      <c r="J70" s="1343"/>
      <c r="K70" s="1343"/>
      <c r="L70" s="1343"/>
      <c r="M70" s="1343"/>
      <c r="N70" s="1343"/>
      <c r="O70" s="1343"/>
      <c r="P70" s="1343"/>
      <c r="Q70" s="1343"/>
    </row>
    <row r="71" spans="2:17">
      <c r="B71" s="1267"/>
      <c r="C71" s="1341"/>
      <c r="D71" s="1342" t="s">
        <v>1509</v>
      </c>
      <c r="E71" s="1342"/>
      <c r="F71" s="1136"/>
      <c r="G71" s="1214"/>
      <c r="H71" s="1343"/>
      <c r="I71" s="1343"/>
      <c r="J71" s="1343"/>
      <c r="K71" s="1343"/>
      <c r="L71" s="1343"/>
      <c r="M71" s="1343"/>
      <c r="N71" s="1343"/>
      <c r="O71" s="1343"/>
      <c r="P71" s="1343"/>
      <c r="Q71" s="1343"/>
    </row>
    <row r="72" spans="2:17" ht="19.5">
      <c r="B72" s="1307"/>
      <c r="C72" s="1341"/>
      <c r="D72" s="1341" t="s">
        <v>1510</v>
      </c>
      <c r="E72" s="1341"/>
      <c r="F72" s="1136"/>
      <c r="G72" s="1214"/>
      <c r="H72" s="1345">
        <f t="shared" ref="H72:P72" si="12">SUM(H70:H71)</f>
        <v>0</v>
      </c>
      <c r="I72" s="1345">
        <f t="shared" si="12"/>
        <v>0</v>
      </c>
      <c r="J72" s="1345">
        <f t="shared" si="12"/>
        <v>0</v>
      </c>
      <c r="K72" s="1345">
        <f t="shared" si="12"/>
        <v>0</v>
      </c>
      <c r="L72" s="1345">
        <f t="shared" si="12"/>
        <v>0</v>
      </c>
      <c r="M72" s="1345">
        <f t="shared" si="12"/>
        <v>0</v>
      </c>
      <c r="N72" s="1345">
        <f t="shared" si="12"/>
        <v>0</v>
      </c>
      <c r="O72" s="1345">
        <f t="shared" si="12"/>
        <v>0</v>
      </c>
      <c r="P72" s="1345">
        <f t="shared" si="12"/>
        <v>0</v>
      </c>
      <c r="Q72" s="1345">
        <f>SUM(Q70:Q71)</f>
        <v>0</v>
      </c>
    </row>
    <row r="73" spans="2:17" ht="19.5">
      <c r="B73" s="1307"/>
      <c r="C73" s="1341"/>
      <c r="D73" s="1342" t="s">
        <v>1511</v>
      </c>
      <c r="E73" s="1342"/>
      <c r="F73" s="1136"/>
      <c r="G73" s="1214"/>
      <c r="H73" s="1343"/>
      <c r="I73" s="1343"/>
      <c r="J73" s="1343"/>
      <c r="K73" s="1343"/>
      <c r="L73" s="1343"/>
      <c r="M73" s="1343"/>
      <c r="N73" s="1343"/>
      <c r="O73" s="1343"/>
      <c r="P73" s="1343"/>
      <c r="Q73" s="1343"/>
    </row>
    <row r="74" spans="2:17" ht="14.25">
      <c r="B74" s="1346"/>
      <c r="C74" s="1341"/>
      <c r="D74" s="1342" t="s">
        <v>1512</v>
      </c>
      <c r="E74" s="1342"/>
      <c r="F74" s="1136"/>
      <c r="G74" s="1214"/>
      <c r="H74" s="1343"/>
      <c r="I74" s="1343"/>
      <c r="J74" s="1343"/>
      <c r="K74" s="1343"/>
      <c r="L74" s="1343"/>
      <c r="M74" s="1343"/>
      <c r="N74" s="1343"/>
      <c r="O74" s="1343"/>
      <c r="P74" s="1343"/>
      <c r="Q74" s="1343"/>
    </row>
    <row r="75" spans="2:17" ht="14.25">
      <c r="B75" s="1346"/>
      <c r="C75" s="1341"/>
      <c r="D75" s="1342" t="s">
        <v>1513</v>
      </c>
      <c r="E75" s="1342"/>
      <c r="F75" s="1136"/>
      <c r="G75" s="1214"/>
      <c r="H75" s="1343"/>
      <c r="I75" s="1343"/>
      <c r="J75" s="1343"/>
      <c r="K75" s="1343"/>
      <c r="L75" s="1343"/>
      <c r="M75" s="1343"/>
      <c r="N75" s="1343"/>
      <c r="O75" s="1343"/>
      <c r="P75" s="1343"/>
      <c r="Q75" s="1343"/>
    </row>
    <row r="76" spans="2:17" ht="14.25">
      <c r="B76" s="1346"/>
      <c r="C76" s="1341"/>
      <c r="D76" s="1342" t="s">
        <v>1514</v>
      </c>
      <c r="E76" s="1342"/>
      <c r="F76" s="1136"/>
      <c r="G76" s="1214"/>
      <c r="H76" s="1343"/>
      <c r="I76" s="1343"/>
      <c r="J76" s="1343"/>
      <c r="K76" s="1343"/>
      <c r="L76" s="1343"/>
      <c r="M76" s="1343"/>
      <c r="N76" s="1343"/>
      <c r="O76" s="1343"/>
      <c r="P76" s="1343"/>
      <c r="Q76" s="1343"/>
    </row>
    <row r="77" spans="2:17" ht="14.25">
      <c r="B77" s="1346"/>
      <c r="C77" s="1341"/>
      <c r="D77" s="1342" t="s">
        <v>1515</v>
      </c>
      <c r="E77" s="1342"/>
      <c r="F77" s="1136"/>
      <c r="G77" s="1214"/>
      <c r="H77" s="1343"/>
      <c r="I77" s="1343"/>
      <c r="J77" s="1343"/>
      <c r="K77" s="1343"/>
      <c r="L77" s="1343"/>
      <c r="M77" s="1343"/>
      <c r="N77" s="1343"/>
      <c r="O77" s="1343"/>
      <c r="P77" s="1343"/>
      <c r="Q77" s="1343"/>
    </row>
    <row r="78" spans="2:17" ht="14.25">
      <c r="B78" s="1346"/>
      <c r="C78" s="1347"/>
      <c r="D78" s="1348" t="s">
        <v>1222</v>
      </c>
      <c r="E78" s="1348"/>
      <c r="F78" s="1136"/>
      <c r="G78" s="1214"/>
      <c r="H78" s="1343"/>
      <c r="I78" s="1343"/>
      <c r="J78" s="1343"/>
      <c r="K78" s="1343"/>
      <c r="L78" s="1343"/>
      <c r="M78" s="1343"/>
      <c r="N78" s="1343"/>
      <c r="O78" s="1343"/>
      <c r="P78" s="1343"/>
      <c r="Q78" s="1343"/>
    </row>
    <row r="79" spans="2:17" ht="14.25">
      <c r="B79" s="1346"/>
      <c r="C79" s="1347"/>
      <c r="D79" s="1348" t="s">
        <v>1516</v>
      </c>
      <c r="E79" s="1348"/>
      <c r="F79" s="1136"/>
      <c r="G79" s="1214"/>
      <c r="H79" s="1343"/>
      <c r="I79" s="1343"/>
      <c r="J79" s="1343"/>
      <c r="K79" s="1343"/>
      <c r="L79" s="1343"/>
      <c r="M79" s="1343"/>
      <c r="N79" s="1343"/>
      <c r="O79" s="1343"/>
      <c r="P79" s="1343"/>
      <c r="Q79" s="1343"/>
    </row>
    <row r="80" spans="2:17" ht="14.25">
      <c r="B80" s="1346"/>
      <c r="C80" s="1347"/>
      <c r="D80" s="1348" t="s">
        <v>1517</v>
      </c>
      <c r="E80" s="1348"/>
      <c r="F80" s="1136"/>
      <c r="G80" s="1214"/>
      <c r="H80" s="1343"/>
      <c r="I80" s="1343"/>
      <c r="J80" s="1343"/>
      <c r="K80" s="1343"/>
      <c r="L80" s="1343"/>
      <c r="M80" s="1343"/>
      <c r="N80" s="1343"/>
      <c r="O80" s="1343"/>
      <c r="P80" s="1343"/>
      <c r="Q80" s="1343"/>
    </row>
    <row r="81" spans="2:17">
      <c r="B81" s="1349"/>
      <c r="C81" s="1347"/>
      <c r="D81" s="1348" t="s">
        <v>168</v>
      </c>
      <c r="E81" s="1348"/>
      <c r="F81" s="1136"/>
      <c r="G81" s="1214"/>
      <c r="H81" s="1343"/>
      <c r="I81" s="1343"/>
      <c r="J81" s="1343"/>
      <c r="K81" s="1343"/>
      <c r="L81" s="1343"/>
      <c r="M81" s="1343"/>
      <c r="N81" s="1343"/>
      <c r="O81" s="1343"/>
      <c r="P81" s="1343"/>
      <c r="Q81" s="1343"/>
    </row>
    <row r="82" spans="2:17">
      <c r="B82" s="1349"/>
      <c r="C82" s="1351"/>
      <c r="D82" s="1351" t="s">
        <v>1518</v>
      </c>
      <c r="E82" s="1351"/>
      <c r="F82" s="1136"/>
      <c r="G82" s="1214"/>
      <c r="H82" s="1345">
        <f t="shared" ref="H82:Q82" si="13">SUM(H72:H81)</f>
        <v>0</v>
      </c>
      <c r="I82" s="1345">
        <f t="shared" si="13"/>
        <v>0</v>
      </c>
      <c r="J82" s="1345">
        <f t="shared" si="13"/>
        <v>0</v>
      </c>
      <c r="K82" s="1345">
        <f t="shared" si="13"/>
        <v>0</v>
      </c>
      <c r="L82" s="1345">
        <f t="shared" si="13"/>
        <v>0</v>
      </c>
      <c r="M82" s="1345">
        <f t="shared" si="13"/>
        <v>0</v>
      </c>
      <c r="N82" s="1345">
        <f t="shared" si="13"/>
        <v>0</v>
      </c>
      <c r="O82" s="1345">
        <f t="shared" si="13"/>
        <v>0</v>
      </c>
      <c r="P82" s="1345">
        <f t="shared" si="13"/>
        <v>0</v>
      </c>
      <c r="Q82" s="1345">
        <f t="shared" si="13"/>
        <v>0</v>
      </c>
    </row>
    <row r="83" spans="2:17">
      <c r="B83" s="1349"/>
      <c r="C83" s="1347"/>
      <c r="D83" s="1348" t="s">
        <v>99</v>
      </c>
      <c r="E83" s="1348"/>
      <c r="F83" s="1136"/>
      <c r="G83" s="1214"/>
      <c r="H83" s="1343"/>
      <c r="I83" s="1343"/>
      <c r="J83" s="1343"/>
      <c r="K83" s="1343"/>
      <c r="L83" s="1343"/>
      <c r="M83" s="1343"/>
      <c r="N83" s="1343"/>
      <c r="O83" s="1343"/>
      <c r="P83" s="1343"/>
      <c r="Q83" s="1343"/>
    </row>
    <row r="84" spans="2:17">
      <c r="B84" s="1349"/>
      <c r="C84" s="1351"/>
      <c r="D84" s="1351" t="s">
        <v>8</v>
      </c>
      <c r="E84" s="1351"/>
      <c r="F84" s="1136"/>
      <c r="G84" s="1214"/>
      <c r="H84" s="1345">
        <f t="shared" ref="H84:Q84" si="14">+H83+H82</f>
        <v>0</v>
      </c>
      <c r="I84" s="1345">
        <f t="shared" si="14"/>
        <v>0</v>
      </c>
      <c r="J84" s="1345">
        <f t="shared" si="14"/>
        <v>0</v>
      </c>
      <c r="K84" s="1345">
        <f t="shared" si="14"/>
        <v>0</v>
      </c>
      <c r="L84" s="1345">
        <f t="shared" si="14"/>
        <v>0</v>
      </c>
      <c r="M84" s="1345">
        <f t="shared" si="14"/>
        <v>0</v>
      </c>
      <c r="N84" s="1345">
        <f t="shared" si="14"/>
        <v>0</v>
      </c>
      <c r="O84" s="1345">
        <f t="shared" si="14"/>
        <v>0</v>
      </c>
      <c r="P84" s="1345">
        <f t="shared" si="14"/>
        <v>0</v>
      </c>
      <c r="Q84" s="1345">
        <f t="shared" si="14"/>
        <v>0</v>
      </c>
    </row>
    <row r="85" spans="2:17" ht="14.25">
      <c r="B85" s="1266"/>
      <c r="C85" s="1341" t="s">
        <v>1223</v>
      </c>
      <c r="D85" s="1342" t="s">
        <v>1508</v>
      </c>
      <c r="E85" s="1342"/>
      <c r="F85" s="1136"/>
      <c r="G85" s="1214"/>
      <c r="H85" s="1343"/>
      <c r="I85" s="1343"/>
      <c r="J85" s="1343"/>
      <c r="K85" s="1343"/>
      <c r="L85" s="1343"/>
      <c r="M85" s="1343"/>
      <c r="N85" s="1343"/>
      <c r="O85" s="1343"/>
      <c r="P85" s="1343"/>
      <c r="Q85" s="1343"/>
    </row>
    <row r="86" spans="2:17">
      <c r="B86" s="1267"/>
      <c r="C86" s="1341"/>
      <c r="D86" s="1342" t="s">
        <v>1509</v>
      </c>
      <c r="E86" s="1342"/>
      <c r="F86" s="1136"/>
      <c r="G86" s="1214"/>
      <c r="H86" s="1343"/>
      <c r="I86" s="1343"/>
      <c r="J86" s="1343"/>
      <c r="K86" s="1343"/>
      <c r="L86" s="1343"/>
      <c r="M86" s="1343"/>
      <c r="N86" s="1343"/>
      <c r="O86" s="1343"/>
      <c r="P86" s="1343"/>
      <c r="Q86" s="1343"/>
    </row>
    <row r="87" spans="2:17" ht="19.5">
      <c r="B87" s="1307"/>
      <c r="C87" s="1341"/>
      <c r="D87" s="1341" t="s">
        <v>1510</v>
      </c>
      <c r="E87" s="1341"/>
      <c r="F87" s="1136"/>
      <c r="G87" s="1214"/>
      <c r="H87" s="1345">
        <f t="shared" ref="H87:P87" si="15">SUM(H85:H86)</f>
        <v>0</v>
      </c>
      <c r="I87" s="1345">
        <f t="shared" si="15"/>
        <v>0</v>
      </c>
      <c r="J87" s="1345">
        <f t="shared" si="15"/>
        <v>0</v>
      </c>
      <c r="K87" s="1345">
        <f t="shared" si="15"/>
        <v>0</v>
      </c>
      <c r="L87" s="1345">
        <f t="shared" si="15"/>
        <v>0</v>
      </c>
      <c r="M87" s="1345">
        <f t="shared" si="15"/>
        <v>0</v>
      </c>
      <c r="N87" s="1345">
        <f t="shared" si="15"/>
        <v>0</v>
      </c>
      <c r="O87" s="1345">
        <f t="shared" si="15"/>
        <v>0</v>
      </c>
      <c r="P87" s="1345">
        <f t="shared" si="15"/>
        <v>0</v>
      </c>
      <c r="Q87" s="1345">
        <f>SUM(Q85:Q86)</f>
        <v>0</v>
      </c>
    </row>
    <row r="88" spans="2:17" ht="19.5">
      <c r="B88" s="1307"/>
      <c r="C88" s="1341"/>
      <c r="D88" s="1342" t="s">
        <v>1511</v>
      </c>
      <c r="E88" s="1342"/>
      <c r="F88" s="1136"/>
      <c r="G88" s="1214"/>
      <c r="H88" s="1343"/>
      <c r="I88" s="1343"/>
      <c r="J88" s="1343"/>
      <c r="K88" s="1343"/>
      <c r="L88" s="1343"/>
      <c r="M88" s="1343"/>
      <c r="N88" s="1343"/>
      <c r="O88" s="1343"/>
      <c r="P88" s="1343"/>
      <c r="Q88" s="1343"/>
    </row>
    <row r="89" spans="2:17" ht="14.25">
      <c r="B89" s="1346"/>
      <c r="C89" s="1341"/>
      <c r="D89" s="1342" t="s">
        <v>1512</v>
      </c>
      <c r="E89" s="1342"/>
      <c r="F89" s="1136"/>
      <c r="G89" s="1214"/>
      <c r="H89" s="1343"/>
      <c r="I89" s="1343"/>
      <c r="J89" s="1343"/>
      <c r="K89" s="1343"/>
      <c r="L89" s="1343"/>
      <c r="M89" s="1343"/>
      <c r="N89" s="1343"/>
      <c r="O89" s="1343"/>
      <c r="P89" s="1343"/>
      <c r="Q89" s="1343"/>
    </row>
    <row r="90" spans="2:17" ht="14.25">
      <c r="B90" s="1346"/>
      <c r="C90" s="1341"/>
      <c r="D90" s="1342" t="s">
        <v>1513</v>
      </c>
      <c r="E90" s="1342"/>
      <c r="F90" s="1136"/>
      <c r="G90" s="1214"/>
      <c r="H90" s="1343"/>
      <c r="I90" s="1343"/>
      <c r="J90" s="1343"/>
      <c r="K90" s="1343"/>
      <c r="L90" s="1343"/>
      <c r="M90" s="1343"/>
      <c r="N90" s="1343"/>
      <c r="O90" s="1343"/>
      <c r="P90" s="1343"/>
      <c r="Q90" s="1343"/>
    </row>
    <row r="91" spans="2:17" ht="14.25">
      <c r="B91" s="1346"/>
      <c r="C91" s="1341"/>
      <c r="D91" s="1342" t="s">
        <v>1514</v>
      </c>
      <c r="E91" s="1342"/>
      <c r="F91" s="1136"/>
      <c r="G91" s="1214"/>
      <c r="H91" s="1343"/>
      <c r="I91" s="1343"/>
      <c r="J91" s="1343"/>
      <c r="K91" s="1343"/>
      <c r="L91" s="1343"/>
      <c r="M91" s="1343"/>
      <c r="N91" s="1343"/>
      <c r="O91" s="1343"/>
      <c r="P91" s="1343"/>
      <c r="Q91" s="1343"/>
    </row>
    <row r="92" spans="2:17" ht="14.25">
      <c r="B92" s="1346"/>
      <c r="C92" s="1341"/>
      <c r="D92" s="1342" t="s">
        <v>1515</v>
      </c>
      <c r="E92" s="1342"/>
      <c r="F92" s="1136"/>
      <c r="G92" s="1214"/>
      <c r="H92" s="1343"/>
      <c r="I92" s="1343"/>
      <c r="J92" s="1343"/>
      <c r="K92" s="1343"/>
      <c r="L92" s="1343"/>
      <c r="M92" s="1343"/>
      <c r="N92" s="1343"/>
      <c r="O92" s="1343"/>
      <c r="P92" s="1343"/>
      <c r="Q92" s="1343"/>
    </row>
    <row r="93" spans="2:17" ht="14.25">
      <c r="B93" s="1346"/>
      <c r="C93" s="1347"/>
      <c r="D93" s="1348" t="s">
        <v>1222</v>
      </c>
      <c r="E93" s="1348"/>
      <c r="F93" s="1136"/>
      <c r="G93" s="1214"/>
      <c r="H93" s="1343"/>
      <c r="I93" s="1343"/>
      <c r="J93" s="1343"/>
      <c r="K93" s="1343"/>
      <c r="L93" s="1343"/>
      <c r="M93" s="1343"/>
      <c r="N93" s="1343"/>
      <c r="O93" s="1343"/>
      <c r="P93" s="1343"/>
      <c r="Q93" s="1343"/>
    </row>
    <row r="94" spans="2:17" ht="14.25">
      <c r="B94" s="1346"/>
      <c r="C94" s="1347"/>
      <c r="D94" s="1348" t="s">
        <v>1516</v>
      </c>
      <c r="E94" s="1348"/>
      <c r="F94" s="1136"/>
      <c r="G94" s="1214"/>
      <c r="H94" s="1343"/>
      <c r="I94" s="1343"/>
      <c r="J94" s="1343"/>
      <c r="K94" s="1343"/>
      <c r="L94" s="1343"/>
      <c r="M94" s="1343"/>
      <c r="N94" s="1343"/>
      <c r="O94" s="1343"/>
      <c r="P94" s="1343"/>
      <c r="Q94" s="1343"/>
    </row>
    <row r="95" spans="2:17" ht="14.25">
      <c r="B95" s="1346"/>
      <c r="C95" s="1347"/>
      <c r="D95" s="1348" t="s">
        <v>1517</v>
      </c>
      <c r="E95" s="1348"/>
      <c r="F95" s="1136"/>
      <c r="G95" s="1214"/>
      <c r="H95" s="1343"/>
      <c r="I95" s="1343"/>
      <c r="J95" s="1343"/>
      <c r="K95" s="1343"/>
      <c r="L95" s="1343"/>
      <c r="M95" s="1343"/>
      <c r="N95" s="1343"/>
      <c r="O95" s="1343"/>
      <c r="P95" s="1343"/>
      <c r="Q95" s="1343"/>
    </row>
    <row r="96" spans="2:17">
      <c r="B96" s="1349"/>
      <c r="C96" s="1347"/>
      <c r="D96" s="1348" t="s">
        <v>168</v>
      </c>
      <c r="E96" s="1348"/>
      <c r="F96" s="1136"/>
      <c r="G96" s="1214"/>
      <c r="H96" s="1343"/>
      <c r="I96" s="1343"/>
      <c r="J96" s="1343"/>
      <c r="K96" s="1343"/>
      <c r="L96" s="1343"/>
      <c r="M96" s="1343"/>
      <c r="N96" s="1343"/>
      <c r="O96" s="1343"/>
      <c r="P96" s="1343"/>
      <c r="Q96" s="1343"/>
    </row>
    <row r="97" spans="2:17">
      <c r="B97" s="1349"/>
      <c r="C97" s="1351"/>
      <c r="D97" s="1351" t="s">
        <v>1518</v>
      </c>
      <c r="E97" s="1351"/>
      <c r="F97" s="1136"/>
      <c r="G97" s="1214"/>
      <c r="H97" s="1345">
        <f t="shared" ref="H97:Q97" si="16">SUM(H87:H96)</f>
        <v>0</v>
      </c>
      <c r="I97" s="1345">
        <f t="shared" si="16"/>
        <v>0</v>
      </c>
      <c r="J97" s="1345">
        <f t="shared" si="16"/>
        <v>0</v>
      </c>
      <c r="K97" s="1345">
        <f t="shared" si="16"/>
        <v>0</v>
      </c>
      <c r="L97" s="1345">
        <f t="shared" si="16"/>
        <v>0</v>
      </c>
      <c r="M97" s="1345">
        <f t="shared" si="16"/>
        <v>0</v>
      </c>
      <c r="N97" s="1345">
        <f t="shared" si="16"/>
        <v>0</v>
      </c>
      <c r="O97" s="1345">
        <f t="shared" si="16"/>
        <v>0</v>
      </c>
      <c r="P97" s="1345">
        <f t="shared" si="16"/>
        <v>0</v>
      </c>
      <c r="Q97" s="1345">
        <f t="shared" si="16"/>
        <v>0</v>
      </c>
    </row>
    <row r="98" spans="2:17">
      <c r="B98" s="1349"/>
      <c r="C98" s="1347"/>
      <c r="D98" s="1348" t="s">
        <v>99</v>
      </c>
      <c r="E98" s="1348"/>
      <c r="F98" s="1136"/>
      <c r="G98" s="1214"/>
      <c r="H98" s="1343"/>
      <c r="I98" s="1343"/>
      <c r="J98" s="1343"/>
      <c r="K98" s="1343"/>
      <c r="L98" s="1343"/>
      <c r="M98" s="1343"/>
      <c r="N98" s="1343"/>
      <c r="O98" s="1343"/>
      <c r="P98" s="1343"/>
      <c r="Q98" s="1343"/>
    </row>
    <row r="99" spans="2:17">
      <c r="B99" s="1349"/>
      <c r="C99" s="1351"/>
      <c r="D99" s="1351" t="s">
        <v>8</v>
      </c>
      <c r="E99" s="1351"/>
      <c r="F99" s="1136"/>
      <c r="G99" s="1214"/>
      <c r="H99" s="1345">
        <f t="shared" ref="H99:Q99" si="17">+H98+H97</f>
        <v>0</v>
      </c>
      <c r="I99" s="1345">
        <f t="shared" si="17"/>
        <v>0</v>
      </c>
      <c r="J99" s="1345">
        <f t="shared" si="17"/>
        <v>0</v>
      </c>
      <c r="K99" s="1345">
        <f t="shared" si="17"/>
        <v>0</v>
      </c>
      <c r="L99" s="1345">
        <f t="shared" si="17"/>
        <v>0</v>
      </c>
      <c r="M99" s="1345">
        <f t="shared" si="17"/>
        <v>0</v>
      </c>
      <c r="N99" s="1345">
        <f t="shared" si="17"/>
        <v>0</v>
      </c>
      <c r="O99" s="1345">
        <f t="shared" si="17"/>
        <v>0</v>
      </c>
      <c r="P99" s="1345">
        <f t="shared" si="17"/>
        <v>0</v>
      </c>
      <c r="Q99" s="1345">
        <f t="shared" si="17"/>
        <v>0</v>
      </c>
    </row>
    <row r="100" spans="2:17" ht="25.5">
      <c r="B100" s="1266"/>
      <c r="C100" s="1354" t="s">
        <v>1521</v>
      </c>
      <c r="D100" s="1342" t="s">
        <v>1508</v>
      </c>
      <c r="E100" s="1342"/>
      <c r="F100" s="1136"/>
      <c r="G100" s="1214"/>
      <c r="H100" s="1343"/>
      <c r="I100" s="1343"/>
      <c r="J100" s="1343"/>
      <c r="K100" s="1343"/>
      <c r="L100" s="1343"/>
      <c r="M100" s="1343"/>
      <c r="N100" s="1343"/>
      <c r="O100" s="1343"/>
      <c r="P100" s="1343"/>
      <c r="Q100" s="1343"/>
    </row>
    <row r="101" spans="2:17">
      <c r="B101" s="1267"/>
      <c r="C101" s="1341"/>
      <c r="D101" s="1342" t="s">
        <v>1509</v>
      </c>
      <c r="E101" s="1342"/>
      <c r="F101" s="1136"/>
      <c r="G101" s="1214"/>
      <c r="H101" s="1343"/>
      <c r="I101" s="1343"/>
      <c r="J101" s="1343"/>
      <c r="K101" s="1343"/>
      <c r="L101" s="1343"/>
      <c r="M101" s="1343"/>
      <c r="N101" s="1343"/>
      <c r="O101" s="1343"/>
      <c r="P101" s="1343"/>
      <c r="Q101" s="1343"/>
    </row>
    <row r="102" spans="2:17" ht="19.5">
      <c r="B102" s="1307"/>
      <c r="C102" s="1341"/>
      <c r="D102" s="1341" t="s">
        <v>1510</v>
      </c>
      <c r="E102" s="1341"/>
      <c r="F102" s="1136"/>
      <c r="G102" s="1214"/>
      <c r="H102" s="1345">
        <f t="shared" ref="H102:P102" si="18">SUM(H100:H101)</f>
        <v>0</v>
      </c>
      <c r="I102" s="1345">
        <f t="shared" si="18"/>
        <v>0</v>
      </c>
      <c r="J102" s="1345">
        <f t="shared" si="18"/>
        <v>0</v>
      </c>
      <c r="K102" s="1345">
        <f t="shared" si="18"/>
        <v>0</v>
      </c>
      <c r="L102" s="1345">
        <f t="shared" si="18"/>
        <v>0</v>
      </c>
      <c r="M102" s="1345">
        <f t="shared" si="18"/>
        <v>0</v>
      </c>
      <c r="N102" s="1345">
        <f t="shared" si="18"/>
        <v>0</v>
      </c>
      <c r="O102" s="1345">
        <f t="shared" si="18"/>
        <v>0</v>
      </c>
      <c r="P102" s="1345">
        <f t="shared" si="18"/>
        <v>0</v>
      </c>
      <c r="Q102" s="1345">
        <f>SUM(Q100:Q101)</f>
        <v>0</v>
      </c>
    </row>
    <row r="103" spans="2:17" ht="19.5">
      <c r="B103" s="1307"/>
      <c r="C103" s="1341"/>
      <c r="D103" s="1342" t="s">
        <v>1511</v>
      </c>
      <c r="E103" s="1342"/>
      <c r="F103" s="1136"/>
      <c r="G103" s="1214"/>
      <c r="H103" s="1343"/>
      <c r="I103" s="1343"/>
      <c r="J103" s="1343"/>
      <c r="K103" s="1343"/>
      <c r="L103" s="1343"/>
      <c r="M103" s="1343"/>
      <c r="N103" s="1343"/>
      <c r="O103" s="1343"/>
      <c r="P103" s="1343"/>
      <c r="Q103" s="1343"/>
    </row>
    <row r="104" spans="2:17" ht="14.25">
      <c r="B104" s="1346"/>
      <c r="C104" s="1341"/>
      <c r="D104" s="1342" t="s">
        <v>1512</v>
      </c>
      <c r="E104" s="1342"/>
      <c r="F104" s="1136"/>
      <c r="G104" s="1214"/>
      <c r="H104" s="1343"/>
      <c r="I104" s="1343"/>
      <c r="J104" s="1343"/>
      <c r="K104" s="1343"/>
      <c r="L104" s="1343"/>
      <c r="M104" s="1343"/>
      <c r="N104" s="1343"/>
      <c r="O104" s="1343"/>
      <c r="P104" s="1343"/>
      <c r="Q104" s="1343"/>
    </row>
    <row r="105" spans="2:17" ht="14.25">
      <c r="B105" s="1346"/>
      <c r="C105" s="1341"/>
      <c r="D105" s="1342" t="s">
        <v>1513</v>
      </c>
      <c r="E105" s="1342"/>
      <c r="F105" s="1136"/>
      <c r="G105" s="1214"/>
      <c r="H105" s="1343"/>
      <c r="I105" s="1343"/>
      <c r="J105" s="1343"/>
      <c r="K105" s="1343"/>
      <c r="L105" s="1343"/>
      <c r="M105" s="1343"/>
      <c r="N105" s="1343"/>
      <c r="O105" s="1343"/>
      <c r="P105" s="1343"/>
      <c r="Q105" s="1343"/>
    </row>
    <row r="106" spans="2:17" ht="14.25">
      <c r="B106" s="1346"/>
      <c r="C106" s="1341"/>
      <c r="D106" s="1342" t="s">
        <v>1514</v>
      </c>
      <c r="E106" s="1342"/>
      <c r="F106" s="1136"/>
      <c r="G106" s="1214"/>
      <c r="H106" s="1343"/>
      <c r="I106" s="1343"/>
      <c r="J106" s="1343"/>
      <c r="K106" s="1343"/>
      <c r="L106" s="1343"/>
      <c r="M106" s="1343"/>
      <c r="N106" s="1343"/>
      <c r="O106" s="1343"/>
      <c r="P106" s="1343"/>
      <c r="Q106" s="1343"/>
    </row>
    <row r="107" spans="2:17" ht="14.25">
      <c r="B107" s="1346"/>
      <c r="C107" s="1341"/>
      <c r="D107" s="1342" t="s">
        <v>1515</v>
      </c>
      <c r="E107" s="1342"/>
      <c r="F107" s="1136"/>
      <c r="G107" s="1214"/>
      <c r="H107" s="1343"/>
      <c r="I107" s="1343"/>
      <c r="J107" s="1343"/>
      <c r="K107" s="1343"/>
      <c r="L107" s="1343"/>
      <c r="M107" s="1343"/>
      <c r="N107" s="1343"/>
      <c r="O107" s="1343"/>
      <c r="P107" s="1343"/>
      <c r="Q107" s="1343"/>
    </row>
    <row r="108" spans="2:17" ht="14.25">
      <c r="B108" s="1346"/>
      <c r="C108" s="1347"/>
      <c r="D108" s="1348" t="s">
        <v>1222</v>
      </c>
      <c r="E108" s="1348"/>
      <c r="F108" s="1136"/>
      <c r="G108" s="1214"/>
      <c r="H108" s="1343"/>
      <c r="I108" s="1343"/>
      <c r="J108" s="1343"/>
      <c r="K108" s="1343"/>
      <c r="L108" s="1343"/>
      <c r="M108" s="1343"/>
      <c r="N108" s="1343"/>
      <c r="O108" s="1343"/>
      <c r="P108" s="1343"/>
      <c r="Q108" s="1343"/>
    </row>
    <row r="109" spans="2:17" ht="14.25">
      <c r="B109" s="1346"/>
      <c r="C109" s="1347"/>
      <c r="D109" s="1348" t="s">
        <v>1516</v>
      </c>
      <c r="E109" s="1348"/>
      <c r="F109" s="1136"/>
      <c r="G109" s="1214"/>
      <c r="H109" s="1343"/>
      <c r="I109" s="1343"/>
      <c r="J109" s="1343"/>
      <c r="K109" s="1343"/>
      <c r="L109" s="1343"/>
      <c r="M109" s="1343"/>
      <c r="N109" s="1343"/>
      <c r="O109" s="1343"/>
      <c r="P109" s="1343"/>
      <c r="Q109" s="1343"/>
    </row>
    <row r="110" spans="2:17" ht="14.25">
      <c r="B110" s="1346"/>
      <c r="C110" s="1347"/>
      <c r="D110" s="1348" t="s">
        <v>1517</v>
      </c>
      <c r="E110" s="1348"/>
      <c r="F110" s="1136"/>
      <c r="G110" s="1214"/>
      <c r="H110" s="1343"/>
      <c r="I110" s="1343"/>
      <c r="J110" s="1343"/>
      <c r="K110" s="1343"/>
      <c r="L110" s="1343"/>
      <c r="M110" s="1343"/>
      <c r="N110" s="1343"/>
      <c r="O110" s="1343"/>
      <c r="P110" s="1343"/>
      <c r="Q110" s="1343"/>
    </row>
    <row r="111" spans="2:17">
      <c r="B111" s="1349"/>
      <c r="C111" s="1347"/>
      <c r="D111" s="1348" t="s">
        <v>168</v>
      </c>
      <c r="E111" s="1348"/>
      <c r="F111" s="1136"/>
      <c r="G111" s="1214"/>
      <c r="H111" s="1343"/>
      <c r="I111" s="1343"/>
      <c r="J111" s="1343"/>
      <c r="K111" s="1343"/>
      <c r="L111" s="1343"/>
      <c r="M111" s="1343"/>
      <c r="N111" s="1343"/>
      <c r="O111" s="1343"/>
      <c r="P111" s="1343"/>
      <c r="Q111" s="1343"/>
    </row>
    <row r="112" spans="2:17">
      <c r="B112" s="1349"/>
      <c r="C112" s="1351"/>
      <c r="D112" s="1351" t="s">
        <v>1518</v>
      </c>
      <c r="E112" s="1351"/>
      <c r="F112" s="1136"/>
      <c r="G112" s="1214"/>
      <c r="H112" s="1345">
        <f t="shared" ref="H112:Q112" si="19">SUM(H102:H111)</f>
        <v>0</v>
      </c>
      <c r="I112" s="1345">
        <f t="shared" si="19"/>
        <v>0</v>
      </c>
      <c r="J112" s="1345">
        <f t="shared" si="19"/>
        <v>0</v>
      </c>
      <c r="K112" s="1345">
        <f t="shared" si="19"/>
        <v>0</v>
      </c>
      <c r="L112" s="1345">
        <f t="shared" si="19"/>
        <v>0</v>
      </c>
      <c r="M112" s="1345">
        <f t="shared" si="19"/>
        <v>0</v>
      </c>
      <c r="N112" s="1345">
        <f t="shared" si="19"/>
        <v>0</v>
      </c>
      <c r="O112" s="1345">
        <f t="shared" si="19"/>
        <v>0</v>
      </c>
      <c r="P112" s="1345">
        <f t="shared" si="19"/>
        <v>0</v>
      </c>
      <c r="Q112" s="1345">
        <f t="shared" si="19"/>
        <v>0</v>
      </c>
    </row>
    <row r="113" spans="2:17">
      <c r="B113" s="1349"/>
      <c r="C113" s="1347"/>
      <c r="D113" s="1348" t="s">
        <v>99</v>
      </c>
      <c r="E113" s="1348"/>
      <c r="F113" s="1136"/>
      <c r="G113" s="1214"/>
      <c r="H113" s="1343"/>
      <c r="I113" s="1343"/>
      <c r="J113" s="1343"/>
      <c r="K113" s="1343"/>
      <c r="L113" s="1343"/>
      <c r="M113" s="1343"/>
      <c r="N113" s="1343"/>
      <c r="O113" s="1343"/>
      <c r="P113" s="1343"/>
      <c r="Q113" s="1343"/>
    </row>
    <row r="114" spans="2:17">
      <c r="B114" s="1355"/>
      <c r="C114" s="1351"/>
      <c r="D114" s="1351" t="s">
        <v>8</v>
      </c>
      <c r="E114" s="1351"/>
      <c r="F114" s="1136"/>
      <c r="G114" s="1214"/>
      <c r="H114" s="1345">
        <f t="shared" ref="H114:Q114" si="20">+H113+H112</f>
        <v>0</v>
      </c>
      <c r="I114" s="1345">
        <f t="shared" si="20"/>
        <v>0</v>
      </c>
      <c r="J114" s="1345">
        <f t="shared" si="20"/>
        <v>0</v>
      </c>
      <c r="K114" s="1345">
        <f t="shared" si="20"/>
        <v>0</v>
      </c>
      <c r="L114" s="1345">
        <f t="shared" si="20"/>
        <v>0</v>
      </c>
      <c r="M114" s="1345">
        <f t="shared" si="20"/>
        <v>0</v>
      </c>
      <c r="N114" s="1345">
        <f t="shared" si="20"/>
        <v>0</v>
      </c>
      <c r="O114" s="1345">
        <f t="shared" si="20"/>
        <v>0</v>
      </c>
      <c r="P114" s="1345">
        <f t="shared" si="20"/>
        <v>0</v>
      </c>
      <c r="Q114" s="1345">
        <f t="shared" si="20"/>
        <v>0</v>
      </c>
    </row>
  </sheetData>
  <pageMargins left="0.70866141732283472" right="0.70866141732283472" top="0.74803149606299213" bottom="0.74803149606299213" header="0.31496062992125984" footer="0.31496062992125984"/>
  <pageSetup paperSize="9" scale="53" fitToHeight="3" orientation="landscape" r:id="rId1"/>
  <headerFooter>
    <oddHeader>&amp;C&amp;Z&amp;F</oddHeader>
  </headerFooter>
</worksheet>
</file>

<file path=xl/worksheets/sheet38.xml><?xml version="1.0" encoding="utf-8"?>
<worksheet xmlns="http://schemas.openxmlformats.org/spreadsheetml/2006/main" xmlns:r="http://schemas.openxmlformats.org/officeDocument/2006/relationships">
  <sheetPr>
    <tabColor theme="7" tint="0.59999389629810485"/>
    <pageSetUpPr fitToPage="1"/>
  </sheetPr>
  <dimension ref="A1:IT78"/>
  <sheetViews>
    <sheetView showGridLines="0" topLeftCell="A4" zoomScale="80" zoomScaleNormal="80" workbookViewId="0">
      <selection activeCell="E140" sqref="E140"/>
    </sheetView>
  </sheetViews>
  <sheetFormatPr defaultRowHeight="12.75"/>
  <cols>
    <col min="1" max="1" width="9" style="1356"/>
    <col min="2" max="2" width="40.625" style="1356" customWidth="1"/>
    <col min="3" max="3" width="51.75" style="1356" customWidth="1"/>
    <col min="4" max="4" width="25.125" style="1356" bestFit="1" customWidth="1"/>
    <col min="5" max="5" width="11.875" style="1356" customWidth="1"/>
    <col min="6" max="6" width="5" style="1356" customWidth="1"/>
    <col min="7" max="7" width="11" style="1356" customWidth="1"/>
    <col min="8" max="17" width="10.125" style="1356" bestFit="1" customWidth="1"/>
    <col min="18" max="255" width="9" style="1356"/>
    <col min="256" max="256" width="8.625" style="1356" customWidth="1"/>
    <col min="257" max="257" width="43.75" style="1356" customWidth="1"/>
    <col min="258" max="258" width="17.375" style="1356" bestFit="1" customWidth="1"/>
    <col min="259" max="261" width="15.75" style="1356" customWidth="1"/>
    <col min="262" max="262" width="14.5" style="1356" bestFit="1" customWidth="1"/>
    <col min="263" max="263" width="11.75" style="1356" customWidth="1"/>
    <col min="264" max="264" width="10.375" style="1356" customWidth="1"/>
    <col min="265" max="265" width="10.75" style="1356" bestFit="1" customWidth="1"/>
    <col min="266" max="266" width="12.625" style="1356" customWidth="1"/>
    <col min="267" max="267" width="14" style="1356" customWidth="1"/>
    <col min="268" max="268" width="11" style="1356" bestFit="1" customWidth="1"/>
    <col min="269" max="269" width="13.125" style="1356" customWidth="1"/>
    <col min="270" max="270" width="10.5" style="1356" bestFit="1" customWidth="1"/>
    <col min="271" max="511" width="9" style="1356"/>
    <col min="512" max="512" width="8.625" style="1356" customWidth="1"/>
    <col min="513" max="513" width="43.75" style="1356" customWidth="1"/>
    <col min="514" max="514" width="17.375" style="1356" bestFit="1" customWidth="1"/>
    <col min="515" max="517" width="15.75" style="1356" customWidth="1"/>
    <col min="518" max="518" width="14.5" style="1356" bestFit="1" customWidth="1"/>
    <col min="519" max="519" width="11.75" style="1356" customWidth="1"/>
    <col min="520" max="520" width="10.375" style="1356" customWidth="1"/>
    <col min="521" max="521" width="10.75" style="1356" bestFit="1" customWidth="1"/>
    <col min="522" max="522" width="12.625" style="1356" customWidth="1"/>
    <col min="523" max="523" width="14" style="1356" customWidth="1"/>
    <col min="524" max="524" width="11" style="1356" bestFit="1" customWidth="1"/>
    <col min="525" max="525" width="13.125" style="1356" customWidth="1"/>
    <col min="526" max="526" width="10.5" style="1356" bestFit="1" customWidth="1"/>
    <col min="527" max="767" width="9" style="1356"/>
    <col min="768" max="768" width="8.625" style="1356" customWidth="1"/>
    <col min="769" max="769" width="43.75" style="1356" customWidth="1"/>
    <col min="770" max="770" width="17.375" style="1356" bestFit="1" customWidth="1"/>
    <col min="771" max="773" width="15.75" style="1356" customWidth="1"/>
    <col min="774" max="774" width="14.5" style="1356" bestFit="1" customWidth="1"/>
    <col min="775" max="775" width="11.75" style="1356" customWidth="1"/>
    <col min="776" max="776" width="10.375" style="1356" customWidth="1"/>
    <col min="777" max="777" width="10.75" style="1356" bestFit="1" customWidth="1"/>
    <col min="778" max="778" width="12.625" style="1356" customWidth="1"/>
    <col min="779" max="779" width="14" style="1356" customWidth="1"/>
    <col min="780" max="780" width="11" style="1356" bestFit="1" customWidth="1"/>
    <col min="781" max="781" width="13.125" style="1356" customWidth="1"/>
    <col min="782" max="782" width="10.5" style="1356" bestFit="1" customWidth="1"/>
    <col min="783" max="1023" width="9" style="1356"/>
    <col min="1024" max="1024" width="8.625" style="1356" customWidth="1"/>
    <col min="1025" max="1025" width="43.75" style="1356" customWidth="1"/>
    <col min="1026" max="1026" width="17.375" style="1356" bestFit="1" customWidth="1"/>
    <col min="1027" max="1029" width="15.75" style="1356" customWidth="1"/>
    <col min="1030" max="1030" width="14.5" style="1356" bestFit="1" customWidth="1"/>
    <col min="1031" max="1031" width="11.75" style="1356" customWidth="1"/>
    <col min="1032" max="1032" width="10.375" style="1356" customWidth="1"/>
    <col min="1033" max="1033" width="10.75" style="1356" bestFit="1" customWidth="1"/>
    <col min="1034" max="1034" width="12.625" style="1356" customWidth="1"/>
    <col min="1035" max="1035" width="14" style="1356" customWidth="1"/>
    <col min="1036" max="1036" width="11" style="1356" bestFit="1" customWidth="1"/>
    <col min="1037" max="1037" width="13.125" style="1356" customWidth="1"/>
    <col min="1038" max="1038" width="10.5" style="1356" bestFit="1" customWidth="1"/>
    <col min="1039" max="1279" width="9" style="1356"/>
    <col min="1280" max="1280" width="8.625" style="1356" customWidth="1"/>
    <col min="1281" max="1281" width="43.75" style="1356" customWidth="1"/>
    <col min="1282" max="1282" width="17.375" style="1356" bestFit="1" customWidth="1"/>
    <col min="1283" max="1285" width="15.75" style="1356" customWidth="1"/>
    <col min="1286" max="1286" width="14.5" style="1356" bestFit="1" customWidth="1"/>
    <col min="1287" max="1287" width="11.75" style="1356" customWidth="1"/>
    <col min="1288" max="1288" width="10.375" style="1356" customWidth="1"/>
    <col min="1289" max="1289" width="10.75" style="1356" bestFit="1" customWidth="1"/>
    <col min="1290" max="1290" width="12.625" style="1356" customWidth="1"/>
    <col min="1291" max="1291" width="14" style="1356" customWidth="1"/>
    <col min="1292" max="1292" width="11" style="1356" bestFit="1" customWidth="1"/>
    <col min="1293" max="1293" width="13.125" style="1356" customWidth="1"/>
    <col min="1294" max="1294" width="10.5" style="1356" bestFit="1" customWidth="1"/>
    <col min="1295" max="1535" width="9" style="1356"/>
    <col min="1536" max="1536" width="8.625" style="1356" customWidth="1"/>
    <col min="1537" max="1537" width="43.75" style="1356" customWidth="1"/>
    <col min="1538" max="1538" width="17.375" style="1356" bestFit="1" customWidth="1"/>
    <col min="1539" max="1541" width="15.75" style="1356" customWidth="1"/>
    <col min="1542" max="1542" width="14.5" style="1356" bestFit="1" customWidth="1"/>
    <col min="1543" max="1543" width="11.75" style="1356" customWidth="1"/>
    <col min="1544" max="1544" width="10.375" style="1356" customWidth="1"/>
    <col min="1545" max="1545" width="10.75" style="1356" bestFit="1" customWidth="1"/>
    <col min="1546" max="1546" width="12.625" style="1356" customWidth="1"/>
    <col min="1547" max="1547" width="14" style="1356" customWidth="1"/>
    <col min="1548" max="1548" width="11" style="1356" bestFit="1" customWidth="1"/>
    <col min="1549" max="1549" width="13.125" style="1356" customWidth="1"/>
    <col min="1550" max="1550" width="10.5" style="1356" bestFit="1" customWidth="1"/>
    <col min="1551" max="1791" width="9" style="1356"/>
    <col min="1792" max="1792" width="8.625" style="1356" customWidth="1"/>
    <col min="1793" max="1793" width="43.75" style="1356" customWidth="1"/>
    <col min="1794" max="1794" width="17.375" style="1356" bestFit="1" customWidth="1"/>
    <col min="1795" max="1797" width="15.75" style="1356" customWidth="1"/>
    <col min="1798" max="1798" width="14.5" style="1356" bestFit="1" customWidth="1"/>
    <col min="1799" max="1799" width="11.75" style="1356" customWidth="1"/>
    <col min="1800" max="1800" width="10.375" style="1356" customWidth="1"/>
    <col min="1801" max="1801" width="10.75" style="1356" bestFit="1" customWidth="1"/>
    <col min="1802" max="1802" width="12.625" style="1356" customWidth="1"/>
    <col min="1803" max="1803" width="14" style="1356" customWidth="1"/>
    <col min="1804" max="1804" width="11" style="1356" bestFit="1" customWidth="1"/>
    <col min="1805" max="1805" width="13.125" style="1356" customWidth="1"/>
    <col min="1806" max="1806" width="10.5" style="1356" bestFit="1" customWidth="1"/>
    <col min="1807" max="2047" width="9" style="1356"/>
    <col min="2048" max="2048" width="8.625" style="1356" customWidth="1"/>
    <col min="2049" max="2049" width="43.75" style="1356" customWidth="1"/>
    <col min="2050" max="2050" width="17.375" style="1356" bestFit="1" customWidth="1"/>
    <col min="2051" max="2053" width="15.75" style="1356" customWidth="1"/>
    <col min="2054" max="2054" width="14.5" style="1356" bestFit="1" customWidth="1"/>
    <col min="2055" max="2055" width="11.75" style="1356" customWidth="1"/>
    <col min="2056" max="2056" width="10.375" style="1356" customWidth="1"/>
    <col min="2057" max="2057" width="10.75" style="1356" bestFit="1" customWidth="1"/>
    <col min="2058" max="2058" width="12.625" style="1356" customWidth="1"/>
    <col min="2059" max="2059" width="14" style="1356" customWidth="1"/>
    <col min="2060" max="2060" width="11" style="1356" bestFit="1" customWidth="1"/>
    <col min="2061" max="2061" width="13.125" style="1356" customWidth="1"/>
    <col min="2062" max="2062" width="10.5" style="1356" bestFit="1" customWidth="1"/>
    <col min="2063" max="2303" width="9" style="1356"/>
    <col min="2304" max="2304" width="8.625" style="1356" customWidth="1"/>
    <col min="2305" max="2305" width="43.75" style="1356" customWidth="1"/>
    <col min="2306" max="2306" width="17.375" style="1356" bestFit="1" customWidth="1"/>
    <col min="2307" max="2309" width="15.75" style="1356" customWidth="1"/>
    <col min="2310" max="2310" width="14.5" style="1356" bestFit="1" customWidth="1"/>
    <col min="2311" max="2311" width="11.75" style="1356" customWidth="1"/>
    <col min="2312" max="2312" width="10.375" style="1356" customWidth="1"/>
    <col min="2313" max="2313" width="10.75" style="1356" bestFit="1" customWidth="1"/>
    <col min="2314" max="2314" width="12.625" style="1356" customWidth="1"/>
    <col min="2315" max="2315" width="14" style="1356" customWidth="1"/>
    <col min="2316" max="2316" width="11" style="1356" bestFit="1" customWidth="1"/>
    <col min="2317" max="2317" width="13.125" style="1356" customWidth="1"/>
    <col min="2318" max="2318" width="10.5" style="1356" bestFit="1" customWidth="1"/>
    <col min="2319" max="2559" width="9" style="1356"/>
    <col min="2560" max="2560" width="8.625" style="1356" customWidth="1"/>
    <col min="2561" max="2561" width="43.75" style="1356" customWidth="1"/>
    <col min="2562" max="2562" width="17.375" style="1356" bestFit="1" customWidth="1"/>
    <col min="2563" max="2565" width="15.75" style="1356" customWidth="1"/>
    <col min="2566" max="2566" width="14.5" style="1356" bestFit="1" customWidth="1"/>
    <col min="2567" max="2567" width="11.75" style="1356" customWidth="1"/>
    <col min="2568" max="2568" width="10.375" style="1356" customWidth="1"/>
    <col min="2569" max="2569" width="10.75" style="1356" bestFit="1" customWidth="1"/>
    <col min="2570" max="2570" width="12.625" style="1356" customWidth="1"/>
    <col min="2571" max="2571" width="14" style="1356" customWidth="1"/>
    <col min="2572" max="2572" width="11" style="1356" bestFit="1" customWidth="1"/>
    <col min="2573" max="2573" width="13.125" style="1356" customWidth="1"/>
    <col min="2574" max="2574" width="10.5" style="1356" bestFit="1" customWidth="1"/>
    <col min="2575" max="2815" width="9" style="1356"/>
    <col min="2816" max="2816" width="8.625" style="1356" customWidth="1"/>
    <col min="2817" max="2817" width="43.75" style="1356" customWidth="1"/>
    <col min="2818" max="2818" width="17.375" style="1356" bestFit="1" customWidth="1"/>
    <col min="2819" max="2821" width="15.75" style="1356" customWidth="1"/>
    <col min="2822" max="2822" width="14.5" style="1356" bestFit="1" customWidth="1"/>
    <col min="2823" max="2823" width="11.75" style="1356" customWidth="1"/>
    <col min="2824" max="2824" width="10.375" style="1356" customWidth="1"/>
    <col min="2825" max="2825" width="10.75" style="1356" bestFit="1" customWidth="1"/>
    <col min="2826" max="2826" width="12.625" style="1356" customWidth="1"/>
    <col min="2827" max="2827" width="14" style="1356" customWidth="1"/>
    <col min="2828" max="2828" width="11" style="1356" bestFit="1" customWidth="1"/>
    <col min="2829" max="2829" width="13.125" style="1356" customWidth="1"/>
    <col min="2830" max="2830" width="10.5" style="1356" bestFit="1" customWidth="1"/>
    <col min="2831" max="3071" width="9" style="1356"/>
    <col min="3072" max="3072" width="8.625" style="1356" customWidth="1"/>
    <col min="3073" max="3073" width="43.75" style="1356" customWidth="1"/>
    <col min="3074" max="3074" width="17.375" style="1356" bestFit="1" customWidth="1"/>
    <col min="3075" max="3077" width="15.75" style="1356" customWidth="1"/>
    <col min="3078" max="3078" width="14.5" style="1356" bestFit="1" customWidth="1"/>
    <col min="3079" max="3079" width="11.75" style="1356" customWidth="1"/>
    <col min="3080" max="3080" width="10.375" style="1356" customWidth="1"/>
    <col min="3081" max="3081" width="10.75" style="1356" bestFit="1" customWidth="1"/>
    <col min="3082" max="3082" width="12.625" style="1356" customWidth="1"/>
    <col min="3083" max="3083" width="14" style="1356" customWidth="1"/>
    <col min="3084" max="3084" width="11" style="1356" bestFit="1" customWidth="1"/>
    <col min="3085" max="3085" width="13.125" style="1356" customWidth="1"/>
    <col min="3086" max="3086" width="10.5" style="1356" bestFit="1" customWidth="1"/>
    <col min="3087" max="3327" width="9" style="1356"/>
    <col min="3328" max="3328" width="8.625" style="1356" customWidth="1"/>
    <col min="3329" max="3329" width="43.75" style="1356" customWidth="1"/>
    <col min="3330" max="3330" width="17.375" style="1356" bestFit="1" customWidth="1"/>
    <col min="3331" max="3333" width="15.75" style="1356" customWidth="1"/>
    <col min="3334" max="3334" width="14.5" style="1356" bestFit="1" customWidth="1"/>
    <col min="3335" max="3335" width="11.75" style="1356" customWidth="1"/>
    <col min="3336" max="3336" width="10.375" style="1356" customWidth="1"/>
    <col min="3337" max="3337" width="10.75" style="1356" bestFit="1" customWidth="1"/>
    <col min="3338" max="3338" width="12.625" style="1356" customWidth="1"/>
    <col min="3339" max="3339" width="14" style="1356" customWidth="1"/>
    <col min="3340" max="3340" width="11" style="1356" bestFit="1" customWidth="1"/>
    <col min="3341" max="3341" width="13.125" style="1356" customWidth="1"/>
    <col min="3342" max="3342" width="10.5" style="1356" bestFit="1" customWidth="1"/>
    <col min="3343" max="3583" width="9" style="1356"/>
    <col min="3584" max="3584" width="8.625" style="1356" customWidth="1"/>
    <col min="3585" max="3585" width="43.75" style="1356" customWidth="1"/>
    <col min="3586" max="3586" width="17.375" style="1356" bestFit="1" customWidth="1"/>
    <col min="3587" max="3589" width="15.75" style="1356" customWidth="1"/>
    <col min="3590" max="3590" width="14.5" style="1356" bestFit="1" customWidth="1"/>
    <col min="3591" max="3591" width="11.75" style="1356" customWidth="1"/>
    <col min="3592" max="3592" width="10.375" style="1356" customWidth="1"/>
    <col min="3593" max="3593" width="10.75" style="1356" bestFit="1" customWidth="1"/>
    <col min="3594" max="3594" width="12.625" style="1356" customWidth="1"/>
    <col min="3595" max="3595" width="14" style="1356" customWidth="1"/>
    <col min="3596" max="3596" width="11" style="1356" bestFit="1" customWidth="1"/>
    <col min="3597" max="3597" width="13.125" style="1356" customWidth="1"/>
    <col min="3598" max="3598" width="10.5" style="1356" bestFit="1" customWidth="1"/>
    <col min="3599" max="3839" width="9" style="1356"/>
    <col min="3840" max="3840" width="8.625" style="1356" customWidth="1"/>
    <col min="3841" max="3841" width="43.75" style="1356" customWidth="1"/>
    <col min="3842" max="3842" width="17.375" style="1356" bestFit="1" customWidth="1"/>
    <col min="3843" max="3845" width="15.75" style="1356" customWidth="1"/>
    <col min="3846" max="3846" width="14.5" style="1356" bestFit="1" customWidth="1"/>
    <col min="3847" max="3847" width="11.75" style="1356" customWidth="1"/>
    <col min="3848" max="3848" width="10.375" style="1356" customWidth="1"/>
    <col min="3849" max="3849" width="10.75" style="1356" bestFit="1" customWidth="1"/>
    <col min="3850" max="3850" width="12.625" style="1356" customWidth="1"/>
    <col min="3851" max="3851" width="14" style="1356" customWidth="1"/>
    <col min="3852" max="3852" width="11" style="1356" bestFit="1" customWidth="1"/>
    <col min="3853" max="3853" width="13.125" style="1356" customWidth="1"/>
    <col min="3854" max="3854" width="10.5" style="1356" bestFit="1" customWidth="1"/>
    <col min="3855" max="4095" width="9" style="1356"/>
    <col min="4096" max="4096" width="8.625" style="1356" customWidth="1"/>
    <col min="4097" max="4097" width="43.75" style="1356" customWidth="1"/>
    <col min="4098" max="4098" width="17.375" style="1356" bestFit="1" customWidth="1"/>
    <col min="4099" max="4101" width="15.75" style="1356" customWidth="1"/>
    <col min="4102" max="4102" width="14.5" style="1356" bestFit="1" customWidth="1"/>
    <col min="4103" max="4103" width="11.75" style="1356" customWidth="1"/>
    <col min="4104" max="4104" width="10.375" style="1356" customWidth="1"/>
    <col min="4105" max="4105" width="10.75" style="1356" bestFit="1" customWidth="1"/>
    <col min="4106" max="4106" width="12.625" style="1356" customWidth="1"/>
    <col min="4107" max="4107" width="14" style="1356" customWidth="1"/>
    <col min="4108" max="4108" width="11" style="1356" bestFit="1" customWidth="1"/>
    <col min="4109" max="4109" width="13.125" style="1356" customWidth="1"/>
    <col min="4110" max="4110" width="10.5" style="1356" bestFit="1" customWidth="1"/>
    <col min="4111" max="4351" width="9" style="1356"/>
    <col min="4352" max="4352" width="8.625" style="1356" customWidth="1"/>
    <col min="4353" max="4353" width="43.75" style="1356" customWidth="1"/>
    <col min="4354" max="4354" width="17.375" style="1356" bestFit="1" customWidth="1"/>
    <col min="4355" max="4357" width="15.75" style="1356" customWidth="1"/>
    <col min="4358" max="4358" width="14.5" style="1356" bestFit="1" customWidth="1"/>
    <col min="4359" max="4359" width="11.75" style="1356" customWidth="1"/>
    <col min="4360" max="4360" width="10.375" style="1356" customWidth="1"/>
    <col min="4361" max="4361" width="10.75" style="1356" bestFit="1" customWidth="1"/>
    <col min="4362" max="4362" width="12.625" style="1356" customWidth="1"/>
    <col min="4363" max="4363" width="14" style="1356" customWidth="1"/>
    <col min="4364" max="4364" width="11" style="1356" bestFit="1" customWidth="1"/>
    <col min="4365" max="4365" width="13.125" style="1356" customWidth="1"/>
    <col min="4366" max="4366" width="10.5" style="1356" bestFit="1" customWidth="1"/>
    <col min="4367" max="4607" width="9" style="1356"/>
    <col min="4608" max="4608" width="8.625" style="1356" customWidth="1"/>
    <col min="4609" max="4609" width="43.75" style="1356" customWidth="1"/>
    <col min="4610" max="4610" width="17.375" style="1356" bestFit="1" customWidth="1"/>
    <col min="4611" max="4613" width="15.75" style="1356" customWidth="1"/>
    <col min="4614" max="4614" width="14.5" style="1356" bestFit="1" customWidth="1"/>
    <col min="4615" max="4615" width="11.75" style="1356" customWidth="1"/>
    <col min="4616" max="4616" width="10.375" style="1356" customWidth="1"/>
    <col min="4617" max="4617" width="10.75" style="1356" bestFit="1" customWidth="1"/>
    <col min="4618" max="4618" width="12.625" style="1356" customWidth="1"/>
    <col min="4619" max="4619" width="14" style="1356" customWidth="1"/>
    <col min="4620" max="4620" width="11" style="1356" bestFit="1" customWidth="1"/>
    <col min="4621" max="4621" width="13.125" style="1356" customWidth="1"/>
    <col min="4622" max="4622" width="10.5" style="1356" bestFit="1" customWidth="1"/>
    <col min="4623" max="4863" width="9" style="1356"/>
    <col min="4864" max="4864" width="8.625" style="1356" customWidth="1"/>
    <col min="4865" max="4865" width="43.75" style="1356" customWidth="1"/>
    <col min="4866" max="4866" width="17.375" style="1356" bestFit="1" customWidth="1"/>
    <col min="4867" max="4869" width="15.75" style="1356" customWidth="1"/>
    <col min="4870" max="4870" width="14.5" style="1356" bestFit="1" customWidth="1"/>
    <col min="4871" max="4871" width="11.75" style="1356" customWidth="1"/>
    <col min="4872" max="4872" width="10.375" style="1356" customWidth="1"/>
    <col min="4873" max="4873" width="10.75" style="1356" bestFit="1" customWidth="1"/>
    <col min="4874" max="4874" width="12.625" style="1356" customWidth="1"/>
    <col min="4875" max="4875" width="14" style="1356" customWidth="1"/>
    <col min="4876" max="4876" width="11" style="1356" bestFit="1" customWidth="1"/>
    <col min="4877" max="4877" width="13.125" style="1356" customWidth="1"/>
    <col min="4878" max="4878" width="10.5" style="1356" bestFit="1" customWidth="1"/>
    <col min="4879" max="5119" width="9" style="1356"/>
    <col min="5120" max="5120" width="8.625" style="1356" customWidth="1"/>
    <col min="5121" max="5121" width="43.75" style="1356" customWidth="1"/>
    <col min="5122" max="5122" width="17.375" style="1356" bestFit="1" customWidth="1"/>
    <col min="5123" max="5125" width="15.75" style="1356" customWidth="1"/>
    <col min="5126" max="5126" width="14.5" style="1356" bestFit="1" customWidth="1"/>
    <col min="5127" max="5127" width="11.75" style="1356" customWidth="1"/>
    <col min="5128" max="5128" width="10.375" style="1356" customWidth="1"/>
    <col min="5129" max="5129" width="10.75" style="1356" bestFit="1" customWidth="1"/>
    <col min="5130" max="5130" width="12.625" style="1356" customWidth="1"/>
    <col min="5131" max="5131" width="14" style="1356" customWidth="1"/>
    <col min="5132" max="5132" width="11" style="1356" bestFit="1" customWidth="1"/>
    <col min="5133" max="5133" width="13.125" style="1356" customWidth="1"/>
    <col min="5134" max="5134" width="10.5" style="1356" bestFit="1" customWidth="1"/>
    <col min="5135" max="5375" width="9" style="1356"/>
    <col min="5376" max="5376" width="8.625" style="1356" customWidth="1"/>
    <col min="5377" max="5377" width="43.75" style="1356" customWidth="1"/>
    <col min="5378" max="5378" width="17.375" style="1356" bestFit="1" customWidth="1"/>
    <col min="5379" max="5381" width="15.75" style="1356" customWidth="1"/>
    <col min="5382" max="5382" width="14.5" style="1356" bestFit="1" customWidth="1"/>
    <col min="5383" max="5383" width="11.75" style="1356" customWidth="1"/>
    <col min="5384" max="5384" width="10.375" style="1356" customWidth="1"/>
    <col min="5385" max="5385" width="10.75" style="1356" bestFit="1" customWidth="1"/>
    <col min="5386" max="5386" width="12.625" style="1356" customWidth="1"/>
    <col min="5387" max="5387" width="14" style="1356" customWidth="1"/>
    <col min="5388" max="5388" width="11" style="1356" bestFit="1" customWidth="1"/>
    <col min="5389" max="5389" width="13.125" style="1356" customWidth="1"/>
    <col min="5390" max="5390" width="10.5" style="1356" bestFit="1" customWidth="1"/>
    <col min="5391" max="5631" width="9" style="1356"/>
    <col min="5632" max="5632" width="8.625" style="1356" customWidth="1"/>
    <col min="5633" max="5633" width="43.75" style="1356" customWidth="1"/>
    <col min="5634" max="5634" width="17.375" style="1356" bestFit="1" customWidth="1"/>
    <col min="5635" max="5637" width="15.75" style="1356" customWidth="1"/>
    <col min="5638" max="5638" width="14.5" style="1356" bestFit="1" customWidth="1"/>
    <col min="5639" max="5639" width="11.75" style="1356" customWidth="1"/>
    <col min="5640" max="5640" width="10.375" style="1356" customWidth="1"/>
    <col min="5641" max="5641" width="10.75" style="1356" bestFit="1" customWidth="1"/>
    <col min="5642" max="5642" width="12.625" style="1356" customWidth="1"/>
    <col min="5643" max="5643" width="14" style="1356" customWidth="1"/>
    <col min="5644" max="5644" width="11" style="1356" bestFit="1" customWidth="1"/>
    <col min="5645" max="5645" width="13.125" style="1356" customWidth="1"/>
    <col min="5646" max="5646" width="10.5" style="1356" bestFit="1" customWidth="1"/>
    <col min="5647" max="5887" width="9" style="1356"/>
    <col min="5888" max="5888" width="8.625" style="1356" customWidth="1"/>
    <col min="5889" max="5889" width="43.75" style="1356" customWidth="1"/>
    <col min="5890" max="5890" width="17.375" style="1356" bestFit="1" customWidth="1"/>
    <col min="5891" max="5893" width="15.75" style="1356" customWidth="1"/>
    <col min="5894" max="5894" width="14.5" style="1356" bestFit="1" customWidth="1"/>
    <col min="5895" max="5895" width="11.75" style="1356" customWidth="1"/>
    <col min="5896" max="5896" width="10.375" style="1356" customWidth="1"/>
    <col min="5897" max="5897" width="10.75" style="1356" bestFit="1" customWidth="1"/>
    <col min="5898" max="5898" width="12.625" style="1356" customWidth="1"/>
    <col min="5899" max="5899" width="14" style="1356" customWidth="1"/>
    <col min="5900" max="5900" width="11" style="1356" bestFit="1" customWidth="1"/>
    <col min="5901" max="5901" width="13.125" style="1356" customWidth="1"/>
    <col min="5902" max="5902" width="10.5" style="1356" bestFit="1" customWidth="1"/>
    <col min="5903" max="6143" width="9" style="1356"/>
    <col min="6144" max="6144" width="8.625" style="1356" customWidth="1"/>
    <col min="6145" max="6145" width="43.75" style="1356" customWidth="1"/>
    <col min="6146" max="6146" width="17.375" style="1356" bestFit="1" customWidth="1"/>
    <col min="6147" max="6149" width="15.75" style="1356" customWidth="1"/>
    <col min="6150" max="6150" width="14.5" style="1356" bestFit="1" customWidth="1"/>
    <col min="6151" max="6151" width="11.75" style="1356" customWidth="1"/>
    <col min="6152" max="6152" width="10.375" style="1356" customWidth="1"/>
    <col min="6153" max="6153" width="10.75" style="1356" bestFit="1" customWidth="1"/>
    <col min="6154" max="6154" width="12.625" style="1356" customWidth="1"/>
    <col min="6155" max="6155" width="14" style="1356" customWidth="1"/>
    <col min="6156" max="6156" width="11" style="1356" bestFit="1" customWidth="1"/>
    <col min="6157" max="6157" width="13.125" style="1356" customWidth="1"/>
    <col min="6158" max="6158" width="10.5" style="1356" bestFit="1" customWidth="1"/>
    <col min="6159" max="6399" width="9" style="1356"/>
    <col min="6400" max="6400" width="8.625" style="1356" customWidth="1"/>
    <col min="6401" max="6401" width="43.75" style="1356" customWidth="1"/>
    <col min="6402" max="6402" width="17.375" style="1356" bestFit="1" customWidth="1"/>
    <col min="6403" max="6405" width="15.75" style="1356" customWidth="1"/>
    <col min="6406" max="6406" width="14.5" style="1356" bestFit="1" customWidth="1"/>
    <col min="6407" max="6407" width="11.75" style="1356" customWidth="1"/>
    <col min="6408" max="6408" width="10.375" style="1356" customWidth="1"/>
    <col min="6409" max="6409" width="10.75" style="1356" bestFit="1" customWidth="1"/>
    <col min="6410" max="6410" width="12.625" style="1356" customWidth="1"/>
    <col min="6411" max="6411" width="14" style="1356" customWidth="1"/>
    <col min="6412" max="6412" width="11" style="1356" bestFit="1" customWidth="1"/>
    <col min="6413" max="6413" width="13.125" style="1356" customWidth="1"/>
    <col min="6414" max="6414" width="10.5" style="1356" bestFit="1" customWidth="1"/>
    <col min="6415" max="6655" width="9" style="1356"/>
    <col min="6656" max="6656" width="8.625" style="1356" customWidth="1"/>
    <col min="6657" max="6657" width="43.75" style="1356" customWidth="1"/>
    <col min="6658" max="6658" width="17.375" style="1356" bestFit="1" customWidth="1"/>
    <col min="6659" max="6661" width="15.75" style="1356" customWidth="1"/>
    <col min="6662" max="6662" width="14.5" style="1356" bestFit="1" customWidth="1"/>
    <col min="6663" max="6663" width="11.75" style="1356" customWidth="1"/>
    <col min="6664" max="6664" width="10.375" style="1356" customWidth="1"/>
    <col min="6665" max="6665" width="10.75" style="1356" bestFit="1" customWidth="1"/>
    <col min="6666" max="6666" width="12.625" style="1356" customWidth="1"/>
    <col min="6667" max="6667" width="14" style="1356" customWidth="1"/>
    <col min="6668" max="6668" width="11" style="1356" bestFit="1" customWidth="1"/>
    <col min="6669" max="6669" width="13.125" style="1356" customWidth="1"/>
    <col min="6670" max="6670" width="10.5" style="1356" bestFit="1" customWidth="1"/>
    <col min="6671" max="6911" width="9" style="1356"/>
    <col min="6912" max="6912" width="8.625" style="1356" customWidth="1"/>
    <col min="6913" max="6913" width="43.75" style="1356" customWidth="1"/>
    <col min="6914" max="6914" width="17.375" style="1356" bestFit="1" customWidth="1"/>
    <col min="6915" max="6917" width="15.75" style="1356" customWidth="1"/>
    <col min="6918" max="6918" width="14.5" style="1356" bestFit="1" customWidth="1"/>
    <col min="6919" max="6919" width="11.75" style="1356" customWidth="1"/>
    <col min="6920" max="6920" width="10.375" style="1356" customWidth="1"/>
    <col min="6921" max="6921" width="10.75" style="1356" bestFit="1" customWidth="1"/>
    <col min="6922" max="6922" width="12.625" style="1356" customWidth="1"/>
    <col min="6923" max="6923" width="14" style="1356" customWidth="1"/>
    <col min="6924" max="6924" width="11" style="1356" bestFit="1" customWidth="1"/>
    <col min="6925" max="6925" width="13.125" style="1356" customWidth="1"/>
    <col min="6926" max="6926" width="10.5" style="1356" bestFit="1" customWidth="1"/>
    <col min="6927" max="7167" width="9" style="1356"/>
    <col min="7168" max="7168" width="8.625" style="1356" customWidth="1"/>
    <col min="7169" max="7169" width="43.75" style="1356" customWidth="1"/>
    <col min="7170" max="7170" width="17.375" style="1356" bestFit="1" customWidth="1"/>
    <col min="7171" max="7173" width="15.75" style="1356" customWidth="1"/>
    <col min="7174" max="7174" width="14.5" style="1356" bestFit="1" customWidth="1"/>
    <col min="7175" max="7175" width="11.75" style="1356" customWidth="1"/>
    <col min="7176" max="7176" width="10.375" style="1356" customWidth="1"/>
    <col min="7177" max="7177" width="10.75" style="1356" bestFit="1" customWidth="1"/>
    <col min="7178" max="7178" width="12.625" style="1356" customWidth="1"/>
    <col min="7179" max="7179" width="14" style="1356" customWidth="1"/>
    <col min="7180" max="7180" width="11" style="1356" bestFit="1" customWidth="1"/>
    <col min="7181" max="7181" width="13.125" style="1356" customWidth="1"/>
    <col min="7182" max="7182" width="10.5" style="1356" bestFit="1" customWidth="1"/>
    <col min="7183" max="7423" width="9" style="1356"/>
    <col min="7424" max="7424" width="8.625" style="1356" customWidth="1"/>
    <col min="7425" max="7425" width="43.75" style="1356" customWidth="1"/>
    <col min="7426" max="7426" width="17.375" style="1356" bestFit="1" customWidth="1"/>
    <col min="7427" max="7429" width="15.75" style="1356" customWidth="1"/>
    <col min="7430" max="7430" width="14.5" style="1356" bestFit="1" customWidth="1"/>
    <col min="7431" max="7431" width="11.75" style="1356" customWidth="1"/>
    <col min="7432" max="7432" width="10.375" style="1356" customWidth="1"/>
    <col min="7433" max="7433" width="10.75" style="1356" bestFit="1" customWidth="1"/>
    <col min="7434" max="7434" width="12.625" style="1356" customWidth="1"/>
    <col min="7435" max="7435" width="14" style="1356" customWidth="1"/>
    <col min="7436" max="7436" width="11" style="1356" bestFit="1" customWidth="1"/>
    <col min="7437" max="7437" width="13.125" style="1356" customWidth="1"/>
    <col min="7438" max="7438" width="10.5" style="1356" bestFit="1" customWidth="1"/>
    <col min="7439" max="7679" width="9" style="1356"/>
    <col min="7680" max="7680" width="8.625" style="1356" customWidth="1"/>
    <col min="7681" max="7681" width="43.75" style="1356" customWidth="1"/>
    <col min="7682" max="7682" width="17.375" style="1356" bestFit="1" customWidth="1"/>
    <col min="7683" max="7685" width="15.75" style="1356" customWidth="1"/>
    <col min="7686" max="7686" width="14.5" style="1356" bestFit="1" customWidth="1"/>
    <col min="7687" max="7687" width="11.75" style="1356" customWidth="1"/>
    <col min="7688" max="7688" width="10.375" style="1356" customWidth="1"/>
    <col min="7689" max="7689" width="10.75" style="1356" bestFit="1" customWidth="1"/>
    <col min="7690" max="7690" width="12.625" style="1356" customWidth="1"/>
    <col min="7691" max="7691" width="14" style="1356" customWidth="1"/>
    <col min="7692" max="7692" width="11" style="1356" bestFit="1" customWidth="1"/>
    <col min="7693" max="7693" width="13.125" style="1356" customWidth="1"/>
    <col min="7694" max="7694" width="10.5" style="1356" bestFit="1" customWidth="1"/>
    <col min="7695" max="7935" width="9" style="1356"/>
    <col min="7936" max="7936" width="8.625" style="1356" customWidth="1"/>
    <col min="7937" max="7937" width="43.75" style="1356" customWidth="1"/>
    <col min="7938" max="7938" width="17.375" style="1356" bestFit="1" customWidth="1"/>
    <col min="7939" max="7941" width="15.75" style="1356" customWidth="1"/>
    <col min="7942" max="7942" width="14.5" style="1356" bestFit="1" customWidth="1"/>
    <col min="7943" max="7943" width="11.75" style="1356" customWidth="1"/>
    <col min="7944" max="7944" width="10.375" style="1356" customWidth="1"/>
    <col min="7945" max="7945" width="10.75" style="1356" bestFit="1" customWidth="1"/>
    <col min="7946" max="7946" width="12.625" style="1356" customWidth="1"/>
    <col min="7947" max="7947" width="14" style="1356" customWidth="1"/>
    <col min="7948" max="7948" width="11" style="1356" bestFit="1" customWidth="1"/>
    <col min="7949" max="7949" width="13.125" style="1356" customWidth="1"/>
    <col min="7950" max="7950" width="10.5" style="1356" bestFit="1" customWidth="1"/>
    <col min="7951" max="8191" width="9" style="1356"/>
    <col min="8192" max="8192" width="8.625" style="1356" customWidth="1"/>
    <col min="8193" max="8193" width="43.75" style="1356" customWidth="1"/>
    <col min="8194" max="8194" width="17.375" style="1356" bestFit="1" customWidth="1"/>
    <col min="8195" max="8197" width="15.75" style="1356" customWidth="1"/>
    <col min="8198" max="8198" width="14.5" style="1356" bestFit="1" customWidth="1"/>
    <col min="8199" max="8199" width="11.75" style="1356" customWidth="1"/>
    <col min="8200" max="8200" width="10.375" style="1356" customWidth="1"/>
    <col min="8201" max="8201" width="10.75" style="1356" bestFit="1" customWidth="1"/>
    <col min="8202" max="8202" width="12.625" style="1356" customWidth="1"/>
    <col min="8203" max="8203" width="14" style="1356" customWidth="1"/>
    <col min="8204" max="8204" width="11" style="1356" bestFit="1" customWidth="1"/>
    <col min="8205" max="8205" width="13.125" style="1356" customWidth="1"/>
    <col min="8206" max="8206" width="10.5" style="1356" bestFit="1" customWidth="1"/>
    <col min="8207" max="8447" width="9" style="1356"/>
    <col min="8448" max="8448" width="8.625" style="1356" customWidth="1"/>
    <col min="8449" max="8449" width="43.75" style="1356" customWidth="1"/>
    <col min="8450" max="8450" width="17.375" style="1356" bestFit="1" customWidth="1"/>
    <col min="8451" max="8453" width="15.75" style="1356" customWidth="1"/>
    <col min="8454" max="8454" width="14.5" style="1356" bestFit="1" customWidth="1"/>
    <col min="8455" max="8455" width="11.75" style="1356" customWidth="1"/>
    <col min="8456" max="8456" width="10.375" style="1356" customWidth="1"/>
    <col min="8457" max="8457" width="10.75" style="1356" bestFit="1" customWidth="1"/>
    <col min="8458" max="8458" width="12.625" style="1356" customWidth="1"/>
    <col min="8459" max="8459" width="14" style="1356" customWidth="1"/>
    <col min="8460" max="8460" width="11" style="1356" bestFit="1" customWidth="1"/>
    <col min="8461" max="8461" width="13.125" style="1356" customWidth="1"/>
    <col min="8462" max="8462" width="10.5" style="1356" bestFit="1" customWidth="1"/>
    <col min="8463" max="8703" width="9" style="1356"/>
    <col min="8704" max="8704" width="8.625" style="1356" customWidth="1"/>
    <col min="8705" max="8705" width="43.75" style="1356" customWidth="1"/>
    <col min="8706" max="8706" width="17.375" style="1356" bestFit="1" customWidth="1"/>
    <col min="8707" max="8709" width="15.75" style="1356" customWidth="1"/>
    <col min="8710" max="8710" width="14.5" style="1356" bestFit="1" customWidth="1"/>
    <col min="8711" max="8711" width="11.75" style="1356" customWidth="1"/>
    <col min="8712" max="8712" width="10.375" style="1356" customWidth="1"/>
    <col min="8713" max="8713" width="10.75" style="1356" bestFit="1" customWidth="1"/>
    <col min="8714" max="8714" width="12.625" style="1356" customWidth="1"/>
    <col min="8715" max="8715" width="14" style="1356" customWidth="1"/>
    <col min="8716" max="8716" width="11" style="1356" bestFit="1" customWidth="1"/>
    <col min="8717" max="8717" width="13.125" style="1356" customWidth="1"/>
    <col min="8718" max="8718" width="10.5" style="1356" bestFit="1" customWidth="1"/>
    <col min="8719" max="8959" width="9" style="1356"/>
    <col min="8960" max="8960" width="8.625" style="1356" customWidth="1"/>
    <col min="8961" max="8961" width="43.75" style="1356" customWidth="1"/>
    <col min="8962" max="8962" width="17.375" style="1356" bestFit="1" customWidth="1"/>
    <col min="8963" max="8965" width="15.75" style="1356" customWidth="1"/>
    <col min="8966" max="8966" width="14.5" style="1356" bestFit="1" customWidth="1"/>
    <col min="8967" max="8967" width="11.75" style="1356" customWidth="1"/>
    <col min="8968" max="8968" width="10.375" style="1356" customWidth="1"/>
    <col min="8969" max="8969" width="10.75" style="1356" bestFit="1" customWidth="1"/>
    <col min="8970" max="8970" width="12.625" style="1356" customWidth="1"/>
    <col min="8971" max="8971" width="14" style="1356" customWidth="1"/>
    <col min="8972" max="8972" width="11" style="1356" bestFit="1" customWidth="1"/>
    <col min="8973" max="8973" width="13.125" style="1356" customWidth="1"/>
    <col min="8974" max="8974" width="10.5" style="1356" bestFit="1" customWidth="1"/>
    <col min="8975" max="9215" width="9" style="1356"/>
    <col min="9216" max="9216" width="8.625" style="1356" customWidth="1"/>
    <col min="9217" max="9217" width="43.75" style="1356" customWidth="1"/>
    <col min="9218" max="9218" width="17.375" style="1356" bestFit="1" customWidth="1"/>
    <col min="9219" max="9221" width="15.75" style="1356" customWidth="1"/>
    <col min="9222" max="9222" width="14.5" style="1356" bestFit="1" customWidth="1"/>
    <col min="9223" max="9223" width="11.75" style="1356" customWidth="1"/>
    <col min="9224" max="9224" width="10.375" style="1356" customWidth="1"/>
    <col min="9225" max="9225" width="10.75" style="1356" bestFit="1" customWidth="1"/>
    <col min="9226" max="9226" width="12.625" style="1356" customWidth="1"/>
    <col min="9227" max="9227" width="14" style="1356" customWidth="1"/>
    <col min="9228" max="9228" width="11" style="1356" bestFit="1" customWidth="1"/>
    <col min="9229" max="9229" width="13.125" style="1356" customWidth="1"/>
    <col min="9230" max="9230" width="10.5" style="1356" bestFit="1" customWidth="1"/>
    <col min="9231" max="9471" width="9" style="1356"/>
    <col min="9472" max="9472" width="8.625" style="1356" customWidth="1"/>
    <col min="9473" max="9473" width="43.75" style="1356" customWidth="1"/>
    <col min="9474" max="9474" width="17.375" style="1356" bestFit="1" customWidth="1"/>
    <col min="9475" max="9477" width="15.75" style="1356" customWidth="1"/>
    <col min="9478" max="9478" width="14.5" style="1356" bestFit="1" customWidth="1"/>
    <col min="9479" max="9479" width="11.75" style="1356" customWidth="1"/>
    <col min="9480" max="9480" width="10.375" style="1356" customWidth="1"/>
    <col min="9481" max="9481" width="10.75" style="1356" bestFit="1" customWidth="1"/>
    <col min="9482" max="9482" width="12.625" style="1356" customWidth="1"/>
    <col min="9483" max="9483" width="14" style="1356" customWidth="1"/>
    <col min="9484" max="9484" width="11" style="1356" bestFit="1" customWidth="1"/>
    <col min="9485" max="9485" width="13.125" style="1356" customWidth="1"/>
    <col min="9486" max="9486" width="10.5" style="1356" bestFit="1" customWidth="1"/>
    <col min="9487" max="9727" width="9" style="1356"/>
    <col min="9728" max="9728" width="8.625" style="1356" customWidth="1"/>
    <col min="9729" max="9729" width="43.75" style="1356" customWidth="1"/>
    <col min="9730" max="9730" width="17.375" style="1356" bestFit="1" customWidth="1"/>
    <col min="9731" max="9733" width="15.75" style="1356" customWidth="1"/>
    <col min="9734" max="9734" width="14.5" style="1356" bestFit="1" customWidth="1"/>
    <col min="9735" max="9735" width="11.75" style="1356" customWidth="1"/>
    <col min="9736" max="9736" width="10.375" style="1356" customWidth="1"/>
    <col min="9737" max="9737" width="10.75" style="1356" bestFit="1" customWidth="1"/>
    <col min="9738" max="9738" width="12.625" style="1356" customWidth="1"/>
    <col min="9739" max="9739" width="14" style="1356" customWidth="1"/>
    <col min="9740" max="9740" width="11" style="1356" bestFit="1" customWidth="1"/>
    <col min="9741" max="9741" width="13.125" style="1356" customWidth="1"/>
    <col min="9742" max="9742" width="10.5" style="1356" bestFit="1" customWidth="1"/>
    <col min="9743" max="9983" width="9" style="1356"/>
    <col min="9984" max="9984" width="8.625" style="1356" customWidth="1"/>
    <col min="9985" max="9985" width="43.75" style="1356" customWidth="1"/>
    <col min="9986" max="9986" width="17.375" style="1356" bestFit="1" customWidth="1"/>
    <col min="9987" max="9989" width="15.75" style="1356" customWidth="1"/>
    <col min="9990" max="9990" width="14.5" style="1356" bestFit="1" customWidth="1"/>
    <col min="9991" max="9991" width="11.75" style="1356" customWidth="1"/>
    <col min="9992" max="9992" width="10.375" style="1356" customWidth="1"/>
    <col min="9993" max="9993" width="10.75" style="1356" bestFit="1" customWidth="1"/>
    <col min="9994" max="9994" width="12.625" style="1356" customWidth="1"/>
    <col min="9995" max="9995" width="14" style="1356" customWidth="1"/>
    <col min="9996" max="9996" width="11" style="1356" bestFit="1" customWidth="1"/>
    <col min="9997" max="9997" width="13.125" style="1356" customWidth="1"/>
    <col min="9998" max="9998" width="10.5" style="1356" bestFit="1" customWidth="1"/>
    <col min="9999" max="10239" width="9" style="1356"/>
    <col min="10240" max="10240" width="8.625" style="1356" customWidth="1"/>
    <col min="10241" max="10241" width="43.75" style="1356" customWidth="1"/>
    <col min="10242" max="10242" width="17.375" style="1356" bestFit="1" customWidth="1"/>
    <col min="10243" max="10245" width="15.75" style="1356" customWidth="1"/>
    <col min="10246" max="10246" width="14.5" style="1356" bestFit="1" customWidth="1"/>
    <col min="10247" max="10247" width="11.75" style="1356" customWidth="1"/>
    <col min="10248" max="10248" width="10.375" style="1356" customWidth="1"/>
    <col min="10249" max="10249" width="10.75" style="1356" bestFit="1" customWidth="1"/>
    <col min="10250" max="10250" width="12.625" style="1356" customWidth="1"/>
    <col min="10251" max="10251" width="14" style="1356" customWidth="1"/>
    <col min="10252" max="10252" width="11" style="1356" bestFit="1" customWidth="1"/>
    <col min="10253" max="10253" width="13.125" style="1356" customWidth="1"/>
    <col min="10254" max="10254" width="10.5" style="1356" bestFit="1" customWidth="1"/>
    <col min="10255" max="10495" width="9" style="1356"/>
    <col min="10496" max="10496" width="8.625" style="1356" customWidth="1"/>
    <col min="10497" max="10497" width="43.75" style="1356" customWidth="1"/>
    <col min="10498" max="10498" width="17.375" style="1356" bestFit="1" customWidth="1"/>
    <col min="10499" max="10501" width="15.75" style="1356" customWidth="1"/>
    <col min="10502" max="10502" width="14.5" style="1356" bestFit="1" customWidth="1"/>
    <col min="10503" max="10503" width="11.75" style="1356" customWidth="1"/>
    <col min="10504" max="10504" width="10.375" style="1356" customWidth="1"/>
    <col min="10505" max="10505" width="10.75" style="1356" bestFit="1" customWidth="1"/>
    <col min="10506" max="10506" width="12.625" style="1356" customWidth="1"/>
    <col min="10507" max="10507" width="14" style="1356" customWidth="1"/>
    <col min="10508" max="10508" width="11" style="1356" bestFit="1" customWidth="1"/>
    <col min="10509" max="10509" width="13.125" style="1356" customWidth="1"/>
    <col min="10510" max="10510" width="10.5" style="1356" bestFit="1" customWidth="1"/>
    <col min="10511" max="10751" width="9" style="1356"/>
    <col min="10752" max="10752" width="8.625" style="1356" customWidth="1"/>
    <col min="10753" max="10753" width="43.75" style="1356" customWidth="1"/>
    <col min="10754" max="10754" width="17.375" style="1356" bestFit="1" customWidth="1"/>
    <col min="10755" max="10757" width="15.75" style="1356" customWidth="1"/>
    <col min="10758" max="10758" width="14.5" style="1356" bestFit="1" customWidth="1"/>
    <col min="10759" max="10759" width="11.75" style="1356" customWidth="1"/>
    <col min="10760" max="10760" width="10.375" style="1356" customWidth="1"/>
    <col min="10761" max="10761" width="10.75" style="1356" bestFit="1" customWidth="1"/>
    <col min="10762" max="10762" width="12.625" style="1356" customWidth="1"/>
    <col min="10763" max="10763" width="14" style="1356" customWidth="1"/>
    <col min="10764" max="10764" width="11" style="1356" bestFit="1" customWidth="1"/>
    <col min="10765" max="10765" width="13.125" style="1356" customWidth="1"/>
    <col min="10766" max="10766" width="10.5" style="1356" bestFit="1" customWidth="1"/>
    <col min="10767" max="11007" width="9" style="1356"/>
    <col min="11008" max="11008" width="8.625" style="1356" customWidth="1"/>
    <col min="11009" max="11009" width="43.75" style="1356" customWidth="1"/>
    <col min="11010" max="11010" width="17.375" style="1356" bestFit="1" customWidth="1"/>
    <col min="11011" max="11013" width="15.75" style="1356" customWidth="1"/>
    <col min="11014" max="11014" width="14.5" style="1356" bestFit="1" customWidth="1"/>
    <col min="11015" max="11015" width="11.75" style="1356" customWidth="1"/>
    <col min="11016" max="11016" width="10.375" style="1356" customWidth="1"/>
    <col min="11017" max="11017" width="10.75" style="1356" bestFit="1" customWidth="1"/>
    <col min="11018" max="11018" width="12.625" style="1356" customWidth="1"/>
    <col min="11019" max="11019" width="14" style="1356" customWidth="1"/>
    <col min="11020" max="11020" width="11" style="1356" bestFit="1" customWidth="1"/>
    <col min="11021" max="11021" width="13.125" style="1356" customWidth="1"/>
    <col min="11022" max="11022" width="10.5" style="1356" bestFit="1" customWidth="1"/>
    <col min="11023" max="11263" width="9" style="1356"/>
    <col min="11264" max="11264" width="8.625" style="1356" customWidth="1"/>
    <col min="11265" max="11265" width="43.75" style="1356" customWidth="1"/>
    <col min="11266" max="11266" width="17.375" style="1356" bestFit="1" customWidth="1"/>
    <col min="11267" max="11269" width="15.75" style="1356" customWidth="1"/>
    <col min="11270" max="11270" width="14.5" style="1356" bestFit="1" customWidth="1"/>
    <col min="11271" max="11271" width="11.75" style="1356" customWidth="1"/>
    <col min="11272" max="11272" width="10.375" style="1356" customWidth="1"/>
    <col min="11273" max="11273" width="10.75" style="1356" bestFit="1" customWidth="1"/>
    <col min="11274" max="11274" width="12.625" style="1356" customWidth="1"/>
    <col min="11275" max="11275" width="14" style="1356" customWidth="1"/>
    <col min="11276" max="11276" width="11" style="1356" bestFit="1" customWidth="1"/>
    <col min="11277" max="11277" width="13.125" style="1356" customWidth="1"/>
    <col min="11278" max="11278" width="10.5" style="1356" bestFit="1" customWidth="1"/>
    <col min="11279" max="11519" width="9" style="1356"/>
    <col min="11520" max="11520" width="8.625" style="1356" customWidth="1"/>
    <col min="11521" max="11521" width="43.75" style="1356" customWidth="1"/>
    <col min="11522" max="11522" width="17.375" style="1356" bestFit="1" customWidth="1"/>
    <col min="11523" max="11525" width="15.75" style="1356" customWidth="1"/>
    <col min="11526" max="11526" width="14.5" style="1356" bestFit="1" customWidth="1"/>
    <col min="11527" max="11527" width="11.75" style="1356" customWidth="1"/>
    <col min="11528" max="11528" width="10.375" style="1356" customWidth="1"/>
    <col min="11529" max="11529" width="10.75" style="1356" bestFit="1" customWidth="1"/>
    <col min="11530" max="11530" width="12.625" style="1356" customWidth="1"/>
    <col min="11531" max="11531" width="14" style="1356" customWidth="1"/>
    <col min="11532" max="11532" width="11" style="1356" bestFit="1" customWidth="1"/>
    <col min="11533" max="11533" width="13.125" style="1356" customWidth="1"/>
    <col min="11534" max="11534" width="10.5" style="1356" bestFit="1" customWidth="1"/>
    <col min="11535" max="11775" width="9" style="1356"/>
    <col min="11776" max="11776" width="8.625" style="1356" customWidth="1"/>
    <col min="11777" max="11777" width="43.75" style="1356" customWidth="1"/>
    <col min="11778" max="11778" width="17.375" style="1356" bestFit="1" customWidth="1"/>
    <col min="11779" max="11781" width="15.75" style="1356" customWidth="1"/>
    <col min="11782" max="11782" width="14.5" style="1356" bestFit="1" customWidth="1"/>
    <col min="11783" max="11783" width="11.75" style="1356" customWidth="1"/>
    <col min="11784" max="11784" width="10.375" style="1356" customWidth="1"/>
    <col min="11785" max="11785" width="10.75" style="1356" bestFit="1" customWidth="1"/>
    <col min="11786" max="11786" width="12.625" style="1356" customWidth="1"/>
    <col min="11787" max="11787" width="14" style="1356" customWidth="1"/>
    <col min="11788" max="11788" width="11" style="1356" bestFit="1" customWidth="1"/>
    <col min="11789" max="11789" width="13.125" style="1356" customWidth="1"/>
    <col min="11790" max="11790" width="10.5" style="1356" bestFit="1" customWidth="1"/>
    <col min="11791" max="12031" width="9" style="1356"/>
    <col min="12032" max="12032" width="8.625" style="1356" customWidth="1"/>
    <col min="12033" max="12033" width="43.75" style="1356" customWidth="1"/>
    <col min="12034" max="12034" width="17.375" style="1356" bestFit="1" customWidth="1"/>
    <col min="12035" max="12037" width="15.75" style="1356" customWidth="1"/>
    <col min="12038" max="12038" width="14.5" style="1356" bestFit="1" customWidth="1"/>
    <col min="12039" max="12039" width="11.75" style="1356" customWidth="1"/>
    <col min="12040" max="12040" width="10.375" style="1356" customWidth="1"/>
    <col min="12041" max="12041" width="10.75" style="1356" bestFit="1" customWidth="1"/>
    <col min="12042" max="12042" width="12.625" style="1356" customWidth="1"/>
    <col min="12043" max="12043" width="14" style="1356" customWidth="1"/>
    <col min="12044" max="12044" width="11" style="1356" bestFit="1" customWidth="1"/>
    <col min="12045" max="12045" width="13.125" style="1356" customWidth="1"/>
    <col min="12046" max="12046" width="10.5" style="1356" bestFit="1" customWidth="1"/>
    <col min="12047" max="12287" width="9" style="1356"/>
    <col min="12288" max="12288" width="8.625" style="1356" customWidth="1"/>
    <col min="12289" max="12289" width="43.75" style="1356" customWidth="1"/>
    <col min="12290" max="12290" width="17.375" style="1356" bestFit="1" customWidth="1"/>
    <col min="12291" max="12293" width="15.75" style="1356" customWidth="1"/>
    <col min="12294" max="12294" width="14.5" style="1356" bestFit="1" customWidth="1"/>
    <col min="12295" max="12295" width="11.75" style="1356" customWidth="1"/>
    <col min="12296" max="12296" width="10.375" style="1356" customWidth="1"/>
    <col min="12297" max="12297" width="10.75" style="1356" bestFit="1" customWidth="1"/>
    <col min="12298" max="12298" width="12.625" style="1356" customWidth="1"/>
    <col min="12299" max="12299" width="14" style="1356" customWidth="1"/>
    <col min="12300" max="12300" width="11" style="1356" bestFit="1" customWidth="1"/>
    <col min="12301" max="12301" width="13.125" style="1356" customWidth="1"/>
    <col min="12302" max="12302" width="10.5" style="1356" bestFit="1" customWidth="1"/>
    <col min="12303" max="12543" width="9" style="1356"/>
    <col min="12544" max="12544" width="8.625" style="1356" customWidth="1"/>
    <col min="12545" max="12545" width="43.75" style="1356" customWidth="1"/>
    <col min="12546" max="12546" width="17.375" style="1356" bestFit="1" customWidth="1"/>
    <col min="12547" max="12549" width="15.75" style="1356" customWidth="1"/>
    <col min="12550" max="12550" width="14.5" style="1356" bestFit="1" customWidth="1"/>
    <col min="12551" max="12551" width="11.75" style="1356" customWidth="1"/>
    <col min="12552" max="12552" width="10.375" style="1356" customWidth="1"/>
    <col min="12553" max="12553" width="10.75" style="1356" bestFit="1" customWidth="1"/>
    <col min="12554" max="12554" width="12.625" style="1356" customWidth="1"/>
    <col min="12555" max="12555" width="14" style="1356" customWidth="1"/>
    <col min="12556" max="12556" width="11" style="1356" bestFit="1" customWidth="1"/>
    <col min="12557" max="12557" width="13.125" style="1356" customWidth="1"/>
    <col min="12558" max="12558" width="10.5" style="1356" bestFit="1" customWidth="1"/>
    <col min="12559" max="12799" width="9" style="1356"/>
    <col min="12800" max="12800" width="8.625" style="1356" customWidth="1"/>
    <col min="12801" max="12801" width="43.75" style="1356" customWidth="1"/>
    <col min="12802" max="12802" width="17.375" style="1356" bestFit="1" customWidth="1"/>
    <col min="12803" max="12805" width="15.75" style="1356" customWidth="1"/>
    <col min="12806" max="12806" width="14.5" style="1356" bestFit="1" customWidth="1"/>
    <col min="12807" max="12807" width="11.75" style="1356" customWidth="1"/>
    <col min="12808" max="12808" width="10.375" style="1356" customWidth="1"/>
    <col min="12809" max="12809" width="10.75" style="1356" bestFit="1" customWidth="1"/>
    <col min="12810" max="12810" width="12.625" style="1356" customWidth="1"/>
    <col min="12811" max="12811" width="14" style="1356" customWidth="1"/>
    <col min="12812" max="12812" width="11" style="1356" bestFit="1" customWidth="1"/>
    <col min="12813" max="12813" width="13.125" style="1356" customWidth="1"/>
    <col min="12814" max="12814" width="10.5" style="1356" bestFit="1" customWidth="1"/>
    <col min="12815" max="13055" width="9" style="1356"/>
    <col min="13056" max="13056" width="8.625" style="1356" customWidth="1"/>
    <col min="13057" max="13057" width="43.75" style="1356" customWidth="1"/>
    <col min="13058" max="13058" width="17.375" style="1356" bestFit="1" customWidth="1"/>
    <col min="13059" max="13061" width="15.75" style="1356" customWidth="1"/>
    <col min="13062" max="13062" width="14.5" style="1356" bestFit="1" customWidth="1"/>
    <col min="13063" max="13063" width="11.75" style="1356" customWidth="1"/>
    <col min="13064" max="13064" width="10.375" style="1356" customWidth="1"/>
    <col min="13065" max="13065" width="10.75" style="1356" bestFit="1" customWidth="1"/>
    <col min="13066" max="13066" width="12.625" style="1356" customWidth="1"/>
    <col min="13067" max="13067" width="14" style="1356" customWidth="1"/>
    <col min="13068" max="13068" width="11" style="1356" bestFit="1" customWidth="1"/>
    <col min="13069" max="13069" width="13.125" style="1356" customWidth="1"/>
    <col min="13070" max="13070" width="10.5" style="1356" bestFit="1" customWidth="1"/>
    <col min="13071" max="13311" width="9" style="1356"/>
    <col min="13312" max="13312" width="8.625" style="1356" customWidth="1"/>
    <col min="13313" max="13313" width="43.75" style="1356" customWidth="1"/>
    <col min="13314" max="13314" width="17.375" style="1356" bestFit="1" customWidth="1"/>
    <col min="13315" max="13317" width="15.75" style="1356" customWidth="1"/>
    <col min="13318" max="13318" width="14.5" style="1356" bestFit="1" customWidth="1"/>
    <col min="13319" max="13319" width="11.75" style="1356" customWidth="1"/>
    <col min="13320" max="13320" width="10.375" style="1356" customWidth="1"/>
    <col min="13321" max="13321" width="10.75" style="1356" bestFit="1" customWidth="1"/>
    <col min="13322" max="13322" width="12.625" style="1356" customWidth="1"/>
    <col min="13323" max="13323" width="14" style="1356" customWidth="1"/>
    <col min="13324" max="13324" width="11" style="1356" bestFit="1" customWidth="1"/>
    <col min="13325" max="13325" width="13.125" style="1356" customWidth="1"/>
    <col min="13326" max="13326" width="10.5" style="1356" bestFit="1" customWidth="1"/>
    <col min="13327" max="13567" width="9" style="1356"/>
    <col min="13568" max="13568" width="8.625" style="1356" customWidth="1"/>
    <col min="13569" max="13569" width="43.75" style="1356" customWidth="1"/>
    <col min="13570" max="13570" width="17.375" style="1356" bestFit="1" customWidth="1"/>
    <col min="13571" max="13573" width="15.75" style="1356" customWidth="1"/>
    <col min="13574" max="13574" width="14.5" style="1356" bestFit="1" customWidth="1"/>
    <col min="13575" max="13575" width="11.75" style="1356" customWidth="1"/>
    <col min="13576" max="13576" width="10.375" style="1356" customWidth="1"/>
    <col min="13577" max="13577" width="10.75" style="1356" bestFit="1" customWidth="1"/>
    <col min="13578" max="13578" width="12.625" style="1356" customWidth="1"/>
    <col min="13579" max="13579" width="14" style="1356" customWidth="1"/>
    <col min="13580" max="13580" width="11" style="1356" bestFit="1" customWidth="1"/>
    <col min="13581" max="13581" width="13.125" style="1356" customWidth="1"/>
    <col min="13582" max="13582" width="10.5" style="1356" bestFit="1" customWidth="1"/>
    <col min="13583" max="13823" width="9" style="1356"/>
    <col min="13824" max="13824" width="8.625" style="1356" customWidth="1"/>
    <col min="13825" max="13825" width="43.75" style="1356" customWidth="1"/>
    <col min="13826" max="13826" width="17.375" style="1356" bestFit="1" customWidth="1"/>
    <col min="13827" max="13829" width="15.75" style="1356" customWidth="1"/>
    <col min="13830" max="13830" width="14.5" style="1356" bestFit="1" customWidth="1"/>
    <col min="13831" max="13831" width="11.75" style="1356" customWidth="1"/>
    <col min="13832" max="13832" width="10.375" style="1356" customWidth="1"/>
    <col min="13833" max="13833" width="10.75" style="1356" bestFit="1" customWidth="1"/>
    <col min="13834" max="13834" width="12.625" style="1356" customWidth="1"/>
    <col min="13835" max="13835" width="14" style="1356" customWidth="1"/>
    <col min="13836" max="13836" width="11" style="1356" bestFit="1" customWidth="1"/>
    <col min="13837" max="13837" width="13.125" style="1356" customWidth="1"/>
    <col min="13838" max="13838" width="10.5" style="1356" bestFit="1" customWidth="1"/>
    <col min="13839" max="14079" width="9" style="1356"/>
    <col min="14080" max="14080" width="8.625" style="1356" customWidth="1"/>
    <col min="14081" max="14081" width="43.75" style="1356" customWidth="1"/>
    <col min="14082" max="14082" width="17.375" style="1356" bestFit="1" customWidth="1"/>
    <col min="14083" max="14085" width="15.75" style="1356" customWidth="1"/>
    <col min="14086" max="14086" width="14.5" style="1356" bestFit="1" customWidth="1"/>
    <col min="14087" max="14087" width="11.75" style="1356" customWidth="1"/>
    <col min="14088" max="14088" width="10.375" style="1356" customWidth="1"/>
    <col min="14089" max="14089" width="10.75" style="1356" bestFit="1" customWidth="1"/>
    <col min="14090" max="14090" width="12.625" style="1356" customWidth="1"/>
    <col min="14091" max="14091" width="14" style="1356" customWidth="1"/>
    <col min="14092" max="14092" width="11" style="1356" bestFit="1" customWidth="1"/>
    <col min="14093" max="14093" width="13.125" style="1356" customWidth="1"/>
    <col min="14094" max="14094" width="10.5" style="1356" bestFit="1" customWidth="1"/>
    <col min="14095" max="14335" width="9" style="1356"/>
    <col min="14336" max="14336" width="8.625" style="1356" customWidth="1"/>
    <col min="14337" max="14337" width="43.75" style="1356" customWidth="1"/>
    <col min="14338" max="14338" width="17.375" style="1356" bestFit="1" customWidth="1"/>
    <col min="14339" max="14341" width="15.75" style="1356" customWidth="1"/>
    <col min="14342" max="14342" width="14.5" style="1356" bestFit="1" customWidth="1"/>
    <col min="14343" max="14343" width="11.75" style="1356" customWidth="1"/>
    <col min="14344" max="14344" width="10.375" style="1356" customWidth="1"/>
    <col min="14345" max="14345" width="10.75" style="1356" bestFit="1" customWidth="1"/>
    <col min="14346" max="14346" width="12.625" style="1356" customWidth="1"/>
    <col min="14347" max="14347" width="14" style="1356" customWidth="1"/>
    <col min="14348" max="14348" width="11" style="1356" bestFit="1" customWidth="1"/>
    <col min="14349" max="14349" width="13.125" style="1356" customWidth="1"/>
    <col min="14350" max="14350" width="10.5" style="1356" bestFit="1" customWidth="1"/>
    <col min="14351" max="14591" width="9" style="1356"/>
    <col min="14592" max="14592" width="8.625" style="1356" customWidth="1"/>
    <col min="14593" max="14593" width="43.75" style="1356" customWidth="1"/>
    <col min="14594" max="14594" width="17.375" style="1356" bestFit="1" customWidth="1"/>
    <col min="14595" max="14597" width="15.75" style="1356" customWidth="1"/>
    <col min="14598" max="14598" width="14.5" style="1356" bestFit="1" customWidth="1"/>
    <col min="14599" max="14599" width="11.75" style="1356" customWidth="1"/>
    <col min="14600" max="14600" width="10.375" style="1356" customWidth="1"/>
    <col min="14601" max="14601" width="10.75" style="1356" bestFit="1" customWidth="1"/>
    <col min="14602" max="14602" width="12.625" style="1356" customWidth="1"/>
    <col min="14603" max="14603" width="14" style="1356" customWidth="1"/>
    <col min="14604" max="14604" width="11" style="1356" bestFit="1" customWidth="1"/>
    <col min="14605" max="14605" width="13.125" style="1356" customWidth="1"/>
    <col min="14606" max="14606" width="10.5" style="1356" bestFit="1" customWidth="1"/>
    <col min="14607" max="14847" width="9" style="1356"/>
    <col min="14848" max="14848" width="8.625" style="1356" customWidth="1"/>
    <col min="14849" max="14849" width="43.75" style="1356" customWidth="1"/>
    <col min="14850" max="14850" width="17.375" style="1356" bestFit="1" customWidth="1"/>
    <col min="14851" max="14853" width="15.75" style="1356" customWidth="1"/>
    <col min="14854" max="14854" width="14.5" style="1356" bestFit="1" customWidth="1"/>
    <col min="14855" max="14855" width="11.75" style="1356" customWidth="1"/>
    <col min="14856" max="14856" width="10.375" style="1356" customWidth="1"/>
    <col min="14857" max="14857" width="10.75" style="1356" bestFit="1" customWidth="1"/>
    <col min="14858" max="14858" width="12.625" style="1356" customWidth="1"/>
    <col min="14859" max="14859" width="14" style="1356" customWidth="1"/>
    <col min="14860" max="14860" width="11" style="1356" bestFit="1" customWidth="1"/>
    <col min="14861" max="14861" width="13.125" style="1356" customWidth="1"/>
    <col min="14862" max="14862" width="10.5" style="1356" bestFit="1" customWidth="1"/>
    <col min="14863" max="15103" width="9" style="1356"/>
    <col min="15104" max="15104" width="8.625" style="1356" customWidth="1"/>
    <col min="15105" max="15105" width="43.75" style="1356" customWidth="1"/>
    <col min="15106" max="15106" width="17.375" style="1356" bestFit="1" customWidth="1"/>
    <col min="15107" max="15109" width="15.75" style="1356" customWidth="1"/>
    <col min="15110" max="15110" width="14.5" style="1356" bestFit="1" customWidth="1"/>
    <col min="15111" max="15111" width="11.75" style="1356" customWidth="1"/>
    <col min="15112" max="15112" width="10.375" style="1356" customWidth="1"/>
    <col min="15113" max="15113" width="10.75" style="1356" bestFit="1" customWidth="1"/>
    <col min="15114" max="15114" width="12.625" style="1356" customWidth="1"/>
    <col min="15115" max="15115" width="14" style="1356" customWidth="1"/>
    <col min="15116" max="15116" width="11" style="1356" bestFit="1" customWidth="1"/>
    <col min="15117" max="15117" width="13.125" style="1356" customWidth="1"/>
    <col min="15118" max="15118" width="10.5" style="1356" bestFit="1" customWidth="1"/>
    <col min="15119" max="15359" width="9" style="1356"/>
    <col min="15360" max="15360" width="8.625" style="1356" customWidth="1"/>
    <col min="15361" max="15361" width="43.75" style="1356" customWidth="1"/>
    <col min="15362" max="15362" width="17.375" style="1356" bestFit="1" customWidth="1"/>
    <col min="15363" max="15365" width="15.75" style="1356" customWidth="1"/>
    <col min="15366" max="15366" width="14.5" style="1356" bestFit="1" customWidth="1"/>
    <col min="15367" max="15367" width="11.75" style="1356" customWidth="1"/>
    <col min="15368" max="15368" width="10.375" style="1356" customWidth="1"/>
    <col min="15369" max="15369" width="10.75" style="1356" bestFit="1" customWidth="1"/>
    <col min="15370" max="15370" width="12.625" style="1356" customWidth="1"/>
    <col min="15371" max="15371" width="14" style="1356" customWidth="1"/>
    <col min="15372" max="15372" width="11" style="1356" bestFit="1" customWidth="1"/>
    <col min="15373" max="15373" width="13.125" style="1356" customWidth="1"/>
    <col min="15374" max="15374" width="10.5" style="1356" bestFit="1" customWidth="1"/>
    <col min="15375" max="15615" width="9" style="1356"/>
    <col min="15616" max="15616" width="8.625" style="1356" customWidth="1"/>
    <col min="15617" max="15617" width="43.75" style="1356" customWidth="1"/>
    <col min="15618" max="15618" width="17.375" style="1356" bestFit="1" customWidth="1"/>
    <col min="15619" max="15621" width="15.75" style="1356" customWidth="1"/>
    <col min="15622" max="15622" width="14.5" style="1356" bestFit="1" customWidth="1"/>
    <col min="15623" max="15623" width="11.75" style="1356" customWidth="1"/>
    <col min="15624" max="15624" width="10.375" style="1356" customWidth="1"/>
    <col min="15625" max="15625" width="10.75" style="1356" bestFit="1" customWidth="1"/>
    <col min="15626" max="15626" width="12.625" style="1356" customWidth="1"/>
    <col min="15627" max="15627" width="14" style="1356" customWidth="1"/>
    <col min="15628" max="15628" width="11" style="1356" bestFit="1" customWidth="1"/>
    <col min="15629" max="15629" width="13.125" style="1356" customWidth="1"/>
    <col min="15630" max="15630" width="10.5" style="1356" bestFit="1" customWidth="1"/>
    <col min="15631" max="15871" width="9" style="1356"/>
    <col min="15872" max="15872" width="8.625" style="1356" customWidth="1"/>
    <col min="15873" max="15873" width="43.75" style="1356" customWidth="1"/>
    <col min="15874" max="15874" width="17.375" style="1356" bestFit="1" customWidth="1"/>
    <col min="15875" max="15877" width="15.75" style="1356" customWidth="1"/>
    <col min="15878" max="15878" width="14.5" style="1356" bestFit="1" customWidth="1"/>
    <col min="15879" max="15879" width="11.75" style="1356" customWidth="1"/>
    <col min="15880" max="15880" width="10.375" style="1356" customWidth="1"/>
    <col min="15881" max="15881" width="10.75" style="1356" bestFit="1" customWidth="1"/>
    <col min="15882" max="15882" width="12.625" style="1356" customWidth="1"/>
    <col min="15883" max="15883" width="14" style="1356" customWidth="1"/>
    <col min="15884" max="15884" width="11" style="1356" bestFit="1" customWidth="1"/>
    <col min="15885" max="15885" width="13.125" style="1356" customWidth="1"/>
    <col min="15886" max="15886" width="10.5" style="1356" bestFit="1" customWidth="1"/>
    <col min="15887" max="16127" width="9" style="1356"/>
    <col min="16128" max="16128" width="8.625" style="1356" customWidth="1"/>
    <col min="16129" max="16129" width="43.75" style="1356" customWidth="1"/>
    <col min="16130" max="16130" width="17.375" style="1356" bestFit="1" customWidth="1"/>
    <col min="16131" max="16133" width="15.75" style="1356" customWidth="1"/>
    <col min="16134" max="16134" width="14.5" style="1356" bestFit="1" customWidth="1"/>
    <col min="16135" max="16135" width="11.75" style="1356" customWidth="1"/>
    <col min="16136" max="16136" width="10.375" style="1356" customWidth="1"/>
    <col min="16137" max="16137" width="10.75" style="1356" bestFit="1" customWidth="1"/>
    <col min="16138" max="16138" width="12.625" style="1356" customWidth="1"/>
    <col min="16139" max="16139" width="14" style="1356" customWidth="1"/>
    <col min="16140" max="16140" width="11" style="1356" bestFit="1" customWidth="1"/>
    <col min="16141" max="16141" width="13.125" style="1356" customWidth="1"/>
    <col min="16142" max="16142" width="10.5" style="1356" bestFit="1" customWidth="1"/>
    <col min="16143" max="16384" width="9" style="1356"/>
  </cols>
  <sheetData>
    <row r="1" spans="1:254" s="1326" customFormat="1" ht="26.25">
      <c r="A1" s="935" t="s">
        <v>1210</v>
      </c>
      <c r="B1" s="986"/>
      <c r="M1" s="1327"/>
      <c r="Y1" s="1358"/>
      <c r="Z1" s="1358"/>
      <c r="AA1" s="1358"/>
      <c r="AB1" s="1358"/>
      <c r="AC1" s="1358"/>
      <c r="AD1" s="1358"/>
      <c r="AE1" s="1358"/>
      <c r="AF1" s="1358"/>
      <c r="AG1" s="1358"/>
      <c r="AH1" s="1358"/>
      <c r="AI1" s="1358"/>
      <c r="AJ1" s="1358"/>
      <c r="AK1" s="1358"/>
      <c r="AL1" s="1358"/>
      <c r="AM1" s="1358"/>
      <c r="AN1" s="1358"/>
      <c r="AO1" s="1358"/>
      <c r="AP1" s="1358"/>
      <c r="AQ1" s="1358"/>
      <c r="AR1" s="1358"/>
      <c r="AS1" s="1358"/>
      <c r="AT1" s="1358"/>
      <c r="AU1" s="1358"/>
      <c r="AV1" s="1358"/>
      <c r="AW1" s="1358"/>
      <c r="AX1" s="1358"/>
      <c r="AY1" s="1358"/>
      <c r="AZ1" s="1358"/>
      <c r="BA1" s="1358"/>
      <c r="BB1" s="1358"/>
      <c r="BC1" s="1358"/>
      <c r="BD1" s="1358"/>
      <c r="BE1" s="1358"/>
      <c r="BF1" s="1358"/>
      <c r="BG1" s="1358"/>
      <c r="BH1" s="1358"/>
      <c r="BI1" s="1358"/>
      <c r="BJ1" s="1358"/>
      <c r="BK1" s="1358"/>
      <c r="BL1" s="1358"/>
      <c r="BM1" s="1358"/>
      <c r="BN1" s="1358"/>
      <c r="BO1" s="1358"/>
      <c r="BP1" s="1358"/>
      <c r="BQ1" s="1358"/>
      <c r="BR1" s="1358"/>
      <c r="BS1" s="1358"/>
      <c r="BT1" s="1358"/>
      <c r="BU1" s="1358"/>
      <c r="BV1" s="1358"/>
      <c r="BW1" s="1358"/>
      <c r="BX1" s="1358"/>
      <c r="BY1" s="1358"/>
      <c r="BZ1" s="1358"/>
      <c r="CA1" s="1358"/>
      <c r="CB1" s="1358"/>
      <c r="CC1" s="1358"/>
      <c r="CD1" s="1358"/>
      <c r="CE1" s="1358"/>
      <c r="CF1" s="1358"/>
      <c r="CG1" s="1358"/>
      <c r="CH1" s="1358"/>
      <c r="CI1" s="1358"/>
      <c r="CJ1" s="1358"/>
      <c r="CK1" s="1358"/>
      <c r="CL1" s="1358"/>
      <c r="CM1" s="1358"/>
      <c r="CN1" s="1358"/>
      <c r="CO1" s="1358"/>
      <c r="CP1" s="1358"/>
      <c r="CQ1" s="1358"/>
      <c r="CR1" s="1358"/>
      <c r="CS1" s="1358"/>
      <c r="CT1" s="1358"/>
      <c r="CU1" s="1358"/>
      <c r="CV1" s="1358"/>
      <c r="CW1" s="1358"/>
      <c r="CX1" s="1358"/>
      <c r="CY1" s="1358"/>
      <c r="CZ1" s="1358"/>
      <c r="DA1" s="1358"/>
      <c r="DB1" s="1358"/>
      <c r="DC1" s="1358"/>
      <c r="DD1" s="1358"/>
      <c r="DE1" s="1358"/>
      <c r="DF1" s="1358"/>
      <c r="DG1" s="1358"/>
      <c r="DH1" s="1358"/>
      <c r="DI1" s="1358"/>
      <c r="DJ1" s="1358"/>
      <c r="DK1" s="1358"/>
      <c r="DL1" s="1358"/>
      <c r="DM1" s="1358"/>
      <c r="DN1" s="1358"/>
      <c r="DO1" s="1358"/>
      <c r="DP1" s="1358"/>
      <c r="DQ1" s="1358"/>
      <c r="DR1" s="1358"/>
      <c r="DS1" s="1358"/>
      <c r="DT1" s="1358"/>
      <c r="DU1" s="1358"/>
      <c r="DV1" s="1358"/>
      <c r="DW1" s="1358"/>
      <c r="DX1" s="1358"/>
      <c r="DY1" s="1358"/>
      <c r="DZ1" s="1358"/>
      <c r="EA1" s="1358"/>
      <c r="EB1" s="1358"/>
      <c r="EC1" s="1358"/>
      <c r="ED1" s="1358"/>
      <c r="EE1" s="1358"/>
      <c r="EF1" s="1358"/>
      <c r="EG1" s="1358"/>
      <c r="EH1" s="1358"/>
      <c r="EI1" s="1358"/>
      <c r="EJ1" s="1358"/>
      <c r="EK1" s="1358"/>
      <c r="EL1" s="1358"/>
      <c r="EM1" s="1358"/>
      <c r="EN1" s="1358"/>
      <c r="EO1" s="1358"/>
      <c r="EP1" s="1358"/>
      <c r="EQ1" s="1358"/>
      <c r="ER1" s="1358"/>
      <c r="ES1" s="1358"/>
      <c r="ET1" s="1358"/>
      <c r="EU1" s="1358"/>
      <c r="EV1" s="1358"/>
      <c r="EW1" s="1358"/>
      <c r="EX1" s="1358"/>
      <c r="EY1" s="1358"/>
      <c r="EZ1" s="1358"/>
      <c r="FA1" s="1358"/>
      <c r="FB1" s="1358"/>
      <c r="FC1" s="1358"/>
      <c r="FD1" s="1358"/>
      <c r="FE1" s="1358"/>
      <c r="FF1" s="1358"/>
      <c r="FG1" s="1358"/>
      <c r="FH1" s="1358"/>
      <c r="FI1" s="1358"/>
      <c r="FJ1" s="1358"/>
      <c r="FK1" s="1358"/>
      <c r="FL1" s="1358"/>
      <c r="FM1" s="1358"/>
      <c r="FN1" s="1358"/>
      <c r="FO1" s="1358"/>
      <c r="FP1" s="1358"/>
      <c r="FQ1" s="1358"/>
      <c r="FR1" s="1358"/>
      <c r="FS1" s="1358"/>
      <c r="FT1" s="1358"/>
      <c r="FU1" s="1358"/>
      <c r="FV1" s="1358"/>
      <c r="FW1" s="1358"/>
      <c r="FX1" s="1358"/>
      <c r="FY1" s="1358"/>
      <c r="FZ1" s="1358"/>
      <c r="GA1" s="1358"/>
      <c r="GB1" s="1358"/>
      <c r="GC1" s="1358"/>
      <c r="GD1" s="1358"/>
      <c r="GE1" s="1358"/>
      <c r="GF1" s="1358"/>
      <c r="GG1" s="1358"/>
      <c r="GH1" s="1358"/>
      <c r="GI1" s="1358"/>
      <c r="GJ1" s="1358"/>
      <c r="GK1" s="1358"/>
      <c r="GL1" s="1358"/>
      <c r="GM1" s="1358"/>
      <c r="GN1" s="1358"/>
      <c r="GO1" s="1358"/>
      <c r="GP1" s="1358"/>
      <c r="GQ1" s="1358"/>
      <c r="GR1" s="1358"/>
      <c r="GS1" s="1358"/>
      <c r="GT1" s="1358"/>
      <c r="GU1" s="1358"/>
      <c r="GV1" s="1358"/>
      <c r="GW1" s="1358"/>
      <c r="GX1" s="1358"/>
      <c r="GY1" s="1358"/>
      <c r="GZ1" s="1358"/>
      <c r="HA1" s="1358"/>
      <c r="HB1" s="1358"/>
      <c r="HC1" s="1358"/>
      <c r="HD1" s="1358"/>
      <c r="HE1" s="1358"/>
      <c r="HF1" s="1358"/>
      <c r="HG1" s="1358"/>
      <c r="HH1" s="1358"/>
      <c r="HI1" s="1358"/>
      <c r="HJ1" s="1358"/>
      <c r="HK1" s="1358"/>
      <c r="HL1" s="1358"/>
      <c r="HM1" s="1358"/>
      <c r="HN1" s="1358"/>
      <c r="HO1" s="1358"/>
      <c r="HP1" s="1358"/>
      <c r="HQ1" s="1358"/>
      <c r="HR1" s="1358"/>
      <c r="HS1" s="1358"/>
      <c r="HT1" s="1358"/>
      <c r="HU1" s="1358"/>
      <c r="HV1" s="1358"/>
      <c r="HW1" s="1358"/>
      <c r="HX1" s="1358"/>
      <c r="HY1" s="1358"/>
      <c r="HZ1" s="1358"/>
      <c r="IA1" s="1358"/>
      <c r="IB1" s="1358"/>
      <c r="IC1" s="1358"/>
      <c r="ID1" s="1358"/>
      <c r="IE1" s="1358"/>
      <c r="IF1" s="1358"/>
      <c r="IG1" s="1358"/>
      <c r="IH1" s="1358"/>
      <c r="II1" s="1358"/>
      <c r="IJ1" s="1358"/>
      <c r="IK1" s="1358"/>
      <c r="IL1" s="1358"/>
      <c r="IM1" s="1358"/>
      <c r="IN1" s="1358"/>
      <c r="IO1" s="1358"/>
      <c r="IP1" s="1358"/>
      <c r="IQ1" s="1358"/>
      <c r="IR1" s="1358"/>
      <c r="IS1" s="1358"/>
      <c r="IT1" s="1358"/>
    </row>
    <row r="2" spans="1:254" s="1326" customFormat="1" ht="24.75">
      <c r="A2" s="939"/>
      <c r="B2" s="1359"/>
      <c r="C2" s="1360"/>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row>
    <row r="3" spans="1:254" s="1332" customFormat="1" ht="25.5" thickBot="1">
      <c r="A3" s="942" t="s">
        <v>1505</v>
      </c>
      <c r="B3" s="1361"/>
      <c r="Y3" s="1358"/>
      <c r="Z3" s="1358"/>
      <c r="AA3" s="1358"/>
      <c r="AB3" s="1358"/>
      <c r="AC3" s="1358"/>
      <c r="AD3" s="1358"/>
      <c r="AE3" s="1358"/>
      <c r="AF3" s="1358"/>
      <c r="AG3" s="1358"/>
      <c r="AH3" s="1358"/>
      <c r="AI3" s="1358"/>
      <c r="AJ3" s="1358"/>
      <c r="AK3" s="1358"/>
      <c r="AL3" s="1358"/>
      <c r="AM3" s="1358"/>
      <c r="AN3" s="1358"/>
      <c r="AO3" s="1358"/>
      <c r="AP3" s="1358"/>
      <c r="AQ3" s="1358"/>
      <c r="AR3" s="1358"/>
      <c r="AS3" s="1358"/>
      <c r="AT3" s="1358"/>
      <c r="AU3" s="1358"/>
      <c r="AV3" s="1358"/>
      <c r="AW3" s="1358"/>
      <c r="AX3" s="1358"/>
      <c r="AY3" s="1358"/>
      <c r="AZ3" s="1358"/>
      <c r="BA3" s="1358"/>
      <c r="BB3" s="1358"/>
      <c r="BC3" s="1358"/>
      <c r="BD3" s="1358"/>
      <c r="BE3" s="1358"/>
      <c r="BF3" s="1358"/>
      <c r="BG3" s="1358"/>
      <c r="BH3" s="1358"/>
      <c r="BI3" s="1358"/>
      <c r="BJ3" s="1358"/>
      <c r="BK3" s="1358"/>
      <c r="BL3" s="1358"/>
      <c r="BM3" s="1358"/>
      <c r="BN3" s="1358"/>
      <c r="BO3" s="1358"/>
      <c r="BP3" s="1358"/>
      <c r="BQ3" s="1358"/>
      <c r="BR3" s="1358"/>
      <c r="BS3" s="1358"/>
      <c r="BT3" s="1358"/>
      <c r="BU3" s="1358"/>
      <c r="BV3" s="1358"/>
      <c r="BW3" s="1358"/>
      <c r="BX3" s="1358"/>
      <c r="BY3" s="1358"/>
      <c r="BZ3" s="1358"/>
      <c r="CA3" s="1358"/>
      <c r="CB3" s="1358"/>
      <c r="CC3" s="1358"/>
      <c r="CD3" s="1358"/>
      <c r="CE3" s="1358"/>
      <c r="CF3" s="1358"/>
      <c r="CG3" s="1358"/>
      <c r="CH3" s="1358"/>
      <c r="CI3" s="1358"/>
      <c r="CJ3" s="1358"/>
      <c r="CK3" s="1358"/>
      <c r="CL3" s="1358"/>
      <c r="CM3" s="1358"/>
      <c r="CN3" s="1358"/>
      <c r="CO3" s="1358"/>
      <c r="CP3" s="1358"/>
      <c r="CQ3" s="1358"/>
      <c r="CR3" s="1358"/>
      <c r="CS3" s="1358"/>
      <c r="CT3" s="1358"/>
      <c r="CU3" s="1358"/>
      <c r="CV3" s="1358"/>
      <c r="CW3" s="1358"/>
      <c r="CX3" s="1358"/>
      <c r="CY3" s="1358"/>
      <c r="CZ3" s="1358"/>
      <c r="DA3" s="1358"/>
      <c r="DB3" s="1358"/>
      <c r="DC3" s="1358"/>
      <c r="DD3" s="1358"/>
      <c r="DE3" s="1358"/>
      <c r="DF3" s="1358"/>
      <c r="DG3" s="1358"/>
      <c r="DH3" s="1358"/>
      <c r="DI3" s="1358"/>
      <c r="DJ3" s="1358"/>
      <c r="DK3" s="1358"/>
      <c r="DL3" s="1358"/>
      <c r="DM3" s="1358"/>
      <c r="DN3" s="1358"/>
      <c r="DO3" s="1358"/>
      <c r="DP3" s="1358"/>
      <c r="DQ3" s="1358"/>
      <c r="DR3" s="1358"/>
      <c r="DS3" s="1358"/>
      <c r="DT3" s="1358"/>
      <c r="DU3" s="1358"/>
      <c r="DV3" s="1358"/>
      <c r="DW3" s="1358"/>
      <c r="DX3" s="1358"/>
      <c r="DY3" s="1358"/>
      <c r="DZ3" s="1358"/>
      <c r="EA3" s="1358"/>
      <c r="EB3" s="1358"/>
      <c r="EC3" s="1358"/>
      <c r="ED3" s="1358"/>
      <c r="EE3" s="1358"/>
      <c r="EF3" s="1358"/>
      <c r="EG3" s="1358"/>
      <c r="EH3" s="1358"/>
      <c r="EI3" s="1358"/>
      <c r="EJ3" s="1358"/>
      <c r="EK3" s="1358"/>
      <c r="EL3" s="1358"/>
      <c r="EM3" s="1358"/>
      <c r="EN3" s="1358"/>
      <c r="EO3" s="1358"/>
      <c r="EP3" s="1358"/>
      <c r="EQ3" s="1358"/>
      <c r="ER3" s="1358"/>
      <c r="ES3" s="1358"/>
      <c r="ET3" s="1358"/>
      <c r="EU3" s="1358"/>
      <c r="EV3" s="1358"/>
      <c r="EW3" s="1358"/>
      <c r="EX3" s="1358"/>
      <c r="EY3" s="1358"/>
      <c r="EZ3" s="1358"/>
      <c r="FA3" s="1358"/>
      <c r="FB3" s="1358"/>
      <c r="FC3" s="1358"/>
      <c r="FD3" s="1358"/>
      <c r="FE3" s="1358"/>
      <c r="FF3" s="1358"/>
      <c r="FG3" s="1358"/>
      <c r="FH3" s="1358"/>
      <c r="FI3" s="1358"/>
      <c r="FJ3" s="1358"/>
      <c r="FK3" s="1358"/>
      <c r="FL3" s="1358"/>
      <c r="FM3" s="1358"/>
      <c r="FN3" s="1358"/>
      <c r="FO3" s="1358"/>
      <c r="FP3" s="1358"/>
      <c r="FQ3" s="1358"/>
      <c r="FR3" s="1358"/>
      <c r="FS3" s="1358"/>
      <c r="FT3" s="1358"/>
      <c r="FU3" s="1358"/>
      <c r="FV3" s="1358"/>
      <c r="FW3" s="1358"/>
      <c r="FX3" s="1358"/>
      <c r="FY3" s="1358"/>
      <c r="FZ3" s="1358"/>
      <c r="GA3" s="1358"/>
      <c r="GB3" s="1358"/>
      <c r="GC3" s="1358"/>
      <c r="GD3" s="1358"/>
      <c r="GE3" s="1358"/>
      <c r="GF3" s="1358"/>
      <c r="GG3" s="1358"/>
      <c r="GH3" s="1358"/>
      <c r="GI3" s="1358"/>
      <c r="GJ3" s="1358"/>
      <c r="GK3" s="1358"/>
      <c r="GL3" s="1358"/>
      <c r="GM3" s="1358"/>
      <c r="GN3" s="1358"/>
      <c r="GO3" s="1358"/>
      <c r="GP3" s="1358"/>
      <c r="GQ3" s="1358"/>
      <c r="GR3" s="1358"/>
      <c r="GS3" s="1358"/>
      <c r="GT3" s="1358"/>
      <c r="GU3" s="1358"/>
      <c r="GV3" s="1358"/>
      <c r="GW3" s="1358"/>
      <c r="GX3" s="1358"/>
      <c r="GY3" s="1358"/>
      <c r="GZ3" s="1358"/>
      <c r="HA3" s="1358"/>
      <c r="HB3" s="1358"/>
      <c r="HC3" s="1358"/>
      <c r="HD3" s="1358"/>
      <c r="HE3" s="1358"/>
      <c r="HF3" s="1358"/>
      <c r="HG3" s="1358"/>
      <c r="HH3" s="1358"/>
      <c r="HI3" s="1358"/>
      <c r="HJ3" s="1358"/>
      <c r="HK3" s="1358"/>
      <c r="HL3" s="1358"/>
      <c r="HM3" s="1358"/>
      <c r="HN3" s="1358"/>
      <c r="HO3" s="1358"/>
      <c r="HP3" s="1358"/>
      <c r="HQ3" s="1358"/>
      <c r="HR3" s="1358"/>
      <c r="HS3" s="1358"/>
      <c r="HT3" s="1358"/>
      <c r="HU3" s="1358"/>
      <c r="HV3" s="1358"/>
      <c r="HW3" s="1358"/>
      <c r="HX3" s="1358"/>
      <c r="HY3" s="1358"/>
      <c r="HZ3" s="1358"/>
      <c r="IA3" s="1358"/>
      <c r="IB3" s="1358"/>
      <c r="IC3" s="1358"/>
      <c r="ID3" s="1358"/>
      <c r="IE3" s="1358"/>
      <c r="IF3" s="1358"/>
      <c r="IG3" s="1358"/>
      <c r="IH3" s="1358"/>
      <c r="II3" s="1358"/>
      <c r="IJ3" s="1358"/>
      <c r="IK3" s="1358"/>
      <c r="IL3" s="1358"/>
      <c r="IM3" s="1358"/>
      <c r="IN3" s="1358"/>
      <c r="IO3" s="1358"/>
      <c r="IP3" s="1358"/>
      <c r="IQ3" s="1358"/>
      <c r="IR3" s="1358"/>
      <c r="IS3" s="1358"/>
      <c r="IT3" s="1358"/>
    </row>
    <row r="4" spans="1:254" s="1336" customFormat="1" ht="19.5">
      <c r="B4" s="1334"/>
      <c r="C4" s="1335"/>
      <c r="P4" s="1337"/>
      <c r="Q4" s="1337"/>
      <c r="R4" s="1337"/>
      <c r="S4" s="1337"/>
      <c r="T4" s="1337"/>
      <c r="U4" s="1337"/>
      <c r="V4" s="1337"/>
      <c r="W4" s="1337"/>
      <c r="X4" s="1337"/>
      <c r="Y4" s="1337"/>
      <c r="Z4" s="1337"/>
      <c r="AA4" s="1337"/>
      <c r="AB4" s="1337"/>
      <c r="AC4" s="1337"/>
      <c r="AD4" s="1337"/>
      <c r="AE4" s="1337"/>
      <c r="AF4" s="1337"/>
      <c r="AG4" s="1337"/>
      <c r="AH4" s="1337"/>
      <c r="AI4" s="1337"/>
      <c r="AJ4" s="1337"/>
      <c r="AK4" s="1337"/>
      <c r="AL4" s="1337"/>
      <c r="AM4" s="1337"/>
      <c r="AN4" s="1337"/>
      <c r="AO4" s="1337"/>
      <c r="AP4" s="1337"/>
      <c r="AQ4" s="1337"/>
      <c r="AR4" s="1337"/>
      <c r="AS4" s="1337"/>
      <c r="AT4" s="1337"/>
      <c r="AU4" s="1337"/>
      <c r="AV4" s="1337"/>
      <c r="AW4" s="1337"/>
      <c r="AX4" s="1337"/>
      <c r="AY4" s="1337"/>
      <c r="AZ4" s="1337"/>
      <c r="BA4" s="1337"/>
      <c r="BB4" s="1337"/>
      <c r="BC4" s="1337"/>
      <c r="BD4" s="1337"/>
      <c r="BE4" s="1337"/>
      <c r="BF4" s="1337"/>
      <c r="BG4" s="1337"/>
      <c r="BH4" s="1337"/>
      <c r="BI4" s="1337"/>
      <c r="BJ4" s="1337"/>
      <c r="BK4" s="1337"/>
      <c r="BL4" s="1337"/>
      <c r="BM4" s="1337"/>
      <c r="BN4" s="1337"/>
      <c r="BO4" s="1337"/>
      <c r="BP4" s="1337"/>
      <c r="BQ4" s="1337"/>
      <c r="BR4" s="1337"/>
      <c r="BS4" s="1337"/>
      <c r="BT4" s="1337"/>
      <c r="BU4" s="1337"/>
      <c r="BV4" s="1337"/>
      <c r="BW4" s="1337"/>
      <c r="BX4" s="1337"/>
      <c r="BY4" s="1337"/>
      <c r="BZ4" s="1337"/>
      <c r="CA4" s="1337"/>
      <c r="CB4" s="1337"/>
      <c r="CC4" s="1337"/>
      <c r="CD4" s="1337"/>
      <c r="CE4" s="1337"/>
      <c r="CF4" s="1337"/>
      <c r="CG4" s="1337"/>
      <c r="CH4" s="1337"/>
      <c r="CI4" s="1337"/>
      <c r="CJ4" s="1337"/>
      <c r="CK4" s="1337"/>
      <c r="CL4" s="1337"/>
      <c r="CM4" s="1337"/>
      <c r="CN4" s="1337"/>
      <c r="CO4" s="1337"/>
      <c r="CP4" s="1337"/>
      <c r="CQ4" s="1337"/>
      <c r="CR4" s="1337"/>
      <c r="CS4" s="1337"/>
      <c r="CT4" s="1337"/>
      <c r="CU4" s="1337"/>
      <c r="CV4" s="1337"/>
      <c r="CW4" s="1337"/>
      <c r="CX4" s="1337"/>
      <c r="CY4" s="1337"/>
      <c r="CZ4" s="1337"/>
      <c r="DA4" s="1337"/>
      <c r="DB4" s="1337"/>
      <c r="DC4" s="1337"/>
      <c r="DD4" s="1337"/>
      <c r="DE4" s="1337"/>
      <c r="DF4" s="1337"/>
      <c r="DG4" s="1337"/>
      <c r="DH4" s="1337"/>
      <c r="DI4" s="1337"/>
      <c r="DJ4" s="1337"/>
      <c r="DK4" s="1337"/>
      <c r="DL4" s="1337"/>
      <c r="DM4" s="1337"/>
      <c r="DN4" s="1337"/>
      <c r="DO4" s="1337"/>
      <c r="DP4" s="1337"/>
      <c r="DQ4" s="1337"/>
      <c r="DR4" s="1337"/>
      <c r="DS4" s="1337"/>
      <c r="DT4" s="1337"/>
      <c r="DU4" s="1337"/>
      <c r="DV4" s="1337"/>
      <c r="DW4" s="1337"/>
      <c r="DX4" s="1337"/>
      <c r="DY4" s="1337"/>
      <c r="DZ4" s="1337"/>
      <c r="EA4" s="1337"/>
      <c r="EB4" s="1337"/>
      <c r="EC4" s="1337"/>
      <c r="ED4" s="1337"/>
      <c r="EE4" s="1337"/>
      <c r="EF4" s="1337"/>
      <c r="EG4" s="1337"/>
      <c r="EH4" s="1337"/>
      <c r="EI4" s="1337"/>
      <c r="EJ4" s="1337"/>
      <c r="EK4" s="1337"/>
      <c r="EL4" s="1337"/>
      <c r="EM4" s="1337"/>
      <c r="EN4" s="1337"/>
      <c r="EO4" s="1337"/>
      <c r="EP4" s="1337"/>
      <c r="EQ4" s="1337"/>
      <c r="ER4" s="1337"/>
      <c r="ES4" s="1337"/>
      <c r="ET4" s="1337"/>
      <c r="EU4" s="1337"/>
      <c r="EV4" s="1337"/>
      <c r="EW4" s="1337"/>
      <c r="EX4" s="1337"/>
      <c r="EY4" s="1337"/>
      <c r="EZ4" s="1337"/>
      <c r="FA4" s="1337"/>
      <c r="FB4" s="1337"/>
      <c r="FC4" s="1337"/>
      <c r="FD4" s="1337"/>
      <c r="FE4" s="1337"/>
      <c r="FF4" s="1337"/>
      <c r="FG4" s="1337"/>
      <c r="FH4" s="1337"/>
      <c r="FI4" s="1337"/>
      <c r="FJ4" s="1337"/>
      <c r="FK4" s="1337"/>
      <c r="FL4" s="1337"/>
      <c r="FM4" s="1337"/>
      <c r="FN4" s="1337"/>
      <c r="FO4" s="1337"/>
      <c r="FP4" s="1337"/>
      <c r="FQ4" s="1337"/>
      <c r="FR4" s="1337"/>
      <c r="FS4" s="1337"/>
      <c r="FT4" s="1337"/>
      <c r="FU4" s="1337"/>
      <c r="FV4" s="1337"/>
      <c r="FW4" s="1337"/>
      <c r="FX4" s="1337"/>
      <c r="FY4" s="1337"/>
      <c r="FZ4" s="1337"/>
      <c r="GA4" s="1337"/>
      <c r="GB4" s="1337"/>
      <c r="GC4" s="1337"/>
      <c r="GD4" s="1337"/>
      <c r="GE4" s="1337"/>
      <c r="GF4" s="1337"/>
      <c r="GG4" s="1337"/>
      <c r="GH4" s="1337"/>
      <c r="GI4" s="1337"/>
      <c r="GJ4" s="1337"/>
      <c r="GK4" s="1337"/>
      <c r="GL4" s="1337"/>
      <c r="GM4" s="1337"/>
      <c r="GN4" s="1337"/>
      <c r="GO4" s="1337"/>
      <c r="GP4" s="1337"/>
      <c r="GQ4" s="1337"/>
      <c r="GR4" s="1337"/>
      <c r="GS4" s="1337"/>
      <c r="GT4" s="1337"/>
      <c r="GU4" s="1337"/>
      <c r="GV4" s="1337"/>
      <c r="GW4" s="1337"/>
      <c r="GX4" s="1337"/>
      <c r="GY4" s="1337"/>
      <c r="GZ4" s="1337"/>
      <c r="HA4" s="1337"/>
      <c r="HB4" s="1337"/>
      <c r="HC4" s="1337"/>
      <c r="HD4" s="1337"/>
      <c r="HE4" s="1337"/>
      <c r="HF4" s="1337"/>
      <c r="HG4" s="1337"/>
      <c r="HH4" s="1337"/>
      <c r="HI4" s="1337"/>
      <c r="HJ4" s="1337"/>
      <c r="HK4" s="1337"/>
      <c r="HL4" s="1337"/>
      <c r="HM4" s="1337"/>
      <c r="HN4" s="1337"/>
      <c r="HO4" s="1337"/>
      <c r="HP4" s="1337"/>
      <c r="HQ4" s="1337"/>
      <c r="HR4" s="1337"/>
      <c r="HS4" s="1337"/>
      <c r="HT4" s="1337"/>
      <c r="HU4" s="1337"/>
      <c r="HV4" s="1337"/>
      <c r="HW4" s="1337"/>
      <c r="HX4" s="1337"/>
      <c r="HY4" s="1337"/>
      <c r="HZ4" s="1337"/>
      <c r="IA4" s="1337"/>
      <c r="IB4" s="1337"/>
      <c r="IC4" s="1337"/>
      <c r="ID4" s="1337"/>
      <c r="IE4" s="1337"/>
      <c r="IF4" s="1337"/>
      <c r="IG4" s="1337"/>
      <c r="IH4" s="1337"/>
      <c r="II4" s="1337"/>
      <c r="IJ4" s="1337"/>
      <c r="IK4" s="1337"/>
      <c r="IL4" s="1337"/>
      <c r="IM4" s="1337"/>
      <c r="IN4" s="1337"/>
      <c r="IO4" s="1337"/>
      <c r="IP4" s="1337"/>
      <c r="IQ4" s="1337"/>
      <c r="IR4" s="1337"/>
      <c r="IS4" s="1337"/>
      <c r="IT4" s="1337"/>
    </row>
    <row r="5" spans="1:254" s="1336" customFormat="1" ht="19.5">
      <c r="A5" s="1338" t="s">
        <v>1522</v>
      </c>
      <c r="B5" s="1338"/>
      <c r="C5" s="1338"/>
      <c r="P5" s="1337"/>
      <c r="Q5" s="1337"/>
      <c r="R5" s="1337"/>
      <c r="S5" s="1337"/>
      <c r="T5" s="1337"/>
      <c r="U5" s="1337"/>
      <c r="V5" s="1337"/>
      <c r="W5" s="1337"/>
      <c r="X5" s="1337"/>
      <c r="Y5" s="1337"/>
      <c r="Z5" s="1337"/>
      <c r="AA5" s="1337"/>
      <c r="AB5" s="1337"/>
      <c r="AC5" s="1337"/>
      <c r="AD5" s="1337"/>
      <c r="AE5" s="1337"/>
      <c r="AF5" s="1337"/>
      <c r="AG5" s="1337"/>
      <c r="AH5" s="1337"/>
      <c r="AI5" s="1337"/>
      <c r="AJ5" s="1337"/>
      <c r="AK5" s="1337"/>
      <c r="AL5" s="1337"/>
      <c r="AM5" s="1337"/>
      <c r="AN5" s="1337"/>
      <c r="AO5" s="1337"/>
      <c r="AP5" s="1337"/>
      <c r="AQ5" s="1337"/>
      <c r="AR5" s="1337"/>
      <c r="AS5" s="1337"/>
      <c r="AT5" s="1337"/>
      <c r="AU5" s="1337"/>
      <c r="AV5" s="1337"/>
      <c r="AW5" s="1337"/>
      <c r="AX5" s="1337"/>
      <c r="AY5" s="1337"/>
      <c r="AZ5" s="1337"/>
      <c r="BA5" s="1337"/>
      <c r="BB5" s="1337"/>
      <c r="BC5" s="1337"/>
      <c r="BD5" s="1337"/>
      <c r="BE5" s="1337"/>
      <c r="BF5" s="1337"/>
      <c r="BG5" s="1337"/>
      <c r="BH5" s="1337"/>
      <c r="BI5" s="1337"/>
      <c r="BJ5" s="1337"/>
      <c r="BK5" s="1337"/>
      <c r="BL5" s="1337"/>
      <c r="BM5" s="1337"/>
      <c r="BN5" s="1337"/>
      <c r="BO5" s="1337"/>
      <c r="BP5" s="1337"/>
      <c r="BQ5" s="1337"/>
      <c r="BR5" s="1337"/>
      <c r="BS5" s="1337"/>
      <c r="BT5" s="1337"/>
      <c r="BU5" s="1337"/>
      <c r="BV5" s="1337"/>
      <c r="BW5" s="1337"/>
      <c r="BX5" s="1337"/>
      <c r="BY5" s="1337"/>
      <c r="BZ5" s="1337"/>
      <c r="CA5" s="1337"/>
      <c r="CB5" s="1337"/>
      <c r="CC5" s="1337"/>
      <c r="CD5" s="1337"/>
      <c r="CE5" s="1337"/>
      <c r="CF5" s="1337"/>
      <c r="CG5" s="1337"/>
      <c r="CH5" s="1337"/>
      <c r="CI5" s="1337"/>
      <c r="CJ5" s="1337"/>
      <c r="CK5" s="1337"/>
      <c r="CL5" s="1337"/>
      <c r="CM5" s="1337"/>
      <c r="CN5" s="1337"/>
      <c r="CO5" s="1337"/>
      <c r="CP5" s="1337"/>
      <c r="CQ5" s="1337"/>
      <c r="CR5" s="1337"/>
      <c r="CS5" s="1337"/>
      <c r="CT5" s="1337"/>
      <c r="CU5" s="1337"/>
      <c r="CV5" s="1337"/>
      <c r="CW5" s="1337"/>
      <c r="CX5" s="1337"/>
      <c r="CY5" s="1337"/>
      <c r="CZ5" s="1337"/>
      <c r="DA5" s="1337"/>
      <c r="DB5" s="1337"/>
      <c r="DC5" s="1337"/>
      <c r="DD5" s="1337"/>
      <c r="DE5" s="1337"/>
      <c r="DF5" s="1337"/>
      <c r="DG5" s="1337"/>
      <c r="DH5" s="1337"/>
      <c r="DI5" s="1337"/>
      <c r="DJ5" s="1337"/>
      <c r="DK5" s="1337"/>
      <c r="DL5" s="1337"/>
      <c r="DM5" s="1337"/>
      <c r="DN5" s="1337"/>
      <c r="DO5" s="1337"/>
      <c r="DP5" s="1337"/>
      <c r="DQ5" s="1337"/>
      <c r="DR5" s="1337"/>
      <c r="DS5" s="1337"/>
      <c r="DT5" s="1337"/>
      <c r="DU5" s="1337"/>
      <c r="DV5" s="1337"/>
      <c r="DW5" s="1337"/>
      <c r="DX5" s="1337"/>
      <c r="DY5" s="1337"/>
      <c r="DZ5" s="1337"/>
      <c r="EA5" s="1337"/>
      <c r="EB5" s="1337"/>
      <c r="EC5" s="1337"/>
      <c r="ED5" s="1337"/>
      <c r="EE5" s="1337"/>
      <c r="EF5" s="1337"/>
      <c r="EG5" s="1337"/>
      <c r="EH5" s="1337"/>
      <c r="EI5" s="1337"/>
      <c r="EJ5" s="1337"/>
      <c r="EK5" s="1337"/>
      <c r="EL5" s="1337"/>
      <c r="EM5" s="1337"/>
      <c r="EN5" s="1337"/>
      <c r="EO5" s="1337"/>
      <c r="EP5" s="1337"/>
      <c r="EQ5" s="1337"/>
      <c r="ER5" s="1337"/>
      <c r="ES5" s="1337"/>
      <c r="ET5" s="1337"/>
      <c r="EU5" s="1337"/>
      <c r="EV5" s="1337"/>
      <c r="EW5" s="1337"/>
      <c r="EX5" s="1337"/>
      <c r="EY5" s="1337"/>
      <c r="EZ5" s="1337"/>
      <c r="FA5" s="1337"/>
      <c r="FB5" s="1337"/>
      <c r="FC5" s="1337"/>
      <c r="FD5" s="1337"/>
      <c r="FE5" s="1337"/>
      <c r="FF5" s="1337"/>
      <c r="FG5" s="1337"/>
      <c r="FH5" s="1337"/>
      <c r="FI5" s="1337"/>
      <c r="FJ5" s="1337"/>
      <c r="FK5" s="1337"/>
      <c r="FL5" s="1337"/>
      <c r="FM5" s="1337"/>
      <c r="FN5" s="1337"/>
      <c r="FO5" s="1337"/>
      <c r="FP5" s="1337"/>
      <c r="FQ5" s="1337"/>
      <c r="FR5" s="1337"/>
      <c r="FS5" s="1337"/>
      <c r="FT5" s="1337"/>
      <c r="FU5" s="1337"/>
      <c r="FV5" s="1337"/>
      <c r="FW5" s="1337"/>
      <c r="FX5" s="1337"/>
      <c r="FY5" s="1337"/>
      <c r="FZ5" s="1337"/>
      <c r="GA5" s="1337"/>
      <c r="GB5" s="1337"/>
      <c r="GC5" s="1337"/>
      <c r="GD5" s="1337"/>
      <c r="GE5" s="1337"/>
      <c r="GF5" s="1337"/>
      <c r="GG5" s="1337"/>
      <c r="GH5" s="1337"/>
      <c r="GI5" s="1337"/>
      <c r="GJ5" s="1337"/>
      <c r="GK5" s="1337"/>
      <c r="GL5" s="1337"/>
      <c r="GM5" s="1337"/>
      <c r="GN5" s="1337"/>
      <c r="GO5" s="1337"/>
      <c r="GP5" s="1337"/>
      <c r="GQ5" s="1337"/>
      <c r="GR5" s="1337"/>
      <c r="GS5" s="1337"/>
      <c r="GT5" s="1337"/>
      <c r="GU5" s="1337"/>
      <c r="GV5" s="1337"/>
      <c r="GW5" s="1337"/>
      <c r="GX5" s="1337"/>
      <c r="GY5" s="1337"/>
      <c r="GZ5" s="1337"/>
      <c r="HA5" s="1337"/>
      <c r="HB5" s="1337"/>
      <c r="HC5" s="1337"/>
      <c r="HD5" s="1337"/>
      <c r="HE5" s="1337"/>
      <c r="HF5" s="1337"/>
      <c r="HG5" s="1337"/>
      <c r="HH5" s="1337"/>
      <c r="HI5" s="1337"/>
      <c r="HJ5" s="1337"/>
      <c r="HK5" s="1337"/>
      <c r="HL5" s="1337"/>
      <c r="HM5" s="1337"/>
      <c r="HN5" s="1337"/>
      <c r="HO5" s="1337"/>
      <c r="HP5" s="1337"/>
      <c r="HQ5" s="1337"/>
      <c r="HR5" s="1337"/>
      <c r="HS5" s="1337"/>
      <c r="HT5" s="1337"/>
      <c r="HU5" s="1337"/>
      <c r="HV5" s="1337"/>
      <c r="HW5" s="1337"/>
      <c r="HX5" s="1337"/>
      <c r="HY5" s="1337"/>
      <c r="HZ5" s="1337"/>
      <c r="IA5" s="1337"/>
      <c r="IB5" s="1337"/>
      <c r="IC5" s="1337"/>
      <c r="ID5" s="1337"/>
      <c r="IE5" s="1337"/>
      <c r="IF5" s="1337"/>
      <c r="IG5" s="1337"/>
      <c r="IH5" s="1337"/>
      <c r="II5" s="1337"/>
      <c r="IJ5" s="1337"/>
      <c r="IK5" s="1337"/>
      <c r="IL5" s="1337"/>
      <c r="IM5" s="1337"/>
      <c r="IN5" s="1337"/>
      <c r="IO5" s="1337"/>
      <c r="IP5" s="1337"/>
      <c r="IQ5" s="1337"/>
      <c r="IR5" s="1337"/>
      <c r="IS5" s="1337"/>
      <c r="IT5" s="1337"/>
    </row>
    <row r="6" spans="1:254" s="1336" customFormat="1" ht="19.5">
      <c r="A6" s="1184" t="s">
        <v>1346</v>
      </c>
      <c r="B6" s="1184"/>
      <c r="C6" s="1335"/>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c r="AN6" s="1337"/>
      <c r="AO6" s="1337"/>
      <c r="AP6" s="1337"/>
      <c r="AQ6" s="1337"/>
      <c r="AR6" s="1337"/>
      <c r="AS6" s="1337"/>
      <c r="AT6" s="1337"/>
      <c r="AU6" s="1337"/>
      <c r="AV6" s="1337"/>
      <c r="AW6" s="1337"/>
      <c r="AX6" s="1337"/>
      <c r="AY6" s="1337"/>
      <c r="AZ6" s="1337"/>
      <c r="BA6" s="1337"/>
      <c r="BB6" s="1337"/>
      <c r="BC6" s="1337"/>
      <c r="BD6" s="1337"/>
      <c r="BE6" s="1337"/>
      <c r="BF6" s="1337"/>
      <c r="BG6" s="1337"/>
      <c r="BH6" s="1337"/>
      <c r="BI6" s="1337"/>
      <c r="BJ6" s="1337"/>
      <c r="BK6" s="1337"/>
      <c r="BL6" s="1337"/>
      <c r="BM6" s="1337"/>
      <c r="BN6" s="1337"/>
      <c r="BO6" s="1337"/>
      <c r="BP6" s="1337"/>
      <c r="BQ6" s="1337"/>
      <c r="BR6" s="1337"/>
      <c r="BS6" s="1337"/>
      <c r="BT6" s="1337"/>
      <c r="BU6" s="1337"/>
      <c r="BV6" s="1337"/>
      <c r="BW6" s="1337"/>
      <c r="BX6" s="1337"/>
      <c r="BY6" s="1337"/>
      <c r="BZ6" s="1337"/>
      <c r="CA6" s="1337"/>
      <c r="CB6" s="1337"/>
      <c r="CC6" s="1337"/>
      <c r="CD6" s="1337"/>
      <c r="CE6" s="1337"/>
      <c r="CF6" s="1337"/>
      <c r="CG6" s="1337"/>
      <c r="CH6" s="1337"/>
      <c r="CI6" s="1337"/>
      <c r="CJ6" s="1337"/>
      <c r="CK6" s="1337"/>
      <c r="CL6" s="1337"/>
      <c r="CM6" s="1337"/>
      <c r="CN6" s="1337"/>
      <c r="CO6" s="1337"/>
      <c r="CP6" s="1337"/>
      <c r="CQ6" s="1337"/>
      <c r="CR6" s="1337"/>
      <c r="CS6" s="1337"/>
      <c r="CT6" s="1337"/>
      <c r="CU6" s="1337"/>
      <c r="CV6" s="1337"/>
      <c r="CW6" s="1337"/>
      <c r="CX6" s="1337"/>
      <c r="CY6" s="1337"/>
      <c r="CZ6" s="1337"/>
      <c r="DA6" s="1337"/>
      <c r="DB6" s="1337"/>
      <c r="DC6" s="1337"/>
      <c r="DD6" s="1337"/>
      <c r="DE6" s="1337"/>
      <c r="DF6" s="1337"/>
      <c r="DG6" s="1337"/>
      <c r="DH6" s="1337"/>
      <c r="DI6" s="1337"/>
      <c r="DJ6" s="1337"/>
      <c r="DK6" s="1337"/>
      <c r="DL6" s="1337"/>
      <c r="DM6" s="1337"/>
      <c r="DN6" s="1337"/>
      <c r="DO6" s="1337"/>
      <c r="DP6" s="1337"/>
      <c r="DQ6" s="1337"/>
      <c r="DR6" s="1337"/>
      <c r="DS6" s="1337"/>
      <c r="DT6" s="1337"/>
      <c r="DU6" s="1337"/>
      <c r="DV6" s="1337"/>
      <c r="DW6" s="1337"/>
      <c r="DX6" s="1337"/>
      <c r="DY6" s="1337"/>
      <c r="DZ6" s="1337"/>
      <c r="EA6" s="1337"/>
      <c r="EB6" s="1337"/>
      <c r="EC6" s="1337"/>
      <c r="ED6" s="1337"/>
      <c r="EE6" s="1337"/>
      <c r="EF6" s="1337"/>
      <c r="EG6" s="1337"/>
      <c r="EH6" s="1337"/>
      <c r="EI6" s="1337"/>
      <c r="EJ6" s="1337"/>
      <c r="EK6" s="1337"/>
      <c r="EL6" s="1337"/>
      <c r="EM6" s="1337"/>
      <c r="EN6" s="1337"/>
      <c r="EO6" s="1337"/>
      <c r="EP6" s="1337"/>
      <c r="EQ6" s="1337"/>
      <c r="ER6" s="1337"/>
      <c r="ES6" s="1337"/>
      <c r="ET6" s="1337"/>
      <c r="EU6" s="1337"/>
      <c r="EV6" s="1337"/>
      <c r="EW6" s="1337"/>
      <c r="EX6" s="1337"/>
      <c r="EY6" s="1337"/>
      <c r="EZ6" s="1337"/>
      <c r="FA6" s="1337"/>
      <c r="FB6" s="1337"/>
      <c r="FC6" s="1337"/>
      <c r="FD6" s="1337"/>
      <c r="FE6" s="1337"/>
      <c r="FF6" s="1337"/>
      <c r="FG6" s="1337"/>
      <c r="FH6" s="1337"/>
      <c r="FI6" s="1337"/>
      <c r="FJ6" s="1337"/>
      <c r="FK6" s="1337"/>
      <c r="FL6" s="1337"/>
      <c r="FM6" s="1337"/>
      <c r="FN6" s="1337"/>
      <c r="FO6" s="1337"/>
      <c r="FP6" s="1337"/>
      <c r="FQ6" s="1337"/>
      <c r="FR6" s="1337"/>
      <c r="FS6" s="1337"/>
      <c r="FT6" s="1337"/>
      <c r="FU6" s="1337"/>
      <c r="FV6" s="1337"/>
      <c r="FW6" s="1337"/>
      <c r="FX6" s="1337"/>
      <c r="FY6" s="1337"/>
      <c r="FZ6" s="1337"/>
      <c r="GA6" s="1337"/>
      <c r="GB6" s="1337"/>
      <c r="GC6" s="1337"/>
      <c r="GD6" s="1337"/>
      <c r="GE6" s="1337"/>
      <c r="GF6" s="1337"/>
      <c r="GG6" s="1337"/>
      <c r="GH6" s="1337"/>
      <c r="GI6" s="1337"/>
      <c r="GJ6" s="1337"/>
      <c r="GK6" s="1337"/>
      <c r="GL6" s="1337"/>
      <c r="GM6" s="1337"/>
      <c r="GN6" s="1337"/>
      <c r="GO6" s="1337"/>
      <c r="GP6" s="1337"/>
      <c r="GQ6" s="1337"/>
      <c r="GR6" s="1337"/>
      <c r="GS6" s="1337"/>
      <c r="GT6" s="1337"/>
      <c r="GU6" s="1337"/>
      <c r="GV6" s="1337"/>
      <c r="GW6" s="1337"/>
      <c r="GX6" s="1337"/>
      <c r="GY6" s="1337"/>
      <c r="GZ6" s="1337"/>
      <c r="HA6" s="1337"/>
      <c r="HB6" s="1337"/>
      <c r="HC6" s="1337"/>
      <c r="HD6" s="1337"/>
      <c r="HE6" s="1337"/>
      <c r="HF6" s="1337"/>
      <c r="HG6" s="1337"/>
      <c r="HH6" s="1337"/>
      <c r="HI6" s="1337"/>
      <c r="HJ6" s="1337"/>
      <c r="HK6" s="1337"/>
      <c r="HL6" s="1337"/>
      <c r="HM6" s="1337"/>
      <c r="HN6" s="1337"/>
      <c r="HO6" s="1337"/>
      <c r="HP6" s="1337"/>
      <c r="HQ6" s="1337"/>
      <c r="HR6" s="1337"/>
      <c r="HS6" s="1337"/>
      <c r="HT6" s="1337"/>
      <c r="HU6" s="1337"/>
      <c r="HV6" s="1337"/>
      <c r="HW6" s="1337"/>
      <c r="HX6" s="1337"/>
      <c r="HY6" s="1337"/>
      <c r="HZ6" s="1337"/>
      <c r="IA6" s="1337"/>
      <c r="IB6" s="1337"/>
      <c r="IC6" s="1337"/>
      <c r="ID6" s="1337"/>
      <c r="IE6" s="1337"/>
      <c r="IF6" s="1337"/>
      <c r="IG6" s="1337"/>
      <c r="IH6" s="1337"/>
      <c r="II6" s="1337"/>
      <c r="IJ6" s="1337"/>
      <c r="IK6" s="1337"/>
      <c r="IL6" s="1337"/>
      <c r="IM6" s="1337"/>
      <c r="IN6" s="1337"/>
      <c r="IO6" s="1337"/>
      <c r="IP6" s="1337"/>
      <c r="IQ6" s="1337"/>
      <c r="IR6" s="1337"/>
      <c r="IS6" s="1337"/>
      <c r="IT6" s="1337"/>
    </row>
    <row r="7" spans="1:254" s="1336" customFormat="1" ht="19.5">
      <c r="B7" s="1362"/>
      <c r="C7" s="1300"/>
      <c r="D7" s="1301"/>
      <c r="E7" s="1136"/>
      <c r="F7" s="1136"/>
      <c r="G7" s="1136"/>
      <c r="H7" s="1051" t="s">
        <v>156</v>
      </c>
      <c r="I7" s="1051"/>
      <c r="J7" s="1051" t="s">
        <v>155</v>
      </c>
      <c r="K7" s="1051"/>
      <c r="L7" s="1051"/>
      <c r="M7" s="1051"/>
      <c r="N7" s="1051"/>
      <c r="O7" s="1051"/>
      <c r="P7" s="1051"/>
      <c r="Q7" s="1051"/>
      <c r="R7" s="1298"/>
    </row>
    <row r="8" spans="1:254" s="1336" customFormat="1" ht="29.25">
      <c r="B8" s="951" t="s">
        <v>1194</v>
      </c>
      <c r="C8" s="951" t="s">
        <v>1195</v>
      </c>
      <c r="D8" s="951" t="s">
        <v>1196</v>
      </c>
      <c r="E8" s="951" t="s">
        <v>1197</v>
      </c>
      <c r="F8" s="1136" t="s">
        <v>244</v>
      </c>
      <c r="G8" s="1186" t="s">
        <v>243</v>
      </c>
      <c r="H8" s="1052">
        <v>2012</v>
      </c>
      <c r="I8" s="1052">
        <v>2013</v>
      </c>
      <c r="J8" s="1052">
        <v>2014</v>
      </c>
      <c r="K8" s="1052">
        <v>2015</v>
      </c>
      <c r="L8" s="1052">
        <v>2016</v>
      </c>
      <c r="M8" s="1052">
        <v>2017</v>
      </c>
      <c r="N8" s="1052">
        <v>2018</v>
      </c>
      <c r="O8" s="1052">
        <v>2019</v>
      </c>
      <c r="P8" s="1052">
        <v>2020</v>
      </c>
      <c r="Q8" s="1052">
        <v>2021</v>
      </c>
      <c r="R8" s="1298"/>
    </row>
    <row r="9" spans="1:254" s="978" customFormat="1" ht="31.5" customHeight="1">
      <c r="B9" s="1363" t="s">
        <v>1523</v>
      </c>
      <c r="C9" s="1364" t="s">
        <v>1507</v>
      </c>
      <c r="D9" s="1365" t="s">
        <v>1410</v>
      </c>
      <c r="E9" s="1242" t="s">
        <v>745</v>
      </c>
      <c r="F9" s="1366"/>
      <c r="G9" s="1367"/>
      <c r="H9" s="1368"/>
      <c r="I9" s="1369"/>
      <c r="J9" s="1369"/>
      <c r="K9" s="1369"/>
      <c r="L9" s="1369"/>
      <c r="M9" s="1369"/>
      <c r="N9" s="1369"/>
      <c r="O9" s="1369"/>
      <c r="P9" s="1369"/>
      <c r="Q9" s="1369"/>
      <c r="R9" s="1234"/>
    </row>
    <row r="10" spans="1:254" s="978" customFormat="1" ht="19.5">
      <c r="B10" s="1267"/>
      <c r="C10" s="1162"/>
      <c r="D10" s="1370"/>
      <c r="E10" s="1241" t="s">
        <v>740</v>
      </c>
      <c r="F10" s="1250"/>
      <c r="G10" s="1371"/>
      <c r="H10" s="1369"/>
      <c r="I10" s="1369"/>
      <c r="J10" s="1369"/>
      <c r="K10" s="1369"/>
      <c r="L10" s="1369"/>
      <c r="M10" s="1369"/>
      <c r="N10" s="1369"/>
      <c r="O10" s="1369"/>
      <c r="P10" s="1369"/>
      <c r="Q10" s="1369"/>
      <c r="R10" s="1234"/>
    </row>
    <row r="11" spans="1:254" s="978" customFormat="1" ht="20.25" customHeight="1">
      <c r="B11" s="1267"/>
      <c r="C11" s="1162"/>
      <c r="D11" s="1372" t="s">
        <v>1524</v>
      </c>
      <c r="E11" s="1241" t="s">
        <v>745</v>
      </c>
      <c r="F11" s="1247"/>
      <c r="G11" s="1248"/>
      <c r="H11" s="1369"/>
      <c r="I11" s="1369"/>
      <c r="J11" s="1369"/>
      <c r="K11" s="1369"/>
      <c r="L11" s="1369"/>
      <c r="M11" s="1369"/>
      <c r="N11" s="1369"/>
      <c r="O11" s="1369"/>
      <c r="P11" s="1369"/>
      <c r="Q11" s="1369"/>
      <c r="R11" s="1373" t="s">
        <v>1525</v>
      </c>
    </row>
    <row r="12" spans="1:254" s="978" customFormat="1">
      <c r="B12" s="1267"/>
      <c r="C12" s="1162"/>
      <c r="D12" s="1370"/>
      <c r="E12" s="1241" t="s">
        <v>740</v>
      </c>
      <c r="F12" s="1247"/>
      <c r="G12" s="1248"/>
      <c r="H12" s="1369"/>
      <c r="I12" s="1369"/>
      <c r="J12" s="1369"/>
      <c r="K12" s="1369"/>
      <c r="L12" s="1369"/>
      <c r="M12" s="1369"/>
      <c r="N12" s="1369"/>
      <c r="O12" s="1369"/>
      <c r="P12" s="1369"/>
      <c r="Q12" s="1369"/>
      <c r="R12" s="1373" t="s">
        <v>1525</v>
      </c>
    </row>
    <row r="13" spans="1:254" s="978" customFormat="1">
      <c r="B13" s="1267"/>
      <c r="C13" s="1162"/>
      <c r="D13" s="1250" t="s">
        <v>1412</v>
      </c>
      <c r="E13" s="1250"/>
      <c r="F13" s="1250"/>
      <c r="G13" s="1371"/>
      <c r="H13" s="1369"/>
      <c r="I13" s="1369"/>
      <c r="J13" s="1369"/>
      <c r="K13" s="1369"/>
      <c r="L13" s="1369"/>
      <c r="M13" s="1369"/>
      <c r="N13" s="1369"/>
      <c r="O13" s="1369"/>
      <c r="P13" s="1369"/>
      <c r="Q13" s="1369"/>
      <c r="R13" s="1356"/>
    </row>
    <row r="14" spans="1:254" s="978" customFormat="1">
      <c r="B14" s="1267"/>
      <c r="C14" s="1162"/>
      <c r="D14" s="1247" t="s">
        <v>1436</v>
      </c>
      <c r="E14" s="1247"/>
      <c r="F14" s="1247"/>
      <c r="G14" s="1248"/>
      <c r="H14" s="1369"/>
      <c r="I14" s="1369"/>
      <c r="J14" s="1369"/>
      <c r="K14" s="1369"/>
      <c r="L14" s="1369"/>
      <c r="M14" s="1369"/>
      <c r="N14" s="1369"/>
      <c r="O14" s="1369"/>
      <c r="P14" s="1369"/>
      <c r="Q14" s="1369"/>
      <c r="R14" s="1373"/>
    </row>
    <row r="15" spans="1:254" s="978" customFormat="1">
      <c r="B15" s="1267"/>
      <c r="C15" s="1162"/>
      <c r="D15" s="1247" t="s">
        <v>1414</v>
      </c>
      <c r="E15" s="1247"/>
      <c r="F15" s="1247"/>
      <c r="G15" s="1248"/>
      <c r="H15" s="1369"/>
      <c r="I15" s="1369"/>
      <c r="J15" s="1369"/>
      <c r="K15" s="1369"/>
      <c r="L15" s="1369"/>
      <c r="M15" s="1369"/>
      <c r="N15" s="1369"/>
      <c r="O15" s="1369"/>
      <c r="P15" s="1369"/>
      <c r="Q15" s="1369"/>
      <c r="R15" s="1373"/>
    </row>
    <row r="16" spans="1:254" s="978" customFormat="1" ht="19.5">
      <c r="B16" s="1267"/>
      <c r="C16" s="1162"/>
      <c r="D16" s="1249" t="s">
        <v>1526</v>
      </c>
      <c r="E16" s="1250"/>
      <c r="F16" s="1250"/>
      <c r="G16" s="1371"/>
      <c r="H16" s="1248"/>
      <c r="I16" s="1248"/>
      <c r="J16" s="1248"/>
      <c r="K16" s="1248"/>
      <c r="L16" s="1248"/>
      <c r="M16" s="1248"/>
      <c r="N16" s="1248"/>
      <c r="O16" s="1248"/>
      <c r="P16" s="1248"/>
      <c r="Q16" s="1248"/>
      <c r="R16" s="1234"/>
    </row>
    <row r="17" spans="2:18" s="978" customFormat="1" ht="19.5">
      <c r="B17" s="1267"/>
      <c r="C17" s="1162"/>
      <c r="D17" s="1250" t="s">
        <v>99</v>
      </c>
      <c r="E17" s="1247"/>
      <c r="F17" s="1247"/>
      <c r="G17" s="1248"/>
      <c r="H17" s="1369"/>
      <c r="I17" s="1369"/>
      <c r="J17" s="1369"/>
      <c r="K17" s="1369"/>
      <c r="L17" s="1369"/>
      <c r="M17" s="1369"/>
      <c r="N17" s="1369"/>
      <c r="O17" s="1369"/>
      <c r="P17" s="1369"/>
      <c r="Q17" s="1369"/>
      <c r="R17" s="1234"/>
    </row>
    <row r="18" spans="2:18" s="978" customFormat="1" ht="19.5">
      <c r="B18" s="1267"/>
      <c r="C18" s="1162"/>
      <c r="D18" s="1374" t="s">
        <v>1526</v>
      </c>
      <c r="E18" s="1375"/>
      <c r="F18" s="1375"/>
      <c r="G18" s="1253"/>
      <c r="H18" s="1253"/>
      <c r="I18" s="1253"/>
      <c r="J18" s="1253"/>
      <c r="K18" s="1253"/>
      <c r="L18" s="1253"/>
      <c r="M18" s="1253"/>
      <c r="N18" s="1253"/>
      <c r="O18" s="1253"/>
      <c r="P18" s="1253"/>
      <c r="Q18" s="1253"/>
      <c r="R18" s="1234"/>
    </row>
    <row r="19" spans="2:18">
      <c r="B19" s="1376"/>
      <c r="C19" s="1364" t="s">
        <v>1219</v>
      </c>
      <c r="D19" s="1365" t="s">
        <v>1410</v>
      </c>
      <c r="E19" s="1242" t="s">
        <v>745</v>
      </c>
      <c r="F19" s="1366"/>
      <c r="G19" s="1367"/>
      <c r="H19" s="1368"/>
      <c r="I19" s="1369"/>
      <c r="J19" s="1369"/>
      <c r="K19" s="1369"/>
      <c r="L19" s="1369"/>
      <c r="M19" s="1369"/>
      <c r="N19" s="1369"/>
      <c r="O19" s="1369"/>
      <c r="P19" s="1369"/>
      <c r="Q19" s="1369"/>
    </row>
    <row r="20" spans="2:18">
      <c r="B20" s="1267"/>
      <c r="C20" s="1162"/>
      <c r="D20" s="1370"/>
      <c r="E20" s="1241" t="s">
        <v>740</v>
      </c>
      <c r="F20" s="1250"/>
      <c r="G20" s="1371"/>
      <c r="H20" s="1369"/>
      <c r="I20" s="1369"/>
      <c r="J20" s="1369"/>
      <c r="K20" s="1369"/>
      <c r="L20" s="1369"/>
      <c r="M20" s="1369"/>
      <c r="N20" s="1369"/>
      <c r="O20" s="1369"/>
      <c r="P20" s="1369"/>
      <c r="Q20" s="1369"/>
    </row>
    <row r="21" spans="2:18">
      <c r="B21" s="1267"/>
      <c r="C21" s="1162"/>
      <c r="D21" s="1372" t="s">
        <v>1524</v>
      </c>
      <c r="E21" s="1241" t="s">
        <v>745</v>
      </c>
      <c r="F21" s="1247"/>
      <c r="G21" s="1248"/>
      <c r="H21" s="1369"/>
      <c r="I21" s="1369"/>
      <c r="J21" s="1369"/>
      <c r="K21" s="1369"/>
      <c r="L21" s="1369"/>
      <c r="M21" s="1369"/>
      <c r="N21" s="1369"/>
      <c r="O21" s="1369"/>
      <c r="P21" s="1369"/>
      <c r="Q21" s="1369"/>
    </row>
    <row r="22" spans="2:18">
      <c r="B22" s="1267"/>
      <c r="C22" s="1162"/>
      <c r="D22" s="1370"/>
      <c r="E22" s="1241" t="s">
        <v>740</v>
      </c>
      <c r="F22" s="1247"/>
      <c r="G22" s="1248"/>
      <c r="H22" s="1369"/>
      <c r="I22" s="1369"/>
      <c r="J22" s="1369"/>
      <c r="K22" s="1369"/>
      <c r="L22" s="1369"/>
      <c r="M22" s="1369"/>
      <c r="N22" s="1369"/>
      <c r="O22" s="1369"/>
      <c r="P22" s="1369"/>
      <c r="Q22" s="1369"/>
    </row>
    <row r="23" spans="2:18">
      <c r="B23" s="1267"/>
      <c r="C23" s="1162"/>
      <c r="D23" s="1250" t="s">
        <v>1412</v>
      </c>
      <c r="E23" s="1250"/>
      <c r="F23" s="1250"/>
      <c r="G23" s="1371"/>
      <c r="H23" s="1369"/>
      <c r="I23" s="1369"/>
      <c r="J23" s="1369"/>
      <c r="K23" s="1369"/>
      <c r="L23" s="1369"/>
      <c r="M23" s="1369"/>
      <c r="N23" s="1369"/>
      <c r="O23" s="1369"/>
      <c r="P23" s="1369"/>
      <c r="Q23" s="1369"/>
    </row>
    <row r="24" spans="2:18">
      <c r="B24" s="1267"/>
      <c r="C24" s="1162"/>
      <c r="D24" s="1247" t="s">
        <v>1436</v>
      </c>
      <c r="E24" s="1247"/>
      <c r="F24" s="1247"/>
      <c r="G24" s="1248"/>
      <c r="H24" s="1369"/>
      <c r="I24" s="1369"/>
      <c r="J24" s="1369"/>
      <c r="K24" s="1369"/>
      <c r="L24" s="1369"/>
      <c r="M24" s="1369"/>
      <c r="N24" s="1369"/>
      <c r="O24" s="1369"/>
      <c r="P24" s="1369"/>
      <c r="Q24" s="1369"/>
    </row>
    <row r="25" spans="2:18">
      <c r="B25" s="1267"/>
      <c r="C25" s="1162"/>
      <c r="D25" s="1247" t="s">
        <v>1414</v>
      </c>
      <c r="E25" s="1247"/>
      <c r="F25" s="1247"/>
      <c r="G25" s="1248"/>
      <c r="H25" s="1369"/>
      <c r="I25" s="1369"/>
      <c r="J25" s="1369"/>
      <c r="K25" s="1369"/>
      <c r="L25" s="1369"/>
      <c r="M25" s="1369"/>
      <c r="N25" s="1369"/>
      <c r="O25" s="1369"/>
      <c r="P25" s="1369"/>
      <c r="Q25" s="1369"/>
    </row>
    <row r="26" spans="2:18">
      <c r="B26" s="1267"/>
      <c r="C26" s="1162"/>
      <c r="D26" s="1249" t="s">
        <v>1526</v>
      </c>
      <c r="E26" s="1250"/>
      <c r="F26" s="1250"/>
      <c r="G26" s="1371"/>
      <c r="H26" s="1248"/>
      <c r="I26" s="1248"/>
      <c r="J26" s="1248"/>
      <c r="K26" s="1248"/>
      <c r="L26" s="1248"/>
      <c r="M26" s="1248"/>
      <c r="N26" s="1248"/>
      <c r="O26" s="1248"/>
      <c r="P26" s="1248"/>
      <c r="Q26" s="1248"/>
    </row>
    <row r="27" spans="2:18">
      <c r="B27" s="1267"/>
      <c r="C27" s="1162"/>
      <c r="D27" s="1250" t="s">
        <v>99</v>
      </c>
      <c r="E27" s="1247"/>
      <c r="F27" s="1247"/>
      <c r="G27" s="1248"/>
      <c r="H27" s="1369"/>
      <c r="I27" s="1369"/>
      <c r="J27" s="1369"/>
      <c r="K27" s="1369"/>
      <c r="L27" s="1369"/>
      <c r="M27" s="1369"/>
      <c r="N27" s="1369"/>
      <c r="O27" s="1369"/>
      <c r="P27" s="1369"/>
      <c r="Q27" s="1369"/>
    </row>
    <row r="28" spans="2:18">
      <c r="B28" s="1377"/>
      <c r="C28" s="1162"/>
      <c r="D28" s="1374" t="s">
        <v>1526</v>
      </c>
      <c r="E28" s="1375"/>
      <c r="F28" s="1375"/>
      <c r="G28" s="1253"/>
      <c r="H28" s="1253"/>
      <c r="I28" s="1253"/>
      <c r="J28" s="1253"/>
      <c r="K28" s="1253"/>
      <c r="L28" s="1253"/>
      <c r="M28" s="1253"/>
      <c r="N28" s="1253"/>
      <c r="O28" s="1253"/>
      <c r="P28" s="1253"/>
      <c r="Q28" s="1253"/>
    </row>
    <row r="29" spans="2:18">
      <c r="B29" s="1376"/>
      <c r="C29" s="1364" t="s">
        <v>1519</v>
      </c>
      <c r="D29" s="1365" t="s">
        <v>1410</v>
      </c>
      <c r="E29" s="1242" t="s">
        <v>745</v>
      </c>
      <c r="F29" s="1366"/>
      <c r="G29" s="1367"/>
      <c r="H29" s="1368"/>
      <c r="I29" s="1369"/>
      <c r="J29" s="1369"/>
      <c r="K29" s="1369"/>
      <c r="L29" s="1369"/>
      <c r="M29" s="1369"/>
      <c r="N29" s="1369"/>
      <c r="O29" s="1369"/>
      <c r="P29" s="1369"/>
      <c r="Q29" s="1369"/>
    </row>
    <row r="30" spans="2:18">
      <c r="B30" s="1267"/>
      <c r="C30" s="1162"/>
      <c r="D30" s="1370"/>
      <c r="E30" s="1241" t="s">
        <v>740</v>
      </c>
      <c r="F30" s="1250"/>
      <c r="G30" s="1371"/>
      <c r="H30" s="1369"/>
      <c r="I30" s="1369"/>
      <c r="J30" s="1369"/>
      <c r="K30" s="1369"/>
      <c r="L30" s="1369"/>
      <c r="M30" s="1369"/>
      <c r="N30" s="1369"/>
      <c r="O30" s="1369"/>
      <c r="P30" s="1369"/>
      <c r="Q30" s="1369"/>
    </row>
    <row r="31" spans="2:18">
      <c r="B31" s="1267"/>
      <c r="C31" s="1162"/>
      <c r="D31" s="1372" t="s">
        <v>1524</v>
      </c>
      <c r="E31" s="1241" t="s">
        <v>745</v>
      </c>
      <c r="F31" s="1247"/>
      <c r="G31" s="1248"/>
      <c r="H31" s="1369"/>
      <c r="I31" s="1369"/>
      <c r="J31" s="1369"/>
      <c r="K31" s="1369"/>
      <c r="L31" s="1369"/>
      <c r="M31" s="1369"/>
      <c r="N31" s="1369"/>
      <c r="O31" s="1369"/>
      <c r="P31" s="1369"/>
      <c r="Q31" s="1369"/>
    </row>
    <row r="32" spans="2:18">
      <c r="B32" s="1267"/>
      <c r="C32" s="1162"/>
      <c r="D32" s="1370"/>
      <c r="E32" s="1241" t="s">
        <v>740</v>
      </c>
      <c r="F32" s="1247"/>
      <c r="G32" s="1248"/>
      <c r="H32" s="1369"/>
      <c r="I32" s="1369"/>
      <c r="J32" s="1369"/>
      <c r="K32" s="1369"/>
      <c r="L32" s="1369"/>
      <c r="M32" s="1369"/>
      <c r="N32" s="1369"/>
      <c r="O32" s="1369"/>
      <c r="P32" s="1369"/>
      <c r="Q32" s="1369"/>
    </row>
    <row r="33" spans="2:17">
      <c r="B33" s="1267"/>
      <c r="C33" s="1162"/>
      <c r="D33" s="1250" t="s">
        <v>1412</v>
      </c>
      <c r="E33" s="1250"/>
      <c r="F33" s="1250"/>
      <c r="G33" s="1371"/>
      <c r="H33" s="1369"/>
      <c r="I33" s="1369"/>
      <c r="J33" s="1369"/>
      <c r="K33" s="1369"/>
      <c r="L33" s="1369"/>
      <c r="M33" s="1369"/>
      <c r="N33" s="1369"/>
      <c r="O33" s="1369"/>
      <c r="P33" s="1369"/>
      <c r="Q33" s="1369"/>
    </row>
    <row r="34" spans="2:17">
      <c r="B34" s="1267"/>
      <c r="C34" s="1162"/>
      <c r="D34" s="1247" t="s">
        <v>1436</v>
      </c>
      <c r="E34" s="1247"/>
      <c r="F34" s="1247"/>
      <c r="G34" s="1248"/>
      <c r="H34" s="1369"/>
      <c r="I34" s="1369"/>
      <c r="J34" s="1369"/>
      <c r="K34" s="1369"/>
      <c r="L34" s="1369"/>
      <c r="M34" s="1369"/>
      <c r="N34" s="1369"/>
      <c r="O34" s="1369"/>
      <c r="P34" s="1369"/>
      <c r="Q34" s="1369"/>
    </row>
    <row r="35" spans="2:17">
      <c r="B35" s="1267"/>
      <c r="C35" s="1162"/>
      <c r="D35" s="1247" t="s">
        <v>1414</v>
      </c>
      <c r="E35" s="1247"/>
      <c r="F35" s="1247"/>
      <c r="G35" s="1248"/>
      <c r="H35" s="1369"/>
      <c r="I35" s="1369"/>
      <c r="J35" s="1369"/>
      <c r="K35" s="1369"/>
      <c r="L35" s="1369"/>
      <c r="M35" s="1369"/>
      <c r="N35" s="1369"/>
      <c r="O35" s="1369"/>
      <c r="P35" s="1369"/>
      <c r="Q35" s="1369"/>
    </row>
    <row r="36" spans="2:17">
      <c r="B36" s="1267"/>
      <c r="C36" s="1162"/>
      <c r="D36" s="1249" t="s">
        <v>1526</v>
      </c>
      <c r="E36" s="1250"/>
      <c r="F36" s="1250"/>
      <c r="G36" s="1371"/>
      <c r="H36" s="1248"/>
      <c r="I36" s="1248"/>
      <c r="J36" s="1248"/>
      <c r="K36" s="1248"/>
      <c r="L36" s="1248"/>
      <c r="M36" s="1248"/>
      <c r="N36" s="1248"/>
      <c r="O36" s="1248"/>
      <c r="P36" s="1248"/>
      <c r="Q36" s="1248"/>
    </row>
    <row r="37" spans="2:17">
      <c r="B37" s="1267"/>
      <c r="C37" s="1162"/>
      <c r="D37" s="1250" t="s">
        <v>99</v>
      </c>
      <c r="E37" s="1247"/>
      <c r="F37" s="1247"/>
      <c r="G37" s="1248"/>
      <c r="H37" s="1369"/>
      <c r="I37" s="1369"/>
      <c r="J37" s="1369"/>
      <c r="K37" s="1369"/>
      <c r="L37" s="1369"/>
      <c r="M37" s="1369"/>
      <c r="N37" s="1369"/>
      <c r="O37" s="1369"/>
      <c r="P37" s="1369"/>
      <c r="Q37" s="1369"/>
    </row>
    <row r="38" spans="2:17">
      <c r="B38" s="1377"/>
      <c r="C38" s="1162"/>
      <c r="D38" s="1374" t="s">
        <v>1526</v>
      </c>
      <c r="E38" s="1375"/>
      <c r="F38" s="1375"/>
      <c r="G38" s="1253"/>
      <c r="H38" s="1253"/>
      <c r="I38" s="1253"/>
      <c r="J38" s="1253"/>
      <c r="K38" s="1253"/>
      <c r="L38" s="1253"/>
      <c r="M38" s="1253"/>
      <c r="N38" s="1253"/>
      <c r="O38" s="1253"/>
      <c r="P38" s="1253"/>
      <c r="Q38" s="1253"/>
    </row>
    <row r="39" spans="2:17">
      <c r="B39" s="1376"/>
      <c r="C39" s="1364" t="s">
        <v>1520</v>
      </c>
      <c r="D39" s="1365" t="s">
        <v>1410</v>
      </c>
      <c r="E39" s="1242" t="s">
        <v>745</v>
      </c>
      <c r="F39" s="1366"/>
      <c r="G39" s="1367"/>
      <c r="H39" s="1368"/>
      <c r="I39" s="1369"/>
      <c r="J39" s="1369"/>
      <c r="K39" s="1369"/>
      <c r="L39" s="1369"/>
      <c r="M39" s="1369"/>
      <c r="N39" s="1369"/>
      <c r="O39" s="1369"/>
      <c r="P39" s="1369"/>
      <c r="Q39" s="1369"/>
    </row>
    <row r="40" spans="2:17">
      <c r="B40" s="1267"/>
      <c r="C40" s="1162"/>
      <c r="D40" s="1370"/>
      <c r="E40" s="1241" t="s">
        <v>740</v>
      </c>
      <c r="F40" s="1250"/>
      <c r="G40" s="1371"/>
      <c r="H40" s="1369"/>
      <c r="I40" s="1369"/>
      <c r="J40" s="1369"/>
      <c r="K40" s="1369"/>
      <c r="L40" s="1369"/>
      <c r="M40" s="1369"/>
      <c r="N40" s="1369"/>
      <c r="O40" s="1369"/>
      <c r="P40" s="1369"/>
      <c r="Q40" s="1369"/>
    </row>
    <row r="41" spans="2:17">
      <c r="B41" s="1267"/>
      <c r="C41" s="1162"/>
      <c r="D41" s="1372" t="s">
        <v>1524</v>
      </c>
      <c r="E41" s="1241" t="s">
        <v>745</v>
      </c>
      <c r="F41" s="1247"/>
      <c r="G41" s="1248"/>
      <c r="H41" s="1369"/>
      <c r="I41" s="1369"/>
      <c r="J41" s="1369"/>
      <c r="K41" s="1369"/>
      <c r="L41" s="1369"/>
      <c r="M41" s="1369"/>
      <c r="N41" s="1369"/>
      <c r="O41" s="1369"/>
      <c r="P41" s="1369"/>
      <c r="Q41" s="1369"/>
    </row>
    <row r="42" spans="2:17">
      <c r="B42" s="1267"/>
      <c r="C42" s="1162"/>
      <c r="D42" s="1370"/>
      <c r="E42" s="1241" t="s">
        <v>740</v>
      </c>
      <c r="F42" s="1247"/>
      <c r="G42" s="1248"/>
      <c r="H42" s="1369"/>
      <c r="I42" s="1369"/>
      <c r="J42" s="1369"/>
      <c r="K42" s="1369"/>
      <c r="L42" s="1369"/>
      <c r="M42" s="1369"/>
      <c r="N42" s="1369"/>
      <c r="O42" s="1369"/>
      <c r="P42" s="1369"/>
      <c r="Q42" s="1369"/>
    </row>
    <row r="43" spans="2:17">
      <c r="B43" s="1267"/>
      <c r="C43" s="1162"/>
      <c r="D43" s="1250" t="s">
        <v>1412</v>
      </c>
      <c r="E43" s="1250"/>
      <c r="F43" s="1250"/>
      <c r="G43" s="1371"/>
      <c r="H43" s="1369"/>
      <c r="I43" s="1369"/>
      <c r="J43" s="1369"/>
      <c r="K43" s="1369"/>
      <c r="L43" s="1369"/>
      <c r="M43" s="1369"/>
      <c r="N43" s="1369"/>
      <c r="O43" s="1369"/>
      <c r="P43" s="1369"/>
      <c r="Q43" s="1369"/>
    </row>
    <row r="44" spans="2:17">
      <c r="B44" s="1267"/>
      <c r="C44" s="1162"/>
      <c r="D44" s="1247" t="s">
        <v>1436</v>
      </c>
      <c r="E44" s="1247"/>
      <c r="F44" s="1247"/>
      <c r="G44" s="1248"/>
      <c r="H44" s="1369"/>
      <c r="I44" s="1369"/>
      <c r="J44" s="1369"/>
      <c r="K44" s="1369"/>
      <c r="L44" s="1369"/>
      <c r="M44" s="1369"/>
      <c r="N44" s="1369"/>
      <c r="O44" s="1369"/>
      <c r="P44" s="1369"/>
      <c r="Q44" s="1369"/>
    </row>
    <row r="45" spans="2:17">
      <c r="B45" s="1267"/>
      <c r="C45" s="1162"/>
      <c r="D45" s="1247" t="s">
        <v>1414</v>
      </c>
      <c r="E45" s="1247"/>
      <c r="F45" s="1247"/>
      <c r="G45" s="1248"/>
      <c r="H45" s="1369"/>
      <c r="I45" s="1369"/>
      <c r="J45" s="1369"/>
      <c r="K45" s="1369"/>
      <c r="L45" s="1369"/>
      <c r="M45" s="1369"/>
      <c r="N45" s="1369"/>
      <c r="O45" s="1369"/>
      <c r="P45" s="1369"/>
      <c r="Q45" s="1369"/>
    </row>
    <row r="46" spans="2:17">
      <c r="B46" s="1267"/>
      <c r="C46" s="1162"/>
      <c r="D46" s="1249" t="s">
        <v>1526</v>
      </c>
      <c r="E46" s="1250"/>
      <c r="F46" s="1250"/>
      <c r="G46" s="1371"/>
      <c r="H46" s="1248"/>
      <c r="I46" s="1248"/>
      <c r="J46" s="1248"/>
      <c r="K46" s="1248"/>
      <c r="L46" s="1248"/>
      <c r="M46" s="1248"/>
      <c r="N46" s="1248"/>
      <c r="O46" s="1248"/>
      <c r="P46" s="1248"/>
      <c r="Q46" s="1248"/>
    </row>
    <row r="47" spans="2:17">
      <c r="B47" s="1267"/>
      <c r="C47" s="1162"/>
      <c r="D47" s="1250" t="s">
        <v>99</v>
      </c>
      <c r="E47" s="1247"/>
      <c r="F47" s="1247"/>
      <c r="G47" s="1248"/>
      <c r="H47" s="1369"/>
      <c r="I47" s="1369"/>
      <c r="J47" s="1369"/>
      <c r="K47" s="1369"/>
      <c r="L47" s="1369"/>
      <c r="M47" s="1369"/>
      <c r="N47" s="1369"/>
      <c r="O47" s="1369"/>
      <c r="P47" s="1369"/>
      <c r="Q47" s="1369"/>
    </row>
    <row r="48" spans="2:17">
      <c r="B48" s="1377"/>
      <c r="C48" s="1162"/>
      <c r="D48" s="1374" t="s">
        <v>1526</v>
      </c>
      <c r="E48" s="1375"/>
      <c r="F48" s="1375"/>
      <c r="G48" s="1253"/>
      <c r="H48" s="1253"/>
      <c r="I48" s="1253"/>
      <c r="J48" s="1253"/>
      <c r="K48" s="1253"/>
      <c r="L48" s="1253"/>
      <c r="M48" s="1253"/>
      <c r="N48" s="1253"/>
      <c r="O48" s="1253"/>
      <c r="P48" s="1253"/>
      <c r="Q48" s="1253"/>
    </row>
    <row r="49" spans="2:17">
      <c r="B49" s="1376"/>
      <c r="C49" s="1364" t="s">
        <v>1222</v>
      </c>
      <c r="D49" s="1365" t="s">
        <v>1410</v>
      </c>
      <c r="E49" s="1242" t="s">
        <v>745</v>
      </c>
      <c r="F49" s="1366"/>
      <c r="G49" s="1367"/>
      <c r="H49" s="1368"/>
      <c r="I49" s="1369"/>
      <c r="J49" s="1369"/>
      <c r="K49" s="1369"/>
      <c r="L49" s="1369"/>
      <c r="M49" s="1369"/>
      <c r="N49" s="1369"/>
      <c r="O49" s="1369"/>
      <c r="P49" s="1369"/>
      <c r="Q49" s="1369"/>
    </row>
    <row r="50" spans="2:17">
      <c r="B50" s="1267"/>
      <c r="C50" s="1162"/>
      <c r="D50" s="1370"/>
      <c r="E50" s="1241" t="s">
        <v>740</v>
      </c>
      <c r="F50" s="1250"/>
      <c r="G50" s="1371"/>
      <c r="H50" s="1369"/>
      <c r="I50" s="1369"/>
      <c r="J50" s="1369"/>
      <c r="K50" s="1369"/>
      <c r="L50" s="1369"/>
      <c r="M50" s="1369"/>
      <c r="N50" s="1369"/>
      <c r="O50" s="1369"/>
      <c r="P50" s="1369"/>
      <c r="Q50" s="1369"/>
    </row>
    <row r="51" spans="2:17">
      <c r="B51" s="1267"/>
      <c r="C51" s="1162"/>
      <c r="D51" s="1372" t="s">
        <v>1524</v>
      </c>
      <c r="E51" s="1241" t="s">
        <v>745</v>
      </c>
      <c r="F51" s="1247"/>
      <c r="G51" s="1248"/>
      <c r="H51" s="1369"/>
      <c r="I51" s="1369"/>
      <c r="J51" s="1369"/>
      <c r="K51" s="1369"/>
      <c r="L51" s="1369"/>
      <c r="M51" s="1369"/>
      <c r="N51" s="1369"/>
      <c r="O51" s="1369"/>
      <c r="P51" s="1369"/>
      <c r="Q51" s="1369"/>
    </row>
    <row r="52" spans="2:17">
      <c r="B52" s="1267"/>
      <c r="C52" s="1162"/>
      <c r="D52" s="1370"/>
      <c r="E52" s="1241" t="s">
        <v>740</v>
      </c>
      <c r="F52" s="1247"/>
      <c r="G52" s="1248"/>
      <c r="H52" s="1369"/>
      <c r="I52" s="1369"/>
      <c r="J52" s="1369"/>
      <c r="K52" s="1369"/>
      <c r="L52" s="1369"/>
      <c r="M52" s="1369"/>
      <c r="N52" s="1369"/>
      <c r="O52" s="1369"/>
      <c r="P52" s="1369"/>
      <c r="Q52" s="1369"/>
    </row>
    <row r="53" spans="2:17">
      <c r="B53" s="1267"/>
      <c r="C53" s="1162"/>
      <c r="D53" s="1250" t="s">
        <v>1412</v>
      </c>
      <c r="E53" s="1250"/>
      <c r="F53" s="1250"/>
      <c r="G53" s="1371"/>
      <c r="H53" s="1369"/>
      <c r="I53" s="1369"/>
      <c r="J53" s="1369"/>
      <c r="K53" s="1369"/>
      <c r="L53" s="1369"/>
      <c r="M53" s="1369"/>
      <c r="N53" s="1369"/>
      <c r="O53" s="1369"/>
      <c r="P53" s="1369"/>
      <c r="Q53" s="1369"/>
    </row>
    <row r="54" spans="2:17">
      <c r="B54" s="1267"/>
      <c r="C54" s="1162"/>
      <c r="D54" s="1247" t="s">
        <v>1436</v>
      </c>
      <c r="E54" s="1247"/>
      <c r="F54" s="1247"/>
      <c r="G54" s="1248"/>
      <c r="H54" s="1369"/>
      <c r="I54" s="1369"/>
      <c r="J54" s="1369"/>
      <c r="K54" s="1369"/>
      <c r="L54" s="1369"/>
      <c r="M54" s="1369"/>
      <c r="N54" s="1369"/>
      <c r="O54" s="1369"/>
      <c r="P54" s="1369"/>
      <c r="Q54" s="1369"/>
    </row>
    <row r="55" spans="2:17">
      <c r="B55" s="1267"/>
      <c r="C55" s="1162"/>
      <c r="D55" s="1247" t="s">
        <v>1414</v>
      </c>
      <c r="E55" s="1247"/>
      <c r="F55" s="1247"/>
      <c r="G55" s="1248"/>
      <c r="H55" s="1369"/>
      <c r="I55" s="1369"/>
      <c r="J55" s="1369"/>
      <c r="K55" s="1369"/>
      <c r="L55" s="1369"/>
      <c r="M55" s="1369"/>
      <c r="N55" s="1369"/>
      <c r="O55" s="1369"/>
      <c r="P55" s="1369"/>
      <c r="Q55" s="1369"/>
    </row>
    <row r="56" spans="2:17">
      <c r="B56" s="1267"/>
      <c r="C56" s="1162"/>
      <c r="D56" s="1249" t="s">
        <v>1526</v>
      </c>
      <c r="E56" s="1250"/>
      <c r="F56" s="1250"/>
      <c r="G56" s="1371"/>
      <c r="H56" s="1248"/>
      <c r="I56" s="1248"/>
      <c r="J56" s="1248"/>
      <c r="K56" s="1248"/>
      <c r="L56" s="1248"/>
      <c r="M56" s="1248"/>
      <c r="N56" s="1248"/>
      <c r="O56" s="1248"/>
      <c r="P56" s="1248"/>
      <c r="Q56" s="1248"/>
    </row>
    <row r="57" spans="2:17">
      <c r="B57" s="1267"/>
      <c r="C57" s="1162"/>
      <c r="D57" s="1250" t="s">
        <v>99</v>
      </c>
      <c r="E57" s="1247"/>
      <c r="F57" s="1247"/>
      <c r="G57" s="1248"/>
      <c r="H57" s="1369"/>
      <c r="I57" s="1369"/>
      <c r="J57" s="1369"/>
      <c r="K57" s="1369"/>
      <c r="L57" s="1369"/>
      <c r="M57" s="1369"/>
      <c r="N57" s="1369"/>
      <c r="O57" s="1369"/>
      <c r="P57" s="1369"/>
      <c r="Q57" s="1369"/>
    </row>
    <row r="58" spans="2:17">
      <c r="B58" s="1377"/>
      <c r="C58" s="1162"/>
      <c r="D58" s="1374" t="s">
        <v>1526</v>
      </c>
      <c r="E58" s="1375"/>
      <c r="F58" s="1375"/>
      <c r="G58" s="1253"/>
      <c r="H58" s="1253"/>
      <c r="I58" s="1253"/>
      <c r="J58" s="1253"/>
      <c r="K58" s="1253"/>
      <c r="L58" s="1253"/>
      <c r="M58" s="1253"/>
      <c r="N58" s="1253"/>
      <c r="O58" s="1253"/>
      <c r="P58" s="1253"/>
      <c r="Q58" s="1253"/>
    </row>
    <row r="59" spans="2:17">
      <c r="B59" s="1376"/>
      <c r="C59" s="1364" t="s">
        <v>1223</v>
      </c>
      <c r="D59" s="1365" t="s">
        <v>1410</v>
      </c>
      <c r="E59" s="1242" t="s">
        <v>745</v>
      </c>
      <c r="F59" s="1366"/>
      <c r="G59" s="1367"/>
      <c r="H59" s="1368"/>
      <c r="I59" s="1369"/>
      <c r="J59" s="1369"/>
      <c r="K59" s="1369"/>
      <c r="L59" s="1369"/>
      <c r="M59" s="1369"/>
      <c r="N59" s="1369"/>
      <c r="O59" s="1369"/>
      <c r="P59" s="1369"/>
      <c r="Q59" s="1369"/>
    </row>
    <row r="60" spans="2:17">
      <c r="B60" s="1267"/>
      <c r="C60" s="1162"/>
      <c r="D60" s="1370"/>
      <c r="E60" s="1241" t="s">
        <v>740</v>
      </c>
      <c r="F60" s="1250"/>
      <c r="G60" s="1371"/>
      <c r="H60" s="1369"/>
      <c r="I60" s="1369"/>
      <c r="J60" s="1369"/>
      <c r="K60" s="1369"/>
      <c r="L60" s="1369"/>
      <c r="M60" s="1369"/>
      <c r="N60" s="1369"/>
      <c r="O60" s="1369"/>
      <c r="P60" s="1369"/>
      <c r="Q60" s="1369"/>
    </row>
    <row r="61" spans="2:17">
      <c r="B61" s="1267"/>
      <c r="C61" s="1162"/>
      <c r="D61" s="1372" t="s">
        <v>1524</v>
      </c>
      <c r="E61" s="1241" t="s">
        <v>745</v>
      </c>
      <c r="F61" s="1247"/>
      <c r="G61" s="1248"/>
      <c r="H61" s="1369"/>
      <c r="I61" s="1369"/>
      <c r="J61" s="1369"/>
      <c r="K61" s="1369"/>
      <c r="L61" s="1369"/>
      <c r="M61" s="1369"/>
      <c r="N61" s="1369"/>
      <c r="O61" s="1369"/>
      <c r="P61" s="1369"/>
      <c r="Q61" s="1369"/>
    </row>
    <row r="62" spans="2:17">
      <c r="B62" s="1267"/>
      <c r="C62" s="1162"/>
      <c r="D62" s="1370"/>
      <c r="E62" s="1241" t="s">
        <v>740</v>
      </c>
      <c r="F62" s="1247"/>
      <c r="G62" s="1248"/>
      <c r="H62" s="1369"/>
      <c r="I62" s="1369"/>
      <c r="J62" s="1369"/>
      <c r="K62" s="1369"/>
      <c r="L62" s="1369"/>
      <c r="M62" s="1369"/>
      <c r="N62" s="1369"/>
      <c r="O62" s="1369"/>
      <c r="P62" s="1369"/>
      <c r="Q62" s="1369"/>
    </row>
    <row r="63" spans="2:17">
      <c r="B63" s="1267"/>
      <c r="C63" s="1162"/>
      <c r="D63" s="1250" t="s">
        <v>1412</v>
      </c>
      <c r="E63" s="1250"/>
      <c r="F63" s="1250"/>
      <c r="G63" s="1371"/>
      <c r="H63" s="1369"/>
      <c r="I63" s="1369"/>
      <c r="J63" s="1369"/>
      <c r="K63" s="1369"/>
      <c r="L63" s="1369"/>
      <c r="M63" s="1369"/>
      <c r="N63" s="1369"/>
      <c r="O63" s="1369"/>
      <c r="P63" s="1369"/>
      <c r="Q63" s="1369"/>
    </row>
    <row r="64" spans="2:17">
      <c r="B64" s="1267"/>
      <c r="C64" s="1162"/>
      <c r="D64" s="1247" t="s">
        <v>1436</v>
      </c>
      <c r="E64" s="1247"/>
      <c r="F64" s="1247"/>
      <c r="G64" s="1248"/>
      <c r="H64" s="1369"/>
      <c r="I64" s="1369"/>
      <c r="J64" s="1369"/>
      <c r="K64" s="1369"/>
      <c r="L64" s="1369"/>
      <c r="M64" s="1369"/>
      <c r="N64" s="1369"/>
      <c r="O64" s="1369"/>
      <c r="P64" s="1369"/>
      <c r="Q64" s="1369"/>
    </row>
    <row r="65" spans="2:17">
      <c r="B65" s="1267"/>
      <c r="C65" s="1162"/>
      <c r="D65" s="1247" t="s">
        <v>1414</v>
      </c>
      <c r="E65" s="1247"/>
      <c r="F65" s="1247"/>
      <c r="G65" s="1248"/>
      <c r="H65" s="1369"/>
      <c r="I65" s="1369"/>
      <c r="J65" s="1369"/>
      <c r="K65" s="1369"/>
      <c r="L65" s="1369"/>
      <c r="M65" s="1369"/>
      <c r="N65" s="1369"/>
      <c r="O65" s="1369"/>
      <c r="P65" s="1369"/>
      <c r="Q65" s="1369"/>
    </row>
    <row r="66" spans="2:17">
      <c r="B66" s="1267"/>
      <c r="C66" s="1162"/>
      <c r="D66" s="1249" t="s">
        <v>1526</v>
      </c>
      <c r="E66" s="1250"/>
      <c r="F66" s="1250"/>
      <c r="G66" s="1371"/>
      <c r="H66" s="1248"/>
      <c r="I66" s="1248"/>
      <c r="J66" s="1248"/>
      <c r="K66" s="1248"/>
      <c r="L66" s="1248"/>
      <c r="M66" s="1248"/>
      <c r="N66" s="1248"/>
      <c r="O66" s="1248"/>
      <c r="P66" s="1248"/>
      <c r="Q66" s="1248"/>
    </row>
    <row r="67" spans="2:17">
      <c r="B67" s="1267"/>
      <c r="C67" s="1162"/>
      <c r="D67" s="1250" t="s">
        <v>99</v>
      </c>
      <c r="E67" s="1247"/>
      <c r="F67" s="1247"/>
      <c r="G67" s="1248"/>
      <c r="H67" s="1369"/>
      <c r="I67" s="1369"/>
      <c r="J67" s="1369"/>
      <c r="K67" s="1369"/>
      <c r="L67" s="1369"/>
      <c r="M67" s="1369"/>
      <c r="N67" s="1369"/>
      <c r="O67" s="1369"/>
      <c r="P67" s="1369"/>
      <c r="Q67" s="1369"/>
    </row>
    <row r="68" spans="2:17">
      <c r="B68" s="1377"/>
      <c r="C68" s="1162"/>
      <c r="D68" s="1374" t="s">
        <v>1526</v>
      </c>
      <c r="E68" s="1375"/>
      <c r="F68" s="1375"/>
      <c r="G68" s="1253"/>
      <c r="H68" s="1253"/>
      <c r="I68" s="1253"/>
      <c r="J68" s="1253"/>
      <c r="K68" s="1253"/>
      <c r="L68" s="1253"/>
      <c r="M68" s="1253"/>
      <c r="N68" s="1253"/>
      <c r="O68" s="1253"/>
      <c r="P68" s="1253"/>
      <c r="Q68" s="1253"/>
    </row>
    <row r="69" spans="2:17">
      <c r="B69" s="1376"/>
      <c r="C69" s="1364" t="s">
        <v>1527</v>
      </c>
      <c r="D69" s="1365" t="s">
        <v>1410</v>
      </c>
      <c r="E69" s="1242" t="s">
        <v>745</v>
      </c>
      <c r="F69" s="1366"/>
      <c r="G69" s="1367"/>
      <c r="H69" s="1368"/>
      <c r="I69" s="1369"/>
      <c r="J69" s="1369"/>
      <c r="K69" s="1369"/>
      <c r="L69" s="1369"/>
      <c r="M69" s="1369"/>
      <c r="N69" s="1369"/>
      <c r="O69" s="1369"/>
      <c r="P69" s="1369"/>
      <c r="Q69" s="1369"/>
    </row>
    <row r="70" spans="2:17">
      <c r="B70" s="1267"/>
      <c r="C70" s="1162"/>
      <c r="D70" s="1370"/>
      <c r="E70" s="1241" t="s">
        <v>740</v>
      </c>
      <c r="F70" s="1250"/>
      <c r="G70" s="1371"/>
      <c r="H70" s="1369"/>
      <c r="I70" s="1369"/>
      <c r="J70" s="1369"/>
      <c r="K70" s="1369"/>
      <c r="L70" s="1369"/>
      <c r="M70" s="1369"/>
      <c r="N70" s="1369"/>
      <c r="O70" s="1369"/>
      <c r="P70" s="1369"/>
      <c r="Q70" s="1369"/>
    </row>
    <row r="71" spans="2:17">
      <c r="B71" s="1267"/>
      <c r="C71" s="1162"/>
      <c r="D71" s="1372" t="s">
        <v>1524</v>
      </c>
      <c r="E71" s="1241" t="s">
        <v>745</v>
      </c>
      <c r="F71" s="1247"/>
      <c r="G71" s="1248"/>
      <c r="H71" s="1369"/>
      <c r="I71" s="1369"/>
      <c r="J71" s="1369"/>
      <c r="K71" s="1369"/>
      <c r="L71" s="1369"/>
      <c r="M71" s="1369"/>
      <c r="N71" s="1369"/>
      <c r="O71" s="1369"/>
      <c r="P71" s="1369"/>
      <c r="Q71" s="1369"/>
    </row>
    <row r="72" spans="2:17">
      <c r="B72" s="1267"/>
      <c r="C72" s="1162"/>
      <c r="D72" s="1370"/>
      <c r="E72" s="1241" t="s">
        <v>740</v>
      </c>
      <c r="F72" s="1247"/>
      <c r="G72" s="1248"/>
      <c r="H72" s="1369"/>
      <c r="I72" s="1369"/>
      <c r="J72" s="1369"/>
      <c r="K72" s="1369"/>
      <c r="L72" s="1369"/>
      <c r="M72" s="1369"/>
      <c r="N72" s="1369"/>
      <c r="O72" s="1369"/>
      <c r="P72" s="1369"/>
      <c r="Q72" s="1369"/>
    </row>
    <row r="73" spans="2:17">
      <c r="B73" s="1267"/>
      <c r="C73" s="1162"/>
      <c r="D73" s="1250" t="s">
        <v>1412</v>
      </c>
      <c r="E73" s="1250"/>
      <c r="F73" s="1250"/>
      <c r="G73" s="1371"/>
      <c r="H73" s="1369"/>
      <c r="I73" s="1369"/>
      <c r="J73" s="1369"/>
      <c r="K73" s="1369"/>
      <c r="L73" s="1369"/>
      <c r="M73" s="1369"/>
      <c r="N73" s="1369"/>
      <c r="O73" s="1369"/>
      <c r="P73" s="1369"/>
      <c r="Q73" s="1369"/>
    </row>
    <row r="74" spans="2:17">
      <c r="B74" s="1267"/>
      <c r="C74" s="1162"/>
      <c r="D74" s="1247" t="s">
        <v>1436</v>
      </c>
      <c r="E74" s="1247"/>
      <c r="F74" s="1247"/>
      <c r="G74" s="1248"/>
      <c r="H74" s="1369"/>
      <c r="I74" s="1369"/>
      <c r="J74" s="1369"/>
      <c r="K74" s="1369"/>
      <c r="L74" s="1369"/>
      <c r="M74" s="1369"/>
      <c r="N74" s="1369"/>
      <c r="O74" s="1369"/>
      <c r="P74" s="1369"/>
      <c r="Q74" s="1369"/>
    </row>
    <row r="75" spans="2:17">
      <c r="B75" s="1267"/>
      <c r="C75" s="1162"/>
      <c r="D75" s="1247" t="s">
        <v>1414</v>
      </c>
      <c r="E75" s="1247"/>
      <c r="F75" s="1247"/>
      <c r="G75" s="1248"/>
      <c r="H75" s="1369"/>
      <c r="I75" s="1369"/>
      <c r="J75" s="1369"/>
      <c r="K75" s="1369"/>
      <c r="L75" s="1369"/>
      <c r="M75" s="1369"/>
      <c r="N75" s="1369"/>
      <c r="O75" s="1369"/>
      <c r="P75" s="1369"/>
      <c r="Q75" s="1369"/>
    </row>
    <row r="76" spans="2:17">
      <c r="B76" s="1267"/>
      <c r="C76" s="1162"/>
      <c r="D76" s="1249" t="s">
        <v>1526</v>
      </c>
      <c r="E76" s="1250"/>
      <c r="F76" s="1250"/>
      <c r="G76" s="1371"/>
      <c r="H76" s="1248"/>
      <c r="I76" s="1248"/>
      <c r="J76" s="1248"/>
      <c r="K76" s="1248"/>
      <c r="L76" s="1248"/>
      <c r="M76" s="1248"/>
      <c r="N76" s="1248"/>
      <c r="O76" s="1248"/>
      <c r="P76" s="1248"/>
      <c r="Q76" s="1248"/>
    </row>
    <row r="77" spans="2:17">
      <c r="B77" s="1267"/>
      <c r="C77" s="1162"/>
      <c r="D77" s="1250" t="s">
        <v>99</v>
      </c>
      <c r="E77" s="1247"/>
      <c r="F77" s="1247"/>
      <c r="G77" s="1248"/>
      <c r="H77" s="1369"/>
      <c r="I77" s="1369"/>
      <c r="J77" s="1369"/>
      <c r="K77" s="1369"/>
      <c r="L77" s="1369"/>
      <c r="M77" s="1369"/>
      <c r="N77" s="1369"/>
      <c r="O77" s="1369"/>
      <c r="P77" s="1369"/>
      <c r="Q77" s="1369"/>
    </row>
    <row r="78" spans="2:17">
      <c r="B78" s="1377"/>
      <c r="C78" s="1162"/>
      <c r="D78" s="1374" t="s">
        <v>1526</v>
      </c>
      <c r="E78" s="1375"/>
      <c r="F78" s="1375"/>
      <c r="G78" s="1253"/>
      <c r="H78" s="1253"/>
      <c r="I78" s="1253"/>
      <c r="J78" s="1253"/>
      <c r="K78" s="1253"/>
      <c r="L78" s="1253"/>
      <c r="M78" s="1253"/>
      <c r="N78" s="1253"/>
      <c r="O78" s="1253"/>
      <c r="P78" s="1253"/>
      <c r="Q78" s="1253"/>
    </row>
  </sheetData>
  <pageMargins left="0.70866141732283472" right="0.70866141732283472" top="0.74803149606299213" bottom="0.74803149606299213" header="0.31496062992125984" footer="0.31496062992125984"/>
  <pageSetup paperSize="9" scale="10" fitToHeight="2" orientation="landscape" r:id="rId1"/>
  <headerFooter>
    <oddHeader>&amp;C&amp;Z&amp;F</oddHeader>
  </headerFooter>
</worksheet>
</file>

<file path=xl/worksheets/sheet39.xml><?xml version="1.0" encoding="utf-8"?>
<worksheet xmlns="http://schemas.openxmlformats.org/spreadsheetml/2006/main" xmlns:r="http://schemas.openxmlformats.org/officeDocument/2006/relationships">
  <sheetPr>
    <tabColor theme="7" tint="0.59999389629810485"/>
    <pageSetUpPr fitToPage="1"/>
  </sheetPr>
  <dimension ref="A1:IU193"/>
  <sheetViews>
    <sheetView showGridLines="0" topLeftCell="E5" zoomScale="80" zoomScaleNormal="80" workbookViewId="0">
      <selection activeCell="E140" sqref="E140"/>
    </sheetView>
  </sheetViews>
  <sheetFormatPr defaultColWidth="23.75" defaultRowHeight="12.75"/>
  <cols>
    <col min="1" max="1" width="8.25" style="1387" customWidth="1"/>
    <col min="2" max="2" width="23.75" style="1387"/>
    <col min="3" max="3" width="29.25" style="1387" customWidth="1"/>
    <col min="4" max="4" width="31.25" style="1387" bestFit="1" customWidth="1"/>
    <col min="5" max="5" width="11.25" style="1387" bestFit="1" customWidth="1"/>
    <col min="6" max="7" width="9.625" style="1387" customWidth="1"/>
    <col min="8" max="14" width="10.75" style="1387" customWidth="1"/>
    <col min="15" max="15" width="10.75" style="1405" customWidth="1"/>
    <col min="16" max="17" width="10.75" style="1387" customWidth="1"/>
    <col min="18" max="18" width="23.75" style="1040"/>
    <col min="19" max="16384" width="23.75" style="1387"/>
  </cols>
  <sheetData>
    <row r="1" spans="1:255" s="1040" customFormat="1" ht="26.25">
      <c r="A1" s="935" t="s">
        <v>1210</v>
      </c>
      <c r="B1" s="935"/>
      <c r="C1" s="987"/>
      <c r="D1" s="987"/>
      <c r="E1" s="987"/>
      <c r="F1" s="987"/>
      <c r="G1" s="987"/>
      <c r="H1" s="987"/>
      <c r="I1" s="987"/>
      <c r="J1" s="987"/>
      <c r="K1" s="987"/>
      <c r="L1" s="988"/>
      <c r="M1" s="987"/>
      <c r="N1" s="987"/>
      <c r="O1" s="1378"/>
      <c r="P1" s="1378"/>
      <c r="Q1" s="1378"/>
    </row>
    <row r="2" spans="1:255" s="1040" customFormat="1" ht="24.75">
      <c r="A2" s="939"/>
      <c r="B2" s="939"/>
      <c r="C2" s="1379"/>
      <c r="D2" s="987"/>
      <c r="E2" s="987"/>
      <c r="F2" s="987"/>
      <c r="G2" s="987"/>
      <c r="H2" s="987"/>
      <c r="I2" s="987"/>
      <c r="J2" s="987"/>
      <c r="K2" s="987"/>
      <c r="L2" s="987"/>
      <c r="M2" s="987"/>
      <c r="N2" s="987"/>
      <c r="O2" s="1378"/>
      <c r="P2" s="1378"/>
      <c r="Q2" s="1378"/>
    </row>
    <row r="3" spans="1:255" s="1040" customFormat="1" ht="25.5" thickBot="1">
      <c r="A3" s="942" t="s">
        <v>1505</v>
      </c>
      <c r="B3" s="942"/>
      <c r="C3" s="991"/>
      <c r="D3" s="991"/>
      <c r="E3" s="991"/>
      <c r="F3" s="991"/>
      <c r="G3" s="991"/>
      <c r="H3" s="991"/>
      <c r="I3" s="991"/>
      <c r="J3" s="991"/>
      <c r="K3" s="991"/>
      <c r="L3" s="991"/>
      <c r="M3" s="991"/>
      <c r="N3" s="991"/>
      <c r="O3" s="1378"/>
      <c r="P3" s="1378"/>
      <c r="Q3" s="1378"/>
    </row>
    <row r="4" spans="1:255" s="1380" customFormat="1" ht="14.25">
      <c r="B4" s="1381"/>
      <c r="O4" s="1382"/>
      <c r="P4" s="1382"/>
      <c r="Q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2"/>
      <c r="BB4" s="1382"/>
      <c r="BC4" s="1382"/>
      <c r="BD4" s="1382"/>
      <c r="BE4" s="1382"/>
      <c r="BF4" s="1382"/>
      <c r="BG4" s="1382"/>
      <c r="BH4" s="1382"/>
      <c r="BI4" s="1382"/>
      <c r="BJ4" s="1382"/>
      <c r="BK4" s="1382"/>
      <c r="BL4" s="1382"/>
      <c r="BM4" s="1382"/>
      <c r="BN4" s="1382"/>
      <c r="BO4" s="1382"/>
      <c r="BP4" s="1382"/>
      <c r="BQ4" s="1382"/>
      <c r="BR4" s="1382"/>
      <c r="BS4" s="1382"/>
      <c r="BT4" s="1382"/>
      <c r="BU4" s="1382"/>
      <c r="BV4" s="1382"/>
      <c r="BW4" s="1382"/>
      <c r="BX4" s="1382"/>
      <c r="BY4" s="1382"/>
      <c r="BZ4" s="1382"/>
      <c r="CA4" s="1382"/>
      <c r="CB4" s="1382"/>
      <c r="CC4" s="1382"/>
      <c r="CD4" s="1382"/>
      <c r="CE4" s="1382"/>
      <c r="CF4" s="1382"/>
      <c r="CG4" s="1382"/>
      <c r="CH4" s="1382"/>
      <c r="CI4" s="1382"/>
      <c r="CJ4" s="1382"/>
      <c r="CK4" s="1382"/>
      <c r="CL4" s="1382"/>
      <c r="CM4" s="1382"/>
      <c r="CN4" s="1382"/>
      <c r="CO4" s="1382"/>
      <c r="CP4" s="1382"/>
      <c r="CQ4" s="1382"/>
      <c r="CR4" s="1382"/>
      <c r="CS4" s="1382"/>
      <c r="CT4" s="1382"/>
      <c r="CU4" s="1382"/>
      <c r="CV4" s="1382"/>
      <c r="CW4" s="1382"/>
      <c r="CX4" s="1382"/>
      <c r="CY4" s="1382"/>
      <c r="CZ4" s="1382"/>
      <c r="DA4" s="1382"/>
      <c r="DB4" s="1382"/>
      <c r="DC4" s="1382"/>
      <c r="DD4" s="1382"/>
      <c r="DE4" s="1382"/>
      <c r="DF4" s="1382"/>
      <c r="DG4" s="1382"/>
      <c r="DH4" s="1382"/>
      <c r="DI4" s="1382"/>
      <c r="DJ4" s="1382"/>
      <c r="DK4" s="1382"/>
      <c r="DL4" s="1382"/>
      <c r="DM4" s="1382"/>
      <c r="DN4" s="1382"/>
      <c r="DO4" s="1382"/>
      <c r="DP4" s="1382"/>
      <c r="DQ4" s="1382"/>
      <c r="DR4" s="1382"/>
      <c r="DS4" s="1382"/>
      <c r="DT4" s="1382"/>
      <c r="DU4" s="1382"/>
      <c r="DV4" s="1382"/>
      <c r="DW4" s="1382"/>
      <c r="DX4" s="1382"/>
      <c r="DY4" s="1382"/>
      <c r="DZ4" s="1382"/>
      <c r="EA4" s="1382"/>
      <c r="EB4" s="1382"/>
      <c r="EC4" s="1382"/>
      <c r="ED4" s="1382"/>
      <c r="EE4" s="1382"/>
      <c r="EF4" s="1382"/>
      <c r="EG4" s="1382"/>
      <c r="EH4" s="1382"/>
      <c r="EI4" s="1382"/>
      <c r="EJ4" s="1382"/>
      <c r="EK4" s="1382"/>
      <c r="EL4" s="1382"/>
      <c r="EM4" s="1382"/>
      <c r="EN4" s="1382"/>
      <c r="EO4" s="1382"/>
      <c r="EP4" s="1382"/>
      <c r="EQ4" s="1382"/>
      <c r="ER4" s="1382"/>
      <c r="ES4" s="1382"/>
      <c r="ET4" s="1382"/>
      <c r="EU4" s="1382"/>
      <c r="EV4" s="1382"/>
      <c r="EW4" s="1382"/>
      <c r="EX4" s="1382"/>
      <c r="EY4" s="1382"/>
      <c r="EZ4" s="1382"/>
      <c r="FA4" s="1382"/>
      <c r="FB4" s="1382"/>
      <c r="FC4" s="1382"/>
      <c r="FD4" s="1382"/>
      <c r="FE4" s="1382"/>
      <c r="FF4" s="1382"/>
      <c r="FG4" s="1382"/>
      <c r="FH4" s="1382"/>
      <c r="FI4" s="1382"/>
      <c r="FJ4" s="1382"/>
      <c r="FK4" s="1382"/>
      <c r="FL4" s="1382"/>
      <c r="FM4" s="1382"/>
      <c r="FN4" s="1382"/>
      <c r="FO4" s="1382"/>
      <c r="FP4" s="1382"/>
      <c r="FQ4" s="1382"/>
      <c r="FR4" s="1382"/>
      <c r="FS4" s="1382"/>
      <c r="FT4" s="1382"/>
      <c r="FU4" s="1382"/>
      <c r="FV4" s="1382"/>
      <c r="FW4" s="1382"/>
      <c r="FX4" s="1382"/>
      <c r="FY4" s="1382"/>
      <c r="FZ4" s="1382"/>
      <c r="GA4" s="1382"/>
      <c r="GB4" s="1382"/>
      <c r="GC4" s="1382"/>
      <c r="GD4" s="1382"/>
      <c r="GE4" s="1382"/>
      <c r="GF4" s="1382"/>
      <c r="GG4" s="1382"/>
      <c r="GH4" s="1382"/>
      <c r="GI4" s="1382"/>
      <c r="GJ4" s="1382"/>
      <c r="GK4" s="1382"/>
      <c r="GL4" s="1382"/>
      <c r="GM4" s="1382"/>
      <c r="GN4" s="1382"/>
      <c r="GO4" s="1382"/>
      <c r="GP4" s="1382"/>
      <c r="GQ4" s="1382"/>
      <c r="GR4" s="1382"/>
      <c r="GS4" s="1382"/>
      <c r="GT4" s="1382"/>
      <c r="GU4" s="1382"/>
      <c r="GV4" s="1382"/>
      <c r="GW4" s="1382"/>
      <c r="GX4" s="1382"/>
      <c r="GY4" s="1382"/>
      <c r="GZ4" s="1382"/>
      <c r="HA4" s="1382"/>
      <c r="HB4" s="1382"/>
      <c r="HC4" s="1382"/>
      <c r="HD4" s="1382"/>
      <c r="HE4" s="1382"/>
      <c r="HF4" s="1382"/>
      <c r="HG4" s="1382"/>
      <c r="HH4" s="1382"/>
      <c r="HI4" s="1382"/>
      <c r="HJ4" s="1382"/>
      <c r="HK4" s="1382"/>
      <c r="HL4" s="1382"/>
      <c r="HM4" s="1382"/>
      <c r="HN4" s="1382"/>
      <c r="HO4" s="1382"/>
      <c r="HP4" s="1382"/>
      <c r="HQ4" s="1382"/>
      <c r="HR4" s="1382"/>
      <c r="HS4" s="1382"/>
      <c r="HT4" s="1382"/>
      <c r="HU4" s="1382"/>
      <c r="HV4" s="1382"/>
      <c r="HW4" s="1382"/>
      <c r="HX4" s="1382"/>
      <c r="HY4" s="1382"/>
      <c r="HZ4" s="1382"/>
      <c r="IA4" s="1382"/>
      <c r="IB4" s="1382"/>
      <c r="IC4" s="1382"/>
      <c r="ID4" s="1382"/>
      <c r="IE4" s="1382"/>
      <c r="IF4" s="1382"/>
      <c r="IG4" s="1382"/>
      <c r="IH4" s="1382"/>
      <c r="II4" s="1382"/>
      <c r="IJ4" s="1382"/>
      <c r="IK4" s="1382"/>
      <c r="IL4" s="1382"/>
      <c r="IM4" s="1382"/>
      <c r="IN4" s="1382"/>
      <c r="IO4" s="1382"/>
      <c r="IP4" s="1382"/>
      <c r="IQ4" s="1382"/>
      <c r="IR4" s="1382"/>
      <c r="IS4" s="1382"/>
      <c r="IT4" s="1382"/>
      <c r="IU4" s="1382"/>
    </row>
    <row r="5" spans="1:255" s="1380" customFormat="1" ht="19.5">
      <c r="A5" s="1383" t="s">
        <v>1528</v>
      </c>
      <c r="B5" s="1383"/>
      <c r="C5" s="1384"/>
      <c r="D5" s="1385"/>
      <c r="E5" s="1385"/>
      <c r="F5" s="1385"/>
      <c r="G5" s="1385"/>
      <c r="L5" s="1382"/>
      <c r="O5" s="1382"/>
      <c r="P5" s="1386"/>
    </row>
    <row r="6" spans="1:255" s="1380" customFormat="1" ht="14.25">
      <c r="O6" s="1382"/>
      <c r="P6" s="1386"/>
    </row>
    <row r="7" spans="1:255">
      <c r="B7" s="1136"/>
      <c r="C7" s="1136"/>
      <c r="D7" s="1136"/>
      <c r="E7" s="1136"/>
      <c r="F7" s="1136"/>
      <c r="G7" s="1136"/>
      <c r="H7" s="1051" t="s">
        <v>156</v>
      </c>
      <c r="I7" s="1051"/>
      <c r="J7" s="1051" t="s">
        <v>155</v>
      </c>
      <c r="K7" s="1051"/>
      <c r="L7" s="1051"/>
      <c r="M7" s="1051"/>
      <c r="N7" s="1051"/>
      <c r="O7" s="1051"/>
      <c r="P7" s="1051"/>
      <c r="Q7" s="1051"/>
      <c r="R7" s="1387"/>
    </row>
    <row r="8" spans="1:255" ht="28.5" customHeight="1">
      <c r="B8" s="1104" t="s">
        <v>1194</v>
      </c>
      <c r="C8" s="1104" t="s">
        <v>1195</v>
      </c>
      <c r="D8" s="1104" t="s">
        <v>1196</v>
      </c>
      <c r="E8" s="1104" t="s">
        <v>1197</v>
      </c>
      <c r="F8" s="1136" t="s">
        <v>244</v>
      </c>
      <c r="G8" s="1186" t="s">
        <v>243</v>
      </c>
      <c r="H8" s="1052">
        <v>2012</v>
      </c>
      <c r="I8" s="1052">
        <v>2013</v>
      </c>
      <c r="J8" s="1052">
        <v>2014</v>
      </c>
      <c r="K8" s="1052">
        <v>2015</v>
      </c>
      <c r="L8" s="1052">
        <v>2016</v>
      </c>
      <c r="M8" s="1052">
        <v>2017</v>
      </c>
      <c r="N8" s="1052">
        <v>2018</v>
      </c>
      <c r="O8" s="1052">
        <v>2019</v>
      </c>
      <c r="P8" s="1052">
        <v>2020</v>
      </c>
      <c r="Q8" s="1052">
        <v>2021</v>
      </c>
      <c r="R8" s="1387"/>
    </row>
    <row r="9" spans="1:255" ht="28.5" customHeight="1">
      <c r="B9" s="1388" t="s">
        <v>1529</v>
      </c>
      <c r="C9" s="1136"/>
      <c r="D9" s="1264"/>
      <c r="E9" s="1264"/>
      <c r="F9" s="1264"/>
      <c r="G9" s="1264"/>
      <c r="H9" s="1389"/>
      <c r="I9" s="1390"/>
      <c r="J9" s="1391"/>
      <c r="K9" s="1391"/>
      <c r="L9" s="1391"/>
      <c r="M9" s="1391"/>
      <c r="N9" s="1391"/>
      <c r="O9" s="1391"/>
      <c r="P9" s="1391"/>
      <c r="Q9" s="1391"/>
      <c r="R9" s="1387"/>
    </row>
    <row r="10" spans="1:255">
      <c r="B10" s="1104" t="s">
        <v>1530</v>
      </c>
      <c r="C10" s="1104" t="s">
        <v>152</v>
      </c>
      <c r="D10" s="1136" t="s">
        <v>1531</v>
      </c>
      <c r="E10" s="1136"/>
      <c r="F10" s="1136"/>
      <c r="G10" s="1136"/>
      <c r="H10" s="1392"/>
      <c r="I10" s="1392"/>
      <c r="J10" s="1392"/>
      <c r="K10" s="1392"/>
      <c r="L10" s="1392"/>
      <c r="M10" s="1392"/>
      <c r="N10" s="1392"/>
      <c r="O10" s="1392"/>
      <c r="P10" s="1392"/>
      <c r="Q10" s="1392"/>
      <c r="R10" s="1387"/>
    </row>
    <row r="11" spans="1:255">
      <c r="B11" s="3684"/>
      <c r="C11" s="1104"/>
      <c r="D11" s="1136" t="s">
        <v>1532</v>
      </c>
      <c r="E11" s="1136"/>
      <c r="F11" s="1136"/>
      <c r="G11" s="1136"/>
      <c r="H11" s="985"/>
      <c r="I11" s="985"/>
      <c r="J11" s="985"/>
      <c r="K11" s="985"/>
      <c r="L11" s="985"/>
      <c r="M11" s="985"/>
      <c r="N11" s="985"/>
      <c r="O11" s="985"/>
      <c r="P11" s="985"/>
      <c r="Q11" s="985"/>
      <c r="R11" s="1387"/>
    </row>
    <row r="12" spans="1:255">
      <c r="B12" s="3685"/>
      <c r="C12" s="1104"/>
      <c r="D12" s="1136" t="s">
        <v>1533</v>
      </c>
      <c r="E12" s="1136"/>
      <c r="F12" s="1136"/>
      <c r="G12" s="1136"/>
      <c r="H12" s="985"/>
      <c r="I12" s="985"/>
      <c r="J12" s="985"/>
      <c r="K12" s="985"/>
      <c r="L12" s="985"/>
      <c r="M12" s="985"/>
      <c r="N12" s="985"/>
      <c r="O12" s="985"/>
      <c r="P12" s="985"/>
      <c r="Q12" s="985"/>
      <c r="R12" s="1387"/>
    </row>
    <row r="13" spans="1:255">
      <c r="B13" s="3685"/>
      <c r="C13" s="1104"/>
      <c r="D13" s="1136" t="s">
        <v>1534</v>
      </c>
      <c r="E13" s="1136"/>
      <c r="F13" s="1136"/>
      <c r="G13" s="1136"/>
      <c r="H13" s="985"/>
      <c r="I13" s="985"/>
      <c r="J13" s="985"/>
      <c r="K13" s="985"/>
      <c r="L13" s="985"/>
      <c r="M13" s="985"/>
      <c r="N13" s="985"/>
      <c r="O13" s="985"/>
      <c r="P13" s="985"/>
      <c r="Q13" s="985"/>
      <c r="R13" s="1387"/>
    </row>
    <row r="14" spans="1:255" ht="15.75" customHeight="1">
      <c r="B14" s="3686"/>
      <c r="C14" s="1104"/>
      <c r="D14" s="1136" t="s">
        <v>1535</v>
      </c>
      <c r="E14" s="1136"/>
      <c r="F14" s="1136"/>
      <c r="G14" s="1136"/>
      <c r="H14" s="1393">
        <f t="shared" ref="H14:Q15" si="0">+H10-H12</f>
        <v>0</v>
      </c>
      <c r="I14" s="1393">
        <f t="shared" si="0"/>
        <v>0</v>
      </c>
      <c r="J14" s="1393">
        <f t="shared" si="0"/>
        <v>0</v>
      </c>
      <c r="K14" s="1393">
        <f t="shared" si="0"/>
        <v>0</v>
      </c>
      <c r="L14" s="1393">
        <f t="shared" si="0"/>
        <v>0</v>
      </c>
      <c r="M14" s="1393">
        <f t="shared" si="0"/>
        <v>0</v>
      </c>
      <c r="N14" s="1393">
        <f t="shared" si="0"/>
        <v>0</v>
      </c>
      <c r="O14" s="1393">
        <f t="shared" si="0"/>
        <v>0</v>
      </c>
      <c r="P14" s="1393">
        <f t="shared" si="0"/>
        <v>0</v>
      </c>
      <c r="Q14" s="1393">
        <f t="shared" si="0"/>
        <v>0</v>
      </c>
      <c r="R14" s="1387"/>
    </row>
    <row r="15" spans="1:255" ht="19.5">
      <c r="B15" s="1309"/>
      <c r="C15" s="1104"/>
      <c r="D15" s="1136" t="s">
        <v>1536</v>
      </c>
      <c r="E15" s="1136"/>
      <c r="F15" s="1136"/>
      <c r="G15" s="1136"/>
      <c r="H15" s="1394">
        <f t="shared" si="0"/>
        <v>0</v>
      </c>
      <c r="I15" s="1394">
        <f t="shared" si="0"/>
        <v>0</v>
      </c>
      <c r="J15" s="1394">
        <f t="shared" si="0"/>
        <v>0</v>
      </c>
      <c r="K15" s="1394">
        <f t="shared" si="0"/>
        <v>0</v>
      </c>
      <c r="L15" s="1394">
        <f t="shared" si="0"/>
        <v>0</v>
      </c>
      <c r="M15" s="1394">
        <f t="shared" si="0"/>
        <v>0</v>
      </c>
      <c r="N15" s="1394">
        <f t="shared" si="0"/>
        <v>0</v>
      </c>
      <c r="O15" s="1394">
        <f t="shared" si="0"/>
        <v>0</v>
      </c>
      <c r="P15" s="1394">
        <f t="shared" si="0"/>
        <v>0</v>
      </c>
      <c r="Q15" s="1394">
        <f t="shared" si="0"/>
        <v>0</v>
      </c>
      <c r="R15" s="1387"/>
    </row>
    <row r="16" spans="1:255">
      <c r="B16" s="1104"/>
      <c r="C16" s="1104" t="s">
        <v>151</v>
      </c>
      <c r="D16" s="1136" t="s">
        <v>1531</v>
      </c>
      <c r="E16" s="1136"/>
      <c r="F16" s="1136"/>
      <c r="G16" s="1136"/>
      <c r="H16" s="1392"/>
      <c r="I16" s="1392"/>
      <c r="J16" s="1392"/>
      <c r="K16" s="1392"/>
      <c r="L16" s="1392"/>
      <c r="M16" s="1392"/>
      <c r="N16" s="1392"/>
      <c r="O16" s="1392"/>
      <c r="P16" s="1392"/>
      <c r="Q16" s="1392"/>
      <c r="R16" s="1387"/>
    </row>
    <row r="17" spans="2:18">
      <c r="B17" s="1104"/>
      <c r="C17" s="1104"/>
      <c r="D17" s="1136" t="s">
        <v>1532</v>
      </c>
      <c r="E17" s="1136"/>
      <c r="F17" s="1136"/>
      <c r="G17" s="1136"/>
      <c r="H17" s="985"/>
      <c r="I17" s="985"/>
      <c r="J17" s="985"/>
      <c r="K17" s="985"/>
      <c r="L17" s="985"/>
      <c r="M17" s="985"/>
      <c r="N17" s="985"/>
      <c r="O17" s="985"/>
      <c r="P17" s="985"/>
      <c r="Q17" s="985"/>
      <c r="R17" s="1387"/>
    </row>
    <row r="18" spans="2:18">
      <c r="B18" s="1104"/>
      <c r="C18" s="1104"/>
      <c r="D18" s="1136" t="s">
        <v>1533</v>
      </c>
      <c r="E18" s="1136"/>
      <c r="F18" s="1136"/>
      <c r="G18" s="1136"/>
      <c r="H18" s="985"/>
      <c r="I18" s="985"/>
      <c r="J18" s="985"/>
      <c r="K18" s="985"/>
      <c r="L18" s="985"/>
      <c r="M18" s="985"/>
      <c r="N18" s="985"/>
      <c r="O18" s="985"/>
      <c r="P18" s="985"/>
      <c r="Q18" s="985"/>
      <c r="R18" s="1387"/>
    </row>
    <row r="19" spans="2:18">
      <c r="B19" s="1104"/>
      <c r="C19" s="1104"/>
      <c r="D19" s="1136" t="s">
        <v>1534</v>
      </c>
      <c r="E19" s="1136"/>
      <c r="F19" s="1136"/>
      <c r="G19" s="1136"/>
      <c r="H19" s="985"/>
      <c r="I19" s="985"/>
      <c r="J19" s="985"/>
      <c r="K19" s="985"/>
      <c r="L19" s="985"/>
      <c r="M19" s="985"/>
      <c r="N19" s="985"/>
      <c r="O19" s="985"/>
      <c r="P19" s="985"/>
      <c r="Q19" s="985"/>
      <c r="R19" s="1387"/>
    </row>
    <row r="20" spans="2:18">
      <c r="B20" s="1104"/>
      <c r="C20" s="1104"/>
      <c r="D20" s="1136" t="s">
        <v>1535</v>
      </c>
      <c r="E20" s="1136"/>
      <c r="F20" s="1136"/>
      <c r="G20" s="1136"/>
      <c r="H20" s="1393">
        <f t="shared" ref="H20:Q21" si="1">+H16-H18</f>
        <v>0</v>
      </c>
      <c r="I20" s="1393">
        <f t="shared" si="1"/>
        <v>0</v>
      </c>
      <c r="J20" s="1393">
        <f t="shared" si="1"/>
        <v>0</v>
      </c>
      <c r="K20" s="1393">
        <f t="shared" si="1"/>
        <v>0</v>
      </c>
      <c r="L20" s="1393">
        <f t="shared" si="1"/>
        <v>0</v>
      </c>
      <c r="M20" s="1393">
        <f t="shared" si="1"/>
        <v>0</v>
      </c>
      <c r="N20" s="1393">
        <f t="shared" si="1"/>
        <v>0</v>
      </c>
      <c r="O20" s="1393">
        <f t="shared" si="1"/>
        <v>0</v>
      </c>
      <c r="P20" s="1393">
        <f t="shared" si="1"/>
        <v>0</v>
      </c>
      <c r="Q20" s="1393">
        <f t="shared" si="1"/>
        <v>0</v>
      </c>
      <c r="R20" s="1387"/>
    </row>
    <row r="21" spans="2:18">
      <c r="B21" s="1104"/>
      <c r="C21" s="1104"/>
      <c r="D21" s="1136" t="s">
        <v>1536</v>
      </c>
      <c r="E21" s="1136"/>
      <c r="F21" s="1136"/>
      <c r="G21" s="1136"/>
      <c r="H21" s="1394">
        <f t="shared" si="1"/>
        <v>0</v>
      </c>
      <c r="I21" s="1394">
        <f t="shared" si="1"/>
        <v>0</v>
      </c>
      <c r="J21" s="1394">
        <f t="shared" si="1"/>
        <v>0</v>
      </c>
      <c r="K21" s="1394">
        <f t="shared" si="1"/>
        <v>0</v>
      </c>
      <c r="L21" s="1394">
        <f t="shared" si="1"/>
        <v>0</v>
      </c>
      <c r="M21" s="1394">
        <f t="shared" si="1"/>
        <v>0</v>
      </c>
      <c r="N21" s="1394">
        <f t="shared" si="1"/>
        <v>0</v>
      </c>
      <c r="O21" s="1394">
        <f t="shared" si="1"/>
        <v>0</v>
      </c>
      <c r="P21" s="1394">
        <f t="shared" si="1"/>
        <v>0</v>
      </c>
      <c r="Q21" s="1394">
        <f t="shared" si="1"/>
        <v>0</v>
      </c>
      <c r="R21" s="1387"/>
    </row>
    <row r="22" spans="2:18">
      <c r="B22" s="1104"/>
      <c r="C22" s="1104" t="s">
        <v>1537</v>
      </c>
      <c r="D22" s="1136" t="s">
        <v>1531</v>
      </c>
      <c r="E22" s="1136"/>
      <c r="F22" s="1136"/>
      <c r="G22" s="1136"/>
      <c r="H22" s="1392"/>
      <c r="I22" s="1392"/>
      <c r="J22" s="1392"/>
      <c r="K22" s="1392"/>
      <c r="L22" s="1392"/>
      <c r="M22" s="1392"/>
      <c r="N22" s="1392"/>
      <c r="O22" s="1392"/>
      <c r="P22" s="1392"/>
      <c r="Q22" s="1392"/>
      <c r="R22" s="1387"/>
    </row>
    <row r="23" spans="2:18" ht="13.5" customHeight="1">
      <c r="B23" s="1104"/>
      <c r="C23" s="1104"/>
      <c r="D23" s="1136" t="s">
        <v>1532</v>
      </c>
      <c r="E23" s="1136"/>
      <c r="F23" s="1136"/>
      <c r="G23" s="1136"/>
      <c r="H23" s="985"/>
      <c r="I23" s="985"/>
      <c r="J23" s="985"/>
      <c r="K23" s="985"/>
      <c r="L23" s="985"/>
      <c r="M23" s="985"/>
      <c r="N23" s="985"/>
      <c r="O23" s="985"/>
      <c r="P23" s="985"/>
      <c r="Q23" s="985"/>
      <c r="R23" s="1387"/>
    </row>
    <row r="24" spans="2:18" ht="15.75" customHeight="1">
      <c r="B24" s="1104"/>
      <c r="C24" s="1104"/>
      <c r="D24" s="1136" t="s">
        <v>1533</v>
      </c>
      <c r="E24" s="1136"/>
      <c r="F24" s="1136"/>
      <c r="G24" s="1136"/>
      <c r="H24" s="985"/>
      <c r="I24" s="985"/>
      <c r="J24" s="985"/>
      <c r="K24" s="985"/>
      <c r="L24" s="985"/>
      <c r="M24" s="985"/>
      <c r="N24" s="985"/>
      <c r="O24" s="985"/>
      <c r="P24" s="985"/>
      <c r="Q24" s="985"/>
      <c r="R24" s="1387"/>
    </row>
    <row r="25" spans="2:18" ht="15" customHeight="1">
      <c r="B25" s="1309"/>
      <c r="C25" s="1104"/>
      <c r="D25" s="1136" t="s">
        <v>1534</v>
      </c>
      <c r="E25" s="1136"/>
      <c r="F25" s="1136"/>
      <c r="G25" s="1136"/>
      <c r="H25" s="985"/>
      <c r="I25" s="985"/>
      <c r="J25" s="985"/>
      <c r="K25" s="985"/>
      <c r="L25" s="985"/>
      <c r="M25" s="985"/>
      <c r="N25" s="985"/>
      <c r="O25" s="985"/>
      <c r="P25" s="985"/>
      <c r="Q25" s="985"/>
      <c r="R25" s="1387"/>
    </row>
    <row r="26" spans="2:18" ht="14.25" customHeight="1">
      <c r="B26" s="1309"/>
      <c r="C26" s="1104"/>
      <c r="D26" s="1136" t="s">
        <v>1535</v>
      </c>
      <c r="E26" s="1136"/>
      <c r="F26" s="1136"/>
      <c r="G26" s="1136"/>
      <c r="H26" s="1393">
        <f t="shared" ref="H26:Q27" si="2">+H22-H24</f>
        <v>0</v>
      </c>
      <c r="I26" s="1393">
        <f t="shared" si="2"/>
        <v>0</v>
      </c>
      <c r="J26" s="1393">
        <f t="shared" si="2"/>
        <v>0</v>
      </c>
      <c r="K26" s="1393">
        <f t="shared" si="2"/>
        <v>0</v>
      </c>
      <c r="L26" s="1393">
        <f t="shared" si="2"/>
        <v>0</v>
      </c>
      <c r="M26" s="1393">
        <f t="shared" si="2"/>
        <v>0</v>
      </c>
      <c r="N26" s="1393">
        <f t="shared" si="2"/>
        <v>0</v>
      </c>
      <c r="O26" s="1393">
        <f t="shared" si="2"/>
        <v>0</v>
      </c>
      <c r="P26" s="1393">
        <f t="shared" si="2"/>
        <v>0</v>
      </c>
      <c r="Q26" s="1393">
        <f t="shared" si="2"/>
        <v>0</v>
      </c>
      <c r="R26" s="1387"/>
    </row>
    <row r="27" spans="2:18" ht="14.25" customHeight="1">
      <c r="B27" s="1309"/>
      <c r="D27" s="1136" t="s">
        <v>1536</v>
      </c>
      <c r="E27" s="1136"/>
      <c r="F27" s="1136"/>
      <c r="G27" s="1136"/>
      <c r="H27" s="1394">
        <f t="shared" si="2"/>
        <v>0</v>
      </c>
      <c r="I27" s="1394">
        <f t="shared" si="2"/>
        <v>0</v>
      </c>
      <c r="J27" s="1394">
        <f t="shared" si="2"/>
        <v>0</v>
      </c>
      <c r="K27" s="1394">
        <f t="shared" si="2"/>
        <v>0</v>
      </c>
      <c r="L27" s="1394">
        <f t="shared" si="2"/>
        <v>0</v>
      </c>
      <c r="M27" s="1394">
        <f t="shared" si="2"/>
        <v>0</v>
      </c>
      <c r="N27" s="1394">
        <f t="shared" si="2"/>
        <v>0</v>
      </c>
      <c r="O27" s="1394">
        <f t="shared" si="2"/>
        <v>0</v>
      </c>
      <c r="P27" s="1394">
        <f t="shared" si="2"/>
        <v>0</v>
      </c>
      <c r="Q27" s="1394">
        <f t="shared" si="2"/>
        <v>0</v>
      </c>
      <c r="R27" s="1387"/>
    </row>
    <row r="28" spans="2:18" ht="19.5">
      <c r="B28" s="1309"/>
      <c r="C28" s="1104" t="s">
        <v>1538</v>
      </c>
      <c r="D28" s="1136" t="s">
        <v>1531</v>
      </c>
      <c r="E28" s="1136"/>
      <c r="F28" s="1136"/>
      <c r="G28" s="1136"/>
      <c r="H28" s="1392"/>
      <c r="I28" s="1392"/>
      <c r="J28" s="1392"/>
      <c r="K28" s="1392"/>
      <c r="L28" s="1392"/>
      <c r="M28" s="1392"/>
      <c r="N28" s="1392"/>
      <c r="O28" s="1392"/>
      <c r="P28" s="1392"/>
      <c r="Q28" s="1392"/>
      <c r="R28" s="1387"/>
    </row>
    <row r="29" spans="2:18" ht="14.25">
      <c r="B29" s="1395"/>
      <c r="C29" s="1104"/>
      <c r="D29" s="1136" t="s">
        <v>1532</v>
      </c>
      <c r="E29" s="1136"/>
      <c r="F29" s="1136"/>
      <c r="G29" s="1136"/>
      <c r="H29" s="985"/>
      <c r="I29" s="985"/>
      <c r="J29" s="985"/>
      <c r="K29" s="985"/>
      <c r="L29" s="985"/>
      <c r="M29" s="985"/>
      <c r="N29" s="985"/>
      <c r="O29" s="985"/>
      <c r="P29" s="985"/>
      <c r="Q29" s="985"/>
      <c r="R29" s="1387"/>
    </row>
    <row r="30" spans="2:18" ht="19.5">
      <c r="B30" s="1309"/>
      <c r="D30" s="1136" t="s">
        <v>1533</v>
      </c>
      <c r="E30" s="1136"/>
      <c r="F30" s="1136"/>
      <c r="G30" s="1136"/>
      <c r="H30" s="985"/>
      <c r="I30" s="985"/>
      <c r="J30" s="985"/>
      <c r="K30" s="985"/>
      <c r="L30" s="985"/>
      <c r="M30" s="985"/>
      <c r="N30" s="985"/>
      <c r="O30" s="985"/>
      <c r="P30" s="985"/>
      <c r="Q30" s="985"/>
      <c r="R30" s="1387"/>
    </row>
    <row r="31" spans="2:18" ht="14.25">
      <c r="B31" s="1395"/>
      <c r="C31" s="1104"/>
      <c r="D31" s="1136" t="s">
        <v>1534</v>
      </c>
      <c r="E31" s="1136"/>
      <c r="F31" s="1136"/>
      <c r="G31" s="1136"/>
      <c r="H31" s="985"/>
      <c r="I31" s="985"/>
      <c r="J31" s="985"/>
      <c r="K31" s="985"/>
      <c r="L31" s="985"/>
      <c r="M31" s="985"/>
      <c r="N31" s="985"/>
      <c r="O31" s="985"/>
      <c r="P31" s="985"/>
      <c r="Q31" s="985"/>
      <c r="R31" s="1387"/>
    </row>
    <row r="32" spans="2:18" ht="14.25">
      <c r="B32" s="1395"/>
      <c r="C32" s="1104"/>
      <c r="D32" s="1136" t="s">
        <v>1535</v>
      </c>
      <c r="E32" s="1136"/>
      <c r="F32" s="1136"/>
      <c r="G32" s="1136"/>
      <c r="H32" s="1393">
        <f t="shared" ref="H32:Q33" si="3">+H28-H30</f>
        <v>0</v>
      </c>
      <c r="I32" s="1393">
        <f t="shared" si="3"/>
        <v>0</v>
      </c>
      <c r="J32" s="1393">
        <f t="shared" si="3"/>
        <v>0</v>
      </c>
      <c r="K32" s="1393">
        <f t="shared" si="3"/>
        <v>0</v>
      </c>
      <c r="L32" s="1393">
        <f t="shared" si="3"/>
        <v>0</v>
      </c>
      <c r="M32" s="1393">
        <f t="shared" si="3"/>
        <v>0</v>
      </c>
      <c r="N32" s="1393">
        <f t="shared" si="3"/>
        <v>0</v>
      </c>
      <c r="O32" s="1393">
        <f t="shared" si="3"/>
        <v>0</v>
      </c>
      <c r="P32" s="1393">
        <f t="shared" si="3"/>
        <v>0</v>
      </c>
      <c r="Q32" s="1393">
        <f t="shared" si="3"/>
        <v>0</v>
      </c>
      <c r="R32" s="1387"/>
    </row>
    <row r="33" spans="2:18" ht="14.25">
      <c r="B33" s="1396"/>
      <c r="C33" s="1104"/>
      <c r="D33" s="1136" t="s">
        <v>1536</v>
      </c>
      <c r="E33" s="1136"/>
      <c r="F33" s="1136"/>
      <c r="G33" s="1136"/>
      <c r="H33" s="1394">
        <f t="shared" si="3"/>
        <v>0</v>
      </c>
      <c r="I33" s="1394">
        <f t="shared" si="3"/>
        <v>0</v>
      </c>
      <c r="J33" s="1394">
        <f t="shared" si="3"/>
        <v>0</v>
      </c>
      <c r="K33" s="1394">
        <f t="shared" si="3"/>
        <v>0</v>
      </c>
      <c r="L33" s="1394">
        <f t="shared" si="3"/>
        <v>0</v>
      </c>
      <c r="M33" s="1394">
        <f t="shared" si="3"/>
        <v>0</v>
      </c>
      <c r="N33" s="1394">
        <f t="shared" si="3"/>
        <v>0</v>
      </c>
      <c r="O33" s="1394">
        <f t="shared" si="3"/>
        <v>0</v>
      </c>
      <c r="P33" s="1394">
        <f t="shared" si="3"/>
        <v>0</v>
      </c>
      <c r="Q33" s="1394">
        <f t="shared" si="3"/>
        <v>0</v>
      </c>
      <c r="R33" s="1387"/>
    </row>
    <row r="34" spans="2:18" ht="14.25">
      <c r="B34" s="1396" t="s">
        <v>1452</v>
      </c>
      <c r="C34" s="1104" t="s">
        <v>1539</v>
      </c>
      <c r="D34" s="1136" t="s">
        <v>1531</v>
      </c>
      <c r="E34" s="1136"/>
      <c r="F34" s="1136"/>
      <c r="G34" s="1136"/>
      <c r="H34" s="1392"/>
      <c r="I34" s="1392"/>
      <c r="J34" s="1392"/>
      <c r="K34" s="1392"/>
      <c r="L34" s="1392"/>
      <c r="M34" s="1392"/>
      <c r="N34" s="1392"/>
      <c r="O34" s="1392"/>
      <c r="P34" s="1392"/>
      <c r="Q34" s="1392"/>
      <c r="R34" s="1387"/>
    </row>
    <row r="35" spans="2:18" ht="14.25">
      <c r="B35" s="1395"/>
      <c r="C35" s="1104"/>
      <c r="D35" s="1136" t="s">
        <v>1532</v>
      </c>
      <c r="E35" s="1136"/>
      <c r="F35" s="1136"/>
      <c r="G35" s="1136"/>
      <c r="H35" s="985"/>
      <c r="I35" s="985"/>
      <c r="J35" s="985"/>
      <c r="K35" s="985"/>
      <c r="L35" s="985"/>
      <c r="M35" s="985"/>
      <c r="N35" s="985"/>
      <c r="O35" s="985"/>
      <c r="P35" s="985"/>
      <c r="Q35" s="985"/>
      <c r="R35" s="1387"/>
    </row>
    <row r="36" spans="2:18" ht="14.25">
      <c r="B36" s="1395"/>
      <c r="C36" s="1104"/>
      <c r="D36" s="1136" t="s">
        <v>1533</v>
      </c>
      <c r="E36" s="1136"/>
      <c r="F36" s="1136"/>
      <c r="G36" s="1136"/>
      <c r="H36" s="985"/>
      <c r="I36" s="985"/>
      <c r="J36" s="985"/>
      <c r="K36" s="985"/>
      <c r="L36" s="985"/>
      <c r="M36" s="985"/>
      <c r="N36" s="985"/>
      <c r="O36" s="985"/>
      <c r="P36" s="985"/>
      <c r="Q36" s="985"/>
      <c r="R36" s="1387"/>
    </row>
    <row r="37" spans="2:18" ht="14.25">
      <c r="B37" s="1395"/>
      <c r="C37" s="1104"/>
      <c r="D37" s="1136" t="s">
        <v>1534</v>
      </c>
      <c r="E37" s="1136"/>
      <c r="F37" s="1136"/>
      <c r="G37" s="1136"/>
      <c r="H37" s="985"/>
      <c r="I37" s="985"/>
      <c r="J37" s="985"/>
      <c r="K37" s="985"/>
      <c r="L37" s="985"/>
      <c r="M37" s="985"/>
      <c r="N37" s="985"/>
      <c r="O37" s="985"/>
      <c r="P37" s="985"/>
      <c r="Q37" s="985"/>
      <c r="R37" s="1387"/>
    </row>
    <row r="38" spans="2:18" ht="14.25">
      <c r="B38" s="1395"/>
      <c r="C38" s="1104"/>
      <c r="D38" s="1136" t="s">
        <v>1535</v>
      </c>
      <c r="E38" s="1136"/>
      <c r="F38" s="1136"/>
      <c r="G38" s="1136"/>
      <c r="H38" s="1393">
        <f t="shared" ref="H38:Q39" si="4">+H34-H36</f>
        <v>0</v>
      </c>
      <c r="I38" s="1393">
        <f t="shared" si="4"/>
        <v>0</v>
      </c>
      <c r="J38" s="1393">
        <f t="shared" si="4"/>
        <v>0</v>
      </c>
      <c r="K38" s="1393">
        <f t="shared" si="4"/>
        <v>0</v>
      </c>
      <c r="L38" s="1393">
        <f t="shared" si="4"/>
        <v>0</v>
      </c>
      <c r="M38" s="1393">
        <f t="shared" si="4"/>
        <v>0</v>
      </c>
      <c r="N38" s="1393">
        <f t="shared" si="4"/>
        <v>0</v>
      </c>
      <c r="O38" s="1393">
        <f t="shared" si="4"/>
        <v>0</v>
      </c>
      <c r="P38" s="1393">
        <f t="shared" si="4"/>
        <v>0</v>
      </c>
      <c r="Q38" s="1393">
        <f t="shared" si="4"/>
        <v>0</v>
      </c>
      <c r="R38" s="1387"/>
    </row>
    <row r="39" spans="2:18" ht="14.25">
      <c r="B39" s="1395"/>
      <c r="C39" s="1104"/>
      <c r="D39" s="1136" t="s">
        <v>1536</v>
      </c>
      <c r="E39" s="1136"/>
      <c r="F39" s="1136"/>
      <c r="G39" s="1136"/>
      <c r="H39" s="1394">
        <f t="shared" si="4"/>
        <v>0</v>
      </c>
      <c r="I39" s="1394">
        <f t="shared" si="4"/>
        <v>0</v>
      </c>
      <c r="J39" s="1394">
        <f t="shared" si="4"/>
        <v>0</v>
      </c>
      <c r="K39" s="1394">
        <f t="shared" si="4"/>
        <v>0</v>
      </c>
      <c r="L39" s="1394">
        <f t="shared" si="4"/>
        <v>0</v>
      </c>
      <c r="M39" s="1394">
        <f t="shared" si="4"/>
        <v>0</v>
      </c>
      <c r="N39" s="1394">
        <f t="shared" si="4"/>
        <v>0</v>
      </c>
      <c r="O39" s="1394">
        <f t="shared" si="4"/>
        <v>0</v>
      </c>
      <c r="P39" s="1394">
        <f t="shared" si="4"/>
        <v>0</v>
      </c>
      <c r="Q39" s="1394">
        <f t="shared" si="4"/>
        <v>0</v>
      </c>
      <c r="R39" s="1387"/>
    </row>
    <row r="40" spans="2:18" ht="14.25">
      <c r="B40" s="1395"/>
      <c r="C40" s="1104" t="s">
        <v>1540</v>
      </c>
      <c r="D40" s="1136" t="s">
        <v>1531</v>
      </c>
      <c r="E40" s="1136"/>
      <c r="F40" s="1136"/>
      <c r="G40" s="1136"/>
      <c r="H40" s="1392"/>
      <c r="I40" s="1392"/>
      <c r="J40" s="1392"/>
      <c r="K40" s="1392"/>
      <c r="L40" s="1392"/>
      <c r="M40" s="1392"/>
      <c r="N40" s="1392"/>
      <c r="O40" s="1392"/>
      <c r="P40" s="1392"/>
      <c r="Q40" s="1392"/>
      <c r="R40" s="1387"/>
    </row>
    <row r="41" spans="2:18" ht="14.25">
      <c r="B41" s="1395"/>
      <c r="C41" s="1397"/>
      <c r="D41" s="1136" t="s">
        <v>1532</v>
      </c>
      <c r="E41" s="1136"/>
      <c r="F41" s="1136"/>
      <c r="G41" s="1136"/>
      <c r="H41" s="985"/>
      <c r="I41" s="985"/>
      <c r="J41" s="985"/>
      <c r="K41" s="985"/>
      <c r="L41" s="985"/>
      <c r="M41" s="985"/>
      <c r="N41" s="985"/>
      <c r="O41" s="985"/>
      <c r="P41" s="985"/>
      <c r="Q41" s="985"/>
      <c r="R41" s="1387"/>
    </row>
    <row r="42" spans="2:18" ht="14.25">
      <c r="B42" s="1395"/>
      <c r="C42" s="1104"/>
      <c r="D42" s="1136" t="s">
        <v>1533</v>
      </c>
      <c r="E42" s="1136"/>
      <c r="F42" s="1136"/>
      <c r="G42" s="1136"/>
      <c r="H42" s="985"/>
      <c r="I42" s="985"/>
      <c r="J42" s="985"/>
      <c r="K42" s="985"/>
      <c r="L42" s="985"/>
      <c r="M42" s="985"/>
      <c r="N42" s="985"/>
      <c r="O42" s="985"/>
      <c r="P42" s="985"/>
      <c r="Q42" s="985"/>
      <c r="R42" s="1387"/>
    </row>
    <row r="43" spans="2:18" ht="14.25">
      <c r="B43" s="1395"/>
      <c r="C43" s="1397"/>
      <c r="D43" s="1136" t="s">
        <v>1534</v>
      </c>
      <c r="E43" s="1136"/>
      <c r="F43" s="1136"/>
      <c r="G43" s="1136"/>
      <c r="H43" s="985"/>
      <c r="I43" s="985"/>
      <c r="J43" s="985"/>
      <c r="K43" s="985"/>
      <c r="L43" s="985"/>
      <c r="M43" s="985"/>
      <c r="N43" s="985"/>
      <c r="O43" s="985"/>
      <c r="P43" s="985"/>
      <c r="Q43" s="985"/>
      <c r="R43" s="1387"/>
    </row>
    <row r="44" spans="2:18" ht="14.25">
      <c r="B44" s="1395"/>
      <c r="C44" s="1397"/>
      <c r="D44" s="1136" t="s">
        <v>1535</v>
      </c>
      <c r="E44" s="1136"/>
      <c r="F44" s="1136"/>
      <c r="G44" s="1136"/>
      <c r="H44" s="1393">
        <f t="shared" ref="H44:Q45" si="5">+H40-H42</f>
        <v>0</v>
      </c>
      <c r="I44" s="1393">
        <f t="shared" si="5"/>
        <v>0</v>
      </c>
      <c r="J44" s="1393">
        <f t="shared" si="5"/>
        <v>0</v>
      </c>
      <c r="K44" s="1393">
        <f t="shared" si="5"/>
        <v>0</v>
      </c>
      <c r="L44" s="1393">
        <f t="shared" si="5"/>
        <v>0</v>
      </c>
      <c r="M44" s="1393">
        <f t="shared" si="5"/>
        <v>0</v>
      </c>
      <c r="N44" s="1393">
        <f t="shared" si="5"/>
        <v>0</v>
      </c>
      <c r="O44" s="1393">
        <f t="shared" si="5"/>
        <v>0</v>
      </c>
      <c r="P44" s="1393">
        <f t="shared" si="5"/>
        <v>0</v>
      </c>
      <c r="Q44" s="1393">
        <f t="shared" si="5"/>
        <v>0</v>
      </c>
      <c r="R44" s="1387"/>
    </row>
    <row r="45" spans="2:18" ht="14.25">
      <c r="B45" s="1395"/>
      <c r="C45" s="1397"/>
      <c r="D45" s="1136" t="s">
        <v>1536</v>
      </c>
      <c r="E45" s="1136"/>
      <c r="F45" s="1136"/>
      <c r="G45" s="1136"/>
      <c r="H45" s="1394">
        <f t="shared" si="5"/>
        <v>0</v>
      </c>
      <c r="I45" s="1394">
        <f t="shared" si="5"/>
        <v>0</v>
      </c>
      <c r="J45" s="1394">
        <f t="shared" si="5"/>
        <v>0</v>
      </c>
      <c r="K45" s="1394">
        <f t="shared" si="5"/>
        <v>0</v>
      </c>
      <c r="L45" s="1394">
        <f t="shared" si="5"/>
        <v>0</v>
      </c>
      <c r="M45" s="1394">
        <f t="shared" si="5"/>
        <v>0</v>
      </c>
      <c r="N45" s="1394">
        <f t="shared" si="5"/>
        <v>0</v>
      </c>
      <c r="O45" s="1394">
        <f t="shared" si="5"/>
        <v>0</v>
      </c>
      <c r="P45" s="1394">
        <f t="shared" si="5"/>
        <v>0</v>
      </c>
      <c r="Q45" s="1394">
        <f t="shared" si="5"/>
        <v>0</v>
      </c>
      <c r="R45" s="1387"/>
    </row>
    <row r="46" spans="2:18" ht="14.25">
      <c r="B46" s="1395"/>
      <c r="C46" s="1104" t="s">
        <v>1541</v>
      </c>
      <c r="D46" s="1136" t="s">
        <v>1531</v>
      </c>
      <c r="E46" s="1136"/>
      <c r="F46" s="1136"/>
      <c r="G46" s="1136"/>
      <c r="H46" s="1392"/>
      <c r="I46" s="1392"/>
      <c r="J46" s="1392"/>
      <c r="K46" s="1392"/>
      <c r="L46" s="1392"/>
      <c r="M46" s="1392"/>
      <c r="N46" s="1392"/>
      <c r="O46" s="1392"/>
      <c r="P46" s="1392"/>
      <c r="Q46" s="1392"/>
      <c r="R46" s="1387"/>
    </row>
    <row r="47" spans="2:18" ht="14.25">
      <c r="B47" s="1395"/>
      <c r="C47" s="1397"/>
      <c r="D47" s="1136" t="s">
        <v>1532</v>
      </c>
      <c r="E47" s="1136"/>
      <c r="F47" s="1136"/>
      <c r="G47" s="1136"/>
      <c r="H47" s="985"/>
      <c r="I47" s="985"/>
      <c r="J47" s="985"/>
      <c r="K47" s="985"/>
      <c r="L47" s="985"/>
      <c r="M47" s="985"/>
      <c r="N47" s="985"/>
      <c r="O47" s="985"/>
      <c r="P47" s="985"/>
      <c r="Q47" s="985"/>
      <c r="R47" s="1387"/>
    </row>
    <row r="48" spans="2:18" ht="14.25">
      <c r="B48" s="1395"/>
      <c r="C48" s="1397"/>
      <c r="D48" s="1136" t="s">
        <v>1533</v>
      </c>
      <c r="E48" s="1136"/>
      <c r="F48" s="1136"/>
      <c r="G48" s="1136"/>
      <c r="H48" s="985"/>
      <c r="I48" s="985"/>
      <c r="J48" s="985"/>
      <c r="K48" s="985"/>
      <c r="L48" s="985"/>
      <c r="M48" s="985"/>
      <c r="N48" s="985"/>
      <c r="O48" s="985"/>
      <c r="P48" s="985"/>
      <c r="Q48" s="985"/>
      <c r="R48" s="1387"/>
    </row>
    <row r="49" spans="2:18" ht="14.25">
      <c r="B49" s="1395"/>
      <c r="C49" s="1397"/>
      <c r="D49" s="1136" t="s">
        <v>1534</v>
      </c>
      <c r="E49" s="1136"/>
      <c r="F49" s="1136"/>
      <c r="G49" s="1136"/>
      <c r="H49" s="985"/>
      <c r="I49" s="985"/>
      <c r="J49" s="985"/>
      <c r="K49" s="985"/>
      <c r="L49" s="985"/>
      <c r="M49" s="985"/>
      <c r="N49" s="985"/>
      <c r="O49" s="985"/>
      <c r="P49" s="985"/>
      <c r="Q49" s="985"/>
      <c r="R49" s="1387"/>
    </row>
    <row r="50" spans="2:18" ht="14.25">
      <c r="B50" s="1395"/>
      <c r="C50" s="1397"/>
      <c r="D50" s="1136" t="s">
        <v>1535</v>
      </c>
      <c r="E50" s="1136"/>
      <c r="F50" s="1136"/>
      <c r="G50" s="1136"/>
      <c r="H50" s="1393">
        <f t="shared" ref="H50:Q51" si="6">+H46-H48</f>
        <v>0</v>
      </c>
      <c r="I50" s="1393">
        <f t="shared" si="6"/>
        <v>0</v>
      </c>
      <c r="J50" s="1393">
        <f t="shared" si="6"/>
        <v>0</v>
      </c>
      <c r="K50" s="1393">
        <f t="shared" si="6"/>
        <v>0</v>
      </c>
      <c r="L50" s="1393">
        <f t="shared" si="6"/>
        <v>0</v>
      </c>
      <c r="M50" s="1393">
        <f t="shared" si="6"/>
        <v>0</v>
      </c>
      <c r="N50" s="1393">
        <f t="shared" si="6"/>
        <v>0</v>
      </c>
      <c r="O50" s="1393">
        <f t="shared" si="6"/>
        <v>0</v>
      </c>
      <c r="P50" s="1393">
        <f t="shared" si="6"/>
        <v>0</v>
      </c>
      <c r="Q50" s="1393">
        <f t="shared" si="6"/>
        <v>0</v>
      </c>
      <c r="R50" s="1387"/>
    </row>
    <row r="51" spans="2:18" ht="14.25">
      <c r="B51" s="1395"/>
      <c r="C51" s="1397"/>
      <c r="D51" s="1136" t="s">
        <v>1536</v>
      </c>
      <c r="E51" s="1136"/>
      <c r="F51" s="1136"/>
      <c r="G51" s="1136"/>
      <c r="H51" s="1394">
        <f t="shared" si="6"/>
        <v>0</v>
      </c>
      <c r="I51" s="1394">
        <f t="shared" si="6"/>
        <v>0</v>
      </c>
      <c r="J51" s="1394">
        <f t="shared" si="6"/>
        <v>0</v>
      </c>
      <c r="K51" s="1394">
        <f t="shared" si="6"/>
        <v>0</v>
      </c>
      <c r="L51" s="1394">
        <f t="shared" si="6"/>
        <v>0</v>
      </c>
      <c r="M51" s="1394">
        <f t="shared" si="6"/>
        <v>0</v>
      </c>
      <c r="N51" s="1394">
        <f t="shared" si="6"/>
        <v>0</v>
      </c>
      <c r="O51" s="1394">
        <f t="shared" si="6"/>
        <v>0</v>
      </c>
      <c r="P51" s="1394">
        <f t="shared" si="6"/>
        <v>0</v>
      </c>
      <c r="Q51" s="1394">
        <f t="shared" si="6"/>
        <v>0</v>
      </c>
      <c r="R51" s="1387"/>
    </row>
    <row r="52" spans="2:18" ht="14.25">
      <c r="B52" s="1395"/>
      <c r="C52" s="1104" t="s">
        <v>1542</v>
      </c>
      <c r="D52" s="1136" t="s">
        <v>1531</v>
      </c>
      <c r="E52" s="1136"/>
      <c r="F52" s="1136"/>
      <c r="G52" s="1136"/>
      <c r="H52" s="1392"/>
      <c r="I52" s="1392"/>
      <c r="J52" s="1392"/>
      <c r="K52" s="1392"/>
      <c r="L52" s="1392"/>
      <c r="M52" s="1392"/>
      <c r="N52" s="1392"/>
      <c r="O52" s="1392"/>
      <c r="P52" s="1392"/>
      <c r="Q52" s="1392"/>
      <c r="R52" s="1387"/>
    </row>
    <row r="53" spans="2:18" ht="14.25">
      <c r="B53" s="1395"/>
      <c r="C53" s="1397"/>
      <c r="D53" s="1136" t="s">
        <v>1532</v>
      </c>
      <c r="E53" s="1136"/>
      <c r="F53" s="1136"/>
      <c r="G53" s="1136"/>
      <c r="H53" s="985"/>
      <c r="I53" s="985"/>
      <c r="J53" s="985"/>
      <c r="K53" s="985"/>
      <c r="L53" s="985"/>
      <c r="M53" s="985"/>
      <c r="N53" s="985"/>
      <c r="O53" s="985"/>
      <c r="P53" s="985"/>
      <c r="Q53" s="985"/>
      <c r="R53" s="1387"/>
    </row>
    <row r="54" spans="2:18" ht="14.25">
      <c r="B54" s="1395"/>
      <c r="C54" s="1397"/>
      <c r="D54" s="1136" t="s">
        <v>1533</v>
      </c>
      <c r="E54" s="1136"/>
      <c r="F54" s="1136"/>
      <c r="G54" s="1136"/>
      <c r="H54" s="985"/>
      <c r="I54" s="985"/>
      <c r="J54" s="985"/>
      <c r="K54" s="985"/>
      <c r="L54" s="985"/>
      <c r="M54" s="985"/>
      <c r="N54" s="985"/>
      <c r="O54" s="985"/>
      <c r="P54" s="985"/>
      <c r="Q54" s="985"/>
      <c r="R54" s="1387"/>
    </row>
    <row r="55" spans="2:18" ht="14.25">
      <c r="B55" s="1395"/>
      <c r="C55" s="1397"/>
      <c r="D55" s="1136" t="s">
        <v>1534</v>
      </c>
      <c r="E55" s="1136"/>
      <c r="F55" s="1136"/>
      <c r="G55" s="1136"/>
      <c r="H55" s="985"/>
      <c r="I55" s="985"/>
      <c r="J55" s="985"/>
      <c r="K55" s="985"/>
      <c r="L55" s="985"/>
      <c r="M55" s="985"/>
      <c r="N55" s="985"/>
      <c r="O55" s="985"/>
      <c r="P55" s="985"/>
      <c r="Q55" s="985"/>
      <c r="R55" s="1387"/>
    </row>
    <row r="56" spans="2:18" ht="14.25">
      <c r="B56" s="1395"/>
      <c r="C56" s="1397"/>
      <c r="D56" s="1136" t="s">
        <v>1535</v>
      </c>
      <c r="E56" s="1136"/>
      <c r="F56" s="1136"/>
      <c r="G56" s="1136"/>
      <c r="H56" s="1393">
        <f t="shared" ref="H56:Q57" si="7">+H52-H54</f>
        <v>0</v>
      </c>
      <c r="I56" s="1393">
        <f t="shared" si="7"/>
        <v>0</v>
      </c>
      <c r="J56" s="1393">
        <f t="shared" si="7"/>
        <v>0</v>
      </c>
      <c r="K56" s="1393">
        <f t="shared" si="7"/>
        <v>0</v>
      </c>
      <c r="L56" s="1393">
        <f t="shared" si="7"/>
        <v>0</v>
      </c>
      <c r="M56" s="1393">
        <f t="shared" si="7"/>
        <v>0</v>
      </c>
      <c r="N56" s="1393">
        <f t="shared" si="7"/>
        <v>0</v>
      </c>
      <c r="O56" s="1393">
        <f t="shared" si="7"/>
        <v>0</v>
      </c>
      <c r="P56" s="1393">
        <f t="shared" si="7"/>
        <v>0</v>
      </c>
      <c r="Q56" s="1393">
        <f t="shared" si="7"/>
        <v>0</v>
      </c>
      <c r="R56" s="1387"/>
    </row>
    <row r="57" spans="2:18" ht="14.25">
      <c r="B57" s="1395"/>
      <c r="C57" s="1397"/>
      <c r="D57" s="1136" t="s">
        <v>1536</v>
      </c>
      <c r="E57" s="1136"/>
      <c r="F57" s="1136"/>
      <c r="G57" s="1136"/>
      <c r="H57" s="1394">
        <f t="shared" si="7"/>
        <v>0</v>
      </c>
      <c r="I57" s="1394">
        <f t="shared" si="7"/>
        <v>0</v>
      </c>
      <c r="J57" s="1394">
        <f t="shared" si="7"/>
        <v>0</v>
      </c>
      <c r="K57" s="1394">
        <f t="shared" si="7"/>
        <v>0</v>
      </c>
      <c r="L57" s="1394">
        <f t="shared" si="7"/>
        <v>0</v>
      </c>
      <c r="M57" s="1394">
        <f t="shared" si="7"/>
        <v>0</v>
      </c>
      <c r="N57" s="1394">
        <f t="shared" si="7"/>
        <v>0</v>
      </c>
      <c r="O57" s="1394">
        <f t="shared" si="7"/>
        <v>0</v>
      </c>
      <c r="P57" s="1394">
        <f t="shared" si="7"/>
        <v>0</v>
      </c>
      <c r="Q57" s="1394">
        <f t="shared" si="7"/>
        <v>0</v>
      </c>
      <c r="R57" s="1387"/>
    </row>
    <row r="58" spans="2:18" ht="14.25">
      <c r="B58" s="1396" t="s">
        <v>1543</v>
      </c>
      <c r="C58" s="1104"/>
      <c r="D58" s="1136" t="s">
        <v>1531</v>
      </c>
      <c r="E58" s="1136"/>
      <c r="F58" s="1136"/>
      <c r="G58" s="1136"/>
      <c r="H58" s="1392"/>
      <c r="I58" s="1392"/>
      <c r="J58" s="1392"/>
      <c r="K58" s="1392"/>
      <c r="L58" s="1392"/>
      <c r="M58" s="1392"/>
      <c r="N58" s="1392"/>
      <c r="O58" s="1392"/>
      <c r="P58" s="1392"/>
      <c r="Q58" s="1392"/>
      <c r="R58" s="1387"/>
    </row>
    <row r="59" spans="2:18" ht="14.25">
      <c r="B59" s="1395"/>
      <c r="C59" s="1397"/>
      <c r="D59" s="1136" t="s">
        <v>1532</v>
      </c>
      <c r="E59" s="1136"/>
      <c r="F59" s="1136"/>
      <c r="G59" s="1136"/>
      <c r="H59" s="985"/>
      <c r="I59" s="985"/>
      <c r="J59" s="985"/>
      <c r="K59" s="985"/>
      <c r="L59" s="985"/>
      <c r="M59" s="985"/>
      <c r="N59" s="985"/>
      <c r="O59" s="985"/>
      <c r="P59" s="985"/>
      <c r="Q59" s="985"/>
      <c r="R59" s="1387"/>
    </row>
    <row r="60" spans="2:18" ht="14.25">
      <c r="B60" s="1395"/>
      <c r="C60" s="1397"/>
      <c r="D60" s="1136" t="s">
        <v>1533</v>
      </c>
      <c r="E60" s="1136"/>
      <c r="F60" s="1136"/>
      <c r="G60" s="1136"/>
      <c r="H60" s="985"/>
      <c r="I60" s="985"/>
      <c r="J60" s="985"/>
      <c r="K60" s="985"/>
      <c r="L60" s="985"/>
      <c r="M60" s="985"/>
      <c r="N60" s="985"/>
      <c r="O60" s="985"/>
      <c r="P60" s="985"/>
      <c r="Q60" s="985"/>
      <c r="R60" s="1387"/>
    </row>
    <row r="61" spans="2:18" ht="14.25">
      <c r="B61" s="1395"/>
      <c r="C61" s="1397"/>
      <c r="D61" s="1136" t="s">
        <v>1534</v>
      </c>
      <c r="E61" s="1136"/>
      <c r="F61" s="1136"/>
      <c r="G61" s="1136"/>
      <c r="H61" s="985"/>
      <c r="I61" s="985"/>
      <c r="J61" s="985"/>
      <c r="K61" s="985"/>
      <c r="L61" s="985"/>
      <c r="M61" s="985"/>
      <c r="N61" s="985"/>
      <c r="O61" s="985"/>
      <c r="P61" s="985"/>
      <c r="Q61" s="985"/>
      <c r="R61" s="1387"/>
    </row>
    <row r="62" spans="2:18" ht="14.25">
      <c r="B62" s="1395"/>
      <c r="C62" s="1397"/>
      <c r="D62" s="1136" t="s">
        <v>1535</v>
      </c>
      <c r="E62" s="1136"/>
      <c r="F62" s="1136"/>
      <c r="G62" s="1136"/>
      <c r="H62" s="1393">
        <f t="shared" ref="H62:Q63" si="8">+H58-H60</f>
        <v>0</v>
      </c>
      <c r="I62" s="1393">
        <f t="shared" si="8"/>
        <v>0</v>
      </c>
      <c r="J62" s="1393">
        <f t="shared" si="8"/>
        <v>0</v>
      </c>
      <c r="K62" s="1393">
        <f t="shared" si="8"/>
        <v>0</v>
      </c>
      <c r="L62" s="1393">
        <f t="shared" si="8"/>
        <v>0</v>
      </c>
      <c r="M62" s="1393">
        <f t="shared" si="8"/>
        <v>0</v>
      </c>
      <c r="N62" s="1393">
        <f t="shared" si="8"/>
        <v>0</v>
      </c>
      <c r="O62" s="1393">
        <f t="shared" si="8"/>
        <v>0</v>
      </c>
      <c r="P62" s="1393">
        <f t="shared" si="8"/>
        <v>0</v>
      </c>
      <c r="Q62" s="1393">
        <f t="shared" si="8"/>
        <v>0</v>
      </c>
      <c r="R62" s="1387"/>
    </row>
    <row r="63" spans="2:18" ht="14.25">
      <c r="B63" s="1395"/>
      <c r="C63" s="1397"/>
      <c r="D63" s="1136" t="s">
        <v>1536</v>
      </c>
      <c r="E63" s="1136"/>
      <c r="F63" s="1136"/>
      <c r="G63" s="1136"/>
      <c r="H63" s="1394">
        <f t="shared" si="8"/>
        <v>0</v>
      </c>
      <c r="I63" s="1394">
        <f t="shared" si="8"/>
        <v>0</v>
      </c>
      <c r="J63" s="1394">
        <f t="shared" si="8"/>
        <v>0</v>
      </c>
      <c r="K63" s="1394">
        <f t="shared" si="8"/>
        <v>0</v>
      </c>
      <c r="L63" s="1394">
        <f t="shared" si="8"/>
        <v>0</v>
      </c>
      <c r="M63" s="1394">
        <f t="shared" si="8"/>
        <v>0</v>
      </c>
      <c r="N63" s="1394">
        <f t="shared" si="8"/>
        <v>0</v>
      </c>
      <c r="O63" s="1394">
        <f t="shared" si="8"/>
        <v>0</v>
      </c>
      <c r="P63" s="1394">
        <f t="shared" si="8"/>
        <v>0</v>
      </c>
      <c r="Q63" s="1394">
        <f t="shared" si="8"/>
        <v>0</v>
      </c>
      <c r="R63" s="1387"/>
    </row>
    <row r="64" spans="2:18" ht="14.25">
      <c r="B64" s="1396" t="s">
        <v>1544</v>
      </c>
      <c r="C64" s="1104"/>
      <c r="D64" s="1136" t="s">
        <v>1531</v>
      </c>
      <c r="E64" s="1136"/>
      <c r="F64" s="1136"/>
      <c r="G64" s="1136"/>
      <c r="H64" s="1392"/>
      <c r="I64" s="1392"/>
      <c r="J64" s="1392"/>
      <c r="K64" s="1392"/>
      <c r="L64" s="1392"/>
      <c r="M64" s="1392"/>
      <c r="N64" s="1392"/>
      <c r="O64" s="1392"/>
      <c r="P64" s="1392"/>
      <c r="Q64" s="1392"/>
      <c r="R64" s="1387"/>
    </row>
    <row r="65" spans="2:18" ht="14.25">
      <c r="B65" s="1395"/>
      <c r="C65" s="1397"/>
      <c r="D65" s="1136" t="s">
        <v>1532</v>
      </c>
      <c r="E65" s="1136"/>
      <c r="F65" s="1136"/>
      <c r="G65" s="1136"/>
      <c r="H65" s="985"/>
      <c r="I65" s="985"/>
      <c r="J65" s="985"/>
      <c r="K65" s="985"/>
      <c r="L65" s="985"/>
      <c r="M65" s="985"/>
      <c r="N65" s="985"/>
      <c r="O65" s="985"/>
      <c r="P65" s="985"/>
      <c r="Q65" s="985"/>
      <c r="R65" s="1387"/>
    </row>
    <row r="66" spans="2:18" ht="14.25">
      <c r="B66" s="1395"/>
      <c r="C66" s="1397"/>
      <c r="D66" s="1136" t="s">
        <v>1533</v>
      </c>
      <c r="E66" s="1136"/>
      <c r="F66" s="1136"/>
      <c r="G66" s="1136"/>
      <c r="H66" s="985"/>
      <c r="I66" s="985"/>
      <c r="J66" s="985"/>
      <c r="K66" s="985"/>
      <c r="L66" s="985"/>
      <c r="M66" s="985"/>
      <c r="N66" s="985"/>
      <c r="O66" s="985"/>
      <c r="P66" s="985"/>
      <c r="Q66" s="985"/>
      <c r="R66" s="1387"/>
    </row>
    <row r="67" spans="2:18" ht="14.25">
      <c r="B67" s="1395"/>
      <c r="C67" s="1397"/>
      <c r="D67" s="1136" t="s">
        <v>1534</v>
      </c>
      <c r="E67" s="1136"/>
      <c r="F67" s="1136"/>
      <c r="G67" s="1136"/>
      <c r="H67" s="985"/>
      <c r="I67" s="985"/>
      <c r="J67" s="985"/>
      <c r="K67" s="985"/>
      <c r="L67" s="985"/>
      <c r="M67" s="985"/>
      <c r="N67" s="985"/>
      <c r="O67" s="985"/>
      <c r="P67" s="985"/>
      <c r="Q67" s="985"/>
      <c r="R67" s="1387"/>
    </row>
    <row r="68" spans="2:18" ht="14.25">
      <c r="B68" s="1395"/>
      <c r="C68" s="1397"/>
      <c r="D68" s="1136" t="s">
        <v>1535</v>
      </c>
      <c r="E68" s="1136"/>
      <c r="F68" s="1136"/>
      <c r="G68" s="1136"/>
      <c r="H68" s="1393">
        <f t="shared" ref="H68:Q69" si="9">+H64-H66</f>
        <v>0</v>
      </c>
      <c r="I68" s="1393">
        <f t="shared" si="9"/>
        <v>0</v>
      </c>
      <c r="J68" s="1393">
        <f t="shared" si="9"/>
        <v>0</v>
      </c>
      <c r="K68" s="1393">
        <f t="shared" si="9"/>
        <v>0</v>
      </c>
      <c r="L68" s="1393">
        <f t="shared" si="9"/>
        <v>0</v>
      </c>
      <c r="M68" s="1393">
        <f t="shared" si="9"/>
        <v>0</v>
      </c>
      <c r="N68" s="1393">
        <f t="shared" si="9"/>
        <v>0</v>
      </c>
      <c r="O68" s="1393">
        <f t="shared" si="9"/>
        <v>0</v>
      </c>
      <c r="P68" s="1393">
        <f t="shared" si="9"/>
        <v>0</v>
      </c>
      <c r="Q68" s="1393">
        <f t="shared" si="9"/>
        <v>0</v>
      </c>
      <c r="R68" s="1387"/>
    </row>
    <row r="69" spans="2:18" ht="14.25">
      <c r="B69" s="1395"/>
      <c r="C69" s="1397"/>
      <c r="D69" s="1136" t="s">
        <v>1536</v>
      </c>
      <c r="E69" s="1136"/>
      <c r="F69" s="1136"/>
      <c r="G69" s="1136"/>
      <c r="H69" s="1394">
        <f t="shared" si="9"/>
        <v>0</v>
      </c>
      <c r="I69" s="1394">
        <f t="shared" si="9"/>
        <v>0</v>
      </c>
      <c r="J69" s="1394">
        <f t="shared" si="9"/>
        <v>0</v>
      </c>
      <c r="K69" s="1394">
        <f t="shared" si="9"/>
        <v>0</v>
      </c>
      <c r="L69" s="1394">
        <f t="shared" si="9"/>
        <v>0</v>
      </c>
      <c r="M69" s="1394">
        <f t="shared" si="9"/>
        <v>0</v>
      </c>
      <c r="N69" s="1394">
        <f t="shared" si="9"/>
        <v>0</v>
      </c>
      <c r="O69" s="1394">
        <f t="shared" si="9"/>
        <v>0</v>
      </c>
      <c r="P69" s="1394">
        <f t="shared" si="9"/>
        <v>0</v>
      </c>
      <c r="Q69" s="1394">
        <f t="shared" si="9"/>
        <v>0</v>
      </c>
      <c r="R69" s="1387"/>
    </row>
    <row r="70" spans="2:18" ht="14.25">
      <c r="B70" s="1380"/>
      <c r="C70" s="1380"/>
      <c r="D70" s="1380"/>
      <c r="E70" s="1380"/>
      <c r="F70" s="1380"/>
      <c r="G70" s="1380"/>
      <c r="H70" s="1398"/>
      <c r="I70" s="1398"/>
      <c r="J70" s="1398"/>
      <c r="K70" s="1398"/>
      <c r="L70" s="1398"/>
      <c r="M70" s="1398"/>
      <c r="N70" s="1398"/>
      <c r="O70" s="1398"/>
      <c r="P70" s="1399"/>
      <c r="Q70" s="1399"/>
      <c r="R70" s="1387"/>
    </row>
    <row r="71" spans="2:18" ht="14.25">
      <c r="B71" s="1388" t="s">
        <v>1529</v>
      </c>
      <c r="C71" s="1136"/>
      <c r="D71" s="1264"/>
      <c r="E71" s="1264"/>
      <c r="F71" s="1264"/>
      <c r="G71" s="1264"/>
      <c r="H71" s="960"/>
      <c r="I71" s="961"/>
      <c r="J71" s="962"/>
      <c r="K71" s="962"/>
      <c r="L71" s="962"/>
      <c r="M71" s="962"/>
      <c r="N71" s="962"/>
      <c r="O71" s="962"/>
      <c r="P71" s="962"/>
      <c r="Q71" s="962"/>
      <c r="R71" s="1387"/>
    </row>
    <row r="72" spans="2:18">
      <c r="B72" s="1104" t="s">
        <v>1530</v>
      </c>
      <c r="C72" s="1104" t="s">
        <v>152</v>
      </c>
      <c r="D72" s="1136" t="s">
        <v>1531</v>
      </c>
      <c r="E72" s="1136"/>
      <c r="F72" s="1136"/>
      <c r="G72" s="1136"/>
      <c r="H72" s="1392"/>
      <c r="I72" s="1392"/>
      <c r="J72" s="1392"/>
      <c r="K72" s="1392"/>
      <c r="L72" s="1392"/>
      <c r="M72" s="1392"/>
      <c r="N72" s="1392"/>
      <c r="O72" s="1392"/>
      <c r="P72" s="1392"/>
      <c r="Q72" s="1392"/>
      <c r="R72" s="1387"/>
    </row>
    <row r="73" spans="2:18">
      <c r="B73" s="3684"/>
      <c r="C73" s="1104"/>
      <c r="D73" s="1136" t="s">
        <v>1532</v>
      </c>
      <c r="E73" s="1136"/>
      <c r="F73" s="1136"/>
      <c r="G73" s="1136"/>
      <c r="H73" s="985"/>
      <c r="I73" s="985"/>
      <c r="J73" s="985"/>
      <c r="K73" s="985"/>
      <c r="L73" s="985"/>
      <c r="M73" s="985"/>
      <c r="N73" s="985"/>
      <c r="O73" s="985"/>
      <c r="P73" s="985"/>
      <c r="Q73" s="985"/>
      <c r="R73" s="1387"/>
    </row>
    <row r="74" spans="2:18">
      <c r="B74" s="3685"/>
      <c r="C74" s="1104"/>
      <c r="D74" s="1136" t="s">
        <v>1533</v>
      </c>
      <c r="E74" s="1136"/>
      <c r="F74" s="1136"/>
      <c r="G74" s="1136"/>
      <c r="H74" s="985"/>
      <c r="I74" s="985"/>
      <c r="J74" s="985"/>
      <c r="K74" s="985"/>
      <c r="L74" s="985"/>
      <c r="M74" s="985"/>
      <c r="N74" s="985"/>
      <c r="O74" s="985"/>
      <c r="P74" s="985"/>
      <c r="Q74" s="985"/>
      <c r="R74" s="1387"/>
    </row>
    <row r="75" spans="2:18">
      <c r="B75" s="3685"/>
      <c r="C75" s="1104"/>
      <c r="D75" s="1136" t="s">
        <v>1534</v>
      </c>
      <c r="E75" s="1136"/>
      <c r="F75" s="1136"/>
      <c r="G75" s="1136"/>
      <c r="H75" s="985"/>
      <c r="I75" s="985"/>
      <c r="J75" s="985"/>
      <c r="K75" s="985"/>
      <c r="L75" s="985"/>
      <c r="M75" s="985"/>
      <c r="N75" s="985"/>
      <c r="O75" s="985"/>
      <c r="P75" s="985"/>
      <c r="Q75" s="985"/>
      <c r="R75" s="1387"/>
    </row>
    <row r="76" spans="2:18">
      <c r="B76" s="3686"/>
      <c r="C76" s="1104"/>
      <c r="D76" s="1136" t="s">
        <v>1535</v>
      </c>
      <c r="E76" s="1136"/>
      <c r="F76" s="1136"/>
      <c r="G76" s="1136"/>
      <c r="H76" s="1393">
        <f t="shared" ref="H76:Q77" si="10">+H72-H74</f>
        <v>0</v>
      </c>
      <c r="I76" s="1393">
        <f t="shared" si="10"/>
        <v>0</v>
      </c>
      <c r="J76" s="1393">
        <f t="shared" si="10"/>
        <v>0</v>
      </c>
      <c r="K76" s="1393">
        <f t="shared" si="10"/>
        <v>0</v>
      </c>
      <c r="L76" s="1393">
        <f t="shared" si="10"/>
        <v>0</v>
      </c>
      <c r="M76" s="1393">
        <f t="shared" si="10"/>
        <v>0</v>
      </c>
      <c r="N76" s="1393">
        <f t="shared" si="10"/>
        <v>0</v>
      </c>
      <c r="O76" s="1393">
        <f t="shared" si="10"/>
        <v>0</v>
      </c>
      <c r="P76" s="1393">
        <f t="shared" si="10"/>
        <v>0</v>
      </c>
      <c r="Q76" s="1393">
        <f t="shared" si="10"/>
        <v>0</v>
      </c>
      <c r="R76" s="1387"/>
    </row>
    <row r="77" spans="2:18" ht="19.5">
      <c r="B77" s="1309"/>
      <c r="C77" s="1104"/>
      <c r="D77" s="1136" t="s">
        <v>1536</v>
      </c>
      <c r="E77" s="1136"/>
      <c r="F77" s="1136"/>
      <c r="G77" s="1136"/>
      <c r="H77" s="1394">
        <f t="shared" si="10"/>
        <v>0</v>
      </c>
      <c r="I77" s="1394">
        <f t="shared" si="10"/>
        <v>0</v>
      </c>
      <c r="J77" s="1394">
        <f t="shared" si="10"/>
        <v>0</v>
      </c>
      <c r="K77" s="1394">
        <f t="shared" si="10"/>
        <v>0</v>
      </c>
      <c r="L77" s="1394">
        <f t="shared" si="10"/>
        <v>0</v>
      </c>
      <c r="M77" s="1394">
        <f t="shared" si="10"/>
        <v>0</v>
      </c>
      <c r="N77" s="1394">
        <f t="shared" si="10"/>
        <v>0</v>
      </c>
      <c r="O77" s="1394">
        <f t="shared" si="10"/>
        <v>0</v>
      </c>
      <c r="P77" s="1394">
        <f t="shared" si="10"/>
        <v>0</v>
      </c>
      <c r="Q77" s="1394">
        <f t="shared" si="10"/>
        <v>0</v>
      </c>
      <c r="R77" s="1387"/>
    </row>
    <row r="78" spans="2:18">
      <c r="B78" s="1104"/>
      <c r="C78" s="1104" t="s">
        <v>151</v>
      </c>
      <c r="D78" s="1136" t="s">
        <v>1531</v>
      </c>
      <c r="E78" s="1136"/>
      <c r="F78" s="1136"/>
      <c r="G78" s="1136"/>
      <c r="H78" s="1392"/>
      <c r="I78" s="1392"/>
      <c r="J78" s="1392"/>
      <c r="K78" s="1392"/>
      <c r="L78" s="1392"/>
      <c r="M78" s="1392"/>
      <c r="N78" s="1392"/>
      <c r="O78" s="1392"/>
      <c r="P78" s="1392"/>
      <c r="Q78" s="1392"/>
      <c r="R78" s="1387"/>
    </row>
    <row r="79" spans="2:18">
      <c r="B79" s="1104"/>
      <c r="C79" s="1104"/>
      <c r="D79" s="1136" t="s">
        <v>1532</v>
      </c>
      <c r="E79" s="1136"/>
      <c r="F79" s="1136"/>
      <c r="G79" s="1136"/>
      <c r="H79" s="985"/>
      <c r="I79" s="985"/>
      <c r="J79" s="985"/>
      <c r="K79" s="985"/>
      <c r="L79" s="985"/>
      <c r="M79" s="985"/>
      <c r="N79" s="985"/>
      <c r="O79" s="985"/>
      <c r="P79" s="985"/>
      <c r="Q79" s="985"/>
      <c r="R79" s="1387"/>
    </row>
    <row r="80" spans="2:18">
      <c r="B80" s="1104"/>
      <c r="C80" s="1104"/>
      <c r="D80" s="1136" t="s">
        <v>1533</v>
      </c>
      <c r="E80" s="1136"/>
      <c r="F80" s="1136"/>
      <c r="G80" s="1136"/>
      <c r="H80" s="985"/>
      <c r="I80" s="985"/>
      <c r="J80" s="985"/>
      <c r="K80" s="985"/>
      <c r="L80" s="985"/>
      <c r="M80" s="985"/>
      <c r="N80" s="985"/>
      <c r="O80" s="985"/>
      <c r="P80" s="985"/>
      <c r="Q80" s="985"/>
      <c r="R80" s="1387"/>
    </row>
    <row r="81" spans="2:18">
      <c r="B81" s="1104"/>
      <c r="C81" s="1104"/>
      <c r="D81" s="1136" t="s">
        <v>1534</v>
      </c>
      <c r="E81" s="1136"/>
      <c r="F81" s="1136"/>
      <c r="G81" s="1136"/>
      <c r="H81" s="985"/>
      <c r="I81" s="985"/>
      <c r="J81" s="985"/>
      <c r="K81" s="985"/>
      <c r="L81" s="985"/>
      <c r="M81" s="985"/>
      <c r="N81" s="985"/>
      <c r="O81" s="985"/>
      <c r="P81" s="985"/>
      <c r="Q81" s="985"/>
      <c r="R81" s="1387"/>
    </row>
    <row r="82" spans="2:18">
      <c r="B82" s="1104"/>
      <c r="C82" s="1104"/>
      <c r="D82" s="1136" t="s">
        <v>1535</v>
      </c>
      <c r="E82" s="1136"/>
      <c r="F82" s="1136"/>
      <c r="G82" s="1136"/>
      <c r="H82" s="1393">
        <f t="shared" ref="H82:Q83" si="11">+H78-H80</f>
        <v>0</v>
      </c>
      <c r="I82" s="1393">
        <f t="shared" si="11"/>
        <v>0</v>
      </c>
      <c r="J82" s="1393">
        <f t="shared" si="11"/>
        <v>0</v>
      </c>
      <c r="K82" s="1393">
        <f t="shared" si="11"/>
        <v>0</v>
      </c>
      <c r="L82" s="1393">
        <f t="shared" si="11"/>
        <v>0</v>
      </c>
      <c r="M82" s="1393">
        <f t="shared" si="11"/>
        <v>0</v>
      </c>
      <c r="N82" s="1393">
        <f t="shared" si="11"/>
        <v>0</v>
      </c>
      <c r="O82" s="1393">
        <f t="shared" si="11"/>
        <v>0</v>
      </c>
      <c r="P82" s="1393">
        <f t="shared" si="11"/>
        <v>0</v>
      </c>
      <c r="Q82" s="1393">
        <f t="shared" si="11"/>
        <v>0</v>
      </c>
      <c r="R82" s="1387"/>
    </row>
    <row r="83" spans="2:18">
      <c r="B83" s="1104"/>
      <c r="C83" s="1104"/>
      <c r="D83" s="1136" t="s">
        <v>1536</v>
      </c>
      <c r="E83" s="1136"/>
      <c r="F83" s="1136"/>
      <c r="G83" s="1136"/>
      <c r="H83" s="1394">
        <f t="shared" si="11"/>
        <v>0</v>
      </c>
      <c r="I83" s="1394">
        <f t="shared" si="11"/>
        <v>0</v>
      </c>
      <c r="J83" s="1394">
        <f t="shared" si="11"/>
        <v>0</v>
      </c>
      <c r="K83" s="1394">
        <f t="shared" si="11"/>
        <v>0</v>
      </c>
      <c r="L83" s="1394">
        <f t="shared" si="11"/>
        <v>0</v>
      </c>
      <c r="M83" s="1394">
        <f t="shared" si="11"/>
        <v>0</v>
      </c>
      <c r="N83" s="1394">
        <f t="shared" si="11"/>
        <v>0</v>
      </c>
      <c r="O83" s="1394">
        <f t="shared" si="11"/>
        <v>0</v>
      </c>
      <c r="P83" s="1394">
        <f t="shared" si="11"/>
        <v>0</v>
      </c>
      <c r="Q83" s="1394">
        <f t="shared" si="11"/>
        <v>0</v>
      </c>
      <c r="R83" s="1387"/>
    </row>
    <row r="84" spans="2:18">
      <c r="B84" s="1104"/>
      <c r="C84" s="1104" t="s">
        <v>1537</v>
      </c>
      <c r="D84" s="1136" t="s">
        <v>1531</v>
      </c>
      <c r="E84" s="1136"/>
      <c r="F84" s="1136"/>
      <c r="G84" s="1136"/>
      <c r="H84" s="1392"/>
      <c r="I84" s="1392"/>
      <c r="J84" s="1392"/>
      <c r="K84" s="1392"/>
      <c r="L84" s="1392"/>
      <c r="M84" s="1392"/>
      <c r="N84" s="1392"/>
      <c r="O84" s="1392"/>
      <c r="P84" s="1392"/>
      <c r="Q84" s="1392"/>
      <c r="R84" s="1387"/>
    </row>
    <row r="85" spans="2:18">
      <c r="B85" s="1104"/>
      <c r="C85" s="1104"/>
      <c r="D85" s="1136" t="s">
        <v>1532</v>
      </c>
      <c r="E85" s="1136"/>
      <c r="F85" s="1136"/>
      <c r="G85" s="1136"/>
      <c r="H85" s="985"/>
      <c r="I85" s="985"/>
      <c r="J85" s="985"/>
      <c r="K85" s="985"/>
      <c r="L85" s="985"/>
      <c r="M85" s="985"/>
      <c r="N85" s="985"/>
      <c r="O85" s="985"/>
      <c r="P85" s="985"/>
      <c r="Q85" s="985"/>
      <c r="R85" s="1387"/>
    </row>
    <row r="86" spans="2:18">
      <c r="B86" s="1104"/>
      <c r="C86" s="1104"/>
      <c r="D86" s="1136" t="s">
        <v>1533</v>
      </c>
      <c r="E86" s="1136"/>
      <c r="F86" s="1136"/>
      <c r="G86" s="1136"/>
      <c r="H86" s="985"/>
      <c r="I86" s="985"/>
      <c r="J86" s="985"/>
      <c r="K86" s="985"/>
      <c r="L86" s="985"/>
      <c r="M86" s="985"/>
      <c r="N86" s="985"/>
      <c r="O86" s="985"/>
      <c r="P86" s="985"/>
      <c r="Q86" s="985"/>
      <c r="R86" s="1387"/>
    </row>
    <row r="87" spans="2:18" ht="19.5">
      <c r="B87" s="1309"/>
      <c r="C87" s="1104"/>
      <c r="D87" s="1136" t="s">
        <v>1534</v>
      </c>
      <c r="E87" s="1136"/>
      <c r="F87" s="1136"/>
      <c r="G87" s="1136"/>
      <c r="H87" s="985"/>
      <c r="I87" s="985"/>
      <c r="J87" s="985"/>
      <c r="K87" s="985"/>
      <c r="L87" s="985"/>
      <c r="M87" s="985"/>
      <c r="N87" s="985"/>
      <c r="O87" s="985"/>
      <c r="P87" s="985"/>
      <c r="Q87" s="985"/>
      <c r="R87" s="1387"/>
    </row>
    <row r="88" spans="2:18" ht="19.5">
      <c r="B88" s="1309"/>
      <c r="C88" s="1104"/>
      <c r="D88" s="1136" t="s">
        <v>1535</v>
      </c>
      <c r="E88" s="1136"/>
      <c r="F88" s="1136"/>
      <c r="G88" s="1136"/>
      <c r="H88" s="1393">
        <f t="shared" ref="H88:Q89" si="12">+H84-H86</f>
        <v>0</v>
      </c>
      <c r="I88" s="1393">
        <f t="shared" si="12"/>
        <v>0</v>
      </c>
      <c r="J88" s="1393">
        <f t="shared" si="12"/>
        <v>0</v>
      </c>
      <c r="K88" s="1393">
        <f t="shared" si="12"/>
        <v>0</v>
      </c>
      <c r="L88" s="1393">
        <f t="shared" si="12"/>
        <v>0</v>
      </c>
      <c r="M88" s="1393">
        <f t="shared" si="12"/>
        <v>0</v>
      </c>
      <c r="N88" s="1393">
        <f t="shared" si="12"/>
        <v>0</v>
      </c>
      <c r="O88" s="1393">
        <f t="shared" si="12"/>
        <v>0</v>
      </c>
      <c r="P88" s="1393">
        <f t="shared" si="12"/>
        <v>0</v>
      </c>
      <c r="Q88" s="1393">
        <f t="shared" si="12"/>
        <v>0</v>
      </c>
      <c r="R88" s="1387"/>
    </row>
    <row r="89" spans="2:18" ht="19.5">
      <c r="B89" s="1309"/>
      <c r="D89" s="1136" t="s">
        <v>1536</v>
      </c>
      <c r="E89" s="1136"/>
      <c r="F89" s="1136"/>
      <c r="G89" s="1136"/>
      <c r="H89" s="1394">
        <f t="shared" si="12"/>
        <v>0</v>
      </c>
      <c r="I89" s="1394">
        <f t="shared" si="12"/>
        <v>0</v>
      </c>
      <c r="J89" s="1394">
        <f t="shared" si="12"/>
        <v>0</v>
      </c>
      <c r="K89" s="1394">
        <f t="shared" si="12"/>
        <v>0</v>
      </c>
      <c r="L89" s="1394">
        <f t="shared" si="12"/>
        <v>0</v>
      </c>
      <c r="M89" s="1394">
        <f t="shared" si="12"/>
        <v>0</v>
      </c>
      <c r="N89" s="1394">
        <f t="shared" si="12"/>
        <v>0</v>
      </c>
      <c r="O89" s="1394">
        <f t="shared" si="12"/>
        <v>0</v>
      </c>
      <c r="P89" s="1394">
        <f t="shared" si="12"/>
        <v>0</v>
      </c>
      <c r="Q89" s="1394">
        <f t="shared" si="12"/>
        <v>0</v>
      </c>
    </row>
    <row r="90" spans="2:18" ht="19.5">
      <c r="B90" s="1309"/>
      <c r="C90" s="1104" t="s">
        <v>1538</v>
      </c>
      <c r="D90" s="1136" t="s">
        <v>1531</v>
      </c>
      <c r="E90" s="1136"/>
      <c r="F90" s="1136"/>
      <c r="G90" s="1136"/>
      <c r="H90" s="1392"/>
      <c r="I90" s="1392"/>
      <c r="J90" s="1392"/>
      <c r="K90" s="1392"/>
      <c r="L90" s="1392"/>
      <c r="M90" s="1392"/>
      <c r="N90" s="1392"/>
      <c r="O90" s="1392"/>
      <c r="P90" s="1392"/>
      <c r="Q90" s="1392"/>
    </row>
    <row r="91" spans="2:18" ht="14.25">
      <c r="B91" s="1395"/>
      <c r="C91" s="1104"/>
      <c r="D91" s="1136" t="s">
        <v>1532</v>
      </c>
      <c r="E91" s="1136"/>
      <c r="F91" s="1136"/>
      <c r="G91" s="1136"/>
      <c r="H91" s="985"/>
      <c r="I91" s="985"/>
      <c r="J91" s="985"/>
      <c r="K91" s="985"/>
      <c r="L91" s="985"/>
      <c r="M91" s="985"/>
      <c r="N91" s="985"/>
      <c r="O91" s="985"/>
      <c r="P91" s="985"/>
      <c r="Q91" s="985"/>
    </row>
    <row r="92" spans="2:18" ht="19.5">
      <c r="B92" s="1309"/>
      <c r="D92" s="1136" t="s">
        <v>1533</v>
      </c>
      <c r="E92" s="1136"/>
      <c r="F92" s="1136"/>
      <c r="G92" s="1136"/>
      <c r="H92" s="985"/>
      <c r="I92" s="985"/>
      <c r="J92" s="985"/>
      <c r="K92" s="985"/>
      <c r="L92" s="985"/>
      <c r="M92" s="985"/>
      <c r="N92" s="985"/>
      <c r="O92" s="985"/>
      <c r="P92" s="985"/>
      <c r="Q92" s="985"/>
    </row>
    <row r="93" spans="2:18" ht="14.25">
      <c r="B93" s="1395"/>
      <c r="C93" s="1104"/>
      <c r="D93" s="1136" t="s">
        <v>1534</v>
      </c>
      <c r="E93" s="1136"/>
      <c r="F93" s="1136"/>
      <c r="G93" s="1136"/>
      <c r="H93" s="985"/>
      <c r="I93" s="985"/>
      <c r="J93" s="985"/>
      <c r="K93" s="985"/>
      <c r="L93" s="985"/>
      <c r="M93" s="985"/>
      <c r="N93" s="985"/>
      <c r="O93" s="985"/>
      <c r="P93" s="985"/>
      <c r="Q93" s="985"/>
    </row>
    <row r="94" spans="2:18" ht="14.25">
      <c r="B94" s="1395"/>
      <c r="C94" s="1104"/>
      <c r="D94" s="1136" t="s">
        <v>1535</v>
      </c>
      <c r="E94" s="1136"/>
      <c r="F94" s="1136"/>
      <c r="G94" s="1136"/>
      <c r="H94" s="1393">
        <f t="shared" ref="H94:Q95" si="13">+H90-H92</f>
        <v>0</v>
      </c>
      <c r="I94" s="1393">
        <f t="shared" si="13"/>
        <v>0</v>
      </c>
      <c r="J94" s="1393">
        <f t="shared" si="13"/>
        <v>0</v>
      </c>
      <c r="K94" s="1393">
        <f t="shared" si="13"/>
        <v>0</v>
      </c>
      <c r="L94" s="1393">
        <f t="shared" si="13"/>
        <v>0</v>
      </c>
      <c r="M94" s="1393">
        <f t="shared" si="13"/>
        <v>0</v>
      </c>
      <c r="N94" s="1393">
        <f t="shared" si="13"/>
        <v>0</v>
      </c>
      <c r="O94" s="1393">
        <f t="shared" si="13"/>
        <v>0</v>
      </c>
      <c r="P94" s="1393">
        <f t="shared" si="13"/>
        <v>0</v>
      </c>
      <c r="Q94" s="1393">
        <f t="shared" si="13"/>
        <v>0</v>
      </c>
    </row>
    <row r="95" spans="2:18" ht="14.25">
      <c r="B95" s="1396"/>
      <c r="C95" s="1104"/>
      <c r="D95" s="1136" t="s">
        <v>1536</v>
      </c>
      <c r="E95" s="1136"/>
      <c r="F95" s="1136"/>
      <c r="G95" s="1136"/>
      <c r="H95" s="1394">
        <f t="shared" si="13"/>
        <v>0</v>
      </c>
      <c r="I95" s="1394">
        <f t="shared" si="13"/>
        <v>0</v>
      </c>
      <c r="J95" s="1394">
        <f t="shared" si="13"/>
        <v>0</v>
      </c>
      <c r="K95" s="1394">
        <f t="shared" si="13"/>
        <v>0</v>
      </c>
      <c r="L95" s="1394">
        <f t="shared" si="13"/>
        <v>0</v>
      </c>
      <c r="M95" s="1394">
        <f t="shared" si="13"/>
        <v>0</v>
      </c>
      <c r="N95" s="1394">
        <f t="shared" si="13"/>
        <v>0</v>
      </c>
      <c r="O95" s="1394">
        <f t="shared" si="13"/>
        <v>0</v>
      </c>
      <c r="P95" s="1394">
        <f t="shared" si="13"/>
        <v>0</v>
      </c>
      <c r="Q95" s="1394">
        <f t="shared" si="13"/>
        <v>0</v>
      </c>
    </row>
    <row r="96" spans="2:18" ht="14.25">
      <c r="B96" s="1396" t="s">
        <v>1452</v>
      </c>
      <c r="C96" s="1104" t="s">
        <v>1539</v>
      </c>
      <c r="D96" s="1136" t="s">
        <v>1531</v>
      </c>
      <c r="E96" s="1136"/>
      <c r="F96" s="1136"/>
      <c r="G96" s="1136"/>
      <c r="H96" s="1392"/>
      <c r="I96" s="1392"/>
      <c r="J96" s="1392"/>
      <c r="K96" s="1392"/>
      <c r="L96" s="1392"/>
      <c r="M96" s="1392"/>
      <c r="N96" s="1392"/>
      <c r="O96" s="1392"/>
      <c r="P96" s="1392"/>
      <c r="Q96" s="1392"/>
    </row>
    <row r="97" spans="2:17" ht="14.25">
      <c r="B97" s="1395"/>
      <c r="C97" s="1104"/>
      <c r="D97" s="1136" t="s">
        <v>1532</v>
      </c>
      <c r="E97" s="1136"/>
      <c r="F97" s="1136"/>
      <c r="G97" s="1136"/>
      <c r="H97" s="985"/>
      <c r="I97" s="985"/>
      <c r="J97" s="985"/>
      <c r="K97" s="985"/>
      <c r="L97" s="985"/>
      <c r="M97" s="985"/>
      <c r="N97" s="985"/>
      <c r="O97" s="985"/>
      <c r="P97" s="985"/>
      <c r="Q97" s="985"/>
    </row>
    <row r="98" spans="2:17" ht="14.25">
      <c r="B98" s="1395"/>
      <c r="C98" s="1104"/>
      <c r="D98" s="1136" t="s">
        <v>1533</v>
      </c>
      <c r="E98" s="1136"/>
      <c r="F98" s="1136"/>
      <c r="G98" s="1136"/>
      <c r="H98" s="985"/>
      <c r="I98" s="985"/>
      <c r="J98" s="985"/>
      <c r="K98" s="985"/>
      <c r="L98" s="985"/>
      <c r="M98" s="985"/>
      <c r="N98" s="985"/>
      <c r="O98" s="985"/>
      <c r="P98" s="985"/>
      <c r="Q98" s="985"/>
    </row>
    <row r="99" spans="2:17" ht="14.25">
      <c r="B99" s="1395"/>
      <c r="C99" s="1104"/>
      <c r="D99" s="1136" t="s">
        <v>1534</v>
      </c>
      <c r="E99" s="1136"/>
      <c r="F99" s="1136"/>
      <c r="G99" s="1136"/>
      <c r="H99" s="985"/>
      <c r="I99" s="985"/>
      <c r="J99" s="985"/>
      <c r="K99" s="985"/>
      <c r="L99" s="985"/>
      <c r="M99" s="985"/>
      <c r="N99" s="985"/>
      <c r="O99" s="985"/>
      <c r="P99" s="985"/>
      <c r="Q99" s="985"/>
    </row>
    <row r="100" spans="2:17" ht="14.25">
      <c r="B100" s="1395"/>
      <c r="C100" s="1104"/>
      <c r="D100" s="1136" t="s">
        <v>1535</v>
      </c>
      <c r="E100" s="1136"/>
      <c r="F100" s="1136"/>
      <c r="G100" s="1136"/>
      <c r="H100" s="1393">
        <f t="shared" ref="H100:Q101" si="14">+H96-H98</f>
        <v>0</v>
      </c>
      <c r="I100" s="1393">
        <f t="shared" si="14"/>
        <v>0</v>
      </c>
      <c r="J100" s="1393">
        <f t="shared" si="14"/>
        <v>0</v>
      </c>
      <c r="K100" s="1393">
        <f t="shared" si="14"/>
        <v>0</v>
      </c>
      <c r="L100" s="1393">
        <f t="shared" si="14"/>
        <v>0</v>
      </c>
      <c r="M100" s="1393">
        <f t="shared" si="14"/>
        <v>0</v>
      </c>
      <c r="N100" s="1393">
        <f t="shared" si="14"/>
        <v>0</v>
      </c>
      <c r="O100" s="1393">
        <f t="shared" si="14"/>
        <v>0</v>
      </c>
      <c r="P100" s="1393">
        <f t="shared" si="14"/>
        <v>0</v>
      </c>
      <c r="Q100" s="1393">
        <f t="shared" si="14"/>
        <v>0</v>
      </c>
    </row>
    <row r="101" spans="2:17" ht="14.25">
      <c r="B101" s="1395"/>
      <c r="C101" s="1104"/>
      <c r="D101" s="1136" t="s">
        <v>1536</v>
      </c>
      <c r="E101" s="1136"/>
      <c r="F101" s="1136"/>
      <c r="G101" s="1136"/>
      <c r="H101" s="1394">
        <f t="shared" si="14"/>
        <v>0</v>
      </c>
      <c r="I101" s="1394">
        <f t="shared" si="14"/>
        <v>0</v>
      </c>
      <c r="J101" s="1394">
        <f t="shared" si="14"/>
        <v>0</v>
      </c>
      <c r="K101" s="1394">
        <f t="shared" si="14"/>
        <v>0</v>
      </c>
      <c r="L101" s="1394">
        <f t="shared" si="14"/>
        <v>0</v>
      </c>
      <c r="M101" s="1394">
        <f t="shared" si="14"/>
        <v>0</v>
      </c>
      <c r="N101" s="1394">
        <f t="shared" si="14"/>
        <v>0</v>
      </c>
      <c r="O101" s="1394">
        <f t="shared" si="14"/>
        <v>0</v>
      </c>
      <c r="P101" s="1394">
        <f t="shared" si="14"/>
        <v>0</v>
      </c>
      <c r="Q101" s="1394">
        <f t="shared" si="14"/>
        <v>0</v>
      </c>
    </row>
    <row r="102" spans="2:17" ht="14.25">
      <c r="B102" s="1395"/>
      <c r="C102" s="1104" t="s">
        <v>1540</v>
      </c>
      <c r="D102" s="1136" t="s">
        <v>1531</v>
      </c>
      <c r="E102" s="1136"/>
      <c r="F102" s="1136"/>
      <c r="G102" s="1136"/>
      <c r="H102" s="1392"/>
      <c r="I102" s="1392"/>
      <c r="J102" s="1392"/>
      <c r="K102" s="1392"/>
      <c r="L102" s="1392"/>
      <c r="M102" s="1392"/>
      <c r="N102" s="1392"/>
      <c r="O102" s="1392"/>
      <c r="P102" s="1392"/>
      <c r="Q102" s="1392"/>
    </row>
    <row r="103" spans="2:17" ht="14.25">
      <c r="B103" s="1395"/>
      <c r="C103" s="1397"/>
      <c r="D103" s="1136" t="s">
        <v>1532</v>
      </c>
      <c r="E103" s="1136"/>
      <c r="F103" s="1136"/>
      <c r="G103" s="1136"/>
      <c r="H103" s="985"/>
      <c r="I103" s="985"/>
      <c r="J103" s="985"/>
      <c r="K103" s="985"/>
      <c r="L103" s="985"/>
      <c r="M103" s="985"/>
      <c r="N103" s="985"/>
      <c r="O103" s="985"/>
      <c r="P103" s="985"/>
      <c r="Q103" s="985"/>
    </row>
    <row r="104" spans="2:17" ht="14.25">
      <c r="B104" s="1395"/>
      <c r="C104" s="1104"/>
      <c r="D104" s="1136" t="s">
        <v>1533</v>
      </c>
      <c r="E104" s="1136"/>
      <c r="F104" s="1136"/>
      <c r="G104" s="1136"/>
      <c r="H104" s="985"/>
      <c r="I104" s="985"/>
      <c r="J104" s="985"/>
      <c r="K104" s="985"/>
      <c r="L104" s="985"/>
      <c r="M104" s="985"/>
      <c r="N104" s="985"/>
      <c r="O104" s="985"/>
      <c r="P104" s="985"/>
      <c r="Q104" s="985"/>
    </row>
    <row r="105" spans="2:17" ht="14.25">
      <c r="B105" s="1395"/>
      <c r="C105" s="1397"/>
      <c r="D105" s="1136" t="s">
        <v>1534</v>
      </c>
      <c r="E105" s="1136"/>
      <c r="F105" s="1136"/>
      <c r="G105" s="1136"/>
      <c r="H105" s="985"/>
      <c r="I105" s="985"/>
      <c r="J105" s="985"/>
      <c r="K105" s="985"/>
      <c r="L105" s="985"/>
      <c r="M105" s="985"/>
      <c r="N105" s="985"/>
      <c r="O105" s="985"/>
      <c r="P105" s="985"/>
      <c r="Q105" s="985"/>
    </row>
    <row r="106" spans="2:17" ht="14.25">
      <c r="B106" s="1395"/>
      <c r="C106" s="1397"/>
      <c r="D106" s="1136" t="s">
        <v>1535</v>
      </c>
      <c r="E106" s="1136"/>
      <c r="F106" s="1136"/>
      <c r="G106" s="1136"/>
      <c r="H106" s="1393">
        <f t="shared" ref="H106:Q107" si="15">+H102-H104</f>
        <v>0</v>
      </c>
      <c r="I106" s="1393">
        <f t="shared" si="15"/>
        <v>0</v>
      </c>
      <c r="J106" s="1393">
        <f t="shared" si="15"/>
        <v>0</v>
      </c>
      <c r="K106" s="1393">
        <f t="shared" si="15"/>
        <v>0</v>
      </c>
      <c r="L106" s="1393">
        <f t="shared" si="15"/>
        <v>0</v>
      </c>
      <c r="M106" s="1393">
        <f t="shared" si="15"/>
        <v>0</v>
      </c>
      <c r="N106" s="1393">
        <f t="shared" si="15"/>
        <v>0</v>
      </c>
      <c r="O106" s="1393">
        <f t="shared" si="15"/>
        <v>0</v>
      </c>
      <c r="P106" s="1393">
        <f t="shared" si="15"/>
        <v>0</v>
      </c>
      <c r="Q106" s="1393">
        <f t="shared" si="15"/>
        <v>0</v>
      </c>
    </row>
    <row r="107" spans="2:17" ht="14.25">
      <c r="B107" s="1395"/>
      <c r="C107" s="1397"/>
      <c r="D107" s="1136" t="s">
        <v>1536</v>
      </c>
      <c r="E107" s="1136"/>
      <c r="F107" s="1136"/>
      <c r="G107" s="1136"/>
      <c r="H107" s="1394">
        <f t="shared" si="15"/>
        <v>0</v>
      </c>
      <c r="I107" s="1394">
        <f t="shared" si="15"/>
        <v>0</v>
      </c>
      <c r="J107" s="1394">
        <f t="shared" si="15"/>
        <v>0</v>
      </c>
      <c r="K107" s="1394">
        <f t="shared" si="15"/>
        <v>0</v>
      </c>
      <c r="L107" s="1394">
        <f t="shared" si="15"/>
        <v>0</v>
      </c>
      <c r="M107" s="1394">
        <f t="shared" si="15"/>
        <v>0</v>
      </c>
      <c r="N107" s="1394">
        <f t="shared" si="15"/>
        <v>0</v>
      </c>
      <c r="O107" s="1394">
        <f t="shared" si="15"/>
        <v>0</v>
      </c>
      <c r="P107" s="1394">
        <f t="shared" si="15"/>
        <v>0</v>
      </c>
      <c r="Q107" s="1394">
        <f t="shared" si="15"/>
        <v>0</v>
      </c>
    </row>
    <row r="108" spans="2:17" ht="14.25">
      <c r="B108" s="1395"/>
      <c r="C108" s="1104" t="s">
        <v>1541</v>
      </c>
      <c r="D108" s="1136" t="s">
        <v>1531</v>
      </c>
      <c r="E108" s="1136"/>
      <c r="F108" s="1136"/>
      <c r="G108" s="1136"/>
      <c r="H108" s="1392"/>
      <c r="I108" s="1392"/>
      <c r="J108" s="1392"/>
      <c r="K108" s="1392"/>
      <c r="L108" s="1392"/>
      <c r="M108" s="1392"/>
      <c r="N108" s="1392"/>
      <c r="O108" s="1392"/>
      <c r="P108" s="1392"/>
      <c r="Q108" s="1392"/>
    </row>
    <row r="109" spans="2:17" ht="14.25">
      <c r="B109" s="1395"/>
      <c r="C109" s="1397"/>
      <c r="D109" s="1136" t="s">
        <v>1532</v>
      </c>
      <c r="E109" s="1136"/>
      <c r="F109" s="1136"/>
      <c r="G109" s="1136"/>
      <c r="H109" s="985"/>
      <c r="I109" s="985"/>
      <c r="J109" s="985"/>
      <c r="K109" s="985"/>
      <c r="L109" s="985"/>
      <c r="M109" s="985"/>
      <c r="N109" s="985"/>
      <c r="O109" s="985"/>
      <c r="P109" s="985"/>
      <c r="Q109" s="985"/>
    </row>
    <row r="110" spans="2:17" ht="14.25">
      <c r="B110" s="1395"/>
      <c r="C110" s="1397"/>
      <c r="D110" s="1136" t="s">
        <v>1533</v>
      </c>
      <c r="E110" s="1136"/>
      <c r="F110" s="1136"/>
      <c r="G110" s="1136"/>
      <c r="H110" s="985"/>
      <c r="I110" s="985"/>
      <c r="J110" s="985"/>
      <c r="K110" s="985"/>
      <c r="L110" s="985"/>
      <c r="M110" s="985"/>
      <c r="N110" s="985"/>
      <c r="O110" s="985"/>
      <c r="P110" s="985"/>
      <c r="Q110" s="985"/>
    </row>
    <row r="111" spans="2:17" ht="14.25">
      <c r="B111" s="1395"/>
      <c r="C111" s="1397"/>
      <c r="D111" s="1136" t="s">
        <v>1534</v>
      </c>
      <c r="E111" s="1136"/>
      <c r="F111" s="1136"/>
      <c r="G111" s="1136"/>
      <c r="H111" s="985"/>
      <c r="I111" s="985"/>
      <c r="J111" s="985"/>
      <c r="K111" s="985"/>
      <c r="L111" s="985"/>
      <c r="M111" s="985"/>
      <c r="N111" s="985"/>
      <c r="O111" s="985"/>
      <c r="P111" s="985"/>
      <c r="Q111" s="985"/>
    </row>
    <row r="112" spans="2:17" ht="14.25">
      <c r="B112" s="1395"/>
      <c r="C112" s="1397"/>
      <c r="D112" s="1136" t="s">
        <v>1535</v>
      </c>
      <c r="E112" s="1136"/>
      <c r="F112" s="1136"/>
      <c r="G112" s="1136"/>
      <c r="H112" s="1393">
        <f t="shared" ref="H112:Q113" si="16">+H108-H110</f>
        <v>0</v>
      </c>
      <c r="I112" s="1393">
        <f t="shared" si="16"/>
        <v>0</v>
      </c>
      <c r="J112" s="1393">
        <f t="shared" si="16"/>
        <v>0</v>
      </c>
      <c r="K112" s="1393">
        <f t="shared" si="16"/>
        <v>0</v>
      </c>
      <c r="L112" s="1393">
        <f t="shared" si="16"/>
        <v>0</v>
      </c>
      <c r="M112" s="1393">
        <f t="shared" si="16"/>
        <v>0</v>
      </c>
      <c r="N112" s="1393">
        <f t="shared" si="16"/>
        <v>0</v>
      </c>
      <c r="O112" s="1393">
        <f t="shared" si="16"/>
        <v>0</v>
      </c>
      <c r="P112" s="1393">
        <f t="shared" si="16"/>
        <v>0</v>
      </c>
      <c r="Q112" s="1393">
        <f t="shared" si="16"/>
        <v>0</v>
      </c>
    </row>
    <row r="113" spans="2:17" ht="14.25">
      <c r="B113" s="1395"/>
      <c r="C113" s="1397"/>
      <c r="D113" s="1136" t="s">
        <v>1536</v>
      </c>
      <c r="E113" s="1136"/>
      <c r="F113" s="1136"/>
      <c r="G113" s="1136"/>
      <c r="H113" s="1394">
        <f t="shared" si="16"/>
        <v>0</v>
      </c>
      <c r="I113" s="1394">
        <f t="shared" si="16"/>
        <v>0</v>
      </c>
      <c r="J113" s="1394">
        <f t="shared" si="16"/>
        <v>0</v>
      </c>
      <c r="K113" s="1394">
        <f t="shared" si="16"/>
        <v>0</v>
      </c>
      <c r="L113" s="1394">
        <f t="shared" si="16"/>
        <v>0</v>
      </c>
      <c r="M113" s="1394">
        <f t="shared" si="16"/>
        <v>0</v>
      </c>
      <c r="N113" s="1394">
        <f t="shared" si="16"/>
        <v>0</v>
      </c>
      <c r="O113" s="1394">
        <f t="shared" si="16"/>
        <v>0</v>
      </c>
      <c r="P113" s="1394">
        <f t="shared" si="16"/>
        <v>0</v>
      </c>
      <c r="Q113" s="1394">
        <f t="shared" si="16"/>
        <v>0</v>
      </c>
    </row>
    <row r="114" spans="2:17" ht="14.25">
      <c r="B114" s="1395"/>
      <c r="C114" s="1104" t="s">
        <v>1542</v>
      </c>
      <c r="D114" s="1136" t="s">
        <v>1531</v>
      </c>
      <c r="E114" s="1136"/>
      <c r="F114" s="1136"/>
      <c r="G114" s="1136"/>
      <c r="H114" s="1392"/>
      <c r="I114" s="1392"/>
      <c r="J114" s="1392"/>
      <c r="K114" s="1392"/>
      <c r="L114" s="1392"/>
      <c r="M114" s="1392"/>
      <c r="N114" s="1392"/>
      <c r="O114" s="1392"/>
      <c r="P114" s="1392"/>
      <c r="Q114" s="1392"/>
    </row>
    <row r="115" spans="2:17" ht="14.25">
      <c r="B115" s="1395"/>
      <c r="C115" s="1397"/>
      <c r="D115" s="1136" t="s">
        <v>1532</v>
      </c>
      <c r="E115" s="1136"/>
      <c r="F115" s="1136"/>
      <c r="G115" s="1136"/>
      <c r="H115" s="985"/>
      <c r="I115" s="985"/>
      <c r="J115" s="985"/>
      <c r="K115" s="985"/>
      <c r="L115" s="985"/>
      <c r="M115" s="985"/>
      <c r="N115" s="985"/>
      <c r="O115" s="985"/>
      <c r="P115" s="985"/>
      <c r="Q115" s="985"/>
    </row>
    <row r="116" spans="2:17" ht="14.25">
      <c r="B116" s="1395"/>
      <c r="C116" s="1397"/>
      <c r="D116" s="1136" t="s">
        <v>1533</v>
      </c>
      <c r="E116" s="1136"/>
      <c r="F116" s="1136"/>
      <c r="G116" s="1136"/>
      <c r="H116" s="985"/>
      <c r="I116" s="985"/>
      <c r="J116" s="985"/>
      <c r="K116" s="985"/>
      <c r="L116" s="985"/>
      <c r="M116" s="985"/>
      <c r="N116" s="985"/>
      <c r="O116" s="985"/>
      <c r="P116" s="985"/>
      <c r="Q116" s="985"/>
    </row>
    <row r="117" spans="2:17" ht="14.25">
      <c r="B117" s="1395"/>
      <c r="C117" s="1397"/>
      <c r="D117" s="1136" t="s">
        <v>1534</v>
      </c>
      <c r="E117" s="1136"/>
      <c r="F117" s="1136"/>
      <c r="G117" s="1136"/>
      <c r="H117" s="985"/>
      <c r="I117" s="985"/>
      <c r="J117" s="985"/>
      <c r="K117" s="985"/>
      <c r="L117" s="985"/>
      <c r="M117" s="985"/>
      <c r="N117" s="985"/>
      <c r="O117" s="985"/>
      <c r="P117" s="985"/>
      <c r="Q117" s="985"/>
    </row>
    <row r="118" spans="2:17" ht="14.25">
      <c r="B118" s="1395"/>
      <c r="C118" s="1397"/>
      <c r="D118" s="1136" t="s">
        <v>1535</v>
      </c>
      <c r="E118" s="1136"/>
      <c r="F118" s="1136"/>
      <c r="G118" s="1136"/>
      <c r="H118" s="1393">
        <f t="shared" ref="H118:Q119" si="17">+H114-H116</f>
        <v>0</v>
      </c>
      <c r="I118" s="1393">
        <f t="shared" si="17"/>
        <v>0</v>
      </c>
      <c r="J118" s="1393">
        <f t="shared" si="17"/>
        <v>0</v>
      </c>
      <c r="K118" s="1393">
        <f t="shared" si="17"/>
        <v>0</v>
      </c>
      <c r="L118" s="1393">
        <f t="shared" si="17"/>
        <v>0</v>
      </c>
      <c r="M118" s="1393">
        <f t="shared" si="17"/>
        <v>0</v>
      </c>
      <c r="N118" s="1393">
        <f t="shared" si="17"/>
        <v>0</v>
      </c>
      <c r="O118" s="1393">
        <f t="shared" si="17"/>
        <v>0</v>
      </c>
      <c r="P118" s="1393">
        <f t="shared" si="17"/>
        <v>0</v>
      </c>
      <c r="Q118" s="1393">
        <f t="shared" si="17"/>
        <v>0</v>
      </c>
    </row>
    <row r="119" spans="2:17" ht="14.25">
      <c r="B119" s="1395"/>
      <c r="C119" s="1397"/>
      <c r="D119" s="1136" t="s">
        <v>1536</v>
      </c>
      <c r="E119" s="1136"/>
      <c r="F119" s="1136"/>
      <c r="G119" s="1136"/>
      <c r="H119" s="1394">
        <f t="shared" si="17"/>
        <v>0</v>
      </c>
      <c r="I119" s="1394">
        <f t="shared" si="17"/>
        <v>0</v>
      </c>
      <c r="J119" s="1394">
        <f t="shared" si="17"/>
        <v>0</v>
      </c>
      <c r="K119" s="1394">
        <f t="shared" si="17"/>
        <v>0</v>
      </c>
      <c r="L119" s="1394">
        <f t="shared" si="17"/>
        <v>0</v>
      </c>
      <c r="M119" s="1394">
        <f t="shared" si="17"/>
        <v>0</v>
      </c>
      <c r="N119" s="1394">
        <f t="shared" si="17"/>
        <v>0</v>
      </c>
      <c r="O119" s="1394">
        <f t="shared" si="17"/>
        <v>0</v>
      </c>
      <c r="P119" s="1394">
        <f t="shared" si="17"/>
        <v>0</v>
      </c>
      <c r="Q119" s="1394">
        <f t="shared" si="17"/>
        <v>0</v>
      </c>
    </row>
    <row r="120" spans="2:17" ht="14.25">
      <c r="B120" s="1396" t="s">
        <v>1543</v>
      </c>
      <c r="C120" s="1104"/>
      <c r="D120" s="1136" t="s">
        <v>1531</v>
      </c>
      <c r="E120" s="1136"/>
      <c r="F120" s="1136"/>
      <c r="G120" s="1136"/>
      <c r="H120" s="1392"/>
      <c r="I120" s="1392"/>
      <c r="J120" s="1392"/>
      <c r="K120" s="1392"/>
      <c r="L120" s="1392"/>
      <c r="M120" s="1392"/>
      <c r="N120" s="1392"/>
      <c r="O120" s="1392"/>
      <c r="P120" s="1392"/>
      <c r="Q120" s="1392"/>
    </row>
    <row r="121" spans="2:17" ht="14.25">
      <c r="B121" s="1395"/>
      <c r="C121" s="1397"/>
      <c r="D121" s="1136" t="s">
        <v>1532</v>
      </c>
      <c r="E121" s="1136"/>
      <c r="F121" s="1136"/>
      <c r="G121" s="1136"/>
      <c r="H121" s="985"/>
      <c r="I121" s="985"/>
      <c r="J121" s="985"/>
      <c r="K121" s="985"/>
      <c r="L121" s="985"/>
      <c r="M121" s="985"/>
      <c r="N121" s="985"/>
      <c r="O121" s="985"/>
      <c r="P121" s="985"/>
      <c r="Q121" s="985"/>
    </row>
    <row r="122" spans="2:17" ht="14.25">
      <c r="B122" s="1395"/>
      <c r="C122" s="1397"/>
      <c r="D122" s="1136" t="s">
        <v>1533</v>
      </c>
      <c r="E122" s="1136"/>
      <c r="F122" s="1136"/>
      <c r="G122" s="1136"/>
      <c r="H122" s="985"/>
      <c r="I122" s="985"/>
      <c r="J122" s="985"/>
      <c r="K122" s="985"/>
      <c r="L122" s="985"/>
      <c r="M122" s="985"/>
      <c r="N122" s="985"/>
      <c r="O122" s="985"/>
      <c r="P122" s="985"/>
      <c r="Q122" s="985"/>
    </row>
    <row r="123" spans="2:17" ht="14.25">
      <c r="B123" s="1395"/>
      <c r="C123" s="1397"/>
      <c r="D123" s="1136" t="s">
        <v>1534</v>
      </c>
      <c r="E123" s="1136"/>
      <c r="F123" s="1136"/>
      <c r="G123" s="1136"/>
      <c r="H123" s="985"/>
      <c r="I123" s="985"/>
      <c r="J123" s="985"/>
      <c r="K123" s="985"/>
      <c r="L123" s="985"/>
      <c r="M123" s="985"/>
      <c r="N123" s="985"/>
      <c r="O123" s="985"/>
      <c r="P123" s="985"/>
      <c r="Q123" s="985"/>
    </row>
    <row r="124" spans="2:17" ht="14.25">
      <c r="B124" s="1395"/>
      <c r="C124" s="1397"/>
      <c r="D124" s="1136" t="s">
        <v>1535</v>
      </c>
      <c r="E124" s="1136"/>
      <c r="F124" s="1136"/>
      <c r="G124" s="1136"/>
      <c r="H124" s="1393">
        <f t="shared" ref="H124:Q125" si="18">+H120-H122</f>
        <v>0</v>
      </c>
      <c r="I124" s="1393">
        <f t="shared" si="18"/>
        <v>0</v>
      </c>
      <c r="J124" s="1393">
        <f t="shared" si="18"/>
        <v>0</v>
      </c>
      <c r="K124" s="1393">
        <f t="shared" si="18"/>
        <v>0</v>
      </c>
      <c r="L124" s="1393">
        <f t="shared" si="18"/>
        <v>0</v>
      </c>
      <c r="M124" s="1393">
        <f t="shared" si="18"/>
        <v>0</v>
      </c>
      <c r="N124" s="1393">
        <f t="shared" si="18"/>
        <v>0</v>
      </c>
      <c r="O124" s="1393">
        <f t="shared" si="18"/>
        <v>0</v>
      </c>
      <c r="P124" s="1393">
        <f t="shared" si="18"/>
        <v>0</v>
      </c>
      <c r="Q124" s="1393">
        <f t="shared" si="18"/>
        <v>0</v>
      </c>
    </row>
    <row r="125" spans="2:17" ht="14.25">
      <c r="B125" s="1395"/>
      <c r="C125" s="1397"/>
      <c r="D125" s="1136" t="s">
        <v>1536</v>
      </c>
      <c r="E125" s="1136"/>
      <c r="F125" s="1136"/>
      <c r="G125" s="1136"/>
      <c r="H125" s="1394">
        <f t="shared" si="18"/>
        <v>0</v>
      </c>
      <c r="I125" s="1394">
        <f t="shared" si="18"/>
        <v>0</v>
      </c>
      <c r="J125" s="1394">
        <f t="shared" si="18"/>
        <v>0</v>
      </c>
      <c r="K125" s="1394">
        <f t="shared" si="18"/>
        <v>0</v>
      </c>
      <c r="L125" s="1394">
        <f t="shared" si="18"/>
        <v>0</v>
      </c>
      <c r="M125" s="1394">
        <f t="shared" si="18"/>
        <v>0</v>
      </c>
      <c r="N125" s="1394">
        <f t="shared" si="18"/>
        <v>0</v>
      </c>
      <c r="O125" s="1394">
        <f t="shared" si="18"/>
        <v>0</v>
      </c>
      <c r="P125" s="1394">
        <f t="shared" si="18"/>
        <v>0</v>
      </c>
      <c r="Q125" s="1394">
        <f t="shared" si="18"/>
        <v>0</v>
      </c>
    </row>
    <row r="126" spans="2:17" ht="14.25">
      <c r="B126" s="1396" t="s">
        <v>1544</v>
      </c>
      <c r="C126" s="1104"/>
      <c r="D126" s="1136" t="s">
        <v>1531</v>
      </c>
      <c r="E126" s="1136"/>
      <c r="F126" s="1136"/>
      <c r="G126" s="1136"/>
      <c r="H126" s="1392"/>
      <c r="I126" s="1392"/>
      <c r="J126" s="1392"/>
      <c r="K126" s="1392"/>
      <c r="L126" s="1392"/>
      <c r="M126" s="1392"/>
      <c r="N126" s="1392"/>
      <c r="O126" s="1392"/>
      <c r="P126" s="1392"/>
      <c r="Q126" s="1392"/>
    </row>
    <row r="127" spans="2:17" ht="14.25">
      <c r="B127" s="1395"/>
      <c r="C127" s="1397"/>
      <c r="D127" s="1136" t="s">
        <v>1532</v>
      </c>
      <c r="E127" s="1136"/>
      <c r="F127" s="1136"/>
      <c r="G127" s="1136"/>
      <c r="H127" s="985"/>
      <c r="I127" s="985"/>
      <c r="J127" s="985"/>
      <c r="K127" s="985"/>
      <c r="L127" s="985"/>
      <c r="M127" s="985"/>
      <c r="N127" s="985"/>
      <c r="O127" s="985"/>
      <c r="P127" s="985"/>
      <c r="Q127" s="985"/>
    </row>
    <row r="128" spans="2:17" ht="14.25">
      <c r="B128" s="1395"/>
      <c r="C128" s="1397"/>
      <c r="D128" s="1136" t="s">
        <v>1533</v>
      </c>
      <c r="E128" s="1136"/>
      <c r="F128" s="1136"/>
      <c r="G128" s="1136"/>
      <c r="H128" s="985"/>
      <c r="I128" s="985"/>
      <c r="J128" s="985"/>
      <c r="K128" s="985"/>
      <c r="L128" s="985"/>
      <c r="M128" s="985"/>
      <c r="N128" s="985"/>
      <c r="O128" s="985"/>
      <c r="P128" s="985"/>
      <c r="Q128" s="985"/>
    </row>
    <row r="129" spans="2:17" ht="14.25">
      <c r="B129" s="1395"/>
      <c r="C129" s="1397"/>
      <c r="D129" s="1136" t="s">
        <v>1534</v>
      </c>
      <c r="E129" s="1136"/>
      <c r="F129" s="1136"/>
      <c r="G129" s="1136"/>
      <c r="H129" s="985"/>
      <c r="I129" s="985"/>
      <c r="J129" s="985"/>
      <c r="K129" s="985"/>
      <c r="L129" s="985"/>
      <c r="M129" s="985"/>
      <c r="N129" s="985"/>
      <c r="O129" s="985"/>
      <c r="P129" s="985"/>
      <c r="Q129" s="985"/>
    </row>
    <row r="130" spans="2:17" ht="14.25">
      <c r="B130" s="1395"/>
      <c r="C130" s="1397"/>
      <c r="D130" s="1136" t="s">
        <v>1535</v>
      </c>
      <c r="E130" s="1136"/>
      <c r="F130" s="1136"/>
      <c r="G130" s="1136"/>
      <c r="H130" s="1393">
        <f t="shared" ref="H130:Q131" si="19">+H126-H128</f>
        <v>0</v>
      </c>
      <c r="I130" s="1393">
        <f t="shared" si="19"/>
        <v>0</v>
      </c>
      <c r="J130" s="1393">
        <f t="shared" si="19"/>
        <v>0</v>
      </c>
      <c r="K130" s="1393">
        <f t="shared" si="19"/>
        <v>0</v>
      </c>
      <c r="L130" s="1393">
        <f t="shared" si="19"/>
        <v>0</v>
      </c>
      <c r="M130" s="1393">
        <f t="shared" si="19"/>
        <v>0</v>
      </c>
      <c r="N130" s="1393">
        <f t="shared" si="19"/>
        <v>0</v>
      </c>
      <c r="O130" s="1393">
        <f t="shared" si="19"/>
        <v>0</v>
      </c>
      <c r="P130" s="1393">
        <f t="shared" si="19"/>
        <v>0</v>
      </c>
      <c r="Q130" s="1393">
        <f t="shared" si="19"/>
        <v>0</v>
      </c>
    </row>
    <row r="131" spans="2:17" ht="14.25">
      <c r="B131" s="1395"/>
      <c r="C131" s="1397"/>
      <c r="D131" s="1136" t="s">
        <v>1536</v>
      </c>
      <c r="E131" s="1136"/>
      <c r="F131" s="1136"/>
      <c r="G131" s="1136"/>
      <c r="H131" s="1394">
        <f t="shared" si="19"/>
        <v>0</v>
      </c>
      <c r="I131" s="1394">
        <f t="shared" si="19"/>
        <v>0</v>
      </c>
      <c r="J131" s="1394">
        <f t="shared" si="19"/>
        <v>0</v>
      </c>
      <c r="K131" s="1394">
        <f t="shared" si="19"/>
        <v>0</v>
      </c>
      <c r="L131" s="1394">
        <f t="shared" si="19"/>
        <v>0</v>
      </c>
      <c r="M131" s="1394">
        <f t="shared" si="19"/>
        <v>0</v>
      </c>
      <c r="N131" s="1394">
        <f t="shared" si="19"/>
        <v>0</v>
      </c>
      <c r="O131" s="1394">
        <f t="shared" si="19"/>
        <v>0</v>
      </c>
      <c r="P131" s="1394">
        <f t="shared" si="19"/>
        <v>0</v>
      </c>
      <c r="Q131" s="1394">
        <f t="shared" si="19"/>
        <v>0</v>
      </c>
    </row>
    <row r="132" spans="2:17">
      <c r="H132" s="1400"/>
      <c r="I132" s="1400"/>
      <c r="J132" s="1400"/>
      <c r="K132" s="1400"/>
      <c r="L132" s="1400"/>
      <c r="M132" s="1400"/>
      <c r="N132" s="1400"/>
      <c r="O132" s="1401"/>
      <c r="P132" s="1400"/>
      <c r="Q132" s="1400"/>
    </row>
    <row r="133" spans="2:17" ht="14.25">
      <c r="B133" s="1388" t="s">
        <v>1529</v>
      </c>
      <c r="C133" s="1136"/>
      <c r="D133" s="1264"/>
      <c r="E133" s="1264"/>
      <c r="F133" s="1264"/>
      <c r="G133" s="1264"/>
      <c r="H133" s="1402"/>
      <c r="I133" s="1403"/>
      <c r="J133" s="1404"/>
      <c r="K133" s="1404"/>
      <c r="L133" s="1404"/>
      <c r="M133" s="1404"/>
      <c r="N133" s="1404"/>
      <c r="O133" s="1404"/>
      <c r="P133" s="1404"/>
      <c r="Q133" s="1404"/>
    </row>
    <row r="134" spans="2:17">
      <c r="B134" s="1104" t="s">
        <v>1530</v>
      </c>
      <c r="C134" s="1104" t="s">
        <v>152</v>
      </c>
      <c r="D134" s="1136" t="s">
        <v>1531</v>
      </c>
      <c r="E134" s="1136"/>
      <c r="F134" s="1136"/>
      <c r="G134" s="1136"/>
      <c r="H134" s="1392"/>
      <c r="I134" s="1392"/>
      <c r="J134" s="1392"/>
      <c r="K134" s="1392"/>
      <c r="L134" s="1392"/>
      <c r="M134" s="1392"/>
      <c r="N134" s="1392"/>
      <c r="O134" s="1392"/>
      <c r="P134" s="1392"/>
      <c r="Q134" s="1392"/>
    </row>
    <row r="135" spans="2:17">
      <c r="B135" s="3684"/>
      <c r="C135" s="1104"/>
      <c r="D135" s="1136" t="s">
        <v>1532</v>
      </c>
      <c r="E135" s="1136"/>
      <c r="F135" s="1136"/>
      <c r="G135" s="1136"/>
      <c r="H135" s="985"/>
      <c r="I135" s="985"/>
      <c r="J135" s="985"/>
      <c r="K135" s="985"/>
      <c r="L135" s="985"/>
      <c r="M135" s="985"/>
      <c r="N135" s="985"/>
      <c r="O135" s="985"/>
      <c r="P135" s="985"/>
      <c r="Q135" s="985"/>
    </row>
    <row r="136" spans="2:17">
      <c r="B136" s="3685"/>
      <c r="C136" s="1104"/>
      <c r="D136" s="1136" t="s">
        <v>1533</v>
      </c>
      <c r="E136" s="1136"/>
      <c r="F136" s="1136"/>
      <c r="G136" s="1136"/>
      <c r="H136" s="985"/>
      <c r="I136" s="985"/>
      <c r="J136" s="985"/>
      <c r="K136" s="985"/>
      <c r="L136" s="985"/>
      <c r="M136" s="985"/>
      <c r="N136" s="985"/>
      <c r="O136" s="985"/>
      <c r="P136" s="985"/>
      <c r="Q136" s="985"/>
    </row>
    <row r="137" spans="2:17">
      <c r="B137" s="3685"/>
      <c r="C137" s="1104"/>
      <c r="D137" s="1136" t="s">
        <v>1534</v>
      </c>
      <c r="E137" s="1136"/>
      <c r="F137" s="1136"/>
      <c r="G137" s="1136"/>
      <c r="H137" s="985"/>
      <c r="I137" s="985"/>
      <c r="J137" s="985"/>
      <c r="K137" s="985"/>
      <c r="L137" s="985"/>
      <c r="M137" s="985"/>
      <c r="N137" s="985"/>
      <c r="O137" s="985"/>
      <c r="P137" s="985"/>
      <c r="Q137" s="985"/>
    </row>
    <row r="138" spans="2:17">
      <c r="B138" s="3686"/>
      <c r="C138" s="1104"/>
      <c r="D138" s="1136" t="s">
        <v>1535</v>
      </c>
      <c r="E138" s="1136"/>
      <c r="F138" s="1136"/>
      <c r="G138" s="1136"/>
      <c r="H138" s="1393">
        <f t="shared" ref="H138:Q139" si="20">+H134-H136</f>
        <v>0</v>
      </c>
      <c r="I138" s="1393">
        <f t="shared" si="20"/>
        <v>0</v>
      </c>
      <c r="J138" s="1393">
        <f t="shared" si="20"/>
        <v>0</v>
      </c>
      <c r="K138" s="1393">
        <f t="shared" si="20"/>
        <v>0</v>
      </c>
      <c r="L138" s="1393">
        <f t="shared" si="20"/>
        <v>0</v>
      </c>
      <c r="M138" s="1393">
        <f t="shared" si="20"/>
        <v>0</v>
      </c>
      <c r="N138" s="1393">
        <f t="shared" si="20"/>
        <v>0</v>
      </c>
      <c r="O138" s="1393">
        <f t="shared" si="20"/>
        <v>0</v>
      </c>
      <c r="P138" s="1393">
        <f t="shared" si="20"/>
        <v>0</v>
      </c>
      <c r="Q138" s="1393">
        <f t="shared" si="20"/>
        <v>0</v>
      </c>
    </row>
    <row r="139" spans="2:17" ht="19.5">
      <c r="B139" s="1309"/>
      <c r="C139" s="1104"/>
      <c r="D139" s="1136" t="s">
        <v>1536</v>
      </c>
      <c r="E139" s="1136"/>
      <c r="F139" s="1136"/>
      <c r="G139" s="1136"/>
      <c r="H139" s="1394">
        <f t="shared" si="20"/>
        <v>0</v>
      </c>
      <c r="I139" s="1394">
        <f t="shared" si="20"/>
        <v>0</v>
      </c>
      <c r="J139" s="1394">
        <f t="shared" si="20"/>
        <v>0</v>
      </c>
      <c r="K139" s="1394">
        <f t="shared" si="20"/>
        <v>0</v>
      </c>
      <c r="L139" s="1394">
        <f t="shared" si="20"/>
        <v>0</v>
      </c>
      <c r="M139" s="1394">
        <f t="shared" si="20"/>
        <v>0</v>
      </c>
      <c r="N139" s="1394">
        <f t="shared" si="20"/>
        <v>0</v>
      </c>
      <c r="O139" s="1394">
        <f t="shared" si="20"/>
        <v>0</v>
      </c>
      <c r="P139" s="1394">
        <f t="shared" si="20"/>
        <v>0</v>
      </c>
      <c r="Q139" s="1394">
        <f t="shared" si="20"/>
        <v>0</v>
      </c>
    </row>
    <row r="140" spans="2:17">
      <c r="B140" s="1104"/>
      <c r="C140" s="1104" t="s">
        <v>151</v>
      </c>
      <c r="D140" s="1136" t="s">
        <v>1531</v>
      </c>
      <c r="E140" s="1136"/>
      <c r="F140" s="1136"/>
      <c r="G140" s="1136"/>
      <c r="H140" s="1392"/>
      <c r="I140" s="1392"/>
      <c r="J140" s="1392"/>
      <c r="K140" s="1392"/>
      <c r="L140" s="1392"/>
      <c r="M140" s="1392"/>
      <c r="N140" s="1392"/>
      <c r="O140" s="1392"/>
      <c r="P140" s="1392"/>
      <c r="Q140" s="1392"/>
    </row>
    <row r="141" spans="2:17">
      <c r="B141" s="1104"/>
      <c r="C141" s="1104"/>
      <c r="D141" s="1136" t="s">
        <v>1532</v>
      </c>
      <c r="E141" s="1136"/>
      <c r="F141" s="1136"/>
      <c r="G141" s="1136"/>
      <c r="H141" s="985"/>
      <c r="I141" s="985"/>
      <c r="J141" s="985"/>
      <c r="K141" s="985"/>
      <c r="L141" s="985"/>
      <c r="M141" s="985"/>
      <c r="N141" s="985"/>
      <c r="O141" s="985"/>
      <c r="P141" s="985"/>
      <c r="Q141" s="985"/>
    </row>
    <row r="142" spans="2:17">
      <c r="B142" s="1104"/>
      <c r="C142" s="1104"/>
      <c r="D142" s="1136" t="s">
        <v>1533</v>
      </c>
      <c r="E142" s="1136"/>
      <c r="F142" s="1136"/>
      <c r="G142" s="1136"/>
      <c r="H142" s="985"/>
      <c r="I142" s="985"/>
      <c r="J142" s="985"/>
      <c r="K142" s="985"/>
      <c r="L142" s="985"/>
      <c r="M142" s="985"/>
      <c r="N142" s="985"/>
      <c r="O142" s="985"/>
      <c r="P142" s="985"/>
      <c r="Q142" s="985"/>
    </row>
    <row r="143" spans="2:17">
      <c r="B143" s="1104"/>
      <c r="C143" s="1104"/>
      <c r="D143" s="1136" t="s">
        <v>1534</v>
      </c>
      <c r="E143" s="1136"/>
      <c r="F143" s="1136"/>
      <c r="G143" s="1136"/>
      <c r="H143" s="985"/>
      <c r="I143" s="985"/>
      <c r="J143" s="985"/>
      <c r="K143" s="985"/>
      <c r="L143" s="985"/>
      <c r="M143" s="985"/>
      <c r="N143" s="985"/>
      <c r="O143" s="985"/>
      <c r="P143" s="985"/>
      <c r="Q143" s="985"/>
    </row>
    <row r="144" spans="2:17">
      <c r="B144" s="1104"/>
      <c r="C144" s="1104"/>
      <c r="D144" s="1136" t="s">
        <v>1535</v>
      </c>
      <c r="E144" s="1136"/>
      <c r="F144" s="1136"/>
      <c r="G144" s="1136"/>
      <c r="H144" s="1393">
        <f t="shared" ref="H144:Q145" si="21">+H140-H142</f>
        <v>0</v>
      </c>
      <c r="I144" s="1393">
        <f t="shared" si="21"/>
        <v>0</v>
      </c>
      <c r="J144" s="1393">
        <f t="shared" si="21"/>
        <v>0</v>
      </c>
      <c r="K144" s="1393">
        <f t="shared" si="21"/>
        <v>0</v>
      </c>
      <c r="L144" s="1393">
        <f t="shared" si="21"/>
        <v>0</v>
      </c>
      <c r="M144" s="1393">
        <f t="shared" si="21"/>
        <v>0</v>
      </c>
      <c r="N144" s="1393">
        <f t="shared" si="21"/>
        <v>0</v>
      </c>
      <c r="O144" s="1393">
        <f t="shared" si="21"/>
        <v>0</v>
      </c>
      <c r="P144" s="1393">
        <f t="shared" si="21"/>
        <v>0</v>
      </c>
      <c r="Q144" s="1393">
        <f t="shared" si="21"/>
        <v>0</v>
      </c>
    </row>
    <row r="145" spans="2:17">
      <c r="B145" s="1104"/>
      <c r="C145" s="1104"/>
      <c r="D145" s="1136" t="s">
        <v>1536</v>
      </c>
      <c r="E145" s="1136"/>
      <c r="F145" s="1136"/>
      <c r="G145" s="1136"/>
      <c r="H145" s="1394">
        <f t="shared" si="21"/>
        <v>0</v>
      </c>
      <c r="I145" s="1394">
        <f t="shared" si="21"/>
        <v>0</v>
      </c>
      <c r="J145" s="1394">
        <f t="shared" si="21"/>
        <v>0</v>
      </c>
      <c r="K145" s="1394">
        <f t="shared" si="21"/>
        <v>0</v>
      </c>
      <c r="L145" s="1394">
        <f t="shared" si="21"/>
        <v>0</v>
      </c>
      <c r="M145" s="1394">
        <f t="shared" si="21"/>
        <v>0</v>
      </c>
      <c r="N145" s="1394">
        <f t="shared" si="21"/>
        <v>0</v>
      </c>
      <c r="O145" s="1394">
        <f t="shared" si="21"/>
        <v>0</v>
      </c>
      <c r="P145" s="1394">
        <f t="shared" si="21"/>
        <v>0</v>
      </c>
      <c r="Q145" s="1394">
        <f t="shared" si="21"/>
        <v>0</v>
      </c>
    </row>
    <row r="146" spans="2:17">
      <c r="B146" s="1104"/>
      <c r="C146" s="1104" t="s">
        <v>1537</v>
      </c>
      <c r="D146" s="1136" t="s">
        <v>1531</v>
      </c>
      <c r="E146" s="1136"/>
      <c r="F146" s="1136"/>
      <c r="G146" s="1136"/>
      <c r="H146" s="1392"/>
      <c r="I146" s="1392"/>
      <c r="J146" s="1392"/>
      <c r="K146" s="1392"/>
      <c r="L146" s="1392"/>
      <c r="M146" s="1392"/>
      <c r="N146" s="1392"/>
      <c r="O146" s="1392"/>
      <c r="P146" s="1392"/>
      <c r="Q146" s="1392"/>
    </row>
    <row r="147" spans="2:17">
      <c r="B147" s="1104"/>
      <c r="C147" s="1104"/>
      <c r="D147" s="1136" t="s">
        <v>1532</v>
      </c>
      <c r="E147" s="1136"/>
      <c r="F147" s="1136"/>
      <c r="G147" s="1136"/>
      <c r="H147" s="985"/>
      <c r="I147" s="985"/>
      <c r="J147" s="985"/>
      <c r="K147" s="985"/>
      <c r="L147" s="985"/>
      <c r="M147" s="985"/>
      <c r="N147" s="985"/>
      <c r="O147" s="985"/>
      <c r="P147" s="985"/>
      <c r="Q147" s="985"/>
    </row>
    <row r="148" spans="2:17">
      <c r="B148" s="1104"/>
      <c r="C148" s="1104"/>
      <c r="D148" s="1136" t="s">
        <v>1533</v>
      </c>
      <c r="E148" s="1136"/>
      <c r="F148" s="1136"/>
      <c r="G148" s="1136"/>
      <c r="H148" s="985"/>
      <c r="I148" s="985"/>
      <c r="J148" s="985"/>
      <c r="K148" s="985"/>
      <c r="L148" s="985"/>
      <c r="M148" s="985"/>
      <c r="N148" s="985"/>
      <c r="O148" s="985"/>
      <c r="P148" s="985"/>
      <c r="Q148" s="985"/>
    </row>
    <row r="149" spans="2:17" ht="19.5">
      <c r="B149" s="1309"/>
      <c r="C149" s="1104"/>
      <c r="D149" s="1136" t="s">
        <v>1534</v>
      </c>
      <c r="E149" s="1136"/>
      <c r="F149" s="1136"/>
      <c r="G149" s="1136"/>
      <c r="H149" s="985"/>
      <c r="I149" s="985"/>
      <c r="J149" s="985"/>
      <c r="K149" s="985"/>
      <c r="L149" s="985"/>
      <c r="M149" s="985"/>
      <c r="N149" s="985"/>
      <c r="O149" s="985"/>
      <c r="P149" s="985"/>
      <c r="Q149" s="985"/>
    </row>
    <row r="150" spans="2:17" ht="19.5">
      <c r="B150" s="1309"/>
      <c r="C150" s="1104"/>
      <c r="D150" s="1136" t="s">
        <v>1535</v>
      </c>
      <c r="E150" s="1136"/>
      <c r="F150" s="1136"/>
      <c r="G150" s="1136"/>
      <c r="H150" s="1393">
        <f t="shared" ref="H150:Q151" si="22">+H146-H148</f>
        <v>0</v>
      </c>
      <c r="I150" s="1393">
        <f t="shared" si="22"/>
        <v>0</v>
      </c>
      <c r="J150" s="1393">
        <f t="shared" si="22"/>
        <v>0</v>
      </c>
      <c r="K150" s="1393">
        <f t="shared" si="22"/>
        <v>0</v>
      </c>
      <c r="L150" s="1393">
        <f t="shared" si="22"/>
        <v>0</v>
      </c>
      <c r="M150" s="1393">
        <f t="shared" si="22"/>
        <v>0</v>
      </c>
      <c r="N150" s="1393">
        <f t="shared" si="22"/>
        <v>0</v>
      </c>
      <c r="O150" s="1393">
        <f t="shared" si="22"/>
        <v>0</v>
      </c>
      <c r="P150" s="1393">
        <f t="shared" si="22"/>
        <v>0</v>
      </c>
      <c r="Q150" s="1393">
        <f t="shared" si="22"/>
        <v>0</v>
      </c>
    </row>
    <row r="151" spans="2:17" ht="19.5">
      <c r="B151" s="1309"/>
      <c r="D151" s="1136" t="s">
        <v>1536</v>
      </c>
      <c r="E151" s="1136"/>
      <c r="F151" s="1136"/>
      <c r="G151" s="1136"/>
      <c r="H151" s="1394">
        <f t="shared" si="22"/>
        <v>0</v>
      </c>
      <c r="I151" s="1394">
        <f t="shared" si="22"/>
        <v>0</v>
      </c>
      <c r="J151" s="1394">
        <f t="shared" si="22"/>
        <v>0</v>
      </c>
      <c r="K151" s="1394">
        <f t="shared" si="22"/>
        <v>0</v>
      </c>
      <c r="L151" s="1394">
        <f t="shared" si="22"/>
        <v>0</v>
      </c>
      <c r="M151" s="1394">
        <f t="shared" si="22"/>
        <v>0</v>
      </c>
      <c r="N151" s="1394">
        <f t="shared" si="22"/>
        <v>0</v>
      </c>
      <c r="O151" s="1394">
        <f t="shared" si="22"/>
        <v>0</v>
      </c>
      <c r="P151" s="1394">
        <f t="shared" si="22"/>
        <v>0</v>
      </c>
      <c r="Q151" s="1394">
        <f t="shared" si="22"/>
        <v>0</v>
      </c>
    </row>
    <row r="152" spans="2:17" ht="19.5">
      <c r="B152" s="1309"/>
      <c r="C152" s="1104" t="s">
        <v>1538</v>
      </c>
      <c r="D152" s="1136" t="s">
        <v>1531</v>
      </c>
      <c r="E152" s="1136"/>
      <c r="F152" s="1136"/>
      <c r="G152" s="1136"/>
      <c r="H152" s="1392"/>
      <c r="I152" s="1392"/>
      <c r="J152" s="1392"/>
      <c r="K152" s="1392"/>
      <c r="L152" s="1392"/>
      <c r="M152" s="1392"/>
      <c r="N152" s="1392"/>
      <c r="O152" s="1392"/>
      <c r="P152" s="1392"/>
      <c r="Q152" s="1392"/>
    </row>
    <row r="153" spans="2:17" ht="14.25">
      <c r="B153" s="1395"/>
      <c r="C153" s="1104"/>
      <c r="D153" s="1136" t="s">
        <v>1532</v>
      </c>
      <c r="E153" s="1136"/>
      <c r="F153" s="1136"/>
      <c r="G153" s="1136"/>
      <c r="H153" s="985"/>
      <c r="I153" s="985"/>
      <c r="J153" s="985"/>
      <c r="K153" s="985"/>
      <c r="L153" s="985"/>
      <c r="M153" s="985"/>
      <c r="N153" s="985"/>
      <c r="O153" s="985"/>
      <c r="P153" s="985"/>
      <c r="Q153" s="985"/>
    </row>
    <row r="154" spans="2:17" ht="19.5">
      <c r="B154" s="1309"/>
      <c r="D154" s="1136" t="s">
        <v>1533</v>
      </c>
      <c r="E154" s="1136"/>
      <c r="F154" s="1136"/>
      <c r="G154" s="1136"/>
      <c r="H154" s="985"/>
      <c r="I154" s="985"/>
      <c r="J154" s="985"/>
      <c r="K154" s="985"/>
      <c r="L154" s="985"/>
      <c r="M154" s="985"/>
      <c r="N154" s="985"/>
      <c r="O154" s="985"/>
      <c r="P154" s="985"/>
      <c r="Q154" s="985"/>
    </row>
    <row r="155" spans="2:17" ht="14.25">
      <c r="B155" s="1395"/>
      <c r="C155" s="1104"/>
      <c r="D155" s="1136" t="s">
        <v>1534</v>
      </c>
      <c r="E155" s="1136"/>
      <c r="F155" s="1136"/>
      <c r="G155" s="1136"/>
      <c r="H155" s="985"/>
      <c r="I155" s="985"/>
      <c r="J155" s="985"/>
      <c r="K155" s="985"/>
      <c r="L155" s="985"/>
      <c r="M155" s="985"/>
      <c r="N155" s="985"/>
      <c r="O155" s="985"/>
      <c r="P155" s="985"/>
      <c r="Q155" s="985"/>
    </row>
    <row r="156" spans="2:17" ht="14.25">
      <c r="B156" s="1395"/>
      <c r="C156" s="1104"/>
      <c r="D156" s="1136" t="s">
        <v>1535</v>
      </c>
      <c r="E156" s="1136"/>
      <c r="F156" s="1136"/>
      <c r="G156" s="1136"/>
      <c r="H156" s="1393">
        <f t="shared" ref="H156:Q157" si="23">+H152-H154</f>
        <v>0</v>
      </c>
      <c r="I156" s="1393">
        <f t="shared" si="23"/>
        <v>0</v>
      </c>
      <c r="J156" s="1393">
        <f t="shared" si="23"/>
        <v>0</v>
      </c>
      <c r="K156" s="1393">
        <f t="shared" si="23"/>
        <v>0</v>
      </c>
      <c r="L156" s="1393">
        <f t="shared" si="23"/>
        <v>0</v>
      </c>
      <c r="M156" s="1393">
        <f t="shared" si="23"/>
        <v>0</v>
      </c>
      <c r="N156" s="1393">
        <f t="shared" si="23"/>
        <v>0</v>
      </c>
      <c r="O156" s="1393">
        <f t="shared" si="23"/>
        <v>0</v>
      </c>
      <c r="P156" s="1393">
        <f t="shared" si="23"/>
        <v>0</v>
      </c>
      <c r="Q156" s="1393">
        <f t="shared" si="23"/>
        <v>0</v>
      </c>
    </row>
    <row r="157" spans="2:17" ht="14.25">
      <c r="B157" s="1396"/>
      <c r="C157" s="1104"/>
      <c r="D157" s="1136" t="s">
        <v>1536</v>
      </c>
      <c r="E157" s="1136"/>
      <c r="F157" s="1136"/>
      <c r="G157" s="1136"/>
      <c r="H157" s="1394">
        <f t="shared" si="23"/>
        <v>0</v>
      </c>
      <c r="I157" s="1394">
        <f t="shared" si="23"/>
        <v>0</v>
      </c>
      <c r="J157" s="1394">
        <f t="shared" si="23"/>
        <v>0</v>
      </c>
      <c r="K157" s="1394">
        <f t="shared" si="23"/>
        <v>0</v>
      </c>
      <c r="L157" s="1394">
        <f t="shared" si="23"/>
        <v>0</v>
      </c>
      <c r="M157" s="1394">
        <f t="shared" si="23"/>
        <v>0</v>
      </c>
      <c r="N157" s="1394">
        <f t="shared" si="23"/>
        <v>0</v>
      </c>
      <c r="O157" s="1394">
        <f t="shared" si="23"/>
        <v>0</v>
      </c>
      <c r="P157" s="1394">
        <f t="shared" si="23"/>
        <v>0</v>
      </c>
      <c r="Q157" s="1394">
        <f t="shared" si="23"/>
        <v>0</v>
      </c>
    </row>
    <row r="158" spans="2:17" ht="14.25">
      <c r="B158" s="1396" t="s">
        <v>1452</v>
      </c>
      <c r="C158" s="1104" t="s">
        <v>1539</v>
      </c>
      <c r="D158" s="1136" t="s">
        <v>1531</v>
      </c>
      <c r="E158" s="1136"/>
      <c r="F158" s="1136"/>
      <c r="G158" s="1136"/>
      <c r="H158" s="1392"/>
      <c r="I158" s="1392"/>
      <c r="J158" s="1392"/>
      <c r="K158" s="1392"/>
      <c r="L158" s="1392"/>
      <c r="M158" s="1392"/>
      <c r="N158" s="1392"/>
      <c r="O158" s="1392"/>
      <c r="P158" s="1392"/>
      <c r="Q158" s="1392"/>
    </row>
    <row r="159" spans="2:17" ht="14.25">
      <c r="B159" s="1395"/>
      <c r="C159" s="1104"/>
      <c r="D159" s="1136" t="s">
        <v>1532</v>
      </c>
      <c r="E159" s="1136"/>
      <c r="F159" s="1136"/>
      <c r="G159" s="1136"/>
      <c r="H159" s="985"/>
      <c r="I159" s="985"/>
      <c r="J159" s="985"/>
      <c r="K159" s="985"/>
      <c r="L159" s="985"/>
      <c r="M159" s="985"/>
      <c r="N159" s="985"/>
      <c r="O159" s="985"/>
      <c r="P159" s="985"/>
      <c r="Q159" s="985"/>
    </row>
    <row r="160" spans="2:17" ht="14.25">
      <c r="B160" s="1395"/>
      <c r="C160" s="1104"/>
      <c r="D160" s="1136" t="s">
        <v>1533</v>
      </c>
      <c r="E160" s="1136"/>
      <c r="F160" s="1136"/>
      <c r="G160" s="1136"/>
      <c r="H160" s="985"/>
      <c r="I160" s="985"/>
      <c r="J160" s="985"/>
      <c r="K160" s="985"/>
      <c r="L160" s="985"/>
      <c r="M160" s="985"/>
      <c r="N160" s="985"/>
      <c r="O160" s="985"/>
      <c r="P160" s="985"/>
      <c r="Q160" s="985"/>
    </row>
    <row r="161" spans="2:17" ht="14.25">
      <c r="B161" s="1395"/>
      <c r="C161" s="1104"/>
      <c r="D161" s="1136" t="s">
        <v>1534</v>
      </c>
      <c r="E161" s="1136"/>
      <c r="F161" s="1136"/>
      <c r="G161" s="1136"/>
      <c r="H161" s="985"/>
      <c r="I161" s="985"/>
      <c r="J161" s="985"/>
      <c r="K161" s="985"/>
      <c r="L161" s="985"/>
      <c r="M161" s="985"/>
      <c r="N161" s="985"/>
      <c r="O161" s="985"/>
      <c r="P161" s="985"/>
      <c r="Q161" s="985"/>
    </row>
    <row r="162" spans="2:17" ht="14.25">
      <c r="B162" s="1395"/>
      <c r="C162" s="1104"/>
      <c r="D162" s="1136" t="s">
        <v>1535</v>
      </c>
      <c r="E162" s="1136"/>
      <c r="F162" s="1136"/>
      <c r="G162" s="1136"/>
      <c r="H162" s="1393">
        <f t="shared" ref="H162:Q163" si="24">+H158-H160</f>
        <v>0</v>
      </c>
      <c r="I162" s="1393">
        <f t="shared" si="24"/>
        <v>0</v>
      </c>
      <c r="J162" s="1393">
        <f t="shared" si="24"/>
        <v>0</v>
      </c>
      <c r="K162" s="1393">
        <f t="shared" si="24"/>
        <v>0</v>
      </c>
      <c r="L162" s="1393">
        <f t="shared" si="24"/>
        <v>0</v>
      </c>
      <c r="M162" s="1393">
        <f t="shared" si="24"/>
        <v>0</v>
      </c>
      <c r="N162" s="1393">
        <f t="shared" si="24"/>
        <v>0</v>
      </c>
      <c r="O162" s="1393">
        <f t="shared" si="24"/>
        <v>0</v>
      </c>
      <c r="P162" s="1393">
        <f t="shared" si="24"/>
        <v>0</v>
      </c>
      <c r="Q162" s="1393">
        <f t="shared" si="24"/>
        <v>0</v>
      </c>
    </row>
    <row r="163" spans="2:17" ht="14.25">
      <c r="B163" s="1395"/>
      <c r="C163" s="1104"/>
      <c r="D163" s="1136" t="s">
        <v>1536</v>
      </c>
      <c r="E163" s="1136"/>
      <c r="F163" s="1136"/>
      <c r="G163" s="1136"/>
      <c r="H163" s="1394">
        <f t="shared" si="24"/>
        <v>0</v>
      </c>
      <c r="I163" s="1394">
        <f t="shared" si="24"/>
        <v>0</v>
      </c>
      <c r="J163" s="1394">
        <f t="shared" si="24"/>
        <v>0</v>
      </c>
      <c r="K163" s="1394">
        <f t="shared" si="24"/>
        <v>0</v>
      </c>
      <c r="L163" s="1394">
        <f t="shared" si="24"/>
        <v>0</v>
      </c>
      <c r="M163" s="1394">
        <f t="shared" si="24"/>
        <v>0</v>
      </c>
      <c r="N163" s="1394">
        <f t="shared" si="24"/>
        <v>0</v>
      </c>
      <c r="O163" s="1394">
        <f t="shared" si="24"/>
        <v>0</v>
      </c>
      <c r="P163" s="1394">
        <f t="shared" si="24"/>
        <v>0</v>
      </c>
      <c r="Q163" s="1394">
        <f t="shared" si="24"/>
        <v>0</v>
      </c>
    </row>
    <row r="164" spans="2:17" ht="14.25">
      <c r="B164" s="1395"/>
      <c r="C164" s="1104" t="s">
        <v>1540</v>
      </c>
      <c r="D164" s="1136" t="s">
        <v>1531</v>
      </c>
      <c r="E164" s="1136"/>
      <c r="F164" s="1136"/>
      <c r="G164" s="1136"/>
      <c r="H164" s="1392"/>
      <c r="I164" s="1392"/>
      <c r="J164" s="1392"/>
      <c r="K164" s="1392"/>
      <c r="L164" s="1392"/>
      <c r="M164" s="1392"/>
      <c r="N164" s="1392"/>
      <c r="O164" s="1392"/>
      <c r="P164" s="1392"/>
      <c r="Q164" s="1392"/>
    </row>
    <row r="165" spans="2:17" ht="14.25">
      <c r="B165" s="1395"/>
      <c r="C165" s="1397"/>
      <c r="D165" s="1136" t="s">
        <v>1532</v>
      </c>
      <c r="E165" s="1136"/>
      <c r="F165" s="1136"/>
      <c r="G165" s="1136"/>
      <c r="H165" s="985"/>
      <c r="I165" s="985"/>
      <c r="J165" s="985"/>
      <c r="K165" s="985"/>
      <c r="L165" s="985"/>
      <c r="M165" s="985"/>
      <c r="N165" s="985"/>
      <c r="O165" s="985"/>
      <c r="P165" s="985"/>
      <c r="Q165" s="985"/>
    </row>
    <row r="166" spans="2:17" ht="14.25">
      <c r="B166" s="1395"/>
      <c r="C166" s="1104"/>
      <c r="D166" s="1136" t="s">
        <v>1533</v>
      </c>
      <c r="E166" s="1136"/>
      <c r="F166" s="1136"/>
      <c r="G166" s="1136"/>
      <c r="H166" s="985"/>
      <c r="I166" s="985"/>
      <c r="J166" s="985"/>
      <c r="K166" s="985"/>
      <c r="L166" s="985"/>
      <c r="M166" s="985"/>
      <c r="N166" s="985"/>
      <c r="O166" s="985"/>
      <c r="P166" s="985"/>
      <c r="Q166" s="985"/>
    </row>
    <row r="167" spans="2:17" ht="14.25">
      <c r="B167" s="1395"/>
      <c r="C167" s="1397"/>
      <c r="D167" s="1136" t="s">
        <v>1534</v>
      </c>
      <c r="E167" s="1136"/>
      <c r="F167" s="1136"/>
      <c r="G167" s="1136"/>
      <c r="H167" s="985"/>
      <c r="I167" s="985"/>
      <c r="J167" s="985"/>
      <c r="K167" s="985"/>
      <c r="L167" s="985"/>
      <c r="M167" s="985"/>
      <c r="N167" s="985"/>
      <c r="O167" s="985"/>
      <c r="P167" s="985"/>
      <c r="Q167" s="985"/>
    </row>
    <row r="168" spans="2:17" ht="14.25">
      <c r="B168" s="1395"/>
      <c r="C168" s="1397"/>
      <c r="D168" s="1136" t="s">
        <v>1535</v>
      </c>
      <c r="E168" s="1136"/>
      <c r="F168" s="1136"/>
      <c r="G168" s="1136"/>
      <c r="H168" s="1393">
        <f t="shared" ref="H168:Q169" si="25">+H164-H166</f>
        <v>0</v>
      </c>
      <c r="I168" s="1393">
        <f t="shared" si="25"/>
        <v>0</v>
      </c>
      <c r="J168" s="1393">
        <f t="shared" si="25"/>
        <v>0</v>
      </c>
      <c r="K168" s="1393">
        <f t="shared" si="25"/>
        <v>0</v>
      </c>
      <c r="L168" s="1393">
        <f t="shared" si="25"/>
        <v>0</v>
      </c>
      <c r="M168" s="1393">
        <f t="shared" si="25"/>
        <v>0</v>
      </c>
      <c r="N168" s="1393">
        <f t="shared" si="25"/>
        <v>0</v>
      </c>
      <c r="O168" s="1393">
        <f t="shared" si="25"/>
        <v>0</v>
      </c>
      <c r="P168" s="1393">
        <f t="shared" si="25"/>
        <v>0</v>
      </c>
      <c r="Q168" s="1393">
        <f t="shared" si="25"/>
        <v>0</v>
      </c>
    </row>
    <row r="169" spans="2:17" ht="14.25">
      <c r="B169" s="1395"/>
      <c r="C169" s="1397"/>
      <c r="D169" s="1136" t="s">
        <v>1536</v>
      </c>
      <c r="E169" s="1136"/>
      <c r="F169" s="1136"/>
      <c r="G169" s="1136"/>
      <c r="H169" s="1394">
        <f t="shared" si="25"/>
        <v>0</v>
      </c>
      <c r="I169" s="1394">
        <f t="shared" si="25"/>
        <v>0</v>
      </c>
      <c r="J169" s="1394">
        <f t="shared" si="25"/>
        <v>0</v>
      </c>
      <c r="K169" s="1394">
        <f t="shared" si="25"/>
        <v>0</v>
      </c>
      <c r="L169" s="1394">
        <f t="shared" si="25"/>
        <v>0</v>
      </c>
      <c r="M169" s="1394">
        <f t="shared" si="25"/>
        <v>0</v>
      </c>
      <c r="N169" s="1394">
        <f t="shared" si="25"/>
        <v>0</v>
      </c>
      <c r="O169" s="1394">
        <f t="shared" si="25"/>
        <v>0</v>
      </c>
      <c r="P169" s="1394">
        <f t="shared" si="25"/>
        <v>0</v>
      </c>
      <c r="Q169" s="1394">
        <f t="shared" si="25"/>
        <v>0</v>
      </c>
    </row>
    <row r="170" spans="2:17" ht="14.25">
      <c r="B170" s="1395"/>
      <c r="C170" s="1104" t="s">
        <v>1541</v>
      </c>
      <c r="D170" s="1136" t="s">
        <v>1531</v>
      </c>
      <c r="E170" s="1136"/>
      <c r="F170" s="1136"/>
      <c r="G170" s="1136"/>
      <c r="H170" s="1392"/>
      <c r="I170" s="1392"/>
      <c r="J170" s="1392"/>
      <c r="K170" s="1392"/>
      <c r="L170" s="1392"/>
      <c r="M170" s="1392"/>
      <c r="N170" s="1392"/>
      <c r="O170" s="1392"/>
      <c r="P170" s="1392"/>
      <c r="Q170" s="1392"/>
    </row>
    <row r="171" spans="2:17" ht="14.25">
      <c r="B171" s="1395"/>
      <c r="C171" s="1397"/>
      <c r="D171" s="1136" t="s">
        <v>1532</v>
      </c>
      <c r="E171" s="1136"/>
      <c r="F171" s="1136"/>
      <c r="G171" s="1136"/>
      <c r="H171" s="985"/>
      <c r="I171" s="985"/>
      <c r="J171" s="985"/>
      <c r="K171" s="985"/>
      <c r="L171" s="985"/>
      <c r="M171" s="985"/>
      <c r="N171" s="985"/>
      <c r="O171" s="985"/>
      <c r="P171" s="985"/>
      <c r="Q171" s="985"/>
    </row>
    <row r="172" spans="2:17" ht="14.25">
      <c r="B172" s="1395"/>
      <c r="C172" s="1397"/>
      <c r="D172" s="1136" t="s">
        <v>1533</v>
      </c>
      <c r="E172" s="1136"/>
      <c r="F172" s="1136"/>
      <c r="G172" s="1136"/>
      <c r="H172" s="985"/>
      <c r="I172" s="985"/>
      <c r="J172" s="985"/>
      <c r="K172" s="985"/>
      <c r="L172" s="985"/>
      <c r="M172" s="985"/>
      <c r="N172" s="985"/>
      <c r="O172" s="985"/>
      <c r="P172" s="985"/>
      <c r="Q172" s="985"/>
    </row>
    <row r="173" spans="2:17" ht="14.25">
      <c r="B173" s="1395"/>
      <c r="C173" s="1397"/>
      <c r="D173" s="1136" t="s">
        <v>1534</v>
      </c>
      <c r="E173" s="1136"/>
      <c r="F173" s="1136"/>
      <c r="G173" s="1136"/>
      <c r="H173" s="985"/>
      <c r="I173" s="985"/>
      <c r="J173" s="985"/>
      <c r="K173" s="985"/>
      <c r="L173" s="985"/>
      <c r="M173" s="985"/>
      <c r="N173" s="985"/>
      <c r="O173" s="985"/>
      <c r="P173" s="985"/>
      <c r="Q173" s="985"/>
    </row>
    <row r="174" spans="2:17" ht="14.25">
      <c r="B174" s="1395"/>
      <c r="C174" s="1397"/>
      <c r="D174" s="1136" t="s">
        <v>1535</v>
      </c>
      <c r="E174" s="1136"/>
      <c r="F174" s="1136"/>
      <c r="G174" s="1136"/>
      <c r="H174" s="1393">
        <f t="shared" ref="H174:Q175" si="26">+H170-H172</f>
        <v>0</v>
      </c>
      <c r="I174" s="1393">
        <f t="shared" si="26"/>
        <v>0</v>
      </c>
      <c r="J174" s="1393">
        <f t="shared" si="26"/>
        <v>0</v>
      </c>
      <c r="K174" s="1393">
        <f t="shared" si="26"/>
        <v>0</v>
      </c>
      <c r="L174" s="1393">
        <f t="shared" si="26"/>
        <v>0</v>
      </c>
      <c r="M174" s="1393">
        <f t="shared" si="26"/>
        <v>0</v>
      </c>
      <c r="N174" s="1393">
        <f t="shared" si="26"/>
        <v>0</v>
      </c>
      <c r="O174" s="1393">
        <f t="shared" si="26"/>
        <v>0</v>
      </c>
      <c r="P174" s="1393">
        <f t="shared" si="26"/>
        <v>0</v>
      </c>
      <c r="Q174" s="1393">
        <f t="shared" si="26"/>
        <v>0</v>
      </c>
    </row>
    <row r="175" spans="2:17" ht="14.25">
      <c r="B175" s="1395"/>
      <c r="C175" s="1397"/>
      <c r="D175" s="1136" t="s">
        <v>1536</v>
      </c>
      <c r="E175" s="1136"/>
      <c r="F175" s="1136"/>
      <c r="G175" s="1136"/>
      <c r="H175" s="1394">
        <f t="shared" si="26"/>
        <v>0</v>
      </c>
      <c r="I175" s="1394">
        <f t="shared" si="26"/>
        <v>0</v>
      </c>
      <c r="J175" s="1394">
        <f t="shared" si="26"/>
        <v>0</v>
      </c>
      <c r="K175" s="1394">
        <f t="shared" si="26"/>
        <v>0</v>
      </c>
      <c r="L175" s="1394">
        <f t="shared" si="26"/>
        <v>0</v>
      </c>
      <c r="M175" s="1394">
        <f t="shared" si="26"/>
        <v>0</v>
      </c>
      <c r="N175" s="1394">
        <f t="shared" si="26"/>
        <v>0</v>
      </c>
      <c r="O175" s="1394">
        <f t="shared" si="26"/>
        <v>0</v>
      </c>
      <c r="P175" s="1394">
        <f t="shared" si="26"/>
        <v>0</v>
      </c>
      <c r="Q175" s="1394">
        <f t="shared" si="26"/>
        <v>0</v>
      </c>
    </row>
    <row r="176" spans="2:17" ht="14.25">
      <c r="B176" s="1395"/>
      <c r="C176" s="1104" t="s">
        <v>1542</v>
      </c>
      <c r="D176" s="1136" t="s">
        <v>1531</v>
      </c>
      <c r="E176" s="1136"/>
      <c r="F176" s="1136"/>
      <c r="G176" s="1136"/>
      <c r="H176" s="1392"/>
      <c r="I176" s="1392"/>
      <c r="J176" s="1392"/>
      <c r="K176" s="1392"/>
      <c r="L176" s="1392"/>
      <c r="M176" s="1392"/>
      <c r="N176" s="1392"/>
      <c r="O176" s="1392"/>
      <c r="P176" s="1392"/>
      <c r="Q176" s="1392"/>
    </row>
    <row r="177" spans="2:17" ht="14.25">
      <c r="B177" s="1395"/>
      <c r="C177" s="1397"/>
      <c r="D177" s="1136" t="s">
        <v>1532</v>
      </c>
      <c r="E177" s="1136"/>
      <c r="F177" s="1136"/>
      <c r="G177" s="1136"/>
      <c r="H177" s="985"/>
      <c r="I177" s="985"/>
      <c r="J177" s="985"/>
      <c r="K177" s="985"/>
      <c r="L177" s="985"/>
      <c r="M177" s="985"/>
      <c r="N177" s="985"/>
      <c r="O177" s="985"/>
      <c r="P177" s="985"/>
      <c r="Q177" s="985"/>
    </row>
    <row r="178" spans="2:17" ht="14.25">
      <c r="B178" s="1395"/>
      <c r="C178" s="1397"/>
      <c r="D178" s="1136" t="s">
        <v>1533</v>
      </c>
      <c r="E178" s="1136"/>
      <c r="F178" s="1136"/>
      <c r="G178" s="1136"/>
      <c r="H178" s="985"/>
      <c r="I178" s="985"/>
      <c r="J178" s="985"/>
      <c r="K178" s="985"/>
      <c r="L178" s="985"/>
      <c r="M178" s="985"/>
      <c r="N178" s="985"/>
      <c r="O178" s="985"/>
      <c r="P178" s="985"/>
      <c r="Q178" s="985"/>
    </row>
    <row r="179" spans="2:17" ht="14.25">
      <c r="B179" s="1395"/>
      <c r="C179" s="1397"/>
      <c r="D179" s="1136" t="s">
        <v>1534</v>
      </c>
      <c r="E179" s="1136"/>
      <c r="F179" s="1136"/>
      <c r="G179" s="1136"/>
      <c r="H179" s="985"/>
      <c r="I179" s="985"/>
      <c r="J179" s="985"/>
      <c r="K179" s="985"/>
      <c r="L179" s="985"/>
      <c r="M179" s="985"/>
      <c r="N179" s="985"/>
      <c r="O179" s="985"/>
      <c r="P179" s="985"/>
      <c r="Q179" s="985"/>
    </row>
    <row r="180" spans="2:17" ht="14.25">
      <c r="B180" s="1395"/>
      <c r="C180" s="1397"/>
      <c r="D180" s="1136" t="s">
        <v>1535</v>
      </c>
      <c r="E180" s="1136"/>
      <c r="F180" s="1136"/>
      <c r="G180" s="1136"/>
      <c r="H180" s="1393">
        <f t="shared" ref="H180:Q181" si="27">+H176-H178</f>
        <v>0</v>
      </c>
      <c r="I180" s="1393">
        <f t="shared" si="27"/>
        <v>0</v>
      </c>
      <c r="J180" s="1393">
        <f t="shared" si="27"/>
        <v>0</v>
      </c>
      <c r="K180" s="1393">
        <f t="shared" si="27"/>
        <v>0</v>
      </c>
      <c r="L180" s="1393">
        <f t="shared" si="27"/>
        <v>0</v>
      </c>
      <c r="M180" s="1393">
        <f t="shared" si="27"/>
        <v>0</v>
      </c>
      <c r="N180" s="1393">
        <f t="shared" si="27"/>
        <v>0</v>
      </c>
      <c r="O180" s="1393">
        <f t="shared" si="27"/>
        <v>0</v>
      </c>
      <c r="P180" s="1393">
        <f t="shared" si="27"/>
        <v>0</v>
      </c>
      <c r="Q180" s="1393">
        <f t="shared" si="27"/>
        <v>0</v>
      </c>
    </row>
    <row r="181" spans="2:17" ht="14.25">
      <c r="B181" s="1395"/>
      <c r="C181" s="1397"/>
      <c r="D181" s="1136" t="s">
        <v>1536</v>
      </c>
      <c r="E181" s="1136"/>
      <c r="F181" s="1136"/>
      <c r="G181" s="1136"/>
      <c r="H181" s="1394">
        <f t="shared" si="27"/>
        <v>0</v>
      </c>
      <c r="I181" s="1394">
        <f t="shared" si="27"/>
        <v>0</v>
      </c>
      <c r="J181" s="1394">
        <f t="shared" si="27"/>
        <v>0</v>
      </c>
      <c r="K181" s="1394">
        <f t="shared" si="27"/>
        <v>0</v>
      </c>
      <c r="L181" s="1394">
        <f t="shared" si="27"/>
        <v>0</v>
      </c>
      <c r="M181" s="1394">
        <f t="shared" si="27"/>
        <v>0</v>
      </c>
      <c r="N181" s="1394">
        <f t="shared" si="27"/>
        <v>0</v>
      </c>
      <c r="O181" s="1394">
        <f t="shared" si="27"/>
        <v>0</v>
      </c>
      <c r="P181" s="1394">
        <f t="shared" si="27"/>
        <v>0</v>
      </c>
      <c r="Q181" s="1394">
        <f t="shared" si="27"/>
        <v>0</v>
      </c>
    </row>
    <row r="182" spans="2:17" ht="14.25">
      <c r="B182" s="1396" t="s">
        <v>1543</v>
      </c>
      <c r="C182" s="1104"/>
      <c r="D182" s="1136" t="s">
        <v>1531</v>
      </c>
      <c r="E182" s="1136"/>
      <c r="F182" s="1136"/>
      <c r="G182" s="1136"/>
      <c r="H182" s="1392"/>
      <c r="I182" s="1392"/>
      <c r="J182" s="1392"/>
      <c r="K182" s="1392"/>
      <c r="L182" s="1392"/>
      <c r="M182" s="1392"/>
      <c r="N182" s="1392"/>
      <c r="O182" s="1392"/>
      <c r="P182" s="1392"/>
      <c r="Q182" s="1392"/>
    </row>
    <row r="183" spans="2:17" ht="14.25">
      <c r="B183" s="1395"/>
      <c r="C183" s="1397"/>
      <c r="D183" s="1136" t="s">
        <v>1532</v>
      </c>
      <c r="E183" s="1136"/>
      <c r="F183" s="1136"/>
      <c r="G183" s="1136"/>
      <c r="H183" s="985"/>
      <c r="I183" s="985"/>
      <c r="J183" s="985"/>
      <c r="K183" s="985"/>
      <c r="L183" s="985"/>
      <c r="M183" s="985"/>
      <c r="N183" s="985"/>
      <c r="O183" s="985"/>
      <c r="P183" s="985"/>
      <c r="Q183" s="985"/>
    </row>
    <row r="184" spans="2:17" ht="14.25">
      <c r="B184" s="1395"/>
      <c r="C184" s="1397"/>
      <c r="D184" s="1136" t="s">
        <v>1533</v>
      </c>
      <c r="E184" s="1136"/>
      <c r="F184" s="1136"/>
      <c r="G184" s="1136"/>
      <c r="H184" s="985"/>
      <c r="I184" s="985"/>
      <c r="J184" s="985"/>
      <c r="K184" s="985"/>
      <c r="L184" s="985"/>
      <c r="M184" s="985"/>
      <c r="N184" s="985"/>
      <c r="O184" s="985"/>
      <c r="P184" s="985"/>
      <c r="Q184" s="985"/>
    </row>
    <row r="185" spans="2:17" ht="14.25">
      <c r="B185" s="1395"/>
      <c r="C185" s="1397"/>
      <c r="D185" s="1136" t="s">
        <v>1534</v>
      </c>
      <c r="E185" s="1136"/>
      <c r="F185" s="1136"/>
      <c r="G185" s="1136"/>
      <c r="H185" s="985"/>
      <c r="I185" s="985"/>
      <c r="J185" s="985"/>
      <c r="K185" s="985"/>
      <c r="L185" s="985"/>
      <c r="M185" s="985"/>
      <c r="N185" s="985"/>
      <c r="O185" s="985"/>
      <c r="P185" s="985"/>
      <c r="Q185" s="985"/>
    </row>
    <row r="186" spans="2:17" ht="14.25">
      <c r="B186" s="1395"/>
      <c r="C186" s="1397"/>
      <c r="D186" s="1136" t="s">
        <v>1535</v>
      </c>
      <c r="E186" s="1136"/>
      <c r="F186" s="1136"/>
      <c r="G186" s="1136"/>
      <c r="H186" s="1393">
        <f t="shared" ref="H186:Q187" si="28">+H182-H184</f>
        <v>0</v>
      </c>
      <c r="I186" s="1393">
        <f t="shared" si="28"/>
        <v>0</v>
      </c>
      <c r="J186" s="1393">
        <f t="shared" si="28"/>
        <v>0</v>
      </c>
      <c r="K186" s="1393">
        <f t="shared" si="28"/>
        <v>0</v>
      </c>
      <c r="L186" s="1393">
        <f t="shared" si="28"/>
        <v>0</v>
      </c>
      <c r="M186" s="1393">
        <f t="shared" si="28"/>
        <v>0</v>
      </c>
      <c r="N186" s="1393">
        <f t="shared" si="28"/>
        <v>0</v>
      </c>
      <c r="O186" s="1393">
        <f t="shared" si="28"/>
        <v>0</v>
      </c>
      <c r="P186" s="1393">
        <f t="shared" si="28"/>
        <v>0</v>
      </c>
      <c r="Q186" s="1393">
        <f t="shared" si="28"/>
        <v>0</v>
      </c>
    </row>
    <row r="187" spans="2:17" ht="14.25">
      <c r="B187" s="1395"/>
      <c r="C187" s="1397"/>
      <c r="D187" s="1136" t="s">
        <v>1536</v>
      </c>
      <c r="E187" s="1136"/>
      <c r="F187" s="1136"/>
      <c r="G187" s="1136"/>
      <c r="H187" s="1394">
        <f t="shared" si="28"/>
        <v>0</v>
      </c>
      <c r="I187" s="1394">
        <f t="shared" si="28"/>
        <v>0</v>
      </c>
      <c r="J187" s="1394">
        <f t="shared" si="28"/>
        <v>0</v>
      </c>
      <c r="K187" s="1394">
        <f t="shared" si="28"/>
        <v>0</v>
      </c>
      <c r="L187" s="1394">
        <f t="shared" si="28"/>
        <v>0</v>
      </c>
      <c r="M187" s="1394">
        <f t="shared" si="28"/>
        <v>0</v>
      </c>
      <c r="N187" s="1394">
        <f t="shared" si="28"/>
        <v>0</v>
      </c>
      <c r="O187" s="1394">
        <f t="shared" si="28"/>
        <v>0</v>
      </c>
      <c r="P187" s="1394">
        <f t="shared" si="28"/>
        <v>0</v>
      </c>
      <c r="Q187" s="1394">
        <f t="shared" si="28"/>
        <v>0</v>
      </c>
    </row>
    <row r="188" spans="2:17" ht="14.25">
      <c r="B188" s="1396" t="s">
        <v>1544</v>
      </c>
      <c r="C188" s="1104"/>
      <c r="D188" s="1136" t="s">
        <v>1531</v>
      </c>
      <c r="E188" s="1136"/>
      <c r="F188" s="1136"/>
      <c r="G188" s="1136"/>
      <c r="H188" s="1392"/>
      <c r="I188" s="1392"/>
      <c r="J188" s="1392"/>
      <c r="K188" s="1392"/>
      <c r="L188" s="1392"/>
      <c r="M188" s="1392"/>
      <c r="N188" s="1392"/>
      <c r="O188" s="1392"/>
      <c r="P188" s="1392"/>
      <c r="Q188" s="1392"/>
    </row>
    <row r="189" spans="2:17" ht="14.25">
      <c r="B189" s="1395"/>
      <c r="C189" s="1397"/>
      <c r="D189" s="1136" t="s">
        <v>1532</v>
      </c>
      <c r="E189" s="1136"/>
      <c r="F189" s="1136"/>
      <c r="G189" s="1136"/>
      <c r="H189" s="985"/>
      <c r="I189" s="985"/>
      <c r="J189" s="985"/>
      <c r="K189" s="985"/>
      <c r="L189" s="985"/>
      <c r="M189" s="985"/>
      <c r="N189" s="985"/>
      <c r="O189" s="985"/>
      <c r="P189" s="985"/>
      <c r="Q189" s="985"/>
    </row>
    <row r="190" spans="2:17" ht="14.25">
      <c r="B190" s="1395"/>
      <c r="C190" s="1397"/>
      <c r="D190" s="1136" t="s">
        <v>1533</v>
      </c>
      <c r="E190" s="1136"/>
      <c r="F190" s="1136"/>
      <c r="G190" s="1136"/>
      <c r="H190" s="985"/>
      <c r="I190" s="985"/>
      <c r="J190" s="985"/>
      <c r="K190" s="985"/>
      <c r="L190" s="985"/>
      <c r="M190" s="985"/>
      <c r="N190" s="985"/>
      <c r="O190" s="985"/>
      <c r="P190" s="985"/>
      <c r="Q190" s="985"/>
    </row>
    <row r="191" spans="2:17" ht="14.25">
      <c r="B191" s="1395"/>
      <c r="C191" s="1397"/>
      <c r="D191" s="1136" t="s">
        <v>1534</v>
      </c>
      <c r="E191" s="1136"/>
      <c r="F191" s="1136"/>
      <c r="G191" s="1136"/>
      <c r="H191" s="985"/>
      <c r="I191" s="985"/>
      <c r="J191" s="985"/>
      <c r="K191" s="985"/>
      <c r="L191" s="985"/>
      <c r="M191" s="985"/>
      <c r="N191" s="985"/>
      <c r="O191" s="985"/>
      <c r="P191" s="985"/>
      <c r="Q191" s="985"/>
    </row>
    <row r="192" spans="2:17" ht="14.25">
      <c r="B192" s="1395"/>
      <c r="C192" s="1397"/>
      <c r="D192" s="1136" t="s">
        <v>1535</v>
      </c>
      <c r="E192" s="1136"/>
      <c r="F192" s="1136"/>
      <c r="G192" s="1136"/>
      <c r="H192" s="1393">
        <f t="shared" ref="H192:Q193" si="29">+H188-H190</f>
        <v>0</v>
      </c>
      <c r="I192" s="1393">
        <f t="shared" si="29"/>
        <v>0</v>
      </c>
      <c r="J192" s="1393">
        <f t="shared" si="29"/>
        <v>0</v>
      </c>
      <c r="K192" s="1393">
        <f t="shared" si="29"/>
        <v>0</v>
      </c>
      <c r="L192" s="1393">
        <f t="shared" si="29"/>
        <v>0</v>
      </c>
      <c r="M192" s="1393">
        <f t="shared" si="29"/>
        <v>0</v>
      </c>
      <c r="N192" s="1393">
        <f t="shared" si="29"/>
        <v>0</v>
      </c>
      <c r="O192" s="1393">
        <f t="shared" si="29"/>
        <v>0</v>
      </c>
      <c r="P192" s="1393">
        <f t="shared" si="29"/>
        <v>0</v>
      </c>
      <c r="Q192" s="1393">
        <f t="shared" si="29"/>
        <v>0</v>
      </c>
    </row>
    <row r="193" spans="2:17" ht="14.25">
      <c r="B193" s="1395"/>
      <c r="C193" s="1397"/>
      <c r="D193" s="1136" t="s">
        <v>1536</v>
      </c>
      <c r="E193" s="1136"/>
      <c r="F193" s="1136"/>
      <c r="G193" s="1136"/>
      <c r="H193" s="1394">
        <f t="shared" si="29"/>
        <v>0</v>
      </c>
      <c r="I193" s="1394">
        <f t="shared" si="29"/>
        <v>0</v>
      </c>
      <c r="J193" s="1394">
        <f t="shared" si="29"/>
        <v>0</v>
      </c>
      <c r="K193" s="1394">
        <f t="shared" si="29"/>
        <v>0</v>
      </c>
      <c r="L193" s="1394">
        <f t="shared" si="29"/>
        <v>0</v>
      </c>
      <c r="M193" s="1394">
        <f t="shared" si="29"/>
        <v>0</v>
      </c>
      <c r="N193" s="1394">
        <f t="shared" si="29"/>
        <v>0</v>
      </c>
      <c r="O193" s="1394">
        <f t="shared" si="29"/>
        <v>0</v>
      </c>
      <c r="P193" s="1394">
        <f t="shared" si="29"/>
        <v>0</v>
      </c>
      <c r="Q193" s="1394">
        <f t="shared" si="29"/>
        <v>0</v>
      </c>
    </row>
  </sheetData>
  <mergeCells count="3">
    <mergeCell ref="B11:B14"/>
    <mergeCell ref="B73:B76"/>
    <mergeCell ref="B135:B138"/>
  </mergeCells>
  <pageMargins left="0.70866141732283472" right="0.70866141732283472" top="0.74803149606299213" bottom="0.74803149606299213" header="0.31496062992125984" footer="0.31496062992125984"/>
  <pageSetup paperSize="8" scale="50" fitToHeight="2" orientation="portrait" r:id="rId1"/>
</worksheet>
</file>

<file path=xl/worksheets/sheet4.xml><?xml version="1.0" encoding="utf-8"?>
<worksheet xmlns="http://schemas.openxmlformats.org/spreadsheetml/2006/main" xmlns:r="http://schemas.openxmlformats.org/officeDocument/2006/relationships">
  <sheetPr codeName="Sheet4">
    <tabColor theme="5" tint="0.59999389629810485"/>
    <pageSetUpPr fitToPage="1"/>
  </sheetPr>
  <dimension ref="A1:FX246"/>
  <sheetViews>
    <sheetView zoomScale="80" zoomScaleNormal="80" workbookViewId="0">
      <selection activeCell="A7" sqref="A7"/>
    </sheetView>
  </sheetViews>
  <sheetFormatPr defaultRowHeight="14.25"/>
  <cols>
    <col min="1" max="1" width="61.5" style="68" customWidth="1"/>
    <col min="2" max="3" width="1.75" style="68" customWidth="1"/>
    <col min="4" max="7" width="1.75" style="68" hidden="1" customWidth="1"/>
    <col min="8" max="17" width="11.5" style="68" customWidth="1"/>
    <col min="18" max="175" width="9" style="68"/>
    <col min="176" max="16384" width="9" style="67"/>
  </cols>
  <sheetData>
    <row r="1" spans="1:180" ht="24.75">
      <c r="A1" s="109" t="str">
        <f>'1.5 Net Debt 1'!A1</f>
        <v>Finance</v>
      </c>
      <c r="B1" s="109"/>
      <c r="C1" s="109"/>
      <c r="D1" s="109"/>
      <c r="E1" s="109"/>
      <c r="F1" s="109"/>
      <c r="G1" s="109"/>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row>
    <row r="2" spans="1:180" ht="24.75">
      <c r="A2" s="108" t="str">
        <f>'1.5 Net Debt 1'!A2</f>
        <v xml:space="preserve">National Grid Electricity Transmission </v>
      </c>
      <c r="B2" s="108"/>
      <c r="C2" s="108"/>
      <c r="D2" s="108"/>
      <c r="E2" s="108"/>
      <c r="F2" s="108"/>
      <c r="G2" s="108"/>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row>
    <row r="3" spans="1:180" ht="25.5" thickBot="1">
      <c r="A3" s="107" t="str">
        <f>'1.5 Net Debt 1'!A3</f>
        <v>2012/13</v>
      </c>
      <c r="B3" s="107"/>
      <c r="C3" s="107"/>
      <c r="D3" s="107"/>
      <c r="E3" s="107"/>
      <c r="F3" s="107"/>
      <c r="G3" s="107"/>
      <c r="H3" s="106"/>
      <c r="I3" s="106"/>
      <c r="J3" s="106"/>
      <c r="K3" s="106"/>
      <c r="L3" s="106"/>
      <c r="M3" s="106"/>
      <c r="N3" s="106"/>
      <c r="O3" s="106"/>
      <c r="P3" s="106"/>
      <c r="Q3" s="106"/>
      <c r="R3" s="106"/>
      <c r="S3" s="106"/>
      <c r="T3" s="106"/>
      <c r="U3" s="106"/>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row>
    <row r="4" spans="1:180" s="100" customFormat="1">
      <c r="A4" s="74"/>
      <c r="B4" s="74"/>
      <c r="C4" s="74"/>
      <c r="D4" s="74"/>
      <c r="E4" s="74"/>
      <c r="F4" s="74"/>
      <c r="G4" s="74"/>
      <c r="H4" s="74"/>
      <c r="I4" s="74"/>
      <c r="J4" s="74"/>
      <c r="K4" s="74"/>
      <c r="L4" s="74"/>
      <c r="M4" s="74"/>
      <c r="N4" s="74"/>
      <c r="O4" s="74"/>
      <c r="P4" s="74"/>
      <c r="Q4" s="74"/>
      <c r="R4" s="74"/>
      <c r="S4" s="74"/>
      <c r="T4" s="74"/>
      <c r="U4" s="74"/>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row>
    <row r="5" spans="1:180" s="100" customFormat="1">
      <c r="A5" s="74"/>
      <c r="B5" s="74"/>
      <c r="C5" s="74"/>
      <c r="D5" s="74"/>
      <c r="E5" s="74"/>
      <c r="F5" s="74"/>
      <c r="G5" s="74"/>
      <c r="H5" s="74"/>
      <c r="I5" s="74"/>
      <c r="J5" s="74"/>
      <c r="K5" s="74"/>
      <c r="L5" s="74"/>
      <c r="M5" s="74"/>
      <c r="N5" s="74"/>
      <c r="O5" s="74"/>
      <c r="P5" s="74"/>
      <c r="Q5" s="74"/>
      <c r="R5" s="74"/>
      <c r="S5" s="74"/>
      <c r="T5" s="74"/>
      <c r="U5" s="74"/>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row>
    <row r="6" spans="1:180" s="100" customFormat="1">
      <c r="A6" s="74" t="s">
        <v>3467</v>
      </c>
      <c r="B6" s="74"/>
      <c r="C6" s="74"/>
      <c r="D6" s="74"/>
      <c r="E6" s="74"/>
      <c r="F6" s="74"/>
      <c r="G6" s="74"/>
      <c r="H6" s="74"/>
      <c r="I6" s="74"/>
      <c r="J6" s="74"/>
      <c r="K6" s="74"/>
      <c r="L6" s="74"/>
      <c r="M6" s="74"/>
      <c r="N6" s="74"/>
      <c r="O6" s="74"/>
      <c r="P6" s="74"/>
      <c r="Q6" s="74"/>
      <c r="R6" s="74"/>
      <c r="S6" s="74"/>
      <c r="T6" s="74"/>
      <c r="U6" s="74"/>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row>
    <row r="7" spans="1:180" s="100" customFormat="1" ht="15">
      <c r="A7" s="74"/>
      <c r="B7" s="74"/>
      <c r="C7" s="74"/>
      <c r="D7" s="74"/>
      <c r="E7" s="74"/>
      <c r="F7" s="74"/>
      <c r="G7" s="74"/>
      <c r="H7" s="103" t="s">
        <v>156</v>
      </c>
      <c r="I7" s="104"/>
      <c r="J7" s="103" t="s">
        <v>155</v>
      </c>
      <c r="K7" s="102"/>
      <c r="L7" s="102"/>
      <c r="M7" s="102"/>
      <c r="N7" s="102"/>
      <c r="O7" s="102"/>
      <c r="P7" s="102"/>
      <c r="Q7" s="102"/>
      <c r="R7" s="74"/>
      <c r="S7" s="74"/>
      <c r="T7" s="74"/>
      <c r="U7" s="74"/>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row>
    <row r="8" spans="1:180">
      <c r="A8" s="84" t="s">
        <v>150</v>
      </c>
      <c r="B8" s="70"/>
      <c r="C8" s="70"/>
      <c r="D8" s="70"/>
      <c r="E8" s="70"/>
      <c r="F8" s="70"/>
      <c r="G8" s="70"/>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row>
    <row r="9" spans="1:180">
      <c r="B9" s="82"/>
      <c r="C9" s="70"/>
      <c r="D9" s="70"/>
      <c r="E9" s="70"/>
      <c r="F9" s="70"/>
      <c r="G9" s="70"/>
      <c r="H9" s="70" t="s">
        <v>154</v>
      </c>
      <c r="I9" s="70" t="s">
        <v>154</v>
      </c>
      <c r="J9" s="70" t="s">
        <v>154</v>
      </c>
      <c r="K9" s="70" t="s">
        <v>154</v>
      </c>
      <c r="L9" s="70" t="s">
        <v>154</v>
      </c>
      <c r="M9" s="70" t="s">
        <v>154</v>
      </c>
      <c r="N9" s="70" t="s">
        <v>154</v>
      </c>
      <c r="O9" s="70" t="s">
        <v>154</v>
      </c>
      <c r="P9" s="70" t="s">
        <v>154</v>
      </c>
      <c r="Q9" s="70" t="s">
        <v>154</v>
      </c>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row>
    <row r="10" spans="1:180" ht="15">
      <c r="A10" s="86" t="s">
        <v>153</v>
      </c>
      <c r="B10" s="82"/>
      <c r="C10" s="94"/>
      <c r="D10" s="94"/>
      <c r="E10" s="94"/>
      <c r="F10" s="94"/>
      <c r="G10" s="94"/>
      <c r="H10" s="70"/>
      <c r="I10" s="70"/>
      <c r="J10" s="70"/>
      <c r="K10" s="70"/>
      <c r="L10" s="70"/>
      <c r="M10" s="70"/>
      <c r="N10" s="70"/>
      <c r="O10" s="70"/>
      <c r="P10" s="70"/>
      <c r="Q10" s="70"/>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row>
    <row r="11" spans="1:180" ht="15">
      <c r="A11" s="86"/>
      <c r="B11" s="82"/>
      <c r="C11" s="94"/>
      <c r="D11" s="94"/>
      <c r="E11" s="94"/>
      <c r="F11" s="94"/>
      <c r="G11" s="94"/>
      <c r="H11" s="98"/>
      <c r="I11" s="98"/>
      <c r="J11" s="98"/>
      <c r="K11" s="98"/>
      <c r="L11" s="98"/>
      <c r="M11" s="98"/>
      <c r="N11" s="98"/>
      <c r="O11" s="98"/>
      <c r="P11" s="98"/>
      <c r="Q11" s="97"/>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row>
    <row r="12" spans="1:180" ht="15" hidden="1">
      <c r="A12" s="86"/>
      <c r="B12" s="82"/>
      <c r="C12" s="94"/>
      <c r="D12" s="94"/>
      <c r="E12" s="94"/>
      <c r="F12" s="94"/>
      <c r="G12" s="94"/>
      <c r="H12" s="96"/>
      <c r="I12" s="96"/>
      <c r="J12" s="96"/>
      <c r="K12" s="96"/>
      <c r="L12" s="96"/>
      <c r="M12" s="96"/>
      <c r="N12" s="96"/>
      <c r="O12" s="96"/>
      <c r="P12" s="96"/>
      <c r="Q12" s="95"/>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row>
    <row r="13" spans="1:180">
      <c r="A13" s="71" t="s">
        <v>6</v>
      </c>
      <c r="B13" s="82"/>
      <c r="C13" s="70"/>
      <c r="D13" s="70"/>
      <c r="E13" s="70"/>
      <c r="F13" s="70"/>
      <c r="G13" s="70"/>
      <c r="H13" s="93"/>
      <c r="I13" s="93"/>
      <c r="J13" s="93"/>
      <c r="K13" s="93"/>
      <c r="L13" s="93"/>
      <c r="M13" s="93"/>
      <c r="N13" s="93"/>
      <c r="O13" s="93"/>
      <c r="P13" s="93"/>
      <c r="Q13" s="69"/>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row>
    <row r="14" spans="1:180">
      <c r="A14" s="89" t="s">
        <v>148</v>
      </c>
      <c r="B14" s="82"/>
      <c r="C14" s="70"/>
      <c r="D14" s="70"/>
      <c r="E14" s="70"/>
      <c r="F14" s="70"/>
      <c r="G14" s="70"/>
      <c r="H14" s="92"/>
      <c r="I14" s="92"/>
      <c r="J14" s="92"/>
      <c r="K14" s="92"/>
      <c r="L14" s="92"/>
      <c r="M14" s="92"/>
      <c r="N14" s="92"/>
      <c r="O14" s="92"/>
      <c r="P14" s="92"/>
      <c r="Q14" s="92"/>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row>
    <row r="15" spans="1:180">
      <c r="A15" s="71" t="s">
        <v>147</v>
      </c>
      <c r="B15" s="70"/>
      <c r="C15" s="70"/>
      <c r="D15" s="70"/>
      <c r="E15" s="70"/>
      <c r="F15" s="70"/>
      <c r="G15" s="70"/>
      <c r="H15" s="80"/>
      <c r="I15" s="80"/>
      <c r="J15" s="80"/>
      <c r="K15" s="80"/>
      <c r="L15" s="80"/>
      <c r="M15" s="80"/>
      <c r="N15" s="80"/>
      <c r="O15" s="80"/>
      <c r="P15" s="80"/>
      <c r="Q15" s="8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row>
    <row r="16" spans="1:180">
      <c r="A16" s="71" t="s">
        <v>146</v>
      </c>
      <c r="B16" s="70"/>
      <c r="C16" s="70"/>
      <c r="D16" s="70"/>
      <c r="E16" s="70"/>
      <c r="F16" s="70"/>
      <c r="G16" s="70"/>
      <c r="H16" s="78"/>
      <c r="I16" s="78"/>
      <c r="J16" s="78"/>
      <c r="K16" s="78"/>
      <c r="L16" s="78"/>
      <c r="M16" s="78"/>
      <c r="N16" s="78"/>
      <c r="O16" s="78"/>
      <c r="P16" s="78"/>
      <c r="Q16" s="78"/>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row>
    <row r="17" spans="1:180">
      <c r="A17" s="71" t="s">
        <v>145</v>
      </c>
      <c r="B17" s="70"/>
      <c r="C17" s="70"/>
      <c r="D17" s="70"/>
      <c r="E17" s="70"/>
      <c r="F17" s="70"/>
      <c r="G17" s="70"/>
      <c r="H17" s="78"/>
      <c r="I17" s="78"/>
      <c r="J17" s="78"/>
      <c r="K17" s="78"/>
      <c r="L17" s="78"/>
      <c r="M17" s="78"/>
      <c r="N17" s="78"/>
      <c r="O17" s="78"/>
      <c r="P17" s="78"/>
      <c r="Q17" s="78"/>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row>
    <row r="18" spans="1:180">
      <c r="A18" s="71" t="s">
        <v>144</v>
      </c>
      <c r="B18" s="70"/>
      <c r="C18" s="70"/>
      <c r="D18" s="70"/>
      <c r="E18" s="70"/>
      <c r="F18" s="70"/>
      <c r="G18" s="70"/>
      <c r="H18" s="78"/>
      <c r="I18" s="78"/>
      <c r="J18" s="78"/>
      <c r="K18" s="78"/>
      <c r="L18" s="78"/>
      <c r="M18" s="78"/>
      <c r="N18" s="78"/>
      <c r="O18" s="78"/>
      <c r="P18" s="78"/>
      <c r="Q18" s="78"/>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row>
    <row r="19" spans="1:180">
      <c r="A19" s="71" t="s">
        <v>143</v>
      </c>
      <c r="B19" s="70"/>
      <c r="C19" s="70"/>
      <c r="D19" s="70"/>
      <c r="E19" s="70"/>
      <c r="F19" s="70"/>
      <c r="G19" s="70"/>
      <c r="H19" s="78"/>
      <c r="I19" s="78"/>
      <c r="J19" s="78"/>
      <c r="K19" s="78"/>
      <c r="L19" s="78"/>
      <c r="M19" s="78"/>
      <c r="N19" s="78"/>
      <c r="O19" s="78"/>
      <c r="P19" s="78"/>
      <c r="Q19" s="78"/>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row>
    <row r="20" spans="1:180">
      <c r="A20" s="71"/>
      <c r="B20" s="70"/>
      <c r="C20" s="70"/>
      <c r="D20" s="70"/>
      <c r="E20" s="70"/>
      <c r="F20" s="70"/>
      <c r="G20" s="70"/>
      <c r="H20" s="77"/>
      <c r="I20" s="77"/>
      <c r="J20" s="77"/>
      <c r="K20" s="77"/>
      <c r="L20" s="77"/>
      <c r="M20" s="77"/>
      <c r="N20" s="77"/>
      <c r="O20" s="77"/>
      <c r="P20" s="77"/>
      <c r="Q20" s="77"/>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row>
    <row r="21" spans="1:180">
      <c r="A21" s="76" t="s">
        <v>142</v>
      </c>
      <c r="B21" s="85"/>
      <c r="C21" s="74"/>
      <c r="D21" s="74"/>
      <c r="E21" s="74"/>
      <c r="F21" s="74"/>
      <c r="G21" s="74"/>
      <c r="H21" s="75">
        <f t="shared" ref="H21:Q21" si="1">SUM(H15:H20)</f>
        <v>0</v>
      </c>
      <c r="I21" s="75">
        <f t="shared" si="1"/>
        <v>0</v>
      </c>
      <c r="J21" s="75">
        <f t="shared" si="1"/>
        <v>0</v>
      </c>
      <c r="K21" s="75">
        <f t="shared" si="1"/>
        <v>0</v>
      </c>
      <c r="L21" s="75">
        <f t="shared" si="1"/>
        <v>0</v>
      </c>
      <c r="M21" s="75">
        <f t="shared" si="1"/>
        <v>0</v>
      </c>
      <c r="N21" s="75">
        <f t="shared" si="1"/>
        <v>0</v>
      </c>
      <c r="O21" s="75">
        <f t="shared" si="1"/>
        <v>0</v>
      </c>
      <c r="P21" s="75">
        <f t="shared" si="1"/>
        <v>0</v>
      </c>
      <c r="Q21" s="75">
        <f t="shared" si="1"/>
        <v>0</v>
      </c>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row>
    <row r="22" spans="1:180">
      <c r="A22" s="76" t="s">
        <v>141</v>
      </c>
      <c r="B22" s="85"/>
      <c r="C22" s="74"/>
      <c r="D22" s="74"/>
      <c r="E22" s="74"/>
      <c r="F22" s="74"/>
      <c r="G22" s="74"/>
      <c r="H22" s="75">
        <f t="shared" ref="H22:Q22" si="2">H13-H21</f>
        <v>0</v>
      </c>
      <c r="I22" s="75">
        <f t="shared" si="2"/>
        <v>0</v>
      </c>
      <c r="J22" s="75">
        <f t="shared" si="2"/>
        <v>0</v>
      </c>
      <c r="K22" s="75">
        <f t="shared" si="2"/>
        <v>0</v>
      </c>
      <c r="L22" s="75">
        <f t="shared" si="2"/>
        <v>0</v>
      </c>
      <c r="M22" s="75">
        <f t="shared" si="2"/>
        <v>0</v>
      </c>
      <c r="N22" s="75">
        <f t="shared" si="2"/>
        <v>0</v>
      </c>
      <c r="O22" s="75">
        <f t="shared" si="2"/>
        <v>0</v>
      </c>
      <c r="P22" s="75">
        <f t="shared" si="2"/>
        <v>0</v>
      </c>
      <c r="Q22" s="75">
        <f t="shared" si="2"/>
        <v>0</v>
      </c>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row>
    <row r="23" spans="1:180">
      <c r="A23" s="84"/>
      <c r="B23" s="82"/>
      <c r="C23" s="70"/>
      <c r="D23" s="70"/>
      <c r="E23" s="70"/>
      <c r="F23" s="70"/>
      <c r="G23" s="70"/>
      <c r="H23" s="81"/>
      <c r="I23" s="81"/>
      <c r="J23" s="81"/>
      <c r="K23" s="81"/>
      <c r="L23" s="81"/>
      <c r="M23" s="81"/>
      <c r="N23" s="81"/>
      <c r="O23" s="81"/>
      <c r="P23" s="81"/>
      <c r="Q23" s="81"/>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row>
    <row r="24" spans="1:180">
      <c r="A24" s="91" t="s">
        <v>140</v>
      </c>
      <c r="B24" s="82"/>
      <c r="C24" s="70"/>
      <c r="D24" s="70"/>
      <c r="E24" s="70"/>
      <c r="F24" s="70"/>
      <c r="G24" s="70"/>
      <c r="H24" s="81"/>
      <c r="I24" s="81"/>
      <c r="J24" s="81"/>
      <c r="K24" s="81"/>
      <c r="L24" s="81"/>
      <c r="M24" s="81"/>
      <c r="N24" s="81"/>
      <c r="O24" s="81"/>
      <c r="P24" s="81"/>
      <c r="Q24" s="81"/>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row>
    <row r="25" spans="1:180" hidden="1">
      <c r="A25" s="71" t="s">
        <v>139</v>
      </c>
      <c r="B25" s="82"/>
      <c r="C25" s="70"/>
      <c r="D25" s="70"/>
      <c r="E25" s="70"/>
      <c r="F25" s="70"/>
      <c r="G25" s="70"/>
      <c r="H25" s="80"/>
      <c r="I25" s="80"/>
      <c r="J25" s="80"/>
      <c r="K25" s="80"/>
      <c r="L25" s="80"/>
      <c r="M25" s="80"/>
      <c r="N25" s="80"/>
      <c r="O25" s="80"/>
      <c r="P25" s="80"/>
      <c r="Q25" s="8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row>
    <row r="26" spans="1:180">
      <c r="A26" s="90" t="s">
        <v>138</v>
      </c>
      <c r="B26" s="70"/>
      <c r="C26" s="70"/>
      <c r="D26" s="70"/>
      <c r="E26" s="70"/>
      <c r="F26" s="70"/>
      <c r="G26" s="70"/>
      <c r="H26" s="80"/>
      <c r="I26" s="80"/>
      <c r="J26" s="80"/>
      <c r="K26" s="80"/>
      <c r="L26" s="80"/>
      <c r="M26" s="80"/>
      <c r="N26" s="80"/>
      <c r="O26" s="80"/>
      <c r="P26" s="80"/>
      <c r="Q26" s="8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row>
    <row r="27" spans="1:180">
      <c r="A27" s="90" t="s">
        <v>137</v>
      </c>
      <c r="B27" s="70"/>
      <c r="C27" s="70"/>
      <c r="D27" s="70"/>
      <c r="E27" s="70"/>
      <c r="F27" s="70"/>
      <c r="G27" s="70"/>
      <c r="H27" s="78"/>
      <c r="I27" s="78"/>
      <c r="J27" s="78"/>
      <c r="K27" s="78"/>
      <c r="L27" s="78"/>
      <c r="M27" s="78"/>
      <c r="N27" s="78"/>
      <c r="O27" s="78"/>
      <c r="P27" s="78"/>
      <c r="Q27" s="78"/>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row>
    <row r="28" spans="1:180">
      <c r="A28" s="90" t="s">
        <v>136</v>
      </c>
      <c r="B28" s="70"/>
      <c r="C28" s="70"/>
      <c r="D28" s="70"/>
      <c r="E28" s="70"/>
      <c r="F28" s="70"/>
      <c r="G28" s="70"/>
      <c r="H28" s="78"/>
      <c r="I28" s="78"/>
      <c r="J28" s="78"/>
      <c r="K28" s="78"/>
      <c r="L28" s="78"/>
      <c r="M28" s="78"/>
      <c r="N28" s="78"/>
      <c r="O28" s="78"/>
      <c r="P28" s="78"/>
      <c r="Q28" s="78"/>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row>
    <row r="29" spans="1:180">
      <c r="A29" s="90" t="s">
        <v>135</v>
      </c>
      <c r="B29" s="70"/>
      <c r="C29" s="70"/>
      <c r="D29" s="70"/>
      <c r="E29" s="70"/>
      <c r="F29" s="70"/>
      <c r="G29" s="70"/>
      <c r="H29" s="77"/>
      <c r="I29" s="77"/>
      <c r="J29" s="77"/>
      <c r="K29" s="77"/>
      <c r="L29" s="77"/>
      <c r="M29" s="77"/>
      <c r="N29" s="77"/>
      <c r="O29" s="77"/>
      <c r="P29" s="77"/>
      <c r="Q29" s="77"/>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row>
    <row r="30" spans="1:180">
      <c r="A30" s="89" t="s">
        <v>134</v>
      </c>
      <c r="B30" s="85"/>
      <c r="C30" s="74"/>
      <c r="D30" s="74"/>
      <c r="E30" s="74"/>
      <c r="F30" s="74"/>
      <c r="G30" s="74"/>
      <c r="H30" s="75">
        <f t="shared" ref="H30:Q30" si="3">H22-SUM(H25:H29)</f>
        <v>0</v>
      </c>
      <c r="I30" s="75">
        <f t="shared" si="3"/>
        <v>0</v>
      </c>
      <c r="J30" s="75">
        <f t="shared" si="3"/>
        <v>0</v>
      </c>
      <c r="K30" s="75">
        <f t="shared" si="3"/>
        <v>0</v>
      </c>
      <c r="L30" s="75">
        <f t="shared" si="3"/>
        <v>0</v>
      </c>
      <c r="M30" s="75">
        <f t="shared" si="3"/>
        <v>0</v>
      </c>
      <c r="N30" s="75">
        <f t="shared" si="3"/>
        <v>0</v>
      </c>
      <c r="O30" s="75">
        <f t="shared" si="3"/>
        <v>0</v>
      </c>
      <c r="P30" s="75">
        <f t="shared" si="3"/>
        <v>0</v>
      </c>
      <c r="Q30" s="75">
        <f t="shared" si="3"/>
        <v>0</v>
      </c>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row>
    <row r="31" spans="1:180">
      <c r="A31" s="84"/>
      <c r="B31" s="82"/>
      <c r="C31" s="70"/>
      <c r="D31" s="70"/>
      <c r="E31" s="70"/>
      <c r="F31" s="70"/>
      <c r="G31" s="70"/>
      <c r="H31" s="81"/>
      <c r="I31" s="81"/>
      <c r="J31" s="81"/>
      <c r="K31" s="81"/>
      <c r="L31" s="81"/>
      <c r="M31" s="81"/>
      <c r="N31" s="81"/>
      <c r="O31" s="81"/>
      <c r="P31" s="81"/>
      <c r="Q31" s="81"/>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row>
    <row r="32" spans="1:180">
      <c r="A32" s="89" t="s">
        <v>133</v>
      </c>
      <c r="B32" s="82"/>
      <c r="C32" s="70"/>
      <c r="D32" s="70"/>
      <c r="E32" s="70"/>
      <c r="F32" s="70"/>
      <c r="G32" s="70"/>
      <c r="H32" s="81"/>
      <c r="I32" s="81"/>
      <c r="J32" s="81"/>
      <c r="K32" s="81"/>
      <c r="L32" s="81"/>
      <c r="M32" s="81"/>
      <c r="N32" s="81"/>
      <c r="O32" s="81"/>
      <c r="P32" s="81"/>
      <c r="Q32" s="81"/>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row>
    <row r="33" spans="1:180">
      <c r="A33" s="71" t="s">
        <v>132</v>
      </c>
      <c r="B33" s="70"/>
      <c r="C33" s="70"/>
      <c r="D33" s="70"/>
      <c r="E33" s="70"/>
      <c r="F33" s="70"/>
      <c r="G33" s="70"/>
      <c r="H33" s="80"/>
      <c r="I33" s="80"/>
      <c r="J33" s="80"/>
      <c r="K33" s="80"/>
      <c r="L33" s="80"/>
      <c r="M33" s="80"/>
      <c r="N33" s="80"/>
      <c r="O33" s="80"/>
      <c r="P33" s="80"/>
      <c r="Q33" s="8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row>
    <row r="34" spans="1:180">
      <c r="A34" s="71" t="s">
        <v>131</v>
      </c>
      <c r="B34" s="70"/>
      <c r="C34" s="70"/>
      <c r="D34" s="70"/>
      <c r="E34" s="70"/>
      <c r="F34" s="70"/>
      <c r="G34" s="70"/>
      <c r="H34" s="78"/>
      <c r="I34" s="78"/>
      <c r="J34" s="78"/>
      <c r="K34" s="78"/>
      <c r="L34" s="78"/>
      <c r="M34" s="78"/>
      <c r="N34" s="78"/>
      <c r="O34" s="78"/>
      <c r="P34" s="78"/>
      <c r="Q34" s="78"/>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row>
    <row r="35" spans="1:180">
      <c r="A35" s="71" t="s">
        <v>130</v>
      </c>
      <c r="B35" s="70"/>
      <c r="C35" s="70"/>
      <c r="D35" s="70"/>
      <c r="E35" s="70"/>
      <c r="F35" s="70"/>
      <c r="G35" s="70"/>
      <c r="H35" s="78"/>
      <c r="I35" s="78"/>
      <c r="J35" s="78"/>
      <c r="K35" s="78"/>
      <c r="L35" s="78"/>
      <c r="M35" s="78"/>
      <c r="N35" s="78"/>
      <c r="O35" s="78"/>
      <c r="P35" s="78"/>
      <c r="Q35" s="78"/>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row>
    <row r="36" spans="1:180">
      <c r="A36" s="71" t="s">
        <v>129</v>
      </c>
      <c r="B36" s="70"/>
      <c r="C36" s="70"/>
      <c r="D36" s="70"/>
      <c r="E36" s="70"/>
      <c r="F36" s="70"/>
      <c r="G36" s="70"/>
      <c r="H36" s="78"/>
      <c r="I36" s="78"/>
      <c r="J36" s="78"/>
      <c r="K36" s="78"/>
      <c r="L36" s="78"/>
      <c r="M36" s="78"/>
      <c r="N36" s="78"/>
      <c r="O36" s="78"/>
      <c r="P36" s="78"/>
      <c r="Q36" s="78"/>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row>
    <row r="37" spans="1:180">
      <c r="A37" s="71" t="s">
        <v>128</v>
      </c>
      <c r="B37" s="70"/>
      <c r="C37" s="70"/>
      <c r="D37" s="70"/>
      <c r="E37" s="70"/>
      <c r="F37" s="70"/>
      <c r="G37" s="70"/>
      <c r="H37" s="77"/>
      <c r="I37" s="77"/>
      <c r="J37" s="77"/>
      <c r="K37" s="77"/>
      <c r="L37" s="77"/>
      <c r="M37" s="77"/>
      <c r="N37" s="77"/>
      <c r="O37" s="77"/>
      <c r="P37" s="77"/>
      <c r="Q37" s="77"/>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row>
    <row r="38" spans="1:180">
      <c r="A38" s="76" t="s">
        <v>127</v>
      </c>
      <c r="B38" s="85"/>
      <c r="C38" s="74"/>
      <c r="D38" s="74"/>
      <c r="E38" s="74"/>
      <c r="F38" s="74"/>
      <c r="G38" s="74"/>
      <c r="H38" s="75">
        <f t="shared" ref="H38:Q38" si="4">SUM(H33:H37)</f>
        <v>0</v>
      </c>
      <c r="I38" s="75">
        <f t="shared" si="4"/>
        <v>0</v>
      </c>
      <c r="J38" s="75">
        <f t="shared" si="4"/>
        <v>0</v>
      </c>
      <c r="K38" s="75">
        <f t="shared" si="4"/>
        <v>0</v>
      </c>
      <c r="L38" s="75">
        <f t="shared" si="4"/>
        <v>0</v>
      </c>
      <c r="M38" s="75">
        <f t="shared" si="4"/>
        <v>0</v>
      </c>
      <c r="N38" s="75">
        <f t="shared" si="4"/>
        <v>0</v>
      </c>
      <c r="O38" s="75">
        <f t="shared" si="4"/>
        <v>0</v>
      </c>
      <c r="P38" s="75">
        <f t="shared" si="4"/>
        <v>0</v>
      </c>
      <c r="Q38" s="75">
        <f t="shared" si="4"/>
        <v>0</v>
      </c>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row>
    <row r="39" spans="1:180">
      <c r="A39" s="84"/>
      <c r="B39" s="82"/>
      <c r="C39" s="70"/>
      <c r="D39" s="70"/>
      <c r="E39" s="70"/>
      <c r="F39" s="70"/>
      <c r="G39" s="70"/>
      <c r="H39" s="87"/>
      <c r="I39" s="87"/>
      <c r="J39" s="87"/>
      <c r="K39" s="87"/>
      <c r="L39" s="87"/>
      <c r="M39" s="87"/>
      <c r="N39" s="87"/>
      <c r="O39" s="87"/>
      <c r="P39" s="87"/>
      <c r="Q39" s="87"/>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row>
    <row r="40" spans="1:180" ht="15">
      <c r="A40" s="86" t="s">
        <v>126</v>
      </c>
      <c r="B40" s="85"/>
      <c r="C40" s="74"/>
      <c r="D40" s="74"/>
      <c r="E40" s="74"/>
      <c r="F40" s="74"/>
      <c r="G40" s="74"/>
      <c r="H40" s="75">
        <f t="shared" ref="H40:Q40" si="5">H30-H38</f>
        <v>0</v>
      </c>
      <c r="I40" s="75">
        <f t="shared" si="5"/>
        <v>0</v>
      </c>
      <c r="J40" s="75">
        <f t="shared" si="5"/>
        <v>0</v>
      </c>
      <c r="K40" s="75">
        <f t="shared" si="5"/>
        <v>0</v>
      </c>
      <c r="L40" s="75">
        <f t="shared" si="5"/>
        <v>0</v>
      </c>
      <c r="M40" s="75">
        <f t="shared" si="5"/>
        <v>0</v>
      </c>
      <c r="N40" s="75">
        <f t="shared" si="5"/>
        <v>0</v>
      </c>
      <c r="O40" s="75">
        <f t="shared" si="5"/>
        <v>0</v>
      </c>
      <c r="P40" s="75">
        <f t="shared" si="5"/>
        <v>0</v>
      </c>
      <c r="Q40" s="75">
        <f t="shared" si="5"/>
        <v>0</v>
      </c>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row>
    <row r="41" spans="1:180">
      <c r="A41" s="84"/>
      <c r="B41" s="82"/>
      <c r="C41" s="70"/>
      <c r="D41" s="70"/>
      <c r="E41" s="70"/>
      <c r="F41" s="70"/>
      <c r="G41" s="70"/>
      <c r="H41" s="81"/>
      <c r="I41" s="81"/>
      <c r="J41" s="81"/>
      <c r="K41" s="81"/>
      <c r="L41" s="81"/>
      <c r="M41" s="81"/>
      <c r="N41" s="81"/>
      <c r="O41" s="81"/>
      <c r="P41" s="81"/>
      <c r="Q41" s="81"/>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row>
    <row r="42" spans="1:180">
      <c r="A42" s="89" t="s">
        <v>125</v>
      </c>
      <c r="B42" s="82"/>
      <c r="C42" s="70"/>
      <c r="D42" s="70"/>
      <c r="E42" s="70"/>
      <c r="F42" s="70"/>
      <c r="G42" s="70"/>
      <c r="H42" s="81"/>
      <c r="I42" s="81"/>
      <c r="J42" s="81"/>
      <c r="K42" s="81"/>
      <c r="L42" s="81"/>
      <c r="M42" s="81"/>
      <c r="N42" s="81"/>
      <c r="O42" s="81"/>
      <c r="P42" s="81"/>
      <c r="Q42" s="81"/>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row>
    <row r="43" spans="1:180">
      <c r="A43" s="71" t="s">
        <v>124</v>
      </c>
      <c r="B43" s="70"/>
      <c r="C43" s="70"/>
      <c r="D43" s="70"/>
      <c r="E43" s="70"/>
      <c r="F43" s="70"/>
      <c r="G43" s="70"/>
      <c r="H43" s="80"/>
      <c r="I43" s="80"/>
      <c r="J43" s="80"/>
      <c r="K43" s="80"/>
      <c r="L43" s="80"/>
      <c r="M43" s="80"/>
      <c r="N43" s="80"/>
      <c r="O43" s="80"/>
      <c r="P43" s="80"/>
      <c r="Q43" s="8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row>
    <row r="44" spans="1:180">
      <c r="A44" s="71" t="s">
        <v>123</v>
      </c>
      <c r="B44" s="70"/>
      <c r="C44" s="70"/>
      <c r="D44" s="70"/>
      <c r="E44" s="70"/>
      <c r="F44" s="70"/>
      <c r="G44" s="70"/>
      <c r="H44" s="78"/>
      <c r="I44" s="78"/>
      <c r="J44" s="78"/>
      <c r="K44" s="78"/>
      <c r="L44" s="78"/>
      <c r="M44" s="78"/>
      <c r="N44" s="78"/>
      <c r="O44" s="78"/>
      <c r="P44" s="78"/>
      <c r="Q44" s="78"/>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row>
    <row r="45" spans="1:180">
      <c r="A45" s="71" t="s">
        <v>122</v>
      </c>
      <c r="B45" s="70"/>
      <c r="C45" s="70"/>
      <c r="D45" s="70"/>
      <c r="E45" s="70"/>
      <c r="F45" s="70"/>
      <c r="G45" s="70"/>
      <c r="H45" s="78"/>
      <c r="I45" s="78"/>
      <c r="J45" s="78"/>
      <c r="K45" s="78"/>
      <c r="L45" s="78"/>
      <c r="M45" s="78"/>
      <c r="N45" s="78"/>
      <c r="O45" s="78"/>
      <c r="P45" s="78"/>
      <c r="Q45" s="78"/>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row>
    <row r="46" spans="1:180">
      <c r="A46" s="71" t="s">
        <v>121</v>
      </c>
      <c r="B46" s="70"/>
      <c r="C46" s="70"/>
      <c r="D46" s="70"/>
      <c r="E46" s="70"/>
      <c r="F46" s="70"/>
      <c r="G46" s="70"/>
      <c r="H46" s="78"/>
      <c r="I46" s="78"/>
      <c r="J46" s="78"/>
      <c r="K46" s="78"/>
      <c r="L46" s="78"/>
      <c r="M46" s="78"/>
      <c r="N46" s="78"/>
      <c r="O46" s="78"/>
      <c r="P46" s="78"/>
      <c r="Q46" s="78"/>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row>
    <row r="47" spans="1:180">
      <c r="A47" s="88" t="s">
        <v>120</v>
      </c>
      <c r="B47" s="70"/>
      <c r="C47" s="70"/>
      <c r="D47" s="70"/>
      <c r="E47" s="70"/>
      <c r="F47" s="70"/>
      <c r="G47" s="70"/>
      <c r="H47" s="78"/>
      <c r="I47" s="78"/>
      <c r="J47" s="78"/>
      <c r="K47" s="78"/>
      <c r="L47" s="78"/>
      <c r="M47" s="78"/>
      <c r="N47" s="78"/>
      <c r="O47" s="78"/>
      <c r="P47" s="78"/>
      <c r="Q47" s="78"/>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row>
    <row r="48" spans="1:180">
      <c r="A48" s="76" t="s">
        <v>119</v>
      </c>
      <c r="B48" s="85"/>
      <c r="C48" s="74"/>
      <c r="D48" s="74"/>
      <c r="E48" s="74"/>
      <c r="F48" s="74"/>
      <c r="G48" s="74"/>
      <c r="H48" s="75">
        <f t="shared" ref="H48:Q48" si="6">SUM(H43:H47)</f>
        <v>0</v>
      </c>
      <c r="I48" s="75">
        <f t="shared" si="6"/>
        <v>0</v>
      </c>
      <c r="J48" s="75">
        <f t="shared" si="6"/>
        <v>0</v>
      </c>
      <c r="K48" s="75">
        <f t="shared" si="6"/>
        <v>0</v>
      </c>
      <c r="L48" s="75">
        <f t="shared" si="6"/>
        <v>0</v>
      </c>
      <c r="M48" s="75">
        <f t="shared" si="6"/>
        <v>0</v>
      </c>
      <c r="N48" s="75">
        <f t="shared" si="6"/>
        <v>0</v>
      </c>
      <c r="O48" s="75">
        <f t="shared" si="6"/>
        <v>0</v>
      </c>
      <c r="P48" s="75">
        <f t="shared" si="6"/>
        <v>0</v>
      </c>
      <c r="Q48" s="75">
        <f t="shared" si="6"/>
        <v>0</v>
      </c>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row>
    <row r="49" spans="1:180">
      <c r="A49" s="84"/>
      <c r="B49" s="82"/>
      <c r="C49" s="70"/>
      <c r="D49" s="70"/>
      <c r="E49" s="70"/>
      <c r="F49" s="70"/>
      <c r="G49" s="70"/>
      <c r="H49" s="87"/>
      <c r="I49" s="87"/>
      <c r="J49" s="87"/>
      <c r="K49" s="87"/>
      <c r="L49" s="87"/>
      <c r="M49" s="87"/>
      <c r="N49" s="87"/>
      <c r="O49" s="87"/>
      <c r="P49" s="87"/>
      <c r="Q49" s="87"/>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row>
    <row r="50" spans="1:180" ht="15">
      <c r="A50" s="86" t="s">
        <v>118</v>
      </c>
      <c r="B50" s="85"/>
      <c r="C50" s="74"/>
      <c r="D50" s="74"/>
      <c r="E50" s="74"/>
      <c r="F50" s="74"/>
      <c r="G50" s="74"/>
      <c r="H50" s="75">
        <f t="shared" ref="H50:Q50" si="7">H40-H48</f>
        <v>0</v>
      </c>
      <c r="I50" s="75">
        <f t="shared" si="7"/>
        <v>0</v>
      </c>
      <c r="J50" s="75">
        <f t="shared" si="7"/>
        <v>0</v>
      </c>
      <c r="K50" s="75">
        <f t="shared" si="7"/>
        <v>0</v>
      </c>
      <c r="L50" s="75">
        <f t="shared" si="7"/>
        <v>0</v>
      </c>
      <c r="M50" s="75">
        <f t="shared" si="7"/>
        <v>0</v>
      </c>
      <c r="N50" s="75">
        <f t="shared" si="7"/>
        <v>0</v>
      </c>
      <c r="O50" s="75">
        <f t="shared" si="7"/>
        <v>0</v>
      </c>
      <c r="P50" s="75">
        <f t="shared" si="7"/>
        <v>0</v>
      </c>
      <c r="Q50" s="75">
        <f t="shared" si="7"/>
        <v>0</v>
      </c>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row>
    <row r="51" spans="1:180">
      <c r="A51" s="84"/>
      <c r="B51" s="82"/>
      <c r="C51" s="70"/>
      <c r="D51" s="70"/>
      <c r="E51" s="70"/>
      <c r="F51" s="70"/>
      <c r="G51" s="70"/>
      <c r="H51" s="81"/>
      <c r="I51" s="81"/>
      <c r="J51" s="81"/>
      <c r="K51" s="81"/>
      <c r="L51" s="81"/>
      <c r="M51" s="81"/>
      <c r="N51" s="81"/>
      <c r="O51" s="81"/>
      <c r="P51" s="81"/>
      <c r="Q51" s="81"/>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row>
    <row r="52" spans="1:180" ht="15">
      <c r="A52" s="83" t="s">
        <v>117</v>
      </c>
      <c r="B52" s="82"/>
      <c r="C52" s="70"/>
      <c r="D52" s="70"/>
      <c r="E52" s="70"/>
      <c r="F52" s="70"/>
      <c r="G52" s="70"/>
      <c r="H52" s="81"/>
      <c r="I52" s="81"/>
      <c r="J52" s="81"/>
      <c r="K52" s="81"/>
      <c r="L52" s="81"/>
      <c r="M52" s="81"/>
      <c r="N52" s="81"/>
      <c r="O52" s="81"/>
      <c r="P52" s="81"/>
      <c r="Q52" s="81"/>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row>
    <row r="53" spans="1:180">
      <c r="A53" s="71" t="s">
        <v>116</v>
      </c>
      <c r="B53" s="70"/>
      <c r="C53" s="70"/>
      <c r="D53" s="70"/>
      <c r="E53" s="70"/>
      <c r="F53" s="70"/>
      <c r="G53" s="70"/>
      <c r="H53" s="75">
        <f t="shared" ref="H53:Q53" si="8">+H50</f>
        <v>0</v>
      </c>
      <c r="I53" s="75">
        <f t="shared" si="8"/>
        <v>0</v>
      </c>
      <c r="J53" s="75">
        <f t="shared" si="8"/>
        <v>0</v>
      </c>
      <c r="K53" s="75">
        <f t="shared" si="8"/>
        <v>0</v>
      </c>
      <c r="L53" s="75">
        <f t="shared" si="8"/>
        <v>0</v>
      </c>
      <c r="M53" s="75">
        <f t="shared" si="8"/>
        <v>0</v>
      </c>
      <c r="N53" s="75">
        <f t="shared" si="8"/>
        <v>0</v>
      </c>
      <c r="O53" s="75">
        <f t="shared" si="8"/>
        <v>0</v>
      </c>
      <c r="P53" s="75">
        <f t="shared" si="8"/>
        <v>0</v>
      </c>
      <c r="Q53" s="75">
        <f t="shared" si="8"/>
        <v>0</v>
      </c>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row>
    <row r="54" spans="1:180">
      <c r="A54" s="71" t="s">
        <v>115</v>
      </c>
      <c r="B54" s="70"/>
      <c r="C54" s="70"/>
      <c r="D54" s="70"/>
      <c r="E54" s="70"/>
      <c r="F54" s="70"/>
      <c r="G54" s="70"/>
      <c r="H54" s="80"/>
      <c r="I54" s="80"/>
      <c r="J54" s="80"/>
      <c r="K54" s="80"/>
      <c r="L54" s="80"/>
      <c r="M54" s="80"/>
      <c r="N54" s="80"/>
      <c r="O54" s="80"/>
      <c r="P54" s="80"/>
      <c r="Q54" s="8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row>
    <row r="55" spans="1:180">
      <c r="A55" s="71" t="s">
        <v>114</v>
      </c>
      <c r="B55" s="70"/>
      <c r="C55" s="70"/>
      <c r="D55" s="70"/>
      <c r="E55" s="70"/>
      <c r="F55" s="70"/>
      <c r="G55" s="70"/>
      <c r="H55" s="78"/>
      <c r="I55" s="78"/>
      <c r="J55" s="78"/>
      <c r="K55" s="78"/>
      <c r="L55" s="78"/>
      <c r="M55" s="78"/>
      <c r="N55" s="78"/>
      <c r="O55" s="78"/>
      <c r="P55" s="78"/>
      <c r="Q55" s="78"/>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row>
    <row r="56" spans="1:180">
      <c r="A56" s="79" t="s">
        <v>113</v>
      </c>
      <c r="B56" s="70"/>
      <c r="C56" s="70"/>
      <c r="D56" s="70"/>
      <c r="E56" s="70"/>
      <c r="F56" s="70"/>
      <c r="G56" s="70"/>
      <c r="H56" s="78"/>
      <c r="I56" s="78"/>
      <c r="J56" s="78"/>
      <c r="K56" s="78"/>
      <c r="L56" s="78"/>
      <c r="M56" s="78"/>
      <c r="N56" s="78"/>
      <c r="O56" s="78"/>
      <c r="P56" s="78"/>
      <c r="Q56" s="78"/>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row>
    <row r="57" spans="1:180">
      <c r="A57" s="79" t="s">
        <v>112</v>
      </c>
      <c r="B57" s="70"/>
      <c r="C57" s="70"/>
      <c r="D57" s="70"/>
      <c r="E57" s="70"/>
      <c r="F57" s="70"/>
      <c r="G57" s="70"/>
      <c r="H57" s="78"/>
      <c r="I57" s="78"/>
      <c r="J57" s="78"/>
      <c r="K57" s="78"/>
      <c r="L57" s="78"/>
      <c r="M57" s="78"/>
      <c r="N57" s="78"/>
      <c r="O57" s="78"/>
      <c r="P57" s="78"/>
      <c r="Q57" s="78"/>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row>
    <row r="58" spans="1:180">
      <c r="A58" s="71" t="s">
        <v>111</v>
      </c>
      <c r="B58" s="70"/>
      <c r="C58" s="70"/>
      <c r="D58" s="70"/>
      <c r="E58" s="70"/>
      <c r="F58" s="70"/>
      <c r="G58" s="70"/>
      <c r="H58" s="77"/>
      <c r="I58" s="77"/>
      <c r="J58" s="77"/>
      <c r="K58" s="77"/>
      <c r="L58" s="77"/>
      <c r="M58" s="77"/>
      <c r="N58" s="77"/>
      <c r="O58" s="77"/>
      <c r="P58" s="77"/>
      <c r="Q58" s="77"/>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row>
    <row r="59" spans="1:180">
      <c r="A59" s="76" t="s">
        <v>110</v>
      </c>
      <c r="B59" s="74"/>
      <c r="C59" s="74"/>
      <c r="D59" s="74"/>
      <c r="E59" s="74"/>
      <c r="F59" s="74"/>
      <c r="G59" s="74"/>
      <c r="H59" s="75">
        <f t="shared" ref="H59:Q59" si="9">SUM(H53:H58)</f>
        <v>0</v>
      </c>
      <c r="I59" s="75">
        <f t="shared" si="9"/>
        <v>0</v>
      </c>
      <c r="J59" s="75">
        <f t="shared" si="9"/>
        <v>0</v>
      </c>
      <c r="K59" s="75">
        <f t="shared" si="9"/>
        <v>0</v>
      </c>
      <c r="L59" s="75">
        <f t="shared" si="9"/>
        <v>0</v>
      </c>
      <c r="M59" s="75">
        <f t="shared" si="9"/>
        <v>0</v>
      </c>
      <c r="N59" s="75">
        <f t="shared" si="9"/>
        <v>0</v>
      </c>
      <c r="O59" s="75">
        <f t="shared" si="9"/>
        <v>0</v>
      </c>
      <c r="P59" s="75">
        <f t="shared" si="9"/>
        <v>0</v>
      </c>
      <c r="Q59" s="75">
        <f t="shared" si="9"/>
        <v>0</v>
      </c>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row>
    <row r="60" spans="1:180">
      <c r="A60" s="70"/>
      <c r="B60" s="70"/>
      <c r="C60" s="70"/>
      <c r="D60" s="70"/>
      <c r="E60" s="70"/>
      <c r="F60" s="70"/>
      <c r="G60" s="70"/>
      <c r="H60" s="70"/>
    </row>
    <row r="61" spans="1:180" ht="15">
      <c r="A61" s="73" t="s">
        <v>109</v>
      </c>
      <c r="B61" s="70"/>
      <c r="C61" s="70"/>
      <c r="D61" s="70"/>
      <c r="E61" s="70"/>
      <c r="F61" s="70"/>
      <c r="G61" s="70"/>
      <c r="H61" s="72">
        <f>I8</f>
        <v>2013</v>
      </c>
    </row>
    <row r="62" spans="1:180">
      <c r="A62" s="71" t="s">
        <v>108</v>
      </c>
      <c r="B62" s="70"/>
      <c r="C62" s="70"/>
      <c r="D62" s="70"/>
      <c r="E62" s="70"/>
      <c r="F62" s="70"/>
      <c r="G62" s="70"/>
      <c r="H62" s="69" t="s">
        <v>107</v>
      </c>
    </row>
    <row r="63" spans="1:180">
      <c r="A63" s="71" t="s">
        <v>106</v>
      </c>
      <c r="B63" s="70"/>
      <c r="C63" s="70"/>
      <c r="D63" s="70"/>
      <c r="E63" s="70"/>
      <c r="F63" s="70"/>
      <c r="G63" s="70"/>
      <c r="H63" s="69" t="s">
        <v>105</v>
      </c>
    </row>
    <row r="64" spans="1:180">
      <c r="A64" s="71" t="s">
        <v>104</v>
      </c>
      <c r="B64" s="70"/>
      <c r="C64" s="70"/>
      <c r="D64" s="70"/>
      <c r="E64" s="70"/>
      <c r="F64" s="70"/>
      <c r="G64" s="70"/>
      <c r="H64" s="69" t="s">
        <v>103</v>
      </c>
    </row>
    <row r="65" spans="1:180">
      <c r="A65" s="71" t="s">
        <v>102</v>
      </c>
      <c r="B65" s="70"/>
      <c r="C65" s="70"/>
      <c r="D65" s="70"/>
      <c r="E65" s="70"/>
      <c r="F65" s="70"/>
      <c r="G65" s="70"/>
      <c r="H65" s="69" t="s">
        <v>101</v>
      </c>
    </row>
    <row r="66" spans="1:180">
      <c r="A66" s="71" t="s">
        <v>100</v>
      </c>
      <c r="B66" s="70"/>
      <c r="C66" s="70"/>
      <c r="D66" s="70"/>
      <c r="E66" s="70"/>
      <c r="F66" s="70"/>
      <c r="G66" s="70"/>
      <c r="H66" s="69"/>
    </row>
    <row r="68" spans="1:180">
      <c r="A68" s="84" t="s">
        <v>150</v>
      </c>
      <c r="B68" s="70"/>
      <c r="C68" s="70"/>
      <c r="D68" s="70"/>
      <c r="E68" s="70"/>
      <c r="F68" s="70"/>
      <c r="G68" s="70"/>
      <c r="H68" s="99">
        <v>2012</v>
      </c>
      <c r="I68" s="99">
        <f t="shared" ref="I68:Q68" si="10">SUM(H68+1)</f>
        <v>2013</v>
      </c>
      <c r="J68" s="99">
        <f t="shared" si="10"/>
        <v>2014</v>
      </c>
      <c r="K68" s="99">
        <f t="shared" si="10"/>
        <v>2015</v>
      </c>
      <c r="L68" s="99">
        <f t="shared" si="10"/>
        <v>2016</v>
      </c>
      <c r="M68" s="99">
        <f t="shared" si="10"/>
        <v>2017</v>
      </c>
      <c r="N68" s="99">
        <f t="shared" si="10"/>
        <v>2018</v>
      </c>
      <c r="O68" s="99">
        <f t="shared" si="10"/>
        <v>2019</v>
      </c>
      <c r="P68" s="99">
        <f t="shared" si="10"/>
        <v>2020</v>
      </c>
      <c r="Q68" s="99">
        <f t="shared" si="10"/>
        <v>2021</v>
      </c>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row>
    <row r="69" spans="1:180">
      <c r="B69" s="82"/>
      <c r="C69" s="70"/>
      <c r="D69" s="70"/>
      <c r="E69" s="70"/>
      <c r="F69" s="70"/>
      <c r="G69" s="70"/>
      <c r="H69" s="70"/>
      <c r="I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row>
    <row r="70" spans="1:180" ht="15">
      <c r="A70" s="86" t="s">
        <v>152</v>
      </c>
      <c r="B70" s="82"/>
      <c r="C70" s="94"/>
      <c r="D70" s="94"/>
      <c r="E70" s="94"/>
      <c r="F70" s="94"/>
      <c r="G70" s="94"/>
      <c r="H70" s="70"/>
      <c r="I70" s="70"/>
      <c r="J70" s="70"/>
      <c r="K70" s="70"/>
      <c r="L70" s="70"/>
      <c r="M70" s="70"/>
      <c r="N70" s="70"/>
      <c r="O70" s="70"/>
      <c r="P70" s="70"/>
      <c r="Q70" s="70"/>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row>
    <row r="71" spans="1:180" ht="15">
      <c r="A71" s="86"/>
      <c r="B71" s="82"/>
      <c r="C71" s="94"/>
      <c r="D71" s="94"/>
      <c r="E71" s="94"/>
      <c r="F71" s="94"/>
      <c r="G71" s="94"/>
      <c r="H71" s="98"/>
      <c r="I71" s="98"/>
      <c r="J71" s="98"/>
      <c r="K71" s="98"/>
      <c r="L71" s="98"/>
      <c r="M71" s="98"/>
      <c r="N71" s="98"/>
      <c r="O71" s="98"/>
      <c r="P71" s="98"/>
      <c r="Q71" s="97"/>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row>
    <row r="72" spans="1:180" ht="15" hidden="1">
      <c r="A72" s="86"/>
      <c r="B72" s="82"/>
      <c r="C72" s="94"/>
      <c r="D72" s="94"/>
      <c r="E72" s="94"/>
      <c r="F72" s="94"/>
      <c r="G72" s="94"/>
      <c r="H72" s="96"/>
      <c r="I72" s="96"/>
      <c r="J72" s="96"/>
      <c r="K72" s="96"/>
      <c r="L72" s="96"/>
      <c r="M72" s="96"/>
      <c r="N72" s="96"/>
      <c r="O72" s="96"/>
      <c r="P72" s="96"/>
      <c r="Q72" s="95"/>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row>
    <row r="73" spans="1:180">
      <c r="A73" s="71" t="s">
        <v>6</v>
      </c>
      <c r="B73" s="82"/>
      <c r="C73" s="70"/>
      <c r="D73" s="70"/>
      <c r="E73" s="70"/>
      <c r="F73" s="70"/>
      <c r="G73" s="70"/>
      <c r="H73" s="93"/>
      <c r="I73" s="93"/>
      <c r="J73" s="93"/>
      <c r="K73" s="93"/>
      <c r="L73" s="93"/>
      <c r="M73" s="93"/>
      <c r="N73" s="93"/>
      <c r="O73" s="93"/>
      <c r="P73" s="93"/>
      <c r="Q73" s="69"/>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row>
    <row r="74" spans="1:180">
      <c r="A74" s="89" t="s">
        <v>148</v>
      </c>
      <c r="B74" s="82"/>
      <c r="C74" s="70"/>
      <c r="D74" s="70"/>
      <c r="E74" s="70"/>
      <c r="F74" s="70"/>
      <c r="G74" s="70"/>
      <c r="H74" s="92"/>
      <c r="I74" s="92"/>
      <c r="J74" s="92"/>
      <c r="K74" s="92"/>
      <c r="L74" s="92"/>
      <c r="M74" s="92"/>
      <c r="N74" s="92"/>
      <c r="O74" s="92"/>
      <c r="P74" s="92"/>
      <c r="Q74" s="92"/>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row>
    <row r="75" spans="1:180">
      <c r="A75" s="71" t="s">
        <v>147</v>
      </c>
      <c r="B75" s="70"/>
      <c r="C75" s="70"/>
      <c r="D75" s="70"/>
      <c r="E75" s="70"/>
      <c r="F75" s="70"/>
      <c r="G75" s="70"/>
      <c r="H75" s="80"/>
      <c r="I75" s="80"/>
      <c r="J75" s="80"/>
      <c r="K75" s="80"/>
      <c r="L75" s="80"/>
      <c r="M75" s="80"/>
      <c r="N75" s="80"/>
      <c r="O75" s="80"/>
      <c r="P75" s="80"/>
      <c r="Q75" s="8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row>
    <row r="76" spans="1:180">
      <c r="A76" s="71" t="s">
        <v>146</v>
      </c>
      <c r="B76" s="70"/>
      <c r="C76" s="70"/>
      <c r="D76" s="70"/>
      <c r="E76" s="70"/>
      <c r="F76" s="70"/>
      <c r="G76" s="70"/>
      <c r="H76" s="78"/>
      <c r="I76" s="78"/>
      <c r="J76" s="78"/>
      <c r="K76" s="78"/>
      <c r="L76" s="78"/>
      <c r="M76" s="78"/>
      <c r="N76" s="78"/>
      <c r="O76" s="78"/>
      <c r="P76" s="78"/>
      <c r="Q76" s="78"/>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row>
    <row r="77" spans="1:180">
      <c r="A77" s="71" t="s">
        <v>145</v>
      </c>
      <c r="B77" s="70"/>
      <c r="C77" s="70"/>
      <c r="D77" s="70"/>
      <c r="E77" s="70"/>
      <c r="F77" s="70"/>
      <c r="G77" s="70"/>
      <c r="H77" s="78"/>
      <c r="I77" s="78"/>
      <c r="J77" s="78"/>
      <c r="K77" s="78"/>
      <c r="L77" s="78"/>
      <c r="M77" s="78"/>
      <c r="N77" s="78"/>
      <c r="O77" s="78"/>
      <c r="P77" s="78"/>
      <c r="Q77" s="78"/>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row>
    <row r="78" spans="1:180">
      <c r="A78" s="71" t="s">
        <v>144</v>
      </c>
      <c r="B78" s="70"/>
      <c r="C78" s="70"/>
      <c r="D78" s="70"/>
      <c r="E78" s="70"/>
      <c r="F78" s="70"/>
      <c r="G78" s="70"/>
      <c r="H78" s="78"/>
      <c r="I78" s="78"/>
      <c r="J78" s="78"/>
      <c r="K78" s="78"/>
      <c r="L78" s="78"/>
      <c r="M78" s="78"/>
      <c r="N78" s="78"/>
      <c r="O78" s="78"/>
      <c r="P78" s="78"/>
      <c r="Q78" s="78"/>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row>
    <row r="79" spans="1:180">
      <c r="A79" s="71" t="s">
        <v>143</v>
      </c>
      <c r="B79" s="70"/>
      <c r="C79" s="70"/>
      <c r="D79" s="70"/>
      <c r="E79" s="70"/>
      <c r="F79" s="70"/>
      <c r="G79" s="70"/>
      <c r="H79" s="78"/>
      <c r="I79" s="78"/>
      <c r="J79" s="78"/>
      <c r="K79" s="78"/>
      <c r="L79" s="78"/>
      <c r="M79" s="78"/>
      <c r="N79" s="78"/>
      <c r="O79" s="78"/>
      <c r="P79" s="78"/>
      <c r="Q79" s="78"/>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row>
    <row r="80" spans="1:180">
      <c r="A80" s="71"/>
      <c r="B80" s="70"/>
      <c r="C80" s="70"/>
      <c r="D80" s="70"/>
      <c r="E80" s="70"/>
      <c r="F80" s="70"/>
      <c r="G80" s="70"/>
      <c r="H80" s="77"/>
      <c r="I80" s="77"/>
      <c r="J80" s="77"/>
      <c r="K80" s="77"/>
      <c r="L80" s="77"/>
      <c r="M80" s="77"/>
      <c r="N80" s="77"/>
      <c r="O80" s="77"/>
      <c r="P80" s="77"/>
      <c r="Q80" s="77"/>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row>
    <row r="81" spans="1:180">
      <c r="A81" s="76" t="s">
        <v>142</v>
      </c>
      <c r="B81" s="85"/>
      <c r="C81" s="74"/>
      <c r="D81" s="74"/>
      <c r="E81" s="74"/>
      <c r="F81" s="74"/>
      <c r="G81" s="74"/>
      <c r="H81" s="75">
        <f t="shared" ref="H81:Q81" si="11">SUM(H75:H80)</f>
        <v>0</v>
      </c>
      <c r="I81" s="75">
        <f t="shared" si="11"/>
        <v>0</v>
      </c>
      <c r="J81" s="75">
        <f t="shared" si="11"/>
        <v>0</v>
      </c>
      <c r="K81" s="75">
        <f t="shared" si="11"/>
        <v>0</v>
      </c>
      <c r="L81" s="75">
        <f t="shared" si="11"/>
        <v>0</v>
      </c>
      <c r="M81" s="75">
        <f t="shared" si="11"/>
        <v>0</v>
      </c>
      <c r="N81" s="75">
        <f t="shared" si="11"/>
        <v>0</v>
      </c>
      <c r="O81" s="75">
        <f t="shared" si="11"/>
        <v>0</v>
      </c>
      <c r="P81" s="75">
        <f t="shared" si="11"/>
        <v>0</v>
      </c>
      <c r="Q81" s="75">
        <f t="shared" si="11"/>
        <v>0</v>
      </c>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row>
    <row r="82" spans="1:180">
      <c r="A82" s="76" t="s">
        <v>141</v>
      </c>
      <c r="B82" s="85"/>
      <c r="C82" s="74"/>
      <c r="D82" s="74"/>
      <c r="E82" s="74"/>
      <c r="F82" s="74"/>
      <c r="G82" s="74"/>
      <c r="H82" s="75">
        <f t="shared" ref="H82:Q82" si="12">H73-H81</f>
        <v>0</v>
      </c>
      <c r="I82" s="75">
        <f t="shared" si="12"/>
        <v>0</v>
      </c>
      <c r="J82" s="75">
        <f t="shared" si="12"/>
        <v>0</v>
      </c>
      <c r="K82" s="75">
        <f t="shared" si="12"/>
        <v>0</v>
      </c>
      <c r="L82" s="75">
        <f t="shared" si="12"/>
        <v>0</v>
      </c>
      <c r="M82" s="75">
        <f t="shared" si="12"/>
        <v>0</v>
      </c>
      <c r="N82" s="75">
        <f t="shared" si="12"/>
        <v>0</v>
      </c>
      <c r="O82" s="75">
        <f t="shared" si="12"/>
        <v>0</v>
      </c>
      <c r="P82" s="75">
        <f t="shared" si="12"/>
        <v>0</v>
      </c>
      <c r="Q82" s="75">
        <f t="shared" si="12"/>
        <v>0</v>
      </c>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row>
    <row r="83" spans="1:180">
      <c r="A83" s="84"/>
      <c r="B83" s="82"/>
      <c r="C83" s="70"/>
      <c r="D83" s="70"/>
      <c r="E83" s="70"/>
      <c r="F83" s="70"/>
      <c r="G83" s="70"/>
      <c r="H83" s="81"/>
      <c r="I83" s="81"/>
      <c r="J83" s="81"/>
      <c r="K83" s="81"/>
      <c r="L83" s="81"/>
      <c r="M83" s="81"/>
      <c r="N83" s="81"/>
      <c r="O83" s="81"/>
      <c r="P83" s="81"/>
      <c r="Q83" s="81"/>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row>
    <row r="84" spans="1:180">
      <c r="A84" s="91" t="s">
        <v>140</v>
      </c>
      <c r="B84" s="82"/>
      <c r="C84" s="70"/>
      <c r="D84" s="70"/>
      <c r="E84" s="70"/>
      <c r="F84" s="70"/>
      <c r="G84" s="70"/>
      <c r="H84" s="81"/>
      <c r="I84" s="81"/>
      <c r="J84" s="81"/>
      <c r="K84" s="81"/>
      <c r="L84" s="81"/>
      <c r="M84" s="81"/>
      <c r="N84" s="81"/>
      <c r="O84" s="81"/>
      <c r="P84" s="81"/>
      <c r="Q84" s="81"/>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row>
    <row r="85" spans="1:180" hidden="1">
      <c r="A85" s="71" t="s">
        <v>139</v>
      </c>
      <c r="B85" s="82"/>
      <c r="C85" s="70"/>
      <c r="D85" s="70"/>
      <c r="E85" s="70"/>
      <c r="F85" s="70"/>
      <c r="G85" s="70"/>
      <c r="H85" s="80"/>
      <c r="I85" s="80"/>
      <c r="J85" s="80"/>
      <c r="K85" s="80"/>
      <c r="L85" s="80"/>
      <c r="M85" s="80"/>
      <c r="N85" s="80"/>
      <c r="O85" s="80"/>
      <c r="P85" s="80"/>
      <c r="Q85" s="8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row>
    <row r="86" spans="1:180">
      <c r="A86" s="90" t="s">
        <v>138</v>
      </c>
      <c r="B86" s="70"/>
      <c r="C86" s="70"/>
      <c r="D86" s="70"/>
      <c r="E86" s="70"/>
      <c r="F86" s="70"/>
      <c r="G86" s="70"/>
      <c r="H86" s="80"/>
      <c r="I86" s="80"/>
      <c r="J86" s="80"/>
      <c r="K86" s="80"/>
      <c r="L86" s="80"/>
      <c r="M86" s="80"/>
      <c r="N86" s="80"/>
      <c r="O86" s="80"/>
      <c r="P86" s="80"/>
      <c r="Q86" s="8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row>
    <row r="87" spans="1:180">
      <c r="A87" s="90" t="s">
        <v>137</v>
      </c>
      <c r="B87" s="70"/>
      <c r="C87" s="70"/>
      <c r="D87" s="70"/>
      <c r="E87" s="70"/>
      <c r="F87" s="70"/>
      <c r="G87" s="70"/>
      <c r="H87" s="78"/>
      <c r="I87" s="78"/>
      <c r="J87" s="78"/>
      <c r="K87" s="78"/>
      <c r="L87" s="78"/>
      <c r="M87" s="78"/>
      <c r="N87" s="78"/>
      <c r="O87" s="78"/>
      <c r="P87" s="78"/>
      <c r="Q87" s="78"/>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row>
    <row r="88" spans="1:180">
      <c r="A88" s="90" t="s">
        <v>136</v>
      </c>
      <c r="B88" s="70"/>
      <c r="C88" s="70"/>
      <c r="D88" s="70"/>
      <c r="E88" s="70"/>
      <c r="F88" s="70"/>
      <c r="G88" s="70"/>
      <c r="H88" s="78"/>
      <c r="I88" s="78"/>
      <c r="J88" s="78"/>
      <c r="K88" s="78"/>
      <c r="L88" s="78"/>
      <c r="M88" s="78"/>
      <c r="N88" s="78"/>
      <c r="O88" s="78"/>
      <c r="P88" s="78"/>
      <c r="Q88" s="78"/>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row>
    <row r="89" spans="1:180">
      <c r="A89" s="90" t="s">
        <v>135</v>
      </c>
      <c r="B89" s="70"/>
      <c r="C89" s="70"/>
      <c r="D89" s="70"/>
      <c r="E89" s="70"/>
      <c r="F89" s="70"/>
      <c r="G89" s="70"/>
      <c r="H89" s="77"/>
      <c r="I89" s="77"/>
      <c r="J89" s="77"/>
      <c r="K89" s="77"/>
      <c r="L89" s="77"/>
      <c r="M89" s="77"/>
      <c r="N89" s="77"/>
      <c r="O89" s="77"/>
      <c r="P89" s="77"/>
      <c r="Q89" s="77"/>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row>
    <row r="90" spans="1:180">
      <c r="A90" s="89" t="s">
        <v>134</v>
      </c>
      <c r="B90" s="85"/>
      <c r="C90" s="74"/>
      <c r="D90" s="74"/>
      <c r="E90" s="74"/>
      <c r="F90" s="74"/>
      <c r="G90" s="74"/>
      <c r="H90" s="75">
        <f t="shared" ref="H90:Q90" si="13">H82-SUM(H85:H89)</f>
        <v>0</v>
      </c>
      <c r="I90" s="75">
        <f t="shared" si="13"/>
        <v>0</v>
      </c>
      <c r="J90" s="75">
        <f t="shared" si="13"/>
        <v>0</v>
      </c>
      <c r="K90" s="75">
        <f t="shared" si="13"/>
        <v>0</v>
      </c>
      <c r="L90" s="75">
        <f t="shared" si="13"/>
        <v>0</v>
      </c>
      <c r="M90" s="75">
        <f t="shared" si="13"/>
        <v>0</v>
      </c>
      <c r="N90" s="75">
        <f t="shared" si="13"/>
        <v>0</v>
      </c>
      <c r="O90" s="75">
        <f t="shared" si="13"/>
        <v>0</v>
      </c>
      <c r="P90" s="75">
        <f t="shared" si="13"/>
        <v>0</v>
      </c>
      <c r="Q90" s="75">
        <f t="shared" si="13"/>
        <v>0</v>
      </c>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row>
    <row r="91" spans="1:180">
      <c r="A91" s="84"/>
      <c r="B91" s="82"/>
      <c r="C91" s="70"/>
      <c r="D91" s="70"/>
      <c r="E91" s="70"/>
      <c r="F91" s="70"/>
      <c r="G91" s="70"/>
      <c r="H91" s="81"/>
      <c r="I91" s="81"/>
      <c r="J91" s="81"/>
      <c r="K91" s="81"/>
      <c r="L91" s="81"/>
      <c r="M91" s="81"/>
      <c r="N91" s="81"/>
      <c r="O91" s="81"/>
      <c r="P91" s="81"/>
      <c r="Q91" s="81"/>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row>
    <row r="92" spans="1:180">
      <c r="A92" s="89" t="s">
        <v>133</v>
      </c>
      <c r="B92" s="82"/>
      <c r="C92" s="70"/>
      <c r="D92" s="70"/>
      <c r="E92" s="70"/>
      <c r="F92" s="70"/>
      <c r="G92" s="70"/>
      <c r="H92" s="81"/>
      <c r="I92" s="81"/>
      <c r="J92" s="81"/>
      <c r="K92" s="81"/>
      <c r="L92" s="81"/>
      <c r="M92" s="81"/>
      <c r="N92" s="81"/>
      <c r="O92" s="81"/>
      <c r="P92" s="81"/>
      <c r="Q92" s="81"/>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row>
    <row r="93" spans="1:180">
      <c r="A93" s="71" t="s">
        <v>132</v>
      </c>
      <c r="B93" s="70"/>
      <c r="C93" s="70"/>
      <c r="D93" s="70"/>
      <c r="E93" s="70"/>
      <c r="F93" s="70"/>
      <c r="G93" s="70"/>
      <c r="H93" s="80"/>
      <c r="I93" s="80"/>
      <c r="J93" s="80"/>
      <c r="K93" s="80"/>
      <c r="L93" s="80"/>
      <c r="M93" s="80"/>
      <c r="N93" s="80"/>
      <c r="O93" s="80"/>
      <c r="P93" s="80"/>
      <c r="Q93" s="8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row>
    <row r="94" spans="1:180">
      <c r="A94" s="71" t="s">
        <v>131</v>
      </c>
      <c r="B94" s="70"/>
      <c r="C94" s="70"/>
      <c r="D94" s="70"/>
      <c r="E94" s="70"/>
      <c r="F94" s="70"/>
      <c r="G94" s="70"/>
      <c r="H94" s="78"/>
      <c r="I94" s="78"/>
      <c r="J94" s="78"/>
      <c r="K94" s="78"/>
      <c r="L94" s="78"/>
      <c r="M94" s="78"/>
      <c r="N94" s="78"/>
      <c r="O94" s="78"/>
      <c r="P94" s="78"/>
      <c r="Q94" s="78"/>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row>
    <row r="95" spans="1:180">
      <c r="A95" s="71" t="s">
        <v>130</v>
      </c>
      <c r="B95" s="70"/>
      <c r="C95" s="70"/>
      <c r="D95" s="70"/>
      <c r="E95" s="70"/>
      <c r="F95" s="70"/>
      <c r="G95" s="70"/>
      <c r="H95" s="78"/>
      <c r="I95" s="78"/>
      <c r="J95" s="78"/>
      <c r="K95" s="78"/>
      <c r="L95" s="78"/>
      <c r="M95" s="78"/>
      <c r="N95" s="78"/>
      <c r="O95" s="78"/>
      <c r="P95" s="78"/>
      <c r="Q95" s="78"/>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row>
    <row r="96" spans="1:180">
      <c r="A96" s="71" t="s">
        <v>129</v>
      </c>
      <c r="B96" s="70"/>
      <c r="C96" s="70"/>
      <c r="D96" s="70"/>
      <c r="E96" s="70"/>
      <c r="F96" s="70"/>
      <c r="G96" s="70"/>
      <c r="H96" s="78"/>
      <c r="I96" s="78"/>
      <c r="J96" s="78"/>
      <c r="K96" s="78"/>
      <c r="L96" s="78"/>
      <c r="M96" s="78"/>
      <c r="N96" s="78"/>
      <c r="O96" s="78"/>
      <c r="P96" s="78"/>
      <c r="Q96" s="78"/>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row>
    <row r="97" spans="1:180">
      <c r="A97" s="71" t="s">
        <v>128</v>
      </c>
      <c r="B97" s="70"/>
      <c r="C97" s="70"/>
      <c r="D97" s="70"/>
      <c r="E97" s="70"/>
      <c r="F97" s="70"/>
      <c r="G97" s="70"/>
      <c r="H97" s="77"/>
      <c r="I97" s="77"/>
      <c r="J97" s="77"/>
      <c r="K97" s="77"/>
      <c r="L97" s="77"/>
      <c r="M97" s="77"/>
      <c r="N97" s="77"/>
      <c r="O97" s="77"/>
      <c r="P97" s="77"/>
      <c r="Q97" s="77"/>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row>
    <row r="98" spans="1:180">
      <c r="A98" s="76" t="s">
        <v>127</v>
      </c>
      <c r="B98" s="85"/>
      <c r="C98" s="74"/>
      <c r="D98" s="74"/>
      <c r="E98" s="74"/>
      <c r="F98" s="74"/>
      <c r="G98" s="74"/>
      <c r="H98" s="75">
        <f t="shared" ref="H98:Q98" si="14">SUM(H93:H97)</f>
        <v>0</v>
      </c>
      <c r="I98" s="75">
        <f t="shared" si="14"/>
        <v>0</v>
      </c>
      <c r="J98" s="75">
        <f t="shared" si="14"/>
        <v>0</v>
      </c>
      <c r="K98" s="75">
        <f t="shared" si="14"/>
        <v>0</v>
      </c>
      <c r="L98" s="75">
        <f t="shared" si="14"/>
        <v>0</v>
      </c>
      <c r="M98" s="75">
        <f t="shared" si="14"/>
        <v>0</v>
      </c>
      <c r="N98" s="75">
        <f t="shared" si="14"/>
        <v>0</v>
      </c>
      <c r="O98" s="75">
        <f t="shared" si="14"/>
        <v>0</v>
      </c>
      <c r="P98" s="75">
        <f t="shared" si="14"/>
        <v>0</v>
      </c>
      <c r="Q98" s="75">
        <f t="shared" si="14"/>
        <v>0</v>
      </c>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row>
    <row r="99" spans="1:180">
      <c r="A99" s="84"/>
      <c r="B99" s="82"/>
      <c r="C99" s="70"/>
      <c r="D99" s="70"/>
      <c r="E99" s="70"/>
      <c r="F99" s="70"/>
      <c r="G99" s="70"/>
      <c r="H99" s="87"/>
      <c r="I99" s="87"/>
      <c r="J99" s="87"/>
      <c r="K99" s="87"/>
      <c r="L99" s="87"/>
      <c r="M99" s="87"/>
      <c r="N99" s="87"/>
      <c r="O99" s="87"/>
      <c r="P99" s="87"/>
      <c r="Q99" s="87"/>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row>
    <row r="100" spans="1:180" ht="15">
      <c r="A100" s="86" t="s">
        <v>126</v>
      </c>
      <c r="B100" s="85"/>
      <c r="C100" s="74"/>
      <c r="D100" s="74"/>
      <c r="E100" s="74"/>
      <c r="F100" s="74"/>
      <c r="G100" s="74"/>
      <c r="H100" s="75">
        <f t="shared" ref="H100:Q100" si="15">H90-H98</f>
        <v>0</v>
      </c>
      <c r="I100" s="75">
        <f t="shared" si="15"/>
        <v>0</v>
      </c>
      <c r="J100" s="75">
        <f t="shared" si="15"/>
        <v>0</v>
      </c>
      <c r="K100" s="75">
        <f t="shared" si="15"/>
        <v>0</v>
      </c>
      <c r="L100" s="75">
        <f t="shared" si="15"/>
        <v>0</v>
      </c>
      <c r="M100" s="75">
        <f t="shared" si="15"/>
        <v>0</v>
      </c>
      <c r="N100" s="75">
        <f t="shared" si="15"/>
        <v>0</v>
      </c>
      <c r="O100" s="75">
        <f t="shared" si="15"/>
        <v>0</v>
      </c>
      <c r="P100" s="75">
        <f t="shared" si="15"/>
        <v>0</v>
      </c>
      <c r="Q100" s="75">
        <f t="shared" si="15"/>
        <v>0</v>
      </c>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row>
    <row r="101" spans="1:180">
      <c r="A101" s="84"/>
      <c r="B101" s="82"/>
      <c r="C101" s="70"/>
      <c r="D101" s="70"/>
      <c r="E101" s="70"/>
      <c r="F101" s="70"/>
      <c r="G101" s="70"/>
      <c r="H101" s="81"/>
      <c r="I101" s="81"/>
      <c r="J101" s="81"/>
      <c r="K101" s="81"/>
      <c r="L101" s="81"/>
      <c r="M101" s="81"/>
      <c r="N101" s="81"/>
      <c r="O101" s="81"/>
      <c r="P101" s="81"/>
      <c r="Q101" s="81"/>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row>
    <row r="102" spans="1:180">
      <c r="A102" s="89" t="s">
        <v>125</v>
      </c>
      <c r="B102" s="82"/>
      <c r="C102" s="70"/>
      <c r="D102" s="70"/>
      <c r="E102" s="70"/>
      <c r="F102" s="70"/>
      <c r="G102" s="70"/>
      <c r="H102" s="81"/>
      <c r="I102" s="81"/>
      <c r="J102" s="81"/>
      <c r="K102" s="81"/>
      <c r="L102" s="81"/>
      <c r="M102" s="81"/>
      <c r="N102" s="81"/>
      <c r="O102" s="81"/>
      <c r="P102" s="81"/>
      <c r="Q102" s="81"/>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row>
    <row r="103" spans="1:180">
      <c r="A103" s="71" t="s">
        <v>124</v>
      </c>
      <c r="B103" s="70"/>
      <c r="C103" s="70"/>
      <c r="D103" s="70"/>
      <c r="E103" s="70"/>
      <c r="F103" s="70"/>
      <c r="G103" s="70"/>
      <c r="H103" s="80"/>
      <c r="I103" s="80"/>
      <c r="J103" s="80"/>
      <c r="K103" s="80"/>
      <c r="L103" s="80"/>
      <c r="M103" s="80"/>
      <c r="N103" s="80"/>
      <c r="O103" s="80"/>
      <c r="P103" s="80"/>
      <c r="Q103" s="8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row>
    <row r="104" spans="1:180">
      <c r="A104" s="71" t="s">
        <v>123</v>
      </c>
      <c r="B104" s="70"/>
      <c r="C104" s="70"/>
      <c r="D104" s="70"/>
      <c r="E104" s="70"/>
      <c r="F104" s="70"/>
      <c r="G104" s="70"/>
      <c r="H104" s="78"/>
      <c r="I104" s="78"/>
      <c r="J104" s="78"/>
      <c r="K104" s="78"/>
      <c r="L104" s="78"/>
      <c r="M104" s="78"/>
      <c r="N104" s="78"/>
      <c r="O104" s="78"/>
      <c r="P104" s="78"/>
      <c r="Q104" s="78"/>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row>
    <row r="105" spans="1:180">
      <c r="A105" s="71" t="s">
        <v>122</v>
      </c>
      <c r="B105" s="70"/>
      <c r="C105" s="70"/>
      <c r="D105" s="70"/>
      <c r="E105" s="70"/>
      <c r="F105" s="70"/>
      <c r="G105" s="70"/>
      <c r="H105" s="78"/>
      <c r="I105" s="78"/>
      <c r="J105" s="78"/>
      <c r="K105" s="78"/>
      <c r="L105" s="78"/>
      <c r="M105" s="78"/>
      <c r="N105" s="78"/>
      <c r="O105" s="78"/>
      <c r="P105" s="78"/>
      <c r="Q105" s="78"/>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row>
    <row r="106" spans="1:180">
      <c r="A106" s="71" t="s">
        <v>121</v>
      </c>
      <c r="B106" s="70"/>
      <c r="C106" s="70"/>
      <c r="D106" s="70"/>
      <c r="E106" s="70"/>
      <c r="F106" s="70"/>
      <c r="G106" s="70"/>
      <c r="H106" s="78"/>
      <c r="I106" s="78"/>
      <c r="J106" s="78"/>
      <c r="K106" s="78"/>
      <c r="L106" s="78"/>
      <c r="M106" s="78"/>
      <c r="N106" s="78"/>
      <c r="O106" s="78"/>
      <c r="P106" s="78"/>
      <c r="Q106" s="78"/>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row>
    <row r="107" spans="1:180">
      <c r="A107" s="88" t="s">
        <v>120</v>
      </c>
      <c r="B107" s="70"/>
      <c r="C107" s="70"/>
      <c r="D107" s="70"/>
      <c r="E107" s="70"/>
      <c r="F107" s="70"/>
      <c r="G107" s="70"/>
      <c r="H107" s="78"/>
      <c r="I107" s="78"/>
      <c r="J107" s="78"/>
      <c r="K107" s="78"/>
      <c r="L107" s="78"/>
      <c r="M107" s="78"/>
      <c r="N107" s="78"/>
      <c r="O107" s="78"/>
      <c r="P107" s="78"/>
      <c r="Q107" s="78"/>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row>
    <row r="108" spans="1:180">
      <c r="A108" s="76" t="s">
        <v>119</v>
      </c>
      <c r="B108" s="85"/>
      <c r="C108" s="74"/>
      <c r="D108" s="74"/>
      <c r="E108" s="74"/>
      <c r="F108" s="74"/>
      <c r="G108" s="74"/>
      <c r="H108" s="75">
        <f t="shared" ref="H108:Q108" si="16">SUM(H103:H107)</f>
        <v>0</v>
      </c>
      <c r="I108" s="75">
        <f t="shared" si="16"/>
        <v>0</v>
      </c>
      <c r="J108" s="75">
        <f t="shared" si="16"/>
        <v>0</v>
      </c>
      <c r="K108" s="75">
        <f t="shared" si="16"/>
        <v>0</v>
      </c>
      <c r="L108" s="75">
        <f t="shared" si="16"/>
        <v>0</v>
      </c>
      <c r="M108" s="75">
        <f t="shared" si="16"/>
        <v>0</v>
      </c>
      <c r="N108" s="75">
        <f t="shared" si="16"/>
        <v>0</v>
      </c>
      <c r="O108" s="75">
        <f t="shared" si="16"/>
        <v>0</v>
      </c>
      <c r="P108" s="75">
        <f t="shared" si="16"/>
        <v>0</v>
      </c>
      <c r="Q108" s="75">
        <f t="shared" si="16"/>
        <v>0</v>
      </c>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row>
    <row r="109" spans="1:180">
      <c r="A109" s="84"/>
      <c r="B109" s="82"/>
      <c r="C109" s="70"/>
      <c r="D109" s="70"/>
      <c r="E109" s="70"/>
      <c r="F109" s="70"/>
      <c r="G109" s="70"/>
      <c r="H109" s="87"/>
      <c r="I109" s="87"/>
      <c r="J109" s="87"/>
      <c r="K109" s="87"/>
      <c r="L109" s="87"/>
      <c r="M109" s="87"/>
      <c r="N109" s="87"/>
      <c r="O109" s="87"/>
      <c r="P109" s="87"/>
      <c r="Q109" s="87"/>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row>
    <row r="110" spans="1:180" ht="15">
      <c r="A110" s="86" t="s">
        <v>118</v>
      </c>
      <c r="B110" s="85"/>
      <c r="C110" s="74"/>
      <c r="D110" s="74"/>
      <c r="E110" s="74"/>
      <c r="F110" s="74"/>
      <c r="G110" s="74"/>
      <c r="H110" s="75">
        <f t="shared" ref="H110:Q110" si="17">H100-H108</f>
        <v>0</v>
      </c>
      <c r="I110" s="75">
        <f t="shared" si="17"/>
        <v>0</v>
      </c>
      <c r="J110" s="75">
        <f t="shared" si="17"/>
        <v>0</v>
      </c>
      <c r="K110" s="75">
        <f t="shared" si="17"/>
        <v>0</v>
      </c>
      <c r="L110" s="75">
        <f t="shared" si="17"/>
        <v>0</v>
      </c>
      <c r="M110" s="75">
        <f t="shared" si="17"/>
        <v>0</v>
      </c>
      <c r="N110" s="75">
        <f t="shared" si="17"/>
        <v>0</v>
      </c>
      <c r="O110" s="75">
        <f t="shared" si="17"/>
        <v>0</v>
      </c>
      <c r="P110" s="75">
        <f t="shared" si="17"/>
        <v>0</v>
      </c>
      <c r="Q110" s="75">
        <f t="shared" si="17"/>
        <v>0</v>
      </c>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row>
    <row r="111" spans="1:180">
      <c r="A111" s="84"/>
      <c r="B111" s="82"/>
      <c r="C111" s="70"/>
      <c r="D111" s="70"/>
      <c r="E111" s="70"/>
      <c r="F111" s="70"/>
      <c r="G111" s="70"/>
      <c r="H111" s="81"/>
      <c r="I111" s="81"/>
      <c r="J111" s="81"/>
      <c r="K111" s="81"/>
      <c r="L111" s="81"/>
      <c r="M111" s="81"/>
      <c r="N111" s="81"/>
      <c r="O111" s="81"/>
      <c r="P111" s="81"/>
      <c r="Q111" s="81"/>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row>
    <row r="112" spans="1:180" ht="15">
      <c r="A112" s="83" t="s">
        <v>117</v>
      </c>
      <c r="B112" s="82"/>
      <c r="C112" s="70"/>
      <c r="D112" s="70"/>
      <c r="E112" s="70"/>
      <c r="F112" s="70"/>
      <c r="G112" s="70"/>
      <c r="H112" s="81"/>
      <c r="I112" s="81"/>
      <c r="J112" s="81"/>
      <c r="K112" s="81"/>
      <c r="L112" s="81"/>
      <c r="M112" s="81"/>
      <c r="N112" s="81"/>
      <c r="O112" s="81"/>
      <c r="P112" s="81"/>
      <c r="Q112" s="81"/>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row>
    <row r="113" spans="1:180">
      <c r="A113" s="71" t="s">
        <v>116</v>
      </c>
      <c r="B113" s="70"/>
      <c r="C113" s="70"/>
      <c r="D113" s="70"/>
      <c r="E113" s="70"/>
      <c r="F113" s="70"/>
      <c r="G113" s="70"/>
      <c r="H113" s="75">
        <f t="shared" ref="H113:Q113" si="18">+H110</f>
        <v>0</v>
      </c>
      <c r="I113" s="75">
        <f t="shared" si="18"/>
        <v>0</v>
      </c>
      <c r="J113" s="75">
        <f t="shared" si="18"/>
        <v>0</v>
      </c>
      <c r="K113" s="75">
        <f t="shared" si="18"/>
        <v>0</v>
      </c>
      <c r="L113" s="75">
        <f t="shared" si="18"/>
        <v>0</v>
      </c>
      <c r="M113" s="75">
        <f t="shared" si="18"/>
        <v>0</v>
      </c>
      <c r="N113" s="75">
        <f t="shared" si="18"/>
        <v>0</v>
      </c>
      <c r="O113" s="75">
        <f t="shared" si="18"/>
        <v>0</v>
      </c>
      <c r="P113" s="75">
        <f t="shared" si="18"/>
        <v>0</v>
      </c>
      <c r="Q113" s="75">
        <f t="shared" si="18"/>
        <v>0</v>
      </c>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row>
    <row r="114" spans="1:180">
      <c r="A114" s="71" t="s">
        <v>115</v>
      </c>
      <c r="B114" s="70"/>
      <c r="C114" s="70"/>
      <c r="D114" s="70"/>
      <c r="E114" s="70"/>
      <c r="F114" s="70"/>
      <c r="G114" s="70"/>
      <c r="H114" s="80"/>
      <c r="I114" s="80"/>
      <c r="J114" s="80"/>
      <c r="K114" s="80"/>
      <c r="L114" s="80"/>
      <c r="M114" s="80"/>
      <c r="N114" s="80"/>
      <c r="O114" s="80"/>
      <c r="P114" s="80"/>
      <c r="Q114" s="8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row>
    <row r="115" spans="1:180">
      <c r="A115" s="71" t="s">
        <v>114</v>
      </c>
      <c r="B115" s="70"/>
      <c r="C115" s="70"/>
      <c r="D115" s="70"/>
      <c r="E115" s="70"/>
      <c r="F115" s="70"/>
      <c r="G115" s="70"/>
      <c r="H115" s="78"/>
      <c r="I115" s="78"/>
      <c r="J115" s="78"/>
      <c r="K115" s="78"/>
      <c r="L115" s="78"/>
      <c r="M115" s="78"/>
      <c r="N115" s="78"/>
      <c r="O115" s="78"/>
      <c r="P115" s="78"/>
      <c r="Q115" s="78"/>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row>
    <row r="116" spans="1:180">
      <c r="A116" s="79" t="s">
        <v>113</v>
      </c>
      <c r="B116" s="70"/>
      <c r="C116" s="70"/>
      <c r="D116" s="70"/>
      <c r="E116" s="70"/>
      <c r="F116" s="70"/>
      <c r="G116" s="70"/>
      <c r="H116" s="78"/>
      <c r="I116" s="78"/>
      <c r="J116" s="78"/>
      <c r="K116" s="78"/>
      <c r="L116" s="78"/>
      <c r="M116" s="78"/>
      <c r="N116" s="78"/>
      <c r="O116" s="78"/>
      <c r="P116" s="78"/>
      <c r="Q116" s="78"/>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row>
    <row r="117" spans="1:180">
      <c r="A117" s="79" t="s">
        <v>112</v>
      </c>
      <c r="B117" s="70"/>
      <c r="C117" s="70"/>
      <c r="D117" s="70"/>
      <c r="E117" s="70"/>
      <c r="F117" s="70"/>
      <c r="G117" s="70"/>
      <c r="H117" s="78"/>
      <c r="I117" s="78"/>
      <c r="J117" s="78"/>
      <c r="K117" s="78"/>
      <c r="L117" s="78"/>
      <c r="M117" s="78"/>
      <c r="N117" s="78"/>
      <c r="O117" s="78"/>
      <c r="P117" s="78"/>
      <c r="Q117" s="78"/>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row>
    <row r="118" spans="1:180">
      <c r="A118" s="71" t="s">
        <v>111</v>
      </c>
      <c r="B118" s="70"/>
      <c r="C118" s="70"/>
      <c r="D118" s="70"/>
      <c r="E118" s="70"/>
      <c r="F118" s="70"/>
      <c r="G118" s="70"/>
      <c r="H118" s="77"/>
      <c r="I118" s="77"/>
      <c r="J118" s="77"/>
      <c r="K118" s="77"/>
      <c r="L118" s="77"/>
      <c r="M118" s="77"/>
      <c r="N118" s="77"/>
      <c r="O118" s="77"/>
      <c r="P118" s="77"/>
      <c r="Q118" s="77"/>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row>
    <row r="119" spans="1:180">
      <c r="A119" s="76" t="s">
        <v>110</v>
      </c>
      <c r="B119" s="74"/>
      <c r="C119" s="74"/>
      <c r="D119" s="74"/>
      <c r="E119" s="74"/>
      <c r="F119" s="74"/>
      <c r="G119" s="74"/>
      <c r="H119" s="75">
        <f t="shared" ref="H119:Q119" si="19">SUM(H113:H118)</f>
        <v>0</v>
      </c>
      <c r="I119" s="75">
        <f t="shared" si="19"/>
        <v>0</v>
      </c>
      <c r="J119" s="75">
        <f t="shared" si="19"/>
        <v>0</v>
      </c>
      <c r="K119" s="75">
        <f t="shared" si="19"/>
        <v>0</v>
      </c>
      <c r="L119" s="75">
        <f t="shared" si="19"/>
        <v>0</v>
      </c>
      <c r="M119" s="75">
        <f t="shared" si="19"/>
        <v>0</v>
      </c>
      <c r="N119" s="75">
        <f t="shared" si="19"/>
        <v>0</v>
      </c>
      <c r="O119" s="75">
        <f t="shared" si="19"/>
        <v>0</v>
      </c>
      <c r="P119" s="75">
        <f t="shared" si="19"/>
        <v>0</v>
      </c>
      <c r="Q119" s="75">
        <f t="shared" si="19"/>
        <v>0</v>
      </c>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row>
    <row r="120" spans="1:180">
      <c r="A120" s="70"/>
      <c r="B120" s="70"/>
      <c r="C120" s="70"/>
      <c r="D120" s="70"/>
      <c r="E120" s="70"/>
      <c r="F120" s="70"/>
      <c r="G120" s="70"/>
      <c r="H120" s="70"/>
    </row>
    <row r="121" spans="1:180" ht="15">
      <c r="A121" s="73" t="s">
        <v>109</v>
      </c>
      <c r="B121" s="70"/>
      <c r="C121" s="70"/>
      <c r="D121" s="70"/>
      <c r="E121" s="70"/>
      <c r="F121" s="70"/>
      <c r="G121" s="70"/>
      <c r="H121" s="72">
        <f>I68</f>
        <v>2013</v>
      </c>
    </row>
    <row r="122" spans="1:180">
      <c r="A122" s="71" t="s">
        <v>108</v>
      </c>
      <c r="B122" s="70"/>
      <c r="C122" s="70"/>
      <c r="D122" s="70"/>
      <c r="E122" s="70"/>
      <c r="F122" s="70"/>
      <c r="G122" s="70"/>
      <c r="H122" s="69" t="s">
        <v>107</v>
      </c>
    </row>
    <row r="123" spans="1:180">
      <c r="A123" s="71" t="s">
        <v>106</v>
      </c>
      <c r="B123" s="70"/>
      <c r="C123" s="70"/>
      <c r="D123" s="70"/>
      <c r="E123" s="70"/>
      <c r="F123" s="70"/>
      <c r="G123" s="70"/>
      <c r="H123" s="69" t="s">
        <v>105</v>
      </c>
    </row>
    <row r="124" spans="1:180">
      <c r="A124" s="71" t="s">
        <v>104</v>
      </c>
      <c r="B124" s="70"/>
      <c r="C124" s="70"/>
      <c r="D124" s="70"/>
      <c r="E124" s="70"/>
      <c r="F124" s="70"/>
      <c r="G124" s="70"/>
      <c r="H124" s="69" t="s">
        <v>103</v>
      </c>
    </row>
    <row r="125" spans="1:180">
      <c r="A125" s="71" t="s">
        <v>102</v>
      </c>
      <c r="B125" s="70"/>
      <c r="C125" s="70"/>
      <c r="D125" s="70"/>
      <c r="E125" s="70"/>
      <c r="F125" s="70"/>
      <c r="G125" s="70"/>
      <c r="H125" s="69" t="s">
        <v>101</v>
      </c>
    </row>
    <row r="126" spans="1:180">
      <c r="A126" s="71" t="s">
        <v>100</v>
      </c>
      <c r="B126" s="70"/>
      <c r="C126" s="70"/>
      <c r="D126" s="70"/>
      <c r="E126" s="70"/>
      <c r="F126" s="70"/>
      <c r="G126" s="70"/>
      <c r="H126" s="69"/>
    </row>
    <row r="128" spans="1:180">
      <c r="A128" s="84" t="s">
        <v>150</v>
      </c>
      <c r="B128" s="70"/>
      <c r="C128" s="70"/>
      <c r="D128" s="70"/>
      <c r="E128" s="70"/>
      <c r="F128" s="70"/>
      <c r="G128" s="70"/>
      <c r="H128" s="99">
        <v>2012</v>
      </c>
      <c r="I128" s="99">
        <f t="shared" ref="I128:Q128" si="20">SUM(H128+1)</f>
        <v>2013</v>
      </c>
      <c r="J128" s="99">
        <f t="shared" si="20"/>
        <v>2014</v>
      </c>
      <c r="K128" s="99">
        <f t="shared" si="20"/>
        <v>2015</v>
      </c>
      <c r="L128" s="99">
        <f t="shared" si="20"/>
        <v>2016</v>
      </c>
      <c r="M128" s="99">
        <f t="shared" si="20"/>
        <v>2017</v>
      </c>
      <c r="N128" s="99">
        <f t="shared" si="20"/>
        <v>2018</v>
      </c>
      <c r="O128" s="99">
        <f t="shared" si="20"/>
        <v>2019</v>
      </c>
      <c r="P128" s="99">
        <f t="shared" si="20"/>
        <v>2020</v>
      </c>
      <c r="Q128" s="99">
        <f t="shared" si="20"/>
        <v>2021</v>
      </c>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row>
    <row r="129" spans="1:180">
      <c r="B129" s="82"/>
      <c r="C129" s="70"/>
      <c r="D129" s="70"/>
      <c r="E129" s="70"/>
      <c r="F129" s="70"/>
      <c r="G129" s="70"/>
      <c r="H129" s="94"/>
      <c r="I129" s="94"/>
      <c r="J129" s="94"/>
      <c r="K129" s="94"/>
      <c r="L129" s="94"/>
      <c r="M129" s="94"/>
      <c r="N129" s="94"/>
      <c r="O129" s="94"/>
      <c r="P129" s="94"/>
      <c r="Q129" s="94"/>
      <c r="R129" s="94"/>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row>
    <row r="130" spans="1:180" ht="15">
      <c r="A130" s="86" t="s">
        <v>151</v>
      </c>
      <c r="B130" s="82"/>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94"/>
      <c r="ED130" s="94"/>
      <c r="EE130" s="94"/>
      <c r="EF130" s="94"/>
      <c r="EG130" s="94"/>
      <c r="EH130" s="94"/>
      <c r="EI130" s="94"/>
      <c r="EJ130" s="94"/>
      <c r="EK130" s="94"/>
      <c r="EL130" s="94"/>
      <c r="EM130" s="94"/>
      <c r="EN130" s="94"/>
      <c r="EO130" s="94"/>
      <c r="EP130" s="94"/>
      <c r="EQ130" s="94"/>
      <c r="ER130" s="94"/>
      <c r="ES130" s="94"/>
      <c r="ET130" s="94"/>
      <c r="EU130" s="94"/>
      <c r="EV130" s="94"/>
      <c r="EW130" s="94"/>
      <c r="EX130" s="94"/>
      <c r="EY130" s="94"/>
      <c r="EZ130" s="94"/>
      <c r="FA130" s="94"/>
      <c r="FB130" s="94"/>
      <c r="FC130" s="94"/>
      <c r="FD130" s="94"/>
      <c r="FE130" s="94"/>
      <c r="FF130" s="94"/>
      <c r="FG130" s="94"/>
      <c r="FH130" s="94"/>
      <c r="FI130" s="94"/>
      <c r="FJ130" s="94"/>
      <c r="FK130" s="94"/>
      <c r="FL130" s="94"/>
      <c r="FM130" s="94"/>
      <c r="FN130" s="94"/>
      <c r="FO130" s="94"/>
      <c r="FP130" s="94"/>
      <c r="FQ130" s="94"/>
      <c r="FR130" s="94"/>
      <c r="FS130" s="94"/>
      <c r="FT130" s="94"/>
      <c r="FU130" s="94"/>
      <c r="FV130" s="94"/>
      <c r="FW130" s="94"/>
      <c r="FX130" s="94"/>
    </row>
    <row r="131" spans="1:180" ht="15">
      <c r="A131" s="86"/>
      <c r="B131" s="82"/>
      <c r="C131" s="94"/>
      <c r="D131" s="94"/>
      <c r="E131" s="94"/>
      <c r="F131" s="94"/>
      <c r="G131" s="94"/>
      <c r="H131" s="98"/>
      <c r="I131" s="98"/>
      <c r="J131" s="98"/>
      <c r="K131" s="98"/>
      <c r="L131" s="98"/>
      <c r="M131" s="98"/>
      <c r="N131" s="98"/>
      <c r="O131" s="98"/>
      <c r="P131" s="98"/>
      <c r="Q131" s="97"/>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94"/>
      <c r="ED131" s="94"/>
      <c r="EE131" s="94"/>
      <c r="EF131" s="94"/>
      <c r="EG131" s="94"/>
      <c r="EH131" s="94"/>
      <c r="EI131" s="94"/>
      <c r="EJ131" s="94"/>
      <c r="EK131" s="94"/>
      <c r="EL131" s="94"/>
      <c r="EM131" s="94"/>
      <c r="EN131" s="94"/>
      <c r="EO131" s="94"/>
      <c r="EP131" s="94"/>
      <c r="EQ131" s="94"/>
      <c r="ER131" s="94"/>
      <c r="ES131" s="94"/>
      <c r="ET131" s="94"/>
      <c r="EU131" s="94"/>
      <c r="EV131" s="94"/>
      <c r="EW131" s="94"/>
      <c r="EX131" s="94"/>
      <c r="EY131" s="94"/>
      <c r="EZ131" s="94"/>
      <c r="FA131" s="94"/>
      <c r="FB131" s="94"/>
      <c r="FC131" s="94"/>
      <c r="FD131" s="94"/>
      <c r="FE131" s="94"/>
      <c r="FF131" s="94"/>
      <c r="FG131" s="94"/>
      <c r="FH131" s="94"/>
      <c r="FI131" s="94"/>
      <c r="FJ131" s="94"/>
      <c r="FK131" s="94"/>
      <c r="FL131" s="94"/>
      <c r="FM131" s="94"/>
      <c r="FN131" s="94"/>
      <c r="FO131" s="94"/>
      <c r="FP131" s="94"/>
      <c r="FQ131" s="94"/>
      <c r="FR131" s="94"/>
      <c r="FS131" s="94"/>
      <c r="FT131" s="94"/>
      <c r="FU131" s="94"/>
      <c r="FV131" s="94"/>
      <c r="FW131" s="94"/>
      <c r="FX131" s="94"/>
    </row>
    <row r="132" spans="1:180" ht="15" hidden="1">
      <c r="A132" s="86"/>
      <c r="B132" s="82"/>
      <c r="C132" s="94"/>
      <c r="D132" s="94"/>
      <c r="E132" s="94"/>
      <c r="F132" s="94"/>
      <c r="G132" s="94"/>
      <c r="H132" s="96"/>
      <c r="I132" s="96"/>
      <c r="J132" s="96"/>
      <c r="K132" s="96"/>
      <c r="L132" s="96"/>
      <c r="M132" s="96"/>
      <c r="N132" s="96"/>
      <c r="O132" s="96"/>
      <c r="P132" s="96"/>
      <c r="Q132" s="95"/>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c r="EL132" s="94"/>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4"/>
      <c r="FP132" s="94"/>
      <c r="FQ132" s="94"/>
      <c r="FR132" s="94"/>
      <c r="FS132" s="94"/>
      <c r="FT132" s="94"/>
      <c r="FU132" s="94"/>
      <c r="FV132" s="94"/>
      <c r="FW132" s="94"/>
      <c r="FX132" s="94"/>
    </row>
    <row r="133" spans="1:180">
      <c r="A133" s="71" t="s">
        <v>6</v>
      </c>
      <c r="B133" s="82"/>
      <c r="C133" s="70"/>
      <c r="D133" s="70"/>
      <c r="E133" s="70"/>
      <c r="F133" s="70"/>
      <c r="G133" s="70"/>
      <c r="H133" s="93"/>
      <c r="I133" s="93"/>
      <c r="J133" s="93"/>
      <c r="K133" s="93"/>
      <c r="L133" s="93"/>
      <c r="M133" s="93"/>
      <c r="N133" s="93"/>
      <c r="O133" s="93"/>
      <c r="P133" s="93"/>
      <c r="Q133" s="69"/>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row>
    <row r="134" spans="1:180">
      <c r="A134" s="89" t="s">
        <v>148</v>
      </c>
      <c r="B134" s="82"/>
      <c r="C134" s="70"/>
      <c r="D134" s="70"/>
      <c r="E134" s="70"/>
      <c r="F134" s="70"/>
      <c r="G134" s="70"/>
      <c r="H134" s="92"/>
      <c r="I134" s="92"/>
      <c r="J134" s="92"/>
      <c r="K134" s="92"/>
      <c r="L134" s="92"/>
      <c r="M134" s="92"/>
      <c r="N134" s="92"/>
      <c r="O134" s="92"/>
      <c r="P134" s="92"/>
      <c r="Q134" s="92"/>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row>
    <row r="135" spans="1:180">
      <c r="A135" s="71" t="s">
        <v>147</v>
      </c>
      <c r="B135" s="70"/>
      <c r="C135" s="70"/>
      <c r="D135" s="70"/>
      <c r="E135" s="70"/>
      <c r="F135" s="70"/>
      <c r="G135" s="70"/>
      <c r="H135" s="80"/>
      <c r="I135" s="80"/>
      <c r="J135" s="80"/>
      <c r="K135" s="80"/>
      <c r="L135" s="80"/>
      <c r="M135" s="80"/>
      <c r="N135" s="80"/>
      <c r="O135" s="80"/>
      <c r="P135" s="80"/>
      <c r="Q135" s="8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row>
    <row r="136" spans="1:180">
      <c r="A136" s="71" t="s">
        <v>146</v>
      </c>
      <c r="B136" s="70"/>
      <c r="C136" s="70"/>
      <c r="D136" s="70"/>
      <c r="E136" s="70"/>
      <c r="F136" s="70"/>
      <c r="G136" s="70"/>
      <c r="H136" s="78"/>
      <c r="I136" s="78"/>
      <c r="J136" s="78"/>
      <c r="K136" s="78"/>
      <c r="L136" s="78"/>
      <c r="M136" s="78"/>
      <c r="N136" s="78"/>
      <c r="O136" s="78"/>
      <c r="P136" s="78"/>
      <c r="Q136" s="78"/>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row>
    <row r="137" spans="1:180">
      <c r="A137" s="71" t="s">
        <v>145</v>
      </c>
      <c r="B137" s="70"/>
      <c r="C137" s="70"/>
      <c r="D137" s="70"/>
      <c r="E137" s="70"/>
      <c r="F137" s="70"/>
      <c r="G137" s="70"/>
      <c r="H137" s="78"/>
      <c r="I137" s="78"/>
      <c r="J137" s="78"/>
      <c r="K137" s="78"/>
      <c r="L137" s="78"/>
      <c r="M137" s="78"/>
      <c r="N137" s="78"/>
      <c r="O137" s="78"/>
      <c r="P137" s="78"/>
      <c r="Q137" s="78"/>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row>
    <row r="138" spans="1:180">
      <c r="A138" s="71" t="s">
        <v>144</v>
      </c>
      <c r="B138" s="70"/>
      <c r="C138" s="70"/>
      <c r="D138" s="70"/>
      <c r="E138" s="70"/>
      <c r="F138" s="70"/>
      <c r="G138" s="70"/>
      <c r="H138" s="78"/>
      <c r="I138" s="78"/>
      <c r="J138" s="78"/>
      <c r="K138" s="78"/>
      <c r="L138" s="78"/>
      <c r="M138" s="78"/>
      <c r="N138" s="78"/>
      <c r="O138" s="78"/>
      <c r="P138" s="78"/>
      <c r="Q138" s="78"/>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row>
    <row r="139" spans="1:180">
      <c r="A139" s="71" t="s">
        <v>143</v>
      </c>
      <c r="B139" s="70"/>
      <c r="C139" s="70"/>
      <c r="D139" s="70"/>
      <c r="E139" s="70"/>
      <c r="F139" s="70"/>
      <c r="G139" s="70"/>
      <c r="H139" s="78"/>
      <c r="I139" s="78"/>
      <c r="J139" s="78"/>
      <c r="K139" s="78"/>
      <c r="L139" s="78"/>
      <c r="M139" s="78"/>
      <c r="N139" s="78"/>
      <c r="O139" s="78"/>
      <c r="P139" s="78"/>
      <c r="Q139" s="78"/>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row>
    <row r="140" spans="1:180">
      <c r="A140" s="71"/>
      <c r="B140" s="70"/>
      <c r="C140" s="70"/>
      <c r="D140" s="70"/>
      <c r="E140" s="70"/>
      <c r="F140" s="70"/>
      <c r="G140" s="70"/>
      <c r="H140" s="77"/>
      <c r="I140" s="77"/>
      <c r="J140" s="77"/>
      <c r="K140" s="77"/>
      <c r="L140" s="77"/>
      <c r="M140" s="77"/>
      <c r="N140" s="77"/>
      <c r="O140" s="77"/>
      <c r="P140" s="77"/>
      <c r="Q140" s="77"/>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row>
    <row r="141" spans="1:180">
      <c r="A141" s="76" t="s">
        <v>142</v>
      </c>
      <c r="B141" s="85"/>
      <c r="C141" s="74"/>
      <c r="D141" s="74"/>
      <c r="E141" s="74"/>
      <c r="F141" s="74"/>
      <c r="G141" s="74"/>
      <c r="H141" s="75">
        <f t="shared" ref="H141:Q141" si="21">SUM(H135:H140)</f>
        <v>0</v>
      </c>
      <c r="I141" s="75">
        <f t="shared" si="21"/>
        <v>0</v>
      </c>
      <c r="J141" s="75">
        <f t="shared" si="21"/>
        <v>0</v>
      </c>
      <c r="K141" s="75">
        <f t="shared" si="21"/>
        <v>0</v>
      </c>
      <c r="L141" s="75">
        <f t="shared" si="21"/>
        <v>0</v>
      </c>
      <c r="M141" s="75">
        <f t="shared" si="21"/>
        <v>0</v>
      </c>
      <c r="N141" s="75">
        <f t="shared" si="21"/>
        <v>0</v>
      </c>
      <c r="O141" s="75">
        <f t="shared" si="21"/>
        <v>0</v>
      </c>
      <c r="P141" s="75">
        <f t="shared" si="21"/>
        <v>0</v>
      </c>
      <c r="Q141" s="75">
        <f t="shared" si="21"/>
        <v>0</v>
      </c>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row>
    <row r="142" spans="1:180">
      <c r="A142" s="76" t="s">
        <v>141</v>
      </c>
      <c r="B142" s="85"/>
      <c r="C142" s="74"/>
      <c r="D142" s="74"/>
      <c r="E142" s="74"/>
      <c r="F142" s="74"/>
      <c r="G142" s="74"/>
      <c r="H142" s="75">
        <f t="shared" ref="H142:Q142" si="22">H133-H141</f>
        <v>0</v>
      </c>
      <c r="I142" s="75">
        <f t="shared" si="22"/>
        <v>0</v>
      </c>
      <c r="J142" s="75">
        <f t="shared" si="22"/>
        <v>0</v>
      </c>
      <c r="K142" s="75">
        <f t="shared" si="22"/>
        <v>0</v>
      </c>
      <c r="L142" s="75">
        <f t="shared" si="22"/>
        <v>0</v>
      </c>
      <c r="M142" s="75">
        <f t="shared" si="22"/>
        <v>0</v>
      </c>
      <c r="N142" s="75">
        <f t="shared" si="22"/>
        <v>0</v>
      </c>
      <c r="O142" s="75">
        <f t="shared" si="22"/>
        <v>0</v>
      </c>
      <c r="P142" s="75">
        <f t="shared" si="22"/>
        <v>0</v>
      </c>
      <c r="Q142" s="75">
        <f t="shared" si="22"/>
        <v>0</v>
      </c>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row>
    <row r="143" spans="1:180">
      <c r="A143" s="84"/>
      <c r="B143" s="82"/>
      <c r="C143" s="70"/>
      <c r="D143" s="70"/>
      <c r="E143" s="70"/>
      <c r="F143" s="70"/>
      <c r="G143" s="70"/>
      <c r="H143" s="81"/>
      <c r="I143" s="81"/>
      <c r="J143" s="81"/>
      <c r="K143" s="81"/>
      <c r="L143" s="81"/>
      <c r="M143" s="81"/>
      <c r="N143" s="81"/>
      <c r="O143" s="81"/>
      <c r="P143" s="81"/>
      <c r="Q143" s="81"/>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row>
    <row r="144" spans="1:180">
      <c r="A144" s="91" t="s">
        <v>140</v>
      </c>
      <c r="B144" s="82"/>
      <c r="C144" s="70"/>
      <c r="D144" s="70"/>
      <c r="E144" s="70"/>
      <c r="F144" s="70"/>
      <c r="G144" s="70"/>
      <c r="H144" s="81"/>
      <c r="I144" s="81"/>
      <c r="J144" s="81"/>
      <c r="K144" s="81"/>
      <c r="L144" s="81"/>
      <c r="M144" s="81"/>
      <c r="N144" s="81"/>
      <c r="O144" s="81"/>
      <c r="P144" s="81"/>
      <c r="Q144" s="81"/>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row>
    <row r="145" spans="1:180" hidden="1">
      <c r="A145" s="71" t="s">
        <v>139</v>
      </c>
      <c r="B145" s="82"/>
      <c r="C145" s="70"/>
      <c r="D145" s="70"/>
      <c r="E145" s="70"/>
      <c r="F145" s="70"/>
      <c r="G145" s="70"/>
      <c r="H145" s="80"/>
      <c r="I145" s="80"/>
      <c r="J145" s="80"/>
      <c r="K145" s="80"/>
      <c r="L145" s="80"/>
      <c r="M145" s="80"/>
      <c r="N145" s="80"/>
      <c r="O145" s="80"/>
      <c r="P145" s="80"/>
      <c r="Q145" s="8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row>
    <row r="146" spans="1:180">
      <c r="A146" s="90" t="s">
        <v>138</v>
      </c>
      <c r="B146" s="70"/>
      <c r="C146" s="70"/>
      <c r="D146" s="70"/>
      <c r="E146" s="70"/>
      <c r="F146" s="70"/>
      <c r="G146" s="70"/>
      <c r="H146" s="80"/>
      <c r="I146" s="80"/>
      <c r="J146" s="80"/>
      <c r="K146" s="80"/>
      <c r="L146" s="80"/>
      <c r="M146" s="80"/>
      <c r="N146" s="80"/>
      <c r="O146" s="80"/>
      <c r="P146" s="80"/>
      <c r="Q146" s="8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row>
    <row r="147" spans="1:180">
      <c r="A147" s="90" t="s">
        <v>137</v>
      </c>
      <c r="B147" s="70"/>
      <c r="C147" s="70"/>
      <c r="D147" s="70"/>
      <c r="E147" s="70"/>
      <c r="F147" s="70"/>
      <c r="G147" s="70"/>
      <c r="H147" s="78"/>
      <c r="I147" s="78"/>
      <c r="J147" s="78"/>
      <c r="K147" s="78"/>
      <c r="L147" s="78"/>
      <c r="M147" s="78"/>
      <c r="N147" s="78"/>
      <c r="O147" s="78"/>
      <c r="P147" s="78"/>
      <c r="Q147" s="78"/>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row>
    <row r="148" spans="1:180">
      <c r="A148" s="90" t="s">
        <v>136</v>
      </c>
      <c r="B148" s="70"/>
      <c r="C148" s="70"/>
      <c r="D148" s="70"/>
      <c r="E148" s="70"/>
      <c r="F148" s="70"/>
      <c r="G148" s="70"/>
      <c r="H148" s="78"/>
      <c r="I148" s="78"/>
      <c r="J148" s="78"/>
      <c r="K148" s="78"/>
      <c r="L148" s="78"/>
      <c r="M148" s="78"/>
      <c r="N148" s="78"/>
      <c r="O148" s="78"/>
      <c r="P148" s="78"/>
      <c r="Q148" s="78"/>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row>
    <row r="149" spans="1:180">
      <c r="A149" s="90" t="s">
        <v>135</v>
      </c>
      <c r="B149" s="70"/>
      <c r="C149" s="70"/>
      <c r="D149" s="70"/>
      <c r="E149" s="70"/>
      <c r="F149" s="70"/>
      <c r="G149" s="70"/>
      <c r="H149" s="77"/>
      <c r="I149" s="77"/>
      <c r="J149" s="77"/>
      <c r="K149" s="77"/>
      <c r="L149" s="77"/>
      <c r="M149" s="77"/>
      <c r="N149" s="77"/>
      <c r="O149" s="77"/>
      <c r="P149" s="77"/>
      <c r="Q149" s="77"/>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row>
    <row r="150" spans="1:180">
      <c r="A150" s="89" t="s">
        <v>134</v>
      </c>
      <c r="B150" s="85"/>
      <c r="C150" s="74"/>
      <c r="D150" s="74"/>
      <c r="E150" s="74"/>
      <c r="F150" s="74"/>
      <c r="G150" s="74"/>
      <c r="H150" s="75">
        <f t="shared" ref="H150:Q150" si="23">H142-SUM(H145:H149)</f>
        <v>0</v>
      </c>
      <c r="I150" s="75">
        <f t="shared" si="23"/>
        <v>0</v>
      </c>
      <c r="J150" s="75">
        <f t="shared" si="23"/>
        <v>0</v>
      </c>
      <c r="K150" s="75">
        <f t="shared" si="23"/>
        <v>0</v>
      </c>
      <c r="L150" s="75">
        <f t="shared" si="23"/>
        <v>0</v>
      </c>
      <c r="M150" s="75">
        <f t="shared" si="23"/>
        <v>0</v>
      </c>
      <c r="N150" s="75">
        <f t="shared" si="23"/>
        <v>0</v>
      </c>
      <c r="O150" s="75">
        <f t="shared" si="23"/>
        <v>0</v>
      </c>
      <c r="P150" s="75">
        <f t="shared" si="23"/>
        <v>0</v>
      </c>
      <c r="Q150" s="75">
        <f t="shared" si="23"/>
        <v>0</v>
      </c>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row>
    <row r="151" spans="1:180">
      <c r="A151" s="84"/>
      <c r="B151" s="82"/>
      <c r="C151" s="70"/>
      <c r="D151" s="70"/>
      <c r="E151" s="70"/>
      <c r="F151" s="70"/>
      <c r="G151" s="70"/>
      <c r="H151" s="81"/>
      <c r="I151" s="81"/>
      <c r="J151" s="81"/>
      <c r="K151" s="81"/>
      <c r="L151" s="81"/>
      <c r="M151" s="81"/>
      <c r="N151" s="81"/>
      <c r="O151" s="81"/>
      <c r="P151" s="81"/>
      <c r="Q151" s="81"/>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row>
    <row r="152" spans="1:180">
      <c r="A152" s="89" t="s">
        <v>133</v>
      </c>
      <c r="B152" s="82"/>
      <c r="C152" s="70"/>
      <c r="D152" s="70"/>
      <c r="E152" s="70"/>
      <c r="F152" s="70"/>
      <c r="G152" s="70"/>
      <c r="H152" s="81"/>
      <c r="I152" s="81"/>
      <c r="J152" s="81"/>
      <c r="K152" s="81"/>
      <c r="L152" s="81"/>
      <c r="M152" s="81"/>
      <c r="N152" s="81"/>
      <c r="O152" s="81"/>
      <c r="P152" s="81"/>
      <c r="Q152" s="81"/>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row>
    <row r="153" spans="1:180">
      <c r="A153" s="71" t="s">
        <v>132</v>
      </c>
      <c r="B153" s="70"/>
      <c r="C153" s="70"/>
      <c r="D153" s="70"/>
      <c r="E153" s="70"/>
      <c r="F153" s="70"/>
      <c r="G153" s="70"/>
      <c r="H153" s="80"/>
      <c r="I153" s="80"/>
      <c r="J153" s="80"/>
      <c r="K153" s="80"/>
      <c r="L153" s="80"/>
      <c r="M153" s="80"/>
      <c r="N153" s="80"/>
      <c r="O153" s="80"/>
      <c r="P153" s="80"/>
      <c r="Q153" s="8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row>
    <row r="154" spans="1:180">
      <c r="A154" s="71" t="s">
        <v>131</v>
      </c>
      <c r="B154" s="70"/>
      <c r="C154" s="70"/>
      <c r="D154" s="70"/>
      <c r="E154" s="70"/>
      <c r="F154" s="70"/>
      <c r="G154" s="70"/>
      <c r="H154" s="78"/>
      <c r="I154" s="78"/>
      <c r="J154" s="78"/>
      <c r="K154" s="78"/>
      <c r="L154" s="78"/>
      <c r="M154" s="78"/>
      <c r="N154" s="78"/>
      <c r="O154" s="78"/>
      <c r="P154" s="78"/>
      <c r="Q154" s="78"/>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row>
    <row r="155" spans="1:180">
      <c r="A155" s="71" t="s">
        <v>130</v>
      </c>
      <c r="B155" s="70"/>
      <c r="C155" s="70"/>
      <c r="D155" s="70"/>
      <c r="E155" s="70"/>
      <c r="F155" s="70"/>
      <c r="G155" s="70"/>
      <c r="H155" s="78"/>
      <c r="I155" s="78"/>
      <c r="J155" s="78"/>
      <c r="K155" s="78"/>
      <c r="L155" s="78"/>
      <c r="M155" s="78"/>
      <c r="N155" s="78"/>
      <c r="O155" s="78"/>
      <c r="P155" s="78"/>
      <c r="Q155" s="78"/>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row>
    <row r="156" spans="1:180">
      <c r="A156" s="71" t="s">
        <v>129</v>
      </c>
      <c r="B156" s="70"/>
      <c r="C156" s="70"/>
      <c r="D156" s="70"/>
      <c r="E156" s="70"/>
      <c r="F156" s="70"/>
      <c r="G156" s="70"/>
      <c r="H156" s="78"/>
      <c r="I156" s="78"/>
      <c r="J156" s="78"/>
      <c r="K156" s="78"/>
      <c r="L156" s="78"/>
      <c r="M156" s="78"/>
      <c r="N156" s="78"/>
      <c r="O156" s="78"/>
      <c r="P156" s="78"/>
      <c r="Q156" s="78"/>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row>
    <row r="157" spans="1:180">
      <c r="A157" s="71" t="s">
        <v>128</v>
      </c>
      <c r="B157" s="70"/>
      <c r="C157" s="70"/>
      <c r="D157" s="70"/>
      <c r="E157" s="70"/>
      <c r="F157" s="70"/>
      <c r="G157" s="70"/>
      <c r="H157" s="77"/>
      <c r="I157" s="77"/>
      <c r="J157" s="77"/>
      <c r="K157" s="77"/>
      <c r="L157" s="77"/>
      <c r="M157" s="77"/>
      <c r="N157" s="77"/>
      <c r="O157" s="77"/>
      <c r="P157" s="77"/>
      <c r="Q157" s="77"/>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row>
    <row r="158" spans="1:180">
      <c r="A158" s="76" t="s">
        <v>127</v>
      </c>
      <c r="B158" s="85"/>
      <c r="C158" s="74"/>
      <c r="D158" s="74"/>
      <c r="E158" s="74"/>
      <c r="F158" s="74"/>
      <c r="G158" s="74"/>
      <c r="H158" s="75">
        <f t="shared" ref="H158:Q158" si="24">SUM(H153:H157)</f>
        <v>0</v>
      </c>
      <c r="I158" s="75">
        <f t="shared" si="24"/>
        <v>0</v>
      </c>
      <c r="J158" s="75">
        <f t="shared" si="24"/>
        <v>0</v>
      </c>
      <c r="K158" s="75">
        <f t="shared" si="24"/>
        <v>0</v>
      </c>
      <c r="L158" s="75">
        <f t="shared" si="24"/>
        <v>0</v>
      </c>
      <c r="M158" s="75">
        <f t="shared" si="24"/>
        <v>0</v>
      </c>
      <c r="N158" s="75">
        <f t="shared" si="24"/>
        <v>0</v>
      </c>
      <c r="O158" s="75">
        <f t="shared" si="24"/>
        <v>0</v>
      </c>
      <c r="P158" s="75">
        <f t="shared" si="24"/>
        <v>0</v>
      </c>
      <c r="Q158" s="75">
        <f t="shared" si="24"/>
        <v>0</v>
      </c>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row>
    <row r="159" spans="1:180">
      <c r="A159" s="84"/>
      <c r="B159" s="82"/>
      <c r="C159" s="70"/>
      <c r="D159" s="70"/>
      <c r="E159" s="70"/>
      <c r="F159" s="70"/>
      <c r="G159" s="70"/>
      <c r="H159" s="87"/>
      <c r="I159" s="87"/>
      <c r="J159" s="87"/>
      <c r="K159" s="87"/>
      <c r="L159" s="87"/>
      <c r="M159" s="87"/>
      <c r="N159" s="87"/>
      <c r="O159" s="87"/>
      <c r="P159" s="87"/>
      <c r="Q159" s="87"/>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row>
    <row r="160" spans="1:180" ht="15">
      <c r="A160" s="86" t="s">
        <v>126</v>
      </c>
      <c r="B160" s="85"/>
      <c r="C160" s="74"/>
      <c r="D160" s="74"/>
      <c r="E160" s="74"/>
      <c r="F160" s="74"/>
      <c r="G160" s="74"/>
      <c r="H160" s="75">
        <f t="shared" ref="H160:Q160" si="25">H150-H158</f>
        <v>0</v>
      </c>
      <c r="I160" s="75">
        <f t="shared" si="25"/>
        <v>0</v>
      </c>
      <c r="J160" s="75">
        <f t="shared" si="25"/>
        <v>0</v>
      </c>
      <c r="K160" s="75">
        <f t="shared" si="25"/>
        <v>0</v>
      </c>
      <c r="L160" s="75">
        <f t="shared" si="25"/>
        <v>0</v>
      </c>
      <c r="M160" s="75">
        <f t="shared" si="25"/>
        <v>0</v>
      </c>
      <c r="N160" s="75">
        <f t="shared" si="25"/>
        <v>0</v>
      </c>
      <c r="O160" s="75">
        <f t="shared" si="25"/>
        <v>0</v>
      </c>
      <c r="P160" s="75">
        <f t="shared" si="25"/>
        <v>0</v>
      </c>
      <c r="Q160" s="75">
        <f t="shared" si="25"/>
        <v>0</v>
      </c>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row>
    <row r="161" spans="1:180">
      <c r="A161" s="84"/>
      <c r="B161" s="82"/>
      <c r="C161" s="70"/>
      <c r="D161" s="70"/>
      <c r="E161" s="70"/>
      <c r="F161" s="70"/>
      <c r="G161" s="70"/>
      <c r="H161" s="81"/>
      <c r="I161" s="81"/>
      <c r="J161" s="81"/>
      <c r="K161" s="81"/>
      <c r="L161" s="81"/>
      <c r="M161" s="81"/>
      <c r="N161" s="81"/>
      <c r="O161" s="81"/>
      <c r="P161" s="81"/>
      <c r="Q161" s="81"/>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row>
    <row r="162" spans="1:180">
      <c r="A162" s="89" t="s">
        <v>125</v>
      </c>
      <c r="B162" s="82"/>
      <c r="C162" s="70"/>
      <c r="D162" s="70"/>
      <c r="E162" s="70"/>
      <c r="F162" s="70"/>
      <c r="G162" s="70"/>
      <c r="H162" s="81"/>
      <c r="I162" s="81"/>
      <c r="J162" s="81"/>
      <c r="K162" s="81"/>
      <c r="L162" s="81"/>
      <c r="M162" s="81"/>
      <c r="N162" s="81"/>
      <c r="O162" s="81"/>
      <c r="P162" s="81"/>
      <c r="Q162" s="81"/>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row>
    <row r="163" spans="1:180">
      <c r="A163" s="71" t="s">
        <v>124</v>
      </c>
      <c r="B163" s="70"/>
      <c r="C163" s="70"/>
      <c r="D163" s="70"/>
      <c r="E163" s="70"/>
      <c r="F163" s="70"/>
      <c r="G163" s="70"/>
      <c r="H163" s="80"/>
      <c r="I163" s="80"/>
      <c r="J163" s="80"/>
      <c r="K163" s="80"/>
      <c r="L163" s="80"/>
      <c r="M163" s="80"/>
      <c r="N163" s="80"/>
      <c r="O163" s="80"/>
      <c r="P163" s="80"/>
      <c r="Q163" s="8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row>
    <row r="164" spans="1:180">
      <c r="A164" s="71" t="s">
        <v>123</v>
      </c>
      <c r="B164" s="70"/>
      <c r="C164" s="70"/>
      <c r="D164" s="70"/>
      <c r="E164" s="70"/>
      <c r="F164" s="70"/>
      <c r="G164" s="70"/>
      <c r="H164" s="78"/>
      <c r="I164" s="78"/>
      <c r="J164" s="78"/>
      <c r="K164" s="78"/>
      <c r="L164" s="78"/>
      <c r="M164" s="78"/>
      <c r="N164" s="78"/>
      <c r="O164" s="78"/>
      <c r="P164" s="78"/>
      <c r="Q164" s="78"/>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row>
    <row r="165" spans="1:180">
      <c r="A165" s="71" t="s">
        <v>122</v>
      </c>
      <c r="B165" s="70"/>
      <c r="C165" s="70"/>
      <c r="D165" s="70"/>
      <c r="E165" s="70"/>
      <c r="F165" s="70"/>
      <c r="G165" s="70"/>
      <c r="H165" s="78"/>
      <c r="I165" s="78"/>
      <c r="J165" s="78"/>
      <c r="K165" s="78"/>
      <c r="L165" s="78"/>
      <c r="M165" s="78"/>
      <c r="N165" s="78"/>
      <c r="O165" s="78"/>
      <c r="P165" s="78"/>
      <c r="Q165" s="78"/>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row>
    <row r="166" spans="1:180">
      <c r="A166" s="71" t="s">
        <v>121</v>
      </c>
      <c r="B166" s="70"/>
      <c r="C166" s="70"/>
      <c r="D166" s="70"/>
      <c r="E166" s="70"/>
      <c r="F166" s="70"/>
      <c r="G166" s="70"/>
      <c r="H166" s="78"/>
      <c r="I166" s="78"/>
      <c r="J166" s="78"/>
      <c r="K166" s="78"/>
      <c r="L166" s="78"/>
      <c r="M166" s="78"/>
      <c r="N166" s="78"/>
      <c r="O166" s="78"/>
      <c r="P166" s="78"/>
      <c r="Q166" s="78"/>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row>
    <row r="167" spans="1:180">
      <c r="A167" s="88" t="s">
        <v>120</v>
      </c>
      <c r="B167" s="70"/>
      <c r="C167" s="70"/>
      <c r="D167" s="70"/>
      <c r="E167" s="70"/>
      <c r="F167" s="70"/>
      <c r="G167" s="70"/>
      <c r="H167" s="78"/>
      <c r="I167" s="78"/>
      <c r="J167" s="78"/>
      <c r="K167" s="78"/>
      <c r="L167" s="78"/>
      <c r="M167" s="78"/>
      <c r="N167" s="78"/>
      <c r="O167" s="78"/>
      <c r="P167" s="78"/>
      <c r="Q167" s="78"/>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row>
    <row r="168" spans="1:180">
      <c r="A168" s="76" t="s">
        <v>119</v>
      </c>
      <c r="B168" s="85"/>
      <c r="C168" s="74"/>
      <c r="D168" s="74"/>
      <c r="E168" s="74"/>
      <c r="F168" s="74"/>
      <c r="G168" s="74"/>
      <c r="H168" s="75">
        <f t="shared" ref="H168:Q168" si="26">SUM(H163:H167)</f>
        <v>0</v>
      </c>
      <c r="I168" s="75">
        <f t="shared" si="26"/>
        <v>0</v>
      </c>
      <c r="J168" s="75">
        <f t="shared" si="26"/>
        <v>0</v>
      </c>
      <c r="K168" s="75">
        <f t="shared" si="26"/>
        <v>0</v>
      </c>
      <c r="L168" s="75">
        <f t="shared" si="26"/>
        <v>0</v>
      </c>
      <c r="M168" s="75">
        <f t="shared" si="26"/>
        <v>0</v>
      </c>
      <c r="N168" s="75">
        <f t="shared" si="26"/>
        <v>0</v>
      </c>
      <c r="O168" s="75">
        <f t="shared" si="26"/>
        <v>0</v>
      </c>
      <c r="P168" s="75">
        <f t="shared" si="26"/>
        <v>0</v>
      </c>
      <c r="Q168" s="75">
        <f t="shared" si="26"/>
        <v>0</v>
      </c>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row>
    <row r="169" spans="1:180">
      <c r="A169" s="84"/>
      <c r="B169" s="82"/>
      <c r="C169" s="70"/>
      <c r="D169" s="70"/>
      <c r="E169" s="70"/>
      <c r="F169" s="70"/>
      <c r="G169" s="70"/>
      <c r="H169" s="87"/>
      <c r="I169" s="87"/>
      <c r="J169" s="87"/>
      <c r="K169" s="87"/>
      <c r="L169" s="87"/>
      <c r="M169" s="87"/>
      <c r="N169" s="87"/>
      <c r="O169" s="87"/>
      <c r="P169" s="87"/>
      <c r="Q169" s="87"/>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row>
    <row r="170" spans="1:180" ht="15">
      <c r="A170" s="86" t="s">
        <v>118</v>
      </c>
      <c r="B170" s="85"/>
      <c r="C170" s="74"/>
      <c r="D170" s="74"/>
      <c r="E170" s="74"/>
      <c r="F170" s="74"/>
      <c r="G170" s="74"/>
      <c r="H170" s="75">
        <f t="shared" ref="H170:Q170" si="27">H160-H168</f>
        <v>0</v>
      </c>
      <c r="I170" s="75">
        <f t="shared" si="27"/>
        <v>0</v>
      </c>
      <c r="J170" s="75">
        <f t="shared" si="27"/>
        <v>0</v>
      </c>
      <c r="K170" s="75">
        <f t="shared" si="27"/>
        <v>0</v>
      </c>
      <c r="L170" s="75">
        <f t="shared" si="27"/>
        <v>0</v>
      </c>
      <c r="M170" s="75">
        <f t="shared" si="27"/>
        <v>0</v>
      </c>
      <c r="N170" s="75">
        <f t="shared" si="27"/>
        <v>0</v>
      </c>
      <c r="O170" s="75">
        <f t="shared" si="27"/>
        <v>0</v>
      </c>
      <c r="P170" s="75">
        <f t="shared" si="27"/>
        <v>0</v>
      </c>
      <c r="Q170" s="75">
        <f t="shared" si="27"/>
        <v>0</v>
      </c>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row>
    <row r="171" spans="1:180">
      <c r="A171" s="84"/>
      <c r="B171" s="82"/>
      <c r="C171" s="70"/>
      <c r="D171" s="70"/>
      <c r="E171" s="70"/>
      <c r="F171" s="70"/>
      <c r="G171" s="70"/>
      <c r="H171" s="81"/>
      <c r="I171" s="81"/>
      <c r="J171" s="81"/>
      <c r="K171" s="81"/>
      <c r="L171" s="81"/>
      <c r="M171" s="81"/>
      <c r="N171" s="81"/>
      <c r="O171" s="81"/>
      <c r="P171" s="81"/>
      <c r="Q171" s="81"/>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row>
    <row r="172" spans="1:180" ht="15">
      <c r="A172" s="83" t="s">
        <v>117</v>
      </c>
      <c r="B172" s="82"/>
      <c r="C172" s="70"/>
      <c r="D172" s="70"/>
      <c r="E172" s="70"/>
      <c r="F172" s="70"/>
      <c r="G172" s="70"/>
      <c r="H172" s="81"/>
      <c r="I172" s="81"/>
      <c r="J172" s="81"/>
      <c r="K172" s="81"/>
      <c r="L172" s="81"/>
      <c r="M172" s="81"/>
      <c r="N172" s="81"/>
      <c r="O172" s="81"/>
      <c r="P172" s="81"/>
      <c r="Q172" s="81"/>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row>
    <row r="173" spans="1:180">
      <c r="A173" s="71" t="s">
        <v>116</v>
      </c>
      <c r="B173" s="70"/>
      <c r="C173" s="70"/>
      <c r="D173" s="70"/>
      <c r="E173" s="70"/>
      <c r="F173" s="70"/>
      <c r="G173" s="70"/>
      <c r="H173" s="75">
        <f t="shared" ref="H173:Q173" si="28">+H170</f>
        <v>0</v>
      </c>
      <c r="I173" s="75">
        <f t="shared" si="28"/>
        <v>0</v>
      </c>
      <c r="J173" s="75">
        <f t="shared" si="28"/>
        <v>0</v>
      </c>
      <c r="K173" s="75">
        <f t="shared" si="28"/>
        <v>0</v>
      </c>
      <c r="L173" s="75">
        <f t="shared" si="28"/>
        <v>0</v>
      </c>
      <c r="M173" s="75">
        <f t="shared" si="28"/>
        <v>0</v>
      </c>
      <c r="N173" s="75">
        <f t="shared" si="28"/>
        <v>0</v>
      </c>
      <c r="O173" s="75">
        <f t="shared" si="28"/>
        <v>0</v>
      </c>
      <c r="P173" s="75">
        <f t="shared" si="28"/>
        <v>0</v>
      </c>
      <c r="Q173" s="75">
        <f t="shared" si="28"/>
        <v>0</v>
      </c>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row>
    <row r="174" spans="1:180">
      <c r="A174" s="71" t="s">
        <v>115</v>
      </c>
      <c r="B174" s="70"/>
      <c r="C174" s="70"/>
      <c r="D174" s="70"/>
      <c r="E174" s="70"/>
      <c r="F174" s="70"/>
      <c r="G174" s="70"/>
      <c r="H174" s="80"/>
      <c r="I174" s="80"/>
      <c r="J174" s="80"/>
      <c r="K174" s="80"/>
      <c r="L174" s="80"/>
      <c r="M174" s="80"/>
      <c r="N174" s="80"/>
      <c r="O174" s="80"/>
      <c r="P174" s="80"/>
      <c r="Q174" s="8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row>
    <row r="175" spans="1:180">
      <c r="A175" s="71" t="s">
        <v>114</v>
      </c>
      <c r="B175" s="70"/>
      <c r="C175" s="70"/>
      <c r="D175" s="70"/>
      <c r="E175" s="70"/>
      <c r="F175" s="70"/>
      <c r="G175" s="70"/>
      <c r="H175" s="78"/>
      <c r="I175" s="78"/>
      <c r="J175" s="78"/>
      <c r="K175" s="78"/>
      <c r="L175" s="78"/>
      <c r="M175" s="78"/>
      <c r="N175" s="78"/>
      <c r="O175" s="78"/>
      <c r="P175" s="78"/>
      <c r="Q175" s="78"/>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row>
    <row r="176" spans="1:180">
      <c r="A176" s="79" t="s">
        <v>113</v>
      </c>
      <c r="B176" s="70"/>
      <c r="C176" s="70"/>
      <c r="D176" s="70"/>
      <c r="E176" s="70"/>
      <c r="F176" s="70"/>
      <c r="G176" s="70"/>
      <c r="H176" s="78"/>
      <c r="I176" s="78"/>
      <c r="J176" s="78"/>
      <c r="K176" s="78"/>
      <c r="L176" s="78"/>
      <c r="M176" s="78"/>
      <c r="N176" s="78"/>
      <c r="O176" s="78"/>
      <c r="P176" s="78"/>
      <c r="Q176" s="78"/>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row>
    <row r="177" spans="1:180">
      <c r="A177" s="79" t="s">
        <v>112</v>
      </c>
      <c r="B177" s="70"/>
      <c r="C177" s="70"/>
      <c r="D177" s="70"/>
      <c r="E177" s="70"/>
      <c r="F177" s="70"/>
      <c r="G177" s="70"/>
      <c r="H177" s="78"/>
      <c r="I177" s="78"/>
      <c r="J177" s="78"/>
      <c r="K177" s="78"/>
      <c r="L177" s="78"/>
      <c r="M177" s="78"/>
      <c r="N177" s="78"/>
      <c r="O177" s="78"/>
      <c r="P177" s="78"/>
      <c r="Q177" s="78"/>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row>
    <row r="178" spans="1:180">
      <c r="A178" s="71" t="s">
        <v>111</v>
      </c>
      <c r="B178" s="70"/>
      <c r="C178" s="70"/>
      <c r="D178" s="70"/>
      <c r="E178" s="70"/>
      <c r="F178" s="70"/>
      <c r="G178" s="70"/>
      <c r="H178" s="77"/>
      <c r="I178" s="77"/>
      <c r="J178" s="77"/>
      <c r="K178" s="77"/>
      <c r="L178" s="77"/>
      <c r="M178" s="77"/>
      <c r="N178" s="77"/>
      <c r="O178" s="77"/>
      <c r="P178" s="77"/>
      <c r="Q178" s="77"/>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row>
    <row r="179" spans="1:180">
      <c r="A179" s="76" t="s">
        <v>110</v>
      </c>
      <c r="B179" s="74"/>
      <c r="C179" s="74"/>
      <c r="D179" s="74"/>
      <c r="E179" s="74"/>
      <c r="F179" s="74"/>
      <c r="G179" s="74"/>
      <c r="H179" s="75">
        <f t="shared" ref="H179:Q179" si="29">SUM(H173:H178)</f>
        <v>0</v>
      </c>
      <c r="I179" s="75">
        <f t="shared" si="29"/>
        <v>0</v>
      </c>
      <c r="J179" s="75">
        <f t="shared" si="29"/>
        <v>0</v>
      </c>
      <c r="K179" s="75">
        <f t="shared" si="29"/>
        <v>0</v>
      </c>
      <c r="L179" s="75">
        <f t="shared" si="29"/>
        <v>0</v>
      </c>
      <c r="M179" s="75">
        <f t="shared" si="29"/>
        <v>0</v>
      </c>
      <c r="N179" s="75">
        <f t="shared" si="29"/>
        <v>0</v>
      </c>
      <c r="O179" s="75">
        <f t="shared" si="29"/>
        <v>0</v>
      </c>
      <c r="P179" s="75">
        <f t="shared" si="29"/>
        <v>0</v>
      </c>
      <c r="Q179" s="75">
        <f t="shared" si="29"/>
        <v>0</v>
      </c>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row>
    <row r="180" spans="1:180">
      <c r="A180" s="70"/>
      <c r="B180" s="70"/>
      <c r="C180" s="70"/>
      <c r="D180" s="70"/>
      <c r="E180" s="70"/>
      <c r="F180" s="70"/>
      <c r="G180" s="70"/>
      <c r="H180" s="70"/>
    </row>
    <row r="181" spans="1:180" ht="15">
      <c r="A181" s="73" t="s">
        <v>109</v>
      </c>
      <c r="B181" s="70"/>
      <c r="C181" s="70"/>
      <c r="D181" s="70"/>
      <c r="E181" s="70"/>
      <c r="F181" s="70"/>
      <c r="G181" s="70"/>
      <c r="H181" s="72">
        <f>I128</f>
        <v>2013</v>
      </c>
    </row>
    <row r="182" spans="1:180">
      <c r="A182" s="71" t="s">
        <v>108</v>
      </c>
      <c r="B182" s="70"/>
      <c r="C182" s="70"/>
      <c r="D182" s="70"/>
      <c r="E182" s="70"/>
      <c r="F182" s="70"/>
      <c r="G182" s="70"/>
      <c r="H182" s="69" t="s">
        <v>107</v>
      </c>
    </row>
    <row r="183" spans="1:180">
      <c r="A183" s="71" t="s">
        <v>106</v>
      </c>
      <c r="B183" s="70"/>
      <c r="C183" s="70"/>
      <c r="D183" s="70"/>
      <c r="E183" s="70"/>
      <c r="F183" s="70"/>
      <c r="G183" s="70"/>
      <c r="H183" s="69" t="s">
        <v>105</v>
      </c>
    </row>
    <row r="184" spans="1:180">
      <c r="A184" s="71" t="s">
        <v>104</v>
      </c>
      <c r="B184" s="70"/>
      <c r="C184" s="70"/>
      <c r="D184" s="70"/>
      <c r="E184" s="70"/>
      <c r="F184" s="70"/>
      <c r="G184" s="70"/>
      <c r="H184" s="69" t="s">
        <v>103</v>
      </c>
    </row>
    <row r="185" spans="1:180">
      <c r="A185" s="71" t="s">
        <v>102</v>
      </c>
      <c r="B185" s="70"/>
      <c r="C185" s="70"/>
      <c r="D185" s="70"/>
      <c r="E185" s="70"/>
      <c r="F185" s="70"/>
      <c r="G185" s="70"/>
      <c r="H185" s="69" t="s">
        <v>101</v>
      </c>
    </row>
    <row r="186" spans="1:180">
      <c r="A186" s="71" t="s">
        <v>100</v>
      </c>
      <c r="B186" s="70"/>
      <c r="C186" s="70"/>
      <c r="D186" s="70"/>
      <c r="E186" s="70"/>
      <c r="F186" s="70"/>
      <c r="G186" s="70"/>
      <c r="H186" s="69"/>
    </row>
    <row r="188" spans="1:180">
      <c r="A188" s="84" t="s">
        <v>150</v>
      </c>
      <c r="B188" s="70"/>
      <c r="C188" s="70"/>
      <c r="D188" s="70"/>
      <c r="E188" s="70"/>
      <c r="F188" s="70"/>
      <c r="G188" s="70"/>
      <c r="H188" s="99">
        <v>2012</v>
      </c>
      <c r="I188" s="99">
        <f t="shared" ref="I188:Q188" si="30">SUM(H188+1)</f>
        <v>2013</v>
      </c>
      <c r="J188" s="99">
        <f t="shared" si="30"/>
        <v>2014</v>
      </c>
      <c r="K188" s="99">
        <f t="shared" si="30"/>
        <v>2015</v>
      </c>
      <c r="L188" s="99">
        <f t="shared" si="30"/>
        <v>2016</v>
      </c>
      <c r="M188" s="99">
        <f t="shared" si="30"/>
        <v>2017</v>
      </c>
      <c r="N188" s="99">
        <f t="shared" si="30"/>
        <v>2018</v>
      </c>
      <c r="O188" s="99">
        <f t="shared" si="30"/>
        <v>2019</v>
      </c>
      <c r="P188" s="99">
        <f t="shared" si="30"/>
        <v>2020</v>
      </c>
      <c r="Q188" s="99">
        <f t="shared" si="30"/>
        <v>2021</v>
      </c>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row>
    <row r="189" spans="1:180">
      <c r="B189" s="82"/>
      <c r="C189" s="70"/>
      <c r="D189" s="70"/>
      <c r="E189" s="70"/>
      <c r="F189" s="70"/>
      <c r="G189" s="70"/>
      <c r="H189" s="70"/>
      <c r="I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row>
    <row r="190" spans="1:180" ht="15">
      <c r="A190" s="86" t="s">
        <v>149</v>
      </c>
      <c r="B190" s="82"/>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94"/>
      <c r="FL190" s="94"/>
      <c r="FM190" s="94"/>
      <c r="FN190" s="94"/>
      <c r="FO190" s="94"/>
      <c r="FP190" s="94"/>
      <c r="FQ190" s="94"/>
      <c r="FR190" s="94"/>
      <c r="FS190" s="94"/>
      <c r="FT190" s="94"/>
      <c r="FU190" s="94"/>
      <c r="FV190" s="94"/>
      <c r="FW190" s="94"/>
      <c r="FX190" s="94"/>
    </row>
    <row r="191" spans="1:180" ht="15">
      <c r="A191" s="86"/>
      <c r="B191" s="82"/>
      <c r="C191" s="94"/>
      <c r="D191" s="94"/>
      <c r="E191" s="94"/>
      <c r="F191" s="94"/>
      <c r="G191" s="94"/>
      <c r="H191" s="98"/>
      <c r="I191" s="98"/>
      <c r="J191" s="98"/>
      <c r="K191" s="98"/>
      <c r="L191" s="98"/>
      <c r="M191" s="98"/>
      <c r="N191" s="98"/>
      <c r="O191" s="98"/>
      <c r="P191" s="98"/>
      <c r="Q191" s="97"/>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row>
    <row r="192" spans="1:180" ht="15" hidden="1">
      <c r="A192" s="86"/>
      <c r="B192" s="82"/>
      <c r="C192" s="94"/>
      <c r="D192" s="94"/>
      <c r="E192" s="94"/>
      <c r="F192" s="94"/>
      <c r="G192" s="94"/>
      <c r="H192" s="96"/>
      <c r="I192" s="96"/>
      <c r="J192" s="96"/>
      <c r="K192" s="96"/>
      <c r="L192" s="96"/>
      <c r="M192" s="96"/>
      <c r="N192" s="96"/>
      <c r="O192" s="96"/>
      <c r="P192" s="96"/>
      <c r="Q192" s="95"/>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c r="EL192" s="94"/>
      <c r="EM192" s="94"/>
      <c r="EN192" s="94"/>
      <c r="EO192" s="94"/>
      <c r="EP192" s="94"/>
      <c r="EQ192" s="94"/>
      <c r="ER192" s="94"/>
      <c r="ES192" s="94"/>
      <c r="ET192" s="94"/>
      <c r="EU192" s="94"/>
      <c r="EV192" s="94"/>
      <c r="EW192" s="94"/>
      <c r="EX192" s="94"/>
      <c r="EY192" s="94"/>
      <c r="EZ192" s="94"/>
      <c r="FA192" s="94"/>
      <c r="FB192" s="94"/>
      <c r="FC192" s="94"/>
      <c r="FD192" s="94"/>
      <c r="FE192" s="94"/>
      <c r="FF192" s="94"/>
      <c r="FG192" s="94"/>
      <c r="FH192" s="94"/>
      <c r="FI192" s="94"/>
      <c r="FJ192" s="94"/>
      <c r="FK192" s="94"/>
      <c r="FL192" s="94"/>
      <c r="FM192" s="94"/>
      <c r="FN192" s="94"/>
      <c r="FO192" s="94"/>
      <c r="FP192" s="94"/>
      <c r="FQ192" s="94"/>
      <c r="FR192" s="94"/>
      <c r="FS192" s="94"/>
      <c r="FT192" s="94"/>
      <c r="FU192" s="94"/>
      <c r="FV192" s="94"/>
      <c r="FW192" s="94"/>
      <c r="FX192" s="94"/>
    </row>
    <row r="193" spans="1:180">
      <c r="A193" s="71" t="s">
        <v>6</v>
      </c>
      <c r="B193" s="82"/>
      <c r="C193" s="70"/>
      <c r="D193" s="70"/>
      <c r="E193" s="70"/>
      <c r="F193" s="70"/>
      <c r="G193" s="70"/>
      <c r="H193" s="93"/>
      <c r="I193" s="93"/>
      <c r="J193" s="93"/>
      <c r="K193" s="93"/>
      <c r="L193" s="93"/>
      <c r="M193" s="93"/>
      <c r="N193" s="93"/>
      <c r="O193" s="93"/>
      <c r="P193" s="93"/>
      <c r="Q193" s="69"/>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row>
    <row r="194" spans="1:180">
      <c r="A194" s="89" t="s">
        <v>148</v>
      </c>
      <c r="B194" s="82"/>
      <c r="C194" s="70"/>
      <c r="D194" s="70"/>
      <c r="E194" s="70"/>
      <c r="F194" s="70"/>
      <c r="G194" s="70"/>
      <c r="H194" s="92"/>
      <c r="I194" s="92"/>
      <c r="J194" s="92"/>
      <c r="K194" s="92"/>
      <c r="L194" s="92"/>
      <c r="M194" s="92"/>
      <c r="N194" s="92"/>
      <c r="O194" s="92"/>
      <c r="P194" s="92"/>
      <c r="Q194" s="92"/>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row>
    <row r="195" spans="1:180">
      <c r="A195" s="71" t="s">
        <v>147</v>
      </c>
      <c r="B195" s="70"/>
      <c r="C195" s="70"/>
      <c r="D195" s="70"/>
      <c r="E195" s="70"/>
      <c r="F195" s="70"/>
      <c r="G195" s="70"/>
      <c r="H195" s="80"/>
      <c r="I195" s="80"/>
      <c r="J195" s="80"/>
      <c r="K195" s="80"/>
      <c r="L195" s="80"/>
      <c r="M195" s="80"/>
      <c r="N195" s="80"/>
      <c r="O195" s="80"/>
      <c r="P195" s="80"/>
      <c r="Q195" s="8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row>
    <row r="196" spans="1:180">
      <c r="A196" s="71" t="s">
        <v>146</v>
      </c>
      <c r="B196" s="70"/>
      <c r="C196" s="70"/>
      <c r="D196" s="70"/>
      <c r="E196" s="70"/>
      <c r="F196" s="70"/>
      <c r="G196" s="70"/>
      <c r="H196" s="78"/>
      <c r="I196" s="78"/>
      <c r="J196" s="78"/>
      <c r="K196" s="78"/>
      <c r="L196" s="78"/>
      <c r="M196" s="78"/>
      <c r="N196" s="78"/>
      <c r="O196" s="78"/>
      <c r="P196" s="78"/>
      <c r="Q196" s="78"/>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row>
    <row r="197" spans="1:180">
      <c r="A197" s="71" t="s">
        <v>145</v>
      </c>
      <c r="B197" s="70"/>
      <c r="C197" s="70"/>
      <c r="D197" s="70"/>
      <c r="E197" s="70"/>
      <c r="F197" s="70"/>
      <c r="G197" s="70"/>
      <c r="H197" s="78"/>
      <c r="I197" s="78"/>
      <c r="J197" s="78"/>
      <c r="K197" s="78"/>
      <c r="L197" s="78"/>
      <c r="M197" s="78"/>
      <c r="N197" s="78"/>
      <c r="O197" s="78"/>
      <c r="P197" s="78"/>
      <c r="Q197" s="78"/>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row>
    <row r="198" spans="1:180">
      <c r="A198" s="71" t="s">
        <v>144</v>
      </c>
      <c r="B198" s="70"/>
      <c r="C198" s="70"/>
      <c r="D198" s="70"/>
      <c r="E198" s="70"/>
      <c r="F198" s="70"/>
      <c r="G198" s="70"/>
      <c r="H198" s="78"/>
      <c r="I198" s="78"/>
      <c r="J198" s="78"/>
      <c r="K198" s="78"/>
      <c r="L198" s="78"/>
      <c r="M198" s="78"/>
      <c r="N198" s="78"/>
      <c r="O198" s="78"/>
      <c r="P198" s="78"/>
      <c r="Q198" s="78"/>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row>
    <row r="199" spans="1:180">
      <c r="A199" s="71" t="s">
        <v>143</v>
      </c>
      <c r="B199" s="70"/>
      <c r="C199" s="70"/>
      <c r="D199" s="70"/>
      <c r="E199" s="70"/>
      <c r="F199" s="70"/>
      <c r="G199" s="70"/>
      <c r="H199" s="78"/>
      <c r="I199" s="78"/>
      <c r="J199" s="78"/>
      <c r="K199" s="78"/>
      <c r="L199" s="78"/>
      <c r="M199" s="78"/>
      <c r="N199" s="78"/>
      <c r="O199" s="78"/>
      <c r="P199" s="78"/>
      <c r="Q199" s="78"/>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row>
    <row r="200" spans="1:180">
      <c r="A200" s="71"/>
      <c r="B200" s="70"/>
      <c r="C200" s="70"/>
      <c r="D200" s="70"/>
      <c r="E200" s="70"/>
      <c r="F200" s="70"/>
      <c r="G200" s="70"/>
      <c r="H200" s="77"/>
      <c r="I200" s="77"/>
      <c r="J200" s="77"/>
      <c r="K200" s="77"/>
      <c r="L200" s="77"/>
      <c r="M200" s="77"/>
      <c r="N200" s="77"/>
      <c r="O200" s="77"/>
      <c r="P200" s="77"/>
      <c r="Q200" s="77"/>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row>
    <row r="201" spans="1:180">
      <c r="A201" s="76" t="s">
        <v>142</v>
      </c>
      <c r="B201" s="85"/>
      <c r="C201" s="74"/>
      <c r="D201" s="74"/>
      <c r="E201" s="74"/>
      <c r="F201" s="74"/>
      <c r="G201" s="74"/>
      <c r="H201" s="75">
        <f t="shared" ref="H201:Q201" si="31">SUM(H195:H200)</f>
        <v>0</v>
      </c>
      <c r="I201" s="75">
        <f t="shared" si="31"/>
        <v>0</v>
      </c>
      <c r="J201" s="75">
        <f t="shared" si="31"/>
        <v>0</v>
      </c>
      <c r="K201" s="75">
        <f t="shared" si="31"/>
        <v>0</v>
      </c>
      <c r="L201" s="75">
        <f t="shared" si="31"/>
        <v>0</v>
      </c>
      <c r="M201" s="75">
        <f t="shared" si="31"/>
        <v>0</v>
      </c>
      <c r="N201" s="75">
        <f t="shared" si="31"/>
        <v>0</v>
      </c>
      <c r="O201" s="75">
        <f t="shared" si="31"/>
        <v>0</v>
      </c>
      <c r="P201" s="75">
        <f t="shared" si="31"/>
        <v>0</v>
      </c>
      <c r="Q201" s="75">
        <f t="shared" si="31"/>
        <v>0</v>
      </c>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row>
    <row r="202" spans="1:180">
      <c r="A202" s="76" t="s">
        <v>141</v>
      </c>
      <c r="B202" s="85"/>
      <c r="C202" s="74"/>
      <c r="D202" s="74"/>
      <c r="E202" s="74"/>
      <c r="F202" s="74"/>
      <c r="G202" s="74"/>
      <c r="H202" s="75">
        <f t="shared" ref="H202:Q202" si="32">H193-H201</f>
        <v>0</v>
      </c>
      <c r="I202" s="75">
        <f t="shared" si="32"/>
        <v>0</v>
      </c>
      <c r="J202" s="75">
        <f t="shared" si="32"/>
        <v>0</v>
      </c>
      <c r="K202" s="75">
        <f t="shared" si="32"/>
        <v>0</v>
      </c>
      <c r="L202" s="75">
        <f t="shared" si="32"/>
        <v>0</v>
      </c>
      <c r="M202" s="75">
        <f t="shared" si="32"/>
        <v>0</v>
      </c>
      <c r="N202" s="75">
        <f t="shared" si="32"/>
        <v>0</v>
      </c>
      <c r="O202" s="75">
        <f t="shared" si="32"/>
        <v>0</v>
      </c>
      <c r="P202" s="75">
        <f t="shared" si="32"/>
        <v>0</v>
      </c>
      <c r="Q202" s="75">
        <f t="shared" si="32"/>
        <v>0</v>
      </c>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row>
    <row r="203" spans="1:180">
      <c r="A203" s="84"/>
      <c r="B203" s="82"/>
      <c r="C203" s="70"/>
      <c r="D203" s="70"/>
      <c r="E203" s="70"/>
      <c r="F203" s="70"/>
      <c r="G203" s="70"/>
      <c r="H203" s="81"/>
      <c r="I203" s="81"/>
      <c r="J203" s="81"/>
      <c r="K203" s="81"/>
      <c r="L203" s="81"/>
      <c r="M203" s="81"/>
      <c r="N203" s="81"/>
      <c r="O203" s="81"/>
      <c r="P203" s="81"/>
      <c r="Q203" s="81"/>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row>
    <row r="204" spans="1:180">
      <c r="A204" s="91" t="s">
        <v>140</v>
      </c>
      <c r="B204" s="82"/>
      <c r="C204" s="70"/>
      <c r="D204" s="70"/>
      <c r="E204" s="70"/>
      <c r="F204" s="70"/>
      <c r="G204" s="70"/>
      <c r="H204" s="81"/>
      <c r="I204" s="81"/>
      <c r="J204" s="81"/>
      <c r="K204" s="81"/>
      <c r="L204" s="81"/>
      <c r="M204" s="81"/>
      <c r="N204" s="81"/>
      <c r="O204" s="81"/>
      <c r="P204" s="81"/>
      <c r="Q204" s="81"/>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row>
    <row r="205" spans="1:180" hidden="1">
      <c r="A205" s="71" t="s">
        <v>139</v>
      </c>
      <c r="B205" s="82"/>
      <c r="C205" s="70"/>
      <c r="D205" s="70"/>
      <c r="E205" s="70"/>
      <c r="F205" s="70"/>
      <c r="G205" s="70"/>
      <c r="H205" s="80"/>
      <c r="I205" s="80"/>
      <c r="J205" s="80"/>
      <c r="K205" s="80"/>
      <c r="L205" s="80"/>
      <c r="M205" s="80"/>
      <c r="N205" s="80"/>
      <c r="O205" s="80"/>
      <c r="P205" s="80"/>
      <c r="Q205" s="8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row>
    <row r="206" spans="1:180">
      <c r="A206" s="90" t="s">
        <v>138</v>
      </c>
      <c r="B206" s="70"/>
      <c r="C206" s="70"/>
      <c r="D206" s="70"/>
      <c r="E206" s="70"/>
      <c r="F206" s="70"/>
      <c r="G206" s="70"/>
      <c r="H206" s="80"/>
      <c r="I206" s="80"/>
      <c r="J206" s="80"/>
      <c r="K206" s="80"/>
      <c r="L206" s="80"/>
      <c r="M206" s="80"/>
      <c r="N206" s="80"/>
      <c r="O206" s="80"/>
      <c r="P206" s="80"/>
      <c r="Q206" s="8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row>
    <row r="207" spans="1:180">
      <c r="A207" s="90" t="s">
        <v>137</v>
      </c>
      <c r="B207" s="70"/>
      <c r="C207" s="70"/>
      <c r="D207" s="70"/>
      <c r="E207" s="70"/>
      <c r="F207" s="70"/>
      <c r="G207" s="70"/>
      <c r="H207" s="78"/>
      <c r="I207" s="78"/>
      <c r="J207" s="78"/>
      <c r="K207" s="78"/>
      <c r="L207" s="78"/>
      <c r="M207" s="78"/>
      <c r="N207" s="78"/>
      <c r="O207" s="78"/>
      <c r="P207" s="78"/>
      <c r="Q207" s="78"/>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row>
    <row r="208" spans="1:180">
      <c r="A208" s="90" t="s">
        <v>136</v>
      </c>
      <c r="B208" s="70"/>
      <c r="C208" s="70"/>
      <c r="D208" s="70"/>
      <c r="E208" s="70"/>
      <c r="F208" s="70"/>
      <c r="G208" s="70"/>
      <c r="H208" s="78"/>
      <c r="I208" s="78"/>
      <c r="J208" s="78"/>
      <c r="K208" s="78"/>
      <c r="L208" s="78"/>
      <c r="M208" s="78"/>
      <c r="N208" s="78"/>
      <c r="O208" s="78"/>
      <c r="P208" s="78"/>
      <c r="Q208" s="78"/>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row>
    <row r="209" spans="1:180">
      <c r="A209" s="90" t="s">
        <v>135</v>
      </c>
      <c r="B209" s="70"/>
      <c r="C209" s="70"/>
      <c r="D209" s="70"/>
      <c r="E209" s="70"/>
      <c r="F209" s="70"/>
      <c r="G209" s="70"/>
      <c r="H209" s="77"/>
      <c r="I209" s="77"/>
      <c r="J209" s="77"/>
      <c r="K209" s="77"/>
      <c r="L209" s="77"/>
      <c r="M209" s="77"/>
      <c r="N209" s="77"/>
      <c r="O209" s="77"/>
      <c r="P209" s="77"/>
      <c r="Q209" s="77"/>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row>
    <row r="210" spans="1:180">
      <c r="A210" s="89" t="s">
        <v>134</v>
      </c>
      <c r="B210" s="85"/>
      <c r="C210" s="74"/>
      <c r="D210" s="74"/>
      <c r="E210" s="74"/>
      <c r="F210" s="74"/>
      <c r="G210" s="74"/>
      <c r="H210" s="75">
        <f t="shared" ref="H210:Q210" si="33">H202-SUM(H205:H209)</f>
        <v>0</v>
      </c>
      <c r="I210" s="75">
        <f t="shared" si="33"/>
        <v>0</v>
      </c>
      <c r="J210" s="75">
        <f t="shared" si="33"/>
        <v>0</v>
      </c>
      <c r="K210" s="75">
        <f t="shared" si="33"/>
        <v>0</v>
      </c>
      <c r="L210" s="75">
        <f t="shared" si="33"/>
        <v>0</v>
      </c>
      <c r="M210" s="75">
        <f t="shared" si="33"/>
        <v>0</v>
      </c>
      <c r="N210" s="75">
        <f t="shared" si="33"/>
        <v>0</v>
      </c>
      <c r="O210" s="75">
        <f t="shared" si="33"/>
        <v>0</v>
      </c>
      <c r="P210" s="75">
        <f t="shared" si="33"/>
        <v>0</v>
      </c>
      <c r="Q210" s="75">
        <f t="shared" si="33"/>
        <v>0</v>
      </c>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row>
    <row r="211" spans="1:180">
      <c r="A211" s="84"/>
      <c r="B211" s="82"/>
      <c r="C211" s="70"/>
      <c r="D211" s="70"/>
      <c r="E211" s="70"/>
      <c r="F211" s="70"/>
      <c r="G211" s="70"/>
      <c r="H211" s="81"/>
      <c r="I211" s="81"/>
      <c r="J211" s="81"/>
      <c r="K211" s="81"/>
      <c r="L211" s="81"/>
      <c r="M211" s="81"/>
      <c r="N211" s="81"/>
      <c r="O211" s="81"/>
      <c r="P211" s="81"/>
      <c r="Q211" s="81"/>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row>
    <row r="212" spans="1:180">
      <c r="A212" s="89" t="s">
        <v>133</v>
      </c>
      <c r="B212" s="82"/>
      <c r="C212" s="70"/>
      <c r="D212" s="70"/>
      <c r="E212" s="70"/>
      <c r="F212" s="70"/>
      <c r="G212" s="70"/>
      <c r="H212" s="81"/>
      <c r="I212" s="81"/>
      <c r="J212" s="81"/>
      <c r="K212" s="81"/>
      <c r="L212" s="81"/>
      <c r="M212" s="81"/>
      <c r="N212" s="81"/>
      <c r="O212" s="81"/>
      <c r="P212" s="81"/>
      <c r="Q212" s="81"/>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row>
    <row r="213" spans="1:180">
      <c r="A213" s="71" t="s">
        <v>132</v>
      </c>
      <c r="B213" s="70"/>
      <c r="C213" s="70"/>
      <c r="D213" s="70"/>
      <c r="E213" s="70"/>
      <c r="F213" s="70"/>
      <c r="G213" s="70"/>
      <c r="H213" s="80"/>
      <c r="I213" s="80"/>
      <c r="J213" s="80"/>
      <c r="K213" s="80"/>
      <c r="L213" s="80"/>
      <c r="M213" s="80"/>
      <c r="N213" s="80"/>
      <c r="O213" s="80"/>
      <c r="P213" s="80"/>
      <c r="Q213" s="8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row>
    <row r="214" spans="1:180">
      <c r="A214" s="71" t="s">
        <v>131</v>
      </c>
      <c r="B214" s="70"/>
      <c r="C214" s="70"/>
      <c r="D214" s="70"/>
      <c r="E214" s="70"/>
      <c r="F214" s="70"/>
      <c r="G214" s="70"/>
      <c r="H214" s="78"/>
      <c r="I214" s="78"/>
      <c r="J214" s="78"/>
      <c r="K214" s="78"/>
      <c r="L214" s="78"/>
      <c r="M214" s="78"/>
      <c r="N214" s="78"/>
      <c r="O214" s="78"/>
      <c r="P214" s="78"/>
      <c r="Q214" s="78"/>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row>
    <row r="215" spans="1:180">
      <c r="A215" s="71" t="s">
        <v>130</v>
      </c>
      <c r="B215" s="70"/>
      <c r="C215" s="70"/>
      <c r="D215" s="70"/>
      <c r="E215" s="70"/>
      <c r="F215" s="70"/>
      <c r="G215" s="70"/>
      <c r="H215" s="78"/>
      <c r="I215" s="78"/>
      <c r="J215" s="78"/>
      <c r="K215" s="78"/>
      <c r="L215" s="78"/>
      <c r="M215" s="78"/>
      <c r="N215" s="78"/>
      <c r="O215" s="78"/>
      <c r="P215" s="78"/>
      <c r="Q215" s="78"/>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row>
    <row r="216" spans="1:180">
      <c r="A216" s="71" t="s">
        <v>129</v>
      </c>
      <c r="B216" s="70"/>
      <c r="C216" s="70"/>
      <c r="D216" s="70"/>
      <c r="E216" s="70"/>
      <c r="F216" s="70"/>
      <c r="G216" s="70"/>
      <c r="H216" s="78"/>
      <c r="I216" s="78"/>
      <c r="J216" s="78"/>
      <c r="K216" s="78"/>
      <c r="L216" s="78"/>
      <c r="M216" s="78"/>
      <c r="N216" s="78"/>
      <c r="O216" s="78"/>
      <c r="P216" s="78"/>
      <c r="Q216" s="78"/>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row>
    <row r="217" spans="1:180">
      <c r="A217" s="71" t="s">
        <v>128</v>
      </c>
      <c r="B217" s="70"/>
      <c r="C217" s="70"/>
      <c r="D217" s="70"/>
      <c r="E217" s="70"/>
      <c r="F217" s="70"/>
      <c r="G217" s="70"/>
      <c r="H217" s="77"/>
      <c r="I217" s="77"/>
      <c r="J217" s="77"/>
      <c r="K217" s="77"/>
      <c r="L217" s="77"/>
      <c r="M217" s="77"/>
      <c r="N217" s="77"/>
      <c r="O217" s="77"/>
      <c r="P217" s="77"/>
      <c r="Q217" s="77"/>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row>
    <row r="218" spans="1:180">
      <c r="A218" s="76" t="s">
        <v>127</v>
      </c>
      <c r="B218" s="85"/>
      <c r="C218" s="74"/>
      <c r="D218" s="74"/>
      <c r="E218" s="74"/>
      <c r="F218" s="74"/>
      <c r="G218" s="74"/>
      <c r="H218" s="75">
        <f t="shared" ref="H218:Q218" si="34">SUM(H213:H217)</f>
        <v>0</v>
      </c>
      <c r="I218" s="75">
        <f t="shared" si="34"/>
        <v>0</v>
      </c>
      <c r="J218" s="75">
        <f t="shared" si="34"/>
        <v>0</v>
      </c>
      <c r="K218" s="75">
        <f t="shared" si="34"/>
        <v>0</v>
      </c>
      <c r="L218" s="75">
        <f t="shared" si="34"/>
        <v>0</v>
      </c>
      <c r="M218" s="75">
        <f t="shared" si="34"/>
        <v>0</v>
      </c>
      <c r="N218" s="75">
        <f t="shared" si="34"/>
        <v>0</v>
      </c>
      <c r="O218" s="75">
        <f t="shared" si="34"/>
        <v>0</v>
      </c>
      <c r="P218" s="75">
        <f t="shared" si="34"/>
        <v>0</v>
      </c>
      <c r="Q218" s="75">
        <f t="shared" si="34"/>
        <v>0</v>
      </c>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row>
    <row r="219" spans="1:180">
      <c r="A219" s="84"/>
      <c r="B219" s="82"/>
      <c r="C219" s="70"/>
      <c r="D219" s="70"/>
      <c r="E219" s="70"/>
      <c r="F219" s="70"/>
      <c r="G219" s="70"/>
      <c r="H219" s="87"/>
      <c r="I219" s="87"/>
      <c r="J219" s="87"/>
      <c r="K219" s="87"/>
      <c r="L219" s="87"/>
      <c r="M219" s="87"/>
      <c r="N219" s="87"/>
      <c r="O219" s="87"/>
      <c r="P219" s="87"/>
      <c r="Q219" s="87"/>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row>
    <row r="220" spans="1:180" ht="15">
      <c r="A220" s="86" t="s">
        <v>126</v>
      </c>
      <c r="B220" s="85"/>
      <c r="C220" s="74"/>
      <c r="D220" s="74"/>
      <c r="E220" s="74"/>
      <c r="F220" s="74"/>
      <c r="G220" s="74"/>
      <c r="H220" s="75">
        <f t="shared" ref="H220:Q220" si="35">H210-H218</f>
        <v>0</v>
      </c>
      <c r="I220" s="75">
        <f t="shared" si="35"/>
        <v>0</v>
      </c>
      <c r="J220" s="75">
        <f t="shared" si="35"/>
        <v>0</v>
      </c>
      <c r="K220" s="75">
        <f t="shared" si="35"/>
        <v>0</v>
      </c>
      <c r="L220" s="75">
        <f t="shared" si="35"/>
        <v>0</v>
      </c>
      <c r="M220" s="75">
        <f t="shared" si="35"/>
        <v>0</v>
      </c>
      <c r="N220" s="75">
        <f t="shared" si="35"/>
        <v>0</v>
      </c>
      <c r="O220" s="75">
        <f t="shared" si="35"/>
        <v>0</v>
      </c>
      <c r="P220" s="75">
        <f t="shared" si="35"/>
        <v>0</v>
      </c>
      <c r="Q220" s="75">
        <f t="shared" si="35"/>
        <v>0</v>
      </c>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row>
    <row r="221" spans="1:180">
      <c r="A221" s="84"/>
      <c r="B221" s="82"/>
      <c r="C221" s="70"/>
      <c r="D221" s="70"/>
      <c r="E221" s="70"/>
      <c r="F221" s="70"/>
      <c r="G221" s="70"/>
      <c r="H221" s="81"/>
      <c r="I221" s="81"/>
      <c r="J221" s="81"/>
      <c r="K221" s="81"/>
      <c r="L221" s="81"/>
      <c r="M221" s="81"/>
      <c r="N221" s="81"/>
      <c r="O221" s="81"/>
      <c r="P221" s="81"/>
      <c r="Q221" s="81"/>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row>
    <row r="222" spans="1:180">
      <c r="A222" s="89" t="s">
        <v>125</v>
      </c>
      <c r="B222" s="82"/>
      <c r="C222" s="70"/>
      <c r="D222" s="70"/>
      <c r="E222" s="70"/>
      <c r="F222" s="70"/>
      <c r="G222" s="70"/>
      <c r="H222" s="81"/>
      <c r="I222" s="81"/>
      <c r="J222" s="81"/>
      <c r="K222" s="81"/>
      <c r="L222" s="81"/>
      <c r="M222" s="81"/>
      <c r="N222" s="81"/>
      <c r="O222" s="81"/>
      <c r="P222" s="81"/>
      <c r="Q222" s="81"/>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row>
    <row r="223" spans="1:180">
      <c r="A223" s="71" t="s">
        <v>124</v>
      </c>
      <c r="B223" s="70"/>
      <c r="C223" s="70"/>
      <c r="D223" s="70"/>
      <c r="E223" s="70"/>
      <c r="F223" s="70"/>
      <c r="G223" s="70"/>
      <c r="H223" s="80"/>
      <c r="I223" s="80"/>
      <c r="J223" s="80"/>
      <c r="K223" s="80"/>
      <c r="L223" s="80"/>
      <c r="M223" s="80"/>
      <c r="N223" s="80"/>
      <c r="O223" s="80"/>
      <c r="P223" s="80"/>
      <c r="Q223" s="8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row>
    <row r="224" spans="1:180">
      <c r="A224" s="71" t="s">
        <v>123</v>
      </c>
      <c r="B224" s="70"/>
      <c r="C224" s="70"/>
      <c r="D224" s="70"/>
      <c r="E224" s="70"/>
      <c r="F224" s="70"/>
      <c r="G224" s="70"/>
      <c r="H224" s="78"/>
      <c r="I224" s="78"/>
      <c r="J224" s="78"/>
      <c r="K224" s="78"/>
      <c r="L224" s="78"/>
      <c r="M224" s="78"/>
      <c r="N224" s="78"/>
      <c r="O224" s="78"/>
      <c r="P224" s="78"/>
      <c r="Q224" s="78"/>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row>
    <row r="225" spans="1:180">
      <c r="A225" s="71" t="s">
        <v>122</v>
      </c>
      <c r="B225" s="70"/>
      <c r="C225" s="70"/>
      <c r="D225" s="70"/>
      <c r="E225" s="70"/>
      <c r="F225" s="70"/>
      <c r="G225" s="70"/>
      <c r="H225" s="78"/>
      <c r="I225" s="78"/>
      <c r="J225" s="78"/>
      <c r="K225" s="78"/>
      <c r="L225" s="78"/>
      <c r="M225" s="78"/>
      <c r="N225" s="78"/>
      <c r="O225" s="78"/>
      <c r="P225" s="78"/>
      <c r="Q225" s="78"/>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row>
    <row r="226" spans="1:180">
      <c r="A226" s="71" t="s">
        <v>121</v>
      </c>
      <c r="B226" s="70"/>
      <c r="C226" s="70"/>
      <c r="D226" s="70"/>
      <c r="E226" s="70"/>
      <c r="F226" s="70"/>
      <c r="G226" s="70"/>
      <c r="H226" s="78"/>
      <c r="I226" s="78"/>
      <c r="J226" s="78"/>
      <c r="K226" s="78"/>
      <c r="L226" s="78"/>
      <c r="M226" s="78"/>
      <c r="N226" s="78"/>
      <c r="O226" s="78"/>
      <c r="P226" s="78"/>
      <c r="Q226" s="78"/>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row>
    <row r="227" spans="1:180">
      <c r="A227" s="88" t="s">
        <v>120</v>
      </c>
      <c r="B227" s="70"/>
      <c r="C227" s="70"/>
      <c r="D227" s="70"/>
      <c r="E227" s="70"/>
      <c r="F227" s="70"/>
      <c r="G227" s="70"/>
      <c r="H227" s="78"/>
      <c r="I227" s="78"/>
      <c r="J227" s="78"/>
      <c r="K227" s="78"/>
      <c r="L227" s="78"/>
      <c r="M227" s="78"/>
      <c r="N227" s="78"/>
      <c r="O227" s="78"/>
      <c r="P227" s="78"/>
      <c r="Q227" s="78"/>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row>
    <row r="228" spans="1:180">
      <c r="A228" s="76" t="s">
        <v>119</v>
      </c>
      <c r="B228" s="85"/>
      <c r="C228" s="74"/>
      <c r="D228" s="74"/>
      <c r="E228" s="74"/>
      <c r="F228" s="74"/>
      <c r="G228" s="74"/>
      <c r="H228" s="75">
        <f t="shared" ref="H228:Q228" si="36">SUM(H223:H227)</f>
        <v>0</v>
      </c>
      <c r="I228" s="75">
        <f t="shared" si="36"/>
        <v>0</v>
      </c>
      <c r="J228" s="75">
        <f t="shared" si="36"/>
        <v>0</v>
      </c>
      <c r="K228" s="75">
        <f t="shared" si="36"/>
        <v>0</v>
      </c>
      <c r="L228" s="75">
        <f t="shared" si="36"/>
        <v>0</v>
      </c>
      <c r="M228" s="75">
        <f t="shared" si="36"/>
        <v>0</v>
      </c>
      <c r="N228" s="75">
        <f t="shared" si="36"/>
        <v>0</v>
      </c>
      <c r="O228" s="75">
        <f t="shared" si="36"/>
        <v>0</v>
      </c>
      <c r="P228" s="75">
        <f t="shared" si="36"/>
        <v>0</v>
      </c>
      <c r="Q228" s="75">
        <f t="shared" si="36"/>
        <v>0</v>
      </c>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row>
    <row r="229" spans="1:180">
      <c r="A229" s="84"/>
      <c r="B229" s="82"/>
      <c r="C229" s="70"/>
      <c r="D229" s="70"/>
      <c r="E229" s="70"/>
      <c r="F229" s="70"/>
      <c r="G229" s="70"/>
      <c r="H229" s="87"/>
      <c r="I229" s="87"/>
      <c r="J229" s="87"/>
      <c r="K229" s="87"/>
      <c r="L229" s="87"/>
      <c r="M229" s="87"/>
      <c r="N229" s="87"/>
      <c r="O229" s="87"/>
      <c r="P229" s="87"/>
      <c r="Q229" s="87"/>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row>
    <row r="230" spans="1:180" ht="15">
      <c r="A230" s="86" t="s">
        <v>118</v>
      </c>
      <c r="B230" s="85"/>
      <c r="C230" s="74"/>
      <c r="D230" s="74"/>
      <c r="E230" s="74"/>
      <c r="F230" s="74"/>
      <c r="G230" s="74"/>
      <c r="H230" s="75">
        <f t="shared" ref="H230:Q230" si="37">H220-H228</f>
        <v>0</v>
      </c>
      <c r="I230" s="75">
        <f t="shared" si="37"/>
        <v>0</v>
      </c>
      <c r="J230" s="75">
        <f t="shared" si="37"/>
        <v>0</v>
      </c>
      <c r="K230" s="75">
        <f t="shared" si="37"/>
        <v>0</v>
      </c>
      <c r="L230" s="75">
        <f t="shared" si="37"/>
        <v>0</v>
      </c>
      <c r="M230" s="75">
        <f t="shared" si="37"/>
        <v>0</v>
      </c>
      <c r="N230" s="75">
        <f t="shared" si="37"/>
        <v>0</v>
      </c>
      <c r="O230" s="75">
        <f t="shared" si="37"/>
        <v>0</v>
      </c>
      <c r="P230" s="75">
        <f t="shared" si="37"/>
        <v>0</v>
      </c>
      <c r="Q230" s="75">
        <f t="shared" si="37"/>
        <v>0</v>
      </c>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row>
    <row r="231" spans="1:180">
      <c r="A231" s="84"/>
      <c r="B231" s="82"/>
      <c r="C231" s="70"/>
      <c r="D231" s="70"/>
      <c r="E231" s="70"/>
      <c r="F231" s="70"/>
      <c r="G231" s="70"/>
      <c r="H231" s="81"/>
      <c r="I231" s="81"/>
      <c r="J231" s="81"/>
      <c r="K231" s="81"/>
      <c r="L231" s="81"/>
      <c r="M231" s="81"/>
      <c r="N231" s="81"/>
      <c r="O231" s="81"/>
      <c r="P231" s="81"/>
      <c r="Q231" s="81"/>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row>
    <row r="232" spans="1:180" ht="15">
      <c r="A232" s="83" t="s">
        <v>117</v>
      </c>
      <c r="B232" s="82"/>
      <c r="C232" s="70"/>
      <c r="D232" s="70"/>
      <c r="E232" s="70"/>
      <c r="F232" s="70"/>
      <c r="G232" s="70"/>
      <c r="H232" s="81"/>
      <c r="I232" s="81"/>
      <c r="J232" s="81"/>
      <c r="K232" s="81"/>
      <c r="L232" s="81"/>
      <c r="M232" s="81"/>
      <c r="N232" s="81"/>
      <c r="O232" s="81"/>
      <c r="P232" s="81"/>
      <c r="Q232" s="81"/>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row>
    <row r="233" spans="1:180">
      <c r="A233" s="71" t="s">
        <v>116</v>
      </c>
      <c r="B233" s="70"/>
      <c r="C233" s="70"/>
      <c r="D233" s="70"/>
      <c r="E233" s="70"/>
      <c r="F233" s="70"/>
      <c r="G233" s="70"/>
      <c r="H233" s="75">
        <f t="shared" ref="H233:Q233" si="38">+H230</f>
        <v>0</v>
      </c>
      <c r="I233" s="75">
        <f t="shared" si="38"/>
        <v>0</v>
      </c>
      <c r="J233" s="75">
        <f t="shared" si="38"/>
        <v>0</v>
      </c>
      <c r="K233" s="75">
        <f t="shared" si="38"/>
        <v>0</v>
      </c>
      <c r="L233" s="75">
        <f t="shared" si="38"/>
        <v>0</v>
      </c>
      <c r="M233" s="75">
        <f t="shared" si="38"/>
        <v>0</v>
      </c>
      <c r="N233" s="75">
        <f t="shared" si="38"/>
        <v>0</v>
      </c>
      <c r="O233" s="75">
        <f t="shared" si="38"/>
        <v>0</v>
      </c>
      <c r="P233" s="75">
        <f t="shared" si="38"/>
        <v>0</v>
      </c>
      <c r="Q233" s="75">
        <f t="shared" si="38"/>
        <v>0</v>
      </c>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row>
    <row r="234" spans="1:180">
      <c r="A234" s="71" t="s">
        <v>115</v>
      </c>
      <c r="B234" s="70"/>
      <c r="C234" s="70"/>
      <c r="D234" s="70"/>
      <c r="E234" s="70"/>
      <c r="F234" s="70"/>
      <c r="G234" s="70"/>
      <c r="H234" s="80"/>
      <c r="I234" s="80"/>
      <c r="J234" s="80"/>
      <c r="K234" s="80"/>
      <c r="L234" s="80"/>
      <c r="M234" s="80"/>
      <c r="N234" s="80"/>
      <c r="O234" s="80"/>
      <c r="P234" s="80"/>
      <c r="Q234" s="8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row>
    <row r="235" spans="1:180">
      <c r="A235" s="71" t="s">
        <v>114</v>
      </c>
      <c r="B235" s="70"/>
      <c r="C235" s="70"/>
      <c r="D235" s="70"/>
      <c r="E235" s="70"/>
      <c r="F235" s="70"/>
      <c r="G235" s="70"/>
      <c r="H235" s="78"/>
      <c r="I235" s="78"/>
      <c r="J235" s="78"/>
      <c r="K235" s="78"/>
      <c r="L235" s="78"/>
      <c r="M235" s="78"/>
      <c r="N235" s="78"/>
      <c r="O235" s="78"/>
      <c r="P235" s="78"/>
      <c r="Q235" s="78"/>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row>
    <row r="236" spans="1:180">
      <c r="A236" s="79" t="s">
        <v>113</v>
      </c>
      <c r="B236" s="70"/>
      <c r="C236" s="70"/>
      <c r="D236" s="70"/>
      <c r="E236" s="70"/>
      <c r="F236" s="70"/>
      <c r="G236" s="70"/>
      <c r="H236" s="78"/>
      <c r="I236" s="78"/>
      <c r="J236" s="78"/>
      <c r="K236" s="78"/>
      <c r="L236" s="78"/>
      <c r="M236" s="78"/>
      <c r="N236" s="78"/>
      <c r="O236" s="78"/>
      <c r="P236" s="78"/>
      <c r="Q236" s="78"/>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row>
    <row r="237" spans="1:180">
      <c r="A237" s="79" t="s">
        <v>112</v>
      </c>
      <c r="B237" s="70"/>
      <c r="C237" s="70"/>
      <c r="D237" s="70"/>
      <c r="E237" s="70"/>
      <c r="F237" s="70"/>
      <c r="G237" s="70"/>
      <c r="H237" s="78"/>
      <c r="I237" s="78"/>
      <c r="J237" s="78"/>
      <c r="K237" s="78"/>
      <c r="L237" s="78"/>
      <c r="M237" s="78"/>
      <c r="N237" s="78"/>
      <c r="O237" s="78"/>
      <c r="P237" s="78"/>
      <c r="Q237" s="78"/>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row>
    <row r="238" spans="1:180">
      <c r="A238" s="71" t="s">
        <v>111</v>
      </c>
      <c r="B238" s="70"/>
      <c r="C238" s="70"/>
      <c r="D238" s="70"/>
      <c r="E238" s="70"/>
      <c r="F238" s="70"/>
      <c r="G238" s="70"/>
      <c r="H238" s="77"/>
      <c r="I238" s="77"/>
      <c r="J238" s="77"/>
      <c r="K238" s="77"/>
      <c r="L238" s="77"/>
      <c r="M238" s="77"/>
      <c r="N238" s="77"/>
      <c r="O238" s="77"/>
      <c r="P238" s="77"/>
      <c r="Q238" s="77"/>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row>
    <row r="239" spans="1:180">
      <c r="A239" s="76" t="s">
        <v>110</v>
      </c>
      <c r="B239" s="74"/>
      <c r="C239" s="74"/>
      <c r="D239" s="74"/>
      <c r="E239" s="74"/>
      <c r="F239" s="74"/>
      <c r="G239" s="74"/>
      <c r="H239" s="75">
        <f t="shared" ref="H239:Q239" si="39">SUM(H233:H238)</f>
        <v>0</v>
      </c>
      <c r="I239" s="75">
        <f t="shared" si="39"/>
        <v>0</v>
      </c>
      <c r="J239" s="75">
        <f t="shared" si="39"/>
        <v>0</v>
      </c>
      <c r="K239" s="75">
        <f t="shared" si="39"/>
        <v>0</v>
      </c>
      <c r="L239" s="75">
        <f t="shared" si="39"/>
        <v>0</v>
      </c>
      <c r="M239" s="75">
        <f t="shared" si="39"/>
        <v>0</v>
      </c>
      <c r="N239" s="75">
        <f t="shared" si="39"/>
        <v>0</v>
      </c>
      <c r="O239" s="75">
        <f t="shared" si="39"/>
        <v>0</v>
      </c>
      <c r="P239" s="75">
        <f t="shared" si="39"/>
        <v>0</v>
      </c>
      <c r="Q239" s="75">
        <f t="shared" si="39"/>
        <v>0</v>
      </c>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row>
    <row r="240" spans="1:180">
      <c r="A240" s="70"/>
      <c r="B240" s="70"/>
      <c r="C240" s="70"/>
      <c r="D240" s="70"/>
      <c r="E240" s="70"/>
      <c r="F240" s="70"/>
      <c r="G240" s="70"/>
      <c r="H240" s="70"/>
    </row>
    <row r="241" spans="1:8" s="67" customFormat="1" ht="15">
      <c r="A241" s="73" t="s">
        <v>109</v>
      </c>
      <c r="B241" s="70"/>
      <c r="C241" s="70"/>
      <c r="D241" s="70"/>
      <c r="E241" s="70"/>
      <c r="F241" s="70"/>
      <c r="G241" s="70"/>
      <c r="H241" s="72">
        <f>I188</f>
        <v>2013</v>
      </c>
    </row>
    <row r="242" spans="1:8" s="67" customFormat="1">
      <c r="A242" s="71" t="s">
        <v>108</v>
      </c>
      <c r="B242" s="70"/>
      <c r="C242" s="70"/>
      <c r="D242" s="70"/>
      <c r="E242" s="70"/>
      <c r="F242" s="70"/>
      <c r="G242" s="70"/>
      <c r="H242" s="69" t="s">
        <v>107</v>
      </c>
    </row>
    <row r="243" spans="1:8" s="67" customFormat="1">
      <c r="A243" s="71" t="s">
        <v>106</v>
      </c>
      <c r="B243" s="70"/>
      <c r="C243" s="70"/>
      <c r="D243" s="70"/>
      <c r="E243" s="70"/>
      <c r="F243" s="70"/>
      <c r="G243" s="70"/>
      <c r="H243" s="69" t="s">
        <v>105</v>
      </c>
    </row>
    <row r="244" spans="1:8" s="67" customFormat="1">
      <c r="A244" s="71" t="s">
        <v>104</v>
      </c>
      <c r="B244" s="70"/>
      <c r="C244" s="70"/>
      <c r="D244" s="70"/>
      <c r="E244" s="70"/>
      <c r="F244" s="70"/>
      <c r="G244" s="70"/>
      <c r="H244" s="69" t="s">
        <v>103</v>
      </c>
    </row>
    <row r="245" spans="1:8" s="67" customFormat="1">
      <c r="A245" s="71" t="s">
        <v>102</v>
      </c>
      <c r="B245" s="70"/>
      <c r="C245" s="70"/>
      <c r="D245" s="70"/>
      <c r="E245" s="70"/>
      <c r="F245" s="70"/>
      <c r="G245" s="70"/>
      <c r="H245" s="69" t="s">
        <v>101</v>
      </c>
    </row>
    <row r="246" spans="1:8" s="67" customFormat="1">
      <c r="A246" s="71" t="s">
        <v>100</v>
      </c>
      <c r="B246" s="70"/>
      <c r="C246" s="70"/>
      <c r="D246" s="70"/>
      <c r="E246" s="70"/>
      <c r="F246" s="70"/>
      <c r="G246" s="70"/>
      <c r="H246" s="69"/>
    </row>
  </sheetData>
  <pageMargins left="0.17" right="0.15748031496062992" top="0.35433070866141736" bottom="0.39370078740157483" header="0.15748031496062992" footer="0.19685039370078741"/>
  <pageSetup paperSize="9" scale="10" orientation="portrait" r:id="rId1"/>
  <headerFooter>
    <oddFooter>&amp;L&amp;D&amp;C&amp;F&amp;R&amp;A</oddFooter>
  </headerFooter>
  <legacyDrawing r:id="rId2"/>
</worksheet>
</file>

<file path=xl/worksheets/sheet40.xml><?xml version="1.0" encoding="utf-8"?>
<worksheet xmlns="http://schemas.openxmlformats.org/spreadsheetml/2006/main" xmlns:r="http://schemas.openxmlformats.org/officeDocument/2006/relationships">
  <sheetPr>
    <tabColor theme="7" tint="0.59999389629810485"/>
    <pageSetUpPr fitToPage="1"/>
  </sheetPr>
  <dimension ref="A1:AK144"/>
  <sheetViews>
    <sheetView showGridLines="0" topLeftCell="D6" zoomScale="80" zoomScaleNormal="80" workbookViewId="0">
      <selection activeCell="E140" sqref="E140"/>
    </sheetView>
  </sheetViews>
  <sheetFormatPr defaultRowHeight="12.75"/>
  <cols>
    <col min="1" max="1" width="2.75" style="1040" customWidth="1"/>
    <col min="2" max="2" width="9" style="1040"/>
    <col min="3" max="3" width="28.5" style="1040" bestFit="1" customWidth="1"/>
    <col min="4" max="4" width="38.375" style="1040" bestFit="1" customWidth="1"/>
    <col min="5" max="7" width="9" style="1040" customWidth="1"/>
    <col min="8" max="10" width="10" style="1040" bestFit="1" customWidth="1"/>
    <col min="11" max="17" width="9.25" style="1040" bestFit="1" customWidth="1"/>
    <col min="18" max="24" width="9" style="1040"/>
    <col min="25" max="28" width="9.125" style="1040" bestFit="1" customWidth="1"/>
    <col min="29" max="16384" width="9" style="1040"/>
  </cols>
  <sheetData>
    <row r="1" spans="1:37" ht="26.25">
      <c r="A1" s="935" t="s">
        <v>1210</v>
      </c>
      <c r="B1" s="987"/>
      <c r="C1" s="987"/>
      <c r="D1" s="988"/>
      <c r="E1" s="988"/>
      <c r="F1" s="988"/>
      <c r="G1" s="988"/>
      <c r="H1" s="987"/>
      <c r="I1" s="987"/>
      <c r="J1" s="987"/>
      <c r="K1" s="987"/>
      <c r="L1" s="987"/>
      <c r="M1" s="987"/>
      <c r="N1" s="987"/>
      <c r="O1" s="987"/>
      <c r="P1" s="987"/>
      <c r="Q1" s="987"/>
    </row>
    <row r="2" spans="1:37" ht="24.75">
      <c r="A2" s="939"/>
      <c r="B2" s="987"/>
      <c r="C2" s="987"/>
      <c r="D2" s="987"/>
      <c r="E2" s="987"/>
      <c r="F2" s="987"/>
      <c r="G2" s="987"/>
      <c r="H2" s="987"/>
      <c r="I2" s="987"/>
      <c r="J2" s="987"/>
      <c r="K2" s="987"/>
      <c r="L2" s="987"/>
      <c r="M2" s="987"/>
      <c r="N2" s="987"/>
      <c r="O2" s="987"/>
      <c r="P2" s="987"/>
      <c r="Q2" s="987"/>
    </row>
    <row r="3" spans="1:37" ht="25.5" thickBot="1">
      <c r="A3" s="942" t="s">
        <v>1505</v>
      </c>
      <c r="B3" s="991"/>
      <c r="C3" s="991"/>
      <c r="D3" s="944"/>
      <c r="E3" s="944"/>
      <c r="F3" s="944"/>
      <c r="G3" s="944"/>
      <c r="H3" s="991"/>
      <c r="I3" s="991"/>
      <c r="J3" s="991"/>
      <c r="K3" s="991"/>
      <c r="L3" s="991"/>
      <c r="M3" s="991"/>
      <c r="N3" s="991"/>
      <c r="O3" s="991"/>
      <c r="P3" s="991"/>
      <c r="Q3" s="991"/>
    </row>
    <row r="4" spans="1:37" ht="14.25">
      <c r="A4" s="992"/>
      <c r="B4" s="992"/>
      <c r="C4" s="992"/>
      <c r="D4" s="992"/>
      <c r="E4" s="992"/>
      <c r="F4" s="992"/>
      <c r="G4" s="992"/>
      <c r="H4" s="992"/>
      <c r="I4" s="992"/>
      <c r="J4" s="992"/>
      <c r="K4" s="992"/>
      <c r="L4" s="992"/>
      <c r="M4" s="993"/>
      <c r="N4" s="993"/>
      <c r="O4" s="992"/>
      <c r="P4" s="992"/>
      <c r="Q4" s="992"/>
      <c r="R4" s="992"/>
    </row>
    <row r="5" spans="1:37" ht="24.75">
      <c r="A5" s="994" t="s">
        <v>1545</v>
      </c>
      <c r="B5" s="995"/>
      <c r="C5" s="996"/>
      <c r="D5" s="997"/>
      <c r="E5" s="998"/>
      <c r="F5" s="998"/>
      <c r="G5" s="998"/>
      <c r="H5" s="999"/>
      <c r="I5" s="999"/>
      <c r="J5" s="999"/>
      <c r="K5" s="999"/>
      <c r="L5" s="999"/>
      <c r="M5" s="999"/>
      <c r="N5" s="999"/>
      <c r="O5" s="999"/>
      <c r="P5" s="999"/>
      <c r="Q5" s="999"/>
      <c r="R5" s="999"/>
    </row>
    <row r="6" spans="1:37">
      <c r="B6" s="992"/>
      <c r="C6" s="992"/>
      <c r="D6" s="992"/>
      <c r="E6" s="992"/>
      <c r="F6" s="992"/>
      <c r="G6" s="992"/>
      <c r="H6" s="992"/>
      <c r="I6" s="992"/>
      <c r="J6" s="992"/>
      <c r="K6" s="992"/>
      <c r="L6" s="992"/>
      <c r="M6" s="1000"/>
      <c r="N6" s="1000"/>
      <c r="O6" s="992"/>
      <c r="P6" s="992"/>
      <c r="Q6" s="992"/>
      <c r="R6" s="992"/>
    </row>
    <row r="7" spans="1:37" ht="19.5">
      <c r="B7" s="1406" t="s">
        <v>1546</v>
      </c>
      <c r="C7" s="1407"/>
      <c r="D7" s="1407"/>
      <c r="E7" s="1408"/>
      <c r="F7" s="1408"/>
      <c r="G7" s="1408"/>
      <c r="H7" s="1051" t="s">
        <v>156</v>
      </c>
      <c r="I7" s="1051"/>
      <c r="J7" s="1051" t="s">
        <v>155</v>
      </c>
      <c r="K7" s="1051"/>
      <c r="L7" s="1051"/>
      <c r="M7" s="1051"/>
      <c r="N7" s="1051"/>
      <c r="O7" s="1051"/>
      <c r="P7" s="1051"/>
      <c r="Q7" s="1051"/>
      <c r="R7" s="992"/>
    </row>
    <row r="8" spans="1:37">
      <c r="A8" s="992"/>
      <c r="B8" s="1049"/>
      <c r="C8" s="1049"/>
      <c r="D8" s="1049"/>
      <c r="E8" s="1409"/>
      <c r="F8" s="1409"/>
      <c r="G8" s="1409"/>
      <c r="H8" s="1052">
        <v>2012</v>
      </c>
      <c r="I8" s="1052">
        <v>2013</v>
      </c>
      <c r="J8" s="1052">
        <v>2014</v>
      </c>
      <c r="K8" s="1052">
        <v>2015</v>
      </c>
      <c r="L8" s="1052">
        <v>2016</v>
      </c>
      <c r="M8" s="1052">
        <v>2017</v>
      </c>
      <c r="N8" s="1052">
        <v>2018</v>
      </c>
      <c r="O8" s="1052">
        <v>2019</v>
      </c>
      <c r="P8" s="1052">
        <v>2020</v>
      </c>
      <c r="Q8" s="1052">
        <v>2021</v>
      </c>
      <c r="X8" s="1410">
        <v>2008</v>
      </c>
      <c r="Y8" s="1410">
        <v>2009</v>
      </c>
      <c r="Z8" s="1410">
        <v>2010</v>
      </c>
      <c r="AA8" s="1410">
        <v>2011</v>
      </c>
      <c r="AB8" s="1410">
        <v>2012</v>
      </c>
      <c r="AC8" s="1410">
        <v>2013</v>
      </c>
      <c r="AD8" s="1410">
        <v>2014</v>
      </c>
      <c r="AE8" s="1410">
        <v>2015</v>
      </c>
      <c r="AF8" s="1410">
        <v>2016</v>
      </c>
      <c r="AG8" s="1410">
        <v>2017</v>
      </c>
      <c r="AH8" s="1410">
        <v>2018</v>
      </c>
      <c r="AI8" s="1410">
        <v>2019</v>
      </c>
      <c r="AJ8" s="1410">
        <v>2020</v>
      </c>
      <c r="AK8" s="1410">
        <v>2021</v>
      </c>
    </row>
    <row r="9" spans="1:37">
      <c r="A9" s="992"/>
      <c r="B9" s="1005" t="s">
        <v>8</v>
      </c>
      <c r="C9" s="1006" t="s">
        <v>1547</v>
      </c>
      <c r="D9" s="1411"/>
      <c r="E9" s="1412"/>
      <c r="F9" s="1412"/>
      <c r="G9" s="1412"/>
      <c r="H9" s="1413"/>
      <c r="I9" s="1413"/>
      <c r="J9" s="1413"/>
      <c r="K9" s="1413"/>
      <c r="L9" s="1413"/>
      <c r="M9" s="1413"/>
      <c r="N9" s="1413"/>
      <c r="O9" s="1413"/>
      <c r="P9" s="1413"/>
      <c r="Q9" s="1413"/>
    </row>
    <row r="10" spans="1:37">
      <c r="B10" s="1049"/>
      <c r="C10" s="1101" t="s">
        <v>1226</v>
      </c>
      <c r="D10" s="1411"/>
      <c r="E10" s="1412"/>
      <c r="F10" s="1412"/>
      <c r="G10" s="1412"/>
      <c r="H10" s="1413"/>
      <c r="I10" s="1413"/>
      <c r="J10" s="1413"/>
      <c r="K10" s="1413"/>
      <c r="L10" s="1413"/>
      <c r="M10" s="1413"/>
      <c r="N10" s="1413"/>
      <c r="O10" s="1413"/>
      <c r="P10" s="1413"/>
      <c r="Q10" s="1413"/>
    </row>
    <row r="11" spans="1:37">
      <c r="B11" s="1049"/>
      <c r="C11" s="1101" t="s">
        <v>1548</v>
      </c>
      <c r="D11" s="1411"/>
      <c r="E11" s="1412"/>
      <c r="F11" s="1412"/>
      <c r="G11" s="1412"/>
      <c r="H11" s="1413"/>
      <c r="I11" s="1413"/>
      <c r="J11" s="1413"/>
      <c r="K11" s="1413"/>
      <c r="L11" s="1413"/>
      <c r="M11" s="1413"/>
      <c r="N11" s="1413"/>
      <c r="O11" s="1413"/>
      <c r="P11" s="1413"/>
      <c r="Q11" s="1413"/>
    </row>
    <row r="12" spans="1:37">
      <c r="A12" s="992"/>
      <c r="B12" s="1049"/>
      <c r="C12" s="1101"/>
      <c r="D12" s="1411"/>
      <c r="E12" s="1412"/>
      <c r="F12" s="1412"/>
      <c r="G12" s="1412"/>
      <c r="H12" s="1414"/>
      <c r="I12" s="1414"/>
      <c r="J12" s="1414"/>
      <c r="K12" s="1414"/>
      <c r="L12" s="1414"/>
      <c r="M12" s="1414"/>
      <c r="N12" s="1414"/>
      <c r="O12" s="1414"/>
      <c r="P12" s="1414"/>
      <c r="Q12" s="1414"/>
    </row>
    <row r="13" spans="1:37">
      <c r="A13" s="992"/>
      <c r="B13" s="1049"/>
      <c r="C13" s="1101" t="s">
        <v>1549</v>
      </c>
      <c r="D13" s="1025"/>
      <c r="E13" s="1026"/>
      <c r="F13" s="1026"/>
      <c r="G13" s="1026"/>
      <c r="H13" s="1415"/>
      <c r="I13" s="1415"/>
      <c r="J13" s="1415"/>
      <c r="K13" s="1415"/>
      <c r="L13" s="1415"/>
      <c r="M13" s="1415"/>
      <c r="N13" s="1415"/>
      <c r="O13" s="1415"/>
      <c r="P13" s="1415"/>
      <c r="Q13" s="1415"/>
    </row>
    <row r="14" spans="1:37">
      <c r="A14" s="992"/>
      <c r="B14" s="1049"/>
      <c r="C14" s="1006" t="s">
        <v>1547</v>
      </c>
      <c r="D14" s="1416"/>
      <c r="E14" s="1026"/>
      <c r="F14" s="1026"/>
      <c r="G14" s="1026"/>
      <c r="H14" s="985"/>
      <c r="I14" s="985"/>
      <c r="J14" s="985"/>
      <c r="K14" s="985"/>
      <c r="L14" s="985"/>
      <c r="M14" s="985"/>
      <c r="N14" s="985"/>
      <c r="O14" s="985"/>
      <c r="P14" s="985"/>
      <c r="Q14" s="985"/>
    </row>
    <row r="15" spans="1:37">
      <c r="A15" s="992"/>
      <c r="B15" s="1049"/>
      <c r="C15" s="1049"/>
      <c r="D15" s="1416"/>
      <c r="E15" s="1026"/>
      <c r="F15" s="1026"/>
      <c r="G15" s="1026"/>
      <c r="H15" s="985"/>
      <c r="I15" s="985"/>
      <c r="J15" s="985"/>
      <c r="K15" s="985"/>
      <c r="L15" s="985"/>
      <c r="M15" s="985"/>
      <c r="N15" s="985"/>
      <c r="O15" s="985"/>
      <c r="P15" s="985"/>
      <c r="Q15" s="985"/>
    </row>
    <row r="16" spans="1:37">
      <c r="B16" s="1049"/>
      <c r="C16" s="1049"/>
      <c r="D16" s="1416"/>
      <c r="E16" s="1026"/>
      <c r="F16" s="1026"/>
      <c r="G16" s="1026"/>
      <c r="H16" s="985"/>
      <c r="I16" s="985"/>
      <c r="J16" s="985"/>
      <c r="K16" s="985"/>
      <c r="L16" s="985"/>
      <c r="M16" s="985"/>
      <c r="N16" s="985"/>
      <c r="O16" s="985"/>
      <c r="P16" s="985"/>
      <c r="Q16" s="985"/>
    </row>
    <row r="17" spans="1:17">
      <c r="B17" s="1049"/>
      <c r="C17" s="1049"/>
      <c r="D17" s="1416"/>
      <c r="E17" s="1026"/>
      <c r="F17" s="1026"/>
      <c r="G17" s="1026"/>
      <c r="H17" s="985"/>
      <c r="I17" s="985"/>
      <c r="J17" s="985"/>
      <c r="K17" s="985"/>
      <c r="L17" s="985"/>
      <c r="M17" s="985"/>
      <c r="N17" s="985"/>
      <c r="O17" s="985"/>
      <c r="P17" s="985"/>
      <c r="Q17" s="985"/>
    </row>
    <row r="18" spans="1:17" ht="18.75" customHeight="1">
      <c r="A18" s="992"/>
      <c r="B18" s="1049"/>
      <c r="C18" s="1049"/>
      <c r="D18" s="1416"/>
      <c r="E18" s="1026"/>
      <c r="F18" s="1026"/>
      <c r="G18" s="1026"/>
      <c r="H18" s="985"/>
      <c r="I18" s="985"/>
      <c r="J18" s="985"/>
      <c r="K18" s="985"/>
      <c r="L18" s="985"/>
      <c r="M18" s="985"/>
      <c r="N18" s="985"/>
      <c r="O18" s="985"/>
      <c r="P18" s="985"/>
      <c r="Q18" s="985"/>
    </row>
    <row r="19" spans="1:17">
      <c r="A19" s="992"/>
      <c r="B19" s="1049"/>
      <c r="C19" s="1049"/>
      <c r="D19" s="1416"/>
      <c r="E19" s="1026"/>
      <c r="F19" s="1026"/>
      <c r="G19" s="1026"/>
      <c r="H19" s="985"/>
      <c r="I19" s="985"/>
      <c r="J19" s="985"/>
      <c r="K19" s="985"/>
      <c r="L19" s="985"/>
      <c r="M19" s="985"/>
      <c r="N19" s="985"/>
      <c r="O19" s="985"/>
      <c r="P19" s="985"/>
      <c r="Q19" s="985"/>
    </row>
    <row r="20" spans="1:17">
      <c r="A20" s="992"/>
      <c r="B20" s="1049"/>
      <c r="C20" s="1049"/>
      <c r="D20" s="1416"/>
      <c r="E20" s="1026"/>
      <c r="F20" s="1026"/>
      <c r="G20" s="1026"/>
      <c r="H20" s="985"/>
      <c r="I20" s="985"/>
      <c r="J20" s="985"/>
      <c r="K20" s="985"/>
      <c r="L20" s="985"/>
      <c r="M20" s="985"/>
      <c r="N20" s="985"/>
      <c r="O20" s="985"/>
      <c r="P20" s="985"/>
      <c r="Q20" s="985"/>
    </row>
    <row r="21" spans="1:17">
      <c r="A21" s="992"/>
      <c r="B21" s="1049"/>
      <c r="C21" s="1049"/>
      <c r="D21" s="1416"/>
      <c r="E21" s="1026"/>
      <c r="F21" s="1026"/>
      <c r="G21" s="1026"/>
      <c r="H21" s="985"/>
      <c r="I21" s="985"/>
      <c r="J21" s="985"/>
      <c r="K21" s="985"/>
      <c r="L21" s="985"/>
      <c r="M21" s="985"/>
      <c r="N21" s="985"/>
      <c r="O21" s="985"/>
      <c r="P21" s="985"/>
      <c r="Q21" s="985"/>
    </row>
    <row r="22" spans="1:17">
      <c r="A22" s="992"/>
      <c r="B22" s="1049"/>
      <c r="C22" s="1049"/>
      <c r="D22" s="1416"/>
      <c r="E22" s="1026"/>
      <c r="F22" s="1026"/>
      <c r="G22" s="1026"/>
      <c r="H22" s="985"/>
      <c r="I22" s="985"/>
      <c r="J22" s="985"/>
      <c r="K22" s="985"/>
      <c r="L22" s="985"/>
      <c r="M22" s="985"/>
      <c r="N22" s="985"/>
      <c r="O22" s="985"/>
      <c r="P22" s="985"/>
      <c r="Q22" s="985"/>
    </row>
    <row r="23" spans="1:17">
      <c r="A23" s="992"/>
      <c r="B23" s="1049"/>
      <c r="C23" s="1049"/>
      <c r="D23" s="1416"/>
      <c r="E23" s="1026"/>
      <c r="F23" s="1026"/>
      <c r="G23" s="1026"/>
      <c r="H23" s="985"/>
      <c r="I23" s="985"/>
      <c r="J23" s="985"/>
      <c r="K23" s="985"/>
      <c r="L23" s="985"/>
      <c r="M23" s="985"/>
      <c r="N23" s="985"/>
      <c r="O23" s="985"/>
      <c r="P23" s="985"/>
      <c r="Q23" s="985"/>
    </row>
    <row r="24" spans="1:17">
      <c r="A24" s="992"/>
      <c r="B24" s="1049"/>
      <c r="C24" s="1049"/>
      <c r="D24" s="1416"/>
      <c r="E24" s="1026"/>
      <c r="F24" s="1026"/>
      <c r="G24" s="1026"/>
      <c r="H24" s="985"/>
      <c r="I24" s="985"/>
      <c r="J24" s="985"/>
      <c r="K24" s="985"/>
      <c r="L24" s="985"/>
      <c r="M24" s="985"/>
      <c r="N24" s="985"/>
      <c r="O24" s="985"/>
      <c r="P24" s="985"/>
      <c r="Q24" s="985"/>
    </row>
    <row r="25" spans="1:17">
      <c r="A25" s="992"/>
      <c r="B25" s="1049"/>
      <c r="C25" s="1049"/>
      <c r="D25" s="1416"/>
      <c r="E25" s="1026"/>
      <c r="F25" s="1026"/>
      <c r="G25" s="1026"/>
      <c r="H25" s="985"/>
      <c r="I25" s="985"/>
      <c r="J25" s="985"/>
      <c r="K25" s="985"/>
      <c r="L25" s="985"/>
      <c r="M25" s="985"/>
      <c r="N25" s="985"/>
      <c r="O25" s="985"/>
      <c r="P25" s="985"/>
      <c r="Q25" s="985"/>
    </row>
    <row r="26" spans="1:17">
      <c r="A26" s="992"/>
      <c r="B26" s="1049"/>
      <c r="C26" s="1049"/>
      <c r="D26" s="1416"/>
      <c r="E26" s="1026"/>
      <c r="F26" s="1026"/>
      <c r="G26" s="1026"/>
      <c r="H26" s="985"/>
      <c r="I26" s="985"/>
      <c r="J26" s="985"/>
      <c r="K26" s="985"/>
      <c r="L26" s="985"/>
      <c r="M26" s="985"/>
      <c r="N26" s="985"/>
      <c r="O26" s="985"/>
      <c r="P26" s="985"/>
      <c r="Q26" s="985"/>
    </row>
    <row r="27" spans="1:17">
      <c r="A27" s="992"/>
      <c r="B27" s="1049"/>
      <c r="C27" s="1049"/>
      <c r="D27" s="1417"/>
      <c r="E27" s="1026"/>
      <c r="F27" s="1026"/>
      <c r="G27" s="1026"/>
      <c r="H27" s="985"/>
      <c r="I27" s="985"/>
      <c r="J27" s="985"/>
      <c r="K27" s="985"/>
      <c r="L27" s="985"/>
      <c r="M27" s="985"/>
      <c r="N27" s="985"/>
      <c r="O27" s="985"/>
      <c r="P27" s="985"/>
      <c r="Q27" s="985"/>
    </row>
    <row r="28" spans="1:17">
      <c r="A28" s="992"/>
      <c r="B28" s="1049"/>
      <c r="C28" s="1049"/>
      <c r="D28" s="1416"/>
      <c r="E28" s="1026"/>
      <c r="F28" s="1026"/>
      <c r="G28" s="1026"/>
      <c r="H28" s="985"/>
      <c r="I28" s="985"/>
      <c r="J28" s="985"/>
      <c r="K28" s="985"/>
      <c r="L28" s="985"/>
      <c r="M28" s="985"/>
      <c r="N28" s="985"/>
      <c r="O28" s="985"/>
      <c r="P28" s="985"/>
      <c r="Q28" s="985"/>
    </row>
    <row r="29" spans="1:17">
      <c r="A29" s="992"/>
      <c r="B29" s="1049"/>
      <c r="C29" s="1049"/>
      <c r="D29" s="1049"/>
      <c r="E29" s="1049"/>
      <c r="F29" s="1049"/>
      <c r="G29" s="1049"/>
      <c r="H29" s="985"/>
      <c r="I29" s="985"/>
      <c r="J29" s="985"/>
      <c r="K29" s="985"/>
      <c r="L29" s="985"/>
      <c r="M29" s="985"/>
      <c r="N29" s="985"/>
      <c r="O29" s="985"/>
      <c r="P29" s="985"/>
      <c r="Q29" s="985"/>
    </row>
    <row r="30" spans="1:17">
      <c r="A30" s="992"/>
      <c r="B30" s="1049"/>
      <c r="C30" s="1146" t="s">
        <v>1226</v>
      </c>
      <c r="D30" s="1416"/>
      <c r="E30" s="1026"/>
      <c r="F30" s="1026"/>
      <c r="G30" s="1026"/>
      <c r="H30" s="985"/>
      <c r="I30" s="985"/>
      <c r="J30" s="985"/>
      <c r="K30" s="985"/>
      <c r="L30" s="985"/>
      <c r="M30" s="985"/>
      <c r="N30" s="985"/>
      <c r="O30" s="985"/>
      <c r="P30" s="985"/>
      <c r="Q30" s="985"/>
    </row>
    <row r="31" spans="1:17">
      <c r="A31" s="992"/>
      <c r="B31" s="1049"/>
      <c r="C31" s="1146"/>
      <c r="D31" s="1416"/>
      <c r="E31" s="1026"/>
      <c r="F31" s="1026"/>
      <c r="G31" s="1026"/>
      <c r="H31" s="985"/>
      <c r="I31" s="985"/>
      <c r="J31" s="985"/>
      <c r="K31" s="985"/>
      <c r="L31" s="985"/>
      <c r="M31" s="985"/>
      <c r="N31" s="985"/>
      <c r="O31" s="985"/>
      <c r="P31" s="985"/>
      <c r="Q31" s="985"/>
    </row>
    <row r="32" spans="1:17">
      <c r="A32" s="992"/>
      <c r="B32" s="1049"/>
      <c r="C32" s="1049"/>
      <c r="D32" s="1416"/>
      <c r="E32" s="1026"/>
      <c r="F32" s="1026"/>
      <c r="G32" s="1026"/>
      <c r="H32" s="985"/>
      <c r="I32" s="985"/>
      <c r="J32" s="985"/>
      <c r="K32" s="985"/>
      <c r="L32" s="985"/>
      <c r="M32" s="985"/>
      <c r="N32" s="985"/>
      <c r="O32" s="985"/>
      <c r="P32" s="985"/>
      <c r="Q32" s="985"/>
    </row>
    <row r="33" spans="1:17">
      <c r="A33" s="992"/>
      <c r="B33" s="1049"/>
      <c r="C33" s="1049"/>
      <c r="D33" s="1416"/>
      <c r="E33" s="1026"/>
      <c r="F33" s="1026"/>
      <c r="G33" s="1026"/>
      <c r="H33" s="985"/>
      <c r="I33" s="985"/>
      <c r="J33" s="985"/>
      <c r="K33" s="985"/>
      <c r="L33" s="985"/>
      <c r="M33" s="985"/>
      <c r="N33" s="985"/>
      <c r="O33" s="985"/>
      <c r="P33" s="985"/>
      <c r="Q33" s="985"/>
    </row>
    <row r="34" spans="1:17">
      <c r="A34" s="992"/>
      <c r="B34" s="1049"/>
      <c r="C34" s="1049"/>
      <c r="D34" s="1416"/>
      <c r="E34" s="1026"/>
      <c r="F34" s="1026"/>
      <c r="G34" s="1026"/>
      <c r="H34" s="985"/>
      <c r="I34" s="985"/>
      <c r="J34" s="985"/>
      <c r="K34" s="985"/>
      <c r="L34" s="985"/>
      <c r="M34" s="985"/>
      <c r="N34" s="985"/>
      <c r="O34" s="985"/>
      <c r="P34" s="985"/>
      <c r="Q34" s="985"/>
    </row>
    <row r="35" spans="1:17">
      <c r="A35" s="992"/>
      <c r="B35" s="1049"/>
      <c r="C35" s="1049"/>
      <c r="D35" s="1416"/>
      <c r="E35" s="1026"/>
      <c r="F35" s="1026"/>
      <c r="G35" s="1026"/>
      <c r="H35" s="985"/>
      <c r="I35" s="985"/>
      <c r="J35" s="985"/>
      <c r="K35" s="985"/>
      <c r="L35" s="985"/>
      <c r="M35" s="985"/>
      <c r="N35" s="985"/>
      <c r="O35" s="985"/>
      <c r="P35" s="985"/>
      <c r="Q35" s="985"/>
    </row>
    <row r="36" spans="1:17">
      <c r="A36" s="992"/>
      <c r="B36" s="1049"/>
      <c r="C36" s="1049"/>
      <c r="D36" s="1416"/>
      <c r="E36" s="1026"/>
      <c r="F36" s="1026"/>
      <c r="G36" s="1026"/>
      <c r="H36" s="985"/>
      <c r="I36" s="985"/>
      <c r="J36" s="985"/>
      <c r="K36" s="985"/>
      <c r="L36" s="985"/>
      <c r="M36" s="985"/>
      <c r="N36" s="985"/>
      <c r="O36" s="985"/>
      <c r="P36" s="985"/>
      <c r="Q36" s="985"/>
    </row>
    <row r="37" spans="1:17">
      <c r="A37" s="992"/>
      <c r="B37" s="1049"/>
      <c r="C37" s="1049"/>
      <c r="D37" s="1416"/>
      <c r="E37" s="1026"/>
      <c r="F37" s="1026"/>
      <c r="G37" s="1026"/>
      <c r="H37" s="985"/>
      <c r="I37" s="985"/>
      <c r="J37" s="985"/>
      <c r="K37" s="985"/>
      <c r="L37" s="985"/>
      <c r="M37" s="985"/>
      <c r="N37" s="985"/>
      <c r="O37" s="985"/>
      <c r="P37" s="985"/>
      <c r="Q37" s="985"/>
    </row>
    <row r="38" spans="1:17">
      <c r="A38" s="992"/>
      <c r="B38" s="1049"/>
      <c r="C38" s="1049"/>
      <c r="D38" s="1416"/>
      <c r="E38" s="1026"/>
      <c r="F38" s="1026"/>
      <c r="G38" s="1026"/>
      <c r="H38" s="985"/>
      <c r="I38" s="985"/>
      <c r="J38" s="985"/>
      <c r="K38" s="985"/>
      <c r="L38" s="985"/>
      <c r="M38" s="985"/>
      <c r="N38" s="985"/>
      <c r="O38" s="985"/>
      <c r="P38" s="985"/>
      <c r="Q38" s="985"/>
    </row>
    <row r="39" spans="1:17">
      <c r="A39" s="992"/>
      <c r="B39" s="1049"/>
      <c r="C39" s="1049"/>
      <c r="D39" s="1416"/>
      <c r="E39" s="1026"/>
      <c r="F39" s="1026"/>
      <c r="G39" s="1026"/>
      <c r="H39" s="985"/>
      <c r="I39" s="985"/>
      <c r="J39" s="985"/>
      <c r="K39" s="985"/>
      <c r="L39" s="985"/>
      <c r="M39" s="985"/>
      <c r="N39" s="985"/>
      <c r="O39" s="985"/>
      <c r="P39" s="985"/>
      <c r="Q39" s="985"/>
    </row>
    <row r="40" spans="1:17">
      <c r="A40" s="992"/>
      <c r="B40" s="1049"/>
      <c r="C40" s="1049"/>
      <c r="D40" s="1416"/>
      <c r="E40" s="1026"/>
      <c r="F40" s="1026"/>
      <c r="G40" s="1026"/>
      <c r="H40" s="985"/>
      <c r="I40" s="985"/>
      <c r="J40" s="985"/>
      <c r="K40" s="985"/>
      <c r="L40" s="985"/>
      <c r="M40" s="985"/>
      <c r="N40" s="985"/>
      <c r="O40" s="985"/>
      <c r="P40" s="985"/>
      <c r="Q40" s="985"/>
    </row>
    <row r="41" spans="1:17">
      <c r="A41" s="992"/>
      <c r="B41" s="1049"/>
      <c r="C41" s="1049"/>
      <c r="D41" s="1416"/>
      <c r="E41" s="1026"/>
      <c r="F41" s="1026"/>
      <c r="G41" s="1026"/>
      <c r="H41" s="985"/>
      <c r="I41" s="985"/>
      <c r="J41" s="985"/>
      <c r="K41" s="985"/>
      <c r="L41" s="985"/>
      <c r="M41" s="985"/>
      <c r="N41" s="985"/>
      <c r="O41" s="985"/>
      <c r="P41" s="985"/>
      <c r="Q41" s="985"/>
    </row>
    <row r="42" spans="1:17">
      <c r="A42" s="992"/>
      <c r="B42" s="1049"/>
      <c r="C42" s="1049"/>
      <c r="D42" s="1416"/>
      <c r="E42" s="1026"/>
      <c r="F42" s="1026"/>
      <c r="G42" s="1026"/>
      <c r="H42" s="985"/>
      <c r="I42" s="985"/>
      <c r="J42" s="985"/>
      <c r="K42" s="985"/>
      <c r="L42" s="985"/>
      <c r="M42" s="985"/>
      <c r="N42" s="985"/>
      <c r="O42" s="985"/>
      <c r="P42" s="985"/>
      <c r="Q42" s="985"/>
    </row>
    <row r="43" spans="1:17">
      <c r="A43" s="992"/>
      <c r="B43" s="1049"/>
      <c r="C43" s="1049"/>
      <c r="D43" s="1416"/>
      <c r="E43" s="1026"/>
      <c r="F43" s="1026"/>
      <c r="G43" s="1026"/>
      <c r="H43" s="985"/>
      <c r="I43" s="985"/>
      <c r="J43" s="985"/>
      <c r="K43" s="985"/>
      <c r="L43" s="985"/>
      <c r="M43" s="985"/>
      <c r="N43" s="985"/>
      <c r="O43" s="985"/>
      <c r="P43" s="985"/>
      <c r="Q43" s="985"/>
    </row>
    <row r="44" spans="1:17">
      <c r="A44" s="992"/>
      <c r="B44" s="1049"/>
      <c r="C44" s="1049"/>
      <c r="D44" s="1416"/>
      <c r="E44" s="1026"/>
      <c r="F44" s="1026"/>
      <c r="G44" s="1026"/>
      <c r="H44" s="985"/>
      <c r="I44" s="985"/>
      <c r="J44" s="985"/>
      <c r="K44" s="985"/>
      <c r="L44" s="985"/>
      <c r="M44" s="985"/>
      <c r="N44" s="985"/>
      <c r="O44" s="985"/>
      <c r="P44" s="985"/>
      <c r="Q44" s="985"/>
    </row>
    <row r="45" spans="1:17" ht="13.5" customHeight="1">
      <c r="A45" s="992"/>
      <c r="B45" s="1049"/>
      <c r="C45" s="1049"/>
      <c r="D45" s="1416"/>
      <c r="E45" s="1026"/>
      <c r="F45" s="1026"/>
      <c r="G45" s="1026"/>
      <c r="H45" s="985"/>
      <c r="I45" s="985"/>
      <c r="J45" s="985"/>
      <c r="K45" s="985"/>
      <c r="L45" s="985"/>
      <c r="M45" s="985"/>
      <c r="N45" s="985"/>
      <c r="O45" s="985"/>
      <c r="P45" s="985"/>
      <c r="Q45" s="985"/>
    </row>
    <row r="46" spans="1:17">
      <c r="A46" s="992"/>
      <c r="B46" s="1049"/>
      <c r="C46" s="1049"/>
      <c r="D46" s="1416"/>
      <c r="E46" s="1026"/>
      <c r="F46" s="1026"/>
      <c r="G46" s="1026"/>
      <c r="H46" s="985"/>
      <c r="I46" s="985"/>
      <c r="J46" s="985"/>
      <c r="K46" s="985"/>
      <c r="L46" s="985"/>
      <c r="M46" s="985"/>
      <c r="N46" s="985"/>
      <c r="O46" s="985"/>
      <c r="P46" s="985"/>
      <c r="Q46" s="985"/>
    </row>
    <row r="47" spans="1:17">
      <c r="A47" s="992"/>
      <c r="B47" s="1049"/>
      <c r="C47" s="1049"/>
      <c r="D47" s="1049"/>
      <c r="E47" s="1049"/>
      <c r="F47" s="1049"/>
      <c r="G47" s="1049"/>
      <c r="H47" s="1418"/>
      <c r="I47" s="1418"/>
      <c r="J47" s="1418"/>
      <c r="K47" s="1418"/>
      <c r="L47" s="1418"/>
      <c r="M47" s="1418"/>
      <c r="N47" s="1418"/>
      <c r="O47" s="1418"/>
      <c r="P47" s="1418"/>
      <c r="Q47" s="1418"/>
    </row>
    <row r="48" spans="1:17">
      <c r="A48" s="992"/>
      <c r="B48" s="1049"/>
      <c r="C48" s="1146" t="s">
        <v>1548</v>
      </c>
      <c r="D48" s="1416"/>
      <c r="E48" s="1026"/>
      <c r="F48" s="1026"/>
      <c r="G48" s="1026"/>
      <c r="H48" s="985"/>
      <c r="I48" s="985"/>
      <c r="J48" s="985"/>
      <c r="K48" s="985"/>
      <c r="L48" s="985"/>
      <c r="M48" s="985"/>
      <c r="N48" s="985"/>
      <c r="O48" s="985"/>
      <c r="P48" s="985"/>
      <c r="Q48" s="985"/>
    </row>
    <row r="49" spans="1:17">
      <c r="A49" s="992"/>
      <c r="B49" s="1049"/>
      <c r="C49" s="1049"/>
      <c r="D49" s="1416"/>
      <c r="E49" s="1026"/>
      <c r="F49" s="1026"/>
      <c r="G49" s="1026"/>
      <c r="H49" s="985"/>
      <c r="I49" s="985"/>
      <c r="J49" s="985"/>
      <c r="K49" s="985"/>
      <c r="L49" s="985"/>
      <c r="M49" s="985"/>
      <c r="N49" s="985"/>
      <c r="O49" s="985"/>
      <c r="P49" s="985"/>
      <c r="Q49" s="985"/>
    </row>
    <row r="50" spans="1:17">
      <c r="A50" s="992"/>
      <c r="B50" s="1049"/>
      <c r="C50" s="1049"/>
      <c r="D50" s="1416"/>
      <c r="E50" s="1026"/>
      <c r="F50" s="1026"/>
      <c r="G50" s="1026"/>
      <c r="H50" s="985"/>
      <c r="I50" s="985"/>
      <c r="J50" s="985"/>
      <c r="K50" s="985"/>
      <c r="L50" s="985"/>
      <c r="M50" s="985"/>
      <c r="N50" s="985"/>
      <c r="O50" s="985"/>
      <c r="P50" s="985"/>
      <c r="Q50" s="985"/>
    </row>
    <row r="51" spans="1:17">
      <c r="A51" s="992"/>
      <c r="B51" s="1049"/>
      <c r="C51" s="1049"/>
      <c r="D51" s="1416"/>
      <c r="E51" s="1026"/>
      <c r="F51" s="1026"/>
      <c r="G51" s="1026"/>
      <c r="H51" s="985"/>
      <c r="I51" s="985"/>
      <c r="J51" s="985"/>
      <c r="K51" s="985"/>
      <c r="L51" s="985"/>
      <c r="M51" s="985"/>
      <c r="N51" s="985"/>
      <c r="O51" s="985"/>
      <c r="P51" s="985"/>
      <c r="Q51" s="985"/>
    </row>
    <row r="52" spans="1:17">
      <c r="A52" s="992"/>
      <c r="B52" s="1049"/>
      <c r="C52" s="1049"/>
      <c r="D52" s="1416"/>
      <c r="E52" s="1026"/>
      <c r="F52" s="1026"/>
      <c r="G52" s="1026"/>
      <c r="H52" s="985"/>
      <c r="I52" s="985"/>
      <c r="J52" s="985"/>
      <c r="K52" s="985"/>
      <c r="L52" s="985"/>
      <c r="M52" s="985"/>
      <c r="N52" s="985"/>
      <c r="O52" s="985"/>
      <c r="P52" s="985"/>
      <c r="Q52" s="985"/>
    </row>
    <row r="53" spans="1:17">
      <c r="A53" s="992"/>
      <c r="B53" s="1049"/>
      <c r="C53" s="1049"/>
      <c r="D53" s="1416"/>
      <c r="E53" s="1026"/>
      <c r="F53" s="1026"/>
      <c r="G53" s="1026"/>
      <c r="H53" s="985"/>
      <c r="I53" s="985"/>
      <c r="J53" s="985"/>
      <c r="K53" s="985"/>
      <c r="L53" s="985"/>
      <c r="M53" s="985"/>
      <c r="N53" s="985"/>
      <c r="O53" s="985"/>
      <c r="P53" s="985"/>
      <c r="Q53" s="985"/>
    </row>
    <row r="54" spans="1:17">
      <c r="A54" s="992"/>
      <c r="B54" s="1049"/>
      <c r="C54" s="1049"/>
      <c r="D54" s="1416"/>
      <c r="E54" s="1026"/>
      <c r="F54" s="1026"/>
      <c r="G54" s="1026"/>
      <c r="H54" s="985"/>
      <c r="I54" s="985"/>
      <c r="J54" s="985"/>
      <c r="K54" s="985"/>
      <c r="L54" s="985"/>
      <c r="M54" s="985"/>
      <c r="N54" s="985"/>
      <c r="O54" s="985"/>
      <c r="P54" s="985"/>
      <c r="Q54" s="985"/>
    </row>
    <row r="55" spans="1:17">
      <c r="A55" s="992"/>
      <c r="B55" s="1049"/>
      <c r="C55" s="1049"/>
      <c r="D55" s="1416"/>
      <c r="E55" s="1026"/>
      <c r="F55" s="1026"/>
      <c r="G55" s="1026"/>
      <c r="H55" s="985"/>
      <c r="I55" s="985"/>
      <c r="J55" s="985"/>
      <c r="K55" s="985"/>
      <c r="L55" s="985"/>
      <c r="M55" s="985"/>
      <c r="N55" s="985"/>
      <c r="O55" s="985"/>
      <c r="P55" s="985"/>
      <c r="Q55" s="985"/>
    </row>
    <row r="56" spans="1:17">
      <c r="A56" s="992"/>
      <c r="B56" s="1049"/>
      <c r="C56" s="1049"/>
      <c r="D56" s="1416"/>
      <c r="E56" s="1026"/>
      <c r="F56" s="1026"/>
      <c r="G56" s="1026"/>
      <c r="H56" s="985"/>
      <c r="I56" s="985"/>
      <c r="J56" s="985"/>
      <c r="K56" s="985"/>
      <c r="L56" s="985"/>
      <c r="M56" s="985"/>
      <c r="N56" s="985"/>
      <c r="O56" s="985"/>
      <c r="P56" s="985"/>
      <c r="Q56" s="985"/>
    </row>
    <row r="57" spans="1:17">
      <c r="A57" s="992"/>
      <c r="B57" s="1049"/>
      <c r="C57" s="1049"/>
      <c r="D57" s="1416"/>
      <c r="E57" s="1026"/>
      <c r="F57" s="1026"/>
      <c r="G57" s="1026"/>
      <c r="H57" s="985"/>
      <c r="I57" s="985"/>
      <c r="J57" s="985"/>
      <c r="K57" s="985"/>
      <c r="L57" s="985"/>
      <c r="M57" s="985"/>
      <c r="N57" s="985"/>
      <c r="O57" s="985"/>
      <c r="P57" s="985"/>
      <c r="Q57" s="985"/>
    </row>
    <row r="58" spans="1:17">
      <c r="A58" s="992"/>
      <c r="B58" s="1049"/>
      <c r="C58" s="1049"/>
      <c r="D58" s="1416"/>
      <c r="E58" s="1026"/>
      <c r="F58" s="1026"/>
      <c r="G58" s="1026"/>
      <c r="H58" s="985"/>
      <c r="I58" s="985"/>
      <c r="J58" s="985"/>
      <c r="K58" s="985"/>
      <c r="L58" s="985"/>
      <c r="M58" s="985"/>
      <c r="N58" s="985"/>
      <c r="O58" s="985"/>
      <c r="P58" s="985"/>
      <c r="Q58" s="985"/>
    </row>
    <row r="59" spans="1:17">
      <c r="A59" s="992"/>
      <c r="B59" s="1049"/>
      <c r="C59" s="1049"/>
      <c r="D59" s="1416"/>
      <c r="E59" s="1026"/>
      <c r="F59" s="1026"/>
      <c r="G59" s="1026"/>
      <c r="H59" s="985"/>
      <c r="I59" s="985"/>
      <c r="J59" s="985"/>
      <c r="K59" s="985"/>
      <c r="L59" s="985"/>
      <c r="M59" s="985"/>
      <c r="N59" s="985"/>
      <c r="O59" s="985"/>
      <c r="P59" s="985"/>
      <c r="Q59" s="985"/>
    </row>
    <row r="60" spans="1:17">
      <c r="A60" s="992"/>
      <c r="B60" s="1049"/>
      <c r="C60" s="1049"/>
      <c r="D60" s="1416"/>
      <c r="E60" s="1026"/>
      <c r="F60" s="1026"/>
      <c r="G60" s="1026"/>
      <c r="H60" s="985"/>
      <c r="I60" s="985"/>
      <c r="J60" s="985"/>
      <c r="K60" s="985"/>
      <c r="L60" s="985"/>
      <c r="M60" s="985"/>
      <c r="N60" s="985"/>
      <c r="O60" s="985"/>
      <c r="P60" s="985"/>
      <c r="Q60" s="985"/>
    </row>
    <row r="61" spans="1:17" ht="15" customHeight="1">
      <c r="A61" s="992"/>
      <c r="B61" s="1049"/>
      <c r="C61" s="1049"/>
      <c r="D61" s="1416"/>
      <c r="E61" s="1026"/>
      <c r="F61" s="1026"/>
      <c r="G61" s="1026"/>
      <c r="H61" s="985"/>
      <c r="I61" s="985"/>
      <c r="J61" s="985"/>
      <c r="K61" s="985"/>
      <c r="L61" s="985"/>
      <c r="M61" s="985"/>
      <c r="N61" s="985"/>
      <c r="O61" s="985"/>
      <c r="P61" s="985"/>
      <c r="Q61" s="985"/>
    </row>
    <row r="62" spans="1:17">
      <c r="A62" s="992"/>
      <c r="B62" s="1049"/>
      <c r="C62" s="1049"/>
      <c r="D62" s="1416"/>
      <c r="E62" s="1026"/>
      <c r="F62" s="1026"/>
      <c r="G62" s="1026"/>
      <c r="H62" s="985"/>
      <c r="I62" s="985"/>
      <c r="J62" s="985"/>
      <c r="K62" s="985"/>
      <c r="L62" s="985"/>
      <c r="M62" s="985"/>
      <c r="N62" s="985"/>
      <c r="O62" s="985"/>
      <c r="P62" s="985"/>
      <c r="Q62" s="985"/>
    </row>
    <row r="63" spans="1:17">
      <c r="A63" s="992"/>
      <c r="B63" s="1049"/>
      <c r="C63" s="1049"/>
      <c r="D63" s="1416"/>
      <c r="E63" s="1026"/>
      <c r="F63" s="1026"/>
      <c r="G63" s="1026"/>
      <c r="H63" s="985"/>
      <c r="I63" s="985"/>
      <c r="J63" s="985"/>
      <c r="K63" s="985"/>
      <c r="L63" s="985"/>
      <c r="M63" s="985"/>
      <c r="N63" s="985"/>
      <c r="O63" s="985"/>
      <c r="P63" s="985"/>
      <c r="Q63" s="985"/>
    </row>
    <row r="64" spans="1:17">
      <c r="A64" s="992"/>
      <c r="B64" s="1049"/>
      <c r="C64" s="1049"/>
      <c r="D64" s="1416"/>
      <c r="E64" s="1026"/>
      <c r="F64" s="1026"/>
      <c r="G64" s="1026"/>
      <c r="H64" s="985"/>
      <c r="I64" s="985"/>
      <c r="J64" s="985"/>
      <c r="K64" s="985"/>
      <c r="L64" s="985"/>
      <c r="M64" s="985"/>
      <c r="N64" s="985"/>
      <c r="O64" s="985"/>
      <c r="P64" s="985"/>
      <c r="Q64" s="985"/>
    </row>
    <row r="65" spans="1:37">
      <c r="A65" s="992"/>
    </row>
    <row r="66" spans="1:37" ht="19.5">
      <c r="A66" s="992"/>
      <c r="B66" s="1406" t="s">
        <v>1550</v>
      </c>
      <c r="C66" s="1407"/>
      <c r="D66" s="1407"/>
      <c r="E66" s="1408"/>
      <c r="F66" s="1408"/>
      <c r="G66" s="1408"/>
      <c r="H66" s="1051" t="s">
        <v>156</v>
      </c>
      <c r="I66" s="1051"/>
      <c r="J66" s="1051" t="s">
        <v>155</v>
      </c>
      <c r="K66" s="1051"/>
      <c r="L66" s="1051"/>
      <c r="M66" s="1051"/>
      <c r="N66" s="1051"/>
      <c r="O66" s="1051"/>
      <c r="P66" s="1051"/>
      <c r="Q66" s="1051"/>
    </row>
    <row r="67" spans="1:37">
      <c r="A67" s="992"/>
      <c r="B67" s="1049"/>
      <c r="C67" s="1049"/>
      <c r="D67" s="1049"/>
      <c r="E67" s="1409"/>
      <c r="F67" s="1409"/>
      <c r="G67" s="1409"/>
      <c r="H67" s="1052">
        <v>2012</v>
      </c>
      <c r="I67" s="1052">
        <v>2013</v>
      </c>
      <c r="J67" s="1052">
        <v>2014</v>
      </c>
      <c r="K67" s="1052">
        <v>2015</v>
      </c>
      <c r="L67" s="1052">
        <v>2016</v>
      </c>
      <c r="M67" s="1052">
        <v>2017</v>
      </c>
      <c r="N67" s="1052">
        <v>2018</v>
      </c>
      <c r="O67" s="1052">
        <v>2019</v>
      </c>
      <c r="P67" s="1052">
        <v>2020</v>
      </c>
      <c r="Q67" s="1052">
        <v>2021</v>
      </c>
    </row>
    <row r="68" spans="1:37">
      <c r="A68" s="992"/>
      <c r="B68" s="1005" t="s">
        <v>8</v>
      </c>
      <c r="C68" s="1006" t="s">
        <v>1547</v>
      </c>
      <c r="D68" s="1411"/>
      <c r="E68" s="1412"/>
      <c r="F68" s="1412"/>
      <c r="G68" s="1412"/>
      <c r="H68" s="1413"/>
      <c r="I68" s="1413"/>
      <c r="J68" s="1413"/>
      <c r="K68" s="1413"/>
      <c r="L68" s="1413"/>
      <c r="M68" s="1413"/>
      <c r="N68" s="1413"/>
      <c r="O68" s="1413"/>
      <c r="P68" s="1413"/>
      <c r="Q68" s="1413"/>
    </row>
    <row r="69" spans="1:37">
      <c r="A69" s="992"/>
      <c r="B69" s="1049"/>
      <c r="C69" s="1101" t="s">
        <v>1226</v>
      </c>
      <c r="D69" s="1411"/>
      <c r="E69" s="1412"/>
      <c r="F69" s="1412"/>
      <c r="G69" s="1412"/>
      <c r="H69" s="1413"/>
      <c r="I69" s="1413"/>
      <c r="J69" s="1413"/>
      <c r="K69" s="1413"/>
      <c r="L69" s="1413"/>
      <c r="M69" s="1413"/>
      <c r="N69" s="1413"/>
      <c r="O69" s="1413"/>
      <c r="P69" s="1413"/>
      <c r="Q69" s="1413"/>
    </row>
    <row r="70" spans="1:37">
      <c r="A70" s="992"/>
      <c r="B70" s="1049"/>
      <c r="C70" s="1101" t="s">
        <v>1548</v>
      </c>
      <c r="D70" s="1411"/>
      <c r="E70" s="1412"/>
      <c r="F70" s="1412"/>
      <c r="G70" s="1412"/>
      <c r="H70" s="1413"/>
      <c r="I70" s="1413"/>
      <c r="J70" s="1413"/>
      <c r="K70" s="1413"/>
      <c r="L70" s="1413"/>
      <c r="M70" s="1413"/>
      <c r="N70" s="1413"/>
      <c r="O70" s="1413"/>
      <c r="P70" s="1413"/>
      <c r="Q70" s="1413"/>
    </row>
    <row r="71" spans="1:37">
      <c r="A71" s="992"/>
      <c r="B71" s="1049"/>
      <c r="C71" s="1101"/>
      <c r="D71" s="1411"/>
      <c r="E71" s="1412"/>
      <c r="F71" s="1412"/>
      <c r="G71" s="1412"/>
      <c r="H71" s="1414"/>
      <c r="I71" s="1414"/>
      <c r="J71" s="1414"/>
      <c r="K71" s="1414"/>
      <c r="L71" s="1414"/>
      <c r="M71" s="1414"/>
      <c r="N71" s="1414"/>
      <c r="O71" s="1414"/>
      <c r="P71" s="1414"/>
      <c r="Q71" s="1414"/>
    </row>
    <row r="72" spans="1:37">
      <c r="A72" s="992"/>
      <c r="B72" s="1049"/>
      <c r="C72" s="1101" t="s">
        <v>1549</v>
      </c>
      <c r="D72" s="1025"/>
      <c r="E72" s="1026"/>
      <c r="F72" s="1026"/>
      <c r="G72" s="1026"/>
      <c r="H72" s="1415"/>
      <c r="I72" s="1415"/>
      <c r="J72" s="1415"/>
      <c r="K72" s="1415"/>
      <c r="L72" s="1415"/>
      <c r="M72" s="1415"/>
      <c r="N72" s="1415"/>
      <c r="O72" s="1415"/>
      <c r="P72" s="1415"/>
      <c r="Q72" s="1415"/>
      <c r="R72" s="1419" t="e">
        <f>IF(SUM(X72:AK72)=0,"OK","Error")</f>
        <v>#REF!</v>
      </c>
      <c r="S72" s="1419" t="s">
        <v>1551</v>
      </c>
      <c r="Y72" s="1040" t="e">
        <f>IF(#REF!-SUM(#REF!)=0,0,1)</f>
        <v>#REF!</v>
      </c>
      <c r="Z72" s="1040" t="e">
        <f>IF(#REF!-SUM(#REF!)=0,0,1)</f>
        <v>#REF!</v>
      </c>
      <c r="AA72" s="1040" t="e">
        <f>IF(#REF!-SUM(#REF!)=0,0,1)</f>
        <v>#REF!</v>
      </c>
      <c r="AB72" s="1040">
        <f t="shared" ref="AB72:AK72" si="0">IF(H71-SUM(H68:H69)=0,0,1)</f>
        <v>0</v>
      </c>
      <c r="AC72" s="1040">
        <f t="shared" si="0"/>
        <v>0</v>
      </c>
      <c r="AD72" s="1040">
        <f t="shared" si="0"/>
        <v>0</v>
      </c>
      <c r="AE72" s="1040">
        <f t="shared" si="0"/>
        <v>0</v>
      </c>
      <c r="AF72" s="1040">
        <f t="shared" si="0"/>
        <v>0</v>
      </c>
      <c r="AG72" s="1040">
        <f t="shared" si="0"/>
        <v>0</v>
      </c>
      <c r="AH72" s="1040">
        <f t="shared" si="0"/>
        <v>0</v>
      </c>
      <c r="AI72" s="1040">
        <f t="shared" si="0"/>
        <v>0</v>
      </c>
      <c r="AJ72" s="1040">
        <f t="shared" si="0"/>
        <v>0</v>
      </c>
      <c r="AK72" s="1040">
        <f t="shared" si="0"/>
        <v>0</v>
      </c>
    </row>
    <row r="73" spans="1:37">
      <c r="A73" s="992"/>
      <c r="B73" s="1049"/>
      <c r="C73" s="1006" t="s">
        <v>1547</v>
      </c>
      <c r="D73" s="1416"/>
      <c r="E73" s="1026"/>
      <c r="F73" s="1026"/>
      <c r="G73" s="1026"/>
      <c r="H73" s="985"/>
      <c r="I73" s="985"/>
      <c r="J73" s="985"/>
      <c r="K73" s="985"/>
      <c r="L73" s="985"/>
      <c r="M73" s="985"/>
      <c r="N73" s="985"/>
      <c r="O73" s="985"/>
      <c r="P73" s="985"/>
      <c r="Q73" s="985"/>
    </row>
    <row r="74" spans="1:37">
      <c r="A74" s="992"/>
      <c r="B74" s="1049"/>
      <c r="C74" s="1049"/>
      <c r="D74" s="1416"/>
      <c r="E74" s="1026"/>
      <c r="F74" s="1026"/>
      <c r="G74" s="1026"/>
      <c r="H74" s="985"/>
      <c r="I74" s="985"/>
      <c r="J74" s="985"/>
      <c r="K74" s="985"/>
      <c r="L74" s="985"/>
      <c r="M74" s="985"/>
      <c r="N74" s="985"/>
      <c r="O74" s="985"/>
      <c r="P74" s="985"/>
      <c r="Q74" s="985"/>
    </row>
    <row r="75" spans="1:37">
      <c r="A75" s="992"/>
      <c r="B75" s="1049"/>
      <c r="C75" s="1049"/>
      <c r="D75" s="1416"/>
      <c r="E75" s="1026"/>
      <c r="F75" s="1026"/>
      <c r="G75" s="1026"/>
      <c r="H75" s="985"/>
      <c r="I75" s="985"/>
      <c r="J75" s="985"/>
      <c r="K75" s="985"/>
      <c r="L75" s="985"/>
      <c r="M75" s="985"/>
      <c r="N75" s="985"/>
      <c r="O75" s="985"/>
      <c r="P75" s="985"/>
      <c r="Q75" s="985"/>
    </row>
    <row r="76" spans="1:37">
      <c r="A76" s="992"/>
      <c r="B76" s="1049"/>
      <c r="C76" s="1049"/>
      <c r="D76" s="1416"/>
      <c r="E76" s="1026"/>
      <c r="F76" s="1026"/>
      <c r="G76" s="1026"/>
      <c r="H76" s="985"/>
      <c r="I76" s="985"/>
      <c r="J76" s="985"/>
      <c r="K76" s="985"/>
      <c r="L76" s="985"/>
      <c r="M76" s="985"/>
      <c r="N76" s="985"/>
      <c r="O76" s="985"/>
      <c r="P76" s="985"/>
      <c r="Q76" s="985"/>
    </row>
    <row r="77" spans="1:37">
      <c r="A77" s="992"/>
      <c r="B77" s="1049"/>
      <c r="C77" s="1049"/>
      <c r="D77" s="1416"/>
      <c r="E77" s="1026"/>
      <c r="F77" s="1026"/>
      <c r="G77" s="1026"/>
      <c r="H77" s="985"/>
      <c r="I77" s="985"/>
      <c r="J77" s="985"/>
      <c r="K77" s="985"/>
      <c r="L77" s="985"/>
      <c r="M77" s="985"/>
      <c r="N77" s="985"/>
      <c r="O77" s="985"/>
      <c r="P77" s="985"/>
      <c r="Q77" s="985"/>
    </row>
    <row r="78" spans="1:37">
      <c r="A78" s="992"/>
      <c r="B78" s="1049"/>
      <c r="C78" s="1049"/>
      <c r="D78" s="1416"/>
      <c r="E78" s="1026"/>
      <c r="F78" s="1026"/>
      <c r="G78" s="1026"/>
      <c r="H78" s="985"/>
      <c r="I78" s="985"/>
      <c r="J78" s="985"/>
      <c r="K78" s="985"/>
      <c r="L78" s="985"/>
      <c r="M78" s="985"/>
      <c r="N78" s="985"/>
      <c r="O78" s="985"/>
      <c r="P78" s="985"/>
      <c r="Q78" s="985"/>
    </row>
    <row r="79" spans="1:37">
      <c r="A79" s="992"/>
      <c r="B79" s="1049"/>
      <c r="C79" s="1049"/>
      <c r="D79" s="1416"/>
      <c r="E79" s="1026"/>
      <c r="F79" s="1026"/>
      <c r="G79" s="1026"/>
      <c r="H79" s="985"/>
      <c r="I79" s="985"/>
      <c r="J79" s="985"/>
      <c r="K79" s="985"/>
      <c r="L79" s="985"/>
      <c r="M79" s="985"/>
      <c r="N79" s="985"/>
      <c r="O79" s="985"/>
      <c r="P79" s="985"/>
      <c r="Q79" s="985"/>
    </row>
    <row r="80" spans="1:37">
      <c r="A80" s="992"/>
      <c r="B80" s="1049"/>
      <c r="C80" s="1049"/>
      <c r="D80" s="1416"/>
      <c r="E80" s="1026"/>
      <c r="F80" s="1026"/>
      <c r="G80" s="1026"/>
      <c r="H80" s="985"/>
      <c r="I80" s="985"/>
      <c r="J80" s="985"/>
      <c r="K80" s="985"/>
      <c r="L80" s="985"/>
      <c r="M80" s="985"/>
      <c r="N80" s="985"/>
      <c r="O80" s="985"/>
      <c r="P80" s="985"/>
      <c r="Q80" s="985"/>
    </row>
    <row r="81" spans="1:17">
      <c r="A81" s="992"/>
      <c r="B81" s="1049"/>
      <c r="C81" s="1049"/>
      <c r="D81" s="1416"/>
      <c r="E81" s="1026"/>
      <c r="F81" s="1026"/>
      <c r="G81" s="1026"/>
      <c r="H81" s="985"/>
      <c r="I81" s="985"/>
      <c r="J81" s="985"/>
      <c r="K81" s="985"/>
      <c r="L81" s="985"/>
      <c r="M81" s="985"/>
      <c r="N81" s="985"/>
      <c r="O81" s="985"/>
      <c r="P81" s="985"/>
      <c r="Q81" s="985"/>
    </row>
    <row r="82" spans="1:17">
      <c r="A82" s="992"/>
      <c r="B82" s="1049"/>
      <c r="C82" s="1049"/>
      <c r="D82" s="1416"/>
      <c r="E82" s="1026"/>
      <c r="F82" s="1026"/>
      <c r="G82" s="1026"/>
      <c r="H82" s="985"/>
      <c r="I82" s="985"/>
      <c r="J82" s="985"/>
      <c r="K82" s="985"/>
      <c r="L82" s="985"/>
      <c r="M82" s="985"/>
      <c r="N82" s="985"/>
      <c r="O82" s="985"/>
      <c r="P82" s="985"/>
      <c r="Q82" s="985"/>
    </row>
    <row r="83" spans="1:17">
      <c r="A83" s="992"/>
      <c r="B83" s="1049"/>
      <c r="C83" s="1049"/>
      <c r="D83" s="1416"/>
      <c r="E83" s="1026"/>
      <c r="F83" s="1026"/>
      <c r="G83" s="1026"/>
      <c r="H83" s="985"/>
      <c r="I83" s="985"/>
      <c r="J83" s="985"/>
      <c r="K83" s="985"/>
      <c r="L83" s="985"/>
      <c r="M83" s="985"/>
      <c r="N83" s="985"/>
      <c r="O83" s="985"/>
      <c r="P83" s="985"/>
      <c r="Q83" s="985"/>
    </row>
    <row r="84" spans="1:17">
      <c r="A84" s="992"/>
      <c r="B84" s="1049"/>
      <c r="C84" s="1049"/>
      <c r="D84" s="1416"/>
      <c r="E84" s="1026"/>
      <c r="F84" s="1026"/>
      <c r="G84" s="1026"/>
      <c r="H84" s="985"/>
      <c r="I84" s="985"/>
      <c r="J84" s="985"/>
      <c r="K84" s="985"/>
      <c r="L84" s="985"/>
      <c r="M84" s="985"/>
      <c r="N84" s="985"/>
      <c r="O84" s="985"/>
      <c r="P84" s="985"/>
      <c r="Q84" s="985"/>
    </row>
    <row r="85" spans="1:17">
      <c r="A85" s="992"/>
      <c r="B85" s="1049"/>
      <c r="C85" s="1049"/>
      <c r="D85" s="1416"/>
      <c r="E85" s="1026"/>
      <c r="F85" s="1026"/>
      <c r="G85" s="1026"/>
      <c r="H85" s="985"/>
      <c r="I85" s="985"/>
      <c r="J85" s="985"/>
      <c r="K85" s="985"/>
      <c r="L85" s="985"/>
      <c r="M85" s="985"/>
      <c r="N85" s="985"/>
      <c r="O85" s="985"/>
      <c r="P85" s="985"/>
      <c r="Q85" s="985"/>
    </row>
    <row r="86" spans="1:17">
      <c r="A86" s="992"/>
      <c r="B86" s="1049"/>
      <c r="C86" s="1049"/>
      <c r="D86" s="1417"/>
      <c r="E86" s="1026"/>
      <c r="F86" s="1026"/>
      <c r="G86" s="1026"/>
      <c r="H86" s="985"/>
      <c r="I86" s="985"/>
      <c r="J86" s="985"/>
      <c r="K86" s="985"/>
      <c r="L86" s="985"/>
      <c r="M86" s="985"/>
      <c r="N86" s="985"/>
      <c r="O86" s="985"/>
      <c r="P86" s="985"/>
      <c r="Q86" s="985"/>
    </row>
    <row r="87" spans="1:17">
      <c r="A87" s="992"/>
      <c r="B87" s="1049"/>
      <c r="C87" s="1049"/>
      <c r="D87" s="1416"/>
      <c r="E87" s="1026"/>
      <c r="F87" s="1026"/>
      <c r="G87" s="1026"/>
      <c r="H87" s="985"/>
      <c r="I87" s="985"/>
      <c r="J87" s="985"/>
      <c r="K87" s="985"/>
      <c r="L87" s="985"/>
      <c r="M87" s="985"/>
      <c r="N87" s="985"/>
      <c r="O87" s="985"/>
      <c r="P87" s="985"/>
      <c r="Q87" s="985"/>
    </row>
    <row r="88" spans="1:17">
      <c r="A88" s="992"/>
      <c r="B88" s="1049"/>
      <c r="C88" s="1049"/>
      <c r="D88" s="1049"/>
      <c r="E88" s="1049"/>
      <c r="F88" s="1049"/>
      <c r="G88" s="1049"/>
      <c r="H88" s="985"/>
      <c r="I88" s="985"/>
      <c r="J88" s="985"/>
      <c r="K88" s="985"/>
      <c r="L88" s="985"/>
      <c r="M88" s="985"/>
      <c r="N88" s="985"/>
      <c r="O88" s="985"/>
      <c r="P88" s="985"/>
      <c r="Q88" s="985"/>
    </row>
    <row r="89" spans="1:17">
      <c r="A89" s="992"/>
      <c r="B89" s="1049"/>
      <c r="C89" s="1146" t="s">
        <v>1226</v>
      </c>
      <c r="D89" s="1416"/>
      <c r="E89" s="1026"/>
      <c r="F89" s="1026"/>
      <c r="G89" s="1026"/>
      <c r="H89" s="985"/>
      <c r="I89" s="985"/>
      <c r="J89" s="985"/>
      <c r="K89" s="985"/>
      <c r="L89" s="985"/>
      <c r="M89" s="985"/>
      <c r="N89" s="985"/>
      <c r="O89" s="985"/>
      <c r="P89" s="985"/>
      <c r="Q89" s="985"/>
    </row>
    <row r="90" spans="1:17">
      <c r="A90" s="992"/>
      <c r="B90" s="1049"/>
      <c r="C90" s="1146"/>
      <c r="D90" s="1416"/>
      <c r="E90" s="1026"/>
      <c r="F90" s="1026"/>
      <c r="G90" s="1026"/>
      <c r="H90" s="985"/>
      <c r="I90" s="985"/>
      <c r="J90" s="985"/>
      <c r="K90" s="985"/>
      <c r="L90" s="985"/>
      <c r="M90" s="985"/>
      <c r="N90" s="985"/>
      <c r="O90" s="985"/>
      <c r="P90" s="985"/>
      <c r="Q90" s="985"/>
    </row>
    <row r="91" spans="1:17">
      <c r="A91" s="992"/>
      <c r="B91" s="1049"/>
      <c r="C91" s="1049"/>
      <c r="D91" s="1416"/>
      <c r="E91" s="1026"/>
      <c r="F91" s="1026"/>
      <c r="G91" s="1026"/>
      <c r="H91" s="985"/>
      <c r="I91" s="985"/>
      <c r="J91" s="985"/>
      <c r="K91" s="985"/>
      <c r="L91" s="985"/>
      <c r="M91" s="985"/>
      <c r="N91" s="985"/>
      <c r="O91" s="985"/>
      <c r="P91" s="985"/>
      <c r="Q91" s="985"/>
    </row>
    <row r="92" spans="1:17">
      <c r="A92" s="992"/>
      <c r="B92" s="1049"/>
      <c r="C92" s="1049"/>
      <c r="D92" s="1416"/>
      <c r="E92" s="1026"/>
      <c r="F92" s="1026"/>
      <c r="G92" s="1026"/>
      <c r="H92" s="985"/>
      <c r="I92" s="985"/>
      <c r="J92" s="985"/>
      <c r="K92" s="985"/>
      <c r="L92" s="985"/>
      <c r="M92" s="985"/>
      <c r="N92" s="985"/>
      <c r="O92" s="985"/>
      <c r="P92" s="985"/>
      <c r="Q92" s="985"/>
    </row>
    <row r="93" spans="1:17">
      <c r="A93" s="992"/>
      <c r="B93" s="1049"/>
      <c r="C93" s="1049"/>
      <c r="D93" s="1416"/>
      <c r="E93" s="1026"/>
      <c r="F93" s="1026"/>
      <c r="G93" s="1026"/>
      <c r="H93" s="985"/>
      <c r="I93" s="985"/>
      <c r="J93" s="985"/>
      <c r="K93" s="985"/>
      <c r="L93" s="985"/>
      <c r="M93" s="985"/>
      <c r="N93" s="985"/>
      <c r="O93" s="985"/>
      <c r="P93" s="985"/>
      <c r="Q93" s="985"/>
    </row>
    <row r="94" spans="1:17">
      <c r="A94" s="992"/>
      <c r="B94" s="1049"/>
      <c r="C94" s="1049"/>
      <c r="D94" s="1416"/>
      <c r="E94" s="1026"/>
      <c r="F94" s="1026"/>
      <c r="G94" s="1026"/>
      <c r="H94" s="985"/>
      <c r="I94" s="985"/>
      <c r="J94" s="985"/>
      <c r="K94" s="985"/>
      <c r="L94" s="985"/>
      <c r="M94" s="985"/>
      <c r="N94" s="985"/>
      <c r="O94" s="985"/>
      <c r="P94" s="985"/>
      <c r="Q94" s="985"/>
    </row>
    <row r="95" spans="1:17">
      <c r="A95" s="992"/>
      <c r="B95" s="1049"/>
      <c r="C95" s="1049"/>
      <c r="D95" s="1416"/>
      <c r="E95" s="1026"/>
      <c r="F95" s="1026"/>
      <c r="G95" s="1026"/>
      <c r="H95" s="985"/>
      <c r="I95" s="985"/>
      <c r="J95" s="985"/>
      <c r="K95" s="985"/>
      <c r="L95" s="985"/>
      <c r="M95" s="985"/>
      <c r="N95" s="985"/>
      <c r="O95" s="985"/>
      <c r="P95" s="985"/>
      <c r="Q95" s="985"/>
    </row>
    <row r="96" spans="1:17">
      <c r="A96" s="992"/>
      <c r="B96" s="1049"/>
      <c r="C96" s="1049"/>
      <c r="D96" s="1416"/>
      <c r="E96" s="1026"/>
      <c r="F96" s="1026"/>
      <c r="G96" s="1026"/>
      <c r="H96" s="985"/>
      <c r="I96" s="985"/>
      <c r="J96" s="985"/>
      <c r="K96" s="985"/>
      <c r="L96" s="985"/>
      <c r="M96" s="985"/>
      <c r="N96" s="985"/>
      <c r="O96" s="985"/>
      <c r="P96" s="985"/>
      <c r="Q96" s="985"/>
    </row>
    <row r="97" spans="1:17">
      <c r="A97" s="992"/>
      <c r="B97" s="1049"/>
      <c r="C97" s="1049"/>
      <c r="D97" s="1416"/>
      <c r="E97" s="1026"/>
      <c r="F97" s="1026"/>
      <c r="G97" s="1026"/>
      <c r="H97" s="985"/>
      <c r="I97" s="985"/>
      <c r="J97" s="985"/>
      <c r="K97" s="985"/>
      <c r="L97" s="985"/>
      <c r="M97" s="985"/>
      <c r="N97" s="985"/>
      <c r="O97" s="985"/>
      <c r="P97" s="985"/>
      <c r="Q97" s="985"/>
    </row>
    <row r="98" spans="1:17">
      <c r="A98" s="992"/>
      <c r="B98" s="1049"/>
      <c r="C98" s="1049"/>
      <c r="D98" s="1416"/>
      <c r="E98" s="1026"/>
      <c r="F98" s="1026"/>
      <c r="G98" s="1026"/>
      <c r="H98" s="985"/>
      <c r="I98" s="985"/>
      <c r="J98" s="985"/>
      <c r="K98" s="985"/>
      <c r="L98" s="985"/>
      <c r="M98" s="985"/>
      <c r="N98" s="985"/>
      <c r="O98" s="985"/>
      <c r="P98" s="985"/>
      <c r="Q98" s="985"/>
    </row>
    <row r="99" spans="1:17">
      <c r="A99" s="992"/>
      <c r="B99" s="1049"/>
      <c r="C99" s="1049"/>
      <c r="D99" s="1416"/>
      <c r="E99" s="1026"/>
      <c r="F99" s="1026"/>
      <c r="G99" s="1026"/>
      <c r="H99" s="985"/>
      <c r="I99" s="985"/>
      <c r="J99" s="985"/>
      <c r="K99" s="985"/>
      <c r="L99" s="985"/>
      <c r="M99" s="985"/>
      <c r="N99" s="985"/>
      <c r="O99" s="985"/>
      <c r="P99" s="985"/>
      <c r="Q99" s="985"/>
    </row>
    <row r="100" spans="1:17">
      <c r="A100" s="992"/>
      <c r="B100" s="1049"/>
      <c r="C100" s="1049"/>
      <c r="D100" s="1416"/>
      <c r="E100" s="1026"/>
      <c r="F100" s="1026"/>
      <c r="G100" s="1026"/>
      <c r="H100" s="985"/>
      <c r="I100" s="985"/>
      <c r="J100" s="985"/>
      <c r="K100" s="985"/>
      <c r="L100" s="985"/>
      <c r="M100" s="985"/>
      <c r="N100" s="985"/>
      <c r="O100" s="985"/>
      <c r="P100" s="985"/>
      <c r="Q100" s="985"/>
    </row>
    <row r="101" spans="1:17">
      <c r="A101" s="992"/>
      <c r="B101" s="1049"/>
      <c r="C101" s="1049"/>
      <c r="D101" s="1416"/>
      <c r="E101" s="1026"/>
      <c r="F101" s="1026"/>
      <c r="G101" s="1026"/>
      <c r="H101" s="985"/>
      <c r="I101" s="985"/>
      <c r="J101" s="985"/>
      <c r="K101" s="985"/>
      <c r="L101" s="985"/>
      <c r="M101" s="985"/>
      <c r="N101" s="985"/>
      <c r="O101" s="985"/>
      <c r="P101" s="985"/>
      <c r="Q101" s="985"/>
    </row>
    <row r="102" spans="1:17">
      <c r="A102" s="992"/>
      <c r="B102" s="1049"/>
      <c r="C102" s="1049"/>
      <c r="D102" s="1416"/>
      <c r="E102" s="1026"/>
      <c r="F102" s="1026"/>
      <c r="G102" s="1026"/>
      <c r="H102" s="985"/>
      <c r="I102" s="985"/>
      <c r="J102" s="985"/>
      <c r="K102" s="985"/>
      <c r="L102" s="985"/>
      <c r="M102" s="985"/>
      <c r="N102" s="985"/>
      <c r="O102" s="985"/>
      <c r="P102" s="985"/>
      <c r="Q102" s="985"/>
    </row>
    <row r="103" spans="1:17">
      <c r="A103" s="992"/>
      <c r="B103" s="1049"/>
      <c r="C103" s="1049"/>
      <c r="D103" s="1416"/>
      <c r="E103" s="1026"/>
      <c r="F103" s="1026"/>
      <c r="G103" s="1026"/>
      <c r="H103" s="985"/>
      <c r="I103" s="985"/>
      <c r="J103" s="985"/>
      <c r="K103" s="985"/>
      <c r="L103" s="985"/>
      <c r="M103" s="985"/>
      <c r="N103" s="985"/>
      <c r="O103" s="985"/>
      <c r="P103" s="985"/>
      <c r="Q103" s="985"/>
    </row>
    <row r="104" spans="1:17">
      <c r="A104" s="992"/>
      <c r="B104" s="1049"/>
      <c r="C104" s="1049"/>
      <c r="D104" s="1416"/>
      <c r="E104" s="1026"/>
      <c r="F104" s="1026"/>
      <c r="G104" s="1026"/>
      <c r="H104" s="985"/>
      <c r="I104" s="985"/>
      <c r="J104" s="985"/>
      <c r="K104" s="985"/>
      <c r="L104" s="985"/>
      <c r="M104" s="985"/>
      <c r="N104" s="985"/>
      <c r="O104" s="985"/>
      <c r="P104" s="985"/>
      <c r="Q104" s="985"/>
    </row>
    <row r="105" spans="1:17">
      <c r="A105" s="992"/>
      <c r="B105" s="1049"/>
      <c r="C105" s="1049"/>
      <c r="D105" s="1416"/>
      <c r="E105" s="1026"/>
      <c r="F105" s="1026"/>
      <c r="G105" s="1026"/>
      <c r="H105" s="985"/>
      <c r="I105" s="985"/>
      <c r="J105" s="985"/>
      <c r="K105" s="985"/>
      <c r="L105" s="985"/>
      <c r="M105" s="985"/>
      <c r="N105" s="985"/>
      <c r="O105" s="985"/>
      <c r="P105" s="985"/>
      <c r="Q105" s="985"/>
    </row>
    <row r="106" spans="1:17">
      <c r="A106" s="992"/>
      <c r="B106" s="1049"/>
      <c r="C106" s="1049"/>
      <c r="D106" s="1049"/>
      <c r="E106" s="1049"/>
      <c r="F106" s="1049"/>
      <c r="G106" s="1049"/>
      <c r="H106" s="1418"/>
      <c r="I106" s="1418"/>
      <c r="J106" s="1418"/>
      <c r="K106" s="1418"/>
      <c r="L106" s="1418"/>
      <c r="M106" s="1418"/>
      <c r="N106" s="1418"/>
      <c r="O106" s="1418"/>
      <c r="P106" s="1418"/>
      <c r="Q106" s="1418"/>
    </row>
    <row r="107" spans="1:17">
      <c r="A107" s="992"/>
      <c r="B107" s="1049"/>
      <c r="C107" s="1146" t="s">
        <v>1548</v>
      </c>
      <c r="D107" s="1416"/>
      <c r="E107" s="1026"/>
      <c r="F107" s="1026"/>
      <c r="G107" s="1026"/>
      <c r="H107" s="985"/>
      <c r="I107" s="985"/>
      <c r="J107" s="985"/>
      <c r="K107" s="985"/>
      <c r="L107" s="985"/>
      <c r="M107" s="985"/>
      <c r="N107" s="985"/>
      <c r="O107" s="985"/>
      <c r="P107" s="985"/>
      <c r="Q107" s="985"/>
    </row>
    <row r="108" spans="1:17">
      <c r="A108" s="992"/>
      <c r="B108" s="1049"/>
      <c r="C108" s="1049"/>
      <c r="D108" s="1416"/>
      <c r="E108" s="1026"/>
      <c r="F108" s="1026"/>
      <c r="G108" s="1026"/>
      <c r="H108" s="985"/>
      <c r="I108" s="985"/>
      <c r="J108" s="985"/>
      <c r="K108" s="985"/>
      <c r="L108" s="985"/>
      <c r="M108" s="985"/>
      <c r="N108" s="985"/>
      <c r="O108" s="985"/>
      <c r="P108" s="985"/>
      <c r="Q108" s="985"/>
    </row>
    <row r="109" spans="1:17">
      <c r="A109" s="992"/>
      <c r="B109" s="1049"/>
      <c r="C109" s="1049"/>
      <c r="D109" s="1416"/>
      <c r="E109" s="1026"/>
      <c r="F109" s="1026"/>
      <c r="G109" s="1026"/>
      <c r="H109" s="985"/>
      <c r="I109" s="985"/>
      <c r="J109" s="985"/>
      <c r="K109" s="985"/>
      <c r="L109" s="985"/>
      <c r="M109" s="985"/>
      <c r="N109" s="985"/>
      <c r="O109" s="985"/>
      <c r="P109" s="985"/>
      <c r="Q109" s="985"/>
    </row>
    <row r="110" spans="1:17">
      <c r="A110" s="992"/>
      <c r="B110" s="1049"/>
      <c r="C110" s="1049"/>
      <c r="D110" s="1416"/>
      <c r="E110" s="1026"/>
      <c r="F110" s="1026"/>
      <c r="G110" s="1026"/>
      <c r="H110" s="985"/>
      <c r="I110" s="985"/>
      <c r="J110" s="985"/>
      <c r="K110" s="985"/>
      <c r="L110" s="985"/>
      <c r="M110" s="985"/>
      <c r="N110" s="985"/>
      <c r="O110" s="985"/>
      <c r="P110" s="985"/>
      <c r="Q110" s="985"/>
    </row>
    <row r="111" spans="1:17">
      <c r="A111" s="992"/>
      <c r="B111" s="1049"/>
      <c r="C111" s="1049"/>
      <c r="D111" s="1416"/>
      <c r="E111" s="1026"/>
      <c r="F111" s="1026"/>
      <c r="G111" s="1026"/>
      <c r="H111" s="985"/>
      <c r="I111" s="985"/>
      <c r="J111" s="985"/>
      <c r="K111" s="985"/>
      <c r="L111" s="985"/>
      <c r="M111" s="985"/>
      <c r="N111" s="985"/>
      <c r="O111" s="985"/>
      <c r="P111" s="985"/>
      <c r="Q111" s="985"/>
    </row>
    <row r="112" spans="1:17">
      <c r="A112" s="992"/>
      <c r="B112" s="1049"/>
      <c r="C112" s="1049"/>
      <c r="D112" s="1416"/>
      <c r="E112" s="1026"/>
      <c r="F112" s="1026"/>
      <c r="G112" s="1026"/>
      <c r="H112" s="985"/>
      <c r="I112" s="985"/>
      <c r="J112" s="985"/>
      <c r="K112" s="985"/>
      <c r="L112" s="985"/>
      <c r="M112" s="985"/>
      <c r="N112" s="985"/>
      <c r="O112" s="985"/>
      <c r="P112" s="985"/>
      <c r="Q112" s="985"/>
    </row>
    <row r="113" spans="1:17">
      <c r="A113" s="992"/>
      <c r="B113" s="1049"/>
      <c r="C113" s="1049"/>
      <c r="D113" s="1416"/>
      <c r="E113" s="1026"/>
      <c r="F113" s="1026"/>
      <c r="G113" s="1026"/>
      <c r="H113" s="985"/>
      <c r="I113" s="985"/>
      <c r="J113" s="985"/>
      <c r="K113" s="985"/>
      <c r="L113" s="985"/>
      <c r="M113" s="985"/>
      <c r="N113" s="985"/>
      <c r="O113" s="985"/>
      <c r="P113" s="985"/>
      <c r="Q113" s="985"/>
    </row>
    <row r="114" spans="1:17">
      <c r="A114" s="992"/>
      <c r="B114" s="1049"/>
      <c r="C114" s="1049"/>
      <c r="D114" s="1416"/>
      <c r="E114" s="1026"/>
      <c r="F114" s="1026"/>
      <c r="G114" s="1026"/>
      <c r="H114" s="985"/>
      <c r="I114" s="985"/>
      <c r="J114" s="985"/>
      <c r="K114" s="985"/>
      <c r="L114" s="985"/>
      <c r="M114" s="985"/>
      <c r="N114" s="985"/>
      <c r="O114" s="985"/>
      <c r="P114" s="985"/>
      <c r="Q114" s="985"/>
    </row>
    <row r="115" spans="1:17">
      <c r="A115" s="992"/>
      <c r="B115" s="1049"/>
      <c r="C115" s="1049"/>
      <c r="D115" s="1416"/>
      <c r="E115" s="1026"/>
      <c r="F115" s="1026"/>
      <c r="G115" s="1026"/>
      <c r="H115" s="985"/>
      <c r="I115" s="985"/>
      <c r="J115" s="985"/>
      <c r="K115" s="985"/>
      <c r="L115" s="985"/>
      <c r="M115" s="985"/>
      <c r="N115" s="985"/>
      <c r="O115" s="985"/>
      <c r="P115" s="985"/>
      <c r="Q115" s="985"/>
    </row>
    <row r="116" spans="1:17">
      <c r="A116" s="992"/>
      <c r="B116" s="1049"/>
      <c r="C116" s="1049"/>
      <c r="D116" s="1416"/>
      <c r="E116" s="1026"/>
      <c r="F116" s="1026"/>
      <c r="G116" s="1026"/>
      <c r="H116" s="985"/>
      <c r="I116" s="985"/>
      <c r="J116" s="985"/>
      <c r="K116" s="985"/>
      <c r="L116" s="985"/>
      <c r="M116" s="985"/>
      <c r="N116" s="985"/>
      <c r="O116" s="985"/>
      <c r="P116" s="985"/>
      <c r="Q116" s="985"/>
    </row>
    <row r="117" spans="1:17">
      <c r="A117" s="992"/>
      <c r="B117" s="1049"/>
      <c r="C117" s="1049"/>
      <c r="D117" s="1416"/>
      <c r="E117" s="1026"/>
      <c r="F117" s="1026"/>
      <c r="G117" s="1026"/>
      <c r="H117" s="985"/>
      <c r="I117" s="985"/>
      <c r="J117" s="985"/>
      <c r="K117" s="985"/>
      <c r="L117" s="985"/>
      <c r="M117" s="985"/>
      <c r="N117" s="985"/>
      <c r="O117" s="985"/>
      <c r="P117" s="985"/>
      <c r="Q117" s="985"/>
    </row>
    <row r="118" spans="1:17">
      <c r="A118" s="992"/>
      <c r="B118" s="1049"/>
      <c r="C118" s="1049"/>
      <c r="D118" s="1416"/>
      <c r="E118" s="1026"/>
      <c r="F118" s="1026"/>
      <c r="G118" s="1026"/>
      <c r="H118" s="985"/>
      <c r="I118" s="985"/>
      <c r="J118" s="985"/>
      <c r="K118" s="985"/>
      <c r="L118" s="985"/>
      <c r="M118" s="985"/>
      <c r="N118" s="985"/>
      <c r="O118" s="985"/>
      <c r="P118" s="985"/>
      <c r="Q118" s="985"/>
    </row>
    <row r="119" spans="1:17">
      <c r="A119" s="992"/>
      <c r="B119" s="1049"/>
      <c r="C119" s="1049"/>
      <c r="D119" s="1416"/>
      <c r="E119" s="1026"/>
      <c r="F119" s="1026"/>
      <c r="G119" s="1026"/>
      <c r="H119" s="985"/>
      <c r="I119" s="985"/>
      <c r="J119" s="985"/>
      <c r="K119" s="985"/>
      <c r="L119" s="985"/>
      <c r="M119" s="985"/>
      <c r="N119" s="985"/>
      <c r="O119" s="985"/>
      <c r="P119" s="985"/>
      <c r="Q119" s="985"/>
    </row>
    <row r="120" spans="1:17">
      <c r="A120" s="992"/>
      <c r="B120" s="1049"/>
      <c r="C120" s="1049"/>
      <c r="D120" s="1416"/>
      <c r="E120" s="1026"/>
      <c r="F120" s="1026"/>
      <c r="G120" s="1026"/>
      <c r="H120" s="985"/>
      <c r="I120" s="985"/>
      <c r="J120" s="985"/>
      <c r="K120" s="985"/>
      <c r="L120" s="985"/>
      <c r="M120" s="985"/>
      <c r="N120" s="985"/>
      <c r="O120" s="985"/>
      <c r="P120" s="985"/>
      <c r="Q120" s="985"/>
    </row>
    <row r="121" spans="1:17">
      <c r="A121" s="992"/>
      <c r="B121" s="1049"/>
      <c r="C121" s="1049"/>
      <c r="D121" s="1416"/>
      <c r="E121" s="1026"/>
      <c r="F121" s="1026"/>
      <c r="G121" s="1026"/>
      <c r="H121" s="985"/>
      <c r="I121" s="985"/>
      <c r="J121" s="985"/>
      <c r="K121" s="985"/>
      <c r="L121" s="985"/>
      <c r="M121" s="985"/>
      <c r="N121" s="985"/>
      <c r="O121" s="985"/>
      <c r="P121" s="985"/>
      <c r="Q121" s="985"/>
    </row>
    <row r="122" spans="1:17">
      <c r="A122" s="992"/>
      <c r="B122" s="1049"/>
      <c r="C122" s="1049"/>
      <c r="D122" s="1416"/>
      <c r="E122" s="1026"/>
      <c r="F122" s="1026"/>
      <c r="G122" s="1026"/>
      <c r="H122" s="985"/>
      <c r="I122" s="985"/>
      <c r="J122" s="985"/>
      <c r="K122" s="985"/>
      <c r="L122" s="985"/>
      <c r="M122" s="985"/>
      <c r="N122" s="985"/>
      <c r="O122" s="985"/>
      <c r="P122" s="985"/>
      <c r="Q122" s="985"/>
    </row>
    <row r="123" spans="1:17">
      <c r="A123" s="992"/>
      <c r="B123" s="1049"/>
      <c r="C123" s="1049"/>
      <c r="D123" s="1416"/>
      <c r="E123" s="1026"/>
      <c r="F123" s="1026"/>
      <c r="G123" s="1026"/>
      <c r="H123" s="985"/>
      <c r="I123" s="985"/>
      <c r="J123" s="985"/>
      <c r="K123" s="985"/>
      <c r="L123" s="985"/>
      <c r="M123" s="985"/>
      <c r="N123" s="985"/>
      <c r="O123" s="985"/>
      <c r="P123" s="985"/>
      <c r="Q123" s="985"/>
    </row>
    <row r="124" spans="1:17">
      <c r="A124" s="992"/>
    </row>
    <row r="125" spans="1:17" ht="19.5">
      <c r="A125" s="992"/>
      <c r="B125" s="1406" t="s">
        <v>1552</v>
      </c>
      <c r="C125" s="1407"/>
      <c r="D125" s="1407"/>
      <c r="E125" s="1408"/>
      <c r="F125" s="1408"/>
      <c r="G125" s="1408"/>
      <c r="H125" s="1051" t="s">
        <v>156</v>
      </c>
      <c r="I125" s="1051"/>
      <c r="J125" s="1051" t="s">
        <v>155</v>
      </c>
      <c r="K125" s="1051"/>
      <c r="L125" s="1051"/>
      <c r="M125" s="1051"/>
      <c r="N125" s="1051"/>
      <c r="O125" s="1051"/>
      <c r="P125" s="1051"/>
      <c r="Q125" s="1051"/>
    </row>
    <row r="126" spans="1:17">
      <c r="A126" s="992"/>
      <c r="B126" s="1049"/>
      <c r="C126" s="1049"/>
      <c r="D126" s="1049"/>
      <c r="E126" s="1409"/>
      <c r="F126" s="1409"/>
      <c r="G126" s="1409"/>
      <c r="H126" s="1052">
        <v>2012</v>
      </c>
      <c r="I126" s="1052">
        <v>2013</v>
      </c>
      <c r="J126" s="1052">
        <v>2014</v>
      </c>
      <c r="K126" s="1052">
        <v>2015</v>
      </c>
      <c r="L126" s="1052">
        <v>2016</v>
      </c>
      <c r="M126" s="1052">
        <v>2017</v>
      </c>
      <c r="N126" s="1052">
        <v>2018</v>
      </c>
      <c r="O126" s="1052">
        <v>2019</v>
      </c>
      <c r="P126" s="1052">
        <v>2020</v>
      </c>
      <c r="Q126" s="1052">
        <v>2021</v>
      </c>
    </row>
    <row r="127" spans="1:17">
      <c r="A127" s="992"/>
      <c r="B127" s="1005" t="s">
        <v>8</v>
      </c>
      <c r="C127" s="1006" t="s">
        <v>1547</v>
      </c>
      <c r="D127" s="1411"/>
      <c r="E127" s="1412"/>
      <c r="F127" s="1412"/>
      <c r="G127" s="1412"/>
      <c r="H127" s="1413"/>
      <c r="I127" s="1413"/>
      <c r="J127" s="1413"/>
      <c r="K127" s="1413"/>
      <c r="L127" s="1413"/>
      <c r="M127" s="1413"/>
      <c r="N127" s="1413"/>
      <c r="O127" s="1413"/>
      <c r="P127" s="1413"/>
      <c r="Q127" s="1413"/>
    </row>
    <row r="128" spans="1:17">
      <c r="A128" s="992"/>
      <c r="B128" s="1049"/>
      <c r="C128" s="1101"/>
      <c r="D128" s="1411"/>
      <c r="E128" s="1412"/>
      <c r="F128" s="1412"/>
      <c r="G128" s="1412"/>
      <c r="H128" s="1414"/>
      <c r="I128" s="1414"/>
      <c r="J128" s="1414"/>
      <c r="K128" s="1414"/>
      <c r="L128" s="1414"/>
      <c r="M128" s="1414"/>
      <c r="N128" s="1414"/>
      <c r="O128" s="1414"/>
      <c r="P128" s="1414"/>
      <c r="Q128" s="1414"/>
    </row>
    <row r="129" spans="1:17">
      <c r="A129" s="992"/>
      <c r="B129" s="1049"/>
      <c r="C129" s="1101" t="s">
        <v>1549</v>
      </c>
      <c r="D129" s="1025"/>
      <c r="E129" s="1026"/>
      <c r="F129" s="1026"/>
      <c r="G129" s="1026"/>
      <c r="H129" s="1415"/>
      <c r="I129" s="1415"/>
      <c r="J129" s="1415"/>
      <c r="K129" s="1415"/>
      <c r="L129" s="1415"/>
      <c r="M129" s="1415"/>
      <c r="N129" s="1415"/>
      <c r="O129" s="1415"/>
      <c r="P129" s="1415"/>
      <c r="Q129" s="1415"/>
    </row>
    <row r="130" spans="1:17">
      <c r="A130" s="992"/>
      <c r="B130" s="1049"/>
      <c r="C130" s="1006" t="s">
        <v>1547</v>
      </c>
      <c r="D130" s="1416"/>
      <c r="E130" s="1026"/>
      <c r="F130" s="1026"/>
      <c r="G130" s="1026"/>
      <c r="H130" s="985"/>
      <c r="I130" s="985"/>
      <c r="J130" s="985"/>
      <c r="K130" s="985"/>
      <c r="L130" s="985"/>
      <c r="M130" s="985"/>
      <c r="N130" s="985"/>
      <c r="O130" s="985"/>
      <c r="P130" s="985"/>
      <c r="Q130" s="985"/>
    </row>
    <row r="131" spans="1:17">
      <c r="A131" s="992"/>
      <c r="B131" s="1049"/>
      <c r="C131" s="1049"/>
      <c r="D131" s="1416"/>
      <c r="E131" s="1026"/>
      <c r="F131" s="1026"/>
      <c r="G131" s="1026"/>
      <c r="H131" s="985"/>
      <c r="I131" s="985"/>
      <c r="J131" s="985"/>
      <c r="K131" s="985"/>
      <c r="L131" s="985"/>
      <c r="M131" s="985"/>
      <c r="N131" s="985"/>
      <c r="O131" s="985"/>
      <c r="P131" s="985"/>
      <c r="Q131" s="985"/>
    </row>
    <row r="132" spans="1:17">
      <c r="B132" s="1049"/>
      <c r="C132" s="1049"/>
      <c r="D132" s="1416"/>
      <c r="E132" s="1026"/>
      <c r="F132" s="1026"/>
      <c r="G132" s="1026"/>
      <c r="H132" s="985"/>
      <c r="I132" s="985"/>
      <c r="J132" s="985"/>
      <c r="K132" s="985"/>
      <c r="L132" s="985"/>
      <c r="M132" s="985"/>
      <c r="N132" s="985"/>
      <c r="O132" s="985"/>
      <c r="P132" s="985"/>
      <c r="Q132" s="985"/>
    </row>
    <row r="133" spans="1:17">
      <c r="B133" s="1049"/>
      <c r="C133" s="1049"/>
      <c r="D133" s="1416"/>
      <c r="E133" s="1026"/>
      <c r="F133" s="1026"/>
      <c r="G133" s="1026"/>
      <c r="H133" s="985"/>
      <c r="I133" s="985"/>
      <c r="J133" s="985"/>
      <c r="K133" s="985"/>
      <c r="L133" s="985"/>
      <c r="M133" s="985"/>
      <c r="N133" s="985"/>
      <c r="O133" s="985"/>
      <c r="P133" s="985"/>
      <c r="Q133" s="985"/>
    </row>
    <row r="134" spans="1:17">
      <c r="B134" s="1049"/>
      <c r="C134" s="1049"/>
      <c r="D134" s="1416"/>
      <c r="E134" s="1026"/>
      <c r="F134" s="1026"/>
      <c r="G134" s="1026"/>
      <c r="H134" s="985"/>
      <c r="I134" s="985"/>
      <c r="J134" s="985"/>
      <c r="K134" s="985"/>
      <c r="L134" s="985"/>
      <c r="M134" s="985"/>
      <c r="N134" s="985"/>
      <c r="O134" s="985"/>
      <c r="P134" s="985"/>
      <c r="Q134" s="985"/>
    </row>
    <row r="135" spans="1:17">
      <c r="B135" s="1049"/>
      <c r="C135" s="1049"/>
      <c r="D135" s="1416"/>
      <c r="E135" s="1026"/>
      <c r="F135" s="1026"/>
      <c r="G135" s="1026"/>
      <c r="H135" s="985"/>
      <c r="I135" s="985"/>
      <c r="J135" s="985"/>
      <c r="K135" s="985"/>
      <c r="L135" s="985"/>
      <c r="M135" s="985"/>
      <c r="N135" s="985"/>
      <c r="O135" s="985"/>
      <c r="P135" s="985"/>
      <c r="Q135" s="985"/>
    </row>
    <row r="136" spans="1:17">
      <c r="B136" s="1049"/>
      <c r="C136" s="1049"/>
      <c r="D136" s="1416"/>
      <c r="E136" s="1026"/>
      <c r="F136" s="1026"/>
      <c r="G136" s="1026"/>
      <c r="H136" s="985"/>
      <c r="I136" s="985"/>
      <c r="J136" s="985"/>
      <c r="K136" s="985"/>
      <c r="L136" s="985"/>
      <c r="M136" s="985"/>
      <c r="N136" s="985"/>
      <c r="O136" s="985"/>
      <c r="P136" s="985"/>
      <c r="Q136" s="985"/>
    </row>
    <row r="137" spans="1:17">
      <c r="B137" s="1049"/>
      <c r="C137" s="1049"/>
      <c r="D137" s="1416"/>
      <c r="E137" s="1026"/>
      <c r="F137" s="1026"/>
      <c r="G137" s="1026"/>
      <c r="H137" s="985"/>
      <c r="I137" s="985"/>
      <c r="J137" s="985"/>
      <c r="K137" s="985"/>
      <c r="L137" s="985"/>
      <c r="M137" s="985"/>
      <c r="N137" s="985"/>
      <c r="O137" s="985"/>
      <c r="P137" s="985"/>
      <c r="Q137" s="985"/>
    </row>
    <row r="138" spans="1:17">
      <c r="B138" s="1049"/>
      <c r="C138" s="1049"/>
      <c r="D138" s="1416"/>
      <c r="E138" s="1026"/>
      <c r="F138" s="1026"/>
      <c r="G138" s="1026"/>
      <c r="H138" s="985"/>
      <c r="I138" s="985"/>
      <c r="J138" s="985"/>
      <c r="K138" s="985"/>
      <c r="L138" s="985"/>
      <c r="M138" s="985"/>
      <c r="N138" s="985"/>
      <c r="O138" s="985"/>
      <c r="P138" s="985"/>
      <c r="Q138" s="985"/>
    </row>
    <row r="139" spans="1:17">
      <c r="B139" s="1049"/>
      <c r="C139" s="1049"/>
      <c r="D139" s="1416"/>
      <c r="E139" s="1026"/>
      <c r="F139" s="1026"/>
      <c r="G139" s="1026"/>
      <c r="H139" s="985"/>
      <c r="I139" s="985"/>
      <c r="J139" s="985"/>
      <c r="K139" s="985"/>
      <c r="L139" s="985"/>
      <c r="M139" s="985"/>
      <c r="N139" s="985"/>
      <c r="O139" s="985"/>
      <c r="P139" s="985"/>
      <c r="Q139" s="985"/>
    </row>
    <row r="140" spans="1:17">
      <c r="B140" s="1049"/>
      <c r="C140" s="1049"/>
      <c r="D140" s="1416"/>
      <c r="E140" s="1026"/>
      <c r="F140" s="1026"/>
      <c r="G140" s="1026"/>
      <c r="H140" s="985"/>
      <c r="I140" s="985"/>
      <c r="J140" s="985"/>
      <c r="K140" s="985"/>
      <c r="L140" s="985"/>
      <c r="M140" s="985"/>
      <c r="N140" s="985"/>
      <c r="O140" s="985"/>
      <c r="P140" s="985"/>
      <c r="Q140" s="985"/>
    </row>
    <row r="141" spans="1:17">
      <c r="B141" s="1049"/>
      <c r="C141" s="1049"/>
      <c r="D141" s="1416"/>
      <c r="E141" s="1026"/>
      <c r="F141" s="1026"/>
      <c r="G141" s="1026"/>
      <c r="H141" s="985"/>
      <c r="I141" s="985"/>
      <c r="J141" s="985"/>
      <c r="K141" s="985"/>
      <c r="L141" s="985"/>
      <c r="M141" s="985"/>
      <c r="N141" s="985"/>
      <c r="O141" s="985"/>
      <c r="P141" s="985"/>
      <c r="Q141" s="985"/>
    </row>
    <row r="142" spans="1:17">
      <c r="B142" s="1049"/>
      <c r="C142" s="1049"/>
      <c r="D142" s="1416"/>
      <c r="E142" s="1026"/>
      <c r="F142" s="1026"/>
      <c r="G142" s="1026"/>
      <c r="H142" s="985"/>
      <c r="I142" s="985"/>
      <c r="J142" s="985"/>
      <c r="K142" s="985"/>
      <c r="L142" s="985"/>
      <c r="M142" s="985"/>
      <c r="N142" s="985"/>
      <c r="O142" s="985"/>
      <c r="P142" s="985"/>
      <c r="Q142" s="985"/>
    </row>
    <row r="143" spans="1:17">
      <c r="B143" s="1049"/>
      <c r="C143" s="1049"/>
      <c r="D143" s="1417"/>
      <c r="E143" s="1026"/>
      <c r="F143" s="1026"/>
      <c r="G143" s="1026"/>
      <c r="H143" s="985"/>
      <c r="I143" s="985"/>
      <c r="J143" s="985"/>
      <c r="K143" s="985"/>
      <c r="L143" s="985"/>
      <c r="M143" s="985"/>
      <c r="N143" s="985"/>
      <c r="O143" s="985"/>
      <c r="P143" s="985"/>
      <c r="Q143" s="985"/>
    </row>
    <row r="144" spans="1:17">
      <c r="B144" s="1049"/>
      <c r="C144" s="1049"/>
      <c r="D144" s="1416"/>
      <c r="E144" s="1026"/>
      <c r="F144" s="1026"/>
      <c r="G144" s="1026"/>
      <c r="H144" s="985"/>
      <c r="I144" s="985"/>
      <c r="J144" s="985"/>
      <c r="K144" s="985"/>
      <c r="L144" s="985"/>
      <c r="M144" s="985"/>
      <c r="N144" s="985"/>
      <c r="O144" s="985"/>
      <c r="P144" s="985"/>
      <c r="Q144" s="985"/>
    </row>
  </sheetData>
  <pageMargins left="0.74803149606299213" right="0.74803149606299213" top="0.59055118110236227" bottom="0.59055118110236227" header="0.51181102362204722" footer="0.51181102362204722"/>
  <pageSetup paperSize="8" scale="30" fitToHeight="3"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sheetPr>
    <tabColor theme="7" tint="0.59999389629810485"/>
    <pageSetUpPr fitToPage="1"/>
  </sheetPr>
  <dimension ref="A1:V97"/>
  <sheetViews>
    <sheetView showGridLines="0" topLeftCell="C4" zoomScale="80" zoomScaleNormal="80" workbookViewId="0">
      <selection activeCell="E140" sqref="E140"/>
    </sheetView>
  </sheetViews>
  <sheetFormatPr defaultRowHeight="14.25"/>
  <cols>
    <col min="1" max="1" width="4.875" style="1428" customWidth="1"/>
    <col min="2" max="2" width="70.75" style="1428" customWidth="1"/>
    <col min="3" max="3" width="13.5" style="1470" customWidth="1"/>
    <col min="4" max="4" width="11.75" style="1470" customWidth="1"/>
    <col min="5" max="5" width="11.25" style="1470" customWidth="1"/>
    <col min="6" max="6" width="7.875" style="1470" customWidth="1"/>
    <col min="7" max="7" width="15.375" style="1470" customWidth="1"/>
    <col min="8" max="8" width="10.5" style="1428" bestFit="1" customWidth="1"/>
    <col min="9" max="17" width="11.125" style="1428" bestFit="1" customWidth="1"/>
    <col min="18" max="18" width="9" style="1428"/>
    <col min="19" max="19" width="11.25" style="1428" bestFit="1" customWidth="1"/>
    <col min="20" max="20" width="10.125" style="1428" bestFit="1" customWidth="1"/>
    <col min="21" max="253" width="9" style="1428"/>
    <col min="254" max="254" width="10.5" style="1428" customWidth="1"/>
    <col min="255" max="255" width="62" style="1428" customWidth="1"/>
    <col min="256" max="256" width="12.625" style="1428" customWidth="1"/>
    <col min="257" max="257" width="16" style="1428" bestFit="1" customWidth="1"/>
    <col min="258" max="258" width="12.625" style="1428" bestFit="1" customWidth="1"/>
    <col min="259" max="259" width="13.125" style="1428" customWidth="1"/>
    <col min="260" max="260" width="13.5" style="1428" bestFit="1" customWidth="1"/>
    <col min="261" max="261" width="13" style="1428" bestFit="1" customWidth="1"/>
    <col min="262" max="262" width="13.5" style="1428" bestFit="1" customWidth="1"/>
    <col min="263" max="263" width="11.625" style="1428" customWidth="1"/>
    <col min="264" max="264" width="16" style="1428" bestFit="1" customWidth="1"/>
    <col min="265" max="265" width="11.625" style="1428" customWidth="1"/>
    <col min="266" max="266" width="12.125" style="1428" bestFit="1" customWidth="1"/>
    <col min="267" max="267" width="11.5" style="1428" customWidth="1"/>
    <col min="268" max="268" width="14" style="1428" bestFit="1" customWidth="1"/>
    <col min="269" max="269" width="11.25" style="1428" bestFit="1" customWidth="1"/>
    <col min="270" max="270" width="11.125" style="1428" bestFit="1" customWidth="1"/>
    <col min="271" max="271" width="14" style="1428" bestFit="1" customWidth="1"/>
    <col min="272" max="274" width="9" style="1428"/>
    <col min="275" max="275" width="11.25" style="1428" bestFit="1" customWidth="1"/>
    <col min="276" max="276" width="10.125" style="1428" bestFit="1" customWidth="1"/>
    <col min="277" max="509" width="9" style="1428"/>
    <col min="510" max="510" width="10.5" style="1428" customWidth="1"/>
    <col min="511" max="511" width="62" style="1428" customWidth="1"/>
    <col min="512" max="512" width="12.625" style="1428" customWidth="1"/>
    <col min="513" max="513" width="16" style="1428" bestFit="1" customWidth="1"/>
    <col min="514" max="514" width="12.625" style="1428" bestFit="1" customWidth="1"/>
    <col min="515" max="515" width="13.125" style="1428" customWidth="1"/>
    <col min="516" max="516" width="13.5" style="1428" bestFit="1" customWidth="1"/>
    <col min="517" max="517" width="13" style="1428" bestFit="1" customWidth="1"/>
    <col min="518" max="518" width="13.5" style="1428" bestFit="1" customWidth="1"/>
    <col min="519" max="519" width="11.625" style="1428" customWidth="1"/>
    <col min="520" max="520" width="16" style="1428" bestFit="1" customWidth="1"/>
    <col min="521" max="521" width="11.625" style="1428" customWidth="1"/>
    <col min="522" max="522" width="12.125" style="1428" bestFit="1" customWidth="1"/>
    <col min="523" max="523" width="11.5" style="1428" customWidth="1"/>
    <col min="524" max="524" width="14" style="1428" bestFit="1" customWidth="1"/>
    <col min="525" max="525" width="11.25" style="1428" bestFit="1" customWidth="1"/>
    <col min="526" max="526" width="11.125" style="1428" bestFit="1" customWidth="1"/>
    <col min="527" max="527" width="14" style="1428" bestFit="1" customWidth="1"/>
    <col min="528" max="530" width="9" style="1428"/>
    <col min="531" max="531" width="11.25" style="1428" bestFit="1" customWidth="1"/>
    <col min="532" max="532" width="10.125" style="1428" bestFit="1" customWidth="1"/>
    <col min="533" max="765" width="9" style="1428"/>
    <col min="766" max="766" width="10.5" style="1428" customWidth="1"/>
    <col min="767" max="767" width="62" style="1428" customWidth="1"/>
    <col min="768" max="768" width="12.625" style="1428" customWidth="1"/>
    <col min="769" max="769" width="16" style="1428" bestFit="1" customWidth="1"/>
    <col min="770" max="770" width="12.625" style="1428" bestFit="1" customWidth="1"/>
    <col min="771" max="771" width="13.125" style="1428" customWidth="1"/>
    <col min="772" max="772" width="13.5" style="1428" bestFit="1" customWidth="1"/>
    <col min="773" max="773" width="13" style="1428" bestFit="1" customWidth="1"/>
    <col min="774" max="774" width="13.5" style="1428" bestFit="1" customWidth="1"/>
    <col min="775" max="775" width="11.625" style="1428" customWidth="1"/>
    <col min="776" max="776" width="16" style="1428" bestFit="1" customWidth="1"/>
    <col min="777" max="777" width="11.625" style="1428" customWidth="1"/>
    <col min="778" max="778" width="12.125" style="1428" bestFit="1" customWidth="1"/>
    <col min="779" max="779" width="11.5" style="1428" customWidth="1"/>
    <col min="780" max="780" width="14" style="1428" bestFit="1" customWidth="1"/>
    <col min="781" max="781" width="11.25" style="1428" bestFit="1" customWidth="1"/>
    <col min="782" max="782" width="11.125" style="1428" bestFit="1" customWidth="1"/>
    <col min="783" max="783" width="14" style="1428" bestFit="1" customWidth="1"/>
    <col min="784" max="786" width="9" style="1428"/>
    <col min="787" max="787" width="11.25" style="1428" bestFit="1" customWidth="1"/>
    <col min="788" max="788" width="10.125" style="1428" bestFit="1" customWidth="1"/>
    <col min="789" max="1021" width="9" style="1428"/>
    <col min="1022" max="1022" width="10.5" style="1428" customWidth="1"/>
    <col min="1023" max="1023" width="62" style="1428" customWidth="1"/>
    <col min="1024" max="1024" width="12.625" style="1428" customWidth="1"/>
    <col min="1025" max="1025" width="16" style="1428" bestFit="1" customWidth="1"/>
    <col min="1026" max="1026" width="12.625" style="1428" bestFit="1" customWidth="1"/>
    <col min="1027" max="1027" width="13.125" style="1428" customWidth="1"/>
    <col min="1028" max="1028" width="13.5" style="1428" bestFit="1" customWidth="1"/>
    <col min="1029" max="1029" width="13" style="1428" bestFit="1" customWidth="1"/>
    <col min="1030" max="1030" width="13.5" style="1428" bestFit="1" customWidth="1"/>
    <col min="1031" max="1031" width="11.625" style="1428" customWidth="1"/>
    <col min="1032" max="1032" width="16" style="1428" bestFit="1" customWidth="1"/>
    <col min="1033" max="1033" width="11.625" style="1428" customWidth="1"/>
    <col min="1034" max="1034" width="12.125" style="1428" bestFit="1" customWidth="1"/>
    <col min="1035" max="1035" width="11.5" style="1428" customWidth="1"/>
    <col min="1036" max="1036" width="14" style="1428" bestFit="1" customWidth="1"/>
    <col min="1037" max="1037" width="11.25" style="1428" bestFit="1" customWidth="1"/>
    <col min="1038" max="1038" width="11.125" style="1428" bestFit="1" customWidth="1"/>
    <col min="1039" max="1039" width="14" style="1428" bestFit="1" customWidth="1"/>
    <col min="1040" max="1042" width="9" style="1428"/>
    <col min="1043" max="1043" width="11.25" style="1428" bestFit="1" customWidth="1"/>
    <col min="1044" max="1044" width="10.125" style="1428" bestFit="1" customWidth="1"/>
    <col min="1045" max="1277" width="9" style="1428"/>
    <col min="1278" max="1278" width="10.5" style="1428" customWidth="1"/>
    <col min="1279" max="1279" width="62" style="1428" customWidth="1"/>
    <col min="1280" max="1280" width="12.625" style="1428" customWidth="1"/>
    <col min="1281" max="1281" width="16" style="1428" bestFit="1" customWidth="1"/>
    <col min="1282" max="1282" width="12.625" style="1428" bestFit="1" customWidth="1"/>
    <col min="1283" max="1283" width="13.125" style="1428" customWidth="1"/>
    <col min="1284" max="1284" width="13.5" style="1428" bestFit="1" customWidth="1"/>
    <col min="1285" max="1285" width="13" style="1428" bestFit="1" customWidth="1"/>
    <col min="1286" max="1286" width="13.5" style="1428" bestFit="1" customWidth="1"/>
    <col min="1287" max="1287" width="11.625" style="1428" customWidth="1"/>
    <col min="1288" max="1288" width="16" style="1428" bestFit="1" customWidth="1"/>
    <col min="1289" max="1289" width="11.625" style="1428" customWidth="1"/>
    <col min="1290" max="1290" width="12.125" style="1428" bestFit="1" customWidth="1"/>
    <col min="1291" max="1291" width="11.5" style="1428" customWidth="1"/>
    <col min="1292" max="1292" width="14" style="1428" bestFit="1" customWidth="1"/>
    <col min="1293" max="1293" width="11.25" style="1428" bestFit="1" customWidth="1"/>
    <col min="1294" max="1294" width="11.125" style="1428" bestFit="1" customWidth="1"/>
    <col min="1295" max="1295" width="14" style="1428" bestFit="1" customWidth="1"/>
    <col min="1296" max="1298" width="9" style="1428"/>
    <col min="1299" max="1299" width="11.25" style="1428" bestFit="1" customWidth="1"/>
    <col min="1300" max="1300" width="10.125" style="1428" bestFit="1" customWidth="1"/>
    <col min="1301" max="1533" width="9" style="1428"/>
    <col min="1534" max="1534" width="10.5" style="1428" customWidth="1"/>
    <col min="1535" max="1535" width="62" style="1428" customWidth="1"/>
    <col min="1536" max="1536" width="12.625" style="1428" customWidth="1"/>
    <col min="1537" max="1537" width="16" style="1428" bestFit="1" customWidth="1"/>
    <col min="1538" max="1538" width="12.625" style="1428" bestFit="1" customWidth="1"/>
    <col min="1539" max="1539" width="13.125" style="1428" customWidth="1"/>
    <col min="1540" max="1540" width="13.5" style="1428" bestFit="1" customWidth="1"/>
    <col min="1541" max="1541" width="13" style="1428" bestFit="1" customWidth="1"/>
    <col min="1542" max="1542" width="13.5" style="1428" bestFit="1" customWidth="1"/>
    <col min="1543" max="1543" width="11.625" style="1428" customWidth="1"/>
    <col min="1544" max="1544" width="16" style="1428" bestFit="1" customWidth="1"/>
    <col min="1545" max="1545" width="11.625" style="1428" customWidth="1"/>
    <col min="1546" max="1546" width="12.125" style="1428" bestFit="1" customWidth="1"/>
    <col min="1547" max="1547" width="11.5" style="1428" customWidth="1"/>
    <col min="1548" max="1548" width="14" style="1428" bestFit="1" customWidth="1"/>
    <col min="1549" max="1549" width="11.25" style="1428" bestFit="1" customWidth="1"/>
    <col min="1550" max="1550" width="11.125" style="1428" bestFit="1" customWidth="1"/>
    <col min="1551" max="1551" width="14" style="1428" bestFit="1" customWidth="1"/>
    <col min="1552" max="1554" width="9" style="1428"/>
    <col min="1555" max="1555" width="11.25" style="1428" bestFit="1" customWidth="1"/>
    <col min="1556" max="1556" width="10.125" style="1428" bestFit="1" customWidth="1"/>
    <col min="1557" max="1789" width="9" style="1428"/>
    <col min="1790" max="1790" width="10.5" style="1428" customWidth="1"/>
    <col min="1791" max="1791" width="62" style="1428" customWidth="1"/>
    <col min="1792" max="1792" width="12.625" style="1428" customWidth="1"/>
    <col min="1793" max="1793" width="16" style="1428" bestFit="1" customWidth="1"/>
    <col min="1794" max="1794" width="12.625" style="1428" bestFit="1" customWidth="1"/>
    <col min="1795" max="1795" width="13.125" style="1428" customWidth="1"/>
    <col min="1796" max="1796" width="13.5" style="1428" bestFit="1" customWidth="1"/>
    <col min="1797" max="1797" width="13" style="1428" bestFit="1" customWidth="1"/>
    <col min="1798" max="1798" width="13.5" style="1428" bestFit="1" customWidth="1"/>
    <col min="1799" max="1799" width="11.625" style="1428" customWidth="1"/>
    <col min="1800" max="1800" width="16" style="1428" bestFit="1" customWidth="1"/>
    <col min="1801" max="1801" width="11.625" style="1428" customWidth="1"/>
    <col min="1802" max="1802" width="12.125" style="1428" bestFit="1" customWidth="1"/>
    <col min="1803" max="1803" width="11.5" style="1428" customWidth="1"/>
    <col min="1804" max="1804" width="14" style="1428" bestFit="1" customWidth="1"/>
    <col min="1805" max="1805" width="11.25" style="1428" bestFit="1" customWidth="1"/>
    <col min="1806" max="1806" width="11.125" style="1428" bestFit="1" customWidth="1"/>
    <col min="1807" max="1807" width="14" style="1428" bestFit="1" customWidth="1"/>
    <col min="1808" max="1810" width="9" style="1428"/>
    <col min="1811" max="1811" width="11.25" style="1428" bestFit="1" customWidth="1"/>
    <col min="1812" max="1812" width="10.125" style="1428" bestFit="1" customWidth="1"/>
    <col min="1813" max="2045" width="9" style="1428"/>
    <col min="2046" max="2046" width="10.5" style="1428" customWidth="1"/>
    <col min="2047" max="2047" width="62" style="1428" customWidth="1"/>
    <col min="2048" max="2048" width="12.625" style="1428" customWidth="1"/>
    <col min="2049" max="2049" width="16" style="1428" bestFit="1" customWidth="1"/>
    <col min="2050" max="2050" width="12.625" style="1428" bestFit="1" customWidth="1"/>
    <col min="2051" max="2051" width="13.125" style="1428" customWidth="1"/>
    <col min="2052" max="2052" width="13.5" style="1428" bestFit="1" customWidth="1"/>
    <col min="2053" max="2053" width="13" style="1428" bestFit="1" customWidth="1"/>
    <col min="2054" max="2054" width="13.5" style="1428" bestFit="1" customWidth="1"/>
    <col min="2055" max="2055" width="11.625" style="1428" customWidth="1"/>
    <col min="2056" max="2056" width="16" style="1428" bestFit="1" customWidth="1"/>
    <col min="2057" max="2057" width="11.625" style="1428" customWidth="1"/>
    <col min="2058" max="2058" width="12.125" style="1428" bestFit="1" customWidth="1"/>
    <col min="2059" max="2059" width="11.5" style="1428" customWidth="1"/>
    <col min="2060" max="2060" width="14" style="1428" bestFit="1" customWidth="1"/>
    <col min="2061" max="2061" width="11.25" style="1428" bestFit="1" customWidth="1"/>
    <col min="2062" max="2062" width="11.125" style="1428" bestFit="1" customWidth="1"/>
    <col min="2063" max="2063" width="14" style="1428" bestFit="1" customWidth="1"/>
    <col min="2064" max="2066" width="9" style="1428"/>
    <col min="2067" max="2067" width="11.25" style="1428" bestFit="1" customWidth="1"/>
    <col min="2068" max="2068" width="10.125" style="1428" bestFit="1" customWidth="1"/>
    <col min="2069" max="2301" width="9" style="1428"/>
    <col min="2302" max="2302" width="10.5" style="1428" customWidth="1"/>
    <col min="2303" max="2303" width="62" style="1428" customWidth="1"/>
    <col min="2304" max="2304" width="12.625" style="1428" customWidth="1"/>
    <col min="2305" max="2305" width="16" style="1428" bestFit="1" customWidth="1"/>
    <col min="2306" max="2306" width="12.625" style="1428" bestFit="1" customWidth="1"/>
    <col min="2307" max="2307" width="13.125" style="1428" customWidth="1"/>
    <col min="2308" max="2308" width="13.5" style="1428" bestFit="1" customWidth="1"/>
    <col min="2309" max="2309" width="13" style="1428" bestFit="1" customWidth="1"/>
    <col min="2310" max="2310" width="13.5" style="1428" bestFit="1" customWidth="1"/>
    <col min="2311" max="2311" width="11.625" style="1428" customWidth="1"/>
    <col min="2312" max="2312" width="16" style="1428" bestFit="1" customWidth="1"/>
    <col min="2313" max="2313" width="11.625" style="1428" customWidth="1"/>
    <col min="2314" max="2314" width="12.125" style="1428" bestFit="1" customWidth="1"/>
    <col min="2315" max="2315" width="11.5" style="1428" customWidth="1"/>
    <col min="2316" max="2316" width="14" style="1428" bestFit="1" customWidth="1"/>
    <col min="2317" max="2317" width="11.25" style="1428" bestFit="1" customWidth="1"/>
    <col min="2318" max="2318" width="11.125" style="1428" bestFit="1" customWidth="1"/>
    <col min="2319" max="2319" width="14" style="1428" bestFit="1" customWidth="1"/>
    <col min="2320" max="2322" width="9" style="1428"/>
    <col min="2323" max="2323" width="11.25" style="1428" bestFit="1" customWidth="1"/>
    <col min="2324" max="2324" width="10.125" style="1428" bestFit="1" customWidth="1"/>
    <col min="2325" max="2557" width="9" style="1428"/>
    <col min="2558" max="2558" width="10.5" style="1428" customWidth="1"/>
    <col min="2559" max="2559" width="62" style="1428" customWidth="1"/>
    <col min="2560" max="2560" width="12.625" style="1428" customWidth="1"/>
    <col min="2561" max="2561" width="16" style="1428" bestFit="1" customWidth="1"/>
    <col min="2562" max="2562" width="12.625" style="1428" bestFit="1" customWidth="1"/>
    <col min="2563" max="2563" width="13.125" style="1428" customWidth="1"/>
    <col min="2564" max="2564" width="13.5" style="1428" bestFit="1" customWidth="1"/>
    <col min="2565" max="2565" width="13" style="1428" bestFit="1" customWidth="1"/>
    <col min="2566" max="2566" width="13.5" style="1428" bestFit="1" customWidth="1"/>
    <col min="2567" max="2567" width="11.625" style="1428" customWidth="1"/>
    <col min="2568" max="2568" width="16" style="1428" bestFit="1" customWidth="1"/>
    <col min="2569" max="2569" width="11.625" style="1428" customWidth="1"/>
    <col min="2570" max="2570" width="12.125" style="1428" bestFit="1" customWidth="1"/>
    <col min="2571" max="2571" width="11.5" style="1428" customWidth="1"/>
    <col min="2572" max="2572" width="14" style="1428" bestFit="1" customWidth="1"/>
    <col min="2573" max="2573" width="11.25" style="1428" bestFit="1" customWidth="1"/>
    <col min="2574" max="2574" width="11.125" style="1428" bestFit="1" customWidth="1"/>
    <col min="2575" max="2575" width="14" style="1428" bestFit="1" customWidth="1"/>
    <col min="2576" max="2578" width="9" style="1428"/>
    <col min="2579" max="2579" width="11.25" style="1428" bestFit="1" customWidth="1"/>
    <col min="2580" max="2580" width="10.125" style="1428" bestFit="1" customWidth="1"/>
    <col min="2581" max="2813" width="9" style="1428"/>
    <col min="2814" max="2814" width="10.5" style="1428" customWidth="1"/>
    <col min="2815" max="2815" width="62" style="1428" customWidth="1"/>
    <col min="2816" max="2816" width="12.625" style="1428" customWidth="1"/>
    <col min="2817" max="2817" width="16" style="1428" bestFit="1" customWidth="1"/>
    <col min="2818" max="2818" width="12.625" style="1428" bestFit="1" customWidth="1"/>
    <col min="2819" max="2819" width="13.125" style="1428" customWidth="1"/>
    <col min="2820" max="2820" width="13.5" style="1428" bestFit="1" customWidth="1"/>
    <col min="2821" max="2821" width="13" style="1428" bestFit="1" customWidth="1"/>
    <col min="2822" max="2822" width="13.5" style="1428" bestFit="1" customWidth="1"/>
    <col min="2823" max="2823" width="11.625" style="1428" customWidth="1"/>
    <col min="2824" max="2824" width="16" style="1428" bestFit="1" customWidth="1"/>
    <col min="2825" max="2825" width="11.625" style="1428" customWidth="1"/>
    <col min="2826" max="2826" width="12.125" style="1428" bestFit="1" customWidth="1"/>
    <col min="2827" max="2827" width="11.5" style="1428" customWidth="1"/>
    <col min="2828" max="2828" width="14" style="1428" bestFit="1" customWidth="1"/>
    <col min="2829" max="2829" width="11.25" style="1428" bestFit="1" customWidth="1"/>
    <col min="2830" max="2830" width="11.125" style="1428" bestFit="1" customWidth="1"/>
    <col min="2831" max="2831" width="14" style="1428" bestFit="1" customWidth="1"/>
    <col min="2832" max="2834" width="9" style="1428"/>
    <col min="2835" max="2835" width="11.25" style="1428" bestFit="1" customWidth="1"/>
    <col min="2836" max="2836" width="10.125" style="1428" bestFit="1" customWidth="1"/>
    <col min="2837" max="3069" width="9" style="1428"/>
    <col min="3070" max="3070" width="10.5" style="1428" customWidth="1"/>
    <col min="3071" max="3071" width="62" style="1428" customWidth="1"/>
    <col min="3072" max="3072" width="12.625" style="1428" customWidth="1"/>
    <col min="3073" max="3073" width="16" style="1428" bestFit="1" customWidth="1"/>
    <col min="3074" max="3074" width="12.625" style="1428" bestFit="1" customWidth="1"/>
    <col min="3075" max="3075" width="13.125" style="1428" customWidth="1"/>
    <col min="3076" max="3076" width="13.5" style="1428" bestFit="1" customWidth="1"/>
    <col min="3077" max="3077" width="13" style="1428" bestFit="1" customWidth="1"/>
    <col min="3078" max="3078" width="13.5" style="1428" bestFit="1" customWidth="1"/>
    <col min="3079" max="3079" width="11.625" style="1428" customWidth="1"/>
    <col min="3080" max="3080" width="16" style="1428" bestFit="1" customWidth="1"/>
    <col min="3081" max="3081" width="11.625" style="1428" customWidth="1"/>
    <col min="3082" max="3082" width="12.125" style="1428" bestFit="1" customWidth="1"/>
    <col min="3083" max="3083" width="11.5" style="1428" customWidth="1"/>
    <col min="3084" max="3084" width="14" style="1428" bestFit="1" customWidth="1"/>
    <col min="3085" max="3085" width="11.25" style="1428" bestFit="1" customWidth="1"/>
    <col min="3086" max="3086" width="11.125" style="1428" bestFit="1" customWidth="1"/>
    <col min="3087" max="3087" width="14" style="1428" bestFit="1" customWidth="1"/>
    <col min="3088" max="3090" width="9" style="1428"/>
    <col min="3091" max="3091" width="11.25" style="1428" bestFit="1" customWidth="1"/>
    <col min="3092" max="3092" width="10.125" style="1428" bestFit="1" customWidth="1"/>
    <col min="3093" max="3325" width="9" style="1428"/>
    <col min="3326" max="3326" width="10.5" style="1428" customWidth="1"/>
    <col min="3327" max="3327" width="62" style="1428" customWidth="1"/>
    <col min="3328" max="3328" width="12.625" style="1428" customWidth="1"/>
    <col min="3329" max="3329" width="16" style="1428" bestFit="1" customWidth="1"/>
    <col min="3330" max="3330" width="12.625" style="1428" bestFit="1" customWidth="1"/>
    <col min="3331" max="3331" width="13.125" style="1428" customWidth="1"/>
    <col min="3332" max="3332" width="13.5" style="1428" bestFit="1" customWidth="1"/>
    <col min="3333" max="3333" width="13" style="1428" bestFit="1" customWidth="1"/>
    <col min="3334" max="3334" width="13.5" style="1428" bestFit="1" customWidth="1"/>
    <col min="3335" max="3335" width="11.625" style="1428" customWidth="1"/>
    <col min="3336" max="3336" width="16" style="1428" bestFit="1" customWidth="1"/>
    <col min="3337" max="3337" width="11.625" style="1428" customWidth="1"/>
    <col min="3338" max="3338" width="12.125" style="1428" bestFit="1" customWidth="1"/>
    <col min="3339" max="3339" width="11.5" style="1428" customWidth="1"/>
    <col min="3340" max="3340" width="14" style="1428" bestFit="1" customWidth="1"/>
    <col min="3341" max="3341" width="11.25" style="1428" bestFit="1" customWidth="1"/>
    <col min="3342" max="3342" width="11.125" style="1428" bestFit="1" customWidth="1"/>
    <col min="3343" max="3343" width="14" style="1428" bestFit="1" customWidth="1"/>
    <col min="3344" max="3346" width="9" style="1428"/>
    <col min="3347" max="3347" width="11.25" style="1428" bestFit="1" customWidth="1"/>
    <col min="3348" max="3348" width="10.125" style="1428" bestFit="1" customWidth="1"/>
    <col min="3349" max="3581" width="9" style="1428"/>
    <col min="3582" max="3582" width="10.5" style="1428" customWidth="1"/>
    <col min="3583" max="3583" width="62" style="1428" customWidth="1"/>
    <col min="3584" max="3584" width="12.625" style="1428" customWidth="1"/>
    <col min="3585" max="3585" width="16" style="1428" bestFit="1" customWidth="1"/>
    <col min="3586" max="3586" width="12.625" style="1428" bestFit="1" customWidth="1"/>
    <col min="3587" max="3587" width="13.125" style="1428" customWidth="1"/>
    <col min="3588" max="3588" width="13.5" style="1428" bestFit="1" customWidth="1"/>
    <col min="3589" max="3589" width="13" style="1428" bestFit="1" customWidth="1"/>
    <col min="3590" max="3590" width="13.5" style="1428" bestFit="1" customWidth="1"/>
    <col min="3591" max="3591" width="11.625" style="1428" customWidth="1"/>
    <col min="3592" max="3592" width="16" style="1428" bestFit="1" customWidth="1"/>
    <col min="3593" max="3593" width="11.625" style="1428" customWidth="1"/>
    <col min="3594" max="3594" width="12.125" style="1428" bestFit="1" customWidth="1"/>
    <col min="3595" max="3595" width="11.5" style="1428" customWidth="1"/>
    <col min="3596" max="3596" width="14" style="1428" bestFit="1" customWidth="1"/>
    <col min="3597" max="3597" width="11.25" style="1428" bestFit="1" customWidth="1"/>
    <col min="3598" max="3598" width="11.125" style="1428" bestFit="1" customWidth="1"/>
    <col min="3599" max="3599" width="14" style="1428" bestFit="1" customWidth="1"/>
    <col min="3600" max="3602" width="9" style="1428"/>
    <col min="3603" max="3603" width="11.25" style="1428" bestFit="1" customWidth="1"/>
    <col min="3604" max="3604" width="10.125" style="1428" bestFit="1" customWidth="1"/>
    <col min="3605" max="3837" width="9" style="1428"/>
    <col min="3838" max="3838" width="10.5" style="1428" customWidth="1"/>
    <col min="3839" max="3839" width="62" style="1428" customWidth="1"/>
    <col min="3840" max="3840" width="12.625" style="1428" customWidth="1"/>
    <col min="3841" max="3841" width="16" style="1428" bestFit="1" customWidth="1"/>
    <col min="3842" max="3842" width="12.625" style="1428" bestFit="1" customWidth="1"/>
    <col min="3843" max="3843" width="13.125" style="1428" customWidth="1"/>
    <col min="3844" max="3844" width="13.5" style="1428" bestFit="1" customWidth="1"/>
    <col min="3845" max="3845" width="13" style="1428" bestFit="1" customWidth="1"/>
    <col min="3846" max="3846" width="13.5" style="1428" bestFit="1" customWidth="1"/>
    <col min="3847" max="3847" width="11.625" style="1428" customWidth="1"/>
    <col min="3848" max="3848" width="16" style="1428" bestFit="1" customWidth="1"/>
    <col min="3849" max="3849" width="11.625" style="1428" customWidth="1"/>
    <col min="3850" max="3850" width="12.125" style="1428" bestFit="1" customWidth="1"/>
    <col min="3851" max="3851" width="11.5" style="1428" customWidth="1"/>
    <col min="3852" max="3852" width="14" style="1428" bestFit="1" customWidth="1"/>
    <col min="3853" max="3853" width="11.25" style="1428" bestFit="1" customWidth="1"/>
    <col min="3854" max="3854" width="11.125" style="1428" bestFit="1" customWidth="1"/>
    <col min="3855" max="3855" width="14" style="1428" bestFit="1" customWidth="1"/>
    <col min="3856" max="3858" width="9" style="1428"/>
    <col min="3859" max="3859" width="11.25" style="1428" bestFit="1" customWidth="1"/>
    <col min="3860" max="3860" width="10.125" style="1428" bestFit="1" customWidth="1"/>
    <col min="3861" max="4093" width="9" style="1428"/>
    <col min="4094" max="4094" width="10.5" style="1428" customWidth="1"/>
    <col min="4095" max="4095" width="62" style="1428" customWidth="1"/>
    <col min="4096" max="4096" width="12.625" style="1428" customWidth="1"/>
    <col min="4097" max="4097" width="16" style="1428" bestFit="1" customWidth="1"/>
    <col min="4098" max="4098" width="12.625" style="1428" bestFit="1" customWidth="1"/>
    <col min="4099" max="4099" width="13.125" style="1428" customWidth="1"/>
    <col min="4100" max="4100" width="13.5" style="1428" bestFit="1" customWidth="1"/>
    <col min="4101" max="4101" width="13" style="1428" bestFit="1" customWidth="1"/>
    <col min="4102" max="4102" width="13.5" style="1428" bestFit="1" customWidth="1"/>
    <col min="4103" max="4103" width="11.625" style="1428" customWidth="1"/>
    <col min="4104" max="4104" width="16" style="1428" bestFit="1" customWidth="1"/>
    <col min="4105" max="4105" width="11.625" style="1428" customWidth="1"/>
    <col min="4106" max="4106" width="12.125" style="1428" bestFit="1" customWidth="1"/>
    <col min="4107" max="4107" width="11.5" style="1428" customWidth="1"/>
    <col min="4108" max="4108" width="14" style="1428" bestFit="1" customWidth="1"/>
    <col min="4109" max="4109" width="11.25" style="1428" bestFit="1" customWidth="1"/>
    <col min="4110" max="4110" width="11.125" style="1428" bestFit="1" customWidth="1"/>
    <col min="4111" max="4111" width="14" style="1428" bestFit="1" customWidth="1"/>
    <col min="4112" max="4114" width="9" style="1428"/>
    <col min="4115" max="4115" width="11.25" style="1428" bestFit="1" customWidth="1"/>
    <col min="4116" max="4116" width="10.125" style="1428" bestFit="1" customWidth="1"/>
    <col min="4117" max="4349" width="9" style="1428"/>
    <col min="4350" max="4350" width="10.5" style="1428" customWidth="1"/>
    <col min="4351" max="4351" width="62" style="1428" customWidth="1"/>
    <col min="4352" max="4352" width="12.625" style="1428" customWidth="1"/>
    <col min="4353" max="4353" width="16" style="1428" bestFit="1" customWidth="1"/>
    <col min="4354" max="4354" width="12.625" style="1428" bestFit="1" customWidth="1"/>
    <col min="4355" max="4355" width="13.125" style="1428" customWidth="1"/>
    <col min="4356" max="4356" width="13.5" style="1428" bestFit="1" customWidth="1"/>
    <col min="4357" max="4357" width="13" style="1428" bestFit="1" customWidth="1"/>
    <col min="4358" max="4358" width="13.5" style="1428" bestFit="1" customWidth="1"/>
    <col min="4359" max="4359" width="11.625" style="1428" customWidth="1"/>
    <col min="4360" max="4360" width="16" style="1428" bestFit="1" customWidth="1"/>
    <col min="4361" max="4361" width="11.625" style="1428" customWidth="1"/>
    <col min="4362" max="4362" width="12.125" style="1428" bestFit="1" customWidth="1"/>
    <col min="4363" max="4363" width="11.5" style="1428" customWidth="1"/>
    <col min="4364" max="4364" width="14" style="1428" bestFit="1" customWidth="1"/>
    <col min="4365" max="4365" width="11.25" style="1428" bestFit="1" customWidth="1"/>
    <col min="4366" max="4366" width="11.125" style="1428" bestFit="1" customWidth="1"/>
    <col min="4367" max="4367" width="14" style="1428" bestFit="1" customWidth="1"/>
    <col min="4368" max="4370" width="9" style="1428"/>
    <col min="4371" max="4371" width="11.25" style="1428" bestFit="1" customWidth="1"/>
    <col min="4372" max="4372" width="10.125" style="1428" bestFit="1" customWidth="1"/>
    <col min="4373" max="4605" width="9" style="1428"/>
    <col min="4606" max="4606" width="10.5" style="1428" customWidth="1"/>
    <col min="4607" max="4607" width="62" style="1428" customWidth="1"/>
    <col min="4608" max="4608" width="12.625" style="1428" customWidth="1"/>
    <col min="4609" max="4609" width="16" style="1428" bestFit="1" customWidth="1"/>
    <col min="4610" max="4610" width="12.625" style="1428" bestFit="1" customWidth="1"/>
    <col min="4611" max="4611" width="13.125" style="1428" customWidth="1"/>
    <col min="4612" max="4612" width="13.5" style="1428" bestFit="1" customWidth="1"/>
    <col min="4613" max="4613" width="13" style="1428" bestFit="1" customWidth="1"/>
    <col min="4614" max="4614" width="13.5" style="1428" bestFit="1" customWidth="1"/>
    <col min="4615" max="4615" width="11.625" style="1428" customWidth="1"/>
    <col min="4616" max="4616" width="16" style="1428" bestFit="1" customWidth="1"/>
    <col min="4617" max="4617" width="11.625" style="1428" customWidth="1"/>
    <col min="4618" max="4618" width="12.125" style="1428" bestFit="1" customWidth="1"/>
    <col min="4619" max="4619" width="11.5" style="1428" customWidth="1"/>
    <col min="4620" max="4620" width="14" style="1428" bestFit="1" customWidth="1"/>
    <col min="4621" max="4621" width="11.25" style="1428" bestFit="1" customWidth="1"/>
    <col min="4622" max="4622" width="11.125" style="1428" bestFit="1" customWidth="1"/>
    <col min="4623" max="4623" width="14" style="1428" bestFit="1" customWidth="1"/>
    <col min="4624" max="4626" width="9" style="1428"/>
    <col min="4627" max="4627" width="11.25" style="1428" bestFit="1" customWidth="1"/>
    <col min="4628" max="4628" width="10.125" style="1428" bestFit="1" customWidth="1"/>
    <col min="4629" max="4861" width="9" style="1428"/>
    <col min="4862" max="4862" width="10.5" style="1428" customWidth="1"/>
    <col min="4863" max="4863" width="62" style="1428" customWidth="1"/>
    <col min="4864" max="4864" width="12.625" style="1428" customWidth="1"/>
    <col min="4865" max="4865" width="16" style="1428" bestFit="1" customWidth="1"/>
    <col min="4866" max="4866" width="12.625" style="1428" bestFit="1" customWidth="1"/>
    <col min="4867" max="4867" width="13.125" style="1428" customWidth="1"/>
    <col min="4868" max="4868" width="13.5" style="1428" bestFit="1" customWidth="1"/>
    <col min="4869" max="4869" width="13" style="1428" bestFit="1" customWidth="1"/>
    <col min="4870" max="4870" width="13.5" style="1428" bestFit="1" customWidth="1"/>
    <col min="4871" max="4871" width="11.625" style="1428" customWidth="1"/>
    <col min="4872" max="4872" width="16" style="1428" bestFit="1" customWidth="1"/>
    <col min="4873" max="4873" width="11.625" style="1428" customWidth="1"/>
    <col min="4874" max="4874" width="12.125" style="1428" bestFit="1" customWidth="1"/>
    <col min="4875" max="4875" width="11.5" style="1428" customWidth="1"/>
    <col min="4876" max="4876" width="14" style="1428" bestFit="1" customWidth="1"/>
    <col min="4877" max="4877" width="11.25" style="1428" bestFit="1" customWidth="1"/>
    <col min="4878" max="4878" width="11.125" style="1428" bestFit="1" customWidth="1"/>
    <col min="4879" max="4879" width="14" style="1428" bestFit="1" customWidth="1"/>
    <col min="4880" max="4882" width="9" style="1428"/>
    <col min="4883" max="4883" width="11.25" style="1428" bestFit="1" customWidth="1"/>
    <col min="4884" max="4884" width="10.125" style="1428" bestFit="1" customWidth="1"/>
    <col min="4885" max="5117" width="9" style="1428"/>
    <col min="5118" max="5118" width="10.5" style="1428" customWidth="1"/>
    <col min="5119" max="5119" width="62" style="1428" customWidth="1"/>
    <col min="5120" max="5120" width="12.625" style="1428" customWidth="1"/>
    <col min="5121" max="5121" width="16" style="1428" bestFit="1" customWidth="1"/>
    <col min="5122" max="5122" width="12.625" style="1428" bestFit="1" customWidth="1"/>
    <col min="5123" max="5123" width="13.125" style="1428" customWidth="1"/>
    <col min="5124" max="5124" width="13.5" style="1428" bestFit="1" customWidth="1"/>
    <col min="5125" max="5125" width="13" style="1428" bestFit="1" customWidth="1"/>
    <col min="5126" max="5126" width="13.5" style="1428" bestFit="1" customWidth="1"/>
    <col min="5127" max="5127" width="11.625" style="1428" customWidth="1"/>
    <col min="5128" max="5128" width="16" style="1428" bestFit="1" customWidth="1"/>
    <col min="5129" max="5129" width="11.625" style="1428" customWidth="1"/>
    <col min="5130" max="5130" width="12.125" style="1428" bestFit="1" customWidth="1"/>
    <col min="5131" max="5131" width="11.5" style="1428" customWidth="1"/>
    <col min="5132" max="5132" width="14" style="1428" bestFit="1" customWidth="1"/>
    <col min="5133" max="5133" width="11.25" style="1428" bestFit="1" customWidth="1"/>
    <col min="5134" max="5134" width="11.125" style="1428" bestFit="1" customWidth="1"/>
    <col min="5135" max="5135" width="14" style="1428" bestFit="1" customWidth="1"/>
    <col min="5136" max="5138" width="9" style="1428"/>
    <col min="5139" max="5139" width="11.25" style="1428" bestFit="1" customWidth="1"/>
    <col min="5140" max="5140" width="10.125" style="1428" bestFit="1" customWidth="1"/>
    <col min="5141" max="5373" width="9" style="1428"/>
    <col min="5374" max="5374" width="10.5" style="1428" customWidth="1"/>
    <col min="5375" max="5375" width="62" style="1428" customWidth="1"/>
    <col min="5376" max="5376" width="12.625" style="1428" customWidth="1"/>
    <col min="5377" max="5377" width="16" style="1428" bestFit="1" customWidth="1"/>
    <col min="5378" max="5378" width="12.625" style="1428" bestFit="1" customWidth="1"/>
    <col min="5379" max="5379" width="13.125" style="1428" customWidth="1"/>
    <col min="5380" max="5380" width="13.5" style="1428" bestFit="1" customWidth="1"/>
    <col min="5381" max="5381" width="13" style="1428" bestFit="1" customWidth="1"/>
    <col min="5382" max="5382" width="13.5" style="1428" bestFit="1" customWidth="1"/>
    <col min="5383" max="5383" width="11.625" style="1428" customWidth="1"/>
    <col min="5384" max="5384" width="16" style="1428" bestFit="1" customWidth="1"/>
    <col min="5385" max="5385" width="11.625" style="1428" customWidth="1"/>
    <col min="5386" max="5386" width="12.125" style="1428" bestFit="1" customWidth="1"/>
    <col min="5387" max="5387" width="11.5" style="1428" customWidth="1"/>
    <col min="5388" max="5388" width="14" style="1428" bestFit="1" customWidth="1"/>
    <col min="5389" max="5389" width="11.25" style="1428" bestFit="1" customWidth="1"/>
    <col min="5390" max="5390" width="11.125" style="1428" bestFit="1" customWidth="1"/>
    <col min="5391" max="5391" width="14" style="1428" bestFit="1" customWidth="1"/>
    <col min="5392" max="5394" width="9" style="1428"/>
    <col min="5395" max="5395" width="11.25" style="1428" bestFit="1" customWidth="1"/>
    <col min="5396" max="5396" width="10.125" style="1428" bestFit="1" customWidth="1"/>
    <col min="5397" max="5629" width="9" style="1428"/>
    <col min="5630" max="5630" width="10.5" style="1428" customWidth="1"/>
    <col min="5631" max="5631" width="62" style="1428" customWidth="1"/>
    <col min="5632" max="5632" width="12.625" style="1428" customWidth="1"/>
    <col min="5633" max="5633" width="16" style="1428" bestFit="1" customWidth="1"/>
    <col min="5634" max="5634" width="12.625" style="1428" bestFit="1" customWidth="1"/>
    <col min="5635" max="5635" width="13.125" style="1428" customWidth="1"/>
    <col min="5636" max="5636" width="13.5" style="1428" bestFit="1" customWidth="1"/>
    <col min="5637" max="5637" width="13" style="1428" bestFit="1" customWidth="1"/>
    <col min="5638" max="5638" width="13.5" style="1428" bestFit="1" customWidth="1"/>
    <col min="5639" max="5639" width="11.625" style="1428" customWidth="1"/>
    <col min="5640" max="5640" width="16" style="1428" bestFit="1" customWidth="1"/>
    <col min="5641" max="5641" width="11.625" style="1428" customWidth="1"/>
    <col min="5642" max="5642" width="12.125" style="1428" bestFit="1" customWidth="1"/>
    <col min="5643" max="5643" width="11.5" style="1428" customWidth="1"/>
    <col min="5644" max="5644" width="14" style="1428" bestFit="1" customWidth="1"/>
    <col min="5645" max="5645" width="11.25" style="1428" bestFit="1" customWidth="1"/>
    <col min="5646" max="5646" width="11.125" style="1428" bestFit="1" customWidth="1"/>
    <col min="5647" max="5647" width="14" style="1428" bestFit="1" customWidth="1"/>
    <col min="5648" max="5650" width="9" style="1428"/>
    <col min="5651" max="5651" width="11.25" style="1428" bestFit="1" customWidth="1"/>
    <col min="5652" max="5652" width="10.125" style="1428" bestFit="1" customWidth="1"/>
    <col min="5653" max="5885" width="9" style="1428"/>
    <col min="5886" max="5886" width="10.5" style="1428" customWidth="1"/>
    <col min="5887" max="5887" width="62" style="1428" customWidth="1"/>
    <col min="5888" max="5888" width="12.625" style="1428" customWidth="1"/>
    <col min="5889" max="5889" width="16" style="1428" bestFit="1" customWidth="1"/>
    <col min="5890" max="5890" width="12.625" style="1428" bestFit="1" customWidth="1"/>
    <col min="5891" max="5891" width="13.125" style="1428" customWidth="1"/>
    <col min="5892" max="5892" width="13.5" style="1428" bestFit="1" customWidth="1"/>
    <col min="5893" max="5893" width="13" style="1428" bestFit="1" customWidth="1"/>
    <col min="5894" max="5894" width="13.5" style="1428" bestFit="1" customWidth="1"/>
    <col min="5895" max="5895" width="11.625" style="1428" customWidth="1"/>
    <col min="5896" max="5896" width="16" style="1428" bestFit="1" customWidth="1"/>
    <col min="5897" max="5897" width="11.625" style="1428" customWidth="1"/>
    <col min="5898" max="5898" width="12.125" style="1428" bestFit="1" customWidth="1"/>
    <col min="5899" max="5899" width="11.5" style="1428" customWidth="1"/>
    <col min="5900" max="5900" width="14" style="1428" bestFit="1" customWidth="1"/>
    <col min="5901" max="5901" width="11.25" style="1428" bestFit="1" customWidth="1"/>
    <col min="5902" max="5902" width="11.125" style="1428" bestFit="1" customWidth="1"/>
    <col min="5903" max="5903" width="14" style="1428" bestFit="1" customWidth="1"/>
    <col min="5904" max="5906" width="9" style="1428"/>
    <col min="5907" max="5907" width="11.25" style="1428" bestFit="1" customWidth="1"/>
    <col min="5908" max="5908" width="10.125" style="1428" bestFit="1" customWidth="1"/>
    <col min="5909" max="6141" width="9" style="1428"/>
    <col min="6142" max="6142" width="10.5" style="1428" customWidth="1"/>
    <col min="6143" max="6143" width="62" style="1428" customWidth="1"/>
    <col min="6144" max="6144" width="12.625" style="1428" customWidth="1"/>
    <col min="6145" max="6145" width="16" style="1428" bestFit="1" customWidth="1"/>
    <col min="6146" max="6146" width="12.625" style="1428" bestFit="1" customWidth="1"/>
    <col min="6147" max="6147" width="13.125" style="1428" customWidth="1"/>
    <col min="6148" max="6148" width="13.5" style="1428" bestFit="1" customWidth="1"/>
    <col min="6149" max="6149" width="13" style="1428" bestFit="1" customWidth="1"/>
    <col min="6150" max="6150" width="13.5" style="1428" bestFit="1" customWidth="1"/>
    <col min="6151" max="6151" width="11.625" style="1428" customWidth="1"/>
    <col min="6152" max="6152" width="16" style="1428" bestFit="1" customWidth="1"/>
    <col min="6153" max="6153" width="11.625" style="1428" customWidth="1"/>
    <col min="6154" max="6154" width="12.125" style="1428" bestFit="1" customWidth="1"/>
    <col min="6155" max="6155" width="11.5" style="1428" customWidth="1"/>
    <col min="6156" max="6156" width="14" style="1428" bestFit="1" customWidth="1"/>
    <col min="6157" max="6157" width="11.25" style="1428" bestFit="1" customWidth="1"/>
    <col min="6158" max="6158" width="11.125" style="1428" bestFit="1" customWidth="1"/>
    <col min="6159" max="6159" width="14" style="1428" bestFit="1" customWidth="1"/>
    <col min="6160" max="6162" width="9" style="1428"/>
    <col min="6163" max="6163" width="11.25" style="1428" bestFit="1" customWidth="1"/>
    <col min="6164" max="6164" width="10.125" style="1428" bestFit="1" customWidth="1"/>
    <col min="6165" max="6397" width="9" style="1428"/>
    <col min="6398" max="6398" width="10.5" style="1428" customWidth="1"/>
    <col min="6399" max="6399" width="62" style="1428" customWidth="1"/>
    <col min="6400" max="6400" width="12.625" style="1428" customWidth="1"/>
    <col min="6401" max="6401" width="16" style="1428" bestFit="1" customWidth="1"/>
    <col min="6402" max="6402" width="12.625" style="1428" bestFit="1" customWidth="1"/>
    <col min="6403" max="6403" width="13.125" style="1428" customWidth="1"/>
    <col min="6404" max="6404" width="13.5" style="1428" bestFit="1" customWidth="1"/>
    <col min="6405" max="6405" width="13" style="1428" bestFit="1" customWidth="1"/>
    <col min="6406" max="6406" width="13.5" style="1428" bestFit="1" customWidth="1"/>
    <col min="6407" max="6407" width="11.625" style="1428" customWidth="1"/>
    <col min="6408" max="6408" width="16" style="1428" bestFit="1" customWidth="1"/>
    <col min="6409" max="6409" width="11.625" style="1428" customWidth="1"/>
    <col min="6410" max="6410" width="12.125" style="1428" bestFit="1" customWidth="1"/>
    <col min="6411" max="6411" width="11.5" style="1428" customWidth="1"/>
    <col min="6412" max="6412" width="14" style="1428" bestFit="1" customWidth="1"/>
    <col min="6413" max="6413" width="11.25" style="1428" bestFit="1" customWidth="1"/>
    <col min="6414" max="6414" width="11.125" style="1428" bestFit="1" customWidth="1"/>
    <col min="6415" max="6415" width="14" style="1428" bestFit="1" customWidth="1"/>
    <col min="6416" max="6418" width="9" style="1428"/>
    <col min="6419" max="6419" width="11.25" style="1428" bestFit="1" customWidth="1"/>
    <col min="6420" max="6420" width="10.125" style="1428" bestFit="1" customWidth="1"/>
    <col min="6421" max="6653" width="9" style="1428"/>
    <col min="6654" max="6654" width="10.5" style="1428" customWidth="1"/>
    <col min="6655" max="6655" width="62" style="1428" customWidth="1"/>
    <col min="6656" max="6656" width="12.625" style="1428" customWidth="1"/>
    <col min="6657" max="6657" width="16" style="1428" bestFit="1" customWidth="1"/>
    <col min="6658" max="6658" width="12.625" style="1428" bestFit="1" customWidth="1"/>
    <col min="6659" max="6659" width="13.125" style="1428" customWidth="1"/>
    <col min="6660" max="6660" width="13.5" style="1428" bestFit="1" customWidth="1"/>
    <col min="6661" max="6661" width="13" style="1428" bestFit="1" customWidth="1"/>
    <col min="6662" max="6662" width="13.5" style="1428" bestFit="1" customWidth="1"/>
    <col min="6663" max="6663" width="11.625" style="1428" customWidth="1"/>
    <col min="6664" max="6664" width="16" style="1428" bestFit="1" customWidth="1"/>
    <col min="6665" max="6665" width="11.625" style="1428" customWidth="1"/>
    <col min="6666" max="6666" width="12.125" style="1428" bestFit="1" customWidth="1"/>
    <col min="6667" max="6667" width="11.5" style="1428" customWidth="1"/>
    <col min="6668" max="6668" width="14" style="1428" bestFit="1" customWidth="1"/>
    <col min="6669" max="6669" width="11.25" style="1428" bestFit="1" customWidth="1"/>
    <col min="6670" max="6670" width="11.125" style="1428" bestFit="1" customWidth="1"/>
    <col min="6671" max="6671" width="14" style="1428" bestFit="1" customWidth="1"/>
    <col min="6672" max="6674" width="9" style="1428"/>
    <col min="6675" max="6675" width="11.25" style="1428" bestFit="1" customWidth="1"/>
    <col min="6676" max="6676" width="10.125" style="1428" bestFit="1" customWidth="1"/>
    <col min="6677" max="6909" width="9" style="1428"/>
    <col min="6910" max="6910" width="10.5" style="1428" customWidth="1"/>
    <col min="6911" max="6911" width="62" style="1428" customWidth="1"/>
    <col min="6912" max="6912" width="12.625" style="1428" customWidth="1"/>
    <col min="6913" max="6913" width="16" style="1428" bestFit="1" customWidth="1"/>
    <col min="6914" max="6914" width="12.625" style="1428" bestFit="1" customWidth="1"/>
    <col min="6915" max="6915" width="13.125" style="1428" customWidth="1"/>
    <col min="6916" max="6916" width="13.5" style="1428" bestFit="1" customWidth="1"/>
    <col min="6917" max="6917" width="13" style="1428" bestFit="1" customWidth="1"/>
    <col min="6918" max="6918" width="13.5" style="1428" bestFit="1" customWidth="1"/>
    <col min="6919" max="6919" width="11.625" style="1428" customWidth="1"/>
    <col min="6920" max="6920" width="16" style="1428" bestFit="1" customWidth="1"/>
    <col min="6921" max="6921" width="11.625" style="1428" customWidth="1"/>
    <col min="6922" max="6922" width="12.125" style="1428" bestFit="1" customWidth="1"/>
    <col min="6923" max="6923" width="11.5" style="1428" customWidth="1"/>
    <col min="6924" max="6924" width="14" style="1428" bestFit="1" customWidth="1"/>
    <col min="6925" max="6925" width="11.25" style="1428" bestFit="1" customWidth="1"/>
    <col min="6926" max="6926" width="11.125" style="1428" bestFit="1" customWidth="1"/>
    <col min="6927" max="6927" width="14" style="1428" bestFit="1" customWidth="1"/>
    <col min="6928" max="6930" width="9" style="1428"/>
    <col min="6931" max="6931" width="11.25" style="1428" bestFit="1" customWidth="1"/>
    <col min="6932" max="6932" width="10.125" style="1428" bestFit="1" customWidth="1"/>
    <col min="6933" max="7165" width="9" style="1428"/>
    <col min="7166" max="7166" width="10.5" style="1428" customWidth="1"/>
    <col min="7167" max="7167" width="62" style="1428" customWidth="1"/>
    <col min="7168" max="7168" width="12.625" style="1428" customWidth="1"/>
    <col min="7169" max="7169" width="16" style="1428" bestFit="1" customWidth="1"/>
    <col min="7170" max="7170" width="12.625" style="1428" bestFit="1" customWidth="1"/>
    <col min="7171" max="7171" width="13.125" style="1428" customWidth="1"/>
    <col min="7172" max="7172" width="13.5" style="1428" bestFit="1" customWidth="1"/>
    <col min="7173" max="7173" width="13" style="1428" bestFit="1" customWidth="1"/>
    <col min="7174" max="7174" width="13.5" style="1428" bestFit="1" customWidth="1"/>
    <col min="7175" max="7175" width="11.625" style="1428" customWidth="1"/>
    <col min="7176" max="7176" width="16" style="1428" bestFit="1" customWidth="1"/>
    <col min="7177" max="7177" width="11.625" style="1428" customWidth="1"/>
    <col min="7178" max="7178" width="12.125" style="1428" bestFit="1" customWidth="1"/>
    <col min="7179" max="7179" width="11.5" style="1428" customWidth="1"/>
    <col min="7180" max="7180" width="14" style="1428" bestFit="1" customWidth="1"/>
    <col min="7181" max="7181" width="11.25" style="1428" bestFit="1" customWidth="1"/>
    <col min="7182" max="7182" width="11.125" style="1428" bestFit="1" customWidth="1"/>
    <col min="7183" max="7183" width="14" style="1428" bestFit="1" customWidth="1"/>
    <col min="7184" max="7186" width="9" style="1428"/>
    <col min="7187" max="7187" width="11.25" style="1428" bestFit="1" customWidth="1"/>
    <col min="7188" max="7188" width="10.125" style="1428" bestFit="1" customWidth="1"/>
    <col min="7189" max="7421" width="9" style="1428"/>
    <col min="7422" max="7422" width="10.5" style="1428" customWidth="1"/>
    <col min="7423" max="7423" width="62" style="1428" customWidth="1"/>
    <col min="7424" max="7424" width="12.625" style="1428" customWidth="1"/>
    <col min="7425" max="7425" width="16" style="1428" bestFit="1" customWidth="1"/>
    <col min="7426" max="7426" width="12.625" style="1428" bestFit="1" customWidth="1"/>
    <col min="7427" max="7427" width="13.125" style="1428" customWidth="1"/>
    <col min="7428" max="7428" width="13.5" style="1428" bestFit="1" customWidth="1"/>
    <col min="7429" max="7429" width="13" style="1428" bestFit="1" customWidth="1"/>
    <col min="7430" max="7430" width="13.5" style="1428" bestFit="1" customWidth="1"/>
    <col min="7431" max="7431" width="11.625" style="1428" customWidth="1"/>
    <col min="7432" max="7432" width="16" style="1428" bestFit="1" customWidth="1"/>
    <col min="7433" max="7433" width="11.625" style="1428" customWidth="1"/>
    <col min="7434" max="7434" width="12.125" style="1428" bestFit="1" customWidth="1"/>
    <col min="7435" max="7435" width="11.5" style="1428" customWidth="1"/>
    <col min="7436" max="7436" width="14" style="1428" bestFit="1" customWidth="1"/>
    <col min="7437" max="7437" width="11.25" style="1428" bestFit="1" customWidth="1"/>
    <col min="7438" max="7438" width="11.125" style="1428" bestFit="1" customWidth="1"/>
    <col min="7439" max="7439" width="14" style="1428" bestFit="1" customWidth="1"/>
    <col min="7440" max="7442" width="9" style="1428"/>
    <col min="7443" max="7443" width="11.25" style="1428" bestFit="1" customWidth="1"/>
    <col min="7444" max="7444" width="10.125" style="1428" bestFit="1" customWidth="1"/>
    <col min="7445" max="7677" width="9" style="1428"/>
    <col min="7678" max="7678" width="10.5" style="1428" customWidth="1"/>
    <col min="7679" max="7679" width="62" style="1428" customWidth="1"/>
    <col min="7680" max="7680" width="12.625" style="1428" customWidth="1"/>
    <col min="7681" max="7681" width="16" style="1428" bestFit="1" customWidth="1"/>
    <col min="7682" max="7682" width="12.625" style="1428" bestFit="1" customWidth="1"/>
    <col min="7683" max="7683" width="13.125" style="1428" customWidth="1"/>
    <col min="7684" max="7684" width="13.5" style="1428" bestFit="1" customWidth="1"/>
    <col min="7685" max="7685" width="13" style="1428" bestFit="1" customWidth="1"/>
    <col min="7686" max="7686" width="13.5" style="1428" bestFit="1" customWidth="1"/>
    <col min="7687" max="7687" width="11.625" style="1428" customWidth="1"/>
    <col min="7688" max="7688" width="16" style="1428" bestFit="1" customWidth="1"/>
    <col min="7689" max="7689" width="11.625" style="1428" customWidth="1"/>
    <col min="7690" max="7690" width="12.125" style="1428" bestFit="1" customWidth="1"/>
    <col min="7691" max="7691" width="11.5" style="1428" customWidth="1"/>
    <col min="7692" max="7692" width="14" style="1428" bestFit="1" customWidth="1"/>
    <col min="7693" max="7693" width="11.25" style="1428" bestFit="1" customWidth="1"/>
    <col min="7694" max="7694" width="11.125" style="1428" bestFit="1" customWidth="1"/>
    <col min="7695" max="7695" width="14" style="1428" bestFit="1" customWidth="1"/>
    <col min="7696" max="7698" width="9" style="1428"/>
    <col min="7699" max="7699" width="11.25" style="1428" bestFit="1" customWidth="1"/>
    <col min="7700" max="7700" width="10.125" style="1428" bestFit="1" customWidth="1"/>
    <col min="7701" max="7933" width="9" style="1428"/>
    <col min="7934" max="7934" width="10.5" style="1428" customWidth="1"/>
    <col min="7935" max="7935" width="62" style="1428" customWidth="1"/>
    <col min="7936" max="7936" width="12.625" style="1428" customWidth="1"/>
    <col min="7937" max="7937" width="16" style="1428" bestFit="1" customWidth="1"/>
    <col min="7938" max="7938" width="12.625" style="1428" bestFit="1" customWidth="1"/>
    <col min="7939" max="7939" width="13.125" style="1428" customWidth="1"/>
    <col min="7940" max="7940" width="13.5" style="1428" bestFit="1" customWidth="1"/>
    <col min="7941" max="7941" width="13" style="1428" bestFit="1" customWidth="1"/>
    <col min="7942" max="7942" width="13.5" style="1428" bestFit="1" customWidth="1"/>
    <col min="7943" max="7943" width="11.625" style="1428" customWidth="1"/>
    <col min="7944" max="7944" width="16" style="1428" bestFit="1" customWidth="1"/>
    <col min="7945" max="7945" width="11.625" style="1428" customWidth="1"/>
    <col min="7946" max="7946" width="12.125" style="1428" bestFit="1" customWidth="1"/>
    <col min="7947" max="7947" width="11.5" style="1428" customWidth="1"/>
    <col min="7948" max="7948" width="14" style="1428" bestFit="1" customWidth="1"/>
    <col min="7949" max="7949" width="11.25" style="1428" bestFit="1" customWidth="1"/>
    <col min="7950" max="7950" width="11.125" style="1428" bestFit="1" customWidth="1"/>
    <col min="7951" max="7951" width="14" style="1428" bestFit="1" customWidth="1"/>
    <col min="7952" max="7954" width="9" style="1428"/>
    <col min="7955" max="7955" width="11.25" style="1428" bestFit="1" customWidth="1"/>
    <col min="7956" max="7956" width="10.125" style="1428" bestFit="1" customWidth="1"/>
    <col min="7957" max="8189" width="9" style="1428"/>
    <col min="8190" max="8190" width="10.5" style="1428" customWidth="1"/>
    <col min="8191" max="8191" width="62" style="1428" customWidth="1"/>
    <col min="8192" max="8192" width="12.625" style="1428" customWidth="1"/>
    <col min="8193" max="8193" width="16" style="1428" bestFit="1" customWidth="1"/>
    <col min="8194" max="8194" width="12.625" style="1428" bestFit="1" customWidth="1"/>
    <col min="8195" max="8195" width="13.125" style="1428" customWidth="1"/>
    <col min="8196" max="8196" width="13.5" style="1428" bestFit="1" customWidth="1"/>
    <col min="8197" max="8197" width="13" style="1428" bestFit="1" customWidth="1"/>
    <col min="8198" max="8198" width="13.5" style="1428" bestFit="1" customWidth="1"/>
    <col min="8199" max="8199" width="11.625" style="1428" customWidth="1"/>
    <col min="8200" max="8200" width="16" style="1428" bestFit="1" customWidth="1"/>
    <col min="8201" max="8201" width="11.625" style="1428" customWidth="1"/>
    <col min="8202" max="8202" width="12.125" style="1428" bestFit="1" customWidth="1"/>
    <col min="8203" max="8203" width="11.5" style="1428" customWidth="1"/>
    <col min="8204" max="8204" width="14" style="1428" bestFit="1" customWidth="1"/>
    <col min="8205" max="8205" width="11.25" style="1428" bestFit="1" customWidth="1"/>
    <col min="8206" max="8206" width="11.125" style="1428" bestFit="1" customWidth="1"/>
    <col min="8207" max="8207" width="14" style="1428" bestFit="1" customWidth="1"/>
    <col min="8208" max="8210" width="9" style="1428"/>
    <col min="8211" max="8211" width="11.25" style="1428" bestFit="1" customWidth="1"/>
    <col min="8212" max="8212" width="10.125" style="1428" bestFit="1" customWidth="1"/>
    <col min="8213" max="8445" width="9" style="1428"/>
    <col min="8446" max="8446" width="10.5" style="1428" customWidth="1"/>
    <col min="8447" max="8447" width="62" style="1428" customWidth="1"/>
    <col min="8448" max="8448" width="12.625" style="1428" customWidth="1"/>
    <col min="8449" max="8449" width="16" style="1428" bestFit="1" customWidth="1"/>
    <col min="8450" max="8450" width="12.625" style="1428" bestFit="1" customWidth="1"/>
    <col min="8451" max="8451" width="13.125" style="1428" customWidth="1"/>
    <col min="8452" max="8452" width="13.5" style="1428" bestFit="1" customWidth="1"/>
    <col min="8453" max="8453" width="13" style="1428" bestFit="1" customWidth="1"/>
    <col min="8454" max="8454" width="13.5" style="1428" bestFit="1" customWidth="1"/>
    <col min="8455" max="8455" width="11.625" style="1428" customWidth="1"/>
    <col min="8456" max="8456" width="16" style="1428" bestFit="1" customWidth="1"/>
    <col min="8457" max="8457" width="11.625" style="1428" customWidth="1"/>
    <col min="8458" max="8458" width="12.125" style="1428" bestFit="1" customWidth="1"/>
    <col min="8459" max="8459" width="11.5" style="1428" customWidth="1"/>
    <col min="8460" max="8460" width="14" style="1428" bestFit="1" customWidth="1"/>
    <col min="8461" max="8461" width="11.25" style="1428" bestFit="1" customWidth="1"/>
    <col min="8462" max="8462" width="11.125" style="1428" bestFit="1" customWidth="1"/>
    <col min="8463" max="8463" width="14" style="1428" bestFit="1" customWidth="1"/>
    <col min="8464" max="8466" width="9" style="1428"/>
    <col min="8467" max="8467" width="11.25" style="1428" bestFit="1" customWidth="1"/>
    <col min="8468" max="8468" width="10.125" style="1428" bestFit="1" customWidth="1"/>
    <col min="8469" max="8701" width="9" style="1428"/>
    <col min="8702" max="8702" width="10.5" style="1428" customWidth="1"/>
    <col min="8703" max="8703" width="62" style="1428" customWidth="1"/>
    <col min="8704" max="8704" width="12.625" style="1428" customWidth="1"/>
    <col min="8705" max="8705" width="16" style="1428" bestFit="1" customWidth="1"/>
    <col min="8706" max="8706" width="12.625" style="1428" bestFit="1" customWidth="1"/>
    <col min="8707" max="8707" width="13.125" style="1428" customWidth="1"/>
    <col min="8708" max="8708" width="13.5" style="1428" bestFit="1" customWidth="1"/>
    <col min="8709" max="8709" width="13" style="1428" bestFit="1" customWidth="1"/>
    <col min="8710" max="8710" width="13.5" style="1428" bestFit="1" customWidth="1"/>
    <col min="8711" max="8711" width="11.625" style="1428" customWidth="1"/>
    <col min="8712" max="8712" width="16" style="1428" bestFit="1" customWidth="1"/>
    <col min="8713" max="8713" width="11.625" style="1428" customWidth="1"/>
    <col min="8714" max="8714" width="12.125" style="1428" bestFit="1" customWidth="1"/>
    <col min="8715" max="8715" width="11.5" style="1428" customWidth="1"/>
    <col min="8716" max="8716" width="14" style="1428" bestFit="1" customWidth="1"/>
    <col min="8717" max="8717" width="11.25" style="1428" bestFit="1" customWidth="1"/>
    <col min="8718" max="8718" width="11.125" style="1428" bestFit="1" customWidth="1"/>
    <col min="8719" max="8719" width="14" style="1428" bestFit="1" customWidth="1"/>
    <col min="8720" max="8722" width="9" style="1428"/>
    <col min="8723" max="8723" width="11.25" style="1428" bestFit="1" customWidth="1"/>
    <col min="8724" max="8724" width="10.125" style="1428" bestFit="1" customWidth="1"/>
    <col min="8725" max="8957" width="9" style="1428"/>
    <col min="8958" max="8958" width="10.5" style="1428" customWidth="1"/>
    <col min="8959" max="8959" width="62" style="1428" customWidth="1"/>
    <col min="8960" max="8960" width="12.625" style="1428" customWidth="1"/>
    <col min="8961" max="8961" width="16" style="1428" bestFit="1" customWidth="1"/>
    <col min="8962" max="8962" width="12.625" style="1428" bestFit="1" customWidth="1"/>
    <col min="8963" max="8963" width="13.125" style="1428" customWidth="1"/>
    <col min="8964" max="8964" width="13.5" style="1428" bestFit="1" customWidth="1"/>
    <col min="8965" max="8965" width="13" style="1428" bestFit="1" customWidth="1"/>
    <col min="8966" max="8966" width="13.5" style="1428" bestFit="1" customWidth="1"/>
    <col min="8967" max="8967" width="11.625" style="1428" customWidth="1"/>
    <col min="8968" max="8968" width="16" style="1428" bestFit="1" customWidth="1"/>
    <col min="8969" max="8969" width="11.625" style="1428" customWidth="1"/>
    <col min="8970" max="8970" width="12.125" style="1428" bestFit="1" customWidth="1"/>
    <col min="8971" max="8971" width="11.5" style="1428" customWidth="1"/>
    <col min="8972" max="8972" width="14" style="1428" bestFit="1" customWidth="1"/>
    <col min="8973" max="8973" width="11.25" style="1428" bestFit="1" customWidth="1"/>
    <col min="8974" max="8974" width="11.125" style="1428" bestFit="1" customWidth="1"/>
    <col min="8975" max="8975" width="14" style="1428" bestFit="1" customWidth="1"/>
    <col min="8976" max="8978" width="9" style="1428"/>
    <col min="8979" max="8979" width="11.25" style="1428" bestFit="1" customWidth="1"/>
    <col min="8980" max="8980" width="10.125" style="1428" bestFit="1" customWidth="1"/>
    <col min="8981" max="9213" width="9" style="1428"/>
    <col min="9214" max="9214" width="10.5" style="1428" customWidth="1"/>
    <col min="9215" max="9215" width="62" style="1428" customWidth="1"/>
    <col min="9216" max="9216" width="12.625" style="1428" customWidth="1"/>
    <col min="9217" max="9217" width="16" style="1428" bestFit="1" customWidth="1"/>
    <col min="9218" max="9218" width="12.625" style="1428" bestFit="1" customWidth="1"/>
    <col min="9219" max="9219" width="13.125" style="1428" customWidth="1"/>
    <col min="9220" max="9220" width="13.5" style="1428" bestFit="1" customWidth="1"/>
    <col min="9221" max="9221" width="13" style="1428" bestFit="1" customWidth="1"/>
    <col min="9222" max="9222" width="13.5" style="1428" bestFit="1" customWidth="1"/>
    <col min="9223" max="9223" width="11.625" style="1428" customWidth="1"/>
    <col min="9224" max="9224" width="16" style="1428" bestFit="1" customWidth="1"/>
    <col min="9225" max="9225" width="11.625" style="1428" customWidth="1"/>
    <col min="9226" max="9226" width="12.125" style="1428" bestFit="1" customWidth="1"/>
    <col min="9227" max="9227" width="11.5" style="1428" customWidth="1"/>
    <col min="9228" max="9228" width="14" style="1428" bestFit="1" customWidth="1"/>
    <col min="9229" max="9229" width="11.25" style="1428" bestFit="1" customWidth="1"/>
    <col min="9230" max="9230" width="11.125" style="1428" bestFit="1" customWidth="1"/>
    <col min="9231" max="9231" width="14" style="1428" bestFit="1" customWidth="1"/>
    <col min="9232" max="9234" width="9" style="1428"/>
    <col min="9235" max="9235" width="11.25" style="1428" bestFit="1" customWidth="1"/>
    <col min="9236" max="9236" width="10.125" style="1428" bestFit="1" customWidth="1"/>
    <col min="9237" max="9469" width="9" style="1428"/>
    <col min="9470" max="9470" width="10.5" style="1428" customWidth="1"/>
    <col min="9471" max="9471" width="62" style="1428" customWidth="1"/>
    <col min="9472" max="9472" width="12.625" style="1428" customWidth="1"/>
    <col min="9473" max="9473" width="16" style="1428" bestFit="1" customWidth="1"/>
    <col min="9474" max="9474" width="12.625" style="1428" bestFit="1" customWidth="1"/>
    <col min="9475" max="9475" width="13.125" style="1428" customWidth="1"/>
    <col min="9476" max="9476" width="13.5" style="1428" bestFit="1" customWidth="1"/>
    <col min="9477" max="9477" width="13" style="1428" bestFit="1" customWidth="1"/>
    <col min="9478" max="9478" width="13.5" style="1428" bestFit="1" customWidth="1"/>
    <col min="9479" max="9479" width="11.625" style="1428" customWidth="1"/>
    <col min="9480" max="9480" width="16" style="1428" bestFit="1" customWidth="1"/>
    <col min="9481" max="9481" width="11.625" style="1428" customWidth="1"/>
    <col min="9482" max="9482" width="12.125" style="1428" bestFit="1" customWidth="1"/>
    <col min="9483" max="9483" width="11.5" style="1428" customWidth="1"/>
    <col min="9484" max="9484" width="14" style="1428" bestFit="1" customWidth="1"/>
    <col min="9485" max="9485" width="11.25" style="1428" bestFit="1" customWidth="1"/>
    <col min="9486" max="9486" width="11.125" style="1428" bestFit="1" customWidth="1"/>
    <col min="9487" max="9487" width="14" style="1428" bestFit="1" customWidth="1"/>
    <col min="9488" max="9490" width="9" style="1428"/>
    <col min="9491" max="9491" width="11.25" style="1428" bestFit="1" customWidth="1"/>
    <col min="9492" max="9492" width="10.125" style="1428" bestFit="1" customWidth="1"/>
    <col min="9493" max="9725" width="9" style="1428"/>
    <col min="9726" max="9726" width="10.5" style="1428" customWidth="1"/>
    <col min="9727" max="9727" width="62" style="1428" customWidth="1"/>
    <col min="9728" max="9728" width="12.625" style="1428" customWidth="1"/>
    <col min="9729" max="9729" width="16" style="1428" bestFit="1" customWidth="1"/>
    <col min="9730" max="9730" width="12.625" style="1428" bestFit="1" customWidth="1"/>
    <col min="9731" max="9731" width="13.125" style="1428" customWidth="1"/>
    <col min="9732" max="9732" width="13.5" style="1428" bestFit="1" customWidth="1"/>
    <col min="9733" max="9733" width="13" style="1428" bestFit="1" customWidth="1"/>
    <col min="9734" max="9734" width="13.5" style="1428" bestFit="1" customWidth="1"/>
    <col min="9735" max="9735" width="11.625" style="1428" customWidth="1"/>
    <col min="9736" max="9736" width="16" style="1428" bestFit="1" customWidth="1"/>
    <col min="9737" max="9737" width="11.625" style="1428" customWidth="1"/>
    <col min="9738" max="9738" width="12.125" style="1428" bestFit="1" customWidth="1"/>
    <col min="9739" max="9739" width="11.5" style="1428" customWidth="1"/>
    <col min="9740" max="9740" width="14" style="1428" bestFit="1" customWidth="1"/>
    <col min="9741" max="9741" width="11.25" style="1428" bestFit="1" customWidth="1"/>
    <col min="9742" max="9742" width="11.125" style="1428" bestFit="1" customWidth="1"/>
    <col min="9743" max="9743" width="14" style="1428" bestFit="1" customWidth="1"/>
    <col min="9744" max="9746" width="9" style="1428"/>
    <col min="9747" max="9747" width="11.25" style="1428" bestFit="1" customWidth="1"/>
    <col min="9748" max="9748" width="10.125" style="1428" bestFit="1" customWidth="1"/>
    <col min="9749" max="9981" width="9" style="1428"/>
    <col min="9982" max="9982" width="10.5" style="1428" customWidth="1"/>
    <col min="9983" max="9983" width="62" style="1428" customWidth="1"/>
    <col min="9984" max="9984" width="12.625" style="1428" customWidth="1"/>
    <col min="9985" max="9985" width="16" style="1428" bestFit="1" customWidth="1"/>
    <col min="9986" max="9986" width="12.625" style="1428" bestFit="1" customWidth="1"/>
    <col min="9987" max="9987" width="13.125" style="1428" customWidth="1"/>
    <col min="9988" max="9988" width="13.5" style="1428" bestFit="1" customWidth="1"/>
    <col min="9989" max="9989" width="13" style="1428" bestFit="1" customWidth="1"/>
    <col min="9990" max="9990" width="13.5" style="1428" bestFit="1" customWidth="1"/>
    <col min="9991" max="9991" width="11.625" style="1428" customWidth="1"/>
    <col min="9992" max="9992" width="16" style="1428" bestFit="1" customWidth="1"/>
    <col min="9993" max="9993" width="11.625" style="1428" customWidth="1"/>
    <col min="9994" max="9994" width="12.125" style="1428" bestFit="1" customWidth="1"/>
    <col min="9995" max="9995" width="11.5" style="1428" customWidth="1"/>
    <col min="9996" max="9996" width="14" style="1428" bestFit="1" customWidth="1"/>
    <col min="9997" max="9997" width="11.25" style="1428" bestFit="1" customWidth="1"/>
    <col min="9998" max="9998" width="11.125" style="1428" bestFit="1" customWidth="1"/>
    <col min="9999" max="9999" width="14" style="1428" bestFit="1" customWidth="1"/>
    <col min="10000" max="10002" width="9" style="1428"/>
    <col min="10003" max="10003" width="11.25" style="1428" bestFit="1" customWidth="1"/>
    <col min="10004" max="10004" width="10.125" style="1428" bestFit="1" customWidth="1"/>
    <col min="10005" max="10237" width="9" style="1428"/>
    <col min="10238" max="10238" width="10.5" style="1428" customWidth="1"/>
    <col min="10239" max="10239" width="62" style="1428" customWidth="1"/>
    <col min="10240" max="10240" width="12.625" style="1428" customWidth="1"/>
    <col min="10241" max="10241" width="16" style="1428" bestFit="1" customWidth="1"/>
    <col min="10242" max="10242" width="12.625" style="1428" bestFit="1" customWidth="1"/>
    <col min="10243" max="10243" width="13.125" style="1428" customWidth="1"/>
    <col min="10244" max="10244" width="13.5" style="1428" bestFit="1" customWidth="1"/>
    <col min="10245" max="10245" width="13" style="1428" bestFit="1" customWidth="1"/>
    <col min="10246" max="10246" width="13.5" style="1428" bestFit="1" customWidth="1"/>
    <col min="10247" max="10247" width="11.625" style="1428" customWidth="1"/>
    <col min="10248" max="10248" width="16" style="1428" bestFit="1" customWidth="1"/>
    <col min="10249" max="10249" width="11.625" style="1428" customWidth="1"/>
    <col min="10250" max="10250" width="12.125" style="1428" bestFit="1" customWidth="1"/>
    <col min="10251" max="10251" width="11.5" style="1428" customWidth="1"/>
    <col min="10252" max="10252" width="14" style="1428" bestFit="1" customWidth="1"/>
    <col min="10253" max="10253" width="11.25" style="1428" bestFit="1" customWidth="1"/>
    <col min="10254" max="10254" width="11.125" style="1428" bestFit="1" customWidth="1"/>
    <col min="10255" max="10255" width="14" style="1428" bestFit="1" customWidth="1"/>
    <col min="10256" max="10258" width="9" style="1428"/>
    <col min="10259" max="10259" width="11.25" style="1428" bestFit="1" customWidth="1"/>
    <col min="10260" max="10260" width="10.125" style="1428" bestFit="1" customWidth="1"/>
    <col min="10261" max="10493" width="9" style="1428"/>
    <col min="10494" max="10494" width="10.5" style="1428" customWidth="1"/>
    <col min="10495" max="10495" width="62" style="1428" customWidth="1"/>
    <col min="10496" max="10496" width="12.625" style="1428" customWidth="1"/>
    <col min="10497" max="10497" width="16" style="1428" bestFit="1" customWidth="1"/>
    <col min="10498" max="10498" width="12.625" style="1428" bestFit="1" customWidth="1"/>
    <col min="10499" max="10499" width="13.125" style="1428" customWidth="1"/>
    <col min="10500" max="10500" width="13.5" style="1428" bestFit="1" customWidth="1"/>
    <col min="10501" max="10501" width="13" style="1428" bestFit="1" customWidth="1"/>
    <col min="10502" max="10502" width="13.5" style="1428" bestFit="1" customWidth="1"/>
    <col min="10503" max="10503" width="11.625" style="1428" customWidth="1"/>
    <col min="10504" max="10504" width="16" style="1428" bestFit="1" customWidth="1"/>
    <col min="10505" max="10505" width="11.625" style="1428" customWidth="1"/>
    <col min="10506" max="10506" width="12.125" style="1428" bestFit="1" customWidth="1"/>
    <col min="10507" max="10507" width="11.5" style="1428" customWidth="1"/>
    <col min="10508" max="10508" width="14" style="1428" bestFit="1" customWidth="1"/>
    <col min="10509" max="10509" width="11.25" style="1428" bestFit="1" customWidth="1"/>
    <col min="10510" max="10510" width="11.125" style="1428" bestFit="1" customWidth="1"/>
    <col min="10511" max="10511" width="14" style="1428" bestFit="1" customWidth="1"/>
    <col min="10512" max="10514" width="9" style="1428"/>
    <col min="10515" max="10515" width="11.25" style="1428" bestFit="1" customWidth="1"/>
    <col min="10516" max="10516" width="10.125" style="1428" bestFit="1" customWidth="1"/>
    <col min="10517" max="10749" width="9" style="1428"/>
    <col min="10750" max="10750" width="10.5" style="1428" customWidth="1"/>
    <col min="10751" max="10751" width="62" style="1428" customWidth="1"/>
    <col min="10752" max="10752" width="12.625" style="1428" customWidth="1"/>
    <col min="10753" max="10753" width="16" style="1428" bestFit="1" customWidth="1"/>
    <col min="10754" max="10754" width="12.625" style="1428" bestFit="1" customWidth="1"/>
    <col min="10755" max="10755" width="13.125" style="1428" customWidth="1"/>
    <col min="10756" max="10756" width="13.5" style="1428" bestFit="1" customWidth="1"/>
    <col min="10757" max="10757" width="13" style="1428" bestFit="1" customWidth="1"/>
    <col min="10758" max="10758" width="13.5" style="1428" bestFit="1" customWidth="1"/>
    <col min="10759" max="10759" width="11.625" style="1428" customWidth="1"/>
    <col min="10760" max="10760" width="16" style="1428" bestFit="1" customWidth="1"/>
    <col min="10761" max="10761" width="11.625" style="1428" customWidth="1"/>
    <col min="10762" max="10762" width="12.125" style="1428" bestFit="1" customWidth="1"/>
    <col min="10763" max="10763" width="11.5" style="1428" customWidth="1"/>
    <col min="10764" max="10764" width="14" style="1428" bestFit="1" customWidth="1"/>
    <col min="10765" max="10765" width="11.25" style="1428" bestFit="1" customWidth="1"/>
    <col min="10766" max="10766" width="11.125" style="1428" bestFit="1" customWidth="1"/>
    <col min="10767" max="10767" width="14" style="1428" bestFit="1" customWidth="1"/>
    <col min="10768" max="10770" width="9" style="1428"/>
    <col min="10771" max="10771" width="11.25" style="1428" bestFit="1" customWidth="1"/>
    <col min="10772" max="10772" width="10.125" style="1428" bestFit="1" customWidth="1"/>
    <col min="10773" max="11005" width="9" style="1428"/>
    <col min="11006" max="11006" width="10.5" style="1428" customWidth="1"/>
    <col min="11007" max="11007" width="62" style="1428" customWidth="1"/>
    <col min="11008" max="11008" width="12.625" style="1428" customWidth="1"/>
    <col min="11009" max="11009" width="16" style="1428" bestFit="1" customWidth="1"/>
    <col min="11010" max="11010" width="12.625" style="1428" bestFit="1" customWidth="1"/>
    <col min="11011" max="11011" width="13.125" style="1428" customWidth="1"/>
    <col min="11012" max="11012" width="13.5" style="1428" bestFit="1" customWidth="1"/>
    <col min="11013" max="11013" width="13" style="1428" bestFit="1" customWidth="1"/>
    <col min="11014" max="11014" width="13.5" style="1428" bestFit="1" customWidth="1"/>
    <col min="11015" max="11015" width="11.625" style="1428" customWidth="1"/>
    <col min="11016" max="11016" width="16" style="1428" bestFit="1" customWidth="1"/>
    <col min="11017" max="11017" width="11.625" style="1428" customWidth="1"/>
    <col min="11018" max="11018" width="12.125" style="1428" bestFit="1" customWidth="1"/>
    <col min="11019" max="11019" width="11.5" style="1428" customWidth="1"/>
    <col min="11020" max="11020" width="14" style="1428" bestFit="1" customWidth="1"/>
    <col min="11021" max="11021" width="11.25" style="1428" bestFit="1" customWidth="1"/>
    <col min="11022" max="11022" width="11.125" style="1428" bestFit="1" customWidth="1"/>
    <col min="11023" max="11023" width="14" style="1428" bestFit="1" customWidth="1"/>
    <col min="11024" max="11026" width="9" style="1428"/>
    <col min="11027" max="11027" width="11.25" style="1428" bestFit="1" customWidth="1"/>
    <col min="11028" max="11028" width="10.125" style="1428" bestFit="1" customWidth="1"/>
    <col min="11029" max="11261" width="9" style="1428"/>
    <col min="11262" max="11262" width="10.5" style="1428" customWidth="1"/>
    <col min="11263" max="11263" width="62" style="1428" customWidth="1"/>
    <col min="11264" max="11264" width="12.625" style="1428" customWidth="1"/>
    <col min="11265" max="11265" width="16" style="1428" bestFit="1" customWidth="1"/>
    <col min="11266" max="11266" width="12.625" style="1428" bestFit="1" customWidth="1"/>
    <col min="11267" max="11267" width="13.125" style="1428" customWidth="1"/>
    <col min="11268" max="11268" width="13.5" style="1428" bestFit="1" customWidth="1"/>
    <col min="11269" max="11269" width="13" style="1428" bestFit="1" customWidth="1"/>
    <col min="11270" max="11270" width="13.5" style="1428" bestFit="1" customWidth="1"/>
    <col min="11271" max="11271" width="11.625" style="1428" customWidth="1"/>
    <col min="11272" max="11272" width="16" style="1428" bestFit="1" customWidth="1"/>
    <col min="11273" max="11273" width="11.625" style="1428" customWidth="1"/>
    <col min="11274" max="11274" width="12.125" style="1428" bestFit="1" customWidth="1"/>
    <col min="11275" max="11275" width="11.5" style="1428" customWidth="1"/>
    <col min="11276" max="11276" width="14" style="1428" bestFit="1" customWidth="1"/>
    <col min="11277" max="11277" width="11.25" style="1428" bestFit="1" customWidth="1"/>
    <col min="11278" max="11278" width="11.125" style="1428" bestFit="1" customWidth="1"/>
    <col min="11279" max="11279" width="14" style="1428" bestFit="1" customWidth="1"/>
    <col min="11280" max="11282" width="9" style="1428"/>
    <col min="11283" max="11283" width="11.25" style="1428" bestFit="1" customWidth="1"/>
    <col min="11284" max="11284" width="10.125" style="1428" bestFit="1" customWidth="1"/>
    <col min="11285" max="11517" width="9" style="1428"/>
    <col min="11518" max="11518" width="10.5" style="1428" customWidth="1"/>
    <col min="11519" max="11519" width="62" style="1428" customWidth="1"/>
    <col min="11520" max="11520" width="12.625" style="1428" customWidth="1"/>
    <col min="11521" max="11521" width="16" style="1428" bestFit="1" customWidth="1"/>
    <col min="11522" max="11522" width="12.625" style="1428" bestFit="1" customWidth="1"/>
    <col min="11523" max="11523" width="13.125" style="1428" customWidth="1"/>
    <col min="11524" max="11524" width="13.5" style="1428" bestFit="1" customWidth="1"/>
    <col min="11525" max="11525" width="13" style="1428" bestFit="1" customWidth="1"/>
    <col min="11526" max="11526" width="13.5" style="1428" bestFit="1" customWidth="1"/>
    <col min="11527" max="11527" width="11.625" style="1428" customWidth="1"/>
    <col min="11528" max="11528" width="16" style="1428" bestFit="1" customWidth="1"/>
    <col min="11529" max="11529" width="11.625" style="1428" customWidth="1"/>
    <col min="11530" max="11530" width="12.125" style="1428" bestFit="1" customWidth="1"/>
    <col min="11531" max="11531" width="11.5" style="1428" customWidth="1"/>
    <col min="11532" max="11532" width="14" style="1428" bestFit="1" customWidth="1"/>
    <col min="11533" max="11533" width="11.25" style="1428" bestFit="1" customWidth="1"/>
    <col min="11534" max="11534" width="11.125" style="1428" bestFit="1" customWidth="1"/>
    <col min="11535" max="11535" width="14" style="1428" bestFit="1" customWidth="1"/>
    <col min="11536" max="11538" width="9" style="1428"/>
    <col min="11539" max="11539" width="11.25" style="1428" bestFit="1" customWidth="1"/>
    <col min="11540" max="11540" width="10.125" style="1428" bestFit="1" customWidth="1"/>
    <col min="11541" max="11773" width="9" style="1428"/>
    <col min="11774" max="11774" width="10.5" style="1428" customWidth="1"/>
    <col min="11775" max="11775" width="62" style="1428" customWidth="1"/>
    <col min="11776" max="11776" width="12.625" style="1428" customWidth="1"/>
    <col min="11777" max="11777" width="16" style="1428" bestFit="1" customWidth="1"/>
    <col min="11778" max="11778" width="12.625" style="1428" bestFit="1" customWidth="1"/>
    <col min="11779" max="11779" width="13.125" style="1428" customWidth="1"/>
    <col min="11780" max="11780" width="13.5" style="1428" bestFit="1" customWidth="1"/>
    <col min="11781" max="11781" width="13" style="1428" bestFit="1" customWidth="1"/>
    <col min="11782" max="11782" width="13.5" style="1428" bestFit="1" customWidth="1"/>
    <col min="11783" max="11783" width="11.625" style="1428" customWidth="1"/>
    <col min="11784" max="11784" width="16" style="1428" bestFit="1" customWidth="1"/>
    <col min="11785" max="11785" width="11.625" style="1428" customWidth="1"/>
    <col min="11786" max="11786" width="12.125" style="1428" bestFit="1" customWidth="1"/>
    <col min="11787" max="11787" width="11.5" style="1428" customWidth="1"/>
    <col min="11788" max="11788" width="14" style="1428" bestFit="1" customWidth="1"/>
    <col min="11789" max="11789" width="11.25" style="1428" bestFit="1" customWidth="1"/>
    <col min="11790" max="11790" width="11.125" style="1428" bestFit="1" customWidth="1"/>
    <col min="11791" max="11791" width="14" style="1428" bestFit="1" customWidth="1"/>
    <col min="11792" max="11794" width="9" style="1428"/>
    <col min="11795" max="11795" width="11.25" style="1428" bestFit="1" customWidth="1"/>
    <col min="11796" max="11796" width="10.125" style="1428" bestFit="1" customWidth="1"/>
    <col min="11797" max="12029" width="9" style="1428"/>
    <col min="12030" max="12030" width="10.5" style="1428" customWidth="1"/>
    <col min="12031" max="12031" width="62" style="1428" customWidth="1"/>
    <col min="12032" max="12032" width="12.625" style="1428" customWidth="1"/>
    <col min="12033" max="12033" width="16" style="1428" bestFit="1" customWidth="1"/>
    <col min="12034" max="12034" width="12.625" style="1428" bestFit="1" customWidth="1"/>
    <col min="12035" max="12035" width="13.125" style="1428" customWidth="1"/>
    <col min="12036" max="12036" width="13.5" style="1428" bestFit="1" customWidth="1"/>
    <col min="12037" max="12037" width="13" style="1428" bestFit="1" customWidth="1"/>
    <col min="12038" max="12038" width="13.5" style="1428" bestFit="1" customWidth="1"/>
    <col min="12039" max="12039" width="11.625" style="1428" customWidth="1"/>
    <col min="12040" max="12040" width="16" style="1428" bestFit="1" customWidth="1"/>
    <col min="12041" max="12041" width="11.625" style="1428" customWidth="1"/>
    <col min="12042" max="12042" width="12.125" style="1428" bestFit="1" customWidth="1"/>
    <col min="12043" max="12043" width="11.5" style="1428" customWidth="1"/>
    <col min="12044" max="12044" width="14" style="1428" bestFit="1" customWidth="1"/>
    <col min="12045" max="12045" width="11.25" style="1428" bestFit="1" customWidth="1"/>
    <col min="12046" max="12046" width="11.125" style="1428" bestFit="1" customWidth="1"/>
    <col min="12047" max="12047" width="14" style="1428" bestFit="1" customWidth="1"/>
    <col min="12048" max="12050" width="9" style="1428"/>
    <col min="12051" max="12051" width="11.25" style="1428" bestFit="1" customWidth="1"/>
    <col min="12052" max="12052" width="10.125" style="1428" bestFit="1" customWidth="1"/>
    <col min="12053" max="12285" width="9" style="1428"/>
    <col min="12286" max="12286" width="10.5" style="1428" customWidth="1"/>
    <col min="12287" max="12287" width="62" style="1428" customWidth="1"/>
    <col min="12288" max="12288" width="12.625" style="1428" customWidth="1"/>
    <col min="12289" max="12289" width="16" style="1428" bestFit="1" customWidth="1"/>
    <col min="12290" max="12290" width="12.625" style="1428" bestFit="1" customWidth="1"/>
    <col min="12291" max="12291" width="13.125" style="1428" customWidth="1"/>
    <col min="12292" max="12292" width="13.5" style="1428" bestFit="1" customWidth="1"/>
    <col min="12293" max="12293" width="13" style="1428" bestFit="1" customWidth="1"/>
    <col min="12294" max="12294" width="13.5" style="1428" bestFit="1" customWidth="1"/>
    <col min="12295" max="12295" width="11.625" style="1428" customWidth="1"/>
    <col min="12296" max="12296" width="16" style="1428" bestFit="1" customWidth="1"/>
    <col min="12297" max="12297" width="11.625" style="1428" customWidth="1"/>
    <col min="12298" max="12298" width="12.125" style="1428" bestFit="1" customWidth="1"/>
    <col min="12299" max="12299" width="11.5" style="1428" customWidth="1"/>
    <col min="12300" max="12300" width="14" style="1428" bestFit="1" customWidth="1"/>
    <col min="12301" max="12301" width="11.25" style="1428" bestFit="1" customWidth="1"/>
    <col min="12302" max="12302" width="11.125" style="1428" bestFit="1" customWidth="1"/>
    <col min="12303" max="12303" width="14" style="1428" bestFit="1" customWidth="1"/>
    <col min="12304" max="12306" width="9" style="1428"/>
    <col min="12307" max="12307" width="11.25" style="1428" bestFit="1" customWidth="1"/>
    <col min="12308" max="12308" width="10.125" style="1428" bestFit="1" customWidth="1"/>
    <col min="12309" max="12541" width="9" style="1428"/>
    <col min="12542" max="12542" width="10.5" style="1428" customWidth="1"/>
    <col min="12543" max="12543" width="62" style="1428" customWidth="1"/>
    <col min="12544" max="12544" width="12.625" style="1428" customWidth="1"/>
    <col min="12545" max="12545" width="16" style="1428" bestFit="1" customWidth="1"/>
    <col min="12546" max="12546" width="12.625" style="1428" bestFit="1" customWidth="1"/>
    <col min="12547" max="12547" width="13.125" style="1428" customWidth="1"/>
    <col min="12548" max="12548" width="13.5" style="1428" bestFit="1" customWidth="1"/>
    <col min="12549" max="12549" width="13" style="1428" bestFit="1" customWidth="1"/>
    <col min="12550" max="12550" width="13.5" style="1428" bestFit="1" customWidth="1"/>
    <col min="12551" max="12551" width="11.625" style="1428" customWidth="1"/>
    <col min="12552" max="12552" width="16" style="1428" bestFit="1" customWidth="1"/>
    <col min="12553" max="12553" width="11.625" style="1428" customWidth="1"/>
    <col min="12554" max="12554" width="12.125" style="1428" bestFit="1" customWidth="1"/>
    <col min="12555" max="12555" width="11.5" style="1428" customWidth="1"/>
    <col min="12556" max="12556" width="14" style="1428" bestFit="1" customWidth="1"/>
    <col min="12557" max="12557" width="11.25" style="1428" bestFit="1" customWidth="1"/>
    <col min="12558" max="12558" width="11.125" style="1428" bestFit="1" customWidth="1"/>
    <col min="12559" max="12559" width="14" style="1428" bestFit="1" customWidth="1"/>
    <col min="12560" max="12562" width="9" style="1428"/>
    <col min="12563" max="12563" width="11.25" style="1428" bestFit="1" customWidth="1"/>
    <col min="12564" max="12564" width="10.125" style="1428" bestFit="1" customWidth="1"/>
    <col min="12565" max="12797" width="9" style="1428"/>
    <col min="12798" max="12798" width="10.5" style="1428" customWidth="1"/>
    <col min="12799" max="12799" width="62" style="1428" customWidth="1"/>
    <col min="12800" max="12800" width="12.625" style="1428" customWidth="1"/>
    <col min="12801" max="12801" width="16" style="1428" bestFit="1" customWidth="1"/>
    <col min="12802" max="12802" width="12.625" style="1428" bestFit="1" customWidth="1"/>
    <col min="12803" max="12803" width="13.125" style="1428" customWidth="1"/>
    <col min="12804" max="12804" width="13.5" style="1428" bestFit="1" customWidth="1"/>
    <col min="12805" max="12805" width="13" style="1428" bestFit="1" customWidth="1"/>
    <col min="12806" max="12806" width="13.5" style="1428" bestFit="1" customWidth="1"/>
    <col min="12807" max="12807" width="11.625" style="1428" customWidth="1"/>
    <col min="12808" max="12808" width="16" style="1428" bestFit="1" customWidth="1"/>
    <col min="12809" max="12809" width="11.625" style="1428" customWidth="1"/>
    <col min="12810" max="12810" width="12.125" style="1428" bestFit="1" customWidth="1"/>
    <col min="12811" max="12811" width="11.5" style="1428" customWidth="1"/>
    <col min="12812" max="12812" width="14" style="1428" bestFit="1" customWidth="1"/>
    <col min="12813" max="12813" width="11.25" style="1428" bestFit="1" customWidth="1"/>
    <col min="12814" max="12814" width="11.125" style="1428" bestFit="1" customWidth="1"/>
    <col min="12815" max="12815" width="14" style="1428" bestFit="1" customWidth="1"/>
    <col min="12816" max="12818" width="9" style="1428"/>
    <col min="12819" max="12819" width="11.25" style="1428" bestFit="1" customWidth="1"/>
    <col min="12820" max="12820" width="10.125" style="1428" bestFit="1" customWidth="1"/>
    <col min="12821" max="13053" width="9" style="1428"/>
    <col min="13054" max="13054" width="10.5" style="1428" customWidth="1"/>
    <col min="13055" max="13055" width="62" style="1428" customWidth="1"/>
    <col min="13056" max="13056" width="12.625" style="1428" customWidth="1"/>
    <col min="13057" max="13057" width="16" style="1428" bestFit="1" customWidth="1"/>
    <col min="13058" max="13058" width="12.625" style="1428" bestFit="1" customWidth="1"/>
    <col min="13059" max="13059" width="13.125" style="1428" customWidth="1"/>
    <col min="13060" max="13060" width="13.5" style="1428" bestFit="1" customWidth="1"/>
    <col min="13061" max="13061" width="13" style="1428" bestFit="1" customWidth="1"/>
    <col min="13062" max="13062" width="13.5" style="1428" bestFit="1" customWidth="1"/>
    <col min="13063" max="13063" width="11.625" style="1428" customWidth="1"/>
    <col min="13064" max="13064" width="16" style="1428" bestFit="1" customWidth="1"/>
    <col min="13065" max="13065" width="11.625" style="1428" customWidth="1"/>
    <col min="13066" max="13066" width="12.125" style="1428" bestFit="1" customWidth="1"/>
    <col min="13067" max="13067" width="11.5" style="1428" customWidth="1"/>
    <col min="13068" max="13068" width="14" style="1428" bestFit="1" customWidth="1"/>
    <col min="13069" max="13069" width="11.25" style="1428" bestFit="1" customWidth="1"/>
    <col min="13070" max="13070" width="11.125" style="1428" bestFit="1" customWidth="1"/>
    <col min="13071" max="13071" width="14" style="1428" bestFit="1" customWidth="1"/>
    <col min="13072" max="13074" width="9" style="1428"/>
    <col min="13075" max="13075" width="11.25" style="1428" bestFit="1" customWidth="1"/>
    <col min="13076" max="13076" width="10.125" style="1428" bestFit="1" customWidth="1"/>
    <col min="13077" max="13309" width="9" style="1428"/>
    <col min="13310" max="13310" width="10.5" style="1428" customWidth="1"/>
    <col min="13311" max="13311" width="62" style="1428" customWidth="1"/>
    <col min="13312" max="13312" width="12.625" style="1428" customWidth="1"/>
    <col min="13313" max="13313" width="16" style="1428" bestFit="1" customWidth="1"/>
    <col min="13314" max="13314" width="12.625" style="1428" bestFit="1" customWidth="1"/>
    <col min="13315" max="13315" width="13.125" style="1428" customWidth="1"/>
    <col min="13316" max="13316" width="13.5" style="1428" bestFit="1" customWidth="1"/>
    <col min="13317" max="13317" width="13" style="1428" bestFit="1" customWidth="1"/>
    <col min="13318" max="13318" width="13.5" style="1428" bestFit="1" customWidth="1"/>
    <col min="13319" max="13319" width="11.625" style="1428" customWidth="1"/>
    <col min="13320" max="13320" width="16" style="1428" bestFit="1" customWidth="1"/>
    <col min="13321" max="13321" width="11.625" style="1428" customWidth="1"/>
    <col min="13322" max="13322" width="12.125" style="1428" bestFit="1" customWidth="1"/>
    <col min="13323" max="13323" width="11.5" style="1428" customWidth="1"/>
    <col min="13324" max="13324" width="14" style="1428" bestFit="1" customWidth="1"/>
    <col min="13325" max="13325" width="11.25" style="1428" bestFit="1" customWidth="1"/>
    <col min="13326" max="13326" width="11.125" style="1428" bestFit="1" customWidth="1"/>
    <col min="13327" max="13327" width="14" style="1428" bestFit="1" customWidth="1"/>
    <col min="13328" max="13330" width="9" style="1428"/>
    <col min="13331" max="13331" width="11.25" style="1428" bestFit="1" customWidth="1"/>
    <col min="13332" max="13332" width="10.125" style="1428" bestFit="1" customWidth="1"/>
    <col min="13333" max="13565" width="9" style="1428"/>
    <col min="13566" max="13566" width="10.5" style="1428" customWidth="1"/>
    <col min="13567" max="13567" width="62" style="1428" customWidth="1"/>
    <col min="13568" max="13568" width="12.625" style="1428" customWidth="1"/>
    <col min="13569" max="13569" width="16" style="1428" bestFit="1" customWidth="1"/>
    <col min="13570" max="13570" width="12.625" style="1428" bestFit="1" customWidth="1"/>
    <col min="13571" max="13571" width="13.125" style="1428" customWidth="1"/>
    <col min="13572" max="13572" width="13.5" style="1428" bestFit="1" customWidth="1"/>
    <col min="13573" max="13573" width="13" style="1428" bestFit="1" customWidth="1"/>
    <col min="13574" max="13574" width="13.5" style="1428" bestFit="1" customWidth="1"/>
    <col min="13575" max="13575" width="11.625" style="1428" customWidth="1"/>
    <col min="13576" max="13576" width="16" style="1428" bestFit="1" customWidth="1"/>
    <col min="13577" max="13577" width="11.625" style="1428" customWidth="1"/>
    <col min="13578" max="13578" width="12.125" style="1428" bestFit="1" customWidth="1"/>
    <col min="13579" max="13579" width="11.5" style="1428" customWidth="1"/>
    <col min="13580" max="13580" width="14" style="1428" bestFit="1" customWidth="1"/>
    <col min="13581" max="13581" width="11.25" style="1428" bestFit="1" customWidth="1"/>
    <col min="13582" max="13582" width="11.125" style="1428" bestFit="1" customWidth="1"/>
    <col min="13583" max="13583" width="14" style="1428" bestFit="1" customWidth="1"/>
    <col min="13584" max="13586" width="9" style="1428"/>
    <col min="13587" max="13587" width="11.25" style="1428" bestFit="1" customWidth="1"/>
    <col min="13588" max="13588" width="10.125" style="1428" bestFit="1" customWidth="1"/>
    <col min="13589" max="13821" width="9" style="1428"/>
    <col min="13822" max="13822" width="10.5" style="1428" customWidth="1"/>
    <col min="13823" max="13823" width="62" style="1428" customWidth="1"/>
    <col min="13824" max="13824" width="12.625" style="1428" customWidth="1"/>
    <col min="13825" max="13825" width="16" style="1428" bestFit="1" customWidth="1"/>
    <col min="13826" max="13826" width="12.625" style="1428" bestFit="1" customWidth="1"/>
    <col min="13827" max="13827" width="13.125" style="1428" customWidth="1"/>
    <col min="13828" max="13828" width="13.5" style="1428" bestFit="1" customWidth="1"/>
    <col min="13829" max="13829" width="13" style="1428" bestFit="1" customWidth="1"/>
    <col min="13830" max="13830" width="13.5" style="1428" bestFit="1" customWidth="1"/>
    <col min="13831" max="13831" width="11.625" style="1428" customWidth="1"/>
    <col min="13832" max="13832" width="16" style="1428" bestFit="1" customWidth="1"/>
    <col min="13833" max="13833" width="11.625" style="1428" customWidth="1"/>
    <col min="13834" max="13834" width="12.125" style="1428" bestFit="1" customWidth="1"/>
    <col min="13835" max="13835" width="11.5" style="1428" customWidth="1"/>
    <col min="13836" max="13836" width="14" style="1428" bestFit="1" customWidth="1"/>
    <col min="13837" max="13837" width="11.25" style="1428" bestFit="1" customWidth="1"/>
    <col min="13838" max="13838" width="11.125" style="1428" bestFit="1" customWidth="1"/>
    <col min="13839" max="13839" width="14" style="1428" bestFit="1" customWidth="1"/>
    <col min="13840" max="13842" width="9" style="1428"/>
    <col min="13843" max="13843" width="11.25" style="1428" bestFit="1" customWidth="1"/>
    <col min="13844" max="13844" width="10.125" style="1428" bestFit="1" customWidth="1"/>
    <col min="13845" max="14077" width="9" style="1428"/>
    <col min="14078" max="14078" width="10.5" style="1428" customWidth="1"/>
    <col min="14079" max="14079" width="62" style="1428" customWidth="1"/>
    <col min="14080" max="14080" width="12.625" style="1428" customWidth="1"/>
    <col min="14081" max="14081" width="16" style="1428" bestFit="1" customWidth="1"/>
    <col min="14082" max="14082" width="12.625" style="1428" bestFit="1" customWidth="1"/>
    <col min="14083" max="14083" width="13.125" style="1428" customWidth="1"/>
    <col min="14084" max="14084" width="13.5" style="1428" bestFit="1" customWidth="1"/>
    <col min="14085" max="14085" width="13" style="1428" bestFit="1" customWidth="1"/>
    <col min="14086" max="14086" width="13.5" style="1428" bestFit="1" customWidth="1"/>
    <col min="14087" max="14087" width="11.625" style="1428" customWidth="1"/>
    <col min="14088" max="14088" width="16" style="1428" bestFit="1" customWidth="1"/>
    <col min="14089" max="14089" width="11.625" style="1428" customWidth="1"/>
    <col min="14090" max="14090" width="12.125" style="1428" bestFit="1" customWidth="1"/>
    <col min="14091" max="14091" width="11.5" style="1428" customWidth="1"/>
    <col min="14092" max="14092" width="14" style="1428" bestFit="1" customWidth="1"/>
    <col min="14093" max="14093" width="11.25" style="1428" bestFit="1" customWidth="1"/>
    <col min="14094" max="14094" width="11.125" style="1428" bestFit="1" customWidth="1"/>
    <col min="14095" max="14095" width="14" style="1428" bestFit="1" customWidth="1"/>
    <col min="14096" max="14098" width="9" style="1428"/>
    <col min="14099" max="14099" width="11.25" style="1428" bestFit="1" customWidth="1"/>
    <col min="14100" max="14100" width="10.125" style="1428" bestFit="1" customWidth="1"/>
    <col min="14101" max="14333" width="9" style="1428"/>
    <col min="14334" max="14334" width="10.5" style="1428" customWidth="1"/>
    <col min="14335" max="14335" width="62" style="1428" customWidth="1"/>
    <col min="14336" max="14336" width="12.625" style="1428" customWidth="1"/>
    <col min="14337" max="14337" width="16" style="1428" bestFit="1" customWidth="1"/>
    <col min="14338" max="14338" width="12.625" style="1428" bestFit="1" customWidth="1"/>
    <col min="14339" max="14339" width="13.125" style="1428" customWidth="1"/>
    <col min="14340" max="14340" width="13.5" style="1428" bestFit="1" customWidth="1"/>
    <col min="14341" max="14341" width="13" style="1428" bestFit="1" customWidth="1"/>
    <col min="14342" max="14342" width="13.5" style="1428" bestFit="1" customWidth="1"/>
    <col min="14343" max="14343" width="11.625" style="1428" customWidth="1"/>
    <col min="14344" max="14344" width="16" style="1428" bestFit="1" customWidth="1"/>
    <col min="14345" max="14345" width="11.625" style="1428" customWidth="1"/>
    <col min="14346" max="14346" width="12.125" style="1428" bestFit="1" customWidth="1"/>
    <col min="14347" max="14347" width="11.5" style="1428" customWidth="1"/>
    <col min="14348" max="14348" width="14" style="1428" bestFit="1" customWidth="1"/>
    <col min="14349" max="14349" width="11.25" style="1428" bestFit="1" customWidth="1"/>
    <col min="14350" max="14350" width="11.125" style="1428" bestFit="1" customWidth="1"/>
    <col min="14351" max="14351" width="14" style="1428" bestFit="1" customWidth="1"/>
    <col min="14352" max="14354" width="9" style="1428"/>
    <col min="14355" max="14355" width="11.25" style="1428" bestFit="1" customWidth="1"/>
    <col min="14356" max="14356" width="10.125" style="1428" bestFit="1" customWidth="1"/>
    <col min="14357" max="14589" width="9" style="1428"/>
    <col min="14590" max="14590" width="10.5" style="1428" customWidth="1"/>
    <col min="14591" max="14591" width="62" style="1428" customWidth="1"/>
    <col min="14592" max="14592" width="12.625" style="1428" customWidth="1"/>
    <col min="14593" max="14593" width="16" style="1428" bestFit="1" customWidth="1"/>
    <col min="14594" max="14594" width="12.625" style="1428" bestFit="1" customWidth="1"/>
    <col min="14595" max="14595" width="13.125" style="1428" customWidth="1"/>
    <col min="14596" max="14596" width="13.5" style="1428" bestFit="1" customWidth="1"/>
    <col min="14597" max="14597" width="13" style="1428" bestFit="1" customWidth="1"/>
    <col min="14598" max="14598" width="13.5" style="1428" bestFit="1" customWidth="1"/>
    <col min="14599" max="14599" width="11.625" style="1428" customWidth="1"/>
    <col min="14600" max="14600" width="16" style="1428" bestFit="1" customWidth="1"/>
    <col min="14601" max="14601" width="11.625" style="1428" customWidth="1"/>
    <col min="14602" max="14602" width="12.125" style="1428" bestFit="1" customWidth="1"/>
    <col min="14603" max="14603" width="11.5" style="1428" customWidth="1"/>
    <col min="14604" max="14604" width="14" style="1428" bestFit="1" customWidth="1"/>
    <col min="14605" max="14605" width="11.25" style="1428" bestFit="1" customWidth="1"/>
    <col min="14606" max="14606" width="11.125" style="1428" bestFit="1" customWidth="1"/>
    <col min="14607" max="14607" width="14" style="1428" bestFit="1" customWidth="1"/>
    <col min="14608" max="14610" width="9" style="1428"/>
    <col min="14611" max="14611" width="11.25" style="1428" bestFit="1" customWidth="1"/>
    <col min="14612" max="14612" width="10.125" style="1428" bestFit="1" customWidth="1"/>
    <col min="14613" max="14845" width="9" style="1428"/>
    <col min="14846" max="14846" width="10.5" style="1428" customWidth="1"/>
    <col min="14847" max="14847" width="62" style="1428" customWidth="1"/>
    <col min="14848" max="14848" width="12.625" style="1428" customWidth="1"/>
    <col min="14849" max="14849" width="16" style="1428" bestFit="1" customWidth="1"/>
    <col min="14850" max="14850" width="12.625" style="1428" bestFit="1" customWidth="1"/>
    <col min="14851" max="14851" width="13.125" style="1428" customWidth="1"/>
    <col min="14852" max="14852" width="13.5" style="1428" bestFit="1" customWidth="1"/>
    <col min="14853" max="14853" width="13" style="1428" bestFit="1" customWidth="1"/>
    <col min="14854" max="14854" width="13.5" style="1428" bestFit="1" customWidth="1"/>
    <col min="14855" max="14855" width="11.625" style="1428" customWidth="1"/>
    <col min="14856" max="14856" width="16" style="1428" bestFit="1" customWidth="1"/>
    <col min="14857" max="14857" width="11.625" style="1428" customWidth="1"/>
    <col min="14858" max="14858" width="12.125" style="1428" bestFit="1" customWidth="1"/>
    <col min="14859" max="14859" width="11.5" style="1428" customWidth="1"/>
    <col min="14860" max="14860" width="14" style="1428" bestFit="1" customWidth="1"/>
    <col min="14861" max="14861" width="11.25" style="1428" bestFit="1" customWidth="1"/>
    <col min="14862" max="14862" width="11.125" style="1428" bestFit="1" customWidth="1"/>
    <col min="14863" max="14863" width="14" style="1428" bestFit="1" customWidth="1"/>
    <col min="14864" max="14866" width="9" style="1428"/>
    <col min="14867" max="14867" width="11.25" style="1428" bestFit="1" customWidth="1"/>
    <col min="14868" max="14868" width="10.125" style="1428" bestFit="1" customWidth="1"/>
    <col min="14869" max="15101" width="9" style="1428"/>
    <col min="15102" max="15102" width="10.5" style="1428" customWidth="1"/>
    <col min="15103" max="15103" width="62" style="1428" customWidth="1"/>
    <col min="15104" max="15104" width="12.625" style="1428" customWidth="1"/>
    <col min="15105" max="15105" width="16" style="1428" bestFit="1" customWidth="1"/>
    <col min="15106" max="15106" width="12.625" style="1428" bestFit="1" customWidth="1"/>
    <col min="15107" max="15107" width="13.125" style="1428" customWidth="1"/>
    <col min="15108" max="15108" width="13.5" style="1428" bestFit="1" customWidth="1"/>
    <col min="15109" max="15109" width="13" style="1428" bestFit="1" customWidth="1"/>
    <col min="15110" max="15110" width="13.5" style="1428" bestFit="1" customWidth="1"/>
    <col min="15111" max="15111" width="11.625" style="1428" customWidth="1"/>
    <col min="15112" max="15112" width="16" style="1428" bestFit="1" customWidth="1"/>
    <col min="15113" max="15113" width="11.625" style="1428" customWidth="1"/>
    <col min="15114" max="15114" width="12.125" style="1428" bestFit="1" customWidth="1"/>
    <col min="15115" max="15115" width="11.5" style="1428" customWidth="1"/>
    <col min="15116" max="15116" width="14" style="1428" bestFit="1" customWidth="1"/>
    <col min="15117" max="15117" width="11.25" style="1428" bestFit="1" customWidth="1"/>
    <col min="15118" max="15118" width="11.125" style="1428" bestFit="1" customWidth="1"/>
    <col min="15119" max="15119" width="14" style="1428" bestFit="1" customWidth="1"/>
    <col min="15120" max="15122" width="9" style="1428"/>
    <col min="15123" max="15123" width="11.25" style="1428" bestFit="1" customWidth="1"/>
    <col min="15124" max="15124" width="10.125" style="1428" bestFit="1" customWidth="1"/>
    <col min="15125" max="15357" width="9" style="1428"/>
    <col min="15358" max="15358" width="10.5" style="1428" customWidth="1"/>
    <col min="15359" max="15359" width="62" style="1428" customWidth="1"/>
    <col min="15360" max="15360" width="12.625" style="1428" customWidth="1"/>
    <col min="15361" max="15361" width="16" style="1428" bestFit="1" customWidth="1"/>
    <col min="15362" max="15362" width="12.625" style="1428" bestFit="1" customWidth="1"/>
    <col min="15363" max="15363" width="13.125" style="1428" customWidth="1"/>
    <col min="15364" max="15364" width="13.5" style="1428" bestFit="1" customWidth="1"/>
    <col min="15365" max="15365" width="13" style="1428" bestFit="1" customWidth="1"/>
    <col min="15366" max="15366" width="13.5" style="1428" bestFit="1" customWidth="1"/>
    <col min="15367" max="15367" width="11.625" style="1428" customWidth="1"/>
    <col min="15368" max="15368" width="16" style="1428" bestFit="1" customWidth="1"/>
    <col min="15369" max="15369" width="11.625" style="1428" customWidth="1"/>
    <col min="15370" max="15370" width="12.125" style="1428" bestFit="1" customWidth="1"/>
    <col min="15371" max="15371" width="11.5" style="1428" customWidth="1"/>
    <col min="15372" max="15372" width="14" style="1428" bestFit="1" customWidth="1"/>
    <col min="15373" max="15373" width="11.25" style="1428" bestFit="1" customWidth="1"/>
    <col min="15374" max="15374" width="11.125" style="1428" bestFit="1" customWidth="1"/>
    <col min="15375" max="15375" width="14" style="1428" bestFit="1" customWidth="1"/>
    <col min="15376" max="15378" width="9" style="1428"/>
    <col min="15379" max="15379" width="11.25" style="1428" bestFit="1" customWidth="1"/>
    <col min="15380" max="15380" width="10.125" style="1428" bestFit="1" customWidth="1"/>
    <col min="15381" max="15613" width="9" style="1428"/>
    <col min="15614" max="15614" width="10.5" style="1428" customWidth="1"/>
    <col min="15615" max="15615" width="62" style="1428" customWidth="1"/>
    <col min="15616" max="15616" width="12.625" style="1428" customWidth="1"/>
    <col min="15617" max="15617" width="16" style="1428" bestFit="1" customWidth="1"/>
    <col min="15618" max="15618" width="12.625" style="1428" bestFit="1" customWidth="1"/>
    <col min="15619" max="15619" width="13.125" style="1428" customWidth="1"/>
    <col min="15620" max="15620" width="13.5" style="1428" bestFit="1" customWidth="1"/>
    <col min="15621" max="15621" width="13" style="1428" bestFit="1" customWidth="1"/>
    <col min="15622" max="15622" width="13.5" style="1428" bestFit="1" customWidth="1"/>
    <col min="15623" max="15623" width="11.625" style="1428" customWidth="1"/>
    <col min="15624" max="15624" width="16" style="1428" bestFit="1" customWidth="1"/>
    <col min="15625" max="15625" width="11.625" style="1428" customWidth="1"/>
    <col min="15626" max="15626" width="12.125" style="1428" bestFit="1" customWidth="1"/>
    <col min="15627" max="15627" width="11.5" style="1428" customWidth="1"/>
    <col min="15628" max="15628" width="14" style="1428" bestFit="1" customWidth="1"/>
    <col min="15629" max="15629" width="11.25" style="1428" bestFit="1" customWidth="1"/>
    <col min="15630" max="15630" width="11.125" style="1428" bestFit="1" customWidth="1"/>
    <col min="15631" max="15631" width="14" style="1428" bestFit="1" customWidth="1"/>
    <col min="15632" max="15634" width="9" style="1428"/>
    <col min="15635" max="15635" width="11.25" style="1428" bestFit="1" customWidth="1"/>
    <col min="15636" max="15636" width="10.125" style="1428" bestFit="1" customWidth="1"/>
    <col min="15637" max="15869" width="9" style="1428"/>
    <col min="15870" max="15870" width="10.5" style="1428" customWidth="1"/>
    <col min="15871" max="15871" width="62" style="1428" customWidth="1"/>
    <col min="15872" max="15872" width="12.625" style="1428" customWidth="1"/>
    <col min="15873" max="15873" width="16" style="1428" bestFit="1" customWidth="1"/>
    <col min="15874" max="15874" width="12.625" style="1428" bestFit="1" customWidth="1"/>
    <col min="15875" max="15875" width="13.125" style="1428" customWidth="1"/>
    <col min="15876" max="15876" width="13.5" style="1428" bestFit="1" customWidth="1"/>
    <col min="15877" max="15877" width="13" style="1428" bestFit="1" customWidth="1"/>
    <col min="15878" max="15878" width="13.5" style="1428" bestFit="1" customWidth="1"/>
    <col min="15879" max="15879" width="11.625" style="1428" customWidth="1"/>
    <col min="15880" max="15880" width="16" style="1428" bestFit="1" customWidth="1"/>
    <col min="15881" max="15881" width="11.625" style="1428" customWidth="1"/>
    <col min="15882" max="15882" width="12.125" style="1428" bestFit="1" customWidth="1"/>
    <col min="15883" max="15883" width="11.5" style="1428" customWidth="1"/>
    <col min="15884" max="15884" width="14" style="1428" bestFit="1" customWidth="1"/>
    <col min="15885" max="15885" width="11.25" style="1428" bestFit="1" customWidth="1"/>
    <col min="15886" max="15886" width="11.125" style="1428" bestFit="1" customWidth="1"/>
    <col min="15887" max="15887" width="14" style="1428" bestFit="1" customWidth="1"/>
    <col min="15888" max="15890" width="9" style="1428"/>
    <col min="15891" max="15891" width="11.25" style="1428" bestFit="1" customWidth="1"/>
    <col min="15892" max="15892" width="10.125" style="1428" bestFit="1" customWidth="1"/>
    <col min="15893" max="16125" width="9" style="1428"/>
    <col min="16126" max="16126" width="10.5" style="1428" customWidth="1"/>
    <col min="16127" max="16127" width="62" style="1428" customWidth="1"/>
    <col min="16128" max="16128" width="12.625" style="1428" customWidth="1"/>
    <col min="16129" max="16129" width="16" style="1428" bestFit="1" customWidth="1"/>
    <col min="16130" max="16130" width="12.625" style="1428" bestFit="1" customWidth="1"/>
    <col min="16131" max="16131" width="13.125" style="1428" customWidth="1"/>
    <col min="16132" max="16132" width="13.5" style="1428" bestFit="1" customWidth="1"/>
    <col min="16133" max="16133" width="13" style="1428" bestFit="1" customWidth="1"/>
    <col min="16134" max="16134" width="13.5" style="1428" bestFit="1" customWidth="1"/>
    <col min="16135" max="16135" width="11.625" style="1428" customWidth="1"/>
    <col min="16136" max="16136" width="16" style="1428" bestFit="1" customWidth="1"/>
    <col min="16137" max="16137" width="11.625" style="1428" customWidth="1"/>
    <col min="16138" max="16138" width="12.125" style="1428" bestFit="1" customWidth="1"/>
    <col min="16139" max="16139" width="11.5" style="1428" customWidth="1"/>
    <col min="16140" max="16140" width="14" style="1428" bestFit="1" customWidth="1"/>
    <col min="16141" max="16141" width="11.25" style="1428" bestFit="1" customWidth="1"/>
    <col min="16142" max="16142" width="11.125" style="1428" bestFit="1" customWidth="1"/>
    <col min="16143" max="16143" width="14" style="1428" bestFit="1" customWidth="1"/>
    <col min="16144" max="16146" width="9" style="1428"/>
    <col min="16147" max="16147" width="11.25" style="1428" bestFit="1" customWidth="1"/>
    <col min="16148" max="16148" width="10.125" style="1428" bestFit="1" customWidth="1"/>
    <col min="16149" max="16384" width="9" style="1428"/>
  </cols>
  <sheetData>
    <row r="1" spans="1:22" s="1422" customFormat="1" ht="24.75">
      <c r="A1" s="935" t="s">
        <v>1210</v>
      </c>
      <c r="B1" s="936"/>
      <c r="C1" s="1420"/>
      <c r="D1" s="1420"/>
      <c r="E1" s="1420"/>
      <c r="F1" s="1420"/>
      <c r="G1" s="1420"/>
      <c r="H1" s="1421"/>
    </row>
    <row r="2" spans="1:22" s="1422" customFormat="1" ht="24.75">
      <c r="A2" s="939"/>
      <c r="B2" s="940"/>
      <c r="C2" s="1423"/>
      <c r="D2" s="1423"/>
      <c r="E2" s="1423"/>
      <c r="F2" s="1423"/>
      <c r="G2" s="1423"/>
    </row>
    <row r="3" spans="1:22" s="1425" customFormat="1" ht="25.5" thickBot="1">
      <c r="A3" s="942" t="s">
        <v>1505</v>
      </c>
      <c r="B3" s="943"/>
      <c r="C3" s="1424"/>
      <c r="D3" s="1424"/>
      <c r="E3" s="1424"/>
      <c r="F3" s="1424"/>
      <c r="G3" s="1424"/>
    </row>
    <row r="5" spans="1:22" ht="19.5">
      <c r="A5" s="1426" t="s">
        <v>1553</v>
      </c>
      <c r="B5" s="1427"/>
      <c r="C5" s="1427"/>
      <c r="D5" s="1427"/>
      <c r="E5" s="1427"/>
      <c r="F5" s="1427"/>
      <c r="G5" s="1427"/>
      <c r="H5" s="1427"/>
      <c r="I5" s="1427"/>
      <c r="J5" s="1427"/>
      <c r="K5" s="1427"/>
      <c r="L5" s="1427"/>
      <c r="M5" s="1427"/>
      <c r="N5" s="1427"/>
      <c r="O5" s="1427"/>
      <c r="P5" s="1427"/>
      <c r="Q5" s="1427"/>
      <c r="R5" s="1427"/>
      <c r="S5" s="1427"/>
      <c r="T5" s="1427"/>
      <c r="U5" s="1427"/>
      <c r="V5" s="1427"/>
    </row>
    <row r="6" spans="1:22" ht="19.5">
      <c r="B6" s="1427"/>
      <c r="C6" s="1427"/>
      <c r="D6" s="1427"/>
      <c r="E6" s="1427"/>
      <c r="F6" s="1427"/>
      <c r="G6" s="1427"/>
      <c r="H6" s="1427"/>
      <c r="I6" s="1427"/>
      <c r="J6" s="1427"/>
      <c r="K6" s="1427"/>
      <c r="L6" s="1427"/>
      <c r="M6" s="1427"/>
      <c r="N6" s="1427"/>
      <c r="O6" s="1427"/>
      <c r="P6" s="1427"/>
      <c r="Q6" s="1427"/>
      <c r="R6" s="1427"/>
      <c r="S6" s="1427"/>
      <c r="T6" s="1427"/>
      <c r="U6" s="1427"/>
      <c r="V6" s="1427"/>
    </row>
    <row r="7" spans="1:22" ht="19.5">
      <c r="B7" s="1238"/>
      <c r="C7" s="1238"/>
      <c r="D7" s="1238"/>
      <c r="E7" s="1238"/>
      <c r="F7" s="1238"/>
      <c r="G7" s="1238"/>
      <c r="H7" s="1051" t="s">
        <v>156</v>
      </c>
      <c r="I7" s="1051"/>
      <c r="J7" s="1051" t="s">
        <v>155</v>
      </c>
      <c r="K7" s="1051"/>
      <c r="L7" s="1051"/>
      <c r="M7" s="1051"/>
      <c r="N7" s="1051"/>
      <c r="O7" s="1051"/>
      <c r="P7" s="1051"/>
      <c r="Q7" s="1051"/>
      <c r="R7" s="1427"/>
      <c r="S7" s="1427"/>
      <c r="T7" s="1427"/>
      <c r="U7" s="1427"/>
      <c r="V7" s="1427"/>
    </row>
    <row r="8" spans="1:22" ht="29.25">
      <c r="B8" s="1104" t="s">
        <v>1194</v>
      </c>
      <c r="C8" s="1104" t="s">
        <v>1195</v>
      </c>
      <c r="D8" s="1104" t="s">
        <v>1196</v>
      </c>
      <c r="E8" s="1104" t="s">
        <v>1197</v>
      </c>
      <c r="F8" s="1136" t="s">
        <v>244</v>
      </c>
      <c r="G8" s="1186" t="s">
        <v>243</v>
      </c>
      <c r="H8" s="1103">
        <v>2012</v>
      </c>
      <c r="I8" s="1103">
        <v>2013</v>
      </c>
      <c r="J8" s="1103">
        <v>2014</v>
      </c>
      <c r="K8" s="1103">
        <v>2015</v>
      </c>
      <c r="L8" s="1103">
        <v>2016</v>
      </c>
      <c r="M8" s="1103">
        <v>2017</v>
      </c>
      <c r="N8" s="1103">
        <v>2018</v>
      </c>
      <c r="O8" s="1103">
        <v>2019</v>
      </c>
      <c r="P8" s="1103">
        <v>2020</v>
      </c>
      <c r="Q8" s="1103">
        <v>2021</v>
      </c>
      <c r="R8" s="1427"/>
      <c r="S8" s="1427"/>
      <c r="T8" s="1427"/>
      <c r="U8" s="1427"/>
      <c r="V8" s="1427"/>
    </row>
    <row r="9" spans="1:22" ht="19.5">
      <c r="B9" s="1429" t="s">
        <v>1554</v>
      </c>
      <c r="C9" s="1430"/>
      <c r="D9" s="1430"/>
      <c r="E9" s="1264"/>
      <c r="F9" s="1264"/>
      <c r="G9" s="1264"/>
      <c r="H9" s="960"/>
      <c r="I9" s="961"/>
      <c r="J9" s="962"/>
      <c r="K9" s="962"/>
      <c r="L9" s="962"/>
      <c r="M9" s="962"/>
      <c r="N9" s="962"/>
      <c r="O9" s="962"/>
      <c r="P9" s="962"/>
      <c r="Q9" s="962"/>
      <c r="R9" s="1427"/>
      <c r="S9" s="1427"/>
      <c r="T9" s="1427"/>
      <c r="U9" s="1427"/>
      <c r="V9" s="1427"/>
    </row>
    <row r="10" spans="1:22" s="1431" customFormat="1" ht="19.5">
      <c r="B10" s="1432" t="s">
        <v>1555</v>
      </c>
      <c r="C10" s="1430"/>
      <c r="D10" s="1430"/>
      <c r="E10" s="1264"/>
      <c r="F10" s="1264"/>
      <c r="G10" s="1136"/>
      <c r="H10" s="1433"/>
      <c r="I10" s="1433"/>
      <c r="J10" s="1433"/>
      <c r="K10" s="1433"/>
      <c r="L10" s="1433"/>
      <c r="M10" s="1433"/>
      <c r="N10" s="1433"/>
      <c r="O10" s="1433"/>
      <c r="P10" s="1433"/>
      <c r="Q10" s="1433"/>
      <c r="R10" s="1427"/>
      <c r="S10" s="1427"/>
      <c r="T10" s="1427"/>
      <c r="U10" s="1427"/>
      <c r="V10" s="1427"/>
    </row>
    <row r="11" spans="1:22" s="1431" customFormat="1" ht="19.5">
      <c r="B11" s="1432" t="s">
        <v>1556</v>
      </c>
      <c r="C11" s="1430"/>
      <c r="D11" s="1430"/>
      <c r="E11" s="1264"/>
      <c r="F11" s="1264"/>
      <c r="G11" s="1136"/>
      <c r="H11" s="1433"/>
      <c r="I11" s="1433"/>
      <c r="J11" s="1433"/>
      <c r="K11" s="1433"/>
      <c r="L11" s="1433"/>
      <c r="M11" s="1433"/>
      <c r="N11" s="1433"/>
      <c r="O11" s="1433"/>
      <c r="P11" s="1433"/>
      <c r="Q11" s="1433"/>
      <c r="R11" s="1427"/>
      <c r="S11" s="1427"/>
      <c r="T11" s="1427"/>
      <c r="U11" s="1427"/>
      <c r="V11" s="1427"/>
    </row>
    <row r="12" spans="1:22" s="1431" customFormat="1" ht="19.5">
      <c r="B12" s="1434" t="s">
        <v>1557</v>
      </c>
      <c r="C12" s="1430"/>
      <c r="D12" s="1430"/>
      <c r="E12" s="1264"/>
      <c r="F12" s="1264"/>
      <c r="G12" s="1136"/>
      <c r="H12" s="1433"/>
      <c r="I12" s="1433"/>
      <c r="J12" s="1433"/>
      <c r="K12" s="1433"/>
      <c r="L12" s="1433"/>
      <c r="M12" s="1433"/>
      <c r="N12" s="1433"/>
      <c r="O12" s="1433"/>
      <c r="P12" s="1433"/>
      <c r="Q12" s="1433"/>
      <c r="R12" s="1427"/>
      <c r="S12" s="1427"/>
      <c r="T12" s="1427"/>
      <c r="U12" s="1427"/>
      <c r="V12" s="1427"/>
    </row>
    <row r="13" spans="1:22" s="1431" customFormat="1" ht="19.5">
      <c r="B13" s="1435" t="s">
        <v>1558</v>
      </c>
      <c r="C13" s="1430"/>
      <c r="D13" s="1430"/>
      <c r="E13" s="1264"/>
      <c r="F13" s="1264"/>
      <c r="G13" s="1136"/>
      <c r="H13" s="1436" t="e">
        <f>+H36/H25*1000</f>
        <v>#DIV/0!</v>
      </c>
      <c r="I13" s="1436" t="e">
        <f t="shared" ref="I13:Q13" si="0">+I36/I25*1000</f>
        <v>#DIV/0!</v>
      </c>
      <c r="J13" s="1436" t="e">
        <f t="shared" si="0"/>
        <v>#DIV/0!</v>
      </c>
      <c r="K13" s="1436" t="e">
        <f t="shared" si="0"/>
        <v>#DIV/0!</v>
      </c>
      <c r="L13" s="1436" t="e">
        <f t="shared" si="0"/>
        <v>#DIV/0!</v>
      </c>
      <c r="M13" s="1436" t="e">
        <f t="shared" si="0"/>
        <v>#DIV/0!</v>
      </c>
      <c r="N13" s="1436" t="e">
        <f t="shared" si="0"/>
        <v>#DIV/0!</v>
      </c>
      <c r="O13" s="1436" t="e">
        <f t="shared" si="0"/>
        <v>#DIV/0!</v>
      </c>
      <c r="P13" s="1436" t="e">
        <f t="shared" si="0"/>
        <v>#DIV/0!</v>
      </c>
      <c r="Q13" s="1436" t="e">
        <f t="shared" si="0"/>
        <v>#DIV/0!</v>
      </c>
      <c r="R13" s="1427"/>
      <c r="S13" s="1427"/>
      <c r="T13" s="1427"/>
      <c r="U13" s="1427"/>
      <c r="V13" s="1427"/>
    </row>
    <row r="14" spans="1:22" s="1431" customFormat="1" ht="19.5">
      <c r="B14" s="1377"/>
      <c r="C14" s="1430"/>
      <c r="D14" s="1430"/>
      <c r="E14" s="1264"/>
      <c r="F14" s="1264"/>
      <c r="G14" s="1136"/>
      <c r="H14" s="1437"/>
      <c r="I14" s="1437"/>
      <c r="J14" s="1437"/>
      <c r="K14" s="1437"/>
      <c r="L14" s="1437"/>
      <c r="M14" s="1437"/>
      <c r="N14" s="1437"/>
      <c r="O14" s="1437"/>
      <c r="P14" s="1437"/>
      <c r="Q14" s="1437"/>
      <c r="R14" s="1427"/>
      <c r="S14" s="1427"/>
      <c r="T14" s="1427"/>
      <c r="U14" s="1427"/>
      <c r="V14" s="1427"/>
    </row>
    <row r="15" spans="1:22" s="1438" customFormat="1" ht="19.5">
      <c r="B15" s="1439" t="s">
        <v>1559</v>
      </c>
      <c r="C15" s="1430"/>
      <c r="D15" s="1430"/>
      <c r="E15" s="1264"/>
      <c r="F15" s="1264"/>
      <c r="G15" s="1440"/>
      <c r="H15" s="1440"/>
      <c r="I15" s="1440"/>
      <c r="J15" s="1440"/>
      <c r="K15" s="1440"/>
      <c r="L15" s="1440"/>
      <c r="M15" s="1440"/>
      <c r="N15" s="1440"/>
      <c r="O15" s="1440"/>
      <c r="P15" s="1440"/>
      <c r="Q15" s="1440"/>
      <c r="R15" s="1441"/>
      <c r="S15" s="1441"/>
      <c r="T15" s="1441"/>
      <c r="U15" s="1441"/>
      <c r="V15" s="1441"/>
    </row>
    <row r="16" spans="1:22" s="1431" customFormat="1" ht="19.5">
      <c r="B16" s="1442" t="s">
        <v>1560</v>
      </c>
      <c r="C16" s="1430"/>
      <c r="D16" s="1430"/>
      <c r="E16" s="1264"/>
      <c r="F16" s="1264"/>
      <c r="G16" s="1440"/>
      <c r="H16" s="1440"/>
      <c r="I16" s="1440"/>
      <c r="J16" s="1440"/>
      <c r="K16" s="1440"/>
      <c r="L16" s="1440"/>
      <c r="M16" s="1440"/>
      <c r="N16" s="1440"/>
      <c r="O16" s="1440"/>
      <c r="P16" s="1440"/>
      <c r="Q16" s="1440"/>
      <c r="R16" s="1427"/>
      <c r="S16" s="1427"/>
      <c r="T16" s="1427"/>
      <c r="U16" s="1427"/>
      <c r="V16" s="1427"/>
    </row>
    <row r="17" spans="2:22" s="1431" customFormat="1" ht="19.5">
      <c r="B17" s="1443" t="s">
        <v>1561</v>
      </c>
      <c r="C17" s="1430"/>
      <c r="D17" s="1430"/>
      <c r="E17" s="1264"/>
      <c r="F17" s="1264"/>
      <c r="G17" s="1440"/>
      <c r="H17" s="1444"/>
      <c r="I17" s="1444"/>
      <c r="J17" s="1444"/>
      <c r="K17" s="1444"/>
      <c r="L17" s="1444"/>
      <c r="M17" s="1444"/>
      <c r="N17" s="1444"/>
      <c r="O17" s="1444"/>
      <c r="P17" s="1444"/>
      <c r="Q17" s="1444"/>
      <c r="R17" s="1427"/>
      <c r="S17" s="1427"/>
      <c r="T17" s="1427"/>
      <c r="U17" s="1427"/>
      <c r="V17" s="1427"/>
    </row>
    <row r="18" spans="2:22" s="1431" customFormat="1" ht="19.5">
      <c r="B18" s="1443" t="s">
        <v>1562</v>
      </c>
      <c r="C18" s="1430"/>
      <c r="D18" s="1430"/>
      <c r="E18" s="1264"/>
      <c r="F18" s="1264"/>
      <c r="G18" s="1440"/>
      <c r="H18" s="1433"/>
      <c r="I18" s="1433"/>
      <c r="J18" s="1433"/>
      <c r="K18" s="1433"/>
      <c r="L18" s="1433"/>
      <c r="M18" s="1433"/>
      <c r="N18" s="1433"/>
      <c r="O18" s="1433"/>
      <c r="P18" s="1433"/>
      <c r="Q18" s="1433"/>
      <c r="R18" s="1427"/>
      <c r="S18" s="1427"/>
      <c r="T18" s="1427"/>
      <c r="U18" s="1427"/>
      <c r="V18" s="1427"/>
    </row>
    <row r="19" spans="2:22" s="1431" customFormat="1" ht="19.5">
      <c r="B19" s="1443" t="s">
        <v>168</v>
      </c>
      <c r="C19" s="1430"/>
      <c r="D19" s="1430"/>
      <c r="E19" s="1264"/>
      <c r="F19" s="1264"/>
      <c r="G19" s="1440"/>
      <c r="H19" s="1445"/>
      <c r="I19" s="1445"/>
      <c r="J19" s="1445"/>
      <c r="K19" s="1445"/>
      <c r="L19" s="1445"/>
      <c r="M19" s="1445"/>
      <c r="N19" s="1445"/>
      <c r="O19" s="1445"/>
      <c r="P19" s="1445"/>
      <c r="Q19" s="1445"/>
      <c r="R19" s="1427"/>
      <c r="S19" s="1427"/>
      <c r="T19" s="1427"/>
      <c r="U19" s="1427"/>
      <c r="V19" s="1427"/>
    </row>
    <row r="20" spans="2:22" s="1431" customFormat="1" ht="19.5">
      <c r="B20" s="1443" t="s">
        <v>1563</v>
      </c>
      <c r="C20" s="1430"/>
      <c r="D20" s="1430"/>
      <c r="E20" s="1264"/>
      <c r="F20" s="1264"/>
      <c r="G20" s="1440"/>
      <c r="H20" s="1433"/>
      <c r="I20" s="1433"/>
      <c r="J20" s="1433"/>
      <c r="K20" s="1433"/>
      <c r="L20" s="1433"/>
      <c r="M20" s="1433"/>
      <c r="N20" s="1433"/>
      <c r="O20" s="1433"/>
      <c r="P20" s="1433"/>
      <c r="Q20" s="1433"/>
      <c r="R20" s="1427"/>
      <c r="S20" s="1427"/>
      <c r="T20" s="1427"/>
      <c r="U20" s="1427"/>
      <c r="V20" s="1427"/>
    </row>
    <row r="21" spans="2:22" s="1449" customFormat="1" ht="19.5">
      <c r="B21" s="1446" t="s">
        <v>1564</v>
      </c>
      <c r="C21" s="1430"/>
      <c r="D21" s="1430"/>
      <c r="E21" s="1264"/>
      <c r="F21" s="1264"/>
      <c r="G21" s="1440"/>
      <c r="H21" s="1447"/>
      <c r="I21" s="1447"/>
      <c r="J21" s="1447"/>
      <c r="K21" s="1447"/>
      <c r="L21" s="1447"/>
      <c r="M21" s="1447"/>
      <c r="N21" s="1447"/>
      <c r="O21" s="1447"/>
      <c r="P21" s="1447"/>
      <c r="Q21" s="1448"/>
      <c r="R21" s="1441"/>
      <c r="S21" s="1441"/>
      <c r="T21" s="1441"/>
      <c r="U21" s="1441"/>
      <c r="V21" s="1441"/>
    </row>
    <row r="22" spans="2:22" s="1431" customFormat="1" ht="19.5">
      <c r="B22" s="1443" t="s">
        <v>1561</v>
      </c>
      <c r="C22" s="1430"/>
      <c r="D22" s="1430"/>
      <c r="E22" s="1264"/>
      <c r="F22" s="1264"/>
      <c r="G22" s="1440"/>
      <c r="H22" s="1450"/>
      <c r="I22" s="1450"/>
      <c r="J22" s="1450"/>
      <c r="K22" s="1450"/>
      <c r="L22" s="1450"/>
      <c r="M22" s="1450"/>
      <c r="N22" s="1450"/>
      <c r="O22" s="1450"/>
      <c r="P22" s="1450"/>
      <c r="Q22" s="1450"/>
      <c r="R22" s="1427"/>
      <c r="S22" s="1427"/>
      <c r="T22" s="1427"/>
      <c r="U22" s="1427"/>
      <c r="V22" s="1427"/>
    </row>
    <row r="23" spans="2:22" s="1431" customFormat="1" ht="19.5">
      <c r="B23" s="1443" t="s">
        <v>1562</v>
      </c>
      <c r="C23" s="1430"/>
      <c r="D23" s="1430"/>
      <c r="E23" s="1264"/>
      <c r="F23" s="1264"/>
      <c r="G23" s="1440"/>
      <c r="H23" s="1450"/>
      <c r="I23" s="1450"/>
      <c r="J23" s="1450"/>
      <c r="K23" s="1450"/>
      <c r="L23" s="1450"/>
      <c r="M23" s="1450"/>
      <c r="N23" s="1450"/>
      <c r="O23" s="1450"/>
      <c r="P23" s="1450"/>
      <c r="Q23" s="1450"/>
      <c r="R23" s="1427"/>
      <c r="S23" s="1427"/>
      <c r="T23" s="1427"/>
      <c r="U23" s="1427"/>
      <c r="V23" s="1427"/>
    </row>
    <row r="24" spans="2:22" s="1431" customFormat="1" ht="19.5">
      <c r="B24" s="1443" t="s">
        <v>168</v>
      </c>
      <c r="C24" s="1430"/>
      <c r="D24" s="1430"/>
      <c r="E24" s="1264"/>
      <c r="F24" s="1264"/>
      <c r="G24" s="1440"/>
      <c r="H24" s="1450"/>
      <c r="I24" s="1450"/>
      <c r="J24" s="1450"/>
      <c r="K24" s="1450"/>
      <c r="L24" s="1450"/>
      <c r="M24" s="1450"/>
      <c r="N24" s="1450"/>
      <c r="O24" s="1450"/>
      <c r="P24" s="1450"/>
      <c r="Q24" s="1450"/>
      <c r="R24" s="1427"/>
      <c r="S24" s="1427"/>
      <c r="T24" s="1427"/>
      <c r="U24" s="1427"/>
      <c r="V24" s="1427"/>
    </row>
    <row r="25" spans="2:22" s="1431" customFormat="1" ht="19.5">
      <c r="B25" s="1451" t="s">
        <v>1565</v>
      </c>
      <c r="C25" s="1430"/>
      <c r="D25" s="1430"/>
      <c r="E25" s="1264"/>
      <c r="F25" s="1264"/>
      <c r="G25" s="1440"/>
      <c r="H25" s="1436">
        <f t="shared" ref="H25:Q25" si="1">SUM(H22:H24,H17:H20)</f>
        <v>0</v>
      </c>
      <c r="I25" s="1436">
        <f t="shared" si="1"/>
        <v>0</v>
      </c>
      <c r="J25" s="1436">
        <f t="shared" si="1"/>
        <v>0</v>
      </c>
      <c r="K25" s="1436">
        <f t="shared" si="1"/>
        <v>0</v>
      </c>
      <c r="L25" s="1436">
        <f t="shared" si="1"/>
        <v>0</v>
      </c>
      <c r="M25" s="1436">
        <f t="shared" si="1"/>
        <v>0</v>
      </c>
      <c r="N25" s="1436">
        <f t="shared" si="1"/>
        <v>0</v>
      </c>
      <c r="O25" s="1436">
        <f t="shared" si="1"/>
        <v>0</v>
      </c>
      <c r="P25" s="1436">
        <f t="shared" si="1"/>
        <v>0</v>
      </c>
      <c r="Q25" s="1436">
        <f t="shared" si="1"/>
        <v>0</v>
      </c>
      <c r="R25" s="1427"/>
      <c r="S25" s="1427"/>
      <c r="T25" s="1427"/>
      <c r="U25" s="1427"/>
      <c r="V25" s="1427"/>
    </row>
    <row r="26" spans="2:22" s="1438" customFormat="1" ht="36.75" customHeight="1">
      <c r="B26" s="1439" t="s">
        <v>1566</v>
      </c>
      <c r="C26" s="1430"/>
      <c r="D26" s="1430"/>
      <c r="E26" s="1264"/>
      <c r="F26" s="1264"/>
      <c r="G26" s="1440"/>
      <c r="H26" s="1440"/>
      <c r="I26" s="1440"/>
      <c r="J26" s="1440"/>
      <c r="K26" s="1440"/>
      <c r="L26" s="1440"/>
      <c r="M26" s="1440"/>
      <c r="N26" s="1440"/>
      <c r="O26" s="1440"/>
      <c r="P26" s="1440"/>
      <c r="Q26" s="1440"/>
      <c r="R26" s="1441"/>
      <c r="S26" s="1441"/>
      <c r="T26" s="1441"/>
      <c r="U26" s="1441"/>
      <c r="V26" s="1441"/>
    </row>
    <row r="27" spans="2:22" s="1431" customFormat="1" ht="19.5">
      <c r="B27" s="1442" t="s">
        <v>1560</v>
      </c>
      <c r="C27" s="1430"/>
      <c r="D27" s="1430"/>
      <c r="E27" s="1264"/>
      <c r="F27" s="1264"/>
      <c r="G27" s="1440"/>
      <c r="H27" s="1440"/>
      <c r="I27" s="1440"/>
      <c r="J27" s="1440"/>
      <c r="K27" s="1440"/>
      <c r="L27" s="1440"/>
      <c r="M27" s="1440"/>
      <c r="N27" s="1440"/>
      <c r="O27" s="1440"/>
      <c r="P27" s="1440"/>
      <c r="Q27" s="1440"/>
      <c r="R27" s="1427"/>
      <c r="S27" s="1427"/>
      <c r="T27" s="1427"/>
      <c r="U27" s="1427"/>
      <c r="V27" s="1427"/>
    </row>
    <row r="28" spans="2:22" s="1431" customFormat="1" ht="19.5">
      <c r="B28" s="1443" t="s">
        <v>1561</v>
      </c>
      <c r="C28" s="1430"/>
      <c r="D28" s="1430"/>
      <c r="E28" s="1264"/>
      <c r="F28" s="1264"/>
      <c r="G28" s="1440"/>
      <c r="H28" s="1452"/>
      <c r="I28" s="1452"/>
      <c r="J28" s="1452"/>
      <c r="K28" s="1452"/>
      <c r="L28" s="1452"/>
      <c r="M28" s="1452"/>
      <c r="N28" s="1452"/>
      <c r="O28" s="1452"/>
      <c r="P28" s="1452"/>
      <c r="Q28" s="1452"/>
      <c r="R28" s="1427"/>
      <c r="S28" s="1427"/>
      <c r="T28" s="1427"/>
      <c r="U28" s="1427"/>
      <c r="V28" s="1427"/>
    </row>
    <row r="29" spans="2:22" s="1431" customFormat="1" ht="19.5">
      <c r="B29" s="1443" t="s">
        <v>1562</v>
      </c>
      <c r="C29" s="1430"/>
      <c r="D29" s="1430"/>
      <c r="E29" s="1264"/>
      <c r="F29" s="1264"/>
      <c r="G29" s="1440"/>
      <c r="H29" s="1453"/>
      <c r="I29" s="1453"/>
      <c r="J29" s="1453"/>
      <c r="K29" s="1453"/>
      <c r="L29" s="1453"/>
      <c r="M29" s="1453"/>
      <c r="N29" s="1453"/>
      <c r="O29" s="1453"/>
      <c r="P29" s="1453"/>
      <c r="Q29" s="1453"/>
      <c r="R29" s="1427"/>
      <c r="S29" s="1427"/>
      <c r="T29" s="1427"/>
      <c r="U29" s="1427"/>
      <c r="V29" s="1427"/>
    </row>
    <row r="30" spans="2:22" s="1431" customFormat="1" ht="19.5">
      <c r="B30" s="1443" t="s">
        <v>168</v>
      </c>
      <c r="C30" s="1430"/>
      <c r="D30" s="1430"/>
      <c r="E30" s="1264"/>
      <c r="F30" s="1264"/>
      <c r="G30" s="1440"/>
      <c r="H30" s="1454"/>
      <c r="I30" s="1454"/>
      <c r="J30" s="1454"/>
      <c r="K30" s="1454"/>
      <c r="L30" s="1454"/>
      <c r="M30" s="1454"/>
      <c r="N30" s="1454"/>
      <c r="O30" s="1454"/>
      <c r="P30" s="1454"/>
      <c r="Q30" s="1454"/>
      <c r="R30" s="1427"/>
      <c r="S30" s="1427"/>
      <c r="T30" s="1427"/>
      <c r="U30" s="1427"/>
      <c r="V30" s="1427"/>
    </row>
    <row r="31" spans="2:22" s="1431" customFormat="1" ht="19.5">
      <c r="B31" s="1443" t="s">
        <v>1563</v>
      </c>
      <c r="C31" s="1430"/>
      <c r="D31" s="1430"/>
      <c r="E31" s="1264"/>
      <c r="F31" s="1264"/>
      <c r="G31" s="1440"/>
      <c r="H31" s="1454"/>
      <c r="I31" s="1454"/>
      <c r="J31" s="1454"/>
      <c r="K31" s="1454"/>
      <c r="L31" s="1454"/>
      <c r="M31" s="1454"/>
      <c r="N31" s="1454"/>
      <c r="O31" s="1454"/>
      <c r="P31" s="1454"/>
      <c r="Q31" s="1454"/>
      <c r="R31" s="1427"/>
      <c r="S31" s="1427"/>
      <c r="T31" s="1427"/>
      <c r="U31" s="1427"/>
      <c r="V31" s="1427"/>
    </row>
    <row r="32" spans="2:22" s="1449" customFormat="1" ht="19.5">
      <c r="B32" s="1442" t="s">
        <v>1564</v>
      </c>
      <c r="C32" s="1430"/>
      <c r="D32" s="1430"/>
      <c r="E32" s="1264"/>
      <c r="F32" s="1264"/>
      <c r="G32" s="1440"/>
      <c r="H32" s="1455"/>
      <c r="I32" s="1455"/>
      <c r="J32" s="1455"/>
      <c r="K32" s="1455"/>
      <c r="L32" s="1455"/>
      <c r="M32" s="1455"/>
      <c r="N32" s="1455"/>
      <c r="O32" s="1455"/>
      <c r="P32" s="1455"/>
      <c r="Q32" s="1456"/>
      <c r="R32" s="1441"/>
      <c r="S32" s="1441"/>
      <c r="T32" s="1441"/>
      <c r="U32" s="1441"/>
      <c r="V32" s="1441"/>
    </row>
    <row r="33" spans="2:22" s="1431" customFormat="1" ht="19.5">
      <c r="B33" s="1443" t="s">
        <v>1561</v>
      </c>
      <c r="C33" s="1430"/>
      <c r="D33" s="1430"/>
      <c r="E33" s="1264"/>
      <c r="F33" s="1264"/>
      <c r="G33" s="1440"/>
      <c r="H33" s="1457"/>
      <c r="I33" s="1457"/>
      <c r="J33" s="1457"/>
      <c r="K33" s="1457"/>
      <c r="L33" s="1457"/>
      <c r="M33" s="1457"/>
      <c r="N33" s="1457"/>
      <c r="O33" s="1457"/>
      <c r="P33" s="1457"/>
      <c r="Q33" s="1457"/>
      <c r="R33" s="1427"/>
      <c r="S33" s="1427"/>
      <c r="T33" s="1427"/>
      <c r="U33" s="1427"/>
      <c r="V33" s="1427"/>
    </row>
    <row r="34" spans="2:22" s="1431" customFormat="1" ht="19.5">
      <c r="B34" s="1443" t="s">
        <v>1562</v>
      </c>
      <c r="C34" s="1430"/>
      <c r="D34" s="1430"/>
      <c r="E34" s="1264"/>
      <c r="F34" s="1264"/>
      <c r="G34" s="1440"/>
      <c r="H34" s="1457"/>
      <c r="I34" s="1457"/>
      <c r="J34" s="1457"/>
      <c r="K34" s="1457"/>
      <c r="L34" s="1457"/>
      <c r="M34" s="1457"/>
      <c r="N34" s="1457"/>
      <c r="O34" s="1457"/>
      <c r="P34" s="1457"/>
      <c r="Q34" s="1457"/>
      <c r="R34" s="1427"/>
      <c r="S34" s="1427"/>
      <c r="T34" s="1427"/>
      <c r="U34" s="1427"/>
      <c r="V34" s="1427"/>
    </row>
    <row r="35" spans="2:22" s="1431" customFormat="1" ht="19.5">
      <c r="B35" s="1443" t="s">
        <v>168</v>
      </c>
      <c r="C35" s="1430"/>
      <c r="D35" s="1430"/>
      <c r="E35" s="1264"/>
      <c r="F35" s="1264"/>
      <c r="G35" s="1440"/>
      <c r="H35" s="1457"/>
      <c r="I35" s="1457"/>
      <c r="J35" s="1457"/>
      <c r="K35" s="1457"/>
      <c r="L35" s="1457"/>
      <c r="M35" s="1457"/>
      <c r="N35" s="1457"/>
      <c r="O35" s="1457"/>
      <c r="P35" s="1457"/>
      <c r="Q35" s="1457"/>
      <c r="R35" s="1427"/>
      <c r="S35" s="1427"/>
      <c r="T35" s="1427"/>
      <c r="U35" s="1427"/>
      <c r="V35" s="1427"/>
    </row>
    <row r="36" spans="2:22" s="1431" customFormat="1" ht="19.5">
      <c r="B36" s="1458" t="s">
        <v>8</v>
      </c>
      <c r="C36" s="1430"/>
      <c r="D36" s="1430"/>
      <c r="E36" s="1264"/>
      <c r="F36" s="1264"/>
      <c r="G36" s="1440"/>
      <c r="H36" s="1436">
        <f t="shared" ref="H36:Q36" si="2">SUM(H33:H35,H28:H31)</f>
        <v>0</v>
      </c>
      <c r="I36" s="1436">
        <f t="shared" si="2"/>
        <v>0</v>
      </c>
      <c r="J36" s="1436">
        <f t="shared" si="2"/>
        <v>0</v>
      </c>
      <c r="K36" s="1436">
        <f t="shared" si="2"/>
        <v>0</v>
      </c>
      <c r="L36" s="1436">
        <f t="shared" si="2"/>
        <v>0</v>
      </c>
      <c r="M36" s="1436">
        <f t="shared" si="2"/>
        <v>0</v>
      </c>
      <c r="N36" s="1436">
        <f t="shared" si="2"/>
        <v>0</v>
      </c>
      <c r="O36" s="1436">
        <f t="shared" si="2"/>
        <v>0</v>
      </c>
      <c r="P36" s="1436">
        <f t="shared" si="2"/>
        <v>0</v>
      </c>
      <c r="Q36" s="1436">
        <f t="shared" si="2"/>
        <v>0</v>
      </c>
      <c r="R36" s="1427"/>
      <c r="S36" s="1427"/>
      <c r="T36" s="1427"/>
      <c r="U36" s="1427"/>
      <c r="V36" s="1427"/>
    </row>
    <row r="37" spans="2:22" s="1438" customFormat="1" ht="48" customHeight="1">
      <c r="B37" s="1439" t="s">
        <v>1567</v>
      </c>
      <c r="C37" s="1430"/>
      <c r="D37" s="1430"/>
      <c r="E37" s="1264"/>
      <c r="F37" s="1264"/>
      <c r="G37" s="1440"/>
      <c r="H37" s="1440"/>
      <c r="I37" s="1440"/>
      <c r="J37" s="1440"/>
      <c r="K37" s="1440"/>
      <c r="L37" s="1440"/>
      <c r="M37" s="1440"/>
      <c r="N37" s="1440"/>
      <c r="O37" s="1440"/>
      <c r="P37" s="1440"/>
      <c r="Q37" s="1440"/>
      <c r="R37" s="1441"/>
      <c r="S37" s="1441"/>
      <c r="T37" s="1441"/>
      <c r="U37" s="1441"/>
      <c r="V37" s="1441"/>
    </row>
    <row r="38" spans="2:22" s="1431" customFormat="1" ht="19.5">
      <c r="B38" s="1442" t="s">
        <v>1560</v>
      </c>
      <c r="C38" s="1430"/>
      <c r="D38" s="1430"/>
      <c r="E38" s="1264"/>
      <c r="F38" s="1264"/>
      <c r="G38" s="1440"/>
      <c r="H38" s="1440"/>
      <c r="I38" s="1440"/>
      <c r="J38" s="1440"/>
      <c r="K38" s="1440"/>
      <c r="L38" s="1440"/>
      <c r="M38" s="1440"/>
      <c r="N38" s="1440"/>
      <c r="O38" s="1440"/>
      <c r="P38" s="1440"/>
      <c r="Q38" s="1440"/>
      <c r="R38" s="1427"/>
      <c r="S38" s="1427"/>
      <c r="T38" s="1427"/>
      <c r="U38" s="1427"/>
      <c r="V38" s="1427"/>
    </row>
    <row r="39" spans="2:22" s="1431" customFormat="1" ht="19.5">
      <c r="B39" s="1443" t="s">
        <v>1561</v>
      </c>
      <c r="C39" s="1430"/>
      <c r="D39" s="1430"/>
      <c r="E39" s="1264"/>
      <c r="F39" s="1264"/>
      <c r="G39" s="1440"/>
      <c r="H39" s="1459" t="e">
        <f t="shared" ref="H39:Q42" si="3">+H28/H17</f>
        <v>#DIV/0!</v>
      </c>
      <c r="I39" s="1459" t="e">
        <f t="shared" si="3"/>
        <v>#DIV/0!</v>
      </c>
      <c r="J39" s="1459" t="e">
        <f t="shared" si="3"/>
        <v>#DIV/0!</v>
      </c>
      <c r="K39" s="1459" t="e">
        <f t="shared" si="3"/>
        <v>#DIV/0!</v>
      </c>
      <c r="L39" s="1459" t="e">
        <f t="shared" si="3"/>
        <v>#DIV/0!</v>
      </c>
      <c r="M39" s="1459" t="e">
        <f t="shared" si="3"/>
        <v>#DIV/0!</v>
      </c>
      <c r="N39" s="1459" t="e">
        <f t="shared" si="3"/>
        <v>#DIV/0!</v>
      </c>
      <c r="O39" s="1459" t="e">
        <f t="shared" si="3"/>
        <v>#DIV/0!</v>
      </c>
      <c r="P39" s="1459" t="e">
        <f t="shared" si="3"/>
        <v>#DIV/0!</v>
      </c>
      <c r="Q39" s="1459" t="e">
        <f t="shared" si="3"/>
        <v>#DIV/0!</v>
      </c>
      <c r="R39" s="1427"/>
      <c r="S39" s="1427"/>
      <c r="T39" s="1427"/>
      <c r="U39" s="1427"/>
      <c r="V39" s="1427"/>
    </row>
    <row r="40" spans="2:22" s="1431" customFormat="1" ht="19.5">
      <c r="B40" s="1443" t="s">
        <v>1562</v>
      </c>
      <c r="C40" s="1430"/>
      <c r="D40" s="1430"/>
      <c r="E40" s="1264"/>
      <c r="F40" s="1264"/>
      <c r="G40" s="1440"/>
      <c r="H40" s="1436" t="e">
        <f t="shared" si="3"/>
        <v>#DIV/0!</v>
      </c>
      <c r="I40" s="1436" t="e">
        <f t="shared" si="3"/>
        <v>#DIV/0!</v>
      </c>
      <c r="J40" s="1436" t="e">
        <f t="shared" si="3"/>
        <v>#DIV/0!</v>
      </c>
      <c r="K40" s="1436" t="e">
        <f t="shared" si="3"/>
        <v>#DIV/0!</v>
      </c>
      <c r="L40" s="1436" t="e">
        <f t="shared" si="3"/>
        <v>#DIV/0!</v>
      </c>
      <c r="M40" s="1436" t="e">
        <f t="shared" si="3"/>
        <v>#DIV/0!</v>
      </c>
      <c r="N40" s="1436" t="e">
        <f t="shared" si="3"/>
        <v>#DIV/0!</v>
      </c>
      <c r="O40" s="1436" t="e">
        <f t="shared" si="3"/>
        <v>#DIV/0!</v>
      </c>
      <c r="P40" s="1436" t="e">
        <f t="shared" si="3"/>
        <v>#DIV/0!</v>
      </c>
      <c r="Q40" s="1436" t="e">
        <f t="shared" si="3"/>
        <v>#DIV/0!</v>
      </c>
      <c r="R40" s="1427"/>
      <c r="S40" s="1427"/>
      <c r="T40" s="1427"/>
      <c r="U40" s="1427"/>
      <c r="V40" s="1427"/>
    </row>
    <row r="41" spans="2:22" s="1431" customFormat="1" ht="19.5">
      <c r="B41" s="1443" t="s">
        <v>168</v>
      </c>
      <c r="C41" s="1430"/>
      <c r="D41" s="1430"/>
      <c r="E41" s="1264"/>
      <c r="F41" s="1264"/>
      <c r="G41" s="1440"/>
      <c r="H41" s="1460" t="e">
        <f t="shared" si="3"/>
        <v>#DIV/0!</v>
      </c>
      <c r="I41" s="1460" t="e">
        <f t="shared" si="3"/>
        <v>#DIV/0!</v>
      </c>
      <c r="J41" s="1460" t="e">
        <f t="shared" si="3"/>
        <v>#DIV/0!</v>
      </c>
      <c r="K41" s="1460" t="e">
        <f t="shared" si="3"/>
        <v>#DIV/0!</v>
      </c>
      <c r="L41" s="1460" t="e">
        <f t="shared" si="3"/>
        <v>#DIV/0!</v>
      </c>
      <c r="M41" s="1460" t="e">
        <f t="shared" si="3"/>
        <v>#DIV/0!</v>
      </c>
      <c r="N41" s="1460" t="e">
        <f t="shared" si="3"/>
        <v>#DIV/0!</v>
      </c>
      <c r="O41" s="1460" t="e">
        <f t="shared" si="3"/>
        <v>#DIV/0!</v>
      </c>
      <c r="P41" s="1460" t="e">
        <f t="shared" si="3"/>
        <v>#DIV/0!</v>
      </c>
      <c r="Q41" s="1460" t="e">
        <f t="shared" si="3"/>
        <v>#DIV/0!</v>
      </c>
      <c r="R41" s="1427"/>
      <c r="S41" s="1427"/>
      <c r="T41" s="1427"/>
      <c r="U41" s="1427"/>
      <c r="V41" s="1427"/>
    </row>
    <row r="42" spans="2:22" s="1431" customFormat="1" ht="19.5">
      <c r="B42" s="1443" t="s">
        <v>1563</v>
      </c>
      <c r="C42" s="1430"/>
      <c r="D42" s="1430"/>
      <c r="E42" s="1264"/>
      <c r="F42" s="1264"/>
      <c r="G42" s="1440"/>
      <c r="H42" s="1460" t="e">
        <f t="shared" si="3"/>
        <v>#DIV/0!</v>
      </c>
      <c r="I42" s="1460" t="e">
        <f t="shared" si="3"/>
        <v>#DIV/0!</v>
      </c>
      <c r="J42" s="1460" t="e">
        <f t="shared" si="3"/>
        <v>#DIV/0!</v>
      </c>
      <c r="K42" s="1460" t="e">
        <f t="shared" si="3"/>
        <v>#DIV/0!</v>
      </c>
      <c r="L42" s="1460" t="e">
        <f t="shared" si="3"/>
        <v>#DIV/0!</v>
      </c>
      <c r="M42" s="1460" t="e">
        <f t="shared" si="3"/>
        <v>#DIV/0!</v>
      </c>
      <c r="N42" s="1460" t="e">
        <f t="shared" si="3"/>
        <v>#DIV/0!</v>
      </c>
      <c r="O42" s="1460" t="e">
        <f t="shared" si="3"/>
        <v>#DIV/0!</v>
      </c>
      <c r="P42" s="1460" t="e">
        <f t="shared" si="3"/>
        <v>#DIV/0!</v>
      </c>
      <c r="Q42" s="1460" t="e">
        <f t="shared" si="3"/>
        <v>#DIV/0!</v>
      </c>
      <c r="R42" s="1427"/>
      <c r="S42" s="1427"/>
      <c r="T42" s="1427"/>
      <c r="U42" s="1427"/>
      <c r="V42" s="1427"/>
    </row>
    <row r="43" spans="2:22" s="1449" customFormat="1" ht="19.5">
      <c r="B43" s="1442" t="s">
        <v>1564</v>
      </c>
      <c r="C43" s="1430"/>
      <c r="D43" s="1430"/>
      <c r="E43" s="1264"/>
      <c r="F43" s="1264"/>
      <c r="G43" s="1440"/>
      <c r="H43" s="1461"/>
      <c r="I43" s="1461"/>
      <c r="J43" s="1461"/>
      <c r="K43" s="1461"/>
      <c r="L43" s="1461"/>
      <c r="M43" s="1461"/>
      <c r="N43" s="1461"/>
      <c r="O43" s="1461"/>
      <c r="P43" s="1461"/>
      <c r="Q43" s="1462"/>
      <c r="R43" s="1441"/>
      <c r="S43" s="1441"/>
      <c r="T43" s="1441"/>
      <c r="U43" s="1441"/>
      <c r="V43" s="1441"/>
    </row>
    <row r="44" spans="2:22" s="1431" customFormat="1" ht="19.5">
      <c r="B44" s="1443" t="s">
        <v>1561</v>
      </c>
      <c r="C44" s="1430"/>
      <c r="D44" s="1430"/>
      <c r="E44" s="1264"/>
      <c r="F44" s="1264"/>
      <c r="G44" s="1440"/>
      <c r="H44" s="1459" t="e">
        <f t="shared" ref="H44:Q46" si="4">+H33/H22</f>
        <v>#DIV/0!</v>
      </c>
      <c r="I44" s="1459" t="e">
        <f t="shared" si="4"/>
        <v>#DIV/0!</v>
      </c>
      <c r="J44" s="1459" t="e">
        <f t="shared" si="4"/>
        <v>#DIV/0!</v>
      </c>
      <c r="K44" s="1459" t="e">
        <f t="shared" si="4"/>
        <v>#DIV/0!</v>
      </c>
      <c r="L44" s="1459" t="e">
        <f t="shared" si="4"/>
        <v>#DIV/0!</v>
      </c>
      <c r="M44" s="1459" t="e">
        <f t="shared" si="4"/>
        <v>#DIV/0!</v>
      </c>
      <c r="N44" s="1459" t="e">
        <f t="shared" si="4"/>
        <v>#DIV/0!</v>
      </c>
      <c r="O44" s="1459" t="e">
        <f t="shared" si="4"/>
        <v>#DIV/0!</v>
      </c>
      <c r="P44" s="1459" t="e">
        <f t="shared" si="4"/>
        <v>#DIV/0!</v>
      </c>
      <c r="Q44" s="1459" t="e">
        <f t="shared" si="4"/>
        <v>#DIV/0!</v>
      </c>
      <c r="R44" s="1427"/>
      <c r="S44" s="1427"/>
      <c r="T44" s="1427"/>
      <c r="U44" s="1427"/>
      <c r="V44" s="1427"/>
    </row>
    <row r="45" spans="2:22" s="1431" customFormat="1" ht="19.5">
      <c r="B45" s="1443" t="s">
        <v>1562</v>
      </c>
      <c r="C45" s="1430"/>
      <c r="D45" s="1430"/>
      <c r="E45" s="1264"/>
      <c r="F45" s="1264"/>
      <c r="G45" s="1440"/>
      <c r="H45" s="1459" t="e">
        <f t="shared" si="4"/>
        <v>#DIV/0!</v>
      </c>
      <c r="I45" s="1459" t="e">
        <f t="shared" si="4"/>
        <v>#DIV/0!</v>
      </c>
      <c r="J45" s="1459" t="e">
        <f t="shared" si="4"/>
        <v>#DIV/0!</v>
      </c>
      <c r="K45" s="1459" t="e">
        <f t="shared" si="4"/>
        <v>#DIV/0!</v>
      </c>
      <c r="L45" s="1459" t="e">
        <f t="shared" si="4"/>
        <v>#DIV/0!</v>
      </c>
      <c r="M45" s="1459" t="e">
        <f t="shared" si="4"/>
        <v>#DIV/0!</v>
      </c>
      <c r="N45" s="1459" t="e">
        <f t="shared" si="4"/>
        <v>#DIV/0!</v>
      </c>
      <c r="O45" s="1459" t="e">
        <f t="shared" si="4"/>
        <v>#DIV/0!</v>
      </c>
      <c r="P45" s="1459" t="e">
        <f t="shared" si="4"/>
        <v>#DIV/0!</v>
      </c>
      <c r="Q45" s="1459" t="e">
        <f t="shared" si="4"/>
        <v>#DIV/0!</v>
      </c>
      <c r="R45" s="1427"/>
      <c r="S45" s="1427"/>
      <c r="T45" s="1427"/>
      <c r="U45" s="1427"/>
      <c r="V45" s="1427"/>
    </row>
    <row r="46" spans="2:22" s="1431" customFormat="1" ht="19.5">
      <c r="B46" s="1463" t="s">
        <v>168</v>
      </c>
      <c r="C46" s="1430"/>
      <c r="D46" s="1430"/>
      <c r="E46" s="1264"/>
      <c r="F46" s="1264"/>
      <c r="G46" s="1440"/>
      <c r="H46" s="1459" t="e">
        <f t="shared" si="4"/>
        <v>#DIV/0!</v>
      </c>
      <c r="I46" s="1459" t="e">
        <f t="shared" si="4"/>
        <v>#DIV/0!</v>
      </c>
      <c r="J46" s="1459" t="e">
        <f t="shared" si="4"/>
        <v>#DIV/0!</v>
      </c>
      <c r="K46" s="1459" t="e">
        <f t="shared" si="4"/>
        <v>#DIV/0!</v>
      </c>
      <c r="L46" s="1459" t="e">
        <f t="shared" si="4"/>
        <v>#DIV/0!</v>
      </c>
      <c r="M46" s="1459" t="e">
        <f t="shared" si="4"/>
        <v>#DIV/0!</v>
      </c>
      <c r="N46" s="1459" t="e">
        <f t="shared" si="4"/>
        <v>#DIV/0!</v>
      </c>
      <c r="O46" s="1459" t="e">
        <f t="shared" si="4"/>
        <v>#DIV/0!</v>
      </c>
      <c r="P46" s="1459" t="e">
        <f t="shared" si="4"/>
        <v>#DIV/0!</v>
      </c>
      <c r="Q46" s="1459" t="e">
        <f t="shared" si="4"/>
        <v>#DIV/0!</v>
      </c>
      <c r="R46" s="1427"/>
      <c r="S46" s="1427"/>
      <c r="T46" s="1427"/>
      <c r="U46" s="1427"/>
      <c r="V46" s="1427"/>
    </row>
    <row r="47" spans="2:22" ht="19.5">
      <c r="B47" s="1427"/>
      <c r="C47" s="1427"/>
      <c r="D47" s="1427"/>
      <c r="E47" s="1427"/>
      <c r="F47" s="1427"/>
      <c r="G47" s="1427"/>
      <c r="H47" s="1427"/>
      <c r="I47" s="1427"/>
      <c r="J47" s="1427"/>
      <c r="K47" s="1427"/>
      <c r="L47" s="1427"/>
      <c r="M47" s="1427"/>
      <c r="N47" s="1427"/>
      <c r="O47" s="1427"/>
      <c r="P47" s="1427"/>
      <c r="Q47" s="1427"/>
    </row>
    <row r="48" spans="2:22">
      <c r="B48" s="1238"/>
      <c r="C48" s="1238"/>
      <c r="D48" s="1238"/>
      <c r="E48" s="1238"/>
      <c r="F48" s="1238"/>
      <c r="G48" s="1238"/>
      <c r="H48" s="1051" t="s">
        <v>156</v>
      </c>
      <c r="I48" s="1051"/>
      <c r="J48" s="1051" t="s">
        <v>155</v>
      </c>
      <c r="K48" s="1051"/>
      <c r="L48" s="1051"/>
      <c r="M48" s="1051"/>
      <c r="N48" s="1051"/>
      <c r="O48" s="1051"/>
      <c r="P48" s="1051"/>
      <c r="Q48" s="1051"/>
    </row>
    <row r="49" spans="1:17" ht="28.5">
      <c r="B49" s="1104" t="s">
        <v>1194</v>
      </c>
      <c r="C49" s="1104" t="s">
        <v>1195</v>
      </c>
      <c r="D49" s="1104" t="s">
        <v>1196</v>
      </c>
      <c r="E49" s="1104" t="s">
        <v>1197</v>
      </c>
      <c r="F49" s="1136" t="s">
        <v>244</v>
      </c>
      <c r="G49" s="1186" t="s">
        <v>243</v>
      </c>
      <c r="H49" s="1103">
        <v>2012</v>
      </c>
      <c r="I49" s="1103">
        <v>2013</v>
      </c>
      <c r="J49" s="1103">
        <v>2014</v>
      </c>
      <c r="K49" s="1103">
        <v>2015</v>
      </c>
      <c r="L49" s="1103">
        <v>2016</v>
      </c>
      <c r="M49" s="1103">
        <v>2017</v>
      </c>
      <c r="N49" s="1103">
        <v>2018</v>
      </c>
      <c r="O49" s="1103">
        <v>2019</v>
      </c>
      <c r="P49" s="1103">
        <v>2020</v>
      </c>
      <c r="Q49" s="1103">
        <v>2021</v>
      </c>
    </row>
    <row r="50" spans="1:17" ht="18">
      <c r="B50" s="1429" t="s">
        <v>1568</v>
      </c>
      <c r="C50" s="1430"/>
      <c r="D50" s="1430"/>
      <c r="E50" s="1264"/>
      <c r="F50" s="1264"/>
      <c r="G50" s="1264"/>
      <c r="H50" s="960"/>
      <c r="I50" s="961"/>
      <c r="J50" s="962"/>
      <c r="K50" s="962"/>
      <c r="L50" s="962"/>
      <c r="M50" s="962"/>
      <c r="N50" s="962"/>
      <c r="O50" s="962"/>
      <c r="P50" s="962"/>
      <c r="Q50" s="962"/>
    </row>
    <row r="51" spans="1:17">
      <c r="A51" s="1431"/>
      <c r="B51" s="1432" t="s">
        <v>1555</v>
      </c>
      <c r="C51" s="1430"/>
      <c r="D51" s="1430"/>
      <c r="E51" s="1264"/>
      <c r="F51" s="1264"/>
      <c r="G51" s="1136"/>
      <c r="H51" s="1433"/>
      <c r="I51" s="1433"/>
      <c r="J51" s="1433"/>
      <c r="K51" s="1433"/>
      <c r="L51" s="1433"/>
      <c r="M51" s="1433"/>
      <c r="N51" s="1433"/>
      <c r="O51" s="1433"/>
      <c r="P51" s="1433"/>
      <c r="Q51" s="1433"/>
    </row>
    <row r="52" spans="1:17">
      <c r="A52" s="1431"/>
      <c r="B52" s="1432" t="s">
        <v>1556</v>
      </c>
      <c r="C52" s="1430"/>
      <c r="D52" s="1430"/>
      <c r="E52" s="1264"/>
      <c r="F52" s="1264"/>
      <c r="G52" s="1136"/>
      <c r="H52" s="1433"/>
      <c r="I52" s="1433"/>
      <c r="J52" s="1433"/>
      <c r="K52" s="1433"/>
      <c r="L52" s="1433"/>
      <c r="M52" s="1433"/>
      <c r="N52" s="1433"/>
      <c r="O52" s="1433"/>
      <c r="P52" s="1433"/>
      <c r="Q52" s="1433"/>
    </row>
    <row r="53" spans="1:17">
      <c r="A53" s="1431"/>
      <c r="B53" s="1434" t="s">
        <v>1557</v>
      </c>
      <c r="C53" s="1430"/>
      <c r="D53" s="1430"/>
      <c r="E53" s="1264"/>
      <c r="F53" s="1264"/>
      <c r="G53" s="1136"/>
      <c r="H53" s="1436">
        <f>+H97</f>
        <v>0</v>
      </c>
      <c r="I53" s="1436">
        <f t="shared" ref="I53:Q53" si="5">+I97</f>
        <v>0</v>
      </c>
      <c r="J53" s="1436">
        <f t="shared" si="5"/>
        <v>0</v>
      </c>
      <c r="K53" s="1436">
        <f t="shared" si="5"/>
        <v>0</v>
      </c>
      <c r="L53" s="1436">
        <f t="shared" si="5"/>
        <v>0</v>
      </c>
      <c r="M53" s="1436">
        <f t="shared" si="5"/>
        <v>0</v>
      </c>
      <c r="N53" s="1436">
        <f t="shared" si="5"/>
        <v>0</v>
      </c>
      <c r="O53" s="1436">
        <f t="shared" si="5"/>
        <v>0</v>
      </c>
      <c r="P53" s="1436">
        <f t="shared" si="5"/>
        <v>0</v>
      </c>
      <c r="Q53" s="1436">
        <f t="shared" si="5"/>
        <v>0</v>
      </c>
    </row>
    <row r="54" spans="1:17">
      <c r="A54" s="1431"/>
      <c r="B54" s="1435" t="s">
        <v>1558</v>
      </c>
      <c r="C54" s="1430"/>
      <c r="D54" s="1430"/>
      <c r="E54" s="1264"/>
      <c r="F54" s="1264"/>
      <c r="G54" s="1136"/>
      <c r="H54" s="1436" t="e">
        <f>+H77/H66*1000</f>
        <v>#DIV/0!</v>
      </c>
      <c r="I54" s="1436" t="e">
        <f t="shared" ref="I54:Q54" si="6">+I77/I66*1000</f>
        <v>#DIV/0!</v>
      </c>
      <c r="J54" s="1436" t="e">
        <f t="shared" si="6"/>
        <v>#DIV/0!</v>
      </c>
      <c r="K54" s="1436" t="e">
        <f t="shared" si="6"/>
        <v>#DIV/0!</v>
      </c>
      <c r="L54" s="1436" t="e">
        <f t="shared" si="6"/>
        <v>#DIV/0!</v>
      </c>
      <c r="M54" s="1436" t="e">
        <f t="shared" si="6"/>
        <v>#DIV/0!</v>
      </c>
      <c r="N54" s="1436" t="e">
        <f t="shared" si="6"/>
        <v>#DIV/0!</v>
      </c>
      <c r="O54" s="1436" t="e">
        <f t="shared" si="6"/>
        <v>#DIV/0!</v>
      </c>
      <c r="P54" s="1436" t="e">
        <f t="shared" si="6"/>
        <v>#DIV/0!</v>
      </c>
      <c r="Q54" s="1436" t="e">
        <f t="shared" si="6"/>
        <v>#DIV/0!</v>
      </c>
    </row>
    <row r="55" spans="1:17">
      <c r="A55" s="1431"/>
      <c r="B55" s="1377"/>
      <c r="C55" s="1430"/>
      <c r="D55" s="1430"/>
      <c r="E55" s="1264"/>
      <c r="F55" s="1264"/>
      <c r="G55" s="1136"/>
      <c r="H55" s="1437"/>
      <c r="I55" s="1437"/>
      <c r="J55" s="1437"/>
      <c r="K55" s="1437"/>
      <c r="L55" s="1437"/>
      <c r="M55" s="1437"/>
      <c r="N55" s="1437"/>
      <c r="O55" s="1437"/>
      <c r="P55" s="1437"/>
      <c r="Q55" s="1437"/>
    </row>
    <row r="56" spans="1:17" ht="18">
      <c r="A56" s="1438"/>
      <c r="B56" s="1439" t="s">
        <v>1559</v>
      </c>
      <c r="C56" s="1430"/>
      <c r="D56" s="1430"/>
      <c r="E56" s="1264"/>
      <c r="F56" s="1264"/>
      <c r="G56" s="1440"/>
      <c r="H56" s="1440"/>
      <c r="I56" s="1440"/>
      <c r="J56" s="1440"/>
      <c r="K56" s="1440"/>
      <c r="L56" s="1440"/>
      <c r="M56" s="1440"/>
      <c r="N56" s="1440"/>
      <c r="O56" s="1440"/>
      <c r="P56" s="1440"/>
      <c r="Q56" s="1440"/>
    </row>
    <row r="57" spans="1:17">
      <c r="A57" s="1431"/>
      <c r="B57" s="1442" t="s">
        <v>1560</v>
      </c>
      <c r="C57" s="1430"/>
      <c r="D57" s="1430"/>
      <c r="E57" s="1264"/>
      <c r="F57" s="1264"/>
      <c r="G57" s="1440"/>
      <c r="H57" s="1440"/>
      <c r="I57" s="1440"/>
      <c r="J57" s="1440"/>
      <c r="K57" s="1440"/>
      <c r="L57" s="1440"/>
      <c r="M57" s="1440"/>
      <c r="N57" s="1440"/>
      <c r="O57" s="1440"/>
      <c r="P57" s="1440"/>
      <c r="Q57" s="1440"/>
    </row>
    <row r="58" spans="1:17">
      <c r="A58" s="1431"/>
      <c r="B58" s="1443" t="s">
        <v>1561</v>
      </c>
      <c r="C58" s="1430"/>
      <c r="D58" s="1430"/>
      <c r="E58" s="1264"/>
      <c r="F58" s="1264"/>
      <c r="G58" s="1440"/>
      <c r="H58" s="1444"/>
      <c r="I58" s="1444"/>
      <c r="J58" s="1444"/>
      <c r="K58" s="1444"/>
      <c r="L58" s="1444"/>
      <c r="M58" s="1444"/>
      <c r="N58" s="1444"/>
      <c r="O58" s="1444"/>
      <c r="P58" s="1444"/>
      <c r="Q58" s="1444"/>
    </row>
    <row r="59" spans="1:17">
      <c r="A59" s="1431"/>
      <c r="B59" s="1443" t="s">
        <v>1562</v>
      </c>
      <c r="C59" s="1430"/>
      <c r="D59" s="1430"/>
      <c r="E59" s="1264"/>
      <c r="F59" s="1264"/>
      <c r="G59" s="1440"/>
      <c r="H59" s="1433"/>
      <c r="I59" s="1433"/>
      <c r="J59" s="1433"/>
      <c r="K59" s="1433"/>
      <c r="L59" s="1433"/>
      <c r="M59" s="1433"/>
      <c r="N59" s="1433"/>
      <c r="O59" s="1433"/>
      <c r="P59" s="1433"/>
      <c r="Q59" s="1433"/>
    </row>
    <row r="60" spans="1:17">
      <c r="A60" s="1431"/>
      <c r="B60" s="1443" t="s">
        <v>168</v>
      </c>
      <c r="C60" s="1430"/>
      <c r="D60" s="1430"/>
      <c r="E60" s="1264"/>
      <c r="F60" s="1264"/>
      <c r="G60" s="1440"/>
      <c r="H60" s="1445"/>
      <c r="I60" s="1445"/>
      <c r="J60" s="1445"/>
      <c r="K60" s="1445"/>
      <c r="L60" s="1445"/>
      <c r="M60" s="1445"/>
      <c r="N60" s="1445"/>
      <c r="O60" s="1445"/>
      <c r="P60" s="1445"/>
      <c r="Q60" s="1445"/>
    </row>
    <row r="61" spans="1:17">
      <c r="A61" s="1431"/>
      <c r="B61" s="1443" t="s">
        <v>1563</v>
      </c>
      <c r="C61" s="1430"/>
      <c r="D61" s="1430"/>
      <c r="E61" s="1264"/>
      <c r="F61" s="1264"/>
      <c r="G61" s="1440"/>
      <c r="H61" s="1433"/>
      <c r="I61" s="1433"/>
      <c r="J61" s="1433"/>
      <c r="K61" s="1433"/>
      <c r="L61" s="1433"/>
      <c r="M61" s="1433"/>
      <c r="N61" s="1433"/>
      <c r="O61" s="1433"/>
      <c r="P61" s="1433"/>
      <c r="Q61" s="1433"/>
    </row>
    <row r="62" spans="1:17">
      <c r="A62" s="1449"/>
      <c r="B62" s="1446" t="s">
        <v>1564</v>
      </c>
      <c r="C62" s="1430"/>
      <c r="D62" s="1430"/>
      <c r="E62" s="1264"/>
      <c r="F62" s="1264"/>
      <c r="G62" s="1440"/>
      <c r="H62" s="1447"/>
      <c r="I62" s="1447"/>
      <c r="J62" s="1447"/>
      <c r="K62" s="1447"/>
      <c r="L62" s="1447"/>
      <c r="M62" s="1447"/>
      <c r="N62" s="1447"/>
      <c r="O62" s="1447"/>
      <c r="P62" s="1447"/>
      <c r="Q62" s="1448"/>
    </row>
    <row r="63" spans="1:17">
      <c r="A63" s="1431"/>
      <c r="B63" s="1443" t="s">
        <v>1561</v>
      </c>
      <c r="C63" s="1430"/>
      <c r="D63" s="1430"/>
      <c r="E63" s="1264"/>
      <c r="F63" s="1264"/>
      <c r="G63" s="1440"/>
      <c r="H63" s="1450"/>
      <c r="I63" s="1450"/>
      <c r="J63" s="1450"/>
      <c r="K63" s="1450"/>
      <c r="L63" s="1450"/>
      <c r="M63" s="1450"/>
      <c r="N63" s="1450"/>
      <c r="O63" s="1450"/>
      <c r="P63" s="1450"/>
      <c r="Q63" s="1450"/>
    </row>
    <row r="64" spans="1:17">
      <c r="A64" s="1431"/>
      <c r="B64" s="1443" t="s">
        <v>1562</v>
      </c>
      <c r="C64" s="1430"/>
      <c r="D64" s="1430"/>
      <c r="E64" s="1264"/>
      <c r="F64" s="1264"/>
      <c r="G64" s="1440"/>
      <c r="H64" s="1450"/>
      <c r="I64" s="1450"/>
      <c r="J64" s="1450"/>
      <c r="K64" s="1450"/>
      <c r="L64" s="1450"/>
      <c r="M64" s="1450"/>
      <c r="N64" s="1450"/>
      <c r="O64" s="1450"/>
      <c r="P64" s="1450"/>
      <c r="Q64" s="1450"/>
    </row>
    <row r="65" spans="1:17">
      <c r="A65" s="1431"/>
      <c r="B65" s="1443" t="s">
        <v>168</v>
      </c>
      <c r="C65" s="1430"/>
      <c r="D65" s="1430"/>
      <c r="E65" s="1264"/>
      <c r="F65" s="1264"/>
      <c r="G65" s="1440"/>
      <c r="H65" s="1450"/>
      <c r="I65" s="1450"/>
      <c r="J65" s="1450"/>
      <c r="K65" s="1450"/>
      <c r="L65" s="1450"/>
      <c r="M65" s="1450"/>
      <c r="N65" s="1450"/>
      <c r="O65" s="1450"/>
      <c r="P65" s="1450"/>
      <c r="Q65" s="1450"/>
    </row>
    <row r="66" spans="1:17">
      <c r="A66" s="1431"/>
      <c r="B66" s="1451" t="s">
        <v>1565</v>
      </c>
      <c r="C66" s="1430"/>
      <c r="D66" s="1430"/>
      <c r="E66" s="1264"/>
      <c r="F66" s="1264"/>
      <c r="G66" s="1440"/>
      <c r="H66" s="1436">
        <f t="shared" ref="H66:Q66" si="7">SUM(H63:H65,H58:H61)</f>
        <v>0</v>
      </c>
      <c r="I66" s="1436">
        <f t="shared" si="7"/>
        <v>0</v>
      </c>
      <c r="J66" s="1436">
        <f t="shared" si="7"/>
        <v>0</v>
      </c>
      <c r="K66" s="1436">
        <f t="shared" si="7"/>
        <v>0</v>
      </c>
      <c r="L66" s="1436">
        <f t="shared" si="7"/>
        <v>0</v>
      </c>
      <c r="M66" s="1436">
        <f t="shared" si="7"/>
        <v>0</v>
      </c>
      <c r="N66" s="1436">
        <f t="shared" si="7"/>
        <v>0</v>
      </c>
      <c r="O66" s="1436">
        <f t="shared" si="7"/>
        <v>0</v>
      </c>
      <c r="P66" s="1436">
        <f t="shared" si="7"/>
        <v>0</v>
      </c>
      <c r="Q66" s="1436">
        <f t="shared" si="7"/>
        <v>0</v>
      </c>
    </row>
    <row r="67" spans="1:17" ht="36">
      <c r="A67" s="1438"/>
      <c r="B67" s="1439" t="s">
        <v>1566</v>
      </c>
      <c r="C67" s="1430"/>
      <c r="D67" s="1430"/>
      <c r="E67" s="1264"/>
      <c r="F67" s="1264"/>
      <c r="G67" s="1440"/>
      <c r="H67" s="1440"/>
      <c r="I67" s="1440"/>
      <c r="J67" s="1440"/>
      <c r="K67" s="1440"/>
      <c r="L67" s="1440"/>
      <c r="M67" s="1440"/>
      <c r="N67" s="1440"/>
      <c r="O67" s="1440"/>
      <c r="P67" s="1440"/>
      <c r="Q67" s="1440"/>
    </row>
    <row r="68" spans="1:17">
      <c r="A68" s="1431"/>
      <c r="B68" s="1442" t="s">
        <v>1560</v>
      </c>
      <c r="C68" s="1430"/>
      <c r="D68" s="1430"/>
      <c r="E68" s="1264"/>
      <c r="F68" s="1264"/>
      <c r="G68" s="1440"/>
      <c r="H68" s="1440"/>
      <c r="I68" s="1440"/>
      <c r="J68" s="1440"/>
      <c r="K68" s="1440"/>
      <c r="L68" s="1440"/>
      <c r="M68" s="1440"/>
      <c r="N68" s="1440"/>
      <c r="O68" s="1440"/>
      <c r="P68" s="1440"/>
      <c r="Q68" s="1440"/>
    </row>
    <row r="69" spans="1:17">
      <c r="A69" s="1431"/>
      <c r="B69" s="1443" t="s">
        <v>1561</v>
      </c>
      <c r="C69" s="1430"/>
      <c r="D69" s="1430"/>
      <c r="E69" s="1264"/>
      <c r="F69" s="1264"/>
      <c r="G69" s="1440"/>
      <c r="H69" s="1452"/>
      <c r="I69" s="1452"/>
      <c r="J69" s="1452"/>
      <c r="K69" s="1452"/>
      <c r="L69" s="1452"/>
      <c r="M69" s="1452"/>
      <c r="N69" s="1452"/>
      <c r="O69" s="1452"/>
      <c r="P69" s="1452"/>
      <c r="Q69" s="1452"/>
    </row>
    <row r="70" spans="1:17">
      <c r="A70" s="1431"/>
      <c r="B70" s="1443" t="s">
        <v>1562</v>
      </c>
      <c r="C70" s="1430"/>
      <c r="D70" s="1430"/>
      <c r="E70" s="1264"/>
      <c r="F70" s="1264"/>
      <c r="G70" s="1440"/>
      <c r="H70" s="1453"/>
      <c r="I70" s="1453"/>
      <c r="J70" s="1453"/>
      <c r="K70" s="1453"/>
      <c r="L70" s="1453"/>
      <c r="M70" s="1453"/>
      <c r="N70" s="1453"/>
      <c r="O70" s="1453"/>
      <c r="P70" s="1453"/>
      <c r="Q70" s="1453"/>
    </row>
    <row r="71" spans="1:17">
      <c r="A71" s="1431"/>
      <c r="B71" s="1443" t="s">
        <v>168</v>
      </c>
      <c r="C71" s="1430"/>
      <c r="D71" s="1430"/>
      <c r="E71" s="1264"/>
      <c r="F71" s="1264"/>
      <c r="G71" s="1440"/>
      <c r="H71" s="1454"/>
      <c r="I71" s="1454"/>
      <c r="J71" s="1454"/>
      <c r="K71" s="1454"/>
      <c r="L71" s="1454"/>
      <c r="M71" s="1454"/>
      <c r="N71" s="1454"/>
      <c r="O71" s="1454"/>
      <c r="P71" s="1454"/>
      <c r="Q71" s="1454"/>
    </row>
    <row r="72" spans="1:17">
      <c r="A72" s="1431"/>
      <c r="B72" s="1443" t="s">
        <v>1563</v>
      </c>
      <c r="C72" s="1430"/>
      <c r="D72" s="1430"/>
      <c r="E72" s="1264"/>
      <c r="F72" s="1264"/>
      <c r="G72" s="1440"/>
      <c r="H72" s="1454"/>
      <c r="I72" s="1454"/>
      <c r="J72" s="1454"/>
      <c r="K72" s="1454"/>
      <c r="L72" s="1454"/>
      <c r="M72" s="1454"/>
      <c r="N72" s="1454"/>
      <c r="O72" s="1454"/>
      <c r="P72" s="1454"/>
      <c r="Q72" s="1454"/>
    </row>
    <row r="73" spans="1:17">
      <c r="A73" s="1449"/>
      <c r="B73" s="1442" t="s">
        <v>1564</v>
      </c>
      <c r="C73" s="1430"/>
      <c r="D73" s="1430"/>
      <c r="E73" s="1264"/>
      <c r="F73" s="1264"/>
      <c r="G73" s="1440"/>
      <c r="H73" s="1455"/>
      <c r="I73" s="1455"/>
      <c r="J73" s="1455"/>
      <c r="K73" s="1455"/>
      <c r="L73" s="1455"/>
      <c r="M73" s="1455"/>
      <c r="N73" s="1455"/>
      <c r="O73" s="1455"/>
      <c r="P73" s="1455"/>
      <c r="Q73" s="1456"/>
    </row>
    <row r="74" spans="1:17">
      <c r="A74" s="1431"/>
      <c r="B74" s="1443" t="s">
        <v>1561</v>
      </c>
      <c r="C74" s="1430"/>
      <c r="D74" s="1430"/>
      <c r="E74" s="1264"/>
      <c r="F74" s="1264"/>
      <c r="G74" s="1440"/>
      <c r="H74" s="1457"/>
      <c r="I74" s="1457"/>
      <c r="J74" s="1457"/>
      <c r="K74" s="1457"/>
      <c r="L74" s="1457"/>
      <c r="M74" s="1457"/>
      <c r="N74" s="1457"/>
      <c r="O74" s="1457"/>
      <c r="P74" s="1457"/>
      <c r="Q74" s="1457"/>
    </row>
    <row r="75" spans="1:17">
      <c r="A75" s="1431"/>
      <c r="B75" s="1443" t="s">
        <v>1562</v>
      </c>
      <c r="C75" s="1430"/>
      <c r="D75" s="1430"/>
      <c r="E75" s="1264"/>
      <c r="F75" s="1264"/>
      <c r="G75" s="1440"/>
      <c r="H75" s="1457"/>
      <c r="I75" s="1457"/>
      <c r="J75" s="1457"/>
      <c r="K75" s="1457"/>
      <c r="L75" s="1457"/>
      <c r="M75" s="1457"/>
      <c r="N75" s="1457"/>
      <c r="O75" s="1457"/>
      <c r="P75" s="1457"/>
      <c r="Q75" s="1457"/>
    </row>
    <row r="76" spans="1:17">
      <c r="A76" s="1431"/>
      <c r="B76" s="1443" t="s">
        <v>168</v>
      </c>
      <c r="C76" s="1430"/>
      <c r="D76" s="1430"/>
      <c r="E76" s="1264"/>
      <c r="F76" s="1264"/>
      <c r="G76" s="1440"/>
      <c r="H76" s="1457"/>
      <c r="I76" s="1457"/>
      <c r="J76" s="1457"/>
      <c r="K76" s="1457"/>
      <c r="L76" s="1457"/>
      <c r="M76" s="1457"/>
      <c r="N76" s="1457"/>
      <c r="O76" s="1457"/>
      <c r="P76" s="1457"/>
      <c r="Q76" s="1457"/>
    </row>
    <row r="77" spans="1:17" ht="15">
      <c r="A77" s="1431"/>
      <c r="B77" s="1458" t="s">
        <v>8</v>
      </c>
      <c r="C77" s="1430"/>
      <c r="D77" s="1430"/>
      <c r="E77" s="1264"/>
      <c r="F77" s="1264"/>
      <c r="G77" s="1440"/>
      <c r="H77" s="1436">
        <f t="shared" ref="H77:Q77" si="8">SUM(H74:H76,H69:H72)</f>
        <v>0</v>
      </c>
      <c r="I77" s="1436">
        <f t="shared" si="8"/>
        <v>0</v>
      </c>
      <c r="J77" s="1436">
        <f t="shared" si="8"/>
        <v>0</v>
      </c>
      <c r="K77" s="1436">
        <f t="shared" si="8"/>
        <v>0</v>
      </c>
      <c r="L77" s="1436">
        <f t="shared" si="8"/>
        <v>0</v>
      </c>
      <c r="M77" s="1436">
        <f t="shared" si="8"/>
        <v>0</v>
      </c>
      <c r="N77" s="1436">
        <f t="shared" si="8"/>
        <v>0</v>
      </c>
      <c r="O77" s="1436">
        <f t="shared" si="8"/>
        <v>0</v>
      </c>
      <c r="P77" s="1436">
        <f t="shared" si="8"/>
        <v>0</v>
      </c>
      <c r="Q77" s="1436">
        <f t="shared" si="8"/>
        <v>0</v>
      </c>
    </row>
    <row r="78" spans="1:17" ht="18">
      <c r="A78" s="1438"/>
      <c r="B78" s="1439" t="s">
        <v>1567</v>
      </c>
      <c r="C78" s="1430"/>
      <c r="D78" s="1430"/>
      <c r="E78" s="1264"/>
      <c r="F78" s="1264"/>
      <c r="G78" s="1440"/>
      <c r="H78" s="1440"/>
      <c r="I78" s="1440"/>
      <c r="J78" s="1440"/>
      <c r="K78" s="1440"/>
      <c r="L78" s="1440"/>
      <c r="M78" s="1440"/>
      <c r="N78" s="1440"/>
      <c r="O78" s="1440"/>
      <c r="P78" s="1440"/>
      <c r="Q78" s="1440"/>
    </row>
    <row r="79" spans="1:17">
      <c r="A79" s="1431"/>
      <c r="B79" s="1442" t="s">
        <v>1560</v>
      </c>
      <c r="C79" s="1430"/>
      <c r="D79" s="1430"/>
      <c r="E79" s="1264"/>
      <c r="F79" s="1264"/>
      <c r="G79" s="1440"/>
      <c r="H79" s="1440"/>
      <c r="I79" s="1440"/>
      <c r="J79" s="1440"/>
      <c r="K79" s="1440"/>
      <c r="L79" s="1440"/>
      <c r="M79" s="1440"/>
      <c r="N79" s="1440"/>
      <c r="O79" s="1440"/>
      <c r="P79" s="1440"/>
      <c r="Q79" s="1440"/>
    </row>
    <row r="80" spans="1:17">
      <c r="A80" s="1431"/>
      <c r="B80" s="1443" t="s">
        <v>1561</v>
      </c>
      <c r="C80" s="1430"/>
      <c r="D80" s="1430"/>
      <c r="E80" s="1264"/>
      <c r="F80" s="1264"/>
      <c r="G80" s="1440"/>
      <c r="H80" s="1459" t="e">
        <f t="shared" ref="H80:Q83" si="9">+H69/H58</f>
        <v>#DIV/0!</v>
      </c>
      <c r="I80" s="1459" t="e">
        <f t="shared" si="9"/>
        <v>#DIV/0!</v>
      </c>
      <c r="J80" s="1459" t="e">
        <f t="shared" si="9"/>
        <v>#DIV/0!</v>
      </c>
      <c r="K80" s="1459" t="e">
        <f t="shared" si="9"/>
        <v>#DIV/0!</v>
      </c>
      <c r="L80" s="1459" t="e">
        <f t="shared" si="9"/>
        <v>#DIV/0!</v>
      </c>
      <c r="M80" s="1459" t="e">
        <f t="shared" si="9"/>
        <v>#DIV/0!</v>
      </c>
      <c r="N80" s="1459" t="e">
        <f t="shared" si="9"/>
        <v>#DIV/0!</v>
      </c>
      <c r="O80" s="1459" t="e">
        <f t="shared" si="9"/>
        <v>#DIV/0!</v>
      </c>
      <c r="P80" s="1459" t="e">
        <f t="shared" si="9"/>
        <v>#DIV/0!</v>
      </c>
      <c r="Q80" s="1459" t="e">
        <f t="shared" si="9"/>
        <v>#DIV/0!</v>
      </c>
    </row>
    <row r="81" spans="1:17">
      <c r="A81" s="1431"/>
      <c r="B81" s="1443" t="s">
        <v>1562</v>
      </c>
      <c r="C81" s="1430"/>
      <c r="D81" s="1430"/>
      <c r="E81" s="1264"/>
      <c r="F81" s="1264"/>
      <c r="G81" s="1440"/>
      <c r="H81" s="1436" t="e">
        <f t="shared" si="9"/>
        <v>#DIV/0!</v>
      </c>
      <c r="I81" s="1436" t="e">
        <f t="shared" si="9"/>
        <v>#DIV/0!</v>
      </c>
      <c r="J81" s="1436" t="e">
        <f t="shared" si="9"/>
        <v>#DIV/0!</v>
      </c>
      <c r="K81" s="1436" t="e">
        <f t="shared" si="9"/>
        <v>#DIV/0!</v>
      </c>
      <c r="L81" s="1436" t="e">
        <f t="shared" si="9"/>
        <v>#DIV/0!</v>
      </c>
      <c r="M81" s="1436" t="e">
        <f t="shared" si="9"/>
        <v>#DIV/0!</v>
      </c>
      <c r="N81" s="1436" t="e">
        <f t="shared" si="9"/>
        <v>#DIV/0!</v>
      </c>
      <c r="O81" s="1436" t="e">
        <f t="shared" si="9"/>
        <v>#DIV/0!</v>
      </c>
      <c r="P81" s="1436" t="e">
        <f t="shared" si="9"/>
        <v>#DIV/0!</v>
      </c>
      <c r="Q81" s="1436" t="e">
        <f t="shared" si="9"/>
        <v>#DIV/0!</v>
      </c>
    </row>
    <row r="82" spans="1:17">
      <c r="A82" s="1431"/>
      <c r="B82" s="1443" t="s">
        <v>168</v>
      </c>
      <c r="C82" s="1430"/>
      <c r="D82" s="1430"/>
      <c r="E82" s="1264"/>
      <c r="F82" s="1264"/>
      <c r="G82" s="1440"/>
      <c r="H82" s="1460" t="e">
        <f t="shared" si="9"/>
        <v>#DIV/0!</v>
      </c>
      <c r="I82" s="1460" t="e">
        <f t="shared" si="9"/>
        <v>#DIV/0!</v>
      </c>
      <c r="J82" s="1460" t="e">
        <f t="shared" si="9"/>
        <v>#DIV/0!</v>
      </c>
      <c r="K82" s="1460" t="e">
        <f t="shared" si="9"/>
        <v>#DIV/0!</v>
      </c>
      <c r="L82" s="1460" t="e">
        <f t="shared" si="9"/>
        <v>#DIV/0!</v>
      </c>
      <c r="M82" s="1460" t="e">
        <f t="shared" si="9"/>
        <v>#DIV/0!</v>
      </c>
      <c r="N82" s="1460" t="e">
        <f t="shared" si="9"/>
        <v>#DIV/0!</v>
      </c>
      <c r="O82" s="1460" t="e">
        <f t="shared" si="9"/>
        <v>#DIV/0!</v>
      </c>
      <c r="P82" s="1460" t="e">
        <f t="shared" si="9"/>
        <v>#DIV/0!</v>
      </c>
      <c r="Q82" s="1460" t="e">
        <f t="shared" si="9"/>
        <v>#DIV/0!</v>
      </c>
    </row>
    <row r="83" spans="1:17">
      <c r="A83" s="1431"/>
      <c r="B83" s="1443" t="s">
        <v>1563</v>
      </c>
      <c r="C83" s="1430"/>
      <c r="D83" s="1430"/>
      <c r="E83" s="1264"/>
      <c r="F83" s="1264"/>
      <c r="G83" s="1440"/>
      <c r="H83" s="1460" t="e">
        <f t="shared" si="9"/>
        <v>#DIV/0!</v>
      </c>
      <c r="I83" s="1460" t="e">
        <f t="shared" si="9"/>
        <v>#DIV/0!</v>
      </c>
      <c r="J83" s="1460" t="e">
        <f t="shared" si="9"/>
        <v>#DIV/0!</v>
      </c>
      <c r="K83" s="1460" t="e">
        <f t="shared" si="9"/>
        <v>#DIV/0!</v>
      </c>
      <c r="L83" s="1460" t="e">
        <f t="shared" si="9"/>
        <v>#DIV/0!</v>
      </c>
      <c r="M83" s="1460" t="e">
        <f t="shared" si="9"/>
        <v>#DIV/0!</v>
      </c>
      <c r="N83" s="1460" t="e">
        <f t="shared" si="9"/>
        <v>#DIV/0!</v>
      </c>
      <c r="O83" s="1460" t="e">
        <f t="shared" si="9"/>
        <v>#DIV/0!</v>
      </c>
      <c r="P83" s="1460" t="e">
        <f t="shared" si="9"/>
        <v>#DIV/0!</v>
      </c>
      <c r="Q83" s="1460" t="e">
        <f t="shared" si="9"/>
        <v>#DIV/0!</v>
      </c>
    </row>
    <row r="84" spans="1:17">
      <c r="A84" s="1449"/>
      <c r="B84" s="1442" t="s">
        <v>1564</v>
      </c>
      <c r="C84" s="1430"/>
      <c r="D84" s="1430"/>
      <c r="E84" s="1264"/>
      <c r="F84" s="1264"/>
      <c r="G84" s="1440"/>
      <c r="H84" s="1461"/>
      <c r="I84" s="1461"/>
      <c r="J84" s="1461"/>
      <c r="K84" s="1461"/>
      <c r="L84" s="1461"/>
      <c r="M84" s="1461"/>
      <c r="N84" s="1461"/>
      <c r="O84" s="1461"/>
      <c r="P84" s="1461"/>
      <c r="Q84" s="1462"/>
    </row>
    <row r="85" spans="1:17">
      <c r="A85" s="1431"/>
      <c r="B85" s="1443" t="s">
        <v>1561</v>
      </c>
      <c r="C85" s="1430"/>
      <c r="D85" s="1430"/>
      <c r="E85" s="1264"/>
      <c r="F85" s="1264"/>
      <c r="G85" s="1440"/>
      <c r="H85" s="1459" t="e">
        <f t="shared" ref="H85:Q87" si="10">+H74/H63</f>
        <v>#DIV/0!</v>
      </c>
      <c r="I85" s="1459" t="e">
        <f t="shared" si="10"/>
        <v>#DIV/0!</v>
      </c>
      <c r="J85" s="1459" t="e">
        <f t="shared" si="10"/>
        <v>#DIV/0!</v>
      </c>
      <c r="K85" s="1459" t="e">
        <f t="shared" si="10"/>
        <v>#DIV/0!</v>
      </c>
      <c r="L85" s="1459" t="e">
        <f t="shared" si="10"/>
        <v>#DIV/0!</v>
      </c>
      <c r="M85" s="1459" t="e">
        <f t="shared" si="10"/>
        <v>#DIV/0!</v>
      </c>
      <c r="N85" s="1459" t="e">
        <f t="shared" si="10"/>
        <v>#DIV/0!</v>
      </c>
      <c r="O85" s="1459" t="e">
        <f t="shared" si="10"/>
        <v>#DIV/0!</v>
      </c>
      <c r="P85" s="1459" t="e">
        <f t="shared" si="10"/>
        <v>#DIV/0!</v>
      </c>
      <c r="Q85" s="1459" t="e">
        <f t="shared" si="10"/>
        <v>#DIV/0!</v>
      </c>
    </row>
    <row r="86" spans="1:17">
      <c r="A86" s="1431"/>
      <c r="B86" s="1443" t="s">
        <v>1562</v>
      </c>
      <c r="C86" s="1430"/>
      <c r="D86" s="1430"/>
      <c r="E86" s="1264"/>
      <c r="F86" s="1264"/>
      <c r="G86" s="1440"/>
      <c r="H86" s="1459" t="e">
        <f t="shared" si="10"/>
        <v>#DIV/0!</v>
      </c>
      <c r="I86" s="1459" t="e">
        <f t="shared" si="10"/>
        <v>#DIV/0!</v>
      </c>
      <c r="J86" s="1459" t="e">
        <f t="shared" si="10"/>
        <v>#DIV/0!</v>
      </c>
      <c r="K86" s="1459" t="e">
        <f t="shared" si="10"/>
        <v>#DIV/0!</v>
      </c>
      <c r="L86" s="1459" t="e">
        <f t="shared" si="10"/>
        <v>#DIV/0!</v>
      </c>
      <c r="M86" s="1459" t="e">
        <f t="shared" si="10"/>
        <v>#DIV/0!</v>
      </c>
      <c r="N86" s="1459" t="e">
        <f t="shared" si="10"/>
        <v>#DIV/0!</v>
      </c>
      <c r="O86" s="1459" t="e">
        <f t="shared" si="10"/>
        <v>#DIV/0!</v>
      </c>
      <c r="P86" s="1459" t="e">
        <f t="shared" si="10"/>
        <v>#DIV/0!</v>
      </c>
      <c r="Q86" s="1459" t="e">
        <f t="shared" si="10"/>
        <v>#DIV/0!</v>
      </c>
    </row>
    <row r="87" spans="1:17">
      <c r="A87" s="1431"/>
      <c r="B87" s="1463" t="s">
        <v>168</v>
      </c>
      <c r="C87" s="1430"/>
      <c r="D87" s="1430"/>
      <c r="E87" s="1264"/>
      <c r="F87" s="1264"/>
      <c r="G87" s="1440"/>
      <c r="H87" s="1459" t="e">
        <f t="shared" si="10"/>
        <v>#DIV/0!</v>
      </c>
      <c r="I87" s="1459" t="e">
        <f t="shared" si="10"/>
        <v>#DIV/0!</v>
      </c>
      <c r="J87" s="1459" t="e">
        <f t="shared" si="10"/>
        <v>#DIV/0!</v>
      </c>
      <c r="K87" s="1459" t="e">
        <f t="shared" si="10"/>
        <v>#DIV/0!</v>
      </c>
      <c r="L87" s="1459" t="e">
        <f t="shared" si="10"/>
        <v>#DIV/0!</v>
      </c>
      <c r="M87" s="1459" t="e">
        <f t="shared" si="10"/>
        <v>#DIV/0!</v>
      </c>
      <c r="N87" s="1459" t="e">
        <f t="shared" si="10"/>
        <v>#DIV/0!</v>
      </c>
      <c r="O87" s="1459" t="e">
        <f t="shared" si="10"/>
        <v>#DIV/0!</v>
      </c>
      <c r="P87" s="1459" t="e">
        <f t="shared" si="10"/>
        <v>#DIV/0!</v>
      </c>
      <c r="Q87" s="1459" t="e">
        <f t="shared" si="10"/>
        <v>#DIV/0!</v>
      </c>
    </row>
    <row r="89" spans="1:17">
      <c r="B89" s="1464" t="s">
        <v>1569</v>
      </c>
      <c r="C89" s="1464"/>
      <c r="D89" s="1464"/>
      <c r="E89" s="1464"/>
      <c r="F89" s="1464"/>
      <c r="G89" s="1464"/>
      <c r="H89" s="1464"/>
      <c r="I89" s="1464"/>
      <c r="J89" s="1464"/>
      <c r="K89" s="1464"/>
      <c r="L89" s="1464"/>
      <c r="M89" s="1464"/>
      <c r="N89" s="1464"/>
      <c r="O89" s="1464"/>
      <c r="P89" s="1464"/>
      <c r="Q89" s="1464"/>
    </row>
    <row r="90" spans="1:17">
      <c r="B90" s="1031" t="s">
        <v>1507</v>
      </c>
      <c r="C90" s="1031"/>
      <c r="D90" s="1031"/>
      <c r="E90" s="1031"/>
      <c r="F90" s="1031"/>
      <c r="G90" s="1031"/>
      <c r="H90" s="1465"/>
      <c r="I90" s="1465"/>
      <c r="J90" s="1465"/>
      <c r="K90" s="1465"/>
      <c r="L90" s="1465"/>
      <c r="M90" s="1465"/>
      <c r="N90" s="1465"/>
      <c r="O90" s="1465"/>
      <c r="P90" s="1465"/>
      <c r="Q90" s="1465"/>
    </row>
    <row r="91" spans="1:17">
      <c r="B91" s="1031" t="s">
        <v>1219</v>
      </c>
      <c r="C91" s="1031"/>
      <c r="D91" s="1031"/>
      <c r="E91" s="1031"/>
      <c r="F91" s="1031"/>
      <c r="G91" s="1031"/>
      <c r="H91" s="1465"/>
      <c r="I91" s="1465"/>
      <c r="J91" s="1465"/>
      <c r="K91" s="1465"/>
      <c r="L91" s="1465"/>
      <c r="M91" s="1465"/>
      <c r="N91" s="1465"/>
      <c r="O91" s="1465"/>
      <c r="P91" s="1465"/>
      <c r="Q91" s="1465"/>
    </row>
    <row r="92" spans="1:17">
      <c r="B92" s="1466" t="s">
        <v>1519</v>
      </c>
      <c r="C92" s="1466"/>
      <c r="D92" s="1466"/>
      <c r="E92" s="1466"/>
      <c r="F92" s="1466"/>
      <c r="G92" s="1466"/>
      <c r="H92" s="1467"/>
      <c r="I92" s="1467"/>
      <c r="J92" s="1467"/>
      <c r="K92" s="1467"/>
      <c r="L92" s="1467"/>
      <c r="M92" s="1467"/>
      <c r="N92" s="1467"/>
      <c r="O92" s="1467"/>
      <c r="P92" s="1467"/>
      <c r="Q92" s="1467"/>
    </row>
    <row r="93" spans="1:17">
      <c r="B93" s="1466" t="s">
        <v>1520</v>
      </c>
      <c r="C93" s="1466"/>
      <c r="D93" s="1466"/>
      <c r="E93" s="1466"/>
      <c r="F93" s="1466"/>
      <c r="G93" s="1466"/>
      <c r="H93" s="1467"/>
      <c r="I93" s="1467"/>
      <c r="J93" s="1467"/>
      <c r="K93" s="1467"/>
      <c r="L93" s="1467"/>
      <c r="M93" s="1467"/>
      <c r="N93" s="1467"/>
      <c r="O93" s="1467"/>
      <c r="P93" s="1467"/>
      <c r="Q93" s="1467"/>
    </row>
    <row r="94" spans="1:17">
      <c r="B94" s="1031" t="s">
        <v>1222</v>
      </c>
      <c r="C94" s="1031"/>
      <c r="D94" s="1031"/>
      <c r="E94" s="1031"/>
      <c r="F94" s="1031"/>
      <c r="G94" s="1031"/>
      <c r="H94" s="1465"/>
      <c r="I94" s="1465"/>
      <c r="J94" s="1465"/>
      <c r="K94" s="1465"/>
      <c r="L94" s="1465"/>
      <c r="M94" s="1465"/>
      <c r="N94" s="1465"/>
      <c r="O94" s="1465"/>
      <c r="P94" s="1465"/>
      <c r="Q94" s="1465"/>
    </row>
    <row r="95" spans="1:17">
      <c r="B95" s="1031" t="s">
        <v>1223</v>
      </c>
      <c r="C95" s="1031"/>
      <c r="D95" s="1031"/>
      <c r="E95" s="1031"/>
      <c r="F95" s="1031"/>
      <c r="G95" s="1031"/>
      <c r="H95" s="1465"/>
      <c r="I95" s="1465"/>
      <c r="J95" s="1465"/>
      <c r="K95" s="1465"/>
      <c r="L95" s="1465"/>
      <c r="M95" s="1465"/>
      <c r="N95" s="1465"/>
      <c r="O95" s="1465"/>
      <c r="P95" s="1465"/>
      <c r="Q95" s="1465"/>
    </row>
    <row r="96" spans="1:17">
      <c r="B96" s="1466" t="s">
        <v>1521</v>
      </c>
      <c r="C96" s="1466"/>
      <c r="D96" s="1466"/>
      <c r="E96" s="1466"/>
      <c r="F96" s="1466"/>
      <c r="G96" s="1466"/>
      <c r="H96" s="1467"/>
      <c r="I96" s="1467"/>
      <c r="J96" s="1467"/>
      <c r="K96" s="1467"/>
      <c r="L96" s="1467"/>
      <c r="M96" s="1467"/>
      <c r="N96" s="1467"/>
      <c r="O96" s="1467"/>
      <c r="P96" s="1467"/>
      <c r="Q96" s="1467"/>
    </row>
    <row r="97" spans="2:17">
      <c r="B97" s="1468" t="s">
        <v>1568</v>
      </c>
      <c r="C97" s="1468"/>
      <c r="D97" s="1468"/>
      <c r="E97" s="1468"/>
      <c r="F97" s="1468"/>
      <c r="G97" s="1468"/>
      <c r="H97" s="1469"/>
      <c r="I97" s="1469"/>
      <c r="J97" s="1469"/>
      <c r="K97" s="1469"/>
      <c r="L97" s="1469"/>
      <c r="M97" s="1469"/>
      <c r="N97" s="1469"/>
      <c r="O97" s="1469"/>
      <c r="P97" s="1469"/>
      <c r="Q97" s="1469"/>
    </row>
  </sheetData>
  <pageMargins left="0.70866141732283472" right="0.70866141732283472" top="0.74803149606299213" bottom="0.74803149606299213" header="0.31496062992125984" footer="0.31496062992125984"/>
  <pageSetup paperSize="8" scale="43" orientation="portrait" r:id="rId1"/>
  <legacyDrawing r:id="rId2"/>
</worksheet>
</file>

<file path=xl/worksheets/sheet42.xml><?xml version="1.0" encoding="utf-8"?>
<worksheet xmlns="http://schemas.openxmlformats.org/spreadsheetml/2006/main" xmlns:r="http://schemas.openxmlformats.org/officeDocument/2006/relationships">
  <sheetPr>
    <tabColor theme="7" tint="0.59999389629810485"/>
    <pageSetUpPr fitToPage="1"/>
  </sheetPr>
  <dimension ref="A1:AA72"/>
  <sheetViews>
    <sheetView zoomScale="80" zoomScaleNormal="80" workbookViewId="0">
      <pane ySplit="8" topLeftCell="A9" activePane="bottomLeft" state="frozen"/>
      <selection activeCell="E140" sqref="E140"/>
      <selection pane="bottomLeft" activeCell="E140" sqref="E140"/>
    </sheetView>
  </sheetViews>
  <sheetFormatPr defaultRowHeight="15"/>
  <cols>
    <col min="1" max="1" width="30.25" style="1473" customWidth="1"/>
    <col min="2" max="3" width="9" style="1473"/>
    <col min="4" max="10" width="0" style="1473" hidden="1" customWidth="1"/>
    <col min="11" max="11" width="9" style="1473"/>
    <col min="12" max="13" width="8.625" style="1473" bestFit="1" customWidth="1"/>
    <col min="14" max="16" width="9.875" style="1473" bestFit="1" customWidth="1"/>
    <col min="17" max="17" width="11.125" style="1473" bestFit="1" customWidth="1"/>
    <col min="18" max="25" width="9.875" style="1473" bestFit="1" customWidth="1"/>
    <col min="26" max="263" width="9" style="1473"/>
    <col min="264" max="264" width="30.25" style="1473" customWidth="1"/>
    <col min="265" max="519" width="9" style="1473"/>
    <col min="520" max="520" width="30.25" style="1473" customWidth="1"/>
    <col min="521" max="775" width="9" style="1473"/>
    <col min="776" max="776" width="30.25" style="1473" customWidth="1"/>
    <col min="777" max="1031" width="9" style="1473"/>
    <col min="1032" max="1032" width="30.25" style="1473" customWidth="1"/>
    <col min="1033" max="1287" width="9" style="1473"/>
    <col min="1288" max="1288" width="30.25" style="1473" customWidth="1"/>
    <col min="1289" max="1543" width="9" style="1473"/>
    <col min="1544" max="1544" width="30.25" style="1473" customWidth="1"/>
    <col min="1545" max="1799" width="9" style="1473"/>
    <col min="1800" max="1800" width="30.25" style="1473" customWidth="1"/>
    <col min="1801" max="2055" width="9" style="1473"/>
    <col min="2056" max="2056" width="30.25" style="1473" customWidth="1"/>
    <col min="2057" max="2311" width="9" style="1473"/>
    <col min="2312" max="2312" width="30.25" style="1473" customWidth="1"/>
    <col min="2313" max="2567" width="9" style="1473"/>
    <col min="2568" max="2568" width="30.25" style="1473" customWidth="1"/>
    <col min="2569" max="2823" width="9" style="1473"/>
    <col min="2824" max="2824" width="30.25" style="1473" customWidth="1"/>
    <col min="2825" max="3079" width="9" style="1473"/>
    <col min="3080" max="3080" width="30.25" style="1473" customWidth="1"/>
    <col min="3081" max="3335" width="9" style="1473"/>
    <col min="3336" max="3336" width="30.25" style="1473" customWidth="1"/>
    <col min="3337" max="3591" width="9" style="1473"/>
    <col min="3592" max="3592" width="30.25" style="1473" customWidth="1"/>
    <col min="3593" max="3847" width="9" style="1473"/>
    <col min="3848" max="3848" width="30.25" style="1473" customWidth="1"/>
    <col min="3849" max="4103" width="9" style="1473"/>
    <col min="4104" max="4104" width="30.25" style="1473" customWidth="1"/>
    <col min="4105" max="4359" width="9" style="1473"/>
    <col min="4360" max="4360" width="30.25" style="1473" customWidth="1"/>
    <col min="4361" max="4615" width="9" style="1473"/>
    <col min="4616" max="4616" width="30.25" style="1473" customWidth="1"/>
    <col min="4617" max="4871" width="9" style="1473"/>
    <col min="4872" max="4872" width="30.25" style="1473" customWidth="1"/>
    <col min="4873" max="5127" width="9" style="1473"/>
    <col min="5128" max="5128" width="30.25" style="1473" customWidth="1"/>
    <col min="5129" max="5383" width="9" style="1473"/>
    <col min="5384" max="5384" width="30.25" style="1473" customWidth="1"/>
    <col min="5385" max="5639" width="9" style="1473"/>
    <col min="5640" max="5640" width="30.25" style="1473" customWidth="1"/>
    <col min="5641" max="5895" width="9" style="1473"/>
    <col min="5896" max="5896" width="30.25" style="1473" customWidth="1"/>
    <col min="5897" max="6151" width="9" style="1473"/>
    <col min="6152" max="6152" width="30.25" style="1473" customWidth="1"/>
    <col min="6153" max="6407" width="9" style="1473"/>
    <col min="6408" max="6408" width="30.25" style="1473" customWidth="1"/>
    <col min="6409" max="6663" width="9" style="1473"/>
    <col min="6664" max="6664" width="30.25" style="1473" customWidth="1"/>
    <col min="6665" max="6919" width="9" style="1473"/>
    <col min="6920" max="6920" width="30.25" style="1473" customWidth="1"/>
    <col min="6921" max="7175" width="9" style="1473"/>
    <col min="7176" max="7176" width="30.25" style="1473" customWidth="1"/>
    <col min="7177" max="7431" width="9" style="1473"/>
    <col min="7432" max="7432" width="30.25" style="1473" customWidth="1"/>
    <col min="7433" max="7687" width="9" style="1473"/>
    <col min="7688" max="7688" width="30.25" style="1473" customWidth="1"/>
    <col min="7689" max="7943" width="9" style="1473"/>
    <col min="7944" max="7944" width="30.25" style="1473" customWidth="1"/>
    <col min="7945" max="8199" width="9" style="1473"/>
    <col min="8200" max="8200" width="30.25" style="1473" customWidth="1"/>
    <col min="8201" max="8455" width="9" style="1473"/>
    <col min="8456" max="8456" width="30.25" style="1473" customWidth="1"/>
    <col min="8457" max="8711" width="9" style="1473"/>
    <col min="8712" max="8712" width="30.25" style="1473" customWidth="1"/>
    <col min="8713" max="8967" width="9" style="1473"/>
    <col min="8968" max="8968" width="30.25" style="1473" customWidth="1"/>
    <col min="8969" max="9223" width="9" style="1473"/>
    <col min="9224" max="9224" width="30.25" style="1473" customWidth="1"/>
    <col min="9225" max="9479" width="9" style="1473"/>
    <col min="9480" max="9480" width="30.25" style="1473" customWidth="1"/>
    <col min="9481" max="9735" width="9" style="1473"/>
    <col min="9736" max="9736" width="30.25" style="1473" customWidth="1"/>
    <col min="9737" max="9991" width="9" style="1473"/>
    <col min="9992" max="9992" width="30.25" style="1473" customWidth="1"/>
    <col min="9993" max="10247" width="9" style="1473"/>
    <col min="10248" max="10248" width="30.25" style="1473" customWidth="1"/>
    <col min="10249" max="10503" width="9" style="1473"/>
    <col min="10504" max="10504" width="30.25" style="1473" customWidth="1"/>
    <col min="10505" max="10759" width="9" style="1473"/>
    <col min="10760" max="10760" width="30.25" style="1473" customWidth="1"/>
    <col min="10761" max="11015" width="9" style="1473"/>
    <col min="11016" max="11016" width="30.25" style="1473" customWidth="1"/>
    <col min="11017" max="11271" width="9" style="1473"/>
    <col min="11272" max="11272" width="30.25" style="1473" customWidth="1"/>
    <col min="11273" max="11527" width="9" style="1473"/>
    <col min="11528" max="11528" width="30.25" style="1473" customWidth="1"/>
    <col min="11529" max="11783" width="9" style="1473"/>
    <col min="11784" max="11784" width="30.25" style="1473" customWidth="1"/>
    <col min="11785" max="12039" width="9" style="1473"/>
    <col min="12040" max="12040" width="30.25" style="1473" customWidth="1"/>
    <col min="12041" max="12295" width="9" style="1473"/>
    <col min="12296" max="12296" width="30.25" style="1473" customWidth="1"/>
    <col min="12297" max="12551" width="9" style="1473"/>
    <col min="12552" max="12552" width="30.25" style="1473" customWidth="1"/>
    <col min="12553" max="12807" width="9" style="1473"/>
    <col min="12808" max="12808" width="30.25" style="1473" customWidth="1"/>
    <col min="12809" max="13063" width="9" style="1473"/>
    <col min="13064" max="13064" width="30.25" style="1473" customWidth="1"/>
    <col min="13065" max="13319" width="9" style="1473"/>
    <col min="13320" max="13320" width="30.25" style="1473" customWidth="1"/>
    <col min="13321" max="13575" width="9" style="1473"/>
    <col min="13576" max="13576" width="30.25" style="1473" customWidth="1"/>
    <col min="13577" max="13831" width="9" style="1473"/>
    <col min="13832" max="13832" width="30.25" style="1473" customWidth="1"/>
    <col min="13833" max="14087" width="9" style="1473"/>
    <col min="14088" max="14088" width="30.25" style="1473" customWidth="1"/>
    <col min="14089" max="14343" width="9" style="1473"/>
    <col min="14344" max="14344" width="30.25" style="1473" customWidth="1"/>
    <col min="14345" max="14599" width="9" style="1473"/>
    <col min="14600" max="14600" width="30.25" style="1473" customWidth="1"/>
    <col min="14601" max="14855" width="9" style="1473"/>
    <col min="14856" max="14856" width="30.25" style="1473" customWidth="1"/>
    <col min="14857" max="15111" width="9" style="1473"/>
    <col min="15112" max="15112" width="30.25" style="1473" customWidth="1"/>
    <col min="15113" max="15367" width="9" style="1473"/>
    <col min="15368" max="15368" width="30.25" style="1473" customWidth="1"/>
    <col min="15369" max="15623" width="9" style="1473"/>
    <col min="15624" max="15624" width="30.25" style="1473" customWidth="1"/>
    <col min="15625" max="15879" width="9" style="1473"/>
    <col min="15880" max="15880" width="30.25" style="1473" customWidth="1"/>
    <col min="15881" max="16135" width="9" style="1473"/>
    <col min="16136" max="16136" width="30.25" style="1473" customWidth="1"/>
    <col min="16137" max="16384" width="9" style="1473"/>
  </cols>
  <sheetData>
    <row r="1" spans="1:27" ht="26.25">
      <c r="A1" s="986" t="s">
        <v>155</v>
      </c>
      <c r="B1" s="1471"/>
      <c r="C1" s="1471"/>
      <c r="D1" s="1471"/>
      <c r="E1" s="1471"/>
      <c r="F1" s="1471"/>
      <c r="G1" s="1471"/>
      <c r="H1" s="1471"/>
      <c r="I1" s="1471"/>
      <c r="J1" s="1471"/>
      <c r="K1" s="1471"/>
      <c r="L1" s="1471"/>
      <c r="M1" s="1471"/>
      <c r="N1" s="1471"/>
      <c r="O1" s="1471"/>
      <c r="P1" s="1471"/>
      <c r="Q1" s="1327"/>
      <c r="R1" s="1471"/>
      <c r="S1" s="1471"/>
      <c r="T1" s="1327"/>
      <c r="U1" s="1327"/>
      <c r="V1" s="1472"/>
      <c r="W1" s="1472"/>
      <c r="X1" s="1472"/>
      <c r="Y1" s="1472"/>
      <c r="Z1" s="1040"/>
      <c r="AA1" s="1040"/>
    </row>
    <row r="2" spans="1:27" ht="26.25">
      <c r="A2" s="1359" t="s">
        <v>251</v>
      </c>
      <c r="B2" s="1472"/>
      <c r="C2" s="1472"/>
      <c r="D2" s="1472"/>
      <c r="E2" s="1472"/>
      <c r="F2" s="1472"/>
      <c r="G2" s="1472"/>
      <c r="H2" s="1472"/>
      <c r="I2" s="1472"/>
      <c r="J2" s="1472"/>
      <c r="K2" s="1472"/>
      <c r="L2" s="1472"/>
      <c r="M2" s="1471"/>
      <c r="N2" s="1474"/>
      <c r="O2" s="1474"/>
      <c r="P2" s="1474"/>
      <c r="Q2" s="1327"/>
      <c r="R2" s="1471"/>
      <c r="S2" s="1471"/>
      <c r="T2" s="1471"/>
      <c r="U2" s="1471"/>
      <c r="V2" s="1472"/>
      <c r="W2" s="1472"/>
      <c r="X2" s="1472"/>
      <c r="Y2" s="1472"/>
      <c r="Z2" s="1040"/>
      <c r="AA2" s="1040"/>
    </row>
    <row r="3" spans="1:27" ht="27" thickBot="1">
      <c r="A3" s="942" t="s">
        <v>1288</v>
      </c>
      <c r="B3" s="1475"/>
      <c r="C3" s="1476"/>
      <c r="D3" s="1476"/>
      <c r="E3" s="1476"/>
      <c r="F3" s="1476"/>
      <c r="G3" s="1476"/>
      <c r="H3" s="1476"/>
      <c r="I3" s="1476"/>
      <c r="J3" s="1476"/>
      <c r="K3" s="1476"/>
      <c r="L3" s="1475"/>
      <c r="M3" s="1475"/>
      <c r="N3" s="1477"/>
      <c r="O3" s="1477"/>
      <c r="P3" s="1477"/>
      <c r="Q3" s="1478"/>
      <c r="R3" s="1475"/>
      <c r="S3" s="1475"/>
      <c r="T3" s="1475"/>
      <c r="U3" s="1475"/>
      <c r="V3" s="1472"/>
      <c r="W3" s="1472"/>
      <c r="X3" s="1472"/>
      <c r="Y3" s="1472"/>
      <c r="Z3" s="1040"/>
      <c r="AA3" s="1040"/>
    </row>
    <row r="4" spans="1:27">
      <c r="Z4" s="1040"/>
      <c r="AA4" s="1040"/>
    </row>
    <row r="5" spans="1:27" ht="19.5">
      <c r="A5" s="1479" t="s">
        <v>1570</v>
      </c>
      <c r="B5" s="1479"/>
      <c r="C5" s="1479"/>
      <c r="D5" s="1479"/>
      <c r="E5" s="1479"/>
      <c r="F5" s="1479"/>
      <c r="G5" s="1479"/>
      <c r="H5" s="1479"/>
      <c r="I5" s="1479"/>
      <c r="J5" s="1479"/>
      <c r="K5" s="1479"/>
      <c r="L5" s="1479"/>
      <c r="M5" s="1480"/>
      <c r="N5" s="1480"/>
      <c r="O5" s="1480"/>
      <c r="P5" s="1480"/>
      <c r="Q5" s="1480"/>
      <c r="R5" s="1480"/>
      <c r="S5" s="1480"/>
      <c r="T5" s="1480"/>
      <c r="U5" s="1480"/>
      <c r="V5" s="1480"/>
      <c r="W5" s="1480"/>
      <c r="X5" s="1480"/>
      <c r="Y5" s="1480"/>
      <c r="Z5" s="1040"/>
      <c r="AA5" s="1040"/>
    </row>
    <row r="6" spans="1:27" ht="19.5">
      <c r="D6" s="1479"/>
      <c r="E6" s="1479"/>
      <c r="F6" s="1479"/>
      <c r="G6" s="1479"/>
      <c r="H6" s="1479"/>
      <c r="I6" s="1479"/>
      <c r="J6" s="1479"/>
      <c r="Z6" s="1040"/>
      <c r="AA6" s="1040"/>
    </row>
    <row r="7" spans="1:27" ht="19.5">
      <c r="A7" s="1136"/>
      <c r="B7" s="1136"/>
      <c r="C7" s="1136"/>
      <c r="D7" s="1479"/>
      <c r="E7" s="1479"/>
      <c r="F7" s="1479"/>
      <c r="G7" s="1479"/>
      <c r="H7" s="1479"/>
      <c r="I7" s="1479"/>
      <c r="J7" s="1479"/>
      <c r="K7" s="1136"/>
      <c r="L7" s="1481" t="s">
        <v>156</v>
      </c>
      <c r="M7" s="1481"/>
      <c r="N7" s="1481"/>
      <c r="O7" s="1481"/>
      <c r="P7" s="1481"/>
      <c r="Q7" s="1481"/>
      <c r="R7" s="1481" t="s">
        <v>155</v>
      </c>
      <c r="S7" s="1481"/>
      <c r="T7" s="1481"/>
      <c r="U7" s="1481"/>
      <c r="V7" s="1481"/>
      <c r="W7" s="1481"/>
      <c r="X7" s="1481"/>
      <c r="Y7" s="1481"/>
      <c r="Z7" s="1040"/>
      <c r="AA7" s="1040"/>
    </row>
    <row r="8" spans="1:27" ht="26.25">
      <c r="A8" s="1104"/>
      <c r="B8" s="1162"/>
      <c r="C8" s="1163"/>
      <c r="D8" s="1479"/>
      <c r="E8" s="1479"/>
      <c r="F8" s="1479"/>
      <c r="G8" s="1479"/>
      <c r="H8" s="1479"/>
      <c r="I8" s="1479"/>
      <c r="J8" s="1479"/>
      <c r="K8" s="1163" t="s">
        <v>1571</v>
      </c>
      <c r="L8" s="1482">
        <v>2008</v>
      </c>
      <c r="M8" s="1482">
        <v>2009</v>
      </c>
      <c r="N8" s="1482">
        <v>2010</v>
      </c>
      <c r="O8" s="1482">
        <v>2011</v>
      </c>
      <c r="P8" s="1482">
        <v>2012</v>
      </c>
      <c r="Q8" s="1482">
        <v>2013</v>
      </c>
      <c r="R8" s="1482">
        <v>2014</v>
      </c>
      <c r="S8" s="1482">
        <v>2015</v>
      </c>
      <c r="T8" s="1482">
        <v>2016</v>
      </c>
      <c r="U8" s="1482">
        <v>2017</v>
      </c>
      <c r="V8" s="1482">
        <v>2018</v>
      </c>
      <c r="W8" s="1482">
        <v>2019</v>
      </c>
      <c r="X8" s="1482">
        <v>2020</v>
      </c>
      <c r="Y8" s="1482">
        <v>2021</v>
      </c>
      <c r="Z8" s="1040"/>
      <c r="AA8" s="1040"/>
    </row>
    <row r="9" spans="1:27" ht="19.5">
      <c r="A9" s="1483" t="s">
        <v>1572</v>
      </c>
      <c r="B9" s="1136"/>
      <c r="C9" s="1264"/>
      <c r="D9" s="1479"/>
      <c r="E9" s="1479"/>
      <c r="F9" s="1479"/>
      <c r="G9" s="1479"/>
      <c r="H9" s="1479"/>
      <c r="I9" s="1479"/>
      <c r="J9" s="1479"/>
      <c r="K9" s="1264"/>
      <c r="L9" s="1484"/>
      <c r="M9" s="1484"/>
      <c r="N9" s="1484"/>
      <c r="O9" s="1484"/>
      <c r="P9" s="960"/>
      <c r="Q9" s="961"/>
      <c r="R9" s="962"/>
      <c r="S9" s="962"/>
      <c r="T9" s="962"/>
      <c r="U9" s="962"/>
      <c r="V9" s="962"/>
      <c r="W9" s="962"/>
      <c r="X9" s="962"/>
      <c r="Y9" s="962"/>
      <c r="Z9" s="1040"/>
      <c r="AA9" s="1040"/>
    </row>
    <row r="10" spans="1:27" ht="19.5">
      <c r="A10" s="1104"/>
      <c r="B10" s="1136"/>
      <c r="C10" s="1264"/>
      <c r="D10" s="1479"/>
      <c r="E10" s="1479"/>
      <c r="F10" s="1479"/>
      <c r="G10" s="1479"/>
      <c r="H10" s="1479"/>
      <c r="I10" s="1479"/>
      <c r="J10" s="1479"/>
      <c r="K10" s="1264"/>
      <c r="L10" s="1484"/>
      <c r="M10" s="1484"/>
      <c r="N10" s="1484"/>
      <c r="O10" s="1484"/>
      <c r="P10" s="960"/>
      <c r="Q10" s="961"/>
      <c r="R10" s="962"/>
      <c r="S10" s="962"/>
      <c r="T10" s="962"/>
      <c r="U10" s="962"/>
      <c r="V10" s="962"/>
      <c r="W10" s="962"/>
      <c r="X10" s="962"/>
      <c r="Y10" s="962"/>
      <c r="Z10" s="1040"/>
      <c r="AA10" s="1040"/>
    </row>
    <row r="11" spans="1:27" ht="19.5">
      <c r="A11" s="1104"/>
      <c r="B11" s="1104" t="s">
        <v>8</v>
      </c>
      <c r="C11" s="1136" t="s">
        <v>2</v>
      </c>
      <c r="D11" s="1479"/>
      <c r="E11" s="1479"/>
      <c r="F11" s="1479"/>
      <c r="G11" s="1479"/>
      <c r="H11" s="1479"/>
      <c r="I11" s="1479"/>
      <c r="J11" s="1479"/>
      <c r="K11" s="1136"/>
      <c r="L11" s="1392"/>
      <c r="M11" s="1392"/>
      <c r="N11" s="1392"/>
      <c r="O11" s="1392"/>
      <c r="P11" s="1392"/>
      <c r="Q11" s="1392"/>
      <c r="R11" s="1392"/>
      <c r="S11" s="1392"/>
      <c r="T11" s="1392"/>
      <c r="U11" s="1392"/>
      <c r="V11" s="1392"/>
      <c r="W11" s="1392"/>
      <c r="X11" s="1392"/>
      <c r="Y11" s="1392"/>
      <c r="Z11" s="1040"/>
      <c r="AA11" s="1040"/>
    </row>
    <row r="12" spans="1:27" ht="19.5">
      <c r="A12" s="1485" t="s">
        <v>1573</v>
      </c>
      <c r="B12" s="1104"/>
      <c r="C12" s="1136"/>
      <c r="D12" s="1479"/>
      <c r="E12" s="1479"/>
      <c r="F12" s="1479"/>
      <c r="G12" s="1479"/>
      <c r="H12" s="1479"/>
      <c r="I12" s="1479"/>
      <c r="J12" s="1479"/>
      <c r="K12" s="1136"/>
      <c r="L12" s="1392"/>
      <c r="M12" s="1392"/>
      <c r="N12" s="1392"/>
      <c r="O12" s="1392"/>
      <c r="P12" s="1392"/>
      <c r="Q12" s="1392"/>
      <c r="R12" s="1392"/>
      <c r="S12" s="1392"/>
      <c r="T12" s="1392"/>
      <c r="U12" s="1392"/>
      <c r="V12" s="1392"/>
      <c r="W12" s="1392"/>
      <c r="X12" s="1392"/>
      <c r="Y12" s="1392"/>
      <c r="Z12" s="1040"/>
      <c r="AA12" s="1040"/>
    </row>
    <row r="13" spans="1:27" ht="19.5">
      <c r="A13" s="1485" t="s">
        <v>1574</v>
      </c>
      <c r="B13" s="1104"/>
      <c r="C13" s="1136"/>
      <c r="D13" s="1479"/>
      <c r="E13" s="1479"/>
      <c r="F13" s="1479"/>
      <c r="G13" s="1479"/>
      <c r="H13" s="1479"/>
      <c r="I13" s="1479"/>
      <c r="J13" s="1479"/>
      <c r="K13" s="1136"/>
      <c r="L13" s="1392"/>
      <c r="M13" s="1392"/>
      <c r="N13" s="1392"/>
      <c r="O13" s="1392"/>
      <c r="P13" s="1392"/>
      <c r="Q13" s="1392"/>
      <c r="R13" s="1392"/>
      <c r="S13" s="1392"/>
      <c r="T13" s="1392"/>
      <c r="U13" s="1392"/>
      <c r="V13" s="1392"/>
      <c r="W13" s="1392"/>
      <c r="X13" s="1392"/>
      <c r="Y13" s="1392"/>
      <c r="Z13" s="1040"/>
      <c r="AA13" s="1040"/>
    </row>
    <row r="14" spans="1:27" ht="19.5">
      <c r="A14" s="1485" t="s">
        <v>1575</v>
      </c>
      <c r="B14" s="1104"/>
      <c r="C14" s="1136"/>
      <c r="D14" s="1479"/>
      <c r="E14" s="1479"/>
      <c r="F14" s="1479"/>
      <c r="G14" s="1479"/>
      <c r="H14" s="1479"/>
      <c r="I14" s="1479"/>
      <c r="J14" s="1479"/>
      <c r="K14" s="1136"/>
      <c r="L14" s="1392"/>
      <c r="M14" s="1392"/>
      <c r="N14" s="1392"/>
      <c r="O14" s="1392"/>
      <c r="P14" s="1392"/>
      <c r="Q14" s="1392"/>
      <c r="R14" s="1392"/>
      <c r="S14" s="1392"/>
      <c r="T14" s="1392"/>
      <c r="U14" s="1392"/>
      <c r="V14" s="1392"/>
      <c r="W14" s="1392"/>
      <c r="X14" s="1392"/>
      <c r="Y14" s="1392"/>
      <c r="Z14" s="1040"/>
      <c r="AA14" s="1040"/>
    </row>
    <row r="15" spans="1:27" ht="19.5">
      <c r="A15" s="1485" t="s">
        <v>1576</v>
      </c>
      <c r="B15" s="1104"/>
      <c r="C15" s="1136"/>
      <c r="D15" s="1479"/>
      <c r="E15" s="1479"/>
      <c r="F15" s="1479"/>
      <c r="G15" s="1479"/>
      <c r="H15" s="1479"/>
      <c r="I15" s="1479"/>
      <c r="J15" s="1479"/>
      <c r="K15" s="1136"/>
      <c r="L15" s="1392"/>
      <c r="M15" s="1392"/>
      <c r="N15" s="1392"/>
      <c r="O15" s="1392"/>
      <c r="P15" s="1392"/>
      <c r="Q15" s="1392"/>
      <c r="R15" s="1392"/>
      <c r="S15" s="1392"/>
      <c r="T15" s="1392"/>
      <c r="U15" s="1392"/>
      <c r="V15" s="1392"/>
      <c r="W15" s="1392"/>
      <c r="X15" s="1392"/>
      <c r="Y15" s="1392"/>
      <c r="Z15" s="1040"/>
      <c r="AA15" s="1040"/>
    </row>
    <row r="16" spans="1:27" ht="19.5">
      <c r="A16" s="1485" t="s">
        <v>1577</v>
      </c>
      <c r="B16" s="1104"/>
      <c r="C16" s="1136"/>
      <c r="D16" s="1479"/>
      <c r="E16" s="1479"/>
      <c r="F16" s="1479"/>
      <c r="G16" s="1479"/>
      <c r="H16" s="1479"/>
      <c r="I16" s="1479"/>
      <c r="J16" s="1479"/>
      <c r="K16" s="1136"/>
      <c r="L16" s="1392"/>
      <c r="M16" s="1392"/>
      <c r="N16" s="1392"/>
      <c r="O16" s="1392"/>
      <c r="P16" s="1392"/>
      <c r="Q16" s="1392"/>
      <c r="R16" s="1392"/>
      <c r="S16" s="1392"/>
      <c r="T16" s="1392"/>
      <c r="U16" s="1392"/>
      <c r="V16" s="1392"/>
      <c r="W16" s="1392"/>
      <c r="X16" s="1392"/>
      <c r="Y16" s="1392"/>
      <c r="Z16" s="1040"/>
      <c r="AA16" s="1040"/>
    </row>
    <row r="17" spans="1:27" ht="19.5">
      <c r="A17" s="1104"/>
      <c r="B17" s="1104" t="s">
        <v>8</v>
      </c>
      <c r="C17" s="1136" t="s">
        <v>3</v>
      </c>
      <c r="D17" s="1479"/>
      <c r="E17" s="1479"/>
      <c r="F17" s="1479"/>
      <c r="G17" s="1479"/>
      <c r="H17" s="1479"/>
      <c r="I17" s="1479"/>
      <c r="J17" s="1479"/>
      <c r="K17" s="1136"/>
      <c r="L17" s="1486">
        <f>SUM(L12:L16)</f>
        <v>0</v>
      </c>
      <c r="M17" s="1486">
        <f t="shared" ref="M17:Y17" si="0">SUM(M12:M16)</f>
        <v>0</v>
      </c>
      <c r="N17" s="1486">
        <f t="shared" si="0"/>
        <v>0</v>
      </c>
      <c r="O17" s="1486">
        <f t="shared" si="0"/>
        <v>0</v>
      </c>
      <c r="P17" s="1486">
        <f t="shared" si="0"/>
        <v>0</v>
      </c>
      <c r="Q17" s="1486">
        <f t="shared" si="0"/>
        <v>0</v>
      </c>
      <c r="R17" s="1486">
        <f t="shared" si="0"/>
        <v>0</v>
      </c>
      <c r="S17" s="1486">
        <f t="shared" si="0"/>
        <v>0</v>
      </c>
      <c r="T17" s="1486">
        <f t="shared" si="0"/>
        <v>0</v>
      </c>
      <c r="U17" s="1486">
        <f t="shared" si="0"/>
        <v>0</v>
      </c>
      <c r="V17" s="1486">
        <f t="shared" si="0"/>
        <v>0</v>
      </c>
      <c r="W17" s="1486">
        <f t="shared" si="0"/>
        <v>0</v>
      </c>
      <c r="X17" s="1486">
        <f t="shared" si="0"/>
        <v>0</v>
      </c>
      <c r="Y17" s="1486">
        <f t="shared" si="0"/>
        <v>0</v>
      </c>
      <c r="Z17" s="1040"/>
      <c r="AA17" s="1040"/>
    </row>
    <row r="18" spans="1:27" ht="19.5">
      <c r="A18" s="1309"/>
      <c r="B18" s="1104"/>
      <c r="C18" s="1136" t="s">
        <v>1578</v>
      </c>
      <c r="D18" s="1479"/>
      <c r="E18" s="1479"/>
      <c r="F18" s="1479"/>
      <c r="G18" s="1479"/>
      <c r="H18" s="1479"/>
      <c r="I18" s="1479"/>
      <c r="J18" s="1479"/>
      <c r="K18" s="1136"/>
      <c r="L18" s="1486">
        <f>SUM(L11,L17)</f>
        <v>0</v>
      </c>
      <c r="M18" s="1486">
        <f t="shared" ref="M18:Y18" si="1">SUM(M11,M17)</f>
        <v>0</v>
      </c>
      <c r="N18" s="1486">
        <f t="shared" si="1"/>
        <v>0</v>
      </c>
      <c r="O18" s="1486">
        <f t="shared" si="1"/>
        <v>0</v>
      </c>
      <c r="P18" s="1486">
        <f t="shared" si="1"/>
        <v>0</v>
      </c>
      <c r="Q18" s="1486">
        <f t="shared" si="1"/>
        <v>0</v>
      </c>
      <c r="R18" s="1486">
        <f t="shared" si="1"/>
        <v>0</v>
      </c>
      <c r="S18" s="1486">
        <f t="shared" si="1"/>
        <v>0</v>
      </c>
      <c r="T18" s="1486">
        <f t="shared" si="1"/>
        <v>0</v>
      </c>
      <c r="U18" s="1486">
        <f t="shared" si="1"/>
        <v>0</v>
      </c>
      <c r="V18" s="1486">
        <f t="shared" si="1"/>
        <v>0</v>
      </c>
      <c r="W18" s="1486">
        <f t="shared" si="1"/>
        <v>0</v>
      </c>
      <c r="X18" s="1486">
        <f t="shared" si="1"/>
        <v>0</v>
      </c>
      <c r="Y18" s="1486">
        <f t="shared" si="1"/>
        <v>0</v>
      </c>
      <c r="Z18" s="1040"/>
      <c r="AA18" s="1040"/>
    </row>
    <row r="19" spans="1:27" ht="19.5">
      <c r="A19" s="1487"/>
      <c r="B19" s="1487"/>
      <c r="C19" s="1487"/>
      <c r="D19" s="1479"/>
      <c r="E19" s="1479"/>
      <c r="F19" s="1479"/>
      <c r="G19" s="1479"/>
      <c r="H19" s="1479"/>
      <c r="I19" s="1479"/>
      <c r="J19" s="1479"/>
      <c r="K19" s="1487"/>
      <c r="L19" s="1488"/>
      <c r="M19" s="1488"/>
      <c r="N19" s="1488"/>
      <c r="O19" s="1488"/>
      <c r="P19" s="1488"/>
      <c r="Q19" s="1488"/>
      <c r="R19" s="1488"/>
      <c r="S19" s="1488"/>
      <c r="T19" s="1488"/>
      <c r="U19" s="1488"/>
      <c r="V19" s="1488"/>
      <c r="W19" s="1488"/>
      <c r="X19" s="1488"/>
      <c r="Y19" s="1488"/>
      <c r="Z19" s="1040"/>
      <c r="AA19" s="1040"/>
    </row>
    <row r="20" spans="1:27" ht="19.5">
      <c r="A20" s="1483" t="s">
        <v>1579</v>
      </c>
      <c r="B20" s="1136"/>
      <c r="C20" s="1264"/>
      <c r="D20" s="1479"/>
      <c r="E20" s="1479"/>
      <c r="F20" s="1479"/>
      <c r="G20" s="1479"/>
      <c r="H20" s="1479"/>
      <c r="I20" s="1479"/>
      <c r="J20" s="1479"/>
      <c r="K20" s="1264"/>
      <c r="L20" s="1484"/>
      <c r="M20" s="1484"/>
      <c r="N20" s="1484"/>
      <c r="O20" s="1484"/>
      <c r="P20" s="960"/>
      <c r="Q20" s="961"/>
      <c r="R20" s="962"/>
      <c r="S20" s="962"/>
      <c r="T20" s="962"/>
      <c r="U20" s="962"/>
      <c r="V20" s="962"/>
      <c r="W20" s="962"/>
      <c r="X20" s="962"/>
      <c r="Y20" s="962"/>
      <c r="Z20" s="1040"/>
      <c r="AA20" s="1040"/>
    </row>
    <row r="21" spans="1:27" ht="19.5">
      <c r="A21" s="1485" t="s">
        <v>1244</v>
      </c>
      <c r="B21" s="1136"/>
      <c r="C21" s="1264"/>
      <c r="D21" s="1479"/>
      <c r="E21" s="1479"/>
      <c r="F21" s="1479"/>
      <c r="G21" s="1479"/>
      <c r="H21" s="1479"/>
      <c r="I21" s="1479"/>
      <c r="J21" s="1479"/>
      <c r="K21" s="1264"/>
      <c r="L21" s="1392"/>
      <c r="M21" s="1392"/>
      <c r="N21" s="1392"/>
      <c r="O21" s="1392"/>
      <c r="P21" s="1392"/>
      <c r="Q21" s="1392"/>
      <c r="R21" s="1392"/>
      <c r="S21" s="1392"/>
      <c r="T21" s="1392"/>
      <c r="U21" s="1392"/>
      <c r="V21" s="1392"/>
      <c r="W21" s="1392"/>
      <c r="X21" s="1392"/>
      <c r="Y21" s="1392"/>
      <c r="Z21" s="1040"/>
      <c r="AA21" s="1040"/>
    </row>
    <row r="22" spans="1:27" ht="19.5">
      <c r="A22" s="1485" t="s">
        <v>1580</v>
      </c>
      <c r="B22" s="1136"/>
      <c r="C22" s="1264"/>
      <c r="D22" s="1479"/>
      <c r="E22" s="1479"/>
      <c r="F22" s="1479"/>
      <c r="G22" s="1479"/>
      <c r="H22" s="1479"/>
      <c r="I22" s="1479"/>
      <c r="J22" s="1479"/>
      <c r="K22" s="1264"/>
      <c r="L22" s="1392"/>
      <c r="M22" s="1392"/>
      <c r="N22" s="1392"/>
      <c r="O22" s="1392"/>
      <c r="P22" s="1392"/>
      <c r="Q22" s="1392"/>
      <c r="R22" s="1392"/>
      <c r="S22" s="1392"/>
      <c r="T22" s="1392"/>
      <c r="U22" s="1392"/>
      <c r="V22" s="1392"/>
      <c r="W22" s="1392"/>
      <c r="X22" s="1392"/>
      <c r="Y22" s="1392"/>
      <c r="Z22" s="1040"/>
      <c r="AA22" s="1040"/>
    </row>
    <row r="23" spans="1:27" ht="19.5">
      <c r="A23" s="1485" t="s">
        <v>1581</v>
      </c>
      <c r="B23" s="1136"/>
      <c r="C23" s="1264"/>
      <c r="D23" s="1479"/>
      <c r="E23" s="1479"/>
      <c r="F23" s="1479"/>
      <c r="G23" s="1479"/>
      <c r="H23" s="1479"/>
      <c r="I23" s="1479"/>
      <c r="J23" s="1479"/>
      <c r="K23" s="1264"/>
      <c r="L23" s="1392"/>
      <c r="M23" s="1392"/>
      <c r="N23" s="1392"/>
      <c r="O23" s="1392"/>
      <c r="P23" s="1392"/>
      <c r="Q23" s="1392"/>
      <c r="R23" s="1392"/>
      <c r="S23" s="1392"/>
      <c r="T23" s="1392"/>
      <c r="U23" s="1392"/>
      <c r="V23" s="1392"/>
      <c r="W23" s="1392"/>
      <c r="X23" s="1392"/>
      <c r="Y23" s="1392"/>
      <c r="Z23" s="1040"/>
      <c r="AA23" s="1040"/>
    </row>
    <row r="24" spans="1:27" ht="19.5">
      <c r="A24" s="1485"/>
      <c r="B24" s="1104" t="s">
        <v>8</v>
      </c>
      <c r="C24" s="1136" t="s">
        <v>2</v>
      </c>
      <c r="D24" s="1479"/>
      <c r="E24" s="1479"/>
      <c r="F24" s="1479"/>
      <c r="G24" s="1479"/>
      <c r="H24" s="1479"/>
      <c r="I24" s="1479"/>
      <c r="J24" s="1479"/>
      <c r="K24" s="1136"/>
      <c r="L24" s="1486">
        <f>SUM(L21:L23)</f>
        <v>0</v>
      </c>
      <c r="M24" s="1486">
        <f t="shared" ref="M24:Y24" si="2">SUM(M21:M23)</f>
        <v>0</v>
      </c>
      <c r="N24" s="1486">
        <f t="shared" si="2"/>
        <v>0</v>
      </c>
      <c r="O24" s="1486">
        <f t="shared" si="2"/>
        <v>0</v>
      </c>
      <c r="P24" s="1486">
        <f t="shared" si="2"/>
        <v>0</v>
      </c>
      <c r="Q24" s="1486">
        <f t="shared" si="2"/>
        <v>0</v>
      </c>
      <c r="R24" s="1486">
        <f t="shared" si="2"/>
        <v>0</v>
      </c>
      <c r="S24" s="1486">
        <f t="shared" si="2"/>
        <v>0</v>
      </c>
      <c r="T24" s="1486">
        <f t="shared" si="2"/>
        <v>0</v>
      </c>
      <c r="U24" s="1486">
        <f t="shared" si="2"/>
        <v>0</v>
      </c>
      <c r="V24" s="1486">
        <f t="shared" si="2"/>
        <v>0</v>
      </c>
      <c r="W24" s="1486">
        <f t="shared" si="2"/>
        <v>0</v>
      </c>
      <c r="X24" s="1486">
        <f t="shared" si="2"/>
        <v>0</v>
      </c>
      <c r="Y24" s="1486">
        <f t="shared" si="2"/>
        <v>0</v>
      </c>
      <c r="Z24" s="1040"/>
      <c r="AA24" s="1040"/>
    </row>
    <row r="25" spans="1:27" ht="19.5">
      <c r="A25" s="1485" t="s">
        <v>1582</v>
      </c>
      <c r="B25" s="1104"/>
      <c r="C25" s="1136"/>
      <c r="D25" s="1479"/>
      <c r="E25" s="1479"/>
      <c r="F25" s="1479"/>
      <c r="G25" s="1479"/>
      <c r="H25" s="1479"/>
      <c r="I25" s="1479"/>
      <c r="J25" s="1479"/>
      <c r="K25" s="1136"/>
      <c r="L25" s="1392"/>
      <c r="M25" s="1392"/>
      <c r="N25" s="1392"/>
      <c r="O25" s="1392"/>
      <c r="P25" s="1392"/>
      <c r="Q25" s="1392"/>
      <c r="R25" s="1392"/>
      <c r="S25" s="1392"/>
      <c r="T25" s="1392"/>
      <c r="U25" s="1392"/>
      <c r="V25" s="1392"/>
      <c r="W25" s="1392"/>
      <c r="X25" s="1392"/>
      <c r="Y25" s="1392"/>
      <c r="Z25" s="1040"/>
      <c r="AA25" s="1040"/>
    </row>
    <row r="26" spans="1:27" ht="19.5">
      <c r="A26" s="1485" t="s">
        <v>1583</v>
      </c>
      <c r="B26" s="1104"/>
      <c r="C26" s="1136"/>
      <c r="D26" s="1479"/>
      <c r="E26" s="1479"/>
      <c r="F26" s="1479"/>
      <c r="G26" s="1479"/>
      <c r="H26" s="1479"/>
      <c r="I26" s="1479"/>
      <c r="J26" s="1479"/>
      <c r="K26" s="1136"/>
      <c r="L26" s="1392"/>
      <c r="M26" s="1392"/>
      <c r="N26" s="1392"/>
      <c r="O26" s="1392"/>
      <c r="P26" s="1392"/>
      <c r="Q26" s="1392"/>
      <c r="R26" s="1392"/>
      <c r="S26" s="1392"/>
      <c r="T26" s="1392"/>
      <c r="U26" s="1392"/>
      <c r="V26" s="1392"/>
      <c r="W26" s="1392"/>
      <c r="X26" s="1392"/>
      <c r="Y26" s="1392"/>
      <c r="Z26" s="1040"/>
      <c r="AA26" s="1040"/>
    </row>
    <row r="27" spans="1:27" ht="19.5">
      <c r="A27" s="1485" t="s">
        <v>1584</v>
      </c>
      <c r="B27" s="1104"/>
      <c r="C27" s="1136"/>
      <c r="D27" s="1479"/>
      <c r="E27" s="1479"/>
      <c r="F27" s="1479"/>
      <c r="G27" s="1479"/>
      <c r="H27" s="1479"/>
      <c r="I27" s="1479"/>
      <c r="J27" s="1479"/>
      <c r="K27" s="1136"/>
      <c r="L27" s="1392"/>
      <c r="M27" s="1392"/>
      <c r="N27" s="1392"/>
      <c r="O27" s="1392"/>
      <c r="P27" s="1392"/>
      <c r="Q27" s="1392"/>
      <c r="R27" s="1392"/>
      <c r="S27" s="1392"/>
      <c r="T27" s="1392"/>
      <c r="U27" s="1392"/>
      <c r="V27" s="1392"/>
      <c r="W27" s="1392"/>
      <c r="X27" s="1392"/>
      <c r="Y27" s="1392"/>
      <c r="Z27" s="1040"/>
      <c r="AA27" s="1040"/>
    </row>
    <row r="28" spans="1:27" ht="19.5">
      <c r="A28" s="1485" t="s">
        <v>1585</v>
      </c>
      <c r="B28" s="1104"/>
      <c r="C28" s="1136"/>
      <c r="D28" s="1479"/>
      <c r="E28" s="1479"/>
      <c r="F28" s="1479"/>
      <c r="G28" s="1479"/>
      <c r="H28" s="1479"/>
      <c r="I28" s="1479"/>
      <c r="J28" s="1479"/>
      <c r="K28" s="1136"/>
      <c r="L28" s="1392"/>
      <c r="M28" s="1392"/>
      <c r="N28" s="1392"/>
      <c r="O28" s="1392"/>
      <c r="P28" s="1392"/>
      <c r="Q28" s="1392"/>
      <c r="R28" s="1392"/>
      <c r="S28" s="1392"/>
      <c r="T28" s="1392"/>
      <c r="U28" s="1392"/>
      <c r="V28" s="1392"/>
      <c r="W28" s="1392"/>
      <c r="X28" s="1392"/>
      <c r="Y28" s="1392"/>
      <c r="Z28" s="1040"/>
      <c r="AA28" s="1040"/>
    </row>
    <row r="29" spans="1:27" ht="19.5">
      <c r="A29" s="1104"/>
      <c r="B29" s="1104" t="s">
        <v>8</v>
      </c>
      <c r="C29" s="1136" t="s">
        <v>3</v>
      </c>
      <c r="D29" s="1479"/>
      <c r="E29" s="1479"/>
      <c r="F29" s="1479"/>
      <c r="G29" s="1479"/>
      <c r="H29" s="1479"/>
      <c r="I29" s="1479"/>
      <c r="J29" s="1479"/>
      <c r="K29" s="1136"/>
      <c r="L29" s="1486">
        <f>SUM(L25:L28)</f>
        <v>0</v>
      </c>
      <c r="M29" s="1486">
        <f t="shared" ref="M29:Y29" si="3">SUM(M25:M28)</f>
        <v>0</v>
      </c>
      <c r="N29" s="1486">
        <f t="shared" si="3"/>
        <v>0</v>
      </c>
      <c r="O29" s="1486">
        <f t="shared" si="3"/>
        <v>0</v>
      </c>
      <c r="P29" s="1486">
        <f t="shared" si="3"/>
        <v>0</v>
      </c>
      <c r="Q29" s="1486">
        <f t="shared" si="3"/>
        <v>0</v>
      </c>
      <c r="R29" s="1486">
        <f t="shared" si="3"/>
        <v>0</v>
      </c>
      <c r="S29" s="1486">
        <f t="shared" si="3"/>
        <v>0</v>
      </c>
      <c r="T29" s="1486">
        <f t="shared" si="3"/>
        <v>0</v>
      </c>
      <c r="U29" s="1486">
        <f t="shared" si="3"/>
        <v>0</v>
      </c>
      <c r="V29" s="1486">
        <f t="shared" si="3"/>
        <v>0</v>
      </c>
      <c r="W29" s="1486">
        <f t="shared" si="3"/>
        <v>0</v>
      </c>
      <c r="X29" s="1486">
        <f t="shared" si="3"/>
        <v>0</v>
      </c>
      <c r="Y29" s="1486">
        <f t="shared" si="3"/>
        <v>0</v>
      </c>
      <c r="Z29" s="1040"/>
      <c r="AA29" s="1040"/>
    </row>
    <row r="30" spans="1:27" ht="19.5">
      <c r="A30" s="1309"/>
      <c r="B30" s="1104"/>
      <c r="C30" s="1136" t="s">
        <v>1578</v>
      </c>
      <c r="D30" s="1479"/>
      <c r="E30" s="1479"/>
      <c r="F30" s="1479"/>
      <c r="G30" s="1479"/>
      <c r="H30" s="1479"/>
      <c r="I30" s="1479"/>
      <c r="J30" s="1479"/>
      <c r="K30" s="1136"/>
      <c r="L30" s="1486">
        <f>SUM(L24,L29)</f>
        <v>0</v>
      </c>
      <c r="M30" s="1486">
        <f t="shared" ref="M30:Y30" si="4">SUM(M24,M29)</f>
        <v>0</v>
      </c>
      <c r="N30" s="1486">
        <f t="shared" si="4"/>
        <v>0</v>
      </c>
      <c r="O30" s="1486">
        <f t="shared" si="4"/>
        <v>0</v>
      </c>
      <c r="P30" s="1486">
        <f t="shared" si="4"/>
        <v>0</v>
      </c>
      <c r="Q30" s="1486">
        <f t="shared" si="4"/>
        <v>0</v>
      </c>
      <c r="R30" s="1486">
        <f t="shared" si="4"/>
        <v>0</v>
      </c>
      <c r="S30" s="1486">
        <f t="shared" si="4"/>
        <v>0</v>
      </c>
      <c r="T30" s="1486">
        <f t="shared" si="4"/>
        <v>0</v>
      </c>
      <c r="U30" s="1486">
        <f t="shared" si="4"/>
        <v>0</v>
      </c>
      <c r="V30" s="1486">
        <f t="shared" si="4"/>
        <v>0</v>
      </c>
      <c r="W30" s="1486">
        <f t="shared" si="4"/>
        <v>0</v>
      </c>
      <c r="X30" s="1486">
        <f t="shared" si="4"/>
        <v>0</v>
      </c>
      <c r="Y30" s="1486">
        <f t="shared" si="4"/>
        <v>0</v>
      </c>
      <c r="Z30" s="1040"/>
      <c r="AA30" s="1040"/>
    </row>
    <row r="31" spans="1:27" ht="19.5">
      <c r="A31" s="1487"/>
      <c r="B31" s="1487"/>
      <c r="C31" s="1487"/>
      <c r="D31" s="1479"/>
      <c r="E31" s="1479"/>
      <c r="F31" s="1479"/>
      <c r="G31" s="1479"/>
      <c r="H31" s="1479"/>
      <c r="I31" s="1479"/>
      <c r="J31" s="1479"/>
      <c r="K31" s="1487"/>
      <c r="L31" s="1488"/>
      <c r="M31" s="1488"/>
      <c r="N31" s="1488"/>
      <c r="O31" s="1488"/>
      <c r="P31" s="1488"/>
      <c r="Q31" s="1488"/>
      <c r="R31" s="1488"/>
      <c r="S31" s="1488"/>
      <c r="T31" s="1489"/>
      <c r="U31" s="1489"/>
      <c r="V31" s="1489"/>
      <c r="W31" s="1489"/>
      <c r="X31" s="1489"/>
      <c r="Y31" s="1489"/>
      <c r="Z31" s="1040"/>
      <c r="AA31" s="1040"/>
    </row>
    <row r="32" spans="1:27" ht="19.5">
      <c r="A32" s="1483" t="s">
        <v>1586</v>
      </c>
      <c r="B32" s="1136"/>
      <c r="C32" s="1264"/>
      <c r="D32" s="1479"/>
      <c r="E32" s="1479"/>
      <c r="F32" s="1479"/>
      <c r="G32" s="1479"/>
      <c r="H32" s="1479"/>
      <c r="I32" s="1479"/>
      <c r="J32" s="1479"/>
      <c r="K32" s="1264"/>
      <c r="L32" s="1484"/>
      <c r="M32" s="1484"/>
      <c r="N32" s="1484"/>
      <c r="O32" s="1484"/>
      <c r="P32" s="960"/>
      <c r="Q32" s="961"/>
      <c r="R32" s="962"/>
      <c r="S32" s="962"/>
      <c r="T32" s="962"/>
      <c r="U32" s="962"/>
      <c r="V32" s="962"/>
      <c r="W32" s="962"/>
      <c r="X32" s="962"/>
      <c r="Y32" s="962"/>
      <c r="Z32" s="1040"/>
      <c r="AA32" s="1040"/>
    </row>
    <row r="33" spans="1:27" ht="19.5">
      <c r="A33" s="1104"/>
      <c r="B33" s="1136"/>
      <c r="C33" s="1264"/>
      <c r="D33" s="1479"/>
      <c r="E33" s="1479"/>
      <c r="F33" s="1479"/>
      <c r="G33" s="1479"/>
      <c r="H33" s="1479"/>
      <c r="I33" s="1479"/>
      <c r="J33" s="1479"/>
      <c r="K33" s="1264"/>
      <c r="L33" s="1484"/>
      <c r="M33" s="1484"/>
      <c r="N33" s="1484"/>
      <c r="O33" s="1484"/>
      <c r="P33" s="960"/>
      <c r="Q33" s="961"/>
      <c r="R33" s="962"/>
      <c r="S33" s="962"/>
      <c r="T33" s="962"/>
      <c r="U33" s="962"/>
      <c r="V33" s="962"/>
      <c r="W33" s="962"/>
      <c r="X33" s="962"/>
      <c r="Y33" s="962"/>
      <c r="Z33" s="1040"/>
      <c r="AA33" s="1040"/>
    </row>
    <row r="34" spans="1:27" ht="19.5">
      <c r="A34" s="1104"/>
      <c r="B34" s="1104" t="s">
        <v>8</v>
      </c>
      <c r="C34" s="1136" t="s">
        <v>2</v>
      </c>
      <c r="D34" s="1479"/>
      <c r="E34" s="1479"/>
      <c r="F34" s="1479"/>
      <c r="G34" s="1479"/>
      <c r="H34" s="1479"/>
      <c r="I34" s="1479"/>
      <c r="J34" s="1479"/>
      <c r="K34" s="1136"/>
      <c r="L34" s="1490"/>
      <c r="M34" s="1490"/>
      <c r="N34" s="1490"/>
      <c r="O34" s="1490"/>
      <c r="P34" s="1490"/>
      <c r="Q34" s="1490"/>
      <c r="R34" s="1490"/>
      <c r="S34" s="1490"/>
      <c r="T34" s="1490"/>
      <c r="U34" s="1490"/>
      <c r="V34" s="1490"/>
      <c r="W34" s="1490"/>
      <c r="X34" s="1490"/>
      <c r="Y34" s="1490"/>
      <c r="Z34" s="1040"/>
      <c r="AA34" s="1040"/>
    </row>
    <row r="35" spans="1:27" ht="19.5">
      <c r="A35" s="1485" t="s">
        <v>1587</v>
      </c>
      <c r="B35" s="1104"/>
      <c r="C35" s="1136"/>
      <c r="D35" s="1479"/>
      <c r="E35" s="1479"/>
      <c r="F35" s="1479"/>
      <c r="G35" s="1479"/>
      <c r="H35" s="1479"/>
      <c r="I35" s="1479"/>
      <c r="J35" s="1479"/>
      <c r="K35" s="1136"/>
      <c r="L35" s="1490"/>
      <c r="M35" s="1490"/>
      <c r="N35" s="1490"/>
      <c r="O35" s="1490"/>
      <c r="P35" s="1490"/>
      <c r="Q35" s="1490"/>
      <c r="R35" s="1490"/>
      <c r="S35" s="1490"/>
      <c r="T35" s="1490"/>
      <c r="U35" s="1490"/>
      <c r="V35" s="1490"/>
      <c r="W35" s="1490"/>
      <c r="X35" s="1490"/>
      <c r="Y35" s="1490"/>
      <c r="Z35" s="1040"/>
      <c r="AA35" s="1040"/>
    </row>
    <row r="36" spans="1:27" ht="19.5">
      <c r="A36" s="1104"/>
      <c r="B36" s="1104" t="s">
        <v>8</v>
      </c>
      <c r="C36" s="1136" t="s">
        <v>3</v>
      </c>
      <c r="D36" s="1479"/>
      <c r="E36" s="1479"/>
      <c r="F36" s="1479"/>
      <c r="G36" s="1479"/>
      <c r="H36" s="1479"/>
      <c r="I36" s="1479"/>
      <c r="J36" s="1479"/>
      <c r="K36" s="1136"/>
      <c r="L36" s="1491">
        <f>L35</f>
        <v>0</v>
      </c>
      <c r="M36" s="1491">
        <f t="shared" ref="M36:Y36" si="5">M35</f>
        <v>0</v>
      </c>
      <c r="N36" s="1491">
        <f t="shared" si="5"/>
        <v>0</v>
      </c>
      <c r="O36" s="1491">
        <f t="shared" si="5"/>
        <v>0</v>
      </c>
      <c r="P36" s="1491">
        <f t="shared" si="5"/>
        <v>0</v>
      </c>
      <c r="Q36" s="1491">
        <f t="shared" si="5"/>
        <v>0</v>
      </c>
      <c r="R36" s="1491">
        <f t="shared" si="5"/>
        <v>0</v>
      </c>
      <c r="S36" s="1491">
        <f t="shared" si="5"/>
        <v>0</v>
      </c>
      <c r="T36" s="1491">
        <f t="shared" si="5"/>
        <v>0</v>
      </c>
      <c r="U36" s="1491">
        <f t="shared" si="5"/>
        <v>0</v>
      </c>
      <c r="V36" s="1491">
        <f t="shared" si="5"/>
        <v>0</v>
      </c>
      <c r="W36" s="1491">
        <f t="shared" si="5"/>
        <v>0</v>
      </c>
      <c r="X36" s="1491">
        <f t="shared" si="5"/>
        <v>0</v>
      </c>
      <c r="Y36" s="1491">
        <f t="shared" si="5"/>
        <v>0</v>
      </c>
      <c r="Z36" s="1040"/>
      <c r="AA36" s="1040"/>
    </row>
    <row r="37" spans="1:27" ht="19.5">
      <c r="A37" s="1309"/>
      <c r="B37" s="1104"/>
      <c r="C37" s="1136" t="s">
        <v>1578</v>
      </c>
      <c r="D37" s="1479"/>
      <c r="E37" s="1479"/>
      <c r="F37" s="1479"/>
      <c r="G37" s="1479"/>
      <c r="H37" s="1479"/>
      <c r="I37" s="1479"/>
      <c r="J37" s="1479"/>
      <c r="K37" s="1136"/>
      <c r="L37" s="1492">
        <f>SUM(L34,L36)</f>
        <v>0</v>
      </c>
      <c r="M37" s="1492">
        <f t="shared" ref="M37:Y37" si="6">SUM(M34,M36)</f>
        <v>0</v>
      </c>
      <c r="N37" s="1492">
        <f t="shared" si="6"/>
        <v>0</v>
      </c>
      <c r="O37" s="1492">
        <f t="shared" si="6"/>
        <v>0</v>
      </c>
      <c r="P37" s="1492">
        <f t="shared" si="6"/>
        <v>0</v>
      </c>
      <c r="Q37" s="1492">
        <f t="shared" si="6"/>
        <v>0</v>
      </c>
      <c r="R37" s="1492">
        <f t="shared" si="6"/>
        <v>0</v>
      </c>
      <c r="S37" s="1492">
        <f t="shared" si="6"/>
        <v>0</v>
      </c>
      <c r="T37" s="1492">
        <f t="shared" si="6"/>
        <v>0</v>
      </c>
      <c r="U37" s="1492">
        <f t="shared" si="6"/>
        <v>0</v>
      </c>
      <c r="V37" s="1492">
        <f t="shared" si="6"/>
        <v>0</v>
      </c>
      <c r="W37" s="1492">
        <f t="shared" si="6"/>
        <v>0</v>
      </c>
      <c r="X37" s="1492">
        <f t="shared" si="6"/>
        <v>0</v>
      </c>
      <c r="Y37" s="1492">
        <f t="shared" si="6"/>
        <v>0</v>
      </c>
      <c r="Z37" s="1040"/>
      <c r="AA37" s="1040"/>
    </row>
    <row r="38" spans="1:27" ht="19.5">
      <c r="A38" s="1487"/>
      <c r="B38" s="1487"/>
      <c r="C38" s="1487"/>
      <c r="D38" s="1479"/>
      <c r="E38" s="1479"/>
      <c r="F38" s="1479"/>
      <c r="G38" s="1479"/>
      <c r="H38" s="1479"/>
      <c r="I38" s="1479"/>
      <c r="J38" s="1479"/>
      <c r="K38" s="1487"/>
      <c r="L38" s="1488"/>
      <c r="M38" s="1488"/>
      <c r="N38" s="1488"/>
      <c r="O38" s="1488"/>
      <c r="P38" s="1488"/>
      <c r="Q38" s="1488"/>
      <c r="R38" s="1488"/>
      <c r="S38" s="1488"/>
      <c r="T38" s="1489"/>
      <c r="U38" s="1489"/>
      <c r="V38" s="1489"/>
      <c r="W38" s="1489"/>
      <c r="X38" s="1489"/>
      <c r="Y38" s="1489"/>
      <c r="Z38" s="1040"/>
      <c r="AA38" s="1040"/>
    </row>
    <row r="39" spans="1:27" ht="19.5">
      <c r="A39" s="1483" t="s">
        <v>1588</v>
      </c>
      <c r="B39" s="1136"/>
      <c r="C39" s="1264"/>
      <c r="D39" s="1479"/>
      <c r="E39" s="1479"/>
      <c r="F39" s="1479"/>
      <c r="G39" s="1479"/>
      <c r="H39" s="1479"/>
      <c r="I39" s="1479"/>
      <c r="J39" s="1479"/>
      <c r="K39" s="1264"/>
      <c r="L39" s="1484"/>
      <c r="M39" s="1484"/>
      <c r="N39" s="1484"/>
      <c r="O39" s="1484"/>
      <c r="P39" s="960"/>
      <c r="Q39" s="961"/>
      <c r="R39" s="962"/>
      <c r="S39" s="962"/>
      <c r="T39" s="962"/>
      <c r="U39" s="962"/>
      <c r="V39" s="962"/>
      <c r="W39" s="962"/>
      <c r="X39" s="962"/>
      <c r="Y39" s="962"/>
      <c r="Z39" s="1040"/>
      <c r="AA39" s="1040"/>
    </row>
    <row r="40" spans="1:27" ht="19.5">
      <c r="A40" s="1104"/>
      <c r="B40" s="1136"/>
      <c r="C40" s="1264"/>
      <c r="D40" s="1479"/>
      <c r="E40" s="1479"/>
      <c r="F40" s="1479"/>
      <c r="G40" s="1479"/>
      <c r="H40" s="1479"/>
      <c r="I40" s="1479"/>
      <c r="J40" s="1479"/>
      <c r="K40" s="1264"/>
      <c r="L40" s="1484"/>
      <c r="M40" s="1484"/>
      <c r="N40" s="1484"/>
      <c r="O40" s="1484"/>
      <c r="P40" s="960"/>
      <c r="Q40" s="961"/>
      <c r="R40" s="962"/>
      <c r="S40" s="962"/>
      <c r="T40" s="962"/>
      <c r="U40" s="962"/>
      <c r="V40" s="962"/>
      <c r="W40" s="962"/>
      <c r="X40" s="962"/>
      <c r="Y40" s="962"/>
      <c r="Z40" s="1040"/>
      <c r="AA40" s="1040"/>
    </row>
    <row r="41" spans="1:27" ht="19.5">
      <c r="A41" s="1104"/>
      <c r="B41" s="1104" t="s">
        <v>8</v>
      </c>
      <c r="C41" s="1136" t="s">
        <v>2</v>
      </c>
      <c r="D41" s="1479"/>
      <c r="E41" s="1479"/>
      <c r="F41" s="1479"/>
      <c r="G41" s="1479"/>
      <c r="H41" s="1479"/>
      <c r="I41" s="1479"/>
      <c r="J41" s="1479"/>
      <c r="K41" s="1136"/>
      <c r="L41" s="1490"/>
      <c r="M41" s="1490"/>
      <c r="N41" s="1490"/>
      <c r="O41" s="1490"/>
      <c r="P41" s="1490"/>
      <c r="Q41" s="1490"/>
      <c r="R41" s="1490"/>
      <c r="S41" s="1490"/>
      <c r="T41" s="1490"/>
      <c r="U41" s="1490"/>
      <c r="V41" s="1490"/>
      <c r="W41" s="1490"/>
      <c r="X41" s="1490"/>
      <c r="Y41" s="1490"/>
      <c r="Z41" s="1040"/>
      <c r="AA41" s="1040"/>
    </row>
    <row r="42" spans="1:27" ht="19.5">
      <c r="A42" s="1485" t="s">
        <v>1589</v>
      </c>
      <c r="B42" s="1104"/>
      <c r="C42" s="1136"/>
      <c r="D42" s="1479"/>
      <c r="E42" s="1479"/>
      <c r="F42" s="1479"/>
      <c r="G42" s="1479"/>
      <c r="H42" s="1479"/>
      <c r="I42" s="1479"/>
      <c r="J42" s="1479"/>
      <c r="K42" s="1136"/>
      <c r="L42" s="1490"/>
      <c r="M42" s="1490"/>
      <c r="N42" s="1490"/>
      <c r="O42" s="1490"/>
      <c r="P42" s="1490"/>
      <c r="Q42" s="1490"/>
      <c r="R42" s="1490"/>
      <c r="S42" s="1490"/>
      <c r="T42" s="1490"/>
      <c r="U42" s="1490"/>
      <c r="V42" s="1490"/>
      <c r="W42" s="1490"/>
      <c r="X42" s="1490"/>
      <c r="Y42" s="1490"/>
      <c r="Z42" s="1040"/>
      <c r="AA42" s="1040"/>
    </row>
    <row r="43" spans="1:27" ht="19.5">
      <c r="A43" s="1104"/>
      <c r="B43" s="1104" t="s">
        <v>8</v>
      </c>
      <c r="C43" s="1136" t="s">
        <v>3</v>
      </c>
      <c r="D43" s="1479"/>
      <c r="E43" s="1479"/>
      <c r="F43" s="1479"/>
      <c r="G43" s="1479"/>
      <c r="H43" s="1479"/>
      <c r="I43" s="1479"/>
      <c r="J43" s="1479"/>
      <c r="K43" s="1136"/>
      <c r="L43" s="1491">
        <f>L42</f>
        <v>0</v>
      </c>
      <c r="M43" s="1491">
        <f t="shared" ref="M43:Y43" si="7">M42</f>
        <v>0</v>
      </c>
      <c r="N43" s="1491">
        <f t="shared" si="7"/>
        <v>0</v>
      </c>
      <c r="O43" s="1491">
        <f t="shared" si="7"/>
        <v>0</v>
      </c>
      <c r="P43" s="1491">
        <f t="shared" si="7"/>
        <v>0</v>
      </c>
      <c r="Q43" s="1491">
        <f t="shared" si="7"/>
        <v>0</v>
      </c>
      <c r="R43" s="1491">
        <f t="shared" si="7"/>
        <v>0</v>
      </c>
      <c r="S43" s="1491">
        <f t="shared" si="7"/>
        <v>0</v>
      </c>
      <c r="T43" s="1491">
        <f t="shared" si="7"/>
        <v>0</v>
      </c>
      <c r="U43" s="1491">
        <f t="shared" si="7"/>
        <v>0</v>
      </c>
      <c r="V43" s="1491">
        <f t="shared" si="7"/>
        <v>0</v>
      </c>
      <c r="W43" s="1491">
        <f t="shared" si="7"/>
        <v>0</v>
      </c>
      <c r="X43" s="1491">
        <f t="shared" si="7"/>
        <v>0</v>
      </c>
      <c r="Y43" s="1491">
        <f t="shared" si="7"/>
        <v>0</v>
      </c>
      <c r="Z43" s="1040"/>
      <c r="AA43" s="1040"/>
    </row>
    <row r="44" spans="1:27" ht="19.5">
      <c r="A44" s="1309"/>
      <c r="B44" s="1104"/>
      <c r="C44" s="1136" t="s">
        <v>1578</v>
      </c>
      <c r="D44" s="1479"/>
      <c r="E44" s="1479"/>
      <c r="F44" s="1479"/>
      <c r="G44" s="1479"/>
      <c r="H44" s="1479"/>
      <c r="I44" s="1479"/>
      <c r="J44" s="1479"/>
      <c r="K44" s="1136"/>
      <c r="L44" s="1492">
        <f>SUM(L41,L43)</f>
        <v>0</v>
      </c>
      <c r="M44" s="1492">
        <f t="shared" ref="M44:Y44" si="8">SUM(M41,M43)</f>
        <v>0</v>
      </c>
      <c r="N44" s="1492">
        <f t="shared" si="8"/>
        <v>0</v>
      </c>
      <c r="O44" s="1492">
        <f t="shared" si="8"/>
        <v>0</v>
      </c>
      <c r="P44" s="1492">
        <f t="shared" si="8"/>
        <v>0</v>
      </c>
      <c r="Q44" s="1492">
        <f t="shared" si="8"/>
        <v>0</v>
      </c>
      <c r="R44" s="1492">
        <f t="shared" si="8"/>
        <v>0</v>
      </c>
      <c r="S44" s="1492">
        <f t="shared" si="8"/>
        <v>0</v>
      </c>
      <c r="T44" s="1492">
        <f t="shared" si="8"/>
        <v>0</v>
      </c>
      <c r="U44" s="1492">
        <f t="shared" si="8"/>
        <v>0</v>
      </c>
      <c r="V44" s="1492">
        <f t="shared" si="8"/>
        <v>0</v>
      </c>
      <c r="W44" s="1492">
        <f t="shared" si="8"/>
        <v>0</v>
      </c>
      <c r="X44" s="1492">
        <f t="shared" si="8"/>
        <v>0</v>
      </c>
      <c r="Y44" s="1492">
        <f t="shared" si="8"/>
        <v>0</v>
      </c>
      <c r="Z44" s="1040"/>
      <c r="AA44" s="1040"/>
    </row>
    <row r="45" spans="1:27">
      <c r="Z45" s="1040"/>
      <c r="AA45" s="1040"/>
    </row>
    <row r="46" spans="1:27">
      <c r="Z46" s="1040"/>
      <c r="AA46" s="1040"/>
    </row>
    <row r="47" spans="1:27" ht="19.5">
      <c r="A47" s="1479" t="s">
        <v>1590</v>
      </c>
      <c r="B47" s="1479"/>
      <c r="C47" s="1479"/>
      <c r="D47" s="1479"/>
      <c r="E47" s="1479"/>
      <c r="F47" s="1479"/>
      <c r="G47" s="1479"/>
      <c r="H47" s="1479"/>
      <c r="I47" s="1479"/>
      <c r="J47" s="1479"/>
      <c r="K47" s="1479"/>
      <c r="L47" s="1479"/>
      <c r="M47" s="1480"/>
      <c r="N47" s="1480"/>
      <c r="O47" s="1480"/>
      <c r="P47" s="1480"/>
      <c r="Q47" s="1480"/>
      <c r="R47" s="1480"/>
      <c r="S47" s="1480"/>
      <c r="T47" s="1480"/>
      <c r="U47" s="1480"/>
      <c r="V47" s="1480"/>
      <c r="W47" s="1480"/>
      <c r="X47" s="1480"/>
      <c r="Y47" s="1480"/>
      <c r="Z47" s="1040"/>
      <c r="AA47" s="1040"/>
    </row>
    <row r="48" spans="1:27">
      <c r="Z48" s="1040"/>
      <c r="AA48" s="1040"/>
    </row>
    <row r="49" spans="1:27">
      <c r="A49" s="1136"/>
      <c r="B49" s="1136"/>
      <c r="C49" s="1136"/>
      <c r="D49" s="1136"/>
      <c r="E49" s="1136"/>
      <c r="F49" s="1136"/>
      <c r="G49" s="1136"/>
      <c r="H49" s="1136"/>
      <c r="I49" s="1136"/>
      <c r="J49" s="1136"/>
      <c r="K49" s="1136"/>
      <c r="L49" s="1481" t="s">
        <v>156</v>
      </c>
      <c r="M49" s="1481"/>
      <c r="N49" s="1481"/>
      <c r="O49" s="1481"/>
      <c r="P49" s="1481"/>
      <c r="Q49" s="1481"/>
      <c r="R49" s="1481" t="s">
        <v>155</v>
      </c>
      <c r="S49" s="1481"/>
      <c r="T49" s="1481"/>
      <c r="U49" s="1481"/>
      <c r="V49" s="1481"/>
      <c r="W49" s="1481"/>
      <c r="X49" s="1481"/>
      <c r="Y49" s="1481"/>
      <c r="Z49" s="1040"/>
      <c r="AA49" s="1040"/>
    </row>
    <row r="50" spans="1:27">
      <c r="A50" s="1104"/>
      <c r="B50" s="1162"/>
      <c r="C50" s="1163"/>
      <c r="D50" s="1163"/>
      <c r="E50" s="1163"/>
      <c r="F50" s="1163"/>
      <c r="G50" s="1163"/>
      <c r="H50" s="1163"/>
      <c r="I50" s="1163"/>
      <c r="J50" s="1163"/>
      <c r="K50" s="1163"/>
      <c r="L50" s="1482">
        <v>2008</v>
      </c>
      <c r="M50" s="1482">
        <v>2009</v>
      </c>
      <c r="N50" s="1482">
        <v>2010</v>
      </c>
      <c r="O50" s="1482">
        <v>2011</v>
      </c>
      <c r="P50" s="1482">
        <v>2012</v>
      </c>
      <c r="Q50" s="1482">
        <v>2013</v>
      </c>
      <c r="R50" s="1482">
        <v>2014</v>
      </c>
      <c r="S50" s="1482">
        <v>2015</v>
      </c>
      <c r="T50" s="1482">
        <v>2016</v>
      </c>
      <c r="U50" s="1482">
        <v>2017</v>
      </c>
      <c r="V50" s="1482">
        <v>2018</v>
      </c>
      <c r="W50" s="1482">
        <v>2019</v>
      </c>
      <c r="X50" s="1482">
        <v>2020</v>
      </c>
      <c r="Y50" s="1482">
        <v>2021</v>
      </c>
      <c r="Z50" s="1040"/>
      <c r="AA50" s="1040"/>
    </row>
    <row r="51" spans="1:27" ht="19.5">
      <c r="A51" s="1483" t="s">
        <v>1579</v>
      </c>
      <c r="B51" s="1136"/>
      <c r="C51" s="1264"/>
      <c r="D51" s="1479"/>
      <c r="E51" s="1479"/>
      <c r="F51" s="1479"/>
      <c r="G51" s="1479"/>
      <c r="H51" s="1479"/>
      <c r="I51" s="1479"/>
      <c r="J51" s="1479"/>
      <c r="K51" s="1264"/>
      <c r="L51" s="1484"/>
      <c r="M51" s="1484"/>
      <c r="N51" s="1484"/>
      <c r="O51" s="1484"/>
      <c r="P51" s="960"/>
      <c r="Q51" s="961"/>
      <c r="R51" s="962"/>
      <c r="S51" s="962"/>
      <c r="T51" s="962"/>
      <c r="U51" s="962"/>
      <c r="V51" s="962"/>
      <c r="W51" s="962"/>
      <c r="X51" s="962"/>
      <c r="Y51" s="962"/>
      <c r="Z51" s="1040"/>
      <c r="AA51" s="1040"/>
    </row>
    <row r="52" spans="1:27" ht="19.5">
      <c r="A52" s="1485" t="s">
        <v>1244</v>
      </c>
      <c r="B52" s="1136"/>
      <c r="C52" s="1264"/>
      <c r="D52" s="1479"/>
      <c r="E52" s="1479"/>
      <c r="F52" s="1479"/>
      <c r="G52" s="1479"/>
      <c r="H52" s="1479"/>
      <c r="I52" s="1479"/>
      <c r="J52" s="1479"/>
      <c r="K52" s="1264"/>
      <c r="L52" s="1490"/>
      <c r="M52" s="1490"/>
      <c r="N52" s="1490"/>
      <c r="O52" s="1490"/>
      <c r="P52" s="1490"/>
      <c r="Q52" s="1490"/>
      <c r="R52" s="1490"/>
      <c r="S52" s="1490"/>
      <c r="T52" s="1490"/>
      <c r="U52" s="1490"/>
      <c r="V52" s="1490"/>
      <c r="W52" s="1490"/>
      <c r="X52" s="1490"/>
      <c r="Y52" s="1490"/>
      <c r="Z52" s="1040"/>
      <c r="AA52" s="1040"/>
    </row>
    <row r="53" spans="1:27" ht="19.5">
      <c r="A53" s="1485" t="s">
        <v>1580</v>
      </c>
      <c r="B53" s="1136"/>
      <c r="C53" s="1264"/>
      <c r="D53" s="1479"/>
      <c r="E53" s="1479"/>
      <c r="F53" s="1479"/>
      <c r="G53" s="1479"/>
      <c r="H53" s="1479"/>
      <c r="I53" s="1479"/>
      <c r="J53" s="1479"/>
      <c r="K53" s="1264"/>
      <c r="L53" s="1490"/>
      <c r="M53" s="1490"/>
      <c r="N53" s="1490"/>
      <c r="O53" s="1490"/>
      <c r="P53" s="1490"/>
      <c r="Q53" s="1490"/>
      <c r="R53" s="1490"/>
      <c r="S53" s="1490"/>
      <c r="T53" s="1490"/>
      <c r="U53" s="1490"/>
      <c r="V53" s="1490"/>
      <c r="W53" s="1490"/>
      <c r="X53" s="1490"/>
      <c r="Y53" s="1490"/>
      <c r="Z53" s="1040"/>
      <c r="AA53" s="1040"/>
    </row>
    <row r="54" spans="1:27" ht="19.5">
      <c r="A54" s="1485" t="s">
        <v>1581</v>
      </c>
      <c r="B54" s="1136"/>
      <c r="C54" s="1264"/>
      <c r="D54" s="1479"/>
      <c r="E54" s="1479"/>
      <c r="F54" s="1479"/>
      <c r="G54" s="1479"/>
      <c r="H54" s="1479"/>
      <c r="I54" s="1479"/>
      <c r="J54" s="1479"/>
      <c r="K54" s="1264"/>
      <c r="L54" s="1490"/>
      <c r="M54" s="1490"/>
      <c r="N54" s="1490"/>
      <c r="O54" s="1490"/>
      <c r="P54" s="1490"/>
      <c r="Q54" s="1490"/>
      <c r="R54" s="1490"/>
      <c r="S54" s="1490"/>
      <c r="T54" s="1490"/>
      <c r="U54" s="1490"/>
      <c r="V54" s="1490"/>
      <c r="W54" s="1490"/>
      <c r="X54" s="1490"/>
      <c r="Y54" s="1490"/>
      <c r="Z54" s="1040"/>
      <c r="AA54" s="1040"/>
    </row>
    <row r="55" spans="1:27" ht="19.5">
      <c r="A55" s="1485"/>
      <c r="B55" s="1104" t="s">
        <v>8</v>
      </c>
      <c r="C55" s="1136" t="s">
        <v>2</v>
      </c>
      <c r="D55" s="1479"/>
      <c r="E55" s="1479"/>
      <c r="F55" s="1479"/>
      <c r="G55" s="1479"/>
      <c r="H55" s="1479"/>
      <c r="I55" s="1479"/>
      <c r="J55" s="1479"/>
      <c r="K55" s="1136"/>
      <c r="L55" s="1492">
        <f>SUM(L52:L54)</f>
        <v>0</v>
      </c>
      <c r="M55" s="1492">
        <f t="shared" ref="M55:Y55" si="9">SUM(M52:M54)</f>
        <v>0</v>
      </c>
      <c r="N55" s="1492">
        <f t="shared" si="9"/>
        <v>0</v>
      </c>
      <c r="O55" s="1492">
        <f t="shared" si="9"/>
        <v>0</v>
      </c>
      <c r="P55" s="1492">
        <f t="shared" si="9"/>
        <v>0</v>
      </c>
      <c r="Q55" s="1492">
        <f t="shared" si="9"/>
        <v>0</v>
      </c>
      <c r="R55" s="1492">
        <f t="shared" si="9"/>
        <v>0</v>
      </c>
      <c r="S55" s="1492">
        <f t="shared" si="9"/>
        <v>0</v>
      </c>
      <c r="T55" s="1492">
        <f t="shared" si="9"/>
        <v>0</v>
      </c>
      <c r="U55" s="1492">
        <f t="shared" si="9"/>
        <v>0</v>
      </c>
      <c r="V55" s="1492">
        <f t="shared" si="9"/>
        <v>0</v>
      </c>
      <c r="W55" s="1492">
        <f t="shared" si="9"/>
        <v>0</v>
      </c>
      <c r="X55" s="1492">
        <f t="shared" si="9"/>
        <v>0</v>
      </c>
      <c r="Y55" s="1492">
        <f t="shared" si="9"/>
        <v>0</v>
      </c>
      <c r="Z55" s="1040"/>
      <c r="AA55" s="1040"/>
    </row>
    <row r="56" spans="1:27" ht="19.5">
      <c r="A56" s="1485" t="s">
        <v>1582</v>
      </c>
      <c r="B56" s="1104"/>
      <c r="C56" s="1136"/>
      <c r="D56" s="1479"/>
      <c r="E56" s="1479"/>
      <c r="F56" s="1479"/>
      <c r="G56" s="1479"/>
      <c r="H56" s="1479"/>
      <c r="I56" s="1479"/>
      <c r="J56" s="1479"/>
      <c r="K56" s="1136"/>
      <c r="L56" s="1490"/>
      <c r="M56" s="1490"/>
      <c r="N56" s="1490"/>
      <c r="O56" s="1490"/>
      <c r="P56" s="1490"/>
      <c r="Q56" s="1490"/>
      <c r="R56" s="1490"/>
      <c r="S56" s="1490"/>
      <c r="T56" s="1490"/>
      <c r="U56" s="1490"/>
      <c r="V56" s="1490"/>
      <c r="W56" s="1490"/>
      <c r="X56" s="1490"/>
      <c r="Y56" s="1490"/>
      <c r="Z56" s="1040"/>
      <c r="AA56" s="1040"/>
    </row>
    <row r="57" spans="1:27" ht="19.5">
      <c r="A57" s="1485" t="s">
        <v>1583</v>
      </c>
      <c r="B57" s="1104"/>
      <c r="C57" s="1136"/>
      <c r="D57" s="1479"/>
      <c r="E57" s="1479"/>
      <c r="F57" s="1479"/>
      <c r="G57" s="1479"/>
      <c r="H57" s="1479"/>
      <c r="I57" s="1479"/>
      <c r="J57" s="1479"/>
      <c r="K57" s="1136"/>
      <c r="L57" s="1490"/>
      <c r="M57" s="1490"/>
      <c r="N57" s="1490"/>
      <c r="O57" s="1490"/>
      <c r="P57" s="1490"/>
      <c r="Q57" s="1490"/>
      <c r="R57" s="1490"/>
      <c r="S57" s="1490"/>
      <c r="T57" s="1490"/>
      <c r="U57" s="1490"/>
      <c r="V57" s="1490"/>
      <c r="W57" s="1490"/>
      <c r="X57" s="1490"/>
      <c r="Y57" s="1490"/>
      <c r="Z57" s="1040"/>
      <c r="AA57" s="1040"/>
    </row>
    <row r="58" spans="1:27" ht="19.5">
      <c r="A58" s="1485" t="s">
        <v>1584</v>
      </c>
      <c r="B58" s="1104"/>
      <c r="C58" s="1136"/>
      <c r="D58" s="1479"/>
      <c r="E58" s="1479"/>
      <c r="F58" s="1479"/>
      <c r="G58" s="1479"/>
      <c r="H58" s="1479"/>
      <c r="I58" s="1479"/>
      <c r="J58" s="1479"/>
      <c r="K58" s="1136"/>
      <c r="L58" s="1490"/>
      <c r="M58" s="1490"/>
      <c r="N58" s="1490"/>
      <c r="O58" s="1490"/>
      <c r="P58" s="1490"/>
      <c r="Q58" s="1490"/>
      <c r="R58" s="1490"/>
      <c r="S58" s="1490"/>
      <c r="T58" s="1490"/>
      <c r="U58" s="1490"/>
      <c r="V58" s="1490"/>
      <c r="W58" s="1490"/>
      <c r="X58" s="1490"/>
      <c r="Y58" s="1490"/>
      <c r="Z58" s="1040"/>
      <c r="AA58" s="1040"/>
    </row>
    <row r="59" spans="1:27" ht="19.5">
      <c r="A59" s="1485" t="s">
        <v>1585</v>
      </c>
      <c r="B59" s="1104"/>
      <c r="C59" s="1136"/>
      <c r="D59" s="1479"/>
      <c r="E59" s="1479"/>
      <c r="F59" s="1479"/>
      <c r="G59" s="1479"/>
      <c r="H59" s="1479"/>
      <c r="I59" s="1479"/>
      <c r="J59" s="1479"/>
      <c r="K59" s="1136"/>
      <c r="L59" s="1490"/>
      <c r="M59" s="1490"/>
      <c r="N59" s="1490"/>
      <c r="O59" s="1490"/>
      <c r="P59" s="1490"/>
      <c r="Q59" s="1490"/>
      <c r="R59" s="1490"/>
      <c r="S59" s="1490"/>
      <c r="T59" s="1490"/>
      <c r="U59" s="1490"/>
      <c r="V59" s="1490"/>
      <c r="W59" s="1490"/>
      <c r="X59" s="1490"/>
      <c r="Y59" s="1490"/>
      <c r="Z59" s="1040"/>
      <c r="AA59" s="1040"/>
    </row>
    <row r="60" spans="1:27" ht="19.5">
      <c r="A60" s="1104"/>
      <c r="B60" s="1104" t="s">
        <v>8</v>
      </c>
      <c r="C60" s="1136" t="s">
        <v>3</v>
      </c>
      <c r="D60" s="1479"/>
      <c r="E60" s="1479"/>
      <c r="F60" s="1479"/>
      <c r="G60" s="1479"/>
      <c r="H60" s="1479"/>
      <c r="I60" s="1479"/>
      <c r="J60" s="1479"/>
      <c r="K60" s="1136"/>
      <c r="L60" s="1492">
        <f>SUM(L56:L59)</f>
        <v>0</v>
      </c>
      <c r="M60" s="1492">
        <f t="shared" ref="M60:Y60" si="10">SUM(M56:M59)</f>
        <v>0</v>
      </c>
      <c r="N60" s="1492">
        <f t="shared" si="10"/>
        <v>0</v>
      </c>
      <c r="O60" s="1492">
        <f t="shared" si="10"/>
        <v>0</v>
      </c>
      <c r="P60" s="1492">
        <f t="shared" si="10"/>
        <v>0</v>
      </c>
      <c r="Q60" s="1492">
        <f t="shared" si="10"/>
        <v>0</v>
      </c>
      <c r="R60" s="1492">
        <f t="shared" si="10"/>
        <v>0</v>
      </c>
      <c r="S60" s="1492">
        <f t="shared" si="10"/>
        <v>0</v>
      </c>
      <c r="T60" s="1492">
        <f t="shared" si="10"/>
        <v>0</v>
      </c>
      <c r="U60" s="1492">
        <f t="shared" si="10"/>
        <v>0</v>
      </c>
      <c r="V60" s="1492">
        <f t="shared" si="10"/>
        <v>0</v>
      </c>
      <c r="W60" s="1492">
        <f t="shared" si="10"/>
        <v>0</v>
      </c>
      <c r="X60" s="1492">
        <f t="shared" si="10"/>
        <v>0</v>
      </c>
      <c r="Y60" s="1492">
        <f t="shared" si="10"/>
        <v>0</v>
      </c>
      <c r="Z60" s="1040"/>
      <c r="AA60" s="1040"/>
    </row>
    <row r="61" spans="1:27" ht="19.5">
      <c r="A61" s="1309"/>
      <c r="B61" s="1104"/>
      <c r="C61" s="1136" t="s">
        <v>1578</v>
      </c>
      <c r="D61" s="1479"/>
      <c r="E61" s="1479"/>
      <c r="F61" s="1479"/>
      <c r="G61" s="1479"/>
      <c r="H61" s="1479"/>
      <c r="I61" s="1479"/>
      <c r="J61" s="1479"/>
      <c r="K61" s="1136"/>
      <c r="L61" s="1492">
        <f>SUM(L55,L60)</f>
        <v>0</v>
      </c>
      <c r="M61" s="1492">
        <f t="shared" ref="M61:Y61" si="11">SUM(M55,M60)</f>
        <v>0</v>
      </c>
      <c r="N61" s="1492">
        <f t="shared" si="11"/>
        <v>0</v>
      </c>
      <c r="O61" s="1492">
        <f t="shared" si="11"/>
        <v>0</v>
      </c>
      <c r="P61" s="1492">
        <f t="shared" si="11"/>
        <v>0</v>
      </c>
      <c r="Q61" s="1492">
        <f t="shared" si="11"/>
        <v>0</v>
      </c>
      <c r="R61" s="1492">
        <f t="shared" si="11"/>
        <v>0</v>
      </c>
      <c r="S61" s="1492">
        <f t="shared" si="11"/>
        <v>0</v>
      </c>
      <c r="T61" s="1492">
        <f t="shared" si="11"/>
        <v>0</v>
      </c>
      <c r="U61" s="1492">
        <f t="shared" si="11"/>
        <v>0</v>
      </c>
      <c r="V61" s="1492">
        <f t="shared" si="11"/>
        <v>0</v>
      </c>
      <c r="W61" s="1492">
        <f t="shared" si="11"/>
        <v>0</v>
      </c>
      <c r="X61" s="1492">
        <f t="shared" si="11"/>
        <v>0</v>
      </c>
      <c r="Y61" s="1492">
        <f t="shared" si="11"/>
        <v>0</v>
      </c>
      <c r="Z61" s="1040"/>
      <c r="AA61" s="1040"/>
    </row>
    <row r="62" spans="1:27">
      <c r="A62" s="1487"/>
      <c r="B62" s="1487"/>
      <c r="C62" s="1487"/>
      <c r="D62" s="1487"/>
      <c r="E62" s="1487"/>
      <c r="F62" s="1487"/>
      <c r="G62" s="1487"/>
      <c r="H62" s="1487"/>
      <c r="I62" s="1487"/>
      <c r="J62" s="1487"/>
      <c r="K62" s="1487"/>
      <c r="L62" s="1488"/>
      <c r="M62" s="1488"/>
      <c r="N62" s="1488"/>
      <c r="O62" s="1488"/>
      <c r="P62" s="1488"/>
      <c r="Q62" s="1488"/>
      <c r="R62" s="1488"/>
      <c r="S62" s="1488"/>
      <c r="T62" s="1489"/>
      <c r="U62" s="1489"/>
      <c r="V62" s="1489"/>
      <c r="W62" s="1489"/>
      <c r="X62" s="1489"/>
      <c r="Y62" s="1489"/>
      <c r="Z62" s="1040"/>
      <c r="AA62" s="1040"/>
    </row>
    <row r="63" spans="1:27" ht="19.5">
      <c r="A63" s="1483" t="s">
        <v>1586</v>
      </c>
      <c r="B63" s="1136"/>
      <c r="C63" s="1264"/>
      <c r="D63" s="1479"/>
      <c r="E63" s="1479"/>
      <c r="F63" s="1479"/>
      <c r="G63" s="1479"/>
      <c r="H63" s="1479"/>
      <c r="I63" s="1479"/>
      <c r="J63" s="1479"/>
      <c r="K63" s="1264"/>
      <c r="L63" s="1484"/>
      <c r="M63" s="1484"/>
      <c r="N63" s="1484"/>
      <c r="O63" s="1484"/>
      <c r="P63" s="960"/>
      <c r="Q63" s="961"/>
      <c r="R63" s="962"/>
      <c r="S63" s="962"/>
      <c r="T63" s="962"/>
      <c r="U63" s="962"/>
      <c r="V63" s="962"/>
      <c r="W63" s="962"/>
      <c r="X63" s="962"/>
      <c r="Y63" s="962"/>
      <c r="Z63" s="1040"/>
      <c r="AA63" s="1040"/>
    </row>
    <row r="64" spans="1:27" ht="19.5">
      <c r="A64" s="1104"/>
      <c r="B64" s="1136"/>
      <c r="C64" s="1264"/>
      <c r="D64" s="1479"/>
      <c r="E64" s="1479"/>
      <c r="F64" s="1479"/>
      <c r="G64" s="1479"/>
      <c r="H64" s="1479"/>
      <c r="I64" s="1479"/>
      <c r="J64" s="1479"/>
      <c r="K64" s="1264"/>
      <c r="L64" s="1484"/>
      <c r="M64" s="1484"/>
      <c r="N64" s="1484"/>
      <c r="O64" s="1484"/>
      <c r="P64" s="960"/>
      <c r="Q64" s="961"/>
      <c r="R64" s="962"/>
      <c r="S64" s="962"/>
      <c r="T64" s="962"/>
      <c r="U64" s="962"/>
      <c r="V64" s="962"/>
      <c r="W64" s="962"/>
      <c r="X64" s="962"/>
      <c r="Y64" s="962"/>
      <c r="Z64" s="1040"/>
      <c r="AA64" s="1040"/>
    </row>
    <row r="65" spans="1:27" ht="19.5">
      <c r="A65" s="1104"/>
      <c r="B65" s="1104" t="s">
        <v>8</v>
      </c>
      <c r="C65" s="1136" t="s">
        <v>2</v>
      </c>
      <c r="D65" s="1479"/>
      <c r="E65" s="1479"/>
      <c r="F65" s="1479"/>
      <c r="G65" s="1479"/>
      <c r="H65" s="1479"/>
      <c r="I65" s="1479"/>
      <c r="J65" s="1479"/>
      <c r="K65" s="1136"/>
      <c r="L65" s="1490"/>
      <c r="M65" s="1490"/>
      <c r="N65" s="1490"/>
      <c r="O65" s="1490"/>
      <c r="P65" s="1490"/>
      <c r="Q65" s="1490"/>
      <c r="R65" s="1490"/>
      <c r="S65" s="1490"/>
      <c r="T65" s="1490"/>
      <c r="U65" s="1490"/>
      <c r="V65" s="1490"/>
      <c r="W65" s="1490"/>
      <c r="X65" s="1490"/>
      <c r="Y65" s="1490"/>
      <c r="Z65" s="1040"/>
      <c r="AA65" s="1040"/>
    </row>
    <row r="66" spans="1:27" ht="19.5">
      <c r="A66" s="1485" t="s">
        <v>1587</v>
      </c>
      <c r="B66" s="1104"/>
      <c r="C66" s="1136"/>
      <c r="D66" s="1479"/>
      <c r="E66" s="1479"/>
      <c r="F66" s="1479"/>
      <c r="G66" s="1479"/>
      <c r="H66" s="1479"/>
      <c r="I66" s="1479"/>
      <c r="J66" s="1479"/>
      <c r="K66" s="1136"/>
      <c r="L66" s="1392"/>
      <c r="M66" s="1392"/>
      <c r="N66" s="1392"/>
      <c r="O66" s="1392"/>
      <c r="P66" s="1392"/>
      <c r="Q66" s="1392"/>
      <c r="R66" s="1392"/>
      <c r="S66" s="1392"/>
      <c r="T66" s="1392"/>
      <c r="U66" s="1392"/>
      <c r="V66" s="1392"/>
      <c r="W66" s="1392"/>
      <c r="X66" s="1392"/>
      <c r="Y66" s="1392"/>
      <c r="Z66" s="1040"/>
      <c r="AA66" s="1040"/>
    </row>
    <row r="67" spans="1:27" ht="19.5">
      <c r="A67" s="1104"/>
      <c r="B67" s="1104" t="s">
        <v>8</v>
      </c>
      <c r="C67" s="1136" t="s">
        <v>3</v>
      </c>
      <c r="D67" s="1479"/>
      <c r="E67" s="1479"/>
      <c r="F67" s="1479"/>
      <c r="G67" s="1479"/>
      <c r="H67" s="1479"/>
      <c r="I67" s="1479"/>
      <c r="J67" s="1479"/>
      <c r="K67" s="1136"/>
      <c r="L67" s="1493">
        <f>L66</f>
        <v>0</v>
      </c>
      <c r="M67" s="1493">
        <f t="shared" ref="M67:Y67" si="12">M66</f>
        <v>0</v>
      </c>
      <c r="N67" s="1493">
        <f t="shared" si="12"/>
        <v>0</v>
      </c>
      <c r="O67" s="1493">
        <f t="shared" si="12"/>
        <v>0</v>
      </c>
      <c r="P67" s="1493">
        <f t="shared" si="12"/>
        <v>0</v>
      </c>
      <c r="Q67" s="1493">
        <f t="shared" si="12"/>
        <v>0</v>
      </c>
      <c r="R67" s="1493">
        <f t="shared" si="12"/>
        <v>0</v>
      </c>
      <c r="S67" s="1493">
        <f t="shared" si="12"/>
        <v>0</v>
      </c>
      <c r="T67" s="1493">
        <f t="shared" si="12"/>
        <v>0</v>
      </c>
      <c r="U67" s="1493">
        <f t="shared" si="12"/>
        <v>0</v>
      </c>
      <c r="V67" s="1493">
        <f t="shared" si="12"/>
        <v>0</v>
      </c>
      <c r="W67" s="1493">
        <f t="shared" si="12"/>
        <v>0</v>
      </c>
      <c r="X67" s="1493">
        <f t="shared" si="12"/>
        <v>0</v>
      </c>
      <c r="Y67" s="1493">
        <f t="shared" si="12"/>
        <v>0</v>
      </c>
      <c r="Z67" s="1040"/>
      <c r="AA67" s="1040"/>
    </row>
    <row r="68" spans="1:27" ht="19.5">
      <c r="A68" s="1309"/>
      <c r="B68" s="1104"/>
      <c r="C68" s="1136" t="s">
        <v>1578</v>
      </c>
      <c r="D68" s="1479"/>
      <c r="E68" s="1479"/>
      <c r="F68" s="1479"/>
      <c r="G68" s="1479"/>
      <c r="H68" s="1479"/>
      <c r="I68" s="1479"/>
      <c r="J68" s="1479"/>
      <c r="K68" s="1136"/>
      <c r="L68" s="1486">
        <f>SUM(L65,L67)</f>
        <v>0</v>
      </c>
      <c r="M68" s="1486">
        <f t="shared" ref="M68:Y68" si="13">SUM(M65,M67)</f>
        <v>0</v>
      </c>
      <c r="N68" s="1486">
        <f t="shared" si="13"/>
        <v>0</v>
      </c>
      <c r="O68" s="1486">
        <f t="shared" si="13"/>
        <v>0</v>
      </c>
      <c r="P68" s="1486">
        <f t="shared" si="13"/>
        <v>0</v>
      </c>
      <c r="Q68" s="1486">
        <f t="shared" si="13"/>
        <v>0</v>
      </c>
      <c r="R68" s="1486">
        <f t="shared" si="13"/>
        <v>0</v>
      </c>
      <c r="S68" s="1486">
        <f t="shared" si="13"/>
        <v>0</v>
      </c>
      <c r="T68" s="1486">
        <f t="shared" si="13"/>
        <v>0</v>
      </c>
      <c r="U68" s="1486">
        <f t="shared" si="13"/>
        <v>0</v>
      </c>
      <c r="V68" s="1486">
        <f t="shared" si="13"/>
        <v>0</v>
      </c>
      <c r="W68" s="1486">
        <f t="shared" si="13"/>
        <v>0</v>
      </c>
      <c r="X68" s="1486">
        <f t="shared" si="13"/>
        <v>0</v>
      </c>
      <c r="Y68" s="1486">
        <f t="shared" si="13"/>
        <v>0</v>
      </c>
      <c r="Z68" s="1040"/>
      <c r="AA68" s="1040"/>
    </row>
    <row r="69" spans="1:27">
      <c r="Z69" s="1040"/>
      <c r="AA69" s="1040"/>
    </row>
    <row r="70" spans="1:27">
      <c r="Z70" s="1040"/>
      <c r="AA70" s="1040"/>
    </row>
    <row r="71" spans="1:27">
      <c r="Z71" s="1040"/>
      <c r="AA71" s="1040"/>
    </row>
    <row r="72" spans="1:27">
      <c r="Z72" s="1040"/>
      <c r="AA72" s="1040"/>
    </row>
  </sheetData>
  <pageMargins left="0.70866141732283472" right="0.70866141732283472" top="0.74803149606299213" bottom="0.74803149606299213" header="0.31496062992125984" footer="0.31496062992125984"/>
  <pageSetup paperSize="8" scale="54" orientation="landscape" r:id="rId1"/>
</worksheet>
</file>

<file path=xl/worksheets/sheet43.xml><?xml version="1.0" encoding="utf-8"?>
<worksheet xmlns="http://schemas.openxmlformats.org/spreadsheetml/2006/main" xmlns:r="http://schemas.openxmlformats.org/officeDocument/2006/relationships">
  <sheetPr>
    <tabColor theme="7" tint="0.59999389629810485"/>
    <pageSetUpPr fitToPage="1"/>
  </sheetPr>
  <dimension ref="A1:Q62"/>
  <sheetViews>
    <sheetView showGridLines="0" topLeftCell="E4" zoomScale="80" zoomScaleNormal="80" workbookViewId="0">
      <selection activeCell="E140" sqref="E140"/>
    </sheetView>
  </sheetViews>
  <sheetFormatPr defaultRowHeight="14.25"/>
  <cols>
    <col min="1" max="1" width="9" style="1496"/>
    <col min="2" max="2" width="48.625" style="1495" customWidth="1"/>
    <col min="3" max="3" width="27.125" style="1495" customWidth="1"/>
    <col min="4" max="4" width="45.125" style="1495" customWidth="1"/>
    <col min="5" max="5" width="11.25" style="1495" bestFit="1" customWidth="1"/>
    <col min="6" max="6" width="5.5" style="1495" bestFit="1" customWidth="1"/>
    <col min="7" max="7" width="13.5" style="1495" customWidth="1"/>
    <col min="8" max="9" width="17.625" style="1495" customWidth="1"/>
    <col min="10" max="16" width="17" style="1495" customWidth="1"/>
    <col min="17" max="17" width="15.875" style="1495" customWidth="1"/>
    <col min="18" max="16384" width="9" style="1496"/>
  </cols>
  <sheetData>
    <row r="1" spans="1:17" s="1494" customFormat="1" ht="24.75">
      <c r="A1" s="935" t="s">
        <v>1210</v>
      </c>
      <c r="B1" s="986"/>
      <c r="C1" s="986"/>
      <c r="D1" s="986"/>
      <c r="E1" s="986"/>
      <c r="F1" s="986"/>
      <c r="G1" s="986"/>
      <c r="H1" s="986"/>
      <c r="I1" s="986"/>
      <c r="J1" s="986"/>
      <c r="K1" s="986"/>
      <c r="L1" s="986"/>
      <c r="M1" s="986"/>
      <c r="N1" s="986"/>
      <c r="O1" s="986"/>
      <c r="P1" s="986"/>
      <c r="Q1" s="986"/>
    </row>
    <row r="2" spans="1:17" s="1494" customFormat="1" ht="24.75">
      <c r="A2" s="939"/>
      <c r="B2" s="1359"/>
      <c r="C2" s="1359"/>
      <c r="D2" s="1359"/>
      <c r="E2" s="1359"/>
      <c r="F2" s="1359"/>
      <c r="G2" s="1359"/>
      <c r="H2" s="1359"/>
      <c r="I2" s="1359"/>
      <c r="J2" s="1359"/>
      <c r="K2" s="1359"/>
      <c r="L2" s="1359"/>
      <c r="M2" s="1359"/>
      <c r="N2" s="1359"/>
      <c r="O2" s="1359"/>
      <c r="P2" s="1359"/>
      <c r="Q2" s="1359"/>
    </row>
    <row r="3" spans="1:17" s="1494" customFormat="1" ht="25.5" thickBot="1">
      <c r="A3" s="942" t="s">
        <v>1505</v>
      </c>
      <c r="B3" s="1361"/>
      <c r="C3" s="1361"/>
      <c r="D3" s="1361"/>
      <c r="E3" s="1361"/>
      <c r="F3" s="1361"/>
      <c r="G3" s="1361"/>
      <c r="H3" s="1361"/>
      <c r="I3" s="1361"/>
      <c r="J3" s="1361"/>
      <c r="K3" s="1361"/>
      <c r="L3" s="1361"/>
      <c r="M3" s="1361"/>
      <c r="N3" s="1361"/>
      <c r="O3" s="1361"/>
      <c r="P3" s="1361"/>
      <c r="Q3" s="1361"/>
    </row>
    <row r="5" spans="1:17" ht="19.5">
      <c r="A5" s="1097" t="s">
        <v>1591</v>
      </c>
      <c r="B5" s="1097"/>
      <c r="C5" s="1097"/>
      <c r="D5" s="1097"/>
      <c r="E5" s="1097"/>
      <c r="F5" s="1097"/>
      <c r="G5" s="1097"/>
    </row>
    <row r="6" spans="1:17" ht="15">
      <c r="B6" s="1497"/>
      <c r="C6" s="1497"/>
      <c r="D6" s="1497"/>
      <c r="E6" s="1497"/>
      <c r="F6" s="1497"/>
      <c r="G6" s="1497"/>
      <c r="H6" s="1051" t="s">
        <v>156</v>
      </c>
      <c r="I6" s="1051"/>
      <c r="J6" s="1051" t="s">
        <v>155</v>
      </c>
      <c r="K6" s="1051"/>
      <c r="L6" s="1051"/>
      <c r="M6" s="1051"/>
      <c r="N6" s="1051"/>
      <c r="O6" s="1051"/>
      <c r="P6" s="1051"/>
      <c r="Q6" s="1051"/>
    </row>
    <row r="7" spans="1:17" ht="33.75" customHeight="1">
      <c r="B7" s="1104" t="s">
        <v>1194</v>
      </c>
      <c r="C7" s="1104" t="s">
        <v>1195</v>
      </c>
      <c r="D7" s="1104" t="s">
        <v>1196</v>
      </c>
      <c r="E7" s="1104" t="s">
        <v>1197</v>
      </c>
      <c r="F7" s="1136" t="s">
        <v>244</v>
      </c>
      <c r="G7" s="1186" t="s">
        <v>243</v>
      </c>
      <c r="H7" s="1052">
        <v>2012</v>
      </c>
      <c r="I7" s="1052">
        <v>2013</v>
      </c>
      <c r="J7" s="1052">
        <v>2014</v>
      </c>
      <c r="K7" s="1052">
        <v>2015</v>
      </c>
      <c r="L7" s="1052">
        <v>2016</v>
      </c>
      <c r="M7" s="1052">
        <v>2017</v>
      </c>
      <c r="N7" s="1052">
        <v>2018</v>
      </c>
      <c r="O7" s="1052">
        <v>2019</v>
      </c>
      <c r="P7" s="1052">
        <v>2020</v>
      </c>
      <c r="Q7" s="1052">
        <v>2021</v>
      </c>
    </row>
    <row r="8" spans="1:17" ht="42.75" customHeight="1">
      <c r="B8" s="1498" t="s">
        <v>1592</v>
      </c>
      <c r="C8" s="1498" t="s">
        <v>1593</v>
      </c>
      <c r="D8" s="1499" t="s">
        <v>1594</v>
      </c>
      <c r="E8" s="1500"/>
      <c r="F8" s="1499" t="s">
        <v>20</v>
      </c>
      <c r="G8" s="1500"/>
      <c r="H8" s="1501"/>
      <c r="I8" s="1501"/>
      <c r="J8" s="1501"/>
      <c r="K8" s="1501"/>
      <c r="L8" s="1501"/>
      <c r="M8" s="1501"/>
      <c r="N8" s="1501"/>
      <c r="O8" s="1501"/>
      <c r="P8" s="1501"/>
      <c r="Q8" s="1501"/>
    </row>
    <row r="9" spans="1:17" ht="15" customHeight="1">
      <c r="B9" s="1499"/>
      <c r="C9" s="1499"/>
      <c r="D9" s="1499" t="s">
        <v>1595</v>
      </c>
      <c r="E9" s="1499"/>
      <c r="F9" s="1499" t="s">
        <v>20</v>
      </c>
      <c r="G9" s="1499"/>
      <c r="H9" s="1501"/>
      <c r="I9" s="1501"/>
      <c r="J9" s="1501"/>
      <c r="K9" s="1501"/>
      <c r="L9" s="1501"/>
      <c r="M9" s="1501"/>
      <c r="N9" s="1501"/>
      <c r="O9" s="1501"/>
      <c r="P9" s="1501"/>
      <c r="Q9" s="1501"/>
    </row>
    <row r="10" spans="1:17" ht="15" customHeight="1">
      <c r="B10" s="1499"/>
      <c r="C10" s="1499"/>
      <c r="D10" s="1502" t="s">
        <v>1596</v>
      </c>
      <c r="E10" s="1499"/>
      <c r="F10" s="1499" t="s">
        <v>20</v>
      </c>
      <c r="G10" s="1499"/>
      <c r="H10" s="1501"/>
      <c r="I10" s="1501"/>
      <c r="J10" s="1501"/>
      <c r="K10" s="1501"/>
      <c r="L10" s="1501"/>
      <c r="M10" s="1501"/>
      <c r="N10" s="1501"/>
      <c r="O10" s="1501"/>
      <c r="P10" s="1501"/>
      <c r="Q10" s="1501"/>
    </row>
    <row r="11" spans="1:17" ht="15" customHeight="1">
      <c r="B11" s="1499"/>
      <c r="C11" s="1499"/>
      <c r="D11" s="1503" t="s">
        <v>1597</v>
      </c>
      <c r="E11" s="1499"/>
      <c r="F11" s="1499" t="s">
        <v>20</v>
      </c>
      <c r="G11" s="1499"/>
      <c r="H11" s="1504">
        <f t="shared" ref="H11:Q11" si="0">SUM(H8:H9)-H10</f>
        <v>0</v>
      </c>
      <c r="I11" s="1504">
        <f t="shared" si="0"/>
        <v>0</v>
      </c>
      <c r="J11" s="1504">
        <f t="shared" si="0"/>
        <v>0</v>
      </c>
      <c r="K11" s="1504">
        <f t="shared" si="0"/>
        <v>0</v>
      </c>
      <c r="L11" s="1504">
        <f t="shared" si="0"/>
        <v>0</v>
      </c>
      <c r="M11" s="1504">
        <f t="shared" si="0"/>
        <v>0</v>
      </c>
      <c r="N11" s="1504">
        <f t="shared" si="0"/>
        <v>0</v>
      </c>
      <c r="O11" s="1504">
        <f t="shared" si="0"/>
        <v>0</v>
      </c>
      <c r="P11" s="1504">
        <f t="shared" si="0"/>
        <v>0</v>
      </c>
      <c r="Q11" s="1504">
        <f t="shared" si="0"/>
        <v>0</v>
      </c>
    </row>
    <row r="12" spans="1:17" ht="15" customHeight="1">
      <c r="B12" s="1503"/>
      <c r="C12" s="1503"/>
      <c r="D12" s="1503" t="s">
        <v>1598</v>
      </c>
      <c r="E12" s="1503"/>
      <c r="F12" s="1499" t="s">
        <v>20</v>
      </c>
      <c r="G12" s="1503"/>
      <c r="H12" s="1504">
        <f t="shared" ref="H12:Q12" si="1">+H11+H10</f>
        <v>0</v>
      </c>
      <c r="I12" s="1504">
        <f t="shared" si="1"/>
        <v>0</v>
      </c>
      <c r="J12" s="1504">
        <f t="shared" si="1"/>
        <v>0</v>
      </c>
      <c r="K12" s="1504">
        <f t="shared" si="1"/>
        <v>0</v>
      </c>
      <c r="L12" s="1504">
        <f t="shared" si="1"/>
        <v>0</v>
      </c>
      <c r="M12" s="1504">
        <f t="shared" si="1"/>
        <v>0</v>
      </c>
      <c r="N12" s="1504">
        <f t="shared" si="1"/>
        <v>0</v>
      </c>
      <c r="O12" s="1504">
        <f t="shared" si="1"/>
        <v>0</v>
      </c>
      <c r="P12" s="1504">
        <f t="shared" si="1"/>
        <v>0</v>
      </c>
      <c r="Q12" s="1504">
        <f t="shared" si="1"/>
        <v>0</v>
      </c>
    </row>
    <row r="13" spans="1:17" ht="15" customHeight="1">
      <c r="B13" s="1503"/>
      <c r="C13" s="1499"/>
      <c r="D13" s="1499" t="s">
        <v>1599</v>
      </c>
      <c r="E13" s="1503"/>
      <c r="F13" s="1499"/>
      <c r="G13" s="1499"/>
      <c r="H13" s="1501"/>
      <c r="I13" s="1501"/>
      <c r="J13" s="1501"/>
      <c r="K13" s="1501"/>
      <c r="L13" s="1501"/>
      <c r="M13" s="1501"/>
      <c r="N13" s="1501"/>
      <c r="O13" s="1501"/>
      <c r="P13" s="1501"/>
      <c r="Q13" s="1501"/>
    </row>
    <row r="14" spans="1:17" ht="15" customHeight="1">
      <c r="B14" s="1503"/>
      <c r="C14" s="1499"/>
      <c r="D14" s="1499" t="s">
        <v>1600</v>
      </c>
      <c r="E14" s="1503"/>
      <c r="F14" s="1499" t="s">
        <v>1601</v>
      </c>
      <c r="G14" s="1499"/>
      <c r="H14" s="1501"/>
      <c r="I14" s="1501"/>
      <c r="J14" s="1501"/>
      <c r="K14" s="1501"/>
      <c r="L14" s="1501"/>
      <c r="M14" s="1501"/>
      <c r="N14" s="1501"/>
      <c r="O14" s="1501"/>
      <c r="P14" s="1501"/>
      <c r="Q14" s="1501"/>
    </row>
    <row r="15" spans="1:17" ht="15" customHeight="1">
      <c r="B15" s="1503"/>
      <c r="C15" s="1499"/>
      <c r="D15" s="1499" t="s">
        <v>1602</v>
      </c>
      <c r="E15" s="1503"/>
      <c r="F15" s="1499" t="s">
        <v>1601</v>
      </c>
      <c r="G15" s="1499"/>
      <c r="H15" s="1501"/>
      <c r="I15" s="1501"/>
      <c r="J15" s="1501"/>
      <c r="K15" s="1501"/>
      <c r="L15" s="1501"/>
      <c r="M15" s="1501"/>
      <c r="N15" s="1501"/>
      <c r="O15" s="1501"/>
      <c r="P15" s="1501"/>
      <c r="Q15" s="1501"/>
    </row>
    <row r="16" spans="1:17" ht="15" customHeight="1">
      <c r="B16" s="1503"/>
      <c r="C16" s="1499"/>
      <c r="D16" s="1499" t="s">
        <v>1603</v>
      </c>
      <c r="E16" s="1503"/>
      <c r="F16" s="1499" t="s">
        <v>1601</v>
      </c>
      <c r="G16" s="1499"/>
      <c r="H16" s="1501"/>
      <c r="I16" s="1501"/>
      <c r="J16" s="1501"/>
      <c r="K16" s="1501"/>
      <c r="L16" s="1501"/>
      <c r="M16" s="1501"/>
      <c r="N16" s="1501"/>
      <c r="O16" s="1501"/>
      <c r="P16" s="1501"/>
      <c r="Q16" s="1501"/>
    </row>
    <row r="17" spans="2:17" ht="15" customHeight="1">
      <c r="B17" s="1503"/>
      <c r="C17" s="1499"/>
      <c r="D17" s="1499" t="s">
        <v>1604</v>
      </c>
      <c r="E17" s="1503"/>
      <c r="F17" s="1499" t="s">
        <v>1601</v>
      </c>
      <c r="G17" s="1499"/>
      <c r="H17" s="1501"/>
      <c r="I17" s="1501"/>
      <c r="J17" s="1501"/>
      <c r="K17" s="1501"/>
      <c r="L17" s="1501"/>
      <c r="M17" s="1501"/>
      <c r="N17" s="1501"/>
      <c r="O17" s="1501"/>
      <c r="P17" s="1501"/>
      <c r="Q17" s="1501"/>
    </row>
    <row r="18" spans="2:17" ht="15" customHeight="1">
      <c r="B18" s="1503"/>
      <c r="C18" s="1499"/>
      <c r="D18" s="1499" t="s">
        <v>8</v>
      </c>
      <c r="E18" s="1503"/>
      <c r="F18" s="1499" t="s">
        <v>1601</v>
      </c>
      <c r="G18" s="1499"/>
      <c r="H18" s="1505"/>
      <c r="I18" s="1505"/>
      <c r="J18" s="1505"/>
      <c r="K18" s="1505"/>
      <c r="L18" s="1505"/>
      <c r="M18" s="1505"/>
      <c r="N18" s="1505"/>
      <c r="O18" s="1505"/>
      <c r="P18" s="1505"/>
      <c r="Q18" s="1505"/>
    </row>
    <row r="19" spans="2:17" ht="29.25">
      <c r="B19" s="1500"/>
      <c r="C19" s="1506" t="s">
        <v>1605</v>
      </c>
      <c r="D19" s="1507" t="s">
        <v>1594</v>
      </c>
      <c r="E19" s="1500"/>
      <c r="F19" s="1507" t="s">
        <v>20</v>
      </c>
      <c r="G19" s="1500"/>
      <c r="H19" s="1501"/>
      <c r="I19" s="1501"/>
      <c r="J19" s="1501"/>
      <c r="K19" s="1501"/>
      <c r="L19" s="1501"/>
      <c r="M19" s="1501"/>
      <c r="N19" s="1501"/>
      <c r="O19" s="1501"/>
      <c r="P19" s="1501"/>
      <c r="Q19" s="1501"/>
    </row>
    <row r="20" spans="2:17">
      <c r="B20" s="1499"/>
      <c r="C20" s="1499"/>
      <c r="D20" s="1499" t="s">
        <v>1595</v>
      </c>
      <c r="E20" s="1499"/>
      <c r="F20" s="1499" t="s">
        <v>20</v>
      </c>
      <c r="G20" s="1499"/>
      <c r="H20" s="1501"/>
      <c r="I20" s="1501"/>
      <c r="J20" s="1501"/>
      <c r="K20" s="1501"/>
      <c r="L20" s="1501"/>
      <c r="M20" s="1501"/>
      <c r="N20" s="1501"/>
      <c r="O20" s="1501"/>
      <c r="P20" s="1501"/>
      <c r="Q20" s="1501"/>
    </row>
    <row r="21" spans="2:17">
      <c r="B21" s="1499"/>
      <c r="C21" s="1499"/>
      <c r="D21" s="1502" t="s">
        <v>1596</v>
      </c>
      <c r="E21" s="1499"/>
      <c r="F21" s="1499" t="s">
        <v>20</v>
      </c>
      <c r="G21" s="1499"/>
      <c r="H21" s="1501"/>
      <c r="I21" s="1501"/>
      <c r="J21" s="1501"/>
      <c r="K21" s="1501"/>
      <c r="L21" s="1501"/>
      <c r="M21" s="1501"/>
      <c r="N21" s="1501"/>
      <c r="O21" s="1501"/>
      <c r="P21" s="1501"/>
      <c r="Q21" s="1501"/>
    </row>
    <row r="22" spans="2:17">
      <c r="B22" s="1499"/>
      <c r="C22" s="1499"/>
      <c r="D22" s="1503" t="s">
        <v>1597</v>
      </c>
      <c r="E22" s="1499"/>
      <c r="F22" s="1499" t="s">
        <v>20</v>
      </c>
      <c r="G22" s="1499"/>
      <c r="H22" s="1504">
        <f t="shared" ref="H22:Q22" si="2">SUM(H19:H20)-H21</f>
        <v>0</v>
      </c>
      <c r="I22" s="1504">
        <f t="shared" si="2"/>
        <v>0</v>
      </c>
      <c r="J22" s="1504">
        <f t="shared" si="2"/>
        <v>0</v>
      </c>
      <c r="K22" s="1504">
        <f t="shared" si="2"/>
        <v>0</v>
      </c>
      <c r="L22" s="1504">
        <f t="shared" si="2"/>
        <v>0</v>
      </c>
      <c r="M22" s="1504">
        <f t="shared" si="2"/>
        <v>0</v>
      </c>
      <c r="N22" s="1504">
        <f t="shared" si="2"/>
        <v>0</v>
      </c>
      <c r="O22" s="1504">
        <f t="shared" si="2"/>
        <v>0</v>
      </c>
      <c r="P22" s="1504">
        <f t="shared" si="2"/>
        <v>0</v>
      </c>
      <c r="Q22" s="1504">
        <f t="shared" si="2"/>
        <v>0</v>
      </c>
    </row>
    <row r="23" spans="2:17">
      <c r="B23" s="1503"/>
      <c r="C23" s="1503"/>
      <c r="D23" s="1503" t="s">
        <v>1598</v>
      </c>
      <c r="E23" s="1503"/>
      <c r="F23" s="1499" t="s">
        <v>20</v>
      </c>
      <c r="G23" s="1503"/>
      <c r="H23" s="1504">
        <f t="shared" ref="H23:Q23" si="3">+H22+H21</f>
        <v>0</v>
      </c>
      <c r="I23" s="1504">
        <f t="shared" si="3"/>
        <v>0</v>
      </c>
      <c r="J23" s="1504">
        <f t="shared" si="3"/>
        <v>0</v>
      </c>
      <c r="K23" s="1504">
        <f t="shared" si="3"/>
        <v>0</v>
      </c>
      <c r="L23" s="1504">
        <f t="shared" si="3"/>
        <v>0</v>
      </c>
      <c r="M23" s="1504">
        <f t="shared" si="3"/>
        <v>0</v>
      </c>
      <c r="N23" s="1504">
        <f t="shared" si="3"/>
        <v>0</v>
      </c>
      <c r="O23" s="1504">
        <f t="shared" si="3"/>
        <v>0</v>
      </c>
      <c r="P23" s="1504">
        <f t="shared" si="3"/>
        <v>0</v>
      </c>
      <c r="Q23" s="1504">
        <f t="shared" si="3"/>
        <v>0</v>
      </c>
    </row>
    <row r="24" spans="2:17" ht="15" customHeight="1">
      <c r="B24" s="1503"/>
      <c r="C24" s="1499"/>
      <c r="D24" s="1499" t="s">
        <v>1599</v>
      </c>
      <c r="E24" s="1503"/>
      <c r="F24" s="1499"/>
      <c r="G24" s="1499"/>
      <c r="H24" s="1501"/>
      <c r="I24" s="1501"/>
      <c r="J24" s="1501"/>
      <c r="K24" s="1501"/>
      <c r="L24" s="1501"/>
      <c r="M24" s="1501"/>
      <c r="N24" s="1501"/>
      <c r="O24" s="1501"/>
      <c r="P24" s="1501"/>
      <c r="Q24" s="1501"/>
    </row>
    <row r="25" spans="2:17" ht="15" customHeight="1">
      <c r="B25" s="1503"/>
      <c r="C25" s="1499"/>
      <c r="D25" s="1499" t="s">
        <v>1600</v>
      </c>
      <c r="E25" s="1503"/>
      <c r="F25" s="1499" t="s">
        <v>1601</v>
      </c>
      <c r="G25" s="1499"/>
      <c r="H25" s="1501"/>
      <c r="I25" s="1501"/>
      <c r="J25" s="1501"/>
      <c r="K25" s="1501"/>
      <c r="L25" s="1501"/>
      <c r="M25" s="1501"/>
      <c r="N25" s="1501"/>
      <c r="O25" s="1501"/>
      <c r="P25" s="1501"/>
      <c r="Q25" s="1501"/>
    </row>
    <row r="26" spans="2:17" ht="15" customHeight="1">
      <c r="B26" s="1503"/>
      <c r="C26" s="1499"/>
      <c r="D26" s="1499" t="s">
        <v>1602</v>
      </c>
      <c r="E26" s="1503"/>
      <c r="F26" s="1499" t="s">
        <v>1601</v>
      </c>
      <c r="G26" s="1499"/>
      <c r="H26" s="1501"/>
      <c r="I26" s="1501"/>
      <c r="J26" s="1501"/>
      <c r="K26" s="1501"/>
      <c r="L26" s="1501"/>
      <c r="M26" s="1501"/>
      <c r="N26" s="1501"/>
      <c r="O26" s="1501"/>
      <c r="P26" s="1501"/>
      <c r="Q26" s="1501"/>
    </row>
    <row r="27" spans="2:17" ht="15" customHeight="1">
      <c r="B27" s="1503"/>
      <c r="C27" s="1499"/>
      <c r="D27" s="1499" t="s">
        <v>1603</v>
      </c>
      <c r="E27" s="1503"/>
      <c r="F27" s="1499" t="s">
        <v>1601</v>
      </c>
      <c r="G27" s="1499"/>
      <c r="H27" s="1501"/>
      <c r="I27" s="1501"/>
      <c r="J27" s="1501"/>
      <c r="K27" s="1501"/>
      <c r="L27" s="1501"/>
      <c r="M27" s="1501"/>
      <c r="N27" s="1501"/>
      <c r="O27" s="1501"/>
      <c r="P27" s="1501"/>
      <c r="Q27" s="1501"/>
    </row>
    <row r="28" spans="2:17" ht="15" customHeight="1">
      <c r="B28" s="1503"/>
      <c r="C28" s="1499"/>
      <c r="D28" s="1499" t="s">
        <v>1604</v>
      </c>
      <c r="E28" s="1503"/>
      <c r="F28" s="1499" t="s">
        <v>1601</v>
      </c>
      <c r="G28" s="1499"/>
      <c r="H28" s="1501"/>
      <c r="I28" s="1501"/>
      <c r="J28" s="1501"/>
      <c r="K28" s="1501"/>
      <c r="L28" s="1501"/>
      <c r="M28" s="1501"/>
      <c r="N28" s="1501"/>
      <c r="O28" s="1501"/>
      <c r="P28" s="1501"/>
      <c r="Q28" s="1501"/>
    </row>
    <row r="29" spans="2:17" ht="15" customHeight="1">
      <c r="B29" s="1503"/>
      <c r="C29" s="1499"/>
      <c r="D29" s="1499" t="s">
        <v>8</v>
      </c>
      <c r="E29" s="1503"/>
      <c r="F29" s="1499" t="s">
        <v>1601</v>
      </c>
      <c r="G29" s="1499"/>
      <c r="H29" s="1505"/>
      <c r="I29" s="1505"/>
      <c r="J29" s="1505"/>
      <c r="K29" s="1505"/>
      <c r="L29" s="1505"/>
      <c r="M29" s="1505"/>
      <c r="N29" s="1505"/>
      <c r="O29" s="1505"/>
      <c r="P29" s="1505"/>
      <c r="Q29" s="1505"/>
    </row>
    <row r="30" spans="2:17" ht="30">
      <c r="B30" s="1500"/>
      <c r="C30" s="1508" t="s">
        <v>1606</v>
      </c>
      <c r="D30" s="1507" t="s">
        <v>1594</v>
      </c>
      <c r="E30" s="1500"/>
      <c r="F30" s="1507" t="s">
        <v>20</v>
      </c>
      <c r="G30" s="1500"/>
      <c r="H30" s="1501"/>
      <c r="I30" s="1501"/>
      <c r="J30" s="1501"/>
      <c r="K30" s="1501"/>
      <c r="L30" s="1501"/>
      <c r="M30" s="1501"/>
      <c r="N30" s="1501"/>
      <c r="O30" s="1501"/>
      <c r="P30" s="1501"/>
      <c r="Q30" s="1501"/>
    </row>
    <row r="31" spans="2:17">
      <c r="B31" s="1499"/>
      <c r="C31" s="1499"/>
      <c r="D31" s="1499" t="s">
        <v>1595</v>
      </c>
      <c r="E31" s="1499"/>
      <c r="F31" s="1499" t="s">
        <v>20</v>
      </c>
      <c r="G31" s="1499"/>
      <c r="H31" s="1501"/>
      <c r="I31" s="1501"/>
      <c r="J31" s="1501"/>
      <c r="K31" s="1501"/>
      <c r="L31" s="1501"/>
      <c r="M31" s="1501"/>
      <c r="N31" s="1501"/>
      <c r="O31" s="1501"/>
      <c r="P31" s="1501"/>
      <c r="Q31" s="1501"/>
    </row>
    <row r="32" spans="2:17">
      <c r="B32" s="1499"/>
      <c r="C32" s="1499"/>
      <c r="D32" s="1502" t="s">
        <v>1596</v>
      </c>
      <c r="E32" s="1499"/>
      <c r="F32" s="1499" t="s">
        <v>20</v>
      </c>
      <c r="G32" s="1499"/>
      <c r="H32" s="1501"/>
      <c r="I32" s="1501"/>
      <c r="J32" s="1501"/>
      <c r="K32" s="1501"/>
      <c r="L32" s="1501"/>
      <c r="M32" s="1501"/>
      <c r="N32" s="1501"/>
      <c r="O32" s="1501"/>
      <c r="P32" s="1501"/>
      <c r="Q32" s="1501"/>
    </row>
    <row r="33" spans="2:17">
      <c r="B33" s="1499"/>
      <c r="C33" s="1499"/>
      <c r="D33" s="1503" t="s">
        <v>1597</v>
      </c>
      <c r="E33" s="1499"/>
      <c r="F33" s="1499" t="s">
        <v>20</v>
      </c>
      <c r="G33" s="1499"/>
      <c r="H33" s="1504">
        <f t="shared" ref="H33:Q33" si="4">SUM(H30:H31)-H32</f>
        <v>0</v>
      </c>
      <c r="I33" s="1504">
        <f t="shared" si="4"/>
        <v>0</v>
      </c>
      <c r="J33" s="1504">
        <f t="shared" si="4"/>
        <v>0</v>
      </c>
      <c r="K33" s="1504">
        <f t="shared" si="4"/>
        <v>0</v>
      </c>
      <c r="L33" s="1504">
        <f t="shared" si="4"/>
        <v>0</v>
      </c>
      <c r="M33" s="1504">
        <f t="shared" si="4"/>
        <v>0</v>
      </c>
      <c r="N33" s="1504">
        <f t="shared" si="4"/>
        <v>0</v>
      </c>
      <c r="O33" s="1504">
        <f t="shared" si="4"/>
        <v>0</v>
      </c>
      <c r="P33" s="1504">
        <f t="shared" si="4"/>
        <v>0</v>
      </c>
      <c r="Q33" s="1504">
        <f t="shared" si="4"/>
        <v>0</v>
      </c>
    </row>
    <row r="34" spans="2:17">
      <c r="B34" s="1503"/>
      <c r="C34" s="1503"/>
      <c r="D34" s="1503" t="s">
        <v>1598</v>
      </c>
      <c r="E34" s="1503"/>
      <c r="F34" s="1499" t="s">
        <v>20</v>
      </c>
      <c r="G34" s="1503"/>
      <c r="H34" s="1504">
        <f t="shared" ref="H34:Q34" si="5">+H33+H32</f>
        <v>0</v>
      </c>
      <c r="I34" s="1504">
        <f t="shared" si="5"/>
        <v>0</v>
      </c>
      <c r="J34" s="1504">
        <f t="shared" si="5"/>
        <v>0</v>
      </c>
      <c r="K34" s="1504">
        <f t="shared" si="5"/>
        <v>0</v>
      </c>
      <c r="L34" s="1504">
        <f t="shared" si="5"/>
        <v>0</v>
      </c>
      <c r="M34" s="1504">
        <f t="shared" si="5"/>
        <v>0</v>
      </c>
      <c r="N34" s="1504">
        <f t="shared" si="5"/>
        <v>0</v>
      </c>
      <c r="O34" s="1504">
        <f t="shared" si="5"/>
        <v>0</v>
      </c>
      <c r="P34" s="1504">
        <f t="shared" si="5"/>
        <v>0</v>
      </c>
      <c r="Q34" s="1504">
        <f t="shared" si="5"/>
        <v>0</v>
      </c>
    </row>
    <row r="35" spans="2:17" ht="15" customHeight="1">
      <c r="B35" s="1503"/>
      <c r="C35" s="1499"/>
      <c r="D35" s="1499" t="s">
        <v>1599</v>
      </c>
      <c r="E35" s="1503"/>
      <c r="F35" s="1499"/>
      <c r="G35" s="1499"/>
      <c r="H35" s="1501"/>
      <c r="I35" s="1501"/>
      <c r="J35" s="1501"/>
      <c r="K35" s="1501"/>
      <c r="L35" s="1501"/>
      <c r="M35" s="1501"/>
      <c r="N35" s="1501"/>
      <c r="O35" s="1501"/>
      <c r="P35" s="1501"/>
      <c r="Q35" s="1501"/>
    </row>
    <row r="36" spans="2:17" ht="15" customHeight="1">
      <c r="B36" s="1503"/>
      <c r="C36" s="1499"/>
      <c r="D36" s="1499" t="s">
        <v>1600</v>
      </c>
      <c r="E36" s="1503"/>
      <c r="F36" s="1499" t="s">
        <v>1601</v>
      </c>
      <c r="G36" s="1499"/>
      <c r="H36" s="1501"/>
      <c r="I36" s="1501"/>
      <c r="J36" s="1501"/>
      <c r="K36" s="1501"/>
      <c r="L36" s="1501"/>
      <c r="M36" s="1501"/>
      <c r="N36" s="1501"/>
      <c r="O36" s="1501"/>
      <c r="P36" s="1501"/>
      <c r="Q36" s="1501"/>
    </row>
    <row r="37" spans="2:17" ht="15" customHeight="1">
      <c r="B37" s="1503"/>
      <c r="C37" s="1499"/>
      <c r="D37" s="1499" t="s">
        <v>1602</v>
      </c>
      <c r="E37" s="1503"/>
      <c r="F37" s="1499" t="s">
        <v>1601</v>
      </c>
      <c r="G37" s="1499"/>
      <c r="H37" s="1501"/>
      <c r="I37" s="1501"/>
      <c r="J37" s="1501"/>
      <c r="K37" s="1501"/>
      <c r="L37" s="1501"/>
      <c r="M37" s="1501"/>
      <c r="N37" s="1501"/>
      <c r="O37" s="1501"/>
      <c r="P37" s="1501"/>
      <c r="Q37" s="1501"/>
    </row>
    <row r="38" spans="2:17" ht="15" customHeight="1">
      <c r="B38" s="1503"/>
      <c r="C38" s="1499"/>
      <c r="D38" s="1499" t="s">
        <v>1603</v>
      </c>
      <c r="E38" s="1503"/>
      <c r="F38" s="1499" t="s">
        <v>1601</v>
      </c>
      <c r="G38" s="1499"/>
      <c r="H38" s="1501"/>
      <c r="I38" s="1501"/>
      <c r="J38" s="1501"/>
      <c r="K38" s="1501"/>
      <c r="L38" s="1501"/>
      <c r="M38" s="1501"/>
      <c r="N38" s="1501"/>
      <c r="O38" s="1501"/>
      <c r="P38" s="1501"/>
      <c r="Q38" s="1501"/>
    </row>
    <row r="39" spans="2:17" ht="15" customHeight="1">
      <c r="B39" s="1503"/>
      <c r="C39" s="1499"/>
      <c r="D39" s="1499" t="s">
        <v>1604</v>
      </c>
      <c r="E39" s="1503"/>
      <c r="F39" s="1499" t="s">
        <v>1601</v>
      </c>
      <c r="G39" s="1499"/>
      <c r="H39" s="1501"/>
      <c r="I39" s="1501"/>
      <c r="J39" s="1501"/>
      <c r="K39" s="1501"/>
      <c r="L39" s="1501"/>
      <c r="M39" s="1501"/>
      <c r="N39" s="1501"/>
      <c r="O39" s="1501"/>
      <c r="P39" s="1501"/>
      <c r="Q39" s="1501"/>
    </row>
    <row r="40" spans="2:17" ht="15" customHeight="1">
      <c r="B40" s="1503"/>
      <c r="C40" s="1499"/>
      <c r="D40" s="1499" t="s">
        <v>8</v>
      </c>
      <c r="E40" s="1503"/>
      <c r="F40" s="1499" t="s">
        <v>1601</v>
      </c>
      <c r="G40" s="1499"/>
      <c r="H40" s="1505"/>
      <c r="I40" s="1505"/>
      <c r="J40" s="1505"/>
      <c r="K40" s="1505"/>
      <c r="L40" s="1505"/>
      <c r="M40" s="1505"/>
      <c r="N40" s="1505"/>
      <c r="O40" s="1505"/>
      <c r="P40" s="1505"/>
      <c r="Q40" s="1505"/>
    </row>
    <row r="41" spans="2:17" ht="15">
      <c r="B41" s="1500" t="s">
        <v>1607</v>
      </c>
      <c r="C41" s="1507" t="s">
        <v>1608</v>
      </c>
      <c r="D41" s="1500"/>
      <c r="E41" s="1500"/>
      <c r="F41" s="1507" t="s">
        <v>20</v>
      </c>
      <c r="G41" s="1500"/>
      <c r="H41" s="1509"/>
      <c r="I41" s="1509"/>
      <c r="J41" s="1509"/>
      <c r="K41" s="1509"/>
      <c r="L41" s="1509"/>
      <c r="M41" s="1509"/>
      <c r="N41" s="1509"/>
      <c r="O41" s="1509"/>
      <c r="P41" s="1509"/>
      <c r="Q41" s="1509"/>
    </row>
    <row r="42" spans="2:17">
      <c r="B42" s="1499"/>
      <c r="C42" s="1499" t="s">
        <v>1609</v>
      </c>
      <c r="D42" s="1499"/>
      <c r="E42" s="1499"/>
      <c r="F42" s="1499" t="s">
        <v>20</v>
      </c>
      <c r="G42" s="1499"/>
      <c r="H42" s="1501"/>
      <c r="I42" s="1501"/>
      <c r="J42" s="1501"/>
      <c r="K42" s="1501"/>
      <c r="L42" s="1501"/>
      <c r="M42" s="1501"/>
      <c r="N42" s="1501"/>
      <c r="O42" s="1501"/>
      <c r="P42" s="1501"/>
      <c r="Q42" s="1501"/>
    </row>
    <row r="43" spans="2:17">
      <c r="B43" s="1499"/>
      <c r="C43" s="1510" t="s">
        <v>1610</v>
      </c>
      <c r="D43" s="1499"/>
      <c r="E43" s="1499"/>
      <c r="F43" s="1499" t="s">
        <v>20</v>
      </c>
      <c r="G43" s="1499"/>
      <c r="H43" s="1501"/>
      <c r="I43" s="1501"/>
      <c r="J43" s="1501"/>
      <c r="K43" s="1501"/>
      <c r="L43" s="1501"/>
      <c r="M43" s="1501"/>
      <c r="N43" s="1501"/>
      <c r="O43" s="1501"/>
      <c r="P43" s="1501"/>
      <c r="Q43" s="1501"/>
    </row>
    <row r="44" spans="2:17">
      <c r="B44" s="1510"/>
      <c r="C44" s="1496" t="s">
        <v>1610</v>
      </c>
      <c r="D44" s="1510"/>
      <c r="E44" s="1510"/>
      <c r="F44" s="1511" t="s">
        <v>20</v>
      </c>
      <c r="G44" s="1510"/>
      <c r="H44" s="1504">
        <f t="shared" ref="H44:Q44" si="6">SUM(H42:H43)</f>
        <v>0</v>
      </c>
      <c r="I44" s="1504">
        <f t="shared" si="6"/>
        <v>0</v>
      </c>
      <c r="J44" s="1504">
        <f t="shared" si="6"/>
        <v>0</v>
      </c>
      <c r="K44" s="1504">
        <f t="shared" si="6"/>
        <v>0</v>
      </c>
      <c r="L44" s="1504">
        <f t="shared" si="6"/>
        <v>0</v>
      </c>
      <c r="M44" s="1504">
        <f t="shared" si="6"/>
        <v>0</v>
      </c>
      <c r="N44" s="1504">
        <f t="shared" si="6"/>
        <v>0</v>
      </c>
      <c r="O44" s="1504">
        <f t="shared" si="6"/>
        <v>0</v>
      </c>
      <c r="P44" s="1504">
        <f t="shared" si="6"/>
        <v>0</v>
      </c>
      <c r="Q44" s="1504">
        <f t="shared" si="6"/>
        <v>0</v>
      </c>
    </row>
    <row r="45" spans="2:17" ht="15">
      <c r="B45" s="1500" t="s">
        <v>1611</v>
      </c>
      <c r="C45" s="1512" t="s">
        <v>1612</v>
      </c>
      <c r="D45" s="1513"/>
      <c r="E45" s="1513"/>
      <c r="F45" s="1499" t="s">
        <v>20</v>
      </c>
      <c r="G45" s="1512"/>
      <c r="H45" s="1501"/>
      <c r="I45" s="1501"/>
      <c r="J45" s="1501"/>
      <c r="K45" s="1501"/>
      <c r="L45" s="1501"/>
      <c r="M45" s="1501"/>
      <c r="N45" s="1501"/>
      <c r="O45" s="1501"/>
      <c r="P45" s="1501"/>
      <c r="Q45" s="1501"/>
    </row>
    <row r="46" spans="2:17">
      <c r="B46" s="1514"/>
      <c r="C46" s="1514" t="s">
        <v>1613</v>
      </c>
      <c r="D46" s="1515"/>
      <c r="E46" s="1515"/>
      <c r="F46" s="1499" t="s">
        <v>20</v>
      </c>
      <c r="G46" s="1516"/>
      <c r="H46" s="1501"/>
      <c r="I46" s="1501"/>
      <c r="J46" s="1501"/>
      <c r="K46" s="1501"/>
      <c r="L46" s="1501"/>
      <c r="M46" s="1501"/>
      <c r="N46" s="1501"/>
      <c r="O46" s="1501"/>
      <c r="P46" s="1501"/>
      <c r="Q46" s="1501"/>
    </row>
    <row r="47" spans="2:17">
      <c r="B47" s="1514"/>
      <c r="C47" s="1514" t="s">
        <v>1613</v>
      </c>
      <c r="D47" s="1515"/>
      <c r="E47" s="1515"/>
      <c r="F47" s="1499" t="s">
        <v>20</v>
      </c>
      <c r="G47" s="1515"/>
      <c r="H47" s="1501"/>
      <c r="I47" s="1501"/>
      <c r="J47" s="1501"/>
      <c r="K47" s="1501"/>
      <c r="L47" s="1501"/>
      <c r="M47" s="1501"/>
      <c r="N47" s="1501"/>
      <c r="O47" s="1501"/>
      <c r="P47" s="1501"/>
      <c r="Q47" s="1501"/>
    </row>
    <row r="48" spans="2:17">
      <c r="B48" s="1514"/>
      <c r="C48" s="1514" t="s">
        <v>1613</v>
      </c>
      <c r="D48" s="1515"/>
      <c r="E48" s="1515"/>
      <c r="F48" s="1499" t="s">
        <v>20</v>
      </c>
      <c r="G48" s="1515"/>
      <c r="H48" s="1501"/>
      <c r="I48" s="1501"/>
      <c r="J48" s="1501"/>
      <c r="K48" s="1501"/>
      <c r="L48" s="1501"/>
      <c r="M48" s="1501"/>
      <c r="N48" s="1501"/>
      <c r="O48" s="1501"/>
      <c r="P48" s="1501"/>
      <c r="Q48" s="1501"/>
    </row>
    <row r="49" spans="2:17">
      <c r="B49" s="1514"/>
      <c r="C49" s="1514" t="s">
        <v>1613</v>
      </c>
      <c r="D49" s="1515"/>
      <c r="E49" s="1515"/>
      <c r="F49" s="1499" t="s">
        <v>20</v>
      </c>
      <c r="G49" s="1515"/>
      <c r="H49" s="1501"/>
      <c r="I49" s="1501"/>
      <c r="J49" s="1501"/>
      <c r="K49" s="1501"/>
      <c r="L49" s="1501"/>
      <c r="M49" s="1501"/>
      <c r="N49" s="1501"/>
      <c r="O49" s="1501"/>
      <c r="P49" s="1501"/>
      <c r="Q49" s="1501"/>
    </row>
    <row r="50" spans="2:17">
      <c r="B50" s="1517"/>
      <c r="C50" s="1517" t="s">
        <v>1610</v>
      </c>
      <c r="D50" s="1517"/>
      <c r="E50" s="1517"/>
      <c r="F50" s="1511" t="s">
        <v>20</v>
      </c>
      <c r="G50" s="1517"/>
      <c r="H50" s="1504">
        <f t="shared" ref="H50:Q50" si="7">SUM(H45:H49)</f>
        <v>0</v>
      </c>
      <c r="I50" s="1504">
        <f t="shared" si="7"/>
        <v>0</v>
      </c>
      <c r="J50" s="1504">
        <f t="shared" si="7"/>
        <v>0</v>
      </c>
      <c r="K50" s="1504">
        <f t="shared" si="7"/>
        <v>0</v>
      </c>
      <c r="L50" s="1504">
        <f t="shared" si="7"/>
        <v>0</v>
      </c>
      <c r="M50" s="1504">
        <f t="shared" si="7"/>
        <v>0</v>
      </c>
      <c r="N50" s="1504">
        <f t="shared" si="7"/>
        <v>0</v>
      </c>
      <c r="O50" s="1504">
        <f t="shared" si="7"/>
        <v>0</v>
      </c>
      <c r="P50" s="1504">
        <f t="shared" si="7"/>
        <v>0</v>
      </c>
      <c r="Q50" s="1504">
        <f t="shared" si="7"/>
        <v>0</v>
      </c>
    </row>
    <row r="51" spans="2:17" ht="15">
      <c r="B51" s="1518" t="s">
        <v>1614</v>
      </c>
      <c r="C51" s="1514" t="s">
        <v>1613</v>
      </c>
      <c r="D51" s="1519"/>
      <c r="E51" s="1513"/>
      <c r="F51" s="1507" t="s">
        <v>20</v>
      </c>
      <c r="G51" s="1520"/>
      <c r="H51" s="1521"/>
      <c r="I51" s="1521"/>
      <c r="J51" s="1521"/>
      <c r="K51" s="1521"/>
      <c r="L51" s="1521"/>
      <c r="M51" s="1521"/>
      <c r="N51" s="1521"/>
      <c r="O51" s="1521"/>
      <c r="P51" s="1521"/>
      <c r="Q51" s="1521"/>
    </row>
    <row r="52" spans="2:17" ht="15">
      <c r="B52" s="1522"/>
      <c r="C52" s="1514" t="s">
        <v>1613</v>
      </c>
      <c r="D52" s="1496"/>
      <c r="E52" s="1515"/>
      <c r="F52" s="1499" t="s">
        <v>20</v>
      </c>
      <c r="G52" s="1523"/>
      <c r="H52" s="1501"/>
      <c r="I52" s="1501"/>
      <c r="J52" s="1501"/>
      <c r="K52" s="1501"/>
      <c r="L52" s="1501"/>
      <c r="M52" s="1501"/>
      <c r="N52" s="1501"/>
      <c r="O52" s="1501"/>
      <c r="P52" s="1501"/>
      <c r="Q52" s="1501"/>
    </row>
    <row r="53" spans="2:17" ht="15">
      <c r="B53" s="1522"/>
      <c r="C53" s="1514" t="s">
        <v>1613</v>
      </c>
      <c r="D53" s="1496"/>
      <c r="E53" s="1515"/>
      <c r="F53" s="1499" t="s">
        <v>20</v>
      </c>
      <c r="G53" s="1523"/>
      <c r="H53" s="1501"/>
      <c r="I53" s="1501"/>
      <c r="J53" s="1501"/>
      <c r="K53" s="1501"/>
      <c r="L53" s="1501"/>
      <c r="M53" s="1501"/>
      <c r="N53" s="1501"/>
      <c r="O53" s="1501"/>
      <c r="P53" s="1501"/>
      <c r="Q53" s="1501"/>
    </row>
    <row r="54" spans="2:17" ht="15">
      <c r="B54" s="1524"/>
      <c r="C54" s="1517" t="s">
        <v>1615</v>
      </c>
      <c r="D54" s="1525"/>
      <c r="E54" s="1526"/>
      <c r="F54" s="1511" t="s">
        <v>20</v>
      </c>
      <c r="G54" s="1527"/>
      <c r="H54" s="1528">
        <f t="shared" ref="H54:Q54" si="8">SUM(H49:H53)</f>
        <v>0</v>
      </c>
      <c r="I54" s="1528">
        <f t="shared" si="8"/>
        <v>0</v>
      </c>
      <c r="J54" s="1528">
        <f t="shared" si="8"/>
        <v>0</v>
      </c>
      <c r="K54" s="1528">
        <f t="shared" si="8"/>
        <v>0</v>
      </c>
      <c r="L54" s="1528">
        <f t="shared" si="8"/>
        <v>0</v>
      </c>
      <c r="M54" s="1528">
        <f t="shared" si="8"/>
        <v>0</v>
      </c>
      <c r="N54" s="1528">
        <f t="shared" si="8"/>
        <v>0</v>
      </c>
      <c r="O54" s="1528">
        <f t="shared" si="8"/>
        <v>0</v>
      </c>
      <c r="P54" s="1528">
        <f t="shared" si="8"/>
        <v>0</v>
      </c>
      <c r="Q54" s="1528">
        <f t="shared" si="8"/>
        <v>0</v>
      </c>
    </row>
    <row r="55" spans="2:17" ht="29.25">
      <c r="B55" s="1529" t="s">
        <v>1616</v>
      </c>
      <c r="C55" s="1510" t="s">
        <v>1617</v>
      </c>
      <c r="D55" s="1530"/>
      <c r="E55" s="1530"/>
      <c r="F55" s="1499" t="s">
        <v>20</v>
      </c>
      <c r="G55" s="1530"/>
      <c r="H55" s="1531"/>
      <c r="I55" s="1531"/>
      <c r="J55" s="1531"/>
      <c r="K55" s="1531"/>
      <c r="L55" s="1531"/>
      <c r="M55" s="1531"/>
      <c r="N55" s="1531"/>
      <c r="O55" s="1531"/>
      <c r="P55" s="1531"/>
      <c r="Q55" s="1531"/>
    </row>
    <row r="56" spans="2:17" ht="28.5">
      <c r="B56" s="1510"/>
      <c r="C56" s="1510" t="s">
        <v>1618</v>
      </c>
      <c r="D56" s="1510"/>
      <c r="E56" s="1510"/>
      <c r="F56" s="1499" t="s">
        <v>20</v>
      </c>
      <c r="G56" s="1532"/>
      <c r="H56" s="1531"/>
      <c r="I56" s="1531"/>
      <c r="J56" s="1531"/>
      <c r="K56" s="1531"/>
      <c r="L56" s="1531"/>
      <c r="M56" s="1531"/>
      <c r="N56" s="1531"/>
      <c r="O56" s="1531"/>
      <c r="P56" s="1531"/>
      <c r="Q56" s="1531"/>
    </row>
    <row r="57" spans="2:17" ht="15">
      <c r="B57" s="1533"/>
      <c r="C57" s="1534" t="s">
        <v>8</v>
      </c>
      <c r="D57" s="1535"/>
      <c r="E57" s="1535"/>
      <c r="F57" s="1499" t="s">
        <v>20</v>
      </c>
      <c r="G57" s="1536"/>
      <c r="H57" s="1537">
        <f>+H55+H56</f>
        <v>0</v>
      </c>
      <c r="I57" s="1537">
        <f t="shared" ref="I57:Q57" si="9">+I55+I56</f>
        <v>0</v>
      </c>
      <c r="J57" s="1537">
        <f t="shared" si="9"/>
        <v>0</v>
      </c>
      <c r="K57" s="1537">
        <f t="shared" si="9"/>
        <v>0</v>
      </c>
      <c r="L57" s="1537">
        <f t="shared" si="9"/>
        <v>0</v>
      </c>
      <c r="M57" s="1537">
        <f t="shared" si="9"/>
        <v>0</v>
      </c>
      <c r="N57" s="1537">
        <f t="shared" si="9"/>
        <v>0</v>
      </c>
      <c r="O57" s="1537">
        <f t="shared" si="9"/>
        <v>0</v>
      </c>
      <c r="P57" s="1537">
        <f t="shared" si="9"/>
        <v>0</v>
      </c>
      <c r="Q57" s="1537">
        <f t="shared" si="9"/>
        <v>0</v>
      </c>
    </row>
    <row r="58" spans="2:17" ht="15">
      <c r="B58" s="1538"/>
      <c r="C58" s="1539" t="s">
        <v>8</v>
      </c>
      <c r="D58" s="1539"/>
      <c r="E58" s="1539"/>
      <c r="F58" s="1511" t="s">
        <v>20</v>
      </c>
      <c r="G58" s="1540"/>
      <c r="H58" s="1528">
        <f t="shared" ref="H58:Q58" si="10">+H57+H50+H44+H34+H23+H12</f>
        <v>0</v>
      </c>
      <c r="I58" s="1528">
        <f t="shared" si="10"/>
        <v>0</v>
      </c>
      <c r="J58" s="1528">
        <f t="shared" si="10"/>
        <v>0</v>
      </c>
      <c r="K58" s="1528">
        <f t="shared" si="10"/>
        <v>0</v>
      </c>
      <c r="L58" s="1528">
        <f t="shared" si="10"/>
        <v>0</v>
      </c>
      <c r="M58" s="1528">
        <f t="shared" si="10"/>
        <v>0</v>
      </c>
      <c r="N58" s="1528">
        <f t="shared" si="10"/>
        <v>0</v>
      </c>
      <c r="O58" s="1528">
        <f t="shared" si="10"/>
        <v>0</v>
      </c>
      <c r="P58" s="1528">
        <f t="shared" si="10"/>
        <v>0</v>
      </c>
      <c r="Q58" s="1528">
        <f t="shared" si="10"/>
        <v>0</v>
      </c>
    </row>
    <row r="59" spans="2:17">
      <c r="B59" s="1541" t="s">
        <v>1619</v>
      </c>
      <c r="C59" s="1533"/>
      <c r="D59" s="1533"/>
      <c r="E59" s="1533"/>
      <c r="F59" s="1542" t="s">
        <v>20</v>
      </c>
      <c r="G59" s="1533"/>
      <c r="H59" s="1528">
        <f t="shared" ref="H59:Q59" si="11">H23+H34+H50+H57+H12</f>
        <v>0</v>
      </c>
      <c r="I59" s="1528">
        <f t="shared" si="11"/>
        <v>0</v>
      </c>
      <c r="J59" s="1528">
        <f t="shared" si="11"/>
        <v>0</v>
      </c>
      <c r="K59" s="1528">
        <f t="shared" si="11"/>
        <v>0</v>
      </c>
      <c r="L59" s="1528">
        <f t="shared" si="11"/>
        <v>0</v>
      </c>
      <c r="M59" s="1528">
        <f t="shared" si="11"/>
        <v>0</v>
      </c>
      <c r="N59" s="1528">
        <f t="shared" si="11"/>
        <v>0</v>
      </c>
      <c r="O59" s="1528">
        <f t="shared" si="11"/>
        <v>0</v>
      </c>
      <c r="P59" s="1528">
        <f t="shared" si="11"/>
        <v>0</v>
      </c>
      <c r="Q59" s="1528">
        <f t="shared" si="11"/>
        <v>0</v>
      </c>
    </row>
    <row r="60" spans="2:17">
      <c r="B60" s="1535" t="s">
        <v>1620</v>
      </c>
      <c r="C60" s="1533"/>
      <c r="D60" s="1533"/>
      <c r="E60" s="1533"/>
      <c r="F60" s="1499" t="s">
        <v>20</v>
      </c>
      <c r="G60" s="1533"/>
      <c r="H60" s="1528">
        <f t="shared" ref="H60:Q60" si="12">H44</f>
        <v>0</v>
      </c>
      <c r="I60" s="1528">
        <f t="shared" si="12"/>
        <v>0</v>
      </c>
      <c r="J60" s="1528">
        <f t="shared" si="12"/>
        <v>0</v>
      </c>
      <c r="K60" s="1528">
        <f t="shared" si="12"/>
        <v>0</v>
      </c>
      <c r="L60" s="1528">
        <f t="shared" si="12"/>
        <v>0</v>
      </c>
      <c r="M60" s="1528">
        <f t="shared" si="12"/>
        <v>0</v>
      </c>
      <c r="N60" s="1528">
        <f t="shared" si="12"/>
        <v>0</v>
      </c>
      <c r="O60" s="1528">
        <f t="shared" si="12"/>
        <v>0</v>
      </c>
      <c r="P60" s="1528">
        <f t="shared" si="12"/>
        <v>0</v>
      </c>
      <c r="Q60" s="1528">
        <f t="shared" si="12"/>
        <v>0</v>
      </c>
    </row>
    <row r="61" spans="2:17">
      <c r="B61" s="1543" t="s">
        <v>8</v>
      </c>
      <c r="C61" s="1544"/>
      <c r="D61" s="1544"/>
      <c r="E61" s="1544"/>
      <c r="F61" s="1511" t="s">
        <v>20</v>
      </c>
      <c r="G61" s="1544"/>
      <c r="H61" s="1528">
        <f>H59+H60</f>
        <v>0</v>
      </c>
      <c r="I61" s="1528">
        <f t="shared" ref="I61:Q61" si="13">I59+I60</f>
        <v>0</v>
      </c>
      <c r="J61" s="1528">
        <f t="shared" si="13"/>
        <v>0</v>
      </c>
      <c r="K61" s="1528">
        <f t="shared" si="13"/>
        <v>0</v>
      </c>
      <c r="L61" s="1528">
        <f t="shared" si="13"/>
        <v>0</v>
      </c>
      <c r="M61" s="1528">
        <f t="shared" si="13"/>
        <v>0</v>
      </c>
      <c r="N61" s="1528">
        <f t="shared" si="13"/>
        <v>0</v>
      </c>
      <c r="O61" s="1528">
        <f t="shared" si="13"/>
        <v>0</v>
      </c>
      <c r="P61" s="1528">
        <f t="shared" si="13"/>
        <v>0</v>
      </c>
      <c r="Q61" s="1528">
        <f t="shared" si="13"/>
        <v>0</v>
      </c>
    </row>
    <row r="62" spans="2:17">
      <c r="B62" s="1545" t="s">
        <v>525</v>
      </c>
      <c r="H62" s="1546" t="str">
        <f t="shared" ref="H62:Q62" si="14">IF(H61-H58=0,"OK")</f>
        <v>OK</v>
      </c>
      <c r="I62" s="1546" t="str">
        <f t="shared" si="14"/>
        <v>OK</v>
      </c>
      <c r="J62" s="1546" t="str">
        <f t="shared" si="14"/>
        <v>OK</v>
      </c>
      <c r="K62" s="1546" t="str">
        <f t="shared" si="14"/>
        <v>OK</v>
      </c>
      <c r="L62" s="1546" t="str">
        <f t="shared" si="14"/>
        <v>OK</v>
      </c>
      <c r="M62" s="1546" t="str">
        <f t="shared" si="14"/>
        <v>OK</v>
      </c>
      <c r="N62" s="1546" t="str">
        <f t="shared" si="14"/>
        <v>OK</v>
      </c>
      <c r="O62" s="1546" t="str">
        <f t="shared" si="14"/>
        <v>OK</v>
      </c>
      <c r="P62" s="1546" t="str">
        <f t="shared" si="14"/>
        <v>OK</v>
      </c>
      <c r="Q62" s="1546" t="str">
        <f t="shared" si="14"/>
        <v>OK</v>
      </c>
    </row>
  </sheetData>
  <pageMargins left="0.74803149606299213" right="0.74803149606299213" top="0.98425196850393704" bottom="0.98425196850393704" header="0.51181102362204722" footer="0.51181102362204722"/>
  <pageSetup paperSize="8" scale="51" orientation="landscape" r:id="rId1"/>
  <headerFooter alignWithMargins="0"/>
</worksheet>
</file>

<file path=xl/worksheets/sheet44.xml><?xml version="1.0" encoding="utf-8"?>
<worksheet xmlns="http://schemas.openxmlformats.org/spreadsheetml/2006/main" xmlns:r="http://schemas.openxmlformats.org/officeDocument/2006/relationships">
  <sheetPr>
    <tabColor theme="7" tint="0.59999389629810485"/>
  </sheetPr>
  <dimension ref="A1:AM121"/>
  <sheetViews>
    <sheetView topLeftCell="D1" zoomScale="80" zoomScaleNormal="80" workbookViewId="0">
      <selection activeCell="E140" sqref="E140"/>
    </sheetView>
  </sheetViews>
  <sheetFormatPr defaultRowHeight="15"/>
  <cols>
    <col min="1" max="1" width="40.5" style="1574" customWidth="1"/>
    <col min="2" max="3" width="9" style="1574"/>
    <col min="4" max="4" width="10.875" style="1574" customWidth="1"/>
    <col min="5" max="5" width="10.125" style="1574" customWidth="1"/>
    <col min="6" max="6" width="11.25" style="1574" customWidth="1"/>
    <col min="7" max="7" width="9.125" style="1574" bestFit="1" customWidth="1"/>
    <col min="8" max="8" width="9" style="1574"/>
    <col min="9" max="9" width="22.75" style="1574" bestFit="1" customWidth="1"/>
    <col min="10" max="13" width="9" style="1574"/>
    <col min="14" max="14" width="9.125" style="1574" bestFit="1" customWidth="1"/>
    <col min="15" max="15" width="9" style="1574"/>
    <col min="16" max="16" width="11" style="1574" bestFit="1" customWidth="1"/>
    <col min="17" max="18" width="11" style="1574" customWidth="1"/>
    <col min="19" max="16384" width="9" style="1574"/>
  </cols>
  <sheetData>
    <row r="1" spans="1:39" s="1040" customFormat="1" ht="24.75">
      <c r="A1" s="986" t="s">
        <v>155</v>
      </c>
      <c r="B1" s="986"/>
      <c r="C1" s="986"/>
      <c r="D1" s="986"/>
      <c r="E1" s="986"/>
      <c r="F1" s="986"/>
      <c r="G1" s="986"/>
      <c r="H1" s="986"/>
      <c r="I1" s="986"/>
      <c r="J1" s="986"/>
      <c r="K1" s="986"/>
      <c r="L1" s="986"/>
      <c r="M1" s="986"/>
      <c r="N1" s="986"/>
      <c r="O1" s="986"/>
      <c r="P1" s="986"/>
      <c r="Q1" s="986"/>
      <c r="R1" s="986"/>
      <c r="S1" s="986"/>
      <c r="T1" s="986"/>
      <c r="U1" s="986"/>
      <c r="V1" s="986"/>
      <c r="W1" s="986"/>
    </row>
    <row r="2" spans="1:39" s="1040" customFormat="1" ht="24.75">
      <c r="A2" s="1359" t="s">
        <v>251</v>
      </c>
      <c r="B2" s="1359"/>
      <c r="C2" s="1359"/>
      <c r="D2" s="1359"/>
      <c r="E2" s="1359"/>
      <c r="F2" s="1359"/>
      <c r="G2" s="1359"/>
      <c r="H2" s="1359"/>
      <c r="I2" s="1359"/>
      <c r="J2" s="1359"/>
      <c r="K2" s="1359"/>
      <c r="L2" s="1359"/>
      <c r="M2" s="1359"/>
      <c r="N2" s="1359"/>
      <c r="O2" s="1359"/>
      <c r="P2" s="1359"/>
      <c r="Q2" s="1359"/>
      <c r="R2" s="1359"/>
      <c r="S2" s="1359"/>
      <c r="T2" s="1359"/>
      <c r="U2" s="1359"/>
      <c r="V2" s="1359"/>
      <c r="W2" s="1359"/>
    </row>
    <row r="3" spans="1:39" s="1040" customFormat="1" ht="25.5" thickBot="1">
      <c r="A3" s="1361" t="s">
        <v>1288</v>
      </c>
      <c r="B3" s="1361"/>
      <c r="C3" s="1361"/>
      <c r="D3" s="1361"/>
      <c r="E3" s="1361"/>
      <c r="F3" s="1361"/>
      <c r="G3" s="1361"/>
      <c r="H3" s="1361"/>
      <c r="I3" s="1361"/>
      <c r="J3" s="1361"/>
      <c r="K3" s="1361"/>
      <c r="L3" s="1361"/>
      <c r="M3" s="1361"/>
      <c r="N3" s="1361"/>
      <c r="O3" s="1361"/>
      <c r="P3" s="1361"/>
      <c r="Q3" s="1361"/>
      <c r="R3" s="1361"/>
      <c r="S3" s="1361"/>
      <c r="T3" s="1361"/>
      <c r="U3" s="1361"/>
      <c r="V3" s="1361"/>
      <c r="W3" s="1361"/>
    </row>
    <row r="4" spans="1:39" s="1040" customFormat="1" ht="12.75">
      <c r="A4" s="992"/>
      <c r="B4" s="992"/>
      <c r="C4" s="992"/>
      <c r="D4" s="992"/>
      <c r="E4" s="992"/>
      <c r="F4" s="992"/>
      <c r="G4" s="992"/>
      <c r="H4" s="992"/>
      <c r="I4" s="992"/>
      <c r="J4" s="992"/>
      <c r="K4" s="992"/>
      <c r="L4" s="992"/>
      <c r="M4" s="992"/>
      <c r="N4" s="992"/>
      <c r="O4" s="992"/>
      <c r="P4" s="992"/>
      <c r="Q4" s="992"/>
      <c r="R4" s="992"/>
      <c r="S4" s="992"/>
      <c r="T4" s="992"/>
      <c r="U4" s="992"/>
      <c r="V4" s="992"/>
      <c r="W4" s="992"/>
    </row>
    <row r="5" spans="1:39" s="1040" customFormat="1" ht="24.75">
      <c r="A5" s="994" t="s">
        <v>1621</v>
      </c>
      <c r="B5" s="995"/>
      <c r="C5" s="996"/>
      <c r="D5" s="997"/>
      <c r="E5" s="998"/>
      <c r="F5" s="998"/>
      <c r="G5" s="998"/>
      <c r="H5" s="998"/>
      <c r="I5" s="998"/>
      <c r="J5" s="998"/>
      <c r="K5" s="998"/>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row>
    <row r="6" spans="1:39" s="1040" customFormat="1" ht="12.75">
      <c r="A6" s="1547"/>
      <c r="B6" s="1548"/>
      <c r="C6" s="1548"/>
      <c r="D6" s="1549"/>
      <c r="E6" s="1548"/>
      <c r="F6" s="1548"/>
      <c r="G6" s="1548"/>
      <c r="H6" s="1548"/>
      <c r="I6" s="1548"/>
      <c r="J6" s="1548"/>
      <c r="K6" s="1548"/>
      <c r="L6" s="1548"/>
      <c r="M6" s="1548"/>
      <c r="N6" s="1548"/>
      <c r="O6" s="1548"/>
      <c r="P6" s="1548"/>
      <c r="Q6" s="1548"/>
      <c r="R6" s="1548"/>
      <c r="S6" s="1548"/>
      <c r="T6" s="1548"/>
      <c r="U6" s="1548"/>
      <c r="V6" s="1548"/>
    </row>
    <row r="7" spans="1:39" s="1040" customFormat="1" ht="13.5" thickBot="1">
      <c r="A7" s="1550" t="s">
        <v>22</v>
      </c>
      <c r="B7" s="1548"/>
      <c r="C7" s="1548"/>
      <c r="D7" s="1549"/>
      <c r="E7" s="1548"/>
      <c r="F7" s="1548"/>
      <c r="G7" s="1548"/>
      <c r="H7" s="1548"/>
      <c r="I7" s="1548"/>
      <c r="J7" s="1548"/>
      <c r="K7" s="1548"/>
      <c r="L7" s="1548"/>
      <c r="M7" s="1548"/>
      <c r="N7" s="1548"/>
      <c r="O7" s="1548"/>
      <c r="P7" s="1548"/>
      <c r="Q7" s="1548"/>
      <c r="R7" s="1548"/>
      <c r="S7" s="1548"/>
      <c r="T7" s="1548"/>
      <c r="U7" s="1548"/>
      <c r="V7" s="1548"/>
    </row>
    <row r="8" spans="1:39" s="1040" customFormat="1" ht="15.75" customHeight="1" thickBot="1">
      <c r="A8" s="1551"/>
      <c r="B8" s="1552" t="s">
        <v>3</v>
      </c>
      <c r="C8" s="1553"/>
      <c r="D8" s="1553"/>
      <c r="E8" s="1553"/>
      <c r="F8" s="1553"/>
      <c r="G8" s="1553"/>
      <c r="H8" s="1553"/>
      <c r="I8" s="1554"/>
      <c r="J8" s="1555" t="s">
        <v>1214</v>
      </c>
      <c r="K8" s="1556"/>
      <c r="L8" s="1556"/>
      <c r="M8" s="1556"/>
      <c r="N8" s="1556"/>
      <c r="O8" s="1556"/>
      <c r="P8" s="1556"/>
      <c r="Q8" s="1556"/>
      <c r="R8" s="1556"/>
      <c r="S8" s="1556"/>
      <c r="T8" s="1556"/>
      <c r="U8" s="1556"/>
      <c r="V8" s="1557"/>
      <c r="W8" s="1558" t="s">
        <v>1213</v>
      </c>
      <c r="X8" s="1559"/>
      <c r="Y8" s="1559"/>
      <c r="Z8" s="1559"/>
      <c r="AA8" s="1559"/>
      <c r="AB8" s="1559"/>
      <c r="AC8" s="1559"/>
      <c r="AD8" s="1559"/>
      <c r="AE8" s="1560"/>
    </row>
    <row r="9" spans="1:39" ht="15" customHeight="1">
      <c r="A9" s="1561"/>
      <c r="B9" s="1562" t="s">
        <v>1622</v>
      </c>
      <c r="C9" s="1563"/>
      <c r="D9" s="1564"/>
      <c r="E9" s="1565" t="s">
        <v>1623</v>
      </c>
      <c r="F9" s="1566" t="s">
        <v>1624</v>
      </c>
      <c r="G9" s="1566" t="s">
        <v>1625</v>
      </c>
      <c r="H9" s="1566" t="s">
        <v>1626</v>
      </c>
      <c r="I9" s="1567" t="s">
        <v>1627</v>
      </c>
      <c r="J9" s="1568" t="s">
        <v>1628</v>
      </c>
      <c r="K9" s="1569"/>
      <c r="L9" s="1569"/>
      <c r="M9" s="1569"/>
      <c r="N9" s="1569"/>
      <c r="O9" s="1569"/>
      <c r="P9" s="1569"/>
      <c r="Q9" s="1569"/>
      <c r="R9" s="1569"/>
      <c r="S9" s="1569"/>
      <c r="T9" s="1569"/>
      <c r="U9" s="1569"/>
      <c r="V9" s="1570"/>
      <c r="W9" s="1571" t="s">
        <v>1213</v>
      </c>
      <c r="X9" s="1572"/>
      <c r="Y9" s="1572"/>
      <c r="Z9" s="1572"/>
      <c r="AA9" s="1572"/>
      <c r="AB9" s="1572"/>
      <c r="AC9" s="1572"/>
      <c r="AD9" s="1572"/>
      <c r="AE9" s="1573"/>
      <c r="AF9" s="1040"/>
      <c r="AG9" s="1040"/>
      <c r="AH9" s="1040"/>
      <c r="AI9" s="1040"/>
      <c r="AJ9" s="1040"/>
      <c r="AK9" s="1040"/>
      <c r="AL9" s="1040"/>
      <c r="AM9" s="1040"/>
    </row>
    <row r="10" spans="1:39" ht="69.75" customHeight="1">
      <c r="A10" s="1575"/>
      <c r="B10" s="1576"/>
      <c r="C10" s="1576"/>
      <c r="D10" s="1576"/>
      <c r="E10" s="1577"/>
      <c r="F10" s="1577"/>
      <c r="G10" s="1576"/>
      <c r="H10" s="1576"/>
      <c r="I10" s="1578"/>
      <c r="J10" s="1579"/>
      <c r="K10" s="1579"/>
      <c r="L10" s="1579"/>
      <c r="M10" s="1579"/>
      <c r="N10" s="1579"/>
      <c r="O10" s="1579"/>
      <c r="P10" s="1579"/>
      <c r="Q10" s="1579"/>
      <c r="R10" s="1579"/>
      <c r="S10" s="1579"/>
      <c r="T10" s="1579"/>
      <c r="U10" s="1579"/>
      <c r="V10" s="1580"/>
      <c r="W10" s="1579"/>
      <c r="X10" s="1579"/>
      <c r="Y10" s="1579"/>
      <c r="Z10" s="1579"/>
      <c r="AA10" s="1579"/>
      <c r="AB10" s="1579"/>
      <c r="AC10" s="1579"/>
      <c r="AD10" s="1579"/>
      <c r="AE10" s="1580"/>
      <c r="AF10" s="1040"/>
      <c r="AG10" s="1040"/>
      <c r="AH10" s="1040"/>
      <c r="AI10" s="1040"/>
      <c r="AJ10" s="1040"/>
      <c r="AK10" s="1040"/>
      <c r="AL10" s="1040"/>
      <c r="AM10" s="1040"/>
    </row>
    <row r="11" spans="1:39" ht="100.5">
      <c r="A11" s="1581"/>
      <c r="B11" s="1582" t="s">
        <v>1629</v>
      </c>
      <c r="C11" s="1582" t="s">
        <v>1630</v>
      </c>
      <c r="D11" s="1582" t="s">
        <v>833</v>
      </c>
      <c r="E11" s="1582" t="s">
        <v>8</v>
      </c>
      <c r="F11" s="1583" t="s">
        <v>1631</v>
      </c>
      <c r="G11" s="1584"/>
      <c r="H11" s="1584"/>
      <c r="I11" s="1585"/>
      <c r="J11" s="1586" t="s">
        <v>1632</v>
      </c>
      <c r="K11" s="1586" t="s">
        <v>1228</v>
      </c>
      <c r="L11" s="1586" t="s">
        <v>1633</v>
      </c>
      <c r="M11" s="1586" t="s">
        <v>1230</v>
      </c>
      <c r="N11" s="1586" t="s">
        <v>1634</v>
      </c>
      <c r="O11" s="1586" t="s">
        <v>1635</v>
      </c>
      <c r="P11" s="1586" t="s">
        <v>1636</v>
      </c>
      <c r="Q11" s="1586" t="s">
        <v>1234</v>
      </c>
      <c r="R11" s="1586" t="s">
        <v>1637</v>
      </c>
      <c r="S11" s="1586" t="s">
        <v>1638</v>
      </c>
      <c r="T11" s="1586" t="s">
        <v>1237</v>
      </c>
      <c r="U11" s="1586" t="s">
        <v>1639</v>
      </c>
      <c r="V11" s="1587" t="s">
        <v>1640</v>
      </c>
      <c r="W11" s="1586" t="s">
        <v>1641</v>
      </c>
      <c r="X11" s="1586" t="s">
        <v>1642</v>
      </c>
      <c r="Y11" s="1586" t="s">
        <v>1643</v>
      </c>
      <c r="Z11" s="1586" t="s">
        <v>1644</v>
      </c>
      <c r="AA11" s="1586" t="s">
        <v>1222</v>
      </c>
      <c r="AB11" s="1586" t="s">
        <v>1223</v>
      </c>
      <c r="AC11" s="1586" t="s">
        <v>1645</v>
      </c>
      <c r="AD11" s="1586" t="s">
        <v>1646</v>
      </c>
      <c r="AE11" s="1587" t="s">
        <v>1647</v>
      </c>
      <c r="AF11" s="1040"/>
      <c r="AG11" s="1040"/>
      <c r="AH11" s="1040"/>
      <c r="AI11" s="1040"/>
      <c r="AJ11" s="1040"/>
      <c r="AK11" s="1040"/>
      <c r="AL11" s="1040"/>
      <c r="AM11" s="1040"/>
    </row>
    <row r="12" spans="1:39">
      <c r="A12" s="1588"/>
      <c r="B12" s="1589" t="s">
        <v>717</v>
      </c>
      <c r="C12" s="1589" t="s">
        <v>717</v>
      </c>
      <c r="D12" s="1589" t="s">
        <v>717</v>
      </c>
      <c r="E12" s="1589" t="s">
        <v>717</v>
      </c>
      <c r="F12" s="1590" t="s">
        <v>717</v>
      </c>
      <c r="G12" s="1591" t="s">
        <v>717</v>
      </c>
      <c r="H12" s="1591" t="s">
        <v>717</v>
      </c>
      <c r="I12" s="1592" t="s">
        <v>717</v>
      </c>
      <c r="J12" s="1593" t="s">
        <v>717</v>
      </c>
      <c r="K12" s="1593" t="s">
        <v>717</v>
      </c>
      <c r="L12" s="1593" t="s">
        <v>717</v>
      </c>
      <c r="M12" s="1593" t="s">
        <v>717</v>
      </c>
      <c r="N12" s="1593" t="s">
        <v>717</v>
      </c>
      <c r="O12" s="1593" t="s">
        <v>717</v>
      </c>
      <c r="P12" s="1593" t="s">
        <v>717</v>
      </c>
      <c r="Q12" s="1593" t="s">
        <v>717</v>
      </c>
      <c r="R12" s="1593" t="s">
        <v>717</v>
      </c>
      <c r="S12" s="1593" t="s">
        <v>717</v>
      </c>
      <c r="T12" s="1593" t="s">
        <v>717</v>
      </c>
      <c r="U12" s="1593" t="s">
        <v>717</v>
      </c>
      <c r="V12" s="1594" t="s">
        <v>717</v>
      </c>
      <c r="W12" s="1593" t="s">
        <v>717</v>
      </c>
      <c r="X12" s="1593" t="s">
        <v>717</v>
      </c>
      <c r="Y12" s="1593" t="s">
        <v>717</v>
      </c>
      <c r="Z12" s="1593" t="s">
        <v>717</v>
      </c>
      <c r="AA12" s="1593" t="s">
        <v>717</v>
      </c>
      <c r="AB12" s="1593" t="s">
        <v>717</v>
      </c>
      <c r="AC12" s="1593" t="s">
        <v>717</v>
      </c>
      <c r="AD12" s="1593" t="s">
        <v>717</v>
      </c>
      <c r="AE12" s="1594" t="s">
        <v>717</v>
      </c>
      <c r="AF12" s="1040"/>
      <c r="AG12" s="1040"/>
      <c r="AH12" s="1040"/>
      <c r="AI12" s="1040"/>
      <c r="AJ12" s="1040"/>
      <c r="AK12" s="1040"/>
      <c r="AL12" s="1040"/>
      <c r="AM12" s="1040"/>
    </row>
    <row r="13" spans="1:39" ht="15.75">
      <c r="A13" s="1595" t="s">
        <v>1648</v>
      </c>
      <c r="B13" s="1596"/>
      <c r="C13" s="1596"/>
      <c r="D13" s="1596"/>
      <c r="E13" s="1596"/>
      <c r="F13" s="1597"/>
      <c r="G13" s="1598"/>
      <c r="H13" s="1598"/>
      <c r="I13" s="1599"/>
      <c r="J13" s="1596"/>
      <c r="K13" s="1596"/>
      <c r="L13" s="1596"/>
      <c r="M13" s="1596"/>
      <c r="N13" s="1596"/>
      <c r="O13" s="1596"/>
      <c r="P13" s="1596"/>
      <c r="Q13" s="1596"/>
      <c r="R13" s="1596"/>
      <c r="S13" s="1596"/>
      <c r="T13" s="1596"/>
      <c r="U13" s="1596"/>
      <c r="V13" s="1600"/>
      <c r="W13" s="1596"/>
      <c r="X13" s="1596"/>
      <c r="Y13" s="1596"/>
      <c r="Z13" s="1596"/>
      <c r="AA13" s="1596"/>
      <c r="AB13" s="1596"/>
      <c r="AC13" s="1596"/>
      <c r="AD13" s="1596"/>
      <c r="AE13" s="1600"/>
      <c r="AF13" s="1040"/>
      <c r="AG13" s="1040"/>
      <c r="AH13" s="1040"/>
      <c r="AI13" s="1040"/>
      <c r="AJ13" s="1040"/>
      <c r="AK13" s="1040"/>
      <c r="AL13" s="1040"/>
      <c r="AM13" s="1040"/>
    </row>
    <row r="14" spans="1:39">
      <c r="A14" s="1588" t="s">
        <v>1649</v>
      </c>
      <c r="B14" s="1601"/>
      <c r="C14" s="1601"/>
      <c r="D14" s="1601"/>
      <c r="E14" s="1601"/>
      <c r="F14" s="1602">
        <f>SUM(B14:E14)</f>
        <v>0</v>
      </c>
      <c r="G14" s="1601"/>
      <c r="H14" s="1601"/>
      <c r="I14" s="1602">
        <f>SUM(F14:H14)</f>
        <v>0</v>
      </c>
      <c r="J14" s="1601"/>
      <c r="K14" s="1601"/>
      <c r="L14" s="1601"/>
      <c r="M14" s="1601"/>
      <c r="N14" s="1601"/>
      <c r="O14" s="1601"/>
      <c r="P14" s="1601"/>
      <c r="Q14" s="1601"/>
      <c r="R14" s="1601"/>
      <c r="S14" s="1601"/>
      <c r="T14" s="1601"/>
      <c r="U14" s="1601"/>
      <c r="V14" s="1602">
        <f>SUM(J14:U14)</f>
        <v>0</v>
      </c>
      <c r="W14" s="1601"/>
      <c r="X14" s="1601"/>
      <c r="Y14" s="1601"/>
      <c r="Z14" s="1601"/>
      <c r="AA14" s="1601"/>
      <c r="AB14" s="1601"/>
      <c r="AC14" s="1601"/>
      <c r="AD14" s="1601"/>
      <c r="AE14" s="1602">
        <f>SUM(W14:AD14)</f>
        <v>0</v>
      </c>
      <c r="AF14" s="1040"/>
      <c r="AG14" s="1040"/>
      <c r="AH14" s="1040"/>
      <c r="AI14" s="1040"/>
      <c r="AJ14" s="1040"/>
      <c r="AK14" s="1040"/>
      <c r="AL14" s="1040"/>
      <c r="AM14" s="1040"/>
    </row>
    <row r="15" spans="1:39">
      <c r="A15" s="1588" t="s">
        <v>11</v>
      </c>
      <c r="B15" s="1601"/>
      <c r="C15" s="1601"/>
      <c r="D15" s="1601"/>
      <c r="E15" s="1601"/>
      <c r="F15" s="1602">
        <f>SUM(B15:E15)</f>
        <v>0</v>
      </c>
      <c r="G15" s="1601"/>
      <c r="H15" s="1601"/>
      <c r="I15" s="1602">
        <f>SUM(F15:H15)</f>
        <v>0</v>
      </c>
      <c r="J15" s="1601"/>
      <c r="K15" s="1601"/>
      <c r="L15" s="1601"/>
      <c r="M15" s="1601"/>
      <c r="N15" s="1601"/>
      <c r="O15" s="1601"/>
      <c r="P15" s="1601"/>
      <c r="Q15" s="1601"/>
      <c r="R15" s="1601"/>
      <c r="S15" s="1601"/>
      <c r="T15" s="1601"/>
      <c r="U15" s="1601"/>
      <c r="V15" s="1602">
        <f>SUM(J15:U15)</f>
        <v>0</v>
      </c>
      <c r="W15" s="1601"/>
      <c r="X15" s="1601"/>
      <c r="Y15" s="1601"/>
      <c r="Z15" s="1601"/>
      <c r="AA15" s="1601"/>
      <c r="AB15" s="1601"/>
      <c r="AC15" s="1601"/>
      <c r="AD15" s="1601"/>
      <c r="AE15" s="1602">
        <f>SUM(W15:AD15)</f>
        <v>0</v>
      </c>
      <c r="AF15" s="1040"/>
      <c r="AG15" s="1040"/>
      <c r="AH15" s="1040"/>
      <c r="AI15" s="1040"/>
      <c r="AJ15" s="1040"/>
      <c r="AK15" s="1040"/>
      <c r="AL15" s="1040"/>
      <c r="AM15" s="1040"/>
    </row>
    <row r="16" spans="1:39">
      <c r="A16" s="1588" t="s">
        <v>1650</v>
      </c>
      <c r="B16" s="1601"/>
      <c r="C16" s="1601"/>
      <c r="D16" s="1601"/>
      <c r="E16" s="1601"/>
      <c r="F16" s="1602">
        <f>SUM(B16:E16)</f>
        <v>0</v>
      </c>
      <c r="G16" s="1601"/>
      <c r="H16" s="1601"/>
      <c r="I16" s="1602">
        <f>SUM(F16:H16)</f>
        <v>0</v>
      </c>
      <c r="J16" s="1601"/>
      <c r="K16" s="1601"/>
      <c r="L16" s="1601"/>
      <c r="M16" s="1601"/>
      <c r="N16" s="1601"/>
      <c r="O16" s="1601"/>
      <c r="P16" s="1601"/>
      <c r="Q16" s="1601"/>
      <c r="R16" s="1601"/>
      <c r="S16" s="1601"/>
      <c r="T16" s="1601"/>
      <c r="U16" s="1601"/>
      <c r="V16" s="1602">
        <f>SUM(J16:U16)</f>
        <v>0</v>
      </c>
      <c r="W16" s="1601"/>
      <c r="X16" s="1601"/>
      <c r="Y16" s="1601"/>
      <c r="Z16" s="1601"/>
      <c r="AA16" s="1601"/>
      <c r="AB16" s="1601"/>
      <c r="AC16" s="1601"/>
      <c r="AD16" s="1601"/>
      <c r="AE16" s="1602">
        <f>SUM(W16:AD16)</f>
        <v>0</v>
      </c>
      <c r="AF16" s="1040"/>
      <c r="AG16" s="1040"/>
      <c r="AH16" s="1040"/>
      <c r="AI16" s="1040"/>
      <c r="AJ16" s="1040"/>
      <c r="AK16" s="1040"/>
      <c r="AL16" s="1040"/>
      <c r="AM16" s="1040"/>
    </row>
    <row r="17" spans="1:39" ht="15.75" thickBot="1">
      <c r="A17" s="1588" t="s">
        <v>168</v>
      </c>
      <c r="B17" s="1603"/>
      <c r="C17" s="1603"/>
      <c r="D17" s="1603"/>
      <c r="E17" s="1603"/>
      <c r="F17" s="1602">
        <f>SUM(B17:E17)</f>
        <v>0</v>
      </c>
      <c r="G17" s="1603"/>
      <c r="H17" s="1603"/>
      <c r="I17" s="1602">
        <f>SUM(F17:H17)</f>
        <v>0</v>
      </c>
      <c r="J17" s="1601"/>
      <c r="K17" s="1601"/>
      <c r="L17" s="1601"/>
      <c r="M17" s="1601"/>
      <c r="N17" s="1601"/>
      <c r="O17" s="1601"/>
      <c r="P17" s="1601"/>
      <c r="Q17" s="1601"/>
      <c r="R17" s="1601"/>
      <c r="S17" s="1601"/>
      <c r="T17" s="1601"/>
      <c r="U17" s="1601"/>
      <c r="V17" s="1602">
        <f>SUM(J17:U17)</f>
        <v>0</v>
      </c>
      <c r="W17" s="1601"/>
      <c r="X17" s="1601"/>
      <c r="Y17" s="1601"/>
      <c r="Z17" s="1601"/>
      <c r="AA17" s="1601"/>
      <c r="AB17" s="1601"/>
      <c r="AC17" s="1601"/>
      <c r="AD17" s="1601"/>
      <c r="AE17" s="1602">
        <f>SUM(W17:AD17)</f>
        <v>0</v>
      </c>
      <c r="AF17" s="1040"/>
      <c r="AG17" s="1040"/>
      <c r="AH17" s="1040"/>
      <c r="AI17" s="1040"/>
      <c r="AJ17" s="1040"/>
      <c r="AK17" s="1040"/>
      <c r="AL17" s="1040"/>
      <c r="AM17" s="1040"/>
    </row>
    <row r="18" spans="1:39" ht="15.75" thickBot="1">
      <c r="A18" s="1588" t="s">
        <v>200</v>
      </c>
      <c r="B18" s="1604">
        <f t="shared" ref="B18:T18" si="0">SUM(B14:B17)</f>
        <v>0</v>
      </c>
      <c r="C18" s="1604">
        <f t="shared" si="0"/>
        <v>0</v>
      </c>
      <c r="D18" s="1604">
        <f t="shared" si="0"/>
        <v>0</v>
      </c>
      <c r="E18" s="1604">
        <f t="shared" si="0"/>
        <v>0</v>
      </c>
      <c r="F18" s="1604">
        <f t="shared" si="0"/>
        <v>0</v>
      </c>
      <c r="G18" s="1604">
        <f t="shared" si="0"/>
        <v>0</v>
      </c>
      <c r="H18" s="1604">
        <f t="shared" si="0"/>
        <v>0</v>
      </c>
      <c r="I18" s="1604">
        <f t="shared" si="0"/>
        <v>0</v>
      </c>
      <c r="J18" s="1604">
        <f t="shared" si="0"/>
        <v>0</v>
      </c>
      <c r="K18" s="1604">
        <f t="shared" si="0"/>
        <v>0</v>
      </c>
      <c r="L18" s="1604">
        <f t="shared" si="0"/>
        <v>0</v>
      </c>
      <c r="M18" s="1604">
        <f t="shared" si="0"/>
        <v>0</v>
      </c>
      <c r="N18" s="1604">
        <f t="shared" si="0"/>
        <v>0</v>
      </c>
      <c r="O18" s="1604">
        <f t="shared" si="0"/>
        <v>0</v>
      </c>
      <c r="P18" s="1604">
        <f t="shared" si="0"/>
        <v>0</v>
      </c>
      <c r="Q18" s="1604">
        <f t="shared" si="0"/>
        <v>0</v>
      </c>
      <c r="R18" s="1604">
        <f t="shared" si="0"/>
        <v>0</v>
      </c>
      <c r="S18" s="1604">
        <f t="shared" si="0"/>
        <v>0</v>
      </c>
      <c r="T18" s="1604">
        <f t="shared" si="0"/>
        <v>0</v>
      </c>
      <c r="U18" s="1604">
        <f>SUM(U14:U17)</f>
        <v>0</v>
      </c>
      <c r="V18" s="1604">
        <f>SUM(V14:V17)</f>
        <v>0</v>
      </c>
      <c r="W18" s="1604">
        <f>SUM(W14:W17)</f>
        <v>0</v>
      </c>
      <c r="X18" s="1604">
        <f t="shared" ref="X18:AD18" si="1">SUM(X14:X17)</f>
        <v>0</v>
      </c>
      <c r="Y18" s="1604">
        <f t="shared" si="1"/>
        <v>0</v>
      </c>
      <c r="Z18" s="1604">
        <f t="shared" si="1"/>
        <v>0</v>
      </c>
      <c r="AA18" s="1604">
        <f t="shared" si="1"/>
        <v>0</v>
      </c>
      <c r="AB18" s="1604">
        <f t="shared" si="1"/>
        <v>0</v>
      </c>
      <c r="AC18" s="1604">
        <f t="shared" si="1"/>
        <v>0</v>
      </c>
      <c r="AD18" s="1604">
        <f t="shared" si="1"/>
        <v>0</v>
      </c>
      <c r="AE18" s="1604">
        <f>SUM(AE14:AE17)</f>
        <v>0</v>
      </c>
      <c r="AF18" s="1040"/>
      <c r="AG18" s="1040"/>
      <c r="AH18" s="1040"/>
      <c r="AI18" s="1040"/>
      <c r="AJ18" s="1040"/>
      <c r="AK18" s="1040"/>
      <c r="AL18" s="1040"/>
      <c r="AM18" s="1040"/>
    </row>
    <row r="19" spans="1:39">
      <c r="A19" s="1588"/>
      <c r="B19" s="1111"/>
      <c r="C19" s="1111"/>
      <c r="D19" s="1111"/>
      <c r="E19" s="1111"/>
      <c r="F19" s="1111"/>
      <c r="G19" s="1111"/>
      <c r="H19" s="1111"/>
      <c r="I19" s="1111"/>
      <c r="J19" s="1605"/>
      <c r="K19" s="1605"/>
      <c r="L19" s="1605"/>
      <c r="M19" s="1605"/>
      <c r="N19" s="1605"/>
      <c r="O19" s="1605"/>
      <c r="P19" s="1605"/>
      <c r="Q19" s="1605"/>
      <c r="R19" s="1605"/>
      <c r="S19" s="1605"/>
      <c r="T19" s="1605"/>
      <c r="U19" s="1605"/>
      <c r="V19" s="1606"/>
      <c r="W19" s="1606"/>
      <c r="X19" s="1606"/>
      <c r="Y19" s="1606"/>
      <c r="Z19" s="1606"/>
      <c r="AA19" s="1606"/>
      <c r="AB19" s="1606"/>
      <c r="AC19" s="1606"/>
      <c r="AD19" s="1606"/>
      <c r="AE19" s="1606"/>
      <c r="AF19" s="1607"/>
      <c r="AG19" s="1608"/>
      <c r="AH19" s="1608"/>
      <c r="AI19" s="1608"/>
      <c r="AJ19" s="1608"/>
      <c r="AK19" s="1608"/>
      <c r="AL19" s="1040"/>
      <c r="AM19" s="1040"/>
    </row>
    <row r="20" spans="1:39" ht="15.75">
      <c r="A20" s="1595" t="s">
        <v>1651</v>
      </c>
      <c r="B20" s="1111"/>
      <c r="C20" s="1111"/>
      <c r="D20" s="1111"/>
      <c r="E20" s="1111"/>
      <c r="F20" s="1111"/>
      <c r="G20" s="1111"/>
      <c r="H20" s="1111"/>
      <c r="I20" s="1111"/>
      <c r="J20" s="1605"/>
      <c r="K20" s="1605"/>
      <c r="L20" s="1605"/>
      <c r="M20" s="1605"/>
      <c r="N20" s="1605"/>
      <c r="O20" s="1605"/>
      <c r="P20" s="1605"/>
      <c r="Q20" s="1605"/>
      <c r="R20" s="1605"/>
      <c r="S20" s="1605"/>
      <c r="T20" s="1605"/>
      <c r="U20" s="1605"/>
      <c r="V20" s="1606"/>
      <c r="W20" s="1606"/>
      <c r="X20" s="1606"/>
      <c r="Y20" s="1606"/>
      <c r="Z20" s="1606"/>
      <c r="AA20" s="1606"/>
      <c r="AB20" s="1606"/>
      <c r="AC20" s="1606"/>
      <c r="AD20" s="1606"/>
      <c r="AE20" s="1606"/>
      <c r="AF20" s="1607"/>
      <c r="AG20" s="1040"/>
      <c r="AH20" s="1040"/>
      <c r="AI20" s="1040"/>
      <c r="AJ20" s="1040"/>
      <c r="AK20" s="1040"/>
      <c r="AL20" s="1040"/>
      <c r="AM20" s="1040"/>
    </row>
    <row r="21" spans="1:39">
      <c r="A21" s="1609" t="s">
        <v>1652</v>
      </c>
      <c r="B21" s="1111"/>
      <c r="C21" s="1111"/>
      <c r="D21" s="1111"/>
      <c r="E21" s="1111"/>
      <c r="F21" s="1111"/>
      <c r="G21" s="1111"/>
      <c r="H21" s="1111"/>
      <c r="I21" s="1111"/>
      <c r="J21" s="1605"/>
      <c r="K21" s="1605"/>
      <c r="L21" s="1605"/>
      <c r="M21" s="1605"/>
      <c r="N21" s="1605"/>
      <c r="O21" s="1605"/>
      <c r="P21" s="1605"/>
      <c r="Q21" s="1605"/>
      <c r="R21" s="1605"/>
      <c r="S21" s="1605"/>
      <c r="T21" s="1605"/>
      <c r="U21" s="1605"/>
      <c r="V21" s="1606"/>
      <c r="W21" s="1605"/>
      <c r="X21" s="1605"/>
      <c r="Y21" s="1605"/>
      <c r="Z21" s="1605"/>
      <c r="AA21" s="1605"/>
      <c r="AB21" s="1605"/>
      <c r="AC21" s="1605"/>
      <c r="AD21" s="1605"/>
      <c r="AE21" s="1606"/>
      <c r="AF21" s="1040"/>
      <c r="AG21" s="1040"/>
      <c r="AH21" s="1040"/>
      <c r="AI21" s="1040"/>
      <c r="AJ21" s="1040"/>
      <c r="AK21" s="1040"/>
      <c r="AL21" s="1040"/>
      <c r="AM21" s="1040"/>
    </row>
    <row r="22" spans="1:39">
      <c r="A22" s="1610" t="s">
        <v>1653</v>
      </c>
      <c r="B22" s="1111"/>
      <c r="C22" s="1111"/>
      <c r="D22" s="1111"/>
      <c r="E22" s="1111"/>
      <c r="F22" s="1111"/>
      <c r="G22" s="1111"/>
      <c r="H22" s="1111"/>
      <c r="I22" s="1111"/>
      <c r="J22" s="1605"/>
      <c r="K22" s="1605"/>
      <c r="L22" s="1605"/>
      <c r="M22" s="1605"/>
      <c r="N22" s="1605"/>
      <c r="O22" s="1605"/>
      <c r="P22" s="1605"/>
      <c r="Q22" s="1605"/>
      <c r="R22" s="1605"/>
      <c r="S22" s="1605"/>
      <c r="T22" s="1605"/>
      <c r="U22" s="1605"/>
      <c r="V22" s="1606"/>
      <c r="W22" s="1605"/>
      <c r="X22" s="1605"/>
      <c r="Y22" s="1605"/>
      <c r="Z22" s="1605"/>
      <c r="AA22" s="1605"/>
      <c r="AB22" s="1605"/>
      <c r="AC22" s="1605"/>
      <c r="AD22" s="1605"/>
      <c r="AE22" s="1606"/>
      <c r="AF22" s="1040"/>
      <c r="AG22" s="1040"/>
      <c r="AH22" s="1040"/>
      <c r="AI22" s="1040"/>
      <c r="AJ22" s="1040"/>
      <c r="AK22" s="1040"/>
      <c r="AL22" s="1040"/>
      <c r="AM22" s="1040"/>
    </row>
    <row r="23" spans="1:39">
      <c r="A23" s="1588" t="s">
        <v>1654</v>
      </c>
      <c r="B23" s="1603"/>
      <c r="C23" s="1603"/>
      <c r="D23" s="1603"/>
      <c r="E23" s="1603"/>
      <c r="F23" s="1611">
        <f>SUM(B23:E23)</f>
        <v>0</v>
      </c>
      <c r="G23" s="1603"/>
      <c r="H23" s="1603"/>
      <c r="I23" s="1611">
        <f>SUM(G23:H23)</f>
        <v>0</v>
      </c>
      <c r="J23" s="1603"/>
      <c r="K23" s="1603"/>
      <c r="L23" s="1603"/>
      <c r="M23" s="1603"/>
      <c r="N23" s="1603"/>
      <c r="O23" s="1603"/>
      <c r="P23" s="1603"/>
      <c r="Q23" s="1603"/>
      <c r="R23" s="1603"/>
      <c r="S23" s="1603"/>
      <c r="T23" s="1603"/>
      <c r="U23" s="1603"/>
      <c r="V23" s="1611">
        <f>SUM(J23:U23)</f>
        <v>0</v>
      </c>
      <c r="W23" s="1603"/>
      <c r="X23" s="1603"/>
      <c r="Y23" s="1603"/>
      <c r="Z23" s="1603"/>
      <c r="AA23" s="1603"/>
      <c r="AB23" s="1603"/>
      <c r="AC23" s="1603"/>
      <c r="AD23" s="1603"/>
      <c r="AE23" s="1611">
        <f>SUM(W23:AD23)</f>
        <v>0</v>
      </c>
      <c r="AF23" s="1040"/>
      <c r="AG23" s="1040"/>
      <c r="AH23" s="1040"/>
      <c r="AI23" s="1040"/>
      <c r="AJ23" s="1040"/>
      <c r="AK23" s="1040"/>
      <c r="AL23" s="1040"/>
      <c r="AM23" s="1040"/>
    </row>
    <row r="24" spans="1:39" ht="15.75" thickBot="1">
      <c r="A24" s="1588" t="s">
        <v>168</v>
      </c>
      <c r="B24" s="1603"/>
      <c r="C24" s="1603"/>
      <c r="D24" s="1603"/>
      <c r="E24" s="1603"/>
      <c r="F24" s="1602">
        <f>SUM(B24:E24)</f>
        <v>0</v>
      </c>
      <c r="G24" s="1603"/>
      <c r="H24" s="1603"/>
      <c r="I24" s="1602">
        <f>SUM(G24:H24)</f>
        <v>0</v>
      </c>
      <c r="J24" s="1603"/>
      <c r="K24" s="1603"/>
      <c r="L24" s="1603"/>
      <c r="M24" s="1603"/>
      <c r="N24" s="1603"/>
      <c r="O24" s="1603"/>
      <c r="P24" s="1603"/>
      <c r="Q24" s="1603"/>
      <c r="R24" s="1603"/>
      <c r="S24" s="1603"/>
      <c r="T24" s="1603"/>
      <c r="U24" s="1603"/>
      <c r="V24" s="1602">
        <f>SUM(J24:U24)</f>
        <v>0</v>
      </c>
      <c r="W24" s="1603"/>
      <c r="X24" s="1603"/>
      <c r="Y24" s="1603"/>
      <c r="Z24" s="1603"/>
      <c r="AA24" s="1603"/>
      <c r="AB24" s="1603"/>
      <c r="AC24" s="1603"/>
      <c r="AD24" s="1603"/>
      <c r="AE24" s="1602">
        <f>SUM(W24:AD24)</f>
        <v>0</v>
      </c>
      <c r="AF24" s="1040"/>
      <c r="AG24" s="1040"/>
      <c r="AH24" s="1040"/>
      <c r="AI24" s="1040"/>
      <c r="AJ24" s="1040"/>
      <c r="AK24" s="1040"/>
      <c r="AL24" s="1040"/>
      <c r="AM24" s="1040"/>
    </row>
    <row r="25" spans="1:39" ht="15.75" thickBot="1">
      <c r="A25" s="1588" t="s">
        <v>200</v>
      </c>
      <c r="B25" s="1604">
        <f t="shared" ref="B25:AE25" si="2">SUM(B23:B24)</f>
        <v>0</v>
      </c>
      <c r="C25" s="1604">
        <f t="shared" si="2"/>
        <v>0</v>
      </c>
      <c r="D25" s="1604">
        <f t="shared" si="2"/>
        <v>0</v>
      </c>
      <c r="E25" s="1604">
        <f t="shared" si="2"/>
        <v>0</v>
      </c>
      <c r="F25" s="1604">
        <f t="shared" si="2"/>
        <v>0</v>
      </c>
      <c r="G25" s="1604">
        <f t="shared" si="2"/>
        <v>0</v>
      </c>
      <c r="H25" s="1604">
        <f t="shared" si="2"/>
        <v>0</v>
      </c>
      <c r="I25" s="1604">
        <f t="shared" si="2"/>
        <v>0</v>
      </c>
      <c r="J25" s="1604">
        <f t="shared" si="2"/>
        <v>0</v>
      </c>
      <c r="K25" s="1604">
        <f t="shared" si="2"/>
        <v>0</v>
      </c>
      <c r="L25" s="1604">
        <f t="shared" si="2"/>
        <v>0</v>
      </c>
      <c r="M25" s="1604">
        <f t="shared" si="2"/>
        <v>0</v>
      </c>
      <c r="N25" s="1604">
        <f t="shared" si="2"/>
        <v>0</v>
      </c>
      <c r="O25" s="1604">
        <f t="shared" si="2"/>
        <v>0</v>
      </c>
      <c r="P25" s="1604">
        <f t="shared" si="2"/>
        <v>0</v>
      </c>
      <c r="Q25" s="1604">
        <f t="shared" si="2"/>
        <v>0</v>
      </c>
      <c r="R25" s="1604">
        <f t="shared" si="2"/>
        <v>0</v>
      </c>
      <c r="S25" s="1604">
        <f t="shared" si="2"/>
        <v>0</v>
      </c>
      <c r="T25" s="1604">
        <f t="shared" si="2"/>
        <v>0</v>
      </c>
      <c r="U25" s="1604">
        <f t="shared" si="2"/>
        <v>0</v>
      </c>
      <c r="V25" s="1604">
        <f t="shared" si="2"/>
        <v>0</v>
      </c>
      <c r="W25" s="1604">
        <f t="shared" si="2"/>
        <v>0</v>
      </c>
      <c r="X25" s="1604">
        <f t="shared" si="2"/>
        <v>0</v>
      </c>
      <c r="Y25" s="1604">
        <f t="shared" si="2"/>
        <v>0</v>
      </c>
      <c r="Z25" s="1604">
        <f t="shared" si="2"/>
        <v>0</v>
      </c>
      <c r="AA25" s="1604">
        <f t="shared" si="2"/>
        <v>0</v>
      </c>
      <c r="AB25" s="1604">
        <f t="shared" si="2"/>
        <v>0</v>
      </c>
      <c r="AC25" s="1604">
        <f t="shared" si="2"/>
        <v>0</v>
      </c>
      <c r="AD25" s="1604">
        <f t="shared" si="2"/>
        <v>0</v>
      </c>
      <c r="AE25" s="1604">
        <f t="shared" si="2"/>
        <v>0</v>
      </c>
      <c r="AF25" s="1040"/>
      <c r="AG25" s="1040"/>
      <c r="AH25" s="1040"/>
      <c r="AI25" s="1040"/>
      <c r="AJ25" s="1040"/>
      <c r="AK25" s="1040"/>
      <c r="AL25" s="1040"/>
      <c r="AM25" s="1040"/>
    </row>
    <row r="26" spans="1:39">
      <c r="A26" s="1610" t="s">
        <v>1655</v>
      </c>
      <c r="B26" s="1111"/>
      <c r="C26" s="1111"/>
      <c r="D26" s="1111"/>
      <c r="E26" s="1111"/>
      <c r="F26" s="1111"/>
      <c r="G26" s="1111"/>
      <c r="H26" s="1111"/>
      <c r="I26" s="1111"/>
      <c r="J26" s="1596"/>
      <c r="K26" s="1596"/>
      <c r="L26" s="1596"/>
      <c r="M26" s="1596"/>
      <c r="N26" s="1596"/>
      <c r="O26" s="1596"/>
      <c r="P26" s="1596"/>
      <c r="Q26" s="1596"/>
      <c r="R26" s="1596"/>
      <c r="S26" s="1596"/>
      <c r="T26" s="1596"/>
      <c r="U26" s="1596"/>
      <c r="V26" s="1600"/>
      <c r="W26" s="1111"/>
      <c r="X26" s="1111"/>
      <c r="Y26" s="1111"/>
      <c r="Z26" s="1111"/>
      <c r="AA26" s="1111"/>
      <c r="AB26" s="1111"/>
      <c r="AC26" s="1111"/>
      <c r="AD26" s="1111"/>
      <c r="AE26" s="1111"/>
      <c r="AF26" s="1040"/>
      <c r="AG26" s="1040"/>
      <c r="AH26" s="1040"/>
      <c r="AI26" s="1040"/>
      <c r="AJ26" s="1040"/>
      <c r="AK26" s="1040"/>
      <c r="AL26" s="1040"/>
      <c r="AM26" s="1040"/>
    </row>
    <row r="27" spans="1:39">
      <c r="A27" s="1588" t="s">
        <v>1654</v>
      </c>
      <c r="B27" s="1601"/>
      <c r="C27" s="1601"/>
      <c r="D27" s="1601"/>
      <c r="E27" s="1601"/>
      <c r="F27" s="1611">
        <f>SUM(B27:E27)</f>
        <v>0</v>
      </c>
      <c r="G27" s="1603"/>
      <c r="H27" s="1603"/>
      <c r="I27" s="1611">
        <f>SUM(F27:H27)</f>
        <v>0</v>
      </c>
      <c r="J27" s="1603"/>
      <c r="K27" s="1603"/>
      <c r="L27" s="1603"/>
      <c r="M27" s="1603"/>
      <c r="N27" s="1603"/>
      <c r="O27" s="1603"/>
      <c r="P27" s="1603"/>
      <c r="Q27" s="1603"/>
      <c r="R27" s="1603"/>
      <c r="S27" s="1603"/>
      <c r="T27" s="1603"/>
      <c r="U27" s="1603"/>
      <c r="V27" s="1602">
        <f>SUM(J27:U27)</f>
        <v>0</v>
      </c>
      <c r="W27" s="1603"/>
      <c r="X27" s="1603"/>
      <c r="Y27" s="1603"/>
      <c r="Z27" s="1603"/>
      <c r="AA27" s="1603"/>
      <c r="AB27" s="1603"/>
      <c r="AC27" s="1603"/>
      <c r="AD27" s="1603"/>
      <c r="AE27" s="1602">
        <f>SUM(W27:AD27)</f>
        <v>0</v>
      </c>
      <c r="AF27" s="1040"/>
      <c r="AG27" s="1040"/>
      <c r="AH27" s="1040"/>
      <c r="AI27" s="1040"/>
      <c r="AJ27" s="1040"/>
      <c r="AK27" s="1040"/>
      <c r="AL27" s="1040"/>
      <c r="AM27" s="1040"/>
    </row>
    <row r="28" spans="1:39">
      <c r="A28" s="1588" t="s">
        <v>1513</v>
      </c>
      <c r="B28" s="1601"/>
      <c r="C28" s="1601"/>
      <c r="D28" s="1601"/>
      <c r="E28" s="1601"/>
      <c r="F28" s="1602">
        <f>SUM(B28:E28)</f>
        <v>0</v>
      </c>
      <c r="G28" s="1603"/>
      <c r="H28" s="1603"/>
      <c r="I28" s="1602">
        <f>SUM(F28:H28)</f>
        <v>0</v>
      </c>
      <c r="J28" s="1603"/>
      <c r="K28" s="1603"/>
      <c r="L28" s="1603"/>
      <c r="M28" s="1603"/>
      <c r="N28" s="1603"/>
      <c r="O28" s="1603"/>
      <c r="P28" s="1603"/>
      <c r="Q28" s="1603"/>
      <c r="R28" s="1603"/>
      <c r="S28" s="1603"/>
      <c r="T28" s="1603"/>
      <c r="U28" s="1603"/>
      <c r="V28" s="1602">
        <f>SUM(J28:U28)</f>
        <v>0</v>
      </c>
      <c r="W28" s="1603"/>
      <c r="X28" s="1603"/>
      <c r="Y28" s="1603"/>
      <c r="Z28" s="1603"/>
      <c r="AA28" s="1603"/>
      <c r="AB28" s="1603"/>
      <c r="AC28" s="1603"/>
      <c r="AD28" s="1603"/>
      <c r="AE28" s="1602">
        <f>SUM(W28:AD28)</f>
        <v>0</v>
      </c>
      <c r="AF28" s="1040"/>
      <c r="AG28" s="1040"/>
      <c r="AH28" s="1040"/>
      <c r="AI28" s="1040"/>
      <c r="AJ28" s="1040"/>
      <c r="AK28" s="1040"/>
      <c r="AL28" s="1040"/>
      <c r="AM28" s="1040"/>
    </row>
    <row r="29" spans="1:39" ht="15.75" thickBot="1">
      <c r="A29" s="1588" t="s">
        <v>168</v>
      </c>
      <c r="B29" s="1601"/>
      <c r="C29" s="1601"/>
      <c r="D29" s="1601"/>
      <c r="E29" s="1601"/>
      <c r="F29" s="1602">
        <f>SUM(B29:E29)</f>
        <v>0</v>
      </c>
      <c r="G29" s="1603"/>
      <c r="H29" s="1603"/>
      <c r="I29" s="1602">
        <f>SUM(F29:H29)</f>
        <v>0</v>
      </c>
      <c r="J29" s="1603"/>
      <c r="K29" s="1603"/>
      <c r="L29" s="1603"/>
      <c r="M29" s="1603"/>
      <c r="N29" s="1603"/>
      <c r="O29" s="1603"/>
      <c r="P29" s="1603"/>
      <c r="Q29" s="1603"/>
      <c r="R29" s="1603"/>
      <c r="S29" s="1603"/>
      <c r="T29" s="1603"/>
      <c r="U29" s="1603"/>
      <c r="V29" s="1602">
        <f>SUM(J29:U29)</f>
        <v>0</v>
      </c>
      <c r="W29" s="1603"/>
      <c r="X29" s="1603"/>
      <c r="Y29" s="1603"/>
      <c r="Z29" s="1603"/>
      <c r="AA29" s="1603"/>
      <c r="AB29" s="1603"/>
      <c r="AC29" s="1603"/>
      <c r="AD29" s="1603"/>
      <c r="AE29" s="1602">
        <f>SUM(W29:AD29)</f>
        <v>0</v>
      </c>
      <c r="AF29" s="1040"/>
      <c r="AG29" s="1040"/>
      <c r="AH29" s="1040"/>
      <c r="AI29" s="1040"/>
      <c r="AJ29" s="1040"/>
      <c r="AK29" s="1040"/>
      <c r="AL29" s="1040"/>
      <c r="AM29" s="1040"/>
    </row>
    <row r="30" spans="1:39" ht="15.75" thickBot="1">
      <c r="A30" s="1588" t="s">
        <v>200</v>
      </c>
      <c r="B30" s="1604">
        <f t="shared" ref="B30:AE30" si="3">SUM(B27:B29)</f>
        <v>0</v>
      </c>
      <c r="C30" s="1604">
        <f t="shared" si="3"/>
        <v>0</v>
      </c>
      <c r="D30" s="1604">
        <f t="shared" si="3"/>
        <v>0</v>
      </c>
      <c r="E30" s="1604">
        <f t="shared" si="3"/>
        <v>0</v>
      </c>
      <c r="F30" s="1604">
        <f t="shared" si="3"/>
        <v>0</v>
      </c>
      <c r="G30" s="1604">
        <f t="shared" si="3"/>
        <v>0</v>
      </c>
      <c r="H30" s="1604">
        <f t="shared" si="3"/>
        <v>0</v>
      </c>
      <c r="I30" s="1604">
        <f t="shared" si="3"/>
        <v>0</v>
      </c>
      <c r="J30" s="1604">
        <f t="shared" si="3"/>
        <v>0</v>
      </c>
      <c r="K30" s="1604">
        <f t="shared" si="3"/>
        <v>0</v>
      </c>
      <c r="L30" s="1604">
        <f t="shared" si="3"/>
        <v>0</v>
      </c>
      <c r="M30" s="1604">
        <f t="shared" si="3"/>
        <v>0</v>
      </c>
      <c r="N30" s="1604">
        <f t="shared" si="3"/>
        <v>0</v>
      </c>
      <c r="O30" s="1604">
        <f t="shared" si="3"/>
        <v>0</v>
      </c>
      <c r="P30" s="1604">
        <f t="shared" si="3"/>
        <v>0</v>
      </c>
      <c r="Q30" s="1604">
        <f t="shared" si="3"/>
        <v>0</v>
      </c>
      <c r="R30" s="1604">
        <f t="shared" si="3"/>
        <v>0</v>
      </c>
      <c r="S30" s="1604">
        <f t="shared" si="3"/>
        <v>0</v>
      </c>
      <c r="T30" s="1604">
        <f t="shared" si="3"/>
        <v>0</v>
      </c>
      <c r="U30" s="1604">
        <f t="shared" si="3"/>
        <v>0</v>
      </c>
      <c r="V30" s="1604">
        <f t="shared" si="3"/>
        <v>0</v>
      </c>
      <c r="W30" s="1604">
        <f t="shared" si="3"/>
        <v>0</v>
      </c>
      <c r="X30" s="1604">
        <f t="shared" si="3"/>
        <v>0</v>
      </c>
      <c r="Y30" s="1604">
        <f t="shared" si="3"/>
        <v>0</v>
      </c>
      <c r="Z30" s="1604">
        <f t="shared" si="3"/>
        <v>0</v>
      </c>
      <c r="AA30" s="1604">
        <f t="shared" si="3"/>
        <v>0</v>
      </c>
      <c r="AB30" s="1604">
        <f t="shared" si="3"/>
        <v>0</v>
      </c>
      <c r="AC30" s="1604">
        <f t="shared" si="3"/>
        <v>0</v>
      </c>
      <c r="AD30" s="1604">
        <f t="shared" si="3"/>
        <v>0</v>
      </c>
      <c r="AE30" s="1604">
        <f t="shared" si="3"/>
        <v>0</v>
      </c>
      <c r="AF30" s="1040"/>
      <c r="AG30" s="1040"/>
      <c r="AH30" s="1040"/>
      <c r="AI30" s="1040"/>
      <c r="AJ30" s="1040"/>
      <c r="AK30" s="1040"/>
      <c r="AL30" s="1040"/>
      <c r="AM30" s="1040"/>
    </row>
    <row r="31" spans="1:39">
      <c r="A31" s="1609" t="s">
        <v>1656</v>
      </c>
      <c r="B31" s="1111"/>
      <c r="C31" s="1111"/>
      <c r="D31" s="1111"/>
      <c r="E31" s="1111"/>
      <c r="F31" s="1111"/>
      <c r="G31" s="1111"/>
      <c r="H31" s="1111"/>
      <c r="I31" s="1111"/>
      <c r="J31" s="1111"/>
      <c r="K31" s="1111"/>
      <c r="L31" s="1111"/>
      <c r="M31" s="1111"/>
      <c r="N31" s="1111"/>
      <c r="O31" s="1111"/>
      <c r="P31" s="1111"/>
      <c r="Q31" s="1111"/>
      <c r="R31" s="1111"/>
      <c r="S31" s="1111"/>
      <c r="T31" s="1111"/>
      <c r="U31" s="1111"/>
      <c r="V31" s="1111"/>
      <c r="W31" s="1111"/>
      <c r="X31" s="1111"/>
      <c r="Y31" s="1111"/>
      <c r="Z31" s="1111"/>
      <c r="AA31" s="1111"/>
      <c r="AB31" s="1111"/>
      <c r="AC31" s="1111"/>
      <c r="AD31" s="1111"/>
      <c r="AE31" s="1111"/>
      <c r="AF31" s="1040"/>
      <c r="AG31" s="1040"/>
      <c r="AH31" s="1040"/>
      <c r="AI31" s="1040"/>
      <c r="AJ31" s="1040"/>
      <c r="AK31" s="1608"/>
      <c r="AL31" s="1040"/>
      <c r="AM31" s="1040"/>
    </row>
    <row r="32" spans="1:39">
      <c r="A32" s="1588" t="s">
        <v>1653</v>
      </c>
      <c r="B32" s="1601"/>
      <c r="C32" s="1601"/>
      <c r="D32" s="1601"/>
      <c r="E32" s="1601"/>
      <c r="F32" s="1611">
        <f>SUM(B32:E32)</f>
        <v>0</v>
      </c>
      <c r="G32" s="1601"/>
      <c r="H32" s="1601"/>
      <c r="I32" s="1611">
        <f>SUM(F32:H32)</f>
        <v>0</v>
      </c>
      <c r="J32" s="1601"/>
      <c r="K32" s="1601"/>
      <c r="L32" s="1601"/>
      <c r="M32" s="1601"/>
      <c r="N32" s="1601"/>
      <c r="O32" s="1601"/>
      <c r="P32" s="1601"/>
      <c r="Q32" s="1601"/>
      <c r="R32" s="1601"/>
      <c r="S32" s="1601"/>
      <c r="T32" s="1601"/>
      <c r="U32" s="1601"/>
      <c r="V32" s="1612">
        <f>SUM(J32:U32)</f>
        <v>0</v>
      </c>
      <c r="W32" s="1601"/>
      <c r="X32" s="1601"/>
      <c r="Y32" s="1601"/>
      <c r="Z32" s="1601"/>
      <c r="AA32" s="1601"/>
      <c r="AB32" s="1601"/>
      <c r="AC32" s="1601"/>
      <c r="AD32" s="1601"/>
      <c r="AE32" s="1612">
        <f>SUM(W32:AD32)</f>
        <v>0</v>
      </c>
      <c r="AF32" s="1040"/>
      <c r="AG32" s="1040"/>
      <c r="AH32" s="1040"/>
      <c r="AI32" s="1040"/>
      <c r="AJ32" s="1040"/>
      <c r="AK32" s="1040"/>
      <c r="AL32" s="1040"/>
      <c r="AM32" s="1040"/>
    </row>
    <row r="33" spans="1:39" ht="15.75" thickBot="1">
      <c r="A33" s="1588" t="s">
        <v>1655</v>
      </c>
      <c r="B33" s="1601"/>
      <c r="C33" s="1601"/>
      <c r="D33" s="1601"/>
      <c r="E33" s="1601"/>
      <c r="F33" s="1613">
        <f>SUM(B33:E33)</f>
        <v>0</v>
      </c>
      <c r="G33" s="1601"/>
      <c r="H33" s="1601"/>
      <c r="I33" s="1613">
        <f>SUM(F33:H33)</f>
        <v>0</v>
      </c>
      <c r="J33" s="1601"/>
      <c r="K33" s="1601"/>
      <c r="L33" s="1601"/>
      <c r="M33" s="1601"/>
      <c r="N33" s="1601"/>
      <c r="O33" s="1601"/>
      <c r="P33" s="1601"/>
      <c r="Q33" s="1601"/>
      <c r="R33" s="1601"/>
      <c r="S33" s="1601"/>
      <c r="T33" s="1601"/>
      <c r="U33" s="1601"/>
      <c r="V33" s="1612">
        <f>SUM(J33:U33)</f>
        <v>0</v>
      </c>
      <c r="W33" s="1601"/>
      <c r="X33" s="1601"/>
      <c r="Y33" s="1601"/>
      <c r="Z33" s="1601"/>
      <c r="AA33" s="1601"/>
      <c r="AB33" s="1601"/>
      <c r="AC33" s="1601"/>
      <c r="AD33" s="1601"/>
      <c r="AE33" s="1612">
        <f>SUM(W33:AD33)</f>
        <v>0</v>
      </c>
      <c r="AF33" s="1040"/>
      <c r="AG33" s="1040"/>
      <c r="AH33" s="1040"/>
      <c r="AI33" s="1040"/>
      <c r="AJ33" s="1040"/>
      <c r="AK33" s="1040"/>
      <c r="AL33" s="1040"/>
      <c r="AM33" s="1040"/>
    </row>
    <row r="34" spans="1:39" ht="15.75" thickBot="1">
      <c r="A34" s="1614" t="s">
        <v>8</v>
      </c>
      <c r="B34" s="1615">
        <f>SUM(B32:B33)</f>
        <v>0</v>
      </c>
      <c r="C34" s="1615">
        <f>SUM(C32:C33)</f>
        <v>0</v>
      </c>
      <c r="D34" s="1615">
        <f>SUM(D32:D33)</f>
        <v>0</v>
      </c>
      <c r="E34" s="1615">
        <f>SUM(E32:E33)</f>
        <v>0</v>
      </c>
      <c r="F34" s="1615">
        <f>SUM(F32:F33)</f>
        <v>0</v>
      </c>
      <c r="G34" s="1615">
        <f t="shared" ref="G34:U34" si="4">SUM(G32:G33)</f>
        <v>0</v>
      </c>
      <c r="H34" s="1615">
        <f t="shared" si="4"/>
        <v>0</v>
      </c>
      <c r="I34" s="1615">
        <f t="shared" si="4"/>
        <v>0</v>
      </c>
      <c r="J34" s="1615">
        <f t="shared" si="4"/>
        <v>0</v>
      </c>
      <c r="K34" s="1615">
        <f t="shared" si="4"/>
        <v>0</v>
      </c>
      <c r="L34" s="1615">
        <f t="shared" si="4"/>
        <v>0</v>
      </c>
      <c r="M34" s="1615">
        <f t="shared" si="4"/>
        <v>0</v>
      </c>
      <c r="N34" s="1615">
        <f t="shared" si="4"/>
        <v>0</v>
      </c>
      <c r="O34" s="1615">
        <f t="shared" si="4"/>
        <v>0</v>
      </c>
      <c r="P34" s="1615">
        <f t="shared" si="4"/>
        <v>0</v>
      </c>
      <c r="Q34" s="1615">
        <f t="shared" si="4"/>
        <v>0</v>
      </c>
      <c r="R34" s="1615">
        <f t="shared" si="4"/>
        <v>0</v>
      </c>
      <c r="S34" s="1615">
        <f t="shared" si="4"/>
        <v>0</v>
      </c>
      <c r="T34" s="1615">
        <f t="shared" si="4"/>
        <v>0</v>
      </c>
      <c r="U34" s="1615">
        <f t="shared" si="4"/>
        <v>0</v>
      </c>
      <c r="V34" s="1615">
        <f>SUM(V32:V33)</f>
        <v>0</v>
      </c>
      <c r="W34" s="1615">
        <f t="shared" ref="W34:AE34" si="5">SUM(W31:W33)</f>
        <v>0</v>
      </c>
      <c r="X34" s="1615">
        <f t="shared" si="5"/>
        <v>0</v>
      </c>
      <c r="Y34" s="1615">
        <f t="shared" si="5"/>
        <v>0</v>
      </c>
      <c r="Z34" s="1615">
        <f t="shared" si="5"/>
        <v>0</v>
      </c>
      <c r="AA34" s="1615">
        <f t="shared" si="5"/>
        <v>0</v>
      </c>
      <c r="AB34" s="1615">
        <f t="shared" si="5"/>
        <v>0</v>
      </c>
      <c r="AC34" s="1615">
        <f t="shared" si="5"/>
        <v>0</v>
      </c>
      <c r="AD34" s="1615">
        <f t="shared" si="5"/>
        <v>0</v>
      </c>
      <c r="AE34" s="1615">
        <f t="shared" si="5"/>
        <v>0</v>
      </c>
      <c r="AF34" s="1040"/>
      <c r="AG34" s="1040"/>
      <c r="AH34" s="1040"/>
      <c r="AI34" s="1040"/>
      <c r="AJ34" s="1040"/>
      <c r="AK34" s="1608"/>
      <c r="AL34" s="1040"/>
      <c r="AM34" s="1040"/>
    </row>
    <row r="35" spans="1:39">
      <c r="A35" s="1588"/>
      <c r="B35" s="1111"/>
      <c r="C35" s="1111"/>
      <c r="D35" s="1111"/>
      <c r="E35" s="1111"/>
      <c r="F35" s="1111"/>
      <c r="G35" s="1111"/>
      <c r="H35" s="1111"/>
      <c r="I35" s="1111"/>
      <c r="J35" s="1111"/>
      <c r="K35" s="1111"/>
      <c r="L35" s="1111"/>
      <c r="M35" s="1111"/>
      <c r="N35" s="1111"/>
      <c r="O35" s="1111"/>
      <c r="P35" s="1111"/>
      <c r="Q35" s="1111"/>
      <c r="R35" s="1111"/>
      <c r="S35" s="1111"/>
      <c r="T35" s="1111"/>
      <c r="U35" s="1111"/>
      <c r="V35" s="1111"/>
      <c r="W35" s="1111"/>
      <c r="X35" s="1111"/>
      <c r="Y35" s="1111"/>
      <c r="Z35" s="1111"/>
      <c r="AA35" s="1111"/>
      <c r="AB35" s="1111"/>
      <c r="AC35" s="1111"/>
      <c r="AD35" s="1111"/>
      <c r="AE35" s="1111"/>
      <c r="AF35" s="1040"/>
      <c r="AG35" s="1040"/>
      <c r="AH35" s="1040"/>
      <c r="AI35" s="1040"/>
      <c r="AJ35" s="1040"/>
      <c r="AK35" s="1608"/>
      <c r="AL35" s="1040"/>
      <c r="AM35" s="1040"/>
    </row>
    <row r="36" spans="1:39" ht="15.75" thickBot="1">
      <c r="A36" s="1550" t="s">
        <v>1657</v>
      </c>
      <c r="B36" s="1616"/>
      <c r="C36" s="1616"/>
      <c r="D36" s="1617"/>
      <c r="E36" s="1616"/>
      <c r="F36" s="1616"/>
      <c r="G36" s="1616"/>
      <c r="H36" s="1616"/>
      <c r="I36" s="1616"/>
      <c r="J36" s="1616"/>
      <c r="K36" s="1616"/>
      <c r="L36" s="1616"/>
      <c r="M36" s="1616"/>
      <c r="N36" s="1616"/>
      <c r="O36" s="1616"/>
      <c r="P36" s="1616"/>
      <c r="Q36" s="1616"/>
      <c r="R36" s="1616"/>
      <c r="S36" s="1616"/>
      <c r="T36" s="1616"/>
      <c r="U36" s="1616"/>
      <c r="V36" s="1616"/>
      <c r="W36" s="1111"/>
      <c r="X36" s="1111"/>
      <c r="Y36" s="1111"/>
      <c r="Z36" s="1111"/>
      <c r="AA36" s="1111"/>
      <c r="AB36" s="1111"/>
      <c r="AC36" s="1111"/>
      <c r="AD36" s="1111"/>
      <c r="AE36" s="1111"/>
      <c r="AF36" s="1040"/>
      <c r="AG36" s="1040"/>
      <c r="AH36" s="1040"/>
      <c r="AI36" s="1040"/>
      <c r="AJ36" s="1040"/>
      <c r="AK36" s="1608"/>
      <c r="AL36" s="1040"/>
      <c r="AM36" s="1040"/>
    </row>
    <row r="37" spans="1:39" ht="15.75" customHeight="1" thickBot="1">
      <c r="A37" s="1551"/>
      <c r="B37" s="1618" t="s">
        <v>3</v>
      </c>
      <c r="C37" s="1619"/>
      <c r="D37" s="1619"/>
      <c r="E37" s="1619"/>
      <c r="F37" s="1619"/>
      <c r="G37" s="1619"/>
      <c r="H37" s="1619"/>
      <c r="I37" s="1620"/>
      <c r="J37" s="1621" t="s">
        <v>1214</v>
      </c>
      <c r="K37" s="1622"/>
      <c r="L37" s="1622"/>
      <c r="M37" s="1622"/>
      <c r="N37" s="1622"/>
      <c r="O37" s="1622"/>
      <c r="P37" s="1622"/>
      <c r="Q37" s="1622"/>
      <c r="R37" s="1622"/>
      <c r="S37" s="1622"/>
      <c r="T37" s="1622"/>
      <c r="U37" s="1622"/>
      <c r="V37" s="1623"/>
      <c r="W37" s="1624" t="s">
        <v>1213</v>
      </c>
      <c r="X37" s="1625"/>
      <c r="Y37" s="1625"/>
      <c r="Z37" s="1625"/>
      <c r="AA37" s="1625"/>
      <c r="AB37" s="1625"/>
      <c r="AC37" s="1625"/>
      <c r="AD37" s="1625"/>
      <c r="AE37" s="1626"/>
      <c r="AF37" s="1040"/>
      <c r="AG37" s="1040"/>
      <c r="AH37" s="1040"/>
      <c r="AI37" s="1040"/>
      <c r="AJ37" s="1040"/>
      <c r="AK37" s="1608"/>
      <c r="AL37" s="1040"/>
      <c r="AM37" s="1040"/>
    </row>
    <row r="38" spans="1:39" ht="15" customHeight="1">
      <c r="A38" s="1561"/>
      <c r="B38" s="1627" t="s">
        <v>1622</v>
      </c>
      <c r="C38" s="1628"/>
      <c r="D38" s="1629"/>
      <c r="E38" s="1630" t="s">
        <v>1623</v>
      </c>
      <c r="F38" s="1631" t="s">
        <v>1624</v>
      </c>
      <c r="G38" s="1631" t="s">
        <v>1625</v>
      </c>
      <c r="H38" s="1631" t="s">
        <v>1626</v>
      </c>
      <c r="I38" s="1632" t="s">
        <v>1627</v>
      </c>
      <c r="J38" s="1633" t="s">
        <v>1628</v>
      </c>
      <c r="K38" s="1634"/>
      <c r="L38" s="1634"/>
      <c r="M38" s="1634"/>
      <c r="N38" s="1634"/>
      <c r="O38" s="1634"/>
      <c r="P38" s="1634"/>
      <c r="Q38" s="1634"/>
      <c r="R38" s="1634"/>
      <c r="S38" s="1634"/>
      <c r="T38" s="1634"/>
      <c r="U38" s="1634"/>
      <c r="V38" s="1635"/>
      <c r="W38" s="1636" t="s">
        <v>1213</v>
      </c>
      <c r="X38" s="1637"/>
      <c r="Y38" s="1637"/>
      <c r="Z38" s="1637"/>
      <c r="AA38" s="1637"/>
      <c r="AB38" s="1637"/>
      <c r="AC38" s="1637"/>
      <c r="AD38" s="1637"/>
      <c r="AE38" s="1638"/>
      <c r="AF38" s="1040"/>
      <c r="AG38" s="1040"/>
      <c r="AH38" s="1040"/>
      <c r="AI38" s="1040"/>
      <c r="AJ38" s="1040"/>
      <c r="AK38" s="1608"/>
      <c r="AL38" s="1040"/>
      <c r="AM38" s="1040"/>
    </row>
    <row r="39" spans="1:39" ht="69.75" customHeight="1">
      <c r="A39" s="1575"/>
      <c r="B39" s="1639"/>
      <c r="C39" s="1639"/>
      <c r="D39" s="1639"/>
      <c r="E39" s="1640"/>
      <c r="F39" s="1640"/>
      <c r="G39" s="1639"/>
      <c r="H39" s="1639"/>
      <c r="I39" s="1641"/>
      <c r="J39" s="1642"/>
      <c r="K39" s="1642"/>
      <c r="L39" s="1642"/>
      <c r="M39" s="1642"/>
      <c r="N39" s="1642"/>
      <c r="O39" s="1642"/>
      <c r="P39" s="1642"/>
      <c r="Q39" s="1642"/>
      <c r="R39" s="1642"/>
      <c r="S39" s="1642"/>
      <c r="T39" s="1642"/>
      <c r="U39" s="1642"/>
      <c r="V39" s="1643"/>
      <c r="W39" s="1642"/>
      <c r="X39" s="1642"/>
      <c r="Y39" s="1642"/>
      <c r="Z39" s="1642"/>
      <c r="AA39" s="1642"/>
      <c r="AB39" s="1642"/>
      <c r="AC39" s="1642"/>
      <c r="AD39" s="1642"/>
      <c r="AE39" s="1643"/>
      <c r="AF39" s="1040"/>
      <c r="AG39" s="1040"/>
      <c r="AH39" s="1040"/>
      <c r="AI39" s="1040"/>
      <c r="AJ39" s="1040"/>
      <c r="AK39" s="1608"/>
      <c r="AL39" s="1040"/>
      <c r="AM39" s="1040"/>
    </row>
    <row r="40" spans="1:39" ht="100.5">
      <c r="A40" s="1581"/>
      <c r="B40" s="1644" t="s">
        <v>1629</v>
      </c>
      <c r="C40" s="1644" t="s">
        <v>1630</v>
      </c>
      <c r="D40" s="1644" t="s">
        <v>833</v>
      </c>
      <c r="E40" s="1644" t="s">
        <v>8</v>
      </c>
      <c r="F40" s="1645" t="s">
        <v>1631</v>
      </c>
      <c r="G40" s="1646"/>
      <c r="H40" s="1646"/>
      <c r="I40" s="1647"/>
      <c r="J40" s="1648" t="s">
        <v>1632</v>
      </c>
      <c r="K40" s="1648" t="s">
        <v>1228</v>
      </c>
      <c r="L40" s="1648" t="s">
        <v>1633</v>
      </c>
      <c r="M40" s="1648" t="s">
        <v>1230</v>
      </c>
      <c r="N40" s="1648" t="s">
        <v>1634</v>
      </c>
      <c r="O40" s="1648" t="s">
        <v>1635</v>
      </c>
      <c r="P40" s="1648" t="s">
        <v>1636</v>
      </c>
      <c r="Q40" s="1648" t="s">
        <v>1234</v>
      </c>
      <c r="R40" s="1648" t="s">
        <v>1637</v>
      </c>
      <c r="S40" s="1648" t="s">
        <v>1638</v>
      </c>
      <c r="T40" s="1648" t="s">
        <v>1237</v>
      </c>
      <c r="U40" s="1648" t="s">
        <v>1639</v>
      </c>
      <c r="V40" s="1649" t="s">
        <v>1640</v>
      </c>
      <c r="W40" s="1648" t="s">
        <v>1641</v>
      </c>
      <c r="X40" s="1648" t="s">
        <v>1642</v>
      </c>
      <c r="Y40" s="1648" t="s">
        <v>1643</v>
      </c>
      <c r="Z40" s="1648" t="s">
        <v>1644</v>
      </c>
      <c r="AA40" s="1648" t="s">
        <v>1222</v>
      </c>
      <c r="AB40" s="1648" t="s">
        <v>1223</v>
      </c>
      <c r="AC40" s="1648" t="s">
        <v>1645</v>
      </c>
      <c r="AD40" s="1648" t="s">
        <v>1646</v>
      </c>
      <c r="AE40" s="1649" t="s">
        <v>1647</v>
      </c>
      <c r="AF40" s="1040"/>
      <c r="AG40" s="1040"/>
      <c r="AH40" s="1040"/>
      <c r="AI40" s="1040"/>
      <c r="AJ40" s="1040"/>
      <c r="AK40" s="1040"/>
      <c r="AL40" s="1040"/>
      <c r="AM40" s="1040"/>
    </row>
    <row r="41" spans="1:39">
      <c r="A41" s="1588"/>
      <c r="B41" s="1650" t="s">
        <v>717</v>
      </c>
      <c r="C41" s="1650" t="s">
        <v>717</v>
      </c>
      <c r="D41" s="1650" t="s">
        <v>717</v>
      </c>
      <c r="E41" s="1650" t="s">
        <v>717</v>
      </c>
      <c r="F41" s="1651" t="s">
        <v>717</v>
      </c>
      <c r="G41" s="1652" t="s">
        <v>717</v>
      </c>
      <c r="H41" s="1652" t="s">
        <v>717</v>
      </c>
      <c r="I41" s="1653" t="s">
        <v>717</v>
      </c>
      <c r="J41" s="1654" t="s">
        <v>717</v>
      </c>
      <c r="K41" s="1654" t="s">
        <v>717</v>
      </c>
      <c r="L41" s="1654" t="s">
        <v>717</v>
      </c>
      <c r="M41" s="1654" t="s">
        <v>717</v>
      </c>
      <c r="N41" s="1654" t="s">
        <v>717</v>
      </c>
      <c r="O41" s="1654" t="s">
        <v>717</v>
      </c>
      <c r="P41" s="1654" t="s">
        <v>717</v>
      </c>
      <c r="Q41" s="1654" t="s">
        <v>717</v>
      </c>
      <c r="R41" s="1654" t="s">
        <v>717</v>
      </c>
      <c r="S41" s="1654" t="s">
        <v>717</v>
      </c>
      <c r="T41" s="1654" t="s">
        <v>717</v>
      </c>
      <c r="U41" s="1654" t="s">
        <v>717</v>
      </c>
      <c r="V41" s="1655" t="s">
        <v>717</v>
      </c>
      <c r="W41" s="1654" t="s">
        <v>717</v>
      </c>
      <c r="X41" s="1654" t="s">
        <v>717</v>
      </c>
      <c r="Y41" s="1654" t="s">
        <v>717</v>
      </c>
      <c r="Z41" s="1654" t="s">
        <v>717</v>
      </c>
      <c r="AA41" s="1654" t="s">
        <v>717</v>
      </c>
      <c r="AB41" s="1654" t="s">
        <v>717</v>
      </c>
      <c r="AC41" s="1654" t="s">
        <v>717</v>
      </c>
      <c r="AD41" s="1654" t="s">
        <v>717</v>
      </c>
      <c r="AE41" s="1655" t="s">
        <v>717</v>
      </c>
      <c r="AF41" s="1040"/>
      <c r="AG41" s="1040"/>
      <c r="AH41" s="1040"/>
      <c r="AI41" s="1040"/>
      <c r="AJ41" s="1040"/>
      <c r="AK41" s="1040"/>
      <c r="AL41" s="1040"/>
      <c r="AM41" s="1040"/>
    </row>
    <row r="42" spans="1:39" ht="15.75">
      <c r="A42" s="1595" t="s">
        <v>1648</v>
      </c>
      <c r="B42" s="1596"/>
      <c r="C42" s="1596"/>
      <c r="D42" s="1596"/>
      <c r="E42" s="1596"/>
      <c r="F42" s="1597"/>
      <c r="G42" s="1598"/>
      <c r="H42" s="1598"/>
      <c r="I42" s="1599"/>
      <c r="J42" s="1596"/>
      <c r="K42" s="1596"/>
      <c r="L42" s="1596"/>
      <c r="M42" s="1596"/>
      <c r="N42" s="1596"/>
      <c r="O42" s="1596"/>
      <c r="P42" s="1596"/>
      <c r="Q42" s="1596"/>
      <c r="R42" s="1596"/>
      <c r="S42" s="1596"/>
      <c r="T42" s="1596"/>
      <c r="U42" s="1596"/>
      <c r="V42" s="1600"/>
      <c r="W42" s="1596"/>
      <c r="X42" s="1596"/>
      <c r="Y42" s="1596"/>
      <c r="Z42" s="1596"/>
      <c r="AA42" s="1596"/>
      <c r="AB42" s="1596"/>
      <c r="AC42" s="1596"/>
      <c r="AD42" s="1596"/>
      <c r="AE42" s="1600"/>
      <c r="AF42" s="1040"/>
      <c r="AG42" s="1040"/>
      <c r="AH42" s="1040"/>
      <c r="AI42" s="1040"/>
      <c r="AJ42" s="1040"/>
      <c r="AK42" s="1040"/>
      <c r="AL42" s="1040"/>
      <c r="AM42" s="1040"/>
    </row>
    <row r="43" spans="1:39">
      <c r="A43" s="1588" t="s">
        <v>1649</v>
      </c>
      <c r="B43" s="1601"/>
      <c r="C43" s="1601"/>
      <c r="D43" s="1601"/>
      <c r="E43" s="1601"/>
      <c r="F43" s="1602">
        <f>SUM(B43:E43)</f>
        <v>0</v>
      </c>
      <c r="G43" s="1601"/>
      <c r="H43" s="1601"/>
      <c r="I43" s="1602">
        <f>SUM(F43:H43)</f>
        <v>0</v>
      </c>
      <c r="J43" s="1601"/>
      <c r="K43" s="1601"/>
      <c r="L43" s="1601"/>
      <c r="M43" s="1601"/>
      <c r="N43" s="1601"/>
      <c r="O43" s="1601"/>
      <c r="P43" s="1601"/>
      <c r="Q43" s="1601"/>
      <c r="R43" s="1601"/>
      <c r="S43" s="1601"/>
      <c r="T43" s="1601"/>
      <c r="U43" s="1601"/>
      <c r="V43" s="1602">
        <f>SUM(J43:U43)</f>
        <v>0</v>
      </c>
      <c r="W43" s="1601"/>
      <c r="X43" s="1601"/>
      <c r="Y43" s="1601"/>
      <c r="Z43" s="1601"/>
      <c r="AA43" s="1601"/>
      <c r="AB43" s="1601"/>
      <c r="AC43" s="1601"/>
      <c r="AD43" s="1601"/>
      <c r="AE43" s="1602">
        <f>SUM(W43:AD43)</f>
        <v>0</v>
      </c>
      <c r="AF43" s="1040"/>
      <c r="AG43" s="1040"/>
      <c r="AH43" s="1040"/>
      <c r="AI43" s="1040"/>
      <c r="AJ43" s="1040"/>
      <c r="AK43" s="1040"/>
      <c r="AL43" s="1040"/>
      <c r="AM43" s="1040"/>
    </row>
    <row r="44" spans="1:39">
      <c r="A44" s="1588" t="s">
        <v>11</v>
      </c>
      <c r="B44" s="1601"/>
      <c r="C44" s="1601"/>
      <c r="D44" s="1601"/>
      <c r="E44" s="1601"/>
      <c r="F44" s="1602">
        <f>SUM(B44:E44)</f>
        <v>0</v>
      </c>
      <c r="G44" s="1601"/>
      <c r="H44" s="1601"/>
      <c r="I44" s="1602">
        <f>SUM(F44:H44)</f>
        <v>0</v>
      </c>
      <c r="J44" s="1601"/>
      <c r="K44" s="1601"/>
      <c r="L44" s="1601"/>
      <c r="M44" s="1601"/>
      <c r="N44" s="1601"/>
      <c r="O44" s="1601"/>
      <c r="P44" s="1601"/>
      <c r="Q44" s="1601"/>
      <c r="R44" s="1601"/>
      <c r="S44" s="1601"/>
      <c r="T44" s="1601"/>
      <c r="U44" s="1601"/>
      <c r="V44" s="1602">
        <f>SUM(J44:U44)</f>
        <v>0</v>
      </c>
      <c r="W44" s="1601"/>
      <c r="X44" s="1601"/>
      <c r="Y44" s="1601"/>
      <c r="Z44" s="1601"/>
      <c r="AA44" s="1601"/>
      <c r="AB44" s="1601"/>
      <c r="AC44" s="1601"/>
      <c r="AD44" s="1601"/>
      <c r="AE44" s="1602">
        <f>SUM(W44:AD44)</f>
        <v>0</v>
      </c>
      <c r="AF44" s="1040"/>
      <c r="AG44" s="1040"/>
      <c r="AH44" s="1040"/>
      <c r="AI44" s="1040"/>
      <c r="AJ44" s="1040"/>
      <c r="AK44" s="1040"/>
      <c r="AL44" s="1040"/>
      <c r="AM44" s="1040"/>
    </row>
    <row r="45" spans="1:39">
      <c r="A45" s="1588" t="s">
        <v>1650</v>
      </c>
      <c r="B45" s="1601"/>
      <c r="C45" s="1601"/>
      <c r="D45" s="1601"/>
      <c r="E45" s="1601"/>
      <c r="F45" s="1602">
        <f>SUM(B45:E45)</f>
        <v>0</v>
      </c>
      <c r="G45" s="1601"/>
      <c r="H45" s="1601"/>
      <c r="I45" s="1602">
        <f>SUM(F45:H45)</f>
        <v>0</v>
      </c>
      <c r="J45" s="1601"/>
      <c r="K45" s="1601"/>
      <c r="L45" s="1601"/>
      <c r="M45" s="1601"/>
      <c r="N45" s="1601"/>
      <c r="O45" s="1601"/>
      <c r="P45" s="1601"/>
      <c r="Q45" s="1601"/>
      <c r="R45" s="1601"/>
      <c r="S45" s="1601"/>
      <c r="T45" s="1601"/>
      <c r="U45" s="1601"/>
      <c r="V45" s="1602">
        <f>SUM(J45:U45)</f>
        <v>0</v>
      </c>
      <c r="W45" s="1601"/>
      <c r="X45" s="1601"/>
      <c r="Y45" s="1601"/>
      <c r="Z45" s="1601"/>
      <c r="AA45" s="1601"/>
      <c r="AB45" s="1601"/>
      <c r="AC45" s="1601"/>
      <c r="AD45" s="1601"/>
      <c r="AE45" s="1602">
        <f>SUM(W45:AD45)</f>
        <v>0</v>
      </c>
      <c r="AF45" s="1040"/>
      <c r="AG45" s="1040"/>
      <c r="AH45" s="1040"/>
      <c r="AI45" s="1040"/>
      <c r="AJ45" s="1040"/>
      <c r="AK45" s="1040"/>
      <c r="AL45" s="1040"/>
      <c r="AM45" s="1040"/>
    </row>
    <row r="46" spans="1:39" ht="15.75" thickBot="1">
      <c r="A46" s="1588" t="s">
        <v>168</v>
      </c>
      <c r="B46" s="1601"/>
      <c r="C46" s="1601"/>
      <c r="D46" s="1601"/>
      <c r="E46" s="1601"/>
      <c r="F46" s="1602">
        <f>SUM(B46:E46)</f>
        <v>0</v>
      </c>
      <c r="G46" s="1601"/>
      <c r="H46" s="1601"/>
      <c r="I46" s="1602">
        <f>SUM(F46:H46)</f>
        <v>0</v>
      </c>
      <c r="J46" s="1601"/>
      <c r="K46" s="1601"/>
      <c r="L46" s="1601"/>
      <c r="M46" s="1601"/>
      <c r="N46" s="1601"/>
      <c r="O46" s="1601"/>
      <c r="P46" s="1601"/>
      <c r="Q46" s="1601"/>
      <c r="R46" s="1601"/>
      <c r="S46" s="1601"/>
      <c r="T46" s="1601"/>
      <c r="U46" s="1601"/>
      <c r="V46" s="1602">
        <f>SUM(J46:U46)</f>
        <v>0</v>
      </c>
      <c r="W46" s="1601"/>
      <c r="X46" s="1601"/>
      <c r="Y46" s="1601"/>
      <c r="Z46" s="1601"/>
      <c r="AA46" s="1601"/>
      <c r="AB46" s="1601"/>
      <c r="AC46" s="1601"/>
      <c r="AD46" s="1601"/>
      <c r="AE46" s="1602">
        <f>SUM(W46:AD46)</f>
        <v>0</v>
      </c>
      <c r="AF46" s="1040"/>
      <c r="AG46" s="1040"/>
      <c r="AH46" s="1040"/>
      <c r="AI46" s="1040"/>
      <c r="AJ46" s="1040"/>
      <c r="AK46" s="1040"/>
      <c r="AL46" s="1040"/>
      <c r="AM46" s="1040"/>
    </row>
    <row r="47" spans="1:39" ht="15.75" thickBot="1">
      <c r="A47" s="1588" t="s">
        <v>200</v>
      </c>
      <c r="B47" s="1604">
        <f t="shared" ref="B47:T47" si="6">SUM(B43:B46)</f>
        <v>0</v>
      </c>
      <c r="C47" s="1604">
        <f t="shared" si="6"/>
        <v>0</v>
      </c>
      <c r="D47" s="1604">
        <f t="shared" si="6"/>
        <v>0</v>
      </c>
      <c r="E47" s="1604">
        <f t="shared" si="6"/>
        <v>0</v>
      </c>
      <c r="F47" s="1604">
        <f t="shared" si="6"/>
        <v>0</v>
      </c>
      <c r="G47" s="1604">
        <f t="shared" si="6"/>
        <v>0</v>
      </c>
      <c r="H47" s="1604">
        <f t="shared" si="6"/>
        <v>0</v>
      </c>
      <c r="I47" s="1604">
        <f t="shared" si="6"/>
        <v>0</v>
      </c>
      <c r="J47" s="1604">
        <f t="shared" si="6"/>
        <v>0</v>
      </c>
      <c r="K47" s="1604">
        <f t="shared" si="6"/>
        <v>0</v>
      </c>
      <c r="L47" s="1604">
        <f t="shared" si="6"/>
        <v>0</v>
      </c>
      <c r="M47" s="1604">
        <f t="shared" si="6"/>
        <v>0</v>
      </c>
      <c r="N47" s="1604">
        <f t="shared" si="6"/>
        <v>0</v>
      </c>
      <c r="O47" s="1604">
        <f t="shared" si="6"/>
        <v>0</v>
      </c>
      <c r="P47" s="1604">
        <f t="shared" si="6"/>
        <v>0</v>
      </c>
      <c r="Q47" s="1604">
        <f t="shared" si="6"/>
        <v>0</v>
      </c>
      <c r="R47" s="1604">
        <f t="shared" si="6"/>
        <v>0</v>
      </c>
      <c r="S47" s="1604">
        <f t="shared" si="6"/>
        <v>0</v>
      </c>
      <c r="T47" s="1604">
        <f t="shared" si="6"/>
        <v>0</v>
      </c>
      <c r="U47" s="1604">
        <f>SUM(U43:U46)</f>
        <v>0</v>
      </c>
      <c r="V47" s="1604">
        <f>SUM(V43:V46)</f>
        <v>0</v>
      </c>
      <c r="W47" s="1604">
        <f>SUM(W43:W46)</f>
        <v>0</v>
      </c>
      <c r="X47" s="1604">
        <f t="shared" ref="X47:AD47" si="7">SUM(X43:X46)</f>
        <v>0</v>
      </c>
      <c r="Y47" s="1604">
        <f t="shared" si="7"/>
        <v>0</v>
      </c>
      <c r="Z47" s="1604">
        <f t="shared" si="7"/>
        <v>0</v>
      </c>
      <c r="AA47" s="1604">
        <f t="shared" si="7"/>
        <v>0</v>
      </c>
      <c r="AB47" s="1604">
        <f t="shared" si="7"/>
        <v>0</v>
      </c>
      <c r="AC47" s="1604">
        <f t="shared" si="7"/>
        <v>0</v>
      </c>
      <c r="AD47" s="1604">
        <f t="shared" si="7"/>
        <v>0</v>
      </c>
      <c r="AE47" s="1604">
        <f>SUM(AE43:AE46)</f>
        <v>0</v>
      </c>
      <c r="AF47" s="1040"/>
      <c r="AG47" s="1040"/>
      <c r="AH47" s="1040"/>
      <c r="AI47" s="1040"/>
      <c r="AJ47" s="1040"/>
      <c r="AK47" s="1040"/>
      <c r="AL47" s="1040"/>
      <c r="AM47" s="1040"/>
    </row>
    <row r="48" spans="1:39">
      <c r="A48" s="1588"/>
      <c r="B48" s="1111"/>
      <c r="C48" s="1111"/>
      <c r="D48" s="1111"/>
      <c r="E48" s="1111"/>
      <c r="F48" s="1111"/>
      <c r="G48" s="1111"/>
      <c r="H48" s="1111"/>
      <c r="I48" s="1111"/>
      <c r="J48" s="1605"/>
      <c r="K48" s="1605"/>
      <c r="L48" s="1605"/>
      <c r="M48" s="1605"/>
      <c r="N48" s="1605"/>
      <c r="O48" s="1605"/>
      <c r="P48" s="1605"/>
      <c r="Q48" s="1605"/>
      <c r="R48" s="1605"/>
      <c r="S48" s="1605"/>
      <c r="T48" s="1605"/>
      <c r="U48" s="1605"/>
      <c r="V48" s="1606"/>
      <c r="W48" s="1606"/>
      <c r="X48" s="1606"/>
      <c r="Y48" s="1606"/>
      <c r="Z48" s="1606"/>
      <c r="AA48" s="1606"/>
      <c r="AB48" s="1606"/>
      <c r="AC48" s="1606"/>
      <c r="AD48" s="1606"/>
      <c r="AE48" s="1606"/>
      <c r="AF48" s="1040"/>
      <c r="AG48" s="1040"/>
      <c r="AH48" s="1040"/>
      <c r="AI48" s="1040"/>
      <c r="AJ48" s="1040"/>
      <c r="AK48" s="1040"/>
      <c r="AL48" s="1040"/>
      <c r="AM48" s="1040"/>
    </row>
    <row r="49" spans="1:39" ht="15.75">
      <c r="A49" s="1595" t="s">
        <v>1651</v>
      </c>
      <c r="B49" s="1111"/>
      <c r="C49" s="1111"/>
      <c r="D49" s="1111"/>
      <c r="E49" s="1111"/>
      <c r="F49" s="1111"/>
      <c r="G49" s="1111"/>
      <c r="H49" s="1111"/>
      <c r="I49" s="1111"/>
      <c r="J49" s="1605"/>
      <c r="K49" s="1605"/>
      <c r="L49" s="1605"/>
      <c r="M49" s="1605"/>
      <c r="N49" s="1605"/>
      <c r="O49" s="1605"/>
      <c r="P49" s="1605"/>
      <c r="Q49" s="1605"/>
      <c r="R49" s="1605"/>
      <c r="S49" s="1605"/>
      <c r="T49" s="1605"/>
      <c r="U49" s="1605"/>
      <c r="V49" s="1606"/>
      <c r="W49" s="1606"/>
      <c r="X49" s="1606"/>
      <c r="Y49" s="1606"/>
      <c r="Z49" s="1606"/>
      <c r="AA49" s="1606"/>
      <c r="AB49" s="1606"/>
      <c r="AC49" s="1606"/>
      <c r="AD49" s="1606"/>
      <c r="AE49" s="1606"/>
      <c r="AF49" s="1040"/>
      <c r="AG49" s="1040"/>
      <c r="AH49" s="1040"/>
      <c r="AI49" s="1040"/>
      <c r="AJ49" s="1040"/>
      <c r="AK49" s="1040"/>
      <c r="AL49" s="1040"/>
      <c r="AM49" s="1040"/>
    </row>
    <row r="50" spans="1:39">
      <c r="A50" s="1609" t="s">
        <v>1652</v>
      </c>
      <c r="B50" s="1111"/>
      <c r="C50" s="1111"/>
      <c r="D50" s="1111"/>
      <c r="E50" s="1111"/>
      <c r="F50" s="1111"/>
      <c r="G50" s="1111"/>
      <c r="H50" s="1111"/>
      <c r="I50" s="1111"/>
      <c r="J50" s="1605"/>
      <c r="K50" s="1605"/>
      <c r="L50" s="1605"/>
      <c r="M50" s="1605"/>
      <c r="N50" s="1605"/>
      <c r="O50" s="1605"/>
      <c r="P50" s="1605"/>
      <c r="Q50" s="1605"/>
      <c r="R50" s="1605"/>
      <c r="S50" s="1605"/>
      <c r="T50" s="1605"/>
      <c r="U50" s="1605"/>
      <c r="V50" s="1606"/>
      <c r="W50" s="1605"/>
      <c r="X50" s="1605"/>
      <c r="Y50" s="1605"/>
      <c r="Z50" s="1605"/>
      <c r="AA50" s="1605"/>
      <c r="AB50" s="1605"/>
      <c r="AC50" s="1605"/>
      <c r="AD50" s="1605"/>
      <c r="AE50" s="1606"/>
      <c r="AF50" s="1040"/>
      <c r="AG50" s="1040"/>
      <c r="AH50" s="1040"/>
      <c r="AI50" s="1040"/>
      <c r="AJ50" s="1040"/>
      <c r="AK50" s="1608"/>
      <c r="AL50" s="1040"/>
      <c r="AM50" s="1040"/>
    </row>
    <row r="51" spans="1:39">
      <c r="A51" s="1610" t="s">
        <v>1653</v>
      </c>
      <c r="B51" s="1111"/>
      <c r="C51" s="1111"/>
      <c r="D51" s="1111"/>
      <c r="E51" s="1111"/>
      <c r="F51" s="1111"/>
      <c r="G51" s="1111"/>
      <c r="H51" s="1111"/>
      <c r="I51" s="1111"/>
      <c r="J51" s="1605"/>
      <c r="K51" s="1605"/>
      <c r="L51" s="1605"/>
      <c r="M51" s="1605"/>
      <c r="N51" s="1605"/>
      <c r="O51" s="1605"/>
      <c r="P51" s="1605"/>
      <c r="Q51" s="1605"/>
      <c r="R51" s="1605"/>
      <c r="S51" s="1605"/>
      <c r="T51" s="1605"/>
      <c r="U51" s="1605"/>
      <c r="V51" s="1606"/>
      <c r="W51" s="1605"/>
      <c r="X51" s="1605"/>
      <c r="Y51" s="1605"/>
      <c r="Z51" s="1605"/>
      <c r="AA51" s="1605"/>
      <c r="AB51" s="1605"/>
      <c r="AC51" s="1605"/>
      <c r="AD51" s="1605"/>
      <c r="AE51" s="1606"/>
      <c r="AF51" s="1040"/>
      <c r="AG51" s="1040"/>
      <c r="AH51" s="1040"/>
      <c r="AI51" s="1040"/>
      <c r="AJ51" s="1040"/>
      <c r="AK51" s="1608"/>
      <c r="AL51" s="1040"/>
      <c r="AM51" s="1040"/>
    </row>
    <row r="52" spans="1:39">
      <c r="A52" s="1588" t="s">
        <v>1654</v>
      </c>
      <c r="B52" s="1603"/>
      <c r="C52" s="1603"/>
      <c r="D52" s="1603"/>
      <c r="E52" s="1603"/>
      <c r="F52" s="1611">
        <f>SUM(B52:E52)</f>
        <v>0</v>
      </c>
      <c r="G52" s="1603"/>
      <c r="H52" s="1603"/>
      <c r="I52" s="1611">
        <f>SUM(G52:H52)</f>
        <v>0</v>
      </c>
      <c r="J52" s="1603"/>
      <c r="K52" s="1603"/>
      <c r="L52" s="1603"/>
      <c r="M52" s="1603"/>
      <c r="N52" s="1603"/>
      <c r="O52" s="1603"/>
      <c r="P52" s="1603"/>
      <c r="Q52" s="1603"/>
      <c r="R52" s="1603"/>
      <c r="S52" s="1603"/>
      <c r="T52" s="1603"/>
      <c r="U52" s="1603"/>
      <c r="V52" s="1611">
        <f>SUM(J52:U52)</f>
        <v>0</v>
      </c>
      <c r="W52" s="1603"/>
      <c r="X52" s="1603"/>
      <c r="Y52" s="1603"/>
      <c r="Z52" s="1603"/>
      <c r="AA52" s="1603"/>
      <c r="AB52" s="1603"/>
      <c r="AC52" s="1603"/>
      <c r="AD52" s="1603"/>
      <c r="AE52" s="1611">
        <f>SUM(W52:AD52)</f>
        <v>0</v>
      </c>
      <c r="AF52" s="1040"/>
      <c r="AG52" s="1040"/>
      <c r="AH52" s="1040"/>
      <c r="AI52" s="1040"/>
      <c r="AJ52" s="1040"/>
      <c r="AK52" s="1608"/>
      <c r="AL52" s="1040"/>
      <c r="AM52" s="1040"/>
    </row>
    <row r="53" spans="1:39" ht="15.75" thickBot="1">
      <c r="A53" s="1588" t="s">
        <v>168</v>
      </c>
      <c r="B53" s="1603"/>
      <c r="C53" s="1603"/>
      <c r="D53" s="1603"/>
      <c r="E53" s="1603"/>
      <c r="F53" s="1602">
        <f>SUM(B53:E53)</f>
        <v>0</v>
      </c>
      <c r="G53" s="1603"/>
      <c r="H53" s="1603"/>
      <c r="I53" s="1602">
        <f>SUM(G53:H53)</f>
        <v>0</v>
      </c>
      <c r="J53" s="1603"/>
      <c r="K53" s="1603"/>
      <c r="L53" s="1603"/>
      <c r="M53" s="1603"/>
      <c r="N53" s="1603"/>
      <c r="O53" s="1603"/>
      <c r="P53" s="1603"/>
      <c r="Q53" s="1603"/>
      <c r="R53" s="1603"/>
      <c r="S53" s="1603"/>
      <c r="T53" s="1603"/>
      <c r="U53" s="1603"/>
      <c r="V53" s="1602">
        <f>SUM(J53:U53)</f>
        <v>0</v>
      </c>
      <c r="W53" s="1603"/>
      <c r="X53" s="1603"/>
      <c r="Y53" s="1603"/>
      <c r="Z53" s="1603"/>
      <c r="AA53" s="1603"/>
      <c r="AB53" s="1603"/>
      <c r="AC53" s="1603"/>
      <c r="AD53" s="1603"/>
      <c r="AE53" s="1602">
        <f>SUM(W53:AD53)</f>
        <v>0</v>
      </c>
      <c r="AF53" s="1040"/>
      <c r="AG53" s="1040"/>
      <c r="AH53" s="1040"/>
      <c r="AI53" s="1040"/>
      <c r="AJ53" s="1040"/>
      <c r="AK53" s="1608"/>
      <c r="AL53" s="1040"/>
      <c r="AM53" s="1040"/>
    </row>
    <row r="54" spans="1:39" ht="15.75" thickBot="1">
      <c r="A54" s="1588" t="s">
        <v>200</v>
      </c>
      <c r="B54" s="1604">
        <f t="shared" ref="B54:AE54" si="8">SUM(B52:B53)</f>
        <v>0</v>
      </c>
      <c r="C54" s="1604">
        <f t="shared" si="8"/>
        <v>0</v>
      </c>
      <c r="D54" s="1604">
        <f t="shared" si="8"/>
        <v>0</v>
      </c>
      <c r="E54" s="1604">
        <f t="shared" si="8"/>
        <v>0</v>
      </c>
      <c r="F54" s="1604">
        <f t="shared" si="8"/>
        <v>0</v>
      </c>
      <c r="G54" s="1604">
        <f t="shared" si="8"/>
        <v>0</v>
      </c>
      <c r="H54" s="1604">
        <f t="shared" si="8"/>
        <v>0</v>
      </c>
      <c r="I54" s="1604">
        <f t="shared" si="8"/>
        <v>0</v>
      </c>
      <c r="J54" s="1604">
        <f t="shared" si="8"/>
        <v>0</v>
      </c>
      <c r="K54" s="1604">
        <f t="shared" si="8"/>
        <v>0</v>
      </c>
      <c r="L54" s="1604">
        <f t="shared" si="8"/>
        <v>0</v>
      </c>
      <c r="M54" s="1604">
        <f t="shared" si="8"/>
        <v>0</v>
      </c>
      <c r="N54" s="1604">
        <f t="shared" si="8"/>
        <v>0</v>
      </c>
      <c r="O54" s="1604">
        <f t="shared" si="8"/>
        <v>0</v>
      </c>
      <c r="P54" s="1604">
        <f t="shared" si="8"/>
        <v>0</v>
      </c>
      <c r="Q54" s="1604">
        <f t="shared" si="8"/>
        <v>0</v>
      </c>
      <c r="R54" s="1604">
        <f t="shared" si="8"/>
        <v>0</v>
      </c>
      <c r="S54" s="1604">
        <f t="shared" si="8"/>
        <v>0</v>
      </c>
      <c r="T54" s="1604">
        <f t="shared" si="8"/>
        <v>0</v>
      </c>
      <c r="U54" s="1604">
        <f t="shared" si="8"/>
        <v>0</v>
      </c>
      <c r="V54" s="1604">
        <f t="shared" si="8"/>
        <v>0</v>
      </c>
      <c r="W54" s="1604">
        <f t="shared" si="8"/>
        <v>0</v>
      </c>
      <c r="X54" s="1604">
        <f t="shared" si="8"/>
        <v>0</v>
      </c>
      <c r="Y54" s="1604">
        <f t="shared" si="8"/>
        <v>0</v>
      </c>
      <c r="Z54" s="1604">
        <f t="shared" si="8"/>
        <v>0</v>
      </c>
      <c r="AA54" s="1604">
        <f t="shared" si="8"/>
        <v>0</v>
      </c>
      <c r="AB54" s="1604">
        <f t="shared" si="8"/>
        <v>0</v>
      </c>
      <c r="AC54" s="1604">
        <f t="shared" si="8"/>
        <v>0</v>
      </c>
      <c r="AD54" s="1604">
        <f t="shared" si="8"/>
        <v>0</v>
      </c>
      <c r="AE54" s="1604">
        <f t="shared" si="8"/>
        <v>0</v>
      </c>
      <c r="AF54" s="1040"/>
      <c r="AG54" s="1040"/>
      <c r="AH54" s="1040"/>
      <c r="AI54" s="1040"/>
      <c r="AJ54" s="1040"/>
      <c r="AK54" s="1608"/>
      <c r="AL54" s="1040"/>
      <c r="AM54" s="1040"/>
    </row>
    <row r="55" spans="1:39">
      <c r="A55" s="1610" t="s">
        <v>1655</v>
      </c>
      <c r="B55" s="1111"/>
      <c r="C55" s="1111"/>
      <c r="D55" s="1111"/>
      <c r="E55" s="1111"/>
      <c r="F55" s="1111"/>
      <c r="G55" s="1111"/>
      <c r="H55" s="1111"/>
      <c r="I55" s="1111"/>
      <c r="J55" s="1596"/>
      <c r="K55" s="1596"/>
      <c r="L55" s="1596"/>
      <c r="M55" s="1596"/>
      <c r="N55" s="1596"/>
      <c r="O55" s="1596"/>
      <c r="P55" s="1596"/>
      <c r="Q55" s="1596"/>
      <c r="R55" s="1596"/>
      <c r="S55" s="1596"/>
      <c r="T55" s="1596"/>
      <c r="U55" s="1596"/>
      <c r="V55" s="1600"/>
      <c r="W55" s="1111"/>
      <c r="X55" s="1111"/>
      <c r="Y55" s="1111"/>
      <c r="Z55" s="1111"/>
      <c r="AA55" s="1111"/>
      <c r="AB55" s="1111"/>
      <c r="AC55" s="1111"/>
      <c r="AD55" s="1111"/>
      <c r="AE55" s="1111"/>
      <c r="AF55" s="1040"/>
      <c r="AG55" s="1040"/>
      <c r="AH55" s="1040"/>
      <c r="AI55" s="1040"/>
      <c r="AJ55" s="1040"/>
      <c r="AK55" s="1608"/>
      <c r="AL55" s="1040"/>
      <c r="AM55" s="1040"/>
    </row>
    <row r="56" spans="1:39">
      <c r="A56" s="1588" t="s">
        <v>1654</v>
      </c>
      <c r="B56" s="1601"/>
      <c r="C56" s="1601"/>
      <c r="D56" s="1601"/>
      <c r="E56" s="1601"/>
      <c r="F56" s="1611">
        <f>SUM(B56:E56)</f>
        <v>0</v>
      </c>
      <c r="G56" s="1601"/>
      <c r="H56" s="1601"/>
      <c r="I56" s="1611">
        <f>SUM(F56:H56)</f>
        <v>0</v>
      </c>
      <c r="J56" s="1603"/>
      <c r="K56" s="1603"/>
      <c r="L56" s="1603"/>
      <c r="M56" s="1603"/>
      <c r="N56" s="1603"/>
      <c r="O56" s="1603"/>
      <c r="P56" s="1603"/>
      <c r="Q56" s="1603"/>
      <c r="R56" s="1603"/>
      <c r="S56" s="1603"/>
      <c r="T56" s="1603"/>
      <c r="U56" s="1603"/>
      <c r="V56" s="1602">
        <f>SUM(J56:U56)</f>
        <v>0</v>
      </c>
      <c r="W56" s="1603"/>
      <c r="X56" s="1603"/>
      <c r="Y56" s="1603"/>
      <c r="Z56" s="1603"/>
      <c r="AA56" s="1603"/>
      <c r="AB56" s="1603"/>
      <c r="AC56" s="1603"/>
      <c r="AD56" s="1603"/>
      <c r="AE56" s="1602">
        <f>SUM(W56:AD56)</f>
        <v>0</v>
      </c>
      <c r="AF56" s="1040"/>
      <c r="AG56" s="1040"/>
      <c r="AH56" s="1040"/>
      <c r="AI56" s="1040"/>
      <c r="AJ56" s="1040"/>
      <c r="AK56" s="1608"/>
      <c r="AL56" s="1040"/>
      <c r="AM56" s="1040"/>
    </row>
    <row r="57" spans="1:39">
      <c r="A57" s="1588" t="s">
        <v>1513</v>
      </c>
      <c r="B57" s="1601"/>
      <c r="C57" s="1601"/>
      <c r="D57" s="1601"/>
      <c r="E57" s="1601"/>
      <c r="F57" s="1602">
        <f>SUM(B57:E57)</f>
        <v>0</v>
      </c>
      <c r="G57" s="1601"/>
      <c r="H57" s="1601"/>
      <c r="I57" s="1602">
        <f>SUM(F57:H57)</f>
        <v>0</v>
      </c>
      <c r="J57" s="1603"/>
      <c r="K57" s="1603"/>
      <c r="L57" s="1603"/>
      <c r="M57" s="1603"/>
      <c r="N57" s="1603"/>
      <c r="O57" s="1603"/>
      <c r="P57" s="1603"/>
      <c r="Q57" s="1603"/>
      <c r="R57" s="1603"/>
      <c r="S57" s="1603"/>
      <c r="T57" s="1603"/>
      <c r="U57" s="1603"/>
      <c r="V57" s="1602">
        <f>SUM(J57:U57)</f>
        <v>0</v>
      </c>
      <c r="W57" s="1603"/>
      <c r="X57" s="1603"/>
      <c r="Y57" s="1603"/>
      <c r="Z57" s="1603"/>
      <c r="AA57" s="1603"/>
      <c r="AB57" s="1603"/>
      <c r="AC57" s="1603"/>
      <c r="AD57" s="1603"/>
      <c r="AE57" s="1602">
        <f>SUM(W57:AD57)</f>
        <v>0</v>
      </c>
      <c r="AF57" s="1040"/>
      <c r="AG57" s="1040"/>
      <c r="AH57" s="1040"/>
      <c r="AI57" s="1040"/>
      <c r="AJ57" s="1040"/>
      <c r="AK57" s="1608"/>
      <c r="AL57" s="1040"/>
      <c r="AM57" s="1040"/>
    </row>
    <row r="58" spans="1:39" ht="15.75" thickBot="1">
      <c r="A58" s="1588" t="s">
        <v>168</v>
      </c>
      <c r="B58" s="1601"/>
      <c r="C58" s="1601"/>
      <c r="D58" s="1601"/>
      <c r="E58" s="1601"/>
      <c r="F58" s="1602">
        <f>SUM(B58:E58)</f>
        <v>0</v>
      </c>
      <c r="G58" s="1601"/>
      <c r="H58" s="1601"/>
      <c r="I58" s="1602">
        <f>SUM(F58:H58)</f>
        <v>0</v>
      </c>
      <c r="J58" s="1603"/>
      <c r="K58" s="1603"/>
      <c r="L58" s="1603"/>
      <c r="M58" s="1603"/>
      <c r="N58" s="1603"/>
      <c r="O58" s="1603"/>
      <c r="P58" s="1603"/>
      <c r="Q58" s="1603"/>
      <c r="R58" s="1603"/>
      <c r="S58" s="1603"/>
      <c r="T58" s="1603"/>
      <c r="U58" s="1603"/>
      <c r="V58" s="1602">
        <f>SUM(J58:U58)</f>
        <v>0</v>
      </c>
      <c r="W58" s="1603"/>
      <c r="X58" s="1603"/>
      <c r="Y58" s="1603"/>
      <c r="Z58" s="1603"/>
      <c r="AA58" s="1603"/>
      <c r="AB58" s="1603"/>
      <c r="AC58" s="1603"/>
      <c r="AD58" s="1603"/>
      <c r="AE58" s="1602">
        <f>SUM(W58:AD58)</f>
        <v>0</v>
      </c>
      <c r="AF58" s="1040"/>
      <c r="AG58" s="1040"/>
      <c r="AH58" s="1040"/>
      <c r="AI58" s="1040"/>
      <c r="AJ58" s="1040"/>
      <c r="AK58" s="1608"/>
      <c r="AL58" s="1040"/>
      <c r="AM58" s="1040"/>
    </row>
    <row r="59" spans="1:39" ht="15.75" thickBot="1">
      <c r="A59" s="1588" t="s">
        <v>200</v>
      </c>
      <c r="B59" s="1604">
        <f t="shared" ref="B59:AE59" si="9">SUM(B56:B58)</f>
        <v>0</v>
      </c>
      <c r="C59" s="1604">
        <f t="shared" si="9"/>
        <v>0</v>
      </c>
      <c r="D59" s="1604">
        <f t="shared" si="9"/>
        <v>0</v>
      </c>
      <c r="E59" s="1604">
        <f t="shared" si="9"/>
        <v>0</v>
      </c>
      <c r="F59" s="1604">
        <f t="shared" si="9"/>
        <v>0</v>
      </c>
      <c r="G59" s="1604">
        <f t="shared" si="9"/>
        <v>0</v>
      </c>
      <c r="H59" s="1604">
        <f t="shared" si="9"/>
        <v>0</v>
      </c>
      <c r="I59" s="1604">
        <f t="shared" si="9"/>
        <v>0</v>
      </c>
      <c r="J59" s="1604">
        <f t="shared" si="9"/>
        <v>0</v>
      </c>
      <c r="K59" s="1604">
        <f t="shared" si="9"/>
        <v>0</v>
      </c>
      <c r="L59" s="1604">
        <f t="shared" si="9"/>
        <v>0</v>
      </c>
      <c r="M59" s="1604">
        <f t="shared" si="9"/>
        <v>0</v>
      </c>
      <c r="N59" s="1604">
        <f t="shared" si="9"/>
        <v>0</v>
      </c>
      <c r="O59" s="1604">
        <f t="shared" si="9"/>
        <v>0</v>
      </c>
      <c r="P59" s="1604">
        <f t="shared" si="9"/>
        <v>0</v>
      </c>
      <c r="Q59" s="1604">
        <f t="shared" si="9"/>
        <v>0</v>
      </c>
      <c r="R59" s="1604">
        <f t="shared" si="9"/>
        <v>0</v>
      </c>
      <c r="S59" s="1604">
        <f t="shared" si="9"/>
        <v>0</v>
      </c>
      <c r="T59" s="1604">
        <f t="shared" si="9"/>
        <v>0</v>
      </c>
      <c r="U59" s="1604">
        <f t="shared" si="9"/>
        <v>0</v>
      </c>
      <c r="V59" s="1604">
        <f t="shared" si="9"/>
        <v>0</v>
      </c>
      <c r="W59" s="1604">
        <f t="shared" si="9"/>
        <v>0</v>
      </c>
      <c r="X59" s="1604">
        <f t="shared" si="9"/>
        <v>0</v>
      </c>
      <c r="Y59" s="1604">
        <f t="shared" si="9"/>
        <v>0</v>
      </c>
      <c r="Z59" s="1604">
        <f t="shared" si="9"/>
        <v>0</v>
      </c>
      <c r="AA59" s="1604">
        <f t="shared" si="9"/>
        <v>0</v>
      </c>
      <c r="AB59" s="1604">
        <f t="shared" si="9"/>
        <v>0</v>
      </c>
      <c r="AC59" s="1604">
        <f t="shared" si="9"/>
        <v>0</v>
      </c>
      <c r="AD59" s="1604">
        <f t="shared" si="9"/>
        <v>0</v>
      </c>
      <c r="AE59" s="1604">
        <f t="shared" si="9"/>
        <v>0</v>
      </c>
      <c r="AF59" s="1040"/>
      <c r="AG59" s="1040"/>
      <c r="AH59" s="1040"/>
      <c r="AI59" s="1040"/>
      <c r="AJ59" s="1040"/>
      <c r="AK59" s="1608"/>
      <c r="AL59" s="1040"/>
      <c r="AM59" s="1040"/>
    </row>
    <row r="60" spans="1:39">
      <c r="A60" s="1609" t="s">
        <v>1656</v>
      </c>
      <c r="B60" s="1111"/>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040"/>
      <c r="AG60" s="1040"/>
      <c r="AH60" s="1040"/>
      <c r="AI60" s="1040"/>
      <c r="AJ60" s="1040"/>
      <c r="AK60" s="1608"/>
      <c r="AL60" s="1040"/>
      <c r="AM60" s="1040"/>
    </row>
    <row r="61" spans="1:39">
      <c r="A61" s="1588" t="s">
        <v>1653</v>
      </c>
      <c r="B61" s="1601"/>
      <c r="C61" s="1601"/>
      <c r="D61" s="1601"/>
      <c r="E61" s="1601"/>
      <c r="F61" s="1656">
        <f>SUM(B61:E61)</f>
        <v>0</v>
      </c>
      <c r="G61" s="1601"/>
      <c r="H61" s="1601"/>
      <c r="I61" s="1656">
        <f>SUM(F61:H61)</f>
        <v>0</v>
      </c>
      <c r="J61" s="1601"/>
      <c r="K61" s="1601"/>
      <c r="L61" s="1601"/>
      <c r="M61" s="1601"/>
      <c r="N61" s="1601"/>
      <c r="O61" s="1601"/>
      <c r="P61" s="1601"/>
      <c r="Q61" s="1601"/>
      <c r="R61" s="1601"/>
      <c r="S61" s="1601"/>
      <c r="T61" s="1601"/>
      <c r="U61" s="1601"/>
      <c r="V61" s="1612">
        <f>SUM(J61:U61)</f>
        <v>0</v>
      </c>
      <c r="W61" s="1601"/>
      <c r="X61" s="1601"/>
      <c r="Y61" s="1601"/>
      <c r="Z61" s="1601"/>
      <c r="AA61" s="1601"/>
      <c r="AB61" s="1601"/>
      <c r="AC61" s="1601"/>
      <c r="AD61" s="1601"/>
      <c r="AE61" s="1612">
        <f>SUM(W61:AD61)</f>
        <v>0</v>
      </c>
      <c r="AF61" s="1040"/>
      <c r="AG61" s="1040"/>
      <c r="AH61" s="1040"/>
      <c r="AI61" s="1040"/>
      <c r="AJ61" s="1040"/>
      <c r="AK61" s="1608"/>
      <c r="AL61" s="1040"/>
      <c r="AM61" s="1040"/>
    </row>
    <row r="62" spans="1:39" ht="15.75" thickBot="1">
      <c r="A62" s="1588" t="s">
        <v>1655</v>
      </c>
      <c r="B62" s="1601"/>
      <c r="C62" s="1601"/>
      <c r="D62" s="1601"/>
      <c r="E62" s="1601"/>
      <c r="F62" s="1657">
        <f>SUM(B62:E62)</f>
        <v>0</v>
      </c>
      <c r="G62" s="1601"/>
      <c r="H62" s="1601"/>
      <c r="I62" s="1657">
        <f>SUM(F62:H62)</f>
        <v>0</v>
      </c>
      <c r="J62" s="1601"/>
      <c r="K62" s="1601"/>
      <c r="L62" s="1601"/>
      <c r="M62" s="1601"/>
      <c r="N62" s="1601"/>
      <c r="O62" s="1601"/>
      <c r="P62" s="1601"/>
      <c r="Q62" s="1601"/>
      <c r="R62" s="1601"/>
      <c r="S62" s="1601"/>
      <c r="T62" s="1601"/>
      <c r="U62" s="1601"/>
      <c r="V62" s="1612">
        <f>SUM(J62:U62)</f>
        <v>0</v>
      </c>
      <c r="W62" s="1601"/>
      <c r="X62" s="1601"/>
      <c r="Y62" s="1601"/>
      <c r="Z62" s="1601"/>
      <c r="AA62" s="1601"/>
      <c r="AB62" s="1601"/>
      <c r="AC62" s="1601"/>
      <c r="AD62" s="1601"/>
      <c r="AE62" s="1612">
        <f>SUM(W62:AD62)</f>
        <v>0</v>
      </c>
      <c r="AF62" s="1040"/>
      <c r="AG62" s="1040"/>
      <c r="AH62" s="1040"/>
      <c r="AI62" s="1040"/>
      <c r="AJ62" s="1040"/>
      <c r="AK62" s="1608"/>
      <c r="AL62" s="1040"/>
      <c r="AM62" s="1040"/>
    </row>
    <row r="63" spans="1:39" ht="15.75" thickBot="1">
      <c r="A63" s="1614" t="s">
        <v>8</v>
      </c>
      <c r="B63" s="1615">
        <f>SUM(B61:B62)</f>
        <v>0</v>
      </c>
      <c r="C63" s="1615">
        <f>SUM(C61:C62)</f>
        <v>0</v>
      </c>
      <c r="D63" s="1615">
        <f>SUM(D61:D62)</f>
        <v>0</v>
      </c>
      <c r="E63" s="1615">
        <f>SUM(E61:E62)</f>
        <v>0</v>
      </c>
      <c r="F63" s="1615">
        <f>SUM(F61:F62)</f>
        <v>0</v>
      </c>
      <c r="G63" s="1615">
        <f t="shared" ref="G63:U63" si="10">SUM(G61:G62)</f>
        <v>0</v>
      </c>
      <c r="H63" s="1615">
        <f t="shared" si="10"/>
        <v>0</v>
      </c>
      <c r="I63" s="1615">
        <f t="shared" si="10"/>
        <v>0</v>
      </c>
      <c r="J63" s="1615">
        <f t="shared" si="10"/>
        <v>0</v>
      </c>
      <c r="K63" s="1615">
        <f t="shared" si="10"/>
        <v>0</v>
      </c>
      <c r="L63" s="1615">
        <f t="shared" si="10"/>
        <v>0</v>
      </c>
      <c r="M63" s="1615">
        <f t="shared" si="10"/>
        <v>0</v>
      </c>
      <c r="N63" s="1615">
        <f t="shared" si="10"/>
        <v>0</v>
      </c>
      <c r="O63" s="1615">
        <f t="shared" si="10"/>
        <v>0</v>
      </c>
      <c r="P63" s="1615">
        <f t="shared" si="10"/>
        <v>0</v>
      </c>
      <c r="Q63" s="1615">
        <f t="shared" si="10"/>
        <v>0</v>
      </c>
      <c r="R63" s="1615">
        <f t="shared" si="10"/>
        <v>0</v>
      </c>
      <c r="S63" s="1615">
        <f t="shared" si="10"/>
        <v>0</v>
      </c>
      <c r="T63" s="1615">
        <f t="shared" si="10"/>
        <v>0</v>
      </c>
      <c r="U63" s="1615">
        <f t="shared" si="10"/>
        <v>0</v>
      </c>
      <c r="V63" s="1615">
        <f>SUM(V61:V62)</f>
        <v>0</v>
      </c>
      <c r="W63" s="1615">
        <f t="shared" ref="W63:AE63" si="11">SUM(W60:W62)</f>
        <v>0</v>
      </c>
      <c r="X63" s="1615">
        <f t="shared" si="11"/>
        <v>0</v>
      </c>
      <c r="Y63" s="1615">
        <f t="shared" si="11"/>
        <v>0</v>
      </c>
      <c r="Z63" s="1615">
        <f t="shared" si="11"/>
        <v>0</v>
      </c>
      <c r="AA63" s="1615">
        <f t="shared" si="11"/>
        <v>0</v>
      </c>
      <c r="AB63" s="1615">
        <f t="shared" si="11"/>
        <v>0</v>
      </c>
      <c r="AC63" s="1615">
        <f t="shared" si="11"/>
        <v>0</v>
      </c>
      <c r="AD63" s="1615">
        <f t="shared" si="11"/>
        <v>0</v>
      </c>
      <c r="AE63" s="1615">
        <f t="shared" si="11"/>
        <v>0</v>
      </c>
      <c r="AF63" s="1040"/>
      <c r="AG63" s="1040"/>
      <c r="AH63" s="1040"/>
      <c r="AI63" s="1040"/>
      <c r="AJ63" s="1608"/>
      <c r="AK63" s="1608"/>
      <c r="AL63" s="1040"/>
      <c r="AM63" s="1040"/>
    </row>
    <row r="64" spans="1:39">
      <c r="A64" s="1658"/>
      <c r="B64" s="1111"/>
      <c r="C64" s="1111"/>
      <c r="D64" s="1111"/>
      <c r="E64" s="1111"/>
      <c r="F64" s="1111"/>
      <c r="G64" s="1111"/>
      <c r="H64" s="1111"/>
      <c r="I64" s="1111"/>
      <c r="J64" s="1111"/>
      <c r="K64" s="1111"/>
      <c r="L64" s="1111"/>
      <c r="M64" s="1111"/>
      <c r="N64" s="1111"/>
      <c r="O64" s="1111"/>
      <c r="P64" s="1111"/>
      <c r="Q64" s="1111"/>
      <c r="R64" s="1111"/>
      <c r="S64" s="1111"/>
      <c r="T64" s="1111"/>
      <c r="U64" s="1111"/>
      <c r="V64" s="1111"/>
      <c r="W64" s="1111"/>
      <c r="X64" s="1111"/>
      <c r="Y64" s="1111"/>
      <c r="Z64" s="1111"/>
      <c r="AA64" s="1111"/>
      <c r="AB64" s="1111"/>
      <c r="AC64" s="1111"/>
      <c r="AD64" s="1111"/>
      <c r="AE64" s="1111"/>
      <c r="AF64" s="1040"/>
      <c r="AG64" s="1040"/>
      <c r="AH64" s="1040"/>
      <c r="AI64" s="1040"/>
      <c r="AJ64" s="1608"/>
      <c r="AK64" s="1608"/>
      <c r="AL64" s="1040"/>
      <c r="AM64" s="1040"/>
    </row>
    <row r="65" spans="1:39" ht="15.75" thickBot="1">
      <c r="A65" s="1550" t="s">
        <v>1658</v>
      </c>
      <c r="B65" s="1616"/>
      <c r="C65" s="1616"/>
      <c r="D65" s="1617"/>
      <c r="E65" s="1616"/>
      <c r="F65" s="1616"/>
      <c r="G65" s="1616"/>
      <c r="H65" s="1616"/>
      <c r="I65" s="1616"/>
      <c r="J65" s="1616"/>
      <c r="K65" s="1616"/>
      <c r="L65" s="1616"/>
      <c r="M65" s="1616"/>
      <c r="N65" s="1616"/>
      <c r="O65" s="1616"/>
      <c r="P65" s="1616"/>
      <c r="Q65" s="1616"/>
      <c r="R65" s="1616"/>
      <c r="S65" s="1616"/>
      <c r="T65" s="1616"/>
      <c r="U65" s="1616"/>
      <c r="V65" s="1616"/>
      <c r="W65" s="1111"/>
      <c r="X65" s="1111"/>
      <c r="Y65" s="1111"/>
      <c r="Z65" s="1111"/>
      <c r="AA65" s="1111"/>
      <c r="AB65" s="1111"/>
      <c r="AC65" s="1111"/>
      <c r="AD65" s="1111"/>
      <c r="AE65" s="1111"/>
      <c r="AF65" s="1040"/>
      <c r="AG65" s="1040"/>
      <c r="AH65" s="1040"/>
      <c r="AI65" s="1040"/>
      <c r="AJ65" s="1608"/>
      <c r="AK65" s="1608"/>
      <c r="AL65" s="1040"/>
      <c r="AM65" s="1040"/>
    </row>
    <row r="66" spans="1:39" ht="15.75" customHeight="1" thickBot="1">
      <c r="A66" s="1551"/>
      <c r="B66" s="1618" t="s">
        <v>3</v>
      </c>
      <c r="C66" s="1619"/>
      <c r="D66" s="1619"/>
      <c r="E66" s="1619"/>
      <c r="F66" s="1619"/>
      <c r="G66" s="1619"/>
      <c r="H66" s="1619"/>
      <c r="I66" s="1620"/>
      <c r="J66" s="1621" t="s">
        <v>1214</v>
      </c>
      <c r="K66" s="1622"/>
      <c r="L66" s="1622"/>
      <c r="M66" s="1622"/>
      <c r="N66" s="1622"/>
      <c r="O66" s="1622"/>
      <c r="P66" s="1622"/>
      <c r="Q66" s="1622"/>
      <c r="R66" s="1622"/>
      <c r="S66" s="1622"/>
      <c r="T66" s="1622"/>
      <c r="U66" s="1622"/>
      <c r="V66" s="1623"/>
      <c r="W66" s="1624" t="s">
        <v>1213</v>
      </c>
      <c r="X66" s="1625"/>
      <c r="Y66" s="1625"/>
      <c r="Z66" s="1625"/>
      <c r="AA66" s="1625"/>
      <c r="AB66" s="1625"/>
      <c r="AC66" s="1625"/>
      <c r="AD66" s="1625"/>
      <c r="AE66" s="1626"/>
      <c r="AF66" s="1040"/>
      <c r="AG66" s="1040"/>
      <c r="AH66" s="1040"/>
      <c r="AI66" s="1040"/>
      <c r="AJ66" s="1608"/>
      <c r="AK66" s="1608"/>
      <c r="AL66" s="1040"/>
      <c r="AM66" s="1040"/>
    </row>
    <row r="67" spans="1:39" ht="15" customHeight="1">
      <c r="A67" s="1561"/>
      <c r="B67" s="1627" t="s">
        <v>1622</v>
      </c>
      <c r="C67" s="1628"/>
      <c r="D67" s="1629"/>
      <c r="E67" s="1630" t="s">
        <v>1623</v>
      </c>
      <c r="F67" s="1631" t="s">
        <v>1624</v>
      </c>
      <c r="G67" s="1631" t="s">
        <v>1625</v>
      </c>
      <c r="H67" s="1631" t="s">
        <v>1626</v>
      </c>
      <c r="I67" s="1632" t="s">
        <v>1627</v>
      </c>
      <c r="J67" s="1633" t="s">
        <v>1628</v>
      </c>
      <c r="K67" s="1634"/>
      <c r="L67" s="1634"/>
      <c r="M67" s="1634"/>
      <c r="N67" s="1634"/>
      <c r="O67" s="1634"/>
      <c r="P67" s="1634"/>
      <c r="Q67" s="1634"/>
      <c r="R67" s="1634"/>
      <c r="S67" s="1634"/>
      <c r="T67" s="1634"/>
      <c r="U67" s="1634"/>
      <c r="V67" s="1635"/>
      <c r="W67" s="1636" t="s">
        <v>1213</v>
      </c>
      <c r="X67" s="1637"/>
      <c r="Y67" s="1637"/>
      <c r="Z67" s="1637"/>
      <c r="AA67" s="1637"/>
      <c r="AB67" s="1637"/>
      <c r="AC67" s="1637"/>
      <c r="AD67" s="1637"/>
      <c r="AE67" s="1638"/>
      <c r="AF67" s="1040"/>
      <c r="AG67" s="1040"/>
      <c r="AH67" s="1040"/>
      <c r="AI67" s="1040"/>
      <c r="AJ67" s="1608"/>
      <c r="AK67" s="1608"/>
      <c r="AL67" s="1040"/>
      <c r="AM67" s="1040"/>
    </row>
    <row r="68" spans="1:39" ht="69.75" customHeight="1">
      <c r="A68" s="1575"/>
      <c r="B68" s="1639"/>
      <c r="C68" s="1639"/>
      <c r="D68" s="1639"/>
      <c r="E68" s="1640"/>
      <c r="F68" s="1640"/>
      <c r="G68" s="1639"/>
      <c r="H68" s="1639"/>
      <c r="I68" s="1641"/>
      <c r="J68" s="1642"/>
      <c r="K68" s="1642"/>
      <c r="L68" s="1642"/>
      <c r="M68" s="1642"/>
      <c r="N68" s="1642"/>
      <c r="O68" s="1642"/>
      <c r="P68" s="1642"/>
      <c r="Q68" s="1642"/>
      <c r="R68" s="1642"/>
      <c r="S68" s="1642"/>
      <c r="T68" s="1642"/>
      <c r="U68" s="1642"/>
      <c r="V68" s="1643"/>
      <c r="W68" s="1642"/>
      <c r="X68" s="1642"/>
      <c r="Y68" s="1642"/>
      <c r="Z68" s="1642"/>
      <c r="AA68" s="1642"/>
      <c r="AB68" s="1642"/>
      <c r="AC68" s="1642"/>
      <c r="AD68" s="1642"/>
      <c r="AE68" s="1643"/>
      <c r="AF68" s="1040"/>
      <c r="AG68" s="1040"/>
      <c r="AH68" s="1040"/>
      <c r="AI68" s="1040"/>
      <c r="AJ68" s="1608"/>
      <c r="AK68" s="1608"/>
      <c r="AL68" s="1040"/>
      <c r="AM68" s="1040"/>
    </row>
    <row r="69" spans="1:39" ht="100.5">
      <c r="A69" s="1581"/>
      <c r="B69" s="1644" t="s">
        <v>1629</v>
      </c>
      <c r="C69" s="1644" t="s">
        <v>1630</v>
      </c>
      <c r="D69" s="1644" t="s">
        <v>833</v>
      </c>
      <c r="E69" s="1644" t="s">
        <v>8</v>
      </c>
      <c r="F69" s="1645" t="s">
        <v>1631</v>
      </c>
      <c r="G69" s="1646"/>
      <c r="H69" s="1646"/>
      <c r="I69" s="1647"/>
      <c r="J69" s="1648" t="s">
        <v>1632</v>
      </c>
      <c r="K69" s="1648" t="s">
        <v>1228</v>
      </c>
      <c r="L69" s="1648" t="s">
        <v>1633</v>
      </c>
      <c r="M69" s="1648" t="s">
        <v>1230</v>
      </c>
      <c r="N69" s="1648" t="s">
        <v>1634</v>
      </c>
      <c r="O69" s="1648" t="s">
        <v>1635</v>
      </c>
      <c r="P69" s="1648" t="s">
        <v>1636</v>
      </c>
      <c r="Q69" s="1648" t="s">
        <v>1234</v>
      </c>
      <c r="R69" s="1648" t="s">
        <v>1637</v>
      </c>
      <c r="S69" s="1648" t="s">
        <v>1638</v>
      </c>
      <c r="T69" s="1648" t="s">
        <v>1237</v>
      </c>
      <c r="U69" s="1648" t="s">
        <v>1639</v>
      </c>
      <c r="V69" s="1649" t="s">
        <v>1640</v>
      </c>
      <c r="W69" s="1648" t="s">
        <v>1641</v>
      </c>
      <c r="X69" s="1648" t="s">
        <v>1642</v>
      </c>
      <c r="Y69" s="1648" t="s">
        <v>1643</v>
      </c>
      <c r="Z69" s="1648" t="s">
        <v>1644</v>
      </c>
      <c r="AA69" s="1648" t="s">
        <v>1222</v>
      </c>
      <c r="AB69" s="1648" t="s">
        <v>1223</v>
      </c>
      <c r="AC69" s="1648" t="s">
        <v>1645</v>
      </c>
      <c r="AD69" s="1648" t="s">
        <v>1646</v>
      </c>
      <c r="AE69" s="1649" t="s">
        <v>1647</v>
      </c>
      <c r="AF69" s="1040"/>
      <c r="AG69" s="1040"/>
      <c r="AH69" s="1040"/>
      <c r="AI69" s="1040"/>
      <c r="AJ69" s="1608"/>
      <c r="AK69" s="1608"/>
      <c r="AL69" s="1040"/>
      <c r="AM69" s="1040"/>
    </row>
    <row r="70" spans="1:39">
      <c r="A70" s="1588"/>
      <c r="B70" s="1650" t="s">
        <v>717</v>
      </c>
      <c r="C70" s="1650" t="s">
        <v>717</v>
      </c>
      <c r="D70" s="1650" t="s">
        <v>717</v>
      </c>
      <c r="E70" s="1650" t="s">
        <v>717</v>
      </c>
      <c r="F70" s="1651" t="s">
        <v>717</v>
      </c>
      <c r="G70" s="1652" t="s">
        <v>717</v>
      </c>
      <c r="H70" s="1652" t="s">
        <v>717</v>
      </c>
      <c r="I70" s="1653" t="s">
        <v>717</v>
      </c>
      <c r="J70" s="1654" t="s">
        <v>717</v>
      </c>
      <c r="K70" s="1654" t="s">
        <v>717</v>
      </c>
      <c r="L70" s="1654" t="s">
        <v>717</v>
      </c>
      <c r="M70" s="1654" t="s">
        <v>717</v>
      </c>
      <c r="N70" s="1654" t="s">
        <v>717</v>
      </c>
      <c r="O70" s="1654" t="s">
        <v>717</v>
      </c>
      <c r="P70" s="1654" t="s">
        <v>717</v>
      </c>
      <c r="Q70" s="1654" t="s">
        <v>717</v>
      </c>
      <c r="R70" s="1654" t="s">
        <v>717</v>
      </c>
      <c r="S70" s="1654" t="s">
        <v>717</v>
      </c>
      <c r="T70" s="1654" t="s">
        <v>717</v>
      </c>
      <c r="U70" s="1654" t="s">
        <v>717</v>
      </c>
      <c r="V70" s="1655" t="s">
        <v>717</v>
      </c>
      <c r="W70" s="1654" t="s">
        <v>717</v>
      </c>
      <c r="X70" s="1654" t="s">
        <v>717</v>
      </c>
      <c r="Y70" s="1654" t="s">
        <v>717</v>
      </c>
      <c r="Z70" s="1654" t="s">
        <v>717</v>
      </c>
      <c r="AA70" s="1654" t="s">
        <v>717</v>
      </c>
      <c r="AB70" s="1654" t="s">
        <v>717</v>
      </c>
      <c r="AC70" s="1654" t="s">
        <v>717</v>
      </c>
      <c r="AD70" s="1654" t="s">
        <v>717</v>
      </c>
      <c r="AE70" s="1655" t="s">
        <v>717</v>
      </c>
      <c r="AF70" s="1040"/>
      <c r="AG70" s="1040"/>
      <c r="AH70" s="1040"/>
      <c r="AI70" s="1040"/>
      <c r="AJ70" s="1608"/>
      <c r="AK70" s="1608"/>
      <c r="AL70" s="1040"/>
      <c r="AM70" s="1040"/>
    </row>
    <row r="71" spans="1:39" ht="15.75">
      <c r="A71" s="1595" t="s">
        <v>1648</v>
      </c>
      <c r="B71" s="1596"/>
      <c r="C71" s="1596"/>
      <c r="D71" s="1596"/>
      <c r="E71" s="1596"/>
      <c r="F71" s="1597"/>
      <c r="G71" s="1598"/>
      <c r="H71" s="1598"/>
      <c r="I71" s="1599"/>
      <c r="J71" s="1596"/>
      <c r="K71" s="1596"/>
      <c r="L71" s="1596"/>
      <c r="M71" s="1596"/>
      <c r="N71" s="1596"/>
      <c r="O71" s="1596"/>
      <c r="P71" s="1596"/>
      <c r="Q71" s="1596"/>
      <c r="R71" s="1596"/>
      <c r="S71" s="1596"/>
      <c r="T71" s="1596"/>
      <c r="U71" s="1596"/>
      <c r="V71" s="1600"/>
      <c r="W71" s="1596"/>
      <c r="X71" s="1596"/>
      <c r="Y71" s="1596"/>
      <c r="Z71" s="1596"/>
      <c r="AA71" s="1596"/>
      <c r="AB71" s="1596"/>
      <c r="AC71" s="1596"/>
      <c r="AD71" s="1596"/>
      <c r="AE71" s="1600"/>
      <c r="AF71" s="1040"/>
      <c r="AG71" s="1040"/>
      <c r="AH71" s="1040"/>
      <c r="AI71" s="1040"/>
      <c r="AJ71" s="1608"/>
      <c r="AK71" s="1608"/>
      <c r="AL71" s="1040"/>
      <c r="AM71" s="1040"/>
    </row>
    <row r="72" spans="1:39">
      <c r="A72" s="1588" t="s">
        <v>1649</v>
      </c>
      <c r="B72" s="1601"/>
      <c r="C72" s="1601"/>
      <c r="D72" s="1601"/>
      <c r="E72" s="1601"/>
      <c r="F72" s="1602">
        <f>SUM(B72:E72)</f>
        <v>0</v>
      </c>
      <c r="G72" s="1601"/>
      <c r="H72" s="1601"/>
      <c r="I72" s="1602">
        <f>SUM(F72:H72)</f>
        <v>0</v>
      </c>
      <c r="J72" s="1601"/>
      <c r="K72" s="1601"/>
      <c r="L72" s="1601"/>
      <c r="M72" s="1601"/>
      <c r="N72" s="1601"/>
      <c r="O72" s="1601"/>
      <c r="P72" s="1601"/>
      <c r="Q72" s="1601"/>
      <c r="R72" s="1601"/>
      <c r="S72" s="1601"/>
      <c r="T72" s="1601"/>
      <c r="U72" s="1601"/>
      <c r="V72" s="1602">
        <f>SUM(J72:U72)</f>
        <v>0</v>
      </c>
      <c r="W72" s="1601"/>
      <c r="X72" s="1601"/>
      <c r="Y72" s="1601"/>
      <c r="Z72" s="1601"/>
      <c r="AA72" s="1601"/>
      <c r="AB72" s="1601"/>
      <c r="AC72" s="1601"/>
      <c r="AD72" s="1601"/>
      <c r="AE72" s="1602">
        <f>SUM(W72:AD72)</f>
        <v>0</v>
      </c>
      <c r="AF72" s="1040"/>
      <c r="AG72" s="1040"/>
      <c r="AH72" s="1040"/>
      <c r="AI72" s="1040"/>
      <c r="AJ72" s="1040"/>
      <c r="AK72" s="1040"/>
      <c r="AL72" s="1040"/>
      <c r="AM72" s="1040"/>
    </row>
    <row r="73" spans="1:39">
      <c r="A73" s="1588" t="s">
        <v>11</v>
      </c>
      <c r="B73" s="1601"/>
      <c r="C73" s="1601"/>
      <c r="D73" s="1601"/>
      <c r="E73" s="1601"/>
      <c r="F73" s="1602">
        <f>SUM(B73:E73)</f>
        <v>0</v>
      </c>
      <c r="G73" s="1601"/>
      <c r="H73" s="1601"/>
      <c r="I73" s="1602">
        <f>SUM(F73:H73)</f>
        <v>0</v>
      </c>
      <c r="J73" s="1601"/>
      <c r="K73" s="1601"/>
      <c r="L73" s="1601"/>
      <c r="M73" s="1601"/>
      <c r="N73" s="1601"/>
      <c r="O73" s="1601"/>
      <c r="P73" s="1601"/>
      <c r="Q73" s="1601"/>
      <c r="R73" s="1601"/>
      <c r="S73" s="1601"/>
      <c r="T73" s="1601"/>
      <c r="U73" s="1601"/>
      <c r="V73" s="1602">
        <f>SUM(J73:U73)</f>
        <v>0</v>
      </c>
      <c r="W73" s="1601"/>
      <c r="X73" s="1601"/>
      <c r="Y73" s="1601"/>
      <c r="Z73" s="1601"/>
      <c r="AA73" s="1601"/>
      <c r="AB73" s="1601"/>
      <c r="AC73" s="1601"/>
      <c r="AD73" s="1601"/>
      <c r="AE73" s="1602">
        <f>SUM(W73:AD73)</f>
        <v>0</v>
      </c>
      <c r="AF73" s="1040"/>
      <c r="AG73" s="1040"/>
      <c r="AH73" s="1040"/>
      <c r="AI73" s="1040"/>
      <c r="AJ73" s="1040"/>
      <c r="AK73" s="1040"/>
      <c r="AL73" s="1040"/>
      <c r="AM73" s="1040"/>
    </row>
    <row r="74" spans="1:39">
      <c r="A74" s="1588" t="s">
        <v>1650</v>
      </c>
      <c r="B74" s="1601"/>
      <c r="C74" s="1601"/>
      <c r="D74" s="1601"/>
      <c r="E74" s="1601"/>
      <c r="F74" s="1602">
        <f>SUM(B74:E74)</f>
        <v>0</v>
      </c>
      <c r="G74" s="1601"/>
      <c r="H74" s="1601"/>
      <c r="I74" s="1602">
        <f>SUM(F74:H74)</f>
        <v>0</v>
      </c>
      <c r="J74" s="1601"/>
      <c r="K74" s="1601"/>
      <c r="L74" s="1601"/>
      <c r="M74" s="1601"/>
      <c r="N74" s="1601"/>
      <c r="O74" s="1601"/>
      <c r="P74" s="1601"/>
      <c r="Q74" s="1601"/>
      <c r="R74" s="1601"/>
      <c r="S74" s="1601"/>
      <c r="T74" s="1601"/>
      <c r="U74" s="1601"/>
      <c r="V74" s="1602">
        <f>SUM(J74:U74)</f>
        <v>0</v>
      </c>
      <c r="W74" s="1601"/>
      <c r="X74" s="1601"/>
      <c r="Y74" s="1601"/>
      <c r="Z74" s="1601"/>
      <c r="AA74" s="1601"/>
      <c r="AB74" s="1601"/>
      <c r="AC74" s="1601"/>
      <c r="AD74" s="1601"/>
      <c r="AE74" s="1602">
        <f>SUM(W74:AD74)</f>
        <v>0</v>
      </c>
      <c r="AF74" s="1040"/>
      <c r="AG74" s="1040"/>
      <c r="AH74" s="1040"/>
      <c r="AI74" s="1040"/>
      <c r="AJ74" s="1040"/>
      <c r="AK74" s="1040"/>
      <c r="AL74" s="1040"/>
      <c r="AM74" s="1040"/>
    </row>
    <row r="75" spans="1:39" ht="15.75" thickBot="1">
      <c r="A75" s="1588" t="s">
        <v>168</v>
      </c>
      <c r="B75" s="1601"/>
      <c r="C75" s="1601"/>
      <c r="D75" s="1601"/>
      <c r="E75" s="1601"/>
      <c r="F75" s="1602">
        <f>SUM(B75:E75)</f>
        <v>0</v>
      </c>
      <c r="G75" s="1601"/>
      <c r="H75" s="1601"/>
      <c r="I75" s="1602">
        <f>SUM(F75:H75)</f>
        <v>0</v>
      </c>
      <c r="J75" s="1601"/>
      <c r="K75" s="1601"/>
      <c r="L75" s="1601"/>
      <c r="M75" s="1601"/>
      <c r="N75" s="1601"/>
      <c r="O75" s="1601"/>
      <c r="P75" s="1601"/>
      <c r="Q75" s="1601"/>
      <c r="R75" s="1601"/>
      <c r="S75" s="1601"/>
      <c r="T75" s="1601"/>
      <c r="U75" s="1601"/>
      <c r="V75" s="1602">
        <f>SUM(J75:U75)</f>
        <v>0</v>
      </c>
      <c r="W75" s="1601"/>
      <c r="X75" s="1601"/>
      <c r="Y75" s="1601"/>
      <c r="Z75" s="1601"/>
      <c r="AA75" s="1601"/>
      <c r="AB75" s="1601"/>
      <c r="AC75" s="1601"/>
      <c r="AD75" s="1601"/>
      <c r="AE75" s="1602">
        <f>SUM(W75:AD75)</f>
        <v>0</v>
      </c>
      <c r="AF75" s="1040"/>
      <c r="AG75" s="1040"/>
      <c r="AH75" s="1040"/>
      <c r="AI75" s="1040"/>
      <c r="AJ75" s="1040"/>
      <c r="AK75" s="1040"/>
      <c r="AL75" s="1040"/>
      <c r="AM75" s="1040"/>
    </row>
    <row r="76" spans="1:39" ht="15.75" thickBot="1">
      <c r="A76" s="1588" t="s">
        <v>200</v>
      </c>
      <c r="B76" s="1604">
        <f t="shared" ref="B76:T76" si="12">SUM(B72:B75)</f>
        <v>0</v>
      </c>
      <c r="C76" s="1604">
        <f t="shared" si="12"/>
        <v>0</v>
      </c>
      <c r="D76" s="1604">
        <f t="shared" si="12"/>
        <v>0</v>
      </c>
      <c r="E76" s="1604">
        <f t="shared" si="12"/>
        <v>0</v>
      </c>
      <c r="F76" s="1604">
        <f t="shared" si="12"/>
        <v>0</v>
      </c>
      <c r="G76" s="1604">
        <f t="shared" si="12"/>
        <v>0</v>
      </c>
      <c r="H76" s="1604">
        <f t="shared" si="12"/>
        <v>0</v>
      </c>
      <c r="I76" s="1604">
        <f t="shared" si="12"/>
        <v>0</v>
      </c>
      <c r="J76" s="1604">
        <f t="shared" si="12"/>
        <v>0</v>
      </c>
      <c r="K76" s="1604">
        <f t="shared" si="12"/>
        <v>0</v>
      </c>
      <c r="L76" s="1604">
        <f t="shared" si="12"/>
        <v>0</v>
      </c>
      <c r="M76" s="1604">
        <f t="shared" si="12"/>
        <v>0</v>
      </c>
      <c r="N76" s="1604">
        <f t="shared" si="12"/>
        <v>0</v>
      </c>
      <c r="O76" s="1604">
        <f t="shared" si="12"/>
        <v>0</v>
      </c>
      <c r="P76" s="1604">
        <f t="shared" si="12"/>
        <v>0</v>
      </c>
      <c r="Q76" s="1604">
        <f t="shared" si="12"/>
        <v>0</v>
      </c>
      <c r="R76" s="1604">
        <f t="shared" si="12"/>
        <v>0</v>
      </c>
      <c r="S76" s="1604">
        <f t="shared" si="12"/>
        <v>0</v>
      </c>
      <c r="T76" s="1604">
        <f t="shared" si="12"/>
        <v>0</v>
      </c>
      <c r="U76" s="1604">
        <f>SUM(U72:U75)</f>
        <v>0</v>
      </c>
      <c r="V76" s="1604">
        <f>SUM(V72:V75)</f>
        <v>0</v>
      </c>
      <c r="W76" s="1604">
        <f>SUM(W72:W75)</f>
        <v>0</v>
      </c>
      <c r="X76" s="1604">
        <f t="shared" ref="X76:AD76" si="13">SUM(X72:X75)</f>
        <v>0</v>
      </c>
      <c r="Y76" s="1604">
        <f t="shared" si="13"/>
        <v>0</v>
      </c>
      <c r="Z76" s="1604">
        <f t="shared" si="13"/>
        <v>0</v>
      </c>
      <c r="AA76" s="1604">
        <f t="shared" si="13"/>
        <v>0</v>
      </c>
      <c r="AB76" s="1604">
        <f t="shared" si="13"/>
        <v>0</v>
      </c>
      <c r="AC76" s="1604">
        <f t="shared" si="13"/>
        <v>0</v>
      </c>
      <c r="AD76" s="1604">
        <f t="shared" si="13"/>
        <v>0</v>
      </c>
      <c r="AE76" s="1604">
        <f>SUM(AE72:AE75)</f>
        <v>0</v>
      </c>
      <c r="AF76" s="1040"/>
      <c r="AG76" s="1040"/>
      <c r="AH76" s="1040"/>
      <c r="AI76" s="1040"/>
      <c r="AJ76" s="1040"/>
      <c r="AK76" s="1040"/>
      <c r="AL76" s="1040"/>
      <c r="AM76" s="1040"/>
    </row>
    <row r="77" spans="1:39">
      <c r="A77" s="1588"/>
      <c r="B77" s="1111"/>
      <c r="C77" s="1111"/>
      <c r="D77" s="1111"/>
      <c r="E77" s="1111"/>
      <c r="F77" s="1111"/>
      <c r="G77" s="1111"/>
      <c r="H77" s="1111"/>
      <c r="I77" s="1111"/>
      <c r="J77" s="1605"/>
      <c r="K77" s="1605"/>
      <c r="L77" s="1605"/>
      <c r="M77" s="1605"/>
      <c r="N77" s="1605"/>
      <c r="O77" s="1605"/>
      <c r="P77" s="1605"/>
      <c r="Q77" s="1605"/>
      <c r="R77" s="1605"/>
      <c r="S77" s="1605"/>
      <c r="T77" s="1605"/>
      <c r="U77" s="1605"/>
      <c r="V77" s="1606"/>
      <c r="W77" s="1606"/>
      <c r="X77" s="1606"/>
      <c r="Y77" s="1606"/>
      <c r="Z77" s="1606"/>
      <c r="AA77" s="1606"/>
      <c r="AB77" s="1606"/>
      <c r="AC77" s="1606"/>
      <c r="AD77" s="1606"/>
      <c r="AE77" s="1606"/>
      <c r="AF77" s="1040"/>
      <c r="AG77" s="1040"/>
      <c r="AH77" s="1040"/>
      <c r="AI77" s="1040"/>
      <c r="AJ77" s="1040"/>
      <c r="AK77" s="1040"/>
      <c r="AL77" s="1040"/>
      <c r="AM77" s="1040"/>
    </row>
    <row r="78" spans="1:39" ht="15.75">
      <c r="A78" s="1595" t="s">
        <v>1651</v>
      </c>
      <c r="B78" s="1111"/>
      <c r="C78" s="1111"/>
      <c r="D78" s="1111"/>
      <c r="E78" s="1111"/>
      <c r="F78" s="1111"/>
      <c r="G78" s="1111"/>
      <c r="H78" s="1111"/>
      <c r="I78" s="1111"/>
      <c r="J78" s="1605"/>
      <c r="K78" s="1605"/>
      <c r="L78" s="1605"/>
      <c r="M78" s="1605"/>
      <c r="N78" s="1605"/>
      <c r="O78" s="1605"/>
      <c r="P78" s="1605"/>
      <c r="Q78" s="1605"/>
      <c r="R78" s="1605"/>
      <c r="S78" s="1605"/>
      <c r="T78" s="1605"/>
      <c r="U78" s="1605"/>
      <c r="V78" s="1606"/>
      <c r="W78" s="1606"/>
      <c r="X78" s="1606"/>
      <c r="Y78" s="1606"/>
      <c r="Z78" s="1606"/>
      <c r="AA78" s="1606"/>
      <c r="AB78" s="1606"/>
      <c r="AC78" s="1606"/>
      <c r="AD78" s="1606"/>
      <c r="AE78" s="1606"/>
      <c r="AF78" s="1040"/>
      <c r="AG78" s="1040"/>
      <c r="AH78" s="1040"/>
      <c r="AI78" s="1040"/>
      <c r="AJ78" s="1040"/>
      <c r="AK78" s="1040"/>
      <c r="AL78" s="1040"/>
      <c r="AM78" s="1040"/>
    </row>
    <row r="79" spans="1:39">
      <c r="A79" s="1609" t="s">
        <v>1652</v>
      </c>
      <c r="B79" s="1111"/>
      <c r="C79" s="1111"/>
      <c r="D79" s="1111"/>
      <c r="E79" s="1111"/>
      <c r="F79" s="1111"/>
      <c r="G79" s="1111"/>
      <c r="H79" s="1111"/>
      <c r="I79" s="1111"/>
      <c r="J79" s="1605"/>
      <c r="K79" s="1605"/>
      <c r="L79" s="1605"/>
      <c r="M79" s="1605"/>
      <c r="N79" s="1605"/>
      <c r="O79" s="1605"/>
      <c r="P79" s="1605"/>
      <c r="Q79" s="1605"/>
      <c r="R79" s="1605"/>
      <c r="S79" s="1605"/>
      <c r="T79" s="1605"/>
      <c r="U79" s="1605"/>
      <c r="V79" s="1606"/>
      <c r="W79" s="1605"/>
      <c r="X79" s="1605"/>
      <c r="Y79" s="1605"/>
      <c r="Z79" s="1605"/>
      <c r="AA79" s="1605"/>
      <c r="AB79" s="1605"/>
      <c r="AC79" s="1605"/>
      <c r="AD79" s="1605"/>
      <c r="AE79" s="1606"/>
      <c r="AF79" s="1040"/>
      <c r="AG79" s="1040"/>
      <c r="AH79" s="1040"/>
      <c r="AI79" s="1040"/>
      <c r="AJ79" s="1040"/>
      <c r="AK79" s="1040"/>
      <c r="AL79" s="1040"/>
      <c r="AM79" s="1040"/>
    </row>
    <row r="80" spans="1:39">
      <c r="A80" s="1610" t="s">
        <v>1653</v>
      </c>
      <c r="B80" s="1111"/>
      <c r="C80" s="1111"/>
      <c r="D80" s="1111"/>
      <c r="E80" s="1111"/>
      <c r="F80" s="1111"/>
      <c r="G80" s="1111"/>
      <c r="H80" s="1111"/>
      <c r="I80" s="1111"/>
      <c r="J80" s="1605"/>
      <c r="K80" s="1605"/>
      <c r="L80" s="1605"/>
      <c r="M80" s="1605"/>
      <c r="N80" s="1605"/>
      <c r="O80" s="1605"/>
      <c r="P80" s="1605"/>
      <c r="Q80" s="1605"/>
      <c r="R80" s="1605"/>
      <c r="S80" s="1605"/>
      <c r="T80" s="1605"/>
      <c r="U80" s="1605"/>
      <c r="V80" s="1606"/>
      <c r="W80" s="1605"/>
      <c r="X80" s="1605"/>
      <c r="Y80" s="1605"/>
      <c r="Z80" s="1605"/>
      <c r="AA80" s="1605"/>
      <c r="AB80" s="1605"/>
      <c r="AC80" s="1605"/>
      <c r="AD80" s="1605"/>
      <c r="AE80" s="1606"/>
      <c r="AF80" s="1040"/>
      <c r="AG80" s="1040"/>
      <c r="AH80" s="1040"/>
      <c r="AI80" s="1040"/>
      <c r="AJ80" s="1040"/>
      <c r="AK80" s="1040"/>
      <c r="AL80" s="1040"/>
      <c r="AM80" s="1040"/>
    </row>
    <row r="81" spans="1:39">
      <c r="A81" s="1588" t="s">
        <v>1654</v>
      </c>
      <c r="B81" s="1603"/>
      <c r="C81" s="1603"/>
      <c r="D81" s="1603"/>
      <c r="E81" s="1603"/>
      <c r="F81" s="1611">
        <f>SUM(B81:E81)</f>
        <v>0</v>
      </c>
      <c r="G81" s="1603"/>
      <c r="H81" s="1603"/>
      <c r="I81" s="1611">
        <f>SUM(G81:H81)</f>
        <v>0</v>
      </c>
      <c r="J81" s="1603"/>
      <c r="K81" s="1603"/>
      <c r="L81" s="1603"/>
      <c r="M81" s="1603"/>
      <c r="N81" s="1603"/>
      <c r="O81" s="1603"/>
      <c r="P81" s="1603"/>
      <c r="Q81" s="1603"/>
      <c r="R81" s="1603"/>
      <c r="S81" s="1603"/>
      <c r="T81" s="1603"/>
      <c r="U81" s="1603"/>
      <c r="V81" s="1611">
        <f>SUM(J81:U81)</f>
        <v>0</v>
      </c>
      <c r="W81" s="1603"/>
      <c r="X81" s="1603"/>
      <c r="Y81" s="1603"/>
      <c r="Z81" s="1603"/>
      <c r="AA81" s="1603"/>
      <c r="AB81" s="1603"/>
      <c r="AC81" s="1603"/>
      <c r="AD81" s="1603"/>
      <c r="AE81" s="1611">
        <f>SUM(W81:AD81)</f>
        <v>0</v>
      </c>
      <c r="AF81" s="1040"/>
      <c r="AG81" s="1040"/>
      <c r="AH81" s="1040"/>
      <c r="AI81" s="1040"/>
      <c r="AJ81" s="1040"/>
      <c r="AK81" s="1040"/>
      <c r="AL81" s="1040"/>
      <c r="AM81" s="1040"/>
    </row>
    <row r="82" spans="1:39" ht="15.75" thickBot="1">
      <c r="A82" s="1588" t="s">
        <v>168</v>
      </c>
      <c r="B82" s="1603"/>
      <c r="C82" s="1603"/>
      <c r="D82" s="1603"/>
      <c r="E82" s="1603"/>
      <c r="F82" s="1602">
        <f>SUM(B82:E82)</f>
        <v>0</v>
      </c>
      <c r="G82" s="1603"/>
      <c r="H82" s="1603"/>
      <c r="I82" s="1602">
        <f>SUM(G82:H82)</f>
        <v>0</v>
      </c>
      <c r="J82" s="1603"/>
      <c r="K82" s="1603"/>
      <c r="L82" s="1603"/>
      <c r="M82" s="1603"/>
      <c r="N82" s="1603"/>
      <c r="O82" s="1603"/>
      <c r="P82" s="1603"/>
      <c r="Q82" s="1603"/>
      <c r="R82" s="1603"/>
      <c r="S82" s="1603"/>
      <c r="T82" s="1603"/>
      <c r="U82" s="1603"/>
      <c r="V82" s="1602">
        <f>SUM(J82:U82)</f>
        <v>0</v>
      </c>
      <c r="W82" s="1603"/>
      <c r="X82" s="1603"/>
      <c r="Y82" s="1603"/>
      <c r="Z82" s="1603"/>
      <c r="AA82" s="1603"/>
      <c r="AB82" s="1603"/>
      <c r="AC82" s="1603"/>
      <c r="AD82" s="1603"/>
      <c r="AE82" s="1602">
        <f>SUM(W82:AD82)</f>
        <v>0</v>
      </c>
      <c r="AF82" s="1040"/>
      <c r="AG82" s="1040"/>
      <c r="AH82" s="1040"/>
      <c r="AI82" s="1040"/>
      <c r="AJ82" s="1040"/>
      <c r="AK82" s="1040"/>
      <c r="AL82" s="1040"/>
      <c r="AM82" s="1040"/>
    </row>
    <row r="83" spans="1:39" ht="15.75" thickBot="1">
      <c r="A83" s="1588" t="s">
        <v>200</v>
      </c>
      <c r="B83" s="1604">
        <f t="shared" ref="B83:AE83" si="14">SUM(B81:B82)</f>
        <v>0</v>
      </c>
      <c r="C83" s="1604">
        <f t="shared" si="14"/>
        <v>0</v>
      </c>
      <c r="D83" s="1604">
        <f t="shared" si="14"/>
        <v>0</v>
      </c>
      <c r="E83" s="1604">
        <f t="shared" si="14"/>
        <v>0</v>
      </c>
      <c r="F83" s="1604">
        <f t="shared" si="14"/>
        <v>0</v>
      </c>
      <c r="G83" s="1604">
        <f t="shared" si="14"/>
        <v>0</v>
      </c>
      <c r="H83" s="1604">
        <f t="shared" si="14"/>
        <v>0</v>
      </c>
      <c r="I83" s="1604">
        <f t="shared" si="14"/>
        <v>0</v>
      </c>
      <c r="J83" s="1604">
        <f t="shared" si="14"/>
        <v>0</v>
      </c>
      <c r="K83" s="1604">
        <f t="shared" si="14"/>
        <v>0</v>
      </c>
      <c r="L83" s="1604">
        <f t="shared" si="14"/>
        <v>0</v>
      </c>
      <c r="M83" s="1604">
        <f t="shared" si="14"/>
        <v>0</v>
      </c>
      <c r="N83" s="1604">
        <f t="shared" si="14"/>
        <v>0</v>
      </c>
      <c r="O83" s="1604">
        <f t="shared" si="14"/>
        <v>0</v>
      </c>
      <c r="P83" s="1604">
        <f t="shared" si="14"/>
        <v>0</v>
      </c>
      <c r="Q83" s="1604">
        <f t="shared" si="14"/>
        <v>0</v>
      </c>
      <c r="R83" s="1604">
        <f t="shared" si="14"/>
        <v>0</v>
      </c>
      <c r="S83" s="1604">
        <f t="shared" si="14"/>
        <v>0</v>
      </c>
      <c r="T83" s="1604">
        <f t="shared" si="14"/>
        <v>0</v>
      </c>
      <c r="U83" s="1604">
        <f t="shared" si="14"/>
        <v>0</v>
      </c>
      <c r="V83" s="1604">
        <f t="shared" si="14"/>
        <v>0</v>
      </c>
      <c r="W83" s="1604">
        <f t="shared" si="14"/>
        <v>0</v>
      </c>
      <c r="X83" s="1604">
        <f t="shared" si="14"/>
        <v>0</v>
      </c>
      <c r="Y83" s="1604">
        <f t="shared" si="14"/>
        <v>0</v>
      </c>
      <c r="Z83" s="1604">
        <f t="shared" si="14"/>
        <v>0</v>
      </c>
      <c r="AA83" s="1604">
        <f t="shared" si="14"/>
        <v>0</v>
      </c>
      <c r="AB83" s="1604">
        <f t="shared" si="14"/>
        <v>0</v>
      </c>
      <c r="AC83" s="1604">
        <f t="shared" si="14"/>
        <v>0</v>
      </c>
      <c r="AD83" s="1604">
        <f t="shared" si="14"/>
        <v>0</v>
      </c>
      <c r="AE83" s="1604">
        <f t="shared" si="14"/>
        <v>0</v>
      </c>
      <c r="AF83" s="1040"/>
      <c r="AG83" s="1040"/>
      <c r="AH83" s="1040"/>
      <c r="AI83" s="1040"/>
      <c r="AJ83" s="1040"/>
      <c r="AK83" s="1040"/>
      <c r="AL83" s="1040"/>
      <c r="AM83" s="1040"/>
    </row>
    <row r="84" spans="1:39">
      <c r="A84" s="1610" t="s">
        <v>1655</v>
      </c>
      <c r="B84" s="1111"/>
      <c r="C84" s="1111"/>
      <c r="D84" s="1111"/>
      <c r="E84" s="1111"/>
      <c r="F84" s="1111"/>
      <c r="G84" s="1111"/>
      <c r="H84" s="1111"/>
      <c r="I84" s="1111"/>
      <c r="J84" s="1596"/>
      <c r="K84" s="1596"/>
      <c r="L84" s="1596"/>
      <c r="M84" s="1596"/>
      <c r="N84" s="1596"/>
      <c r="O84" s="1596"/>
      <c r="P84" s="1596"/>
      <c r="Q84" s="1596"/>
      <c r="R84" s="1596"/>
      <c r="S84" s="1596"/>
      <c r="T84" s="1596"/>
      <c r="U84" s="1596"/>
      <c r="V84" s="1600"/>
      <c r="W84" s="1111"/>
      <c r="X84" s="1111"/>
      <c r="Y84" s="1111"/>
      <c r="Z84" s="1111"/>
      <c r="AA84" s="1111"/>
      <c r="AB84" s="1111"/>
      <c r="AC84" s="1111"/>
      <c r="AD84" s="1111"/>
      <c r="AE84" s="1111"/>
      <c r="AF84" s="1040"/>
      <c r="AG84" s="1040"/>
      <c r="AH84" s="1040"/>
      <c r="AI84" s="1040"/>
      <c r="AJ84" s="1040"/>
      <c r="AK84" s="1040"/>
      <c r="AL84" s="1040"/>
      <c r="AM84" s="1040"/>
    </row>
    <row r="85" spans="1:39">
      <c r="A85" s="1588" t="s">
        <v>1654</v>
      </c>
      <c r="B85" s="1603"/>
      <c r="C85" s="1603"/>
      <c r="D85" s="1603"/>
      <c r="E85" s="1603"/>
      <c r="F85" s="1611">
        <f>SUM(B85:E85)</f>
        <v>0</v>
      </c>
      <c r="G85" s="1603"/>
      <c r="H85" s="1603"/>
      <c r="I85" s="1611">
        <f>SUM(F85:H85)</f>
        <v>0</v>
      </c>
      <c r="J85" s="1603"/>
      <c r="K85" s="1603"/>
      <c r="L85" s="1603"/>
      <c r="M85" s="1603"/>
      <c r="N85" s="1603"/>
      <c r="O85" s="1603"/>
      <c r="P85" s="1603"/>
      <c r="Q85" s="1603"/>
      <c r="R85" s="1603"/>
      <c r="S85" s="1603"/>
      <c r="T85" s="1603"/>
      <c r="U85" s="1603"/>
      <c r="V85" s="1602">
        <f>SUM(J85:U85)</f>
        <v>0</v>
      </c>
      <c r="W85" s="1603"/>
      <c r="X85" s="1603"/>
      <c r="Y85" s="1603"/>
      <c r="Z85" s="1603"/>
      <c r="AA85" s="1603"/>
      <c r="AB85" s="1603"/>
      <c r="AC85" s="1603"/>
      <c r="AD85" s="1603"/>
      <c r="AE85" s="1602">
        <f>SUM(W85:AD85)</f>
        <v>0</v>
      </c>
      <c r="AF85" s="1040"/>
      <c r="AG85" s="1040"/>
      <c r="AH85" s="1040"/>
      <c r="AI85" s="1040"/>
      <c r="AJ85" s="1040"/>
      <c r="AK85" s="1040"/>
      <c r="AL85" s="1040"/>
      <c r="AM85" s="1040"/>
    </row>
    <row r="86" spans="1:39">
      <c r="A86" s="1588" t="s">
        <v>1513</v>
      </c>
      <c r="B86" s="1603"/>
      <c r="C86" s="1603"/>
      <c r="D86" s="1603"/>
      <c r="E86" s="1603"/>
      <c r="F86" s="1602">
        <f>SUM(B86:E86)</f>
        <v>0</v>
      </c>
      <c r="G86" s="1603"/>
      <c r="H86" s="1603"/>
      <c r="I86" s="1602">
        <f>SUM(F86:H86)</f>
        <v>0</v>
      </c>
      <c r="J86" s="1603"/>
      <c r="K86" s="1603"/>
      <c r="L86" s="1603"/>
      <c r="M86" s="1603"/>
      <c r="N86" s="1603"/>
      <c r="O86" s="1603"/>
      <c r="P86" s="1603"/>
      <c r="Q86" s="1603"/>
      <c r="R86" s="1603"/>
      <c r="S86" s="1603"/>
      <c r="T86" s="1603"/>
      <c r="U86" s="1603"/>
      <c r="V86" s="1602">
        <f>SUM(J86:U86)</f>
        <v>0</v>
      </c>
      <c r="W86" s="1603"/>
      <c r="X86" s="1603"/>
      <c r="Y86" s="1603"/>
      <c r="Z86" s="1603"/>
      <c r="AA86" s="1603"/>
      <c r="AB86" s="1603"/>
      <c r="AC86" s="1603"/>
      <c r="AD86" s="1603"/>
      <c r="AE86" s="1602">
        <f>SUM(W86:AD86)</f>
        <v>0</v>
      </c>
      <c r="AF86" s="1040"/>
      <c r="AG86" s="1040"/>
      <c r="AH86" s="1040"/>
      <c r="AI86" s="1040"/>
      <c r="AJ86" s="1040"/>
      <c r="AK86" s="1040"/>
      <c r="AL86" s="1040"/>
      <c r="AM86" s="1040"/>
    </row>
    <row r="87" spans="1:39" ht="15.75" thickBot="1">
      <c r="A87" s="1588" t="s">
        <v>168</v>
      </c>
      <c r="B87" s="1603"/>
      <c r="C87" s="1603"/>
      <c r="D87" s="1603"/>
      <c r="E87" s="1603"/>
      <c r="F87" s="1602">
        <f>SUM(B87:E87)</f>
        <v>0</v>
      </c>
      <c r="G87" s="1603"/>
      <c r="H87" s="1603"/>
      <c r="I87" s="1602">
        <f>SUM(F87:H87)</f>
        <v>0</v>
      </c>
      <c r="J87" s="1603"/>
      <c r="K87" s="1603"/>
      <c r="L87" s="1603"/>
      <c r="M87" s="1603"/>
      <c r="N87" s="1603"/>
      <c r="O87" s="1603"/>
      <c r="P87" s="1603"/>
      <c r="Q87" s="1603"/>
      <c r="R87" s="1603"/>
      <c r="S87" s="1603"/>
      <c r="T87" s="1603"/>
      <c r="U87" s="1603"/>
      <c r="V87" s="1602">
        <f>SUM(J87:U87)</f>
        <v>0</v>
      </c>
      <c r="W87" s="1603"/>
      <c r="X87" s="1603"/>
      <c r="Y87" s="1603"/>
      <c r="Z87" s="1603"/>
      <c r="AA87" s="1603"/>
      <c r="AB87" s="1603"/>
      <c r="AC87" s="1603"/>
      <c r="AD87" s="1603"/>
      <c r="AE87" s="1602">
        <f>SUM(W87:AD87)</f>
        <v>0</v>
      </c>
      <c r="AF87" s="1040"/>
      <c r="AG87" s="1040"/>
      <c r="AH87" s="1040"/>
      <c r="AI87" s="1040"/>
      <c r="AJ87" s="1040"/>
      <c r="AK87" s="1040"/>
      <c r="AL87" s="1040"/>
      <c r="AM87" s="1040"/>
    </row>
    <row r="88" spans="1:39" ht="15.75" thickBot="1">
      <c r="A88" s="1588" t="s">
        <v>200</v>
      </c>
      <c r="B88" s="1604">
        <f t="shared" ref="B88:AE88" si="15">SUM(B85:B87)</f>
        <v>0</v>
      </c>
      <c r="C88" s="1604">
        <f t="shared" si="15"/>
        <v>0</v>
      </c>
      <c r="D88" s="1604">
        <f t="shared" si="15"/>
        <v>0</v>
      </c>
      <c r="E88" s="1604">
        <f t="shared" si="15"/>
        <v>0</v>
      </c>
      <c r="F88" s="1604">
        <f t="shared" si="15"/>
        <v>0</v>
      </c>
      <c r="G88" s="1604">
        <f t="shared" si="15"/>
        <v>0</v>
      </c>
      <c r="H88" s="1604">
        <f t="shared" si="15"/>
        <v>0</v>
      </c>
      <c r="I88" s="1604">
        <f t="shared" si="15"/>
        <v>0</v>
      </c>
      <c r="J88" s="1604">
        <f t="shared" si="15"/>
        <v>0</v>
      </c>
      <c r="K88" s="1604">
        <f t="shared" si="15"/>
        <v>0</v>
      </c>
      <c r="L88" s="1604">
        <f t="shared" si="15"/>
        <v>0</v>
      </c>
      <c r="M88" s="1604">
        <f t="shared" si="15"/>
        <v>0</v>
      </c>
      <c r="N88" s="1604">
        <f t="shared" si="15"/>
        <v>0</v>
      </c>
      <c r="O88" s="1604">
        <f t="shared" si="15"/>
        <v>0</v>
      </c>
      <c r="P88" s="1604">
        <f t="shared" si="15"/>
        <v>0</v>
      </c>
      <c r="Q88" s="1604">
        <f t="shared" si="15"/>
        <v>0</v>
      </c>
      <c r="R88" s="1604">
        <f t="shared" si="15"/>
        <v>0</v>
      </c>
      <c r="S88" s="1604">
        <f t="shared" si="15"/>
        <v>0</v>
      </c>
      <c r="T88" s="1604">
        <f t="shared" si="15"/>
        <v>0</v>
      </c>
      <c r="U88" s="1604">
        <f t="shared" si="15"/>
        <v>0</v>
      </c>
      <c r="V88" s="1604">
        <f t="shared" si="15"/>
        <v>0</v>
      </c>
      <c r="W88" s="1604">
        <f t="shared" si="15"/>
        <v>0</v>
      </c>
      <c r="X88" s="1604">
        <f t="shared" si="15"/>
        <v>0</v>
      </c>
      <c r="Y88" s="1604">
        <f t="shared" si="15"/>
        <v>0</v>
      </c>
      <c r="Z88" s="1604">
        <f t="shared" si="15"/>
        <v>0</v>
      </c>
      <c r="AA88" s="1604">
        <f t="shared" si="15"/>
        <v>0</v>
      </c>
      <c r="AB88" s="1604">
        <f t="shared" si="15"/>
        <v>0</v>
      </c>
      <c r="AC88" s="1604">
        <f t="shared" si="15"/>
        <v>0</v>
      </c>
      <c r="AD88" s="1604">
        <f t="shared" si="15"/>
        <v>0</v>
      </c>
      <c r="AE88" s="1604">
        <f t="shared" si="15"/>
        <v>0</v>
      </c>
      <c r="AF88" s="1040"/>
      <c r="AG88" s="1040"/>
      <c r="AH88" s="1040"/>
      <c r="AI88" s="1040"/>
      <c r="AJ88" s="1040"/>
      <c r="AK88" s="1040"/>
      <c r="AL88" s="1040"/>
      <c r="AM88" s="1040"/>
    </row>
    <row r="89" spans="1:39">
      <c r="A89" s="1609" t="s">
        <v>1656</v>
      </c>
      <c r="B89" s="1040"/>
      <c r="C89" s="1040"/>
      <c r="D89" s="1040"/>
      <c r="E89" s="1040"/>
      <c r="F89" s="1040"/>
      <c r="G89" s="1040"/>
      <c r="H89" s="1040"/>
      <c r="I89" s="1040"/>
      <c r="J89" s="1040"/>
      <c r="K89" s="1040"/>
      <c r="L89" s="1040"/>
      <c r="M89" s="1040"/>
      <c r="N89" s="1040"/>
      <c r="O89" s="1040"/>
      <c r="P89" s="1040"/>
      <c r="Q89" s="1040"/>
      <c r="R89" s="1040"/>
      <c r="S89" s="1040"/>
      <c r="T89" s="1040"/>
      <c r="U89" s="1040"/>
      <c r="V89" s="1040"/>
      <c r="W89" s="1040"/>
      <c r="X89" s="1040"/>
      <c r="Y89" s="1040"/>
      <c r="Z89" s="1040"/>
      <c r="AA89" s="1040"/>
      <c r="AB89" s="1040"/>
      <c r="AC89" s="1040"/>
      <c r="AD89" s="1040"/>
      <c r="AE89" s="1040"/>
      <c r="AF89" s="1040"/>
      <c r="AG89" s="1040"/>
      <c r="AH89" s="1040"/>
      <c r="AI89" s="1040"/>
      <c r="AJ89" s="1040"/>
      <c r="AK89" s="1040"/>
      <c r="AL89" s="1040"/>
      <c r="AM89" s="1040"/>
    </row>
    <row r="90" spans="1:39">
      <c r="A90" s="1588" t="s">
        <v>1653</v>
      </c>
      <c r="B90" s="1601"/>
      <c r="C90" s="1601"/>
      <c r="D90" s="1601"/>
      <c r="E90" s="1601"/>
      <c r="F90" s="1656">
        <f>SUM(B90:E90)</f>
        <v>0</v>
      </c>
      <c r="G90" s="1601"/>
      <c r="H90" s="1601"/>
      <c r="I90" s="1656">
        <f>SUM(F90:H90)</f>
        <v>0</v>
      </c>
      <c r="J90" s="1601"/>
      <c r="K90" s="1601"/>
      <c r="L90" s="1601"/>
      <c r="M90" s="1601"/>
      <c r="N90" s="1601"/>
      <c r="O90" s="1601"/>
      <c r="P90" s="1601"/>
      <c r="Q90" s="1601"/>
      <c r="R90" s="1601"/>
      <c r="S90" s="1601"/>
      <c r="T90" s="1601"/>
      <c r="U90" s="1601"/>
      <c r="V90" s="1612">
        <f>SUM(J90:U90)</f>
        <v>0</v>
      </c>
      <c r="W90" s="1601"/>
      <c r="X90" s="1601"/>
      <c r="Y90" s="1601"/>
      <c r="Z90" s="1601"/>
      <c r="AA90" s="1601"/>
      <c r="AB90" s="1601"/>
      <c r="AC90" s="1601"/>
      <c r="AD90" s="1601"/>
      <c r="AE90" s="1612">
        <f>SUM(W90:AD90)</f>
        <v>0</v>
      </c>
      <c r="AF90" s="1040"/>
      <c r="AG90" s="1040"/>
      <c r="AH90" s="1040"/>
      <c r="AI90" s="1040"/>
      <c r="AJ90" s="1040"/>
      <c r="AK90" s="1040"/>
      <c r="AL90" s="1040"/>
      <c r="AM90" s="1040"/>
    </row>
    <row r="91" spans="1:39" ht="15.75" thickBot="1">
      <c r="A91" s="1588" t="s">
        <v>1655</v>
      </c>
      <c r="B91" s="1601"/>
      <c r="C91" s="1601"/>
      <c r="D91" s="1601"/>
      <c r="E91" s="1601"/>
      <c r="F91" s="1657">
        <f>SUM(B91:E91)</f>
        <v>0</v>
      </c>
      <c r="G91" s="1601"/>
      <c r="H91" s="1601"/>
      <c r="I91" s="1657">
        <f>SUM(F91:H91)</f>
        <v>0</v>
      </c>
      <c r="J91" s="1601"/>
      <c r="K91" s="1601"/>
      <c r="L91" s="1601"/>
      <c r="M91" s="1601"/>
      <c r="N91" s="1601"/>
      <c r="O91" s="1601"/>
      <c r="P91" s="1601"/>
      <c r="Q91" s="1601"/>
      <c r="R91" s="1601"/>
      <c r="S91" s="1601"/>
      <c r="T91" s="1601"/>
      <c r="U91" s="1601"/>
      <c r="V91" s="1612">
        <f>SUM(J91:U91)</f>
        <v>0</v>
      </c>
      <c r="W91" s="1601"/>
      <c r="X91" s="1601"/>
      <c r="Y91" s="1601"/>
      <c r="Z91" s="1601"/>
      <c r="AA91" s="1601"/>
      <c r="AB91" s="1601"/>
      <c r="AC91" s="1601"/>
      <c r="AD91" s="1601"/>
      <c r="AE91" s="1612">
        <f>SUM(W91:AD91)</f>
        <v>0</v>
      </c>
      <c r="AF91" s="1040"/>
      <c r="AG91" s="1040"/>
      <c r="AH91" s="1040"/>
      <c r="AI91" s="1040"/>
      <c r="AJ91" s="1040"/>
      <c r="AK91" s="1040"/>
      <c r="AL91" s="1040"/>
      <c r="AM91" s="1040"/>
    </row>
    <row r="92" spans="1:39" ht="15.75" thickBot="1">
      <c r="A92" s="1614" t="s">
        <v>8</v>
      </c>
      <c r="B92" s="1615">
        <f>SUM(B90:B91)</f>
        <v>0</v>
      </c>
      <c r="C92" s="1615">
        <f>SUM(C90:C91)</f>
        <v>0</v>
      </c>
      <c r="D92" s="1615">
        <f>SUM(D90:D91)</f>
        <v>0</v>
      </c>
      <c r="E92" s="1615">
        <f>SUM(E90:E91)</f>
        <v>0</v>
      </c>
      <c r="F92" s="1615">
        <f>SUM(F90:F91)</f>
        <v>0</v>
      </c>
      <c r="G92" s="1615">
        <f t="shared" ref="G92:U92" si="16">SUM(G90:G91)</f>
        <v>0</v>
      </c>
      <c r="H92" s="1615">
        <f t="shared" si="16"/>
        <v>0</v>
      </c>
      <c r="I92" s="1615">
        <f t="shared" si="16"/>
        <v>0</v>
      </c>
      <c r="J92" s="1615">
        <f t="shared" si="16"/>
        <v>0</v>
      </c>
      <c r="K92" s="1615">
        <f t="shared" si="16"/>
        <v>0</v>
      </c>
      <c r="L92" s="1615">
        <f t="shared" si="16"/>
        <v>0</v>
      </c>
      <c r="M92" s="1615">
        <f t="shared" si="16"/>
        <v>0</v>
      </c>
      <c r="N92" s="1615">
        <f t="shared" si="16"/>
        <v>0</v>
      </c>
      <c r="O92" s="1615">
        <f t="shared" si="16"/>
        <v>0</v>
      </c>
      <c r="P92" s="1615">
        <f t="shared" si="16"/>
        <v>0</v>
      </c>
      <c r="Q92" s="1615">
        <f t="shared" si="16"/>
        <v>0</v>
      </c>
      <c r="R92" s="1615">
        <f t="shared" si="16"/>
        <v>0</v>
      </c>
      <c r="S92" s="1615">
        <f t="shared" si="16"/>
        <v>0</v>
      </c>
      <c r="T92" s="1615">
        <f t="shared" si="16"/>
        <v>0</v>
      </c>
      <c r="U92" s="1615">
        <f t="shared" si="16"/>
        <v>0</v>
      </c>
      <c r="V92" s="1615">
        <f>SUM(V90:V91)</f>
        <v>0</v>
      </c>
      <c r="W92" s="1615">
        <f t="shared" ref="W92:AE92" si="17">SUM(W89:W91)</f>
        <v>0</v>
      </c>
      <c r="X92" s="1615">
        <f t="shared" si="17"/>
        <v>0</v>
      </c>
      <c r="Y92" s="1615">
        <f t="shared" si="17"/>
        <v>0</v>
      </c>
      <c r="Z92" s="1615">
        <f t="shared" si="17"/>
        <v>0</v>
      </c>
      <c r="AA92" s="1615">
        <f t="shared" si="17"/>
        <v>0</v>
      </c>
      <c r="AB92" s="1615">
        <f t="shared" si="17"/>
        <v>0</v>
      </c>
      <c r="AC92" s="1615">
        <f t="shared" si="17"/>
        <v>0</v>
      </c>
      <c r="AD92" s="1615">
        <f t="shared" si="17"/>
        <v>0</v>
      </c>
      <c r="AE92" s="1615">
        <f t="shared" si="17"/>
        <v>0</v>
      </c>
      <c r="AF92" s="1040"/>
      <c r="AG92" s="1040"/>
      <c r="AH92" s="1040"/>
      <c r="AI92" s="1040"/>
      <c r="AJ92" s="1040"/>
      <c r="AK92" s="1040"/>
      <c r="AL92" s="1040"/>
      <c r="AM92" s="1040"/>
    </row>
    <row r="93" spans="1:39">
      <c r="A93" s="1658"/>
      <c r="B93" s="1658"/>
      <c r="C93" s="1658"/>
      <c r="D93" s="1658"/>
      <c r="E93" s="1658"/>
      <c r="F93" s="1658"/>
      <c r="G93" s="1658"/>
      <c r="H93" s="1658"/>
      <c r="I93" s="1658"/>
      <c r="J93" s="1658"/>
      <c r="K93" s="1658"/>
      <c r="L93" s="1658"/>
      <c r="M93" s="1040"/>
      <c r="N93" s="1040"/>
      <c r="O93" s="1040"/>
      <c r="P93" s="1040"/>
      <c r="Q93" s="1040"/>
      <c r="R93" s="1040"/>
      <c r="S93" s="1040"/>
      <c r="T93" s="1040"/>
      <c r="U93" s="1040"/>
      <c r="V93" s="1040"/>
      <c r="W93" s="1040"/>
      <c r="X93" s="1040"/>
      <c r="Y93" s="1040"/>
      <c r="Z93" s="1040"/>
      <c r="AA93" s="1040"/>
      <c r="AB93" s="1040"/>
      <c r="AC93" s="1040"/>
      <c r="AD93" s="1040"/>
      <c r="AE93" s="1040"/>
      <c r="AF93" s="1040"/>
      <c r="AG93" s="1040"/>
      <c r="AH93" s="1040"/>
      <c r="AI93" s="1040"/>
      <c r="AJ93" s="1040"/>
      <c r="AK93" s="1040"/>
      <c r="AL93" s="1040"/>
      <c r="AM93" s="1040"/>
    </row>
    <row r="94" spans="1:39">
      <c r="A94" s="1658"/>
      <c r="B94" s="1658"/>
      <c r="C94" s="1658"/>
      <c r="D94" s="1658"/>
      <c r="E94" s="1658"/>
      <c r="F94" s="1658"/>
      <c r="G94" s="1658"/>
      <c r="H94" s="1658"/>
      <c r="I94" s="1658"/>
      <c r="J94" s="1658"/>
      <c r="K94" s="1658"/>
      <c r="L94" s="1658"/>
      <c r="M94" s="1040"/>
      <c r="N94" s="1040"/>
      <c r="O94" s="1040"/>
      <c r="P94" s="1040"/>
      <c r="Q94" s="1040"/>
      <c r="R94" s="1040"/>
      <c r="S94" s="1040"/>
      <c r="T94" s="1040"/>
      <c r="U94" s="1040"/>
      <c r="V94" s="1040"/>
      <c r="W94" s="1040"/>
      <c r="X94" s="1040"/>
      <c r="Y94" s="1040"/>
      <c r="Z94" s="1040"/>
      <c r="AA94" s="1040"/>
      <c r="AB94" s="1040"/>
      <c r="AC94" s="1040"/>
      <c r="AD94" s="1040"/>
      <c r="AE94" s="1040"/>
      <c r="AF94" s="1040"/>
      <c r="AG94" s="1040"/>
      <c r="AH94" s="1040"/>
      <c r="AI94" s="1040"/>
      <c r="AJ94" s="1040"/>
      <c r="AK94" s="1040"/>
      <c r="AL94" s="1040"/>
      <c r="AM94" s="1040"/>
    </row>
    <row r="95" spans="1:39">
      <c r="A95" s="1658"/>
      <c r="B95" s="1658"/>
      <c r="C95" s="1658"/>
      <c r="D95" s="1658"/>
      <c r="E95" s="1658"/>
      <c r="F95" s="1658"/>
      <c r="G95" s="1658"/>
      <c r="H95" s="1658"/>
      <c r="I95" s="1658"/>
      <c r="J95" s="1658"/>
      <c r="K95" s="1658"/>
      <c r="L95" s="1658"/>
      <c r="M95" s="1040"/>
      <c r="N95" s="1040"/>
      <c r="O95" s="1040"/>
      <c r="P95" s="1040"/>
      <c r="Q95" s="1040"/>
      <c r="R95" s="1040"/>
      <c r="S95" s="1040"/>
      <c r="T95" s="1040"/>
      <c r="U95" s="1040"/>
      <c r="V95" s="1040"/>
      <c r="W95" s="1040"/>
      <c r="X95" s="1040"/>
      <c r="Y95" s="1040"/>
      <c r="Z95" s="1040"/>
      <c r="AA95" s="1040"/>
      <c r="AB95" s="1040"/>
      <c r="AC95" s="1040"/>
      <c r="AD95" s="1040"/>
      <c r="AE95" s="1040"/>
      <c r="AF95" s="1040"/>
      <c r="AG95" s="1040"/>
      <c r="AH95" s="1040"/>
      <c r="AI95" s="1040"/>
      <c r="AJ95" s="1040"/>
      <c r="AK95" s="1040"/>
      <c r="AL95" s="1040"/>
      <c r="AM95" s="1040"/>
    </row>
    <row r="96" spans="1:39">
      <c r="A96" s="1658"/>
      <c r="B96" s="1658"/>
      <c r="C96" s="1658"/>
      <c r="D96" s="1658"/>
      <c r="E96" s="1658"/>
      <c r="F96" s="1658"/>
      <c r="G96" s="1658"/>
      <c r="H96" s="1658"/>
      <c r="I96" s="1658"/>
      <c r="J96" s="1658"/>
      <c r="K96" s="1658"/>
      <c r="L96" s="1658"/>
      <c r="M96" s="1040"/>
      <c r="N96" s="1040"/>
      <c r="O96" s="1040"/>
      <c r="P96" s="1040"/>
      <c r="Q96" s="1040"/>
      <c r="R96" s="1040"/>
      <c r="S96" s="1040"/>
      <c r="T96" s="1040"/>
      <c r="U96" s="1040"/>
      <c r="V96" s="1040"/>
      <c r="W96" s="1040"/>
      <c r="X96" s="1040"/>
      <c r="Y96" s="1040"/>
      <c r="Z96" s="1040"/>
      <c r="AA96" s="1040"/>
      <c r="AB96" s="1040"/>
      <c r="AC96" s="1040"/>
      <c r="AD96" s="1040"/>
      <c r="AE96" s="1040"/>
      <c r="AF96" s="1040"/>
      <c r="AG96" s="1040"/>
      <c r="AH96" s="1040"/>
      <c r="AI96" s="1040"/>
      <c r="AJ96" s="1040"/>
      <c r="AK96" s="1040"/>
      <c r="AL96" s="1040"/>
      <c r="AM96" s="1040"/>
    </row>
    <row r="97" spans="1:39">
      <c r="A97" s="1658" t="s">
        <v>1659</v>
      </c>
      <c r="B97" s="1658"/>
      <c r="C97" s="1658"/>
      <c r="D97" s="1658"/>
      <c r="E97" s="1658"/>
      <c r="F97" s="1658"/>
      <c r="G97" s="1658"/>
      <c r="H97" s="1658"/>
      <c r="I97" s="1658"/>
      <c r="J97" s="1658"/>
      <c r="K97" s="1658"/>
      <c r="L97" s="1658"/>
      <c r="M97" s="1040"/>
      <c r="N97" s="1040"/>
      <c r="O97" s="1040"/>
      <c r="P97" s="1040"/>
      <c r="Q97" s="1040"/>
      <c r="R97" s="1040"/>
      <c r="S97" s="1040"/>
      <c r="T97" s="1040"/>
      <c r="U97" s="1040"/>
      <c r="V97" s="1040"/>
      <c r="W97" s="1040"/>
      <c r="X97" s="1040"/>
      <c r="Y97" s="1040"/>
      <c r="Z97" s="1040"/>
      <c r="AA97" s="1040"/>
      <c r="AB97" s="1040"/>
      <c r="AC97" s="1040"/>
      <c r="AD97" s="1040"/>
      <c r="AE97" s="1040"/>
      <c r="AF97" s="1040"/>
      <c r="AG97" s="1040"/>
      <c r="AH97" s="1040"/>
      <c r="AI97" s="1040"/>
      <c r="AJ97" s="1040"/>
      <c r="AK97" s="1040"/>
      <c r="AL97" s="1040"/>
      <c r="AM97" s="1040"/>
    </row>
    <row r="98" spans="1:39">
      <c r="A98" s="1040"/>
      <c r="B98" s="1040"/>
      <c r="C98" s="1040"/>
      <c r="D98" s="1040"/>
      <c r="E98" s="1040"/>
      <c r="F98" s="1040"/>
      <c r="G98" s="1040"/>
      <c r="H98" s="1040"/>
      <c r="I98" s="1040"/>
      <c r="J98" s="1040"/>
      <c r="K98" s="1040"/>
      <c r="L98" s="1040"/>
      <c r="M98" s="1040"/>
      <c r="N98" s="1040"/>
      <c r="O98" s="1040"/>
      <c r="P98" s="1040"/>
      <c r="Q98" s="1040"/>
      <c r="R98" s="1040"/>
      <c r="S98" s="1040"/>
      <c r="T98" s="1040"/>
      <c r="U98" s="1040"/>
      <c r="V98" s="1040"/>
      <c r="W98" s="1040"/>
      <c r="X98" s="1040"/>
      <c r="Y98" s="1040"/>
      <c r="Z98" s="1040"/>
      <c r="AA98" s="1040"/>
      <c r="AB98" s="1040"/>
      <c r="AC98" s="1040"/>
      <c r="AD98" s="1040"/>
      <c r="AE98" s="1040"/>
      <c r="AF98" s="1040"/>
      <c r="AG98" s="1040"/>
      <c r="AH98" s="1040"/>
      <c r="AI98" s="1040"/>
      <c r="AJ98" s="1040"/>
      <c r="AK98" s="1040"/>
      <c r="AL98" s="1040"/>
      <c r="AM98" s="1040"/>
    </row>
    <row r="99" spans="1:39">
      <c r="A99" s="1040"/>
      <c r="B99" s="1040"/>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040"/>
      <c r="AB99" s="1040"/>
      <c r="AC99" s="1040"/>
      <c r="AD99" s="1040"/>
      <c r="AE99" s="1040"/>
      <c r="AF99" s="1040"/>
      <c r="AG99" s="1040"/>
      <c r="AH99" s="1040"/>
      <c r="AI99" s="1040"/>
      <c r="AJ99" s="1040"/>
      <c r="AK99" s="1040"/>
      <c r="AL99" s="1040"/>
      <c r="AM99" s="1040"/>
    </row>
    <row r="100" spans="1:39">
      <c r="A100" s="1040"/>
      <c r="B100" s="1040"/>
      <c r="C100" s="1040"/>
      <c r="D100" s="1040"/>
      <c r="E100" s="1040"/>
      <c r="F100" s="1040"/>
      <c r="G100" s="1040"/>
      <c r="H100" s="1040"/>
      <c r="I100" s="1040"/>
      <c r="J100" s="1040"/>
      <c r="K100" s="1040"/>
      <c r="L100" s="1040"/>
      <c r="M100" s="1040"/>
      <c r="N100" s="1040"/>
      <c r="O100" s="1040"/>
      <c r="P100" s="1040"/>
      <c r="Q100" s="1040"/>
      <c r="R100" s="1040"/>
      <c r="S100" s="1040"/>
      <c r="T100" s="1040"/>
      <c r="U100" s="1040"/>
      <c r="V100" s="1040"/>
      <c r="W100" s="1040"/>
      <c r="X100" s="1040"/>
      <c r="Y100" s="1040"/>
      <c r="Z100" s="1040"/>
      <c r="AA100" s="1040"/>
      <c r="AB100" s="1040"/>
      <c r="AC100" s="1040"/>
      <c r="AD100" s="1040"/>
      <c r="AE100" s="1040"/>
      <c r="AF100" s="1040"/>
      <c r="AG100" s="1040"/>
      <c r="AH100" s="1040"/>
      <c r="AI100" s="1040"/>
      <c r="AJ100" s="1040"/>
      <c r="AK100" s="1040"/>
      <c r="AL100" s="1040"/>
      <c r="AM100" s="1040"/>
    </row>
    <row r="101" spans="1:39">
      <c r="A101" s="1040"/>
      <c r="B101" s="1040"/>
      <c r="C101" s="1040"/>
      <c r="D101" s="1040"/>
      <c r="E101" s="1040"/>
      <c r="F101" s="1040"/>
      <c r="G101" s="1040"/>
      <c r="H101" s="1040"/>
      <c r="I101" s="1040"/>
      <c r="J101" s="1040"/>
      <c r="K101" s="1040"/>
      <c r="L101" s="1040"/>
      <c r="M101" s="1040"/>
      <c r="N101" s="1040"/>
      <c r="O101" s="1040"/>
      <c r="P101" s="1040"/>
      <c r="Q101" s="1040"/>
      <c r="R101" s="1040"/>
      <c r="S101" s="1040"/>
      <c r="T101" s="1040"/>
      <c r="U101" s="1040"/>
      <c r="V101" s="1040"/>
      <c r="W101" s="1040"/>
      <c r="X101" s="1040"/>
      <c r="Y101" s="1040"/>
      <c r="Z101" s="1040"/>
      <c r="AA101" s="1040"/>
      <c r="AB101" s="1040"/>
      <c r="AC101" s="1040"/>
      <c r="AD101" s="1040"/>
      <c r="AE101" s="1040"/>
      <c r="AF101" s="1040"/>
      <c r="AG101" s="1040"/>
      <c r="AH101" s="1040"/>
      <c r="AI101" s="1040"/>
      <c r="AJ101" s="1040"/>
      <c r="AK101" s="1040"/>
      <c r="AL101" s="1040"/>
      <c r="AM101" s="1040"/>
    </row>
    <row r="102" spans="1:39">
      <c r="A102" s="1040"/>
      <c r="B102" s="1040"/>
      <c r="C102" s="1040"/>
      <c r="D102" s="1040"/>
      <c r="E102" s="1040"/>
      <c r="F102" s="1040"/>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c r="AG102" s="1040"/>
      <c r="AH102" s="1040"/>
      <c r="AI102" s="1040"/>
      <c r="AJ102" s="1040"/>
      <c r="AK102" s="1040"/>
      <c r="AL102" s="1040"/>
      <c r="AM102" s="1040"/>
    </row>
    <row r="103" spans="1:39">
      <c r="A103" s="1040"/>
      <c r="B103" s="1040"/>
      <c r="C103" s="1040"/>
      <c r="D103" s="1040"/>
      <c r="E103" s="1040"/>
      <c r="F103" s="1040"/>
      <c r="G103" s="1040"/>
      <c r="H103" s="1040"/>
      <c r="I103" s="1040"/>
      <c r="J103" s="1040"/>
      <c r="K103" s="1040"/>
      <c r="L103" s="1040"/>
      <c r="M103" s="1040"/>
      <c r="N103" s="1040"/>
      <c r="O103" s="1040"/>
      <c r="P103" s="1040"/>
      <c r="Q103" s="1040"/>
      <c r="R103" s="1040"/>
      <c r="S103" s="1040"/>
      <c r="T103" s="1040"/>
      <c r="U103" s="1040"/>
      <c r="V103" s="1040"/>
      <c r="W103" s="1040"/>
      <c r="X103" s="1040"/>
      <c r="Y103" s="1040"/>
      <c r="Z103" s="1040"/>
      <c r="AA103" s="1040"/>
      <c r="AB103" s="1040"/>
      <c r="AC103" s="1040"/>
      <c r="AD103" s="1040"/>
      <c r="AE103" s="1040"/>
      <c r="AF103" s="1040"/>
      <c r="AG103" s="1040"/>
      <c r="AH103" s="1040"/>
      <c r="AI103" s="1040"/>
      <c r="AJ103" s="1040"/>
      <c r="AK103" s="1040"/>
      <c r="AL103" s="1040"/>
      <c r="AM103" s="1040"/>
    </row>
    <row r="104" spans="1:39">
      <c r="A104" s="1040"/>
      <c r="B104" s="1040"/>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040"/>
      <c r="AB104" s="1040"/>
      <c r="AC104" s="1040"/>
      <c r="AD104" s="1040"/>
      <c r="AE104" s="1040"/>
      <c r="AF104" s="1040"/>
      <c r="AG104" s="1040"/>
      <c r="AH104" s="1040"/>
      <c r="AI104" s="1040"/>
      <c r="AJ104" s="1040"/>
      <c r="AK104" s="1040"/>
      <c r="AL104" s="1040"/>
      <c r="AM104" s="1040"/>
    </row>
    <row r="105" spans="1:39">
      <c r="A105" s="1040"/>
      <c r="B105" s="1040"/>
      <c r="C105" s="1040"/>
      <c r="D105" s="1040"/>
      <c r="E105" s="1040"/>
      <c r="F105" s="1040"/>
      <c r="G105" s="1040"/>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c r="AG105" s="1040"/>
      <c r="AH105" s="1040"/>
      <c r="AI105" s="1040"/>
      <c r="AJ105" s="1040"/>
      <c r="AK105" s="1040"/>
      <c r="AL105" s="1040"/>
      <c r="AM105" s="1040"/>
    </row>
    <row r="106" spans="1:39">
      <c r="A106" s="1040"/>
      <c r="B106" s="1040"/>
      <c r="C106" s="1040"/>
      <c r="D106" s="1040"/>
      <c r="E106" s="1040"/>
      <c r="F106" s="1040"/>
      <c r="G106" s="1040"/>
      <c r="H106" s="1040"/>
      <c r="I106" s="1040"/>
      <c r="J106" s="1040"/>
      <c r="K106" s="1040"/>
      <c r="L106" s="1040"/>
      <c r="M106" s="1040"/>
      <c r="N106" s="1040"/>
      <c r="O106" s="1040"/>
      <c r="P106" s="1040"/>
      <c r="Q106" s="1040"/>
      <c r="R106" s="1040"/>
      <c r="S106" s="1040"/>
      <c r="T106" s="1040"/>
      <c r="U106" s="1040"/>
      <c r="V106" s="1040"/>
      <c r="W106" s="1040"/>
      <c r="X106" s="1040"/>
      <c r="Y106" s="1040"/>
      <c r="Z106" s="1040"/>
      <c r="AA106" s="1040"/>
      <c r="AB106" s="1040"/>
      <c r="AC106" s="1040"/>
      <c r="AD106" s="1040"/>
      <c r="AE106" s="1040"/>
      <c r="AF106" s="1040"/>
      <c r="AG106" s="1040"/>
      <c r="AH106" s="1040"/>
      <c r="AI106" s="1040"/>
      <c r="AJ106" s="1040"/>
      <c r="AK106" s="1040"/>
      <c r="AL106" s="1040"/>
      <c r="AM106" s="1040"/>
    </row>
    <row r="107" spans="1:39">
      <c r="A107" s="1040"/>
      <c r="B107" s="1040"/>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040"/>
      <c r="AB107" s="1040"/>
      <c r="AC107" s="1040"/>
      <c r="AD107" s="1040"/>
      <c r="AE107" s="1040"/>
      <c r="AF107" s="1040"/>
      <c r="AG107" s="1040"/>
      <c r="AH107" s="1040"/>
      <c r="AI107" s="1040"/>
      <c r="AJ107" s="1040"/>
      <c r="AK107" s="1040"/>
      <c r="AL107" s="1040"/>
      <c r="AM107" s="1040"/>
    </row>
    <row r="108" spans="1:39">
      <c r="A108" s="1040"/>
      <c r="B108" s="1040"/>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040"/>
      <c r="AB108" s="1040"/>
      <c r="AC108" s="1040"/>
      <c r="AD108" s="1040"/>
      <c r="AE108" s="1040"/>
      <c r="AF108" s="1040"/>
      <c r="AG108" s="1040"/>
      <c r="AH108" s="1040"/>
      <c r="AI108" s="1040"/>
      <c r="AJ108" s="1040"/>
      <c r="AK108" s="1040"/>
      <c r="AL108" s="1040"/>
      <c r="AM108" s="1040"/>
    </row>
    <row r="109" spans="1:39">
      <c r="A109" s="1040"/>
      <c r="B109" s="1040"/>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040"/>
      <c r="AB109" s="1040"/>
      <c r="AC109" s="1040"/>
      <c r="AD109" s="1040"/>
      <c r="AE109" s="1040"/>
      <c r="AF109" s="1040"/>
      <c r="AG109" s="1040"/>
      <c r="AH109" s="1040"/>
      <c r="AI109" s="1040"/>
      <c r="AJ109" s="1040"/>
      <c r="AK109" s="1040"/>
      <c r="AL109" s="1040"/>
      <c r="AM109" s="1040"/>
    </row>
    <row r="110" spans="1:39">
      <c r="A110" s="1040"/>
      <c r="B110" s="1040"/>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040"/>
      <c r="AB110" s="1040"/>
      <c r="AC110" s="1040"/>
      <c r="AD110" s="1040"/>
      <c r="AE110" s="1040"/>
      <c r="AF110" s="1040"/>
      <c r="AG110" s="1040"/>
      <c r="AH110" s="1040"/>
      <c r="AI110" s="1040"/>
      <c r="AJ110" s="1040"/>
      <c r="AK110" s="1040"/>
      <c r="AL110" s="1040"/>
      <c r="AM110" s="1040"/>
    </row>
    <row r="111" spans="1:39">
      <c r="A111" s="1040"/>
      <c r="B111" s="1040"/>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40"/>
      <c r="AH111" s="1040"/>
      <c r="AI111" s="1040"/>
      <c r="AJ111" s="1040"/>
      <c r="AK111" s="1040"/>
      <c r="AL111" s="1040"/>
      <c r="AM111" s="1040"/>
    </row>
    <row r="112" spans="1:39">
      <c r="A112" s="1040"/>
      <c r="B112" s="1040"/>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040"/>
      <c r="AB112" s="1040"/>
      <c r="AC112" s="1040"/>
      <c r="AD112" s="1040"/>
      <c r="AE112" s="1040"/>
      <c r="AF112" s="1040"/>
      <c r="AG112" s="1040"/>
      <c r="AH112" s="1040"/>
      <c r="AI112" s="1040"/>
      <c r="AJ112" s="1040"/>
      <c r="AK112" s="1040"/>
      <c r="AL112" s="1040"/>
      <c r="AM112" s="1040"/>
    </row>
    <row r="113" spans="1:39">
      <c r="A113" s="1040"/>
      <c r="B113" s="1040"/>
      <c r="C113" s="1040"/>
      <c r="D113" s="1040"/>
      <c r="E113" s="1040"/>
      <c r="F113" s="1040"/>
      <c r="G113" s="1040"/>
      <c r="H113" s="1040"/>
      <c r="I113" s="1040"/>
      <c r="J113" s="1040"/>
      <c r="K113" s="1040"/>
      <c r="L113" s="1040"/>
      <c r="M113" s="1040"/>
      <c r="N113" s="1040"/>
      <c r="O113" s="1040"/>
      <c r="P113" s="1040"/>
      <c r="Q113" s="1040"/>
      <c r="R113" s="1040"/>
      <c r="S113" s="1040"/>
      <c r="T113" s="1040"/>
      <c r="U113" s="1040"/>
      <c r="V113" s="1040"/>
      <c r="W113" s="1040"/>
      <c r="X113" s="1040"/>
      <c r="Y113" s="1040"/>
      <c r="Z113" s="1040"/>
      <c r="AA113" s="1040"/>
      <c r="AB113" s="1040"/>
      <c r="AC113" s="1040"/>
      <c r="AD113" s="1040"/>
      <c r="AE113" s="1040"/>
      <c r="AF113" s="1040"/>
      <c r="AG113" s="1040"/>
      <c r="AH113" s="1040"/>
      <c r="AI113" s="1040"/>
      <c r="AJ113" s="1040"/>
      <c r="AK113" s="1040"/>
      <c r="AL113" s="1040"/>
      <c r="AM113" s="1040"/>
    </row>
    <row r="114" spans="1:39">
      <c r="A114" s="1040"/>
      <c r="B114" s="1040"/>
      <c r="C114" s="1040"/>
      <c r="D114" s="1040"/>
      <c r="E114" s="1040"/>
      <c r="F114" s="1040"/>
      <c r="G114" s="1040"/>
      <c r="H114" s="1040"/>
      <c r="I114" s="1040"/>
      <c r="J114" s="1040"/>
      <c r="K114" s="1040"/>
      <c r="L114" s="1040"/>
      <c r="M114" s="1040"/>
      <c r="N114" s="1040"/>
      <c r="O114" s="1040"/>
      <c r="P114" s="1040"/>
      <c r="Q114" s="1040"/>
      <c r="R114" s="1040"/>
      <c r="S114" s="1040"/>
      <c r="T114" s="1040"/>
      <c r="U114" s="1040"/>
      <c r="V114" s="1040"/>
      <c r="W114" s="1040"/>
      <c r="X114" s="1040"/>
      <c r="Y114" s="1040"/>
      <c r="Z114" s="1040"/>
      <c r="AA114" s="1040"/>
      <c r="AB114" s="1040"/>
      <c r="AC114" s="1040"/>
      <c r="AD114" s="1040"/>
      <c r="AE114" s="1040"/>
      <c r="AF114" s="1040"/>
      <c r="AG114" s="1040"/>
      <c r="AH114" s="1040"/>
      <c r="AI114" s="1040"/>
      <c r="AJ114" s="1040"/>
      <c r="AK114" s="1040"/>
      <c r="AL114" s="1040"/>
      <c r="AM114" s="1040"/>
    </row>
    <row r="115" spans="1:39">
      <c r="A115" s="1040"/>
      <c r="B115" s="1040"/>
      <c r="C115" s="1040"/>
      <c r="D115" s="1040"/>
      <c r="E115" s="1040"/>
      <c r="F115" s="1040"/>
      <c r="G115" s="1040"/>
      <c r="H115" s="1040"/>
      <c r="I115" s="1040"/>
      <c r="J115" s="1040"/>
      <c r="K115" s="1040"/>
      <c r="L115" s="1040"/>
      <c r="M115" s="1040"/>
      <c r="N115" s="1040"/>
      <c r="O115" s="1040"/>
      <c r="P115" s="1040"/>
      <c r="Q115" s="1040"/>
      <c r="R115" s="1040"/>
      <c r="S115" s="1040"/>
      <c r="T115" s="1040"/>
      <c r="U115" s="1040"/>
      <c r="V115" s="1040"/>
      <c r="W115" s="1040"/>
      <c r="X115" s="1040"/>
      <c r="Y115" s="1040"/>
      <c r="Z115" s="1040"/>
      <c r="AA115" s="1040"/>
      <c r="AB115" s="1040"/>
      <c r="AC115" s="1040"/>
      <c r="AD115" s="1040"/>
      <c r="AE115" s="1040"/>
      <c r="AF115" s="1040"/>
      <c r="AG115" s="1040"/>
      <c r="AH115" s="1040"/>
      <c r="AI115" s="1040"/>
      <c r="AJ115" s="1040"/>
      <c r="AK115" s="1040"/>
      <c r="AL115" s="1040"/>
      <c r="AM115" s="1040"/>
    </row>
    <row r="116" spans="1:39">
      <c r="A116" s="1040"/>
      <c r="B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040"/>
      <c r="AB116" s="1040"/>
      <c r="AC116" s="1040"/>
      <c r="AD116" s="1040"/>
      <c r="AE116" s="1040"/>
      <c r="AF116" s="1040"/>
      <c r="AG116" s="1040"/>
      <c r="AH116" s="1040"/>
      <c r="AI116" s="1040"/>
      <c r="AJ116" s="1040"/>
      <c r="AK116" s="1040"/>
      <c r="AL116" s="1040"/>
      <c r="AM116" s="1040"/>
    </row>
    <row r="117" spans="1:39">
      <c r="A117" s="1040"/>
      <c r="B117" s="1040"/>
      <c r="C117" s="1040"/>
      <c r="D117" s="1040"/>
      <c r="E117" s="1040"/>
      <c r="F117" s="1040"/>
      <c r="G117" s="1040"/>
      <c r="H117" s="1040"/>
      <c r="I117" s="1040"/>
      <c r="J117" s="1040"/>
      <c r="K117" s="1040"/>
      <c r="L117" s="1040"/>
      <c r="M117" s="1040"/>
      <c r="N117" s="1040"/>
      <c r="O117" s="1040"/>
      <c r="P117" s="1040"/>
      <c r="Q117" s="1040"/>
      <c r="R117" s="1040"/>
      <c r="S117" s="1040"/>
      <c r="T117" s="1040"/>
      <c r="U117" s="1040"/>
      <c r="V117" s="1040"/>
      <c r="W117" s="1040"/>
      <c r="X117" s="1040"/>
      <c r="Y117" s="1040"/>
      <c r="Z117" s="1040"/>
      <c r="AA117" s="1040"/>
      <c r="AB117" s="1040"/>
      <c r="AC117" s="1040"/>
      <c r="AD117" s="1040"/>
      <c r="AE117" s="1040"/>
      <c r="AF117" s="1040"/>
      <c r="AG117" s="1040"/>
      <c r="AH117" s="1040"/>
      <c r="AI117" s="1040"/>
      <c r="AJ117" s="1040"/>
      <c r="AK117" s="1040"/>
      <c r="AL117" s="1040"/>
      <c r="AM117" s="1040"/>
    </row>
    <row r="118" spans="1:39">
      <c r="A118" s="1040"/>
      <c r="B118" s="1040"/>
      <c r="C118" s="1040"/>
      <c r="D118" s="1040"/>
      <c r="E118" s="1040"/>
      <c r="F118" s="1040"/>
      <c r="G118" s="1040"/>
      <c r="H118" s="1040"/>
      <c r="I118" s="1040"/>
      <c r="J118" s="1040"/>
      <c r="K118" s="1040"/>
      <c r="L118" s="1040"/>
      <c r="M118" s="1040"/>
      <c r="N118" s="1040"/>
      <c r="O118" s="1040"/>
      <c r="P118" s="1040"/>
      <c r="Q118" s="1040"/>
      <c r="R118" s="1040"/>
      <c r="S118" s="1040"/>
      <c r="T118" s="1040"/>
      <c r="U118" s="1040"/>
      <c r="V118" s="1040"/>
      <c r="W118" s="1040"/>
      <c r="X118" s="1040"/>
      <c r="Y118" s="1040"/>
      <c r="Z118" s="1040"/>
      <c r="AA118" s="1040"/>
      <c r="AB118" s="1040"/>
      <c r="AC118" s="1040"/>
      <c r="AD118" s="1040"/>
      <c r="AE118" s="1040"/>
      <c r="AF118" s="1040"/>
      <c r="AG118" s="1040"/>
      <c r="AH118" s="1040"/>
      <c r="AI118" s="1040"/>
      <c r="AJ118" s="1040"/>
      <c r="AK118" s="1040"/>
      <c r="AL118" s="1040"/>
      <c r="AM118" s="1040"/>
    </row>
    <row r="119" spans="1:39">
      <c r="A119" s="1040"/>
      <c r="B119" s="1040"/>
      <c r="C119" s="1040"/>
      <c r="D119" s="1040"/>
      <c r="E119" s="1040"/>
      <c r="F119" s="1040"/>
      <c r="G119" s="1040"/>
      <c r="H119" s="1040"/>
      <c r="I119" s="1040"/>
      <c r="J119" s="1040"/>
      <c r="K119" s="1040"/>
      <c r="L119" s="1040"/>
      <c r="M119" s="1040"/>
      <c r="N119" s="1040"/>
      <c r="O119" s="1040"/>
      <c r="P119" s="1040"/>
      <c r="Q119" s="1040"/>
      <c r="R119" s="1040"/>
      <c r="S119" s="1040"/>
      <c r="T119" s="1040"/>
      <c r="U119" s="1040"/>
      <c r="V119" s="1040"/>
      <c r="W119" s="1040"/>
      <c r="X119" s="1040"/>
      <c r="Y119" s="1040"/>
      <c r="Z119" s="1040"/>
      <c r="AA119" s="1040"/>
      <c r="AB119" s="1040"/>
      <c r="AC119" s="1040"/>
      <c r="AD119" s="1040"/>
      <c r="AE119" s="1040"/>
      <c r="AF119" s="1040"/>
      <c r="AG119" s="1040"/>
      <c r="AH119" s="1040"/>
      <c r="AI119" s="1040"/>
      <c r="AJ119" s="1040"/>
      <c r="AK119" s="1040"/>
      <c r="AL119" s="1040"/>
      <c r="AM119" s="1040"/>
    </row>
    <row r="120" spans="1:39">
      <c r="A120" s="1040"/>
      <c r="B120" s="1040"/>
      <c r="C120" s="1040"/>
      <c r="D120" s="1040"/>
      <c r="E120" s="1040"/>
      <c r="F120" s="1040"/>
      <c r="G120" s="1040"/>
      <c r="H120" s="1040"/>
      <c r="I120" s="1040"/>
      <c r="J120" s="1040"/>
      <c r="K120" s="1040"/>
      <c r="L120" s="1040"/>
      <c r="M120" s="1040"/>
      <c r="N120" s="1040"/>
      <c r="O120" s="1040"/>
      <c r="P120" s="1040"/>
      <c r="Q120" s="1040"/>
      <c r="R120" s="1040"/>
      <c r="S120" s="1040"/>
      <c r="T120" s="1040"/>
      <c r="U120" s="1040"/>
      <c r="V120" s="1040"/>
      <c r="W120" s="1040"/>
      <c r="X120" s="1040"/>
      <c r="Y120" s="1040"/>
      <c r="Z120" s="1040"/>
      <c r="AA120" s="1040"/>
      <c r="AB120" s="1040"/>
      <c r="AC120" s="1040"/>
      <c r="AD120" s="1040"/>
      <c r="AE120" s="1040"/>
      <c r="AF120" s="1040"/>
      <c r="AG120" s="1040"/>
      <c r="AH120" s="1040"/>
      <c r="AI120" s="1040"/>
      <c r="AJ120" s="1040"/>
      <c r="AK120" s="1040"/>
      <c r="AL120" s="1040"/>
      <c r="AM120" s="1040"/>
    </row>
    <row r="121" spans="1:39">
      <c r="A121" s="1040"/>
      <c r="B121" s="1040"/>
      <c r="C121" s="1040"/>
      <c r="D121" s="1040"/>
      <c r="E121" s="1040"/>
      <c r="F121" s="1040"/>
      <c r="G121" s="1040"/>
      <c r="H121" s="1040"/>
      <c r="I121" s="1040"/>
      <c r="J121" s="1040"/>
      <c r="K121" s="1040"/>
      <c r="L121" s="1040"/>
      <c r="M121" s="1040"/>
      <c r="N121" s="1040"/>
      <c r="O121" s="1040"/>
      <c r="P121" s="1040"/>
      <c r="Q121" s="1040"/>
      <c r="R121" s="1040"/>
      <c r="S121" s="1040"/>
      <c r="T121" s="1040"/>
      <c r="U121" s="1040"/>
      <c r="V121" s="1040"/>
      <c r="W121" s="1040"/>
      <c r="X121" s="1040"/>
      <c r="Y121" s="1040"/>
      <c r="Z121" s="1040"/>
      <c r="AA121" s="1040"/>
      <c r="AB121" s="1040"/>
      <c r="AC121" s="1040"/>
      <c r="AD121" s="1040"/>
      <c r="AE121" s="1040"/>
      <c r="AF121" s="1040"/>
      <c r="AG121" s="1040"/>
      <c r="AH121" s="1040"/>
      <c r="AI121" s="1040"/>
      <c r="AJ121" s="1040"/>
      <c r="AK121" s="1040"/>
      <c r="AL121" s="1040"/>
      <c r="AM121" s="104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theme="7" tint="0.59999389629810485"/>
  </sheetPr>
  <dimension ref="A1:N63"/>
  <sheetViews>
    <sheetView zoomScale="80" zoomScaleNormal="80" workbookViewId="0">
      <selection activeCell="I52" sqref="I52"/>
    </sheetView>
  </sheetViews>
  <sheetFormatPr defaultRowHeight="12.75"/>
  <cols>
    <col min="1" max="1" width="37.375" customWidth="1"/>
    <col min="2" max="2" width="17.75" bestFit="1" customWidth="1"/>
    <col min="3" max="3" width="2.5" customWidth="1"/>
    <col min="4" max="4" width="2.625" customWidth="1"/>
    <col min="5" max="5" width="2.125" customWidth="1"/>
  </cols>
  <sheetData>
    <row r="1" spans="1:14" ht="15">
      <c r="A1" s="1659" t="s">
        <v>1660</v>
      </c>
      <c r="B1" s="1660"/>
      <c r="C1" s="1660"/>
      <c r="D1" s="1661"/>
      <c r="E1" s="1661"/>
      <c r="F1" s="1660"/>
      <c r="G1" s="1660"/>
      <c r="H1" s="1660"/>
      <c r="I1" s="1660"/>
      <c r="J1" s="1660"/>
      <c r="K1" s="1660"/>
      <c r="L1" s="1660"/>
      <c r="M1" s="1660"/>
      <c r="N1" s="1662"/>
    </row>
    <row r="2" spans="1:14" ht="15">
      <c r="A2" s="1659" t="str">
        <f>[7]Cover!D13</f>
        <v>[DNO]</v>
      </c>
      <c r="B2" s="1660"/>
      <c r="C2" s="1660"/>
      <c r="D2" s="1661"/>
      <c r="E2" s="1661"/>
      <c r="F2" s="1660"/>
      <c r="G2" s="1660"/>
      <c r="H2" s="1660"/>
      <c r="I2" s="1660"/>
      <c r="J2" s="1660"/>
      <c r="K2" s="1660"/>
      <c r="L2" s="1660"/>
      <c r="M2" s="1660"/>
      <c r="N2" s="1660"/>
    </row>
    <row r="3" spans="1:14" ht="15">
      <c r="A3" s="1659">
        <f>[7]Cover!D15</f>
        <v>2012</v>
      </c>
      <c r="B3" s="1660"/>
      <c r="C3" s="1660"/>
      <c r="D3" s="1661"/>
      <c r="E3" s="1661"/>
      <c r="F3" s="1660"/>
      <c r="G3" s="1660"/>
      <c r="H3" s="1660"/>
      <c r="I3" s="1660"/>
      <c r="J3" s="1660"/>
      <c r="K3" s="1660"/>
      <c r="L3" s="1660"/>
      <c r="M3" s="1660"/>
      <c r="N3" s="1660"/>
    </row>
    <row r="4" spans="1:14">
      <c r="F4" s="1663">
        <v>2013</v>
      </c>
      <c r="G4" s="1663">
        <v>2014</v>
      </c>
      <c r="H4" s="1663">
        <v>2015</v>
      </c>
      <c r="I4" s="1663">
        <v>2016</v>
      </c>
      <c r="J4" s="1663">
        <v>2017</v>
      </c>
      <c r="K4" s="1663">
        <v>2018</v>
      </c>
      <c r="L4" s="1663">
        <v>2019</v>
      </c>
      <c r="M4" s="1663">
        <v>2020</v>
      </c>
      <c r="N4" s="1664" t="s">
        <v>1661</v>
      </c>
    </row>
    <row r="5" spans="1:14" ht="15">
      <c r="A5" s="1665" t="s">
        <v>1662</v>
      </c>
      <c r="B5" s="1666" t="s">
        <v>1663</v>
      </c>
      <c r="C5" s="1667"/>
      <c r="D5" s="1667"/>
      <c r="E5" s="1667"/>
      <c r="F5" s="1663"/>
      <c r="G5" s="1668"/>
      <c r="H5" s="1669"/>
      <c r="I5" s="1669"/>
      <c r="J5" s="1669" t="s">
        <v>1661</v>
      </c>
      <c r="K5" s="1670"/>
      <c r="L5" s="1670"/>
      <c r="M5" s="1670"/>
      <c r="N5" s="1671" t="s">
        <v>1664</v>
      </c>
    </row>
    <row r="6" spans="1:14">
      <c r="A6" s="1672"/>
      <c r="B6" s="1672"/>
      <c r="F6" s="1673"/>
      <c r="G6" s="1673"/>
      <c r="H6" s="1673"/>
      <c r="I6" s="1673"/>
      <c r="J6" s="1673"/>
      <c r="K6" s="1673"/>
      <c r="L6" s="1673"/>
      <c r="M6" s="1673"/>
      <c r="N6" s="1674">
        <f t="shared" ref="N6:N46" si="0">SUM(F6:M6)</f>
        <v>0</v>
      </c>
    </row>
    <row r="7" spans="1:14">
      <c r="A7" s="1672"/>
      <c r="B7" s="1672"/>
      <c r="F7" s="1673"/>
      <c r="G7" s="1673"/>
      <c r="H7" s="1673"/>
      <c r="I7" s="1673"/>
      <c r="J7" s="1673"/>
      <c r="K7" s="1673"/>
      <c r="L7" s="1673"/>
      <c r="M7" s="1673"/>
      <c r="N7" s="1674">
        <f t="shared" si="0"/>
        <v>0</v>
      </c>
    </row>
    <row r="8" spans="1:14">
      <c r="A8" s="1672"/>
      <c r="B8" s="1672"/>
      <c r="F8" s="1673"/>
      <c r="G8" s="1673"/>
      <c r="H8" s="1673"/>
      <c r="I8" s="1673"/>
      <c r="J8" s="1673"/>
      <c r="K8" s="1673"/>
      <c r="L8" s="1673"/>
      <c r="M8" s="1673"/>
      <c r="N8" s="1674">
        <f t="shared" si="0"/>
        <v>0</v>
      </c>
    </row>
    <row r="9" spans="1:14">
      <c r="A9" s="1672"/>
      <c r="B9" s="1672"/>
      <c r="F9" s="1673"/>
      <c r="G9" s="1673"/>
      <c r="H9" s="1673"/>
      <c r="I9" s="1673"/>
      <c r="J9" s="1673"/>
      <c r="K9" s="1673"/>
      <c r="L9" s="1673"/>
      <c r="M9" s="1673"/>
      <c r="N9" s="1674">
        <f t="shared" si="0"/>
        <v>0</v>
      </c>
    </row>
    <row r="10" spans="1:14">
      <c r="A10" s="1672"/>
      <c r="B10" s="1672"/>
      <c r="F10" s="1673"/>
      <c r="G10" s="1673"/>
      <c r="H10" s="1673"/>
      <c r="I10" s="1673"/>
      <c r="J10" s="1673"/>
      <c r="K10" s="1673"/>
      <c r="L10" s="1673"/>
      <c r="M10" s="1673"/>
      <c r="N10" s="1674">
        <f t="shared" si="0"/>
        <v>0</v>
      </c>
    </row>
    <row r="11" spans="1:14">
      <c r="A11" s="1672"/>
      <c r="B11" s="1672"/>
      <c r="F11" s="1673"/>
      <c r="G11" s="1673"/>
      <c r="H11" s="1673"/>
      <c r="I11" s="1673"/>
      <c r="J11" s="1673"/>
      <c r="K11" s="1673"/>
      <c r="L11" s="1673"/>
      <c r="M11" s="1673"/>
      <c r="N11" s="1674">
        <f t="shared" si="0"/>
        <v>0</v>
      </c>
    </row>
    <row r="12" spans="1:14">
      <c r="A12" s="1672"/>
      <c r="B12" s="1672"/>
      <c r="F12" s="1673"/>
      <c r="G12" s="1673"/>
      <c r="H12" s="1673"/>
      <c r="I12" s="1673"/>
      <c r="J12" s="1673"/>
      <c r="K12" s="1673"/>
      <c r="L12" s="1673"/>
      <c r="M12" s="1673"/>
      <c r="N12" s="1674">
        <f t="shared" si="0"/>
        <v>0</v>
      </c>
    </row>
    <row r="13" spans="1:14">
      <c r="A13" s="1672"/>
      <c r="B13" s="1672"/>
      <c r="F13" s="1673"/>
      <c r="G13" s="1673"/>
      <c r="H13" s="1673"/>
      <c r="I13" s="1673"/>
      <c r="J13" s="1673"/>
      <c r="K13" s="1673"/>
      <c r="L13" s="1673"/>
      <c r="M13" s="1673"/>
      <c r="N13" s="1674">
        <f t="shared" si="0"/>
        <v>0</v>
      </c>
    </row>
    <row r="14" spans="1:14">
      <c r="A14" s="1672"/>
      <c r="B14" s="1672"/>
      <c r="F14" s="1673"/>
      <c r="G14" s="1673"/>
      <c r="H14" s="1673"/>
      <c r="I14" s="1673"/>
      <c r="J14" s="1673"/>
      <c r="K14" s="1673"/>
      <c r="L14" s="1673"/>
      <c r="M14" s="1673"/>
      <c r="N14" s="1674">
        <f t="shared" si="0"/>
        <v>0</v>
      </c>
    </row>
    <row r="15" spans="1:14">
      <c r="A15" s="1672"/>
      <c r="B15" s="1672"/>
      <c r="F15" s="1673"/>
      <c r="G15" s="1673"/>
      <c r="H15" s="1673"/>
      <c r="I15" s="1673"/>
      <c r="J15" s="1673"/>
      <c r="K15" s="1673"/>
      <c r="L15" s="1673"/>
      <c r="M15" s="1673"/>
      <c r="N15" s="1674">
        <f t="shared" si="0"/>
        <v>0</v>
      </c>
    </row>
    <row r="16" spans="1:14">
      <c r="A16" s="1672"/>
      <c r="B16" s="1672"/>
      <c r="F16" s="1673"/>
      <c r="G16" s="1673"/>
      <c r="H16" s="1673"/>
      <c r="I16" s="1673"/>
      <c r="J16" s="1673"/>
      <c r="K16" s="1673"/>
      <c r="L16" s="1673"/>
      <c r="M16" s="1673"/>
      <c r="N16" s="1674">
        <f t="shared" si="0"/>
        <v>0</v>
      </c>
    </row>
    <row r="17" spans="1:14">
      <c r="A17" s="1672"/>
      <c r="B17" s="1672"/>
      <c r="F17" s="1673"/>
      <c r="G17" s="1673"/>
      <c r="H17" s="1673"/>
      <c r="I17" s="1673"/>
      <c r="J17" s="1673"/>
      <c r="K17" s="1673"/>
      <c r="L17" s="1673"/>
      <c r="M17" s="1673"/>
      <c r="N17" s="1674">
        <f t="shared" si="0"/>
        <v>0</v>
      </c>
    </row>
    <row r="18" spans="1:14">
      <c r="A18" s="1672"/>
      <c r="B18" s="1672"/>
      <c r="F18" s="1673"/>
      <c r="G18" s="1673"/>
      <c r="H18" s="1673"/>
      <c r="I18" s="1673"/>
      <c r="J18" s="1673"/>
      <c r="K18" s="1673"/>
      <c r="L18" s="1673"/>
      <c r="M18" s="1673"/>
      <c r="N18" s="1674">
        <f t="shared" si="0"/>
        <v>0</v>
      </c>
    </row>
    <row r="19" spans="1:14">
      <c r="A19" s="1672"/>
      <c r="B19" s="1672"/>
      <c r="F19" s="1673"/>
      <c r="G19" s="1673"/>
      <c r="H19" s="1673"/>
      <c r="I19" s="1673"/>
      <c r="J19" s="1673"/>
      <c r="K19" s="1673"/>
      <c r="L19" s="1673"/>
      <c r="M19" s="1673"/>
      <c r="N19" s="1674">
        <f t="shared" si="0"/>
        <v>0</v>
      </c>
    </row>
    <row r="20" spans="1:14">
      <c r="A20" s="1672"/>
      <c r="B20" s="1672"/>
      <c r="F20" s="1673"/>
      <c r="G20" s="1673"/>
      <c r="H20" s="1673"/>
      <c r="I20" s="1673"/>
      <c r="J20" s="1673"/>
      <c r="K20" s="1673"/>
      <c r="L20" s="1673"/>
      <c r="M20" s="1673"/>
      <c r="N20" s="1674">
        <f t="shared" si="0"/>
        <v>0</v>
      </c>
    </row>
    <row r="21" spans="1:14">
      <c r="A21" s="1672"/>
      <c r="B21" s="1672"/>
      <c r="F21" s="1673"/>
      <c r="G21" s="1673"/>
      <c r="H21" s="1673"/>
      <c r="I21" s="1673"/>
      <c r="J21" s="1673"/>
      <c r="K21" s="1673"/>
      <c r="L21" s="1673"/>
      <c r="M21" s="1673"/>
      <c r="N21" s="1674">
        <f t="shared" si="0"/>
        <v>0</v>
      </c>
    </row>
    <row r="22" spans="1:14">
      <c r="A22" s="1672"/>
      <c r="B22" s="1672"/>
      <c r="F22" s="1673"/>
      <c r="G22" s="1673"/>
      <c r="H22" s="1673"/>
      <c r="I22" s="1673"/>
      <c r="J22" s="1673"/>
      <c r="K22" s="1673"/>
      <c r="L22" s="1673"/>
      <c r="M22" s="1673"/>
      <c r="N22" s="1674">
        <f t="shared" si="0"/>
        <v>0</v>
      </c>
    </row>
    <row r="23" spans="1:14">
      <c r="A23" s="1672"/>
      <c r="B23" s="1672"/>
      <c r="F23" s="1673"/>
      <c r="G23" s="1673"/>
      <c r="H23" s="1673"/>
      <c r="I23" s="1673"/>
      <c r="J23" s="1673"/>
      <c r="K23" s="1673"/>
      <c r="L23" s="1673"/>
      <c r="M23" s="1673"/>
      <c r="N23" s="1674">
        <f t="shared" si="0"/>
        <v>0</v>
      </c>
    </row>
    <row r="24" spans="1:14">
      <c r="A24" s="1672"/>
      <c r="B24" s="1672"/>
      <c r="F24" s="1673"/>
      <c r="G24" s="1673"/>
      <c r="H24" s="1673"/>
      <c r="I24" s="1673"/>
      <c r="J24" s="1673"/>
      <c r="K24" s="1673"/>
      <c r="L24" s="1673"/>
      <c r="M24" s="1673"/>
      <c r="N24" s="1674">
        <f t="shared" si="0"/>
        <v>0</v>
      </c>
    </row>
    <row r="25" spans="1:14">
      <c r="A25" s="1672"/>
      <c r="B25" s="1672"/>
      <c r="F25" s="1673"/>
      <c r="G25" s="1673"/>
      <c r="H25" s="1673"/>
      <c r="I25" s="1673"/>
      <c r="J25" s="1673"/>
      <c r="K25" s="1673"/>
      <c r="L25" s="1673"/>
      <c r="M25" s="1673"/>
      <c r="N25" s="1674">
        <f t="shared" si="0"/>
        <v>0</v>
      </c>
    </row>
    <row r="26" spans="1:14">
      <c r="A26" s="1672"/>
      <c r="B26" s="1672"/>
      <c r="F26" s="1673"/>
      <c r="G26" s="1673"/>
      <c r="H26" s="1673"/>
      <c r="I26" s="1673"/>
      <c r="J26" s="1673"/>
      <c r="K26" s="1673"/>
      <c r="L26" s="1673"/>
      <c r="M26" s="1673"/>
      <c r="N26" s="1674">
        <f t="shared" si="0"/>
        <v>0</v>
      </c>
    </row>
    <row r="27" spans="1:14">
      <c r="A27" s="1672"/>
      <c r="B27" s="1672"/>
      <c r="F27" s="1673"/>
      <c r="G27" s="1673"/>
      <c r="H27" s="1673"/>
      <c r="I27" s="1673"/>
      <c r="J27" s="1673"/>
      <c r="K27" s="1673"/>
      <c r="L27" s="1673"/>
      <c r="M27" s="1673"/>
      <c r="N27" s="1674">
        <f t="shared" si="0"/>
        <v>0</v>
      </c>
    </row>
    <row r="28" spans="1:14">
      <c r="A28" s="1672"/>
      <c r="B28" s="1672"/>
      <c r="F28" s="1673"/>
      <c r="G28" s="1673"/>
      <c r="H28" s="1673"/>
      <c r="I28" s="1673"/>
      <c r="J28" s="1673"/>
      <c r="K28" s="1673"/>
      <c r="L28" s="1673"/>
      <c r="M28" s="1673"/>
      <c r="N28" s="1674">
        <f t="shared" si="0"/>
        <v>0</v>
      </c>
    </row>
    <row r="29" spans="1:14">
      <c r="A29" s="1672"/>
      <c r="B29" s="1672"/>
      <c r="F29" s="1673"/>
      <c r="G29" s="1673"/>
      <c r="H29" s="1673"/>
      <c r="I29" s="1673"/>
      <c r="J29" s="1673"/>
      <c r="K29" s="1673"/>
      <c r="L29" s="1673"/>
      <c r="M29" s="1673"/>
      <c r="N29" s="1674">
        <f t="shared" si="0"/>
        <v>0</v>
      </c>
    </row>
    <row r="30" spans="1:14">
      <c r="A30" s="1672"/>
      <c r="B30" s="1672"/>
      <c r="F30" s="1673"/>
      <c r="G30" s="1673"/>
      <c r="H30" s="1673"/>
      <c r="I30" s="1673"/>
      <c r="J30" s="1673"/>
      <c r="K30" s="1673"/>
      <c r="L30" s="1673"/>
      <c r="M30" s="1673"/>
      <c r="N30" s="1674">
        <f t="shared" si="0"/>
        <v>0</v>
      </c>
    </row>
    <row r="31" spans="1:14">
      <c r="A31" s="1672"/>
      <c r="B31" s="1672"/>
      <c r="F31" s="1673"/>
      <c r="G31" s="1673"/>
      <c r="H31" s="1673"/>
      <c r="I31" s="1673"/>
      <c r="J31" s="1673"/>
      <c r="K31" s="1673"/>
      <c r="L31" s="1673"/>
      <c r="M31" s="1673"/>
      <c r="N31" s="1674">
        <f t="shared" si="0"/>
        <v>0</v>
      </c>
    </row>
    <row r="32" spans="1:14">
      <c r="A32" s="1672"/>
      <c r="B32" s="1672"/>
      <c r="F32" s="1673"/>
      <c r="G32" s="1673"/>
      <c r="H32" s="1673"/>
      <c r="I32" s="1673"/>
      <c r="J32" s="1673"/>
      <c r="K32" s="1673"/>
      <c r="L32" s="1673"/>
      <c r="M32" s="1673"/>
      <c r="N32" s="1674">
        <f t="shared" si="0"/>
        <v>0</v>
      </c>
    </row>
    <row r="33" spans="1:14">
      <c r="A33" s="1672"/>
      <c r="B33" s="1672"/>
      <c r="F33" s="1673"/>
      <c r="G33" s="1673"/>
      <c r="H33" s="1673"/>
      <c r="I33" s="1673"/>
      <c r="J33" s="1673"/>
      <c r="K33" s="1673"/>
      <c r="L33" s="1673"/>
      <c r="M33" s="1673"/>
      <c r="N33" s="1674">
        <f t="shared" si="0"/>
        <v>0</v>
      </c>
    </row>
    <row r="34" spans="1:14">
      <c r="A34" s="1672"/>
      <c r="B34" s="1672"/>
      <c r="F34" s="1673"/>
      <c r="G34" s="1673"/>
      <c r="H34" s="1673"/>
      <c r="I34" s="1673"/>
      <c r="J34" s="1673"/>
      <c r="K34" s="1673"/>
      <c r="L34" s="1673"/>
      <c r="M34" s="1673"/>
      <c r="N34" s="1674">
        <f t="shared" si="0"/>
        <v>0</v>
      </c>
    </row>
    <row r="35" spans="1:14">
      <c r="A35" s="1672"/>
      <c r="B35" s="1672"/>
      <c r="F35" s="1673"/>
      <c r="G35" s="1673"/>
      <c r="H35" s="1673"/>
      <c r="I35" s="1673"/>
      <c r="J35" s="1673"/>
      <c r="K35" s="1673"/>
      <c r="L35" s="1673"/>
      <c r="M35" s="1673"/>
      <c r="N35" s="1674">
        <f t="shared" si="0"/>
        <v>0</v>
      </c>
    </row>
    <row r="36" spans="1:14">
      <c r="A36" s="1672"/>
      <c r="B36" s="1672"/>
      <c r="F36" s="1673"/>
      <c r="G36" s="1673"/>
      <c r="H36" s="1673"/>
      <c r="I36" s="1673"/>
      <c r="J36" s="1673"/>
      <c r="K36" s="1673"/>
      <c r="L36" s="1673"/>
      <c r="M36" s="1673"/>
      <c r="N36" s="1674">
        <f t="shared" si="0"/>
        <v>0</v>
      </c>
    </row>
    <row r="37" spans="1:14">
      <c r="A37" s="1672"/>
      <c r="B37" s="1672"/>
      <c r="F37" s="1673"/>
      <c r="G37" s="1673"/>
      <c r="H37" s="1673"/>
      <c r="I37" s="1673"/>
      <c r="J37" s="1673"/>
      <c r="K37" s="1673"/>
      <c r="L37" s="1673"/>
      <c r="M37" s="1673"/>
      <c r="N37" s="1674">
        <f t="shared" si="0"/>
        <v>0</v>
      </c>
    </row>
    <row r="38" spans="1:14">
      <c r="A38" s="1672"/>
      <c r="B38" s="1672"/>
      <c r="F38" s="1673"/>
      <c r="G38" s="1673"/>
      <c r="H38" s="1673"/>
      <c r="I38" s="1673"/>
      <c r="J38" s="1673"/>
      <c r="K38" s="1673"/>
      <c r="L38" s="1673"/>
      <c r="M38" s="1673"/>
      <c r="N38" s="1674">
        <f t="shared" si="0"/>
        <v>0</v>
      </c>
    </row>
    <row r="39" spans="1:14">
      <c r="A39" s="1672"/>
      <c r="B39" s="1672"/>
      <c r="F39" s="1673"/>
      <c r="G39" s="1673"/>
      <c r="H39" s="1673"/>
      <c r="I39" s="1673"/>
      <c r="J39" s="1673"/>
      <c r="K39" s="1673"/>
      <c r="L39" s="1673"/>
      <c r="M39" s="1673"/>
      <c r="N39" s="1674">
        <f t="shared" si="0"/>
        <v>0</v>
      </c>
    </row>
    <row r="40" spans="1:14">
      <c r="A40" s="1672"/>
      <c r="B40" s="1672"/>
      <c r="F40" s="1673"/>
      <c r="G40" s="1673"/>
      <c r="H40" s="1673"/>
      <c r="I40" s="1673"/>
      <c r="J40" s="1673"/>
      <c r="K40" s="1673"/>
      <c r="L40" s="1673"/>
      <c r="M40" s="1673"/>
      <c r="N40" s="1674">
        <f t="shared" si="0"/>
        <v>0</v>
      </c>
    </row>
    <row r="41" spans="1:14">
      <c r="A41" s="1672"/>
      <c r="B41" s="1672"/>
      <c r="F41" s="1673"/>
      <c r="G41" s="1673"/>
      <c r="H41" s="1673"/>
      <c r="I41" s="1673"/>
      <c r="J41" s="1673"/>
      <c r="K41" s="1673"/>
      <c r="L41" s="1673"/>
      <c r="M41" s="1673"/>
      <c r="N41" s="1674">
        <f t="shared" si="0"/>
        <v>0</v>
      </c>
    </row>
    <row r="42" spans="1:14">
      <c r="A42" s="1672"/>
      <c r="B42" s="1672"/>
      <c r="F42" s="1673"/>
      <c r="G42" s="1673"/>
      <c r="H42" s="1673"/>
      <c r="I42" s="1673"/>
      <c r="J42" s="1673"/>
      <c r="K42" s="1673"/>
      <c r="L42" s="1673"/>
      <c r="M42" s="1673"/>
      <c r="N42" s="1674">
        <f t="shared" si="0"/>
        <v>0</v>
      </c>
    </row>
    <row r="43" spans="1:14">
      <c r="A43" s="1672"/>
      <c r="B43" s="1672"/>
      <c r="F43" s="1673"/>
      <c r="G43" s="1673"/>
      <c r="H43" s="1673"/>
      <c r="I43" s="1673"/>
      <c r="J43" s="1673"/>
      <c r="K43" s="1673"/>
      <c r="L43" s="1673"/>
      <c r="M43" s="1673"/>
      <c r="N43" s="1674">
        <f t="shared" si="0"/>
        <v>0</v>
      </c>
    </row>
    <row r="44" spans="1:14">
      <c r="A44" s="1672"/>
      <c r="B44" s="1672"/>
      <c r="F44" s="1673"/>
      <c r="G44" s="1673"/>
      <c r="H44" s="1673"/>
      <c r="I44" s="1673"/>
      <c r="J44" s="1673"/>
      <c r="K44" s="1673"/>
      <c r="L44" s="1673"/>
      <c r="M44" s="1673"/>
      <c r="N44" s="1674">
        <f t="shared" si="0"/>
        <v>0</v>
      </c>
    </row>
    <row r="45" spans="1:14">
      <c r="A45" s="1672"/>
      <c r="B45" s="1672"/>
      <c r="F45" s="1673"/>
      <c r="G45" s="1673"/>
      <c r="H45" s="1673"/>
      <c r="I45" s="1673"/>
      <c r="J45" s="1673"/>
      <c r="K45" s="1673"/>
      <c r="L45" s="1673"/>
      <c r="M45" s="1673"/>
      <c r="N45" s="1674">
        <f t="shared" si="0"/>
        <v>0</v>
      </c>
    </row>
    <row r="46" spans="1:14">
      <c r="A46" s="1675" t="s">
        <v>8</v>
      </c>
      <c r="B46" s="1675" t="s">
        <v>8</v>
      </c>
      <c r="C46" s="1676"/>
      <c r="D46" s="1676"/>
      <c r="E46" s="1676"/>
      <c r="F46" s="1677">
        <f t="shared" ref="F46:M46" si="1">SUM(F6:F45)</f>
        <v>0</v>
      </c>
      <c r="G46" s="1677">
        <f t="shared" si="1"/>
        <v>0</v>
      </c>
      <c r="H46" s="1677">
        <f t="shared" si="1"/>
        <v>0</v>
      </c>
      <c r="I46" s="1677">
        <f t="shared" si="1"/>
        <v>0</v>
      </c>
      <c r="J46" s="1677">
        <f t="shared" si="1"/>
        <v>0</v>
      </c>
      <c r="K46" s="1677">
        <f t="shared" si="1"/>
        <v>0</v>
      </c>
      <c r="L46" s="1677">
        <f t="shared" si="1"/>
        <v>0</v>
      </c>
      <c r="M46" s="1677">
        <f t="shared" si="1"/>
        <v>0</v>
      </c>
      <c r="N46" s="1674">
        <f t="shared" si="0"/>
        <v>0</v>
      </c>
    </row>
    <row r="47" spans="1:14">
      <c r="F47" s="1678"/>
      <c r="G47" s="1678"/>
      <c r="H47" s="1678"/>
      <c r="I47" s="1678"/>
      <c r="J47" s="1678"/>
      <c r="K47" s="1678"/>
      <c r="L47" s="1678"/>
      <c r="M47" s="1678"/>
      <c r="N47" s="1679"/>
    </row>
    <row r="48" spans="1:14" ht="15">
      <c r="A48" s="1680" t="s">
        <v>1665</v>
      </c>
    </row>
    <row r="49" spans="1:14">
      <c r="A49" s="1681" t="s">
        <v>1654</v>
      </c>
      <c r="B49" s="1682"/>
      <c r="F49" s="1673"/>
      <c r="G49" s="1673"/>
      <c r="H49" s="1673"/>
      <c r="I49" s="1673"/>
      <c r="J49" s="1673"/>
      <c r="K49" s="1673"/>
      <c r="L49" s="1673"/>
      <c r="M49" s="1673"/>
      <c r="N49" s="1683">
        <f t="shared" ref="N49:N61" si="2">SUM(F49:M49)</f>
        <v>0</v>
      </c>
    </row>
    <row r="50" spans="1:14">
      <c r="A50" s="1681" t="s">
        <v>11</v>
      </c>
      <c r="B50" s="1682"/>
      <c r="F50" s="1673"/>
      <c r="G50" s="1673"/>
      <c r="H50" s="1673"/>
      <c r="I50" s="1673"/>
      <c r="J50" s="1673"/>
      <c r="K50" s="1673"/>
      <c r="L50" s="1673"/>
      <c r="M50" s="1673"/>
      <c r="N50" s="1683">
        <f t="shared" si="2"/>
        <v>0</v>
      </c>
    </row>
    <row r="51" spans="1:14">
      <c r="A51" s="1681" t="s">
        <v>1514</v>
      </c>
      <c r="B51" s="1682"/>
      <c r="F51" s="1673"/>
      <c r="G51" s="1673"/>
      <c r="H51" s="1673"/>
      <c r="I51" s="1673"/>
      <c r="J51" s="1673"/>
      <c r="K51" s="1673"/>
      <c r="L51" s="1673"/>
      <c r="M51" s="1673"/>
      <c r="N51" s="1683">
        <f t="shared" si="2"/>
        <v>0</v>
      </c>
    </row>
    <row r="52" spans="1:14">
      <c r="A52" s="1681" t="s">
        <v>1513</v>
      </c>
      <c r="B52" s="1682"/>
      <c r="F52" s="1673"/>
      <c r="G52" s="1673"/>
      <c r="H52" s="1673"/>
      <c r="I52" s="1673"/>
      <c r="J52" s="1673"/>
      <c r="K52" s="1673"/>
      <c r="L52" s="1673"/>
      <c r="M52" s="1673"/>
      <c r="N52" s="1683">
        <f t="shared" si="2"/>
        <v>0</v>
      </c>
    </row>
    <row r="53" spans="1:14">
      <c r="A53" s="1681" t="s">
        <v>1666</v>
      </c>
      <c r="B53" s="1682"/>
      <c r="F53" s="1673"/>
      <c r="G53" s="1673"/>
      <c r="H53" s="1673"/>
      <c r="I53" s="1673"/>
      <c r="J53" s="1673"/>
      <c r="K53" s="1673"/>
      <c r="L53" s="1673"/>
      <c r="M53" s="1673"/>
      <c r="N53" s="1683">
        <f t="shared" si="2"/>
        <v>0</v>
      </c>
    </row>
    <row r="54" spans="1:14">
      <c r="A54" s="1681" t="s">
        <v>1667</v>
      </c>
      <c r="B54" s="1682"/>
      <c r="F54" s="1673"/>
      <c r="G54" s="1673"/>
      <c r="H54" s="1673"/>
      <c r="I54" s="1673"/>
      <c r="J54" s="1673"/>
      <c r="K54" s="1673"/>
      <c r="L54" s="1673"/>
      <c r="M54" s="1673"/>
      <c r="N54" s="1683">
        <f t="shared" si="2"/>
        <v>0</v>
      </c>
    </row>
    <row r="55" spans="1:14">
      <c r="A55" s="1681" t="s">
        <v>1668</v>
      </c>
      <c r="B55" s="1682"/>
      <c r="F55" s="1673"/>
      <c r="G55" s="1673"/>
      <c r="H55" s="1673"/>
      <c r="I55" s="1673"/>
      <c r="J55" s="1673"/>
      <c r="K55" s="1673"/>
      <c r="L55" s="1673"/>
      <c r="M55" s="1673"/>
      <c r="N55" s="1683">
        <f t="shared" si="2"/>
        <v>0</v>
      </c>
    </row>
    <row r="56" spans="1:14">
      <c r="A56" s="1681" t="s">
        <v>1669</v>
      </c>
      <c r="B56" s="1682"/>
      <c r="F56" s="1673"/>
      <c r="G56" s="1673"/>
      <c r="H56" s="1673"/>
      <c r="I56" s="1673"/>
      <c r="J56" s="1673"/>
      <c r="K56" s="1673"/>
      <c r="L56" s="1673"/>
      <c r="M56" s="1673"/>
      <c r="N56" s="1683">
        <f t="shared" si="2"/>
        <v>0</v>
      </c>
    </row>
    <row r="57" spans="1:14">
      <c r="A57" s="1681" t="s">
        <v>1670</v>
      </c>
      <c r="B57" s="1682"/>
      <c r="F57" s="1673"/>
      <c r="G57" s="1673"/>
      <c r="H57" s="1673"/>
      <c r="I57" s="1673"/>
      <c r="J57" s="1673"/>
      <c r="K57" s="1673"/>
      <c r="L57" s="1673"/>
      <c r="M57" s="1673"/>
      <c r="N57" s="1683">
        <f t="shared" si="2"/>
        <v>0</v>
      </c>
    </row>
    <row r="58" spans="1:14">
      <c r="A58" s="1675" t="s">
        <v>1671</v>
      </c>
      <c r="B58" s="1684"/>
      <c r="C58" s="1685"/>
      <c r="D58" s="1685"/>
      <c r="E58" s="1685"/>
      <c r="F58" s="1677">
        <f t="shared" ref="F58:M58" si="3">SUM(F49:F57)</f>
        <v>0</v>
      </c>
      <c r="G58" s="1677">
        <f t="shared" si="3"/>
        <v>0</v>
      </c>
      <c r="H58" s="1677">
        <f t="shared" si="3"/>
        <v>0</v>
      </c>
      <c r="I58" s="1677">
        <f t="shared" si="3"/>
        <v>0</v>
      </c>
      <c r="J58" s="1677">
        <f t="shared" si="3"/>
        <v>0</v>
      </c>
      <c r="K58" s="1677">
        <f t="shared" si="3"/>
        <v>0</v>
      </c>
      <c r="L58" s="1677">
        <f t="shared" si="3"/>
        <v>0</v>
      </c>
      <c r="M58" s="1677">
        <f t="shared" si="3"/>
        <v>0</v>
      </c>
      <c r="N58" s="1683">
        <f t="shared" si="2"/>
        <v>0</v>
      </c>
    </row>
    <row r="59" spans="1:14">
      <c r="A59" s="1686" t="s">
        <v>1198</v>
      </c>
      <c r="B59" s="1682"/>
      <c r="F59" s="1673"/>
      <c r="G59" s="1673"/>
      <c r="H59" s="1673"/>
      <c r="I59" s="1673"/>
      <c r="J59" s="1673"/>
      <c r="K59" s="1673"/>
      <c r="L59" s="1673"/>
      <c r="M59" s="1673"/>
      <c r="N59" s="1683">
        <f t="shared" si="2"/>
        <v>0</v>
      </c>
    </row>
    <row r="60" spans="1:14">
      <c r="A60" s="1686" t="s">
        <v>1672</v>
      </c>
      <c r="B60" s="1684"/>
      <c r="C60" s="1685"/>
      <c r="D60" s="1685"/>
      <c r="E60" s="1685"/>
      <c r="F60" s="1673"/>
      <c r="G60" s="1673"/>
      <c r="H60" s="1673"/>
      <c r="I60" s="1673"/>
      <c r="J60" s="1673"/>
      <c r="K60" s="1673"/>
      <c r="L60" s="1673"/>
      <c r="M60" s="1673"/>
      <c r="N60" s="1683">
        <f t="shared" si="2"/>
        <v>0</v>
      </c>
    </row>
    <row r="61" spans="1:14">
      <c r="A61" s="1675" t="s">
        <v>1673</v>
      </c>
      <c r="B61" s="1682"/>
      <c r="F61" s="1677">
        <f t="shared" ref="F61:M61" si="4">SUM(F58:F60)</f>
        <v>0</v>
      </c>
      <c r="G61" s="1677">
        <f t="shared" si="4"/>
        <v>0</v>
      </c>
      <c r="H61" s="1677">
        <f t="shared" si="4"/>
        <v>0</v>
      </c>
      <c r="I61" s="1677">
        <f t="shared" si="4"/>
        <v>0</v>
      </c>
      <c r="J61" s="1677">
        <f t="shared" si="4"/>
        <v>0</v>
      </c>
      <c r="K61" s="1677">
        <f t="shared" si="4"/>
        <v>0</v>
      </c>
      <c r="L61" s="1677">
        <f t="shared" si="4"/>
        <v>0</v>
      </c>
      <c r="M61" s="1677">
        <f t="shared" si="4"/>
        <v>0</v>
      </c>
      <c r="N61" s="1683">
        <f t="shared" si="2"/>
        <v>0</v>
      </c>
    </row>
    <row r="62" spans="1:14">
      <c r="N62" s="1687"/>
    </row>
    <row r="63" spans="1:14">
      <c r="A63" s="1681" t="s">
        <v>1674</v>
      </c>
      <c r="F63" s="1688" t="str">
        <f t="shared" ref="F63:M63" si="5">IF(ABS(F61-F46)&lt;0.1,"OK","Err")</f>
        <v>OK</v>
      </c>
      <c r="G63" s="1688" t="str">
        <f t="shared" si="5"/>
        <v>OK</v>
      </c>
      <c r="H63" s="1688" t="str">
        <f t="shared" si="5"/>
        <v>OK</v>
      </c>
      <c r="I63" s="1688" t="str">
        <f t="shared" si="5"/>
        <v>OK</v>
      </c>
      <c r="J63" s="1688" t="str">
        <f t="shared" si="5"/>
        <v>OK</v>
      </c>
      <c r="K63" s="1688" t="str">
        <f t="shared" si="5"/>
        <v>OK</v>
      </c>
      <c r="L63" s="1688" t="str">
        <f t="shared" si="5"/>
        <v>OK</v>
      </c>
      <c r="M63" s="1688" t="str">
        <f t="shared" si="5"/>
        <v>OK</v>
      </c>
      <c r="N63" s="1679"/>
    </row>
  </sheetData>
  <conditionalFormatting sqref="F63:M63">
    <cfRule type="cellIs" dxfId="40" priority="1" operator="equal">
      <formula>"Err"</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7" tint="0.59999389629810485"/>
  </sheetPr>
  <dimension ref="A1:J34"/>
  <sheetViews>
    <sheetView zoomScale="80" zoomScaleNormal="80" workbookViewId="0">
      <selection activeCell="E140" sqref="E140"/>
    </sheetView>
  </sheetViews>
  <sheetFormatPr defaultRowHeight="12.75"/>
  <cols>
    <col min="1" max="1" width="66.5" customWidth="1"/>
  </cols>
  <sheetData>
    <row r="1" spans="1:10" ht="15">
      <c r="A1" s="1659" t="s">
        <v>1675</v>
      </c>
      <c r="B1" s="1660"/>
      <c r="C1" s="1660"/>
      <c r="D1" s="1660"/>
      <c r="E1" s="1660"/>
      <c r="F1" s="1660"/>
      <c r="G1" s="1660"/>
      <c r="H1" s="1660"/>
      <c r="I1" s="1660"/>
      <c r="J1" s="1660"/>
    </row>
    <row r="2" spans="1:10" ht="15">
      <c r="A2" s="1659" t="s">
        <v>1676</v>
      </c>
      <c r="B2" s="1660"/>
      <c r="C2" s="1660"/>
      <c r="D2" s="1660"/>
      <c r="E2" s="1660"/>
      <c r="F2" s="1660"/>
      <c r="G2" s="1660"/>
      <c r="H2" s="1660"/>
      <c r="I2" s="1660"/>
      <c r="J2" s="1660"/>
    </row>
    <row r="3" spans="1:10" ht="15.75" thickBot="1">
      <c r="A3" s="1659">
        <v>2013</v>
      </c>
      <c r="B3" s="1660"/>
      <c r="C3" s="1660"/>
      <c r="D3" s="1660"/>
      <c r="E3" s="1660"/>
      <c r="F3" s="1660"/>
      <c r="G3" s="1660"/>
      <c r="H3" s="1660"/>
      <c r="I3" s="1660"/>
      <c r="J3" s="1660"/>
    </row>
    <row r="4" spans="1:10" ht="15">
      <c r="A4" s="1689" t="s">
        <v>1677</v>
      </c>
      <c r="B4" s="1690">
        <v>2013</v>
      </c>
      <c r="C4" s="1690">
        <v>2014</v>
      </c>
      <c r="D4" s="1690">
        <v>2012</v>
      </c>
      <c r="E4" s="1690">
        <v>2016</v>
      </c>
      <c r="F4" s="1690">
        <v>2017</v>
      </c>
      <c r="G4" s="1690">
        <v>2018</v>
      </c>
      <c r="H4" s="1690">
        <v>2019</v>
      </c>
      <c r="I4" s="1690">
        <v>2020</v>
      </c>
      <c r="J4" s="1691" t="s">
        <v>1678</v>
      </c>
    </row>
    <row r="5" spans="1:10">
      <c r="A5" s="1692"/>
      <c r="B5" s="3687"/>
      <c r="C5" s="3687"/>
      <c r="D5" s="3687"/>
      <c r="E5" s="3687"/>
      <c r="F5" s="3687"/>
      <c r="G5" s="3687"/>
      <c r="H5" s="3687"/>
      <c r="I5" s="3687"/>
      <c r="J5" s="1693" t="s">
        <v>1664</v>
      </c>
    </row>
    <row r="6" spans="1:10">
      <c r="A6" s="1692" t="s">
        <v>1654</v>
      </c>
      <c r="B6" s="1673"/>
      <c r="C6" s="1673"/>
      <c r="D6" s="1673"/>
      <c r="E6" s="1673"/>
      <c r="F6" s="1673"/>
      <c r="G6" s="1673"/>
      <c r="H6" s="1673"/>
      <c r="I6" s="1673"/>
      <c r="J6" s="1694">
        <f>SUM(B6:I6)</f>
        <v>0</v>
      </c>
    </row>
    <row r="7" spans="1:10">
      <c r="A7" s="1692" t="s">
        <v>11</v>
      </c>
      <c r="B7" s="1673"/>
      <c r="C7" s="1673"/>
      <c r="D7" s="1673"/>
      <c r="E7" s="1673"/>
      <c r="F7" s="1673"/>
      <c r="G7" s="1673"/>
      <c r="H7" s="1673"/>
      <c r="I7" s="1673"/>
      <c r="J7" s="1694">
        <f t="shared" ref="J7:J17" si="0">SUM(B7:I7)</f>
        <v>0</v>
      </c>
    </row>
    <row r="8" spans="1:10">
      <c r="A8" s="1692" t="s">
        <v>1514</v>
      </c>
      <c r="B8" s="1673"/>
      <c r="C8" s="1673"/>
      <c r="D8" s="1673"/>
      <c r="E8" s="1673"/>
      <c r="F8" s="1673"/>
      <c r="G8" s="1673"/>
      <c r="H8" s="1673"/>
      <c r="I8" s="1673"/>
      <c r="J8" s="1694">
        <f t="shared" si="0"/>
        <v>0</v>
      </c>
    </row>
    <row r="9" spans="1:10">
      <c r="A9" s="1692" t="s">
        <v>1513</v>
      </c>
      <c r="B9" s="1673"/>
      <c r="C9" s="1673"/>
      <c r="D9" s="1673"/>
      <c r="E9" s="1673"/>
      <c r="F9" s="1673"/>
      <c r="G9" s="1673"/>
      <c r="H9" s="1673"/>
      <c r="I9" s="1673"/>
      <c r="J9" s="1694">
        <f t="shared" si="0"/>
        <v>0</v>
      </c>
    </row>
    <row r="10" spans="1:10">
      <c r="A10" s="1692" t="s">
        <v>1666</v>
      </c>
      <c r="B10" s="1673"/>
      <c r="C10" s="1673"/>
      <c r="D10" s="1673"/>
      <c r="E10" s="1673"/>
      <c r="F10" s="1673"/>
      <c r="G10" s="1673"/>
      <c r="H10" s="1673"/>
      <c r="I10" s="1673"/>
      <c r="J10" s="1694">
        <f t="shared" si="0"/>
        <v>0</v>
      </c>
    </row>
    <row r="11" spans="1:10">
      <c r="A11" s="1692" t="s">
        <v>1667</v>
      </c>
      <c r="B11" s="1673"/>
      <c r="C11" s="1673"/>
      <c r="D11" s="1673"/>
      <c r="E11" s="1673"/>
      <c r="F11" s="1673"/>
      <c r="G11" s="1673"/>
      <c r="H11" s="1673"/>
      <c r="I11" s="1673"/>
      <c r="J11" s="1694">
        <f t="shared" si="0"/>
        <v>0</v>
      </c>
    </row>
    <row r="12" spans="1:10">
      <c r="A12" s="1692" t="s">
        <v>1668</v>
      </c>
      <c r="B12" s="1673"/>
      <c r="C12" s="1673"/>
      <c r="D12" s="1673"/>
      <c r="E12" s="1673"/>
      <c r="F12" s="1673"/>
      <c r="G12" s="1673"/>
      <c r="H12" s="1673"/>
      <c r="I12" s="1673"/>
      <c r="J12" s="1694">
        <f t="shared" si="0"/>
        <v>0</v>
      </c>
    </row>
    <row r="13" spans="1:10">
      <c r="A13" s="1692" t="s">
        <v>1669</v>
      </c>
      <c r="B13" s="1673"/>
      <c r="C13" s="1673"/>
      <c r="D13" s="1673"/>
      <c r="E13" s="1673"/>
      <c r="F13" s="1673"/>
      <c r="G13" s="1673"/>
      <c r="H13" s="1673"/>
      <c r="I13" s="1673"/>
      <c r="J13" s="1694">
        <f t="shared" si="0"/>
        <v>0</v>
      </c>
    </row>
    <row r="14" spans="1:10">
      <c r="A14" s="1692" t="s">
        <v>1670</v>
      </c>
      <c r="B14" s="1673"/>
      <c r="C14" s="1673"/>
      <c r="D14" s="1673"/>
      <c r="E14" s="1673"/>
      <c r="F14" s="1673"/>
      <c r="G14" s="1673"/>
      <c r="H14" s="1673"/>
      <c r="I14" s="1673"/>
      <c r="J14" s="1694">
        <f t="shared" si="0"/>
        <v>0</v>
      </c>
    </row>
    <row r="15" spans="1:10">
      <c r="A15" s="1695" t="s">
        <v>1671</v>
      </c>
      <c r="B15" s="1677">
        <f t="shared" ref="B15:I15" si="1">SUM(B6:B14)</f>
        <v>0</v>
      </c>
      <c r="C15" s="1677">
        <f t="shared" si="1"/>
        <v>0</v>
      </c>
      <c r="D15" s="1677">
        <f t="shared" si="1"/>
        <v>0</v>
      </c>
      <c r="E15" s="1677">
        <f t="shared" si="1"/>
        <v>0</v>
      </c>
      <c r="F15" s="1677">
        <f t="shared" si="1"/>
        <v>0</v>
      </c>
      <c r="G15" s="1677">
        <f t="shared" si="1"/>
        <v>0</v>
      </c>
      <c r="H15" s="1677">
        <f t="shared" si="1"/>
        <v>0</v>
      </c>
      <c r="I15" s="1677">
        <f t="shared" si="1"/>
        <v>0</v>
      </c>
      <c r="J15" s="1694">
        <f t="shared" si="0"/>
        <v>0</v>
      </c>
    </row>
    <row r="16" spans="1:10">
      <c r="A16" s="1696" t="s">
        <v>1198</v>
      </c>
      <c r="B16" s="1673"/>
      <c r="C16" s="1673"/>
      <c r="D16" s="1673"/>
      <c r="E16" s="1673"/>
      <c r="F16" s="1673"/>
      <c r="G16" s="1673"/>
      <c r="H16" s="1673"/>
      <c r="I16" s="1673"/>
      <c r="J16" s="1694">
        <f t="shared" si="0"/>
        <v>0</v>
      </c>
    </row>
    <row r="17" spans="1:10">
      <c r="A17" s="1696" t="s">
        <v>1672</v>
      </c>
      <c r="B17" s="1673"/>
      <c r="C17" s="1673"/>
      <c r="D17" s="1673"/>
      <c r="E17" s="1673"/>
      <c r="F17" s="1673"/>
      <c r="G17" s="1673"/>
      <c r="H17" s="1673"/>
      <c r="I17" s="1673"/>
      <c r="J17" s="1694">
        <f t="shared" si="0"/>
        <v>0</v>
      </c>
    </row>
    <row r="18" spans="1:10">
      <c r="A18" s="1695" t="s">
        <v>1673</v>
      </c>
      <c r="B18" s="1677">
        <f t="shared" ref="B18:I18" si="2">SUM(B15:B17)</f>
        <v>0</v>
      </c>
      <c r="C18" s="1677">
        <f t="shared" si="2"/>
        <v>0</v>
      </c>
      <c r="D18" s="1677">
        <f t="shared" si="2"/>
        <v>0</v>
      </c>
      <c r="E18" s="1677">
        <f t="shared" si="2"/>
        <v>0</v>
      </c>
      <c r="F18" s="1677">
        <f t="shared" si="2"/>
        <v>0</v>
      </c>
      <c r="G18" s="1677">
        <f t="shared" si="2"/>
        <v>0</v>
      </c>
      <c r="H18" s="1677">
        <f t="shared" si="2"/>
        <v>0</v>
      </c>
      <c r="I18" s="1677">
        <f t="shared" si="2"/>
        <v>0</v>
      </c>
      <c r="J18" s="1694">
        <f>SUM(B18:I18)</f>
        <v>0</v>
      </c>
    </row>
    <row r="19" spans="1:10" ht="13.5" thickBot="1"/>
    <row r="20" spans="1:10" ht="15">
      <c r="A20" s="1697" t="s">
        <v>1679</v>
      </c>
      <c r="B20" s="1690">
        <v>2013</v>
      </c>
      <c r="C20" s="1690">
        <v>2014</v>
      </c>
      <c r="D20" s="1690">
        <v>2012</v>
      </c>
      <c r="E20" s="1690">
        <v>2016</v>
      </c>
      <c r="F20" s="1690">
        <v>2017</v>
      </c>
      <c r="G20" s="1690">
        <v>2018</v>
      </c>
      <c r="H20" s="1690">
        <v>2019</v>
      </c>
      <c r="I20" s="1690">
        <v>2020</v>
      </c>
      <c r="J20" s="1691" t="s">
        <v>1678</v>
      </c>
    </row>
    <row r="21" spans="1:10">
      <c r="A21" s="1698"/>
      <c r="B21" s="3687"/>
      <c r="C21" s="3687"/>
      <c r="D21" s="3687"/>
      <c r="E21" s="3687"/>
      <c r="F21" s="3687"/>
      <c r="G21" s="3687"/>
      <c r="H21" s="3687"/>
      <c r="I21" s="3687"/>
      <c r="J21" s="1693" t="s">
        <v>1664</v>
      </c>
    </row>
    <row r="22" spans="1:10">
      <c r="A22" s="1692" t="s">
        <v>1680</v>
      </c>
      <c r="B22" s="1673"/>
      <c r="C22" s="1673"/>
      <c r="D22" s="1673"/>
      <c r="E22" s="1673"/>
      <c r="F22" s="1673"/>
      <c r="G22" s="1673"/>
      <c r="H22" s="1673"/>
      <c r="I22" s="1673"/>
      <c r="J22" s="1694">
        <f>SUM(B22:I22)</f>
        <v>0</v>
      </c>
    </row>
    <row r="23" spans="1:10">
      <c r="A23" s="1699" t="s">
        <v>1681</v>
      </c>
      <c r="B23" s="1673"/>
      <c r="C23" s="1673"/>
      <c r="D23" s="1673"/>
      <c r="E23" s="1673"/>
      <c r="F23" s="1673"/>
      <c r="G23" s="1673"/>
      <c r="H23" s="1673"/>
      <c r="I23" s="1673"/>
      <c r="J23" s="1694">
        <f>SUM(B23:I23)</f>
        <v>0</v>
      </c>
    </row>
    <row r="24" spans="1:10">
      <c r="A24" s="1699" t="s">
        <v>1682</v>
      </c>
      <c r="B24" s="1673"/>
      <c r="C24" s="1673"/>
      <c r="D24" s="1673"/>
      <c r="E24" s="1673"/>
      <c r="F24" s="1673"/>
      <c r="G24" s="1673"/>
      <c r="H24" s="1673"/>
      <c r="I24" s="1673"/>
      <c r="J24" s="1694">
        <f t="shared" ref="J24:J29" si="3">SUM(B24:I24)</f>
        <v>0</v>
      </c>
    </row>
    <row r="25" spans="1:10">
      <c r="A25" s="1699" t="s">
        <v>1683</v>
      </c>
      <c r="B25" s="1673"/>
      <c r="C25" s="1673"/>
      <c r="D25" s="1673"/>
      <c r="E25" s="1673"/>
      <c r="F25" s="1673"/>
      <c r="G25" s="1673"/>
      <c r="H25" s="1673"/>
      <c r="I25" s="1673"/>
      <c r="J25" s="1694">
        <f t="shared" si="3"/>
        <v>0</v>
      </c>
    </row>
    <row r="26" spans="1:10">
      <c r="A26" s="1699" t="s">
        <v>1684</v>
      </c>
      <c r="B26" s="1673"/>
      <c r="C26" s="1673"/>
      <c r="D26" s="1673"/>
      <c r="E26" s="1673"/>
      <c r="F26" s="1673"/>
      <c r="G26" s="1673"/>
      <c r="H26" s="1673"/>
      <c r="I26" s="1673"/>
      <c r="J26" s="1694">
        <f t="shared" si="3"/>
        <v>0</v>
      </c>
    </row>
    <row r="27" spans="1:10">
      <c r="A27" s="1699" t="s">
        <v>1685</v>
      </c>
      <c r="B27" s="1673"/>
      <c r="C27" s="1673"/>
      <c r="D27" s="1673"/>
      <c r="E27" s="1673"/>
      <c r="F27" s="1673"/>
      <c r="G27" s="1673"/>
      <c r="H27" s="1673"/>
      <c r="I27" s="1673"/>
      <c r="J27" s="1694">
        <f t="shared" si="3"/>
        <v>0</v>
      </c>
    </row>
    <row r="28" spans="1:10">
      <c r="A28" s="1699" t="s">
        <v>1686</v>
      </c>
      <c r="B28" s="1700"/>
      <c r="C28" s="1673"/>
      <c r="D28" s="1673"/>
      <c r="E28" s="1673"/>
      <c r="F28" s="1673"/>
      <c r="G28" s="1673"/>
      <c r="H28" s="1673"/>
      <c r="I28" s="1673"/>
      <c r="J28" s="1694">
        <f t="shared" si="3"/>
        <v>0</v>
      </c>
    </row>
    <row r="29" spans="1:10">
      <c r="A29" s="1701" t="s">
        <v>1687</v>
      </c>
      <c r="B29" s="1702"/>
      <c r="C29" s="1703"/>
      <c r="D29" s="1703"/>
      <c r="E29" s="1703"/>
      <c r="F29" s="1703"/>
      <c r="G29" s="1703"/>
      <c r="H29" s="1703"/>
      <c r="I29" s="1703"/>
      <c r="J29" s="1704">
        <f t="shared" si="3"/>
        <v>0</v>
      </c>
    </row>
    <row r="30" spans="1:10" ht="13.5" thickBot="1">
      <c r="A30" s="1705" t="s">
        <v>1671</v>
      </c>
      <c r="B30" s="1706">
        <f>SUM(B23:B29)</f>
        <v>0</v>
      </c>
      <c r="C30" s="1706">
        <f t="shared" ref="C30:J30" si="4">SUM(C23:C29)</f>
        <v>0</v>
      </c>
      <c r="D30" s="1706">
        <f t="shared" si="4"/>
        <v>0</v>
      </c>
      <c r="E30" s="1706">
        <f t="shared" si="4"/>
        <v>0</v>
      </c>
      <c r="F30" s="1706">
        <f t="shared" si="4"/>
        <v>0</v>
      </c>
      <c r="G30" s="1706">
        <f t="shared" si="4"/>
        <v>0</v>
      </c>
      <c r="H30" s="1706">
        <f t="shared" si="4"/>
        <v>0</v>
      </c>
      <c r="I30" s="1706">
        <f t="shared" si="4"/>
        <v>0</v>
      </c>
      <c r="J30" s="1706">
        <f t="shared" si="4"/>
        <v>0</v>
      </c>
    </row>
    <row r="32" spans="1:10">
      <c r="A32" s="1681" t="s">
        <v>1674</v>
      </c>
      <c r="B32" s="1688" t="str">
        <f>IF(ABS(B30-B15)&lt;0.1,"OK","Err")</f>
        <v>OK</v>
      </c>
      <c r="C32" s="1688" t="str">
        <f t="shared" ref="C32:I32" si="5">IF(ABS(C30-C15)&lt;0.1,"OK","Err")</f>
        <v>OK</v>
      </c>
      <c r="D32" s="1688" t="str">
        <f t="shared" si="5"/>
        <v>OK</v>
      </c>
      <c r="E32" s="1688" t="str">
        <f t="shared" si="5"/>
        <v>OK</v>
      </c>
      <c r="F32" s="1688" t="str">
        <f t="shared" si="5"/>
        <v>OK</v>
      </c>
      <c r="G32" s="1688" t="str">
        <f t="shared" si="5"/>
        <v>OK</v>
      </c>
      <c r="H32" s="1688" t="str">
        <f t="shared" si="5"/>
        <v>OK</v>
      </c>
      <c r="I32" s="1688" t="str">
        <f t="shared" si="5"/>
        <v>OK</v>
      </c>
    </row>
    <row r="34" spans="1:9">
      <c r="A34" s="1681" t="s">
        <v>1688</v>
      </c>
      <c r="B34" s="1688"/>
      <c r="C34" s="1688"/>
      <c r="D34" s="1688"/>
      <c r="E34" s="1688"/>
      <c r="F34" s="1688"/>
      <c r="G34" s="1688"/>
      <c r="H34" s="1688"/>
      <c r="I34" s="1688"/>
    </row>
  </sheetData>
  <mergeCells count="2">
    <mergeCell ref="B5:I5"/>
    <mergeCell ref="B21:I21"/>
  </mergeCells>
  <conditionalFormatting sqref="B32:I32">
    <cfRule type="cellIs" dxfId="39" priority="2" operator="equal">
      <formula>"Err"</formula>
    </cfRule>
  </conditionalFormatting>
  <conditionalFormatting sqref="B34:I34">
    <cfRule type="cellIs" dxfId="38" priority="1" operator="equal">
      <formula>"Err"</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tabColor theme="7" tint="0.59999389629810485"/>
  </sheetPr>
  <dimension ref="A1:J18"/>
  <sheetViews>
    <sheetView zoomScale="80" zoomScaleNormal="80" workbookViewId="0">
      <selection activeCell="E140" sqref="E140"/>
    </sheetView>
  </sheetViews>
  <sheetFormatPr defaultRowHeight="12.75"/>
  <cols>
    <col min="1" max="1" width="56.625" customWidth="1"/>
  </cols>
  <sheetData>
    <row r="1" spans="1:10" ht="15">
      <c r="A1" s="1659" t="s">
        <v>1689</v>
      </c>
    </row>
    <row r="2" spans="1:10" ht="15">
      <c r="A2" s="1659" t="s">
        <v>1690</v>
      </c>
    </row>
    <row r="3" spans="1:10" ht="15">
      <c r="A3" s="1659">
        <f>[7]Cover!D15</f>
        <v>2012</v>
      </c>
    </row>
    <row r="4" spans="1:10">
      <c r="J4" s="1664" t="s">
        <v>1678</v>
      </c>
    </row>
    <row r="5" spans="1:10" ht="15">
      <c r="A5" s="1659" t="s">
        <v>1691</v>
      </c>
      <c r="B5" s="1663">
        <v>2013</v>
      </c>
      <c r="C5" s="1663">
        <v>2014</v>
      </c>
      <c r="D5" s="1663">
        <v>2012</v>
      </c>
      <c r="E5" s="1663">
        <v>2016</v>
      </c>
      <c r="F5" s="1663">
        <v>2017</v>
      </c>
      <c r="G5" s="1663">
        <v>2018</v>
      </c>
      <c r="H5" s="1663">
        <v>2019</v>
      </c>
      <c r="I5" s="1663">
        <v>2020</v>
      </c>
      <c r="J5" s="1671" t="s">
        <v>1664</v>
      </c>
    </row>
    <row r="6" spans="1:10">
      <c r="A6" s="1699" t="s">
        <v>1681</v>
      </c>
      <c r="B6" s="1673"/>
      <c r="C6" s="1673"/>
      <c r="D6" s="1673"/>
      <c r="E6" s="1673"/>
      <c r="F6" s="1673"/>
      <c r="G6" s="1673"/>
      <c r="H6" s="1673"/>
      <c r="I6" s="1673"/>
      <c r="J6" s="1683">
        <f>SUM(B6:I6)</f>
        <v>0</v>
      </c>
    </row>
    <row r="7" spans="1:10">
      <c r="A7" s="1699" t="s">
        <v>1682</v>
      </c>
      <c r="B7" s="1673"/>
      <c r="C7" s="1673"/>
      <c r="D7" s="1673"/>
      <c r="E7" s="1673"/>
      <c r="F7" s="1673"/>
      <c r="G7" s="1673"/>
      <c r="H7" s="1673"/>
      <c r="I7" s="1673"/>
      <c r="J7" s="1683">
        <f>SUM(B7:I7)</f>
        <v>0</v>
      </c>
    </row>
    <row r="8" spans="1:10">
      <c r="A8" s="1699" t="s">
        <v>1683</v>
      </c>
      <c r="B8" s="1673"/>
      <c r="C8" s="1673"/>
      <c r="D8" s="1673"/>
      <c r="E8" s="1673"/>
      <c r="F8" s="1673"/>
      <c r="G8" s="1673"/>
      <c r="H8" s="1673"/>
      <c r="I8" s="1673"/>
      <c r="J8" s="1683">
        <f t="shared" ref="J8:J17" si="0">SUM(B8:I8)</f>
        <v>0</v>
      </c>
    </row>
    <row r="9" spans="1:10">
      <c r="A9" s="1699" t="s">
        <v>1684</v>
      </c>
      <c r="B9" s="1673"/>
      <c r="C9" s="1673"/>
      <c r="D9" s="1673"/>
      <c r="E9" s="1673"/>
      <c r="F9" s="1673"/>
      <c r="G9" s="1673"/>
      <c r="H9" s="1673"/>
      <c r="I9" s="1673"/>
      <c r="J9" s="1683">
        <f t="shared" si="0"/>
        <v>0</v>
      </c>
    </row>
    <row r="10" spans="1:10">
      <c r="A10" s="1699" t="s">
        <v>1685</v>
      </c>
      <c r="B10" s="1673"/>
      <c r="C10" s="1673"/>
      <c r="D10" s="1673"/>
      <c r="E10" s="1673"/>
      <c r="F10" s="1673"/>
      <c r="G10" s="1673"/>
      <c r="H10" s="1673"/>
      <c r="I10" s="1673"/>
      <c r="J10" s="1683">
        <f t="shared" si="0"/>
        <v>0</v>
      </c>
    </row>
    <row r="11" spans="1:10">
      <c r="A11" s="1699" t="s">
        <v>1686</v>
      </c>
      <c r="B11" s="1673"/>
      <c r="C11" s="1673"/>
      <c r="D11" s="1673"/>
      <c r="E11" s="1673"/>
      <c r="F11" s="1673"/>
      <c r="G11" s="1673"/>
      <c r="H11" s="1673"/>
      <c r="I11" s="1673"/>
      <c r="J11" s="1683">
        <f t="shared" si="0"/>
        <v>0</v>
      </c>
    </row>
    <row r="12" spans="1:10">
      <c r="A12" s="1701" t="s">
        <v>1687</v>
      </c>
      <c r="B12" s="1673"/>
      <c r="C12" s="1673"/>
      <c r="D12" s="1673"/>
      <c r="E12" s="1673"/>
      <c r="F12" s="1673"/>
      <c r="G12" s="1673"/>
      <c r="H12" s="1673"/>
      <c r="I12" s="1673"/>
      <c r="J12" s="1683">
        <f t="shared" si="0"/>
        <v>0</v>
      </c>
    </row>
    <row r="13" spans="1:10">
      <c r="A13" s="1699" t="s">
        <v>1692</v>
      </c>
      <c r="B13" s="1673"/>
      <c r="C13" s="1673"/>
      <c r="D13" s="1673"/>
      <c r="E13" s="1673"/>
      <c r="F13" s="1673"/>
      <c r="G13" s="1673"/>
      <c r="H13" s="1673"/>
      <c r="I13" s="1673"/>
      <c r="J13" s="1683">
        <f t="shared" si="0"/>
        <v>0</v>
      </c>
    </row>
    <row r="14" spans="1:10">
      <c r="A14" s="1699" t="s">
        <v>1693</v>
      </c>
      <c r="B14" s="1673"/>
      <c r="C14" s="1673"/>
      <c r="D14" s="1673"/>
      <c r="E14" s="1673"/>
      <c r="F14" s="1673"/>
      <c r="G14" s="1673"/>
      <c r="H14" s="1673"/>
      <c r="I14" s="1673"/>
      <c r="J14" s="1683">
        <f t="shared" si="0"/>
        <v>0</v>
      </c>
    </row>
    <row r="15" spans="1:10">
      <c r="A15" s="1699" t="s">
        <v>1694</v>
      </c>
      <c r="B15" s="1673"/>
      <c r="C15" s="1673"/>
      <c r="D15" s="1673"/>
      <c r="E15" s="1673"/>
      <c r="F15" s="1673"/>
      <c r="G15" s="1673"/>
      <c r="H15" s="1673"/>
      <c r="I15" s="1673"/>
      <c r="J15" s="1683">
        <f t="shared" si="0"/>
        <v>0</v>
      </c>
    </row>
    <row r="16" spans="1:10">
      <c r="A16" s="1699" t="s">
        <v>1695</v>
      </c>
      <c r="B16" s="1673"/>
      <c r="C16" s="1673"/>
      <c r="D16" s="1673"/>
      <c r="E16" s="1673"/>
      <c r="F16" s="1673"/>
      <c r="G16" s="1673"/>
      <c r="H16" s="1673"/>
      <c r="I16" s="1673"/>
      <c r="J16" s="1683">
        <f t="shared" si="0"/>
        <v>0</v>
      </c>
    </row>
    <row r="17" spans="1:10">
      <c r="A17" s="1699" t="s">
        <v>1696</v>
      </c>
      <c r="B17" s="1673"/>
      <c r="C17" s="1673"/>
      <c r="D17" s="1673"/>
      <c r="E17" s="1673"/>
      <c r="F17" s="1673"/>
      <c r="G17" s="1673"/>
      <c r="H17" s="1673"/>
      <c r="I17" s="1673"/>
      <c r="J17" s="1683">
        <f t="shared" si="0"/>
        <v>0</v>
      </c>
    </row>
    <row r="18" spans="1:10">
      <c r="B18" s="1677">
        <f>SUM(B6:B17)</f>
        <v>0</v>
      </c>
      <c r="C18" s="1677">
        <f t="shared" ref="C18:J18" si="1">SUM(C6:C17)</f>
        <v>0</v>
      </c>
      <c r="D18" s="1677">
        <f t="shared" si="1"/>
        <v>0</v>
      </c>
      <c r="E18" s="1677">
        <f t="shared" si="1"/>
        <v>0</v>
      </c>
      <c r="F18" s="1677">
        <f t="shared" si="1"/>
        <v>0</v>
      </c>
      <c r="G18" s="1677">
        <f t="shared" si="1"/>
        <v>0</v>
      </c>
      <c r="H18" s="1677">
        <f t="shared" si="1"/>
        <v>0</v>
      </c>
      <c r="I18" s="1677">
        <f t="shared" si="1"/>
        <v>0</v>
      </c>
      <c r="J18" s="1677">
        <f t="shared" si="1"/>
        <v>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theme="7" tint="0.59999389629810485"/>
  </sheetPr>
  <dimension ref="A3:M5"/>
  <sheetViews>
    <sheetView zoomScale="80" zoomScaleNormal="80" workbookViewId="0">
      <selection activeCell="G9" sqref="G9"/>
    </sheetView>
  </sheetViews>
  <sheetFormatPr defaultRowHeight="12.75"/>
  <sheetData>
    <row r="3" spans="1:13">
      <c r="A3" s="1681" t="s">
        <v>1697</v>
      </c>
      <c r="B3" s="1707"/>
      <c r="C3" s="1681"/>
      <c r="D3" s="1708"/>
      <c r="E3" s="1663">
        <v>2013</v>
      </c>
      <c r="F3" s="1663">
        <v>2014</v>
      </c>
      <c r="G3" s="1663">
        <v>2012</v>
      </c>
      <c r="H3" s="1663">
        <v>2016</v>
      </c>
      <c r="I3" s="1663">
        <v>2017</v>
      </c>
      <c r="J3" s="1663">
        <v>2018</v>
      </c>
      <c r="K3" s="1663">
        <v>2019</v>
      </c>
      <c r="L3" s="1663">
        <v>2020</v>
      </c>
      <c r="M3" s="1664" t="s">
        <v>1678</v>
      </c>
    </row>
    <row r="4" spans="1:13">
      <c r="E4" s="3688"/>
      <c r="F4" s="3688"/>
      <c r="G4" s="3688"/>
      <c r="H4" s="3688"/>
      <c r="I4" s="3688"/>
      <c r="J4" s="3688"/>
      <c r="K4" s="3688"/>
      <c r="L4" s="3689"/>
      <c r="M4" s="1671" t="s">
        <v>1664</v>
      </c>
    </row>
    <row r="5" spans="1:13">
      <c r="A5" s="1709" t="s">
        <v>1698</v>
      </c>
      <c r="B5" s="1709"/>
      <c r="C5" s="1708"/>
      <c r="D5" s="1708"/>
      <c r="E5" s="3578"/>
      <c r="F5" s="3578"/>
      <c r="G5" s="3578"/>
      <c r="H5" s="3578"/>
      <c r="I5" s="3578"/>
      <c r="J5" s="3578"/>
      <c r="K5" s="3578"/>
      <c r="L5" s="3578"/>
      <c r="M5" s="1683">
        <f>SUM(E5:L5)</f>
        <v>0</v>
      </c>
    </row>
  </sheetData>
  <mergeCells count="1">
    <mergeCell ref="E4:L4"/>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theme="7" tint="0.59999389629810485"/>
  </sheetPr>
  <dimension ref="A4:M17"/>
  <sheetViews>
    <sheetView zoomScale="80" zoomScaleNormal="80" workbookViewId="0">
      <selection activeCell="B38" sqref="B38"/>
    </sheetView>
  </sheetViews>
  <sheetFormatPr defaultRowHeight="12.75"/>
  <cols>
    <col min="1" max="1" width="71.5" bestFit="1" customWidth="1"/>
    <col min="3" max="3" width="9" customWidth="1"/>
  </cols>
  <sheetData>
    <row r="4" spans="1:13">
      <c r="A4" s="1681" t="s">
        <v>1697</v>
      </c>
      <c r="B4" s="1681"/>
      <c r="C4" s="1681"/>
      <c r="D4" s="1681"/>
      <c r="E4" s="1663">
        <v>2013</v>
      </c>
      <c r="F4" s="1663">
        <v>2014</v>
      </c>
      <c r="G4" s="1663">
        <v>2012</v>
      </c>
      <c r="H4" s="1663">
        <v>2016</v>
      </c>
      <c r="I4" s="1663">
        <v>2017</v>
      </c>
      <c r="J4" s="1663">
        <v>2018</v>
      </c>
      <c r="K4" s="1663">
        <v>2019</v>
      </c>
      <c r="L4" s="1663">
        <v>2020</v>
      </c>
      <c r="M4" s="1664" t="s">
        <v>1678</v>
      </c>
    </row>
    <row r="5" spans="1:13">
      <c r="A5" s="1681"/>
      <c r="B5" s="1681"/>
      <c r="C5" s="1681"/>
      <c r="D5" s="1681"/>
      <c r="E5" s="3687"/>
      <c r="F5" s="3687"/>
      <c r="G5" s="3687"/>
      <c r="H5" s="3687"/>
      <c r="I5" s="3687"/>
      <c r="J5" s="3687"/>
      <c r="K5" s="3687"/>
      <c r="L5" s="3687"/>
      <c r="M5" s="1671" t="s">
        <v>1664</v>
      </c>
    </row>
    <row r="6" spans="1:13">
      <c r="A6" s="1681" t="s">
        <v>1699</v>
      </c>
      <c r="B6" s="1681"/>
      <c r="C6" s="1681"/>
      <c r="D6" s="1681"/>
      <c r="E6" s="1673"/>
      <c r="F6" s="1673"/>
      <c r="G6" s="1673"/>
      <c r="H6" s="1673"/>
      <c r="I6" s="1673"/>
      <c r="J6" s="1673"/>
      <c r="K6" s="1673"/>
      <c r="L6" s="1673"/>
      <c r="M6" s="1683">
        <f>SUM(E6:L6)</f>
        <v>0</v>
      </c>
    </row>
    <row r="7" spans="1:13" ht="14.25">
      <c r="A7" s="1681" t="s">
        <v>1700</v>
      </c>
      <c r="B7" s="1681"/>
      <c r="C7" s="1681"/>
      <c r="D7" s="1681" t="s">
        <v>1701</v>
      </c>
      <c r="E7" s="1673"/>
      <c r="F7" s="1673"/>
      <c r="G7" s="1673"/>
      <c r="H7" s="1673"/>
      <c r="I7" s="1673"/>
      <c r="J7" s="1673"/>
      <c r="K7" s="1673"/>
      <c r="L7" s="1673"/>
      <c r="M7" s="1683">
        <f>SUM(E7:L7)</f>
        <v>0</v>
      </c>
    </row>
    <row r="8" spans="1:13" ht="14.25">
      <c r="A8" s="1681" t="s">
        <v>1702</v>
      </c>
      <c r="B8" s="1681"/>
      <c r="C8" s="1681"/>
      <c r="D8" s="1681" t="s">
        <v>1703</v>
      </c>
      <c r="E8" s="1673"/>
      <c r="F8" s="1673"/>
      <c r="G8" s="1673"/>
      <c r="H8" s="1673"/>
      <c r="I8" s="1673"/>
      <c r="J8" s="1673"/>
      <c r="K8" s="1673"/>
      <c r="L8" s="1673"/>
      <c r="M8" s="1683">
        <f>SUM(E8:L8)</f>
        <v>0</v>
      </c>
    </row>
    <row r="9" spans="1:13">
      <c r="A9" s="1681"/>
      <c r="B9" s="1681"/>
      <c r="C9" s="1681"/>
      <c r="D9" s="1681"/>
      <c r="E9" s="1681"/>
      <c r="F9" s="1681"/>
      <c r="G9" s="1681"/>
      <c r="H9" s="1681"/>
      <c r="I9" s="1681"/>
      <c r="J9" s="1681"/>
      <c r="K9" s="1681"/>
      <c r="L9" s="1681"/>
      <c r="M9" s="1681"/>
    </row>
    <row r="10" spans="1:13">
      <c r="A10" s="1681"/>
      <c r="B10" s="1681"/>
      <c r="C10" s="1681"/>
      <c r="D10" s="1681"/>
      <c r="E10" s="1681"/>
      <c r="F10" s="1681"/>
      <c r="G10" s="1681"/>
      <c r="H10" s="1681"/>
      <c r="I10" s="1681"/>
      <c r="J10" s="1681"/>
      <c r="K10" s="1681"/>
      <c r="L10" s="1681"/>
      <c r="M10" s="1681"/>
    </row>
    <row r="11" spans="1:13">
      <c r="A11" s="1681" t="s">
        <v>1704</v>
      </c>
      <c r="B11" s="1681"/>
      <c r="C11" s="1681"/>
      <c r="D11" s="1681"/>
      <c r="E11" s="1681"/>
      <c r="F11" s="1681"/>
      <c r="G11" s="1681"/>
      <c r="H11" s="1681"/>
      <c r="I11" s="1681"/>
      <c r="J11" s="1681"/>
      <c r="K11" s="1681"/>
      <c r="L11" s="1681"/>
      <c r="M11" s="1681"/>
    </row>
    <row r="12" spans="1:13">
      <c r="A12" s="1710" t="s">
        <v>1705</v>
      </c>
      <c r="B12" s="1681"/>
      <c r="C12" s="1681"/>
      <c r="D12" s="1681"/>
      <c r="E12" s="1673"/>
      <c r="F12" s="1673"/>
      <c r="G12" s="1673"/>
      <c r="H12" s="1673"/>
      <c r="I12" s="1673"/>
      <c r="J12" s="1673"/>
      <c r="K12" s="1673"/>
      <c r="L12" s="1673"/>
      <c r="M12" s="1683">
        <f>SUM(E12:L12)</f>
        <v>0</v>
      </c>
    </row>
    <row r="13" spans="1:13">
      <c r="A13" s="1710" t="s">
        <v>1706</v>
      </c>
      <c r="B13" s="1681"/>
      <c r="C13" s="1681"/>
      <c r="D13" s="1681"/>
      <c r="E13" s="1673"/>
      <c r="F13" s="1673"/>
      <c r="G13" s="1673"/>
      <c r="H13" s="1673"/>
      <c r="I13" s="1673"/>
      <c r="J13" s="1673"/>
      <c r="K13" s="1673"/>
      <c r="L13" s="1673"/>
      <c r="M13" s="1683">
        <f>SUM(E13:L13)</f>
        <v>0</v>
      </c>
    </row>
    <row r="14" spans="1:13">
      <c r="A14" s="1681"/>
      <c r="B14" s="1681"/>
      <c r="C14" s="1681"/>
      <c r="D14" s="1681"/>
      <c r="E14" s="1681"/>
      <c r="F14" s="1681"/>
      <c r="G14" s="1681"/>
      <c r="H14" s="1681"/>
      <c r="I14" s="1681"/>
      <c r="J14" s="1681"/>
      <c r="K14" s="1681"/>
      <c r="L14" s="1681"/>
      <c r="M14" s="1681"/>
    </row>
    <row r="15" spans="1:13">
      <c r="A15" s="1710" t="s">
        <v>1707</v>
      </c>
      <c r="B15" s="1681"/>
      <c r="C15" s="1681"/>
      <c r="D15" s="1681"/>
      <c r="E15" s="1681"/>
      <c r="F15" s="1681"/>
      <c r="G15" s="1681"/>
      <c r="H15" s="1681"/>
      <c r="I15" s="1681"/>
      <c r="J15" s="1681"/>
      <c r="K15" s="1681"/>
      <c r="L15" s="1681"/>
      <c r="M15" s="1681"/>
    </row>
    <row r="16" spans="1:13">
      <c r="A16" s="1710" t="s">
        <v>1708</v>
      </c>
      <c r="B16" s="1681"/>
      <c r="C16" s="1681"/>
      <c r="D16" s="1681"/>
      <c r="E16" s="1673"/>
      <c r="F16" s="1673"/>
      <c r="G16" s="1673"/>
      <c r="H16" s="1673"/>
      <c r="I16" s="1673"/>
      <c r="J16" s="1673"/>
      <c r="K16" s="1673"/>
      <c r="L16" s="1673"/>
      <c r="M16" s="1683">
        <f>SUM(E16:L16)</f>
        <v>0</v>
      </c>
    </row>
    <row r="17" spans="1:13">
      <c r="A17" s="1710"/>
      <c r="B17" s="1681"/>
      <c r="C17" s="1681"/>
      <c r="D17" s="1681"/>
      <c r="E17" s="1681"/>
      <c r="F17" s="1681"/>
      <c r="G17" s="1681"/>
      <c r="H17" s="1681"/>
      <c r="I17" s="1681"/>
      <c r="J17" s="1681"/>
      <c r="K17" s="1681"/>
      <c r="L17" s="1681"/>
      <c r="M17" s="1681"/>
    </row>
  </sheetData>
  <mergeCells count="1">
    <mergeCell ref="E5:L5"/>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sheetPr codeName="Sheet5">
    <tabColor theme="5" tint="0.59999389629810485"/>
    <pageSetUpPr fitToPage="1"/>
  </sheetPr>
  <dimension ref="A1:ES264"/>
  <sheetViews>
    <sheetView zoomScale="80" zoomScaleNormal="80" workbookViewId="0">
      <selection activeCell="A7" sqref="A7"/>
    </sheetView>
  </sheetViews>
  <sheetFormatPr defaultRowHeight="14.25"/>
  <cols>
    <col min="1" max="1" width="42.25" style="67" customWidth="1"/>
    <col min="2" max="2" width="2.75" style="67" hidden="1" customWidth="1"/>
    <col min="3" max="3" width="1.5" style="67" hidden="1" customWidth="1"/>
    <col min="4" max="4" width="1.875" style="67" hidden="1" customWidth="1"/>
    <col min="5" max="6" width="6.625" style="67" hidden="1" customWidth="1"/>
    <col min="7" max="7" width="6.625" style="67" customWidth="1"/>
    <col min="8" max="16384" width="9" style="67"/>
  </cols>
  <sheetData>
    <row r="1" spans="1:149" ht="24.75">
      <c r="A1" s="109" t="str">
        <f>'1.5 Net Debt 1'!A1</f>
        <v>Finance</v>
      </c>
      <c r="B1" s="109"/>
      <c r="C1" s="109"/>
      <c r="D1" s="109"/>
      <c r="E1" s="109"/>
      <c r="F1" s="109"/>
      <c r="G1" s="109"/>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row>
    <row r="2" spans="1:149" ht="24.75">
      <c r="A2" s="108" t="str">
        <f>'1.5 Net Debt 1'!A2</f>
        <v xml:space="preserve">National Grid Electricity Transmission </v>
      </c>
      <c r="B2" s="108"/>
      <c r="C2" s="108"/>
      <c r="D2" s="108"/>
      <c r="E2" s="108"/>
      <c r="F2" s="108"/>
      <c r="G2" s="108"/>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row>
    <row r="3" spans="1:149" ht="24.75">
      <c r="A3" s="141" t="str">
        <f>'1.5 Net Debt 1'!A3</f>
        <v>2012/13</v>
      </c>
      <c r="B3" s="141"/>
      <c r="C3" s="141"/>
      <c r="D3" s="141"/>
      <c r="E3" s="141"/>
      <c r="F3" s="141"/>
      <c r="G3" s="141"/>
      <c r="H3" s="140"/>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row>
    <row r="4" spans="1:149">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row>
    <row r="5" spans="1:149">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row>
    <row r="6" spans="1:149" ht="18">
      <c r="A6" s="138" t="s">
        <v>3468</v>
      </c>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row>
    <row r="7" spans="1:149" ht="15.75" customHeight="1">
      <c r="A7" s="138"/>
      <c r="B7" s="135"/>
      <c r="C7" s="133"/>
      <c r="D7" s="134"/>
      <c r="E7" s="133"/>
      <c r="F7" s="133"/>
      <c r="G7" s="133"/>
      <c r="H7" s="103" t="s">
        <v>156</v>
      </c>
      <c r="I7" s="104"/>
      <c r="J7" s="103" t="s">
        <v>155</v>
      </c>
      <c r="K7" s="102"/>
      <c r="L7" s="102"/>
      <c r="M7" s="102"/>
      <c r="N7" s="102"/>
      <c r="O7" s="102"/>
      <c r="P7" s="102"/>
      <c r="Q7" s="102"/>
      <c r="R7" s="125"/>
      <c r="S7" s="125"/>
      <c r="T7" s="125"/>
      <c r="U7" s="125"/>
      <c r="V7" s="125"/>
      <c r="W7" s="125"/>
    </row>
    <row r="8" spans="1:149" ht="15">
      <c r="A8" s="132"/>
      <c r="B8" s="131"/>
      <c r="C8" s="131"/>
      <c r="D8" s="130"/>
      <c r="E8" s="129" t="s">
        <v>20</v>
      </c>
      <c r="F8" s="129"/>
      <c r="G8" s="70"/>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row>
    <row r="9" spans="1:149" ht="13.5" customHeight="1">
      <c r="A9" s="128" t="s">
        <v>200</v>
      </c>
      <c r="B9" s="82"/>
      <c r="C9" s="82"/>
      <c r="D9" s="82"/>
      <c r="E9" s="82"/>
      <c r="F9" s="82"/>
      <c r="G9" s="82"/>
      <c r="H9" s="70"/>
      <c r="I9" s="70"/>
      <c r="J9" s="70"/>
      <c r="K9" s="70"/>
      <c r="L9" s="70"/>
      <c r="M9" s="70"/>
      <c r="N9" s="70"/>
      <c r="O9" s="70"/>
      <c r="P9" s="70"/>
      <c r="Q9" s="70"/>
    </row>
    <row r="10" spans="1:149">
      <c r="A10" s="71" t="s">
        <v>198</v>
      </c>
      <c r="B10" s="84"/>
      <c r="C10" s="127"/>
      <c r="D10" s="127"/>
      <c r="E10" s="94"/>
      <c r="F10" s="94"/>
      <c r="G10" s="94"/>
      <c r="H10" s="95" t="s">
        <v>152</v>
      </c>
      <c r="I10" s="95" t="s">
        <v>152</v>
      </c>
      <c r="J10" s="95" t="s">
        <v>152</v>
      </c>
      <c r="K10" s="95" t="s">
        <v>152</v>
      </c>
      <c r="L10" s="95" t="s">
        <v>152</v>
      </c>
      <c r="M10" s="95" t="s">
        <v>152</v>
      </c>
      <c r="N10" s="95" t="s">
        <v>152</v>
      </c>
      <c r="O10" s="95" t="s">
        <v>152</v>
      </c>
      <c r="P10" s="95" t="s">
        <v>152</v>
      </c>
      <c r="Q10" s="95" t="s">
        <v>152</v>
      </c>
    </row>
    <row r="11" spans="1:149" ht="15">
      <c r="A11" s="86" t="s">
        <v>197</v>
      </c>
      <c r="B11" s="82"/>
      <c r="C11" s="112"/>
      <c r="D11" s="111"/>
      <c r="E11" s="70"/>
      <c r="F11" s="70"/>
      <c r="G11" s="70"/>
      <c r="H11" s="111"/>
      <c r="I11" s="111"/>
      <c r="J11" s="111"/>
      <c r="K11" s="111"/>
      <c r="L11" s="111"/>
      <c r="M11" s="111"/>
      <c r="N11" s="111"/>
      <c r="O11" s="111"/>
      <c r="P11" s="111"/>
      <c r="Q11" s="111"/>
    </row>
    <row r="12" spans="1:149">
      <c r="A12" s="71" t="s">
        <v>196</v>
      </c>
      <c r="B12" s="82"/>
      <c r="C12" s="82"/>
      <c r="D12" s="117"/>
      <c r="E12" s="70"/>
      <c r="F12" s="70"/>
      <c r="G12" s="70"/>
      <c r="H12" s="80"/>
      <c r="I12" s="80"/>
      <c r="J12" s="80"/>
      <c r="K12" s="80"/>
      <c r="L12" s="80"/>
      <c r="M12" s="80"/>
      <c r="N12" s="80"/>
      <c r="O12" s="80"/>
      <c r="P12" s="80"/>
      <c r="Q12" s="80"/>
    </row>
    <row r="13" spans="1:149">
      <c r="A13" s="71" t="s">
        <v>186</v>
      </c>
      <c r="B13" s="82"/>
      <c r="C13" s="82"/>
      <c r="D13" s="117"/>
      <c r="E13" s="70"/>
      <c r="F13" s="70"/>
      <c r="G13" s="70"/>
      <c r="H13" s="121"/>
      <c r="I13" s="121"/>
      <c r="J13" s="121"/>
      <c r="K13" s="121"/>
      <c r="L13" s="121"/>
      <c r="M13" s="121"/>
      <c r="N13" s="121"/>
      <c r="O13" s="121"/>
      <c r="P13" s="121"/>
      <c r="Q13" s="121"/>
    </row>
    <row r="14" spans="1:149">
      <c r="A14" s="71" t="s">
        <v>195</v>
      </c>
      <c r="B14" s="82"/>
      <c r="C14" s="82"/>
      <c r="D14" s="117"/>
      <c r="E14" s="70"/>
      <c r="F14" s="70"/>
      <c r="G14" s="70"/>
      <c r="H14" s="121"/>
      <c r="I14" s="121"/>
      <c r="J14" s="121"/>
      <c r="K14" s="121"/>
      <c r="L14" s="121"/>
      <c r="M14" s="121"/>
      <c r="N14" s="121"/>
      <c r="O14" s="121"/>
      <c r="P14" s="121"/>
      <c r="Q14" s="121"/>
    </row>
    <row r="15" spans="1:149">
      <c r="A15" s="71" t="s">
        <v>194</v>
      </c>
      <c r="B15" s="82"/>
      <c r="C15" s="82"/>
      <c r="D15" s="117"/>
      <c r="E15" s="70"/>
      <c r="F15" s="70"/>
      <c r="G15" s="70"/>
      <c r="H15" s="121"/>
      <c r="I15" s="121"/>
      <c r="J15" s="121"/>
      <c r="K15" s="121"/>
      <c r="L15" s="121"/>
      <c r="M15" s="121"/>
      <c r="N15" s="121"/>
      <c r="O15" s="121"/>
      <c r="P15" s="121"/>
      <c r="Q15" s="121"/>
    </row>
    <row r="16" spans="1:149">
      <c r="A16" s="71" t="s">
        <v>193</v>
      </c>
      <c r="B16" s="82"/>
      <c r="C16" s="82"/>
      <c r="D16" s="117"/>
      <c r="E16" s="70"/>
      <c r="F16" s="70"/>
      <c r="G16" s="70"/>
      <c r="H16" s="121"/>
      <c r="I16" s="121"/>
      <c r="J16" s="121"/>
      <c r="K16" s="121"/>
      <c r="L16" s="121"/>
      <c r="M16" s="121"/>
      <c r="N16" s="121"/>
      <c r="O16" s="121"/>
      <c r="P16" s="121"/>
      <c r="Q16" s="121"/>
    </row>
    <row r="17" spans="1:17">
      <c r="A17" s="71" t="s">
        <v>184</v>
      </c>
      <c r="B17" s="82"/>
      <c r="C17" s="82"/>
      <c r="D17" s="117"/>
      <c r="E17" s="70"/>
      <c r="F17" s="70"/>
      <c r="G17" s="70"/>
      <c r="H17" s="121"/>
      <c r="I17" s="121"/>
      <c r="J17" s="121"/>
      <c r="K17" s="121"/>
      <c r="L17" s="121"/>
      <c r="M17" s="121"/>
      <c r="N17" s="121"/>
      <c r="O17" s="121"/>
      <c r="P17" s="121"/>
      <c r="Q17" s="121"/>
    </row>
    <row r="18" spans="1:17">
      <c r="A18" s="71" t="s">
        <v>168</v>
      </c>
      <c r="B18" s="82"/>
      <c r="C18" s="82"/>
      <c r="D18" s="117"/>
      <c r="E18" s="70"/>
      <c r="F18" s="70"/>
      <c r="G18" s="70"/>
      <c r="H18" s="119"/>
      <c r="I18" s="119"/>
      <c r="J18" s="119"/>
      <c r="K18" s="119"/>
      <c r="L18" s="119"/>
      <c r="M18" s="119"/>
      <c r="N18" s="119"/>
      <c r="O18" s="119"/>
      <c r="P18" s="119"/>
      <c r="Q18" s="119"/>
    </row>
    <row r="19" spans="1:17">
      <c r="A19" s="84"/>
      <c r="B19" s="82"/>
      <c r="C19" s="82"/>
      <c r="D19" s="117"/>
      <c r="E19" s="70"/>
      <c r="F19" s="70"/>
      <c r="G19" s="70"/>
      <c r="H19" s="75">
        <f t="shared" ref="H19:Q19" si="1">SUM(H12:H18)</f>
        <v>0</v>
      </c>
      <c r="I19" s="75">
        <f t="shared" si="1"/>
        <v>0</v>
      </c>
      <c r="J19" s="75">
        <f t="shared" si="1"/>
        <v>0</v>
      </c>
      <c r="K19" s="75">
        <f t="shared" si="1"/>
        <v>0</v>
      </c>
      <c r="L19" s="75">
        <f t="shared" si="1"/>
        <v>0</v>
      </c>
      <c r="M19" s="75">
        <f t="shared" si="1"/>
        <v>0</v>
      </c>
      <c r="N19" s="75">
        <f t="shared" si="1"/>
        <v>0</v>
      </c>
      <c r="O19" s="75">
        <f t="shared" si="1"/>
        <v>0</v>
      </c>
      <c r="P19" s="75">
        <f t="shared" si="1"/>
        <v>0</v>
      </c>
      <c r="Q19" s="75">
        <f t="shared" si="1"/>
        <v>0</v>
      </c>
    </row>
    <row r="20" spans="1:17" ht="13.5" customHeight="1">
      <c r="A20" s="86" t="s">
        <v>192</v>
      </c>
      <c r="B20" s="82"/>
      <c r="C20" s="82"/>
      <c r="D20" s="117"/>
      <c r="E20" s="70"/>
      <c r="F20" s="70"/>
      <c r="G20" s="70"/>
      <c r="H20" s="118"/>
      <c r="I20" s="118"/>
      <c r="J20" s="118"/>
      <c r="K20" s="118"/>
      <c r="L20" s="118"/>
      <c r="M20" s="118"/>
      <c r="N20" s="118"/>
      <c r="O20" s="118"/>
      <c r="P20" s="118"/>
      <c r="Q20" s="118"/>
    </row>
    <row r="21" spans="1:17">
      <c r="A21" s="71" t="s">
        <v>191</v>
      </c>
      <c r="B21" s="70"/>
      <c r="C21" s="82"/>
      <c r="D21" s="117"/>
      <c r="E21" s="70"/>
      <c r="F21" s="70"/>
      <c r="G21" s="70"/>
      <c r="H21" s="122"/>
      <c r="I21" s="122"/>
      <c r="J21" s="122"/>
      <c r="K21" s="122"/>
      <c r="L21" s="122"/>
      <c r="M21" s="122"/>
      <c r="N21" s="122"/>
      <c r="O21" s="122"/>
      <c r="P21" s="122"/>
      <c r="Q21" s="122"/>
    </row>
    <row r="22" spans="1:17">
      <c r="A22" s="71" t="s">
        <v>190</v>
      </c>
      <c r="B22" s="124"/>
      <c r="C22" s="70"/>
      <c r="D22" s="70"/>
      <c r="E22" s="70"/>
      <c r="F22" s="70"/>
      <c r="G22" s="70"/>
      <c r="H22" s="121"/>
      <c r="I22" s="121"/>
      <c r="J22" s="121"/>
      <c r="K22" s="121"/>
      <c r="L22" s="121"/>
      <c r="M22" s="121"/>
      <c r="N22" s="121"/>
      <c r="O22" s="121"/>
      <c r="P22" s="121"/>
      <c r="Q22" s="121"/>
    </row>
    <row r="23" spans="1:17">
      <c r="A23" s="71" t="s">
        <v>189</v>
      </c>
      <c r="B23" s="117"/>
      <c r="C23" s="70"/>
      <c r="D23" s="70"/>
      <c r="E23" s="70"/>
      <c r="F23" s="70"/>
      <c r="G23" s="70"/>
      <c r="H23" s="121"/>
      <c r="I23" s="121"/>
      <c r="J23" s="121"/>
      <c r="K23" s="121"/>
      <c r="L23" s="121"/>
      <c r="M23" s="121"/>
      <c r="N23" s="121"/>
      <c r="O23" s="121"/>
      <c r="P23" s="121"/>
      <c r="Q23" s="121"/>
    </row>
    <row r="24" spans="1:17">
      <c r="A24" s="126" t="s">
        <v>188</v>
      </c>
      <c r="B24" s="117"/>
      <c r="C24" s="70"/>
      <c r="D24" s="70"/>
      <c r="E24" s="70"/>
      <c r="F24" s="70"/>
      <c r="G24" s="70"/>
      <c r="H24" s="121"/>
      <c r="I24" s="121"/>
      <c r="J24" s="121"/>
      <c r="K24" s="121"/>
      <c r="L24" s="121"/>
      <c r="M24" s="121"/>
      <c r="N24" s="121"/>
      <c r="O24" s="121"/>
      <c r="P24" s="121"/>
      <c r="Q24" s="121"/>
    </row>
    <row r="25" spans="1:17">
      <c r="A25" s="71" t="s">
        <v>187</v>
      </c>
      <c r="B25" s="70"/>
      <c r="C25" s="82"/>
      <c r="D25" s="117"/>
      <c r="E25" s="70"/>
      <c r="F25" s="70"/>
      <c r="G25" s="70"/>
      <c r="H25" s="121"/>
      <c r="I25" s="121"/>
      <c r="J25" s="121"/>
      <c r="K25" s="121"/>
      <c r="L25" s="121"/>
      <c r="M25" s="121"/>
      <c r="N25" s="121"/>
      <c r="O25" s="121"/>
      <c r="P25" s="121"/>
      <c r="Q25" s="121"/>
    </row>
    <row r="26" spans="1:17">
      <c r="A26" s="71" t="s">
        <v>186</v>
      </c>
      <c r="B26" s="70"/>
      <c r="C26" s="82"/>
      <c r="D26" s="117"/>
      <c r="E26" s="70"/>
      <c r="F26" s="70"/>
      <c r="G26" s="70"/>
      <c r="H26" s="121"/>
      <c r="I26" s="121"/>
      <c r="J26" s="121"/>
      <c r="K26" s="121"/>
      <c r="L26" s="121"/>
      <c r="M26" s="121"/>
      <c r="N26" s="121"/>
      <c r="O26" s="121"/>
      <c r="P26" s="121"/>
      <c r="Q26" s="121"/>
    </row>
    <row r="27" spans="1:17">
      <c r="A27" s="71" t="s">
        <v>185</v>
      </c>
      <c r="B27" s="70"/>
      <c r="C27" s="82"/>
      <c r="D27" s="117"/>
      <c r="E27" s="70"/>
      <c r="F27" s="70"/>
      <c r="G27" s="70"/>
      <c r="H27" s="121"/>
      <c r="I27" s="121"/>
      <c r="J27" s="121"/>
      <c r="K27" s="121"/>
      <c r="L27" s="121"/>
      <c r="M27" s="121"/>
      <c r="N27" s="121"/>
      <c r="O27" s="121"/>
      <c r="P27" s="121"/>
      <c r="Q27" s="121"/>
    </row>
    <row r="28" spans="1:17">
      <c r="A28" s="71" t="s">
        <v>184</v>
      </c>
      <c r="B28" s="70"/>
      <c r="C28" s="82"/>
      <c r="D28" s="117"/>
      <c r="E28" s="70"/>
      <c r="F28" s="70"/>
      <c r="G28" s="70"/>
      <c r="H28" s="121"/>
      <c r="I28" s="121"/>
      <c r="J28" s="121"/>
      <c r="K28" s="121"/>
      <c r="L28" s="121"/>
      <c r="M28" s="121"/>
      <c r="N28" s="121"/>
      <c r="O28" s="121"/>
      <c r="P28" s="121"/>
      <c r="Q28" s="121"/>
    </row>
    <row r="29" spans="1:17">
      <c r="A29" s="71" t="s">
        <v>168</v>
      </c>
      <c r="B29" s="70"/>
      <c r="C29" s="82"/>
      <c r="D29" s="117"/>
      <c r="E29" s="70"/>
      <c r="F29" s="70"/>
      <c r="G29" s="70"/>
      <c r="H29" s="119"/>
      <c r="I29" s="119"/>
      <c r="J29" s="119"/>
      <c r="K29" s="119"/>
      <c r="L29" s="119"/>
      <c r="M29" s="119"/>
      <c r="N29" s="119"/>
      <c r="O29" s="119"/>
      <c r="P29" s="119"/>
      <c r="Q29" s="119"/>
    </row>
    <row r="30" spans="1:17">
      <c r="A30" s="84"/>
      <c r="B30" s="84"/>
      <c r="C30" s="82"/>
      <c r="D30" s="117"/>
      <c r="E30" s="70"/>
      <c r="F30" s="70"/>
      <c r="G30" s="70"/>
      <c r="H30" s="75">
        <f t="shared" ref="H30:Q30" si="2">SUM(H21:H29)</f>
        <v>0</v>
      </c>
      <c r="I30" s="75">
        <f t="shared" si="2"/>
        <v>0</v>
      </c>
      <c r="J30" s="75">
        <f t="shared" si="2"/>
        <v>0</v>
      </c>
      <c r="K30" s="75">
        <f t="shared" si="2"/>
        <v>0</v>
      </c>
      <c r="L30" s="75">
        <f t="shared" si="2"/>
        <v>0</v>
      </c>
      <c r="M30" s="75">
        <f t="shared" si="2"/>
        <v>0</v>
      </c>
      <c r="N30" s="75">
        <f t="shared" si="2"/>
        <v>0</v>
      </c>
      <c r="O30" s="75">
        <f t="shared" si="2"/>
        <v>0</v>
      </c>
      <c r="P30" s="75">
        <f t="shared" si="2"/>
        <v>0</v>
      </c>
      <c r="Q30" s="75">
        <f t="shared" si="2"/>
        <v>0</v>
      </c>
    </row>
    <row r="31" spans="1:17" ht="15">
      <c r="A31" s="86" t="s">
        <v>183</v>
      </c>
      <c r="B31" s="82"/>
      <c r="C31" s="82"/>
      <c r="D31" s="117"/>
      <c r="E31" s="70"/>
      <c r="F31" s="70"/>
      <c r="G31" s="70"/>
      <c r="H31" s="118"/>
      <c r="I31" s="118"/>
      <c r="J31" s="118"/>
      <c r="K31" s="118"/>
      <c r="L31" s="118"/>
      <c r="M31" s="118"/>
      <c r="N31" s="118"/>
      <c r="O31" s="118"/>
      <c r="P31" s="118"/>
      <c r="Q31" s="118"/>
    </row>
    <row r="32" spans="1:17">
      <c r="A32" s="89" t="s">
        <v>179</v>
      </c>
      <c r="B32" s="84"/>
      <c r="C32" s="82"/>
      <c r="D32" s="117"/>
      <c r="E32" s="70"/>
      <c r="F32" s="70"/>
      <c r="G32" s="70"/>
      <c r="H32" s="125"/>
      <c r="I32" s="125"/>
      <c r="J32" s="125"/>
      <c r="K32" s="125"/>
      <c r="L32" s="125"/>
      <c r="M32" s="125"/>
      <c r="N32" s="125"/>
      <c r="O32" s="125"/>
      <c r="P32" s="125"/>
      <c r="Q32" s="125"/>
    </row>
    <row r="33" spans="1:17">
      <c r="A33" s="71" t="s">
        <v>182</v>
      </c>
      <c r="B33" s="84"/>
      <c r="C33" s="70"/>
      <c r="D33" s="117"/>
      <c r="E33" s="70"/>
      <c r="F33" s="70"/>
      <c r="G33" s="70"/>
      <c r="H33" s="122"/>
      <c r="I33" s="122"/>
      <c r="J33" s="122"/>
      <c r="K33" s="122"/>
      <c r="L33" s="122"/>
      <c r="M33" s="122"/>
      <c r="N33" s="122"/>
      <c r="O33" s="122"/>
      <c r="P33" s="122"/>
      <c r="Q33" s="122"/>
    </row>
    <row r="34" spans="1:17">
      <c r="A34" s="71" t="s">
        <v>181</v>
      </c>
      <c r="B34" s="84"/>
      <c r="C34" s="70"/>
      <c r="D34" s="117"/>
      <c r="E34" s="70"/>
      <c r="F34" s="70"/>
      <c r="G34" s="70"/>
      <c r="H34" s="121"/>
      <c r="I34" s="121"/>
      <c r="J34" s="121"/>
      <c r="K34" s="121"/>
      <c r="L34" s="121"/>
      <c r="M34" s="121"/>
      <c r="N34" s="121"/>
      <c r="O34" s="121"/>
      <c r="P34" s="121"/>
      <c r="Q34" s="121"/>
    </row>
    <row r="35" spans="1:17">
      <c r="A35" s="71" t="s">
        <v>168</v>
      </c>
      <c r="B35" s="84"/>
      <c r="C35" s="70"/>
      <c r="D35" s="124"/>
      <c r="E35" s="70"/>
      <c r="F35" s="70"/>
      <c r="G35" s="70"/>
      <c r="H35" s="121"/>
      <c r="I35" s="121"/>
      <c r="J35" s="121"/>
      <c r="K35" s="121"/>
      <c r="L35" s="121"/>
      <c r="M35" s="121"/>
      <c r="N35" s="121"/>
      <c r="O35" s="121"/>
      <c r="P35" s="121"/>
      <c r="Q35" s="121"/>
    </row>
    <row r="36" spans="1:17">
      <c r="A36" s="84"/>
      <c r="B36" s="84"/>
      <c r="C36" s="82"/>
      <c r="D36" s="117"/>
      <c r="E36" s="70"/>
      <c r="F36" s="70"/>
      <c r="G36" s="70"/>
      <c r="H36" s="75">
        <f t="shared" ref="H36:Q36" si="3">SUM(H33:H35)</f>
        <v>0</v>
      </c>
      <c r="I36" s="75">
        <f t="shared" si="3"/>
        <v>0</v>
      </c>
      <c r="J36" s="75">
        <f t="shared" si="3"/>
        <v>0</v>
      </c>
      <c r="K36" s="75">
        <f t="shared" si="3"/>
        <v>0</v>
      </c>
      <c r="L36" s="75">
        <f t="shared" si="3"/>
        <v>0</v>
      </c>
      <c r="M36" s="75">
        <f t="shared" si="3"/>
        <v>0</v>
      </c>
      <c r="N36" s="75">
        <f t="shared" si="3"/>
        <v>0</v>
      </c>
      <c r="O36" s="75">
        <f t="shared" si="3"/>
        <v>0</v>
      </c>
      <c r="P36" s="75">
        <f t="shared" si="3"/>
        <v>0</v>
      </c>
      <c r="Q36" s="75">
        <f t="shared" si="3"/>
        <v>0</v>
      </c>
    </row>
    <row r="37" spans="1:17" ht="15">
      <c r="A37" s="86" t="s">
        <v>180</v>
      </c>
      <c r="B37" s="82"/>
      <c r="C37" s="82"/>
      <c r="D37" s="117"/>
      <c r="E37" s="70"/>
      <c r="F37" s="70"/>
      <c r="G37" s="70"/>
      <c r="H37" s="118"/>
      <c r="I37" s="118"/>
      <c r="J37" s="118"/>
      <c r="K37" s="118"/>
      <c r="L37" s="118"/>
      <c r="M37" s="118"/>
      <c r="N37" s="118"/>
      <c r="O37" s="118"/>
      <c r="P37" s="118"/>
      <c r="Q37" s="118"/>
    </row>
    <row r="38" spans="1:17">
      <c r="A38" s="89" t="s">
        <v>179</v>
      </c>
      <c r="B38" s="70"/>
      <c r="C38" s="82"/>
      <c r="D38" s="117"/>
      <c r="E38" s="70"/>
      <c r="F38" s="70"/>
      <c r="G38" s="70"/>
      <c r="H38" s="125"/>
      <c r="I38" s="125"/>
      <c r="J38" s="125"/>
      <c r="K38" s="125"/>
      <c r="L38" s="125"/>
      <c r="M38" s="125"/>
      <c r="N38" s="125"/>
      <c r="O38" s="125"/>
      <c r="P38" s="125"/>
      <c r="Q38" s="125"/>
    </row>
    <row r="39" spans="1:17">
      <c r="A39" s="89"/>
      <c r="B39" s="70"/>
      <c r="C39" s="82"/>
      <c r="D39" s="117"/>
      <c r="E39" s="70"/>
      <c r="F39" s="70"/>
      <c r="G39" s="70"/>
      <c r="H39" s="125"/>
      <c r="I39" s="125"/>
      <c r="J39" s="125"/>
      <c r="K39" s="125"/>
      <c r="L39" s="125"/>
      <c r="M39" s="125"/>
      <c r="N39" s="125"/>
      <c r="O39" s="125"/>
      <c r="P39" s="125"/>
      <c r="Q39" s="125"/>
    </row>
    <row r="40" spans="1:17">
      <c r="A40" s="71" t="s">
        <v>178</v>
      </c>
      <c r="B40" s="70"/>
      <c r="C40" s="70"/>
      <c r="D40" s="117"/>
      <c r="E40" s="70"/>
      <c r="F40" s="70"/>
      <c r="G40" s="70"/>
      <c r="H40" s="122"/>
      <c r="I40" s="122"/>
      <c r="J40" s="122"/>
      <c r="K40" s="122"/>
      <c r="L40" s="122"/>
      <c r="M40" s="122"/>
      <c r="N40" s="122"/>
      <c r="O40" s="122"/>
      <c r="P40" s="122"/>
      <c r="Q40" s="122"/>
    </row>
    <row r="41" spans="1:17">
      <c r="A41" s="71" t="s">
        <v>177</v>
      </c>
      <c r="B41" s="70"/>
      <c r="C41" s="70"/>
      <c r="D41" s="124"/>
      <c r="E41" s="70"/>
      <c r="F41" s="70"/>
      <c r="G41" s="70"/>
      <c r="H41" s="121"/>
      <c r="I41" s="121"/>
      <c r="J41" s="121"/>
      <c r="K41" s="121"/>
      <c r="L41" s="121"/>
      <c r="M41" s="121"/>
      <c r="N41" s="121"/>
      <c r="O41" s="121"/>
      <c r="P41" s="121"/>
      <c r="Q41" s="121"/>
    </row>
    <row r="42" spans="1:17">
      <c r="A42" s="71" t="s">
        <v>176</v>
      </c>
      <c r="B42" s="70"/>
      <c r="C42" s="82"/>
      <c r="D42" s="117"/>
      <c r="E42" s="70"/>
      <c r="F42" s="70"/>
      <c r="G42" s="70"/>
      <c r="H42" s="121"/>
      <c r="I42" s="121"/>
      <c r="J42" s="121"/>
      <c r="K42" s="121"/>
      <c r="L42" s="121"/>
      <c r="M42" s="121"/>
      <c r="N42" s="121"/>
      <c r="O42" s="121"/>
      <c r="P42" s="121"/>
      <c r="Q42" s="121"/>
    </row>
    <row r="43" spans="1:17">
      <c r="A43" s="71" t="s">
        <v>175</v>
      </c>
      <c r="B43" s="84"/>
      <c r="C43" s="70"/>
      <c r="D43" s="124"/>
      <c r="E43" s="70"/>
      <c r="F43" s="70"/>
      <c r="G43" s="70"/>
      <c r="H43" s="121"/>
      <c r="I43" s="121"/>
      <c r="J43" s="121"/>
      <c r="K43" s="121"/>
      <c r="L43" s="121"/>
      <c r="M43" s="121"/>
      <c r="N43" s="121"/>
      <c r="O43" s="121"/>
      <c r="P43" s="121"/>
      <c r="Q43" s="121"/>
    </row>
    <row r="44" spans="1:17">
      <c r="A44" s="71" t="s">
        <v>174</v>
      </c>
      <c r="B44" s="84"/>
      <c r="C44" s="70"/>
      <c r="D44" s="124"/>
      <c r="E44" s="70"/>
      <c r="F44" s="70"/>
      <c r="G44" s="70"/>
      <c r="H44" s="121"/>
      <c r="I44" s="121"/>
      <c r="J44" s="121"/>
      <c r="K44" s="121"/>
      <c r="L44" s="121"/>
      <c r="M44" s="121"/>
      <c r="N44" s="121"/>
      <c r="O44" s="121"/>
      <c r="P44" s="121"/>
      <c r="Q44" s="121"/>
    </row>
    <row r="45" spans="1:17">
      <c r="A45" s="71" t="s">
        <v>96</v>
      </c>
      <c r="B45" s="84"/>
      <c r="C45" s="84"/>
      <c r="D45" s="123"/>
      <c r="E45" s="70"/>
      <c r="F45" s="70"/>
      <c r="G45" s="70"/>
      <c r="H45" s="121"/>
      <c r="I45" s="121"/>
      <c r="J45" s="121"/>
      <c r="K45" s="121"/>
      <c r="L45" s="121"/>
      <c r="M45" s="121"/>
      <c r="N45" s="121"/>
      <c r="O45" s="121"/>
      <c r="P45" s="121"/>
      <c r="Q45" s="121"/>
    </row>
    <row r="46" spans="1:17">
      <c r="A46" s="71" t="s">
        <v>173</v>
      </c>
      <c r="B46" s="84"/>
      <c r="C46" s="84"/>
      <c r="D46" s="123"/>
      <c r="E46" s="70"/>
      <c r="F46" s="70"/>
      <c r="G46" s="70"/>
      <c r="H46" s="121"/>
      <c r="I46" s="121"/>
      <c r="J46" s="121"/>
      <c r="K46" s="121"/>
      <c r="L46" s="121"/>
      <c r="M46" s="121"/>
      <c r="N46" s="121"/>
      <c r="O46" s="121"/>
      <c r="P46" s="121"/>
      <c r="Q46" s="121"/>
    </row>
    <row r="47" spans="1:17">
      <c r="A47" s="71" t="s">
        <v>168</v>
      </c>
      <c r="B47" s="84"/>
      <c r="C47" s="70"/>
      <c r="D47" s="117"/>
      <c r="E47" s="70"/>
      <c r="F47" s="70"/>
      <c r="G47" s="70"/>
      <c r="H47" s="121"/>
      <c r="I47" s="121"/>
      <c r="J47" s="121"/>
      <c r="K47" s="121"/>
      <c r="L47" s="121"/>
      <c r="M47" s="121"/>
      <c r="N47" s="121"/>
      <c r="O47" s="121"/>
      <c r="P47" s="121"/>
      <c r="Q47" s="121"/>
    </row>
    <row r="48" spans="1:17">
      <c r="A48" s="84"/>
      <c r="B48" s="84"/>
      <c r="C48" s="82"/>
      <c r="D48" s="117"/>
      <c r="E48" s="70"/>
      <c r="F48" s="70"/>
      <c r="G48" s="70"/>
      <c r="H48" s="75">
        <f t="shared" ref="H48:Q48" si="4">SUM(H40:H47)</f>
        <v>0</v>
      </c>
      <c r="I48" s="75">
        <f t="shared" si="4"/>
        <v>0</v>
      </c>
      <c r="J48" s="75">
        <f t="shared" si="4"/>
        <v>0</v>
      </c>
      <c r="K48" s="75">
        <f t="shared" si="4"/>
        <v>0</v>
      </c>
      <c r="L48" s="75">
        <f t="shared" si="4"/>
        <v>0</v>
      </c>
      <c r="M48" s="75">
        <f t="shared" si="4"/>
        <v>0</v>
      </c>
      <c r="N48" s="75">
        <f t="shared" si="4"/>
        <v>0</v>
      </c>
      <c r="O48" s="75">
        <f t="shared" si="4"/>
        <v>0</v>
      </c>
      <c r="P48" s="75">
        <f t="shared" si="4"/>
        <v>0</v>
      </c>
      <c r="Q48" s="75">
        <f t="shared" si="4"/>
        <v>0</v>
      </c>
    </row>
    <row r="49" spans="1:17" ht="15">
      <c r="A49" s="86" t="s">
        <v>172</v>
      </c>
      <c r="B49" s="82"/>
      <c r="C49" s="82"/>
      <c r="D49" s="117"/>
      <c r="E49" s="70"/>
      <c r="F49" s="70"/>
      <c r="G49" s="70"/>
      <c r="H49" s="118"/>
      <c r="I49" s="118"/>
      <c r="J49" s="118"/>
      <c r="K49" s="118"/>
      <c r="L49" s="118"/>
      <c r="M49" s="118"/>
      <c r="N49" s="118"/>
      <c r="O49" s="118"/>
      <c r="P49" s="118"/>
      <c r="Q49" s="118"/>
    </row>
    <row r="50" spans="1:17">
      <c r="A50" s="71" t="s">
        <v>171</v>
      </c>
      <c r="B50" s="70"/>
      <c r="C50" s="82"/>
      <c r="D50" s="117"/>
      <c r="E50" s="70"/>
      <c r="F50" s="70"/>
      <c r="G50" s="70"/>
      <c r="H50" s="122"/>
      <c r="I50" s="122"/>
      <c r="J50" s="122"/>
      <c r="K50" s="122"/>
      <c r="L50" s="122"/>
      <c r="M50" s="122"/>
      <c r="N50" s="122"/>
      <c r="O50" s="122"/>
      <c r="P50" s="122"/>
      <c r="Q50" s="122"/>
    </row>
    <row r="51" spans="1:17">
      <c r="A51" s="71" t="s">
        <v>170</v>
      </c>
      <c r="B51" s="70"/>
      <c r="C51" s="82"/>
      <c r="D51" s="117"/>
      <c r="E51" s="70"/>
      <c r="F51" s="70"/>
      <c r="G51" s="70"/>
      <c r="H51" s="121"/>
      <c r="I51" s="121"/>
      <c r="J51" s="121"/>
      <c r="K51" s="121"/>
      <c r="L51" s="121"/>
      <c r="M51" s="121"/>
      <c r="N51" s="121"/>
      <c r="O51" s="121"/>
      <c r="P51" s="121"/>
      <c r="Q51" s="121"/>
    </row>
    <row r="52" spans="1:17">
      <c r="A52" s="71" t="s">
        <v>169</v>
      </c>
      <c r="B52" s="70"/>
      <c r="C52" s="82"/>
      <c r="D52" s="117"/>
      <c r="E52" s="70"/>
      <c r="F52" s="70"/>
      <c r="G52" s="70"/>
      <c r="H52" s="121"/>
      <c r="I52" s="121"/>
      <c r="J52" s="121"/>
      <c r="K52" s="121"/>
      <c r="L52" s="121"/>
      <c r="M52" s="121"/>
      <c r="N52" s="121"/>
      <c r="O52" s="121"/>
      <c r="P52" s="121"/>
      <c r="Q52" s="121"/>
    </row>
    <row r="53" spans="1:17">
      <c r="A53" s="71" t="s">
        <v>168</v>
      </c>
      <c r="B53" s="70"/>
      <c r="C53" s="82"/>
      <c r="D53" s="117"/>
      <c r="E53" s="70"/>
      <c r="F53" s="70"/>
      <c r="G53" s="70"/>
      <c r="H53" s="121"/>
      <c r="I53" s="121"/>
      <c r="J53" s="121"/>
      <c r="K53" s="121"/>
      <c r="L53" s="121"/>
      <c r="M53" s="121"/>
      <c r="N53" s="121"/>
      <c r="O53" s="121"/>
      <c r="P53" s="121"/>
      <c r="Q53" s="121"/>
    </row>
    <row r="54" spans="1:17">
      <c r="A54" s="84"/>
      <c r="B54" s="84"/>
      <c r="C54" s="82"/>
      <c r="D54" s="117"/>
      <c r="E54" s="70"/>
      <c r="F54" s="70"/>
      <c r="G54" s="70"/>
      <c r="H54" s="75">
        <f t="shared" ref="H54:Q54" si="5">SUM(H50:H53)</f>
        <v>0</v>
      </c>
      <c r="I54" s="75">
        <f t="shared" si="5"/>
        <v>0</v>
      </c>
      <c r="J54" s="75">
        <f t="shared" si="5"/>
        <v>0</v>
      </c>
      <c r="K54" s="75">
        <f t="shared" si="5"/>
        <v>0</v>
      </c>
      <c r="L54" s="75">
        <f t="shared" si="5"/>
        <v>0</v>
      </c>
      <c r="M54" s="75">
        <f t="shared" si="5"/>
        <v>0</v>
      </c>
      <c r="N54" s="75">
        <f t="shared" si="5"/>
        <v>0</v>
      </c>
      <c r="O54" s="75">
        <f t="shared" si="5"/>
        <v>0</v>
      </c>
      <c r="P54" s="75">
        <f t="shared" si="5"/>
        <v>0</v>
      </c>
      <c r="Q54" s="75">
        <f t="shared" si="5"/>
        <v>0</v>
      </c>
    </row>
    <row r="55" spans="1:17">
      <c r="A55" s="84" t="s">
        <v>167</v>
      </c>
      <c r="B55" s="84"/>
      <c r="C55" s="82"/>
      <c r="D55" s="117"/>
      <c r="E55" s="70"/>
      <c r="F55" s="70"/>
      <c r="G55" s="70"/>
      <c r="H55" s="118"/>
      <c r="I55" s="118"/>
      <c r="J55" s="118"/>
      <c r="K55" s="118"/>
      <c r="L55" s="118"/>
      <c r="M55" s="118"/>
      <c r="N55" s="118"/>
      <c r="O55" s="118"/>
      <c r="P55" s="118"/>
      <c r="Q55" s="118"/>
    </row>
    <row r="56" spans="1:17" ht="15">
      <c r="A56" s="86" t="s">
        <v>166</v>
      </c>
      <c r="B56" s="82"/>
      <c r="C56" s="82"/>
      <c r="D56" s="117"/>
      <c r="E56" s="70"/>
      <c r="F56" s="70"/>
      <c r="G56" s="70"/>
      <c r="H56" s="75">
        <f t="shared" ref="H56:Q56" si="6">H19+H30-H36-H48-H54</f>
        <v>0</v>
      </c>
      <c r="I56" s="75">
        <f t="shared" si="6"/>
        <v>0</v>
      </c>
      <c r="J56" s="75">
        <f t="shared" si="6"/>
        <v>0</v>
      </c>
      <c r="K56" s="75">
        <f t="shared" si="6"/>
        <v>0</v>
      </c>
      <c r="L56" s="75">
        <f t="shared" si="6"/>
        <v>0</v>
      </c>
      <c r="M56" s="75">
        <f t="shared" si="6"/>
        <v>0</v>
      </c>
      <c r="N56" s="75">
        <f t="shared" si="6"/>
        <v>0</v>
      </c>
      <c r="O56" s="75">
        <f t="shared" si="6"/>
        <v>0</v>
      </c>
      <c r="P56" s="75">
        <f t="shared" si="6"/>
        <v>0</v>
      </c>
      <c r="Q56" s="75">
        <f t="shared" si="6"/>
        <v>0</v>
      </c>
    </row>
    <row r="57" spans="1:17" ht="6" customHeight="1">
      <c r="A57" s="84"/>
      <c r="B57" s="84"/>
      <c r="C57" s="82"/>
      <c r="D57" s="117"/>
      <c r="E57" s="70"/>
      <c r="F57" s="70"/>
      <c r="G57" s="70"/>
      <c r="H57" s="118"/>
      <c r="I57" s="118"/>
      <c r="J57" s="118"/>
      <c r="K57" s="118"/>
      <c r="L57" s="118"/>
      <c r="M57" s="118"/>
      <c r="N57" s="118"/>
      <c r="O57" s="118"/>
      <c r="P57" s="118"/>
      <c r="Q57" s="118"/>
    </row>
    <row r="58" spans="1:17" ht="15">
      <c r="A58" s="86" t="s">
        <v>165</v>
      </c>
      <c r="B58" s="84"/>
      <c r="C58" s="82"/>
      <c r="D58" s="117"/>
      <c r="E58" s="70"/>
      <c r="F58" s="70"/>
      <c r="G58" s="70"/>
      <c r="H58" s="118"/>
      <c r="I58" s="118"/>
      <c r="J58" s="118"/>
      <c r="K58" s="118"/>
      <c r="L58" s="118"/>
      <c r="M58" s="118"/>
      <c r="N58" s="118"/>
      <c r="O58" s="118"/>
      <c r="P58" s="118"/>
      <c r="Q58" s="118"/>
    </row>
    <row r="59" spans="1:17">
      <c r="A59" s="71" t="s">
        <v>164</v>
      </c>
      <c r="B59" s="70"/>
      <c r="C59" s="82"/>
      <c r="D59" s="117"/>
      <c r="E59" s="70"/>
      <c r="F59" s="70"/>
      <c r="G59" s="70"/>
      <c r="H59" s="122"/>
      <c r="I59" s="122"/>
      <c r="J59" s="122"/>
      <c r="K59" s="122"/>
      <c r="L59" s="122"/>
      <c r="M59" s="122"/>
      <c r="N59" s="122"/>
      <c r="O59" s="122"/>
      <c r="P59" s="122"/>
      <c r="Q59" s="122"/>
    </row>
    <row r="60" spans="1:17">
      <c r="A60" s="71" t="s">
        <v>163</v>
      </c>
      <c r="B60" s="70"/>
      <c r="C60" s="82"/>
      <c r="D60" s="117"/>
      <c r="E60" s="70"/>
      <c r="F60" s="70"/>
      <c r="G60" s="70"/>
      <c r="H60" s="121"/>
      <c r="I60" s="121"/>
      <c r="J60" s="121"/>
      <c r="K60" s="121"/>
      <c r="L60" s="121"/>
      <c r="M60" s="121"/>
      <c r="N60" s="121"/>
      <c r="O60" s="121"/>
      <c r="P60" s="121"/>
      <c r="Q60" s="121"/>
    </row>
    <row r="61" spans="1:17">
      <c r="A61" s="71" t="s">
        <v>162</v>
      </c>
      <c r="B61" s="70"/>
      <c r="C61" s="82"/>
      <c r="D61" s="117"/>
      <c r="E61" s="70"/>
      <c r="F61" s="70"/>
      <c r="G61" s="70"/>
      <c r="H61" s="121"/>
      <c r="I61" s="121"/>
      <c r="J61" s="121"/>
      <c r="K61" s="121"/>
      <c r="L61" s="121"/>
      <c r="M61" s="121"/>
      <c r="N61" s="121"/>
      <c r="O61" s="121"/>
      <c r="P61" s="121"/>
      <c r="Q61" s="121"/>
    </row>
    <row r="62" spans="1:17">
      <c r="A62" s="71" t="s">
        <v>161</v>
      </c>
      <c r="B62" s="70"/>
      <c r="C62" s="82"/>
      <c r="D62" s="117"/>
      <c r="E62" s="70"/>
      <c r="F62" s="70"/>
      <c r="G62" s="70"/>
      <c r="H62" s="121"/>
      <c r="I62" s="121"/>
      <c r="J62" s="121"/>
      <c r="K62" s="121"/>
      <c r="L62" s="121"/>
      <c r="M62" s="121"/>
      <c r="N62" s="121"/>
      <c r="O62" s="121"/>
      <c r="P62" s="121"/>
      <c r="Q62" s="121"/>
    </row>
    <row r="63" spans="1:17">
      <c r="A63" s="120" t="s">
        <v>160</v>
      </c>
      <c r="B63" s="70"/>
      <c r="C63" s="82"/>
      <c r="D63" s="117"/>
      <c r="E63" s="70"/>
      <c r="F63" s="70"/>
      <c r="G63" s="70"/>
      <c r="H63" s="119"/>
      <c r="I63" s="119"/>
      <c r="J63" s="119"/>
      <c r="K63" s="119"/>
      <c r="L63" s="119"/>
      <c r="M63" s="119"/>
      <c r="N63" s="119"/>
      <c r="O63" s="119"/>
      <c r="P63" s="119"/>
      <c r="Q63" s="119"/>
    </row>
    <row r="64" spans="1:17">
      <c r="A64" s="84"/>
      <c r="B64" s="84"/>
      <c r="C64" s="82"/>
      <c r="D64" s="117"/>
      <c r="E64" s="70"/>
      <c r="F64" s="70"/>
      <c r="G64" s="70"/>
      <c r="H64" s="118"/>
      <c r="I64" s="118"/>
      <c r="J64" s="118"/>
      <c r="K64" s="118"/>
      <c r="L64" s="118"/>
      <c r="M64" s="118"/>
      <c r="N64" s="118"/>
      <c r="O64" s="118"/>
      <c r="P64" s="118"/>
      <c r="Q64" s="118"/>
    </row>
    <row r="65" spans="1:17" ht="15">
      <c r="A65" s="86" t="s">
        <v>159</v>
      </c>
      <c r="B65" s="82"/>
      <c r="C65" s="82"/>
      <c r="D65" s="117"/>
      <c r="E65" s="70"/>
      <c r="F65" s="70"/>
      <c r="G65" s="70"/>
      <c r="H65" s="75">
        <f t="shared" ref="H65:Q65" si="7">SUM(H59:H63)</f>
        <v>0</v>
      </c>
      <c r="I65" s="75">
        <f t="shared" si="7"/>
        <v>0</v>
      </c>
      <c r="J65" s="75">
        <f t="shared" si="7"/>
        <v>0</v>
      </c>
      <c r="K65" s="75">
        <f t="shared" si="7"/>
        <v>0</v>
      </c>
      <c r="L65" s="75">
        <f t="shared" si="7"/>
        <v>0</v>
      </c>
      <c r="M65" s="75">
        <f t="shared" si="7"/>
        <v>0</v>
      </c>
      <c r="N65" s="75">
        <f t="shared" si="7"/>
        <v>0</v>
      </c>
      <c r="O65" s="75">
        <f t="shared" si="7"/>
        <v>0</v>
      </c>
      <c r="P65" s="75">
        <f t="shared" si="7"/>
        <v>0</v>
      </c>
      <c r="Q65" s="75">
        <f t="shared" si="7"/>
        <v>0</v>
      </c>
    </row>
    <row r="66" spans="1:17" ht="7.5" customHeight="1">
      <c r="A66" s="89"/>
      <c r="B66" s="82"/>
      <c r="C66" s="82"/>
      <c r="D66" s="117"/>
      <c r="E66" s="70"/>
      <c r="F66" s="70"/>
      <c r="G66" s="70"/>
      <c r="H66" s="117"/>
      <c r="I66" s="117"/>
      <c r="J66" s="117"/>
      <c r="K66" s="117"/>
      <c r="L66" s="117"/>
      <c r="M66" s="117"/>
      <c r="N66" s="117"/>
      <c r="O66" s="117"/>
      <c r="P66" s="117"/>
      <c r="Q66" s="117"/>
    </row>
    <row r="67" spans="1:17">
      <c r="A67" s="116" t="s">
        <v>158</v>
      </c>
      <c r="B67" s="84"/>
      <c r="C67" s="70"/>
      <c r="D67" s="115"/>
      <c r="E67" s="70"/>
      <c r="F67" s="70"/>
      <c r="G67" s="70"/>
      <c r="H67" s="114" t="str">
        <f t="shared" ref="H67:Q67" si="8">IF(ROUND(H65,1)=ROUND(H56,1),"OK","Error")</f>
        <v>OK</v>
      </c>
      <c r="I67" s="114" t="str">
        <f t="shared" si="8"/>
        <v>OK</v>
      </c>
      <c r="J67" s="114" t="str">
        <f t="shared" si="8"/>
        <v>OK</v>
      </c>
      <c r="K67" s="114" t="str">
        <f t="shared" si="8"/>
        <v>OK</v>
      </c>
      <c r="L67" s="114" t="str">
        <f t="shared" si="8"/>
        <v>OK</v>
      </c>
      <c r="M67" s="114" t="str">
        <f t="shared" si="8"/>
        <v>OK</v>
      </c>
      <c r="N67" s="114" t="str">
        <f t="shared" si="8"/>
        <v>OK</v>
      </c>
      <c r="O67" s="114" t="str">
        <f t="shared" si="8"/>
        <v>OK</v>
      </c>
      <c r="P67" s="114" t="str">
        <f t="shared" si="8"/>
        <v>OK</v>
      </c>
      <c r="Q67" s="114" t="str">
        <f t="shared" si="8"/>
        <v>OK</v>
      </c>
    </row>
    <row r="68" spans="1:17" ht="7.5" customHeight="1">
      <c r="A68" s="112"/>
      <c r="B68" s="112"/>
      <c r="C68" s="70"/>
      <c r="D68" s="111"/>
      <c r="E68" s="70"/>
      <c r="F68" s="70"/>
      <c r="G68" s="70"/>
      <c r="H68" s="111"/>
      <c r="I68" s="111"/>
      <c r="J68" s="111"/>
      <c r="K68" s="111"/>
      <c r="L68" s="111"/>
      <c r="M68" s="111"/>
      <c r="N68" s="111"/>
      <c r="O68" s="111"/>
      <c r="P68" s="111"/>
      <c r="Q68" s="111"/>
    </row>
    <row r="69" spans="1:17" ht="15">
      <c r="A69" s="113" t="s">
        <v>157</v>
      </c>
      <c r="B69" s="112"/>
      <c r="C69" s="70"/>
      <c r="D69" s="111"/>
      <c r="E69" s="70"/>
      <c r="F69" s="70"/>
      <c r="G69" s="70"/>
      <c r="H69" s="110">
        <f t="shared" ref="H69:Q69" si="9">H33+H35+H40+H41-H24-H25-H26+H46-H28-H17</f>
        <v>0</v>
      </c>
      <c r="I69" s="110">
        <f t="shared" si="9"/>
        <v>0</v>
      </c>
      <c r="J69" s="110">
        <f t="shared" si="9"/>
        <v>0</v>
      </c>
      <c r="K69" s="110">
        <f t="shared" si="9"/>
        <v>0</v>
      </c>
      <c r="L69" s="110">
        <f t="shared" si="9"/>
        <v>0</v>
      </c>
      <c r="M69" s="110">
        <f t="shared" si="9"/>
        <v>0</v>
      </c>
      <c r="N69" s="110">
        <f t="shared" si="9"/>
        <v>0</v>
      </c>
      <c r="O69" s="110">
        <f t="shared" si="9"/>
        <v>0</v>
      </c>
      <c r="P69" s="110">
        <f t="shared" si="9"/>
        <v>0</v>
      </c>
      <c r="Q69" s="110">
        <f t="shared" si="9"/>
        <v>0</v>
      </c>
    </row>
    <row r="70" spans="1:17" ht="7.5" customHeight="1">
      <c r="A70" s="137"/>
      <c r="B70" s="137"/>
      <c r="C70" s="137"/>
      <c r="D70" s="137"/>
      <c r="E70" s="137"/>
      <c r="F70" s="137"/>
      <c r="G70" s="137"/>
      <c r="H70" s="137"/>
    </row>
    <row r="71" spans="1:17" ht="11.25" customHeight="1">
      <c r="A71" s="137"/>
      <c r="B71" s="137"/>
      <c r="C71" s="137"/>
      <c r="D71" s="137"/>
      <c r="E71" s="137"/>
      <c r="F71" s="137"/>
      <c r="G71" s="137"/>
      <c r="H71" s="137"/>
    </row>
    <row r="72" spans="1:17" ht="26.25">
      <c r="A72" s="136" t="s">
        <v>152</v>
      </c>
      <c r="B72" s="135"/>
      <c r="C72" s="133"/>
      <c r="D72" s="134"/>
      <c r="E72" s="133"/>
      <c r="F72" s="133"/>
      <c r="G72" s="133"/>
      <c r="H72" s="133"/>
    </row>
    <row r="73" spans="1:17" ht="15">
      <c r="A73" s="132"/>
      <c r="B73" s="131"/>
      <c r="C73" s="131"/>
      <c r="D73" s="130"/>
      <c r="E73" s="129" t="s">
        <v>20</v>
      </c>
      <c r="F73" s="129"/>
      <c r="G73" s="129"/>
      <c r="H73" s="99">
        <v>2012</v>
      </c>
      <c r="I73" s="99">
        <f t="shared" ref="I73:Q73" si="10">SUM(H73+1)</f>
        <v>2013</v>
      </c>
      <c r="J73" s="99">
        <f t="shared" si="10"/>
        <v>2014</v>
      </c>
      <c r="K73" s="99">
        <f t="shared" si="10"/>
        <v>2015</v>
      </c>
      <c r="L73" s="99">
        <f t="shared" si="10"/>
        <v>2016</v>
      </c>
      <c r="M73" s="99">
        <f t="shared" si="10"/>
        <v>2017</v>
      </c>
      <c r="N73" s="99">
        <f t="shared" si="10"/>
        <v>2018</v>
      </c>
      <c r="O73" s="99">
        <f t="shared" si="10"/>
        <v>2019</v>
      </c>
      <c r="P73" s="99">
        <f t="shared" si="10"/>
        <v>2020</v>
      </c>
      <c r="Q73" s="99">
        <f t="shared" si="10"/>
        <v>2021</v>
      </c>
    </row>
    <row r="74" spans="1:17">
      <c r="A74" s="128"/>
      <c r="B74" s="82"/>
      <c r="C74" s="82"/>
      <c r="D74" s="82"/>
      <c r="E74" s="82"/>
      <c r="F74" s="82"/>
      <c r="G74" s="82"/>
      <c r="H74" s="70"/>
      <c r="I74" s="70"/>
      <c r="J74" s="70"/>
      <c r="K74" s="70"/>
      <c r="L74" s="70"/>
      <c r="M74" s="70"/>
      <c r="N74" s="70"/>
      <c r="O74" s="70"/>
      <c r="P74" s="70"/>
      <c r="Q74" s="70"/>
    </row>
    <row r="75" spans="1:17">
      <c r="A75" s="71" t="s">
        <v>198</v>
      </c>
      <c r="B75" s="84"/>
      <c r="C75" s="127"/>
      <c r="D75" s="127"/>
      <c r="E75" s="94"/>
      <c r="F75" s="94"/>
      <c r="G75" s="94"/>
      <c r="H75" s="95" t="s">
        <v>152</v>
      </c>
      <c r="I75" s="95" t="s">
        <v>152</v>
      </c>
      <c r="J75" s="95" t="s">
        <v>152</v>
      </c>
      <c r="K75" s="95" t="s">
        <v>152</v>
      </c>
      <c r="L75" s="95" t="s">
        <v>152</v>
      </c>
      <c r="M75" s="95" t="s">
        <v>152</v>
      </c>
      <c r="N75" s="95" t="s">
        <v>152</v>
      </c>
      <c r="O75" s="95" t="s">
        <v>152</v>
      </c>
      <c r="P75" s="95" t="s">
        <v>152</v>
      </c>
      <c r="Q75" s="95" t="s">
        <v>152</v>
      </c>
    </row>
    <row r="76" spans="1:17" ht="15">
      <c r="A76" s="86" t="s">
        <v>197</v>
      </c>
      <c r="B76" s="82"/>
      <c r="C76" s="112"/>
      <c r="D76" s="111"/>
      <c r="E76" s="70"/>
      <c r="F76" s="70"/>
      <c r="G76" s="70"/>
      <c r="H76" s="111"/>
      <c r="I76" s="111"/>
      <c r="J76" s="111"/>
      <c r="K76" s="111"/>
      <c r="L76" s="111"/>
      <c r="M76" s="111"/>
      <c r="N76" s="111"/>
      <c r="O76" s="111"/>
      <c r="P76" s="111"/>
      <c r="Q76" s="111"/>
    </row>
    <row r="77" spans="1:17">
      <c r="A77" s="71" t="s">
        <v>196</v>
      </c>
      <c r="B77" s="82"/>
      <c r="C77" s="82"/>
      <c r="D77" s="117"/>
      <c r="E77" s="70"/>
      <c r="F77" s="70"/>
      <c r="G77" s="70"/>
      <c r="H77" s="80"/>
      <c r="I77" s="80"/>
      <c r="J77" s="80"/>
      <c r="K77" s="80"/>
      <c r="L77" s="80"/>
      <c r="M77" s="80"/>
      <c r="N77" s="80"/>
      <c r="O77" s="80"/>
      <c r="P77" s="80"/>
      <c r="Q77" s="80"/>
    </row>
    <row r="78" spans="1:17">
      <c r="A78" s="71" t="s">
        <v>186</v>
      </c>
      <c r="B78" s="82"/>
      <c r="C78" s="82"/>
      <c r="D78" s="117"/>
      <c r="E78" s="70"/>
      <c r="F78" s="70"/>
      <c r="G78" s="70"/>
      <c r="H78" s="121"/>
      <c r="I78" s="121"/>
      <c r="J78" s="121"/>
      <c r="K78" s="121"/>
      <c r="L78" s="121"/>
      <c r="M78" s="121"/>
      <c r="N78" s="121"/>
      <c r="O78" s="121"/>
      <c r="P78" s="121"/>
      <c r="Q78" s="121"/>
    </row>
    <row r="79" spans="1:17">
      <c r="A79" s="71" t="s">
        <v>195</v>
      </c>
      <c r="B79" s="82"/>
      <c r="C79" s="82"/>
      <c r="D79" s="117"/>
      <c r="E79" s="70"/>
      <c r="F79" s="70"/>
      <c r="G79" s="70"/>
      <c r="H79" s="121"/>
      <c r="I79" s="121"/>
      <c r="J79" s="121"/>
      <c r="K79" s="121"/>
      <c r="L79" s="121"/>
      <c r="M79" s="121"/>
      <c r="N79" s="121"/>
      <c r="O79" s="121"/>
      <c r="P79" s="121"/>
      <c r="Q79" s="121"/>
    </row>
    <row r="80" spans="1:17">
      <c r="A80" s="71" t="s">
        <v>194</v>
      </c>
      <c r="B80" s="82"/>
      <c r="C80" s="82"/>
      <c r="D80" s="117"/>
      <c r="E80" s="70"/>
      <c r="F80" s="70"/>
      <c r="G80" s="70"/>
      <c r="H80" s="121"/>
      <c r="I80" s="121"/>
      <c r="J80" s="121"/>
      <c r="K80" s="121"/>
      <c r="L80" s="121"/>
      <c r="M80" s="121"/>
      <c r="N80" s="121"/>
      <c r="O80" s="121"/>
      <c r="P80" s="121"/>
      <c r="Q80" s="121"/>
    </row>
    <row r="81" spans="1:17">
      <c r="A81" s="71" t="s">
        <v>193</v>
      </c>
      <c r="B81" s="82"/>
      <c r="C81" s="82"/>
      <c r="D81" s="117"/>
      <c r="E81" s="70"/>
      <c r="F81" s="70"/>
      <c r="G81" s="70"/>
      <c r="H81" s="121"/>
      <c r="I81" s="121"/>
      <c r="J81" s="121"/>
      <c r="K81" s="121"/>
      <c r="L81" s="121"/>
      <c r="M81" s="121"/>
      <c r="N81" s="121"/>
      <c r="O81" s="121"/>
      <c r="P81" s="121"/>
      <c r="Q81" s="121"/>
    </row>
    <row r="82" spans="1:17">
      <c r="A82" s="71" t="s">
        <v>184</v>
      </c>
      <c r="B82" s="82"/>
      <c r="C82" s="82"/>
      <c r="D82" s="117"/>
      <c r="E82" s="70"/>
      <c r="F82" s="70"/>
      <c r="G82" s="70"/>
      <c r="H82" s="121"/>
      <c r="I82" s="121"/>
      <c r="J82" s="121"/>
      <c r="K82" s="121"/>
      <c r="L82" s="121"/>
      <c r="M82" s="121"/>
      <c r="N82" s="121"/>
      <c r="O82" s="121"/>
      <c r="P82" s="121"/>
      <c r="Q82" s="121"/>
    </row>
    <row r="83" spans="1:17">
      <c r="A83" s="71" t="s">
        <v>168</v>
      </c>
      <c r="B83" s="82"/>
      <c r="C83" s="82"/>
      <c r="D83" s="117"/>
      <c r="E83" s="70"/>
      <c r="F83" s="70"/>
      <c r="G83" s="70"/>
      <c r="H83" s="119"/>
      <c r="I83" s="119"/>
      <c r="J83" s="119"/>
      <c r="K83" s="119"/>
      <c r="L83" s="119"/>
      <c r="M83" s="119"/>
      <c r="N83" s="119"/>
      <c r="O83" s="119"/>
      <c r="P83" s="119"/>
      <c r="Q83" s="119"/>
    </row>
    <row r="84" spans="1:17">
      <c r="A84" s="84"/>
      <c r="B84" s="82"/>
      <c r="C84" s="82"/>
      <c r="D84" s="117"/>
      <c r="E84" s="70"/>
      <c r="F84" s="70"/>
      <c r="G84" s="70"/>
      <c r="H84" s="75">
        <f t="shared" ref="H84:Q84" si="11">SUM(H77:H83)</f>
        <v>0</v>
      </c>
      <c r="I84" s="75">
        <f t="shared" si="11"/>
        <v>0</v>
      </c>
      <c r="J84" s="75">
        <f t="shared" si="11"/>
        <v>0</v>
      </c>
      <c r="K84" s="75">
        <f t="shared" si="11"/>
        <v>0</v>
      </c>
      <c r="L84" s="75">
        <f t="shared" si="11"/>
        <v>0</v>
      </c>
      <c r="M84" s="75">
        <f t="shared" si="11"/>
        <v>0</v>
      </c>
      <c r="N84" s="75">
        <f t="shared" si="11"/>
        <v>0</v>
      </c>
      <c r="O84" s="75">
        <f t="shared" si="11"/>
        <v>0</v>
      </c>
      <c r="P84" s="75">
        <f t="shared" si="11"/>
        <v>0</v>
      </c>
      <c r="Q84" s="75">
        <f t="shared" si="11"/>
        <v>0</v>
      </c>
    </row>
    <row r="85" spans="1:17" ht="15">
      <c r="A85" s="86" t="s">
        <v>192</v>
      </c>
      <c r="B85" s="82"/>
      <c r="C85" s="82"/>
      <c r="D85" s="117"/>
      <c r="E85" s="70"/>
      <c r="F85" s="70"/>
      <c r="G85" s="70"/>
      <c r="H85" s="118"/>
      <c r="I85" s="118"/>
      <c r="J85" s="118"/>
      <c r="K85" s="118"/>
      <c r="L85" s="118"/>
      <c r="M85" s="118"/>
      <c r="N85" s="118"/>
      <c r="O85" s="118"/>
      <c r="P85" s="118"/>
      <c r="Q85" s="118"/>
    </row>
    <row r="86" spans="1:17">
      <c r="A86" s="71" t="s">
        <v>191</v>
      </c>
      <c r="B86" s="70"/>
      <c r="C86" s="82"/>
      <c r="D86" s="117"/>
      <c r="E86" s="70"/>
      <c r="F86" s="70"/>
      <c r="G86" s="70"/>
      <c r="H86" s="122"/>
      <c r="I86" s="122"/>
      <c r="J86" s="122"/>
      <c r="K86" s="122"/>
      <c r="L86" s="122"/>
      <c r="M86" s="122"/>
      <c r="N86" s="122"/>
      <c r="O86" s="122"/>
      <c r="P86" s="122"/>
      <c r="Q86" s="122"/>
    </row>
    <row r="87" spans="1:17">
      <c r="A87" s="71" t="s">
        <v>190</v>
      </c>
      <c r="B87" s="124"/>
      <c r="C87" s="70"/>
      <c r="D87" s="70"/>
      <c r="E87" s="70"/>
      <c r="F87" s="70"/>
      <c r="G87" s="70"/>
      <c r="H87" s="121"/>
      <c r="I87" s="121"/>
      <c r="J87" s="121"/>
      <c r="K87" s="121"/>
      <c r="L87" s="121"/>
      <c r="M87" s="121"/>
      <c r="N87" s="121"/>
      <c r="O87" s="121"/>
      <c r="P87" s="121"/>
      <c r="Q87" s="121"/>
    </row>
    <row r="88" spans="1:17">
      <c r="A88" s="71" t="s">
        <v>189</v>
      </c>
      <c r="B88" s="117"/>
      <c r="C88" s="70"/>
      <c r="D88" s="70"/>
      <c r="E88" s="70"/>
      <c r="F88" s="70"/>
      <c r="G88" s="70"/>
      <c r="H88" s="121"/>
      <c r="I88" s="121"/>
      <c r="J88" s="121"/>
      <c r="K88" s="121"/>
      <c r="L88" s="121"/>
      <c r="M88" s="121"/>
      <c r="N88" s="121"/>
      <c r="O88" s="121"/>
      <c r="P88" s="121"/>
      <c r="Q88" s="121"/>
    </row>
    <row r="89" spans="1:17">
      <c r="A89" s="126" t="s">
        <v>188</v>
      </c>
      <c r="B89" s="117"/>
      <c r="C89" s="70"/>
      <c r="D89" s="70"/>
      <c r="E89" s="70"/>
      <c r="F89" s="70"/>
      <c r="G89" s="70"/>
      <c r="H89" s="121"/>
      <c r="I89" s="121"/>
      <c r="J89" s="121"/>
      <c r="K89" s="121"/>
      <c r="L89" s="121"/>
      <c r="M89" s="121"/>
      <c r="N89" s="121"/>
      <c r="O89" s="121"/>
      <c r="P89" s="121"/>
      <c r="Q89" s="121"/>
    </row>
    <row r="90" spans="1:17">
      <c r="A90" s="71" t="s">
        <v>187</v>
      </c>
      <c r="B90" s="70"/>
      <c r="C90" s="82"/>
      <c r="D90" s="117"/>
      <c r="E90" s="70"/>
      <c r="F90" s="70"/>
      <c r="G90" s="70"/>
      <c r="H90" s="121"/>
      <c r="I90" s="121"/>
      <c r="J90" s="121"/>
      <c r="K90" s="121"/>
      <c r="L90" s="121"/>
      <c r="M90" s="121"/>
      <c r="N90" s="121"/>
      <c r="O90" s="121"/>
      <c r="P90" s="121"/>
      <c r="Q90" s="121"/>
    </row>
    <row r="91" spans="1:17">
      <c r="A91" s="71" t="s">
        <v>186</v>
      </c>
      <c r="B91" s="70"/>
      <c r="C91" s="82"/>
      <c r="D91" s="117"/>
      <c r="E91" s="70"/>
      <c r="F91" s="70"/>
      <c r="G91" s="70"/>
      <c r="H91" s="121"/>
      <c r="I91" s="121"/>
      <c r="J91" s="121"/>
      <c r="K91" s="121"/>
      <c r="L91" s="121"/>
      <c r="M91" s="121"/>
      <c r="N91" s="121"/>
      <c r="O91" s="121"/>
      <c r="P91" s="121"/>
      <c r="Q91" s="121"/>
    </row>
    <row r="92" spans="1:17">
      <c r="A92" s="71" t="s">
        <v>185</v>
      </c>
      <c r="B92" s="70"/>
      <c r="C92" s="82"/>
      <c r="D92" s="117"/>
      <c r="E92" s="70"/>
      <c r="F92" s="70"/>
      <c r="G92" s="70"/>
      <c r="H92" s="121"/>
      <c r="I92" s="121"/>
      <c r="J92" s="121"/>
      <c r="K92" s="121"/>
      <c r="L92" s="121"/>
      <c r="M92" s="121"/>
      <c r="N92" s="121"/>
      <c r="O92" s="121"/>
      <c r="P92" s="121"/>
      <c r="Q92" s="121"/>
    </row>
    <row r="93" spans="1:17">
      <c r="A93" s="71" t="s">
        <v>184</v>
      </c>
      <c r="B93" s="70"/>
      <c r="C93" s="82"/>
      <c r="D93" s="117"/>
      <c r="E93" s="70"/>
      <c r="F93" s="70"/>
      <c r="G93" s="70"/>
      <c r="H93" s="121"/>
      <c r="I93" s="121"/>
      <c r="J93" s="121"/>
      <c r="K93" s="121"/>
      <c r="L93" s="121"/>
      <c r="M93" s="121"/>
      <c r="N93" s="121"/>
      <c r="O93" s="121"/>
      <c r="P93" s="121"/>
      <c r="Q93" s="121"/>
    </row>
    <row r="94" spans="1:17">
      <c r="A94" s="71" t="s">
        <v>168</v>
      </c>
      <c r="B94" s="70"/>
      <c r="C94" s="82"/>
      <c r="D94" s="117"/>
      <c r="E94" s="70"/>
      <c r="F94" s="70"/>
      <c r="G94" s="70"/>
      <c r="H94" s="119"/>
      <c r="I94" s="119"/>
      <c r="J94" s="119"/>
      <c r="K94" s="119"/>
      <c r="L94" s="119"/>
      <c r="M94" s="119"/>
      <c r="N94" s="119"/>
      <c r="O94" s="119"/>
      <c r="P94" s="119"/>
      <c r="Q94" s="119"/>
    </row>
    <row r="95" spans="1:17">
      <c r="A95" s="84"/>
      <c r="B95" s="84"/>
      <c r="C95" s="82"/>
      <c r="D95" s="117"/>
      <c r="E95" s="70"/>
      <c r="F95" s="70"/>
      <c r="G95" s="70"/>
      <c r="H95" s="75">
        <f t="shared" ref="H95:Q95" si="12">SUM(H86:H94)</f>
        <v>0</v>
      </c>
      <c r="I95" s="75">
        <f t="shared" si="12"/>
        <v>0</v>
      </c>
      <c r="J95" s="75">
        <f t="shared" si="12"/>
        <v>0</v>
      </c>
      <c r="K95" s="75">
        <f t="shared" si="12"/>
        <v>0</v>
      </c>
      <c r="L95" s="75">
        <f t="shared" si="12"/>
        <v>0</v>
      </c>
      <c r="M95" s="75">
        <f t="shared" si="12"/>
        <v>0</v>
      </c>
      <c r="N95" s="75">
        <f t="shared" si="12"/>
        <v>0</v>
      </c>
      <c r="O95" s="75">
        <f t="shared" si="12"/>
        <v>0</v>
      </c>
      <c r="P95" s="75">
        <f t="shared" si="12"/>
        <v>0</v>
      </c>
      <c r="Q95" s="75">
        <f t="shared" si="12"/>
        <v>0</v>
      </c>
    </row>
    <row r="96" spans="1:17" ht="15">
      <c r="A96" s="86" t="s">
        <v>183</v>
      </c>
      <c r="B96" s="82"/>
      <c r="C96" s="82"/>
      <c r="D96" s="117"/>
      <c r="E96" s="70"/>
      <c r="F96" s="70"/>
      <c r="G96" s="70"/>
      <c r="H96" s="118"/>
      <c r="I96" s="118"/>
      <c r="J96" s="118"/>
      <c r="K96" s="118"/>
      <c r="L96" s="118"/>
      <c r="M96" s="118"/>
      <c r="N96" s="118"/>
      <c r="O96" s="118"/>
      <c r="P96" s="118"/>
      <c r="Q96" s="118"/>
    </row>
    <row r="97" spans="1:17">
      <c r="A97" s="89" t="s">
        <v>179</v>
      </c>
      <c r="B97" s="84"/>
      <c r="C97" s="82"/>
      <c r="D97" s="117"/>
      <c r="E97" s="70"/>
      <c r="F97" s="70"/>
      <c r="G97" s="70"/>
      <c r="H97" s="125"/>
      <c r="I97" s="125"/>
      <c r="J97" s="125"/>
      <c r="K97" s="125"/>
      <c r="L97" s="125"/>
      <c r="M97" s="125"/>
      <c r="N97" s="125"/>
      <c r="O97" s="125"/>
      <c r="P97" s="125"/>
      <c r="Q97" s="125"/>
    </row>
    <row r="98" spans="1:17">
      <c r="A98" s="71" t="s">
        <v>182</v>
      </c>
      <c r="B98" s="84"/>
      <c r="C98" s="70"/>
      <c r="D98" s="117"/>
      <c r="E98" s="70"/>
      <c r="F98" s="70"/>
      <c r="G98" s="70"/>
      <c r="H98" s="122"/>
      <c r="I98" s="122"/>
      <c r="J98" s="122"/>
      <c r="K98" s="122"/>
      <c r="L98" s="122"/>
      <c r="M98" s="122"/>
      <c r="N98" s="122"/>
      <c r="O98" s="122"/>
      <c r="P98" s="122"/>
      <c r="Q98" s="122"/>
    </row>
    <row r="99" spans="1:17">
      <c r="A99" s="71" t="s">
        <v>181</v>
      </c>
      <c r="B99" s="84"/>
      <c r="C99" s="70"/>
      <c r="D99" s="117"/>
      <c r="E99" s="70"/>
      <c r="F99" s="70"/>
      <c r="G99" s="70"/>
      <c r="H99" s="121"/>
      <c r="I99" s="121"/>
      <c r="J99" s="121"/>
      <c r="K99" s="121"/>
      <c r="L99" s="121"/>
      <c r="M99" s="121"/>
      <c r="N99" s="121"/>
      <c r="O99" s="121"/>
      <c r="P99" s="121"/>
      <c r="Q99" s="121"/>
    </row>
    <row r="100" spans="1:17">
      <c r="A100" s="71" t="s">
        <v>168</v>
      </c>
      <c r="B100" s="84"/>
      <c r="C100" s="70"/>
      <c r="D100" s="124"/>
      <c r="E100" s="70"/>
      <c r="F100" s="70"/>
      <c r="G100" s="70"/>
      <c r="H100" s="121"/>
      <c r="I100" s="121"/>
      <c r="J100" s="121"/>
      <c r="K100" s="121"/>
      <c r="L100" s="121"/>
      <c r="M100" s="121"/>
      <c r="N100" s="121"/>
      <c r="O100" s="121"/>
      <c r="P100" s="121"/>
      <c r="Q100" s="121"/>
    </row>
    <row r="101" spans="1:17">
      <c r="A101" s="84"/>
      <c r="B101" s="84"/>
      <c r="C101" s="82"/>
      <c r="D101" s="117"/>
      <c r="E101" s="70"/>
      <c r="F101" s="70"/>
      <c r="G101" s="70"/>
      <c r="H101" s="75">
        <f t="shared" ref="H101:Q101" si="13">SUM(H98:H100)</f>
        <v>0</v>
      </c>
      <c r="I101" s="75">
        <f t="shared" si="13"/>
        <v>0</v>
      </c>
      <c r="J101" s="75">
        <f t="shared" si="13"/>
        <v>0</v>
      </c>
      <c r="K101" s="75">
        <f t="shared" si="13"/>
        <v>0</v>
      </c>
      <c r="L101" s="75">
        <f t="shared" si="13"/>
        <v>0</v>
      </c>
      <c r="M101" s="75">
        <f t="shared" si="13"/>
        <v>0</v>
      </c>
      <c r="N101" s="75">
        <f t="shared" si="13"/>
        <v>0</v>
      </c>
      <c r="O101" s="75">
        <f t="shared" si="13"/>
        <v>0</v>
      </c>
      <c r="P101" s="75">
        <f t="shared" si="13"/>
        <v>0</v>
      </c>
      <c r="Q101" s="75">
        <f t="shared" si="13"/>
        <v>0</v>
      </c>
    </row>
    <row r="102" spans="1:17" ht="15">
      <c r="A102" s="86" t="s">
        <v>180</v>
      </c>
      <c r="B102" s="82"/>
      <c r="C102" s="82"/>
      <c r="D102" s="117"/>
      <c r="E102" s="70"/>
      <c r="F102" s="70"/>
      <c r="G102" s="70"/>
      <c r="H102" s="118"/>
      <c r="I102" s="118"/>
      <c r="J102" s="118"/>
      <c r="K102" s="118"/>
      <c r="L102" s="118"/>
      <c r="M102" s="118"/>
      <c r="N102" s="118"/>
      <c r="O102" s="118"/>
      <c r="P102" s="118"/>
      <c r="Q102" s="118"/>
    </row>
    <row r="103" spans="1:17">
      <c r="A103" s="89" t="s">
        <v>179</v>
      </c>
      <c r="B103" s="70"/>
      <c r="C103" s="82"/>
      <c r="D103" s="117"/>
      <c r="E103" s="70"/>
      <c r="F103" s="70"/>
      <c r="G103" s="70"/>
      <c r="H103" s="125"/>
      <c r="I103" s="125"/>
      <c r="J103" s="125"/>
      <c r="K103" s="125"/>
      <c r="L103" s="125"/>
      <c r="M103" s="125"/>
      <c r="N103" s="125"/>
      <c r="O103" s="125"/>
      <c r="P103" s="125"/>
      <c r="Q103" s="125"/>
    </row>
    <row r="104" spans="1:17">
      <c r="A104" s="89"/>
      <c r="B104" s="70"/>
      <c r="C104" s="82"/>
      <c r="D104" s="117"/>
      <c r="E104" s="70"/>
      <c r="F104" s="70"/>
      <c r="G104" s="70"/>
      <c r="H104" s="125"/>
      <c r="I104" s="125"/>
      <c r="J104" s="125"/>
      <c r="K104" s="125"/>
      <c r="L104" s="125"/>
      <c r="M104" s="125"/>
      <c r="N104" s="125"/>
      <c r="O104" s="125"/>
      <c r="P104" s="125"/>
      <c r="Q104" s="125"/>
    </row>
    <row r="105" spans="1:17">
      <c r="A105" s="71" t="s">
        <v>178</v>
      </c>
      <c r="B105" s="70"/>
      <c r="C105" s="70"/>
      <c r="D105" s="117"/>
      <c r="E105" s="70"/>
      <c r="F105" s="70"/>
      <c r="G105" s="70"/>
      <c r="H105" s="122"/>
      <c r="I105" s="122"/>
      <c r="J105" s="122"/>
      <c r="K105" s="122"/>
      <c r="L105" s="122"/>
      <c r="M105" s="122"/>
      <c r="N105" s="122"/>
      <c r="O105" s="122"/>
      <c r="P105" s="122"/>
      <c r="Q105" s="122"/>
    </row>
    <row r="106" spans="1:17">
      <c r="A106" s="71" t="s">
        <v>177</v>
      </c>
      <c r="B106" s="70"/>
      <c r="C106" s="70"/>
      <c r="D106" s="124"/>
      <c r="E106" s="70"/>
      <c r="F106" s="70"/>
      <c r="G106" s="70"/>
      <c r="H106" s="121"/>
      <c r="I106" s="121"/>
      <c r="J106" s="121"/>
      <c r="K106" s="121"/>
      <c r="L106" s="121"/>
      <c r="M106" s="121"/>
      <c r="N106" s="121"/>
      <c r="O106" s="121"/>
      <c r="P106" s="121"/>
      <c r="Q106" s="121"/>
    </row>
    <row r="107" spans="1:17">
      <c r="A107" s="71" t="s">
        <v>176</v>
      </c>
      <c r="B107" s="70"/>
      <c r="C107" s="82"/>
      <c r="D107" s="117"/>
      <c r="E107" s="70"/>
      <c r="F107" s="70"/>
      <c r="G107" s="70"/>
      <c r="H107" s="121"/>
      <c r="I107" s="121"/>
      <c r="J107" s="121"/>
      <c r="K107" s="121"/>
      <c r="L107" s="121"/>
      <c r="M107" s="121"/>
      <c r="N107" s="121"/>
      <c r="O107" s="121"/>
      <c r="P107" s="121"/>
      <c r="Q107" s="121"/>
    </row>
    <row r="108" spans="1:17">
      <c r="A108" s="71" t="s">
        <v>175</v>
      </c>
      <c r="B108" s="84"/>
      <c r="C108" s="70"/>
      <c r="D108" s="124"/>
      <c r="E108" s="70"/>
      <c r="F108" s="70"/>
      <c r="G108" s="70"/>
      <c r="H108" s="121"/>
      <c r="I108" s="121"/>
      <c r="J108" s="121"/>
      <c r="K108" s="121"/>
      <c r="L108" s="121"/>
      <c r="M108" s="121"/>
      <c r="N108" s="121"/>
      <c r="O108" s="121"/>
      <c r="P108" s="121"/>
      <c r="Q108" s="121"/>
    </row>
    <row r="109" spans="1:17">
      <c r="A109" s="71" t="s">
        <v>174</v>
      </c>
      <c r="B109" s="84"/>
      <c r="C109" s="70"/>
      <c r="D109" s="124"/>
      <c r="E109" s="70"/>
      <c r="F109" s="70"/>
      <c r="G109" s="70"/>
      <c r="H109" s="121"/>
      <c r="I109" s="121"/>
      <c r="J109" s="121"/>
      <c r="K109" s="121"/>
      <c r="L109" s="121"/>
      <c r="M109" s="121"/>
      <c r="N109" s="121"/>
      <c r="O109" s="121"/>
      <c r="P109" s="121"/>
      <c r="Q109" s="121"/>
    </row>
    <row r="110" spans="1:17">
      <c r="A110" s="71" t="s">
        <v>96</v>
      </c>
      <c r="B110" s="84"/>
      <c r="C110" s="84"/>
      <c r="D110" s="123"/>
      <c r="E110" s="70"/>
      <c r="F110" s="70"/>
      <c r="G110" s="70"/>
      <c r="H110" s="121"/>
      <c r="I110" s="121"/>
      <c r="J110" s="121"/>
      <c r="K110" s="121"/>
      <c r="L110" s="121"/>
      <c r="M110" s="121"/>
      <c r="N110" s="121"/>
      <c r="O110" s="121"/>
      <c r="P110" s="121"/>
      <c r="Q110" s="121"/>
    </row>
    <row r="111" spans="1:17">
      <c r="A111" s="71" t="s">
        <v>173</v>
      </c>
      <c r="B111" s="84"/>
      <c r="C111" s="84"/>
      <c r="D111" s="123"/>
      <c r="E111" s="70"/>
      <c r="F111" s="70"/>
      <c r="G111" s="70"/>
      <c r="H111" s="121"/>
      <c r="I111" s="121"/>
      <c r="J111" s="121"/>
      <c r="K111" s="121"/>
      <c r="L111" s="121"/>
      <c r="M111" s="121"/>
      <c r="N111" s="121"/>
      <c r="O111" s="121"/>
      <c r="P111" s="121"/>
      <c r="Q111" s="121"/>
    </row>
    <row r="112" spans="1:17">
      <c r="A112" s="71" t="s">
        <v>168</v>
      </c>
      <c r="B112" s="84"/>
      <c r="C112" s="70"/>
      <c r="D112" s="117"/>
      <c r="E112" s="70"/>
      <c r="F112" s="70"/>
      <c r="G112" s="70"/>
      <c r="H112" s="121"/>
      <c r="I112" s="121"/>
      <c r="J112" s="121"/>
      <c r="K112" s="121"/>
      <c r="L112" s="121"/>
      <c r="M112" s="121"/>
      <c r="N112" s="121"/>
      <c r="O112" s="121"/>
      <c r="P112" s="121"/>
      <c r="Q112" s="121"/>
    </row>
    <row r="113" spans="1:17">
      <c r="A113" s="84"/>
      <c r="B113" s="84"/>
      <c r="C113" s="82"/>
      <c r="D113" s="117"/>
      <c r="E113" s="70"/>
      <c r="F113" s="70"/>
      <c r="G113" s="70"/>
      <c r="H113" s="75">
        <f t="shared" ref="H113:Q113" si="14">SUM(H105:H112)</f>
        <v>0</v>
      </c>
      <c r="I113" s="75">
        <f t="shared" si="14"/>
        <v>0</v>
      </c>
      <c r="J113" s="75">
        <f t="shared" si="14"/>
        <v>0</v>
      </c>
      <c r="K113" s="75">
        <f t="shared" si="14"/>
        <v>0</v>
      </c>
      <c r="L113" s="75">
        <f t="shared" si="14"/>
        <v>0</v>
      </c>
      <c r="M113" s="75">
        <f t="shared" si="14"/>
        <v>0</v>
      </c>
      <c r="N113" s="75">
        <f t="shared" si="14"/>
        <v>0</v>
      </c>
      <c r="O113" s="75">
        <f t="shared" si="14"/>
        <v>0</v>
      </c>
      <c r="P113" s="75">
        <f t="shared" si="14"/>
        <v>0</v>
      </c>
      <c r="Q113" s="75">
        <f t="shared" si="14"/>
        <v>0</v>
      </c>
    </row>
    <row r="114" spans="1:17" ht="15">
      <c r="A114" s="86" t="s">
        <v>172</v>
      </c>
      <c r="B114" s="82"/>
      <c r="C114" s="82"/>
      <c r="D114" s="117"/>
      <c r="E114" s="70"/>
      <c r="F114" s="70"/>
      <c r="G114" s="70"/>
      <c r="H114" s="118"/>
      <c r="I114" s="118"/>
      <c r="J114" s="118"/>
      <c r="K114" s="118"/>
      <c r="L114" s="118"/>
      <c r="M114" s="118"/>
      <c r="N114" s="118"/>
      <c r="O114" s="118"/>
      <c r="P114" s="118"/>
      <c r="Q114" s="118"/>
    </row>
    <row r="115" spans="1:17">
      <c r="A115" s="71" t="s">
        <v>171</v>
      </c>
      <c r="B115" s="70"/>
      <c r="C115" s="82"/>
      <c r="D115" s="117"/>
      <c r="E115" s="70"/>
      <c r="F115" s="70"/>
      <c r="G115" s="70"/>
      <c r="H115" s="122"/>
      <c r="I115" s="122"/>
      <c r="J115" s="122"/>
      <c r="K115" s="122"/>
      <c r="L115" s="122"/>
      <c r="M115" s="122"/>
      <c r="N115" s="122"/>
      <c r="O115" s="122"/>
      <c r="P115" s="122"/>
      <c r="Q115" s="122"/>
    </row>
    <row r="116" spans="1:17">
      <c r="A116" s="71" t="s">
        <v>170</v>
      </c>
      <c r="B116" s="70"/>
      <c r="C116" s="82"/>
      <c r="D116" s="117"/>
      <c r="E116" s="70"/>
      <c r="F116" s="70"/>
      <c r="G116" s="70"/>
      <c r="H116" s="121"/>
      <c r="I116" s="121"/>
      <c r="J116" s="121"/>
      <c r="K116" s="121"/>
      <c r="L116" s="121"/>
      <c r="M116" s="121"/>
      <c r="N116" s="121"/>
      <c r="O116" s="121"/>
      <c r="P116" s="121"/>
      <c r="Q116" s="121"/>
    </row>
    <row r="117" spans="1:17">
      <c r="A117" s="71" t="s">
        <v>169</v>
      </c>
      <c r="B117" s="70"/>
      <c r="C117" s="82"/>
      <c r="D117" s="117"/>
      <c r="E117" s="70"/>
      <c r="F117" s="70"/>
      <c r="G117" s="70"/>
      <c r="H117" s="121"/>
      <c r="I117" s="121"/>
      <c r="J117" s="121"/>
      <c r="K117" s="121"/>
      <c r="L117" s="121"/>
      <c r="M117" s="121"/>
      <c r="N117" s="121"/>
      <c r="O117" s="121"/>
      <c r="P117" s="121"/>
      <c r="Q117" s="121"/>
    </row>
    <row r="118" spans="1:17">
      <c r="A118" s="71" t="s">
        <v>168</v>
      </c>
      <c r="B118" s="70"/>
      <c r="C118" s="82"/>
      <c r="D118" s="117"/>
      <c r="E118" s="70"/>
      <c r="F118" s="70"/>
      <c r="G118" s="70"/>
      <c r="H118" s="121"/>
      <c r="I118" s="121"/>
      <c r="J118" s="121"/>
      <c r="K118" s="121"/>
      <c r="L118" s="121"/>
      <c r="M118" s="121"/>
      <c r="N118" s="121"/>
      <c r="O118" s="121"/>
      <c r="P118" s="121"/>
      <c r="Q118" s="121"/>
    </row>
    <row r="119" spans="1:17">
      <c r="A119" s="84"/>
      <c r="B119" s="84"/>
      <c r="C119" s="82"/>
      <c r="D119" s="117"/>
      <c r="E119" s="70"/>
      <c r="F119" s="70"/>
      <c r="G119" s="70"/>
      <c r="H119" s="75">
        <f t="shared" ref="H119:Q119" si="15">SUM(H115:H118)</f>
        <v>0</v>
      </c>
      <c r="I119" s="75">
        <f t="shared" si="15"/>
        <v>0</v>
      </c>
      <c r="J119" s="75">
        <f t="shared" si="15"/>
        <v>0</v>
      </c>
      <c r="K119" s="75">
        <f t="shared" si="15"/>
        <v>0</v>
      </c>
      <c r="L119" s="75">
        <f t="shared" si="15"/>
        <v>0</v>
      </c>
      <c r="M119" s="75">
        <f t="shared" si="15"/>
        <v>0</v>
      </c>
      <c r="N119" s="75">
        <f t="shared" si="15"/>
        <v>0</v>
      </c>
      <c r="O119" s="75">
        <f t="shared" si="15"/>
        <v>0</v>
      </c>
      <c r="P119" s="75">
        <f t="shared" si="15"/>
        <v>0</v>
      </c>
      <c r="Q119" s="75">
        <f t="shared" si="15"/>
        <v>0</v>
      </c>
    </row>
    <row r="120" spans="1:17">
      <c r="A120" s="84" t="s">
        <v>167</v>
      </c>
      <c r="B120" s="84"/>
      <c r="C120" s="82"/>
      <c r="D120" s="117"/>
      <c r="E120" s="70"/>
      <c r="F120" s="70"/>
      <c r="G120" s="70"/>
      <c r="H120" s="118"/>
      <c r="I120" s="118"/>
      <c r="J120" s="118"/>
      <c r="K120" s="118"/>
      <c r="L120" s="118"/>
      <c r="M120" s="118"/>
      <c r="N120" s="118"/>
      <c r="O120" s="118"/>
      <c r="P120" s="118"/>
      <c r="Q120" s="118"/>
    </row>
    <row r="121" spans="1:17" ht="15">
      <c r="A121" s="86" t="s">
        <v>166</v>
      </c>
      <c r="B121" s="82"/>
      <c r="C121" s="82"/>
      <c r="D121" s="117"/>
      <c r="E121" s="70"/>
      <c r="F121" s="70"/>
      <c r="G121" s="70"/>
      <c r="H121" s="75">
        <f t="shared" ref="H121:Q121" si="16">H84+H95-H101-H113-H119</f>
        <v>0</v>
      </c>
      <c r="I121" s="75">
        <f t="shared" si="16"/>
        <v>0</v>
      </c>
      <c r="J121" s="75">
        <f t="shared" si="16"/>
        <v>0</v>
      </c>
      <c r="K121" s="75">
        <f t="shared" si="16"/>
        <v>0</v>
      </c>
      <c r="L121" s="75">
        <f t="shared" si="16"/>
        <v>0</v>
      </c>
      <c r="M121" s="75">
        <f t="shared" si="16"/>
        <v>0</v>
      </c>
      <c r="N121" s="75">
        <f t="shared" si="16"/>
        <v>0</v>
      </c>
      <c r="O121" s="75">
        <f t="shared" si="16"/>
        <v>0</v>
      </c>
      <c r="P121" s="75">
        <f t="shared" si="16"/>
        <v>0</v>
      </c>
      <c r="Q121" s="75">
        <f t="shared" si="16"/>
        <v>0</v>
      </c>
    </row>
    <row r="122" spans="1:17">
      <c r="A122" s="84"/>
      <c r="B122" s="84"/>
      <c r="C122" s="82"/>
      <c r="D122" s="117"/>
      <c r="E122" s="70"/>
      <c r="F122" s="70"/>
      <c r="G122" s="70"/>
      <c r="H122" s="118"/>
      <c r="I122" s="118"/>
      <c r="J122" s="118"/>
      <c r="K122" s="118"/>
      <c r="L122" s="118"/>
      <c r="M122" s="118"/>
      <c r="N122" s="118"/>
      <c r="O122" s="118"/>
      <c r="P122" s="118"/>
      <c r="Q122" s="118"/>
    </row>
    <row r="123" spans="1:17" ht="15">
      <c r="A123" s="86" t="s">
        <v>165</v>
      </c>
      <c r="B123" s="84"/>
      <c r="C123" s="82"/>
      <c r="D123" s="117"/>
      <c r="E123" s="70"/>
      <c r="F123" s="70"/>
      <c r="G123" s="70"/>
      <c r="H123" s="118"/>
      <c r="I123" s="118"/>
      <c r="J123" s="118"/>
      <c r="K123" s="118"/>
      <c r="L123" s="118"/>
      <c r="M123" s="118"/>
      <c r="N123" s="118"/>
      <c r="O123" s="118"/>
      <c r="P123" s="118"/>
      <c r="Q123" s="118"/>
    </row>
    <row r="124" spans="1:17">
      <c r="A124" s="71" t="s">
        <v>164</v>
      </c>
      <c r="B124" s="70"/>
      <c r="C124" s="82"/>
      <c r="D124" s="117"/>
      <c r="E124" s="70"/>
      <c r="F124" s="70"/>
      <c r="G124" s="70"/>
      <c r="H124" s="122"/>
      <c r="I124" s="122"/>
      <c r="J124" s="122"/>
      <c r="K124" s="122"/>
      <c r="L124" s="122"/>
      <c r="M124" s="122"/>
      <c r="N124" s="122"/>
      <c r="O124" s="122"/>
      <c r="P124" s="122"/>
      <c r="Q124" s="122"/>
    </row>
    <row r="125" spans="1:17">
      <c r="A125" s="71" t="s">
        <v>163</v>
      </c>
      <c r="B125" s="70"/>
      <c r="C125" s="82"/>
      <c r="D125" s="117"/>
      <c r="E125" s="70"/>
      <c r="F125" s="70"/>
      <c r="G125" s="70"/>
      <c r="H125" s="121"/>
      <c r="I125" s="121"/>
      <c r="J125" s="121"/>
      <c r="K125" s="121"/>
      <c r="L125" s="121"/>
      <c r="M125" s="121"/>
      <c r="N125" s="121"/>
      <c r="O125" s="121"/>
      <c r="P125" s="121"/>
      <c r="Q125" s="121"/>
    </row>
    <row r="126" spans="1:17">
      <c r="A126" s="71" t="s">
        <v>162</v>
      </c>
      <c r="B126" s="70"/>
      <c r="C126" s="82"/>
      <c r="D126" s="117"/>
      <c r="E126" s="70"/>
      <c r="F126" s="70"/>
      <c r="G126" s="70"/>
      <c r="H126" s="121"/>
      <c r="I126" s="121"/>
      <c r="J126" s="121"/>
      <c r="K126" s="121"/>
      <c r="L126" s="121"/>
      <c r="M126" s="121"/>
      <c r="N126" s="121"/>
      <c r="O126" s="121"/>
      <c r="P126" s="121"/>
      <c r="Q126" s="121"/>
    </row>
    <row r="127" spans="1:17">
      <c r="A127" s="71" t="s">
        <v>161</v>
      </c>
      <c r="B127" s="70"/>
      <c r="C127" s="82"/>
      <c r="D127" s="117"/>
      <c r="E127" s="70"/>
      <c r="F127" s="70"/>
      <c r="G127" s="70"/>
      <c r="H127" s="121"/>
      <c r="I127" s="121"/>
      <c r="J127" s="121"/>
      <c r="K127" s="121"/>
      <c r="L127" s="121"/>
      <c r="M127" s="121"/>
      <c r="N127" s="121"/>
      <c r="O127" s="121"/>
      <c r="P127" s="121"/>
      <c r="Q127" s="121"/>
    </row>
    <row r="128" spans="1:17">
      <c r="A128" s="120" t="s">
        <v>160</v>
      </c>
      <c r="B128" s="70"/>
      <c r="C128" s="82"/>
      <c r="D128" s="117"/>
      <c r="E128" s="70"/>
      <c r="F128" s="70"/>
      <c r="G128" s="70"/>
      <c r="H128" s="119"/>
      <c r="I128" s="119"/>
      <c r="J128" s="119"/>
      <c r="K128" s="119"/>
      <c r="L128" s="119"/>
      <c r="M128" s="119"/>
      <c r="N128" s="119"/>
      <c r="O128" s="119"/>
      <c r="P128" s="119"/>
      <c r="Q128" s="119"/>
    </row>
    <row r="129" spans="1:17">
      <c r="A129" s="84"/>
      <c r="B129" s="84"/>
      <c r="C129" s="82"/>
      <c r="D129" s="117"/>
      <c r="E129" s="70"/>
      <c r="F129" s="70"/>
      <c r="G129" s="70"/>
      <c r="H129" s="118"/>
      <c r="I129" s="118"/>
      <c r="J129" s="118"/>
      <c r="K129" s="118"/>
      <c r="L129" s="118"/>
      <c r="M129" s="118"/>
      <c r="N129" s="118"/>
      <c r="O129" s="118"/>
      <c r="P129" s="118"/>
      <c r="Q129" s="118"/>
    </row>
    <row r="130" spans="1:17" ht="15">
      <c r="A130" s="86" t="s">
        <v>159</v>
      </c>
      <c r="B130" s="82"/>
      <c r="C130" s="82"/>
      <c r="D130" s="117"/>
      <c r="E130" s="70"/>
      <c r="F130" s="70"/>
      <c r="G130" s="70"/>
      <c r="H130" s="75">
        <f t="shared" ref="H130:Q130" si="17">SUM(H124:H128)</f>
        <v>0</v>
      </c>
      <c r="I130" s="75">
        <f t="shared" si="17"/>
        <v>0</v>
      </c>
      <c r="J130" s="75">
        <f t="shared" si="17"/>
        <v>0</v>
      </c>
      <c r="K130" s="75">
        <f t="shared" si="17"/>
        <v>0</v>
      </c>
      <c r="L130" s="75">
        <f t="shared" si="17"/>
        <v>0</v>
      </c>
      <c r="M130" s="75">
        <f t="shared" si="17"/>
        <v>0</v>
      </c>
      <c r="N130" s="75">
        <f t="shared" si="17"/>
        <v>0</v>
      </c>
      <c r="O130" s="75">
        <f t="shared" si="17"/>
        <v>0</v>
      </c>
      <c r="P130" s="75">
        <f t="shared" si="17"/>
        <v>0</v>
      </c>
      <c r="Q130" s="75">
        <f t="shared" si="17"/>
        <v>0</v>
      </c>
    </row>
    <row r="131" spans="1:17">
      <c r="A131" s="89"/>
      <c r="B131" s="82"/>
      <c r="C131" s="82"/>
      <c r="D131" s="117"/>
      <c r="E131" s="70"/>
      <c r="F131" s="70"/>
      <c r="G131" s="70"/>
      <c r="H131" s="117"/>
      <c r="I131" s="117"/>
      <c r="J131" s="117"/>
      <c r="K131" s="117"/>
      <c r="L131" s="117"/>
      <c r="M131" s="117"/>
      <c r="N131" s="117"/>
      <c r="O131" s="117"/>
      <c r="P131" s="117"/>
      <c r="Q131" s="117"/>
    </row>
    <row r="132" spans="1:17">
      <c r="A132" s="116" t="s">
        <v>158</v>
      </c>
      <c r="B132" s="84"/>
      <c r="C132" s="70"/>
      <c r="D132" s="115"/>
      <c r="E132" s="70"/>
      <c r="F132" s="70"/>
      <c r="G132" s="70"/>
      <c r="H132" s="114" t="str">
        <f t="shared" ref="H132:Q132" si="18">IF(ROUND(H130,1)=ROUND(H121,1),"OK","Error")</f>
        <v>OK</v>
      </c>
      <c r="I132" s="114" t="str">
        <f t="shared" si="18"/>
        <v>OK</v>
      </c>
      <c r="J132" s="114" t="str">
        <f t="shared" si="18"/>
        <v>OK</v>
      </c>
      <c r="K132" s="114" t="str">
        <f t="shared" si="18"/>
        <v>OK</v>
      </c>
      <c r="L132" s="114" t="str">
        <f t="shared" si="18"/>
        <v>OK</v>
      </c>
      <c r="M132" s="114" t="str">
        <f t="shared" si="18"/>
        <v>OK</v>
      </c>
      <c r="N132" s="114" t="str">
        <f t="shared" si="18"/>
        <v>OK</v>
      </c>
      <c r="O132" s="114" t="str">
        <f t="shared" si="18"/>
        <v>OK</v>
      </c>
      <c r="P132" s="114" t="str">
        <f t="shared" si="18"/>
        <v>OK</v>
      </c>
      <c r="Q132" s="114" t="str">
        <f t="shared" si="18"/>
        <v>OK</v>
      </c>
    </row>
    <row r="133" spans="1:17">
      <c r="A133" s="112"/>
      <c r="B133" s="112"/>
      <c r="C133" s="70"/>
      <c r="D133" s="111"/>
      <c r="E133" s="70"/>
      <c r="F133" s="70"/>
      <c r="G133" s="70"/>
      <c r="H133" s="111"/>
      <c r="I133" s="111"/>
      <c r="J133" s="111"/>
      <c r="K133" s="111"/>
      <c r="L133" s="111"/>
      <c r="M133" s="111"/>
      <c r="N133" s="111"/>
      <c r="O133" s="111"/>
      <c r="P133" s="111"/>
      <c r="Q133" s="111"/>
    </row>
    <row r="134" spans="1:17" ht="15">
      <c r="A134" s="113" t="s">
        <v>157</v>
      </c>
      <c r="B134" s="112"/>
      <c r="C134" s="70"/>
      <c r="D134" s="111"/>
      <c r="E134" s="70"/>
      <c r="F134" s="70"/>
      <c r="G134" s="70"/>
      <c r="H134" s="110">
        <f t="shared" ref="H134:Q134" si="19">H98+H100+H105+H106-H89-H90-H91+H111-H93-H82</f>
        <v>0</v>
      </c>
      <c r="I134" s="110">
        <f t="shared" si="19"/>
        <v>0</v>
      </c>
      <c r="J134" s="110">
        <f t="shared" si="19"/>
        <v>0</v>
      </c>
      <c r="K134" s="110">
        <f t="shared" si="19"/>
        <v>0</v>
      </c>
      <c r="L134" s="110">
        <f t="shared" si="19"/>
        <v>0</v>
      </c>
      <c r="M134" s="110">
        <f t="shared" si="19"/>
        <v>0</v>
      </c>
      <c r="N134" s="110">
        <f t="shared" si="19"/>
        <v>0</v>
      </c>
      <c r="O134" s="110">
        <f t="shared" si="19"/>
        <v>0</v>
      </c>
      <c r="P134" s="110">
        <f t="shared" si="19"/>
        <v>0</v>
      </c>
      <c r="Q134" s="110">
        <f t="shared" si="19"/>
        <v>0</v>
      </c>
    </row>
    <row r="137" spans="1:17" ht="26.25">
      <c r="A137" s="136" t="s">
        <v>151</v>
      </c>
      <c r="B137" s="135"/>
      <c r="C137" s="133"/>
      <c r="D137" s="134"/>
      <c r="E137" s="133"/>
      <c r="F137" s="133"/>
      <c r="G137" s="133"/>
      <c r="H137" s="133"/>
    </row>
    <row r="138" spans="1:17" ht="15">
      <c r="A138" s="132"/>
      <c r="B138" s="131"/>
      <c r="C138" s="131"/>
      <c r="D138" s="130"/>
      <c r="E138" s="129" t="s">
        <v>20</v>
      </c>
      <c r="F138" s="129"/>
      <c r="G138" s="129"/>
      <c r="H138" s="99">
        <v>2012</v>
      </c>
      <c r="I138" s="99">
        <f t="shared" ref="I138:Q138" si="20">SUM(H138+1)</f>
        <v>2013</v>
      </c>
      <c r="J138" s="99">
        <f t="shared" si="20"/>
        <v>2014</v>
      </c>
      <c r="K138" s="99">
        <f t="shared" si="20"/>
        <v>2015</v>
      </c>
      <c r="L138" s="99">
        <f t="shared" si="20"/>
        <v>2016</v>
      </c>
      <c r="M138" s="99">
        <f t="shared" si="20"/>
        <v>2017</v>
      </c>
      <c r="N138" s="99">
        <f t="shared" si="20"/>
        <v>2018</v>
      </c>
      <c r="O138" s="99">
        <f t="shared" si="20"/>
        <v>2019</v>
      </c>
      <c r="P138" s="99">
        <f t="shared" si="20"/>
        <v>2020</v>
      </c>
      <c r="Q138" s="99">
        <f t="shared" si="20"/>
        <v>2021</v>
      </c>
    </row>
    <row r="139" spans="1:17">
      <c r="A139" s="128"/>
      <c r="B139" s="82"/>
      <c r="C139" s="82"/>
      <c r="D139" s="82"/>
      <c r="E139" s="82"/>
      <c r="F139" s="82"/>
      <c r="G139" s="82"/>
      <c r="H139" s="70"/>
      <c r="I139" s="70"/>
      <c r="J139" s="70"/>
      <c r="K139" s="70"/>
      <c r="L139" s="70"/>
      <c r="M139" s="70"/>
      <c r="N139" s="70"/>
      <c r="O139" s="70"/>
      <c r="P139" s="70"/>
      <c r="Q139" s="70"/>
    </row>
    <row r="140" spans="1:17">
      <c r="A140" s="71" t="s">
        <v>198</v>
      </c>
      <c r="B140" s="84"/>
      <c r="C140" s="127"/>
      <c r="D140" s="127"/>
      <c r="E140" s="94"/>
      <c r="F140" s="94"/>
      <c r="G140" s="94"/>
      <c r="H140" s="95" t="s">
        <v>152</v>
      </c>
      <c r="I140" s="95" t="s">
        <v>152</v>
      </c>
      <c r="J140" s="95" t="s">
        <v>152</v>
      </c>
      <c r="K140" s="95" t="s">
        <v>152</v>
      </c>
      <c r="L140" s="95" t="s">
        <v>152</v>
      </c>
      <c r="M140" s="95" t="s">
        <v>152</v>
      </c>
      <c r="N140" s="95" t="s">
        <v>152</v>
      </c>
      <c r="O140" s="95" t="s">
        <v>152</v>
      </c>
      <c r="P140" s="95" t="s">
        <v>152</v>
      </c>
      <c r="Q140" s="95" t="s">
        <v>152</v>
      </c>
    </row>
    <row r="141" spans="1:17" ht="15">
      <c r="A141" s="86" t="s">
        <v>197</v>
      </c>
      <c r="B141" s="82"/>
      <c r="C141" s="112"/>
      <c r="D141" s="111"/>
      <c r="E141" s="70"/>
      <c r="F141" s="70"/>
      <c r="G141" s="70"/>
      <c r="H141" s="111"/>
      <c r="I141" s="111"/>
      <c r="J141" s="111"/>
      <c r="K141" s="111"/>
      <c r="L141" s="111"/>
      <c r="M141" s="111"/>
      <c r="N141" s="111"/>
      <c r="O141" s="111"/>
      <c r="P141" s="111"/>
      <c r="Q141" s="111"/>
    </row>
    <row r="142" spans="1:17">
      <c r="A142" s="71" t="s">
        <v>196</v>
      </c>
      <c r="B142" s="82"/>
      <c r="C142" s="82"/>
      <c r="D142" s="117"/>
      <c r="E142" s="70"/>
      <c r="F142" s="70"/>
      <c r="G142" s="70"/>
      <c r="H142" s="80"/>
      <c r="I142" s="80"/>
      <c r="J142" s="80"/>
      <c r="K142" s="80"/>
      <c r="L142" s="80"/>
      <c r="M142" s="80"/>
      <c r="N142" s="80"/>
      <c r="O142" s="80"/>
      <c r="P142" s="80"/>
      <c r="Q142" s="80"/>
    </row>
    <row r="143" spans="1:17">
      <c r="A143" s="71" t="s">
        <v>186</v>
      </c>
      <c r="B143" s="82"/>
      <c r="C143" s="82"/>
      <c r="D143" s="117"/>
      <c r="E143" s="70"/>
      <c r="F143" s="70"/>
      <c r="G143" s="70"/>
      <c r="H143" s="121"/>
      <c r="I143" s="121"/>
      <c r="J143" s="121"/>
      <c r="K143" s="121"/>
      <c r="L143" s="121"/>
      <c r="M143" s="121"/>
      <c r="N143" s="121"/>
      <c r="O143" s="121"/>
      <c r="P143" s="121"/>
      <c r="Q143" s="121"/>
    </row>
    <row r="144" spans="1:17">
      <c r="A144" s="71" t="s">
        <v>195</v>
      </c>
      <c r="B144" s="82"/>
      <c r="C144" s="82"/>
      <c r="D144" s="117"/>
      <c r="E144" s="70"/>
      <c r="F144" s="70"/>
      <c r="G144" s="70"/>
      <c r="H144" s="121"/>
      <c r="I144" s="121"/>
      <c r="J144" s="121"/>
      <c r="K144" s="121"/>
      <c r="L144" s="121"/>
      <c r="M144" s="121"/>
      <c r="N144" s="121"/>
      <c r="O144" s="121"/>
      <c r="P144" s="121"/>
      <c r="Q144" s="121"/>
    </row>
    <row r="145" spans="1:17">
      <c r="A145" s="71" t="s">
        <v>194</v>
      </c>
      <c r="B145" s="82"/>
      <c r="C145" s="82"/>
      <c r="D145" s="117"/>
      <c r="E145" s="70"/>
      <c r="F145" s="70"/>
      <c r="G145" s="70"/>
      <c r="H145" s="121"/>
      <c r="I145" s="121"/>
      <c r="J145" s="121"/>
      <c r="K145" s="121"/>
      <c r="L145" s="121"/>
      <c r="M145" s="121"/>
      <c r="N145" s="121"/>
      <c r="O145" s="121"/>
      <c r="P145" s="121"/>
      <c r="Q145" s="121"/>
    </row>
    <row r="146" spans="1:17">
      <c r="A146" s="71" t="s">
        <v>193</v>
      </c>
      <c r="B146" s="82"/>
      <c r="C146" s="82"/>
      <c r="D146" s="117"/>
      <c r="E146" s="70"/>
      <c r="F146" s="70"/>
      <c r="G146" s="70"/>
      <c r="H146" s="121"/>
      <c r="I146" s="121"/>
      <c r="J146" s="121"/>
      <c r="K146" s="121"/>
      <c r="L146" s="121"/>
      <c r="M146" s="121"/>
      <c r="N146" s="121"/>
      <c r="O146" s="121"/>
      <c r="P146" s="121"/>
      <c r="Q146" s="121"/>
    </row>
    <row r="147" spans="1:17">
      <c r="A147" s="71" t="s">
        <v>184</v>
      </c>
      <c r="B147" s="82"/>
      <c r="C147" s="82"/>
      <c r="D147" s="117"/>
      <c r="E147" s="70"/>
      <c r="F147" s="70"/>
      <c r="G147" s="70"/>
      <c r="H147" s="121"/>
      <c r="I147" s="121"/>
      <c r="J147" s="121"/>
      <c r="K147" s="121"/>
      <c r="L147" s="121"/>
      <c r="M147" s="121"/>
      <c r="N147" s="121"/>
      <c r="O147" s="121"/>
      <c r="P147" s="121"/>
      <c r="Q147" s="121"/>
    </row>
    <row r="148" spans="1:17">
      <c r="A148" s="71" t="s">
        <v>168</v>
      </c>
      <c r="B148" s="82"/>
      <c r="C148" s="82"/>
      <c r="D148" s="117"/>
      <c r="E148" s="70"/>
      <c r="F148" s="70"/>
      <c r="G148" s="70"/>
      <c r="H148" s="119"/>
      <c r="I148" s="119"/>
      <c r="J148" s="119"/>
      <c r="K148" s="119"/>
      <c r="L148" s="119"/>
      <c r="M148" s="119"/>
      <c r="N148" s="119"/>
      <c r="O148" s="119"/>
      <c r="P148" s="119"/>
      <c r="Q148" s="119"/>
    </row>
    <row r="149" spans="1:17">
      <c r="A149" s="84"/>
      <c r="B149" s="82"/>
      <c r="C149" s="82"/>
      <c r="D149" s="117"/>
      <c r="E149" s="70"/>
      <c r="F149" s="70"/>
      <c r="G149" s="70"/>
      <c r="H149" s="75">
        <f t="shared" ref="H149:Q149" si="21">SUM(H142:H148)</f>
        <v>0</v>
      </c>
      <c r="I149" s="75">
        <f t="shared" si="21"/>
        <v>0</v>
      </c>
      <c r="J149" s="75">
        <f t="shared" si="21"/>
        <v>0</v>
      </c>
      <c r="K149" s="75">
        <f t="shared" si="21"/>
        <v>0</v>
      </c>
      <c r="L149" s="75">
        <f t="shared" si="21"/>
        <v>0</v>
      </c>
      <c r="M149" s="75">
        <f t="shared" si="21"/>
        <v>0</v>
      </c>
      <c r="N149" s="75">
        <f t="shared" si="21"/>
        <v>0</v>
      </c>
      <c r="O149" s="75">
        <f t="shared" si="21"/>
        <v>0</v>
      </c>
      <c r="P149" s="75">
        <f t="shared" si="21"/>
        <v>0</v>
      </c>
      <c r="Q149" s="75">
        <f t="shared" si="21"/>
        <v>0</v>
      </c>
    </row>
    <row r="150" spans="1:17" ht="15">
      <c r="A150" s="86" t="s">
        <v>192</v>
      </c>
      <c r="B150" s="82"/>
      <c r="C150" s="82"/>
      <c r="D150" s="117"/>
      <c r="E150" s="70"/>
      <c r="F150" s="70"/>
      <c r="G150" s="70"/>
      <c r="H150" s="118"/>
      <c r="I150" s="118"/>
      <c r="J150" s="118"/>
      <c r="K150" s="118"/>
      <c r="L150" s="118"/>
      <c r="M150" s="118"/>
      <c r="N150" s="118"/>
      <c r="O150" s="118"/>
      <c r="P150" s="118"/>
      <c r="Q150" s="118"/>
    </row>
    <row r="151" spans="1:17">
      <c r="A151" s="71" t="s">
        <v>191</v>
      </c>
      <c r="B151" s="70"/>
      <c r="C151" s="82"/>
      <c r="D151" s="117"/>
      <c r="E151" s="70"/>
      <c r="F151" s="70"/>
      <c r="G151" s="70"/>
      <c r="H151" s="122"/>
      <c r="I151" s="122"/>
      <c r="J151" s="122"/>
      <c r="K151" s="122"/>
      <c r="L151" s="122"/>
      <c r="M151" s="122"/>
      <c r="N151" s="122"/>
      <c r="O151" s="122"/>
      <c r="P151" s="122"/>
      <c r="Q151" s="122"/>
    </row>
    <row r="152" spans="1:17">
      <c r="A152" s="71" t="s">
        <v>190</v>
      </c>
      <c r="B152" s="124"/>
      <c r="C152" s="70"/>
      <c r="D152" s="70"/>
      <c r="E152" s="70"/>
      <c r="F152" s="70"/>
      <c r="G152" s="70"/>
      <c r="H152" s="121"/>
      <c r="I152" s="121"/>
      <c r="J152" s="121"/>
      <c r="K152" s="121"/>
      <c r="L152" s="121"/>
      <c r="M152" s="121"/>
      <c r="N152" s="121"/>
      <c r="O152" s="121"/>
      <c r="P152" s="121"/>
      <c r="Q152" s="121"/>
    </row>
    <row r="153" spans="1:17">
      <c r="A153" s="71" t="s">
        <v>189</v>
      </c>
      <c r="B153" s="117"/>
      <c r="C153" s="70"/>
      <c r="D153" s="70"/>
      <c r="E153" s="70"/>
      <c r="F153" s="70"/>
      <c r="G153" s="70"/>
      <c r="H153" s="121"/>
      <c r="I153" s="121"/>
      <c r="J153" s="121"/>
      <c r="K153" s="121"/>
      <c r="L153" s="121"/>
      <c r="M153" s="121"/>
      <c r="N153" s="121"/>
      <c r="O153" s="121"/>
      <c r="P153" s="121"/>
      <c r="Q153" s="121"/>
    </row>
    <row r="154" spans="1:17">
      <c r="A154" s="126" t="s">
        <v>188</v>
      </c>
      <c r="B154" s="117"/>
      <c r="C154" s="70"/>
      <c r="D154" s="70"/>
      <c r="E154" s="70"/>
      <c r="F154" s="70"/>
      <c r="G154" s="70"/>
      <c r="H154" s="121"/>
      <c r="I154" s="121"/>
      <c r="J154" s="121"/>
      <c r="K154" s="121"/>
      <c r="L154" s="121"/>
      <c r="M154" s="121"/>
      <c r="N154" s="121"/>
      <c r="O154" s="121"/>
      <c r="P154" s="121"/>
      <c r="Q154" s="121"/>
    </row>
    <row r="155" spans="1:17">
      <c r="A155" s="71" t="s">
        <v>187</v>
      </c>
      <c r="B155" s="70"/>
      <c r="C155" s="82"/>
      <c r="D155" s="117"/>
      <c r="E155" s="70"/>
      <c r="F155" s="70"/>
      <c r="G155" s="70"/>
      <c r="H155" s="121"/>
      <c r="I155" s="121"/>
      <c r="J155" s="121"/>
      <c r="K155" s="121"/>
      <c r="L155" s="121"/>
      <c r="M155" s="121"/>
      <c r="N155" s="121"/>
      <c r="O155" s="121"/>
      <c r="P155" s="121"/>
      <c r="Q155" s="121"/>
    </row>
    <row r="156" spans="1:17">
      <c r="A156" s="71" t="s">
        <v>186</v>
      </c>
      <c r="B156" s="70"/>
      <c r="C156" s="82"/>
      <c r="D156" s="117"/>
      <c r="E156" s="70"/>
      <c r="F156" s="70"/>
      <c r="G156" s="70"/>
      <c r="H156" s="121"/>
      <c r="I156" s="121"/>
      <c r="J156" s="121"/>
      <c r="K156" s="121"/>
      <c r="L156" s="121"/>
      <c r="M156" s="121"/>
      <c r="N156" s="121"/>
      <c r="O156" s="121"/>
      <c r="P156" s="121"/>
      <c r="Q156" s="121"/>
    </row>
    <row r="157" spans="1:17">
      <c r="A157" s="71" t="s">
        <v>185</v>
      </c>
      <c r="B157" s="70"/>
      <c r="C157" s="82"/>
      <c r="D157" s="117"/>
      <c r="E157" s="70"/>
      <c r="F157" s="70"/>
      <c r="G157" s="70"/>
      <c r="H157" s="121"/>
      <c r="I157" s="121"/>
      <c r="J157" s="121"/>
      <c r="K157" s="121"/>
      <c r="L157" s="121"/>
      <c r="M157" s="121"/>
      <c r="N157" s="121"/>
      <c r="O157" s="121"/>
      <c r="P157" s="121"/>
      <c r="Q157" s="121"/>
    </row>
    <row r="158" spans="1:17">
      <c r="A158" s="71" t="s">
        <v>184</v>
      </c>
      <c r="B158" s="70"/>
      <c r="C158" s="82"/>
      <c r="D158" s="117"/>
      <c r="E158" s="70"/>
      <c r="F158" s="70"/>
      <c r="G158" s="70"/>
      <c r="H158" s="121"/>
      <c r="I158" s="121"/>
      <c r="J158" s="121"/>
      <c r="K158" s="121"/>
      <c r="L158" s="121"/>
      <c r="M158" s="121"/>
      <c r="N158" s="121"/>
      <c r="O158" s="121"/>
      <c r="P158" s="121"/>
      <c r="Q158" s="121"/>
    </row>
    <row r="159" spans="1:17">
      <c r="A159" s="71" t="s">
        <v>168</v>
      </c>
      <c r="B159" s="70"/>
      <c r="C159" s="82"/>
      <c r="D159" s="117"/>
      <c r="E159" s="70"/>
      <c r="F159" s="70"/>
      <c r="G159" s="70"/>
      <c r="H159" s="119"/>
      <c r="I159" s="119"/>
      <c r="J159" s="119"/>
      <c r="K159" s="119"/>
      <c r="L159" s="119"/>
      <c r="M159" s="119"/>
      <c r="N159" s="119"/>
      <c r="O159" s="119"/>
      <c r="P159" s="119"/>
      <c r="Q159" s="119"/>
    </row>
    <row r="160" spans="1:17">
      <c r="A160" s="84"/>
      <c r="B160" s="84"/>
      <c r="C160" s="82"/>
      <c r="D160" s="117"/>
      <c r="E160" s="70"/>
      <c r="F160" s="70"/>
      <c r="G160" s="70"/>
      <c r="H160" s="75">
        <f t="shared" ref="H160:Q160" si="22">SUM(H151:H159)</f>
        <v>0</v>
      </c>
      <c r="I160" s="75">
        <f t="shared" si="22"/>
        <v>0</v>
      </c>
      <c r="J160" s="75">
        <f t="shared" si="22"/>
        <v>0</v>
      </c>
      <c r="K160" s="75">
        <f t="shared" si="22"/>
        <v>0</v>
      </c>
      <c r="L160" s="75">
        <f t="shared" si="22"/>
        <v>0</v>
      </c>
      <c r="M160" s="75">
        <f t="shared" si="22"/>
        <v>0</v>
      </c>
      <c r="N160" s="75">
        <f t="shared" si="22"/>
        <v>0</v>
      </c>
      <c r="O160" s="75">
        <f t="shared" si="22"/>
        <v>0</v>
      </c>
      <c r="P160" s="75">
        <f t="shared" si="22"/>
        <v>0</v>
      </c>
      <c r="Q160" s="75">
        <f t="shared" si="22"/>
        <v>0</v>
      </c>
    </row>
    <row r="161" spans="1:17" ht="15">
      <c r="A161" s="86" t="s">
        <v>183</v>
      </c>
      <c r="B161" s="82"/>
      <c r="C161" s="82"/>
      <c r="D161" s="117"/>
      <c r="E161" s="70"/>
      <c r="F161" s="70"/>
      <c r="G161" s="70"/>
      <c r="H161" s="118"/>
      <c r="I161" s="118"/>
      <c r="J161" s="118"/>
      <c r="K161" s="118"/>
      <c r="L161" s="118"/>
      <c r="M161" s="118"/>
      <c r="N161" s="118"/>
      <c r="O161" s="118"/>
      <c r="P161" s="118"/>
      <c r="Q161" s="118"/>
    </row>
    <row r="162" spans="1:17">
      <c r="A162" s="89" t="s">
        <v>179</v>
      </c>
      <c r="B162" s="84"/>
      <c r="C162" s="82"/>
      <c r="D162" s="117"/>
      <c r="E162" s="70"/>
      <c r="F162" s="70"/>
      <c r="G162" s="70"/>
      <c r="H162" s="125"/>
      <c r="I162" s="125"/>
      <c r="J162" s="125"/>
      <c r="K162" s="125"/>
      <c r="L162" s="125"/>
      <c r="M162" s="125"/>
      <c r="N162" s="125"/>
      <c r="O162" s="125"/>
      <c r="P162" s="125"/>
      <c r="Q162" s="125"/>
    </row>
    <row r="163" spans="1:17">
      <c r="A163" s="71" t="s">
        <v>182</v>
      </c>
      <c r="B163" s="84"/>
      <c r="C163" s="70"/>
      <c r="D163" s="117"/>
      <c r="E163" s="70"/>
      <c r="F163" s="70"/>
      <c r="G163" s="70"/>
      <c r="H163" s="122"/>
      <c r="I163" s="122"/>
      <c r="J163" s="122"/>
      <c r="K163" s="122"/>
      <c r="L163" s="122"/>
      <c r="M163" s="122"/>
      <c r="N163" s="122"/>
      <c r="O163" s="122"/>
      <c r="P163" s="122"/>
      <c r="Q163" s="122"/>
    </row>
    <row r="164" spans="1:17">
      <c r="A164" s="71" t="s">
        <v>181</v>
      </c>
      <c r="B164" s="84"/>
      <c r="C164" s="70"/>
      <c r="D164" s="117"/>
      <c r="E164" s="70"/>
      <c r="F164" s="70"/>
      <c r="G164" s="70"/>
      <c r="H164" s="121"/>
      <c r="I164" s="121"/>
      <c r="J164" s="121"/>
      <c r="K164" s="121"/>
      <c r="L164" s="121"/>
      <c r="M164" s="121"/>
      <c r="N164" s="121"/>
      <c r="O164" s="121"/>
      <c r="P164" s="121"/>
      <c r="Q164" s="121"/>
    </row>
    <row r="165" spans="1:17">
      <c r="A165" s="71" t="s">
        <v>168</v>
      </c>
      <c r="B165" s="84"/>
      <c r="C165" s="70"/>
      <c r="D165" s="124"/>
      <c r="E165" s="70"/>
      <c r="F165" s="70"/>
      <c r="G165" s="70"/>
      <c r="H165" s="121"/>
      <c r="I165" s="121"/>
      <c r="J165" s="121"/>
      <c r="K165" s="121"/>
      <c r="L165" s="121"/>
      <c r="M165" s="121"/>
      <c r="N165" s="121"/>
      <c r="O165" s="121"/>
      <c r="P165" s="121"/>
      <c r="Q165" s="121"/>
    </row>
    <row r="166" spans="1:17">
      <c r="A166" s="84"/>
      <c r="B166" s="84"/>
      <c r="C166" s="82"/>
      <c r="D166" s="117"/>
      <c r="E166" s="70"/>
      <c r="F166" s="70"/>
      <c r="G166" s="70"/>
      <c r="H166" s="75">
        <f t="shared" ref="H166:Q166" si="23">SUM(H163:H165)</f>
        <v>0</v>
      </c>
      <c r="I166" s="75">
        <f t="shared" si="23"/>
        <v>0</v>
      </c>
      <c r="J166" s="75">
        <f t="shared" si="23"/>
        <v>0</v>
      </c>
      <c r="K166" s="75">
        <f t="shared" si="23"/>
        <v>0</v>
      </c>
      <c r="L166" s="75">
        <f t="shared" si="23"/>
        <v>0</v>
      </c>
      <c r="M166" s="75">
        <f t="shared" si="23"/>
        <v>0</v>
      </c>
      <c r="N166" s="75">
        <f t="shared" si="23"/>
        <v>0</v>
      </c>
      <c r="O166" s="75">
        <f t="shared" si="23"/>
        <v>0</v>
      </c>
      <c r="P166" s="75">
        <f t="shared" si="23"/>
        <v>0</v>
      </c>
      <c r="Q166" s="75">
        <f t="shared" si="23"/>
        <v>0</v>
      </c>
    </row>
    <row r="167" spans="1:17" ht="15">
      <c r="A167" s="86" t="s">
        <v>180</v>
      </c>
      <c r="B167" s="82"/>
      <c r="C167" s="82"/>
      <c r="D167" s="117"/>
      <c r="E167" s="70"/>
      <c r="F167" s="70"/>
      <c r="G167" s="70"/>
      <c r="H167" s="118"/>
      <c r="I167" s="118"/>
      <c r="J167" s="118"/>
      <c r="K167" s="118"/>
      <c r="L167" s="118"/>
      <c r="M167" s="118"/>
      <c r="N167" s="118"/>
      <c r="O167" s="118"/>
      <c r="P167" s="118"/>
      <c r="Q167" s="118"/>
    </row>
    <row r="168" spans="1:17">
      <c r="A168" s="89" t="s">
        <v>179</v>
      </c>
      <c r="B168" s="70"/>
      <c r="C168" s="82"/>
      <c r="D168" s="117"/>
      <c r="E168" s="70"/>
      <c r="F168" s="70"/>
      <c r="G168" s="70"/>
      <c r="H168" s="125"/>
      <c r="I168" s="125"/>
      <c r="J168" s="125"/>
      <c r="K168" s="125"/>
      <c r="L168" s="125"/>
      <c r="M168" s="125"/>
      <c r="N168" s="125"/>
      <c r="O168" s="125"/>
      <c r="P168" s="125"/>
      <c r="Q168" s="125"/>
    </row>
    <row r="169" spans="1:17">
      <c r="A169" s="89"/>
      <c r="B169" s="70"/>
      <c r="C169" s="82"/>
      <c r="D169" s="117"/>
      <c r="E169" s="70"/>
      <c r="F169" s="70"/>
      <c r="G169" s="70"/>
      <c r="H169" s="125"/>
      <c r="I169" s="125"/>
      <c r="J169" s="125"/>
      <c r="K169" s="125"/>
      <c r="L169" s="125"/>
      <c r="M169" s="125"/>
      <c r="N169" s="125"/>
      <c r="O169" s="125"/>
      <c r="P169" s="125"/>
      <c r="Q169" s="125"/>
    </row>
    <row r="170" spans="1:17">
      <c r="A170" s="71" t="s">
        <v>178</v>
      </c>
      <c r="B170" s="70"/>
      <c r="C170" s="70"/>
      <c r="D170" s="117"/>
      <c r="E170" s="70"/>
      <c r="F170" s="70"/>
      <c r="G170" s="70"/>
      <c r="H170" s="122"/>
      <c r="I170" s="122"/>
      <c r="J170" s="122"/>
      <c r="K170" s="122"/>
      <c r="L170" s="122"/>
      <c r="M170" s="122"/>
      <c r="N170" s="122"/>
      <c r="O170" s="122"/>
      <c r="P170" s="122"/>
      <c r="Q170" s="122"/>
    </row>
    <row r="171" spans="1:17">
      <c r="A171" s="71" t="s">
        <v>177</v>
      </c>
      <c r="B171" s="70"/>
      <c r="C171" s="70"/>
      <c r="D171" s="124"/>
      <c r="E171" s="70"/>
      <c r="F171" s="70"/>
      <c r="G171" s="70"/>
      <c r="H171" s="121"/>
      <c r="I171" s="121"/>
      <c r="J171" s="121"/>
      <c r="K171" s="121"/>
      <c r="L171" s="121"/>
      <c r="M171" s="121"/>
      <c r="N171" s="121"/>
      <c r="O171" s="121"/>
      <c r="P171" s="121"/>
      <c r="Q171" s="121"/>
    </row>
    <row r="172" spans="1:17">
      <c r="A172" s="71" t="s">
        <v>176</v>
      </c>
      <c r="B172" s="70"/>
      <c r="C172" s="82"/>
      <c r="D172" s="117"/>
      <c r="E172" s="70"/>
      <c r="F172" s="70"/>
      <c r="G172" s="70"/>
      <c r="H172" s="121"/>
      <c r="I172" s="121"/>
      <c r="J172" s="121"/>
      <c r="K172" s="121"/>
      <c r="L172" s="121"/>
      <c r="M172" s="121"/>
      <c r="N172" s="121"/>
      <c r="O172" s="121"/>
      <c r="P172" s="121"/>
      <c r="Q172" s="121"/>
    </row>
    <row r="173" spans="1:17">
      <c r="A173" s="71" t="s">
        <v>175</v>
      </c>
      <c r="B173" s="84"/>
      <c r="C173" s="70"/>
      <c r="D173" s="124"/>
      <c r="E173" s="70"/>
      <c r="F173" s="70"/>
      <c r="G173" s="70"/>
      <c r="H173" s="121"/>
      <c r="I173" s="121"/>
      <c r="J173" s="121"/>
      <c r="K173" s="121"/>
      <c r="L173" s="121"/>
      <c r="M173" s="121"/>
      <c r="N173" s="121"/>
      <c r="O173" s="121"/>
      <c r="P173" s="121"/>
      <c r="Q173" s="121"/>
    </row>
    <row r="174" spans="1:17">
      <c r="A174" s="71" t="s">
        <v>174</v>
      </c>
      <c r="B174" s="84"/>
      <c r="C174" s="70"/>
      <c r="D174" s="124"/>
      <c r="E174" s="70"/>
      <c r="F174" s="70"/>
      <c r="G174" s="70"/>
      <c r="H174" s="121"/>
      <c r="I174" s="121"/>
      <c r="J174" s="121"/>
      <c r="K174" s="121"/>
      <c r="L174" s="121"/>
      <c r="M174" s="121"/>
      <c r="N174" s="121"/>
      <c r="O174" s="121"/>
      <c r="P174" s="121"/>
      <c r="Q174" s="121"/>
    </row>
    <row r="175" spans="1:17">
      <c r="A175" s="71" t="s">
        <v>96</v>
      </c>
      <c r="B175" s="84"/>
      <c r="C175" s="84"/>
      <c r="D175" s="123"/>
      <c r="E175" s="70"/>
      <c r="F175" s="70"/>
      <c r="G175" s="70"/>
      <c r="H175" s="121"/>
      <c r="I175" s="121"/>
      <c r="J175" s="121"/>
      <c r="K175" s="121"/>
      <c r="L175" s="121"/>
      <c r="M175" s="121"/>
      <c r="N175" s="121"/>
      <c r="O175" s="121"/>
      <c r="P175" s="121"/>
      <c r="Q175" s="121"/>
    </row>
    <row r="176" spans="1:17">
      <c r="A176" s="71" t="s">
        <v>173</v>
      </c>
      <c r="B176" s="84"/>
      <c r="C176" s="84"/>
      <c r="D176" s="123"/>
      <c r="E176" s="70"/>
      <c r="F176" s="70"/>
      <c r="G176" s="70"/>
      <c r="H176" s="121"/>
      <c r="I176" s="121"/>
      <c r="J176" s="121"/>
      <c r="K176" s="121"/>
      <c r="L176" s="121"/>
      <c r="M176" s="121"/>
      <c r="N176" s="121"/>
      <c r="O176" s="121"/>
      <c r="P176" s="121"/>
      <c r="Q176" s="121"/>
    </row>
    <row r="177" spans="1:17">
      <c r="A177" s="71" t="s">
        <v>168</v>
      </c>
      <c r="B177" s="84"/>
      <c r="C177" s="70"/>
      <c r="D177" s="117"/>
      <c r="E177" s="70"/>
      <c r="F177" s="70"/>
      <c r="G177" s="70"/>
      <c r="H177" s="121"/>
      <c r="I177" s="121"/>
      <c r="J177" s="121"/>
      <c r="K177" s="121"/>
      <c r="L177" s="121"/>
      <c r="M177" s="121"/>
      <c r="N177" s="121"/>
      <c r="O177" s="121"/>
      <c r="P177" s="121"/>
      <c r="Q177" s="121"/>
    </row>
    <row r="178" spans="1:17">
      <c r="A178" s="84"/>
      <c r="B178" s="84"/>
      <c r="C178" s="82"/>
      <c r="D178" s="117"/>
      <c r="E178" s="70"/>
      <c r="F178" s="70"/>
      <c r="G178" s="70"/>
      <c r="H178" s="75">
        <f t="shared" ref="H178:Q178" si="24">SUM(H170:H177)</f>
        <v>0</v>
      </c>
      <c r="I178" s="75">
        <f t="shared" si="24"/>
        <v>0</v>
      </c>
      <c r="J178" s="75">
        <f t="shared" si="24"/>
        <v>0</v>
      </c>
      <c r="K178" s="75">
        <f t="shared" si="24"/>
        <v>0</v>
      </c>
      <c r="L178" s="75">
        <f t="shared" si="24"/>
        <v>0</v>
      </c>
      <c r="M178" s="75">
        <f t="shared" si="24"/>
        <v>0</v>
      </c>
      <c r="N178" s="75">
        <f t="shared" si="24"/>
        <v>0</v>
      </c>
      <c r="O178" s="75">
        <f t="shared" si="24"/>
        <v>0</v>
      </c>
      <c r="P178" s="75">
        <f t="shared" si="24"/>
        <v>0</v>
      </c>
      <c r="Q178" s="75">
        <f t="shared" si="24"/>
        <v>0</v>
      </c>
    </row>
    <row r="179" spans="1:17" ht="15">
      <c r="A179" s="86" t="s">
        <v>172</v>
      </c>
      <c r="B179" s="82"/>
      <c r="C179" s="82"/>
      <c r="D179" s="117"/>
      <c r="E179" s="70"/>
      <c r="F179" s="70"/>
      <c r="G179" s="70"/>
      <c r="H179" s="118"/>
      <c r="I179" s="118"/>
      <c r="J179" s="118"/>
      <c r="K179" s="118"/>
      <c r="L179" s="118"/>
      <c r="M179" s="118"/>
      <c r="N179" s="118"/>
      <c r="O179" s="118"/>
      <c r="P179" s="118"/>
      <c r="Q179" s="118"/>
    </row>
    <row r="180" spans="1:17">
      <c r="A180" s="71" t="s">
        <v>171</v>
      </c>
      <c r="B180" s="70"/>
      <c r="C180" s="82"/>
      <c r="D180" s="117"/>
      <c r="E180" s="70"/>
      <c r="F180" s="70"/>
      <c r="G180" s="70"/>
      <c r="H180" s="122"/>
      <c r="I180" s="122"/>
      <c r="J180" s="122"/>
      <c r="K180" s="122"/>
      <c r="L180" s="122"/>
      <c r="M180" s="122"/>
      <c r="N180" s="122"/>
      <c r="O180" s="122"/>
      <c r="P180" s="122"/>
      <c r="Q180" s="122"/>
    </row>
    <row r="181" spans="1:17">
      <c r="A181" s="71" t="s">
        <v>170</v>
      </c>
      <c r="B181" s="70"/>
      <c r="C181" s="82"/>
      <c r="D181" s="117"/>
      <c r="E181" s="70"/>
      <c r="F181" s="70"/>
      <c r="G181" s="70"/>
      <c r="H181" s="121"/>
      <c r="I181" s="121"/>
      <c r="J181" s="121"/>
      <c r="K181" s="121"/>
      <c r="L181" s="121"/>
      <c r="M181" s="121"/>
      <c r="N181" s="121"/>
      <c r="O181" s="121"/>
      <c r="P181" s="121"/>
      <c r="Q181" s="121"/>
    </row>
    <row r="182" spans="1:17">
      <c r="A182" s="71" t="s">
        <v>169</v>
      </c>
      <c r="B182" s="70"/>
      <c r="C182" s="82"/>
      <c r="D182" s="117"/>
      <c r="E182" s="70"/>
      <c r="F182" s="70"/>
      <c r="G182" s="70"/>
      <c r="H182" s="121"/>
      <c r="I182" s="121"/>
      <c r="J182" s="121"/>
      <c r="K182" s="121"/>
      <c r="L182" s="121"/>
      <c r="M182" s="121"/>
      <c r="N182" s="121"/>
      <c r="O182" s="121"/>
      <c r="P182" s="121"/>
      <c r="Q182" s="121"/>
    </row>
    <row r="183" spans="1:17">
      <c r="A183" s="71" t="s">
        <v>168</v>
      </c>
      <c r="B183" s="70"/>
      <c r="C183" s="82"/>
      <c r="D183" s="117"/>
      <c r="E183" s="70"/>
      <c r="F183" s="70"/>
      <c r="G183" s="70"/>
      <c r="H183" s="121"/>
      <c r="I183" s="121"/>
      <c r="J183" s="121"/>
      <c r="K183" s="121"/>
      <c r="L183" s="121"/>
      <c r="M183" s="121"/>
      <c r="N183" s="121"/>
      <c r="O183" s="121"/>
      <c r="P183" s="121"/>
      <c r="Q183" s="121"/>
    </row>
    <row r="184" spans="1:17">
      <c r="A184" s="84"/>
      <c r="B184" s="84"/>
      <c r="C184" s="82"/>
      <c r="D184" s="117"/>
      <c r="E184" s="70"/>
      <c r="F184" s="70"/>
      <c r="G184" s="70"/>
      <c r="H184" s="75">
        <f t="shared" ref="H184:Q184" si="25">SUM(H180:H183)</f>
        <v>0</v>
      </c>
      <c r="I184" s="75">
        <f t="shared" si="25"/>
        <v>0</v>
      </c>
      <c r="J184" s="75">
        <f t="shared" si="25"/>
        <v>0</v>
      </c>
      <c r="K184" s="75">
        <f t="shared" si="25"/>
        <v>0</v>
      </c>
      <c r="L184" s="75">
        <f t="shared" si="25"/>
        <v>0</v>
      </c>
      <c r="M184" s="75">
        <f t="shared" si="25"/>
        <v>0</v>
      </c>
      <c r="N184" s="75">
        <f t="shared" si="25"/>
        <v>0</v>
      </c>
      <c r="O184" s="75">
        <f t="shared" si="25"/>
        <v>0</v>
      </c>
      <c r="P184" s="75">
        <f t="shared" si="25"/>
        <v>0</v>
      </c>
      <c r="Q184" s="75">
        <f t="shared" si="25"/>
        <v>0</v>
      </c>
    </row>
    <row r="185" spans="1:17">
      <c r="A185" s="84" t="s">
        <v>167</v>
      </c>
      <c r="B185" s="84"/>
      <c r="C185" s="82"/>
      <c r="D185" s="117"/>
      <c r="E185" s="70"/>
      <c r="F185" s="70"/>
      <c r="G185" s="70"/>
      <c r="H185" s="118"/>
      <c r="I185" s="118"/>
      <c r="J185" s="118"/>
      <c r="K185" s="118"/>
      <c r="L185" s="118"/>
      <c r="M185" s="118"/>
      <c r="N185" s="118"/>
      <c r="O185" s="118"/>
      <c r="P185" s="118"/>
      <c r="Q185" s="118"/>
    </row>
    <row r="186" spans="1:17" ht="15">
      <c r="A186" s="86" t="s">
        <v>166</v>
      </c>
      <c r="B186" s="82"/>
      <c r="C186" s="82"/>
      <c r="D186" s="117"/>
      <c r="E186" s="70"/>
      <c r="F186" s="70"/>
      <c r="G186" s="70"/>
      <c r="H186" s="75">
        <f t="shared" ref="H186:Q186" si="26">H149+H160-H166-H178-H184</f>
        <v>0</v>
      </c>
      <c r="I186" s="75">
        <f t="shared" si="26"/>
        <v>0</v>
      </c>
      <c r="J186" s="75">
        <f t="shared" si="26"/>
        <v>0</v>
      </c>
      <c r="K186" s="75">
        <f t="shared" si="26"/>
        <v>0</v>
      </c>
      <c r="L186" s="75">
        <f t="shared" si="26"/>
        <v>0</v>
      </c>
      <c r="M186" s="75">
        <f t="shared" si="26"/>
        <v>0</v>
      </c>
      <c r="N186" s="75">
        <f t="shared" si="26"/>
        <v>0</v>
      </c>
      <c r="O186" s="75">
        <f t="shared" si="26"/>
        <v>0</v>
      </c>
      <c r="P186" s="75">
        <f t="shared" si="26"/>
        <v>0</v>
      </c>
      <c r="Q186" s="75">
        <f t="shared" si="26"/>
        <v>0</v>
      </c>
    </row>
    <row r="187" spans="1:17">
      <c r="A187" s="84"/>
      <c r="B187" s="84"/>
      <c r="C187" s="82"/>
      <c r="D187" s="117"/>
      <c r="E187" s="70"/>
      <c r="F187" s="70"/>
      <c r="G187" s="70"/>
      <c r="H187" s="118"/>
      <c r="I187" s="118"/>
      <c r="J187" s="118"/>
      <c r="K187" s="118"/>
      <c r="L187" s="118"/>
      <c r="M187" s="118"/>
      <c r="N187" s="118"/>
      <c r="O187" s="118"/>
      <c r="P187" s="118"/>
      <c r="Q187" s="118"/>
    </row>
    <row r="188" spans="1:17" ht="15">
      <c r="A188" s="86" t="s">
        <v>165</v>
      </c>
      <c r="B188" s="84"/>
      <c r="C188" s="82"/>
      <c r="D188" s="117"/>
      <c r="E188" s="70"/>
      <c r="F188" s="70"/>
      <c r="G188" s="70"/>
      <c r="H188" s="118"/>
      <c r="I188" s="118"/>
      <c r="J188" s="118"/>
      <c r="K188" s="118"/>
      <c r="L188" s="118"/>
      <c r="M188" s="118"/>
      <c r="N188" s="118"/>
      <c r="O188" s="118"/>
      <c r="P188" s="118"/>
      <c r="Q188" s="118"/>
    </row>
    <row r="189" spans="1:17">
      <c r="A189" s="71" t="s">
        <v>164</v>
      </c>
      <c r="B189" s="70"/>
      <c r="C189" s="82"/>
      <c r="D189" s="117"/>
      <c r="E189" s="70"/>
      <c r="F189" s="70"/>
      <c r="G189" s="70"/>
      <c r="H189" s="122"/>
      <c r="I189" s="122"/>
      <c r="J189" s="122"/>
      <c r="K189" s="122"/>
      <c r="L189" s="122"/>
      <c r="M189" s="122"/>
      <c r="N189" s="122"/>
      <c r="O189" s="122"/>
      <c r="P189" s="122"/>
      <c r="Q189" s="122"/>
    </row>
    <row r="190" spans="1:17">
      <c r="A190" s="71" t="s">
        <v>163</v>
      </c>
      <c r="B190" s="70"/>
      <c r="C190" s="82"/>
      <c r="D190" s="117"/>
      <c r="E190" s="70"/>
      <c r="F190" s="70"/>
      <c r="G190" s="70"/>
      <c r="H190" s="121"/>
      <c r="I190" s="121"/>
      <c r="J190" s="121"/>
      <c r="K190" s="121"/>
      <c r="L190" s="121"/>
      <c r="M190" s="121"/>
      <c r="N190" s="121"/>
      <c r="O190" s="121"/>
      <c r="P190" s="121"/>
      <c r="Q190" s="121"/>
    </row>
    <row r="191" spans="1:17">
      <c r="A191" s="71" t="s">
        <v>162</v>
      </c>
      <c r="B191" s="70"/>
      <c r="C191" s="82"/>
      <c r="D191" s="117"/>
      <c r="E191" s="70"/>
      <c r="F191" s="70"/>
      <c r="G191" s="70"/>
      <c r="H191" s="121"/>
      <c r="I191" s="121"/>
      <c r="J191" s="121"/>
      <c r="K191" s="121"/>
      <c r="L191" s="121"/>
      <c r="M191" s="121"/>
      <c r="N191" s="121"/>
      <c r="O191" s="121"/>
      <c r="P191" s="121"/>
      <c r="Q191" s="121"/>
    </row>
    <row r="192" spans="1:17">
      <c r="A192" s="71" t="s">
        <v>161</v>
      </c>
      <c r="B192" s="70"/>
      <c r="C192" s="82"/>
      <c r="D192" s="117"/>
      <c r="E192" s="70"/>
      <c r="F192" s="70"/>
      <c r="G192" s="70"/>
      <c r="H192" s="121"/>
      <c r="I192" s="121"/>
      <c r="J192" s="121"/>
      <c r="K192" s="121"/>
      <c r="L192" s="121"/>
      <c r="M192" s="121"/>
      <c r="N192" s="121"/>
      <c r="O192" s="121"/>
      <c r="P192" s="121"/>
      <c r="Q192" s="121"/>
    </row>
    <row r="193" spans="1:17">
      <c r="A193" s="120" t="s">
        <v>160</v>
      </c>
      <c r="B193" s="70"/>
      <c r="C193" s="82"/>
      <c r="D193" s="117"/>
      <c r="E193" s="70"/>
      <c r="F193" s="70"/>
      <c r="G193" s="70"/>
      <c r="H193" s="119"/>
      <c r="I193" s="119"/>
      <c r="J193" s="119"/>
      <c r="K193" s="119"/>
      <c r="L193" s="119"/>
      <c r="M193" s="119"/>
      <c r="N193" s="119"/>
      <c r="O193" s="119"/>
      <c r="P193" s="119"/>
      <c r="Q193" s="119"/>
    </row>
    <row r="194" spans="1:17">
      <c r="A194" s="84"/>
      <c r="B194" s="84"/>
      <c r="C194" s="82"/>
      <c r="D194" s="117"/>
      <c r="E194" s="70"/>
      <c r="F194" s="70"/>
      <c r="G194" s="70"/>
      <c r="H194" s="118"/>
      <c r="I194" s="118"/>
      <c r="J194" s="118"/>
      <c r="K194" s="118"/>
      <c r="L194" s="118"/>
      <c r="M194" s="118"/>
      <c r="N194" s="118"/>
      <c r="O194" s="118"/>
      <c r="P194" s="118"/>
      <c r="Q194" s="118"/>
    </row>
    <row r="195" spans="1:17" ht="15">
      <c r="A195" s="86" t="s">
        <v>159</v>
      </c>
      <c r="B195" s="82"/>
      <c r="C195" s="82"/>
      <c r="D195" s="117"/>
      <c r="E195" s="70"/>
      <c r="F195" s="70"/>
      <c r="G195" s="70"/>
      <c r="H195" s="75">
        <f t="shared" ref="H195:Q195" si="27">SUM(H189:H193)</f>
        <v>0</v>
      </c>
      <c r="I195" s="75">
        <f t="shared" si="27"/>
        <v>0</v>
      </c>
      <c r="J195" s="75">
        <f t="shared" si="27"/>
        <v>0</v>
      </c>
      <c r="K195" s="75">
        <f t="shared" si="27"/>
        <v>0</v>
      </c>
      <c r="L195" s="75">
        <f t="shared" si="27"/>
        <v>0</v>
      </c>
      <c r="M195" s="75">
        <f t="shared" si="27"/>
        <v>0</v>
      </c>
      <c r="N195" s="75">
        <f t="shared" si="27"/>
        <v>0</v>
      </c>
      <c r="O195" s="75">
        <f t="shared" si="27"/>
        <v>0</v>
      </c>
      <c r="P195" s="75">
        <f t="shared" si="27"/>
        <v>0</v>
      </c>
      <c r="Q195" s="75">
        <f t="shared" si="27"/>
        <v>0</v>
      </c>
    </row>
    <row r="196" spans="1:17">
      <c r="A196" s="89"/>
      <c r="B196" s="82"/>
      <c r="C196" s="82"/>
      <c r="D196" s="117"/>
      <c r="E196" s="70"/>
      <c r="F196" s="70"/>
      <c r="G196" s="70"/>
      <c r="H196" s="117"/>
      <c r="I196" s="117"/>
      <c r="J196" s="117"/>
      <c r="K196" s="117"/>
      <c r="L196" s="117"/>
      <c r="M196" s="117"/>
      <c r="N196" s="117"/>
      <c r="O196" s="117"/>
      <c r="P196" s="117"/>
      <c r="Q196" s="117"/>
    </row>
    <row r="197" spans="1:17">
      <c r="A197" s="116" t="s">
        <v>158</v>
      </c>
      <c r="B197" s="84"/>
      <c r="C197" s="70"/>
      <c r="D197" s="115"/>
      <c r="E197" s="70"/>
      <c r="F197" s="70"/>
      <c r="G197" s="70"/>
      <c r="H197" s="114" t="str">
        <f t="shared" ref="H197:Q197" si="28">IF(ROUND(H195,1)=ROUND(H186,1),"OK","Error")</f>
        <v>OK</v>
      </c>
      <c r="I197" s="114" t="str">
        <f t="shared" si="28"/>
        <v>OK</v>
      </c>
      <c r="J197" s="114" t="str">
        <f t="shared" si="28"/>
        <v>OK</v>
      </c>
      <c r="K197" s="114" t="str">
        <f t="shared" si="28"/>
        <v>OK</v>
      </c>
      <c r="L197" s="114" t="str">
        <f t="shared" si="28"/>
        <v>OK</v>
      </c>
      <c r="M197" s="114" t="str">
        <f t="shared" si="28"/>
        <v>OK</v>
      </c>
      <c r="N197" s="114" t="str">
        <f t="shared" si="28"/>
        <v>OK</v>
      </c>
      <c r="O197" s="114" t="str">
        <f t="shared" si="28"/>
        <v>OK</v>
      </c>
      <c r="P197" s="114" t="str">
        <f t="shared" si="28"/>
        <v>OK</v>
      </c>
      <c r="Q197" s="114" t="str">
        <f t="shared" si="28"/>
        <v>OK</v>
      </c>
    </row>
    <row r="198" spans="1:17">
      <c r="A198" s="112"/>
      <c r="B198" s="112"/>
      <c r="C198" s="70"/>
      <c r="D198" s="111"/>
      <c r="E198" s="70"/>
      <c r="F198" s="70"/>
      <c r="G198" s="70"/>
      <c r="H198" s="111"/>
      <c r="I198" s="111"/>
      <c r="J198" s="111"/>
      <c r="K198" s="111"/>
      <c r="L198" s="111"/>
      <c r="M198" s="111"/>
      <c r="N198" s="111"/>
      <c r="O198" s="111"/>
      <c r="P198" s="111"/>
      <c r="Q198" s="111"/>
    </row>
    <row r="199" spans="1:17" ht="15">
      <c r="A199" s="113" t="s">
        <v>157</v>
      </c>
      <c r="B199" s="112"/>
      <c r="C199" s="70"/>
      <c r="D199" s="111"/>
      <c r="E199" s="70"/>
      <c r="F199" s="70"/>
      <c r="G199" s="70"/>
      <c r="H199" s="110">
        <f t="shared" ref="H199:Q199" si="29">H163+H165+H170+H171-H154-H155-H156+H176-H158-H147</f>
        <v>0</v>
      </c>
      <c r="I199" s="110">
        <f t="shared" si="29"/>
        <v>0</v>
      </c>
      <c r="J199" s="110">
        <f t="shared" si="29"/>
        <v>0</v>
      </c>
      <c r="K199" s="110">
        <f t="shared" si="29"/>
        <v>0</v>
      </c>
      <c r="L199" s="110">
        <f t="shared" si="29"/>
        <v>0</v>
      </c>
      <c r="M199" s="110">
        <f t="shared" si="29"/>
        <v>0</v>
      </c>
      <c r="N199" s="110">
        <f t="shared" si="29"/>
        <v>0</v>
      </c>
      <c r="O199" s="110">
        <f t="shared" si="29"/>
        <v>0</v>
      </c>
      <c r="P199" s="110">
        <f t="shared" si="29"/>
        <v>0</v>
      </c>
      <c r="Q199" s="110">
        <f t="shared" si="29"/>
        <v>0</v>
      </c>
    </row>
    <row r="202" spans="1:17" ht="26.25">
      <c r="A202" s="136" t="s">
        <v>199</v>
      </c>
      <c r="B202" s="135"/>
      <c r="C202" s="133"/>
      <c r="D202" s="134"/>
      <c r="E202" s="133"/>
      <c r="F202" s="133"/>
      <c r="G202" s="133"/>
      <c r="H202" s="133"/>
    </row>
    <row r="203" spans="1:17" ht="15">
      <c r="A203" s="132"/>
      <c r="B203" s="131"/>
      <c r="C203" s="131"/>
      <c r="D203" s="130"/>
      <c r="E203" s="129" t="s">
        <v>20</v>
      </c>
      <c r="F203" s="129"/>
      <c r="G203" s="129"/>
      <c r="H203" s="99">
        <v>2012</v>
      </c>
      <c r="I203" s="99">
        <f t="shared" ref="I203:Q203" si="30">SUM(H203+1)</f>
        <v>2013</v>
      </c>
      <c r="J203" s="99">
        <f t="shared" si="30"/>
        <v>2014</v>
      </c>
      <c r="K203" s="99">
        <f t="shared" si="30"/>
        <v>2015</v>
      </c>
      <c r="L203" s="99">
        <f t="shared" si="30"/>
        <v>2016</v>
      </c>
      <c r="M203" s="99">
        <f t="shared" si="30"/>
        <v>2017</v>
      </c>
      <c r="N203" s="99">
        <f t="shared" si="30"/>
        <v>2018</v>
      </c>
      <c r="O203" s="99">
        <f t="shared" si="30"/>
        <v>2019</v>
      </c>
      <c r="P203" s="99">
        <f t="shared" si="30"/>
        <v>2020</v>
      </c>
      <c r="Q203" s="99">
        <f t="shared" si="30"/>
        <v>2021</v>
      </c>
    </row>
    <row r="204" spans="1:17">
      <c r="A204" s="128"/>
      <c r="B204" s="82"/>
      <c r="C204" s="82"/>
      <c r="D204" s="82"/>
      <c r="E204" s="82"/>
      <c r="F204" s="82"/>
      <c r="G204" s="82"/>
      <c r="H204" s="70"/>
      <c r="I204" s="70"/>
      <c r="J204" s="70"/>
      <c r="K204" s="70"/>
      <c r="L204" s="70"/>
      <c r="M204" s="70"/>
      <c r="N204" s="70"/>
      <c r="O204" s="70"/>
      <c r="P204" s="70"/>
      <c r="Q204" s="70"/>
    </row>
    <row r="205" spans="1:17">
      <c r="A205" s="71" t="s">
        <v>198</v>
      </c>
      <c r="B205" s="84"/>
      <c r="C205" s="127"/>
      <c r="D205" s="127"/>
      <c r="E205" s="94"/>
      <c r="F205" s="94"/>
      <c r="G205" s="94"/>
      <c r="H205" s="95" t="s">
        <v>152</v>
      </c>
      <c r="I205" s="95" t="s">
        <v>152</v>
      </c>
      <c r="J205" s="95" t="s">
        <v>152</v>
      </c>
      <c r="K205" s="95" t="s">
        <v>152</v>
      </c>
      <c r="L205" s="95" t="s">
        <v>152</v>
      </c>
      <c r="M205" s="95" t="s">
        <v>152</v>
      </c>
      <c r="N205" s="95" t="s">
        <v>152</v>
      </c>
      <c r="O205" s="95" t="s">
        <v>152</v>
      </c>
      <c r="P205" s="95" t="s">
        <v>152</v>
      </c>
      <c r="Q205" s="95" t="s">
        <v>152</v>
      </c>
    </row>
    <row r="206" spans="1:17" ht="15">
      <c r="A206" s="86" t="s">
        <v>197</v>
      </c>
      <c r="B206" s="82"/>
      <c r="C206" s="112"/>
      <c r="D206" s="111"/>
      <c r="E206" s="70"/>
      <c r="F206" s="70"/>
      <c r="G206" s="70"/>
      <c r="H206" s="111"/>
      <c r="I206" s="111"/>
      <c r="J206" s="111"/>
      <c r="K206" s="111"/>
      <c r="L206" s="111"/>
      <c r="M206" s="111"/>
      <c r="N206" s="111"/>
      <c r="O206" s="111"/>
      <c r="P206" s="111"/>
      <c r="Q206" s="111"/>
    </row>
    <row r="207" spans="1:17">
      <c r="A207" s="71" t="s">
        <v>196</v>
      </c>
      <c r="B207" s="82"/>
      <c r="C207" s="82"/>
      <c r="D207" s="117"/>
      <c r="E207" s="70"/>
      <c r="F207" s="70"/>
      <c r="G207" s="70"/>
      <c r="H207" s="80"/>
      <c r="I207" s="80"/>
      <c r="J207" s="80"/>
      <c r="K207" s="80"/>
      <c r="L207" s="80"/>
      <c r="M207" s="80"/>
      <c r="N207" s="80"/>
      <c r="O207" s="80"/>
      <c r="P207" s="80"/>
      <c r="Q207" s="80"/>
    </row>
    <row r="208" spans="1:17">
      <c r="A208" s="71" t="s">
        <v>186</v>
      </c>
      <c r="B208" s="82"/>
      <c r="C208" s="82"/>
      <c r="D208" s="117"/>
      <c r="E208" s="70"/>
      <c r="F208" s="70"/>
      <c r="G208" s="70"/>
      <c r="H208" s="121"/>
      <c r="I208" s="121"/>
      <c r="J208" s="121"/>
      <c r="K208" s="121"/>
      <c r="L208" s="121"/>
      <c r="M208" s="121"/>
      <c r="N208" s="121"/>
      <c r="O208" s="121"/>
      <c r="P208" s="121"/>
      <c r="Q208" s="121"/>
    </row>
    <row r="209" spans="1:17">
      <c r="A209" s="71" t="s">
        <v>195</v>
      </c>
      <c r="B209" s="82"/>
      <c r="C209" s="82"/>
      <c r="D209" s="117"/>
      <c r="E209" s="70"/>
      <c r="F209" s="70"/>
      <c r="G209" s="70"/>
      <c r="H209" s="121"/>
      <c r="I209" s="121"/>
      <c r="J209" s="121"/>
      <c r="K209" s="121"/>
      <c r="L209" s="121"/>
      <c r="M209" s="121"/>
      <c r="N209" s="121"/>
      <c r="O209" s="121"/>
      <c r="P209" s="121"/>
      <c r="Q209" s="121"/>
    </row>
    <row r="210" spans="1:17">
      <c r="A210" s="71" t="s">
        <v>194</v>
      </c>
      <c r="B210" s="82"/>
      <c r="C210" s="82"/>
      <c r="D210" s="117"/>
      <c r="E210" s="70"/>
      <c r="F210" s="70"/>
      <c r="G210" s="70"/>
      <c r="H210" s="121"/>
      <c r="I210" s="121"/>
      <c r="J210" s="121"/>
      <c r="K210" s="121"/>
      <c r="L210" s="121"/>
      <c r="M210" s="121"/>
      <c r="N210" s="121"/>
      <c r="O210" s="121"/>
      <c r="P210" s="121"/>
      <c r="Q210" s="121"/>
    </row>
    <row r="211" spans="1:17">
      <c r="A211" s="71" t="s">
        <v>193</v>
      </c>
      <c r="B211" s="82"/>
      <c r="C211" s="82"/>
      <c r="D211" s="117"/>
      <c r="E211" s="70"/>
      <c r="F211" s="70"/>
      <c r="G211" s="70"/>
      <c r="H211" s="121"/>
      <c r="I211" s="121"/>
      <c r="J211" s="121"/>
      <c r="K211" s="121"/>
      <c r="L211" s="121"/>
      <c r="M211" s="121"/>
      <c r="N211" s="121"/>
      <c r="O211" s="121"/>
      <c r="P211" s="121"/>
      <c r="Q211" s="121"/>
    </row>
    <row r="212" spans="1:17">
      <c r="A212" s="71" t="s">
        <v>184</v>
      </c>
      <c r="B212" s="82"/>
      <c r="C212" s="82"/>
      <c r="D212" s="117"/>
      <c r="E212" s="70"/>
      <c r="F212" s="70"/>
      <c r="G212" s="70"/>
      <c r="H212" s="121"/>
      <c r="I212" s="121"/>
      <c r="J212" s="121"/>
      <c r="K212" s="121"/>
      <c r="L212" s="121"/>
      <c r="M212" s="121"/>
      <c r="N212" s="121"/>
      <c r="O212" s="121"/>
      <c r="P212" s="121"/>
      <c r="Q212" s="121"/>
    </row>
    <row r="213" spans="1:17">
      <c r="A213" s="71" t="s">
        <v>168</v>
      </c>
      <c r="B213" s="82"/>
      <c r="C213" s="82"/>
      <c r="D213" s="117"/>
      <c r="E213" s="70"/>
      <c r="F213" s="70"/>
      <c r="G213" s="70"/>
      <c r="H213" s="119"/>
      <c r="I213" s="119"/>
      <c r="J213" s="119"/>
      <c r="K213" s="119"/>
      <c r="L213" s="119"/>
      <c r="M213" s="119"/>
      <c r="N213" s="119"/>
      <c r="O213" s="119"/>
      <c r="P213" s="119"/>
      <c r="Q213" s="119"/>
    </row>
    <row r="214" spans="1:17">
      <c r="A214" s="84"/>
      <c r="B214" s="82"/>
      <c r="C214" s="82"/>
      <c r="D214" s="117"/>
      <c r="E214" s="70"/>
      <c r="F214" s="70"/>
      <c r="G214" s="70"/>
      <c r="H214" s="75">
        <f t="shared" ref="H214:Q214" si="31">SUM(H207:H213)</f>
        <v>0</v>
      </c>
      <c r="I214" s="75">
        <f t="shared" si="31"/>
        <v>0</v>
      </c>
      <c r="J214" s="75">
        <f t="shared" si="31"/>
        <v>0</v>
      </c>
      <c r="K214" s="75">
        <f t="shared" si="31"/>
        <v>0</v>
      </c>
      <c r="L214" s="75">
        <f t="shared" si="31"/>
        <v>0</v>
      </c>
      <c r="M214" s="75">
        <f t="shared" si="31"/>
        <v>0</v>
      </c>
      <c r="N214" s="75">
        <f t="shared" si="31"/>
        <v>0</v>
      </c>
      <c r="O214" s="75">
        <f t="shared" si="31"/>
        <v>0</v>
      </c>
      <c r="P214" s="75">
        <f t="shared" si="31"/>
        <v>0</v>
      </c>
      <c r="Q214" s="75">
        <f t="shared" si="31"/>
        <v>0</v>
      </c>
    </row>
    <row r="215" spans="1:17" ht="15">
      <c r="A215" s="86" t="s">
        <v>192</v>
      </c>
      <c r="B215" s="82"/>
      <c r="C215" s="82"/>
      <c r="D215" s="117"/>
      <c r="E215" s="70"/>
      <c r="F215" s="70"/>
      <c r="G215" s="70"/>
      <c r="H215" s="118"/>
      <c r="I215" s="118"/>
      <c r="J215" s="118"/>
      <c r="K215" s="118"/>
      <c r="L215" s="118"/>
      <c r="M215" s="118"/>
      <c r="N215" s="118"/>
      <c r="O215" s="118"/>
      <c r="P215" s="118"/>
      <c r="Q215" s="118"/>
    </row>
    <row r="216" spans="1:17">
      <c r="A216" s="71" t="s">
        <v>191</v>
      </c>
      <c r="B216" s="70"/>
      <c r="C216" s="82"/>
      <c r="D216" s="117"/>
      <c r="E216" s="70"/>
      <c r="F216" s="70"/>
      <c r="G216" s="70"/>
      <c r="H216" s="122"/>
      <c r="I216" s="122"/>
      <c r="J216" s="122"/>
      <c r="K216" s="122"/>
      <c r="L216" s="122"/>
      <c r="M216" s="122"/>
      <c r="N216" s="122"/>
      <c r="O216" s="122"/>
      <c r="P216" s="122"/>
      <c r="Q216" s="122"/>
    </row>
    <row r="217" spans="1:17">
      <c r="A217" s="71" t="s">
        <v>190</v>
      </c>
      <c r="B217" s="124"/>
      <c r="C217" s="70"/>
      <c r="D217" s="70"/>
      <c r="E217" s="70"/>
      <c r="F217" s="70"/>
      <c r="G217" s="70"/>
      <c r="H217" s="121"/>
      <c r="I217" s="121"/>
      <c r="J217" s="121"/>
      <c r="K217" s="121"/>
      <c r="L217" s="121"/>
      <c r="M217" s="121"/>
      <c r="N217" s="121"/>
      <c r="O217" s="121"/>
      <c r="P217" s="121"/>
      <c r="Q217" s="121"/>
    </row>
    <row r="218" spans="1:17">
      <c r="A218" s="71" t="s">
        <v>189</v>
      </c>
      <c r="B218" s="117"/>
      <c r="C218" s="70"/>
      <c r="D218" s="70"/>
      <c r="E218" s="70"/>
      <c r="F218" s="70"/>
      <c r="G218" s="70"/>
      <c r="H218" s="121"/>
      <c r="I218" s="121"/>
      <c r="J218" s="121"/>
      <c r="K218" s="121"/>
      <c r="L218" s="121"/>
      <c r="M218" s="121"/>
      <c r="N218" s="121"/>
      <c r="O218" s="121"/>
      <c r="P218" s="121"/>
      <c r="Q218" s="121"/>
    </row>
    <row r="219" spans="1:17">
      <c r="A219" s="126" t="s">
        <v>188</v>
      </c>
      <c r="B219" s="117"/>
      <c r="C219" s="70"/>
      <c r="D219" s="70"/>
      <c r="E219" s="70"/>
      <c r="F219" s="70"/>
      <c r="G219" s="70"/>
      <c r="H219" s="121"/>
      <c r="I219" s="121"/>
      <c r="J219" s="121"/>
      <c r="K219" s="121"/>
      <c r="L219" s="121"/>
      <c r="M219" s="121"/>
      <c r="N219" s="121"/>
      <c r="O219" s="121"/>
      <c r="P219" s="121"/>
      <c r="Q219" s="121"/>
    </row>
    <row r="220" spans="1:17">
      <c r="A220" s="71" t="s">
        <v>187</v>
      </c>
      <c r="B220" s="70"/>
      <c r="C220" s="82"/>
      <c r="D220" s="117"/>
      <c r="E220" s="70"/>
      <c r="F220" s="70"/>
      <c r="G220" s="70"/>
      <c r="H220" s="121"/>
      <c r="I220" s="121"/>
      <c r="J220" s="121"/>
      <c r="K220" s="121"/>
      <c r="L220" s="121"/>
      <c r="M220" s="121"/>
      <c r="N220" s="121"/>
      <c r="O220" s="121"/>
      <c r="P220" s="121"/>
      <c r="Q220" s="121"/>
    </row>
    <row r="221" spans="1:17">
      <c r="A221" s="71" t="s">
        <v>186</v>
      </c>
      <c r="B221" s="70"/>
      <c r="C221" s="82"/>
      <c r="D221" s="117"/>
      <c r="E221" s="70"/>
      <c r="F221" s="70"/>
      <c r="G221" s="70"/>
      <c r="H221" s="121"/>
      <c r="I221" s="121"/>
      <c r="J221" s="121"/>
      <c r="K221" s="121"/>
      <c r="L221" s="121"/>
      <c r="M221" s="121"/>
      <c r="N221" s="121"/>
      <c r="O221" s="121"/>
      <c r="P221" s="121"/>
      <c r="Q221" s="121"/>
    </row>
    <row r="222" spans="1:17">
      <c r="A222" s="71" t="s">
        <v>185</v>
      </c>
      <c r="B222" s="70"/>
      <c r="C222" s="82"/>
      <c r="D222" s="117"/>
      <c r="E222" s="70"/>
      <c r="F222" s="70"/>
      <c r="G222" s="70"/>
      <c r="H222" s="121"/>
      <c r="I222" s="121"/>
      <c r="J222" s="121"/>
      <c r="K222" s="121"/>
      <c r="L222" s="121"/>
      <c r="M222" s="121"/>
      <c r="N222" s="121"/>
      <c r="O222" s="121"/>
      <c r="P222" s="121"/>
      <c r="Q222" s="121"/>
    </row>
    <row r="223" spans="1:17">
      <c r="A223" s="71" t="s">
        <v>184</v>
      </c>
      <c r="B223" s="70"/>
      <c r="C223" s="82"/>
      <c r="D223" s="117"/>
      <c r="E223" s="70"/>
      <c r="F223" s="70"/>
      <c r="G223" s="70"/>
      <c r="H223" s="121"/>
      <c r="I223" s="121"/>
      <c r="J223" s="121"/>
      <c r="K223" s="121"/>
      <c r="L223" s="121"/>
      <c r="M223" s="121"/>
      <c r="N223" s="121"/>
      <c r="O223" s="121"/>
      <c r="P223" s="121"/>
      <c r="Q223" s="121"/>
    </row>
    <row r="224" spans="1:17">
      <c r="A224" s="71" t="s">
        <v>168</v>
      </c>
      <c r="B224" s="70"/>
      <c r="C224" s="82"/>
      <c r="D224" s="117"/>
      <c r="E224" s="70"/>
      <c r="F224" s="70"/>
      <c r="G224" s="70"/>
      <c r="H224" s="119"/>
      <c r="I224" s="119"/>
      <c r="J224" s="119"/>
      <c r="K224" s="119"/>
      <c r="L224" s="119"/>
      <c r="M224" s="119"/>
      <c r="N224" s="119"/>
      <c r="O224" s="119"/>
      <c r="P224" s="119"/>
      <c r="Q224" s="119"/>
    </row>
    <row r="225" spans="1:17">
      <c r="A225" s="84"/>
      <c r="B225" s="84"/>
      <c r="C225" s="82"/>
      <c r="D225" s="117"/>
      <c r="E225" s="70"/>
      <c r="F225" s="70"/>
      <c r="G225" s="70"/>
      <c r="H225" s="75">
        <f t="shared" ref="H225:Q225" si="32">SUM(H216:H224)</f>
        <v>0</v>
      </c>
      <c r="I225" s="75">
        <f t="shared" si="32"/>
        <v>0</v>
      </c>
      <c r="J225" s="75">
        <f t="shared" si="32"/>
        <v>0</v>
      </c>
      <c r="K225" s="75">
        <f t="shared" si="32"/>
        <v>0</v>
      </c>
      <c r="L225" s="75">
        <f t="shared" si="32"/>
        <v>0</v>
      </c>
      <c r="M225" s="75">
        <f t="shared" si="32"/>
        <v>0</v>
      </c>
      <c r="N225" s="75">
        <f t="shared" si="32"/>
        <v>0</v>
      </c>
      <c r="O225" s="75">
        <f t="shared" si="32"/>
        <v>0</v>
      </c>
      <c r="P225" s="75">
        <f t="shared" si="32"/>
        <v>0</v>
      </c>
      <c r="Q225" s="75">
        <f t="shared" si="32"/>
        <v>0</v>
      </c>
    </row>
    <row r="226" spans="1:17" ht="15">
      <c r="A226" s="86" t="s">
        <v>183</v>
      </c>
      <c r="B226" s="82"/>
      <c r="C226" s="82"/>
      <c r="D226" s="117"/>
      <c r="E226" s="70"/>
      <c r="F226" s="70"/>
      <c r="G226" s="70"/>
      <c r="H226" s="118"/>
      <c r="I226" s="118"/>
      <c r="J226" s="118"/>
      <c r="K226" s="118"/>
      <c r="L226" s="118"/>
      <c r="M226" s="118"/>
      <c r="N226" s="118"/>
      <c r="O226" s="118"/>
      <c r="P226" s="118"/>
      <c r="Q226" s="118"/>
    </row>
    <row r="227" spans="1:17">
      <c r="A227" s="89" t="s">
        <v>179</v>
      </c>
      <c r="B227" s="84"/>
      <c r="C227" s="82"/>
      <c r="D227" s="117"/>
      <c r="E227" s="70"/>
      <c r="F227" s="70"/>
      <c r="G227" s="70"/>
      <c r="H227" s="125"/>
      <c r="I227" s="125"/>
      <c r="J227" s="125"/>
      <c r="K227" s="125"/>
      <c r="L227" s="125"/>
      <c r="M227" s="125"/>
      <c r="N227" s="125"/>
      <c r="O227" s="125"/>
      <c r="P227" s="125"/>
      <c r="Q227" s="125"/>
    </row>
    <row r="228" spans="1:17">
      <c r="A228" s="71" t="s">
        <v>182</v>
      </c>
      <c r="B228" s="84"/>
      <c r="C228" s="70"/>
      <c r="D228" s="117"/>
      <c r="E228" s="70"/>
      <c r="F228" s="70"/>
      <c r="G228" s="70"/>
      <c r="H228" s="122"/>
      <c r="I228" s="122"/>
      <c r="J228" s="122"/>
      <c r="K228" s="122"/>
      <c r="L228" s="122"/>
      <c r="M228" s="122"/>
      <c r="N228" s="122"/>
      <c r="O228" s="122"/>
      <c r="P228" s="122"/>
      <c r="Q228" s="122"/>
    </row>
    <row r="229" spans="1:17">
      <c r="A229" s="71" t="s">
        <v>181</v>
      </c>
      <c r="B229" s="84"/>
      <c r="C229" s="70"/>
      <c r="D229" s="117"/>
      <c r="E229" s="70"/>
      <c r="F229" s="70"/>
      <c r="G229" s="70"/>
      <c r="H229" s="121"/>
      <c r="I229" s="121"/>
      <c r="J229" s="121"/>
      <c r="K229" s="121"/>
      <c r="L229" s="121"/>
      <c r="M229" s="121"/>
      <c r="N229" s="121"/>
      <c r="O229" s="121"/>
      <c r="P229" s="121"/>
      <c r="Q229" s="121"/>
    </row>
    <row r="230" spans="1:17">
      <c r="A230" s="71" t="s">
        <v>168</v>
      </c>
      <c r="B230" s="84"/>
      <c r="C230" s="70"/>
      <c r="D230" s="124"/>
      <c r="E230" s="70"/>
      <c r="F230" s="70"/>
      <c r="G230" s="70"/>
      <c r="H230" s="121"/>
      <c r="I230" s="121"/>
      <c r="J230" s="121"/>
      <c r="K230" s="121"/>
      <c r="L230" s="121"/>
      <c r="M230" s="121"/>
      <c r="N230" s="121"/>
      <c r="O230" s="121"/>
      <c r="P230" s="121"/>
      <c r="Q230" s="121"/>
    </row>
    <row r="231" spans="1:17">
      <c r="A231" s="84"/>
      <c r="B231" s="84"/>
      <c r="C231" s="82"/>
      <c r="D231" s="117"/>
      <c r="E231" s="70"/>
      <c r="F231" s="70"/>
      <c r="G231" s="70"/>
      <c r="H231" s="75">
        <f t="shared" ref="H231:Q231" si="33">SUM(H228:H230)</f>
        <v>0</v>
      </c>
      <c r="I231" s="75">
        <f t="shared" si="33"/>
        <v>0</v>
      </c>
      <c r="J231" s="75">
        <f t="shared" si="33"/>
        <v>0</v>
      </c>
      <c r="K231" s="75">
        <f t="shared" si="33"/>
        <v>0</v>
      </c>
      <c r="L231" s="75">
        <f t="shared" si="33"/>
        <v>0</v>
      </c>
      <c r="M231" s="75">
        <f t="shared" si="33"/>
        <v>0</v>
      </c>
      <c r="N231" s="75">
        <f t="shared" si="33"/>
        <v>0</v>
      </c>
      <c r="O231" s="75">
        <f t="shared" si="33"/>
        <v>0</v>
      </c>
      <c r="P231" s="75">
        <f t="shared" si="33"/>
        <v>0</v>
      </c>
      <c r="Q231" s="75">
        <f t="shared" si="33"/>
        <v>0</v>
      </c>
    </row>
    <row r="232" spans="1:17" ht="15">
      <c r="A232" s="86" t="s">
        <v>180</v>
      </c>
      <c r="B232" s="82"/>
      <c r="C232" s="82"/>
      <c r="D232" s="117"/>
      <c r="E232" s="70"/>
      <c r="F232" s="70"/>
      <c r="G232" s="70"/>
      <c r="H232" s="118"/>
      <c r="I232" s="118"/>
      <c r="J232" s="118"/>
      <c r="K232" s="118"/>
      <c r="L232" s="118"/>
      <c r="M232" s="118"/>
      <c r="N232" s="118"/>
      <c r="O232" s="118"/>
      <c r="P232" s="118"/>
      <c r="Q232" s="118"/>
    </row>
    <row r="233" spans="1:17">
      <c r="A233" s="89" t="s">
        <v>179</v>
      </c>
      <c r="B233" s="70"/>
      <c r="C233" s="82"/>
      <c r="D233" s="117"/>
      <c r="E233" s="70"/>
      <c r="F233" s="70"/>
      <c r="G233" s="70"/>
      <c r="H233" s="125"/>
      <c r="I233" s="125"/>
      <c r="J233" s="125"/>
      <c r="K233" s="125"/>
      <c r="L233" s="125"/>
      <c r="M233" s="125"/>
      <c r="N233" s="125"/>
      <c r="O233" s="125"/>
      <c r="P233" s="125"/>
      <c r="Q233" s="125"/>
    </row>
    <row r="234" spans="1:17">
      <c r="A234" s="89"/>
      <c r="B234" s="70"/>
      <c r="C234" s="82"/>
      <c r="D234" s="117"/>
      <c r="E234" s="70"/>
      <c r="F234" s="70"/>
      <c r="G234" s="70"/>
      <c r="H234" s="125"/>
      <c r="I234" s="125"/>
      <c r="J234" s="125"/>
      <c r="K234" s="125"/>
      <c r="L234" s="125"/>
      <c r="M234" s="125"/>
      <c r="N234" s="125"/>
      <c r="O234" s="125"/>
      <c r="P234" s="125"/>
      <c r="Q234" s="125"/>
    </row>
    <row r="235" spans="1:17">
      <c r="A235" s="71" t="s">
        <v>178</v>
      </c>
      <c r="B235" s="70"/>
      <c r="C235" s="70"/>
      <c r="D235" s="117"/>
      <c r="E235" s="70"/>
      <c r="F235" s="70"/>
      <c r="G235" s="70"/>
      <c r="H235" s="122"/>
      <c r="I235" s="122"/>
      <c r="J235" s="122"/>
      <c r="K235" s="122"/>
      <c r="L235" s="122"/>
      <c r="M235" s="122"/>
      <c r="N235" s="122"/>
      <c r="O235" s="122"/>
      <c r="P235" s="122"/>
      <c r="Q235" s="122"/>
    </row>
    <row r="236" spans="1:17">
      <c r="A236" s="71" t="s">
        <v>177</v>
      </c>
      <c r="B236" s="70"/>
      <c r="C236" s="70"/>
      <c r="D236" s="124"/>
      <c r="E236" s="70"/>
      <c r="F236" s="70"/>
      <c r="G236" s="70"/>
      <c r="H236" s="121"/>
      <c r="I236" s="121"/>
      <c r="J236" s="121"/>
      <c r="K236" s="121"/>
      <c r="L236" s="121"/>
      <c r="M236" s="121"/>
      <c r="N236" s="121"/>
      <c r="O236" s="121"/>
      <c r="P236" s="121"/>
      <c r="Q236" s="121"/>
    </row>
    <row r="237" spans="1:17">
      <c r="A237" s="71" t="s">
        <v>176</v>
      </c>
      <c r="B237" s="70"/>
      <c r="C237" s="82"/>
      <c r="D237" s="117"/>
      <c r="E237" s="70"/>
      <c r="F237" s="70"/>
      <c r="G237" s="70"/>
      <c r="H237" s="121"/>
      <c r="I237" s="121"/>
      <c r="J237" s="121"/>
      <c r="K237" s="121"/>
      <c r="L237" s="121"/>
      <c r="M237" s="121"/>
      <c r="N237" s="121"/>
      <c r="O237" s="121"/>
      <c r="P237" s="121"/>
      <c r="Q237" s="121"/>
    </row>
    <row r="238" spans="1:17">
      <c r="A238" s="71" t="s">
        <v>175</v>
      </c>
      <c r="B238" s="84"/>
      <c r="C238" s="70"/>
      <c r="D238" s="124"/>
      <c r="E238" s="70"/>
      <c r="F238" s="70"/>
      <c r="G238" s="70"/>
      <c r="H238" s="121"/>
      <c r="I238" s="121"/>
      <c r="J238" s="121"/>
      <c r="K238" s="121"/>
      <c r="L238" s="121"/>
      <c r="M238" s="121"/>
      <c r="N238" s="121"/>
      <c r="O238" s="121"/>
      <c r="P238" s="121"/>
      <c r="Q238" s="121"/>
    </row>
    <row r="239" spans="1:17">
      <c r="A239" s="71" t="s">
        <v>174</v>
      </c>
      <c r="B239" s="84"/>
      <c r="C239" s="70"/>
      <c r="D239" s="124"/>
      <c r="E239" s="70"/>
      <c r="F239" s="70"/>
      <c r="G239" s="70"/>
      <c r="H239" s="121"/>
      <c r="I239" s="121"/>
      <c r="J239" s="121"/>
      <c r="K239" s="121"/>
      <c r="L239" s="121"/>
      <c r="M239" s="121"/>
      <c r="N239" s="121"/>
      <c r="O239" s="121"/>
      <c r="P239" s="121"/>
      <c r="Q239" s="121"/>
    </row>
    <row r="240" spans="1:17">
      <c r="A240" s="71" t="s">
        <v>96</v>
      </c>
      <c r="B240" s="84"/>
      <c r="C240" s="84"/>
      <c r="D240" s="123"/>
      <c r="E240" s="70"/>
      <c r="F240" s="70"/>
      <c r="G240" s="70"/>
      <c r="H240" s="121"/>
      <c r="I240" s="121"/>
      <c r="J240" s="121"/>
      <c r="K240" s="121"/>
      <c r="L240" s="121"/>
      <c r="M240" s="121"/>
      <c r="N240" s="121"/>
      <c r="O240" s="121"/>
      <c r="P240" s="121"/>
      <c r="Q240" s="121"/>
    </row>
    <row r="241" spans="1:17">
      <c r="A241" s="71" t="s">
        <v>173</v>
      </c>
      <c r="B241" s="84"/>
      <c r="C241" s="84"/>
      <c r="D241" s="123"/>
      <c r="E241" s="70"/>
      <c r="F241" s="70"/>
      <c r="G241" s="70"/>
      <c r="H241" s="121"/>
      <c r="I241" s="121"/>
      <c r="J241" s="121"/>
      <c r="K241" s="121"/>
      <c r="L241" s="121"/>
      <c r="M241" s="121"/>
      <c r="N241" s="121"/>
      <c r="O241" s="121"/>
      <c r="P241" s="121"/>
      <c r="Q241" s="121"/>
    </row>
    <row r="242" spans="1:17">
      <c r="A242" s="71" t="s">
        <v>168</v>
      </c>
      <c r="B242" s="84"/>
      <c r="C242" s="70"/>
      <c r="D242" s="117"/>
      <c r="E242" s="70"/>
      <c r="F242" s="70"/>
      <c r="G242" s="70"/>
      <c r="H242" s="121"/>
      <c r="I242" s="121"/>
      <c r="J242" s="121"/>
      <c r="K242" s="121"/>
      <c r="L242" s="121"/>
      <c r="M242" s="121"/>
      <c r="N242" s="121"/>
      <c r="O242" s="121"/>
      <c r="P242" s="121"/>
      <c r="Q242" s="121"/>
    </row>
    <row r="243" spans="1:17">
      <c r="A243" s="84"/>
      <c r="B243" s="84"/>
      <c r="C243" s="82"/>
      <c r="D243" s="117"/>
      <c r="E243" s="70"/>
      <c r="F243" s="70"/>
      <c r="G243" s="70"/>
      <c r="H243" s="75">
        <f t="shared" ref="H243:Q243" si="34">SUM(H235:H242)</f>
        <v>0</v>
      </c>
      <c r="I243" s="75">
        <f t="shared" si="34"/>
        <v>0</v>
      </c>
      <c r="J243" s="75">
        <f t="shared" si="34"/>
        <v>0</v>
      </c>
      <c r="K243" s="75">
        <f t="shared" si="34"/>
        <v>0</v>
      </c>
      <c r="L243" s="75">
        <f t="shared" si="34"/>
        <v>0</v>
      </c>
      <c r="M243" s="75">
        <f t="shared" si="34"/>
        <v>0</v>
      </c>
      <c r="N243" s="75">
        <f t="shared" si="34"/>
        <v>0</v>
      </c>
      <c r="O243" s="75">
        <f t="shared" si="34"/>
        <v>0</v>
      </c>
      <c r="P243" s="75">
        <f t="shared" si="34"/>
        <v>0</v>
      </c>
      <c r="Q243" s="75">
        <f t="shared" si="34"/>
        <v>0</v>
      </c>
    </row>
    <row r="244" spans="1:17" ht="15">
      <c r="A244" s="86" t="s">
        <v>172</v>
      </c>
      <c r="B244" s="82"/>
      <c r="C244" s="82"/>
      <c r="D244" s="117"/>
      <c r="E244" s="70"/>
      <c r="F244" s="70"/>
      <c r="G244" s="70"/>
      <c r="H244" s="118"/>
      <c r="I244" s="118"/>
      <c r="J244" s="118"/>
      <c r="K244" s="118"/>
      <c r="L244" s="118"/>
      <c r="M244" s="118"/>
      <c r="N244" s="118"/>
      <c r="O244" s="118"/>
      <c r="P244" s="118"/>
      <c r="Q244" s="118"/>
    </row>
    <row r="245" spans="1:17">
      <c r="A245" s="71" t="s">
        <v>171</v>
      </c>
      <c r="B245" s="70"/>
      <c r="C245" s="82"/>
      <c r="D245" s="117"/>
      <c r="E245" s="70"/>
      <c r="F245" s="70"/>
      <c r="G245" s="70"/>
      <c r="H245" s="122"/>
      <c r="I245" s="122"/>
      <c r="J245" s="122"/>
      <c r="K245" s="122"/>
      <c r="L245" s="122"/>
      <c r="M245" s="122"/>
      <c r="N245" s="122"/>
      <c r="O245" s="122"/>
      <c r="P245" s="122"/>
      <c r="Q245" s="122"/>
    </row>
    <row r="246" spans="1:17">
      <c r="A246" s="71" t="s">
        <v>170</v>
      </c>
      <c r="B246" s="70"/>
      <c r="C246" s="82"/>
      <c r="D246" s="117"/>
      <c r="E246" s="70"/>
      <c r="F246" s="70"/>
      <c r="G246" s="70"/>
      <c r="H246" s="121"/>
      <c r="I246" s="121"/>
      <c r="J246" s="121"/>
      <c r="K246" s="121"/>
      <c r="L246" s="121"/>
      <c r="M246" s="121"/>
      <c r="N246" s="121"/>
      <c r="O246" s="121"/>
      <c r="P246" s="121"/>
      <c r="Q246" s="121"/>
    </row>
    <row r="247" spans="1:17">
      <c r="A247" s="71" t="s">
        <v>169</v>
      </c>
      <c r="B247" s="70"/>
      <c r="C247" s="82"/>
      <c r="D247" s="117"/>
      <c r="E247" s="70"/>
      <c r="F247" s="70"/>
      <c r="G247" s="70"/>
      <c r="H247" s="121"/>
      <c r="I247" s="121"/>
      <c r="J247" s="121"/>
      <c r="K247" s="121"/>
      <c r="L247" s="121"/>
      <c r="M247" s="121"/>
      <c r="N247" s="121"/>
      <c r="O247" s="121"/>
      <c r="P247" s="121"/>
      <c r="Q247" s="121"/>
    </row>
    <row r="248" spans="1:17">
      <c r="A248" s="71" t="s">
        <v>168</v>
      </c>
      <c r="B248" s="70"/>
      <c r="C248" s="82"/>
      <c r="D248" s="117"/>
      <c r="E248" s="70"/>
      <c r="F248" s="70"/>
      <c r="G248" s="70"/>
      <c r="H248" s="121"/>
      <c r="I248" s="121"/>
      <c r="J248" s="121"/>
      <c r="K248" s="121"/>
      <c r="L248" s="121"/>
      <c r="M248" s="121"/>
      <c r="N248" s="121"/>
      <c r="O248" s="121"/>
      <c r="P248" s="121"/>
      <c r="Q248" s="121"/>
    </row>
    <row r="249" spans="1:17">
      <c r="A249" s="84"/>
      <c r="B249" s="84"/>
      <c r="C249" s="82"/>
      <c r="D249" s="117"/>
      <c r="E249" s="70"/>
      <c r="F249" s="70"/>
      <c r="G249" s="70"/>
      <c r="H249" s="75">
        <f t="shared" ref="H249:Q249" si="35">SUM(H245:H248)</f>
        <v>0</v>
      </c>
      <c r="I249" s="75">
        <f t="shared" si="35"/>
        <v>0</v>
      </c>
      <c r="J249" s="75">
        <f t="shared" si="35"/>
        <v>0</v>
      </c>
      <c r="K249" s="75">
        <f t="shared" si="35"/>
        <v>0</v>
      </c>
      <c r="L249" s="75">
        <f t="shared" si="35"/>
        <v>0</v>
      </c>
      <c r="M249" s="75">
        <f t="shared" si="35"/>
        <v>0</v>
      </c>
      <c r="N249" s="75">
        <f t="shared" si="35"/>
        <v>0</v>
      </c>
      <c r="O249" s="75">
        <f t="shared" si="35"/>
        <v>0</v>
      </c>
      <c r="P249" s="75">
        <f t="shared" si="35"/>
        <v>0</v>
      </c>
      <c r="Q249" s="75">
        <f t="shared" si="35"/>
        <v>0</v>
      </c>
    </row>
    <row r="250" spans="1:17">
      <c r="A250" s="84" t="s">
        <v>167</v>
      </c>
      <c r="B250" s="84"/>
      <c r="C250" s="82"/>
      <c r="D250" s="117"/>
      <c r="E250" s="70"/>
      <c r="F250" s="70"/>
      <c r="G250" s="70"/>
      <c r="H250" s="118"/>
      <c r="I250" s="118"/>
      <c r="J250" s="118"/>
      <c r="K250" s="118"/>
      <c r="L250" s="118"/>
      <c r="M250" s="118"/>
      <c r="N250" s="118"/>
      <c r="O250" s="118"/>
      <c r="P250" s="118"/>
      <c r="Q250" s="118"/>
    </row>
    <row r="251" spans="1:17" ht="15">
      <c r="A251" s="86" t="s">
        <v>166</v>
      </c>
      <c r="B251" s="82"/>
      <c r="C251" s="82"/>
      <c r="D251" s="117"/>
      <c r="E251" s="70"/>
      <c r="F251" s="70"/>
      <c r="G251" s="70"/>
      <c r="H251" s="75">
        <f t="shared" ref="H251:Q251" si="36">H214+H225-H231-H243-H249</f>
        <v>0</v>
      </c>
      <c r="I251" s="75">
        <f t="shared" si="36"/>
        <v>0</v>
      </c>
      <c r="J251" s="75">
        <f t="shared" si="36"/>
        <v>0</v>
      </c>
      <c r="K251" s="75">
        <f t="shared" si="36"/>
        <v>0</v>
      </c>
      <c r="L251" s="75">
        <f t="shared" si="36"/>
        <v>0</v>
      </c>
      <c r="M251" s="75">
        <f t="shared" si="36"/>
        <v>0</v>
      </c>
      <c r="N251" s="75">
        <f t="shared" si="36"/>
        <v>0</v>
      </c>
      <c r="O251" s="75">
        <f t="shared" si="36"/>
        <v>0</v>
      </c>
      <c r="P251" s="75">
        <f t="shared" si="36"/>
        <v>0</v>
      </c>
      <c r="Q251" s="75">
        <f t="shared" si="36"/>
        <v>0</v>
      </c>
    </row>
    <row r="252" spans="1:17">
      <c r="A252" s="84"/>
      <c r="B252" s="84"/>
      <c r="C252" s="82"/>
      <c r="D252" s="117"/>
      <c r="E252" s="70"/>
      <c r="F252" s="70"/>
      <c r="G252" s="70"/>
      <c r="H252" s="118"/>
      <c r="I252" s="118"/>
      <c r="J252" s="118"/>
      <c r="K252" s="118"/>
      <c r="L252" s="118"/>
      <c r="M252" s="118"/>
      <c r="N252" s="118"/>
      <c r="O252" s="118"/>
      <c r="P252" s="118"/>
      <c r="Q252" s="118"/>
    </row>
    <row r="253" spans="1:17" ht="15">
      <c r="A253" s="86" t="s">
        <v>165</v>
      </c>
      <c r="B253" s="84"/>
      <c r="C253" s="82"/>
      <c r="D253" s="117"/>
      <c r="E253" s="70"/>
      <c r="F253" s="70"/>
      <c r="G253" s="70"/>
      <c r="H253" s="118"/>
      <c r="I253" s="118"/>
      <c r="J253" s="118"/>
      <c r="K253" s="118"/>
      <c r="L253" s="118"/>
      <c r="M253" s="118"/>
      <c r="N253" s="118"/>
      <c r="O253" s="118"/>
      <c r="P253" s="118"/>
      <c r="Q253" s="118"/>
    </row>
    <row r="254" spans="1:17">
      <c r="A254" s="71" t="s">
        <v>164</v>
      </c>
      <c r="B254" s="70"/>
      <c r="C254" s="82"/>
      <c r="D254" s="117"/>
      <c r="E254" s="70"/>
      <c r="F254" s="70"/>
      <c r="G254" s="70"/>
      <c r="H254" s="122"/>
      <c r="I254" s="122"/>
      <c r="J254" s="122"/>
      <c r="K254" s="122"/>
      <c r="L254" s="122"/>
      <c r="M254" s="122"/>
      <c r="N254" s="122"/>
      <c r="O254" s="122"/>
      <c r="P254" s="122"/>
      <c r="Q254" s="122"/>
    </row>
    <row r="255" spans="1:17">
      <c r="A255" s="71" t="s">
        <v>163</v>
      </c>
      <c r="B255" s="70"/>
      <c r="C255" s="82"/>
      <c r="D255" s="117"/>
      <c r="E255" s="70"/>
      <c r="F255" s="70"/>
      <c r="G255" s="70"/>
      <c r="H255" s="121"/>
      <c r="I255" s="121"/>
      <c r="J255" s="121"/>
      <c r="K255" s="121"/>
      <c r="L255" s="121"/>
      <c r="M255" s="121"/>
      <c r="N255" s="121"/>
      <c r="O255" s="121"/>
      <c r="P255" s="121"/>
      <c r="Q255" s="121"/>
    </row>
    <row r="256" spans="1:17">
      <c r="A256" s="71" t="s">
        <v>162</v>
      </c>
      <c r="B256" s="70"/>
      <c r="C256" s="82"/>
      <c r="D256" s="117"/>
      <c r="E256" s="70"/>
      <c r="F256" s="70"/>
      <c r="G256" s="70"/>
      <c r="H256" s="121"/>
      <c r="I256" s="121"/>
      <c r="J256" s="121"/>
      <c r="K256" s="121"/>
      <c r="L256" s="121"/>
      <c r="M256" s="121"/>
      <c r="N256" s="121"/>
      <c r="O256" s="121"/>
      <c r="P256" s="121"/>
      <c r="Q256" s="121"/>
    </row>
    <row r="257" spans="1:17">
      <c r="A257" s="71" t="s">
        <v>161</v>
      </c>
      <c r="B257" s="70"/>
      <c r="C257" s="82"/>
      <c r="D257" s="117"/>
      <c r="E257" s="70"/>
      <c r="F257" s="70"/>
      <c r="G257" s="70"/>
      <c r="H257" s="121"/>
      <c r="I257" s="121"/>
      <c r="J257" s="121"/>
      <c r="K257" s="121"/>
      <c r="L257" s="121"/>
      <c r="M257" s="121"/>
      <c r="N257" s="121"/>
      <c r="O257" s="121"/>
      <c r="P257" s="121"/>
      <c r="Q257" s="121"/>
    </row>
    <row r="258" spans="1:17">
      <c r="A258" s="120" t="s">
        <v>160</v>
      </c>
      <c r="B258" s="70"/>
      <c r="C258" s="82"/>
      <c r="D258" s="117"/>
      <c r="E258" s="70"/>
      <c r="F258" s="70"/>
      <c r="G258" s="70"/>
      <c r="H258" s="119"/>
      <c r="I258" s="119"/>
      <c r="J258" s="119"/>
      <c r="K258" s="119"/>
      <c r="L258" s="119"/>
      <c r="M258" s="119"/>
      <c r="N258" s="119"/>
      <c r="O258" s="119"/>
      <c r="P258" s="119"/>
      <c r="Q258" s="119"/>
    </row>
    <row r="259" spans="1:17">
      <c r="A259" s="84"/>
      <c r="B259" s="84"/>
      <c r="C259" s="82"/>
      <c r="D259" s="117"/>
      <c r="E259" s="70"/>
      <c r="F259" s="70"/>
      <c r="G259" s="70"/>
      <c r="H259" s="118"/>
      <c r="I259" s="118"/>
      <c r="J259" s="118"/>
      <c r="K259" s="118"/>
      <c r="L259" s="118"/>
      <c r="M259" s="118"/>
      <c r="N259" s="118"/>
      <c r="O259" s="118"/>
      <c r="P259" s="118"/>
      <c r="Q259" s="118"/>
    </row>
    <row r="260" spans="1:17" ht="15">
      <c r="A260" s="86" t="s">
        <v>159</v>
      </c>
      <c r="B260" s="82"/>
      <c r="C260" s="82"/>
      <c r="D260" s="117"/>
      <c r="E260" s="70"/>
      <c r="F260" s="70"/>
      <c r="G260" s="70"/>
      <c r="H260" s="75">
        <f t="shared" ref="H260:Q260" si="37">SUM(H254:H258)</f>
        <v>0</v>
      </c>
      <c r="I260" s="75">
        <f t="shared" si="37"/>
        <v>0</v>
      </c>
      <c r="J260" s="75">
        <f t="shared" si="37"/>
        <v>0</v>
      </c>
      <c r="K260" s="75">
        <f t="shared" si="37"/>
        <v>0</v>
      </c>
      <c r="L260" s="75">
        <f t="shared" si="37"/>
        <v>0</v>
      </c>
      <c r="M260" s="75">
        <f t="shared" si="37"/>
        <v>0</v>
      </c>
      <c r="N260" s="75">
        <f t="shared" si="37"/>
        <v>0</v>
      </c>
      <c r="O260" s="75">
        <f t="shared" si="37"/>
        <v>0</v>
      </c>
      <c r="P260" s="75">
        <f t="shared" si="37"/>
        <v>0</v>
      </c>
      <c r="Q260" s="75">
        <f t="shared" si="37"/>
        <v>0</v>
      </c>
    </row>
    <row r="261" spans="1:17">
      <c r="A261" s="89"/>
      <c r="B261" s="82"/>
      <c r="C261" s="82"/>
      <c r="D261" s="117"/>
      <c r="E261" s="70"/>
      <c r="F261" s="70"/>
      <c r="G261" s="70"/>
      <c r="H261" s="117"/>
      <c r="I261" s="117"/>
      <c r="J261" s="117"/>
      <c r="K261" s="117"/>
      <c r="L261" s="117"/>
      <c r="M261" s="117"/>
      <c r="N261" s="117"/>
      <c r="O261" s="117"/>
      <c r="P261" s="117"/>
      <c r="Q261" s="117"/>
    </row>
    <row r="262" spans="1:17">
      <c r="A262" s="116" t="s">
        <v>158</v>
      </c>
      <c r="B262" s="84"/>
      <c r="C262" s="70"/>
      <c r="D262" s="115"/>
      <c r="E262" s="70"/>
      <c r="F262" s="70"/>
      <c r="G262" s="70"/>
      <c r="H262" s="114" t="str">
        <f t="shared" ref="H262:Q262" si="38">IF(ROUND(H260,1)=ROUND(H251,1),"OK","Error")</f>
        <v>OK</v>
      </c>
      <c r="I262" s="114" t="str">
        <f t="shared" si="38"/>
        <v>OK</v>
      </c>
      <c r="J262" s="114" t="str">
        <f t="shared" si="38"/>
        <v>OK</v>
      </c>
      <c r="K262" s="114" t="str">
        <f t="shared" si="38"/>
        <v>OK</v>
      </c>
      <c r="L262" s="114" t="str">
        <f t="shared" si="38"/>
        <v>OK</v>
      </c>
      <c r="M262" s="114" t="str">
        <f t="shared" si="38"/>
        <v>OK</v>
      </c>
      <c r="N262" s="114" t="str">
        <f t="shared" si="38"/>
        <v>OK</v>
      </c>
      <c r="O262" s="114" t="str">
        <f t="shared" si="38"/>
        <v>OK</v>
      </c>
      <c r="P262" s="114" t="str">
        <f t="shared" si="38"/>
        <v>OK</v>
      </c>
      <c r="Q262" s="114" t="str">
        <f t="shared" si="38"/>
        <v>OK</v>
      </c>
    </row>
    <row r="263" spans="1:17">
      <c r="A263" s="112"/>
      <c r="B263" s="112"/>
      <c r="C263" s="70"/>
      <c r="D263" s="111"/>
      <c r="E263" s="70"/>
      <c r="F263" s="70"/>
      <c r="G263" s="70"/>
      <c r="H263" s="111"/>
      <c r="I263" s="111"/>
      <c r="J263" s="111"/>
      <c r="K263" s="111"/>
      <c r="L263" s="111"/>
      <c r="M263" s="111"/>
      <c r="N263" s="111"/>
      <c r="O263" s="111"/>
      <c r="P263" s="111"/>
      <c r="Q263" s="111"/>
    </row>
    <row r="264" spans="1:17" ht="15">
      <c r="A264" s="113" t="s">
        <v>157</v>
      </c>
      <c r="B264" s="112"/>
      <c r="C264" s="70"/>
      <c r="D264" s="111"/>
      <c r="E264" s="70"/>
      <c r="F264" s="70"/>
      <c r="G264" s="70"/>
      <c r="H264" s="110">
        <f t="shared" ref="H264:Q264" si="39">H228+H230+H235+H236-H219-H220-H221+H241-H223-H212</f>
        <v>0</v>
      </c>
      <c r="I264" s="110">
        <f t="shared" si="39"/>
        <v>0</v>
      </c>
      <c r="J264" s="110">
        <f t="shared" si="39"/>
        <v>0</v>
      </c>
      <c r="K264" s="110">
        <f t="shared" si="39"/>
        <v>0</v>
      </c>
      <c r="L264" s="110">
        <f t="shared" si="39"/>
        <v>0</v>
      </c>
      <c r="M264" s="110">
        <f t="shared" si="39"/>
        <v>0</v>
      </c>
      <c r="N264" s="110">
        <f t="shared" si="39"/>
        <v>0</v>
      </c>
      <c r="O264" s="110">
        <f t="shared" si="39"/>
        <v>0</v>
      </c>
      <c r="P264" s="110">
        <f t="shared" si="39"/>
        <v>0</v>
      </c>
      <c r="Q264" s="110">
        <f t="shared" si="39"/>
        <v>0</v>
      </c>
    </row>
  </sheetData>
  <pageMargins left="0.15748031496062992" right="0.19685039370078741" top="0.35433070866141736" bottom="0.39370078740157483" header="0.15748031496062992" footer="0.19685039370078741"/>
  <pageSetup paperSize="9" scale="10" orientation="portrait" r:id="rId1"/>
  <headerFooter>
    <oddFooter>&amp;C&amp;D&amp;R&amp;F</oddFooter>
  </headerFooter>
  <legacyDrawing r:id="rId2"/>
</worksheet>
</file>

<file path=xl/worksheets/sheet50.xml><?xml version="1.0" encoding="utf-8"?>
<worksheet xmlns="http://schemas.openxmlformats.org/spreadsheetml/2006/main" xmlns:r="http://schemas.openxmlformats.org/officeDocument/2006/relationships">
  <sheetPr>
    <tabColor theme="7" tint="0.59999389629810485"/>
  </sheetPr>
  <dimension ref="B2:T260"/>
  <sheetViews>
    <sheetView view="pageBreakPreview" topLeftCell="A10" zoomScale="80" zoomScaleNormal="70" zoomScaleSheetLayoutView="80" workbookViewId="0">
      <selection activeCell="E140" sqref="E140"/>
    </sheetView>
  </sheetViews>
  <sheetFormatPr defaultRowHeight="12.75"/>
  <cols>
    <col min="2" max="2" width="13.125" customWidth="1"/>
    <col min="3" max="3" width="17.625" customWidth="1"/>
    <col min="4" max="4" width="13.125" customWidth="1"/>
    <col min="5" max="5" width="16.5" customWidth="1"/>
    <col min="6" max="6" width="14.5" customWidth="1"/>
    <col min="7" max="7" width="18.875" customWidth="1"/>
    <col min="8" max="8" width="16" customWidth="1"/>
  </cols>
  <sheetData>
    <row r="2" spans="2:20" ht="18">
      <c r="B2" s="1711" t="s">
        <v>1709</v>
      </c>
      <c r="C2" s="1711"/>
      <c r="D2" s="1711"/>
    </row>
    <row r="4" spans="2:20">
      <c r="B4" s="1712" t="s">
        <v>1710</v>
      </c>
      <c r="C4" s="1712"/>
      <c r="D4" s="1712"/>
    </row>
    <row r="5" spans="2:20">
      <c r="B5" s="1712"/>
      <c r="C5" s="1712"/>
      <c r="D5" s="1712"/>
    </row>
    <row r="6" spans="2:20">
      <c r="B6" s="1713" t="s">
        <v>1396</v>
      </c>
      <c r="C6" s="1713" t="s">
        <v>1711</v>
      </c>
      <c r="D6" s="1713" t="s">
        <v>724</v>
      </c>
      <c r="E6" s="1714">
        <v>2007</v>
      </c>
      <c r="F6" s="1714">
        <v>2008</v>
      </c>
      <c r="G6" s="1714">
        <v>2009</v>
      </c>
      <c r="H6" s="1714">
        <v>2010</v>
      </c>
      <c r="I6" s="1714">
        <v>2011</v>
      </c>
      <c r="J6" s="1714">
        <v>2012</v>
      </c>
      <c r="K6" s="1714">
        <v>2013</v>
      </c>
      <c r="L6" s="1714">
        <v>2014</v>
      </c>
      <c r="M6" s="1714">
        <v>2015</v>
      </c>
      <c r="N6" s="1714">
        <v>2016</v>
      </c>
      <c r="O6" s="1714">
        <v>2017</v>
      </c>
      <c r="P6" s="1714">
        <v>2018</v>
      </c>
      <c r="Q6" s="1714">
        <v>2019</v>
      </c>
      <c r="R6" s="1714">
        <v>2020</v>
      </c>
      <c r="S6" s="1714">
        <v>2021</v>
      </c>
      <c r="T6" s="1715" t="s">
        <v>200</v>
      </c>
    </row>
    <row r="7" spans="2:20">
      <c r="B7" s="1716"/>
      <c r="C7" s="1716"/>
      <c r="D7" s="1716"/>
      <c r="E7" s="1717"/>
      <c r="F7" s="1717"/>
      <c r="G7" s="1717"/>
      <c r="H7" s="1717"/>
      <c r="I7" s="1717"/>
      <c r="J7" s="1717"/>
      <c r="K7" s="1717"/>
      <c r="L7" s="1717"/>
      <c r="M7" s="1717"/>
      <c r="N7" s="1717"/>
      <c r="O7" s="1717"/>
      <c r="P7" s="1717"/>
      <c r="Q7" s="1717"/>
      <c r="R7" s="1717"/>
      <c r="S7" s="1717"/>
      <c r="T7" s="1717"/>
    </row>
    <row r="8" spans="2:20">
      <c r="B8" s="1718"/>
      <c r="C8" s="1718"/>
      <c r="D8" s="1718"/>
      <c r="E8" s="1719"/>
      <c r="F8" s="1719"/>
      <c r="G8" s="1719"/>
      <c r="H8" s="1719"/>
      <c r="I8" s="1719"/>
      <c r="J8" s="1719"/>
      <c r="K8" s="1719"/>
      <c r="L8" s="1719"/>
      <c r="M8" s="1719"/>
      <c r="N8" s="1719"/>
      <c r="O8" s="1719"/>
      <c r="P8" s="1719"/>
      <c r="Q8" s="1719"/>
      <c r="R8" s="1719"/>
      <c r="S8" s="1719"/>
      <c r="T8" s="1717"/>
    </row>
    <row r="9" spans="2:20">
      <c r="B9" s="1720"/>
      <c r="C9" s="1720"/>
      <c r="D9" s="1720"/>
      <c r="E9" s="1721"/>
      <c r="F9" s="1721"/>
      <c r="G9" s="1721"/>
      <c r="H9" s="1721"/>
      <c r="I9" s="1721"/>
      <c r="J9" s="1721"/>
      <c r="K9" s="1721"/>
      <c r="L9" s="1721"/>
      <c r="M9" s="1721"/>
      <c r="N9" s="1721"/>
      <c r="O9" s="1721"/>
      <c r="P9" s="1721"/>
      <c r="Q9" s="1721"/>
      <c r="R9" s="1721"/>
      <c r="S9" s="1721"/>
      <c r="T9" s="1722"/>
    </row>
    <row r="10" spans="2:20">
      <c r="B10" s="3690">
        <v>1</v>
      </c>
      <c r="C10" s="1723"/>
      <c r="D10" s="1723" t="s">
        <v>1712</v>
      </c>
      <c r="E10" s="1724"/>
      <c r="F10" s="1724"/>
      <c r="G10" s="1724"/>
      <c r="H10" s="1724"/>
      <c r="I10" s="1724"/>
      <c r="J10" s="1724"/>
      <c r="K10" s="1724"/>
      <c r="L10" s="1724"/>
      <c r="M10" s="1724"/>
      <c r="N10" s="1724"/>
      <c r="O10" s="1724"/>
      <c r="P10" s="1724"/>
      <c r="Q10" s="1724"/>
      <c r="R10" s="1724"/>
      <c r="S10" s="1724"/>
      <c r="T10" s="1725">
        <f>SUM(I10:S10)</f>
        <v>0</v>
      </c>
    </row>
    <row r="11" spans="2:20">
      <c r="B11" s="3690"/>
      <c r="C11" s="1723"/>
      <c r="D11" s="1723" t="s">
        <v>1713</v>
      </c>
      <c r="E11" s="1724"/>
      <c r="F11" s="1724"/>
      <c r="G11" s="1724"/>
      <c r="H11" s="1724"/>
      <c r="I11" s="1724"/>
      <c r="J11" s="1724"/>
      <c r="K11" s="1724"/>
      <c r="L11" s="1724"/>
      <c r="M11" s="1724"/>
      <c r="N11" s="1724"/>
      <c r="O11" s="1724"/>
      <c r="P11" s="1724"/>
      <c r="Q11" s="1724"/>
      <c r="R11" s="1724"/>
      <c r="S11" s="1724"/>
      <c r="T11" s="1725">
        <v>0</v>
      </c>
    </row>
    <row r="12" spans="2:20">
      <c r="B12" s="3690"/>
      <c r="C12" s="1723"/>
      <c r="D12" s="1723" t="s">
        <v>168</v>
      </c>
      <c r="E12" s="1724"/>
      <c r="F12" s="1724"/>
      <c r="G12" s="1724"/>
      <c r="H12" s="1724"/>
      <c r="I12" s="1726"/>
      <c r="J12" s="1726"/>
      <c r="K12" s="1726"/>
      <c r="L12" s="1726"/>
      <c r="M12" s="1726"/>
      <c r="N12" s="1726"/>
      <c r="O12" s="1726"/>
      <c r="P12" s="1726"/>
      <c r="Q12" s="1726"/>
      <c r="R12" s="1726"/>
      <c r="S12" s="1726"/>
      <c r="T12" s="1727">
        <v>0</v>
      </c>
    </row>
    <row r="13" spans="2:20">
      <c r="B13" s="3691"/>
      <c r="C13" s="1728"/>
      <c r="D13" s="1728"/>
      <c r="E13" s="1729">
        <f>SUM(E10:E12)</f>
        <v>0</v>
      </c>
      <c r="F13" s="1729">
        <f t="shared" ref="F13:S13" si="0">SUM(F10:F12)</f>
        <v>0</v>
      </c>
      <c r="G13" s="1729">
        <f t="shared" si="0"/>
        <v>0</v>
      </c>
      <c r="H13" s="1729">
        <f t="shared" si="0"/>
        <v>0</v>
      </c>
      <c r="I13" s="1729">
        <f t="shared" si="0"/>
        <v>0</v>
      </c>
      <c r="J13" s="1729">
        <f t="shared" si="0"/>
        <v>0</v>
      </c>
      <c r="K13" s="1729">
        <f t="shared" si="0"/>
        <v>0</v>
      </c>
      <c r="L13" s="1729">
        <f t="shared" si="0"/>
        <v>0</v>
      </c>
      <c r="M13" s="1729">
        <f t="shared" si="0"/>
        <v>0</v>
      </c>
      <c r="N13" s="1729">
        <f t="shared" si="0"/>
        <v>0</v>
      </c>
      <c r="O13" s="1729">
        <f t="shared" si="0"/>
        <v>0</v>
      </c>
      <c r="P13" s="1729">
        <f t="shared" si="0"/>
        <v>0</v>
      </c>
      <c r="Q13" s="1729">
        <f t="shared" si="0"/>
        <v>0</v>
      </c>
      <c r="R13" s="1729">
        <f t="shared" si="0"/>
        <v>0</v>
      </c>
      <c r="S13" s="1729">
        <f t="shared" si="0"/>
        <v>0</v>
      </c>
      <c r="T13" s="1727">
        <v>0</v>
      </c>
    </row>
    <row r="14" spans="2:20">
      <c r="B14" s="3692">
        <v>2</v>
      </c>
      <c r="C14" s="1730"/>
      <c r="D14" s="1730"/>
      <c r="E14" s="1731"/>
      <c r="F14" s="1731"/>
      <c r="G14" s="1731"/>
      <c r="H14" s="1731"/>
      <c r="I14" s="1731"/>
      <c r="J14" s="1731"/>
      <c r="K14" s="1731"/>
      <c r="L14" s="1731"/>
      <c r="M14" s="1731"/>
      <c r="N14" s="1731"/>
      <c r="O14" s="1731"/>
      <c r="P14" s="1731"/>
      <c r="Q14" s="1731"/>
      <c r="R14" s="1731"/>
      <c r="S14" s="1731"/>
      <c r="T14" s="1732"/>
    </row>
    <row r="15" spans="2:20">
      <c r="B15" s="3690"/>
      <c r="C15" s="1723"/>
      <c r="D15" s="1723" t="s">
        <v>1712</v>
      </c>
      <c r="E15" s="1724"/>
      <c r="F15" s="1724"/>
      <c r="G15" s="1724"/>
      <c r="H15" s="1724"/>
      <c r="I15" s="1724"/>
      <c r="J15" s="1724"/>
      <c r="K15" s="1724"/>
      <c r="L15" s="1724"/>
      <c r="M15" s="1724"/>
      <c r="N15" s="1724"/>
      <c r="O15" s="1724"/>
      <c r="P15" s="1724"/>
      <c r="Q15" s="1724"/>
      <c r="R15" s="1724"/>
      <c r="S15" s="1724"/>
      <c r="T15" s="1725">
        <f>SUM(I15:S15)</f>
        <v>0</v>
      </c>
    </row>
    <row r="16" spans="2:20">
      <c r="B16" s="3690"/>
      <c r="C16" s="1723"/>
      <c r="D16" s="1723" t="s">
        <v>1713</v>
      </c>
      <c r="E16" s="1724"/>
      <c r="F16" s="1724"/>
      <c r="G16" s="1724"/>
      <c r="H16" s="1724"/>
      <c r="I16" s="1724"/>
      <c r="J16" s="1724"/>
      <c r="K16" s="1724"/>
      <c r="L16" s="1724"/>
      <c r="M16" s="1724"/>
      <c r="N16" s="1724"/>
      <c r="O16" s="1724"/>
      <c r="P16" s="1724"/>
      <c r="Q16" s="1724"/>
      <c r="R16" s="1724"/>
      <c r="S16" s="1724"/>
      <c r="T16" s="1725">
        <v>0</v>
      </c>
    </row>
    <row r="17" spans="2:20">
      <c r="B17" s="3690"/>
      <c r="C17" s="1723"/>
      <c r="D17" s="1723" t="s">
        <v>168</v>
      </c>
      <c r="E17" s="1724"/>
      <c r="F17" s="1724"/>
      <c r="G17" s="1724"/>
      <c r="H17" s="1724"/>
      <c r="I17" s="1726"/>
      <c r="J17" s="1726"/>
      <c r="K17" s="1726"/>
      <c r="L17" s="1726"/>
      <c r="M17" s="1726"/>
      <c r="N17" s="1726"/>
      <c r="O17" s="1726"/>
      <c r="P17" s="1726"/>
      <c r="Q17" s="1726"/>
      <c r="R17" s="1726"/>
      <c r="S17" s="1726"/>
      <c r="T17" s="1727">
        <v>0</v>
      </c>
    </row>
    <row r="18" spans="2:20">
      <c r="B18" s="3691"/>
      <c r="C18" s="1728"/>
      <c r="D18" s="1728"/>
      <c r="E18" s="1729">
        <f>SUM(E15:E17)</f>
        <v>0</v>
      </c>
      <c r="F18" s="1729">
        <f t="shared" ref="F18:S18" si="1">SUM(F15:F17)</f>
        <v>0</v>
      </c>
      <c r="G18" s="1729">
        <f t="shared" si="1"/>
        <v>0</v>
      </c>
      <c r="H18" s="1729">
        <f t="shared" si="1"/>
        <v>0</v>
      </c>
      <c r="I18" s="1729">
        <f t="shared" si="1"/>
        <v>0</v>
      </c>
      <c r="J18" s="1729">
        <f t="shared" si="1"/>
        <v>0</v>
      </c>
      <c r="K18" s="1729">
        <f t="shared" si="1"/>
        <v>0</v>
      </c>
      <c r="L18" s="1729">
        <f t="shared" si="1"/>
        <v>0</v>
      </c>
      <c r="M18" s="1729">
        <f t="shared" si="1"/>
        <v>0</v>
      </c>
      <c r="N18" s="1729">
        <f t="shared" si="1"/>
        <v>0</v>
      </c>
      <c r="O18" s="1729">
        <f t="shared" si="1"/>
        <v>0</v>
      </c>
      <c r="P18" s="1729">
        <f t="shared" si="1"/>
        <v>0</v>
      </c>
      <c r="Q18" s="1729">
        <f t="shared" si="1"/>
        <v>0</v>
      </c>
      <c r="R18" s="1729">
        <f t="shared" si="1"/>
        <v>0</v>
      </c>
      <c r="S18" s="1729">
        <f t="shared" si="1"/>
        <v>0</v>
      </c>
      <c r="T18" s="1727">
        <v>0</v>
      </c>
    </row>
    <row r="19" spans="2:20">
      <c r="B19" s="1733"/>
      <c r="C19" s="1723"/>
      <c r="D19" s="1723"/>
      <c r="E19" s="1724"/>
      <c r="F19" s="1724"/>
      <c r="G19" s="1724"/>
      <c r="H19" s="1724"/>
      <c r="I19" s="1724"/>
      <c r="J19" s="1724"/>
      <c r="K19" s="1724"/>
      <c r="L19" s="1724"/>
      <c r="M19" s="1724"/>
      <c r="N19" s="1724"/>
      <c r="O19" s="1724"/>
      <c r="P19" s="1724"/>
      <c r="Q19" s="1724"/>
      <c r="R19" s="1724"/>
      <c r="S19" s="1724"/>
      <c r="T19" s="1732"/>
    </row>
    <row r="20" spans="2:20">
      <c r="B20" s="1733">
        <v>3</v>
      </c>
      <c r="C20" s="1723"/>
      <c r="D20" s="1723" t="s">
        <v>1712</v>
      </c>
      <c r="E20" s="1724"/>
      <c r="F20" s="1724"/>
      <c r="G20" s="1724"/>
      <c r="H20" s="1724"/>
      <c r="I20" s="1724"/>
      <c r="J20" s="1724"/>
      <c r="K20" s="1724"/>
      <c r="L20" s="1724"/>
      <c r="M20" s="1724"/>
      <c r="N20" s="1724"/>
      <c r="O20" s="1724"/>
      <c r="P20" s="1724"/>
      <c r="Q20" s="1724"/>
      <c r="R20" s="1724"/>
      <c r="S20" s="1724"/>
      <c r="T20" s="1725">
        <f>SUM(I20:S20)</f>
        <v>0</v>
      </c>
    </row>
    <row r="21" spans="2:20">
      <c r="B21" s="1733"/>
      <c r="C21" s="1723"/>
      <c r="D21" s="1723" t="s">
        <v>1713</v>
      </c>
      <c r="E21" s="1724"/>
      <c r="F21" s="1724"/>
      <c r="G21" s="1724"/>
      <c r="H21" s="1724"/>
      <c r="I21" s="1724"/>
      <c r="J21" s="1724"/>
      <c r="K21" s="1724"/>
      <c r="L21" s="1724"/>
      <c r="M21" s="1724"/>
      <c r="N21" s="1724"/>
      <c r="O21" s="1724"/>
      <c r="P21" s="1724"/>
      <c r="Q21" s="1724"/>
      <c r="R21" s="1724"/>
      <c r="S21" s="1724"/>
      <c r="T21" s="1725">
        <v>0</v>
      </c>
    </row>
    <row r="22" spans="2:20">
      <c r="B22" s="1733"/>
      <c r="C22" s="1723"/>
      <c r="D22" s="1723" t="s">
        <v>168</v>
      </c>
      <c r="E22" s="1724"/>
      <c r="F22" s="1724"/>
      <c r="G22" s="1724"/>
      <c r="H22" s="1724"/>
      <c r="I22" s="1726"/>
      <c r="J22" s="1726"/>
      <c r="K22" s="1726"/>
      <c r="L22" s="1726"/>
      <c r="M22" s="1726"/>
      <c r="N22" s="1726"/>
      <c r="O22" s="1726"/>
      <c r="P22" s="1726"/>
      <c r="Q22" s="1726"/>
      <c r="R22" s="1726"/>
      <c r="S22" s="1726"/>
      <c r="T22" s="1727">
        <v>0</v>
      </c>
    </row>
    <row r="23" spans="2:20">
      <c r="B23" s="1734"/>
      <c r="C23" s="1728"/>
      <c r="D23" s="1728"/>
      <c r="E23" s="1729">
        <f>SUM(E20:E22)</f>
        <v>0</v>
      </c>
      <c r="F23" s="1729">
        <f t="shared" ref="F23:S23" si="2">SUM(F20:F22)</f>
        <v>0</v>
      </c>
      <c r="G23" s="1729">
        <f t="shared" si="2"/>
        <v>0</v>
      </c>
      <c r="H23" s="1729">
        <f t="shared" si="2"/>
        <v>0</v>
      </c>
      <c r="I23" s="1729">
        <f t="shared" si="2"/>
        <v>0</v>
      </c>
      <c r="J23" s="1729">
        <f t="shared" si="2"/>
        <v>0</v>
      </c>
      <c r="K23" s="1729">
        <f t="shared" si="2"/>
        <v>0</v>
      </c>
      <c r="L23" s="1729">
        <f t="shared" si="2"/>
        <v>0</v>
      </c>
      <c r="M23" s="1729">
        <f t="shared" si="2"/>
        <v>0</v>
      </c>
      <c r="N23" s="1729">
        <f t="shared" si="2"/>
        <v>0</v>
      </c>
      <c r="O23" s="1729">
        <f t="shared" si="2"/>
        <v>0</v>
      </c>
      <c r="P23" s="1729">
        <f t="shared" si="2"/>
        <v>0</v>
      </c>
      <c r="Q23" s="1729">
        <f t="shared" si="2"/>
        <v>0</v>
      </c>
      <c r="R23" s="1729">
        <f t="shared" si="2"/>
        <v>0</v>
      </c>
      <c r="S23" s="1729">
        <f t="shared" si="2"/>
        <v>0</v>
      </c>
      <c r="T23" s="1727">
        <v>0</v>
      </c>
    </row>
    <row r="24" spans="2:20">
      <c r="B24" s="3692">
        <v>4</v>
      </c>
      <c r="C24" s="1730"/>
      <c r="D24" s="1730"/>
      <c r="E24" s="1731"/>
      <c r="F24" s="1731"/>
      <c r="G24" s="1731"/>
      <c r="H24" s="1731"/>
      <c r="I24" s="1731"/>
      <c r="J24" s="1731"/>
      <c r="K24" s="1731"/>
      <c r="L24" s="1731"/>
      <c r="M24" s="1731"/>
      <c r="N24" s="1731"/>
      <c r="O24" s="1731"/>
      <c r="P24" s="1731"/>
      <c r="Q24" s="1731"/>
      <c r="R24" s="1731"/>
      <c r="S24" s="1731"/>
      <c r="T24" s="1732"/>
    </row>
    <row r="25" spans="2:20">
      <c r="B25" s="3690"/>
      <c r="C25" s="1723"/>
      <c r="D25" s="1723" t="s">
        <v>1712</v>
      </c>
      <c r="E25" s="1724"/>
      <c r="F25" s="1724"/>
      <c r="G25" s="1724"/>
      <c r="H25" s="1724"/>
      <c r="I25" s="1724"/>
      <c r="J25" s="1724"/>
      <c r="K25" s="1724"/>
      <c r="L25" s="1724"/>
      <c r="M25" s="1724"/>
      <c r="N25" s="1724"/>
      <c r="O25" s="1724"/>
      <c r="P25" s="1724"/>
      <c r="Q25" s="1724"/>
      <c r="R25" s="1724"/>
      <c r="S25" s="1724"/>
      <c r="T25" s="1725">
        <f>SUM(I25:S25)</f>
        <v>0</v>
      </c>
    </row>
    <row r="26" spans="2:20">
      <c r="B26" s="3690"/>
      <c r="C26" s="1723"/>
      <c r="D26" s="1723" t="s">
        <v>1713</v>
      </c>
      <c r="E26" s="1724"/>
      <c r="F26" s="1724"/>
      <c r="G26" s="1724"/>
      <c r="H26" s="1724"/>
      <c r="I26" s="1724"/>
      <c r="J26" s="1724"/>
      <c r="K26" s="1724"/>
      <c r="L26" s="1724"/>
      <c r="M26" s="1724"/>
      <c r="N26" s="1724"/>
      <c r="O26" s="1724"/>
      <c r="P26" s="1724"/>
      <c r="Q26" s="1724"/>
      <c r="R26" s="1724"/>
      <c r="S26" s="1724"/>
      <c r="T26" s="1725">
        <v>0</v>
      </c>
    </row>
    <row r="27" spans="2:20">
      <c r="B27" s="3690"/>
      <c r="C27" s="1723"/>
      <c r="D27" s="1723" t="s">
        <v>168</v>
      </c>
      <c r="E27" s="1724"/>
      <c r="F27" s="1724"/>
      <c r="G27" s="1724"/>
      <c r="H27" s="1724"/>
      <c r="I27" s="1726"/>
      <c r="J27" s="1726"/>
      <c r="K27" s="1726"/>
      <c r="L27" s="1726"/>
      <c r="M27" s="1726"/>
      <c r="N27" s="1726"/>
      <c r="O27" s="1726"/>
      <c r="P27" s="1726"/>
      <c r="Q27" s="1726"/>
      <c r="R27" s="1726"/>
      <c r="S27" s="1726"/>
      <c r="T27" s="1727">
        <v>0</v>
      </c>
    </row>
    <row r="28" spans="2:20">
      <c r="B28" s="3691"/>
      <c r="C28" s="1728"/>
      <c r="D28" s="1728"/>
      <c r="E28" s="1729">
        <f>SUM(E25:E27)</f>
        <v>0</v>
      </c>
      <c r="F28" s="1729">
        <f t="shared" ref="F28:S28" si="3">SUM(F25:F27)</f>
        <v>0</v>
      </c>
      <c r="G28" s="1729">
        <f t="shared" si="3"/>
        <v>0</v>
      </c>
      <c r="H28" s="1729">
        <f t="shared" si="3"/>
        <v>0</v>
      </c>
      <c r="I28" s="1729">
        <f t="shared" si="3"/>
        <v>0</v>
      </c>
      <c r="J28" s="1729">
        <f t="shared" si="3"/>
        <v>0</v>
      </c>
      <c r="K28" s="1729">
        <f t="shared" si="3"/>
        <v>0</v>
      </c>
      <c r="L28" s="1729">
        <f t="shared" si="3"/>
        <v>0</v>
      </c>
      <c r="M28" s="1729">
        <f t="shared" si="3"/>
        <v>0</v>
      </c>
      <c r="N28" s="1729">
        <f t="shared" si="3"/>
        <v>0</v>
      </c>
      <c r="O28" s="1729">
        <f t="shared" si="3"/>
        <v>0</v>
      </c>
      <c r="P28" s="1729">
        <f t="shared" si="3"/>
        <v>0</v>
      </c>
      <c r="Q28" s="1729">
        <f t="shared" si="3"/>
        <v>0</v>
      </c>
      <c r="R28" s="1729">
        <f t="shared" si="3"/>
        <v>0</v>
      </c>
      <c r="S28" s="1729">
        <f t="shared" si="3"/>
        <v>0</v>
      </c>
      <c r="T28" s="1727">
        <v>0</v>
      </c>
    </row>
    <row r="29" spans="2:20">
      <c r="B29" s="1733"/>
      <c r="C29" s="1730"/>
      <c r="D29" s="1730"/>
      <c r="E29" s="1731"/>
      <c r="F29" s="1731"/>
      <c r="G29" s="1731"/>
      <c r="H29" s="1731"/>
      <c r="I29" s="1731"/>
      <c r="J29" s="1731"/>
      <c r="K29" s="1731"/>
      <c r="L29" s="1731"/>
      <c r="M29" s="1731"/>
      <c r="N29" s="1731"/>
      <c r="O29" s="1731"/>
      <c r="P29" s="1731"/>
      <c r="Q29" s="1731"/>
      <c r="R29" s="1731"/>
      <c r="S29" s="1731"/>
      <c r="T29" s="1732"/>
    </row>
    <row r="30" spans="2:20">
      <c r="B30" s="1733"/>
      <c r="C30" s="1723"/>
      <c r="D30" s="1723" t="s">
        <v>1712</v>
      </c>
      <c r="E30" s="1724"/>
      <c r="F30" s="1724"/>
      <c r="G30" s="1724"/>
      <c r="H30" s="1724"/>
      <c r="I30" s="1724"/>
      <c r="J30" s="1724"/>
      <c r="K30" s="1724"/>
      <c r="L30" s="1724"/>
      <c r="M30" s="1724"/>
      <c r="N30" s="1724"/>
      <c r="O30" s="1724"/>
      <c r="P30" s="1724"/>
      <c r="Q30" s="1724"/>
      <c r="R30" s="1724"/>
      <c r="S30" s="1724"/>
      <c r="T30" s="1725">
        <f>SUM(I30:S30)</f>
        <v>0</v>
      </c>
    </row>
    <row r="31" spans="2:20">
      <c r="B31" s="1733">
        <v>5</v>
      </c>
      <c r="C31" s="1723"/>
      <c r="D31" s="1723" t="s">
        <v>1713</v>
      </c>
      <c r="E31" s="1724"/>
      <c r="F31" s="1724"/>
      <c r="G31" s="1724"/>
      <c r="H31" s="1724"/>
      <c r="I31" s="1724"/>
      <c r="J31" s="1724"/>
      <c r="K31" s="1724"/>
      <c r="L31" s="1724"/>
      <c r="M31" s="1724"/>
      <c r="N31" s="1724"/>
      <c r="O31" s="1724"/>
      <c r="P31" s="1724"/>
      <c r="Q31" s="1724"/>
      <c r="R31" s="1724"/>
      <c r="S31" s="1724"/>
      <c r="T31" s="1725">
        <v>0</v>
      </c>
    </row>
    <row r="32" spans="2:20">
      <c r="B32" s="1733"/>
      <c r="C32" s="1723"/>
      <c r="D32" s="1723" t="s">
        <v>168</v>
      </c>
      <c r="E32" s="1724"/>
      <c r="F32" s="1724"/>
      <c r="G32" s="1724"/>
      <c r="H32" s="1724"/>
      <c r="I32" s="1726"/>
      <c r="J32" s="1726"/>
      <c r="K32" s="1726"/>
      <c r="L32" s="1726"/>
      <c r="M32" s="1726"/>
      <c r="N32" s="1726"/>
      <c r="O32" s="1726"/>
      <c r="P32" s="1726"/>
      <c r="Q32" s="1726"/>
      <c r="R32" s="1726"/>
      <c r="S32" s="1726"/>
      <c r="T32" s="1727">
        <v>0</v>
      </c>
    </row>
    <row r="33" spans="2:20">
      <c r="B33" s="1733"/>
      <c r="C33" s="1728"/>
      <c r="D33" s="1728"/>
      <c r="E33" s="1729">
        <f>SUM(E30:E32)</f>
        <v>0</v>
      </c>
      <c r="F33" s="1729">
        <f t="shared" ref="F33:S33" si="4">SUM(F30:F32)</f>
        <v>0</v>
      </c>
      <c r="G33" s="1729">
        <f t="shared" si="4"/>
        <v>0</v>
      </c>
      <c r="H33" s="1729">
        <f t="shared" si="4"/>
        <v>0</v>
      </c>
      <c r="I33" s="1729">
        <f t="shared" si="4"/>
        <v>0</v>
      </c>
      <c r="J33" s="1729">
        <f t="shared" si="4"/>
        <v>0</v>
      </c>
      <c r="K33" s="1729">
        <f t="shared" si="4"/>
        <v>0</v>
      </c>
      <c r="L33" s="1729">
        <f t="shared" si="4"/>
        <v>0</v>
      </c>
      <c r="M33" s="1729">
        <f t="shared" si="4"/>
        <v>0</v>
      </c>
      <c r="N33" s="1729">
        <f t="shared" si="4"/>
        <v>0</v>
      </c>
      <c r="O33" s="1729">
        <f t="shared" si="4"/>
        <v>0</v>
      </c>
      <c r="P33" s="1729">
        <f t="shared" si="4"/>
        <v>0</v>
      </c>
      <c r="Q33" s="1729">
        <f t="shared" si="4"/>
        <v>0</v>
      </c>
      <c r="R33" s="1729">
        <f t="shared" si="4"/>
        <v>0</v>
      </c>
      <c r="S33" s="1729">
        <f t="shared" si="4"/>
        <v>0</v>
      </c>
      <c r="T33" s="1727">
        <v>0</v>
      </c>
    </row>
    <row r="34" spans="2:20">
      <c r="B34" s="1735"/>
      <c r="C34" s="1730"/>
      <c r="D34" s="1730"/>
      <c r="E34" s="1731"/>
      <c r="F34" s="1731"/>
      <c r="G34" s="1731"/>
      <c r="H34" s="1731"/>
      <c r="I34" s="1731"/>
      <c r="J34" s="1731"/>
      <c r="K34" s="1731"/>
      <c r="L34" s="1731"/>
      <c r="M34" s="1731"/>
      <c r="N34" s="1731"/>
      <c r="O34" s="1731"/>
      <c r="P34" s="1731"/>
      <c r="Q34" s="1731"/>
      <c r="R34" s="1731"/>
      <c r="S34" s="1731"/>
      <c r="T34" s="1732"/>
    </row>
    <row r="35" spans="2:20">
      <c r="B35" s="1733"/>
      <c r="C35" s="1723"/>
      <c r="D35" s="1723" t="s">
        <v>1712</v>
      </c>
      <c r="E35" s="1724"/>
      <c r="F35" s="1724"/>
      <c r="G35" s="1724"/>
      <c r="H35" s="1724"/>
      <c r="I35" s="1724"/>
      <c r="J35" s="1724"/>
      <c r="K35" s="1724"/>
      <c r="L35" s="1724"/>
      <c r="M35" s="1724"/>
      <c r="N35" s="1724"/>
      <c r="O35" s="1724"/>
      <c r="P35" s="1724"/>
      <c r="Q35" s="1724"/>
      <c r="R35" s="1724"/>
      <c r="S35" s="1724"/>
      <c r="T35" s="1725">
        <f>SUM(I35:S35)</f>
        <v>0</v>
      </c>
    </row>
    <row r="36" spans="2:20">
      <c r="B36" s="1733">
        <v>6</v>
      </c>
      <c r="C36" s="1723"/>
      <c r="D36" s="1723" t="s">
        <v>1713</v>
      </c>
      <c r="E36" s="1724"/>
      <c r="F36" s="1724"/>
      <c r="G36" s="1724"/>
      <c r="H36" s="1724"/>
      <c r="I36" s="1724"/>
      <c r="J36" s="1724"/>
      <c r="K36" s="1724"/>
      <c r="L36" s="1724"/>
      <c r="M36" s="1724"/>
      <c r="N36" s="1724"/>
      <c r="O36" s="1724"/>
      <c r="P36" s="1724"/>
      <c r="Q36" s="1724"/>
      <c r="R36" s="1724"/>
      <c r="S36" s="1724"/>
      <c r="T36" s="1725">
        <v>0</v>
      </c>
    </row>
    <row r="37" spans="2:20">
      <c r="B37" s="1733"/>
      <c r="C37" s="1723"/>
      <c r="D37" s="1723" t="s">
        <v>168</v>
      </c>
      <c r="E37" s="1724"/>
      <c r="F37" s="1724"/>
      <c r="G37" s="1724"/>
      <c r="H37" s="1724"/>
      <c r="I37" s="1726"/>
      <c r="J37" s="1726"/>
      <c r="K37" s="1726"/>
      <c r="L37" s="1726"/>
      <c r="M37" s="1726"/>
      <c r="N37" s="1726"/>
      <c r="O37" s="1726"/>
      <c r="P37" s="1726"/>
      <c r="Q37" s="1726"/>
      <c r="R37" s="1726"/>
      <c r="S37" s="1726"/>
      <c r="T37" s="1727">
        <v>0</v>
      </c>
    </row>
    <row r="38" spans="2:20">
      <c r="B38" s="1734"/>
      <c r="C38" s="1728"/>
      <c r="D38" s="1728"/>
      <c r="E38" s="1729">
        <f>SUM(E35:E37)</f>
        <v>0</v>
      </c>
      <c r="F38" s="1729">
        <f t="shared" ref="F38:S38" si="5">SUM(F35:F37)</f>
        <v>0</v>
      </c>
      <c r="G38" s="1729">
        <f t="shared" si="5"/>
        <v>0</v>
      </c>
      <c r="H38" s="1729">
        <f t="shared" si="5"/>
        <v>0</v>
      </c>
      <c r="I38" s="1729">
        <f t="shared" si="5"/>
        <v>0</v>
      </c>
      <c r="J38" s="1729">
        <f t="shared" si="5"/>
        <v>0</v>
      </c>
      <c r="K38" s="1729">
        <f t="shared" si="5"/>
        <v>0</v>
      </c>
      <c r="L38" s="1729">
        <f t="shared" si="5"/>
        <v>0</v>
      </c>
      <c r="M38" s="1729">
        <f t="shared" si="5"/>
        <v>0</v>
      </c>
      <c r="N38" s="1729">
        <f t="shared" si="5"/>
        <v>0</v>
      </c>
      <c r="O38" s="1729">
        <f t="shared" si="5"/>
        <v>0</v>
      </c>
      <c r="P38" s="1729">
        <f t="shared" si="5"/>
        <v>0</v>
      </c>
      <c r="Q38" s="1729">
        <f t="shared" si="5"/>
        <v>0</v>
      </c>
      <c r="R38" s="1729">
        <f t="shared" si="5"/>
        <v>0</v>
      </c>
      <c r="S38" s="1729">
        <f t="shared" si="5"/>
        <v>0</v>
      </c>
      <c r="T38" s="1727">
        <v>0</v>
      </c>
    </row>
    <row r="39" spans="2:20">
      <c r="B39" s="1735"/>
      <c r="C39" s="1730"/>
      <c r="D39" s="1730"/>
      <c r="E39" s="1731"/>
      <c r="F39" s="1731"/>
      <c r="G39" s="1731"/>
      <c r="H39" s="1731"/>
      <c r="I39" s="1731"/>
      <c r="J39" s="1731"/>
      <c r="K39" s="1731"/>
      <c r="L39" s="1731"/>
      <c r="M39" s="1731"/>
      <c r="N39" s="1731"/>
      <c r="O39" s="1731"/>
      <c r="P39" s="1731"/>
      <c r="Q39" s="1731"/>
      <c r="R39" s="1731"/>
      <c r="S39" s="1731"/>
      <c r="T39" s="1732"/>
    </row>
    <row r="40" spans="2:20">
      <c r="B40" s="1733"/>
      <c r="C40" s="1723"/>
      <c r="D40" s="1723" t="s">
        <v>1712</v>
      </c>
      <c r="E40" s="1724"/>
      <c r="F40" s="1724"/>
      <c r="G40" s="1724"/>
      <c r="H40" s="1724"/>
      <c r="I40" s="1724"/>
      <c r="J40" s="1724"/>
      <c r="K40" s="1724"/>
      <c r="L40" s="1724"/>
      <c r="M40" s="1724"/>
      <c r="N40" s="1724"/>
      <c r="O40" s="1724"/>
      <c r="P40" s="1724"/>
      <c r="Q40" s="1724"/>
      <c r="R40" s="1724"/>
      <c r="S40" s="1724"/>
      <c r="T40" s="1725">
        <f>SUM(I40:S40)</f>
        <v>0</v>
      </c>
    </row>
    <row r="41" spans="2:20">
      <c r="B41" s="1733">
        <v>7</v>
      </c>
      <c r="C41" s="1723"/>
      <c r="D41" s="1723" t="s">
        <v>1713</v>
      </c>
      <c r="E41" s="1724"/>
      <c r="F41" s="1724"/>
      <c r="G41" s="1724"/>
      <c r="H41" s="1724"/>
      <c r="I41" s="1724"/>
      <c r="J41" s="1724"/>
      <c r="K41" s="1724"/>
      <c r="L41" s="1724"/>
      <c r="M41" s="1724"/>
      <c r="N41" s="1724"/>
      <c r="O41" s="1724"/>
      <c r="P41" s="1724"/>
      <c r="Q41" s="1724"/>
      <c r="R41" s="1724"/>
      <c r="S41" s="1724"/>
      <c r="T41" s="1725">
        <v>0</v>
      </c>
    </row>
    <row r="42" spans="2:20">
      <c r="B42" s="1733"/>
      <c r="C42" s="1723"/>
      <c r="D42" s="1723" t="s">
        <v>168</v>
      </c>
      <c r="E42" s="1724"/>
      <c r="F42" s="1724"/>
      <c r="G42" s="1724"/>
      <c r="H42" s="1724"/>
      <c r="I42" s="1726"/>
      <c r="J42" s="1726"/>
      <c r="K42" s="1726"/>
      <c r="L42" s="1726"/>
      <c r="M42" s="1726"/>
      <c r="N42" s="1726"/>
      <c r="O42" s="1726"/>
      <c r="P42" s="1726"/>
      <c r="Q42" s="1726"/>
      <c r="R42" s="1726"/>
      <c r="S42" s="1726"/>
      <c r="T42" s="1727">
        <v>0</v>
      </c>
    </row>
    <row r="43" spans="2:20">
      <c r="B43" s="1734"/>
      <c r="C43" s="1728"/>
      <c r="D43" s="1728"/>
      <c r="E43" s="1729">
        <f>SUM(E40:E42)</f>
        <v>0</v>
      </c>
      <c r="F43" s="1729">
        <f t="shared" ref="F43:S43" si="6">SUM(F40:F42)</f>
        <v>0</v>
      </c>
      <c r="G43" s="1729">
        <f t="shared" si="6"/>
        <v>0</v>
      </c>
      <c r="H43" s="1729">
        <f t="shared" si="6"/>
        <v>0</v>
      </c>
      <c r="I43" s="1729">
        <f t="shared" si="6"/>
        <v>0</v>
      </c>
      <c r="J43" s="1729">
        <f t="shared" si="6"/>
        <v>0</v>
      </c>
      <c r="K43" s="1729">
        <f t="shared" si="6"/>
        <v>0</v>
      </c>
      <c r="L43" s="1729">
        <f t="shared" si="6"/>
        <v>0</v>
      </c>
      <c r="M43" s="1729">
        <f t="shared" si="6"/>
        <v>0</v>
      </c>
      <c r="N43" s="1729">
        <f t="shared" si="6"/>
        <v>0</v>
      </c>
      <c r="O43" s="1729">
        <f t="shared" si="6"/>
        <v>0</v>
      </c>
      <c r="P43" s="1729">
        <f t="shared" si="6"/>
        <v>0</v>
      </c>
      <c r="Q43" s="1729">
        <f t="shared" si="6"/>
        <v>0</v>
      </c>
      <c r="R43" s="1729">
        <f t="shared" si="6"/>
        <v>0</v>
      </c>
      <c r="S43" s="1729">
        <f t="shared" si="6"/>
        <v>0</v>
      </c>
      <c r="T43" s="1727">
        <v>0</v>
      </c>
    </row>
    <row r="44" spans="2:20">
      <c r="B44" s="1735"/>
      <c r="C44" s="1730"/>
      <c r="D44" s="1730"/>
      <c r="E44" s="1731"/>
      <c r="F44" s="1731"/>
      <c r="G44" s="1731"/>
      <c r="H44" s="1731"/>
      <c r="I44" s="1731"/>
      <c r="J44" s="1731"/>
      <c r="K44" s="1731"/>
      <c r="L44" s="1731"/>
      <c r="M44" s="1731"/>
      <c r="N44" s="1731"/>
      <c r="O44" s="1731"/>
      <c r="P44" s="1731"/>
      <c r="Q44" s="1731"/>
      <c r="R44" s="1731"/>
      <c r="S44" s="1731"/>
      <c r="T44" s="1732"/>
    </row>
    <row r="45" spans="2:20">
      <c r="B45" s="1733"/>
      <c r="C45" s="1723"/>
      <c r="D45" s="1723" t="s">
        <v>1712</v>
      </c>
      <c r="E45" s="1724"/>
      <c r="F45" s="1724"/>
      <c r="G45" s="1724"/>
      <c r="H45" s="1724"/>
      <c r="I45" s="1724"/>
      <c r="J45" s="1724"/>
      <c r="K45" s="1724"/>
      <c r="L45" s="1724"/>
      <c r="M45" s="1724"/>
      <c r="N45" s="1724"/>
      <c r="O45" s="1724"/>
      <c r="P45" s="1724"/>
      <c r="Q45" s="1724"/>
      <c r="R45" s="1724"/>
      <c r="S45" s="1724"/>
      <c r="T45" s="1725">
        <f>SUM(I45:S45)</f>
        <v>0</v>
      </c>
    </row>
    <row r="46" spans="2:20">
      <c r="B46" s="1733">
        <v>8</v>
      </c>
      <c r="C46" s="1723"/>
      <c r="D46" s="1723" t="s">
        <v>1713</v>
      </c>
      <c r="E46" s="1724"/>
      <c r="F46" s="1724"/>
      <c r="G46" s="1724"/>
      <c r="H46" s="1724"/>
      <c r="I46" s="1724"/>
      <c r="J46" s="1724"/>
      <c r="K46" s="1724"/>
      <c r="L46" s="1724"/>
      <c r="M46" s="1724"/>
      <c r="N46" s="1724"/>
      <c r="O46" s="1724"/>
      <c r="P46" s="1724"/>
      <c r="Q46" s="1724"/>
      <c r="R46" s="1724"/>
      <c r="S46" s="1724"/>
      <c r="T46" s="1725">
        <v>0</v>
      </c>
    </row>
    <row r="47" spans="2:20">
      <c r="B47" s="1733"/>
      <c r="C47" s="1723"/>
      <c r="D47" s="1723" t="s">
        <v>168</v>
      </c>
      <c r="E47" s="1724"/>
      <c r="F47" s="1724"/>
      <c r="G47" s="1724"/>
      <c r="H47" s="1724"/>
      <c r="I47" s="1726"/>
      <c r="J47" s="1726"/>
      <c r="K47" s="1726"/>
      <c r="L47" s="1726"/>
      <c r="M47" s="1726"/>
      <c r="N47" s="1726"/>
      <c r="O47" s="1726"/>
      <c r="P47" s="1726"/>
      <c r="Q47" s="1726"/>
      <c r="R47" s="1726"/>
      <c r="S47" s="1726"/>
      <c r="T47" s="1727">
        <v>0</v>
      </c>
    </row>
    <row r="48" spans="2:20">
      <c r="B48" s="1734"/>
      <c r="C48" s="1728"/>
      <c r="D48" s="1728"/>
      <c r="E48" s="1729">
        <f>SUM(E45:E47)</f>
        <v>0</v>
      </c>
      <c r="F48" s="1729">
        <f t="shared" ref="F48:S48" si="7">SUM(F45:F47)</f>
        <v>0</v>
      </c>
      <c r="G48" s="1729">
        <f t="shared" si="7"/>
        <v>0</v>
      </c>
      <c r="H48" s="1729">
        <f t="shared" si="7"/>
        <v>0</v>
      </c>
      <c r="I48" s="1729">
        <f t="shared" si="7"/>
        <v>0</v>
      </c>
      <c r="J48" s="1729">
        <f t="shared" si="7"/>
        <v>0</v>
      </c>
      <c r="K48" s="1729">
        <f t="shared" si="7"/>
        <v>0</v>
      </c>
      <c r="L48" s="1729">
        <f t="shared" si="7"/>
        <v>0</v>
      </c>
      <c r="M48" s="1729">
        <f t="shared" si="7"/>
        <v>0</v>
      </c>
      <c r="N48" s="1729">
        <f t="shared" si="7"/>
        <v>0</v>
      </c>
      <c r="O48" s="1729">
        <f t="shared" si="7"/>
        <v>0</v>
      </c>
      <c r="P48" s="1729">
        <f t="shared" si="7"/>
        <v>0</v>
      </c>
      <c r="Q48" s="1729">
        <f t="shared" si="7"/>
        <v>0</v>
      </c>
      <c r="R48" s="1729">
        <f t="shared" si="7"/>
        <v>0</v>
      </c>
      <c r="S48" s="1729">
        <f t="shared" si="7"/>
        <v>0</v>
      </c>
      <c r="T48" s="1727">
        <v>0</v>
      </c>
    </row>
    <row r="49" spans="2:20">
      <c r="B49" s="1735"/>
      <c r="C49" s="1730"/>
      <c r="D49" s="1730"/>
      <c r="E49" s="1731"/>
      <c r="F49" s="1731"/>
      <c r="G49" s="1731"/>
      <c r="H49" s="1731"/>
      <c r="I49" s="1731"/>
      <c r="J49" s="1731"/>
      <c r="K49" s="1731"/>
      <c r="L49" s="1731"/>
      <c r="M49" s="1731"/>
      <c r="N49" s="1731"/>
      <c r="O49" s="1731"/>
      <c r="P49" s="1731"/>
      <c r="Q49" s="1731"/>
      <c r="R49" s="1731"/>
      <c r="S49" s="1731"/>
      <c r="T49" s="1732"/>
    </row>
    <row r="50" spans="2:20">
      <c r="B50" s="1733"/>
      <c r="C50" s="1723"/>
      <c r="D50" s="1723" t="s">
        <v>1712</v>
      </c>
      <c r="E50" s="1724"/>
      <c r="F50" s="1724"/>
      <c r="G50" s="1724"/>
      <c r="H50" s="1724"/>
      <c r="I50" s="1724"/>
      <c r="J50" s="1724"/>
      <c r="K50" s="1724"/>
      <c r="L50" s="1724"/>
      <c r="M50" s="1724"/>
      <c r="N50" s="1724"/>
      <c r="O50" s="1724"/>
      <c r="P50" s="1724"/>
      <c r="Q50" s="1724"/>
      <c r="R50" s="1724"/>
      <c r="S50" s="1724"/>
      <c r="T50" s="1725">
        <f>SUM(I50:S50)</f>
        <v>0</v>
      </c>
    </row>
    <row r="51" spans="2:20">
      <c r="B51" s="1733">
        <v>9</v>
      </c>
      <c r="C51" s="1723"/>
      <c r="D51" s="1723" t="s">
        <v>1713</v>
      </c>
      <c r="E51" s="1724"/>
      <c r="F51" s="1724"/>
      <c r="G51" s="1724"/>
      <c r="H51" s="1724"/>
      <c r="I51" s="1724"/>
      <c r="J51" s="1724"/>
      <c r="K51" s="1724"/>
      <c r="L51" s="1724"/>
      <c r="M51" s="1724"/>
      <c r="N51" s="1724"/>
      <c r="O51" s="1724"/>
      <c r="P51" s="1724"/>
      <c r="Q51" s="1724"/>
      <c r="R51" s="1724"/>
      <c r="S51" s="1724"/>
      <c r="T51" s="1725">
        <v>0</v>
      </c>
    </row>
    <row r="52" spans="2:20">
      <c r="B52" s="1733"/>
      <c r="C52" s="1723"/>
      <c r="D52" s="1723" t="s">
        <v>168</v>
      </c>
      <c r="E52" s="1724"/>
      <c r="F52" s="1724"/>
      <c r="G52" s="1724"/>
      <c r="H52" s="1724"/>
      <c r="I52" s="1726"/>
      <c r="J52" s="1726"/>
      <c r="K52" s="1726"/>
      <c r="L52" s="1726"/>
      <c r="M52" s="1726"/>
      <c r="N52" s="1726"/>
      <c r="O52" s="1726"/>
      <c r="P52" s="1726"/>
      <c r="Q52" s="1726"/>
      <c r="R52" s="1726"/>
      <c r="S52" s="1726"/>
      <c r="T52" s="1727">
        <v>0</v>
      </c>
    </row>
    <row r="53" spans="2:20">
      <c r="B53" s="1734"/>
      <c r="C53" s="1728"/>
      <c r="D53" s="1728"/>
      <c r="E53" s="1729">
        <f>SUM(E50:E52)</f>
        <v>0</v>
      </c>
      <c r="F53" s="1729">
        <f t="shared" ref="F53:S53" si="8">SUM(F50:F52)</f>
        <v>0</v>
      </c>
      <c r="G53" s="1729">
        <f t="shared" si="8"/>
        <v>0</v>
      </c>
      <c r="H53" s="1729">
        <f t="shared" si="8"/>
        <v>0</v>
      </c>
      <c r="I53" s="1729">
        <f t="shared" si="8"/>
        <v>0</v>
      </c>
      <c r="J53" s="1729">
        <f t="shared" si="8"/>
        <v>0</v>
      </c>
      <c r="K53" s="1729">
        <f t="shared" si="8"/>
        <v>0</v>
      </c>
      <c r="L53" s="1729">
        <f t="shared" si="8"/>
        <v>0</v>
      </c>
      <c r="M53" s="1729">
        <f t="shared" si="8"/>
        <v>0</v>
      </c>
      <c r="N53" s="1729">
        <f t="shared" si="8"/>
        <v>0</v>
      </c>
      <c r="O53" s="1729">
        <f t="shared" si="8"/>
        <v>0</v>
      </c>
      <c r="P53" s="1729">
        <f t="shared" si="8"/>
        <v>0</v>
      </c>
      <c r="Q53" s="1729">
        <f t="shared" si="8"/>
        <v>0</v>
      </c>
      <c r="R53" s="1729">
        <f t="shared" si="8"/>
        <v>0</v>
      </c>
      <c r="S53" s="1729">
        <f t="shared" si="8"/>
        <v>0</v>
      </c>
      <c r="T53" s="1727">
        <v>0</v>
      </c>
    </row>
    <row r="54" spans="2:20">
      <c r="B54" s="1735"/>
      <c r="C54" s="1730"/>
      <c r="D54" s="1730"/>
      <c r="E54" s="1731"/>
      <c r="F54" s="1731"/>
      <c r="G54" s="1731"/>
      <c r="H54" s="1731"/>
      <c r="I54" s="1731"/>
      <c r="J54" s="1731"/>
      <c r="K54" s="1731"/>
      <c r="L54" s="1731"/>
      <c r="M54" s="1731"/>
      <c r="N54" s="1731"/>
      <c r="O54" s="1731"/>
      <c r="P54" s="1731"/>
      <c r="Q54" s="1731"/>
      <c r="R54" s="1731"/>
      <c r="S54" s="1731"/>
      <c r="T54" s="1732"/>
    </row>
    <row r="55" spans="2:20">
      <c r="B55" s="1733"/>
      <c r="C55" s="1723"/>
      <c r="D55" s="1723" t="s">
        <v>1712</v>
      </c>
      <c r="E55" s="1724"/>
      <c r="F55" s="1724"/>
      <c r="G55" s="1724"/>
      <c r="H55" s="1724"/>
      <c r="I55" s="1724"/>
      <c r="J55" s="1724"/>
      <c r="K55" s="1724"/>
      <c r="L55" s="1724"/>
      <c r="M55" s="1724"/>
      <c r="N55" s="1724"/>
      <c r="O55" s="1724"/>
      <c r="P55" s="1724"/>
      <c r="Q55" s="1724"/>
      <c r="R55" s="1724"/>
      <c r="S55" s="1724"/>
      <c r="T55" s="1725">
        <f>SUM(I55:S55)</f>
        <v>0</v>
      </c>
    </row>
    <row r="56" spans="2:20">
      <c r="B56" s="1733">
        <v>10</v>
      </c>
      <c r="C56" s="1723"/>
      <c r="D56" s="1723" t="s">
        <v>1713</v>
      </c>
      <c r="E56" s="1724"/>
      <c r="F56" s="1724"/>
      <c r="G56" s="1724"/>
      <c r="H56" s="1724"/>
      <c r="I56" s="1724"/>
      <c r="J56" s="1724"/>
      <c r="K56" s="1724"/>
      <c r="L56" s="1724"/>
      <c r="M56" s="1724"/>
      <c r="N56" s="1724"/>
      <c r="O56" s="1724"/>
      <c r="P56" s="1724"/>
      <c r="Q56" s="1724"/>
      <c r="R56" s="1724"/>
      <c r="S56" s="1724"/>
      <c r="T56" s="1725">
        <v>0</v>
      </c>
    </row>
    <row r="57" spans="2:20">
      <c r="B57" s="1733"/>
      <c r="C57" s="1723"/>
      <c r="D57" s="1723" t="s">
        <v>168</v>
      </c>
      <c r="E57" s="1724"/>
      <c r="F57" s="1724"/>
      <c r="G57" s="1724"/>
      <c r="H57" s="1724"/>
      <c r="I57" s="1726"/>
      <c r="J57" s="1726"/>
      <c r="K57" s="1726"/>
      <c r="L57" s="1726"/>
      <c r="M57" s="1726"/>
      <c r="N57" s="1726"/>
      <c r="O57" s="1726"/>
      <c r="P57" s="1726"/>
      <c r="Q57" s="1726"/>
      <c r="R57" s="1726"/>
      <c r="S57" s="1726"/>
      <c r="T57" s="1727">
        <v>0</v>
      </c>
    </row>
    <row r="58" spans="2:20">
      <c r="B58" s="1734"/>
      <c r="C58" s="1728"/>
      <c r="D58" s="1728"/>
      <c r="E58" s="1729">
        <f>SUM(E55:E57)</f>
        <v>0</v>
      </c>
      <c r="F58" s="1729">
        <f t="shared" ref="F58:S58" si="9">SUM(F55:F57)</f>
        <v>0</v>
      </c>
      <c r="G58" s="1729">
        <f t="shared" si="9"/>
        <v>0</v>
      </c>
      <c r="H58" s="1729">
        <f t="shared" si="9"/>
        <v>0</v>
      </c>
      <c r="I58" s="1729">
        <f t="shared" si="9"/>
        <v>0</v>
      </c>
      <c r="J58" s="1729">
        <f t="shared" si="9"/>
        <v>0</v>
      </c>
      <c r="K58" s="1729">
        <f t="shared" si="9"/>
        <v>0</v>
      </c>
      <c r="L58" s="1729">
        <f t="shared" si="9"/>
        <v>0</v>
      </c>
      <c r="M58" s="1729">
        <f t="shared" si="9"/>
        <v>0</v>
      </c>
      <c r="N58" s="1729">
        <f t="shared" si="9"/>
        <v>0</v>
      </c>
      <c r="O58" s="1729">
        <f t="shared" si="9"/>
        <v>0</v>
      </c>
      <c r="P58" s="1729">
        <f t="shared" si="9"/>
        <v>0</v>
      </c>
      <c r="Q58" s="1729">
        <f t="shared" si="9"/>
        <v>0</v>
      </c>
      <c r="R58" s="1729">
        <f t="shared" si="9"/>
        <v>0</v>
      </c>
      <c r="S58" s="1729">
        <f t="shared" si="9"/>
        <v>0</v>
      </c>
      <c r="T58" s="1727">
        <v>0</v>
      </c>
    </row>
    <row r="59" spans="2:20">
      <c r="B59" s="1735"/>
      <c r="C59" s="1730"/>
      <c r="D59" s="1730"/>
      <c r="E59" s="1731"/>
      <c r="F59" s="1731"/>
      <c r="G59" s="1731"/>
      <c r="H59" s="1731"/>
      <c r="I59" s="1731"/>
      <c r="J59" s="1731"/>
      <c r="K59" s="1731"/>
      <c r="L59" s="1731"/>
      <c r="M59" s="1731"/>
      <c r="N59" s="1731"/>
      <c r="O59" s="1731"/>
      <c r="P59" s="1731"/>
      <c r="Q59" s="1731"/>
      <c r="R59" s="1731"/>
      <c r="S59" s="1731"/>
      <c r="T59" s="1732"/>
    </row>
    <row r="60" spans="2:20">
      <c r="B60" s="1733"/>
      <c r="C60" s="1723"/>
      <c r="D60" s="1723" t="s">
        <v>1712</v>
      </c>
      <c r="E60" s="1724"/>
      <c r="F60" s="1724"/>
      <c r="G60" s="1724"/>
      <c r="H60" s="1724"/>
      <c r="I60" s="1724"/>
      <c r="J60" s="1724"/>
      <c r="K60" s="1724"/>
      <c r="L60" s="1724"/>
      <c r="M60" s="1724"/>
      <c r="N60" s="1724"/>
      <c r="O60" s="1724"/>
      <c r="P60" s="1724"/>
      <c r="Q60" s="1724"/>
      <c r="R60" s="1724"/>
      <c r="S60" s="1724"/>
      <c r="T60" s="1725">
        <f>SUM(I60:S60)</f>
        <v>0</v>
      </c>
    </row>
    <row r="61" spans="2:20">
      <c r="B61" s="1733">
        <v>11</v>
      </c>
      <c r="C61" s="1723"/>
      <c r="D61" s="1723" t="s">
        <v>1713</v>
      </c>
      <c r="E61" s="1724"/>
      <c r="F61" s="1724"/>
      <c r="G61" s="1724"/>
      <c r="H61" s="1724"/>
      <c r="I61" s="1724"/>
      <c r="J61" s="1724"/>
      <c r="K61" s="1724"/>
      <c r="L61" s="1724"/>
      <c r="M61" s="1724"/>
      <c r="N61" s="1724"/>
      <c r="O61" s="1724"/>
      <c r="P61" s="1724"/>
      <c r="Q61" s="1724"/>
      <c r="R61" s="1724"/>
      <c r="S61" s="1724"/>
      <c r="T61" s="1725">
        <v>0</v>
      </c>
    </row>
    <row r="62" spans="2:20">
      <c r="B62" s="1733"/>
      <c r="C62" s="1723"/>
      <c r="D62" s="1723" t="s">
        <v>168</v>
      </c>
      <c r="E62" s="1724"/>
      <c r="F62" s="1724"/>
      <c r="G62" s="1724"/>
      <c r="H62" s="1724"/>
      <c r="I62" s="1726"/>
      <c r="J62" s="1726"/>
      <c r="K62" s="1726"/>
      <c r="L62" s="1726"/>
      <c r="M62" s="1726"/>
      <c r="N62" s="1726"/>
      <c r="O62" s="1726"/>
      <c r="P62" s="1726"/>
      <c r="Q62" s="1726"/>
      <c r="R62" s="1726"/>
      <c r="S62" s="1726"/>
      <c r="T62" s="1727">
        <v>0</v>
      </c>
    </row>
    <row r="63" spans="2:20">
      <c r="B63" s="1734"/>
      <c r="C63" s="1728"/>
      <c r="D63" s="1728"/>
      <c r="E63" s="1729">
        <f>SUM(E60:E62)</f>
        <v>0</v>
      </c>
      <c r="F63" s="1729">
        <f t="shared" ref="F63:S63" si="10">SUM(F60:F62)</f>
        <v>0</v>
      </c>
      <c r="G63" s="1729">
        <f t="shared" si="10"/>
        <v>0</v>
      </c>
      <c r="H63" s="1729">
        <f t="shared" si="10"/>
        <v>0</v>
      </c>
      <c r="I63" s="1729">
        <f t="shared" si="10"/>
        <v>0</v>
      </c>
      <c r="J63" s="1729">
        <f t="shared" si="10"/>
        <v>0</v>
      </c>
      <c r="K63" s="1729">
        <f t="shared" si="10"/>
        <v>0</v>
      </c>
      <c r="L63" s="1729">
        <f t="shared" si="10"/>
        <v>0</v>
      </c>
      <c r="M63" s="1729">
        <f t="shared" si="10"/>
        <v>0</v>
      </c>
      <c r="N63" s="1729">
        <f t="shared" si="10"/>
        <v>0</v>
      </c>
      <c r="O63" s="1729">
        <f t="shared" si="10"/>
        <v>0</v>
      </c>
      <c r="P63" s="1729">
        <f t="shared" si="10"/>
        <v>0</v>
      </c>
      <c r="Q63" s="1729">
        <f t="shared" si="10"/>
        <v>0</v>
      </c>
      <c r="R63" s="1729">
        <f t="shared" si="10"/>
        <v>0</v>
      </c>
      <c r="S63" s="1729">
        <f t="shared" si="10"/>
        <v>0</v>
      </c>
      <c r="T63" s="1727">
        <v>0</v>
      </c>
    </row>
    <row r="64" spans="2:20">
      <c r="B64" s="1735"/>
      <c r="C64" s="1730"/>
      <c r="D64" s="1730"/>
      <c r="E64" s="1731"/>
      <c r="F64" s="1731"/>
      <c r="G64" s="1731"/>
      <c r="H64" s="1731"/>
      <c r="I64" s="1731"/>
      <c r="J64" s="1731"/>
      <c r="K64" s="1731"/>
      <c r="L64" s="1731"/>
      <c r="M64" s="1731"/>
      <c r="N64" s="1731"/>
      <c r="O64" s="1731"/>
      <c r="P64" s="1731"/>
      <c r="Q64" s="1731"/>
      <c r="R64" s="1731"/>
      <c r="S64" s="1731"/>
      <c r="T64" s="1732"/>
    </row>
    <row r="65" spans="2:20">
      <c r="B65" s="1733"/>
      <c r="C65" s="1723"/>
      <c r="D65" s="1723" t="s">
        <v>1712</v>
      </c>
      <c r="E65" s="1724"/>
      <c r="F65" s="1724"/>
      <c r="G65" s="1724"/>
      <c r="H65" s="1724"/>
      <c r="I65" s="1724"/>
      <c r="J65" s="1724"/>
      <c r="K65" s="1724"/>
      <c r="L65" s="1724"/>
      <c r="M65" s="1724"/>
      <c r="N65" s="1724"/>
      <c r="O65" s="1724"/>
      <c r="P65" s="1724"/>
      <c r="Q65" s="1724"/>
      <c r="R65" s="1724"/>
      <c r="S65" s="1724"/>
      <c r="T65" s="1725">
        <f>SUM(I65:S65)</f>
        <v>0</v>
      </c>
    </row>
    <row r="66" spans="2:20">
      <c r="B66" s="1733">
        <v>12</v>
      </c>
      <c r="C66" s="1723"/>
      <c r="D66" s="1723" t="s">
        <v>1713</v>
      </c>
      <c r="E66" s="1724"/>
      <c r="F66" s="1724"/>
      <c r="G66" s="1724"/>
      <c r="H66" s="1724"/>
      <c r="I66" s="1724"/>
      <c r="J66" s="1724"/>
      <c r="K66" s="1724"/>
      <c r="L66" s="1724"/>
      <c r="M66" s="1724"/>
      <c r="N66" s="1724"/>
      <c r="O66" s="1724"/>
      <c r="P66" s="1724"/>
      <c r="Q66" s="1724"/>
      <c r="R66" s="1724"/>
      <c r="S66" s="1724"/>
      <c r="T66" s="1725">
        <v>0</v>
      </c>
    </row>
    <row r="67" spans="2:20">
      <c r="B67" s="1733"/>
      <c r="C67" s="1723"/>
      <c r="D67" s="1723" t="s">
        <v>168</v>
      </c>
      <c r="E67" s="1724"/>
      <c r="F67" s="1724"/>
      <c r="G67" s="1724"/>
      <c r="H67" s="1724"/>
      <c r="I67" s="1726"/>
      <c r="J67" s="1726"/>
      <c r="K67" s="1726"/>
      <c r="L67" s="1726"/>
      <c r="M67" s="1726"/>
      <c r="N67" s="1726"/>
      <c r="O67" s="1726"/>
      <c r="P67" s="1726"/>
      <c r="Q67" s="1726"/>
      <c r="R67" s="1726"/>
      <c r="S67" s="1726"/>
      <c r="T67" s="1727">
        <v>0</v>
      </c>
    </row>
    <row r="68" spans="2:20">
      <c r="B68" s="1734"/>
      <c r="C68" s="1728"/>
      <c r="D68" s="1728"/>
      <c r="E68" s="1729">
        <f>SUM(E65:E67)</f>
        <v>0</v>
      </c>
      <c r="F68" s="1729">
        <f t="shared" ref="F68:S68" si="11">SUM(F65:F67)</f>
        <v>0</v>
      </c>
      <c r="G68" s="1729">
        <f t="shared" si="11"/>
        <v>0</v>
      </c>
      <c r="H68" s="1729">
        <f t="shared" si="11"/>
        <v>0</v>
      </c>
      <c r="I68" s="1729">
        <f t="shared" si="11"/>
        <v>0</v>
      </c>
      <c r="J68" s="1729">
        <f t="shared" si="11"/>
        <v>0</v>
      </c>
      <c r="K68" s="1729">
        <f t="shared" si="11"/>
        <v>0</v>
      </c>
      <c r="L68" s="1729">
        <f t="shared" si="11"/>
        <v>0</v>
      </c>
      <c r="M68" s="1729">
        <f t="shared" si="11"/>
        <v>0</v>
      </c>
      <c r="N68" s="1729">
        <f t="shared" si="11"/>
        <v>0</v>
      </c>
      <c r="O68" s="1729">
        <f t="shared" si="11"/>
        <v>0</v>
      </c>
      <c r="P68" s="1729">
        <f t="shared" si="11"/>
        <v>0</v>
      </c>
      <c r="Q68" s="1729">
        <f t="shared" si="11"/>
        <v>0</v>
      </c>
      <c r="R68" s="1729">
        <f t="shared" si="11"/>
        <v>0</v>
      </c>
      <c r="S68" s="1729">
        <f t="shared" si="11"/>
        <v>0</v>
      </c>
      <c r="T68" s="1727">
        <v>0</v>
      </c>
    </row>
    <row r="69" spans="2:20">
      <c r="B69" s="1735"/>
      <c r="C69" s="1730"/>
      <c r="D69" s="1730"/>
      <c r="E69" s="1731"/>
      <c r="F69" s="1731"/>
      <c r="G69" s="1731"/>
      <c r="H69" s="1731"/>
      <c r="I69" s="1731"/>
      <c r="J69" s="1731"/>
      <c r="K69" s="1731"/>
      <c r="L69" s="1731"/>
      <c r="M69" s="1731"/>
      <c r="N69" s="1731"/>
      <c r="O69" s="1731"/>
      <c r="P69" s="1731"/>
      <c r="Q69" s="1731"/>
      <c r="R69" s="1731"/>
      <c r="S69" s="1731"/>
      <c r="T69" s="1732"/>
    </row>
    <row r="70" spans="2:20">
      <c r="B70" s="1733"/>
      <c r="C70" s="1723"/>
      <c r="D70" s="1723" t="s">
        <v>1712</v>
      </c>
      <c r="E70" s="1724"/>
      <c r="F70" s="1724"/>
      <c r="G70" s="1724"/>
      <c r="H70" s="1724"/>
      <c r="I70" s="1724"/>
      <c r="J70" s="1724"/>
      <c r="K70" s="1724"/>
      <c r="L70" s="1724"/>
      <c r="M70" s="1724"/>
      <c r="N70" s="1724"/>
      <c r="O70" s="1724"/>
      <c r="P70" s="1724"/>
      <c r="Q70" s="1724"/>
      <c r="R70" s="1724"/>
      <c r="S70" s="1724"/>
      <c r="T70" s="1725">
        <f>SUM(I70:S70)</f>
        <v>0</v>
      </c>
    </row>
    <row r="71" spans="2:20">
      <c r="B71" s="1733">
        <v>13</v>
      </c>
      <c r="C71" s="1723"/>
      <c r="D71" s="1723" t="s">
        <v>1713</v>
      </c>
      <c r="E71" s="1724"/>
      <c r="F71" s="1724"/>
      <c r="G71" s="1724"/>
      <c r="H71" s="1724"/>
      <c r="I71" s="1724"/>
      <c r="J71" s="1724"/>
      <c r="K71" s="1724"/>
      <c r="L71" s="1724"/>
      <c r="M71" s="1724"/>
      <c r="N71" s="1724"/>
      <c r="O71" s="1724"/>
      <c r="P71" s="1724"/>
      <c r="Q71" s="1724"/>
      <c r="R71" s="1724"/>
      <c r="S71" s="1724"/>
      <c r="T71" s="1725">
        <v>0</v>
      </c>
    </row>
    <row r="72" spans="2:20">
      <c r="B72" s="1733"/>
      <c r="C72" s="1723"/>
      <c r="D72" s="1723" t="s">
        <v>168</v>
      </c>
      <c r="E72" s="1724"/>
      <c r="F72" s="1724"/>
      <c r="G72" s="1724"/>
      <c r="H72" s="1724"/>
      <c r="I72" s="1726"/>
      <c r="J72" s="1726"/>
      <c r="K72" s="1726"/>
      <c r="L72" s="1726"/>
      <c r="M72" s="1726"/>
      <c r="N72" s="1726"/>
      <c r="O72" s="1726"/>
      <c r="P72" s="1726"/>
      <c r="Q72" s="1726"/>
      <c r="R72" s="1726"/>
      <c r="S72" s="1726"/>
      <c r="T72" s="1727">
        <v>0</v>
      </c>
    </row>
    <row r="73" spans="2:20">
      <c r="B73" s="1734"/>
      <c r="C73" s="1728"/>
      <c r="D73" s="1728"/>
      <c r="E73" s="1729">
        <f>SUM(E70:E72)</f>
        <v>0</v>
      </c>
      <c r="F73" s="1729">
        <f t="shared" ref="F73:S73" si="12">SUM(F70:F72)</f>
        <v>0</v>
      </c>
      <c r="G73" s="1729">
        <f t="shared" si="12"/>
        <v>0</v>
      </c>
      <c r="H73" s="1729">
        <f t="shared" si="12"/>
        <v>0</v>
      </c>
      <c r="I73" s="1729">
        <f t="shared" si="12"/>
        <v>0</v>
      </c>
      <c r="J73" s="1729">
        <f t="shared" si="12"/>
        <v>0</v>
      </c>
      <c r="K73" s="1729">
        <f t="shared" si="12"/>
        <v>0</v>
      </c>
      <c r="L73" s="1729">
        <f t="shared" si="12"/>
        <v>0</v>
      </c>
      <c r="M73" s="1729">
        <f t="shared" si="12"/>
        <v>0</v>
      </c>
      <c r="N73" s="1729">
        <f t="shared" si="12"/>
        <v>0</v>
      </c>
      <c r="O73" s="1729">
        <f t="shared" si="12"/>
        <v>0</v>
      </c>
      <c r="P73" s="1729">
        <f t="shared" si="12"/>
        <v>0</v>
      </c>
      <c r="Q73" s="1729">
        <f t="shared" si="12"/>
        <v>0</v>
      </c>
      <c r="R73" s="1729">
        <f t="shared" si="12"/>
        <v>0</v>
      </c>
      <c r="S73" s="1729">
        <f t="shared" si="12"/>
        <v>0</v>
      </c>
      <c r="T73" s="1727">
        <v>0</v>
      </c>
    </row>
    <row r="74" spans="2:20">
      <c r="B74" s="1735"/>
      <c r="C74" s="1730"/>
      <c r="D74" s="1730"/>
      <c r="E74" s="1731"/>
      <c r="F74" s="1731"/>
      <c r="G74" s="1731"/>
      <c r="H74" s="1731"/>
      <c r="I74" s="1731"/>
      <c r="J74" s="1731"/>
      <c r="K74" s="1731"/>
      <c r="L74" s="1731"/>
      <c r="M74" s="1731"/>
      <c r="N74" s="1731"/>
      <c r="O74" s="1731"/>
      <c r="P74" s="1731"/>
      <c r="Q74" s="1731"/>
      <c r="R74" s="1731"/>
      <c r="S74" s="1731"/>
      <c r="T74" s="1732"/>
    </row>
    <row r="75" spans="2:20">
      <c r="B75" s="1733"/>
      <c r="C75" s="1723"/>
      <c r="D75" s="1723" t="s">
        <v>1712</v>
      </c>
      <c r="E75" s="1724"/>
      <c r="F75" s="1724"/>
      <c r="G75" s="1724"/>
      <c r="H75" s="1724"/>
      <c r="I75" s="1724"/>
      <c r="J75" s="1724"/>
      <c r="K75" s="1724"/>
      <c r="L75" s="1724"/>
      <c r="M75" s="1724"/>
      <c r="N75" s="1724"/>
      <c r="O75" s="1724"/>
      <c r="P75" s="1724"/>
      <c r="Q75" s="1724"/>
      <c r="R75" s="1724"/>
      <c r="S75" s="1724"/>
      <c r="T75" s="1725">
        <f>SUM(I75:S75)</f>
        <v>0</v>
      </c>
    </row>
    <row r="76" spans="2:20">
      <c r="B76" s="1733">
        <v>14</v>
      </c>
      <c r="C76" s="1723"/>
      <c r="D76" s="1723" t="s">
        <v>1713</v>
      </c>
      <c r="E76" s="1724"/>
      <c r="F76" s="1724"/>
      <c r="G76" s="1724"/>
      <c r="H76" s="1724"/>
      <c r="I76" s="1724"/>
      <c r="J76" s="1724"/>
      <c r="K76" s="1724"/>
      <c r="L76" s="1724"/>
      <c r="M76" s="1724"/>
      <c r="N76" s="1724"/>
      <c r="O76" s="1724"/>
      <c r="P76" s="1724"/>
      <c r="Q76" s="1724"/>
      <c r="R76" s="1724"/>
      <c r="S76" s="1724"/>
      <c r="T76" s="1725">
        <v>0</v>
      </c>
    </row>
    <row r="77" spans="2:20">
      <c r="B77" s="1733"/>
      <c r="C77" s="1723"/>
      <c r="D77" s="1723" t="s">
        <v>168</v>
      </c>
      <c r="E77" s="1724"/>
      <c r="F77" s="1724"/>
      <c r="G77" s="1724"/>
      <c r="H77" s="1724"/>
      <c r="I77" s="1726"/>
      <c r="J77" s="1726"/>
      <c r="K77" s="1726"/>
      <c r="L77" s="1726"/>
      <c r="M77" s="1726"/>
      <c r="N77" s="1726"/>
      <c r="O77" s="1726"/>
      <c r="P77" s="1726"/>
      <c r="Q77" s="1726"/>
      <c r="R77" s="1726"/>
      <c r="S77" s="1726"/>
      <c r="T77" s="1727">
        <v>0</v>
      </c>
    </row>
    <row r="78" spans="2:20">
      <c r="B78" s="1734"/>
      <c r="C78" s="1728"/>
      <c r="D78" s="1728"/>
      <c r="E78" s="1729">
        <f>SUM(E75:E77)</f>
        <v>0</v>
      </c>
      <c r="F78" s="1729">
        <f t="shared" ref="F78:S78" si="13">SUM(F75:F77)</f>
        <v>0</v>
      </c>
      <c r="G78" s="1729">
        <f t="shared" si="13"/>
        <v>0</v>
      </c>
      <c r="H78" s="1729">
        <f t="shared" si="13"/>
        <v>0</v>
      </c>
      <c r="I78" s="1729">
        <f t="shared" si="13"/>
        <v>0</v>
      </c>
      <c r="J78" s="1729">
        <f t="shared" si="13"/>
        <v>0</v>
      </c>
      <c r="K78" s="1729">
        <f t="shared" si="13"/>
        <v>0</v>
      </c>
      <c r="L78" s="1729">
        <f t="shared" si="13"/>
        <v>0</v>
      </c>
      <c r="M78" s="1729">
        <f t="shared" si="13"/>
        <v>0</v>
      </c>
      <c r="N78" s="1729">
        <f t="shared" si="13"/>
        <v>0</v>
      </c>
      <c r="O78" s="1729">
        <f t="shared" si="13"/>
        <v>0</v>
      </c>
      <c r="P78" s="1729">
        <f t="shared" si="13"/>
        <v>0</v>
      </c>
      <c r="Q78" s="1729">
        <f t="shared" si="13"/>
        <v>0</v>
      </c>
      <c r="R78" s="1729">
        <f t="shared" si="13"/>
        <v>0</v>
      </c>
      <c r="S78" s="1729">
        <f t="shared" si="13"/>
        <v>0</v>
      </c>
      <c r="T78" s="1727">
        <v>0</v>
      </c>
    </row>
    <row r="79" spans="2:20">
      <c r="B79" s="1735"/>
      <c r="C79" s="1730"/>
      <c r="D79" s="1730"/>
      <c r="E79" s="1731"/>
      <c r="F79" s="1731"/>
      <c r="G79" s="1731"/>
      <c r="H79" s="1731"/>
      <c r="I79" s="1731"/>
      <c r="J79" s="1731"/>
      <c r="K79" s="1731"/>
      <c r="L79" s="1731"/>
      <c r="M79" s="1731"/>
      <c r="N79" s="1731"/>
      <c r="O79" s="1731"/>
      <c r="P79" s="1731"/>
      <c r="Q79" s="1731"/>
      <c r="R79" s="1731"/>
      <c r="S79" s="1731"/>
      <c r="T79" s="1732"/>
    </row>
    <row r="80" spans="2:20">
      <c r="B80" s="1733"/>
      <c r="C80" s="1723"/>
      <c r="D80" s="1723" t="s">
        <v>1712</v>
      </c>
      <c r="E80" s="1724"/>
      <c r="F80" s="1724"/>
      <c r="G80" s="1724"/>
      <c r="H80" s="1724"/>
      <c r="I80" s="1724"/>
      <c r="J80" s="1724"/>
      <c r="K80" s="1724"/>
      <c r="L80" s="1724"/>
      <c r="M80" s="1724"/>
      <c r="N80" s="1724"/>
      <c r="O80" s="1724"/>
      <c r="P80" s="1724"/>
      <c r="Q80" s="1724"/>
      <c r="R80" s="1724"/>
      <c r="S80" s="1724"/>
      <c r="T80" s="1725">
        <f>SUM(I80:S80)</f>
        <v>0</v>
      </c>
    </row>
    <row r="81" spans="2:20">
      <c r="B81" s="1733"/>
      <c r="C81" s="1723"/>
      <c r="D81" s="1723" t="s">
        <v>1713</v>
      </c>
      <c r="E81" s="1724"/>
      <c r="F81" s="1724"/>
      <c r="G81" s="1724"/>
      <c r="H81" s="1724"/>
      <c r="I81" s="1724"/>
      <c r="J81" s="1724"/>
      <c r="K81" s="1724"/>
      <c r="L81" s="1724"/>
      <c r="M81" s="1724"/>
      <c r="N81" s="1724"/>
      <c r="O81" s="1724"/>
      <c r="P81" s="1724"/>
      <c r="Q81" s="1724"/>
      <c r="R81" s="1724"/>
      <c r="S81" s="1724"/>
      <c r="T81" s="1725">
        <v>0</v>
      </c>
    </row>
    <row r="82" spans="2:20">
      <c r="B82" s="1733">
        <v>15</v>
      </c>
      <c r="C82" s="1723"/>
      <c r="D82" s="1723" t="s">
        <v>168</v>
      </c>
      <c r="E82" s="1724"/>
      <c r="F82" s="1724"/>
      <c r="G82" s="1724"/>
      <c r="H82" s="1724"/>
      <c r="I82" s="1726"/>
      <c r="J82" s="1726"/>
      <c r="K82" s="1726"/>
      <c r="L82" s="1726"/>
      <c r="M82" s="1726"/>
      <c r="N82" s="1726"/>
      <c r="O82" s="1726"/>
      <c r="P82" s="1726"/>
      <c r="Q82" s="1726"/>
      <c r="R82" s="1726"/>
      <c r="S82" s="1726"/>
      <c r="T82" s="1727">
        <v>0</v>
      </c>
    </row>
    <row r="83" spans="2:20">
      <c r="B83" s="1734"/>
      <c r="C83" s="1728"/>
      <c r="D83" s="1728"/>
      <c r="E83" s="1729">
        <f>SUM(E80:E82)</f>
        <v>0</v>
      </c>
      <c r="F83" s="1729">
        <f t="shared" ref="F83:S83" si="14">SUM(F80:F82)</f>
        <v>0</v>
      </c>
      <c r="G83" s="1729">
        <f t="shared" si="14"/>
        <v>0</v>
      </c>
      <c r="H83" s="1729">
        <f t="shared" si="14"/>
        <v>0</v>
      </c>
      <c r="I83" s="1729">
        <f t="shared" si="14"/>
        <v>0</v>
      </c>
      <c r="J83" s="1729">
        <f t="shared" si="14"/>
        <v>0</v>
      </c>
      <c r="K83" s="1729">
        <f t="shared" si="14"/>
        <v>0</v>
      </c>
      <c r="L83" s="1729">
        <f t="shared" si="14"/>
        <v>0</v>
      </c>
      <c r="M83" s="1729">
        <f t="shared" si="14"/>
        <v>0</v>
      </c>
      <c r="N83" s="1729">
        <f t="shared" si="14"/>
        <v>0</v>
      </c>
      <c r="O83" s="1729">
        <f t="shared" si="14"/>
        <v>0</v>
      </c>
      <c r="P83" s="1729">
        <f t="shared" si="14"/>
        <v>0</v>
      </c>
      <c r="Q83" s="1729">
        <f t="shared" si="14"/>
        <v>0</v>
      </c>
      <c r="R83" s="1729">
        <f t="shared" si="14"/>
        <v>0</v>
      </c>
      <c r="S83" s="1729">
        <f t="shared" si="14"/>
        <v>0</v>
      </c>
      <c r="T83" s="1727">
        <v>0</v>
      </c>
    </row>
    <row r="84" spans="2:20">
      <c r="B84" s="1735"/>
      <c r="C84" s="1730"/>
      <c r="D84" s="1730"/>
      <c r="E84" s="1731"/>
      <c r="F84" s="1731"/>
      <c r="G84" s="1731"/>
      <c r="H84" s="1731"/>
      <c r="I84" s="1731"/>
      <c r="J84" s="1731"/>
      <c r="K84" s="1731"/>
      <c r="L84" s="1731"/>
      <c r="M84" s="1731"/>
      <c r="N84" s="1731"/>
      <c r="O84" s="1731"/>
      <c r="P84" s="1731"/>
      <c r="Q84" s="1731"/>
      <c r="R84" s="1731"/>
      <c r="S84" s="1731"/>
      <c r="T84" s="1732"/>
    </row>
    <row r="85" spans="2:20">
      <c r="B85" s="1733"/>
      <c r="C85" s="1723"/>
      <c r="D85" s="1723" t="s">
        <v>1712</v>
      </c>
      <c r="E85" s="1724"/>
      <c r="F85" s="1724"/>
      <c r="G85" s="1724"/>
      <c r="H85" s="1724"/>
      <c r="I85" s="1724"/>
      <c r="J85" s="1724"/>
      <c r="K85" s="1724"/>
      <c r="L85" s="1724"/>
      <c r="M85" s="1724"/>
      <c r="N85" s="1724"/>
      <c r="O85" s="1724"/>
      <c r="P85" s="1724"/>
      <c r="Q85" s="1724"/>
      <c r="R85" s="1724"/>
      <c r="S85" s="1724"/>
      <c r="T85" s="1725">
        <f>SUM(I85:S85)</f>
        <v>0</v>
      </c>
    </row>
    <row r="86" spans="2:20">
      <c r="B86" s="1733">
        <v>16</v>
      </c>
      <c r="C86" s="1723"/>
      <c r="D86" s="1723" t="s">
        <v>1713</v>
      </c>
      <c r="E86" s="1724"/>
      <c r="F86" s="1724"/>
      <c r="G86" s="1724"/>
      <c r="H86" s="1724"/>
      <c r="I86" s="1724"/>
      <c r="J86" s="1724"/>
      <c r="K86" s="1724"/>
      <c r="L86" s="1724"/>
      <c r="M86" s="1724"/>
      <c r="N86" s="1724"/>
      <c r="O86" s="1724"/>
      <c r="P86" s="1724"/>
      <c r="Q86" s="1724"/>
      <c r="R86" s="1724"/>
      <c r="S86" s="1724"/>
      <c r="T86" s="1725">
        <v>0</v>
      </c>
    </row>
    <row r="87" spans="2:20">
      <c r="B87" s="1733"/>
      <c r="C87" s="1723"/>
      <c r="D87" s="1723" t="s">
        <v>168</v>
      </c>
      <c r="E87" s="1724"/>
      <c r="F87" s="1724"/>
      <c r="G87" s="1724"/>
      <c r="H87" s="1724"/>
      <c r="I87" s="1726"/>
      <c r="J87" s="1726"/>
      <c r="K87" s="1726"/>
      <c r="L87" s="1726"/>
      <c r="M87" s="1726"/>
      <c r="N87" s="1726"/>
      <c r="O87" s="1726"/>
      <c r="P87" s="1726"/>
      <c r="Q87" s="1726"/>
      <c r="R87" s="1726"/>
      <c r="S87" s="1726"/>
      <c r="T87" s="1727">
        <v>0</v>
      </c>
    </row>
    <row r="88" spans="2:20">
      <c r="B88" s="1734"/>
      <c r="C88" s="1728"/>
      <c r="D88" s="1728"/>
      <c r="E88" s="1729">
        <f>SUM(E85:E87)</f>
        <v>0</v>
      </c>
      <c r="F88" s="1729">
        <f t="shared" ref="F88:S88" si="15">SUM(F85:F87)</f>
        <v>0</v>
      </c>
      <c r="G88" s="1729">
        <f t="shared" si="15"/>
        <v>0</v>
      </c>
      <c r="H88" s="1729">
        <f t="shared" si="15"/>
        <v>0</v>
      </c>
      <c r="I88" s="1729">
        <f t="shared" si="15"/>
        <v>0</v>
      </c>
      <c r="J88" s="1729">
        <f t="shared" si="15"/>
        <v>0</v>
      </c>
      <c r="K88" s="1729">
        <f t="shared" si="15"/>
        <v>0</v>
      </c>
      <c r="L88" s="1729">
        <f t="shared" si="15"/>
        <v>0</v>
      </c>
      <c r="M88" s="1729">
        <f t="shared" si="15"/>
        <v>0</v>
      </c>
      <c r="N88" s="1729">
        <f t="shared" si="15"/>
        <v>0</v>
      </c>
      <c r="O88" s="1729">
        <f t="shared" si="15"/>
        <v>0</v>
      </c>
      <c r="P88" s="1729">
        <f t="shared" si="15"/>
        <v>0</v>
      </c>
      <c r="Q88" s="1729">
        <f t="shared" si="15"/>
        <v>0</v>
      </c>
      <c r="R88" s="1729">
        <f t="shared" si="15"/>
        <v>0</v>
      </c>
      <c r="S88" s="1729">
        <f t="shared" si="15"/>
        <v>0</v>
      </c>
      <c r="T88" s="1727">
        <v>0</v>
      </c>
    </row>
    <row r="89" spans="2:20">
      <c r="B89" s="1735"/>
      <c r="C89" s="1730"/>
      <c r="D89" s="1730"/>
      <c r="E89" s="1731"/>
      <c r="F89" s="1731"/>
      <c r="G89" s="1731"/>
      <c r="H89" s="1731"/>
      <c r="I89" s="1731"/>
      <c r="J89" s="1731"/>
      <c r="K89" s="1731"/>
      <c r="L89" s="1731"/>
      <c r="M89" s="1731"/>
      <c r="N89" s="1731"/>
      <c r="O89" s="1731"/>
      <c r="P89" s="1731"/>
      <c r="Q89" s="1731"/>
      <c r="R89" s="1731"/>
      <c r="S89" s="1731"/>
      <c r="T89" s="1732"/>
    </row>
    <row r="90" spans="2:20">
      <c r="B90" s="1733"/>
      <c r="C90" s="1723"/>
      <c r="D90" s="1723" t="s">
        <v>1712</v>
      </c>
      <c r="E90" s="1724"/>
      <c r="F90" s="1724"/>
      <c r="G90" s="1724"/>
      <c r="H90" s="1724"/>
      <c r="I90" s="1724"/>
      <c r="J90" s="1724"/>
      <c r="K90" s="1724"/>
      <c r="L90" s="1724"/>
      <c r="M90" s="1724"/>
      <c r="N90" s="1724"/>
      <c r="O90" s="1724"/>
      <c r="P90" s="1724"/>
      <c r="Q90" s="1724"/>
      <c r="R90" s="1724"/>
      <c r="S90" s="1724"/>
      <c r="T90" s="1725">
        <f>SUM(I90:S90)</f>
        <v>0</v>
      </c>
    </row>
    <row r="91" spans="2:20">
      <c r="B91" s="1733">
        <v>17</v>
      </c>
      <c r="C91" s="1723"/>
      <c r="D91" s="1723" t="s">
        <v>1713</v>
      </c>
      <c r="E91" s="1724"/>
      <c r="F91" s="1724"/>
      <c r="G91" s="1724"/>
      <c r="H91" s="1724"/>
      <c r="I91" s="1724"/>
      <c r="J91" s="1724"/>
      <c r="K91" s="1724"/>
      <c r="L91" s="1724"/>
      <c r="M91" s="1724"/>
      <c r="N91" s="1724"/>
      <c r="O91" s="1724"/>
      <c r="P91" s="1724"/>
      <c r="Q91" s="1724"/>
      <c r="R91" s="1724"/>
      <c r="S91" s="1724"/>
      <c r="T91" s="1725">
        <v>0</v>
      </c>
    </row>
    <row r="92" spans="2:20">
      <c r="B92" s="1733"/>
      <c r="C92" s="1723"/>
      <c r="D92" s="1723" t="s">
        <v>168</v>
      </c>
      <c r="E92" s="1724"/>
      <c r="F92" s="1724"/>
      <c r="G92" s="1724"/>
      <c r="H92" s="1724"/>
      <c r="I92" s="1726"/>
      <c r="J92" s="1726"/>
      <c r="K92" s="1726"/>
      <c r="L92" s="1726"/>
      <c r="M92" s="1726"/>
      <c r="N92" s="1726"/>
      <c r="O92" s="1726"/>
      <c r="P92" s="1726"/>
      <c r="Q92" s="1726"/>
      <c r="R92" s="1726"/>
      <c r="S92" s="1726"/>
      <c r="T92" s="1727">
        <v>0</v>
      </c>
    </row>
    <row r="93" spans="2:20">
      <c r="B93" s="1734"/>
      <c r="C93" s="1728"/>
      <c r="D93" s="1728"/>
      <c r="E93" s="1729">
        <f>SUM(E90:E92)</f>
        <v>0</v>
      </c>
      <c r="F93" s="1729">
        <f t="shared" ref="F93:S93" si="16">SUM(F90:F92)</f>
        <v>0</v>
      </c>
      <c r="G93" s="1729">
        <f t="shared" si="16"/>
        <v>0</v>
      </c>
      <c r="H93" s="1729">
        <f t="shared" si="16"/>
        <v>0</v>
      </c>
      <c r="I93" s="1729">
        <f t="shared" si="16"/>
        <v>0</v>
      </c>
      <c r="J93" s="1729">
        <f t="shared" si="16"/>
        <v>0</v>
      </c>
      <c r="K93" s="1729">
        <f t="shared" si="16"/>
        <v>0</v>
      </c>
      <c r="L93" s="1729">
        <f t="shared" si="16"/>
        <v>0</v>
      </c>
      <c r="M93" s="1729">
        <f t="shared" si="16"/>
        <v>0</v>
      </c>
      <c r="N93" s="1729">
        <f t="shared" si="16"/>
        <v>0</v>
      </c>
      <c r="O93" s="1729">
        <f t="shared" si="16"/>
        <v>0</v>
      </c>
      <c r="P93" s="1729">
        <f t="shared" si="16"/>
        <v>0</v>
      </c>
      <c r="Q93" s="1729">
        <f t="shared" si="16"/>
        <v>0</v>
      </c>
      <c r="R93" s="1729">
        <f t="shared" si="16"/>
        <v>0</v>
      </c>
      <c r="S93" s="1729">
        <f t="shared" si="16"/>
        <v>0</v>
      </c>
      <c r="T93" s="1727">
        <v>0</v>
      </c>
    </row>
    <row r="94" spans="2:20">
      <c r="B94" s="1735"/>
      <c r="C94" s="1730"/>
      <c r="D94" s="1730"/>
      <c r="E94" s="1731"/>
      <c r="F94" s="1731"/>
      <c r="G94" s="1731"/>
      <c r="H94" s="1731"/>
      <c r="I94" s="1731"/>
      <c r="J94" s="1731"/>
      <c r="K94" s="1731"/>
      <c r="L94" s="1731"/>
      <c r="M94" s="1731"/>
      <c r="N94" s="1731"/>
      <c r="O94" s="1731"/>
      <c r="P94" s="1731"/>
      <c r="Q94" s="1731"/>
      <c r="R94" s="1731"/>
      <c r="S94" s="1731"/>
      <c r="T94" s="1732"/>
    </row>
    <row r="95" spans="2:20">
      <c r="B95" s="1733"/>
      <c r="C95" s="1723"/>
      <c r="D95" s="1723" t="s">
        <v>1712</v>
      </c>
      <c r="E95" s="1724"/>
      <c r="F95" s="1724"/>
      <c r="G95" s="1724"/>
      <c r="H95" s="1724"/>
      <c r="I95" s="1724"/>
      <c r="J95" s="1724"/>
      <c r="K95" s="1724"/>
      <c r="L95" s="1724"/>
      <c r="M95" s="1724"/>
      <c r="N95" s="1724"/>
      <c r="O95" s="1724"/>
      <c r="P95" s="1724"/>
      <c r="Q95" s="1724"/>
      <c r="R95" s="1724"/>
      <c r="S95" s="1724"/>
      <c r="T95" s="1725">
        <f>SUM(I95:S95)</f>
        <v>0</v>
      </c>
    </row>
    <row r="96" spans="2:20">
      <c r="B96" s="1733">
        <v>18</v>
      </c>
      <c r="C96" s="1723"/>
      <c r="D96" s="1723" t="s">
        <v>1713</v>
      </c>
      <c r="E96" s="1724"/>
      <c r="F96" s="1724"/>
      <c r="G96" s="1724"/>
      <c r="H96" s="1724"/>
      <c r="I96" s="1724"/>
      <c r="J96" s="1724"/>
      <c r="K96" s="1724"/>
      <c r="L96" s="1724"/>
      <c r="M96" s="1724"/>
      <c r="N96" s="1724"/>
      <c r="O96" s="1724"/>
      <c r="P96" s="1724"/>
      <c r="Q96" s="1724"/>
      <c r="R96" s="1724"/>
      <c r="S96" s="1724"/>
      <c r="T96" s="1725">
        <v>0</v>
      </c>
    </row>
    <row r="97" spans="2:20">
      <c r="B97" s="1733"/>
      <c r="C97" s="1723"/>
      <c r="D97" s="1723" t="s">
        <v>168</v>
      </c>
      <c r="E97" s="1724"/>
      <c r="F97" s="1724"/>
      <c r="G97" s="1724"/>
      <c r="H97" s="1724"/>
      <c r="I97" s="1726"/>
      <c r="J97" s="1726"/>
      <c r="K97" s="1726"/>
      <c r="L97" s="1726"/>
      <c r="M97" s="1726"/>
      <c r="N97" s="1726"/>
      <c r="O97" s="1726"/>
      <c r="P97" s="1726"/>
      <c r="Q97" s="1726"/>
      <c r="R97" s="1726"/>
      <c r="S97" s="1726"/>
      <c r="T97" s="1727">
        <v>0</v>
      </c>
    </row>
    <row r="98" spans="2:20">
      <c r="B98" s="1734"/>
      <c r="C98" s="1728"/>
      <c r="D98" s="1728"/>
      <c r="E98" s="1729">
        <f>SUM(E95:E97)</f>
        <v>0</v>
      </c>
      <c r="F98" s="1729">
        <f t="shared" ref="F98:S98" si="17">SUM(F95:F97)</f>
        <v>0</v>
      </c>
      <c r="G98" s="1729">
        <f t="shared" si="17"/>
        <v>0</v>
      </c>
      <c r="H98" s="1729">
        <f t="shared" si="17"/>
        <v>0</v>
      </c>
      <c r="I98" s="1729">
        <f t="shared" si="17"/>
        <v>0</v>
      </c>
      <c r="J98" s="1729">
        <f t="shared" si="17"/>
        <v>0</v>
      </c>
      <c r="K98" s="1729">
        <f t="shared" si="17"/>
        <v>0</v>
      </c>
      <c r="L98" s="1729">
        <f t="shared" si="17"/>
        <v>0</v>
      </c>
      <c r="M98" s="1729">
        <f t="shared" si="17"/>
        <v>0</v>
      </c>
      <c r="N98" s="1729">
        <f t="shared" si="17"/>
        <v>0</v>
      </c>
      <c r="O98" s="1729">
        <f t="shared" si="17"/>
        <v>0</v>
      </c>
      <c r="P98" s="1729">
        <f t="shared" si="17"/>
        <v>0</v>
      </c>
      <c r="Q98" s="1729">
        <f t="shared" si="17"/>
        <v>0</v>
      </c>
      <c r="R98" s="1729">
        <f t="shared" si="17"/>
        <v>0</v>
      </c>
      <c r="S98" s="1729">
        <f t="shared" si="17"/>
        <v>0</v>
      </c>
      <c r="T98" s="1727">
        <v>0</v>
      </c>
    </row>
    <row r="99" spans="2:20">
      <c r="B99" s="1735"/>
      <c r="C99" s="1730"/>
      <c r="D99" s="1730"/>
      <c r="E99" s="1731"/>
      <c r="F99" s="1731"/>
      <c r="G99" s="1731"/>
      <c r="H99" s="1731"/>
      <c r="I99" s="1731"/>
      <c r="J99" s="1731"/>
      <c r="K99" s="1731"/>
      <c r="L99" s="1731"/>
      <c r="M99" s="1731"/>
      <c r="N99" s="1731"/>
      <c r="O99" s="1731"/>
      <c r="P99" s="1731"/>
      <c r="Q99" s="1731"/>
      <c r="R99" s="1731"/>
      <c r="S99" s="1731"/>
      <c r="T99" s="1732"/>
    </row>
    <row r="100" spans="2:20">
      <c r="B100" s="1733"/>
      <c r="C100" s="1723"/>
      <c r="D100" s="1723" t="s">
        <v>1712</v>
      </c>
      <c r="E100" s="1724"/>
      <c r="F100" s="1724"/>
      <c r="G100" s="1724"/>
      <c r="H100" s="1724"/>
      <c r="I100" s="1724"/>
      <c r="J100" s="1724"/>
      <c r="K100" s="1724"/>
      <c r="L100" s="1724"/>
      <c r="M100" s="1724"/>
      <c r="N100" s="1724"/>
      <c r="O100" s="1724"/>
      <c r="P100" s="1724"/>
      <c r="Q100" s="1724"/>
      <c r="R100" s="1724"/>
      <c r="S100" s="1724"/>
      <c r="T100" s="1725">
        <f>SUM(I100:S100)</f>
        <v>0</v>
      </c>
    </row>
    <row r="101" spans="2:20">
      <c r="B101" s="1733">
        <v>19</v>
      </c>
      <c r="C101" s="1723"/>
      <c r="D101" s="1723" t="s">
        <v>1713</v>
      </c>
      <c r="E101" s="1724"/>
      <c r="F101" s="1724"/>
      <c r="G101" s="1724"/>
      <c r="H101" s="1724"/>
      <c r="I101" s="1724"/>
      <c r="J101" s="1724"/>
      <c r="K101" s="1724"/>
      <c r="L101" s="1724"/>
      <c r="M101" s="1724"/>
      <c r="N101" s="1724"/>
      <c r="O101" s="1724"/>
      <c r="P101" s="1724"/>
      <c r="Q101" s="1724"/>
      <c r="R101" s="1724"/>
      <c r="S101" s="1724"/>
      <c r="T101" s="1725">
        <v>0</v>
      </c>
    </row>
    <row r="102" spans="2:20">
      <c r="B102" s="1733"/>
      <c r="C102" s="1723"/>
      <c r="D102" s="1723" t="s">
        <v>168</v>
      </c>
      <c r="E102" s="1724"/>
      <c r="F102" s="1724"/>
      <c r="G102" s="1724"/>
      <c r="H102" s="1724"/>
      <c r="I102" s="1726"/>
      <c r="J102" s="1726"/>
      <c r="K102" s="1726"/>
      <c r="L102" s="1726"/>
      <c r="M102" s="1726"/>
      <c r="N102" s="1726"/>
      <c r="O102" s="1726"/>
      <c r="P102" s="1726"/>
      <c r="Q102" s="1726"/>
      <c r="R102" s="1726"/>
      <c r="S102" s="1726"/>
      <c r="T102" s="1727">
        <v>0</v>
      </c>
    </row>
    <row r="103" spans="2:20">
      <c r="B103" s="1734"/>
      <c r="C103" s="1728"/>
      <c r="D103" s="1728"/>
      <c r="E103" s="1729">
        <f>SUM(E100:E102)</f>
        <v>0</v>
      </c>
      <c r="F103" s="1729">
        <f t="shared" ref="F103:S103" si="18">SUM(F100:F102)</f>
        <v>0</v>
      </c>
      <c r="G103" s="1729">
        <f t="shared" si="18"/>
        <v>0</v>
      </c>
      <c r="H103" s="1729">
        <f t="shared" si="18"/>
        <v>0</v>
      </c>
      <c r="I103" s="1729">
        <f t="shared" si="18"/>
        <v>0</v>
      </c>
      <c r="J103" s="1729">
        <f t="shared" si="18"/>
        <v>0</v>
      </c>
      <c r="K103" s="1729">
        <f t="shared" si="18"/>
        <v>0</v>
      </c>
      <c r="L103" s="1729">
        <f t="shared" si="18"/>
        <v>0</v>
      </c>
      <c r="M103" s="1729">
        <f t="shared" si="18"/>
        <v>0</v>
      </c>
      <c r="N103" s="1729">
        <f t="shared" si="18"/>
        <v>0</v>
      </c>
      <c r="O103" s="1729">
        <f t="shared" si="18"/>
        <v>0</v>
      </c>
      <c r="P103" s="1729">
        <f t="shared" si="18"/>
        <v>0</v>
      </c>
      <c r="Q103" s="1729">
        <f t="shared" si="18"/>
        <v>0</v>
      </c>
      <c r="R103" s="1729">
        <f t="shared" si="18"/>
        <v>0</v>
      </c>
      <c r="S103" s="1729">
        <f t="shared" si="18"/>
        <v>0</v>
      </c>
      <c r="T103" s="1727">
        <v>0</v>
      </c>
    </row>
    <row r="104" spans="2:20">
      <c r="B104" s="1735"/>
      <c r="C104" s="1730"/>
      <c r="D104" s="1730"/>
      <c r="E104" s="1731"/>
      <c r="F104" s="1731"/>
      <c r="G104" s="1731"/>
      <c r="H104" s="1731"/>
      <c r="I104" s="1731"/>
      <c r="J104" s="1731"/>
      <c r="K104" s="1731"/>
      <c r="L104" s="1731"/>
      <c r="M104" s="1731"/>
      <c r="N104" s="1731"/>
      <c r="O104" s="1731"/>
      <c r="P104" s="1731"/>
      <c r="Q104" s="1731"/>
      <c r="R104" s="1731"/>
      <c r="S104" s="1731"/>
      <c r="T104" s="1732"/>
    </row>
    <row r="105" spans="2:20">
      <c r="B105" s="1733"/>
      <c r="C105" s="1723"/>
      <c r="D105" s="1723" t="s">
        <v>1712</v>
      </c>
      <c r="E105" s="1724"/>
      <c r="F105" s="1724"/>
      <c r="G105" s="1724"/>
      <c r="H105" s="1724"/>
      <c r="I105" s="1724"/>
      <c r="J105" s="1724"/>
      <c r="K105" s="1724"/>
      <c r="L105" s="1724"/>
      <c r="M105" s="1724"/>
      <c r="N105" s="1724"/>
      <c r="O105" s="1724"/>
      <c r="P105" s="1724"/>
      <c r="Q105" s="1724"/>
      <c r="R105" s="1724"/>
      <c r="S105" s="1724"/>
      <c r="T105" s="1725">
        <f>SUM(I105:S105)</f>
        <v>0</v>
      </c>
    </row>
    <row r="106" spans="2:20">
      <c r="B106" s="1733">
        <v>20</v>
      </c>
      <c r="C106" s="1723"/>
      <c r="D106" s="1723" t="s">
        <v>1713</v>
      </c>
      <c r="E106" s="1724"/>
      <c r="F106" s="1724"/>
      <c r="G106" s="1724"/>
      <c r="H106" s="1724"/>
      <c r="I106" s="1724"/>
      <c r="J106" s="1724"/>
      <c r="K106" s="1724"/>
      <c r="L106" s="1724"/>
      <c r="M106" s="1724"/>
      <c r="N106" s="1724"/>
      <c r="O106" s="1724"/>
      <c r="P106" s="1724"/>
      <c r="Q106" s="1724"/>
      <c r="R106" s="1724"/>
      <c r="S106" s="1724"/>
      <c r="T106" s="1725">
        <v>0</v>
      </c>
    </row>
    <row r="107" spans="2:20">
      <c r="B107" s="1733"/>
      <c r="C107" s="1723"/>
      <c r="D107" s="1723" t="s">
        <v>168</v>
      </c>
      <c r="E107" s="1724"/>
      <c r="F107" s="1724"/>
      <c r="G107" s="1724"/>
      <c r="H107" s="1724"/>
      <c r="I107" s="1726"/>
      <c r="J107" s="1726"/>
      <c r="K107" s="1726"/>
      <c r="L107" s="1726"/>
      <c r="M107" s="1726"/>
      <c r="N107" s="1726"/>
      <c r="O107" s="1726"/>
      <c r="P107" s="1726"/>
      <c r="Q107" s="1726"/>
      <c r="R107" s="1726"/>
      <c r="S107" s="1726"/>
      <c r="T107" s="1727">
        <v>0</v>
      </c>
    </row>
    <row r="108" spans="2:20">
      <c r="B108" s="1734"/>
      <c r="C108" s="1728"/>
      <c r="D108" s="1728"/>
      <c r="E108" s="1729">
        <f>SUM(E105:E107)</f>
        <v>0</v>
      </c>
      <c r="F108" s="1729">
        <f t="shared" ref="F108:S108" si="19">SUM(F105:F107)</f>
        <v>0</v>
      </c>
      <c r="G108" s="1729">
        <f t="shared" si="19"/>
        <v>0</v>
      </c>
      <c r="H108" s="1729">
        <f t="shared" si="19"/>
        <v>0</v>
      </c>
      <c r="I108" s="1729">
        <f t="shared" si="19"/>
        <v>0</v>
      </c>
      <c r="J108" s="1729">
        <f t="shared" si="19"/>
        <v>0</v>
      </c>
      <c r="K108" s="1729">
        <f t="shared" si="19"/>
        <v>0</v>
      </c>
      <c r="L108" s="1729">
        <f t="shared" si="19"/>
        <v>0</v>
      </c>
      <c r="M108" s="1729">
        <f t="shared" si="19"/>
        <v>0</v>
      </c>
      <c r="N108" s="1729">
        <f t="shared" si="19"/>
        <v>0</v>
      </c>
      <c r="O108" s="1729">
        <f t="shared" si="19"/>
        <v>0</v>
      </c>
      <c r="P108" s="1729">
        <f t="shared" si="19"/>
        <v>0</v>
      </c>
      <c r="Q108" s="1729">
        <f t="shared" si="19"/>
        <v>0</v>
      </c>
      <c r="R108" s="1729">
        <f t="shared" si="19"/>
        <v>0</v>
      </c>
      <c r="S108" s="1729">
        <f t="shared" si="19"/>
        <v>0</v>
      </c>
      <c r="T108" s="1727">
        <v>0</v>
      </c>
    </row>
    <row r="109" spans="2:20">
      <c r="B109" s="1735"/>
      <c r="C109" s="1730"/>
      <c r="D109" s="1730"/>
      <c r="E109" s="1731"/>
      <c r="F109" s="1731"/>
      <c r="G109" s="1731"/>
      <c r="H109" s="1731"/>
      <c r="I109" s="1731"/>
      <c r="J109" s="1731"/>
      <c r="K109" s="1731"/>
      <c r="L109" s="1731"/>
      <c r="M109" s="1731"/>
      <c r="N109" s="1731"/>
      <c r="O109" s="1731"/>
      <c r="P109" s="1731"/>
      <c r="Q109" s="1731"/>
      <c r="R109" s="1731"/>
      <c r="S109" s="1731"/>
      <c r="T109" s="1732"/>
    </row>
    <row r="110" spans="2:20">
      <c r="B110" s="1733"/>
      <c r="C110" s="1723"/>
      <c r="D110" s="1723" t="s">
        <v>1712</v>
      </c>
      <c r="E110" s="1724"/>
      <c r="F110" s="1724"/>
      <c r="G110" s="1724"/>
      <c r="H110" s="1724"/>
      <c r="I110" s="1724"/>
      <c r="J110" s="1724"/>
      <c r="K110" s="1724"/>
      <c r="L110" s="1724"/>
      <c r="M110" s="1724"/>
      <c r="N110" s="1724"/>
      <c r="O110" s="1724"/>
      <c r="P110" s="1724"/>
      <c r="Q110" s="1724"/>
      <c r="R110" s="1724"/>
      <c r="S110" s="1724"/>
      <c r="T110" s="1725">
        <f>SUM(I110:S110)</f>
        <v>0</v>
      </c>
    </row>
    <row r="111" spans="2:20">
      <c r="B111" s="1733">
        <v>21</v>
      </c>
      <c r="C111" s="1723"/>
      <c r="D111" s="1723" t="s">
        <v>1713</v>
      </c>
      <c r="E111" s="1724"/>
      <c r="F111" s="1724"/>
      <c r="G111" s="1724"/>
      <c r="H111" s="1724"/>
      <c r="I111" s="1724"/>
      <c r="J111" s="1724"/>
      <c r="K111" s="1724"/>
      <c r="L111" s="1724"/>
      <c r="M111" s="1724"/>
      <c r="N111" s="1724"/>
      <c r="O111" s="1724"/>
      <c r="P111" s="1724"/>
      <c r="Q111" s="1724"/>
      <c r="R111" s="1724"/>
      <c r="S111" s="1724"/>
      <c r="T111" s="1725">
        <v>0</v>
      </c>
    </row>
    <row r="112" spans="2:20">
      <c r="B112" s="1733"/>
      <c r="C112" s="1723"/>
      <c r="D112" s="1723" t="s">
        <v>168</v>
      </c>
      <c r="E112" s="1724"/>
      <c r="F112" s="1724"/>
      <c r="G112" s="1724"/>
      <c r="H112" s="1724"/>
      <c r="I112" s="1726"/>
      <c r="J112" s="1726"/>
      <c r="K112" s="1726"/>
      <c r="L112" s="1726"/>
      <c r="M112" s="1726"/>
      <c r="N112" s="1726"/>
      <c r="O112" s="1726"/>
      <c r="P112" s="1726"/>
      <c r="Q112" s="1726"/>
      <c r="R112" s="1726"/>
      <c r="S112" s="1726"/>
      <c r="T112" s="1727">
        <v>0</v>
      </c>
    </row>
    <row r="113" spans="2:20">
      <c r="B113" s="1734"/>
      <c r="C113" s="1728"/>
      <c r="D113" s="1728"/>
      <c r="E113" s="1729">
        <f>SUM(E110:E112)</f>
        <v>0</v>
      </c>
      <c r="F113" s="1729">
        <f t="shared" ref="F113:S113" si="20">SUM(F110:F112)</f>
        <v>0</v>
      </c>
      <c r="G113" s="1729">
        <f t="shared" si="20"/>
        <v>0</v>
      </c>
      <c r="H113" s="1729">
        <f t="shared" si="20"/>
        <v>0</v>
      </c>
      <c r="I113" s="1729">
        <f t="shared" si="20"/>
        <v>0</v>
      </c>
      <c r="J113" s="1729">
        <f t="shared" si="20"/>
        <v>0</v>
      </c>
      <c r="K113" s="1729">
        <f t="shared" si="20"/>
        <v>0</v>
      </c>
      <c r="L113" s="1729">
        <f t="shared" si="20"/>
        <v>0</v>
      </c>
      <c r="M113" s="1729">
        <f t="shared" si="20"/>
        <v>0</v>
      </c>
      <c r="N113" s="1729">
        <f t="shared" si="20"/>
        <v>0</v>
      </c>
      <c r="O113" s="1729">
        <f t="shared" si="20"/>
        <v>0</v>
      </c>
      <c r="P113" s="1729">
        <f t="shared" si="20"/>
        <v>0</v>
      </c>
      <c r="Q113" s="1729">
        <f t="shared" si="20"/>
        <v>0</v>
      </c>
      <c r="R113" s="1729">
        <f t="shared" si="20"/>
        <v>0</v>
      </c>
      <c r="S113" s="1729">
        <f t="shared" si="20"/>
        <v>0</v>
      </c>
      <c r="T113" s="1727">
        <v>0</v>
      </c>
    </row>
    <row r="114" spans="2:20">
      <c r="B114" s="1735"/>
      <c r="C114" s="1730"/>
      <c r="D114" s="1730"/>
      <c r="E114" s="1731"/>
      <c r="F114" s="1731"/>
      <c r="G114" s="1731"/>
      <c r="H114" s="1731"/>
      <c r="I114" s="1731"/>
      <c r="J114" s="1731"/>
      <c r="K114" s="1731"/>
      <c r="L114" s="1731"/>
      <c r="M114" s="1731"/>
      <c r="N114" s="1731"/>
      <c r="O114" s="1731"/>
      <c r="P114" s="1731"/>
      <c r="Q114" s="1731"/>
      <c r="R114" s="1731"/>
      <c r="S114" s="1731"/>
      <c r="T114" s="1732"/>
    </row>
    <row r="115" spans="2:20">
      <c r="B115" s="1733"/>
      <c r="C115" s="1723"/>
      <c r="D115" s="1723" t="s">
        <v>1712</v>
      </c>
      <c r="E115" s="1724"/>
      <c r="F115" s="1724"/>
      <c r="G115" s="1724"/>
      <c r="H115" s="1724"/>
      <c r="I115" s="1724"/>
      <c r="J115" s="1724"/>
      <c r="K115" s="1724"/>
      <c r="L115" s="1724"/>
      <c r="M115" s="1724"/>
      <c r="N115" s="1724"/>
      <c r="O115" s="1724"/>
      <c r="P115" s="1724"/>
      <c r="Q115" s="1724"/>
      <c r="R115" s="1724"/>
      <c r="S115" s="1724"/>
      <c r="T115" s="1725">
        <f>SUM(I115:S115)</f>
        <v>0</v>
      </c>
    </row>
    <row r="116" spans="2:20">
      <c r="B116" s="1733">
        <v>22</v>
      </c>
      <c r="C116" s="1723"/>
      <c r="D116" s="1723" t="s">
        <v>1713</v>
      </c>
      <c r="E116" s="1724"/>
      <c r="F116" s="1724"/>
      <c r="G116" s="1724"/>
      <c r="H116" s="1724"/>
      <c r="I116" s="1724"/>
      <c r="J116" s="1724"/>
      <c r="K116" s="1724"/>
      <c r="L116" s="1724"/>
      <c r="M116" s="1724"/>
      <c r="N116" s="1724"/>
      <c r="O116" s="1724"/>
      <c r="P116" s="1724"/>
      <c r="Q116" s="1724"/>
      <c r="R116" s="1724"/>
      <c r="S116" s="1724"/>
      <c r="T116" s="1725">
        <v>0</v>
      </c>
    </row>
    <row r="117" spans="2:20">
      <c r="B117" s="1733"/>
      <c r="C117" s="1723"/>
      <c r="D117" s="1723" t="s">
        <v>168</v>
      </c>
      <c r="E117" s="1724"/>
      <c r="F117" s="1724"/>
      <c r="G117" s="1724"/>
      <c r="H117" s="1724"/>
      <c r="I117" s="1726"/>
      <c r="J117" s="1726"/>
      <c r="K117" s="1726"/>
      <c r="L117" s="1726"/>
      <c r="M117" s="1726"/>
      <c r="N117" s="1726"/>
      <c r="O117" s="1726"/>
      <c r="P117" s="1726"/>
      <c r="Q117" s="1726"/>
      <c r="R117" s="1726"/>
      <c r="S117" s="1726"/>
      <c r="T117" s="1727">
        <v>0</v>
      </c>
    </row>
    <row r="118" spans="2:20">
      <c r="B118" s="1734"/>
      <c r="C118" s="1728"/>
      <c r="D118" s="1728"/>
      <c r="E118" s="1729">
        <f>SUM(E115:E117)</f>
        <v>0</v>
      </c>
      <c r="F118" s="1729">
        <f t="shared" ref="F118:S118" si="21">SUM(F115:F117)</f>
        <v>0</v>
      </c>
      <c r="G118" s="1729">
        <f t="shared" si="21"/>
        <v>0</v>
      </c>
      <c r="H118" s="1729">
        <f t="shared" si="21"/>
        <v>0</v>
      </c>
      <c r="I118" s="1729">
        <f t="shared" si="21"/>
        <v>0</v>
      </c>
      <c r="J118" s="1729">
        <f t="shared" si="21"/>
        <v>0</v>
      </c>
      <c r="K118" s="1729">
        <f t="shared" si="21"/>
        <v>0</v>
      </c>
      <c r="L118" s="1729">
        <f t="shared" si="21"/>
        <v>0</v>
      </c>
      <c r="M118" s="1729">
        <f t="shared" si="21"/>
        <v>0</v>
      </c>
      <c r="N118" s="1729">
        <f t="shared" si="21"/>
        <v>0</v>
      </c>
      <c r="O118" s="1729">
        <f t="shared" si="21"/>
        <v>0</v>
      </c>
      <c r="P118" s="1729">
        <f t="shared" si="21"/>
        <v>0</v>
      </c>
      <c r="Q118" s="1729">
        <f t="shared" si="21"/>
        <v>0</v>
      </c>
      <c r="R118" s="1729">
        <f t="shared" si="21"/>
        <v>0</v>
      </c>
      <c r="S118" s="1729">
        <f t="shared" si="21"/>
        <v>0</v>
      </c>
      <c r="T118" s="1727">
        <v>0</v>
      </c>
    </row>
    <row r="119" spans="2:20">
      <c r="B119" s="1735"/>
      <c r="C119" s="1730"/>
      <c r="D119" s="1730"/>
      <c r="E119" s="1731"/>
      <c r="F119" s="1731"/>
      <c r="G119" s="1731"/>
      <c r="H119" s="1731"/>
      <c r="I119" s="1731"/>
      <c r="J119" s="1731"/>
      <c r="K119" s="1731"/>
      <c r="L119" s="1731"/>
      <c r="M119" s="1731"/>
      <c r="N119" s="1731"/>
      <c r="O119" s="1731"/>
      <c r="P119" s="1731"/>
      <c r="Q119" s="1731"/>
      <c r="R119" s="1731"/>
      <c r="S119" s="1731"/>
      <c r="T119" s="1732"/>
    </row>
    <row r="120" spans="2:20">
      <c r="B120" s="1733"/>
      <c r="C120" s="1723"/>
      <c r="D120" s="1723" t="s">
        <v>1712</v>
      </c>
      <c r="E120" s="1724"/>
      <c r="F120" s="1724"/>
      <c r="G120" s="1724"/>
      <c r="H120" s="1724"/>
      <c r="I120" s="1724"/>
      <c r="J120" s="1724"/>
      <c r="K120" s="1724"/>
      <c r="L120" s="1724"/>
      <c r="M120" s="1724"/>
      <c r="N120" s="1724"/>
      <c r="O120" s="1724"/>
      <c r="P120" s="1724"/>
      <c r="Q120" s="1724"/>
      <c r="R120" s="1724"/>
      <c r="S120" s="1724"/>
      <c r="T120" s="1725">
        <f>SUM(I120:S120)</f>
        <v>0</v>
      </c>
    </row>
    <row r="121" spans="2:20">
      <c r="B121" s="1733">
        <v>23</v>
      </c>
      <c r="C121" s="1723"/>
      <c r="D121" s="1723" t="s">
        <v>1713</v>
      </c>
      <c r="E121" s="1724"/>
      <c r="F121" s="1724"/>
      <c r="G121" s="1724"/>
      <c r="H121" s="1724"/>
      <c r="I121" s="1724"/>
      <c r="J121" s="1724"/>
      <c r="K121" s="1724"/>
      <c r="L121" s="1724"/>
      <c r="M121" s="1724"/>
      <c r="N121" s="1724"/>
      <c r="O121" s="1724"/>
      <c r="P121" s="1724"/>
      <c r="Q121" s="1724"/>
      <c r="R121" s="1724"/>
      <c r="S121" s="1724"/>
      <c r="T121" s="1725">
        <v>0</v>
      </c>
    </row>
    <row r="122" spans="2:20">
      <c r="B122" s="1733"/>
      <c r="C122" s="1723"/>
      <c r="D122" s="1723" t="s">
        <v>168</v>
      </c>
      <c r="E122" s="1724"/>
      <c r="F122" s="1724"/>
      <c r="G122" s="1724"/>
      <c r="H122" s="1724"/>
      <c r="I122" s="1726"/>
      <c r="J122" s="1726"/>
      <c r="K122" s="1726"/>
      <c r="L122" s="1726"/>
      <c r="M122" s="1726"/>
      <c r="N122" s="1726"/>
      <c r="O122" s="1726"/>
      <c r="P122" s="1726"/>
      <c r="Q122" s="1726"/>
      <c r="R122" s="1726"/>
      <c r="S122" s="1726"/>
      <c r="T122" s="1727">
        <v>0</v>
      </c>
    </row>
    <row r="123" spans="2:20">
      <c r="B123" s="1734"/>
      <c r="C123" s="1728"/>
      <c r="D123" s="1728"/>
      <c r="E123" s="1729">
        <f>SUM(E120:E122)</f>
        <v>0</v>
      </c>
      <c r="F123" s="1729">
        <f t="shared" ref="F123:S123" si="22">SUM(F120:F122)</f>
        <v>0</v>
      </c>
      <c r="G123" s="1729">
        <f t="shared" si="22"/>
        <v>0</v>
      </c>
      <c r="H123" s="1729">
        <f t="shared" si="22"/>
        <v>0</v>
      </c>
      <c r="I123" s="1729">
        <f t="shared" si="22"/>
        <v>0</v>
      </c>
      <c r="J123" s="1729">
        <f t="shared" si="22"/>
        <v>0</v>
      </c>
      <c r="K123" s="1729">
        <f t="shared" si="22"/>
        <v>0</v>
      </c>
      <c r="L123" s="1729">
        <f t="shared" si="22"/>
        <v>0</v>
      </c>
      <c r="M123" s="1729">
        <f t="shared" si="22"/>
        <v>0</v>
      </c>
      <c r="N123" s="1729">
        <f t="shared" si="22"/>
        <v>0</v>
      </c>
      <c r="O123" s="1729">
        <f t="shared" si="22"/>
        <v>0</v>
      </c>
      <c r="P123" s="1729">
        <f t="shared" si="22"/>
        <v>0</v>
      </c>
      <c r="Q123" s="1729">
        <f t="shared" si="22"/>
        <v>0</v>
      </c>
      <c r="R123" s="1729">
        <f t="shared" si="22"/>
        <v>0</v>
      </c>
      <c r="S123" s="1729">
        <f t="shared" si="22"/>
        <v>0</v>
      </c>
      <c r="T123" s="1727">
        <v>0</v>
      </c>
    </row>
    <row r="124" spans="2:20">
      <c r="B124" s="1735"/>
      <c r="C124" s="1730"/>
      <c r="D124" s="1730"/>
      <c r="E124" s="1731"/>
      <c r="F124" s="1731"/>
      <c r="G124" s="1731"/>
      <c r="H124" s="1731"/>
      <c r="I124" s="1731"/>
      <c r="J124" s="1731"/>
      <c r="K124" s="1731"/>
      <c r="L124" s="1731"/>
      <c r="M124" s="1731"/>
      <c r="N124" s="1731"/>
      <c r="O124" s="1731"/>
      <c r="P124" s="1731"/>
      <c r="Q124" s="1731"/>
      <c r="R124" s="1731"/>
      <c r="S124" s="1731"/>
      <c r="T124" s="1732"/>
    </row>
    <row r="125" spans="2:20">
      <c r="B125" s="1733"/>
      <c r="C125" s="1723"/>
      <c r="D125" s="1723" t="s">
        <v>1712</v>
      </c>
      <c r="E125" s="1724"/>
      <c r="F125" s="1724"/>
      <c r="G125" s="1724"/>
      <c r="H125" s="1724"/>
      <c r="I125" s="1724"/>
      <c r="J125" s="1724"/>
      <c r="K125" s="1724"/>
      <c r="L125" s="1724"/>
      <c r="M125" s="1724"/>
      <c r="N125" s="1724"/>
      <c r="O125" s="1724"/>
      <c r="P125" s="1724"/>
      <c r="Q125" s="1724"/>
      <c r="R125" s="1724"/>
      <c r="S125" s="1724"/>
      <c r="T125" s="1725">
        <f>SUM(I125:S125)</f>
        <v>0</v>
      </c>
    </row>
    <row r="126" spans="2:20">
      <c r="B126" s="1733">
        <v>24</v>
      </c>
      <c r="C126" s="1723"/>
      <c r="D126" s="1723" t="s">
        <v>1713</v>
      </c>
      <c r="E126" s="1724"/>
      <c r="F126" s="1724"/>
      <c r="G126" s="1724"/>
      <c r="H126" s="1724"/>
      <c r="I126" s="1724"/>
      <c r="J126" s="1724"/>
      <c r="K126" s="1724"/>
      <c r="L126" s="1724"/>
      <c r="M126" s="1724"/>
      <c r="N126" s="1724"/>
      <c r="O126" s="1724"/>
      <c r="P126" s="1724"/>
      <c r="Q126" s="1724"/>
      <c r="R126" s="1724"/>
      <c r="S126" s="1724"/>
      <c r="T126" s="1725">
        <v>0</v>
      </c>
    </row>
    <row r="127" spans="2:20">
      <c r="B127" s="1733"/>
      <c r="C127" s="1723"/>
      <c r="D127" s="1723" t="s">
        <v>168</v>
      </c>
      <c r="E127" s="1724"/>
      <c r="F127" s="1724"/>
      <c r="G127" s="1724"/>
      <c r="H127" s="1724"/>
      <c r="I127" s="1726"/>
      <c r="J127" s="1726"/>
      <c r="K127" s="1726"/>
      <c r="L127" s="1726"/>
      <c r="M127" s="1726"/>
      <c r="N127" s="1726"/>
      <c r="O127" s="1726"/>
      <c r="P127" s="1726"/>
      <c r="Q127" s="1726"/>
      <c r="R127" s="1726"/>
      <c r="S127" s="1726"/>
      <c r="T127" s="1727">
        <v>0</v>
      </c>
    </row>
    <row r="128" spans="2:20">
      <c r="B128" s="1734"/>
      <c r="C128" s="1728"/>
      <c r="D128" s="1728"/>
      <c r="E128" s="1729">
        <f>SUM(E125:E127)</f>
        <v>0</v>
      </c>
      <c r="F128" s="1729">
        <f t="shared" ref="F128:S128" si="23">SUM(F125:F127)</f>
        <v>0</v>
      </c>
      <c r="G128" s="1729">
        <f t="shared" si="23"/>
        <v>0</v>
      </c>
      <c r="H128" s="1729">
        <f t="shared" si="23"/>
        <v>0</v>
      </c>
      <c r="I128" s="1729">
        <f t="shared" si="23"/>
        <v>0</v>
      </c>
      <c r="J128" s="1729">
        <f t="shared" si="23"/>
        <v>0</v>
      </c>
      <c r="K128" s="1729">
        <f t="shared" si="23"/>
        <v>0</v>
      </c>
      <c r="L128" s="1729">
        <f t="shared" si="23"/>
        <v>0</v>
      </c>
      <c r="M128" s="1729">
        <f t="shared" si="23"/>
        <v>0</v>
      </c>
      <c r="N128" s="1729">
        <f t="shared" si="23"/>
        <v>0</v>
      </c>
      <c r="O128" s="1729">
        <f t="shared" si="23"/>
        <v>0</v>
      </c>
      <c r="P128" s="1729">
        <f t="shared" si="23"/>
        <v>0</v>
      </c>
      <c r="Q128" s="1729">
        <f t="shared" si="23"/>
        <v>0</v>
      </c>
      <c r="R128" s="1729">
        <f t="shared" si="23"/>
        <v>0</v>
      </c>
      <c r="S128" s="1729">
        <f t="shared" si="23"/>
        <v>0</v>
      </c>
      <c r="T128" s="1727">
        <v>0</v>
      </c>
    </row>
    <row r="129" spans="2:20">
      <c r="B129" s="1735"/>
      <c r="C129" s="1730"/>
      <c r="D129" s="1730"/>
      <c r="E129" s="1731"/>
      <c r="F129" s="1731"/>
      <c r="G129" s="1731"/>
      <c r="H129" s="1731"/>
      <c r="I129" s="1731"/>
      <c r="J129" s="1731"/>
      <c r="K129" s="1731"/>
      <c r="L129" s="1731"/>
      <c r="M129" s="1731"/>
      <c r="N129" s="1731"/>
      <c r="O129" s="1731"/>
      <c r="P129" s="1731"/>
      <c r="Q129" s="1731"/>
      <c r="R129" s="1731"/>
      <c r="S129" s="1731"/>
      <c r="T129" s="1732"/>
    </row>
    <row r="130" spans="2:20">
      <c r="B130" s="1733"/>
      <c r="C130" s="1723"/>
      <c r="D130" s="1723" t="s">
        <v>1712</v>
      </c>
      <c r="E130" s="1724"/>
      <c r="F130" s="1724"/>
      <c r="G130" s="1724"/>
      <c r="H130" s="1724"/>
      <c r="I130" s="1724"/>
      <c r="J130" s="1724"/>
      <c r="K130" s="1724"/>
      <c r="L130" s="1724"/>
      <c r="M130" s="1724"/>
      <c r="N130" s="1724"/>
      <c r="O130" s="1724"/>
      <c r="P130" s="1724"/>
      <c r="Q130" s="1724"/>
      <c r="R130" s="1724"/>
      <c r="S130" s="1724"/>
      <c r="T130" s="1725">
        <f>SUM(I130:S130)</f>
        <v>0</v>
      </c>
    </row>
    <row r="131" spans="2:20">
      <c r="B131" s="1733">
        <v>25</v>
      </c>
      <c r="C131" s="1723"/>
      <c r="D131" s="1723" t="s">
        <v>1713</v>
      </c>
      <c r="E131" s="1724"/>
      <c r="F131" s="1724"/>
      <c r="G131" s="1724"/>
      <c r="H131" s="1724"/>
      <c r="I131" s="1724"/>
      <c r="J131" s="1724"/>
      <c r="K131" s="1724"/>
      <c r="L131" s="1724"/>
      <c r="M131" s="1724"/>
      <c r="N131" s="1724"/>
      <c r="O131" s="1724"/>
      <c r="P131" s="1724"/>
      <c r="Q131" s="1724"/>
      <c r="R131" s="1724"/>
      <c r="S131" s="1724"/>
      <c r="T131" s="1725">
        <v>0</v>
      </c>
    </row>
    <row r="132" spans="2:20">
      <c r="B132" s="1733"/>
      <c r="C132" s="1723"/>
      <c r="D132" s="1723" t="s">
        <v>168</v>
      </c>
      <c r="E132" s="1724"/>
      <c r="F132" s="1724"/>
      <c r="G132" s="1724"/>
      <c r="H132" s="1724"/>
      <c r="I132" s="1726"/>
      <c r="J132" s="1726"/>
      <c r="K132" s="1726"/>
      <c r="L132" s="1726"/>
      <c r="M132" s="1726"/>
      <c r="N132" s="1726"/>
      <c r="O132" s="1726"/>
      <c r="P132" s="1726"/>
      <c r="Q132" s="1726"/>
      <c r="R132" s="1726"/>
      <c r="S132" s="1726"/>
      <c r="T132" s="1727">
        <v>0</v>
      </c>
    </row>
    <row r="133" spans="2:20">
      <c r="B133" s="1734"/>
      <c r="C133" s="1728"/>
      <c r="D133" s="1728"/>
      <c r="E133" s="1729">
        <f>SUM(E130:E132)</f>
        <v>0</v>
      </c>
      <c r="F133" s="1729">
        <f t="shared" ref="F133:S133" si="24">SUM(F130:F132)</f>
        <v>0</v>
      </c>
      <c r="G133" s="1729">
        <f t="shared" si="24"/>
        <v>0</v>
      </c>
      <c r="H133" s="1729">
        <f t="shared" si="24"/>
        <v>0</v>
      </c>
      <c r="I133" s="1729">
        <f t="shared" si="24"/>
        <v>0</v>
      </c>
      <c r="J133" s="1729">
        <f t="shared" si="24"/>
        <v>0</v>
      </c>
      <c r="K133" s="1729">
        <f t="shared" si="24"/>
        <v>0</v>
      </c>
      <c r="L133" s="1729">
        <f t="shared" si="24"/>
        <v>0</v>
      </c>
      <c r="M133" s="1729">
        <f t="shared" si="24"/>
        <v>0</v>
      </c>
      <c r="N133" s="1729">
        <f t="shared" si="24"/>
        <v>0</v>
      </c>
      <c r="O133" s="1729">
        <f t="shared" si="24"/>
        <v>0</v>
      </c>
      <c r="P133" s="1729">
        <f t="shared" si="24"/>
        <v>0</v>
      </c>
      <c r="Q133" s="1729">
        <f t="shared" si="24"/>
        <v>0</v>
      </c>
      <c r="R133" s="1729">
        <f t="shared" si="24"/>
        <v>0</v>
      </c>
      <c r="S133" s="1729">
        <f t="shared" si="24"/>
        <v>0</v>
      </c>
      <c r="T133" s="1727">
        <v>0</v>
      </c>
    </row>
    <row r="134" spans="2:20">
      <c r="B134" s="1735"/>
      <c r="C134" s="1730"/>
      <c r="D134" s="1730"/>
      <c r="E134" s="1731"/>
      <c r="F134" s="1731"/>
      <c r="G134" s="1731"/>
      <c r="H134" s="1731"/>
      <c r="I134" s="1731"/>
      <c r="J134" s="1731"/>
      <c r="K134" s="1731"/>
      <c r="L134" s="1731"/>
      <c r="M134" s="1731"/>
      <c r="N134" s="1731"/>
      <c r="O134" s="1731"/>
      <c r="P134" s="1731"/>
      <c r="Q134" s="1731"/>
      <c r="R134" s="1731"/>
      <c r="S134" s="1731"/>
      <c r="T134" s="1732"/>
    </row>
    <row r="135" spans="2:20">
      <c r="B135" s="1733"/>
      <c r="C135" s="1723"/>
      <c r="D135" s="1723" t="s">
        <v>1712</v>
      </c>
      <c r="E135" s="1724"/>
      <c r="F135" s="1724"/>
      <c r="G135" s="1724"/>
      <c r="H135" s="1724"/>
      <c r="I135" s="1724"/>
      <c r="J135" s="1724"/>
      <c r="K135" s="1724"/>
      <c r="L135" s="1724"/>
      <c r="M135" s="1724"/>
      <c r="N135" s="1724"/>
      <c r="O135" s="1724"/>
      <c r="P135" s="1724"/>
      <c r="Q135" s="1724"/>
      <c r="R135" s="1724"/>
      <c r="S135" s="1724"/>
      <c r="T135" s="1725">
        <f>SUM(I135:S135)</f>
        <v>0</v>
      </c>
    </row>
    <row r="136" spans="2:20">
      <c r="B136" s="1733">
        <v>26</v>
      </c>
      <c r="C136" s="1723"/>
      <c r="D136" s="1723" t="s">
        <v>1713</v>
      </c>
      <c r="E136" s="1724"/>
      <c r="F136" s="1724"/>
      <c r="G136" s="1724"/>
      <c r="H136" s="1724"/>
      <c r="I136" s="1724"/>
      <c r="J136" s="1724"/>
      <c r="K136" s="1724"/>
      <c r="L136" s="1724"/>
      <c r="M136" s="1724"/>
      <c r="N136" s="1724"/>
      <c r="O136" s="1724"/>
      <c r="P136" s="1724"/>
      <c r="Q136" s="1724"/>
      <c r="R136" s="1724"/>
      <c r="S136" s="1724"/>
      <c r="T136" s="1725">
        <v>0</v>
      </c>
    </row>
    <row r="137" spans="2:20">
      <c r="B137" s="1733"/>
      <c r="C137" s="1723"/>
      <c r="D137" s="1723" t="s">
        <v>168</v>
      </c>
      <c r="E137" s="1724"/>
      <c r="F137" s="1724"/>
      <c r="G137" s="1724"/>
      <c r="H137" s="1724"/>
      <c r="I137" s="1726"/>
      <c r="J137" s="1726"/>
      <c r="K137" s="1726"/>
      <c r="L137" s="1726"/>
      <c r="M137" s="1726"/>
      <c r="N137" s="1726"/>
      <c r="O137" s="1726"/>
      <c r="P137" s="1726"/>
      <c r="Q137" s="1726"/>
      <c r="R137" s="1726"/>
      <c r="S137" s="1726"/>
      <c r="T137" s="1727">
        <v>0</v>
      </c>
    </row>
    <row r="138" spans="2:20">
      <c r="B138" s="1734"/>
      <c r="C138" s="1728"/>
      <c r="D138" s="1728"/>
      <c r="E138" s="1729">
        <f>SUM(E135:E137)</f>
        <v>0</v>
      </c>
      <c r="F138" s="1729">
        <f t="shared" ref="F138:S138" si="25">SUM(F135:F137)</f>
        <v>0</v>
      </c>
      <c r="G138" s="1729">
        <f t="shared" si="25"/>
        <v>0</v>
      </c>
      <c r="H138" s="1729">
        <f t="shared" si="25"/>
        <v>0</v>
      </c>
      <c r="I138" s="1729">
        <f t="shared" si="25"/>
        <v>0</v>
      </c>
      <c r="J138" s="1729">
        <f t="shared" si="25"/>
        <v>0</v>
      </c>
      <c r="K138" s="1729">
        <f t="shared" si="25"/>
        <v>0</v>
      </c>
      <c r="L138" s="1729">
        <f t="shared" si="25"/>
        <v>0</v>
      </c>
      <c r="M138" s="1729">
        <f t="shared" si="25"/>
        <v>0</v>
      </c>
      <c r="N138" s="1729">
        <f t="shared" si="25"/>
        <v>0</v>
      </c>
      <c r="O138" s="1729">
        <f t="shared" si="25"/>
        <v>0</v>
      </c>
      <c r="P138" s="1729">
        <f t="shared" si="25"/>
        <v>0</v>
      </c>
      <c r="Q138" s="1729">
        <f t="shared" si="25"/>
        <v>0</v>
      </c>
      <c r="R138" s="1729">
        <f t="shared" si="25"/>
        <v>0</v>
      </c>
      <c r="S138" s="1729">
        <f t="shared" si="25"/>
        <v>0</v>
      </c>
      <c r="T138" s="1727">
        <v>0</v>
      </c>
    </row>
    <row r="139" spans="2:20">
      <c r="B139" s="1735"/>
      <c r="C139" s="1730"/>
      <c r="D139" s="1730"/>
      <c r="E139" s="1731"/>
      <c r="F139" s="1731"/>
      <c r="G139" s="1731"/>
      <c r="H139" s="1731"/>
      <c r="I139" s="1731"/>
      <c r="J139" s="1731"/>
      <c r="K139" s="1731"/>
      <c r="L139" s="1731"/>
      <c r="M139" s="1731"/>
      <c r="N139" s="1731"/>
      <c r="O139" s="1731"/>
      <c r="P139" s="1731"/>
      <c r="Q139" s="1731"/>
      <c r="R139" s="1731"/>
      <c r="S139" s="1731"/>
      <c r="T139" s="1732"/>
    </row>
    <row r="140" spans="2:20">
      <c r="B140" s="1733"/>
      <c r="C140" s="1723"/>
      <c r="D140" s="1723" t="s">
        <v>1712</v>
      </c>
      <c r="E140" s="1724"/>
      <c r="F140" s="1724"/>
      <c r="G140" s="1724"/>
      <c r="H140" s="1724"/>
      <c r="I140" s="1724"/>
      <c r="J140" s="1724"/>
      <c r="K140" s="1724"/>
      <c r="L140" s="1724"/>
      <c r="M140" s="1724"/>
      <c r="N140" s="1724"/>
      <c r="O140" s="1724"/>
      <c r="P140" s="1724"/>
      <c r="Q140" s="1724"/>
      <c r="R140" s="1724"/>
      <c r="S140" s="1724"/>
      <c r="T140" s="1725">
        <f>SUM(I140:S140)</f>
        <v>0</v>
      </c>
    </row>
    <row r="141" spans="2:20">
      <c r="B141" s="1733">
        <v>27</v>
      </c>
      <c r="C141" s="1723"/>
      <c r="D141" s="1723" t="s">
        <v>1713</v>
      </c>
      <c r="E141" s="1724"/>
      <c r="F141" s="1724"/>
      <c r="G141" s="1724"/>
      <c r="H141" s="1724"/>
      <c r="I141" s="1724"/>
      <c r="J141" s="1724"/>
      <c r="K141" s="1724"/>
      <c r="L141" s="1724"/>
      <c r="M141" s="1724"/>
      <c r="N141" s="1724"/>
      <c r="O141" s="1724"/>
      <c r="P141" s="1724"/>
      <c r="Q141" s="1724"/>
      <c r="R141" s="1724"/>
      <c r="S141" s="1724"/>
      <c r="T141" s="1725">
        <v>0</v>
      </c>
    </row>
    <row r="142" spans="2:20">
      <c r="B142" s="1733"/>
      <c r="C142" s="1723"/>
      <c r="D142" s="1723" t="s">
        <v>168</v>
      </c>
      <c r="E142" s="1724"/>
      <c r="F142" s="1724"/>
      <c r="G142" s="1724"/>
      <c r="H142" s="1724"/>
      <c r="I142" s="1726"/>
      <c r="J142" s="1726"/>
      <c r="K142" s="1726"/>
      <c r="L142" s="1726"/>
      <c r="M142" s="1726"/>
      <c r="N142" s="1726"/>
      <c r="O142" s="1726"/>
      <c r="P142" s="1726"/>
      <c r="Q142" s="1726"/>
      <c r="R142" s="1726"/>
      <c r="S142" s="1726"/>
      <c r="T142" s="1727">
        <v>0</v>
      </c>
    </row>
    <row r="143" spans="2:20">
      <c r="B143" s="1734"/>
      <c r="C143" s="1728"/>
      <c r="D143" s="1728"/>
      <c r="E143" s="1729">
        <f>SUM(E140:E142)</f>
        <v>0</v>
      </c>
      <c r="F143" s="1729">
        <f t="shared" ref="F143:S143" si="26">SUM(F140:F142)</f>
        <v>0</v>
      </c>
      <c r="G143" s="1729">
        <f t="shared" si="26"/>
        <v>0</v>
      </c>
      <c r="H143" s="1729">
        <f t="shared" si="26"/>
        <v>0</v>
      </c>
      <c r="I143" s="1729">
        <f t="shared" si="26"/>
        <v>0</v>
      </c>
      <c r="J143" s="1729">
        <f t="shared" si="26"/>
        <v>0</v>
      </c>
      <c r="K143" s="1729">
        <f t="shared" si="26"/>
        <v>0</v>
      </c>
      <c r="L143" s="1729">
        <f t="shared" si="26"/>
        <v>0</v>
      </c>
      <c r="M143" s="1729">
        <f t="shared" si="26"/>
        <v>0</v>
      </c>
      <c r="N143" s="1729">
        <f t="shared" si="26"/>
        <v>0</v>
      </c>
      <c r="O143" s="1729">
        <f t="shared" si="26"/>
        <v>0</v>
      </c>
      <c r="P143" s="1729">
        <f t="shared" si="26"/>
        <v>0</v>
      </c>
      <c r="Q143" s="1729">
        <f t="shared" si="26"/>
        <v>0</v>
      </c>
      <c r="R143" s="1729">
        <f t="shared" si="26"/>
        <v>0</v>
      </c>
      <c r="S143" s="1729">
        <f t="shared" si="26"/>
        <v>0</v>
      </c>
      <c r="T143" s="1727">
        <v>0</v>
      </c>
    </row>
    <row r="144" spans="2:20">
      <c r="B144" s="1735"/>
      <c r="C144" s="1730"/>
      <c r="D144" s="1730"/>
      <c r="E144" s="1731"/>
      <c r="F144" s="1731"/>
      <c r="G144" s="1731"/>
      <c r="H144" s="1731"/>
      <c r="I144" s="1731"/>
      <c r="J144" s="1731"/>
      <c r="K144" s="1731"/>
      <c r="L144" s="1731"/>
      <c r="M144" s="1731"/>
      <c r="N144" s="1731"/>
      <c r="O144" s="1731"/>
      <c r="P144" s="1731"/>
      <c r="Q144" s="1731"/>
      <c r="R144" s="1731"/>
      <c r="S144" s="1731"/>
      <c r="T144" s="1732"/>
    </row>
    <row r="145" spans="2:20">
      <c r="B145" s="1733"/>
      <c r="C145" s="1723"/>
      <c r="D145" s="1723" t="s">
        <v>1712</v>
      </c>
      <c r="E145" s="1724"/>
      <c r="F145" s="1724"/>
      <c r="G145" s="1724"/>
      <c r="H145" s="1724"/>
      <c r="I145" s="1724"/>
      <c r="J145" s="1724"/>
      <c r="K145" s="1724"/>
      <c r="L145" s="1724"/>
      <c r="M145" s="1724"/>
      <c r="N145" s="1724"/>
      <c r="O145" s="1724"/>
      <c r="P145" s="1724"/>
      <c r="Q145" s="1724"/>
      <c r="R145" s="1724"/>
      <c r="S145" s="1724"/>
      <c r="T145" s="1725">
        <f>SUM(I145:S145)</f>
        <v>0</v>
      </c>
    </row>
    <row r="146" spans="2:20">
      <c r="B146" s="1733">
        <v>28</v>
      </c>
      <c r="C146" s="1723"/>
      <c r="D146" s="1723" t="s">
        <v>1713</v>
      </c>
      <c r="E146" s="1724"/>
      <c r="F146" s="1724"/>
      <c r="G146" s="1724"/>
      <c r="H146" s="1724"/>
      <c r="I146" s="1724"/>
      <c r="J146" s="1724"/>
      <c r="K146" s="1724"/>
      <c r="L146" s="1724"/>
      <c r="M146" s="1724"/>
      <c r="N146" s="1724"/>
      <c r="O146" s="1724"/>
      <c r="P146" s="1724"/>
      <c r="Q146" s="1724"/>
      <c r="R146" s="1724"/>
      <c r="S146" s="1724"/>
      <c r="T146" s="1725">
        <v>0</v>
      </c>
    </row>
    <row r="147" spans="2:20">
      <c r="B147" s="1733"/>
      <c r="C147" s="1723"/>
      <c r="D147" s="1723" t="s">
        <v>168</v>
      </c>
      <c r="E147" s="1724"/>
      <c r="F147" s="1724"/>
      <c r="G147" s="1724"/>
      <c r="H147" s="1724"/>
      <c r="I147" s="1726"/>
      <c r="J147" s="1726"/>
      <c r="K147" s="1726"/>
      <c r="L147" s="1726"/>
      <c r="M147" s="1726"/>
      <c r="N147" s="1726"/>
      <c r="O147" s="1726"/>
      <c r="P147" s="1726"/>
      <c r="Q147" s="1726"/>
      <c r="R147" s="1726"/>
      <c r="S147" s="1726"/>
      <c r="T147" s="1727">
        <v>0</v>
      </c>
    </row>
    <row r="148" spans="2:20">
      <c r="B148" s="1734"/>
      <c r="C148" s="1728"/>
      <c r="D148" s="1728"/>
      <c r="E148" s="1729">
        <f>SUM(E145:E147)</f>
        <v>0</v>
      </c>
      <c r="F148" s="1729">
        <f t="shared" ref="F148:S148" si="27">SUM(F145:F147)</f>
        <v>0</v>
      </c>
      <c r="G148" s="1729">
        <f t="shared" si="27"/>
        <v>0</v>
      </c>
      <c r="H148" s="1729">
        <f t="shared" si="27"/>
        <v>0</v>
      </c>
      <c r="I148" s="1729">
        <f t="shared" si="27"/>
        <v>0</v>
      </c>
      <c r="J148" s="1729">
        <f t="shared" si="27"/>
        <v>0</v>
      </c>
      <c r="K148" s="1729">
        <f t="shared" si="27"/>
        <v>0</v>
      </c>
      <c r="L148" s="1729">
        <f t="shared" si="27"/>
        <v>0</v>
      </c>
      <c r="M148" s="1729">
        <f t="shared" si="27"/>
        <v>0</v>
      </c>
      <c r="N148" s="1729">
        <f t="shared" si="27"/>
        <v>0</v>
      </c>
      <c r="O148" s="1729">
        <f t="shared" si="27"/>
        <v>0</v>
      </c>
      <c r="P148" s="1729">
        <f t="shared" si="27"/>
        <v>0</v>
      </c>
      <c r="Q148" s="1729">
        <f t="shared" si="27"/>
        <v>0</v>
      </c>
      <c r="R148" s="1729">
        <f t="shared" si="27"/>
        <v>0</v>
      </c>
      <c r="S148" s="1729">
        <f t="shared" si="27"/>
        <v>0</v>
      </c>
      <c r="T148" s="1727">
        <v>0</v>
      </c>
    </row>
    <row r="149" spans="2:20">
      <c r="B149" s="1735"/>
      <c r="C149" s="1730"/>
      <c r="D149" s="1730"/>
      <c r="E149" s="1731"/>
      <c r="F149" s="1731"/>
      <c r="G149" s="1731"/>
      <c r="H149" s="1731"/>
      <c r="I149" s="1731"/>
      <c r="J149" s="1731"/>
      <c r="K149" s="1731"/>
      <c r="L149" s="1731"/>
      <c r="M149" s="1731"/>
      <c r="N149" s="1731"/>
      <c r="O149" s="1731"/>
      <c r="P149" s="1731"/>
      <c r="Q149" s="1731"/>
      <c r="R149" s="1731"/>
      <c r="S149" s="1731"/>
      <c r="T149" s="1732"/>
    </row>
    <row r="150" spans="2:20">
      <c r="B150" s="1733"/>
      <c r="C150" s="1723"/>
      <c r="D150" s="1723" t="s">
        <v>1712</v>
      </c>
      <c r="E150" s="1724"/>
      <c r="F150" s="1724"/>
      <c r="G150" s="1724"/>
      <c r="H150" s="1724"/>
      <c r="I150" s="1724"/>
      <c r="J150" s="1724"/>
      <c r="K150" s="1724"/>
      <c r="L150" s="1724"/>
      <c r="M150" s="1724"/>
      <c r="N150" s="1724"/>
      <c r="O150" s="1724"/>
      <c r="P150" s="1724"/>
      <c r="Q150" s="1724"/>
      <c r="R150" s="1724"/>
      <c r="S150" s="1724"/>
      <c r="T150" s="1725">
        <f>SUM(I150:S150)</f>
        <v>0</v>
      </c>
    </row>
    <row r="151" spans="2:20">
      <c r="B151" s="1733">
        <v>29</v>
      </c>
      <c r="C151" s="1723"/>
      <c r="D151" s="1723" t="s">
        <v>1713</v>
      </c>
      <c r="E151" s="1724"/>
      <c r="F151" s="1724"/>
      <c r="G151" s="1724"/>
      <c r="H151" s="1724"/>
      <c r="I151" s="1724"/>
      <c r="J151" s="1724"/>
      <c r="K151" s="1724"/>
      <c r="L151" s="1724"/>
      <c r="M151" s="1724"/>
      <c r="N151" s="1724"/>
      <c r="O151" s="1724"/>
      <c r="P151" s="1724"/>
      <c r="Q151" s="1724"/>
      <c r="R151" s="1724"/>
      <c r="S151" s="1724"/>
      <c r="T151" s="1725">
        <v>0</v>
      </c>
    </row>
    <row r="152" spans="2:20">
      <c r="B152" s="1733"/>
      <c r="C152" s="1723"/>
      <c r="D152" s="1723" t="s">
        <v>168</v>
      </c>
      <c r="E152" s="1724"/>
      <c r="F152" s="1724"/>
      <c r="G152" s="1724"/>
      <c r="H152" s="1724"/>
      <c r="I152" s="1726"/>
      <c r="J152" s="1726"/>
      <c r="K152" s="1726"/>
      <c r="L152" s="1726"/>
      <c r="M152" s="1726"/>
      <c r="N152" s="1726"/>
      <c r="O152" s="1726"/>
      <c r="P152" s="1726"/>
      <c r="Q152" s="1726"/>
      <c r="R152" s="1726"/>
      <c r="S152" s="1726"/>
      <c r="T152" s="1727">
        <v>0</v>
      </c>
    </row>
    <row r="153" spans="2:20">
      <c r="B153" s="1734"/>
      <c r="C153" s="1728"/>
      <c r="D153" s="1728"/>
      <c r="E153" s="1729">
        <f>SUM(E150:E152)</f>
        <v>0</v>
      </c>
      <c r="F153" s="1729">
        <f t="shared" ref="F153:S153" si="28">SUM(F150:F152)</f>
        <v>0</v>
      </c>
      <c r="G153" s="1729">
        <f t="shared" si="28"/>
        <v>0</v>
      </c>
      <c r="H153" s="1729">
        <f t="shared" si="28"/>
        <v>0</v>
      </c>
      <c r="I153" s="1729">
        <f t="shared" si="28"/>
        <v>0</v>
      </c>
      <c r="J153" s="1729">
        <f t="shared" si="28"/>
        <v>0</v>
      </c>
      <c r="K153" s="1729">
        <f t="shared" si="28"/>
        <v>0</v>
      </c>
      <c r="L153" s="1729">
        <f t="shared" si="28"/>
        <v>0</v>
      </c>
      <c r="M153" s="1729">
        <f t="shared" si="28"/>
        <v>0</v>
      </c>
      <c r="N153" s="1729">
        <f t="shared" si="28"/>
        <v>0</v>
      </c>
      <c r="O153" s="1729">
        <f t="shared" si="28"/>
        <v>0</v>
      </c>
      <c r="P153" s="1729">
        <f t="shared" si="28"/>
        <v>0</v>
      </c>
      <c r="Q153" s="1729">
        <f t="shared" si="28"/>
        <v>0</v>
      </c>
      <c r="R153" s="1729">
        <f t="shared" si="28"/>
        <v>0</v>
      </c>
      <c r="S153" s="1729">
        <f t="shared" si="28"/>
        <v>0</v>
      </c>
      <c r="T153" s="1727">
        <v>0</v>
      </c>
    </row>
    <row r="154" spans="2:20">
      <c r="B154" s="1735"/>
      <c r="C154" s="1730"/>
      <c r="D154" s="1730"/>
      <c r="E154" s="1731"/>
      <c r="F154" s="1731"/>
      <c r="G154" s="1731"/>
      <c r="H154" s="1731"/>
      <c r="I154" s="1731"/>
      <c r="J154" s="1731"/>
      <c r="K154" s="1731"/>
      <c r="L154" s="1731"/>
      <c r="M154" s="1731"/>
      <c r="N154" s="1731"/>
      <c r="O154" s="1731"/>
      <c r="P154" s="1731"/>
      <c r="Q154" s="1731"/>
      <c r="R154" s="1731"/>
      <c r="S154" s="1731"/>
      <c r="T154" s="1732"/>
    </row>
    <row r="155" spans="2:20">
      <c r="B155" s="1733"/>
      <c r="C155" s="1723"/>
      <c r="D155" s="1723" t="s">
        <v>1712</v>
      </c>
      <c r="E155" s="1724"/>
      <c r="F155" s="1724"/>
      <c r="G155" s="1724"/>
      <c r="H155" s="1724"/>
      <c r="I155" s="1724"/>
      <c r="J155" s="1724"/>
      <c r="K155" s="1724"/>
      <c r="L155" s="1724"/>
      <c r="M155" s="1724"/>
      <c r="N155" s="1724"/>
      <c r="O155" s="1724"/>
      <c r="P155" s="1724"/>
      <c r="Q155" s="1724"/>
      <c r="R155" s="1724"/>
      <c r="S155" s="1724"/>
      <c r="T155" s="1725">
        <f>SUM(I155:S155)</f>
        <v>0</v>
      </c>
    </row>
    <row r="156" spans="2:20">
      <c r="B156" s="1733">
        <v>30</v>
      </c>
      <c r="C156" s="1723"/>
      <c r="D156" s="1723" t="s">
        <v>1713</v>
      </c>
      <c r="E156" s="1724"/>
      <c r="F156" s="1724"/>
      <c r="G156" s="1724"/>
      <c r="H156" s="1724"/>
      <c r="I156" s="1724"/>
      <c r="J156" s="1724"/>
      <c r="K156" s="1724"/>
      <c r="L156" s="1724"/>
      <c r="M156" s="1724"/>
      <c r="N156" s="1724"/>
      <c r="O156" s="1724"/>
      <c r="P156" s="1724"/>
      <c r="Q156" s="1724"/>
      <c r="R156" s="1724"/>
      <c r="S156" s="1724"/>
      <c r="T156" s="1725">
        <v>0</v>
      </c>
    </row>
    <row r="157" spans="2:20">
      <c r="B157" s="1733"/>
      <c r="C157" s="1723"/>
      <c r="D157" s="1723" t="s">
        <v>168</v>
      </c>
      <c r="E157" s="1724"/>
      <c r="F157" s="1724"/>
      <c r="G157" s="1724"/>
      <c r="H157" s="1724"/>
      <c r="I157" s="1726"/>
      <c r="J157" s="1726"/>
      <c r="K157" s="1726"/>
      <c r="L157" s="1726"/>
      <c r="M157" s="1726"/>
      <c r="N157" s="1726"/>
      <c r="O157" s="1726"/>
      <c r="P157" s="1726"/>
      <c r="Q157" s="1726"/>
      <c r="R157" s="1726"/>
      <c r="S157" s="1726"/>
      <c r="T157" s="1727">
        <v>0</v>
      </c>
    </row>
    <row r="158" spans="2:20">
      <c r="B158" s="1734"/>
      <c r="C158" s="1728"/>
      <c r="D158" s="1728"/>
      <c r="E158" s="1729">
        <f>SUM(E155:E157)</f>
        <v>0</v>
      </c>
      <c r="F158" s="1729">
        <f t="shared" ref="F158:S158" si="29">SUM(F155:F157)</f>
        <v>0</v>
      </c>
      <c r="G158" s="1729">
        <f t="shared" si="29"/>
        <v>0</v>
      </c>
      <c r="H158" s="1729">
        <f t="shared" si="29"/>
        <v>0</v>
      </c>
      <c r="I158" s="1729">
        <f t="shared" si="29"/>
        <v>0</v>
      </c>
      <c r="J158" s="1729">
        <f t="shared" si="29"/>
        <v>0</v>
      </c>
      <c r="K158" s="1729">
        <f t="shared" si="29"/>
        <v>0</v>
      </c>
      <c r="L158" s="1729">
        <f t="shared" si="29"/>
        <v>0</v>
      </c>
      <c r="M158" s="1729">
        <f t="shared" si="29"/>
        <v>0</v>
      </c>
      <c r="N158" s="1729">
        <f t="shared" si="29"/>
        <v>0</v>
      </c>
      <c r="O158" s="1729">
        <f t="shared" si="29"/>
        <v>0</v>
      </c>
      <c r="P158" s="1729">
        <f t="shared" si="29"/>
        <v>0</v>
      </c>
      <c r="Q158" s="1729">
        <f t="shared" si="29"/>
        <v>0</v>
      </c>
      <c r="R158" s="1729">
        <f t="shared" si="29"/>
        <v>0</v>
      </c>
      <c r="S158" s="1729">
        <f t="shared" si="29"/>
        <v>0</v>
      </c>
      <c r="T158" s="1727">
        <v>0</v>
      </c>
    </row>
    <row r="159" spans="2:20">
      <c r="B159" s="1735"/>
      <c r="C159" s="1730"/>
      <c r="D159" s="1730"/>
      <c r="E159" s="1731"/>
      <c r="F159" s="1731"/>
      <c r="G159" s="1731"/>
      <c r="H159" s="1731"/>
      <c r="I159" s="1731"/>
      <c r="J159" s="1731"/>
      <c r="K159" s="1731"/>
      <c r="L159" s="1731"/>
      <c r="M159" s="1731"/>
      <c r="N159" s="1731"/>
      <c r="O159" s="1731"/>
      <c r="P159" s="1731"/>
      <c r="Q159" s="1731"/>
      <c r="R159" s="1731"/>
      <c r="S159" s="1731"/>
      <c r="T159" s="1732"/>
    </row>
    <row r="160" spans="2:20">
      <c r="B160" s="1733"/>
      <c r="C160" s="1723"/>
      <c r="D160" s="1723" t="s">
        <v>1712</v>
      </c>
      <c r="E160" s="1724"/>
      <c r="F160" s="1724"/>
      <c r="G160" s="1724"/>
      <c r="H160" s="1724"/>
      <c r="I160" s="1724"/>
      <c r="J160" s="1724"/>
      <c r="K160" s="1724"/>
      <c r="L160" s="1724"/>
      <c r="M160" s="1724"/>
      <c r="N160" s="1724"/>
      <c r="O160" s="1724"/>
      <c r="P160" s="1724"/>
      <c r="Q160" s="1724"/>
      <c r="R160" s="1724"/>
      <c r="S160" s="1724"/>
      <c r="T160" s="1725">
        <f>SUM(I160:S160)</f>
        <v>0</v>
      </c>
    </row>
    <row r="161" spans="2:20">
      <c r="B161" s="1733"/>
      <c r="C161" s="1723"/>
      <c r="D161" s="1723" t="s">
        <v>1713</v>
      </c>
      <c r="E161" s="1724"/>
      <c r="F161" s="1724"/>
      <c r="G161" s="1724"/>
      <c r="H161" s="1724"/>
      <c r="I161" s="1724"/>
      <c r="J161" s="1724"/>
      <c r="K161" s="1724"/>
      <c r="L161" s="1724"/>
      <c r="M161" s="1724"/>
      <c r="N161" s="1724"/>
      <c r="O161" s="1724"/>
      <c r="P161" s="1724"/>
      <c r="Q161" s="1724"/>
      <c r="R161" s="1724"/>
      <c r="S161" s="1724"/>
      <c r="T161" s="1725">
        <v>0</v>
      </c>
    </row>
    <row r="162" spans="2:20">
      <c r="B162" s="1733">
        <v>31</v>
      </c>
      <c r="C162" s="1723"/>
      <c r="D162" s="1723" t="s">
        <v>168</v>
      </c>
      <c r="E162" s="1724"/>
      <c r="F162" s="1724"/>
      <c r="G162" s="1724"/>
      <c r="H162" s="1724"/>
      <c r="I162" s="1726"/>
      <c r="J162" s="1726"/>
      <c r="K162" s="1726"/>
      <c r="L162" s="1726"/>
      <c r="M162" s="1726"/>
      <c r="N162" s="1726"/>
      <c r="O162" s="1726"/>
      <c r="P162" s="1726"/>
      <c r="Q162" s="1726"/>
      <c r="R162" s="1726"/>
      <c r="S162" s="1726"/>
      <c r="T162" s="1727">
        <v>0</v>
      </c>
    </row>
    <row r="163" spans="2:20">
      <c r="B163" s="1734"/>
      <c r="C163" s="1728"/>
      <c r="D163" s="1728"/>
      <c r="E163" s="1729">
        <f>SUM(E160:E162)</f>
        <v>0</v>
      </c>
      <c r="F163" s="1729">
        <f t="shared" ref="F163:S163" si="30">SUM(F160:F162)</f>
        <v>0</v>
      </c>
      <c r="G163" s="1729">
        <f t="shared" si="30"/>
        <v>0</v>
      </c>
      <c r="H163" s="1729">
        <f t="shared" si="30"/>
        <v>0</v>
      </c>
      <c r="I163" s="1729">
        <f t="shared" si="30"/>
        <v>0</v>
      </c>
      <c r="J163" s="1729">
        <f t="shared" si="30"/>
        <v>0</v>
      </c>
      <c r="K163" s="1729">
        <f t="shared" si="30"/>
        <v>0</v>
      </c>
      <c r="L163" s="1729">
        <f t="shared" si="30"/>
        <v>0</v>
      </c>
      <c r="M163" s="1729">
        <f t="shared" si="30"/>
        <v>0</v>
      </c>
      <c r="N163" s="1729">
        <f t="shared" si="30"/>
        <v>0</v>
      </c>
      <c r="O163" s="1729">
        <f t="shared" si="30"/>
        <v>0</v>
      </c>
      <c r="P163" s="1729">
        <f t="shared" si="30"/>
        <v>0</v>
      </c>
      <c r="Q163" s="1729">
        <f t="shared" si="30"/>
        <v>0</v>
      </c>
      <c r="R163" s="1729">
        <f t="shared" si="30"/>
        <v>0</v>
      </c>
      <c r="S163" s="1729">
        <f t="shared" si="30"/>
        <v>0</v>
      </c>
      <c r="T163" s="1727">
        <v>0</v>
      </c>
    </row>
    <row r="164" spans="2:20">
      <c r="B164" s="1735"/>
      <c r="C164" s="1730"/>
      <c r="D164" s="1730"/>
      <c r="E164" s="1731"/>
      <c r="F164" s="1731"/>
      <c r="G164" s="1731"/>
      <c r="H164" s="1731"/>
      <c r="I164" s="1731"/>
      <c r="J164" s="1731"/>
      <c r="K164" s="1731"/>
      <c r="L164" s="1731"/>
      <c r="M164" s="1731"/>
      <c r="N164" s="1731"/>
      <c r="O164" s="1731"/>
      <c r="P164" s="1731"/>
      <c r="Q164" s="1731"/>
      <c r="R164" s="1731"/>
      <c r="S164" s="1731"/>
      <c r="T164" s="1732"/>
    </row>
    <row r="165" spans="2:20">
      <c r="B165" s="1733"/>
      <c r="C165" s="1723"/>
      <c r="D165" s="1723" t="s">
        <v>1712</v>
      </c>
      <c r="E165" s="1724"/>
      <c r="F165" s="1724"/>
      <c r="G165" s="1724"/>
      <c r="H165" s="1724"/>
      <c r="I165" s="1724"/>
      <c r="J165" s="1724"/>
      <c r="K165" s="1724"/>
      <c r="L165" s="1724"/>
      <c r="M165" s="1724"/>
      <c r="N165" s="1724"/>
      <c r="O165" s="1724"/>
      <c r="P165" s="1724"/>
      <c r="Q165" s="1724"/>
      <c r="R165" s="1724"/>
      <c r="S165" s="1724"/>
      <c r="T165" s="1725">
        <f>SUM(I165:S165)</f>
        <v>0</v>
      </c>
    </row>
    <row r="166" spans="2:20">
      <c r="B166" s="1733">
        <v>32</v>
      </c>
      <c r="C166" s="1723"/>
      <c r="D166" s="1723" t="s">
        <v>1713</v>
      </c>
      <c r="E166" s="1724"/>
      <c r="F166" s="1724"/>
      <c r="G166" s="1724"/>
      <c r="H166" s="1724"/>
      <c r="I166" s="1724"/>
      <c r="J166" s="1724"/>
      <c r="K166" s="1724"/>
      <c r="L166" s="1724"/>
      <c r="M166" s="1724"/>
      <c r="N166" s="1724"/>
      <c r="O166" s="1724"/>
      <c r="P166" s="1724"/>
      <c r="Q166" s="1724"/>
      <c r="R166" s="1724"/>
      <c r="S166" s="1724"/>
      <c r="T166" s="1725">
        <v>0</v>
      </c>
    </row>
    <row r="167" spans="2:20">
      <c r="B167" s="1733"/>
      <c r="C167" s="1723"/>
      <c r="D167" s="1723" t="s">
        <v>168</v>
      </c>
      <c r="E167" s="1724"/>
      <c r="F167" s="1724"/>
      <c r="G167" s="1724"/>
      <c r="H167" s="1724"/>
      <c r="I167" s="1726"/>
      <c r="J167" s="1726"/>
      <c r="K167" s="1726"/>
      <c r="L167" s="1726"/>
      <c r="M167" s="1726"/>
      <c r="N167" s="1726"/>
      <c r="O167" s="1726"/>
      <c r="P167" s="1726"/>
      <c r="Q167" s="1726"/>
      <c r="R167" s="1726"/>
      <c r="S167" s="1726"/>
      <c r="T167" s="1727">
        <v>0</v>
      </c>
    </row>
    <row r="168" spans="2:20">
      <c r="B168" s="1734"/>
      <c r="C168" s="1728"/>
      <c r="D168" s="1728"/>
      <c r="E168" s="1729">
        <f>SUM(E165:E167)</f>
        <v>0</v>
      </c>
      <c r="F168" s="1729">
        <f t="shared" ref="F168:S168" si="31">SUM(F165:F167)</f>
        <v>0</v>
      </c>
      <c r="G168" s="1729">
        <f t="shared" si="31"/>
        <v>0</v>
      </c>
      <c r="H168" s="1729">
        <f t="shared" si="31"/>
        <v>0</v>
      </c>
      <c r="I168" s="1729">
        <f t="shared" si="31"/>
        <v>0</v>
      </c>
      <c r="J168" s="1729">
        <f t="shared" si="31"/>
        <v>0</v>
      </c>
      <c r="K168" s="1729">
        <f t="shared" si="31"/>
        <v>0</v>
      </c>
      <c r="L168" s="1729">
        <f t="shared" si="31"/>
        <v>0</v>
      </c>
      <c r="M168" s="1729">
        <f t="shared" si="31"/>
        <v>0</v>
      </c>
      <c r="N168" s="1729">
        <f t="shared" si="31"/>
        <v>0</v>
      </c>
      <c r="O168" s="1729">
        <f t="shared" si="31"/>
        <v>0</v>
      </c>
      <c r="P168" s="1729">
        <f t="shared" si="31"/>
        <v>0</v>
      </c>
      <c r="Q168" s="1729">
        <f t="shared" si="31"/>
        <v>0</v>
      </c>
      <c r="R168" s="1729">
        <f t="shared" si="31"/>
        <v>0</v>
      </c>
      <c r="S168" s="1729">
        <f t="shared" si="31"/>
        <v>0</v>
      </c>
      <c r="T168" s="1727">
        <v>0</v>
      </c>
    </row>
    <row r="169" spans="2:20">
      <c r="B169" s="1735"/>
      <c r="C169" s="1730"/>
      <c r="D169" s="1730"/>
      <c r="E169" s="1731"/>
      <c r="F169" s="1731"/>
      <c r="G169" s="1731"/>
      <c r="H169" s="1731"/>
      <c r="I169" s="1731"/>
      <c r="J169" s="1731"/>
      <c r="K169" s="1731"/>
      <c r="L169" s="1731"/>
      <c r="M169" s="1731"/>
      <c r="N169" s="1731"/>
      <c r="O169" s="1731"/>
      <c r="P169" s="1731"/>
      <c r="Q169" s="1731"/>
      <c r="R169" s="1731"/>
      <c r="S169" s="1731"/>
      <c r="T169" s="1732"/>
    </row>
    <row r="170" spans="2:20">
      <c r="B170" s="1733">
        <v>33</v>
      </c>
      <c r="C170" s="1723"/>
      <c r="D170" s="1723" t="s">
        <v>1712</v>
      </c>
      <c r="E170" s="1724"/>
      <c r="F170" s="1724"/>
      <c r="G170" s="1724"/>
      <c r="H170" s="1724"/>
      <c r="I170" s="1724"/>
      <c r="J170" s="1724"/>
      <c r="K170" s="1724"/>
      <c r="L170" s="1724"/>
      <c r="M170" s="1724"/>
      <c r="N170" s="1724"/>
      <c r="O170" s="1724"/>
      <c r="P170" s="1724"/>
      <c r="Q170" s="1724"/>
      <c r="R170" s="1724"/>
      <c r="S170" s="1724"/>
      <c r="T170" s="1725">
        <f>SUM(I170:S170)</f>
        <v>0</v>
      </c>
    </row>
    <row r="171" spans="2:20">
      <c r="B171" s="1733"/>
      <c r="C171" s="1723"/>
      <c r="D171" s="1723" t="s">
        <v>1713</v>
      </c>
      <c r="E171" s="1724"/>
      <c r="F171" s="1724"/>
      <c r="G171" s="1724"/>
      <c r="H171" s="1724"/>
      <c r="I171" s="1724"/>
      <c r="J171" s="1724"/>
      <c r="K171" s="1724"/>
      <c r="L171" s="1724"/>
      <c r="M171" s="1724"/>
      <c r="N171" s="1724"/>
      <c r="O171" s="1724"/>
      <c r="P171" s="1724"/>
      <c r="Q171" s="1724"/>
      <c r="R171" s="1724"/>
      <c r="S171" s="1724"/>
      <c r="T171" s="1725">
        <v>0</v>
      </c>
    </row>
    <row r="172" spans="2:20">
      <c r="B172" s="1733"/>
      <c r="C172" s="1723"/>
      <c r="D172" s="1723" t="s">
        <v>168</v>
      </c>
      <c r="E172" s="1724"/>
      <c r="F172" s="1724"/>
      <c r="G172" s="1724"/>
      <c r="H172" s="1724"/>
      <c r="I172" s="1726"/>
      <c r="J172" s="1726"/>
      <c r="K172" s="1726"/>
      <c r="L172" s="1726"/>
      <c r="M172" s="1726"/>
      <c r="N172" s="1726"/>
      <c r="O172" s="1726"/>
      <c r="P172" s="1726"/>
      <c r="Q172" s="1726"/>
      <c r="R172" s="1726"/>
      <c r="S172" s="1726"/>
      <c r="T172" s="1727">
        <v>0</v>
      </c>
    </row>
    <row r="173" spans="2:20">
      <c r="B173" s="1734"/>
      <c r="C173" s="1728"/>
      <c r="D173" s="1728"/>
      <c r="E173" s="1729">
        <f>SUM(E170:E172)</f>
        <v>0</v>
      </c>
      <c r="F173" s="1729">
        <f t="shared" ref="F173:S173" si="32">SUM(F170:F172)</f>
        <v>0</v>
      </c>
      <c r="G173" s="1729">
        <f t="shared" si="32"/>
        <v>0</v>
      </c>
      <c r="H173" s="1729">
        <f t="shared" si="32"/>
        <v>0</v>
      </c>
      <c r="I173" s="1729">
        <f t="shared" si="32"/>
        <v>0</v>
      </c>
      <c r="J173" s="1729">
        <f t="shared" si="32"/>
        <v>0</v>
      </c>
      <c r="K173" s="1729">
        <f t="shared" si="32"/>
        <v>0</v>
      </c>
      <c r="L173" s="1729">
        <f t="shared" si="32"/>
        <v>0</v>
      </c>
      <c r="M173" s="1729">
        <f t="shared" si="32"/>
        <v>0</v>
      </c>
      <c r="N173" s="1729">
        <f t="shared" si="32"/>
        <v>0</v>
      </c>
      <c r="O173" s="1729">
        <f t="shared" si="32"/>
        <v>0</v>
      </c>
      <c r="P173" s="1729">
        <f t="shared" si="32"/>
        <v>0</v>
      </c>
      <c r="Q173" s="1729">
        <f t="shared" si="32"/>
        <v>0</v>
      </c>
      <c r="R173" s="1729">
        <f t="shared" si="32"/>
        <v>0</v>
      </c>
      <c r="S173" s="1729">
        <f t="shared" si="32"/>
        <v>0</v>
      </c>
      <c r="T173" s="1727">
        <v>0</v>
      </c>
    </row>
    <row r="174" spans="2:20">
      <c r="B174" s="1735"/>
      <c r="C174" s="1730"/>
      <c r="D174" s="1730"/>
      <c r="E174" s="1731"/>
      <c r="F174" s="1731"/>
      <c r="G174" s="1731"/>
      <c r="H174" s="1731"/>
      <c r="I174" s="1731"/>
      <c r="J174" s="1731"/>
      <c r="K174" s="1731"/>
      <c r="L174" s="1731"/>
      <c r="M174" s="1731"/>
      <c r="N174" s="1731"/>
      <c r="O174" s="1731"/>
      <c r="P174" s="1731"/>
      <c r="Q174" s="1731"/>
      <c r="R174" s="1731"/>
      <c r="S174" s="1731"/>
      <c r="T174" s="1732"/>
    </row>
    <row r="175" spans="2:20">
      <c r="B175" s="1733"/>
      <c r="C175" s="1723"/>
      <c r="D175" s="1723" t="s">
        <v>1712</v>
      </c>
      <c r="E175" s="1724"/>
      <c r="F175" s="1724"/>
      <c r="G175" s="1724"/>
      <c r="H175" s="1724"/>
      <c r="I175" s="1724"/>
      <c r="J175" s="1724"/>
      <c r="K175" s="1724"/>
      <c r="L175" s="1724"/>
      <c r="M175" s="1724"/>
      <c r="N175" s="1724"/>
      <c r="O175" s="1724"/>
      <c r="P175" s="1724"/>
      <c r="Q175" s="1724"/>
      <c r="R175" s="1724"/>
      <c r="S175" s="1724"/>
      <c r="T175" s="1725">
        <f>SUM(I175:S175)</f>
        <v>0</v>
      </c>
    </row>
    <row r="176" spans="2:20">
      <c r="B176" s="1733">
        <v>34</v>
      </c>
      <c r="C176" s="1723"/>
      <c r="D176" s="1723" t="s">
        <v>1713</v>
      </c>
      <c r="E176" s="1724"/>
      <c r="F176" s="1724"/>
      <c r="G176" s="1724"/>
      <c r="H176" s="1724"/>
      <c r="I176" s="1724"/>
      <c r="J176" s="1724"/>
      <c r="K176" s="1724"/>
      <c r="L176" s="1724"/>
      <c r="M176" s="1724"/>
      <c r="N176" s="1724"/>
      <c r="O176" s="1724"/>
      <c r="P176" s="1724"/>
      <c r="Q176" s="1724"/>
      <c r="R176" s="1724"/>
      <c r="S176" s="1724"/>
      <c r="T176" s="1725">
        <v>0</v>
      </c>
    </row>
    <row r="177" spans="2:20">
      <c r="B177" s="1733"/>
      <c r="C177" s="1723"/>
      <c r="D177" s="1723" t="s">
        <v>168</v>
      </c>
      <c r="E177" s="1724"/>
      <c r="F177" s="1724"/>
      <c r="G177" s="1724"/>
      <c r="H177" s="1724"/>
      <c r="I177" s="1726"/>
      <c r="J177" s="1726"/>
      <c r="K177" s="1726"/>
      <c r="L177" s="1726"/>
      <c r="M177" s="1726"/>
      <c r="N177" s="1726"/>
      <c r="O177" s="1726"/>
      <c r="P177" s="1726"/>
      <c r="Q177" s="1726"/>
      <c r="R177" s="1726"/>
      <c r="S177" s="1726"/>
      <c r="T177" s="1727">
        <v>0</v>
      </c>
    </row>
    <row r="178" spans="2:20">
      <c r="B178" s="1734"/>
      <c r="C178" s="1728"/>
      <c r="D178" s="1728"/>
      <c r="E178" s="1729">
        <f>SUM(E175:E177)</f>
        <v>0</v>
      </c>
      <c r="F178" s="1729">
        <f t="shared" ref="F178:S178" si="33">SUM(F175:F177)</f>
        <v>0</v>
      </c>
      <c r="G178" s="1729">
        <f t="shared" si="33"/>
        <v>0</v>
      </c>
      <c r="H178" s="1729">
        <f t="shared" si="33"/>
        <v>0</v>
      </c>
      <c r="I178" s="1729">
        <f t="shared" si="33"/>
        <v>0</v>
      </c>
      <c r="J178" s="1729">
        <f t="shared" si="33"/>
        <v>0</v>
      </c>
      <c r="K178" s="1729">
        <f t="shared" si="33"/>
        <v>0</v>
      </c>
      <c r="L178" s="1729">
        <f t="shared" si="33"/>
        <v>0</v>
      </c>
      <c r="M178" s="1729">
        <f t="shared" si="33"/>
        <v>0</v>
      </c>
      <c r="N178" s="1729">
        <f t="shared" si="33"/>
        <v>0</v>
      </c>
      <c r="O178" s="1729">
        <f t="shared" si="33"/>
        <v>0</v>
      </c>
      <c r="P178" s="1729">
        <f t="shared" si="33"/>
        <v>0</v>
      </c>
      <c r="Q178" s="1729">
        <f t="shared" si="33"/>
        <v>0</v>
      </c>
      <c r="R178" s="1729">
        <f t="shared" si="33"/>
        <v>0</v>
      </c>
      <c r="S178" s="1729">
        <f t="shared" si="33"/>
        <v>0</v>
      </c>
      <c r="T178" s="1727">
        <v>0</v>
      </c>
    </row>
    <row r="179" spans="2:20">
      <c r="B179" s="1735"/>
      <c r="C179" s="1730"/>
      <c r="D179" s="1730"/>
      <c r="E179" s="1731"/>
      <c r="F179" s="1731"/>
      <c r="G179" s="1731"/>
      <c r="H179" s="1731"/>
      <c r="I179" s="1731"/>
      <c r="J179" s="1731"/>
      <c r="K179" s="1731"/>
      <c r="L179" s="1731"/>
      <c r="M179" s="1731"/>
      <c r="N179" s="1731"/>
      <c r="O179" s="1731"/>
      <c r="P179" s="1731"/>
      <c r="Q179" s="1731"/>
      <c r="R179" s="1731"/>
      <c r="S179" s="1731"/>
      <c r="T179" s="1732"/>
    </row>
    <row r="180" spans="2:20">
      <c r="B180" s="1733"/>
      <c r="C180" s="1723"/>
      <c r="D180" s="1723" t="s">
        <v>1712</v>
      </c>
      <c r="E180" s="1724"/>
      <c r="F180" s="1724"/>
      <c r="G180" s="1724"/>
      <c r="H180" s="1724"/>
      <c r="I180" s="1724"/>
      <c r="J180" s="1724"/>
      <c r="K180" s="1724"/>
      <c r="L180" s="1724"/>
      <c r="M180" s="1724"/>
      <c r="N180" s="1724"/>
      <c r="O180" s="1724"/>
      <c r="P180" s="1724"/>
      <c r="Q180" s="1724"/>
      <c r="R180" s="1724"/>
      <c r="S180" s="1724"/>
      <c r="T180" s="1725">
        <f>SUM(I180:S180)</f>
        <v>0</v>
      </c>
    </row>
    <row r="181" spans="2:20">
      <c r="B181" s="1733">
        <v>35</v>
      </c>
      <c r="C181" s="1723"/>
      <c r="D181" s="1723" t="s">
        <v>1713</v>
      </c>
      <c r="E181" s="1724"/>
      <c r="F181" s="1724"/>
      <c r="G181" s="1724"/>
      <c r="H181" s="1724"/>
      <c r="I181" s="1724"/>
      <c r="J181" s="1724"/>
      <c r="K181" s="1724"/>
      <c r="L181" s="1724"/>
      <c r="M181" s="1724"/>
      <c r="N181" s="1724"/>
      <c r="O181" s="1724"/>
      <c r="P181" s="1724"/>
      <c r="Q181" s="1724"/>
      <c r="R181" s="1724"/>
      <c r="S181" s="1724"/>
      <c r="T181" s="1725">
        <v>0</v>
      </c>
    </row>
    <row r="182" spans="2:20">
      <c r="B182" s="1733"/>
      <c r="C182" s="1723"/>
      <c r="D182" s="1723" t="s">
        <v>168</v>
      </c>
      <c r="E182" s="1724"/>
      <c r="F182" s="1724"/>
      <c r="G182" s="1724"/>
      <c r="H182" s="1724"/>
      <c r="I182" s="1726"/>
      <c r="J182" s="1726"/>
      <c r="K182" s="1726"/>
      <c r="L182" s="1726"/>
      <c r="M182" s="1726"/>
      <c r="N182" s="1726"/>
      <c r="O182" s="1726"/>
      <c r="P182" s="1726"/>
      <c r="Q182" s="1726"/>
      <c r="R182" s="1726"/>
      <c r="S182" s="1726"/>
      <c r="T182" s="1727">
        <v>0</v>
      </c>
    </row>
    <row r="183" spans="2:20">
      <c r="B183" s="1734"/>
      <c r="C183" s="1728"/>
      <c r="D183" s="1728"/>
      <c r="E183" s="1729">
        <f>SUM(E180:E182)</f>
        <v>0</v>
      </c>
      <c r="F183" s="1729">
        <f t="shared" ref="F183:S183" si="34">SUM(F180:F182)</f>
        <v>0</v>
      </c>
      <c r="G183" s="1729">
        <f t="shared" si="34"/>
        <v>0</v>
      </c>
      <c r="H183" s="1729">
        <f t="shared" si="34"/>
        <v>0</v>
      </c>
      <c r="I183" s="1729">
        <f t="shared" si="34"/>
        <v>0</v>
      </c>
      <c r="J183" s="1729">
        <f t="shared" si="34"/>
        <v>0</v>
      </c>
      <c r="K183" s="1729">
        <f t="shared" si="34"/>
        <v>0</v>
      </c>
      <c r="L183" s="1729">
        <f t="shared" si="34"/>
        <v>0</v>
      </c>
      <c r="M183" s="1729">
        <f t="shared" si="34"/>
        <v>0</v>
      </c>
      <c r="N183" s="1729">
        <f t="shared" si="34"/>
        <v>0</v>
      </c>
      <c r="O183" s="1729">
        <f t="shared" si="34"/>
        <v>0</v>
      </c>
      <c r="P183" s="1729">
        <f t="shared" si="34"/>
        <v>0</v>
      </c>
      <c r="Q183" s="1729">
        <f t="shared" si="34"/>
        <v>0</v>
      </c>
      <c r="R183" s="1729">
        <f t="shared" si="34"/>
        <v>0</v>
      </c>
      <c r="S183" s="1729">
        <f t="shared" si="34"/>
        <v>0</v>
      </c>
      <c r="T183" s="1727">
        <v>0</v>
      </c>
    </row>
    <row r="184" spans="2:20">
      <c r="B184" s="1735"/>
      <c r="C184" s="1730"/>
      <c r="D184" s="1730"/>
      <c r="E184" s="1731"/>
      <c r="F184" s="1731"/>
      <c r="G184" s="1731"/>
      <c r="H184" s="1731"/>
      <c r="I184" s="1731"/>
      <c r="J184" s="1731"/>
      <c r="K184" s="1731"/>
      <c r="L184" s="1731"/>
      <c r="M184" s="1731"/>
      <c r="N184" s="1731"/>
      <c r="O184" s="1731"/>
      <c r="P184" s="1731"/>
      <c r="Q184" s="1731"/>
      <c r="R184" s="1731"/>
      <c r="S184" s="1731"/>
      <c r="T184" s="1732"/>
    </row>
    <row r="185" spans="2:20">
      <c r="B185" s="1733"/>
      <c r="C185" s="1723"/>
      <c r="D185" s="1723" t="s">
        <v>1712</v>
      </c>
      <c r="E185" s="1724"/>
      <c r="F185" s="1724"/>
      <c r="G185" s="1724"/>
      <c r="H185" s="1724"/>
      <c r="I185" s="1724"/>
      <c r="J185" s="1724"/>
      <c r="K185" s="1724"/>
      <c r="L185" s="1724"/>
      <c r="M185" s="1724"/>
      <c r="N185" s="1724"/>
      <c r="O185" s="1724"/>
      <c r="P185" s="1724"/>
      <c r="Q185" s="1724"/>
      <c r="R185" s="1724"/>
      <c r="S185" s="1724"/>
      <c r="T185" s="1725">
        <f>SUM(I185:S185)</f>
        <v>0</v>
      </c>
    </row>
    <row r="186" spans="2:20">
      <c r="B186" s="1733">
        <v>36</v>
      </c>
      <c r="C186" s="1723"/>
      <c r="D186" s="1723" t="s">
        <v>1713</v>
      </c>
      <c r="E186" s="1724"/>
      <c r="F186" s="1724"/>
      <c r="G186" s="1724"/>
      <c r="H186" s="1724"/>
      <c r="I186" s="1724"/>
      <c r="J186" s="1724"/>
      <c r="K186" s="1724"/>
      <c r="L186" s="1724"/>
      <c r="M186" s="1724"/>
      <c r="N186" s="1724"/>
      <c r="O186" s="1724"/>
      <c r="P186" s="1724"/>
      <c r="Q186" s="1724"/>
      <c r="R186" s="1724"/>
      <c r="S186" s="1724"/>
      <c r="T186" s="1725">
        <v>0</v>
      </c>
    </row>
    <row r="187" spans="2:20">
      <c r="B187" s="1733"/>
      <c r="C187" s="1723"/>
      <c r="D187" s="1723" t="s">
        <v>168</v>
      </c>
      <c r="E187" s="1724"/>
      <c r="F187" s="1724"/>
      <c r="G187" s="1724"/>
      <c r="H187" s="1724"/>
      <c r="I187" s="1726"/>
      <c r="J187" s="1726"/>
      <c r="K187" s="1726"/>
      <c r="L187" s="1726"/>
      <c r="M187" s="1726"/>
      <c r="N187" s="1726"/>
      <c r="O187" s="1726"/>
      <c r="P187" s="1726"/>
      <c r="Q187" s="1726"/>
      <c r="R187" s="1726"/>
      <c r="S187" s="1726"/>
      <c r="T187" s="1727">
        <v>0</v>
      </c>
    </row>
    <row r="188" spans="2:20">
      <c r="B188" s="1734"/>
      <c r="C188" s="1728"/>
      <c r="D188" s="1728"/>
      <c r="E188" s="1729">
        <f>SUM(E185:E187)</f>
        <v>0</v>
      </c>
      <c r="F188" s="1729">
        <f t="shared" ref="F188:S188" si="35">SUM(F185:F187)</f>
        <v>0</v>
      </c>
      <c r="G188" s="1729">
        <f t="shared" si="35"/>
        <v>0</v>
      </c>
      <c r="H188" s="1729">
        <f t="shared" si="35"/>
        <v>0</v>
      </c>
      <c r="I188" s="1729">
        <f t="shared" si="35"/>
        <v>0</v>
      </c>
      <c r="J188" s="1729">
        <f t="shared" si="35"/>
        <v>0</v>
      </c>
      <c r="K188" s="1729">
        <f t="shared" si="35"/>
        <v>0</v>
      </c>
      <c r="L188" s="1729">
        <f t="shared" si="35"/>
        <v>0</v>
      </c>
      <c r="M188" s="1729">
        <f t="shared" si="35"/>
        <v>0</v>
      </c>
      <c r="N188" s="1729">
        <f t="shared" si="35"/>
        <v>0</v>
      </c>
      <c r="O188" s="1729">
        <f t="shared" si="35"/>
        <v>0</v>
      </c>
      <c r="P188" s="1729">
        <f t="shared" si="35"/>
        <v>0</v>
      </c>
      <c r="Q188" s="1729">
        <f t="shared" si="35"/>
        <v>0</v>
      </c>
      <c r="R188" s="1729">
        <f t="shared" si="35"/>
        <v>0</v>
      </c>
      <c r="S188" s="1729">
        <f t="shared" si="35"/>
        <v>0</v>
      </c>
      <c r="T188" s="1727">
        <v>0</v>
      </c>
    </row>
    <row r="189" spans="2:20">
      <c r="B189" s="1735"/>
      <c r="C189" s="1730"/>
      <c r="D189" s="1730"/>
      <c r="E189" s="1731"/>
      <c r="F189" s="1731"/>
      <c r="G189" s="1731"/>
      <c r="H189" s="1731"/>
      <c r="I189" s="1731"/>
      <c r="J189" s="1731"/>
      <c r="K189" s="1731"/>
      <c r="L189" s="1731"/>
      <c r="M189" s="1731"/>
      <c r="N189" s="1731"/>
      <c r="O189" s="1731"/>
      <c r="P189" s="1731"/>
      <c r="Q189" s="1731"/>
      <c r="R189" s="1731"/>
      <c r="S189" s="1731"/>
      <c r="T189" s="1732"/>
    </row>
    <row r="190" spans="2:20">
      <c r="B190" s="1733"/>
      <c r="C190" s="1723"/>
      <c r="D190" s="1723" t="s">
        <v>1712</v>
      </c>
      <c r="E190" s="1724"/>
      <c r="F190" s="1724"/>
      <c r="G190" s="1724"/>
      <c r="H190" s="1724"/>
      <c r="I190" s="1724"/>
      <c r="J190" s="1724"/>
      <c r="K190" s="1724"/>
      <c r="L190" s="1724"/>
      <c r="M190" s="1724"/>
      <c r="N190" s="1724"/>
      <c r="O190" s="1724"/>
      <c r="P190" s="1724"/>
      <c r="Q190" s="1724"/>
      <c r="R190" s="1724"/>
      <c r="S190" s="1724"/>
      <c r="T190" s="1725">
        <f>SUM(I190:S190)</f>
        <v>0</v>
      </c>
    </row>
    <row r="191" spans="2:20">
      <c r="B191" s="1733">
        <v>37</v>
      </c>
      <c r="C191" s="1723"/>
      <c r="D191" s="1723" t="s">
        <v>1713</v>
      </c>
      <c r="E191" s="1724"/>
      <c r="F191" s="1724"/>
      <c r="G191" s="1724"/>
      <c r="H191" s="1724"/>
      <c r="I191" s="1724"/>
      <c r="J191" s="1724"/>
      <c r="K191" s="1724"/>
      <c r="L191" s="1724"/>
      <c r="M191" s="1724"/>
      <c r="N191" s="1724"/>
      <c r="O191" s="1724"/>
      <c r="P191" s="1724"/>
      <c r="Q191" s="1724"/>
      <c r="R191" s="1724"/>
      <c r="S191" s="1724"/>
      <c r="T191" s="1725">
        <v>0</v>
      </c>
    </row>
    <row r="192" spans="2:20">
      <c r="B192" s="1733"/>
      <c r="C192" s="1723"/>
      <c r="D192" s="1723" t="s">
        <v>168</v>
      </c>
      <c r="E192" s="1724"/>
      <c r="F192" s="1724"/>
      <c r="G192" s="1724"/>
      <c r="H192" s="1724"/>
      <c r="I192" s="1726"/>
      <c r="J192" s="1726"/>
      <c r="K192" s="1726"/>
      <c r="L192" s="1726"/>
      <c r="M192" s="1726"/>
      <c r="N192" s="1726"/>
      <c r="O192" s="1726"/>
      <c r="P192" s="1726"/>
      <c r="Q192" s="1726"/>
      <c r="R192" s="1726"/>
      <c r="S192" s="1726"/>
      <c r="T192" s="1727">
        <v>0</v>
      </c>
    </row>
    <row r="193" spans="2:20">
      <c r="B193" s="1734"/>
      <c r="C193" s="1728"/>
      <c r="D193" s="1728"/>
      <c r="E193" s="1729">
        <f>SUM(E190:E192)</f>
        <v>0</v>
      </c>
      <c r="F193" s="1729">
        <f t="shared" ref="F193:S193" si="36">SUM(F190:F192)</f>
        <v>0</v>
      </c>
      <c r="G193" s="1729">
        <f t="shared" si="36"/>
        <v>0</v>
      </c>
      <c r="H193" s="1729">
        <f t="shared" si="36"/>
        <v>0</v>
      </c>
      <c r="I193" s="1729">
        <f t="shared" si="36"/>
        <v>0</v>
      </c>
      <c r="J193" s="1729">
        <f t="shared" si="36"/>
        <v>0</v>
      </c>
      <c r="K193" s="1729">
        <f t="shared" si="36"/>
        <v>0</v>
      </c>
      <c r="L193" s="1729">
        <f t="shared" si="36"/>
        <v>0</v>
      </c>
      <c r="M193" s="1729">
        <f t="shared" si="36"/>
        <v>0</v>
      </c>
      <c r="N193" s="1729">
        <f t="shared" si="36"/>
        <v>0</v>
      </c>
      <c r="O193" s="1729">
        <f t="shared" si="36"/>
        <v>0</v>
      </c>
      <c r="P193" s="1729">
        <f t="shared" si="36"/>
        <v>0</v>
      </c>
      <c r="Q193" s="1729">
        <f t="shared" si="36"/>
        <v>0</v>
      </c>
      <c r="R193" s="1729">
        <f t="shared" si="36"/>
        <v>0</v>
      </c>
      <c r="S193" s="1729">
        <f t="shared" si="36"/>
        <v>0</v>
      </c>
      <c r="T193" s="1727">
        <v>0</v>
      </c>
    </row>
    <row r="194" spans="2:20">
      <c r="B194" s="1735"/>
      <c r="C194" s="1730"/>
      <c r="D194" s="1730"/>
      <c r="E194" s="1731"/>
      <c r="F194" s="1731"/>
      <c r="G194" s="1731"/>
      <c r="H194" s="1731"/>
      <c r="I194" s="1731"/>
      <c r="J194" s="1731"/>
      <c r="K194" s="1731"/>
      <c r="L194" s="1731"/>
      <c r="M194" s="1731"/>
      <c r="N194" s="1731"/>
      <c r="O194" s="1731"/>
      <c r="P194" s="1731"/>
      <c r="Q194" s="1731"/>
      <c r="R194" s="1731"/>
      <c r="S194" s="1731"/>
      <c r="T194" s="1732"/>
    </row>
    <row r="195" spans="2:20">
      <c r="B195" s="1733"/>
      <c r="C195" s="1723"/>
      <c r="D195" s="1723" t="s">
        <v>1712</v>
      </c>
      <c r="E195" s="1724"/>
      <c r="F195" s="1724"/>
      <c r="G195" s="1724"/>
      <c r="H195" s="1724"/>
      <c r="I195" s="1724"/>
      <c r="J195" s="1724"/>
      <c r="K195" s="1724"/>
      <c r="L195" s="1724"/>
      <c r="M195" s="1724"/>
      <c r="N195" s="1724"/>
      <c r="O195" s="1724"/>
      <c r="P195" s="1724"/>
      <c r="Q195" s="1724"/>
      <c r="R195" s="1724"/>
      <c r="S195" s="1724"/>
      <c r="T195" s="1725">
        <f>SUM(I195:S195)</f>
        <v>0</v>
      </c>
    </row>
    <row r="196" spans="2:20">
      <c r="B196" s="1733">
        <v>38</v>
      </c>
      <c r="C196" s="1723"/>
      <c r="D196" s="1723" t="s">
        <v>1713</v>
      </c>
      <c r="E196" s="1724"/>
      <c r="F196" s="1724"/>
      <c r="G196" s="1724"/>
      <c r="H196" s="1724"/>
      <c r="I196" s="1724"/>
      <c r="J196" s="1724"/>
      <c r="K196" s="1724"/>
      <c r="L196" s="1724"/>
      <c r="M196" s="1724"/>
      <c r="N196" s="1724"/>
      <c r="O196" s="1724"/>
      <c r="P196" s="1724"/>
      <c r="Q196" s="1724"/>
      <c r="R196" s="1724"/>
      <c r="S196" s="1724"/>
      <c r="T196" s="1725">
        <v>0</v>
      </c>
    </row>
    <row r="197" spans="2:20">
      <c r="B197" s="1733"/>
      <c r="C197" s="1723"/>
      <c r="D197" s="1723" t="s">
        <v>168</v>
      </c>
      <c r="E197" s="1724"/>
      <c r="F197" s="1724"/>
      <c r="G197" s="1724"/>
      <c r="H197" s="1724"/>
      <c r="I197" s="1726"/>
      <c r="J197" s="1726"/>
      <c r="K197" s="1726"/>
      <c r="L197" s="1726"/>
      <c r="M197" s="1726"/>
      <c r="N197" s="1726"/>
      <c r="O197" s="1726"/>
      <c r="P197" s="1726"/>
      <c r="Q197" s="1726"/>
      <c r="R197" s="1726"/>
      <c r="S197" s="1726"/>
      <c r="T197" s="1727">
        <v>0</v>
      </c>
    </row>
    <row r="198" spans="2:20">
      <c r="B198" s="1734"/>
      <c r="C198" s="1728"/>
      <c r="D198" s="1728"/>
      <c r="E198" s="1729">
        <f>SUM(E195:E197)</f>
        <v>0</v>
      </c>
      <c r="F198" s="1729">
        <f t="shared" ref="F198:S198" si="37">SUM(F195:F197)</f>
        <v>0</v>
      </c>
      <c r="G198" s="1729">
        <f t="shared" si="37"/>
        <v>0</v>
      </c>
      <c r="H198" s="1729">
        <f t="shared" si="37"/>
        <v>0</v>
      </c>
      <c r="I198" s="1729">
        <f t="shared" si="37"/>
        <v>0</v>
      </c>
      <c r="J198" s="1729">
        <f t="shared" si="37"/>
        <v>0</v>
      </c>
      <c r="K198" s="1729">
        <f t="shared" si="37"/>
        <v>0</v>
      </c>
      <c r="L198" s="1729">
        <f t="shared" si="37"/>
        <v>0</v>
      </c>
      <c r="M198" s="1729">
        <f t="shared" si="37"/>
        <v>0</v>
      </c>
      <c r="N198" s="1729">
        <f t="shared" si="37"/>
        <v>0</v>
      </c>
      <c r="O198" s="1729">
        <f t="shared" si="37"/>
        <v>0</v>
      </c>
      <c r="P198" s="1729">
        <f t="shared" si="37"/>
        <v>0</v>
      </c>
      <c r="Q198" s="1729">
        <f t="shared" si="37"/>
        <v>0</v>
      </c>
      <c r="R198" s="1729">
        <f t="shared" si="37"/>
        <v>0</v>
      </c>
      <c r="S198" s="1729">
        <f t="shared" si="37"/>
        <v>0</v>
      </c>
      <c r="T198" s="1727">
        <v>0</v>
      </c>
    </row>
    <row r="199" spans="2:20">
      <c r="B199" s="1735"/>
      <c r="C199" s="1730"/>
      <c r="D199" s="1730"/>
      <c r="E199" s="1731"/>
      <c r="F199" s="1731"/>
      <c r="G199" s="1731"/>
      <c r="H199" s="1731"/>
      <c r="I199" s="1731"/>
      <c r="J199" s="1731"/>
      <c r="K199" s="1731"/>
      <c r="L199" s="1731"/>
      <c r="M199" s="1731"/>
      <c r="N199" s="1731"/>
      <c r="O199" s="1731"/>
      <c r="P199" s="1731"/>
      <c r="Q199" s="1731"/>
      <c r="R199" s="1731"/>
      <c r="S199" s="1731"/>
      <c r="T199" s="1732"/>
    </row>
    <row r="200" spans="2:20">
      <c r="B200" s="1733"/>
      <c r="C200" s="1723"/>
      <c r="D200" s="1723" t="s">
        <v>1712</v>
      </c>
      <c r="E200" s="1724"/>
      <c r="F200" s="1724"/>
      <c r="G200" s="1724"/>
      <c r="H200" s="1724"/>
      <c r="I200" s="1724"/>
      <c r="J200" s="1724"/>
      <c r="K200" s="1724"/>
      <c r="L200" s="1724"/>
      <c r="M200" s="1724"/>
      <c r="N200" s="1724"/>
      <c r="O200" s="1724"/>
      <c r="P200" s="1724"/>
      <c r="Q200" s="1724"/>
      <c r="R200" s="1724"/>
      <c r="S200" s="1724"/>
      <c r="T200" s="1725">
        <f>SUM(I200:S200)</f>
        <v>0</v>
      </c>
    </row>
    <row r="201" spans="2:20">
      <c r="B201" s="1733">
        <v>39</v>
      </c>
      <c r="C201" s="1723"/>
      <c r="D201" s="1723" t="s">
        <v>1713</v>
      </c>
      <c r="E201" s="1724"/>
      <c r="F201" s="1724"/>
      <c r="G201" s="1724"/>
      <c r="H201" s="1724"/>
      <c r="I201" s="1724"/>
      <c r="J201" s="1724"/>
      <c r="K201" s="1724"/>
      <c r="L201" s="1724"/>
      <c r="M201" s="1724"/>
      <c r="N201" s="1724"/>
      <c r="O201" s="1724"/>
      <c r="P201" s="1724"/>
      <c r="Q201" s="1724"/>
      <c r="R201" s="1724"/>
      <c r="S201" s="1724"/>
      <c r="T201" s="1725">
        <v>0</v>
      </c>
    </row>
    <row r="202" spans="2:20">
      <c r="B202" s="1733"/>
      <c r="C202" s="1723"/>
      <c r="D202" s="1723" t="s">
        <v>168</v>
      </c>
      <c r="E202" s="1724"/>
      <c r="F202" s="1724"/>
      <c r="G202" s="1724"/>
      <c r="H202" s="1724"/>
      <c r="I202" s="1726"/>
      <c r="J202" s="1726"/>
      <c r="K202" s="1726"/>
      <c r="L202" s="1726"/>
      <c r="M202" s="1726"/>
      <c r="N202" s="1726"/>
      <c r="O202" s="1726"/>
      <c r="P202" s="1726"/>
      <c r="Q202" s="1726"/>
      <c r="R202" s="1726"/>
      <c r="S202" s="1726"/>
      <c r="T202" s="1727">
        <v>0</v>
      </c>
    </row>
    <row r="203" spans="2:20">
      <c r="B203" s="1734"/>
      <c r="C203" s="1728"/>
      <c r="D203" s="1728"/>
      <c r="E203" s="1729">
        <f>SUM(E200:E202)</f>
        <v>0</v>
      </c>
      <c r="F203" s="1729">
        <f t="shared" ref="F203:S203" si="38">SUM(F200:F202)</f>
        <v>0</v>
      </c>
      <c r="G203" s="1729">
        <f t="shared" si="38"/>
        <v>0</v>
      </c>
      <c r="H203" s="1729">
        <f t="shared" si="38"/>
        <v>0</v>
      </c>
      <c r="I203" s="1729">
        <f t="shared" si="38"/>
        <v>0</v>
      </c>
      <c r="J203" s="1729">
        <f t="shared" si="38"/>
        <v>0</v>
      </c>
      <c r="K203" s="1729">
        <f t="shared" si="38"/>
        <v>0</v>
      </c>
      <c r="L203" s="1729">
        <f t="shared" si="38"/>
        <v>0</v>
      </c>
      <c r="M203" s="1729">
        <f t="shared" si="38"/>
        <v>0</v>
      </c>
      <c r="N203" s="1729">
        <f t="shared" si="38"/>
        <v>0</v>
      </c>
      <c r="O203" s="1729">
        <f t="shared" si="38"/>
        <v>0</v>
      </c>
      <c r="P203" s="1729">
        <f t="shared" si="38"/>
        <v>0</v>
      </c>
      <c r="Q203" s="1729">
        <f t="shared" si="38"/>
        <v>0</v>
      </c>
      <c r="R203" s="1729">
        <f t="shared" si="38"/>
        <v>0</v>
      </c>
      <c r="S203" s="1729">
        <f t="shared" si="38"/>
        <v>0</v>
      </c>
      <c r="T203" s="1727">
        <v>0</v>
      </c>
    </row>
    <row r="204" spans="2:20">
      <c r="B204" s="1735"/>
      <c r="C204" s="1730"/>
      <c r="D204" s="1730"/>
      <c r="E204" s="1731"/>
      <c r="F204" s="1731"/>
      <c r="G204" s="1731"/>
      <c r="H204" s="1731"/>
      <c r="I204" s="1731"/>
      <c r="J204" s="1731"/>
      <c r="K204" s="1731"/>
      <c r="L204" s="1731"/>
      <c r="M204" s="1731"/>
      <c r="N204" s="1731"/>
      <c r="O204" s="1731"/>
      <c r="P204" s="1731"/>
      <c r="Q204" s="1731"/>
      <c r="R204" s="1731"/>
      <c r="S204" s="1731"/>
      <c r="T204" s="1732"/>
    </row>
    <row r="205" spans="2:20">
      <c r="B205" s="1733"/>
      <c r="C205" s="1723"/>
      <c r="D205" s="1723" t="s">
        <v>1712</v>
      </c>
      <c r="E205" s="1724"/>
      <c r="F205" s="1724"/>
      <c r="G205" s="1724"/>
      <c r="H205" s="1724"/>
      <c r="I205" s="1724"/>
      <c r="J205" s="1724"/>
      <c r="K205" s="1724"/>
      <c r="L205" s="1724"/>
      <c r="M205" s="1724"/>
      <c r="N205" s="1724"/>
      <c r="O205" s="1724"/>
      <c r="P205" s="1724"/>
      <c r="Q205" s="1724"/>
      <c r="R205" s="1724"/>
      <c r="S205" s="1724"/>
      <c r="T205" s="1725">
        <f>SUM(I205:S205)</f>
        <v>0</v>
      </c>
    </row>
    <row r="206" spans="2:20">
      <c r="B206" s="1733">
        <v>40</v>
      </c>
      <c r="C206" s="1723"/>
      <c r="D206" s="1723" t="s">
        <v>1713</v>
      </c>
      <c r="E206" s="1724"/>
      <c r="F206" s="1724"/>
      <c r="G206" s="1724"/>
      <c r="H206" s="1724"/>
      <c r="I206" s="1724"/>
      <c r="J206" s="1724"/>
      <c r="K206" s="1724"/>
      <c r="L206" s="1724"/>
      <c r="M206" s="1724"/>
      <c r="N206" s="1724"/>
      <c r="O206" s="1724"/>
      <c r="P206" s="1724"/>
      <c r="Q206" s="1724"/>
      <c r="R206" s="1724"/>
      <c r="S206" s="1724"/>
      <c r="T206" s="1725">
        <v>0</v>
      </c>
    </row>
    <row r="207" spans="2:20">
      <c r="B207" s="1733"/>
      <c r="C207" s="1723"/>
      <c r="D207" s="1723" t="s">
        <v>168</v>
      </c>
      <c r="E207" s="1724"/>
      <c r="F207" s="1724"/>
      <c r="G207" s="1724"/>
      <c r="H207" s="1724"/>
      <c r="I207" s="1726"/>
      <c r="J207" s="1726"/>
      <c r="K207" s="1726"/>
      <c r="L207" s="1726"/>
      <c r="M207" s="1726"/>
      <c r="N207" s="1726"/>
      <c r="O207" s="1726"/>
      <c r="P207" s="1726"/>
      <c r="Q207" s="1726"/>
      <c r="R207" s="1726"/>
      <c r="S207" s="1726"/>
      <c r="T207" s="1727">
        <v>0</v>
      </c>
    </row>
    <row r="208" spans="2:20">
      <c r="B208" s="1734"/>
      <c r="C208" s="1728"/>
      <c r="D208" s="1728"/>
      <c r="E208" s="1729">
        <f>SUM(E205:E207)</f>
        <v>0</v>
      </c>
      <c r="F208" s="1729">
        <f t="shared" ref="F208:S208" si="39">SUM(F205:F207)</f>
        <v>0</v>
      </c>
      <c r="G208" s="1729">
        <f t="shared" si="39"/>
        <v>0</v>
      </c>
      <c r="H208" s="1729">
        <f t="shared" si="39"/>
        <v>0</v>
      </c>
      <c r="I208" s="1729">
        <f t="shared" si="39"/>
        <v>0</v>
      </c>
      <c r="J208" s="1729">
        <f t="shared" si="39"/>
        <v>0</v>
      </c>
      <c r="K208" s="1729">
        <f t="shared" si="39"/>
        <v>0</v>
      </c>
      <c r="L208" s="1729">
        <f t="shared" si="39"/>
        <v>0</v>
      </c>
      <c r="M208" s="1729">
        <f t="shared" si="39"/>
        <v>0</v>
      </c>
      <c r="N208" s="1729">
        <f t="shared" si="39"/>
        <v>0</v>
      </c>
      <c r="O208" s="1729">
        <f t="shared" si="39"/>
        <v>0</v>
      </c>
      <c r="P208" s="1729">
        <f t="shared" si="39"/>
        <v>0</v>
      </c>
      <c r="Q208" s="1729">
        <f t="shared" si="39"/>
        <v>0</v>
      </c>
      <c r="R208" s="1729">
        <f t="shared" si="39"/>
        <v>0</v>
      </c>
      <c r="S208" s="1729">
        <f t="shared" si="39"/>
        <v>0</v>
      </c>
      <c r="T208" s="1727">
        <v>0</v>
      </c>
    </row>
    <row r="209" spans="2:20">
      <c r="B209" s="1735"/>
      <c r="C209" s="1730"/>
      <c r="D209" s="1730"/>
      <c r="E209" s="1731"/>
      <c r="F209" s="1731"/>
      <c r="G209" s="1731"/>
      <c r="H209" s="1731"/>
      <c r="I209" s="1731"/>
      <c r="J209" s="1731"/>
      <c r="K209" s="1731"/>
      <c r="L209" s="1731"/>
      <c r="M209" s="1731"/>
      <c r="N209" s="1731"/>
      <c r="O209" s="1731"/>
      <c r="P209" s="1731"/>
      <c r="Q209" s="1731"/>
      <c r="R209" s="1731"/>
      <c r="S209" s="1731"/>
      <c r="T209" s="1732"/>
    </row>
    <row r="210" spans="2:20">
      <c r="B210" s="1733"/>
      <c r="C210" s="1723"/>
      <c r="D210" s="1723" t="s">
        <v>1712</v>
      </c>
      <c r="E210" s="1724"/>
      <c r="F210" s="1724"/>
      <c r="G210" s="1724"/>
      <c r="H210" s="1724"/>
      <c r="I210" s="1724"/>
      <c r="J210" s="1724"/>
      <c r="K210" s="1724"/>
      <c r="L210" s="1724"/>
      <c r="M210" s="1724"/>
      <c r="N210" s="1724"/>
      <c r="O210" s="1724"/>
      <c r="P210" s="1724"/>
      <c r="Q210" s="1724"/>
      <c r="R210" s="1724"/>
      <c r="S210" s="1724"/>
      <c r="T210" s="1725">
        <f>SUM(I210:S210)</f>
        <v>0</v>
      </c>
    </row>
    <row r="211" spans="2:20">
      <c r="B211" s="1733">
        <v>41</v>
      </c>
      <c r="C211" s="1723"/>
      <c r="D211" s="1723" t="s">
        <v>1713</v>
      </c>
      <c r="E211" s="1724"/>
      <c r="F211" s="1724"/>
      <c r="G211" s="1724"/>
      <c r="H211" s="1724"/>
      <c r="I211" s="1724"/>
      <c r="J211" s="1724"/>
      <c r="K211" s="1724"/>
      <c r="L211" s="1724"/>
      <c r="M211" s="1724"/>
      <c r="N211" s="1724"/>
      <c r="O211" s="1724"/>
      <c r="P211" s="1724"/>
      <c r="Q211" s="1724"/>
      <c r="R211" s="1724"/>
      <c r="S211" s="1724"/>
      <c r="T211" s="1725">
        <v>0</v>
      </c>
    </row>
    <row r="212" spans="2:20">
      <c r="B212" s="1733"/>
      <c r="C212" s="1723"/>
      <c r="D212" s="1723" t="s">
        <v>168</v>
      </c>
      <c r="E212" s="1724"/>
      <c r="F212" s="1724"/>
      <c r="G212" s="1724"/>
      <c r="H212" s="1724"/>
      <c r="I212" s="1726"/>
      <c r="J212" s="1726"/>
      <c r="K212" s="1726"/>
      <c r="L212" s="1726"/>
      <c r="M212" s="1726"/>
      <c r="N212" s="1726"/>
      <c r="O212" s="1726"/>
      <c r="P212" s="1726"/>
      <c r="Q212" s="1726"/>
      <c r="R212" s="1726"/>
      <c r="S212" s="1726"/>
      <c r="T212" s="1727">
        <v>0</v>
      </c>
    </row>
    <row r="213" spans="2:20">
      <c r="B213" s="1734"/>
      <c r="C213" s="1728"/>
      <c r="D213" s="1728"/>
      <c r="E213" s="1729">
        <f>SUM(E210:E212)</f>
        <v>0</v>
      </c>
      <c r="F213" s="1729">
        <f t="shared" ref="F213:S213" si="40">SUM(F210:F212)</f>
        <v>0</v>
      </c>
      <c r="G213" s="1729">
        <f t="shared" si="40"/>
        <v>0</v>
      </c>
      <c r="H213" s="1729">
        <f t="shared" si="40"/>
        <v>0</v>
      </c>
      <c r="I213" s="1729">
        <f t="shared" si="40"/>
        <v>0</v>
      </c>
      <c r="J213" s="1729">
        <f t="shared" si="40"/>
        <v>0</v>
      </c>
      <c r="K213" s="1729">
        <f t="shared" si="40"/>
        <v>0</v>
      </c>
      <c r="L213" s="1729">
        <f t="shared" si="40"/>
        <v>0</v>
      </c>
      <c r="M213" s="1729">
        <f t="shared" si="40"/>
        <v>0</v>
      </c>
      <c r="N213" s="1729">
        <f t="shared" si="40"/>
        <v>0</v>
      </c>
      <c r="O213" s="1729">
        <f t="shared" si="40"/>
        <v>0</v>
      </c>
      <c r="P213" s="1729">
        <f t="shared" si="40"/>
        <v>0</v>
      </c>
      <c r="Q213" s="1729">
        <f t="shared" si="40"/>
        <v>0</v>
      </c>
      <c r="R213" s="1729">
        <f t="shared" si="40"/>
        <v>0</v>
      </c>
      <c r="S213" s="1729">
        <f t="shared" si="40"/>
        <v>0</v>
      </c>
      <c r="T213" s="1727">
        <v>0</v>
      </c>
    </row>
    <row r="214" spans="2:20">
      <c r="B214" s="1735"/>
      <c r="C214" s="1730"/>
      <c r="D214" s="1730"/>
      <c r="E214" s="1731"/>
      <c r="F214" s="1731"/>
      <c r="G214" s="1731"/>
      <c r="H214" s="1731"/>
      <c r="I214" s="1731"/>
      <c r="J214" s="1731"/>
      <c r="K214" s="1731"/>
      <c r="L214" s="1731"/>
      <c r="M214" s="1731"/>
      <c r="N214" s="1731"/>
      <c r="O214" s="1731"/>
      <c r="P214" s="1731"/>
      <c r="Q214" s="1731"/>
      <c r="R214" s="1731"/>
      <c r="S214" s="1731"/>
      <c r="T214" s="1732"/>
    </row>
    <row r="215" spans="2:20">
      <c r="B215" s="1733"/>
      <c r="C215" s="1723"/>
      <c r="D215" s="1723" t="s">
        <v>1712</v>
      </c>
      <c r="E215" s="1724"/>
      <c r="F215" s="1724"/>
      <c r="G215" s="1724"/>
      <c r="H215" s="1724"/>
      <c r="I215" s="1724"/>
      <c r="J215" s="1724"/>
      <c r="K215" s="1724"/>
      <c r="L215" s="1724"/>
      <c r="M215" s="1724"/>
      <c r="N215" s="1724"/>
      <c r="O215" s="1724"/>
      <c r="P215" s="1724"/>
      <c r="Q215" s="1724"/>
      <c r="R215" s="1724"/>
      <c r="S215" s="1724"/>
      <c r="T215" s="1725">
        <f>SUM(I215:S215)</f>
        <v>0</v>
      </c>
    </row>
    <row r="216" spans="2:20">
      <c r="B216" s="1733">
        <v>42</v>
      </c>
      <c r="C216" s="1723"/>
      <c r="D216" s="1723" t="s">
        <v>1713</v>
      </c>
      <c r="E216" s="1724"/>
      <c r="F216" s="1724"/>
      <c r="G216" s="1724"/>
      <c r="H216" s="1724"/>
      <c r="I216" s="1724"/>
      <c r="J216" s="1724"/>
      <c r="K216" s="1724"/>
      <c r="L216" s="1724"/>
      <c r="M216" s="1724"/>
      <c r="N216" s="1724"/>
      <c r="O216" s="1724"/>
      <c r="P216" s="1724"/>
      <c r="Q216" s="1724"/>
      <c r="R216" s="1724"/>
      <c r="S216" s="1724"/>
      <c r="T216" s="1725">
        <v>0</v>
      </c>
    </row>
    <row r="217" spans="2:20">
      <c r="B217" s="1733"/>
      <c r="C217" s="1723"/>
      <c r="D217" s="1723" t="s">
        <v>168</v>
      </c>
      <c r="E217" s="1724"/>
      <c r="F217" s="1724"/>
      <c r="G217" s="1724"/>
      <c r="H217" s="1724"/>
      <c r="I217" s="1726"/>
      <c r="J217" s="1726"/>
      <c r="K217" s="1726"/>
      <c r="L217" s="1726"/>
      <c r="M217" s="1726"/>
      <c r="N217" s="1726"/>
      <c r="O217" s="1726"/>
      <c r="P217" s="1726"/>
      <c r="Q217" s="1726"/>
      <c r="R217" s="1726"/>
      <c r="S217" s="1726"/>
      <c r="T217" s="1727">
        <v>0</v>
      </c>
    </row>
    <row r="218" spans="2:20">
      <c r="B218" s="1734"/>
      <c r="C218" s="1728"/>
      <c r="D218" s="1728"/>
      <c r="E218" s="1729">
        <f>SUM(E215:E217)</f>
        <v>0</v>
      </c>
      <c r="F218" s="1729">
        <f t="shared" ref="F218:S218" si="41">SUM(F215:F217)</f>
        <v>0</v>
      </c>
      <c r="G218" s="1729">
        <f t="shared" si="41"/>
        <v>0</v>
      </c>
      <c r="H218" s="1729">
        <f t="shared" si="41"/>
        <v>0</v>
      </c>
      <c r="I218" s="1729">
        <f t="shared" si="41"/>
        <v>0</v>
      </c>
      <c r="J218" s="1729">
        <f t="shared" si="41"/>
        <v>0</v>
      </c>
      <c r="K218" s="1729">
        <f t="shared" si="41"/>
        <v>0</v>
      </c>
      <c r="L218" s="1729">
        <f t="shared" si="41"/>
        <v>0</v>
      </c>
      <c r="M218" s="1729">
        <f t="shared" si="41"/>
        <v>0</v>
      </c>
      <c r="N218" s="1729">
        <f t="shared" si="41"/>
        <v>0</v>
      </c>
      <c r="O218" s="1729">
        <f t="shared" si="41"/>
        <v>0</v>
      </c>
      <c r="P218" s="1729">
        <f t="shared" si="41"/>
        <v>0</v>
      </c>
      <c r="Q218" s="1729">
        <f t="shared" si="41"/>
        <v>0</v>
      </c>
      <c r="R218" s="1729">
        <f t="shared" si="41"/>
        <v>0</v>
      </c>
      <c r="S218" s="1729">
        <f t="shared" si="41"/>
        <v>0</v>
      </c>
      <c r="T218" s="1727">
        <v>0</v>
      </c>
    </row>
    <row r="219" spans="2:20">
      <c r="B219" s="1735"/>
      <c r="C219" s="1730"/>
      <c r="D219" s="1730"/>
      <c r="E219" s="1731"/>
      <c r="F219" s="1731"/>
      <c r="G219" s="1731"/>
      <c r="H219" s="1731"/>
      <c r="I219" s="1731"/>
      <c r="J219" s="1731"/>
      <c r="K219" s="1731"/>
      <c r="L219" s="1731"/>
      <c r="M219" s="1731"/>
      <c r="N219" s="1731"/>
      <c r="O219" s="1731"/>
      <c r="P219" s="1731"/>
      <c r="Q219" s="1731"/>
      <c r="R219" s="1731"/>
      <c r="S219" s="1731"/>
      <c r="T219" s="1732"/>
    </row>
    <row r="220" spans="2:20">
      <c r="B220" s="1733"/>
      <c r="C220" s="1723"/>
      <c r="D220" s="1723" t="s">
        <v>1712</v>
      </c>
      <c r="E220" s="1724"/>
      <c r="F220" s="1724"/>
      <c r="G220" s="1724"/>
      <c r="H220" s="1724"/>
      <c r="I220" s="1724"/>
      <c r="J220" s="1724"/>
      <c r="K220" s="1724"/>
      <c r="L220" s="1724"/>
      <c r="M220" s="1724"/>
      <c r="N220" s="1724"/>
      <c r="O220" s="1724"/>
      <c r="P220" s="1724"/>
      <c r="Q220" s="1724"/>
      <c r="R220" s="1724"/>
      <c r="S220" s="1724"/>
      <c r="T220" s="1725">
        <f>SUM(I220:S220)</f>
        <v>0</v>
      </c>
    </row>
    <row r="221" spans="2:20">
      <c r="B221" s="1733">
        <v>43</v>
      </c>
      <c r="C221" s="1723"/>
      <c r="D221" s="1723" t="s">
        <v>1713</v>
      </c>
      <c r="E221" s="1724"/>
      <c r="F221" s="1724"/>
      <c r="G221" s="1724"/>
      <c r="H221" s="1724"/>
      <c r="I221" s="1724"/>
      <c r="J221" s="1724"/>
      <c r="K221" s="1724"/>
      <c r="L221" s="1724"/>
      <c r="M221" s="1724"/>
      <c r="N221" s="1724"/>
      <c r="O221" s="1724"/>
      <c r="P221" s="1724"/>
      <c r="Q221" s="1724"/>
      <c r="R221" s="1724"/>
      <c r="S221" s="1724"/>
      <c r="T221" s="1725">
        <v>0</v>
      </c>
    </row>
    <row r="222" spans="2:20">
      <c r="B222" s="1733"/>
      <c r="C222" s="1723"/>
      <c r="D222" s="1723" t="s">
        <v>168</v>
      </c>
      <c r="E222" s="1724"/>
      <c r="F222" s="1724"/>
      <c r="G222" s="1724"/>
      <c r="H222" s="1724"/>
      <c r="I222" s="1726"/>
      <c r="J222" s="1726"/>
      <c r="K222" s="1726"/>
      <c r="L222" s="1726"/>
      <c r="M222" s="1726"/>
      <c r="N222" s="1726"/>
      <c r="O222" s="1726"/>
      <c r="P222" s="1726"/>
      <c r="Q222" s="1726"/>
      <c r="R222" s="1726"/>
      <c r="S222" s="1726"/>
      <c r="T222" s="1727">
        <v>0</v>
      </c>
    </row>
    <row r="223" spans="2:20">
      <c r="B223" s="1734"/>
      <c r="C223" s="1728"/>
      <c r="D223" s="1728"/>
      <c r="E223" s="1729">
        <f>SUM(E220:E222)</f>
        <v>0</v>
      </c>
      <c r="F223" s="1729">
        <f t="shared" ref="F223:S223" si="42">SUM(F220:F222)</f>
        <v>0</v>
      </c>
      <c r="G223" s="1729">
        <f t="shared" si="42"/>
        <v>0</v>
      </c>
      <c r="H223" s="1729">
        <f t="shared" si="42"/>
        <v>0</v>
      </c>
      <c r="I223" s="1729">
        <f t="shared" si="42"/>
        <v>0</v>
      </c>
      <c r="J223" s="1729">
        <f t="shared" si="42"/>
        <v>0</v>
      </c>
      <c r="K223" s="1729">
        <f t="shared" si="42"/>
        <v>0</v>
      </c>
      <c r="L223" s="1729">
        <f t="shared" si="42"/>
        <v>0</v>
      </c>
      <c r="M223" s="1729">
        <f t="shared" si="42"/>
        <v>0</v>
      </c>
      <c r="N223" s="1729">
        <f t="shared" si="42"/>
        <v>0</v>
      </c>
      <c r="O223" s="1729">
        <f t="shared" si="42"/>
        <v>0</v>
      </c>
      <c r="P223" s="1729">
        <f t="shared" si="42"/>
        <v>0</v>
      </c>
      <c r="Q223" s="1729">
        <f t="shared" si="42"/>
        <v>0</v>
      </c>
      <c r="R223" s="1729">
        <f t="shared" si="42"/>
        <v>0</v>
      </c>
      <c r="S223" s="1729">
        <f t="shared" si="42"/>
        <v>0</v>
      </c>
      <c r="T223" s="1727">
        <v>0</v>
      </c>
    </row>
    <row r="224" spans="2:20">
      <c r="B224" s="1735"/>
      <c r="C224" s="1730"/>
      <c r="D224" s="1730"/>
      <c r="E224" s="1731"/>
      <c r="F224" s="1731"/>
      <c r="G224" s="1731"/>
      <c r="H224" s="1731"/>
      <c r="I224" s="1731"/>
      <c r="J224" s="1731"/>
      <c r="K224" s="1731"/>
      <c r="L224" s="1731"/>
      <c r="M224" s="1731"/>
      <c r="N224" s="1731"/>
      <c r="O224" s="1731"/>
      <c r="P224" s="1731"/>
      <c r="Q224" s="1731"/>
      <c r="R224" s="1731"/>
      <c r="S224" s="1731"/>
      <c r="T224" s="1732"/>
    </row>
    <row r="225" spans="2:20">
      <c r="B225" s="1733"/>
      <c r="C225" s="1723"/>
      <c r="D225" s="1723" t="s">
        <v>1712</v>
      </c>
      <c r="E225" s="1724"/>
      <c r="F225" s="1724"/>
      <c r="G225" s="1724"/>
      <c r="H225" s="1724"/>
      <c r="I225" s="1724"/>
      <c r="J225" s="1724"/>
      <c r="K225" s="1724"/>
      <c r="L225" s="1724"/>
      <c r="M225" s="1724"/>
      <c r="N225" s="1724"/>
      <c r="O225" s="1724"/>
      <c r="P225" s="1724"/>
      <c r="Q225" s="1724"/>
      <c r="R225" s="1724"/>
      <c r="S225" s="1724"/>
      <c r="T225" s="1725">
        <f>SUM(I225:S225)</f>
        <v>0</v>
      </c>
    </row>
    <row r="226" spans="2:20">
      <c r="B226" s="1733">
        <v>44</v>
      </c>
      <c r="C226" s="1723"/>
      <c r="D226" s="1723" t="s">
        <v>1713</v>
      </c>
      <c r="E226" s="1724"/>
      <c r="F226" s="1724"/>
      <c r="G226" s="1724"/>
      <c r="H226" s="1724"/>
      <c r="I226" s="1724"/>
      <c r="J226" s="1724"/>
      <c r="K226" s="1724"/>
      <c r="L226" s="1724"/>
      <c r="M226" s="1724"/>
      <c r="N226" s="1724"/>
      <c r="O226" s="1724"/>
      <c r="P226" s="1724"/>
      <c r="Q226" s="1724"/>
      <c r="R226" s="1724"/>
      <c r="S226" s="1724"/>
      <c r="T226" s="1725">
        <v>0</v>
      </c>
    </row>
    <row r="227" spans="2:20">
      <c r="B227" s="1733"/>
      <c r="C227" s="1723"/>
      <c r="D227" s="1723" t="s">
        <v>168</v>
      </c>
      <c r="E227" s="1724"/>
      <c r="F227" s="1724"/>
      <c r="G227" s="1724"/>
      <c r="H227" s="1724"/>
      <c r="I227" s="1726"/>
      <c r="J227" s="1726"/>
      <c r="K227" s="1726"/>
      <c r="L227" s="1726"/>
      <c r="M227" s="1726"/>
      <c r="N227" s="1726"/>
      <c r="O227" s="1726"/>
      <c r="P227" s="1726"/>
      <c r="Q227" s="1726"/>
      <c r="R227" s="1726"/>
      <c r="S227" s="1726"/>
      <c r="T227" s="1727">
        <v>0</v>
      </c>
    </row>
    <row r="228" spans="2:20">
      <c r="B228" s="1734"/>
      <c r="C228" s="1728"/>
      <c r="D228" s="1728"/>
      <c r="E228" s="1729">
        <f>SUM(E225:E227)</f>
        <v>0</v>
      </c>
      <c r="F228" s="1729">
        <f t="shared" ref="F228:S228" si="43">SUM(F225:F227)</f>
        <v>0</v>
      </c>
      <c r="G228" s="1729">
        <f t="shared" si="43"/>
        <v>0</v>
      </c>
      <c r="H228" s="1729">
        <f t="shared" si="43"/>
        <v>0</v>
      </c>
      <c r="I228" s="1729">
        <f t="shared" si="43"/>
        <v>0</v>
      </c>
      <c r="J228" s="1729">
        <f t="shared" si="43"/>
        <v>0</v>
      </c>
      <c r="K228" s="1729">
        <f t="shared" si="43"/>
        <v>0</v>
      </c>
      <c r="L228" s="1729">
        <f t="shared" si="43"/>
        <v>0</v>
      </c>
      <c r="M228" s="1729">
        <f t="shared" si="43"/>
        <v>0</v>
      </c>
      <c r="N228" s="1729">
        <f t="shared" si="43"/>
        <v>0</v>
      </c>
      <c r="O228" s="1729">
        <f t="shared" si="43"/>
        <v>0</v>
      </c>
      <c r="P228" s="1729">
        <f t="shared" si="43"/>
        <v>0</v>
      </c>
      <c r="Q228" s="1729">
        <f t="shared" si="43"/>
        <v>0</v>
      </c>
      <c r="R228" s="1729">
        <f t="shared" si="43"/>
        <v>0</v>
      </c>
      <c r="S228" s="1729">
        <f t="shared" si="43"/>
        <v>0</v>
      </c>
      <c r="T228" s="1727">
        <v>0</v>
      </c>
    </row>
    <row r="229" spans="2:20">
      <c r="B229" s="1735"/>
      <c r="C229" s="1730"/>
      <c r="D229" s="1730"/>
      <c r="E229" s="1731"/>
      <c r="F229" s="1731"/>
      <c r="G229" s="1731"/>
      <c r="H229" s="1731"/>
      <c r="I229" s="1731"/>
      <c r="J229" s="1731"/>
      <c r="K229" s="1731"/>
      <c r="L229" s="1731"/>
      <c r="M229" s="1731"/>
      <c r="N229" s="1731"/>
      <c r="O229" s="1731"/>
      <c r="P229" s="1731"/>
      <c r="Q229" s="1731"/>
      <c r="R229" s="1731"/>
      <c r="S229" s="1731"/>
      <c r="T229" s="1736"/>
    </row>
    <row r="230" spans="2:20">
      <c r="B230" s="1733"/>
      <c r="C230" s="1723"/>
      <c r="D230" s="1723" t="s">
        <v>1712</v>
      </c>
      <c r="E230" s="1724"/>
      <c r="F230" s="1724"/>
      <c r="G230" s="1724"/>
      <c r="H230" s="1724"/>
      <c r="I230" s="1724"/>
      <c r="J230" s="1724"/>
      <c r="K230" s="1724"/>
      <c r="L230" s="1724"/>
      <c r="M230" s="1724"/>
      <c r="N230" s="1724"/>
      <c r="O230" s="1724"/>
      <c r="P230" s="1724"/>
      <c r="Q230" s="1724"/>
      <c r="R230" s="1724"/>
      <c r="S230" s="1724"/>
      <c r="T230" s="1725">
        <f>SUM(I230:S230)</f>
        <v>0</v>
      </c>
    </row>
    <row r="231" spans="2:20">
      <c r="B231" s="1733">
        <v>45</v>
      </c>
      <c r="C231" s="1723"/>
      <c r="D231" s="1723" t="s">
        <v>1713</v>
      </c>
      <c r="E231" s="1724"/>
      <c r="F231" s="1724"/>
      <c r="G231" s="1724"/>
      <c r="H231" s="1724"/>
      <c r="I231" s="1724"/>
      <c r="J231" s="1724"/>
      <c r="K231" s="1724"/>
      <c r="L231" s="1724"/>
      <c r="M231" s="1724"/>
      <c r="N231" s="1724"/>
      <c r="O231" s="1724"/>
      <c r="P231" s="1724"/>
      <c r="Q231" s="1724"/>
      <c r="R231" s="1724"/>
      <c r="S231" s="1724"/>
      <c r="T231" s="1725">
        <v>0</v>
      </c>
    </row>
    <row r="232" spans="2:20">
      <c r="B232" s="1733"/>
      <c r="C232" s="1723"/>
      <c r="D232" s="1723" t="s">
        <v>168</v>
      </c>
      <c r="E232" s="1724"/>
      <c r="F232" s="1724"/>
      <c r="G232" s="1724"/>
      <c r="H232" s="1724"/>
      <c r="I232" s="1726"/>
      <c r="J232" s="1726"/>
      <c r="K232" s="1726"/>
      <c r="L232" s="1726"/>
      <c r="M232" s="1726"/>
      <c r="N232" s="1726"/>
      <c r="O232" s="1726"/>
      <c r="P232" s="1726"/>
      <c r="Q232" s="1726"/>
      <c r="R232" s="1726"/>
      <c r="S232" s="1726"/>
      <c r="T232" s="1727">
        <v>0</v>
      </c>
    </row>
    <row r="233" spans="2:20">
      <c r="B233" s="1734"/>
      <c r="C233" s="1728"/>
      <c r="D233" s="1728"/>
      <c r="E233" s="1729">
        <f>SUM(E230:E232)</f>
        <v>0</v>
      </c>
      <c r="F233" s="1729">
        <f t="shared" ref="F233:S233" si="44">SUM(F230:F232)</f>
        <v>0</v>
      </c>
      <c r="G233" s="1729">
        <f t="shared" si="44"/>
        <v>0</v>
      </c>
      <c r="H233" s="1729">
        <f t="shared" si="44"/>
        <v>0</v>
      </c>
      <c r="I233" s="1729">
        <f t="shared" si="44"/>
        <v>0</v>
      </c>
      <c r="J233" s="1729">
        <f t="shared" si="44"/>
        <v>0</v>
      </c>
      <c r="K233" s="1729">
        <f t="shared" si="44"/>
        <v>0</v>
      </c>
      <c r="L233" s="1729">
        <f t="shared" si="44"/>
        <v>0</v>
      </c>
      <c r="M233" s="1729">
        <f t="shared" si="44"/>
        <v>0</v>
      </c>
      <c r="N233" s="1729">
        <f t="shared" si="44"/>
        <v>0</v>
      </c>
      <c r="O233" s="1729">
        <f t="shared" si="44"/>
        <v>0</v>
      </c>
      <c r="P233" s="1729">
        <f t="shared" si="44"/>
        <v>0</v>
      </c>
      <c r="Q233" s="1729">
        <f t="shared" si="44"/>
        <v>0</v>
      </c>
      <c r="R233" s="1729">
        <f t="shared" si="44"/>
        <v>0</v>
      </c>
      <c r="S233" s="1729">
        <f t="shared" si="44"/>
        <v>0</v>
      </c>
      <c r="T233" s="1727">
        <v>0</v>
      </c>
    </row>
    <row r="234" spans="2:20">
      <c r="B234" s="1735"/>
      <c r="C234" s="1730"/>
      <c r="D234" s="1730"/>
      <c r="E234" s="1731"/>
      <c r="F234" s="1731"/>
      <c r="G234" s="1731"/>
      <c r="H234" s="1731"/>
      <c r="I234" s="1731"/>
      <c r="J234" s="1731"/>
      <c r="K234" s="1731"/>
      <c r="L234" s="1731"/>
      <c r="M234" s="1731"/>
      <c r="N234" s="1731"/>
      <c r="O234" s="1731"/>
      <c r="P234" s="1731"/>
      <c r="Q234" s="1731"/>
      <c r="R234" s="1731"/>
      <c r="S234" s="1731"/>
      <c r="T234" s="1732"/>
    </row>
    <row r="235" spans="2:20">
      <c r="B235" s="1733"/>
      <c r="C235" s="1723"/>
      <c r="D235" s="1723" t="s">
        <v>1712</v>
      </c>
      <c r="E235" s="1724"/>
      <c r="F235" s="1724"/>
      <c r="G235" s="1724"/>
      <c r="H235" s="1724"/>
      <c r="I235" s="1724"/>
      <c r="J235" s="1724"/>
      <c r="K235" s="1724"/>
      <c r="L235" s="1724"/>
      <c r="M235" s="1724"/>
      <c r="N235" s="1724"/>
      <c r="O235" s="1724"/>
      <c r="P235" s="1724"/>
      <c r="Q235" s="1724"/>
      <c r="R235" s="1724"/>
      <c r="S235" s="1724"/>
      <c r="T235" s="1725">
        <f>SUM(I235:S235)</f>
        <v>0</v>
      </c>
    </row>
    <row r="236" spans="2:20">
      <c r="B236" s="1733">
        <v>46</v>
      </c>
      <c r="C236" s="1723"/>
      <c r="D236" s="1723" t="s">
        <v>1713</v>
      </c>
      <c r="E236" s="1724"/>
      <c r="F236" s="1724"/>
      <c r="G236" s="1724"/>
      <c r="H236" s="1724"/>
      <c r="I236" s="1724"/>
      <c r="J236" s="1724"/>
      <c r="K236" s="1724"/>
      <c r="L236" s="1724"/>
      <c r="M236" s="1724"/>
      <c r="N236" s="1724"/>
      <c r="O236" s="1724"/>
      <c r="P236" s="1724"/>
      <c r="Q236" s="1724"/>
      <c r="R236" s="1724"/>
      <c r="S236" s="1724"/>
      <c r="T236" s="1725">
        <v>0</v>
      </c>
    </row>
    <row r="237" spans="2:20">
      <c r="B237" s="1733"/>
      <c r="C237" s="1723"/>
      <c r="D237" s="1723" t="s">
        <v>168</v>
      </c>
      <c r="E237" s="1724"/>
      <c r="F237" s="1724"/>
      <c r="G237" s="1724"/>
      <c r="H237" s="1724"/>
      <c r="I237" s="1726"/>
      <c r="J237" s="1726"/>
      <c r="K237" s="1726"/>
      <c r="L237" s="1726"/>
      <c r="M237" s="1726"/>
      <c r="N237" s="1726"/>
      <c r="O237" s="1726"/>
      <c r="P237" s="1726"/>
      <c r="Q237" s="1726"/>
      <c r="R237" s="1726"/>
      <c r="S237" s="1726"/>
      <c r="T237" s="1727">
        <v>0</v>
      </c>
    </row>
    <row r="238" spans="2:20">
      <c r="B238" s="1734"/>
      <c r="C238" s="1728"/>
      <c r="D238" s="1728"/>
      <c r="E238" s="1729">
        <f>SUM(E235:E237)</f>
        <v>0</v>
      </c>
      <c r="F238" s="1729">
        <f t="shared" ref="F238:S238" si="45">SUM(F235:F237)</f>
        <v>0</v>
      </c>
      <c r="G238" s="1729">
        <f t="shared" si="45"/>
        <v>0</v>
      </c>
      <c r="H238" s="1729">
        <f t="shared" si="45"/>
        <v>0</v>
      </c>
      <c r="I238" s="1729">
        <f t="shared" si="45"/>
        <v>0</v>
      </c>
      <c r="J238" s="1729">
        <f t="shared" si="45"/>
        <v>0</v>
      </c>
      <c r="K238" s="1729">
        <f t="shared" si="45"/>
        <v>0</v>
      </c>
      <c r="L238" s="1729">
        <f t="shared" si="45"/>
        <v>0</v>
      </c>
      <c r="M238" s="1729">
        <f t="shared" si="45"/>
        <v>0</v>
      </c>
      <c r="N238" s="1729">
        <f t="shared" si="45"/>
        <v>0</v>
      </c>
      <c r="O238" s="1729">
        <f t="shared" si="45"/>
        <v>0</v>
      </c>
      <c r="P238" s="1729">
        <f t="shared" si="45"/>
        <v>0</v>
      </c>
      <c r="Q238" s="1729">
        <f t="shared" si="45"/>
        <v>0</v>
      </c>
      <c r="R238" s="1729">
        <f t="shared" si="45"/>
        <v>0</v>
      </c>
      <c r="S238" s="1729">
        <f t="shared" si="45"/>
        <v>0</v>
      </c>
      <c r="T238" s="1727">
        <v>0</v>
      </c>
    </row>
    <row r="239" spans="2:20">
      <c r="B239" s="1735"/>
      <c r="C239" s="1730"/>
      <c r="D239" s="1730"/>
      <c r="E239" s="1731"/>
      <c r="F239" s="1731"/>
      <c r="G239" s="1731"/>
      <c r="H239" s="1731"/>
      <c r="I239" s="1731"/>
      <c r="J239" s="1731"/>
      <c r="K239" s="1731"/>
      <c r="L239" s="1731"/>
      <c r="M239" s="1731"/>
      <c r="N239" s="1731"/>
      <c r="O239" s="1731"/>
      <c r="P239" s="1731"/>
      <c r="Q239" s="1731"/>
      <c r="R239" s="1731"/>
      <c r="S239" s="1731"/>
      <c r="T239" s="1732"/>
    </row>
    <row r="240" spans="2:20">
      <c r="B240" s="1733"/>
      <c r="C240" s="1723"/>
      <c r="D240" s="1723" t="s">
        <v>1712</v>
      </c>
      <c r="E240" s="1724"/>
      <c r="F240" s="1724"/>
      <c r="G240" s="1724"/>
      <c r="H240" s="1724"/>
      <c r="I240" s="1724"/>
      <c r="J240" s="1724"/>
      <c r="K240" s="1724"/>
      <c r="L240" s="1724"/>
      <c r="M240" s="1724"/>
      <c r="N240" s="1724"/>
      <c r="O240" s="1724"/>
      <c r="P240" s="1724"/>
      <c r="Q240" s="1724"/>
      <c r="R240" s="1724"/>
      <c r="S240" s="1724"/>
      <c r="T240" s="1725">
        <f>SUM(I240:S240)</f>
        <v>0</v>
      </c>
    </row>
    <row r="241" spans="2:20">
      <c r="B241" s="1733">
        <v>47</v>
      </c>
      <c r="C241" s="1723"/>
      <c r="D241" s="1723" t="s">
        <v>1713</v>
      </c>
      <c r="E241" s="1724"/>
      <c r="F241" s="1724"/>
      <c r="G241" s="1724"/>
      <c r="H241" s="1724"/>
      <c r="I241" s="1724"/>
      <c r="J241" s="1724"/>
      <c r="K241" s="1724"/>
      <c r="L241" s="1724"/>
      <c r="M241" s="1724"/>
      <c r="N241" s="1724"/>
      <c r="O241" s="1724"/>
      <c r="P241" s="1724"/>
      <c r="Q241" s="1724"/>
      <c r="R241" s="1724"/>
      <c r="S241" s="1724"/>
      <c r="T241" s="1725">
        <v>0</v>
      </c>
    </row>
    <row r="242" spans="2:20">
      <c r="B242" s="1733"/>
      <c r="C242" s="1723"/>
      <c r="D242" s="1723" t="s">
        <v>168</v>
      </c>
      <c r="E242" s="1724"/>
      <c r="F242" s="1724"/>
      <c r="G242" s="1724"/>
      <c r="H242" s="1724"/>
      <c r="I242" s="1726"/>
      <c r="J242" s="1726"/>
      <c r="K242" s="1726"/>
      <c r="L242" s="1726"/>
      <c r="M242" s="1726"/>
      <c r="N242" s="1726"/>
      <c r="O242" s="1726"/>
      <c r="P242" s="1726"/>
      <c r="Q242" s="1726"/>
      <c r="R242" s="1726"/>
      <c r="S242" s="1726"/>
      <c r="T242" s="1727">
        <v>0</v>
      </c>
    </row>
    <row r="243" spans="2:20">
      <c r="B243" s="1734"/>
      <c r="C243" s="1728"/>
      <c r="D243" s="1728"/>
      <c r="E243" s="1729">
        <f>SUM(E240:E242)</f>
        <v>0</v>
      </c>
      <c r="F243" s="1729">
        <f t="shared" ref="F243:S243" si="46">SUM(F240:F242)</f>
        <v>0</v>
      </c>
      <c r="G243" s="1729">
        <f t="shared" si="46"/>
        <v>0</v>
      </c>
      <c r="H243" s="1729">
        <f t="shared" si="46"/>
        <v>0</v>
      </c>
      <c r="I243" s="1729">
        <f t="shared" si="46"/>
        <v>0</v>
      </c>
      <c r="J243" s="1729">
        <f t="shared" si="46"/>
        <v>0</v>
      </c>
      <c r="K243" s="1729">
        <f t="shared" si="46"/>
        <v>0</v>
      </c>
      <c r="L243" s="1729">
        <f t="shared" si="46"/>
        <v>0</v>
      </c>
      <c r="M243" s="1729">
        <f t="shared" si="46"/>
        <v>0</v>
      </c>
      <c r="N243" s="1729">
        <f t="shared" si="46"/>
        <v>0</v>
      </c>
      <c r="O243" s="1729">
        <f t="shared" si="46"/>
        <v>0</v>
      </c>
      <c r="P243" s="1729">
        <f t="shared" si="46"/>
        <v>0</v>
      </c>
      <c r="Q243" s="1729">
        <f t="shared" si="46"/>
        <v>0</v>
      </c>
      <c r="R243" s="1729">
        <f t="shared" si="46"/>
        <v>0</v>
      </c>
      <c r="S243" s="1729">
        <f t="shared" si="46"/>
        <v>0</v>
      </c>
      <c r="T243" s="1727">
        <v>0</v>
      </c>
    </row>
    <row r="244" spans="2:20">
      <c r="B244" s="1735"/>
      <c r="C244" s="1730"/>
      <c r="D244" s="1730"/>
      <c r="E244" s="1731"/>
      <c r="F244" s="1731"/>
      <c r="G244" s="1731"/>
      <c r="H244" s="1731"/>
      <c r="I244" s="1731"/>
      <c r="J244" s="1731"/>
      <c r="K244" s="1731"/>
      <c r="L244" s="1731"/>
      <c r="M244" s="1731"/>
      <c r="N244" s="1731"/>
      <c r="O244" s="1731"/>
      <c r="P244" s="1731"/>
      <c r="Q244" s="1731"/>
      <c r="R244" s="1731"/>
      <c r="S244" s="1731"/>
      <c r="T244" s="1732"/>
    </row>
    <row r="245" spans="2:20">
      <c r="B245" s="1733"/>
      <c r="C245" s="1723"/>
      <c r="D245" s="1723" t="s">
        <v>1712</v>
      </c>
      <c r="E245" s="1724"/>
      <c r="F245" s="1724"/>
      <c r="G245" s="1724"/>
      <c r="H245" s="1724"/>
      <c r="I245" s="1724"/>
      <c r="J245" s="1724"/>
      <c r="K245" s="1724"/>
      <c r="L245" s="1724"/>
      <c r="M245" s="1724"/>
      <c r="N245" s="1724"/>
      <c r="O245" s="1724"/>
      <c r="P245" s="1724"/>
      <c r="Q245" s="1724"/>
      <c r="R245" s="1724"/>
      <c r="S245" s="1724"/>
      <c r="T245" s="1725">
        <f>SUM(I245:S245)</f>
        <v>0</v>
      </c>
    </row>
    <row r="246" spans="2:20">
      <c r="B246" s="1733">
        <v>48</v>
      </c>
      <c r="C246" s="1723"/>
      <c r="D246" s="1723" t="s">
        <v>1713</v>
      </c>
      <c r="E246" s="1724"/>
      <c r="F246" s="1724"/>
      <c r="G246" s="1724"/>
      <c r="H246" s="1724"/>
      <c r="I246" s="1724"/>
      <c r="J246" s="1724"/>
      <c r="K246" s="1724"/>
      <c r="L246" s="1724"/>
      <c r="M246" s="1724"/>
      <c r="N246" s="1724"/>
      <c r="O246" s="1724"/>
      <c r="P246" s="1724"/>
      <c r="Q246" s="1724"/>
      <c r="R246" s="1724"/>
      <c r="S246" s="1724"/>
      <c r="T246" s="1725">
        <v>0</v>
      </c>
    </row>
    <row r="247" spans="2:20">
      <c r="B247" s="1733"/>
      <c r="C247" s="1723"/>
      <c r="D247" s="1723" t="s">
        <v>168</v>
      </c>
      <c r="E247" s="1724"/>
      <c r="F247" s="1724"/>
      <c r="G247" s="1724"/>
      <c r="H247" s="1724"/>
      <c r="I247" s="1726"/>
      <c r="J247" s="1726"/>
      <c r="K247" s="1726"/>
      <c r="L247" s="1726"/>
      <c r="M247" s="1726"/>
      <c r="N247" s="1726"/>
      <c r="O247" s="1726"/>
      <c r="P247" s="1726"/>
      <c r="Q247" s="1726"/>
      <c r="R247" s="1726"/>
      <c r="S247" s="1726"/>
      <c r="T247" s="1727">
        <v>0</v>
      </c>
    </row>
    <row r="248" spans="2:20">
      <c r="B248" s="1734"/>
      <c r="C248" s="1728"/>
      <c r="D248" s="1728"/>
      <c r="E248" s="1729">
        <f>SUM(E245:E247)</f>
        <v>0</v>
      </c>
      <c r="F248" s="1729">
        <f t="shared" ref="F248:S248" si="47">SUM(F245:F247)</f>
        <v>0</v>
      </c>
      <c r="G248" s="1729">
        <f t="shared" si="47"/>
        <v>0</v>
      </c>
      <c r="H248" s="1729">
        <f t="shared" si="47"/>
        <v>0</v>
      </c>
      <c r="I248" s="1729">
        <f t="shared" si="47"/>
        <v>0</v>
      </c>
      <c r="J248" s="1729">
        <f t="shared" si="47"/>
        <v>0</v>
      </c>
      <c r="K248" s="1729">
        <f t="shared" si="47"/>
        <v>0</v>
      </c>
      <c r="L248" s="1729">
        <f t="shared" si="47"/>
        <v>0</v>
      </c>
      <c r="M248" s="1729">
        <f t="shared" si="47"/>
        <v>0</v>
      </c>
      <c r="N248" s="1729">
        <f t="shared" si="47"/>
        <v>0</v>
      </c>
      <c r="O248" s="1729">
        <f t="shared" si="47"/>
        <v>0</v>
      </c>
      <c r="P248" s="1729">
        <f t="shared" si="47"/>
        <v>0</v>
      </c>
      <c r="Q248" s="1729">
        <f t="shared" si="47"/>
        <v>0</v>
      </c>
      <c r="R248" s="1729">
        <f t="shared" si="47"/>
        <v>0</v>
      </c>
      <c r="S248" s="1729">
        <f t="shared" si="47"/>
        <v>0</v>
      </c>
      <c r="T248" s="1727">
        <v>0</v>
      </c>
    </row>
    <row r="249" spans="2:20">
      <c r="B249" s="1735"/>
      <c r="C249" s="1730"/>
      <c r="D249" s="1730"/>
      <c r="E249" s="1731"/>
      <c r="F249" s="1731"/>
      <c r="G249" s="1731"/>
      <c r="H249" s="1731"/>
      <c r="I249" s="1731"/>
      <c r="J249" s="1731"/>
      <c r="K249" s="1731"/>
      <c r="L249" s="1731"/>
      <c r="M249" s="1731"/>
      <c r="N249" s="1731"/>
      <c r="O249" s="1731"/>
      <c r="P249" s="1731"/>
      <c r="Q249" s="1731"/>
      <c r="R249" s="1731"/>
      <c r="S249" s="1731"/>
      <c r="T249" s="1732"/>
    </row>
    <row r="250" spans="2:20">
      <c r="B250" s="1733"/>
      <c r="C250" s="1723"/>
      <c r="D250" s="1723" t="s">
        <v>1712</v>
      </c>
      <c r="E250" s="1724"/>
      <c r="F250" s="1724"/>
      <c r="G250" s="1724"/>
      <c r="H250" s="1724"/>
      <c r="I250" s="1724"/>
      <c r="J250" s="1724"/>
      <c r="K250" s="1724"/>
      <c r="L250" s="1724"/>
      <c r="M250" s="1724"/>
      <c r="N250" s="1724"/>
      <c r="O250" s="1724"/>
      <c r="P250" s="1724"/>
      <c r="Q250" s="1724"/>
      <c r="R250" s="1724"/>
      <c r="S250" s="1724"/>
      <c r="T250" s="1725">
        <f>SUM(I250:S250)</f>
        <v>0</v>
      </c>
    </row>
    <row r="251" spans="2:20">
      <c r="B251" s="1733">
        <v>49</v>
      </c>
      <c r="C251" s="1723"/>
      <c r="D251" s="1723" t="s">
        <v>1713</v>
      </c>
      <c r="E251" s="1724"/>
      <c r="F251" s="1724"/>
      <c r="G251" s="1724"/>
      <c r="H251" s="1724"/>
      <c r="I251" s="1724"/>
      <c r="J251" s="1724"/>
      <c r="K251" s="1724"/>
      <c r="L251" s="1724"/>
      <c r="M251" s="1724"/>
      <c r="N251" s="1724"/>
      <c r="O251" s="1724"/>
      <c r="P251" s="1724"/>
      <c r="Q251" s="1724"/>
      <c r="R251" s="1724"/>
      <c r="S251" s="1724"/>
      <c r="T251" s="1725">
        <v>0</v>
      </c>
    </row>
    <row r="252" spans="2:20">
      <c r="B252" s="1733"/>
      <c r="C252" s="1723"/>
      <c r="D252" s="1723" t="s">
        <v>168</v>
      </c>
      <c r="E252" s="1724"/>
      <c r="F252" s="1724"/>
      <c r="G252" s="1724"/>
      <c r="H252" s="1724"/>
      <c r="I252" s="1726"/>
      <c r="J252" s="1726"/>
      <c r="K252" s="1726"/>
      <c r="L252" s="1726"/>
      <c r="M252" s="1726"/>
      <c r="N252" s="1726"/>
      <c r="O252" s="1726"/>
      <c r="P252" s="1726"/>
      <c r="Q252" s="1726"/>
      <c r="R252" s="1726"/>
      <c r="S252" s="1726"/>
      <c r="T252" s="1727">
        <v>0</v>
      </c>
    </row>
    <row r="253" spans="2:20">
      <c r="B253" s="1734"/>
      <c r="C253" s="1728"/>
      <c r="D253" s="1728"/>
      <c r="E253" s="1729">
        <f>SUM(E250:E252)</f>
        <v>0</v>
      </c>
      <c r="F253" s="1729">
        <f t="shared" ref="F253:S253" si="48">SUM(F250:F252)</f>
        <v>0</v>
      </c>
      <c r="G253" s="1729">
        <f t="shared" si="48"/>
        <v>0</v>
      </c>
      <c r="H253" s="1729">
        <f t="shared" si="48"/>
        <v>0</v>
      </c>
      <c r="I253" s="1729">
        <f t="shared" si="48"/>
        <v>0</v>
      </c>
      <c r="J253" s="1729">
        <f t="shared" si="48"/>
        <v>0</v>
      </c>
      <c r="K253" s="1729">
        <f t="shared" si="48"/>
        <v>0</v>
      </c>
      <c r="L253" s="1729">
        <f t="shared" si="48"/>
        <v>0</v>
      </c>
      <c r="M253" s="1729">
        <f t="shared" si="48"/>
        <v>0</v>
      </c>
      <c r="N253" s="1729">
        <f t="shared" si="48"/>
        <v>0</v>
      </c>
      <c r="O253" s="1729">
        <f t="shared" si="48"/>
        <v>0</v>
      </c>
      <c r="P253" s="1729">
        <f t="shared" si="48"/>
        <v>0</v>
      </c>
      <c r="Q253" s="1729">
        <f t="shared" si="48"/>
        <v>0</v>
      </c>
      <c r="R253" s="1729">
        <f t="shared" si="48"/>
        <v>0</v>
      </c>
      <c r="S253" s="1729">
        <f t="shared" si="48"/>
        <v>0</v>
      </c>
      <c r="T253" s="1727">
        <v>0</v>
      </c>
    </row>
    <row r="254" spans="2:20">
      <c r="B254" s="1735"/>
      <c r="C254" s="1730"/>
      <c r="D254" s="1730"/>
      <c r="E254" s="1731"/>
      <c r="F254" s="1731"/>
      <c r="G254" s="1731"/>
      <c r="H254" s="1731"/>
      <c r="I254" s="1731"/>
      <c r="J254" s="1731"/>
      <c r="K254" s="1731"/>
      <c r="L254" s="1731"/>
      <c r="M254" s="1731"/>
      <c r="N254" s="1731"/>
      <c r="O254" s="1731"/>
      <c r="P254" s="1731"/>
      <c r="Q254" s="1731"/>
      <c r="R254" s="1731"/>
      <c r="S254" s="1731"/>
      <c r="T254" s="1732"/>
    </row>
    <row r="255" spans="2:20">
      <c r="B255" s="1733"/>
      <c r="C255" s="1723"/>
      <c r="D255" s="1723" t="s">
        <v>1712</v>
      </c>
      <c r="E255" s="1724"/>
      <c r="F255" s="1724"/>
      <c r="G255" s="1724"/>
      <c r="H255" s="1724"/>
      <c r="I255" s="1724"/>
      <c r="J255" s="1724"/>
      <c r="K255" s="1724"/>
      <c r="L255" s="1724"/>
      <c r="M255" s="1724"/>
      <c r="N255" s="1724"/>
      <c r="O255" s="1724"/>
      <c r="P255" s="1724"/>
      <c r="Q255" s="1724"/>
      <c r="R255" s="1724"/>
      <c r="S255" s="1724"/>
      <c r="T255" s="1725">
        <f>SUM(I255:S255)</f>
        <v>0</v>
      </c>
    </row>
    <row r="256" spans="2:20">
      <c r="B256" s="1733" t="s">
        <v>1714</v>
      </c>
      <c r="C256" s="1723"/>
      <c r="D256" s="1723" t="s">
        <v>1713</v>
      </c>
      <c r="E256" s="1724"/>
      <c r="F256" s="1724"/>
      <c r="G256" s="1724"/>
      <c r="H256" s="1724"/>
      <c r="I256" s="1724"/>
      <c r="J256" s="1724"/>
      <c r="K256" s="1724"/>
      <c r="L256" s="1724"/>
      <c r="M256" s="1724"/>
      <c r="N256" s="1724"/>
      <c r="O256" s="1724"/>
      <c r="P256" s="1724"/>
      <c r="Q256" s="1724"/>
      <c r="R256" s="1724"/>
      <c r="S256" s="1724"/>
      <c r="T256" s="1725">
        <v>0</v>
      </c>
    </row>
    <row r="257" spans="2:20">
      <c r="B257" s="1733"/>
      <c r="C257" s="1723"/>
      <c r="D257" s="1723" t="s">
        <v>168</v>
      </c>
      <c r="E257" s="1724"/>
      <c r="F257" s="1724"/>
      <c r="G257" s="1724"/>
      <c r="H257" s="1724"/>
      <c r="I257" s="1726"/>
      <c r="J257" s="1726"/>
      <c r="K257" s="1726"/>
      <c r="L257" s="1726"/>
      <c r="M257" s="1726"/>
      <c r="N257" s="1726"/>
      <c r="O257" s="1726"/>
      <c r="P257" s="1726"/>
      <c r="Q257" s="1726"/>
      <c r="R257" s="1726"/>
      <c r="S257" s="1726"/>
      <c r="T257" s="1727">
        <v>0</v>
      </c>
    </row>
    <row r="258" spans="2:20">
      <c r="B258" s="1734"/>
      <c r="C258" s="1728"/>
      <c r="D258" s="1728"/>
      <c r="E258" s="1729">
        <f>SUM(E255:E257)</f>
        <v>0</v>
      </c>
      <c r="F258" s="1729">
        <f t="shared" ref="F258:S258" si="49">SUM(F255:F257)</f>
        <v>0</v>
      </c>
      <c r="G258" s="1729">
        <f t="shared" si="49"/>
        <v>0</v>
      </c>
      <c r="H258" s="1729">
        <f t="shared" si="49"/>
        <v>0</v>
      </c>
      <c r="I258" s="1729">
        <f t="shared" si="49"/>
        <v>0</v>
      </c>
      <c r="J258" s="1729">
        <f t="shared" si="49"/>
        <v>0</v>
      </c>
      <c r="K258" s="1729">
        <f t="shared" si="49"/>
        <v>0</v>
      </c>
      <c r="L258" s="1729">
        <f t="shared" si="49"/>
        <v>0</v>
      </c>
      <c r="M258" s="1729">
        <f t="shared" si="49"/>
        <v>0</v>
      </c>
      <c r="N258" s="1729">
        <f t="shared" si="49"/>
        <v>0</v>
      </c>
      <c r="O258" s="1729">
        <f t="shared" si="49"/>
        <v>0</v>
      </c>
      <c r="P258" s="1729">
        <f t="shared" si="49"/>
        <v>0</v>
      </c>
      <c r="Q258" s="1729">
        <f t="shared" si="49"/>
        <v>0</v>
      </c>
      <c r="R258" s="1729">
        <f t="shared" si="49"/>
        <v>0</v>
      </c>
      <c r="S258" s="1729">
        <f t="shared" si="49"/>
        <v>0</v>
      </c>
      <c r="T258" s="1727">
        <v>0</v>
      </c>
    </row>
    <row r="259" spans="2:20">
      <c r="D259" s="1737" t="s">
        <v>200</v>
      </c>
      <c r="E259" s="1738">
        <f>E258+E253+E248+E243+E238+E233+E228+E223+E218+E213+E208+E198+E193+E188+E183+E178+E173+E168+E163+E158+E153+E148+E143+E138+E133+E128+E123+E118+E113+E108+E103+E98+E93+E88+E83+E78+E73+E68+E63+E58+E53+E48+E43+E38+E33+E28+E23+E18+E13</f>
        <v>0</v>
      </c>
      <c r="F259" s="1738">
        <f t="shared" ref="F259:T259" si="50">F258+F253+F248+F243+F238+F233+F228+F223+F218+F213+F208+F198+F193+F188+F183+F178+F173+F168+F163+F158+F153+F148+F143+F138+F133+F128+F123+F118+F113+F108+F103+F98+F93+F88+F83+F78+F73+F68+F63+F58+F53+F48+F43+F38+F33+F28+F23+F18+F13</f>
        <v>0</v>
      </c>
      <c r="G259" s="1738">
        <f t="shared" si="50"/>
        <v>0</v>
      </c>
      <c r="H259" s="1738">
        <f t="shared" si="50"/>
        <v>0</v>
      </c>
      <c r="I259" s="1738">
        <f t="shared" si="50"/>
        <v>0</v>
      </c>
      <c r="J259" s="1738">
        <f t="shared" si="50"/>
        <v>0</v>
      </c>
      <c r="K259" s="1738">
        <f t="shared" si="50"/>
        <v>0</v>
      </c>
      <c r="L259" s="1738">
        <f t="shared" si="50"/>
        <v>0</v>
      </c>
      <c r="M259" s="1738">
        <f t="shared" si="50"/>
        <v>0</v>
      </c>
      <c r="N259" s="1738">
        <f t="shared" si="50"/>
        <v>0</v>
      </c>
      <c r="O259" s="1738">
        <f t="shared" si="50"/>
        <v>0</v>
      </c>
      <c r="P259" s="1738">
        <f t="shared" si="50"/>
        <v>0</v>
      </c>
      <c r="Q259" s="1738">
        <f t="shared" si="50"/>
        <v>0</v>
      </c>
      <c r="R259" s="1738">
        <f t="shared" si="50"/>
        <v>0</v>
      </c>
      <c r="S259" s="1738">
        <f t="shared" si="50"/>
        <v>0</v>
      </c>
      <c r="T259" s="1738">
        <f t="shared" si="50"/>
        <v>0</v>
      </c>
    </row>
    <row r="260" spans="2:20">
      <c r="T260" s="1739">
        <f>SUM(E259:S259)</f>
        <v>0</v>
      </c>
    </row>
  </sheetData>
  <mergeCells count="3">
    <mergeCell ref="B10:B13"/>
    <mergeCell ref="B14:B18"/>
    <mergeCell ref="B24:B28"/>
  </mergeCells>
  <pageMargins left="0.70866141732283472" right="0.70866141732283472" top="0.74803149606299213" bottom="0.74803149606299213" header="0.31496062992125984" footer="0.31496062992125984"/>
  <pageSetup paperSize="8" scale="49" orientation="portrait" r:id="rId1"/>
  <rowBreaks count="1" manualBreakCount="1">
    <brk id="163" max="16383" man="1"/>
  </rowBreaks>
</worksheet>
</file>

<file path=xl/worksheets/sheet51.xml><?xml version="1.0" encoding="utf-8"?>
<worksheet xmlns="http://schemas.openxmlformats.org/spreadsheetml/2006/main" xmlns:r="http://schemas.openxmlformats.org/officeDocument/2006/relationships">
  <sheetPr>
    <tabColor theme="8" tint="0.59999389629810485"/>
    <pageSetUpPr fitToPage="1"/>
  </sheetPr>
  <dimension ref="A1:R94"/>
  <sheetViews>
    <sheetView topLeftCell="A4" zoomScale="80" zoomScaleNormal="80" workbookViewId="0">
      <selection activeCell="G25" sqref="G25"/>
    </sheetView>
  </sheetViews>
  <sheetFormatPr defaultRowHeight="10.5"/>
  <cols>
    <col min="1" max="1" width="1.5" style="2231" customWidth="1"/>
    <col min="2" max="2" width="1.375" style="2231" customWidth="1"/>
    <col min="3" max="3" width="1.25" style="2236" customWidth="1"/>
    <col min="4" max="4" width="1.375" style="2234" customWidth="1"/>
    <col min="5" max="5" width="1.25" style="2234" customWidth="1"/>
    <col min="6" max="6" width="32.75" style="2234" bestFit="1" customWidth="1"/>
    <col min="7" max="7" width="67" style="2234" customWidth="1"/>
    <col min="8" max="8" width="12.25" style="2234" bestFit="1" customWidth="1"/>
    <col min="9" max="11" width="12.25" style="2231" bestFit="1" customWidth="1"/>
    <col min="12" max="12" width="10.375" style="2231" bestFit="1" customWidth="1"/>
    <col min="13" max="242" width="8" style="2231" customWidth="1"/>
    <col min="243" max="16384" width="9" style="2231"/>
  </cols>
  <sheetData>
    <row r="1" spans="1:18" s="1100" customFormat="1" ht="24.75">
      <c r="A1" s="2118" t="s">
        <v>1730</v>
      </c>
      <c r="B1" s="2307"/>
      <c r="C1" s="2307"/>
      <c r="D1" s="2307"/>
      <c r="E1" s="2307"/>
      <c r="F1" s="2307"/>
      <c r="G1" s="2307"/>
      <c r="H1" s="2307"/>
      <c r="I1" s="2307"/>
      <c r="J1" s="2307"/>
      <c r="K1" s="2307"/>
      <c r="L1" s="2307"/>
    </row>
    <row r="2" spans="1:18" s="1100" customFormat="1" ht="24.75">
      <c r="A2" s="2159" t="s">
        <v>1978</v>
      </c>
      <c r="B2" s="2199"/>
      <c r="C2" s="2307"/>
      <c r="D2" s="2307"/>
      <c r="E2" s="2307"/>
      <c r="F2" s="2307"/>
      <c r="G2" s="2307"/>
      <c r="H2" s="2307"/>
      <c r="I2" s="2307"/>
      <c r="J2" s="2307"/>
      <c r="K2" s="2307"/>
      <c r="L2" s="2307"/>
    </row>
    <row r="3" spans="1:18" s="1100" customFormat="1" ht="25.5" thickBot="1">
      <c r="A3" s="2127" t="s">
        <v>250</v>
      </c>
      <c r="B3" s="2308"/>
      <c r="C3" s="2309"/>
      <c r="D3" s="2308"/>
      <c r="E3" s="2308"/>
      <c r="F3" s="2308"/>
      <c r="G3" s="2308"/>
      <c r="H3" s="2308"/>
      <c r="I3" s="2308"/>
      <c r="J3" s="2308"/>
      <c r="K3" s="2308"/>
      <c r="L3" s="2308"/>
    </row>
    <row r="4" spans="1:18" s="1100" customFormat="1" ht="12.75">
      <c r="A4" s="2203" t="s">
        <v>2325</v>
      </c>
      <c r="B4" s="2203"/>
      <c r="C4" s="2204"/>
      <c r="D4" s="2204"/>
      <c r="E4" s="2204"/>
      <c r="F4" s="2204"/>
      <c r="G4" s="2204"/>
      <c r="H4" s="2204"/>
      <c r="I4" s="2204"/>
      <c r="J4" s="2204"/>
      <c r="K4" s="2204"/>
      <c r="L4" s="2204"/>
    </row>
    <row r="5" spans="1:18" s="1100" customFormat="1" ht="19.5">
      <c r="A5" s="2205" t="s">
        <v>2326</v>
      </c>
      <c r="B5" s="2205"/>
      <c r="C5" s="2204"/>
      <c r="D5" s="2204"/>
      <c r="E5" s="2204"/>
      <c r="F5" s="2204"/>
      <c r="G5" s="2204"/>
      <c r="H5" s="2204"/>
      <c r="I5" s="2204"/>
      <c r="J5" s="2204"/>
      <c r="K5" s="2204"/>
      <c r="L5" s="2204"/>
    </row>
    <row r="6" spans="1:18">
      <c r="A6" s="2310"/>
      <c r="B6" s="2311"/>
      <c r="C6" s="2312"/>
      <c r="D6" s="2237"/>
      <c r="E6" s="2237"/>
      <c r="F6" s="2237"/>
      <c r="G6" s="2237"/>
      <c r="H6" s="2237"/>
      <c r="I6" s="2311"/>
      <c r="J6" s="2311"/>
    </row>
    <row r="7" spans="1:18" ht="12.75">
      <c r="F7" s="2313"/>
      <c r="G7" s="2313"/>
      <c r="H7" s="2314"/>
      <c r="I7" s="2314"/>
      <c r="J7" s="2314" t="s">
        <v>155</v>
      </c>
      <c r="K7" s="2314"/>
      <c r="L7" s="2314"/>
      <c r="M7" s="2314"/>
      <c r="N7" s="2314"/>
      <c r="O7" s="2314"/>
      <c r="P7" s="2314"/>
      <c r="Q7" s="2314"/>
    </row>
    <row r="8" spans="1:18" ht="12.75">
      <c r="F8" s="2315"/>
      <c r="G8" s="2316"/>
      <c r="H8" s="2317">
        <v>2012</v>
      </c>
      <c r="I8" s="2317">
        <v>2013</v>
      </c>
      <c r="J8" s="2317">
        <v>2014</v>
      </c>
      <c r="K8" s="2317">
        <v>2015</v>
      </c>
      <c r="L8" s="2317">
        <v>2016</v>
      </c>
      <c r="M8" s="2317">
        <v>2017</v>
      </c>
      <c r="N8" s="2317">
        <v>2018</v>
      </c>
      <c r="O8" s="2317">
        <v>2019</v>
      </c>
      <c r="P8" s="2317">
        <v>2020</v>
      </c>
      <c r="Q8" s="2317">
        <v>2021</v>
      </c>
    </row>
    <row r="9" spans="1:18" ht="12.75">
      <c r="F9" s="2318"/>
      <c r="G9" s="2319" t="s">
        <v>2327</v>
      </c>
      <c r="H9" s="2320"/>
      <c r="I9" s="2320"/>
      <c r="J9" s="2320"/>
      <c r="K9" s="2320"/>
      <c r="L9" s="2320"/>
      <c r="M9" s="2320"/>
      <c r="N9" s="2321"/>
      <c r="O9" s="2321"/>
      <c r="P9" s="2321"/>
      <c r="Q9" s="2321"/>
    </row>
    <row r="10" spans="1:18" ht="12.75">
      <c r="F10" s="2318"/>
      <c r="G10" s="2321"/>
      <c r="H10" s="2322"/>
      <c r="I10" s="2322"/>
      <c r="J10" s="2322"/>
      <c r="K10" s="2322"/>
      <c r="L10" s="2322"/>
      <c r="M10" s="2322"/>
      <c r="N10" s="2323"/>
      <c r="O10" s="2323"/>
      <c r="P10" s="2323"/>
      <c r="Q10" s="2323"/>
    </row>
    <row r="11" spans="1:18" ht="12.75">
      <c r="F11" s="2318"/>
      <c r="G11" s="2231"/>
      <c r="H11" s="2322"/>
      <c r="I11" s="2322"/>
      <c r="J11" s="2322"/>
      <c r="K11" s="2322"/>
      <c r="L11" s="2322"/>
      <c r="M11" s="2322"/>
      <c r="N11" s="2323"/>
      <c r="O11" s="2323"/>
      <c r="P11" s="2323"/>
      <c r="Q11" s="2323"/>
    </row>
    <row r="12" spans="1:18" ht="12.75">
      <c r="F12" s="2318"/>
      <c r="G12" s="2319" t="s">
        <v>2328</v>
      </c>
      <c r="H12" s="2324"/>
      <c r="I12" s="2324"/>
      <c r="J12" s="2324"/>
      <c r="K12" s="2324"/>
      <c r="L12" s="2324"/>
      <c r="M12" s="2324"/>
      <c r="N12" s="2323"/>
      <c r="O12" s="2323"/>
      <c r="P12" s="2323"/>
      <c r="Q12" s="2323"/>
    </row>
    <row r="13" spans="1:18" ht="12.75">
      <c r="F13" s="2318"/>
      <c r="G13" s="2325" t="s">
        <v>2329</v>
      </c>
      <c r="H13" s="2326"/>
      <c r="I13" s="2326"/>
      <c r="J13" s="2326"/>
      <c r="K13" s="2326"/>
      <c r="L13" s="2326"/>
      <c r="M13" s="2326"/>
      <c r="N13" s="2326"/>
      <c r="O13" s="2326"/>
      <c r="P13" s="2326"/>
      <c r="Q13" s="2326"/>
      <c r="R13" s="2311" t="s">
        <v>2330</v>
      </c>
    </row>
    <row r="14" spans="1:18" ht="12.75">
      <c r="F14" s="2318"/>
      <c r="G14" s="2325" t="s">
        <v>2331</v>
      </c>
      <c r="H14" s="2326"/>
      <c r="I14" s="2326"/>
      <c r="J14" s="2326"/>
      <c r="K14" s="2326"/>
      <c r="L14" s="2326"/>
      <c r="M14" s="2326"/>
      <c r="N14" s="2326"/>
      <c r="O14" s="2326"/>
      <c r="P14" s="2326"/>
      <c r="Q14" s="2326"/>
    </row>
    <row r="15" spans="1:18" ht="12.75">
      <c r="F15" s="2327"/>
      <c r="G15" s="1100" t="s">
        <v>2332</v>
      </c>
      <c r="H15" s="2326">
        <f t="shared" ref="H15:Q15" si="0">SUM(H13:H14)</f>
        <v>0</v>
      </c>
      <c r="I15" s="2326">
        <f t="shared" si="0"/>
        <v>0</v>
      </c>
      <c r="J15" s="2326">
        <f t="shared" si="0"/>
        <v>0</v>
      </c>
      <c r="K15" s="2326">
        <f t="shared" si="0"/>
        <v>0</v>
      </c>
      <c r="L15" s="2326">
        <f t="shared" si="0"/>
        <v>0</v>
      </c>
      <c r="M15" s="2326">
        <f t="shared" si="0"/>
        <v>0</v>
      </c>
      <c r="N15" s="2326">
        <f t="shared" si="0"/>
        <v>0</v>
      </c>
      <c r="O15" s="2326">
        <f t="shared" si="0"/>
        <v>0</v>
      </c>
      <c r="P15" s="2326">
        <f t="shared" si="0"/>
        <v>0</v>
      </c>
      <c r="Q15" s="2326">
        <f t="shared" si="0"/>
        <v>0</v>
      </c>
    </row>
    <row r="16" spans="1:18" ht="12.75">
      <c r="F16" s="2327"/>
      <c r="G16" s="2325" t="s">
        <v>2333</v>
      </c>
      <c r="H16" s="2326"/>
      <c r="I16" s="2326"/>
      <c r="J16" s="2326"/>
      <c r="K16" s="2326"/>
      <c r="L16" s="2326"/>
      <c r="M16" s="2326"/>
      <c r="N16" s="2326"/>
      <c r="O16" s="2326"/>
      <c r="P16" s="2326"/>
      <c r="Q16" s="2326"/>
    </row>
    <row r="17" spans="6:17" ht="12.75">
      <c r="F17" s="2327"/>
      <c r="G17" s="2325" t="s">
        <v>2334</v>
      </c>
      <c r="H17" s="2326"/>
      <c r="I17" s="2326"/>
      <c r="J17" s="2326"/>
      <c r="K17" s="2326"/>
      <c r="L17" s="2326"/>
      <c r="M17" s="2326"/>
      <c r="N17" s="2326"/>
      <c r="O17" s="2326"/>
      <c r="P17" s="2326"/>
      <c r="Q17" s="2326"/>
    </row>
    <row r="18" spans="6:17" ht="12.75">
      <c r="F18" s="2327"/>
      <c r="G18" s="2325" t="s">
        <v>2335</v>
      </c>
      <c r="H18" s="2326"/>
      <c r="I18" s="2326"/>
      <c r="J18" s="2326"/>
      <c r="K18" s="2326"/>
      <c r="L18" s="2326"/>
      <c r="M18" s="2326"/>
      <c r="N18" s="2326"/>
      <c r="O18" s="2326"/>
      <c r="P18" s="2326"/>
      <c r="Q18" s="2326"/>
    </row>
    <row r="19" spans="6:17" ht="12.75">
      <c r="F19" s="2327"/>
      <c r="G19" s="2325" t="s">
        <v>2336</v>
      </c>
      <c r="H19" s="2326"/>
      <c r="I19" s="2326"/>
      <c r="J19" s="2326"/>
      <c r="K19" s="2326"/>
      <c r="L19" s="2326"/>
      <c r="M19" s="2326"/>
      <c r="N19" s="2326"/>
      <c r="O19" s="2326"/>
      <c r="P19" s="2326"/>
      <c r="Q19" s="2326"/>
    </row>
    <row r="20" spans="6:17" ht="12.75">
      <c r="F20" s="2327"/>
      <c r="G20" s="2325" t="s">
        <v>2337</v>
      </c>
      <c r="H20" s="2326"/>
      <c r="I20" s="2326"/>
      <c r="J20" s="2326"/>
      <c r="K20" s="2326"/>
      <c r="L20" s="2326"/>
      <c r="M20" s="2326"/>
      <c r="N20" s="2326"/>
      <c r="O20" s="2326"/>
      <c r="P20" s="2326"/>
      <c r="Q20" s="2326"/>
    </row>
    <row r="21" spans="6:17" ht="12.75">
      <c r="F21" s="2327"/>
      <c r="G21" s="2325" t="s">
        <v>2338</v>
      </c>
      <c r="H21" s="2326"/>
      <c r="I21" s="2326"/>
      <c r="J21" s="2326"/>
      <c r="K21" s="2326"/>
      <c r="L21" s="2326"/>
      <c r="M21" s="2326"/>
      <c r="N21" s="2326"/>
      <c r="O21" s="2326"/>
      <c r="P21" s="2326"/>
      <c r="Q21" s="2326"/>
    </row>
    <row r="22" spans="6:17" ht="12.75">
      <c r="F22" s="2327"/>
      <c r="G22" s="1100" t="s">
        <v>2339</v>
      </c>
      <c r="H22" s="2326">
        <f t="shared" ref="H22:Q22" si="1">SUM(H16:H21)</f>
        <v>0</v>
      </c>
      <c r="I22" s="2326">
        <f t="shared" si="1"/>
        <v>0</v>
      </c>
      <c r="J22" s="2326">
        <f t="shared" si="1"/>
        <v>0</v>
      </c>
      <c r="K22" s="2326">
        <f t="shared" si="1"/>
        <v>0</v>
      </c>
      <c r="L22" s="2326">
        <f t="shared" si="1"/>
        <v>0</v>
      </c>
      <c r="M22" s="2326">
        <f t="shared" si="1"/>
        <v>0</v>
      </c>
      <c r="N22" s="2326">
        <f t="shared" si="1"/>
        <v>0</v>
      </c>
      <c r="O22" s="2326">
        <f t="shared" si="1"/>
        <v>0</v>
      </c>
      <c r="P22" s="2326">
        <f t="shared" si="1"/>
        <v>0</v>
      </c>
      <c r="Q22" s="2326">
        <f t="shared" si="1"/>
        <v>0</v>
      </c>
    </row>
    <row r="23" spans="6:17" ht="12.75">
      <c r="F23" s="2327"/>
      <c r="G23" s="2328"/>
      <c r="H23" s="2329"/>
      <c r="I23" s="2329"/>
      <c r="J23" s="2329"/>
      <c r="K23" s="2329"/>
      <c r="L23" s="2329"/>
      <c r="M23" s="2329"/>
      <c r="N23" s="2330"/>
      <c r="O23" s="2329"/>
      <c r="P23" s="2329"/>
      <c r="Q23" s="2329"/>
    </row>
    <row r="24" spans="6:17" ht="18">
      <c r="F24" s="2327"/>
      <c r="G24" s="2331" t="s">
        <v>2340</v>
      </c>
      <c r="H24" s="2326">
        <f t="shared" ref="H24:Q24" si="2">H22+H15</f>
        <v>0</v>
      </c>
      <c r="I24" s="2326">
        <f t="shared" si="2"/>
        <v>0</v>
      </c>
      <c r="J24" s="2326">
        <f t="shared" si="2"/>
        <v>0</v>
      </c>
      <c r="K24" s="2326">
        <f t="shared" si="2"/>
        <v>0</v>
      </c>
      <c r="L24" s="2326">
        <f t="shared" si="2"/>
        <v>0</v>
      </c>
      <c r="M24" s="2326">
        <f t="shared" si="2"/>
        <v>0</v>
      </c>
      <c r="N24" s="2326">
        <f t="shared" si="2"/>
        <v>0</v>
      </c>
      <c r="O24" s="2326">
        <f t="shared" si="2"/>
        <v>0</v>
      </c>
      <c r="P24" s="2326">
        <f t="shared" si="2"/>
        <v>0</v>
      </c>
      <c r="Q24" s="2326">
        <f t="shared" si="2"/>
        <v>0</v>
      </c>
    </row>
    <row r="25" spans="6:17" ht="18">
      <c r="F25" s="2327"/>
      <c r="G25" s="2331"/>
      <c r="H25" s="2329"/>
      <c r="I25" s="2329"/>
      <c r="J25" s="2329"/>
      <c r="K25" s="2329"/>
      <c r="L25" s="2329"/>
      <c r="M25" s="2329"/>
      <c r="N25" s="2329"/>
      <c r="O25" s="2329"/>
      <c r="P25" s="2329"/>
      <c r="Q25" s="2329"/>
    </row>
    <row r="26" spans="6:17" ht="12.75">
      <c r="F26" s="2327"/>
      <c r="G26" s="2332"/>
      <c r="H26" s="2329"/>
      <c r="I26" s="2329"/>
      <c r="J26" s="2329"/>
      <c r="K26" s="2329"/>
      <c r="L26" s="2329"/>
      <c r="M26" s="2329"/>
      <c r="N26" s="2330"/>
      <c r="O26" s="2329"/>
      <c r="P26" s="2329"/>
      <c r="Q26" s="2329"/>
    </row>
    <row r="27" spans="6:17" ht="12.75">
      <c r="F27" s="2327"/>
      <c r="G27" s="2333" t="s">
        <v>820</v>
      </c>
      <c r="H27" s="2329"/>
      <c r="I27" s="2329"/>
      <c r="J27" s="2329"/>
      <c r="K27" s="2329"/>
      <c r="L27" s="2329"/>
      <c r="M27" s="2329"/>
      <c r="N27" s="2330"/>
      <c r="O27" s="2329"/>
      <c r="P27" s="2329"/>
      <c r="Q27" s="2329"/>
    </row>
    <row r="28" spans="6:17" ht="12.75">
      <c r="F28" s="2327"/>
      <c r="G28" s="2334" t="s">
        <v>819</v>
      </c>
      <c r="H28" s="2329"/>
      <c r="I28" s="2329"/>
      <c r="J28" s="2329"/>
      <c r="K28" s="2329"/>
      <c r="L28" s="2329"/>
      <c r="M28" s="2329"/>
      <c r="N28" s="2330"/>
      <c r="O28" s="2329"/>
      <c r="P28" s="2329"/>
      <c r="Q28" s="2329"/>
    </row>
    <row r="29" spans="6:17" ht="14.25">
      <c r="F29" s="2327"/>
      <c r="G29" s="2334" t="s">
        <v>2341</v>
      </c>
      <c r="H29" s="2335"/>
      <c r="I29" s="2335"/>
      <c r="J29" s="2336">
        <f>'4.20.2_NLRScheme_Ann_Prof'!L325</f>
        <v>0</v>
      </c>
      <c r="K29" s="2336">
        <f>'4.20.2_NLRScheme_Ann_Prof'!M325</f>
        <v>0</v>
      </c>
      <c r="L29" s="2336">
        <f>'4.20.2_NLRScheme_Ann_Prof'!N325</f>
        <v>0</v>
      </c>
      <c r="M29" s="2336">
        <f>'4.20.2_NLRScheme_Ann_Prof'!O325</f>
        <v>0</v>
      </c>
      <c r="N29" s="2336">
        <f>'4.20.2_NLRScheme_Ann_Prof'!P325</f>
        <v>0</v>
      </c>
      <c r="O29" s="2336">
        <f>'4.20.2_NLRScheme_Ann_Prof'!Q325</f>
        <v>0</v>
      </c>
      <c r="P29" s="2336">
        <f>'4.20.2_NLRScheme_Ann_Prof'!R325</f>
        <v>0</v>
      </c>
      <c r="Q29" s="2336">
        <f>'4.20.2_NLRScheme_Ann_Prof'!S325</f>
        <v>0</v>
      </c>
    </row>
    <row r="30" spans="6:17" ht="14.25">
      <c r="F30" s="2327"/>
      <c r="G30" s="2334" t="s">
        <v>1917</v>
      </c>
      <c r="H30" s="2335"/>
      <c r="I30" s="2335"/>
      <c r="J30" s="2336">
        <f>'4.20.2_NLRScheme_Ann_Prof'!L360</f>
        <v>0</v>
      </c>
      <c r="K30" s="2336">
        <f>'4.20.2_NLRScheme_Ann_Prof'!M360</f>
        <v>0</v>
      </c>
      <c r="L30" s="2336">
        <f>'4.20.2_NLRScheme_Ann_Prof'!N360</f>
        <v>0</v>
      </c>
      <c r="M30" s="2336">
        <f>'4.20.2_NLRScheme_Ann_Prof'!O360</f>
        <v>0</v>
      </c>
      <c r="N30" s="2336">
        <f>'4.20.2_NLRScheme_Ann_Prof'!P360</f>
        <v>0</v>
      </c>
      <c r="O30" s="2336">
        <f>'4.20.2_NLRScheme_Ann_Prof'!Q360</f>
        <v>0</v>
      </c>
      <c r="P30" s="2336">
        <f>'4.20.2_NLRScheme_Ann_Prof'!R360</f>
        <v>0</v>
      </c>
      <c r="Q30" s="2336">
        <f>'4.20.2_NLRScheme_Ann_Prof'!S360</f>
        <v>0</v>
      </c>
    </row>
    <row r="31" spans="6:17" ht="14.25">
      <c r="F31" s="2327"/>
      <c r="G31" s="2334" t="s">
        <v>1832</v>
      </c>
      <c r="H31" s="2335"/>
      <c r="I31" s="2335"/>
      <c r="J31" s="2336">
        <f>'4.20.2_NLRScheme_Ann_Prof'!L509</f>
        <v>0</v>
      </c>
      <c r="K31" s="2336">
        <f>'4.20.2_NLRScheme_Ann_Prof'!M509</f>
        <v>0</v>
      </c>
      <c r="L31" s="2336">
        <f>'4.20.2_NLRScheme_Ann_Prof'!N509</f>
        <v>0</v>
      </c>
      <c r="M31" s="2336">
        <f>'4.20.2_NLRScheme_Ann_Prof'!O509</f>
        <v>0</v>
      </c>
      <c r="N31" s="2336">
        <f>'4.20.2_NLRScheme_Ann_Prof'!P509</f>
        <v>0</v>
      </c>
      <c r="O31" s="2336">
        <f>'4.20.2_NLRScheme_Ann_Prof'!Q509</f>
        <v>0</v>
      </c>
      <c r="P31" s="2336">
        <f>'4.20.2_NLRScheme_Ann_Prof'!R509</f>
        <v>0</v>
      </c>
      <c r="Q31" s="2336">
        <f>'4.20.2_NLRScheme_Ann_Prof'!S509</f>
        <v>0</v>
      </c>
    </row>
    <row r="32" spans="6:17" ht="14.25">
      <c r="F32" s="2327"/>
      <c r="G32" s="2334" t="s">
        <v>2342</v>
      </c>
      <c r="H32" s="2335"/>
      <c r="I32" s="2335"/>
      <c r="J32" s="2336">
        <f>'4.20.2_NLRScheme_Ann_Prof'!L514</f>
        <v>0</v>
      </c>
      <c r="K32" s="2336">
        <f>'4.20.2_NLRScheme_Ann_Prof'!M514</f>
        <v>0</v>
      </c>
      <c r="L32" s="2336">
        <f>'4.20.2_NLRScheme_Ann_Prof'!N514</f>
        <v>0</v>
      </c>
      <c r="M32" s="2336">
        <f>'4.20.2_NLRScheme_Ann_Prof'!O514</f>
        <v>0</v>
      </c>
      <c r="N32" s="2336">
        <f>'4.20.2_NLRScheme_Ann_Prof'!P514</f>
        <v>0</v>
      </c>
      <c r="O32" s="2336">
        <f>'4.20.2_NLRScheme_Ann_Prof'!Q514</f>
        <v>0</v>
      </c>
      <c r="P32" s="2336">
        <f>'4.20.2_NLRScheme_Ann_Prof'!R514</f>
        <v>0</v>
      </c>
      <c r="Q32" s="2336">
        <f>'4.20.2_NLRScheme_Ann_Prof'!S514</f>
        <v>0</v>
      </c>
    </row>
    <row r="33" spans="6:17" ht="14.25">
      <c r="F33" s="2327"/>
      <c r="G33" s="2337" t="s">
        <v>1297</v>
      </c>
      <c r="H33" s="2335"/>
      <c r="I33" s="2335"/>
      <c r="J33" s="2336">
        <f>'4.20.2_NLRScheme_Ann_Prof'!L534</f>
        <v>0</v>
      </c>
      <c r="K33" s="2336">
        <f>'4.20.2_NLRScheme_Ann_Prof'!M534</f>
        <v>0</v>
      </c>
      <c r="L33" s="2336">
        <f>'4.20.2_NLRScheme_Ann_Prof'!N534</f>
        <v>0</v>
      </c>
      <c r="M33" s="2336">
        <f>'4.20.2_NLRScheme_Ann_Prof'!O534</f>
        <v>0</v>
      </c>
      <c r="N33" s="2336">
        <f>'4.20.2_NLRScheme_Ann_Prof'!P534</f>
        <v>0</v>
      </c>
      <c r="O33" s="2336">
        <f>'4.20.2_NLRScheme_Ann_Prof'!Q534</f>
        <v>0</v>
      </c>
      <c r="P33" s="2336">
        <f>'4.20.2_NLRScheme_Ann_Prof'!R534</f>
        <v>0</v>
      </c>
      <c r="Q33" s="2336">
        <f>'4.20.2_NLRScheme_Ann_Prof'!S534</f>
        <v>0</v>
      </c>
    </row>
    <row r="34" spans="6:17" ht="14.25">
      <c r="F34" s="2327"/>
      <c r="G34" s="2334" t="s">
        <v>2343</v>
      </c>
      <c r="H34" s="2335"/>
      <c r="I34" s="2335"/>
      <c r="J34" s="2336">
        <f>'4.20.2_NLRScheme_Ann_Prof'!L542</f>
        <v>0</v>
      </c>
      <c r="K34" s="2336">
        <f>'4.20.2_NLRScheme_Ann_Prof'!M542</f>
        <v>0</v>
      </c>
      <c r="L34" s="2336">
        <f>'4.20.2_NLRScheme_Ann_Prof'!N542</f>
        <v>0</v>
      </c>
      <c r="M34" s="2336">
        <f>'4.20.2_NLRScheme_Ann_Prof'!O542</f>
        <v>0</v>
      </c>
      <c r="N34" s="2336">
        <f>'4.20.2_NLRScheme_Ann_Prof'!P542</f>
        <v>0</v>
      </c>
      <c r="O34" s="2336">
        <f>'4.20.2_NLRScheme_Ann_Prof'!Q542</f>
        <v>0</v>
      </c>
      <c r="P34" s="2336">
        <f>'4.20.2_NLRScheme_Ann_Prof'!R542</f>
        <v>0</v>
      </c>
      <c r="Q34" s="2336">
        <f>'4.20.2_NLRScheme_Ann_Prof'!S542</f>
        <v>0</v>
      </c>
    </row>
    <row r="35" spans="6:17" ht="14.25">
      <c r="F35" s="2327"/>
      <c r="G35" s="2334" t="s">
        <v>1834</v>
      </c>
      <c r="H35" s="2335"/>
      <c r="I35" s="2335"/>
      <c r="J35" s="2336">
        <f>'4.20.2_NLRScheme_Ann_Prof'!L620</f>
        <v>0</v>
      </c>
      <c r="K35" s="2336">
        <f>'4.20.2_NLRScheme_Ann_Prof'!M620</f>
        <v>0</v>
      </c>
      <c r="L35" s="2336">
        <f>'4.20.2_NLRScheme_Ann_Prof'!N620</f>
        <v>0</v>
      </c>
      <c r="M35" s="2336">
        <f>'4.20.2_NLRScheme_Ann_Prof'!O620</f>
        <v>0</v>
      </c>
      <c r="N35" s="2336">
        <f>'4.20.2_NLRScheme_Ann_Prof'!P620</f>
        <v>0</v>
      </c>
      <c r="O35" s="2336">
        <f>'4.20.2_NLRScheme_Ann_Prof'!Q620</f>
        <v>0</v>
      </c>
      <c r="P35" s="2336">
        <f>'4.20.2_NLRScheme_Ann_Prof'!R620</f>
        <v>0</v>
      </c>
      <c r="Q35" s="2336">
        <f>'4.20.2_NLRScheme_Ann_Prof'!S620</f>
        <v>0</v>
      </c>
    </row>
    <row r="36" spans="6:17" ht="14.25">
      <c r="F36" s="2327"/>
      <c r="G36" s="2334" t="s">
        <v>1835</v>
      </c>
      <c r="H36" s="2335"/>
      <c r="I36" s="2335"/>
      <c r="J36" s="2336">
        <f>'4.20.2_NLRScheme_Ann_Prof'!L691</f>
        <v>0</v>
      </c>
      <c r="K36" s="2336">
        <f>'4.20.2_NLRScheme_Ann_Prof'!M691</f>
        <v>0</v>
      </c>
      <c r="L36" s="2336">
        <f>'4.20.2_NLRScheme_Ann_Prof'!N691</f>
        <v>0</v>
      </c>
      <c r="M36" s="2336">
        <f>'4.20.2_NLRScheme_Ann_Prof'!O691</f>
        <v>0</v>
      </c>
      <c r="N36" s="2336">
        <f>'4.20.2_NLRScheme_Ann_Prof'!P691</f>
        <v>0</v>
      </c>
      <c r="O36" s="2336">
        <f>'4.20.2_NLRScheme_Ann_Prof'!Q691</f>
        <v>0</v>
      </c>
      <c r="P36" s="2336">
        <f>'4.20.2_NLRScheme_Ann_Prof'!R691</f>
        <v>0</v>
      </c>
      <c r="Q36" s="2336">
        <f>'4.20.2_NLRScheme_Ann_Prof'!S691</f>
        <v>0</v>
      </c>
    </row>
    <row r="37" spans="6:17" ht="14.25">
      <c r="F37" s="2327"/>
      <c r="G37" s="2334" t="s">
        <v>2344</v>
      </c>
      <c r="H37" s="2335"/>
      <c r="I37" s="2335"/>
      <c r="J37" s="2336">
        <f>'4.20.2_NLRScheme_Ann_Prof'!L696</f>
        <v>0</v>
      </c>
      <c r="K37" s="2336">
        <f>'4.20.2_NLRScheme_Ann_Prof'!M696</f>
        <v>0</v>
      </c>
      <c r="L37" s="2336">
        <f>'4.20.2_NLRScheme_Ann_Prof'!N696</f>
        <v>0</v>
      </c>
      <c r="M37" s="2336">
        <f>'4.20.2_NLRScheme_Ann_Prof'!O696</f>
        <v>0</v>
      </c>
      <c r="N37" s="2336">
        <f>'4.20.2_NLRScheme_Ann_Prof'!P696</f>
        <v>0</v>
      </c>
      <c r="O37" s="2336">
        <f>'4.20.2_NLRScheme_Ann_Prof'!Q696</f>
        <v>0</v>
      </c>
      <c r="P37" s="2336">
        <f>'4.20.2_NLRScheme_Ann_Prof'!R696</f>
        <v>0</v>
      </c>
      <c r="Q37" s="2336">
        <f>'4.20.2_NLRScheme_Ann_Prof'!S696</f>
        <v>0</v>
      </c>
    </row>
    <row r="38" spans="6:17" ht="14.25">
      <c r="F38" s="2327"/>
      <c r="G38" s="2334" t="s">
        <v>2345</v>
      </c>
      <c r="H38" s="2335"/>
      <c r="I38" s="2335"/>
      <c r="J38" s="2336">
        <f>'4.20.2_NLRScheme_Ann_Prof'!L701</f>
        <v>0</v>
      </c>
      <c r="K38" s="2336">
        <f>'4.20.2_NLRScheme_Ann_Prof'!M701</f>
        <v>0</v>
      </c>
      <c r="L38" s="2336">
        <f>'4.20.2_NLRScheme_Ann_Prof'!N701</f>
        <v>0</v>
      </c>
      <c r="M38" s="2336">
        <f>'4.20.2_NLRScheme_Ann_Prof'!O701</f>
        <v>0</v>
      </c>
      <c r="N38" s="2336">
        <f>'4.20.2_NLRScheme_Ann_Prof'!P701</f>
        <v>0</v>
      </c>
      <c r="O38" s="2336">
        <f>'4.20.2_NLRScheme_Ann_Prof'!Q701</f>
        <v>0</v>
      </c>
      <c r="P38" s="2336">
        <f>'4.20.2_NLRScheme_Ann_Prof'!R701</f>
        <v>0</v>
      </c>
      <c r="Q38" s="2336">
        <f>'4.20.2_NLRScheme_Ann_Prof'!S701</f>
        <v>0</v>
      </c>
    </row>
    <row r="39" spans="6:17" ht="14.25">
      <c r="F39" s="2327"/>
      <c r="G39" s="2334" t="s">
        <v>2346</v>
      </c>
      <c r="H39" s="2335"/>
      <c r="I39" s="2335"/>
      <c r="J39" s="2336">
        <f>'4.20.2_NLRScheme_Ann_Prof'!L718</f>
        <v>0</v>
      </c>
      <c r="K39" s="2336">
        <f>'4.20.2_NLRScheme_Ann_Prof'!M718</f>
        <v>0</v>
      </c>
      <c r="L39" s="2336">
        <f>'4.20.2_NLRScheme_Ann_Prof'!N718</f>
        <v>0</v>
      </c>
      <c r="M39" s="2336">
        <f>'4.20.2_NLRScheme_Ann_Prof'!O718</f>
        <v>0</v>
      </c>
      <c r="N39" s="2336">
        <f>'4.20.2_NLRScheme_Ann_Prof'!P718</f>
        <v>0</v>
      </c>
      <c r="O39" s="2336">
        <f>'4.20.2_NLRScheme_Ann_Prof'!Q718</f>
        <v>0</v>
      </c>
      <c r="P39" s="2336">
        <f>'4.20.2_NLRScheme_Ann_Prof'!R718</f>
        <v>0</v>
      </c>
      <c r="Q39" s="2336">
        <f>'4.20.2_NLRScheme_Ann_Prof'!S718</f>
        <v>0</v>
      </c>
    </row>
    <row r="40" spans="6:17" ht="12.75">
      <c r="F40" s="2327"/>
      <c r="G40" s="2337" t="s">
        <v>2347</v>
      </c>
      <c r="H40" s="2338"/>
      <c r="I40" s="2339"/>
      <c r="J40" s="2339"/>
      <c r="K40" s="2339"/>
      <c r="L40" s="2339"/>
      <c r="M40" s="2339"/>
      <c r="N40" s="2329"/>
      <c r="O40" s="2329"/>
      <c r="P40" s="2329"/>
      <c r="Q40" s="2329"/>
    </row>
    <row r="41" spans="6:17" ht="14.25">
      <c r="F41" s="2327"/>
      <c r="G41" s="2340" t="s">
        <v>2348</v>
      </c>
      <c r="H41" s="2336">
        <f>'4.22.1_Other_Capex_Costs'!P21</f>
        <v>0</v>
      </c>
      <c r="I41" s="2336">
        <f>'4.22.1_Other_Capex_Costs'!Q21</f>
        <v>0</v>
      </c>
      <c r="J41" s="2336">
        <f>'4.22.1_Other_Capex_Costs'!R21</f>
        <v>0</v>
      </c>
      <c r="K41" s="2336">
        <f>'4.22.1_Other_Capex_Costs'!S21</f>
        <v>0</v>
      </c>
      <c r="L41" s="2336">
        <f>'4.22.1_Other_Capex_Costs'!T21</f>
        <v>0</v>
      </c>
      <c r="M41" s="2336">
        <f>'4.22.1_Other_Capex_Costs'!U21</f>
        <v>0</v>
      </c>
      <c r="N41" s="2336">
        <f>'4.22.1_Other_Capex_Costs'!V21</f>
        <v>0</v>
      </c>
      <c r="O41" s="2336">
        <f>'4.22.1_Other_Capex_Costs'!W21</f>
        <v>0</v>
      </c>
      <c r="P41" s="2336">
        <f>'4.22.1_Other_Capex_Costs'!X21</f>
        <v>0</v>
      </c>
      <c r="Q41" s="2336">
        <f>'4.22.1_Other_Capex_Costs'!Y21</f>
        <v>0</v>
      </c>
    </row>
    <row r="42" spans="6:17" ht="14.25">
      <c r="F42" s="2327"/>
      <c r="G42" s="2340" t="s">
        <v>2349</v>
      </c>
      <c r="H42" s="2336">
        <f>'4.22.1_Other_Capex_Costs'!P46</f>
        <v>0</v>
      </c>
      <c r="I42" s="2336">
        <f>'4.22.1_Other_Capex_Costs'!Q46</f>
        <v>0</v>
      </c>
      <c r="J42" s="2336">
        <f>'4.22.1_Other_Capex_Costs'!R46</f>
        <v>0</v>
      </c>
      <c r="K42" s="2336">
        <f>'4.22.1_Other_Capex_Costs'!S46</f>
        <v>0</v>
      </c>
      <c r="L42" s="2336">
        <f>'4.22.1_Other_Capex_Costs'!T46</f>
        <v>0</v>
      </c>
      <c r="M42" s="2336">
        <f>'4.22.1_Other_Capex_Costs'!U46</f>
        <v>0</v>
      </c>
      <c r="N42" s="2336">
        <f>'4.22.1_Other_Capex_Costs'!V46</f>
        <v>0</v>
      </c>
      <c r="O42" s="2336">
        <f>'4.22.1_Other_Capex_Costs'!W46</f>
        <v>0</v>
      </c>
      <c r="P42" s="2336">
        <f>'4.22.1_Other_Capex_Costs'!X46</f>
        <v>0</v>
      </c>
      <c r="Q42" s="2336">
        <f>'4.22.1_Other_Capex_Costs'!Y46</f>
        <v>0</v>
      </c>
    </row>
    <row r="43" spans="6:17" ht="14.25">
      <c r="F43" s="2327"/>
      <c r="G43" s="2340" t="s">
        <v>2350</v>
      </c>
      <c r="H43" s="2336">
        <f>'4.22.1_Other_Capex_Costs'!P94</f>
        <v>0</v>
      </c>
      <c r="I43" s="2336">
        <f>'4.22.1_Other_Capex_Costs'!Q94</f>
        <v>0</v>
      </c>
      <c r="J43" s="2336">
        <f>'4.22.1_Other_Capex_Costs'!R94</f>
        <v>0</v>
      </c>
      <c r="K43" s="2336">
        <f>'4.22.1_Other_Capex_Costs'!S94</f>
        <v>0</v>
      </c>
      <c r="L43" s="2336">
        <f>'4.22.1_Other_Capex_Costs'!T94</f>
        <v>0</v>
      </c>
      <c r="M43" s="2336">
        <f>'4.22.1_Other_Capex_Costs'!U94</f>
        <v>0</v>
      </c>
      <c r="N43" s="2336">
        <f>'4.22.1_Other_Capex_Costs'!V94</f>
        <v>0</v>
      </c>
      <c r="O43" s="2336">
        <f>'4.22.1_Other_Capex_Costs'!W94</f>
        <v>0</v>
      </c>
      <c r="P43" s="2336">
        <f>'4.22.1_Other_Capex_Costs'!X94</f>
        <v>0</v>
      </c>
      <c r="Q43" s="2336">
        <f>'4.22.1_Other_Capex_Costs'!Y94</f>
        <v>0</v>
      </c>
    </row>
    <row r="44" spans="6:17" ht="14.25">
      <c r="F44" s="2327"/>
      <c r="G44" s="2340" t="s">
        <v>2351</v>
      </c>
      <c r="H44" s="2336">
        <f>'4.22.1_Other_Capex_Costs'!P112</f>
        <v>0</v>
      </c>
      <c r="I44" s="2336">
        <f>'4.22.1_Other_Capex_Costs'!Q112</f>
        <v>0</v>
      </c>
      <c r="J44" s="2336">
        <f>'4.22.1_Other_Capex_Costs'!R112</f>
        <v>0</v>
      </c>
      <c r="K44" s="2336">
        <f>'4.22.1_Other_Capex_Costs'!S112</f>
        <v>0</v>
      </c>
      <c r="L44" s="2336">
        <f>'4.22.1_Other_Capex_Costs'!T112</f>
        <v>0</v>
      </c>
      <c r="M44" s="2336">
        <f>'4.22.1_Other_Capex_Costs'!U112</f>
        <v>0</v>
      </c>
      <c r="N44" s="2336">
        <f>'4.22.1_Other_Capex_Costs'!V112</f>
        <v>0</v>
      </c>
      <c r="O44" s="2336">
        <f>'4.22.1_Other_Capex_Costs'!W112</f>
        <v>0</v>
      </c>
      <c r="P44" s="2336">
        <f>'4.22.1_Other_Capex_Costs'!X112</f>
        <v>0</v>
      </c>
      <c r="Q44" s="2336">
        <f>'4.22.1_Other_Capex_Costs'!Y112</f>
        <v>0</v>
      </c>
    </row>
    <row r="45" spans="6:17" ht="14.25">
      <c r="F45" s="2327"/>
      <c r="G45" s="2340" t="s">
        <v>2352</v>
      </c>
      <c r="H45" s="2336">
        <f>'4.22.1_Other_Capex_Costs'!P138</f>
        <v>0</v>
      </c>
      <c r="I45" s="2336">
        <f>'4.22.1_Other_Capex_Costs'!Q138</f>
        <v>0</v>
      </c>
      <c r="J45" s="2336">
        <f>'4.22.1_Other_Capex_Costs'!R138</f>
        <v>0</v>
      </c>
      <c r="K45" s="2336">
        <f>'4.22.1_Other_Capex_Costs'!S138</f>
        <v>0</v>
      </c>
      <c r="L45" s="2336">
        <f>'4.22.1_Other_Capex_Costs'!T138</f>
        <v>0</v>
      </c>
      <c r="M45" s="2336">
        <f>'4.22.1_Other_Capex_Costs'!U138</f>
        <v>0</v>
      </c>
      <c r="N45" s="2336">
        <f>'4.22.1_Other_Capex_Costs'!V138</f>
        <v>0</v>
      </c>
      <c r="O45" s="2336">
        <f>'4.22.1_Other_Capex_Costs'!W138</f>
        <v>0</v>
      </c>
      <c r="P45" s="2336">
        <f>'4.22.1_Other_Capex_Costs'!X138</f>
        <v>0</v>
      </c>
      <c r="Q45" s="2336">
        <f>'4.22.1_Other_Capex_Costs'!Y138</f>
        <v>0</v>
      </c>
    </row>
    <row r="46" spans="6:17" ht="14.25">
      <c r="F46" s="2327"/>
      <c r="G46" s="2340" t="s">
        <v>2353</v>
      </c>
      <c r="H46" s="2336">
        <f>'4.22.1_Other_Capex_Costs'!P164</f>
        <v>0</v>
      </c>
      <c r="I46" s="2336">
        <f>'4.22.1_Other_Capex_Costs'!Q164</f>
        <v>0</v>
      </c>
      <c r="J46" s="2336">
        <f>'4.22.1_Other_Capex_Costs'!R164</f>
        <v>0</v>
      </c>
      <c r="K46" s="2336">
        <f>'4.22.1_Other_Capex_Costs'!S164</f>
        <v>0</v>
      </c>
      <c r="L46" s="2336">
        <f>'4.22.1_Other_Capex_Costs'!T164</f>
        <v>0</v>
      </c>
      <c r="M46" s="2336">
        <f>'4.22.1_Other_Capex_Costs'!U164</f>
        <v>0</v>
      </c>
      <c r="N46" s="2336">
        <f>'4.22.1_Other_Capex_Costs'!V164</f>
        <v>0</v>
      </c>
      <c r="O46" s="2336">
        <f>'4.22.1_Other_Capex_Costs'!W164</f>
        <v>0</v>
      </c>
      <c r="P46" s="2336">
        <f>'4.22.1_Other_Capex_Costs'!X164</f>
        <v>0</v>
      </c>
      <c r="Q46" s="2336">
        <f>'4.22.1_Other_Capex_Costs'!Y164</f>
        <v>0</v>
      </c>
    </row>
    <row r="47" spans="6:17" ht="14.25">
      <c r="F47" s="2327"/>
      <c r="G47" s="2340" t="s">
        <v>2354</v>
      </c>
      <c r="H47" s="2336">
        <f>'4.22.1_Other_Capex_Costs'!P190</f>
        <v>0</v>
      </c>
      <c r="I47" s="2336">
        <f>'4.22.1_Other_Capex_Costs'!Q190</f>
        <v>0</v>
      </c>
      <c r="J47" s="2336">
        <f>'4.22.1_Other_Capex_Costs'!R190</f>
        <v>0</v>
      </c>
      <c r="K47" s="2336">
        <f>'4.22.1_Other_Capex_Costs'!S190</f>
        <v>0</v>
      </c>
      <c r="L47" s="2336">
        <f>'4.22.1_Other_Capex_Costs'!T190</f>
        <v>0</v>
      </c>
      <c r="M47" s="2336">
        <f>'4.22.1_Other_Capex_Costs'!U190</f>
        <v>0</v>
      </c>
      <c r="N47" s="2336">
        <f>'4.22.1_Other_Capex_Costs'!V190</f>
        <v>0</v>
      </c>
      <c r="O47" s="2336">
        <f>'4.22.1_Other_Capex_Costs'!W190</f>
        <v>0</v>
      </c>
      <c r="P47" s="2336">
        <f>'4.22.1_Other_Capex_Costs'!X190</f>
        <v>0</v>
      </c>
      <c r="Q47" s="2336">
        <f>'4.22.1_Other_Capex_Costs'!Y190</f>
        <v>0</v>
      </c>
    </row>
    <row r="48" spans="6:17" ht="14.25">
      <c r="F48" s="2327"/>
      <c r="G48" s="2340" t="s">
        <v>2355</v>
      </c>
      <c r="H48" s="2336">
        <f>'4.22.1_Other_Capex_Costs'!P373</f>
        <v>0</v>
      </c>
      <c r="I48" s="2336">
        <f>'4.22.1_Other_Capex_Costs'!Q373</f>
        <v>0</v>
      </c>
      <c r="J48" s="2336">
        <f>'4.22.1_Other_Capex_Costs'!R373</f>
        <v>0</v>
      </c>
      <c r="K48" s="2336">
        <f>'4.22.1_Other_Capex_Costs'!S373</f>
        <v>0</v>
      </c>
      <c r="L48" s="2336">
        <f>'4.22.1_Other_Capex_Costs'!T373</f>
        <v>0</v>
      </c>
      <c r="M48" s="2336">
        <f>'4.22.1_Other_Capex_Costs'!U373</f>
        <v>0</v>
      </c>
      <c r="N48" s="2336">
        <f>'4.22.1_Other_Capex_Costs'!V373</f>
        <v>0</v>
      </c>
      <c r="O48" s="2336">
        <f>'4.22.1_Other_Capex_Costs'!W373</f>
        <v>0</v>
      </c>
      <c r="P48" s="2336">
        <f>'4.22.1_Other_Capex_Costs'!X373</f>
        <v>0</v>
      </c>
      <c r="Q48" s="2336">
        <f>'4.22.1_Other_Capex_Costs'!Y373</f>
        <v>0</v>
      </c>
    </row>
    <row r="49" spans="6:17" ht="12.75">
      <c r="F49" s="2231"/>
      <c r="G49" s="2325"/>
      <c r="H49" s="2329"/>
      <c r="I49" s="2329"/>
      <c r="J49" s="2329"/>
      <c r="K49" s="2329"/>
      <c r="L49" s="2329"/>
      <c r="M49" s="2329"/>
      <c r="N49" s="2329"/>
      <c r="O49" s="2329"/>
      <c r="P49" s="2329"/>
      <c r="Q49" s="2329"/>
    </row>
    <row r="50" spans="6:17" ht="14.25">
      <c r="F50" s="2327"/>
      <c r="G50" s="2334" t="s">
        <v>2356</v>
      </c>
      <c r="H50" s="2336">
        <f>'4.22.1_Other_Capex_Costs'!P500</f>
        <v>0</v>
      </c>
      <c r="I50" s="2336">
        <f>'4.22.1_Other_Capex_Costs'!Q500</f>
        <v>0</v>
      </c>
      <c r="J50" s="2336">
        <f>'4.22.1_Other_Capex_Costs'!R500</f>
        <v>0</v>
      </c>
      <c r="K50" s="2336">
        <f>'4.22.1_Other_Capex_Costs'!S500</f>
        <v>0</v>
      </c>
      <c r="L50" s="2336">
        <f>'4.22.1_Other_Capex_Costs'!T500</f>
        <v>0</v>
      </c>
      <c r="M50" s="2336">
        <f>'4.22.1_Other_Capex_Costs'!U500</f>
        <v>0</v>
      </c>
      <c r="N50" s="2336">
        <f>'4.22.1_Other_Capex_Costs'!V500</f>
        <v>0</v>
      </c>
      <c r="O50" s="2336">
        <f>'4.22.1_Other_Capex_Costs'!W500</f>
        <v>0</v>
      </c>
      <c r="P50" s="2336">
        <f>'4.22.1_Other_Capex_Costs'!X500</f>
        <v>0</v>
      </c>
      <c r="Q50" s="2336">
        <f>'4.22.1_Other_Capex_Costs'!Y500</f>
        <v>0</v>
      </c>
    </row>
    <row r="51" spans="6:17" ht="18">
      <c r="F51" s="2327"/>
      <c r="G51" s="2331" t="s">
        <v>2357</v>
      </c>
      <c r="H51" s="2341">
        <f t="shared" ref="H51:Q51" si="3">SUM(H29:H39,H41:H50)</f>
        <v>0</v>
      </c>
      <c r="I51" s="2341">
        <f t="shared" si="3"/>
        <v>0</v>
      </c>
      <c r="J51" s="2341">
        <f t="shared" si="3"/>
        <v>0</v>
      </c>
      <c r="K51" s="2341">
        <f t="shared" si="3"/>
        <v>0</v>
      </c>
      <c r="L51" s="2341">
        <f t="shared" si="3"/>
        <v>0</v>
      </c>
      <c r="M51" s="2341">
        <f t="shared" si="3"/>
        <v>0</v>
      </c>
      <c r="N51" s="2341">
        <f t="shared" si="3"/>
        <v>0</v>
      </c>
      <c r="O51" s="2341">
        <f t="shared" si="3"/>
        <v>0</v>
      </c>
      <c r="P51" s="2341">
        <f t="shared" si="3"/>
        <v>0</v>
      </c>
      <c r="Q51" s="2341">
        <f t="shared" si="3"/>
        <v>0</v>
      </c>
    </row>
    <row r="52" spans="6:17" ht="18">
      <c r="F52" s="2327"/>
      <c r="G52" s="2331"/>
      <c r="H52" s="2329"/>
      <c r="I52" s="2329"/>
      <c r="J52" s="2329"/>
      <c r="K52" s="2329"/>
      <c r="L52" s="2329"/>
      <c r="M52" s="2329"/>
      <c r="N52" s="2329"/>
      <c r="O52" s="2329"/>
      <c r="P52" s="2329"/>
      <c r="Q52" s="2329"/>
    </row>
    <row r="53" spans="6:17" ht="14.25">
      <c r="F53" s="2342" t="s">
        <v>1623</v>
      </c>
      <c r="G53" s="2343" t="s">
        <v>2358</v>
      </c>
      <c r="H53" s="2336" t="e">
        <f>#REF!</f>
        <v>#REF!</v>
      </c>
      <c r="I53" s="2336" t="e">
        <f>#REF!</f>
        <v>#REF!</v>
      </c>
      <c r="J53" s="2336" t="e">
        <f>#REF!</f>
        <v>#REF!</v>
      </c>
      <c r="K53" s="2336" t="e">
        <f>#REF!</f>
        <v>#REF!</v>
      </c>
      <c r="L53" s="2336" t="e">
        <f>#REF!</f>
        <v>#REF!</v>
      </c>
      <c r="M53" s="2336" t="e">
        <f>#REF!</f>
        <v>#REF!</v>
      </c>
      <c r="N53" s="2336" t="e">
        <f>#REF!</f>
        <v>#REF!</v>
      </c>
      <c r="O53" s="2336" t="e">
        <f>#REF!</f>
        <v>#REF!</v>
      </c>
      <c r="P53" s="2336" t="e">
        <f>#REF!</f>
        <v>#REF!</v>
      </c>
      <c r="Q53" s="2336" t="e">
        <f>#REF!</f>
        <v>#REF!</v>
      </c>
    </row>
    <row r="54" spans="6:17" ht="12.75">
      <c r="F54" s="2327"/>
      <c r="G54" s="2321"/>
      <c r="H54" s="2329"/>
      <c r="I54" s="2329"/>
      <c r="J54" s="2329"/>
      <c r="K54" s="2329"/>
      <c r="L54" s="2329"/>
      <c r="M54" s="2329"/>
      <c r="N54" s="2330"/>
      <c r="O54" s="2329"/>
      <c r="P54" s="2329"/>
      <c r="Q54" s="2329"/>
    </row>
    <row r="55" spans="6:17" ht="12.75">
      <c r="F55" s="2327"/>
      <c r="G55" s="2319" t="s">
        <v>2359</v>
      </c>
      <c r="H55" s="2329"/>
      <c r="I55" s="2329"/>
      <c r="J55" s="2329"/>
      <c r="K55" s="2329"/>
      <c r="L55" s="2329"/>
      <c r="M55" s="2329"/>
      <c r="N55" s="2330"/>
      <c r="O55" s="2329"/>
      <c r="P55" s="2329"/>
      <c r="Q55" s="2329"/>
    </row>
    <row r="56" spans="6:17" ht="12.75">
      <c r="F56" s="2327"/>
      <c r="G56" s="2344" t="s">
        <v>815</v>
      </c>
      <c r="H56" s="2329"/>
      <c r="I56" s="2329"/>
      <c r="J56" s="2329"/>
      <c r="K56" s="2329"/>
      <c r="L56" s="2329"/>
      <c r="M56" s="2329"/>
      <c r="N56" s="2330"/>
      <c r="O56" s="2329"/>
      <c r="P56" s="2329"/>
      <c r="Q56" s="2329"/>
    </row>
    <row r="57" spans="6:17" ht="12.75">
      <c r="F57" s="2327"/>
      <c r="G57" s="2345" t="s">
        <v>2360</v>
      </c>
      <c r="H57" s="2335"/>
      <c r="I57" s="2335"/>
      <c r="J57" s="2335"/>
      <c r="K57" s="2335"/>
      <c r="L57" s="2335"/>
      <c r="M57" s="2335"/>
      <c r="N57" s="2346"/>
      <c r="O57" s="2346"/>
      <c r="P57" s="2346"/>
      <c r="Q57" s="2346"/>
    </row>
    <row r="58" spans="6:17" ht="12.75">
      <c r="F58" s="2327"/>
      <c r="G58" s="2345" t="s">
        <v>2361</v>
      </c>
      <c r="H58" s="2335"/>
      <c r="I58" s="2335"/>
      <c r="J58" s="2335"/>
      <c r="K58" s="2335"/>
      <c r="L58" s="2335"/>
      <c r="M58" s="2335"/>
      <c r="N58" s="2346"/>
      <c r="O58" s="2346"/>
      <c r="P58" s="2346"/>
      <c r="Q58" s="2346"/>
    </row>
    <row r="59" spans="6:17" ht="12.75">
      <c r="F59" s="2327"/>
      <c r="G59" s="2345"/>
      <c r="H59" s="2339"/>
      <c r="I59" s="2339"/>
      <c r="J59" s="2339"/>
      <c r="K59" s="2339"/>
      <c r="L59" s="2339"/>
      <c r="M59" s="2339"/>
      <c r="N59" s="2330"/>
      <c r="O59" s="2329"/>
      <c r="P59" s="2329"/>
      <c r="Q59" s="2329"/>
    </row>
    <row r="60" spans="6:17" ht="12.75">
      <c r="F60" s="2327"/>
      <c r="G60" s="2345" t="s">
        <v>2362</v>
      </c>
      <c r="H60" s="2335"/>
      <c r="I60" s="2335"/>
      <c r="J60" s="2335"/>
      <c r="K60" s="2335"/>
      <c r="L60" s="2335"/>
      <c r="M60" s="2335"/>
      <c r="N60" s="2347"/>
      <c r="O60" s="2346"/>
      <c r="P60" s="2346"/>
      <c r="Q60" s="2346"/>
    </row>
    <row r="61" spans="6:17" ht="12.75">
      <c r="F61" s="2327"/>
      <c r="G61" s="2345" t="s">
        <v>2363</v>
      </c>
      <c r="H61" s="2335"/>
      <c r="I61" s="2335"/>
      <c r="J61" s="2335"/>
      <c r="K61" s="2335"/>
      <c r="L61" s="2335"/>
      <c r="M61" s="2335"/>
      <c r="N61" s="2347"/>
      <c r="O61" s="2346"/>
      <c r="P61" s="2346"/>
      <c r="Q61" s="2346"/>
    </row>
    <row r="62" spans="6:17" ht="12.75">
      <c r="F62" s="2327"/>
      <c r="G62" s="2345" t="s">
        <v>2364</v>
      </c>
      <c r="H62" s="2335"/>
      <c r="I62" s="2335"/>
      <c r="J62" s="2335"/>
      <c r="K62" s="2335"/>
      <c r="L62" s="2335"/>
      <c r="M62" s="2335"/>
      <c r="N62" s="2347"/>
      <c r="O62" s="2346"/>
      <c r="P62" s="2346"/>
      <c r="Q62" s="2346"/>
    </row>
    <row r="63" spans="6:17" ht="12.75">
      <c r="F63" s="2327"/>
      <c r="G63" s="2344" t="s">
        <v>2365</v>
      </c>
      <c r="H63" s="2341">
        <f t="shared" ref="H63:Q63" si="4">SUM(H57:H58,H60:H62)</f>
        <v>0</v>
      </c>
      <c r="I63" s="2341">
        <f t="shared" si="4"/>
        <v>0</v>
      </c>
      <c r="J63" s="2341">
        <f t="shared" si="4"/>
        <v>0</v>
      </c>
      <c r="K63" s="2341">
        <f t="shared" si="4"/>
        <v>0</v>
      </c>
      <c r="L63" s="2341">
        <f t="shared" si="4"/>
        <v>0</v>
      </c>
      <c r="M63" s="2341">
        <f t="shared" si="4"/>
        <v>0</v>
      </c>
      <c r="N63" s="2341">
        <f t="shared" si="4"/>
        <v>0</v>
      </c>
      <c r="O63" s="2341">
        <f t="shared" si="4"/>
        <v>0</v>
      </c>
      <c r="P63" s="2341">
        <f t="shared" si="4"/>
        <v>0</v>
      </c>
      <c r="Q63" s="2341">
        <f t="shared" si="4"/>
        <v>0</v>
      </c>
    </row>
    <row r="64" spans="6:17" ht="12.75">
      <c r="F64" s="2327"/>
      <c r="G64" s="2321"/>
      <c r="H64" s="2339"/>
      <c r="I64" s="2339"/>
      <c r="J64" s="2339"/>
      <c r="K64" s="2339"/>
      <c r="L64" s="2339"/>
      <c r="M64" s="2339"/>
      <c r="N64" s="2330"/>
      <c r="O64" s="2329"/>
      <c r="P64" s="2329"/>
      <c r="Q64" s="2329"/>
    </row>
    <row r="65" spans="1:17" ht="12.75">
      <c r="F65" s="2327"/>
      <c r="G65" s="2344" t="s">
        <v>2366</v>
      </c>
      <c r="H65" s="2335"/>
      <c r="I65" s="2335"/>
      <c r="J65" s="2335"/>
      <c r="K65" s="2335"/>
      <c r="L65" s="2335"/>
      <c r="M65" s="2335"/>
      <c r="N65" s="2346"/>
      <c r="O65" s="2346"/>
      <c r="P65" s="2346"/>
      <c r="Q65" s="2346"/>
    </row>
    <row r="66" spans="1:17" ht="12.75">
      <c r="F66" s="2327"/>
      <c r="G66" s="2321"/>
      <c r="H66" s="2339"/>
      <c r="I66" s="2339"/>
      <c r="J66" s="2339"/>
      <c r="K66" s="2339"/>
      <c r="L66" s="2339"/>
      <c r="M66" s="2339"/>
      <c r="N66" s="2330"/>
      <c r="O66" s="2329"/>
      <c r="P66" s="2329"/>
      <c r="Q66" s="2329"/>
    </row>
    <row r="67" spans="1:17" ht="18">
      <c r="F67" s="2327"/>
      <c r="G67" s="2331" t="s">
        <v>2367</v>
      </c>
      <c r="H67" s="2341">
        <f t="shared" ref="H67:Q67" si="5">SUM(H63,H65)</f>
        <v>0</v>
      </c>
      <c r="I67" s="2341">
        <f t="shared" si="5"/>
        <v>0</v>
      </c>
      <c r="J67" s="2341">
        <f t="shared" si="5"/>
        <v>0</v>
      </c>
      <c r="K67" s="2341">
        <f t="shared" si="5"/>
        <v>0</v>
      </c>
      <c r="L67" s="2341">
        <f t="shared" si="5"/>
        <v>0</v>
      </c>
      <c r="M67" s="2341">
        <f t="shared" si="5"/>
        <v>0</v>
      </c>
      <c r="N67" s="2341">
        <f t="shared" si="5"/>
        <v>0</v>
      </c>
      <c r="O67" s="2341">
        <f t="shared" si="5"/>
        <v>0</v>
      </c>
      <c r="P67" s="2341">
        <f t="shared" si="5"/>
        <v>0</v>
      </c>
      <c r="Q67" s="2341">
        <f t="shared" si="5"/>
        <v>0</v>
      </c>
    </row>
    <row r="68" spans="1:17" ht="12.75">
      <c r="F68" s="2327"/>
      <c r="G68" s="2321"/>
      <c r="H68" s="2329"/>
      <c r="I68" s="2329"/>
      <c r="J68" s="2329"/>
      <c r="K68" s="2329"/>
      <c r="L68" s="2329"/>
      <c r="M68" s="2329"/>
      <c r="N68" s="2330"/>
      <c r="O68" s="2329"/>
      <c r="P68" s="2329"/>
      <c r="Q68" s="2329"/>
    </row>
    <row r="69" spans="1:17" ht="12.75">
      <c r="F69" s="2327" t="s">
        <v>1198</v>
      </c>
      <c r="G69" s="2321" t="s">
        <v>2368</v>
      </c>
      <c r="H69" s="2335"/>
      <c r="I69" s="2335"/>
      <c r="J69" s="2335"/>
      <c r="K69" s="2335"/>
      <c r="L69" s="2335"/>
      <c r="M69" s="2335"/>
      <c r="N69" s="2335"/>
      <c r="O69" s="2346"/>
      <c r="P69" s="2346"/>
      <c r="Q69" s="2346"/>
    </row>
    <row r="70" spans="1:17" ht="12.75">
      <c r="F70" s="2327"/>
      <c r="G70" s="2321"/>
      <c r="H70" s="2329"/>
      <c r="I70" s="2329"/>
      <c r="J70" s="2329"/>
      <c r="K70" s="2329"/>
      <c r="L70" s="2329"/>
      <c r="M70" s="2329"/>
      <c r="N70" s="2330"/>
      <c r="O70" s="2329"/>
      <c r="P70" s="2329"/>
      <c r="Q70" s="2329"/>
    </row>
    <row r="71" spans="1:17" ht="18">
      <c r="F71" s="2327" t="s">
        <v>2369</v>
      </c>
      <c r="G71" s="2331" t="s">
        <v>2370</v>
      </c>
      <c r="H71" s="2341">
        <f t="shared" ref="H71:Q71" si="6">H24+H51+H67</f>
        <v>0</v>
      </c>
      <c r="I71" s="2341">
        <f t="shared" si="6"/>
        <v>0</v>
      </c>
      <c r="J71" s="2341">
        <f t="shared" si="6"/>
        <v>0</v>
      </c>
      <c r="K71" s="2341">
        <f t="shared" si="6"/>
        <v>0</v>
      </c>
      <c r="L71" s="2341">
        <f t="shared" si="6"/>
        <v>0</v>
      </c>
      <c r="M71" s="2341">
        <f t="shared" si="6"/>
        <v>0</v>
      </c>
      <c r="N71" s="2341">
        <f t="shared" si="6"/>
        <v>0</v>
      </c>
      <c r="O71" s="2341">
        <f t="shared" si="6"/>
        <v>0</v>
      </c>
      <c r="P71" s="2341">
        <f t="shared" si="6"/>
        <v>0</v>
      </c>
      <c r="Q71" s="2341">
        <f t="shared" si="6"/>
        <v>0</v>
      </c>
    </row>
    <row r="72" spans="1:17" ht="12.75">
      <c r="F72" s="2327"/>
      <c r="G72" s="2319"/>
      <c r="H72" s="2348"/>
      <c r="I72" s="2348"/>
      <c r="J72" s="2348"/>
      <c r="K72" s="2348"/>
      <c r="L72" s="2348"/>
      <c r="M72" s="2348"/>
      <c r="N72" s="2329"/>
      <c r="O72" s="2329"/>
      <c r="P72" s="2329"/>
      <c r="Q72" s="2329"/>
    </row>
    <row r="73" spans="1:17" ht="12.75">
      <c r="F73" s="2349"/>
      <c r="G73" s="2319"/>
      <c r="H73" s="2339"/>
      <c r="I73" s="2339"/>
      <c r="J73" s="2339"/>
      <c r="K73" s="2339"/>
      <c r="L73" s="2339"/>
      <c r="M73" s="2339"/>
      <c r="N73" s="2329"/>
      <c r="O73" s="2329"/>
      <c r="P73" s="2329"/>
      <c r="Q73" s="2329"/>
    </row>
    <row r="74" spans="1:17" ht="12.75">
      <c r="F74" s="2321"/>
      <c r="G74" s="2319" t="s">
        <v>98</v>
      </c>
      <c r="H74" s="2335"/>
      <c r="I74" s="2335"/>
      <c r="J74" s="2335"/>
      <c r="K74" s="2335"/>
      <c r="L74" s="2335"/>
      <c r="M74" s="2335"/>
      <c r="N74" s="2346"/>
      <c r="O74" s="2346"/>
      <c r="P74" s="2346"/>
      <c r="Q74" s="2346"/>
    </row>
    <row r="75" spans="1:17" s="2350" customFormat="1" ht="12.75">
      <c r="F75" s="2351"/>
      <c r="G75" s="2352"/>
      <c r="H75" s="2339"/>
      <c r="I75" s="2339"/>
      <c r="J75" s="2339"/>
      <c r="K75" s="2339"/>
      <c r="L75" s="2339"/>
      <c r="M75" s="2339"/>
      <c r="N75" s="2353"/>
      <c r="O75" s="2339"/>
      <c r="P75" s="2339"/>
      <c r="Q75" s="2339"/>
    </row>
    <row r="76" spans="1:17" ht="12.75">
      <c r="F76" s="2321"/>
      <c r="G76" s="2352" t="s">
        <v>2371</v>
      </c>
      <c r="H76" s="2346"/>
      <c r="I76" s="2346"/>
      <c r="J76" s="2354"/>
      <c r="K76" s="2354"/>
      <c r="L76" s="2354"/>
      <c r="M76" s="2354"/>
      <c r="N76" s="2354"/>
      <c r="O76" s="2354"/>
      <c r="P76" s="2354"/>
      <c r="Q76" s="2354"/>
    </row>
    <row r="77" spans="1:17" ht="12.75">
      <c r="A77" s="2355"/>
      <c r="B77" s="2355"/>
      <c r="C77" s="2356"/>
      <c r="D77" s="2357"/>
      <c r="E77" s="2357"/>
      <c r="F77" s="2357"/>
      <c r="G77" s="2357"/>
      <c r="H77" s="2357"/>
      <c r="I77" s="2358"/>
      <c r="J77" s="2358"/>
      <c r="K77" s="2355"/>
      <c r="L77" s="2355"/>
    </row>
    <row r="94" spans="4:8">
      <c r="D94" s="2359"/>
      <c r="E94" s="2359"/>
      <c r="F94" s="2359"/>
      <c r="G94" s="2359"/>
      <c r="H94" s="2359"/>
    </row>
  </sheetData>
  <hyperlinks>
    <hyperlink ref="A3" location="Index!A1" display="Index"/>
  </hyperlinks>
  <printOptions headings="1"/>
  <pageMargins left="0.43307086614173229" right="0.39370078740157483" top="0.47244094488188981" bottom="0.74803149606299213" header="0.31496062992125984" footer="0.31496062992125984"/>
  <pageSetup paperSize="9" scale="45" orientation="landscape" r:id="rId1"/>
</worksheet>
</file>

<file path=xl/worksheets/sheet52.xml><?xml version="1.0" encoding="utf-8"?>
<worksheet xmlns="http://schemas.openxmlformats.org/spreadsheetml/2006/main" xmlns:r="http://schemas.openxmlformats.org/officeDocument/2006/relationships">
  <sheetPr>
    <tabColor theme="8" tint="0.59999389629810485"/>
    <pageSetUpPr fitToPage="1"/>
  </sheetPr>
  <dimension ref="A1:Q82"/>
  <sheetViews>
    <sheetView topLeftCell="C3" zoomScale="80" zoomScaleNormal="80" workbookViewId="0">
      <selection activeCell="E140" sqref="E140"/>
    </sheetView>
  </sheetViews>
  <sheetFormatPr defaultColWidth="8" defaultRowHeight="12.75"/>
  <cols>
    <col min="1" max="1" width="3.875" style="968" customWidth="1"/>
    <col min="2" max="2" width="46.625" style="968" customWidth="1"/>
    <col min="3" max="3" width="16.375" style="968" customWidth="1"/>
    <col min="4" max="4" width="19.625" style="968" bestFit="1" customWidth="1"/>
    <col min="5" max="5" width="17.75" style="968" bestFit="1" customWidth="1"/>
    <col min="6" max="6" width="11.25" style="968" customWidth="1"/>
    <col min="7" max="7" width="11.5" style="968" customWidth="1"/>
    <col min="8" max="17" width="9.875" style="968" bestFit="1" customWidth="1"/>
    <col min="18" max="255" width="8" style="968"/>
    <col min="256" max="256" width="8.625" style="968" customWidth="1"/>
    <col min="257" max="257" width="60" style="968" customWidth="1"/>
    <col min="258" max="258" width="14" style="968" bestFit="1" customWidth="1"/>
    <col min="259" max="259" width="12.25" style="968" customWidth="1"/>
    <col min="260" max="260" width="16.5" style="968" bestFit="1" customWidth="1"/>
    <col min="261" max="261" width="16.5" style="968" customWidth="1"/>
    <col min="262" max="262" width="13.25" style="968" customWidth="1"/>
    <col min="263" max="264" width="13.125" style="968" customWidth="1"/>
    <col min="265" max="511" width="8" style="968"/>
    <col min="512" max="512" width="8.625" style="968" customWidth="1"/>
    <col min="513" max="513" width="60" style="968" customWidth="1"/>
    <col min="514" max="514" width="14" style="968" bestFit="1" customWidth="1"/>
    <col min="515" max="515" width="12.25" style="968" customWidth="1"/>
    <col min="516" max="516" width="16.5" style="968" bestFit="1" customWidth="1"/>
    <col min="517" max="517" width="16.5" style="968" customWidth="1"/>
    <col min="518" max="518" width="13.25" style="968" customWidth="1"/>
    <col min="519" max="520" width="13.125" style="968" customWidth="1"/>
    <col min="521" max="767" width="8" style="968"/>
    <col min="768" max="768" width="8.625" style="968" customWidth="1"/>
    <col min="769" max="769" width="60" style="968" customWidth="1"/>
    <col min="770" max="770" width="14" style="968" bestFit="1" customWidth="1"/>
    <col min="771" max="771" width="12.25" style="968" customWidth="1"/>
    <col min="772" max="772" width="16.5" style="968" bestFit="1" customWidth="1"/>
    <col min="773" max="773" width="16.5" style="968" customWidth="1"/>
    <col min="774" max="774" width="13.25" style="968" customWidth="1"/>
    <col min="775" max="776" width="13.125" style="968" customWidth="1"/>
    <col min="777" max="1023" width="8" style="968"/>
    <col min="1024" max="1024" width="8.625" style="968" customWidth="1"/>
    <col min="1025" max="1025" width="60" style="968" customWidth="1"/>
    <col min="1026" max="1026" width="14" style="968" bestFit="1" customWidth="1"/>
    <col min="1027" max="1027" width="12.25" style="968" customWidth="1"/>
    <col min="1028" max="1028" width="16.5" style="968" bestFit="1" customWidth="1"/>
    <col min="1029" max="1029" width="16.5" style="968" customWidth="1"/>
    <col min="1030" max="1030" width="13.25" style="968" customWidth="1"/>
    <col min="1031" max="1032" width="13.125" style="968" customWidth="1"/>
    <col min="1033" max="1279" width="8" style="968"/>
    <col min="1280" max="1280" width="8.625" style="968" customWidth="1"/>
    <col min="1281" max="1281" width="60" style="968" customWidth="1"/>
    <col min="1282" max="1282" width="14" style="968" bestFit="1" customWidth="1"/>
    <col min="1283" max="1283" width="12.25" style="968" customWidth="1"/>
    <col min="1284" max="1284" width="16.5" style="968" bestFit="1" customWidth="1"/>
    <col min="1285" max="1285" width="16.5" style="968" customWidth="1"/>
    <col min="1286" max="1286" width="13.25" style="968" customWidth="1"/>
    <col min="1287" max="1288" width="13.125" style="968" customWidth="1"/>
    <col min="1289" max="1535" width="8" style="968"/>
    <col min="1536" max="1536" width="8.625" style="968" customWidth="1"/>
    <col min="1537" max="1537" width="60" style="968" customWidth="1"/>
    <col min="1538" max="1538" width="14" style="968" bestFit="1" customWidth="1"/>
    <col min="1539" max="1539" width="12.25" style="968" customWidth="1"/>
    <col min="1540" max="1540" width="16.5" style="968" bestFit="1" customWidth="1"/>
    <col min="1541" max="1541" width="16.5" style="968" customWidth="1"/>
    <col min="1542" max="1542" width="13.25" style="968" customWidth="1"/>
    <col min="1543" max="1544" width="13.125" style="968" customWidth="1"/>
    <col min="1545" max="1791" width="8" style="968"/>
    <col min="1792" max="1792" width="8.625" style="968" customWidth="1"/>
    <col min="1793" max="1793" width="60" style="968" customWidth="1"/>
    <col min="1794" max="1794" width="14" style="968" bestFit="1" customWidth="1"/>
    <col min="1795" max="1795" width="12.25" style="968" customWidth="1"/>
    <col min="1796" max="1796" width="16.5" style="968" bestFit="1" customWidth="1"/>
    <col min="1797" max="1797" width="16.5" style="968" customWidth="1"/>
    <col min="1798" max="1798" width="13.25" style="968" customWidth="1"/>
    <col min="1799" max="1800" width="13.125" style="968" customWidth="1"/>
    <col min="1801" max="2047" width="8" style="968"/>
    <col min="2048" max="2048" width="8.625" style="968" customWidth="1"/>
    <col min="2049" max="2049" width="60" style="968" customWidth="1"/>
    <col min="2050" max="2050" width="14" style="968" bestFit="1" customWidth="1"/>
    <col min="2051" max="2051" width="12.25" style="968" customWidth="1"/>
    <col min="2052" max="2052" width="16.5" style="968" bestFit="1" customWidth="1"/>
    <col min="2053" max="2053" width="16.5" style="968" customWidth="1"/>
    <col min="2054" max="2054" width="13.25" style="968" customWidth="1"/>
    <col min="2055" max="2056" width="13.125" style="968" customWidth="1"/>
    <col min="2057" max="2303" width="8" style="968"/>
    <col min="2304" max="2304" width="8.625" style="968" customWidth="1"/>
    <col min="2305" max="2305" width="60" style="968" customWidth="1"/>
    <col min="2306" max="2306" width="14" style="968" bestFit="1" customWidth="1"/>
    <col min="2307" max="2307" width="12.25" style="968" customWidth="1"/>
    <col min="2308" max="2308" width="16.5" style="968" bestFit="1" customWidth="1"/>
    <col min="2309" max="2309" width="16.5" style="968" customWidth="1"/>
    <col min="2310" max="2310" width="13.25" style="968" customWidth="1"/>
    <col min="2311" max="2312" width="13.125" style="968" customWidth="1"/>
    <col min="2313" max="2559" width="8" style="968"/>
    <col min="2560" max="2560" width="8.625" style="968" customWidth="1"/>
    <col min="2561" max="2561" width="60" style="968" customWidth="1"/>
    <col min="2562" max="2562" width="14" style="968" bestFit="1" customWidth="1"/>
    <col min="2563" max="2563" width="12.25" style="968" customWidth="1"/>
    <col min="2564" max="2564" width="16.5" style="968" bestFit="1" customWidth="1"/>
    <col min="2565" max="2565" width="16.5" style="968" customWidth="1"/>
    <col min="2566" max="2566" width="13.25" style="968" customWidth="1"/>
    <col min="2567" max="2568" width="13.125" style="968" customWidth="1"/>
    <col min="2569" max="2815" width="8" style="968"/>
    <col min="2816" max="2816" width="8.625" style="968" customWidth="1"/>
    <col min="2817" max="2817" width="60" style="968" customWidth="1"/>
    <col min="2818" max="2818" width="14" style="968" bestFit="1" customWidth="1"/>
    <col min="2819" max="2819" width="12.25" style="968" customWidth="1"/>
    <col min="2820" max="2820" width="16.5" style="968" bestFit="1" customWidth="1"/>
    <col min="2821" max="2821" width="16.5" style="968" customWidth="1"/>
    <col min="2822" max="2822" width="13.25" style="968" customWidth="1"/>
    <col min="2823" max="2824" width="13.125" style="968" customWidth="1"/>
    <col min="2825" max="3071" width="8" style="968"/>
    <col min="3072" max="3072" width="8.625" style="968" customWidth="1"/>
    <col min="3073" max="3073" width="60" style="968" customWidth="1"/>
    <col min="3074" max="3074" width="14" style="968" bestFit="1" customWidth="1"/>
    <col min="3075" max="3075" width="12.25" style="968" customWidth="1"/>
    <col min="3076" max="3076" width="16.5" style="968" bestFit="1" customWidth="1"/>
    <col min="3077" max="3077" width="16.5" style="968" customWidth="1"/>
    <col min="3078" max="3078" width="13.25" style="968" customWidth="1"/>
    <col min="3079" max="3080" width="13.125" style="968" customWidth="1"/>
    <col min="3081" max="3327" width="8" style="968"/>
    <col min="3328" max="3328" width="8.625" style="968" customWidth="1"/>
    <col min="3329" max="3329" width="60" style="968" customWidth="1"/>
    <col min="3330" max="3330" width="14" style="968" bestFit="1" customWidth="1"/>
    <col min="3331" max="3331" width="12.25" style="968" customWidth="1"/>
    <col min="3332" max="3332" width="16.5" style="968" bestFit="1" customWidth="1"/>
    <col min="3333" max="3333" width="16.5" style="968" customWidth="1"/>
    <col min="3334" max="3334" width="13.25" style="968" customWidth="1"/>
    <col min="3335" max="3336" width="13.125" style="968" customWidth="1"/>
    <col min="3337" max="3583" width="8" style="968"/>
    <col min="3584" max="3584" width="8.625" style="968" customWidth="1"/>
    <col min="3585" max="3585" width="60" style="968" customWidth="1"/>
    <col min="3586" max="3586" width="14" style="968" bestFit="1" customWidth="1"/>
    <col min="3587" max="3587" width="12.25" style="968" customWidth="1"/>
    <col min="3588" max="3588" width="16.5" style="968" bestFit="1" customWidth="1"/>
    <col min="3589" max="3589" width="16.5" style="968" customWidth="1"/>
    <col min="3590" max="3590" width="13.25" style="968" customWidth="1"/>
    <col min="3591" max="3592" width="13.125" style="968" customWidth="1"/>
    <col min="3593" max="3839" width="8" style="968"/>
    <col min="3840" max="3840" width="8.625" style="968" customWidth="1"/>
    <col min="3841" max="3841" width="60" style="968" customWidth="1"/>
    <col min="3842" max="3842" width="14" style="968" bestFit="1" customWidth="1"/>
    <col min="3843" max="3843" width="12.25" style="968" customWidth="1"/>
    <col min="3844" max="3844" width="16.5" style="968" bestFit="1" customWidth="1"/>
    <col min="3845" max="3845" width="16.5" style="968" customWidth="1"/>
    <col min="3846" max="3846" width="13.25" style="968" customWidth="1"/>
    <col min="3847" max="3848" width="13.125" style="968" customWidth="1"/>
    <col min="3849" max="4095" width="8" style="968"/>
    <col min="4096" max="4096" width="8.625" style="968" customWidth="1"/>
    <col min="4097" max="4097" width="60" style="968" customWidth="1"/>
    <col min="4098" max="4098" width="14" style="968" bestFit="1" customWidth="1"/>
    <col min="4099" max="4099" width="12.25" style="968" customWidth="1"/>
    <col min="4100" max="4100" width="16.5" style="968" bestFit="1" customWidth="1"/>
    <col min="4101" max="4101" width="16.5" style="968" customWidth="1"/>
    <col min="4102" max="4102" width="13.25" style="968" customWidth="1"/>
    <col min="4103" max="4104" width="13.125" style="968" customWidth="1"/>
    <col min="4105" max="4351" width="8" style="968"/>
    <col min="4352" max="4352" width="8.625" style="968" customWidth="1"/>
    <col min="4353" max="4353" width="60" style="968" customWidth="1"/>
    <col min="4354" max="4354" width="14" style="968" bestFit="1" customWidth="1"/>
    <col min="4355" max="4355" width="12.25" style="968" customWidth="1"/>
    <col min="4356" max="4356" width="16.5" style="968" bestFit="1" customWidth="1"/>
    <col min="4357" max="4357" width="16.5" style="968" customWidth="1"/>
    <col min="4358" max="4358" width="13.25" style="968" customWidth="1"/>
    <col min="4359" max="4360" width="13.125" style="968" customWidth="1"/>
    <col min="4361" max="4607" width="8" style="968"/>
    <col min="4608" max="4608" width="8.625" style="968" customWidth="1"/>
    <col min="4609" max="4609" width="60" style="968" customWidth="1"/>
    <col min="4610" max="4610" width="14" style="968" bestFit="1" customWidth="1"/>
    <col min="4611" max="4611" width="12.25" style="968" customWidth="1"/>
    <col min="4612" max="4612" width="16.5" style="968" bestFit="1" customWidth="1"/>
    <col min="4613" max="4613" width="16.5" style="968" customWidth="1"/>
    <col min="4614" max="4614" width="13.25" style="968" customWidth="1"/>
    <col min="4615" max="4616" width="13.125" style="968" customWidth="1"/>
    <col min="4617" max="4863" width="8" style="968"/>
    <col min="4864" max="4864" width="8.625" style="968" customWidth="1"/>
    <col min="4865" max="4865" width="60" style="968" customWidth="1"/>
    <col min="4866" max="4866" width="14" style="968" bestFit="1" customWidth="1"/>
    <col min="4867" max="4867" width="12.25" style="968" customWidth="1"/>
    <col min="4868" max="4868" width="16.5" style="968" bestFit="1" customWidth="1"/>
    <col min="4869" max="4869" width="16.5" style="968" customWidth="1"/>
    <col min="4870" max="4870" width="13.25" style="968" customWidth="1"/>
    <col min="4871" max="4872" width="13.125" style="968" customWidth="1"/>
    <col min="4873" max="5119" width="8" style="968"/>
    <col min="5120" max="5120" width="8.625" style="968" customWidth="1"/>
    <col min="5121" max="5121" width="60" style="968" customWidth="1"/>
    <col min="5122" max="5122" width="14" style="968" bestFit="1" customWidth="1"/>
    <col min="5123" max="5123" width="12.25" style="968" customWidth="1"/>
    <col min="5124" max="5124" width="16.5" style="968" bestFit="1" customWidth="1"/>
    <col min="5125" max="5125" width="16.5" style="968" customWidth="1"/>
    <col min="5126" max="5126" width="13.25" style="968" customWidth="1"/>
    <col min="5127" max="5128" width="13.125" style="968" customWidth="1"/>
    <col min="5129" max="5375" width="8" style="968"/>
    <col min="5376" max="5376" width="8.625" style="968" customWidth="1"/>
    <col min="5377" max="5377" width="60" style="968" customWidth="1"/>
    <col min="5378" max="5378" width="14" style="968" bestFit="1" customWidth="1"/>
    <col min="5379" max="5379" width="12.25" style="968" customWidth="1"/>
    <col min="5380" max="5380" width="16.5" style="968" bestFit="1" customWidth="1"/>
    <col min="5381" max="5381" width="16.5" style="968" customWidth="1"/>
    <col min="5382" max="5382" width="13.25" style="968" customWidth="1"/>
    <col min="5383" max="5384" width="13.125" style="968" customWidth="1"/>
    <col min="5385" max="5631" width="8" style="968"/>
    <col min="5632" max="5632" width="8.625" style="968" customWidth="1"/>
    <col min="5633" max="5633" width="60" style="968" customWidth="1"/>
    <col min="5634" max="5634" width="14" style="968" bestFit="1" customWidth="1"/>
    <col min="5635" max="5635" width="12.25" style="968" customWidth="1"/>
    <col min="5636" max="5636" width="16.5" style="968" bestFit="1" customWidth="1"/>
    <col min="5637" max="5637" width="16.5" style="968" customWidth="1"/>
    <col min="5638" max="5638" width="13.25" style="968" customWidth="1"/>
    <col min="5639" max="5640" width="13.125" style="968" customWidth="1"/>
    <col min="5641" max="5887" width="8" style="968"/>
    <col min="5888" max="5888" width="8.625" style="968" customWidth="1"/>
    <col min="5889" max="5889" width="60" style="968" customWidth="1"/>
    <col min="5890" max="5890" width="14" style="968" bestFit="1" customWidth="1"/>
    <col min="5891" max="5891" width="12.25" style="968" customWidth="1"/>
    <col min="5892" max="5892" width="16.5" style="968" bestFit="1" customWidth="1"/>
    <col min="5893" max="5893" width="16.5" style="968" customWidth="1"/>
    <col min="5894" max="5894" width="13.25" style="968" customWidth="1"/>
    <col min="5895" max="5896" width="13.125" style="968" customWidth="1"/>
    <col min="5897" max="6143" width="8" style="968"/>
    <col min="6144" max="6144" width="8.625" style="968" customWidth="1"/>
    <col min="6145" max="6145" width="60" style="968" customWidth="1"/>
    <col min="6146" max="6146" width="14" style="968" bestFit="1" customWidth="1"/>
    <col min="6147" max="6147" width="12.25" style="968" customWidth="1"/>
    <col min="6148" max="6148" width="16.5" style="968" bestFit="1" customWidth="1"/>
    <col min="6149" max="6149" width="16.5" style="968" customWidth="1"/>
    <col min="6150" max="6150" width="13.25" style="968" customWidth="1"/>
    <col min="6151" max="6152" width="13.125" style="968" customWidth="1"/>
    <col min="6153" max="6399" width="8" style="968"/>
    <col min="6400" max="6400" width="8.625" style="968" customWidth="1"/>
    <col min="6401" max="6401" width="60" style="968" customWidth="1"/>
    <col min="6402" max="6402" width="14" style="968" bestFit="1" customWidth="1"/>
    <col min="6403" max="6403" width="12.25" style="968" customWidth="1"/>
    <col min="6404" max="6404" width="16.5" style="968" bestFit="1" customWidth="1"/>
    <col min="6405" max="6405" width="16.5" style="968" customWidth="1"/>
    <col min="6406" max="6406" width="13.25" style="968" customWidth="1"/>
    <col min="6407" max="6408" width="13.125" style="968" customWidth="1"/>
    <col min="6409" max="6655" width="8" style="968"/>
    <col min="6656" max="6656" width="8.625" style="968" customWidth="1"/>
    <col min="6657" max="6657" width="60" style="968" customWidth="1"/>
    <col min="6658" max="6658" width="14" style="968" bestFit="1" customWidth="1"/>
    <col min="6659" max="6659" width="12.25" style="968" customWidth="1"/>
    <col min="6660" max="6660" width="16.5" style="968" bestFit="1" customWidth="1"/>
    <col min="6661" max="6661" width="16.5" style="968" customWidth="1"/>
    <col min="6662" max="6662" width="13.25" style="968" customWidth="1"/>
    <col min="6663" max="6664" width="13.125" style="968" customWidth="1"/>
    <col min="6665" max="6911" width="8" style="968"/>
    <col min="6912" max="6912" width="8.625" style="968" customWidth="1"/>
    <col min="6913" max="6913" width="60" style="968" customWidth="1"/>
    <col min="6914" max="6914" width="14" style="968" bestFit="1" customWidth="1"/>
    <col min="6915" max="6915" width="12.25" style="968" customWidth="1"/>
    <col min="6916" max="6916" width="16.5" style="968" bestFit="1" customWidth="1"/>
    <col min="6917" max="6917" width="16.5" style="968" customWidth="1"/>
    <col min="6918" max="6918" width="13.25" style="968" customWidth="1"/>
    <col min="6919" max="6920" width="13.125" style="968" customWidth="1"/>
    <col min="6921" max="7167" width="8" style="968"/>
    <col min="7168" max="7168" width="8.625" style="968" customWidth="1"/>
    <col min="7169" max="7169" width="60" style="968" customWidth="1"/>
    <col min="7170" max="7170" width="14" style="968" bestFit="1" customWidth="1"/>
    <col min="7171" max="7171" width="12.25" style="968" customWidth="1"/>
    <col min="7172" max="7172" width="16.5" style="968" bestFit="1" customWidth="1"/>
    <col min="7173" max="7173" width="16.5" style="968" customWidth="1"/>
    <col min="7174" max="7174" width="13.25" style="968" customWidth="1"/>
    <col min="7175" max="7176" width="13.125" style="968" customWidth="1"/>
    <col min="7177" max="7423" width="8" style="968"/>
    <col min="7424" max="7424" width="8.625" style="968" customWidth="1"/>
    <col min="7425" max="7425" width="60" style="968" customWidth="1"/>
    <col min="7426" max="7426" width="14" style="968" bestFit="1" customWidth="1"/>
    <col min="7427" max="7427" width="12.25" style="968" customWidth="1"/>
    <col min="7428" max="7428" width="16.5" style="968" bestFit="1" customWidth="1"/>
    <col min="7429" max="7429" width="16.5" style="968" customWidth="1"/>
    <col min="7430" max="7430" width="13.25" style="968" customWidth="1"/>
    <col min="7431" max="7432" width="13.125" style="968" customWidth="1"/>
    <col min="7433" max="7679" width="8" style="968"/>
    <col min="7680" max="7680" width="8.625" style="968" customWidth="1"/>
    <col min="7681" max="7681" width="60" style="968" customWidth="1"/>
    <col min="7682" max="7682" width="14" style="968" bestFit="1" customWidth="1"/>
    <col min="7683" max="7683" width="12.25" style="968" customWidth="1"/>
    <col min="7684" max="7684" width="16.5" style="968" bestFit="1" customWidth="1"/>
    <col min="7685" max="7685" width="16.5" style="968" customWidth="1"/>
    <col min="7686" max="7686" width="13.25" style="968" customWidth="1"/>
    <col min="7687" max="7688" width="13.125" style="968" customWidth="1"/>
    <col min="7689" max="7935" width="8" style="968"/>
    <col min="7936" max="7936" width="8.625" style="968" customWidth="1"/>
    <col min="7937" max="7937" width="60" style="968" customWidth="1"/>
    <col min="7938" max="7938" width="14" style="968" bestFit="1" customWidth="1"/>
    <col min="7939" max="7939" width="12.25" style="968" customWidth="1"/>
    <col min="7940" max="7940" width="16.5" style="968" bestFit="1" customWidth="1"/>
    <col min="7941" max="7941" width="16.5" style="968" customWidth="1"/>
    <col min="7942" max="7942" width="13.25" style="968" customWidth="1"/>
    <col min="7943" max="7944" width="13.125" style="968" customWidth="1"/>
    <col min="7945" max="8191" width="8" style="968"/>
    <col min="8192" max="8192" width="8.625" style="968" customWidth="1"/>
    <col min="8193" max="8193" width="60" style="968" customWidth="1"/>
    <col min="8194" max="8194" width="14" style="968" bestFit="1" customWidth="1"/>
    <col min="8195" max="8195" width="12.25" style="968" customWidth="1"/>
    <col min="8196" max="8196" width="16.5" style="968" bestFit="1" customWidth="1"/>
    <col min="8197" max="8197" width="16.5" style="968" customWidth="1"/>
    <col min="8198" max="8198" width="13.25" style="968" customWidth="1"/>
    <col min="8199" max="8200" width="13.125" style="968" customWidth="1"/>
    <col min="8201" max="8447" width="8" style="968"/>
    <col min="8448" max="8448" width="8.625" style="968" customWidth="1"/>
    <col min="8449" max="8449" width="60" style="968" customWidth="1"/>
    <col min="8450" max="8450" width="14" style="968" bestFit="1" customWidth="1"/>
    <col min="8451" max="8451" width="12.25" style="968" customWidth="1"/>
    <col min="8452" max="8452" width="16.5" style="968" bestFit="1" customWidth="1"/>
    <col min="8453" max="8453" width="16.5" style="968" customWidth="1"/>
    <col min="8454" max="8454" width="13.25" style="968" customWidth="1"/>
    <col min="8455" max="8456" width="13.125" style="968" customWidth="1"/>
    <col min="8457" max="8703" width="8" style="968"/>
    <col min="8704" max="8704" width="8.625" style="968" customWidth="1"/>
    <col min="8705" max="8705" width="60" style="968" customWidth="1"/>
    <col min="8706" max="8706" width="14" style="968" bestFit="1" customWidth="1"/>
    <col min="8707" max="8707" width="12.25" style="968" customWidth="1"/>
    <col min="8708" max="8708" width="16.5" style="968" bestFit="1" customWidth="1"/>
    <col min="8709" max="8709" width="16.5" style="968" customWidth="1"/>
    <col min="8710" max="8710" width="13.25" style="968" customWidth="1"/>
    <col min="8711" max="8712" width="13.125" style="968" customWidth="1"/>
    <col min="8713" max="8959" width="8" style="968"/>
    <col min="8960" max="8960" width="8.625" style="968" customWidth="1"/>
    <col min="8961" max="8961" width="60" style="968" customWidth="1"/>
    <col min="8962" max="8962" width="14" style="968" bestFit="1" customWidth="1"/>
    <col min="8963" max="8963" width="12.25" style="968" customWidth="1"/>
    <col min="8964" max="8964" width="16.5" style="968" bestFit="1" customWidth="1"/>
    <col min="8965" max="8965" width="16.5" style="968" customWidth="1"/>
    <col min="8966" max="8966" width="13.25" style="968" customWidth="1"/>
    <col min="8967" max="8968" width="13.125" style="968" customWidth="1"/>
    <col min="8969" max="9215" width="8" style="968"/>
    <col min="9216" max="9216" width="8.625" style="968" customWidth="1"/>
    <col min="9217" max="9217" width="60" style="968" customWidth="1"/>
    <col min="9218" max="9218" width="14" style="968" bestFit="1" customWidth="1"/>
    <col min="9219" max="9219" width="12.25" style="968" customWidth="1"/>
    <col min="9220" max="9220" width="16.5" style="968" bestFit="1" customWidth="1"/>
    <col min="9221" max="9221" width="16.5" style="968" customWidth="1"/>
    <col min="9222" max="9222" width="13.25" style="968" customWidth="1"/>
    <col min="9223" max="9224" width="13.125" style="968" customWidth="1"/>
    <col min="9225" max="9471" width="8" style="968"/>
    <col min="9472" max="9472" width="8.625" style="968" customWidth="1"/>
    <col min="9473" max="9473" width="60" style="968" customWidth="1"/>
    <col min="9474" max="9474" width="14" style="968" bestFit="1" customWidth="1"/>
    <col min="9475" max="9475" width="12.25" style="968" customWidth="1"/>
    <col min="9476" max="9476" width="16.5" style="968" bestFit="1" customWidth="1"/>
    <col min="9477" max="9477" width="16.5" style="968" customWidth="1"/>
    <col min="9478" max="9478" width="13.25" style="968" customWidth="1"/>
    <col min="9479" max="9480" width="13.125" style="968" customWidth="1"/>
    <col min="9481" max="9727" width="8" style="968"/>
    <col min="9728" max="9728" width="8.625" style="968" customWidth="1"/>
    <col min="9729" max="9729" width="60" style="968" customWidth="1"/>
    <col min="9730" max="9730" width="14" style="968" bestFit="1" customWidth="1"/>
    <col min="9731" max="9731" width="12.25" style="968" customWidth="1"/>
    <col min="9732" max="9732" width="16.5" style="968" bestFit="1" customWidth="1"/>
    <col min="9733" max="9733" width="16.5" style="968" customWidth="1"/>
    <col min="9734" max="9734" width="13.25" style="968" customWidth="1"/>
    <col min="9735" max="9736" width="13.125" style="968" customWidth="1"/>
    <col min="9737" max="9983" width="8" style="968"/>
    <col min="9984" max="9984" width="8.625" style="968" customWidth="1"/>
    <col min="9985" max="9985" width="60" style="968" customWidth="1"/>
    <col min="9986" max="9986" width="14" style="968" bestFit="1" customWidth="1"/>
    <col min="9987" max="9987" width="12.25" style="968" customWidth="1"/>
    <col min="9988" max="9988" width="16.5" style="968" bestFit="1" customWidth="1"/>
    <col min="9989" max="9989" width="16.5" style="968" customWidth="1"/>
    <col min="9990" max="9990" width="13.25" style="968" customWidth="1"/>
    <col min="9991" max="9992" width="13.125" style="968" customWidth="1"/>
    <col min="9993" max="10239" width="8" style="968"/>
    <col min="10240" max="10240" width="8.625" style="968" customWidth="1"/>
    <col min="10241" max="10241" width="60" style="968" customWidth="1"/>
    <col min="10242" max="10242" width="14" style="968" bestFit="1" customWidth="1"/>
    <col min="10243" max="10243" width="12.25" style="968" customWidth="1"/>
    <col min="10244" max="10244" width="16.5" style="968" bestFit="1" customWidth="1"/>
    <col min="10245" max="10245" width="16.5" style="968" customWidth="1"/>
    <col min="10246" max="10246" width="13.25" style="968" customWidth="1"/>
    <col min="10247" max="10248" width="13.125" style="968" customWidth="1"/>
    <col min="10249" max="10495" width="8" style="968"/>
    <col min="10496" max="10496" width="8.625" style="968" customWidth="1"/>
    <col min="10497" max="10497" width="60" style="968" customWidth="1"/>
    <col min="10498" max="10498" width="14" style="968" bestFit="1" customWidth="1"/>
    <col min="10499" max="10499" width="12.25" style="968" customWidth="1"/>
    <col min="10500" max="10500" width="16.5" style="968" bestFit="1" customWidth="1"/>
    <col min="10501" max="10501" width="16.5" style="968" customWidth="1"/>
    <col min="10502" max="10502" width="13.25" style="968" customWidth="1"/>
    <col min="10503" max="10504" width="13.125" style="968" customWidth="1"/>
    <col min="10505" max="10751" width="8" style="968"/>
    <col min="10752" max="10752" width="8.625" style="968" customWidth="1"/>
    <col min="10753" max="10753" width="60" style="968" customWidth="1"/>
    <col min="10754" max="10754" width="14" style="968" bestFit="1" customWidth="1"/>
    <col min="10755" max="10755" width="12.25" style="968" customWidth="1"/>
    <col min="10756" max="10756" width="16.5" style="968" bestFit="1" customWidth="1"/>
    <col min="10757" max="10757" width="16.5" style="968" customWidth="1"/>
    <col min="10758" max="10758" width="13.25" style="968" customWidth="1"/>
    <col min="10759" max="10760" width="13.125" style="968" customWidth="1"/>
    <col min="10761" max="11007" width="8" style="968"/>
    <col min="11008" max="11008" width="8.625" style="968" customWidth="1"/>
    <col min="11009" max="11009" width="60" style="968" customWidth="1"/>
    <col min="11010" max="11010" width="14" style="968" bestFit="1" customWidth="1"/>
    <col min="11011" max="11011" width="12.25" style="968" customWidth="1"/>
    <col min="11012" max="11012" width="16.5" style="968" bestFit="1" customWidth="1"/>
    <col min="11013" max="11013" width="16.5" style="968" customWidth="1"/>
    <col min="11014" max="11014" width="13.25" style="968" customWidth="1"/>
    <col min="11015" max="11016" width="13.125" style="968" customWidth="1"/>
    <col min="11017" max="11263" width="8" style="968"/>
    <col min="11264" max="11264" width="8.625" style="968" customWidth="1"/>
    <col min="11265" max="11265" width="60" style="968" customWidth="1"/>
    <col min="11266" max="11266" width="14" style="968" bestFit="1" customWidth="1"/>
    <col min="11267" max="11267" width="12.25" style="968" customWidth="1"/>
    <col min="11268" max="11268" width="16.5" style="968" bestFit="1" customWidth="1"/>
    <col min="11269" max="11269" width="16.5" style="968" customWidth="1"/>
    <col min="11270" max="11270" width="13.25" style="968" customWidth="1"/>
    <col min="11271" max="11272" width="13.125" style="968" customWidth="1"/>
    <col min="11273" max="11519" width="8" style="968"/>
    <col min="11520" max="11520" width="8.625" style="968" customWidth="1"/>
    <col min="11521" max="11521" width="60" style="968" customWidth="1"/>
    <col min="11522" max="11522" width="14" style="968" bestFit="1" customWidth="1"/>
    <col min="11523" max="11523" width="12.25" style="968" customWidth="1"/>
    <col min="11524" max="11524" width="16.5" style="968" bestFit="1" customWidth="1"/>
    <col min="11525" max="11525" width="16.5" style="968" customWidth="1"/>
    <col min="11526" max="11526" width="13.25" style="968" customWidth="1"/>
    <col min="11527" max="11528" width="13.125" style="968" customWidth="1"/>
    <col min="11529" max="11775" width="8" style="968"/>
    <col min="11776" max="11776" width="8.625" style="968" customWidth="1"/>
    <col min="11777" max="11777" width="60" style="968" customWidth="1"/>
    <col min="11778" max="11778" width="14" style="968" bestFit="1" customWidth="1"/>
    <col min="11779" max="11779" width="12.25" style="968" customWidth="1"/>
    <col min="11780" max="11780" width="16.5" style="968" bestFit="1" customWidth="1"/>
    <col min="11781" max="11781" width="16.5" style="968" customWidth="1"/>
    <col min="11782" max="11782" width="13.25" style="968" customWidth="1"/>
    <col min="11783" max="11784" width="13.125" style="968" customWidth="1"/>
    <col min="11785" max="12031" width="8" style="968"/>
    <col min="12032" max="12032" width="8.625" style="968" customWidth="1"/>
    <col min="12033" max="12033" width="60" style="968" customWidth="1"/>
    <col min="12034" max="12034" width="14" style="968" bestFit="1" customWidth="1"/>
    <col min="12035" max="12035" width="12.25" style="968" customWidth="1"/>
    <col min="12036" max="12036" width="16.5" style="968" bestFit="1" customWidth="1"/>
    <col min="12037" max="12037" width="16.5" style="968" customWidth="1"/>
    <col min="12038" max="12038" width="13.25" style="968" customWidth="1"/>
    <col min="12039" max="12040" width="13.125" style="968" customWidth="1"/>
    <col min="12041" max="12287" width="8" style="968"/>
    <col min="12288" max="12288" width="8.625" style="968" customWidth="1"/>
    <col min="12289" max="12289" width="60" style="968" customWidth="1"/>
    <col min="12290" max="12290" width="14" style="968" bestFit="1" customWidth="1"/>
    <col min="12291" max="12291" width="12.25" style="968" customWidth="1"/>
    <col min="12292" max="12292" width="16.5" style="968" bestFit="1" customWidth="1"/>
    <col min="12293" max="12293" width="16.5" style="968" customWidth="1"/>
    <col min="12294" max="12294" width="13.25" style="968" customWidth="1"/>
    <col min="12295" max="12296" width="13.125" style="968" customWidth="1"/>
    <col min="12297" max="12543" width="8" style="968"/>
    <col min="12544" max="12544" width="8.625" style="968" customWidth="1"/>
    <col min="12545" max="12545" width="60" style="968" customWidth="1"/>
    <col min="12546" max="12546" width="14" style="968" bestFit="1" customWidth="1"/>
    <col min="12547" max="12547" width="12.25" style="968" customWidth="1"/>
    <col min="12548" max="12548" width="16.5" style="968" bestFit="1" customWidth="1"/>
    <col min="12549" max="12549" width="16.5" style="968" customWidth="1"/>
    <col min="12550" max="12550" width="13.25" style="968" customWidth="1"/>
    <col min="12551" max="12552" width="13.125" style="968" customWidth="1"/>
    <col min="12553" max="12799" width="8" style="968"/>
    <col min="12800" max="12800" width="8.625" style="968" customWidth="1"/>
    <col min="12801" max="12801" width="60" style="968" customWidth="1"/>
    <col min="12802" max="12802" width="14" style="968" bestFit="1" customWidth="1"/>
    <col min="12803" max="12803" width="12.25" style="968" customWidth="1"/>
    <col min="12804" max="12804" width="16.5" style="968" bestFit="1" customWidth="1"/>
    <col min="12805" max="12805" width="16.5" style="968" customWidth="1"/>
    <col min="12806" max="12806" width="13.25" style="968" customWidth="1"/>
    <col min="12807" max="12808" width="13.125" style="968" customWidth="1"/>
    <col min="12809" max="13055" width="8" style="968"/>
    <col min="13056" max="13056" width="8.625" style="968" customWidth="1"/>
    <col min="13057" max="13057" width="60" style="968" customWidth="1"/>
    <col min="13058" max="13058" width="14" style="968" bestFit="1" customWidth="1"/>
    <col min="13059" max="13059" width="12.25" style="968" customWidth="1"/>
    <col min="13060" max="13060" width="16.5" style="968" bestFit="1" customWidth="1"/>
    <col min="13061" max="13061" width="16.5" style="968" customWidth="1"/>
    <col min="13062" max="13062" width="13.25" style="968" customWidth="1"/>
    <col min="13063" max="13064" width="13.125" style="968" customWidth="1"/>
    <col min="13065" max="13311" width="8" style="968"/>
    <col min="13312" max="13312" width="8.625" style="968" customWidth="1"/>
    <col min="13313" max="13313" width="60" style="968" customWidth="1"/>
    <col min="13314" max="13314" width="14" style="968" bestFit="1" customWidth="1"/>
    <col min="13315" max="13315" width="12.25" style="968" customWidth="1"/>
    <col min="13316" max="13316" width="16.5" style="968" bestFit="1" customWidth="1"/>
    <col min="13317" max="13317" width="16.5" style="968" customWidth="1"/>
    <col min="13318" max="13318" width="13.25" style="968" customWidth="1"/>
    <col min="13319" max="13320" width="13.125" style="968" customWidth="1"/>
    <col min="13321" max="13567" width="8" style="968"/>
    <col min="13568" max="13568" width="8.625" style="968" customWidth="1"/>
    <col min="13569" max="13569" width="60" style="968" customWidth="1"/>
    <col min="13570" max="13570" width="14" style="968" bestFit="1" customWidth="1"/>
    <col min="13571" max="13571" width="12.25" style="968" customWidth="1"/>
    <col min="13572" max="13572" width="16.5" style="968" bestFit="1" customWidth="1"/>
    <col min="13573" max="13573" width="16.5" style="968" customWidth="1"/>
    <col min="13574" max="13574" width="13.25" style="968" customWidth="1"/>
    <col min="13575" max="13576" width="13.125" style="968" customWidth="1"/>
    <col min="13577" max="13823" width="8" style="968"/>
    <col min="13824" max="13824" width="8.625" style="968" customWidth="1"/>
    <col min="13825" max="13825" width="60" style="968" customWidth="1"/>
    <col min="13826" max="13826" width="14" style="968" bestFit="1" customWidth="1"/>
    <col min="13827" max="13827" width="12.25" style="968" customWidth="1"/>
    <col min="13828" max="13828" width="16.5" style="968" bestFit="1" customWidth="1"/>
    <col min="13829" max="13829" width="16.5" style="968" customWidth="1"/>
    <col min="13830" max="13830" width="13.25" style="968" customWidth="1"/>
    <col min="13831" max="13832" width="13.125" style="968" customWidth="1"/>
    <col min="13833" max="14079" width="8" style="968"/>
    <col min="14080" max="14080" width="8.625" style="968" customWidth="1"/>
    <col min="14081" max="14081" width="60" style="968" customWidth="1"/>
    <col min="14082" max="14082" width="14" style="968" bestFit="1" customWidth="1"/>
    <col min="14083" max="14083" width="12.25" style="968" customWidth="1"/>
    <col min="14084" max="14084" width="16.5" style="968" bestFit="1" customWidth="1"/>
    <col min="14085" max="14085" width="16.5" style="968" customWidth="1"/>
    <col min="14086" max="14086" width="13.25" style="968" customWidth="1"/>
    <col min="14087" max="14088" width="13.125" style="968" customWidth="1"/>
    <col min="14089" max="14335" width="8" style="968"/>
    <col min="14336" max="14336" width="8.625" style="968" customWidth="1"/>
    <col min="14337" max="14337" width="60" style="968" customWidth="1"/>
    <col min="14338" max="14338" width="14" style="968" bestFit="1" customWidth="1"/>
    <col min="14339" max="14339" width="12.25" style="968" customWidth="1"/>
    <col min="14340" max="14340" width="16.5" style="968" bestFit="1" customWidth="1"/>
    <col min="14341" max="14341" width="16.5" style="968" customWidth="1"/>
    <col min="14342" max="14342" width="13.25" style="968" customWidth="1"/>
    <col min="14343" max="14344" width="13.125" style="968" customWidth="1"/>
    <col min="14345" max="14591" width="8" style="968"/>
    <col min="14592" max="14592" width="8.625" style="968" customWidth="1"/>
    <col min="14593" max="14593" width="60" style="968" customWidth="1"/>
    <col min="14594" max="14594" width="14" style="968" bestFit="1" customWidth="1"/>
    <col min="14595" max="14595" width="12.25" style="968" customWidth="1"/>
    <col min="14596" max="14596" width="16.5" style="968" bestFit="1" customWidth="1"/>
    <col min="14597" max="14597" width="16.5" style="968" customWidth="1"/>
    <col min="14598" max="14598" width="13.25" style="968" customWidth="1"/>
    <col min="14599" max="14600" width="13.125" style="968" customWidth="1"/>
    <col min="14601" max="14847" width="8" style="968"/>
    <col min="14848" max="14848" width="8.625" style="968" customWidth="1"/>
    <col min="14849" max="14849" width="60" style="968" customWidth="1"/>
    <col min="14850" max="14850" width="14" style="968" bestFit="1" customWidth="1"/>
    <col min="14851" max="14851" width="12.25" style="968" customWidth="1"/>
    <col min="14852" max="14852" width="16.5" style="968" bestFit="1" customWidth="1"/>
    <col min="14853" max="14853" width="16.5" style="968" customWidth="1"/>
    <col min="14854" max="14854" width="13.25" style="968" customWidth="1"/>
    <col min="14855" max="14856" width="13.125" style="968" customWidth="1"/>
    <col min="14857" max="15103" width="8" style="968"/>
    <col min="15104" max="15104" width="8.625" style="968" customWidth="1"/>
    <col min="15105" max="15105" width="60" style="968" customWidth="1"/>
    <col min="15106" max="15106" width="14" style="968" bestFit="1" customWidth="1"/>
    <col min="15107" max="15107" width="12.25" style="968" customWidth="1"/>
    <col min="15108" max="15108" width="16.5" style="968" bestFit="1" customWidth="1"/>
    <col min="15109" max="15109" width="16.5" style="968" customWidth="1"/>
    <col min="15110" max="15110" width="13.25" style="968" customWidth="1"/>
    <col min="15111" max="15112" width="13.125" style="968" customWidth="1"/>
    <col min="15113" max="15359" width="8" style="968"/>
    <col min="15360" max="15360" width="8.625" style="968" customWidth="1"/>
    <col min="15361" max="15361" width="60" style="968" customWidth="1"/>
    <col min="15362" max="15362" width="14" style="968" bestFit="1" customWidth="1"/>
    <col min="15363" max="15363" width="12.25" style="968" customWidth="1"/>
    <col min="15364" max="15364" width="16.5" style="968" bestFit="1" customWidth="1"/>
    <col min="15365" max="15365" width="16.5" style="968" customWidth="1"/>
    <col min="15366" max="15366" width="13.25" style="968" customWidth="1"/>
    <col min="15367" max="15368" width="13.125" style="968" customWidth="1"/>
    <col min="15369" max="15615" width="8" style="968"/>
    <col min="15616" max="15616" width="8.625" style="968" customWidth="1"/>
    <col min="15617" max="15617" width="60" style="968" customWidth="1"/>
    <col min="15618" max="15618" width="14" style="968" bestFit="1" customWidth="1"/>
    <col min="15619" max="15619" width="12.25" style="968" customWidth="1"/>
    <col min="15620" max="15620" width="16.5" style="968" bestFit="1" customWidth="1"/>
    <col min="15621" max="15621" width="16.5" style="968" customWidth="1"/>
    <col min="15622" max="15622" width="13.25" style="968" customWidth="1"/>
    <col min="15623" max="15624" width="13.125" style="968" customWidth="1"/>
    <col min="15625" max="15871" width="8" style="968"/>
    <col min="15872" max="15872" width="8.625" style="968" customWidth="1"/>
    <col min="15873" max="15873" width="60" style="968" customWidth="1"/>
    <col min="15874" max="15874" width="14" style="968" bestFit="1" customWidth="1"/>
    <col min="15875" max="15875" width="12.25" style="968" customWidth="1"/>
    <col min="15876" max="15876" width="16.5" style="968" bestFit="1" customWidth="1"/>
    <col min="15877" max="15877" width="16.5" style="968" customWidth="1"/>
    <col min="15878" max="15878" width="13.25" style="968" customWidth="1"/>
    <col min="15879" max="15880" width="13.125" style="968" customWidth="1"/>
    <col min="15881" max="16127" width="8" style="968"/>
    <col min="16128" max="16128" width="8.625" style="968" customWidth="1"/>
    <col min="16129" max="16129" width="60" style="968" customWidth="1"/>
    <col min="16130" max="16130" width="14" style="968" bestFit="1" customWidth="1"/>
    <col min="16131" max="16131" width="12.25" style="968" customWidth="1"/>
    <col min="16132" max="16132" width="16.5" style="968" bestFit="1" customWidth="1"/>
    <col min="16133" max="16133" width="16.5" style="968" customWidth="1"/>
    <col min="16134" max="16134" width="13.25" style="968" customWidth="1"/>
    <col min="16135" max="16136" width="13.125" style="968" customWidth="1"/>
    <col min="16137" max="16384" width="8" style="968"/>
  </cols>
  <sheetData>
    <row r="1" spans="1:17" s="937" customFormat="1" ht="24.75">
      <c r="A1" s="935" t="s">
        <v>1730</v>
      </c>
      <c r="B1" s="935"/>
      <c r="C1" s="936"/>
      <c r="J1" s="938"/>
    </row>
    <row r="2" spans="1:17" s="937" customFormat="1" ht="24.75">
      <c r="A2" s="939" t="e">
        <f>Compname</f>
        <v>#NAME?</v>
      </c>
      <c r="B2" s="939"/>
      <c r="C2" s="940"/>
      <c r="D2" s="941"/>
      <c r="E2" s="941"/>
      <c r="F2" s="941"/>
      <c r="G2" s="941"/>
    </row>
    <row r="3" spans="1:17" s="945" customFormat="1" ht="25.5" thickBot="1">
      <c r="A3" s="942" t="s">
        <v>1505</v>
      </c>
      <c r="B3" s="942"/>
      <c r="C3" s="943"/>
      <c r="D3" s="944"/>
    </row>
    <row r="4" spans="1:17" s="946" customFormat="1"/>
    <row r="5" spans="1:17" s="946" customFormat="1" ht="19.5">
      <c r="A5" s="947" t="s">
        <v>1731</v>
      </c>
      <c r="C5" s="948"/>
      <c r="D5" s="949"/>
      <c r="E5" s="949"/>
      <c r="F5" s="949"/>
      <c r="G5" s="949"/>
      <c r="H5" s="949"/>
      <c r="I5" s="949"/>
      <c r="J5" s="949"/>
      <c r="K5" s="949"/>
      <c r="L5" s="949"/>
      <c r="M5" s="949"/>
      <c r="N5" s="949"/>
      <c r="O5" s="949"/>
      <c r="P5" s="949"/>
      <c r="Q5" s="949"/>
    </row>
    <row r="6" spans="1:17" s="946" customFormat="1">
      <c r="B6" s="949"/>
      <c r="C6" s="949"/>
      <c r="D6" s="949"/>
      <c r="E6" s="949"/>
      <c r="F6" s="949"/>
      <c r="G6" s="949"/>
      <c r="H6" s="949"/>
      <c r="I6" s="949"/>
      <c r="J6" s="949"/>
      <c r="K6" s="949"/>
      <c r="L6" s="949"/>
      <c r="M6" s="949"/>
      <c r="N6" s="949"/>
      <c r="O6" s="949"/>
      <c r="P6" s="949"/>
      <c r="Q6" s="949"/>
    </row>
    <row r="7" spans="1:17" s="946" customFormat="1">
      <c r="B7" s="949"/>
      <c r="C7" s="949"/>
      <c r="D7" s="949"/>
      <c r="E7" s="949"/>
      <c r="F7" s="949"/>
      <c r="G7" s="949"/>
      <c r="H7" s="1740" t="s">
        <v>156</v>
      </c>
      <c r="I7" s="1740"/>
      <c r="J7" s="1740" t="s">
        <v>155</v>
      </c>
      <c r="K7" s="1740"/>
      <c r="L7" s="1740"/>
      <c r="M7" s="1740"/>
      <c r="N7" s="1740"/>
      <c r="O7" s="1740"/>
      <c r="P7" s="1740"/>
      <c r="Q7" s="1740"/>
    </row>
    <row r="8" spans="1:17" s="946" customFormat="1" ht="28.5">
      <c r="B8" s="951" t="s">
        <v>1194</v>
      </c>
      <c r="C8" s="951" t="s">
        <v>1195</v>
      </c>
      <c r="D8" s="951" t="s">
        <v>1196</v>
      </c>
      <c r="E8" s="951" t="s">
        <v>1197</v>
      </c>
      <c r="F8" s="952" t="s">
        <v>244</v>
      </c>
      <c r="G8" s="953" t="s">
        <v>243</v>
      </c>
      <c r="H8" s="1741">
        <v>2012</v>
      </c>
      <c r="I8" s="1741">
        <v>2013</v>
      </c>
      <c r="J8" s="1741">
        <v>2014</v>
      </c>
      <c r="K8" s="1741">
        <v>2015</v>
      </c>
      <c r="L8" s="1741">
        <v>2016</v>
      </c>
      <c r="M8" s="1741">
        <v>2017</v>
      </c>
      <c r="N8" s="1741">
        <v>2018</v>
      </c>
      <c r="O8" s="1741">
        <v>2019</v>
      </c>
      <c r="P8" s="1741">
        <v>2020</v>
      </c>
      <c r="Q8" s="1741">
        <v>2021</v>
      </c>
    </row>
    <row r="9" spans="1:17" s="946" customFormat="1">
      <c r="B9" s="955" t="s">
        <v>1732</v>
      </c>
      <c r="C9" s="956" t="s">
        <v>1733</v>
      </c>
      <c r="D9" s="957" t="s">
        <v>1734</v>
      </c>
      <c r="E9" s="1742"/>
      <c r="F9" s="956"/>
      <c r="G9" s="959"/>
      <c r="H9" s="960"/>
      <c r="I9" s="961"/>
      <c r="J9" s="962"/>
      <c r="K9" s="962"/>
      <c r="L9" s="962"/>
      <c r="M9" s="962"/>
      <c r="N9" s="962"/>
      <c r="O9" s="962"/>
      <c r="P9" s="962"/>
      <c r="Q9" s="962"/>
    </row>
    <row r="10" spans="1:17" s="946" customFormat="1">
      <c r="B10" s="963" t="s">
        <v>1732</v>
      </c>
      <c r="C10" s="964" t="s">
        <v>1733</v>
      </c>
      <c r="D10" s="969" t="s">
        <v>1734</v>
      </c>
      <c r="E10" s="1742"/>
      <c r="F10" s="965" t="s">
        <v>20</v>
      </c>
      <c r="G10" s="966"/>
      <c r="H10" s="985"/>
      <c r="I10" s="985"/>
      <c r="J10" s="985"/>
      <c r="K10" s="985"/>
      <c r="L10" s="985"/>
      <c r="M10" s="985"/>
      <c r="N10" s="985"/>
      <c r="O10" s="985"/>
      <c r="P10" s="985"/>
      <c r="Q10" s="985"/>
    </row>
    <row r="11" spans="1:17" s="967" customFormat="1">
      <c r="B11" s="963" t="s">
        <v>1732</v>
      </c>
      <c r="C11" s="964" t="s">
        <v>1733</v>
      </c>
      <c r="D11" s="969" t="s">
        <v>1734</v>
      </c>
      <c r="E11" s="1742"/>
      <c r="F11" s="965" t="s">
        <v>20</v>
      </c>
      <c r="G11" s="966"/>
      <c r="H11" s="985"/>
      <c r="I11" s="985"/>
      <c r="J11" s="985"/>
      <c r="K11" s="985"/>
      <c r="L11" s="985"/>
      <c r="M11" s="985"/>
      <c r="N11" s="985"/>
      <c r="O11" s="985"/>
      <c r="P11" s="985"/>
      <c r="Q11" s="985"/>
    </row>
    <row r="12" spans="1:17">
      <c r="B12" s="963" t="s">
        <v>1732</v>
      </c>
      <c r="C12" s="964" t="s">
        <v>1733</v>
      </c>
      <c r="D12" s="969" t="s">
        <v>1734</v>
      </c>
      <c r="E12" s="1742"/>
      <c r="F12" s="965" t="s">
        <v>20</v>
      </c>
      <c r="G12" s="966"/>
      <c r="H12" s="985"/>
      <c r="I12" s="985"/>
      <c r="J12" s="985"/>
      <c r="K12" s="985"/>
      <c r="L12" s="985"/>
      <c r="M12" s="985"/>
      <c r="N12" s="985"/>
      <c r="O12" s="985"/>
      <c r="P12" s="985"/>
      <c r="Q12" s="985"/>
    </row>
    <row r="13" spans="1:17">
      <c r="B13" s="963" t="s">
        <v>1732</v>
      </c>
      <c r="C13" s="964" t="s">
        <v>1733</v>
      </c>
      <c r="D13" s="969" t="s">
        <v>1734</v>
      </c>
      <c r="E13" s="1742"/>
      <c r="F13" s="965" t="s">
        <v>20</v>
      </c>
      <c r="G13" s="966"/>
      <c r="H13" s="985"/>
      <c r="I13" s="985"/>
      <c r="J13" s="985"/>
      <c r="K13" s="985"/>
      <c r="L13" s="985"/>
      <c r="M13" s="985"/>
      <c r="N13" s="985"/>
      <c r="O13" s="985"/>
      <c r="P13" s="985"/>
      <c r="Q13" s="985"/>
    </row>
    <row r="14" spans="1:17">
      <c r="B14" s="963" t="s">
        <v>1732</v>
      </c>
      <c r="C14" s="964" t="s">
        <v>1733</v>
      </c>
      <c r="D14" s="969" t="s">
        <v>1734</v>
      </c>
      <c r="E14" s="1742"/>
      <c r="F14" s="965" t="s">
        <v>20</v>
      </c>
      <c r="G14" s="966"/>
      <c r="H14" s="985"/>
      <c r="I14" s="985"/>
      <c r="J14" s="985"/>
      <c r="K14" s="985"/>
      <c r="L14" s="985"/>
      <c r="M14" s="985"/>
      <c r="N14" s="985"/>
      <c r="O14" s="985"/>
      <c r="P14" s="985"/>
      <c r="Q14" s="985"/>
    </row>
    <row r="15" spans="1:17">
      <c r="B15" s="963" t="s">
        <v>1732</v>
      </c>
      <c r="C15" s="964" t="s">
        <v>1733</v>
      </c>
      <c r="D15" s="969" t="s">
        <v>1734</v>
      </c>
      <c r="E15" s="1742"/>
      <c r="F15" s="965" t="s">
        <v>20</v>
      </c>
      <c r="G15" s="966"/>
      <c r="H15" s="985"/>
      <c r="I15" s="985"/>
      <c r="J15" s="985"/>
      <c r="K15" s="985"/>
      <c r="L15" s="985"/>
      <c r="M15" s="985"/>
      <c r="N15" s="985"/>
      <c r="O15" s="985"/>
      <c r="P15" s="985"/>
      <c r="Q15" s="985"/>
    </row>
    <row r="16" spans="1:17">
      <c r="B16" s="963" t="s">
        <v>1732</v>
      </c>
      <c r="C16" s="964" t="s">
        <v>1733</v>
      </c>
      <c r="D16" s="969" t="s">
        <v>1734</v>
      </c>
      <c r="E16" s="1742"/>
      <c r="F16" s="965" t="s">
        <v>20</v>
      </c>
      <c r="G16" s="966"/>
      <c r="H16" s="985"/>
      <c r="I16" s="985"/>
      <c r="J16" s="985"/>
      <c r="K16" s="985"/>
      <c r="L16" s="985"/>
      <c r="M16" s="985"/>
      <c r="N16" s="985"/>
      <c r="O16" s="985"/>
      <c r="P16" s="985"/>
      <c r="Q16" s="985"/>
    </row>
    <row r="17" spans="2:17">
      <c r="B17" s="963" t="s">
        <v>1732</v>
      </c>
      <c r="C17" s="964" t="s">
        <v>1733</v>
      </c>
      <c r="D17" s="969" t="s">
        <v>1734</v>
      </c>
      <c r="E17" s="1742"/>
      <c r="F17" s="965" t="s">
        <v>20</v>
      </c>
      <c r="G17" s="966"/>
      <c r="H17" s="985"/>
      <c r="I17" s="985"/>
      <c r="J17" s="985"/>
      <c r="K17" s="985"/>
      <c r="L17" s="985"/>
      <c r="M17" s="985"/>
      <c r="N17" s="985"/>
      <c r="O17" s="985"/>
      <c r="P17" s="985"/>
      <c r="Q17" s="985"/>
    </row>
    <row r="18" spans="2:17">
      <c r="B18" s="963" t="s">
        <v>1732</v>
      </c>
      <c r="C18" s="964" t="s">
        <v>1733</v>
      </c>
      <c r="D18" s="969" t="s">
        <v>1734</v>
      </c>
      <c r="E18" s="1742"/>
      <c r="F18" s="965" t="s">
        <v>20</v>
      </c>
      <c r="G18" s="966"/>
      <c r="H18" s="985"/>
      <c r="I18" s="985"/>
      <c r="J18" s="985"/>
      <c r="K18" s="985"/>
      <c r="L18" s="985"/>
      <c r="M18" s="985"/>
      <c r="N18" s="985"/>
      <c r="O18" s="985"/>
      <c r="P18" s="985"/>
      <c r="Q18" s="985"/>
    </row>
    <row r="19" spans="2:17">
      <c r="B19" s="963" t="s">
        <v>1732</v>
      </c>
      <c r="C19" s="964" t="s">
        <v>1733</v>
      </c>
      <c r="D19" s="969" t="s">
        <v>1734</v>
      </c>
      <c r="E19" s="1742"/>
      <c r="F19" s="965" t="s">
        <v>20</v>
      </c>
      <c r="G19" s="966"/>
      <c r="H19" s="985"/>
      <c r="I19" s="985"/>
      <c r="J19" s="985"/>
      <c r="K19" s="985"/>
      <c r="L19" s="985"/>
      <c r="M19" s="985"/>
      <c r="N19" s="985"/>
      <c r="O19" s="985"/>
      <c r="P19" s="985"/>
      <c r="Q19" s="985"/>
    </row>
    <row r="20" spans="2:17">
      <c r="B20" s="963" t="s">
        <v>1732</v>
      </c>
      <c r="C20" s="964" t="s">
        <v>1733</v>
      </c>
      <c r="D20" s="957" t="s">
        <v>1735</v>
      </c>
      <c r="E20" s="1743"/>
      <c r="F20" s="965" t="s">
        <v>20</v>
      </c>
      <c r="G20" s="1744">
        <f>SUM(G9:G19)</f>
        <v>0</v>
      </c>
      <c r="H20" s="1744">
        <f t="shared" ref="H20:Q20" si="0">SUM(H9:H19)</f>
        <v>0</v>
      </c>
      <c r="I20" s="1744">
        <f t="shared" si="0"/>
        <v>0</v>
      </c>
      <c r="J20" s="1744">
        <f t="shared" si="0"/>
        <v>0</v>
      </c>
      <c r="K20" s="1744">
        <f t="shared" si="0"/>
        <v>0</v>
      </c>
      <c r="L20" s="1744">
        <f t="shared" si="0"/>
        <v>0</v>
      </c>
      <c r="M20" s="1744">
        <f t="shared" si="0"/>
        <v>0</v>
      </c>
      <c r="N20" s="1744">
        <f t="shared" si="0"/>
        <v>0</v>
      </c>
      <c r="O20" s="1744">
        <f t="shared" si="0"/>
        <v>0</v>
      </c>
      <c r="P20" s="1744">
        <f t="shared" si="0"/>
        <v>0</v>
      </c>
      <c r="Q20" s="1744">
        <f t="shared" si="0"/>
        <v>0</v>
      </c>
    </row>
    <row r="21" spans="2:17">
      <c r="B21" s="963" t="s">
        <v>1732</v>
      </c>
      <c r="C21" s="964" t="s">
        <v>1733</v>
      </c>
      <c r="D21" s="969" t="s">
        <v>1736</v>
      </c>
      <c r="E21" s="1745"/>
      <c r="F21" s="965" t="s">
        <v>20</v>
      </c>
      <c r="G21" s="966"/>
      <c r="H21" s="985"/>
      <c r="I21" s="985"/>
      <c r="J21" s="985"/>
      <c r="K21" s="985"/>
      <c r="L21" s="985"/>
      <c r="M21" s="985"/>
      <c r="N21" s="985"/>
      <c r="O21" s="985"/>
      <c r="P21" s="985"/>
      <c r="Q21" s="985"/>
    </row>
    <row r="22" spans="2:17">
      <c r="B22" s="963" t="s">
        <v>1732</v>
      </c>
      <c r="C22" s="955" t="s">
        <v>1737</v>
      </c>
      <c r="D22" s="1745"/>
      <c r="E22" s="1745"/>
      <c r="F22" s="965" t="s">
        <v>20</v>
      </c>
      <c r="G22" s="1744">
        <f>SUM(G20:G21)</f>
        <v>0</v>
      </c>
      <c r="H22" s="1744">
        <f t="shared" ref="H22:Q22" si="1">SUM(H20:H21)</f>
        <v>0</v>
      </c>
      <c r="I22" s="1744">
        <f t="shared" si="1"/>
        <v>0</v>
      </c>
      <c r="J22" s="1744">
        <f t="shared" si="1"/>
        <v>0</v>
      </c>
      <c r="K22" s="1744">
        <f t="shared" si="1"/>
        <v>0</v>
      </c>
      <c r="L22" s="1744">
        <f t="shared" si="1"/>
        <v>0</v>
      </c>
      <c r="M22" s="1744">
        <f t="shared" si="1"/>
        <v>0</v>
      </c>
      <c r="N22" s="1744">
        <f t="shared" si="1"/>
        <v>0</v>
      </c>
      <c r="O22" s="1744">
        <f t="shared" si="1"/>
        <v>0</v>
      </c>
      <c r="P22" s="1744">
        <f t="shared" si="1"/>
        <v>0</v>
      </c>
      <c r="Q22" s="1744">
        <f t="shared" si="1"/>
        <v>0</v>
      </c>
    </row>
    <row r="23" spans="2:17">
      <c r="B23" s="963" t="s">
        <v>1732</v>
      </c>
      <c r="C23" s="1743" t="s">
        <v>1738</v>
      </c>
      <c r="D23" s="1745"/>
      <c r="E23" s="1745"/>
      <c r="F23" s="965" t="s">
        <v>20</v>
      </c>
      <c r="G23" s="966"/>
      <c r="H23" s="985"/>
      <c r="I23" s="985"/>
      <c r="J23" s="985"/>
      <c r="K23" s="985"/>
      <c r="L23" s="985"/>
      <c r="M23" s="985"/>
      <c r="N23" s="985"/>
      <c r="O23" s="985"/>
      <c r="P23" s="985"/>
      <c r="Q23" s="985"/>
    </row>
    <row r="24" spans="2:17">
      <c r="B24" s="963" t="s">
        <v>1732</v>
      </c>
      <c r="C24" s="1743" t="s">
        <v>1739</v>
      </c>
      <c r="D24" s="1745"/>
      <c r="E24" s="1745"/>
      <c r="F24" s="965" t="s">
        <v>20</v>
      </c>
      <c r="G24" s="966"/>
      <c r="H24" s="985"/>
      <c r="I24" s="985"/>
      <c r="J24" s="985"/>
      <c r="K24" s="985"/>
      <c r="L24" s="985"/>
      <c r="M24" s="985"/>
      <c r="N24" s="985"/>
      <c r="O24" s="985"/>
      <c r="P24" s="985"/>
      <c r="Q24" s="985"/>
    </row>
    <row r="25" spans="2:17">
      <c r="B25" s="963" t="s">
        <v>1732</v>
      </c>
      <c r="C25" s="1743" t="s">
        <v>1740</v>
      </c>
      <c r="D25" s="1745"/>
      <c r="E25" s="1745"/>
      <c r="F25" s="965" t="s">
        <v>20</v>
      </c>
      <c r="G25" s="966"/>
      <c r="H25" s="985"/>
      <c r="I25" s="985"/>
      <c r="J25" s="985"/>
      <c r="K25" s="985"/>
      <c r="L25" s="985"/>
      <c r="M25" s="985"/>
      <c r="N25" s="985"/>
      <c r="O25" s="985"/>
      <c r="P25" s="985"/>
      <c r="Q25" s="985"/>
    </row>
    <row r="26" spans="2:17">
      <c r="B26" s="963" t="s">
        <v>1732</v>
      </c>
      <c r="C26" s="1743" t="s">
        <v>1741</v>
      </c>
      <c r="D26" s="1745"/>
      <c r="E26" s="1745"/>
      <c r="F26" s="965" t="s">
        <v>20</v>
      </c>
      <c r="G26" s="966"/>
      <c r="H26" s="985"/>
      <c r="I26" s="985"/>
      <c r="J26" s="985"/>
      <c r="K26" s="985"/>
      <c r="L26" s="985"/>
      <c r="M26" s="985"/>
      <c r="N26" s="985"/>
      <c r="O26" s="985"/>
      <c r="P26" s="985"/>
      <c r="Q26" s="985"/>
    </row>
    <row r="27" spans="2:17">
      <c r="B27" s="955" t="s">
        <v>1732</v>
      </c>
      <c r="C27" s="1745"/>
      <c r="D27" s="1745"/>
      <c r="E27" s="1745"/>
      <c r="F27" s="965" t="s">
        <v>20</v>
      </c>
      <c r="G27" s="1746">
        <f>SUM(G22:G26)</f>
        <v>0</v>
      </c>
      <c r="H27" s="1746">
        <f t="shared" ref="H27:Q27" si="2">SUM(H22:H26)</f>
        <v>0</v>
      </c>
      <c r="I27" s="1746">
        <f t="shared" si="2"/>
        <v>0</v>
      </c>
      <c r="J27" s="1746">
        <f t="shared" si="2"/>
        <v>0</v>
      </c>
      <c r="K27" s="1746">
        <f t="shared" si="2"/>
        <v>0</v>
      </c>
      <c r="L27" s="1746">
        <f t="shared" si="2"/>
        <v>0</v>
      </c>
      <c r="M27" s="1746">
        <f t="shared" si="2"/>
        <v>0</v>
      </c>
      <c r="N27" s="1746">
        <f t="shared" si="2"/>
        <v>0</v>
      </c>
      <c r="O27" s="1746">
        <f t="shared" si="2"/>
        <v>0</v>
      </c>
      <c r="P27" s="1746">
        <f t="shared" si="2"/>
        <v>0</v>
      </c>
      <c r="Q27" s="1746">
        <f t="shared" si="2"/>
        <v>0</v>
      </c>
    </row>
    <row r="30" spans="2:17" s="967" customFormat="1">
      <c r="B30" s="968"/>
      <c r="C30" s="968"/>
      <c r="D30" s="968"/>
      <c r="E30" s="968"/>
      <c r="F30" s="968"/>
      <c r="G30" s="968"/>
      <c r="H30" s="968"/>
      <c r="I30" s="968"/>
      <c r="J30" s="968"/>
      <c r="K30" s="968"/>
    </row>
    <row r="32" spans="2:17" ht="19.5">
      <c r="C32" s="1747"/>
      <c r="D32" s="1748"/>
      <c r="E32" s="1748"/>
      <c r="F32" s="1748"/>
      <c r="G32" s="1748"/>
      <c r="H32" s="946"/>
    </row>
    <row r="56" spans="3:9" ht="19.5">
      <c r="C56" s="970"/>
      <c r="D56" s="971"/>
      <c r="E56" s="971"/>
      <c r="F56" s="971"/>
      <c r="G56" s="971"/>
      <c r="H56" s="972"/>
      <c r="I56" s="973"/>
    </row>
    <row r="57" spans="3:9">
      <c r="C57" s="974"/>
      <c r="D57" s="972"/>
      <c r="E57" s="972"/>
      <c r="F57" s="972"/>
      <c r="G57" s="972"/>
      <c r="H57" s="972"/>
      <c r="I57" s="973"/>
    </row>
    <row r="58" spans="3:9">
      <c r="C58" s="974"/>
      <c r="D58" s="975"/>
      <c r="E58" s="975"/>
      <c r="F58" s="975"/>
      <c r="G58" s="975"/>
      <c r="H58" s="975"/>
      <c r="I58" s="973"/>
    </row>
    <row r="59" spans="3:9">
      <c r="C59" s="972"/>
      <c r="D59" s="976"/>
      <c r="E59" s="976"/>
      <c r="F59" s="976"/>
      <c r="G59" s="976"/>
      <c r="H59" s="976"/>
      <c r="I59" s="973"/>
    </row>
    <row r="60" spans="3:9">
      <c r="C60" s="972"/>
      <c r="D60" s="972"/>
      <c r="E60" s="972"/>
      <c r="F60" s="972"/>
      <c r="G60" s="972"/>
      <c r="H60" s="972"/>
      <c r="I60" s="973"/>
    </row>
    <row r="61" spans="3:9">
      <c r="C61" s="977"/>
      <c r="D61" s="978"/>
      <c r="E61" s="978"/>
      <c r="F61" s="978"/>
      <c r="G61" s="978"/>
      <c r="H61" s="978"/>
      <c r="I61" s="973"/>
    </row>
    <row r="62" spans="3:9">
      <c r="C62" s="977"/>
      <c r="D62" s="978"/>
      <c r="E62" s="978"/>
      <c r="F62" s="978"/>
      <c r="G62" s="978"/>
      <c r="H62" s="978"/>
      <c r="I62" s="973"/>
    </row>
    <row r="63" spans="3:9">
      <c r="C63" s="978"/>
      <c r="D63" s="978"/>
      <c r="E63" s="978"/>
      <c r="F63" s="978"/>
      <c r="G63" s="978"/>
      <c r="H63" s="978"/>
      <c r="I63" s="973"/>
    </row>
    <row r="64" spans="3:9">
      <c r="C64" s="978"/>
      <c r="D64" s="978"/>
      <c r="E64" s="978"/>
      <c r="F64" s="978"/>
      <c r="G64" s="978"/>
      <c r="H64" s="978"/>
      <c r="I64" s="973"/>
    </row>
    <row r="65" spans="3:9">
      <c r="C65" s="978"/>
      <c r="D65" s="978"/>
      <c r="E65" s="978"/>
      <c r="F65" s="978"/>
      <c r="G65" s="978"/>
      <c r="H65" s="978"/>
      <c r="I65" s="973"/>
    </row>
    <row r="66" spans="3:9">
      <c r="C66" s="978"/>
      <c r="D66" s="978"/>
      <c r="E66" s="978"/>
      <c r="F66" s="978"/>
      <c r="G66" s="978"/>
      <c r="H66" s="978"/>
      <c r="I66" s="973"/>
    </row>
    <row r="67" spans="3:9">
      <c r="C67" s="977"/>
      <c r="D67" s="978"/>
      <c r="E67" s="978"/>
      <c r="F67" s="978"/>
      <c r="G67" s="978"/>
      <c r="H67" s="978"/>
      <c r="I67" s="973"/>
    </row>
    <row r="68" spans="3:9">
      <c r="C68" s="977"/>
      <c r="D68" s="978"/>
      <c r="E68" s="978"/>
      <c r="F68" s="978"/>
      <c r="G68" s="978"/>
      <c r="H68" s="978"/>
      <c r="I68" s="973"/>
    </row>
    <row r="69" spans="3:9">
      <c r="C69" s="977"/>
      <c r="D69" s="978"/>
      <c r="E69" s="978"/>
      <c r="F69" s="978"/>
      <c r="G69" s="978"/>
      <c r="H69" s="978"/>
      <c r="I69" s="973"/>
    </row>
    <row r="70" spans="3:9">
      <c r="C70" s="978"/>
      <c r="D70" s="978"/>
      <c r="E70" s="978"/>
      <c r="F70" s="978"/>
      <c r="G70" s="978"/>
      <c r="H70" s="978"/>
      <c r="I70" s="973"/>
    </row>
    <row r="71" spans="3:9">
      <c r="C71" s="977"/>
      <c r="D71" s="978"/>
      <c r="E71" s="978"/>
      <c r="F71" s="978"/>
      <c r="G71" s="978"/>
      <c r="H71" s="978"/>
      <c r="I71" s="973"/>
    </row>
    <row r="72" spans="3:9">
      <c r="C72" s="978"/>
      <c r="D72" s="978"/>
      <c r="E72" s="978"/>
      <c r="F72" s="978"/>
      <c r="G72" s="978"/>
      <c r="H72" s="978"/>
      <c r="I72" s="973"/>
    </row>
    <row r="73" spans="3:9">
      <c r="C73" s="979"/>
      <c r="D73" s="978"/>
      <c r="E73" s="978"/>
      <c r="F73" s="978"/>
      <c r="G73" s="978"/>
      <c r="H73" s="978"/>
      <c r="I73" s="973"/>
    </row>
    <row r="74" spans="3:9">
      <c r="C74" s="978"/>
      <c r="D74" s="978"/>
      <c r="E74" s="978"/>
      <c r="F74" s="978"/>
      <c r="G74" s="978"/>
      <c r="H74" s="978"/>
      <c r="I74" s="973"/>
    </row>
    <row r="75" spans="3:9">
      <c r="C75" s="977"/>
      <c r="D75" s="980"/>
      <c r="E75" s="980"/>
      <c r="F75" s="980"/>
      <c r="G75" s="980"/>
      <c r="H75" s="980"/>
      <c r="I75" s="973"/>
    </row>
    <row r="76" spans="3:9">
      <c r="C76" s="978"/>
      <c r="D76" s="978"/>
      <c r="E76" s="978"/>
      <c r="F76" s="978"/>
      <c r="G76" s="978"/>
      <c r="H76" s="978"/>
      <c r="I76" s="973"/>
    </row>
    <row r="77" spans="3:9">
      <c r="C77" s="980"/>
      <c r="D77" s="980"/>
      <c r="E77" s="980"/>
      <c r="F77" s="980"/>
      <c r="G77" s="980"/>
      <c r="H77" s="980"/>
      <c r="I77" s="973"/>
    </row>
    <row r="78" spans="3:9">
      <c r="C78" s="977"/>
      <c r="D78" s="980"/>
      <c r="E78" s="980"/>
      <c r="F78" s="980"/>
      <c r="G78" s="980"/>
      <c r="H78" s="977"/>
      <c r="I78" s="973"/>
    </row>
    <row r="79" spans="3:9">
      <c r="C79" s="973"/>
      <c r="D79" s="973"/>
      <c r="E79" s="973"/>
      <c r="F79" s="973"/>
      <c r="G79" s="973"/>
      <c r="H79" s="973"/>
      <c r="I79" s="973"/>
    </row>
    <row r="80" spans="3:9">
      <c r="C80" s="973"/>
      <c r="D80" s="973"/>
      <c r="E80" s="973"/>
      <c r="F80" s="973"/>
      <c r="G80" s="973"/>
      <c r="H80" s="973"/>
      <c r="I80" s="973"/>
    </row>
    <row r="81" spans="3:9">
      <c r="C81" s="973"/>
      <c r="D81" s="973"/>
      <c r="E81" s="973"/>
      <c r="F81" s="973"/>
      <c r="G81" s="973"/>
      <c r="H81" s="973"/>
      <c r="I81" s="973"/>
    </row>
    <row r="82" spans="3:9">
      <c r="C82" s="973"/>
      <c r="D82" s="973"/>
      <c r="E82" s="973"/>
      <c r="F82" s="973"/>
      <c r="G82" s="973"/>
      <c r="H82" s="973"/>
      <c r="I82" s="973"/>
    </row>
  </sheetData>
  <pageMargins left="0.74803149606299213" right="0.74803149606299213" top="0.98425196850393704" bottom="0.98425196850393704" header="0.51181102362204722" footer="0.51181102362204722"/>
  <pageSetup paperSize="8" scale="75" orientation="landscape" r:id="rId1"/>
  <headerFooter alignWithMargins="0">
    <oddHeader>&amp;R&amp;A</oddHeader>
    <oddFooter>&amp;R&amp;F</oddFooter>
  </headerFooter>
</worksheet>
</file>

<file path=xl/worksheets/sheet53.xml><?xml version="1.0" encoding="utf-8"?>
<worksheet xmlns="http://schemas.openxmlformats.org/spreadsheetml/2006/main" xmlns:r="http://schemas.openxmlformats.org/officeDocument/2006/relationships">
  <sheetPr>
    <tabColor theme="8" tint="0.59999389629810485"/>
  </sheetPr>
  <dimension ref="A1:Q37"/>
  <sheetViews>
    <sheetView topLeftCell="C1" zoomScale="80" zoomScaleNormal="80" zoomScaleSheetLayoutView="80" workbookViewId="0">
      <selection activeCell="E140" sqref="E140"/>
    </sheetView>
  </sheetViews>
  <sheetFormatPr defaultColWidth="8" defaultRowHeight="12.75"/>
  <cols>
    <col min="1" max="1" width="5.375" style="968" customWidth="1"/>
    <col min="2" max="2" width="41.875" style="968" customWidth="1"/>
    <col min="3" max="3" width="22.5" style="968" bestFit="1" customWidth="1"/>
    <col min="4" max="5" width="12.25" style="968" customWidth="1"/>
    <col min="6" max="6" width="13" style="968" customWidth="1"/>
    <col min="7" max="7" width="9.75" style="968" customWidth="1"/>
    <col min="8" max="17" width="11.125" style="968" bestFit="1" customWidth="1"/>
    <col min="18" max="252" width="8" style="968"/>
    <col min="253" max="253" width="11.5" style="968" customWidth="1"/>
    <col min="254" max="254" width="49" style="968" customWidth="1"/>
    <col min="255" max="255" width="14" style="968" bestFit="1" customWidth="1"/>
    <col min="256" max="256" width="12.25" style="968" customWidth="1"/>
    <col min="257" max="257" width="16.5" style="968" bestFit="1" customWidth="1"/>
    <col min="258" max="258" width="16.5" style="968" customWidth="1"/>
    <col min="259" max="259" width="13.25" style="968" customWidth="1"/>
    <col min="260" max="269" width="11.375" style="968" customWidth="1"/>
    <col min="270" max="270" width="12.25" style="968" customWidth="1"/>
    <col min="271" max="508" width="8" style="968"/>
    <col min="509" max="509" width="11.5" style="968" customWidth="1"/>
    <col min="510" max="510" width="49" style="968" customWidth="1"/>
    <col min="511" max="511" width="14" style="968" bestFit="1" customWidth="1"/>
    <col min="512" max="512" width="12.25" style="968" customWidth="1"/>
    <col min="513" max="513" width="16.5" style="968" bestFit="1" customWidth="1"/>
    <col min="514" max="514" width="16.5" style="968" customWidth="1"/>
    <col min="515" max="515" width="13.25" style="968" customWidth="1"/>
    <col min="516" max="525" width="11.375" style="968" customWidth="1"/>
    <col min="526" max="526" width="12.25" style="968" customWidth="1"/>
    <col min="527" max="764" width="8" style="968"/>
    <col min="765" max="765" width="11.5" style="968" customWidth="1"/>
    <col min="766" max="766" width="49" style="968" customWidth="1"/>
    <col min="767" max="767" width="14" style="968" bestFit="1" customWidth="1"/>
    <col min="768" max="768" width="12.25" style="968" customWidth="1"/>
    <col min="769" max="769" width="16.5" style="968" bestFit="1" customWidth="1"/>
    <col min="770" max="770" width="16.5" style="968" customWidth="1"/>
    <col min="771" max="771" width="13.25" style="968" customWidth="1"/>
    <col min="772" max="781" width="11.375" style="968" customWidth="1"/>
    <col min="782" max="782" width="12.25" style="968" customWidth="1"/>
    <col min="783" max="1020" width="8" style="968"/>
    <col min="1021" max="1021" width="11.5" style="968" customWidth="1"/>
    <col min="1022" max="1022" width="49" style="968" customWidth="1"/>
    <col min="1023" max="1023" width="14" style="968" bestFit="1" customWidth="1"/>
    <col min="1024" max="1024" width="12.25" style="968" customWidth="1"/>
    <col min="1025" max="1025" width="16.5" style="968" bestFit="1" customWidth="1"/>
    <col min="1026" max="1026" width="16.5" style="968" customWidth="1"/>
    <col min="1027" max="1027" width="13.25" style="968" customWidth="1"/>
    <col min="1028" max="1037" width="11.375" style="968" customWidth="1"/>
    <col min="1038" max="1038" width="12.25" style="968" customWidth="1"/>
    <col min="1039" max="1276" width="8" style="968"/>
    <col min="1277" max="1277" width="11.5" style="968" customWidth="1"/>
    <col min="1278" max="1278" width="49" style="968" customWidth="1"/>
    <col min="1279" max="1279" width="14" style="968" bestFit="1" customWidth="1"/>
    <col min="1280" max="1280" width="12.25" style="968" customWidth="1"/>
    <col min="1281" max="1281" width="16.5" style="968" bestFit="1" customWidth="1"/>
    <col min="1282" max="1282" width="16.5" style="968" customWidth="1"/>
    <col min="1283" max="1283" width="13.25" style="968" customWidth="1"/>
    <col min="1284" max="1293" width="11.375" style="968" customWidth="1"/>
    <col min="1294" max="1294" width="12.25" style="968" customWidth="1"/>
    <col min="1295" max="1532" width="8" style="968"/>
    <col min="1533" max="1533" width="11.5" style="968" customWidth="1"/>
    <col min="1534" max="1534" width="49" style="968" customWidth="1"/>
    <col min="1535" max="1535" width="14" style="968" bestFit="1" customWidth="1"/>
    <col min="1536" max="1536" width="12.25" style="968" customWidth="1"/>
    <col min="1537" max="1537" width="16.5" style="968" bestFit="1" customWidth="1"/>
    <col min="1538" max="1538" width="16.5" style="968" customWidth="1"/>
    <col min="1539" max="1539" width="13.25" style="968" customWidth="1"/>
    <col min="1540" max="1549" width="11.375" style="968" customWidth="1"/>
    <col min="1550" max="1550" width="12.25" style="968" customWidth="1"/>
    <col min="1551" max="1788" width="8" style="968"/>
    <col min="1789" max="1789" width="11.5" style="968" customWidth="1"/>
    <col min="1790" max="1790" width="49" style="968" customWidth="1"/>
    <col min="1791" max="1791" width="14" style="968" bestFit="1" customWidth="1"/>
    <col min="1792" max="1792" width="12.25" style="968" customWidth="1"/>
    <col min="1793" max="1793" width="16.5" style="968" bestFit="1" customWidth="1"/>
    <col min="1794" max="1794" width="16.5" style="968" customWidth="1"/>
    <col min="1795" max="1795" width="13.25" style="968" customWidth="1"/>
    <col min="1796" max="1805" width="11.375" style="968" customWidth="1"/>
    <col min="1806" max="1806" width="12.25" style="968" customWidth="1"/>
    <col min="1807" max="2044" width="8" style="968"/>
    <col min="2045" max="2045" width="11.5" style="968" customWidth="1"/>
    <col min="2046" max="2046" width="49" style="968" customWidth="1"/>
    <col min="2047" max="2047" width="14" style="968" bestFit="1" customWidth="1"/>
    <col min="2048" max="2048" width="12.25" style="968" customWidth="1"/>
    <col min="2049" max="2049" width="16.5" style="968" bestFit="1" customWidth="1"/>
    <col min="2050" max="2050" width="16.5" style="968" customWidth="1"/>
    <col min="2051" max="2051" width="13.25" style="968" customWidth="1"/>
    <col min="2052" max="2061" width="11.375" style="968" customWidth="1"/>
    <col min="2062" max="2062" width="12.25" style="968" customWidth="1"/>
    <col min="2063" max="2300" width="8" style="968"/>
    <col min="2301" max="2301" width="11.5" style="968" customWidth="1"/>
    <col min="2302" max="2302" width="49" style="968" customWidth="1"/>
    <col min="2303" max="2303" width="14" style="968" bestFit="1" customWidth="1"/>
    <col min="2304" max="2304" width="12.25" style="968" customWidth="1"/>
    <col min="2305" max="2305" width="16.5" style="968" bestFit="1" customWidth="1"/>
    <col min="2306" max="2306" width="16.5" style="968" customWidth="1"/>
    <col min="2307" max="2307" width="13.25" style="968" customWidth="1"/>
    <col min="2308" max="2317" width="11.375" style="968" customWidth="1"/>
    <col min="2318" max="2318" width="12.25" style="968" customWidth="1"/>
    <col min="2319" max="2556" width="8" style="968"/>
    <col min="2557" max="2557" width="11.5" style="968" customWidth="1"/>
    <col min="2558" max="2558" width="49" style="968" customWidth="1"/>
    <col min="2559" max="2559" width="14" style="968" bestFit="1" customWidth="1"/>
    <col min="2560" max="2560" width="12.25" style="968" customWidth="1"/>
    <col min="2561" max="2561" width="16.5" style="968" bestFit="1" customWidth="1"/>
    <col min="2562" max="2562" width="16.5" style="968" customWidth="1"/>
    <col min="2563" max="2563" width="13.25" style="968" customWidth="1"/>
    <col min="2564" max="2573" width="11.375" style="968" customWidth="1"/>
    <col min="2574" max="2574" width="12.25" style="968" customWidth="1"/>
    <col min="2575" max="2812" width="8" style="968"/>
    <col min="2813" max="2813" width="11.5" style="968" customWidth="1"/>
    <col min="2814" max="2814" width="49" style="968" customWidth="1"/>
    <col min="2815" max="2815" width="14" style="968" bestFit="1" customWidth="1"/>
    <col min="2816" max="2816" width="12.25" style="968" customWidth="1"/>
    <col min="2817" max="2817" width="16.5" style="968" bestFit="1" customWidth="1"/>
    <col min="2818" max="2818" width="16.5" style="968" customWidth="1"/>
    <col min="2819" max="2819" width="13.25" style="968" customWidth="1"/>
    <col min="2820" max="2829" width="11.375" style="968" customWidth="1"/>
    <col min="2830" max="2830" width="12.25" style="968" customWidth="1"/>
    <col min="2831" max="3068" width="8" style="968"/>
    <col min="3069" max="3069" width="11.5" style="968" customWidth="1"/>
    <col min="3070" max="3070" width="49" style="968" customWidth="1"/>
    <col min="3071" max="3071" width="14" style="968" bestFit="1" customWidth="1"/>
    <col min="3072" max="3072" width="12.25" style="968" customWidth="1"/>
    <col min="3073" max="3073" width="16.5" style="968" bestFit="1" customWidth="1"/>
    <col min="3074" max="3074" width="16.5" style="968" customWidth="1"/>
    <col min="3075" max="3075" width="13.25" style="968" customWidth="1"/>
    <col min="3076" max="3085" width="11.375" style="968" customWidth="1"/>
    <col min="3086" max="3086" width="12.25" style="968" customWidth="1"/>
    <col min="3087" max="3324" width="8" style="968"/>
    <col min="3325" max="3325" width="11.5" style="968" customWidth="1"/>
    <col min="3326" max="3326" width="49" style="968" customWidth="1"/>
    <col min="3327" max="3327" width="14" style="968" bestFit="1" customWidth="1"/>
    <col min="3328" max="3328" width="12.25" style="968" customWidth="1"/>
    <col min="3329" max="3329" width="16.5" style="968" bestFit="1" customWidth="1"/>
    <col min="3330" max="3330" width="16.5" style="968" customWidth="1"/>
    <col min="3331" max="3331" width="13.25" style="968" customWidth="1"/>
    <col min="3332" max="3341" width="11.375" style="968" customWidth="1"/>
    <col min="3342" max="3342" width="12.25" style="968" customWidth="1"/>
    <col min="3343" max="3580" width="8" style="968"/>
    <col min="3581" max="3581" width="11.5" style="968" customWidth="1"/>
    <col min="3582" max="3582" width="49" style="968" customWidth="1"/>
    <col min="3583" max="3583" width="14" style="968" bestFit="1" customWidth="1"/>
    <col min="3584" max="3584" width="12.25" style="968" customWidth="1"/>
    <col min="3585" max="3585" width="16.5" style="968" bestFit="1" customWidth="1"/>
    <col min="3586" max="3586" width="16.5" style="968" customWidth="1"/>
    <col min="3587" max="3587" width="13.25" style="968" customWidth="1"/>
    <col min="3588" max="3597" width="11.375" style="968" customWidth="1"/>
    <col min="3598" max="3598" width="12.25" style="968" customWidth="1"/>
    <col min="3599" max="3836" width="8" style="968"/>
    <col min="3837" max="3837" width="11.5" style="968" customWidth="1"/>
    <col min="3838" max="3838" width="49" style="968" customWidth="1"/>
    <col min="3839" max="3839" width="14" style="968" bestFit="1" customWidth="1"/>
    <col min="3840" max="3840" width="12.25" style="968" customWidth="1"/>
    <col min="3841" max="3841" width="16.5" style="968" bestFit="1" customWidth="1"/>
    <col min="3842" max="3842" width="16.5" style="968" customWidth="1"/>
    <col min="3843" max="3843" width="13.25" style="968" customWidth="1"/>
    <col min="3844" max="3853" width="11.375" style="968" customWidth="1"/>
    <col min="3854" max="3854" width="12.25" style="968" customWidth="1"/>
    <col min="3855" max="4092" width="8" style="968"/>
    <col min="4093" max="4093" width="11.5" style="968" customWidth="1"/>
    <col min="4094" max="4094" width="49" style="968" customWidth="1"/>
    <col min="4095" max="4095" width="14" style="968" bestFit="1" customWidth="1"/>
    <col min="4096" max="4096" width="12.25" style="968" customWidth="1"/>
    <col min="4097" max="4097" width="16.5" style="968" bestFit="1" customWidth="1"/>
    <col min="4098" max="4098" width="16.5" style="968" customWidth="1"/>
    <col min="4099" max="4099" width="13.25" style="968" customWidth="1"/>
    <col min="4100" max="4109" width="11.375" style="968" customWidth="1"/>
    <col min="4110" max="4110" width="12.25" style="968" customWidth="1"/>
    <col min="4111" max="4348" width="8" style="968"/>
    <col min="4349" max="4349" width="11.5" style="968" customWidth="1"/>
    <col min="4350" max="4350" width="49" style="968" customWidth="1"/>
    <col min="4351" max="4351" width="14" style="968" bestFit="1" customWidth="1"/>
    <col min="4352" max="4352" width="12.25" style="968" customWidth="1"/>
    <col min="4353" max="4353" width="16.5" style="968" bestFit="1" customWidth="1"/>
    <col min="4354" max="4354" width="16.5" style="968" customWidth="1"/>
    <col min="4355" max="4355" width="13.25" style="968" customWidth="1"/>
    <col min="4356" max="4365" width="11.375" style="968" customWidth="1"/>
    <col min="4366" max="4366" width="12.25" style="968" customWidth="1"/>
    <col min="4367" max="4604" width="8" style="968"/>
    <col min="4605" max="4605" width="11.5" style="968" customWidth="1"/>
    <col min="4606" max="4606" width="49" style="968" customWidth="1"/>
    <col min="4607" max="4607" width="14" style="968" bestFit="1" customWidth="1"/>
    <col min="4608" max="4608" width="12.25" style="968" customWidth="1"/>
    <col min="4609" max="4609" width="16.5" style="968" bestFit="1" customWidth="1"/>
    <col min="4610" max="4610" width="16.5" style="968" customWidth="1"/>
    <col min="4611" max="4611" width="13.25" style="968" customWidth="1"/>
    <col min="4612" max="4621" width="11.375" style="968" customWidth="1"/>
    <col min="4622" max="4622" width="12.25" style="968" customWidth="1"/>
    <col min="4623" max="4860" width="8" style="968"/>
    <col min="4861" max="4861" width="11.5" style="968" customWidth="1"/>
    <col min="4862" max="4862" width="49" style="968" customWidth="1"/>
    <col min="4863" max="4863" width="14" style="968" bestFit="1" customWidth="1"/>
    <col min="4864" max="4864" width="12.25" style="968" customWidth="1"/>
    <col min="4865" max="4865" width="16.5" style="968" bestFit="1" customWidth="1"/>
    <col min="4866" max="4866" width="16.5" style="968" customWidth="1"/>
    <col min="4867" max="4867" width="13.25" style="968" customWidth="1"/>
    <col min="4868" max="4877" width="11.375" style="968" customWidth="1"/>
    <col min="4878" max="4878" width="12.25" style="968" customWidth="1"/>
    <col min="4879" max="5116" width="8" style="968"/>
    <col min="5117" max="5117" width="11.5" style="968" customWidth="1"/>
    <col min="5118" max="5118" width="49" style="968" customWidth="1"/>
    <col min="5119" max="5119" width="14" style="968" bestFit="1" customWidth="1"/>
    <col min="5120" max="5120" width="12.25" style="968" customWidth="1"/>
    <col min="5121" max="5121" width="16.5" style="968" bestFit="1" customWidth="1"/>
    <col min="5122" max="5122" width="16.5" style="968" customWidth="1"/>
    <col min="5123" max="5123" width="13.25" style="968" customWidth="1"/>
    <col min="5124" max="5133" width="11.375" style="968" customWidth="1"/>
    <col min="5134" max="5134" width="12.25" style="968" customWidth="1"/>
    <col min="5135" max="5372" width="8" style="968"/>
    <col min="5373" max="5373" width="11.5" style="968" customWidth="1"/>
    <col min="5374" max="5374" width="49" style="968" customWidth="1"/>
    <col min="5375" max="5375" width="14" style="968" bestFit="1" customWidth="1"/>
    <col min="5376" max="5376" width="12.25" style="968" customWidth="1"/>
    <col min="5377" max="5377" width="16.5" style="968" bestFit="1" customWidth="1"/>
    <col min="5378" max="5378" width="16.5" style="968" customWidth="1"/>
    <col min="5379" max="5379" width="13.25" style="968" customWidth="1"/>
    <col min="5380" max="5389" width="11.375" style="968" customWidth="1"/>
    <col min="5390" max="5390" width="12.25" style="968" customWidth="1"/>
    <col min="5391" max="5628" width="8" style="968"/>
    <col min="5629" max="5629" width="11.5" style="968" customWidth="1"/>
    <col min="5630" max="5630" width="49" style="968" customWidth="1"/>
    <col min="5631" max="5631" width="14" style="968" bestFit="1" customWidth="1"/>
    <col min="5632" max="5632" width="12.25" style="968" customWidth="1"/>
    <col min="5633" max="5633" width="16.5" style="968" bestFit="1" customWidth="1"/>
    <col min="5634" max="5634" width="16.5" style="968" customWidth="1"/>
    <col min="5635" max="5635" width="13.25" style="968" customWidth="1"/>
    <col min="5636" max="5645" width="11.375" style="968" customWidth="1"/>
    <col min="5646" max="5646" width="12.25" style="968" customWidth="1"/>
    <col min="5647" max="5884" width="8" style="968"/>
    <col min="5885" max="5885" width="11.5" style="968" customWidth="1"/>
    <col min="5886" max="5886" width="49" style="968" customWidth="1"/>
    <col min="5887" max="5887" width="14" style="968" bestFit="1" customWidth="1"/>
    <col min="5888" max="5888" width="12.25" style="968" customWidth="1"/>
    <col min="5889" max="5889" width="16.5" style="968" bestFit="1" customWidth="1"/>
    <col min="5890" max="5890" width="16.5" style="968" customWidth="1"/>
    <col min="5891" max="5891" width="13.25" style="968" customWidth="1"/>
    <col min="5892" max="5901" width="11.375" style="968" customWidth="1"/>
    <col min="5902" max="5902" width="12.25" style="968" customWidth="1"/>
    <col min="5903" max="6140" width="8" style="968"/>
    <col min="6141" max="6141" width="11.5" style="968" customWidth="1"/>
    <col min="6142" max="6142" width="49" style="968" customWidth="1"/>
    <col min="6143" max="6143" width="14" style="968" bestFit="1" customWidth="1"/>
    <col min="6144" max="6144" width="12.25" style="968" customWidth="1"/>
    <col min="6145" max="6145" width="16.5" style="968" bestFit="1" customWidth="1"/>
    <col min="6146" max="6146" width="16.5" style="968" customWidth="1"/>
    <col min="6147" max="6147" width="13.25" style="968" customWidth="1"/>
    <col min="6148" max="6157" width="11.375" style="968" customWidth="1"/>
    <col min="6158" max="6158" width="12.25" style="968" customWidth="1"/>
    <col min="6159" max="6396" width="8" style="968"/>
    <col min="6397" max="6397" width="11.5" style="968" customWidth="1"/>
    <col min="6398" max="6398" width="49" style="968" customWidth="1"/>
    <col min="6399" max="6399" width="14" style="968" bestFit="1" customWidth="1"/>
    <col min="6400" max="6400" width="12.25" style="968" customWidth="1"/>
    <col min="6401" max="6401" width="16.5" style="968" bestFit="1" customWidth="1"/>
    <col min="6402" max="6402" width="16.5" style="968" customWidth="1"/>
    <col min="6403" max="6403" width="13.25" style="968" customWidth="1"/>
    <col min="6404" max="6413" width="11.375" style="968" customWidth="1"/>
    <col min="6414" max="6414" width="12.25" style="968" customWidth="1"/>
    <col min="6415" max="6652" width="8" style="968"/>
    <col min="6653" max="6653" width="11.5" style="968" customWidth="1"/>
    <col min="6654" max="6654" width="49" style="968" customWidth="1"/>
    <col min="6655" max="6655" width="14" style="968" bestFit="1" customWidth="1"/>
    <col min="6656" max="6656" width="12.25" style="968" customWidth="1"/>
    <col min="6657" max="6657" width="16.5" style="968" bestFit="1" customWidth="1"/>
    <col min="6658" max="6658" width="16.5" style="968" customWidth="1"/>
    <col min="6659" max="6659" width="13.25" style="968" customWidth="1"/>
    <col min="6660" max="6669" width="11.375" style="968" customWidth="1"/>
    <col min="6670" max="6670" width="12.25" style="968" customWidth="1"/>
    <col min="6671" max="6908" width="8" style="968"/>
    <col min="6909" max="6909" width="11.5" style="968" customWidth="1"/>
    <col min="6910" max="6910" width="49" style="968" customWidth="1"/>
    <col min="6911" max="6911" width="14" style="968" bestFit="1" customWidth="1"/>
    <col min="6912" max="6912" width="12.25" style="968" customWidth="1"/>
    <col min="6913" max="6913" width="16.5" style="968" bestFit="1" customWidth="1"/>
    <col min="6914" max="6914" width="16.5" style="968" customWidth="1"/>
    <col min="6915" max="6915" width="13.25" style="968" customWidth="1"/>
    <col min="6916" max="6925" width="11.375" style="968" customWidth="1"/>
    <col min="6926" max="6926" width="12.25" style="968" customWidth="1"/>
    <col min="6927" max="7164" width="8" style="968"/>
    <col min="7165" max="7165" width="11.5" style="968" customWidth="1"/>
    <col min="7166" max="7166" width="49" style="968" customWidth="1"/>
    <col min="7167" max="7167" width="14" style="968" bestFit="1" customWidth="1"/>
    <col min="7168" max="7168" width="12.25" style="968" customWidth="1"/>
    <col min="7169" max="7169" width="16.5" style="968" bestFit="1" customWidth="1"/>
    <col min="7170" max="7170" width="16.5" style="968" customWidth="1"/>
    <col min="7171" max="7171" width="13.25" style="968" customWidth="1"/>
    <col min="7172" max="7181" width="11.375" style="968" customWidth="1"/>
    <col min="7182" max="7182" width="12.25" style="968" customWidth="1"/>
    <col min="7183" max="7420" width="8" style="968"/>
    <col min="7421" max="7421" width="11.5" style="968" customWidth="1"/>
    <col min="7422" max="7422" width="49" style="968" customWidth="1"/>
    <col min="7423" max="7423" width="14" style="968" bestFit="1" customWidth="1"/>
    <col min="7424" max="7424" width="12.25" style="968" customWidth="1"/>
    <col min="7425" max="7425" width="16.5" style="968" bestFit="1" customWidth="1"/>
    <col min="7426" max="7426" width="16.5" style="968" customWidth="1"/>
    <col min="7427" max="7427" width="13.25" style="968" customWidth="1"/>
    <col min="7428" max="7437" width="11.375" style="968" customWidth="1"/>
    <col min="7438" max="7438" width="12.25" style="968" customWidth="1"/>
    <col min="7439" max="7676" width="8" style="968"/>
    <col min="7677" max="7677" width="11.5" style="968" customWidth="1"/>
    <col min="7678" max="7678" width="49" style="968" customWidth="1"/>
    <col min="7679" max="7679" width="14" style="968" bestFit="1" customWidth="1"/>
    <col min="7680" max="7680" width="12.25" style="968" customWidth="1"/>
    <col min="7681" max="7681" width="16.5" style="968" bestFit="1" customWidth="1"/>
    <col min="7682" max="7682" width="16.5" style="968" customWidth="1"/>
    <col min="7683" max="7683" width="13.25" style="968" customWidth="1"/>
    <col min="7684" max="7693" width="11.375" style="968" customWidth="1"/>
    <col min="7694" max="7694" width="12.25" style="968" customWidth="1"/>
    <col min="7695" max="7932" width="8" style="968"/>
    <col min="7933" max="7933" width="11.5" style="968" customWidth="1"/>
    <col min="7934" max="7934" width="49" style="968" customWidth="1"/>
    <col min="7935" max="7935" width="14" style="968" bestFit="1" customWidth="1"/>
    <col min="7936" max="7936" width="12.25" style="968" customWidth="1"/>
    <col min="7937" max="7937" width="16.5" style="968" bestFit="1" customWidth="1"/>
    <col min="7938" max="7938" width="16.5" style="968" customWidth="1"/>
    <col min="7939" max="7939" width="13.25" style="968" customWidth="1"/>
    <col min="7940" max="7949" width="11.375" style="968" customWidth="1"/>
    <col min="7950" max="7950" width="12.25" style="968" customWidth="1"/>
    <col min="7951" max="8188" width="8" style="968"/>
    <col min="8189" max="8189" width="11.5" style="968" customWidth="1"/>
    <col min="8190" max="8190" width="49" style="968" customWidth="1"/>
    <col min="8191" max="8191" width="14" style="968" bestFit="1" customWidth="1"/>
    <col min="8192" max="8192" width="12.25" style="968" customWidth="1"/>
    <col min="8193" max="8193" width="16.5" style="968" bestFit="1" customWidth="1"/>
    <col min="8194" max="8194" width="16.5" style="968" customWidth="1"/>
    <col min="8195" max="8195" width="13.25" style="968" customWidth="1"/>
    <col min="8196" max="8205" width="11.375" style="968" customWidth="1"/>
    <col min="8206" max="8206" width="12.25" style="968" customWidth="1"/>
    <col min="8207" max="8444" width="8" style="968"/>
    <col min="8445" max="8445" width="11.5" style="968" customWidth="1"/>
    <col min="8446" max="8446" width="49" style="968" customWidth="1"/>
    <col min="8447" max="8447" width="14" style="968" bestFit="1" customWidth="1"/>
    <col min="8448" max="8448" width="12.25" style="968" customWidth="1"/>
    <col min="8449" max="8449" width="16.5" style="968" bestFit="1" customWidth="1"/>
    <col min="8450" max="8450" width="16.5" style="968" customWidth="1"/>
    <col min="8451" max="8451" width="13.25" style="968" customWidth="1"/>
    <col min="8452" max="8461" width="11.375" style="968" customWidth="1"/>
    <col min="8462" max="8462" width="12.25" style="968" customWidth="1"/>
    <col min="8463" max="8700" width="8" style="968"/>
    <col min="8701" max="8701" width="11.5" style="968" customWidth="1"/>
    <col min="8702" max="8702" width="49" style="968" customWidth="1"/>
    <col min="8703" max="8703" width="14" style="968" bestFit="1" customWidth="1"/>
    <col min="8704" max="8704" width="12.25" style="968" customWidth="1"/>
    <col min="8705" max="8705" width="16.5" style="968" bestFit="1" customWidth="1"/>
    <col min="8706" max="8706" width="16.5" style="968" customWidth="1"/>
    <col min="8707" max="8707" width="13.25" style="968" customWidth="1"/>
    <col min="8708" max="8717" width="11.375" style="968" customWidth="1"/>
    <col min="8718" max="8718" width="12.25" style="968" customWidth="1"/>
    <col min="8719" max="8956" width="8" style="968"/>
    <col min="8957" max="8957" width="11.5" style="968" customWidth="1"/>
    <col min="8958" max="8958" width="49" style="968" customWidth="1"/>
    <col min="8959" max="8959" width="14" style="968" bestFit="1" customWidth="1"/>
    <col min="8960" max="8960" width="12.25" style="968" customWidth="1"/>
    <col min="8961" max="8961" width="16.5" style="968" bestFit="1" customWidth="1"/>
    <col min="8962" max="8962" width="16.5" style="968" customWidth="1"/>
    <col min="8963" max="8963" width="13.25" style="968" customWidth="1"/>
    <col min="8964" max="8973" width="11.375" style="968" customWidth="1"/>
    <col min="8974" max="8974" width="12.25" style="968" customWidth="1"/>
    <col min="8975" max="9212" width="8" style="968"/>
    <col min="9213" max="9213" width="11.5" style="968" customWidth="1"/>
    <col min="9214" max="9214" width="49" style="968" customWidth="1"/>
    <col min="9215" max="9215" width="14" style="968" bestFit="1" customWidth="1"/>
    <col min="9216" max="9216" width="12.25" style="968" customWidth="1"/>
    <col min="9217" max="9217" width="16.5" style="968" bestFit="1" customWidth="1"/>
    <col min="9218" max="9218" width="16.5" style="968" customWidth="1"/>
    <col min="9219" max="9219" width="13.25" style="968" customWidth="1"/>
    <col min="9220" max="9229" width="11.375" style="968" customWidth="1"/>
    <col min="9230" max="9230" width="12.25" style="968" customWidth="1"/>
    <col min="9231" max="9468" width="8" style="968"/>
    <col min="9469" max="9469" width="11.5" style="968" customWidth="1"/>
    <col min="9470" max="9470" width="49" style="968" customWidth="1"/>
    <col min="9471" max="9471" width="14" style="968" bestFit="1" customWidth="1"/>
    <col min="9472" max="9472" width="12.25" style="968" customWidth="1"/>
    <col min="9473" max="9473" width="16.5" style="968" bestFit="1" customWidth="1"/>
    <col min="9474" max="9474" width="16.5" style="968" customWidth="1"/>
    <col min="9475" max="9475" width="13.25" style="968" customWidth="1"/>
    <col min="9476" max="9485" width="11.375" style="968" customWidth="1"/>
    <col min="9486" max="9486" width="12.25" style="968" customWidth="1"/>
    <col min="9487" max="9724" width="8" style="968"/>
    <col min="9725" max="9725" width="11.5" style="968" customWidth="1"/>
    <col min="9726" max="9726" width="49" style="968" customWidth="1"/>
    <col min="9727" max="9727" width="14" style="968" bestFit="1" customWidth="1"/>
    <col min="9728" max="9728" width="12.25" style="968" customWidth="1"/>
    <col min="9729" max="9729" width="16.5" style="968" bestFit="1" customWidth="1"/>
    <col min="9730" max="9730" width="16.5" style="968" customWidth="1"/>
    <col min="9731" max="9731" width="13.25" style="968" customWidth="1"/>
    <col min="9732" max="9741" width="11.375" style="968" customWidth="1"/>
    <col min="9742" max="9742" width="12.25" style="968" customWidth="1"/>
    <col min="9743" max="9980" width="8" style="968"/>
    <col min="9981" max="9981" width="11.5" style="968" customWidth="1"/>
    <col min="9982" max="9982" width="49" style="968" customWidth="1"/>
    <col min="9983" max="9983" width="14" style="968" bestFit="1" customWidth="1"/>
    <col min="9984" max="9984" width="12.25" style="968" customWidth="1"/>
    <col min="9985" max="9985" width="16.5" style="968" bestFit="1" customWidth="1"/>
    <col min="9986" max="9986" width="16.5" style="968" customWidth="1"/>
    <col min="9987" max="9987" width="13.25" style="968" customWidth="1"/>
    <col min="9988" max="9997" width="11.375" style="968" customWidth="1"/>
    <col min="9998" max="9998" width="12.25" style="968" customWidth="1"/>
    <col min="9999" max="10236" width="8" style="968"/>
    <col min="10237" max="10237" width="11.5" style="968" customWidth="1"/>
    <col min="10238" max="10238" width="49" style="968" customWidth="1"/>
    <col min="10239" max="10239" width="14" style="968" bestFit="1" customWidth="1"/>
    <col min="10240" max="10240" width="12.25" style="968" customWidth="1"/>
    <col min="10241" max="10241" width="16.5" style="968" bestFit="1" customWidth="1"/>
    <col min="10242" max="10242" width="16.5" style="968" customWidth="1"/>
    <col min="10243" max="10243" width="13.25" style="968" customWidth="1"/>
    <col min="10244" max="10253" width="11.375" style="968" customWidth="1"/>
    <col min="10254" max="10254" width="12.25" style="968" customWidth="1"/>
    <col min="10255" max="10492" width="8" style="968"/>
    <col min="10493" max="10493" width="11.5" style="968" customWidth="1"/>
    <col min="10494" max="10494" width="49" style="968" customWidth="1"/>
    <col min="10495" max="10495" width="14" style="968" bestFit="1" customWidth="1"/>
    <col min="10496" max="10496" width="12.25" style="968" customWidth="1"/>
    <col min="10497" max="10497" width="16.5" style="968" bestFit="1" customWidth="1"/>
    <col min="10498" max="10498" width="16.5" style="968" customWidth="1"/>
    <col min="10499" max="10499" width="13.25" style="968" customWidth="1"/>
    <col min="10500" max="10509" width="11.375" style="968" customWidth="1"/>
    <col min="10510" max="10510" width="12.25" style="968" customWidth="1"/>
    <col min="10511" max="10748" width="8" style="968"/>
    <col min="10749" max="10749" width="11.5" style="968" customWidth="1"/>
    <col min="10750" max="10750" width="49" style="968" customWidth="1"/>
    <col min="10751" max="10751" width="14" style="968" bestFit="1" customWidth="1"/>
    <col min="10752" max="10752" width="12.25" style="968" customWidth="1"/>
    <col min="10753" max="10753" width="16.5" style="968" bestFit="1" customWidth="1"/>
    <col min="10754" max="10754" width="16.5" style="968" customWidth="1"/>
    <col min="10755" max="10755" width="13.25" style="968" customWidth="1"/>
    <col min="10756" max="10765" width="11.375" style="968" customWidth="1"/>
    <col min="10766" max="10766" width="12.25" style="968" customWidth="1"/>
    <col min="10767" max="11004" width="8" style="968"/>
    <col min="11005" max="11005" width="11.5" style="968" customWidth="1"/>
    <col min="11006" max="11006" width="49" style="968" customWidth="1"/>
    <col min="11007" max="11007" width="14" style="968" bestFit="1" customWidth="1"/>
    <col min="11008" max="11008" width="12.25" style="968" customWidth="1"/>
    <col min="11009" max="11009" width="16.5" style="968" bestFit="1" customWidth="1"/>
    <col min="11010" max="11010" width="16.5" style="968" customWidth="1"/>
    <col min="11011" max="11011" width="13.25" style="968" customWidth="1"/>
    <col min="11012" max="11021" width="11.375" style="968" customWidth="1"/>
    <col min="11022" max="11022" width="12.25" style="968" customWidth="1"/>
    <col min="11023" max="11260" width="8" style="968"/>
    <col min="11261" max="11261" width="11.5" style="968" customWidth="1"/>
    <col min="11262" max="11262" width="49" style="968" customWidth="1"/>
    <col min="11263" max="11263" width="14" style="968" bestFit="1" customWidth="1"/>
    <col min="11264" max="11264" width="12.25" style="968" customWidth="1"/>
    <col min="11265" max="11265" width="16.5" style="968" bestFit="1" customWidth="1"/>
    <col min="11266" max="11266" width="16.5" style="968" customWidth="1"/>
    <col min="11267" max="11267" width="13.25" style="968" customWidth="1"/>
    <col min="11268" max="11277" width="11.375" style="968" customWidth="1"/>
    <col min="11278" max="11278" width="12.25" style="968" customWidth="1"/>
    <col min="11279" max="11516" width="8" style="968"/>
    <col min="11517" max="11517" width="11.5" style="968" customWidth="1"/>
    <col min="11518" max="11518" width="49" style="968" customWidth="1"/>
    <col min="11519" max="11519" width="14" style="968" bestFit="1" customWidth="1"/>
    <col min="11520" max="11520" width="12.25" style="968" customWidth="1"/>
    <col min="11521" max="11521" width="16.5" style="968" bestFit="1" customWidth="1"/>
    <col min="11522" max="11522" width="16.5" style="968" customWidth="1"/>
    <col min="11523" max="11523" width="13.25" style="968" customWidth="1"/>
    <col min="11524" max="11533" width="11.375" style="968" customWidth="1"/>
    <col min="11534" max="11534" width="12.25" style="968" customWidth="1"/>
    <col min="11535" max="11772" width="8" style="968"/>
    <col min="11773" max="11773" width="11.5" style="968" customWidth="1"/>
    <col min="11774" max="11774" width="49" style="968" customWidth="1"/>
    <col min="11775" max="11775" width="14" style="968" bestFit="1" customWidth="1"/>
    <col min="11776" max="11776" width="12.25" style="968" customWidth="1"/>
    <col min="11777" max="11777" width="16.5" style="968" bestFit="1" customWidth="1"/>
    <col min="11778" max="11778" width="16.5" style="968" customWidth="1"/>
    <col min="11779" max="11779" width="13.25" style="968" customWidth="1"/>
    <col min="11780" max="11789" width="11.375" style="968" customWidth="1"/>
    <col min="11790" max="11790" width="12.25" style="968" customWidth="1"/>
    <col min="11791" max="12028" width="8" style="968"/>
    <col min="12029" max="12029" width="11.5" style="968" customWidth="1"/>
    <col min="12030" max="12030" width="49" style="968" customWidth="1"/>
    <col min="12031" max="12031" width="14" style="968" bestFit="1" customWidth="1"/>
    <col min="12032" max="12032" width="12.25" style="968" customWidth="1"/>
    <col min="12033" max="12033" width="16.5" style="968" bestFit="1" customWidth="1"/>
    <col min="12034" max="12034" width="16.5" style="968" customWidth="1"/>
    <col min="12035" max="12035" width="13.25" style="968" customWidth="1"/>
    <col min="12036" max="12045" width="11.375" style="968" customWidth="1"/>
    <col min="12046" max="12046" width="12.25" style="968" customWidth="1"/>
    <col min="12047" max="12284" width="8" style="968"/>
    <col min="12285" max="12285" width="11.5" style="968" customWidth="1"/>
    <col min="12286" max="12286" width="49" style="968" customWidth="1"/>
    <col min="12287" max="12287" width="14" style="968" bestFit="1" customWidth="1"/>
    <col min="12288" max="12288" width="12.25" style="968" customWidth="1"/>
    <col min="12289" max="12289" width="16.5" style="968" bestFit="1" customWidth="1"/>
    <col min="12290" max="12290" width="16.5" style="968" customWidth="1"/>
    <col min="12291" max="12291" width="13.25" style="968" customWidth="1"/>
    <col min="12292" max="12301" width="11.375" style="968" customWidth="1"/>
    <col min="12302" max="12302" width="12.25" style="968" customWidth="1"/>
    <col min="12303" max="12540" width="8" style="968"/>
    <col min="12541" max="12541" width="11.5" style="968" customWidth="1"/>
    <col min="12542" max="12542" width="49" style="968" customWidth="1"/>
    <col min="12543" max="12543" width="14" style="968" bestFit="1" customWidth="1"/>
    <col min="12544" max="12544" width="12.25" style="968" customWidth="1"/>
    <col min="12545" max="12545" width="16.5" style="968" bestFit="1" customWidth="1"/>
    <col min="12546" max="12546" width="16.5" style="968" customWidth="1"/>
    <col min="12547" max="12547" width="13.25" style="968" customWidth="1"/>
    <col min="12548" max="12557" width="11.375" style="968" customWidth="1"/>
    <col min="12558" max="12558" width="12.25" style="968" customWidth="1"/>
    <col min="12559" max="12796" width="8" style="968"/>
    <col min="12797" max="12797" width="11.5" style="968" customWidth="1"/>
    <col min="12798" max="12798" width="49" style="968" customWidth="1"/>
    <col min="12799" max="12799" width="14" style="968" bestFit="1" customWidth="1"/>
    <col min="12800" max="12800" width="12.25" style="968" customWidth="1"/>
    <col min="12801" max="12801" width="16.5" style="968" bestFit="1" customWidth="1"/>
    <col min="12802" max="12802" width="16.5" style="968" customWidth="1"/>
    <col min="12803" max="12803" width="13.25" style="968" customWidth="1"/>
    <col min="12804" max="12813" width="11.375" style="968" customWidth="1"/>
    <col min="12814" max="12814" width="12.25" style="968" customWidth="1"/>
    <col min="12815" max="13052" width="8" style="968"/>
    <col min="13053" max="13053" width="11.5" style="968" customWidth="1"/>
    <col min="13054" max="13054" width="49" style="968" customWidth="1"/>
    <col min="13055" max="13055" width="14" style="968" bestFit="1" customWidth="1"/>
    <col min="13056" max="13056" width="12.25" style="968" customWidth="1"/>
    <col min="13057" max="13057" width="16.5" style="968" bestFit="1" customWidth="1"/>
    <col min="13058" max="13058" width="16.5" style="968" customWidth="1"/>
    <col min="13059" max="13059" width="13.25" style="968" customWidth="1"/>
    <col min="13060" max="13069" width="11.375" style="968" customWidth="1"/>
    <col min="13070" max="13070" width="12.25" style="968" customWidth="1"/>
    <col min="13071" max="13308" width="8" style="968"/>
    <col min="13309" max="13309" width="11.5" style="968" customWidth="1"/>
    <col min="13310" max="13310" width="49" style="968" customWidth="1"/>
    <col min="13311" max="13311" width="14" style="968" bestFit="1" customWidth="1"/>
    <col min="13312" max="13312" width="12.25" style="968" customWidth="1"/>
    <col min="13313" max="13313" width="16.5" style="968" bestFit="1" customWidth="1"/>
    <col min="13314" max="13314" width="16.5" style="968" customWidth="1"/>
    <col min="13315" max="13315" width="13.25" style="968" customWidth="1"/>
    <col min="13316" max="13325" width="11.375" style="968" customWidth="1"/>
    <col min="13326" max="13326" width="12.25" style="968" customWidth="1"/>
    <col min="13327" max="13564" width="8" style="968"/>
    <col min="13565" max="13565" width="11.5" style="968" customWidth="1"/>
    <col min="13566" max="13566" width="49" style="968" customWidth="1"/>
    <col min="13567" max="13567" width="14" style="968" bestFit="1" customWidth="1"/>
    <col min="13568" max="13568" width="12.25" style="968" customWidth="1"/>
    <col min="13569" max="13569" width="16.5" style="968" bestFit="1" customWidth="1"/>
    <col min="13570" max="13570" width="16.5" style="968" customWidth="1"/>
    <col min="13571" max="13571" width="13.25" style="968" customWidth="1"/>
    <col min="13572" max="13581" width="11.375" style="968" customWidth="1"/>
    <col min="13582" max="13582" width="12.25" style="968" customWidth="1"/>
    <col min="13583" max="13820" width="8" style="968"/>
    <col min="13821" max="13821" width="11.5" style="968" customWidth="1"/>
    <col min="13822" max="13822" width="49" style="968" customWidth="1"/>
    <col min="13823" max="13823" width="14" style="968" bestFit="1" customWidth="1"/>
    <col min="13824" max="13824" width="12.25" style="968" customWidth="1"/>
    <col min="13825" max="13825" width="16.5" style="968" bestFit="1" customWidth="1"/>
    <col min="13826" max="13826" width="16.5" style="968" customWidth="1"/>
    <col min="13827" max="13827" width="13.25" style="968" customWidth="1"/>
    <col min="13828" max="13837" width="11.375" style="968" customWidth="1"/>
    <col min="13838" max="13838" width="12.25" style="968" customWidth="1"/>
    <col min="13839" max="14076" width="8" style="968"/>
    <col min="14077" max="14077" width="11.5" style="968" customWidth="1"/>
    <col min="14078" max="14078" width="49" style="968" customWidth="1"/>
    <col min="14079" max="14079" width="14" style="968" bestFit="1" customWidth="1"/>
    <col min="14080" max="14080" width="12.25" style="968" customWidth="1"/>
    <col min="14081" max="14081" width="16.5" style="968" bestFit="1" customWidth="1"/>
    <col min="14082" max="14082" width="16.5" style="968" customWidth="1"/>
    <col min="14083" max="14083" width="13.25" style="968" customWidth="1"/>
    <col min="14084" max="14093" width="11.375" style="968" customWidth="1"/>
    <col min="14094" max="14094" width="12.25" style="968" customWidth="1"/>
    <col min="14095" max="14332" width="8" style="968"/>
    <col min="14333" max="14333" width="11.5" style="968" customWidth="1"/>
    <col min="14334" max="14334" width="49" style="968" customWidth="1"/>
    <col min="14335" max="14335" width="14" style="968" bestFit="1" customWidth="1"/>
    <col min="14336" max="14336" width="12.25" style="968" customWidth="1"/>
    <col min="14337" max="14337" width="16.5" style="968" bestFit="1" customWidth="1"/>
    <col min="14338" max="14338" width="16.5" style="968" customWidth="1"/>
    <col min="14339" max="14339" width="13.25" style="968" customWidth="1"/>
    <col min="14340" max="14349" width="11.375" style="968" customWidth="1"/>
    <col min="14350" max="14350" width="12.25" style="968" customWidth="1"/>
    <col min="14351" max="14588" width="8" style="968"/>
    <col min="14589" max="14589" width="11.5" style="968" customWidth="1"/>
    <col min="14590" max="14590" width="49" style="968" customWidth="1"/>
    <col min="14591" max="14591" width="14" style="968" bestFit="1" customWidth="1"/>
    <col min="14592" max="14592" width="12.25" style="968" customWidth="1"/>
    <col min="14593" max="14593" width="16.5" style="968" bestFit="1" customWidth="1"/>
    <col min="14594" max="14594" width="16.5" style="968" customWidth="1"/>
    <col min="14595" max="14595" width="13.25" style="968" customWidth="1"/>
    <col min="14596" max="14605" width="11.375" style="968" customWidth="1"/>
    <col min="14606" max="14606" width="12.25" style="968" customWidth="1"/>
    <col min="14607" max="14844" width="8" style="968"/>
    <col min="14845" max="14845" width="11.5" style="968" customWidth="1"/>
    <col min="14846" max="14846" width="49" style="968" customWidth="1"/>
    <col min="14847" max="14847" width="14" style="968" bestFit="1" customWidth="1"/>
    <col min="14848" max="14848" width="12.25" style="968" customWidth="1"/>
    <col min="14849" max="14849" width="16.5" style="968" bestFit="1" customWidth="1"/>
    <col min="14850" max="14850" width="16.5" style="968" customWidth="1"/>
    <col min="14851" max="14851" width="13.25" style="968" customWidth="1"/>
    <col min="14852" max="14861" width="11.375" style="968" customWidth="1"/>
    <col min="14862" max="14862" width="12.25" style="968" customWidth="1"/>
    <col min="14863" max="15100" width="8" style="968"/>
    <col min="15101" max="15101" width="11.5" style="968" customWidth="1"/>
    <col min="15102" max="15102" width="49" style="968" customWidth="1"/>
    <col min="15103" max="15103" width="14" style="968" bestFit="1" customWidth="1"/>
    <col min="15104" max="15104" width="12.25" style="968" customWidth="1"/>
    <col min="15105" max="15105" width="16.5" style="968" bestFit="1" customWidth="1"/>
    <col min="15106" max="15106" width="16.5" style="968" customWidth="1"/>
    <col min="15107" max="15107" width="13.25" style="968" customWidth="1"/>
    <col min="15108" max="15117" width="11.375" style="968" customWidth="1"/>
    <col min="15118" max="15118" width="12.25" style="968" customWidth="1"/>
    <col min="15119" max="15356" width="8" style="968"/>
    <col min="15357" max="15357" width="11.5" style="968" customWidth="1"/>
    <col min="15358" max="15358" width="49" style="968" customWidth="1"/>
    <col min="15359" max="15359" width="14" style="968" bestFit="1" customWidth="1"/>
    <col min="15360" max="15360" width="12.25" style="968" customWidth="1"/>
    <col min="15361" max="15361" width="16.5" style="968" bestFit="1" customWidth="1"/>
    <col min="15362" max="15362" width="16.5" style="968" customWidth="1"/>
    <col min="15363" max="15363" width="13.25" style="968" customWidth="1"/>
    <col min="15364" max="15373" width="11.375" style="968" customWidth="1"/>
    <col min="15374" max="15374" width="12.25" style="968" customWidth="1"/>
    <col min="15375" max="15612" width="8" style="968"/>
    <col min="15613" max="15613" width="11.5" style="968" customWidth="1"/>
    <col min="15614" max="15614" width="49" style="968" customWidth="1"/>
    <col min="15615" max="15615" width="14" style="968" bestFit="1" customWidth="1"/>
    <col min="15616" max="15616" width="12.25" style="968" customWidth="1"/>
    <col min="15617" max="15617" width="16.5" style="968" bestFit="1" customWidth="1"/>
    <col min="15618" max="15618" width="16.5" style="968" customWidth="1"/>
    <col min="15619" max="15619" width="13.25" style="968" customWidth="1"/>
    <col min="15620" max="15629" width="11.375" style="968" customWidth="1"/>
    <col min="15630" max="15630" width="12.25" style="968" customWidth="1"/>
    <col min="15631" max="15868" width="8" style="968"/>
    <col min="15869" max="15869" width="11.5" style="968" customWidth="1"/>
    <col min="15870" max="15870" width="49" style="968" customWidth="1"/>
    <col min="15871" max="15871" width="14" style="968" bestFit="1" customWidth="1"/>
    <col min="15872" max="15872" width="12.25" style="968" customWidth="1"/>
    <col min="15873" max="15873" width="16.5" style="968" bestFit="1" customWidth="1"/>
    <col min="15874" max="15874" width="16.5" style="968" customWidth="1"/>
    <col min="15875" max="15875" width="13.25" style="968" customWidth="1"/>
    <col min="15876" max="15885" width="11.375" style="968" customWidth="1"/>
    <col min="15886" max="15886" width="12.25" style="968" customWidth="1"/>
    <col min="15887" max="16124" width="8" style="968"/>
    <col min="16125" max="16125" width="11.5" style="968" customWidth="1"/>
    <col min="16126" max="16126" width="49" style="968" customWidth="1"/>
    <col min="16127" max="16127" width="14" style="968" bestFit="1" customWidth="1"/>
    <col min="16128" max="16128" width="12.25" style="968" customWidth="1"/>
    <col min="16129" max="16129" width="16.5" style="968" bestFit="1" customWidth="1"/>
    <col min="16130" max="16130" width="16.5" style="968" customWidth="1"/>
    <col min="16131" max="16131" width="13.25" style="968" customWidth="1"/>
    <col min="16132" max="16141" width="11.375" style="968" customWidth="1"/>
    <col min="16142" max="16142" width="12.25" style="968" customWidth="1"/>
    <col min="16143" max="16384" width="8" style="968"/>
  </cols>
  <sheetData>
    <row r="1" spans="1:17" s="937" customFormat="1" ht="24.75">
      <c r="A1" s="935" t="s">
        <v>1730</v>
      </c>
      <c r="B1" s="935"/>
      <c r="C1" s="936"/>
    </row>
    <row r="2" spans="1:17" s="937" customFormat="1" ht="24.75">
      <c r="A2" s="939" t="e">
        <f>Compname</f>
        <v>#NAME?</v>
      </c>
      <c r="B2" s="939"/>
      <c r="C2" s="940"/>
      <c r="D2" s="941"/>
      <c r="E2" s="941"/>
      <c r="F2" s="941"/>
    </row>
    <row r="3" spans="1:17" s="945" customFormat="1" ht="25.5" thickBot="1">
      <c r="A3" s="942" t="s">
        <v>250</v>
      </c>
      <c r="B3" s="942"/>
      <c r="C3" s="943"/>
      <c r="D3" s="1749"/>
    </row>
    <row r="4" spans="1:17" s="946" customFormat="1"/>
    <row r="5" spans="1:17" s="946" customFormat="1" ht="19.5">
      <c r="A5" s="1747" t="s">
        <v>1742</v>
      </c>
      <c r="B5" s="1747"/>
      <c r="C5" s="1747"/>
    </row>
    <row r="6" spans="1:17" s="946" customFormat="1"/>
    <row r="7" spans="1:17" s="946" customFormat="1" ht="22.5" customHeight="1">
      <c r="H7" s="1051" t="s">
        <v>156</v>
      </c>
      <c r="I7" s="1051"/>
      <c r="J7" s="1051" t="s">
        <v>155</v>
      </c>
      <c r="K7" s="1051"/>
      <c r="L7" s="1051"/>
      <c r="M7" s="1051"/>
      <c r="N7" s="1051"/>
      <c r="O7" s="1051"/>
      <c r="P7" s="1051"/>
      <c r="Q7" s="1051"/>
    </row>
    <row r="8" spans="1:17" s="946" customFormat="1" ht="13.5" customHeight="1">
      <c r="B8" s="1104" t="s">
        <v>1194</v>
      </c>
      <c r="C8" s="1104" t="s">
        <v>1195</v>
      </c>
      <c r="D8" s="1104" t="s">
        <v>1196</v>
      </c>
      <c r="E8" s="1104" t="s">
        <v>1197</v>
      </c>
      <c r="F8" s="1163" t="s">
        <v>244</v>
      </c>
      <c r="G8" s="1052" t="s">
        <v>243</v>
      </c>
      <c r="H8" s="1052">
        <v>2012</v>
      </c>
      <c r="I8" s="1052">
        <v>2013</v>
      </c>
      <c r="J8" s="1052">
        <v>2014</v>
      </c>
      <c r="K8" s="1052">
        <v>2015</v>
      </c>
      <c r="L8" s="1052">
        <v>2016</v>
      </c>
      <c r="M8" s="1052">
        <v>2017</v>
      </c>
      <c r="N8" s="1052">
        <v>2018</v>
      </c>
      <c r="O8" s="1052">
        <v>2019</v>
      </c>
      <c r="P8" s="1052">
        <v>2020</v>
      </c>
      <c r="Q8" s="1052">
        <v>2021</v>
      </c>
    </row>
    <row r="9" spans="1:17" s="1750" customFormat="1">
      <c r="B9" s="1751" t="s">
        <v>90</v>
      </c>
      <c r="C9" s="1752"/>
      <c r="D9" s="1753"/>
      <c r="E9" s="1753"/>
      <c r="F9" s="1753" t="s">
        <v>20</v>
      </c>
      <c r="G9" s="1754"/>
      <c r="H9" s="985"/>
      <c r="I9" s="985"/>
      <c r="J9" s="985"/>
      <c r="K9" s="985"/>
      <c r="L9" s="985"/>
      <c r="M9" s="985"/>
      <c r="N9" s="985"/>
      <c r="O9" s="985"/>
      <c r="P9" s="985"/>
      <c r="Q9" s="985"/>
    </row>
    <row r="10" spans="1:17" s="946" customFormat="1">
      <c r="B10" s="1755" t="s">
        <v>90</v>
      </c>
      <c r="C10" s="1752"/>
      <c r="D10" s="1753"/>
      <c r="E10" s="1753"/>
      <c r="F10" s="1753" t="s">
        <v>20</v>
      </c>
      <c r="G10" s="1754"/>
      <c r="H10" s="985"/>
      <c r="I10" s="985"/>
      <c r="J10" s="985"/>
      <c r="K10" s="985"/>
      <c r="L10" s="985"/>
      <c r="M10" s="985"/>
      <c r="N10" s="985"/>
      <c r="O10" s="985"/>
      <c r="P10" s="985"/>
      <c r="Q10" s="985"/>
    </row>
    <row r="11" spans="1:17" s="946" customFormat="1">
      <c r="B11" s="1755" t="s">
        <v>90</v>
      </c>
      <c r="C11" s="1752"/>
      <c r="D11" s="1753"/>
      <c r="E11" s="1753"/>
      <c r="F11" s="1753" t="s">
        <v>20</v>
      </c>
      <c r="G11" s="1754"/>
      <c r="H11" s="985"/>
      <c r="I11" s="985"/>
      <c r="J11" s="985"/>
      <c r="K11" s="985"/>
      <c r="L11" s="985"/>
      <c r="M11" s="985"/>
      <c r="N11" s="985"/>
      <c r="O11" s="985"/>
      <c r="P11" s="985"/>
      <c r="Q11" s="985"/>
    </row>
    <row r="12" spans="1:17" s="946" customFormat="1">
      <c r="B12" s="1755" t="s">
        <v>90</v>
      </c>
      <c r="C12" s="1752"/>
      <c r="D12" s="1753"/>
      <c r="E12" s="1753"/>
      <c r="F12" s="1753" t="s">
        <v>20</v>
      </c>
      <c r="G12" s="1754"/>
      <c r="H12" s="985"/>
      <c r="I12" s="985"/>
      <c r="J12" s="985"/>
      <c r="K12" s="985"/>
      <c r="L12" s="985"/>
      <c r="M12" s="985"/>
      <c r="N12" s="985"/>
      <c r="O12" s="985"/>
      <c r="P12" s="985"/>
      <c r="Q12" s="985"/>
    </row>
    <row r="13" spans="1:17" s="946" customFormat="1">
      <c r="B13" s="1755" t="s">
        <v>90</v>
      </c>
      <c r="C13" s="1752"/>
      <c r="D13" s="1753"/>
      <c r="E13" s="1753"/>
      <c r="F13" s="1753" t="s">
        <v>20</v>
      </c>
      <c r="G13" s="1754"/>
      <c r="H13" s="985"/>
      <c r="I13" s="985"/>
      <c r="J13" s="985"/>
      <c r="K13" s="985"/>
      <c r="L13" s="985"/>
      <c r="M13" s="985"/>
      <c r="N13" s="985"/>
      <c r="O13" s="985"/>
      <c r="P13" s="985"/>
      <c r="Q13" s="985"/>
    </row>
    <row r="14" spans="1:17" s="946" customFormat="1">
      <c r="B14" s="1755" t="s">
        <v>90</v>
      </c>
      <c r="C14" s="1752"/>
      <c r="D14" s="1753"/>
      <c r="E14" s="1753"/>
      <c r="F14" s="1753" t="s">
        <v>20</v>
      </c>
      <c r="G14" s="1754"/>
      <c r="H14" s="985"/>
      <c r="I14" s="985"/>
      <c r="J14" s="985"/>
      <c r="K14" s="985"/>
      <c r="L14" s="985"/>
      <c r="M14" s="985"/>
      <c r="N14" s="985"/>
      <c r="O14" s="985"/>
      <c r="P14" s="985"/>
      <c r="Q14" s="985"/>
    </row>
    <row r="15" spans="1:17" s="946" customFormat="1">
      <c r="B15" s="1755" t="s">
        <v>90</v>
      </c>
      <c r="C15" s="1752"/>
      <c r="D15" s="1753"/>
      <c r="E15" s="1753"/>
      <c r="F15" s="1753" t="s">
        <v>20</v>
      </c>
      <c r="G15" s="1754"/>
      <c r="H15" s="985"/>
      <c r="I15" s="985"/>
      <c r="J15" s="985"/>
      <c r="K15" s="985"/>
      <c r="L15" s="985"/>
      <c r="M15" s="985"/>
      <c r="N15" s="985"/>
      <c r="O15" s="985"/>
      <c r="P15" s="985"/>
      <c r="Q15" s="985"/>
    </row>
    <row r="16" spans="1:17" s="946" customFormat="1">
      <c r="B16" s="1755" t="s">
        <v>90</v>
      </c>
      <c r="C16" s="1752"/>
      <c r="D16" s="1753"/>
      <c r="E16" s="1753"/>
      <c r="F16" s="1753" t="s">
        <v>20</v>
      </c>
      <c r="G16" s="1754"/>
      <c r="H16" s="985"/>
      <c r="I16" s="985"/>
      <c r="J16" s="985"/>
      <c r="K16" s="985"/>
      <c r="L16" s="985"/>
      <c r="M16" s="985"/>
      <c r="N16" s="985"/>
      <c r="O16" s="985"/>
      <c r="P16" s="985"/>
      <c r="Q16" s="985"/>
    </row>
    <row r="17" spans="2:17" s="946" customFormat="1">
      <c r="B17" s="1755" t="s">
        <v>90</v>
      </c>
      <c r="C17" s="1752"/>
      <c r="D17" s="1753"/>
      <c r="E17" s="1753"/>
      <c r="F17" s="1753" t="s">
        <v>20</v>
      </c>
      <c r="G17" s="1754"/>
      <c r="H17" s="985"/>
      <c r="I17" s="985"/>
      <c r="J17" s="985"/>
      <c r="K17" s="985"/>
      <c r="L17" s="985"/>
      <c r="M17" s="985"/>
      <c r="N17" s="985"/>
      <c r="O17" s="985"/>
      <c r="P17" s="985"/>
      <c r="Q17" s="985"/>
    </row>
    <row r="18" spans="2:17" s="946" customFormat="1">
      <c r="B18" s="1755" t="s">
        <v>90</v>
      </c>
      <c r="C18" s="1752"/>
      <c r="D18" s="1753"/>
      <c r="E18" s="1753"/>
      <c r="F18" s="1753" t="s">
        <v>20</v>
      </c>
      <c r="G18" s="1754"/>
      <c r="H18" s="985"/>
      <c r="I18" s="985"/>
      <c r="J18" s="985"/>
      <c r="K18" s="985"/>
      <c r="L18" s="985"/>
      <c r="M18" s="985"/>
      <c r="N18" s="985"/>
      <c r="O18" s="985"/>
      <c r="P18" s="985"/>
      <c r="Q18" s="985"/>
    </row>
    <row r="19" spans="2:17" s="946" customFormat="1">
      <c r="B19" s="1755" t="s">
        <v>90</v>
      </c>
      <c r="C19" s="1752"/>
      <c r="D19" s="1753"/>
      <c r="E19" s="1753"/>
      <c r="F19" s="1753" t="s">
        <v>20</v>
      </c>
      <c r="G19" s="1754"/>
      <c r="H19" s="985"/>
      <c r="I19" s="985"/>
      <c r="J19" s="985"/>
      <c r="K19" s="985"/>
      <c r="L19" s="985"/>
      <c r="M19" s="985"/>
      <c r="N19" s="985"/>
      <c r="O19" s="985"/>
      <c r="P19" s="985"/>
      <c r="Q19" s="985"/>
    </row>
    <row r="20" spans="2:17" s="946" customFormat="1">
      <c r="B20" s="1755" t="s">
        <v>90</v>
      </c>
      <c r="C20" s="1752"/>
      <c r="D20" s="1753"/>
      <c r="E20" s="1753"/>
      <c r="F20" s="1753" t="s">
        <v>20</v>
      </c>
      <c r="G20" s="1754"/>
      <c r="H20" s="985"/>
      <c r="I20" s="985"/>
      <c r="J20" s="985"/>
      <c r="K20" s="985"/>
      <c r="L20" s="985"/>
      <c r="M20" s="985"/>
      <c r="N20" s="985"/>
      <c r="O20" s="985"/>
      <c r="P20" s="985"/>
      <c r="Q20" s="985"/>
    </row>
    <row r="21" spans="2:17" s="946" customFormat="1">
      <c r="B21" s="1755" t="s">
        <v>90</v>
      </c>
      <c r="C21" s="1752"/>
      <c r="D21" s="1753"/>
      <c r="E21" s="1753"/>
      <c r="F21" s="1753" t="s">
        <v>20</v>
      </c>
      <c r="G21" s="1754"/>
      <c r="H21" s="985"/>
      <c r="I21" s="985"/>
      <c r="J21" s="985"/>
      <c r="K21" s="985"/>
      <c r="L21" s="985"/>
      <c r="M21" s="985"/>
      <c r="N21" s="985"/>
      <c r="O21" s="985"/>
      <c r="P21" s="985"/>
      <c r="Q21" s="985"/>
    </row>
    <row r="22" spans="2:17" s="946" customFormat="1">
      <c r="B22" s="1755" t="s">
        <v>90</v>
      </c>
      <c r="C22" s="1752"/>
      <c r="D22" s="1753"/>
      <c r="E22" s="1753"/>
      <c r="F22" s="1753" t="s">
        <v>20</v>
      </c>
      <c r="G22" s="1754"/>
      <c r="H22" s="985"/>
      <c r="I22" s="985"/>
      <c r="J22" s="985"/>
      <c r="K22" s="985"/>
      <c r="L22" s="985"/>
      <c r="M22" s="985"/>
      <c r="N22" s="985"/>
      <c r="O22" s="985"/>
      <c r="P22" s="985"/>
      <c r="Q22" s="985"/>
    </row>
    <row r="23" spans="2:17" s="946" customFormat="1">
      <c r="B23" s="1755" t="s">
        <v>90</v>
      </c>
      <c r="C23" s="1752"/>
      <c r="D23" s="1753"/>
      <c r="E23" s="1753"/>
      <c r="F23" s="1753" t="s">
        <v>20</v>
      </c>
      <c r="G23" s="1754"/>
      <c r="H23" s="985"/>
      <c r="I23" s="985"/>
      <c r="J23" s="985"/>
      <c r="K23" s="985"/>
      <c r="L23" s="985"/>
      <c r="M23" s="985"/>
      <c r="N23" s="985"/>
      <c r="O23" s="985"/>
      <c r="P23" s="985"/>
      <c r="Q23" s="985"/>
    </row>
    <row r="24" spans="2:17" s="946" customFormat="1">
      <c r="B24" s="1755" t="s">
        <v>90</v>
      </c>
      <c r="C24" s="1752"/>
      <c r="D24" s="1753"/>
      <c r="E24" s="1753"/>
      <c r="F24" s="1753" t="s">
        <v>20</v>
      </c>
      <c r="G24" s="1754"/>
      <c r="H24" s="985"/>
      <c r="I24" s="985"/>
      <c r="J24" s="985"/>
      <c r="K24" s="985"/>
      <c r="L24" s="985"/>
      <c r="M24" s="985"/>
      <c r="N24" s="985"/>
      <c r="O24" s="985"/>
      <c r="P24" s="985"/>
      <c r="Q24" s="985"/>
    </row>
    <row r="25" spans="2:17" s="946" customFormat="1">
      <c r="B25" s="1755" t="s">
        <v>90</v>
      </c>
      <c r="C25" s="1752"/>
      <c r="D25" s="1753"/>
      <c r="E25" s="1753"/>
      <c r="F25" s="1753" t="s">
        <v>20</v>
      </c>
      <c r="G25" s="1754"/>
      <c r="H25" s="985"/>
      <c r="I25" s="985"/>
      <c r="J25" s="985"/>
      <c r="K25" s="985"/>
      <c r="L25" s="985"/>
      <c r="M25" s="985"/>
      <c r="N25" s="985"/>
      <c r="O25" s="985"/>
      <c r="P25" s="985"/>
      <c r="Q25" s="985"/>
    </row>
    <row r="26" spans="2:17" s="946" customFormat="1">
      <c r="B26" s="1755" t="s">
        <v>90</v>
      </c>
      <c r="C26" s="1752"/>
      <c r="D26" s="1753"/>
      <c r="E26" s="1753"/>
      <c r="F26" s="1753" t="s">
        <v>20</v>
      </c>
      <c r="G26" s="1754"/>
      <c r="H26" s="985"/>
      <c r="I26" s="985"/>
      <c r="J26" s="985"/>
      <c r="K26" s="985"/>
      <c r="L26" s="985"/>
      <c r="M26" s="985"/>
      <c r="N26" s="985"/>
      <c r="O26" s="985"/>
      <c r="P26" s="985"/>
      <c r="Q26" s="985"/>
    </row>
    <row r="27" spans="2:17" s="946" customFormat="1">
      <c r="B27" s="1755" t="s">
        <v>90</v>
      </c>
      <c r="C27" s="1752"/>
      <c r="D27" s="1753"/>
      <c r="E27" s="1753"/>
      <c r="F27" s="1753" t="s">
        <v>20</v>
      </c>
      <c r="G27" s="1754"/>
      <c r="H27" s="985"/>
      <c r="I27" s="985"/>
      <c r="J27" s="985"/>
      <c r="K27" s="985"/>
      <c r="L27" s="985"/>
      <c r="M27" s="985"/>
      <c r="N27" s="985"/>
      <c r="O27" s="985"/>
      <c r="P27" s="985"/>
      <c r="Q27" s="985"/>
    </row>
    <row r="28" spans="2:17" s="946" customFormat="1">
      <c r="B28" s="1755" t="s">
        <v>90</v>
      </c>
      <c r="C28" s="1752"/>
      <c r="D28" s="1753"/>
      <c r="E28" s="1753"/>
      <c r="F28" s="1753" t="s">
        <v>20</v>
      </c>
      <c r="G28" s="1754"/>
      <c r="H28" s="985"/>
      <c r="I28" s="985"/>
      <c r="J28" s="985"/>
      <c r="K28" s="985"/>
      <c r="L28" s="985"/>
      <c r="M28" s="985"/>
      <c r="N28" s="985"/>
      <c r="O28" s="985"/>
      <c r="P28" s="985"/>
      <c r="Q28" s="985"/>
    </row>
    <row r="29" spans="2:17" s="946" customFormat="1">
      <c r="B29" s="1755" t="s">
        <v>90</v>
      </c>
      <c r="C29" s="1752"/>
      <c r="D29" s="1753"/>
      <c r="E29" s="1753"/>
      <c r="F29" s="1753" t="s">
        <v>20</v>
      </c>
      <c r="G29" s="1754"/>
      <c r="H29" s="985"/>
      <c r="I29" s="985"/>
      <c r="J29" s="985"/>
      <c r="K29" s="985"/>
      <c r="L29" s="985"/>
      <c r="M29" s="985"/>
      <c r="N29" s="985"/>
      <c r="O29" s="985"/>
      <c r="P29" s="985"/>
      <c r="Q29" s="985"/>
    </row>
    <row r="30" spans="2:17" s="946" customFormat="1">
      <c r="B30" s="1755" t="s">
        <v>90</v>
      </c>
      <c r="C30" s="1752"/>
      <c r="D30" s="1753"/>
      <c r="E30" s="1753"/>
      <c r="F30" s="1753" t="s">
        <v>20</v>
      </c>
      <c r="G30" s="1754"/>
      <c r="H30" s="985"/>
      <c r="I30" s="985"/>
      <c r="J30" s="985"/>
      <c r="K30" s="985"/>
      <c r="L30" s="985"/>
      <c r="M30" s="985"/>
      <c r="N30" s="985"/>
      <c r="O30" s="985"/>
      <c r="P30" s="985"/>
      <c r="Q30" s="985"/>
    </row>
    <row r="31" spans="2:17" s="946" customFormat="1">
      <c r="B31" s="1755" t="s">
        <v>90</v>
      </c>
      <c r="C31" s="1752"/>
      <c r="D31" s="1753"/>
      <c r="E31" s="1753"/>
      <c r="F31" s="1753" t="s">
        <v>20</v>
      </c>
      <c r="G31" s="1754"/>
      <c r="H31" s="985"/>
      <c r="I31" s="985"/>
      <c r="J31" s="985"/>
      <c r="K31" s="985"/>
      <c r="L31" s="985"/>
      <c r="M31" s="985"/>
      <c r="N31" s="985"/>
      <c r="O31" s="985"/>
      <c r="P31" s="985"/>
      <c r="Q31" s="985"/>
    </row>
    <row r="32" spans="2:17" s="946" customFormat="1">
      <c r="B32" s="1755" t="s">
        <v>90</v>
      </c>
      <c r="C32" s="1752"/>
      <c r="D32" s="1753"/>
      <c r="E32" s="1753"/>
      <c r="F32" s="1753" t="s">
        <v>20</v>
      </c>
      <c r="G32" s="1754"/>
      <c r="H32" s="985"/>
      <c r="I32" s="985"/>
      <c r="J32" s="985"/>
      <c r="K32" s="985"/>
      <c r="L32" s="985"/>
      <c r="M32" s="985"/>
      <c r="N32" s="985"/>
      <c r="O32" s="985"/>
      <c r="P32" s="985"/>
      <c r="Q32" s="985"/>
    </row>
    <row r="33" spans="2:17" s="946" customFormat="1">
      <c r="B33" s="1755" t="s">
        <v>90</v>
      </c>
      <c r="C33" s="1752"/>
      <c r="D33" s="1753"/>
      <c r="E33" s="1753"/>
      <c r="F33" s="1753" t="s">
        <v>20</v>
      </c>
      <c r="G33" s="1754"/>
      <c r="H33" s="985"/>
      <c r="I33" s="985"/>
      <c r="J33" s="985"/>
      <c r="K33" s="985"/>
      <c r="L33" s="985"/>
      <c r="M33" s="985"/>
      <c r="N33" s="985"/>
      <c r="O33" s="985"/>
      <c r="P33" s="985"/>
      <c r="Q33" s="985"/>
    </row>
    <row r="34" spans="2:17" s="946" customFormat="1">
      <c r="B34" s="1755" t="s">
        <v>90</v>
      </c>
      <c r="C34" s="1752"/>
      <c r="D34" s="1753"/>
      <c r="E34" s="1753"/>
      <c r="F34" s="1753" t="s">
        <v>20</v>
      </c>
      <c r="G34" s="1754"/>
      <c r="H34" s="985"/>
      <c r="I34" s="985"/>
      <c r="J34" s="985"/>
      <c r="K34" s="985"/>
      <c r="L34" s="985"/>
      <c r="M34" s="985"/>
      <c r="N34" s="985"/>
      <c r="O34" s="985"/>
      <c r="P34" s="985"/>
      <c r="Q34" s="985"/>
    </row>
    <row r="35" spans="2:17" s="946" customFormat="1">
      <c r="B35" s="1755" t="s">
        <v>90</v>
      </c>
      <c r="C35" s="1752"/>
      <c r="D35" s="1753"/>
      <c r="E35" s="1753"/>
      <c r="F35" s="1753" t="s">
        <v>20</v>
      </c>
      <c r="G35" s="1754"/>
      <c r="H35" s="985"/>
      <c r="I35" s="985"/>
      <c r="J35" s="985"/>
      <c r="K35" s="985"/>
      <c r="L35" s="985"/>
      <c r="M35" s="985"/>
      <c r="N35" s="985"/>
      <c r="O35" s="985"/>
      <c r="P35" s="985"/>
      <c r="Q35" s="985"/>
    </row>
    <row r="36" spans="2:17">
      <c r="B36" s="1751" t="s">
        <v>1743</v>
      </c>
      <c r="C36" s="1756"/>
      <c r="D36" s="958"/>
      <c r="E36" s="958"/>
      <c r="F36" s="1753" t="s">
        <v>20</v>
      </c>
      <c r="G36" s="1754"/>
      <c r="H36" s="1754"/>
      <c r="I36" s="1754"/>
      <c r="J36" s="1754"/>
      <c r="K36" s="1754"/>
      <c r="L36" s="1754"/>
      <c r="M36" s="1754"/>
      <c r="N36" s="1754"/>
      <c r="O36" s="1754"/>
      <c r="P36" s="1754"/>
      <c r="Q36" s="1754"/>
    </row>
    <row r="37" spans="2:17">
      <c r="D37" s="1757"/>
      <c r="E37" s="1757"/>
    </row>
  </sheetData>
  <pageMargins left="0.74803149606299213" right="0.74803149606299213" top="0.98425196850393704" bottom="0.98425196850393704" header="0.51181102362204722" footer="0.51181102362204722"/>
  <pageSetup paperSize="8" scale="61" fitToHeight="2" orientation="landscape" r:id="rId1"/>
  <headerFooter alignWithMargins="0">
    <oddHeader>&amp;R&amp;A</oddHeader>
    <oddFooter>&amp;R&amp;F</oddFooter>
  </headerFooter>
</worksheet>
</file>

<file path=xl/worksheets/sheet54.xml><?xml version="1.0" encoding="utf-8"?>
<worksheet xmlns="http://schemas.openxmlformats.org/spreadsheetml/2006/main" xmlns:r="http://schemas.openxmlformats.org/officeDocument/2006/relationships">
  <sheetPr>
    <tabColor theme="8" tint="0.59999389629810485"/>
  </sheetPr>
  <dimension ref="A1:BH119"/>
  <sheetViews>
    <sheetView topLeftCell="AD1" zoomScale="80" zoomScaleNormal="80" workbookViewId="0">
      <selection activeCell="AK24" sqref="AK24"/>
    </sheetView>
  </sheetViews>
  <sheetFormatPr defaultRowHeight="12.75"/>
  <cols>
    <col min="1" max="1" width="9" style="2366"/>
    <col min="2" max="2" width="58.5" style="2366" bestFit="1" customWidth="1"/>
    <col min="3" max="3" width="14.625" style="2366" bestFit="1" customWidth="1"/>
    <col min="4" max="4" width="13.75" style="2366" bestFit="1" customWidth="1"/>
    <col min="5" max="6" width="22.5" style="2366" customWidth="1"/>
    <col min="7" max="7" width="12.5" style="2366" bestFit="1" customWidth="1"/>
    <col min="8" max="8" width="13.375" style="2366" bestFit="1" customWidth="1"/>
    <col min="9" max="9" width="10.625" style="2366" bestFit="1" customWidth="1"/>
    <col min="10" max="10" width="13.375" style="2366" bestFit="1" customWidth="1"/>
    <col min="11" max="11" width="10.625" style="2366" bestFit="1" customWidth="1"/>
    <col min="12" max="12" width="13.375" style="2366" bestFit="1" customWidth="1"/>
    <col min="13" max="13" width="10.625" style="2366" bestFit="1" customWidth="1"/>
    <col min="14" max="14" width="13.375" style="2366" bestFit="1" customWidth="1"/>
    <col min="15" max="15" width="15.125" style="2366" bestFit="1" customWidth="1"/>
    <col min="16" max="16" width="12.375" style="2366" bestFit="1" customWidth="1"/>
    <col min="17" max="17" width="10.875" style="2366" bestFit="1" customWidth="1"/>
    <col min="18" max="18" width="14.5" style="2366" bestFit="1" customWidth="1"/>
    <col min="19" max="19" width="11.125" style="2366" bestFit="1" customWidth="1"/>
    <col min="20" max="20" width="11.125" style="2366" customWidth="1"/>
    <col min="21" max="21" width="12.5" style="2366" bestFit="1" customWidth="1"/>
    <col min="22" max="23" width="16.25" style="2366" bestFit="1" customWidth="1"/>
    <col min="24" max="24" width="15.75" style="2366" bestFit="1" customWidth="1"/>
    <col min="25" max="25" width="15.5" style="2366" bestFit="1" customWidth="1"/>
    <col min="26" max="26" width="12" style="2366" bestFit="1" customWidth="1"/>
    <col min="27" max="27" width="11.25" style="2366" customWidth="1"/>
    <col min="28" max="28" width="14.375" style="2366" customWidth="1"/>
    <col min="29" max="29" width="16.375" style="2366" bestFit="1" customWidth="1"/>
    <col min="30" max="30" width="12.625" style="2366" customWidth="1"/>
    <col min="31" max="31" width="18.125" style="2366" bestFit="1" customWidth="1"/>
    <col min="32" max="32" width="21.875" style="2366" bestFit="1" customWidth="1"/>
    <col min="33" max="33" width="9.875" style="2366" customWidth="1"/>
    <col min="34" max="34" width="9.5" style="2366" customWidth="1"/>
    <col min="35" max="36" width="9.5" style="2366" bestFit="1" customWidth="1"/>
    <col min="37" max="41" width="9.5" style="2366" customWidth="1"/>
    <col min="42" max="42" width="7.375" style="2366" bestFit="1" customWidth="1"/>
    <col min="43" max="43" width="7.375" style="2366" customWidth="1"/>
    <col min="44" max="44" width="7.375" style="2366" bestFit="1" customWidth="1"/>
    <col min="45" max="45" width="7.375" style="2366" customWidth="1"/>
    <col min="46" max="46" width="7.375" style="2366" bestFit="1" customWidth="1"/>
    <col min="47" max="47" width="7.375" style="2366" customWidth="1"/>
    <col min="48" max="48" width="10.625" style="2366" bestFit="1" customWidth="1"/>
    <col min="49" max="49" width="26.75" style="2366" bestFit="1" customWidth="1"/>
    <col min="50" max="50" width="40.25" style="2366" bestFit="1" customWidth="1"/>
    <col min="51" max="51" width="38.875" style="2366" bestFit="1" customWidth="1"/>
    <col min="52" max="52" width="30.125" style="2366" bestFit="1" customWidth="1"/>
    <col min="53" max="53" width="28.125" style="2366" bestFit="1" customWidth="1"/>
    <col min="54" max="55" width="14.5" style="2366" bestFit="1" customWidth="1"/>
    <col min="56" max="56" width="18.375" style="2366" bestFit="1" customWidth="1"/>
    <col min="57" max="57" width="16.5" style="2366" customWidth="1"/>
    <col min="58" max="58" width="14.625" style="2366" bestFit="1" customWidth="1"/>
    <col min="59" max="59" width="18.75" style="2366" bestFit="1" customWidth="1"/>
    <col min="60" max="16384" width="9" style="2366"/>
  </cols>
  <sheetData>
    <row r="1" spans="1:60" ht="24.75">
      <c r="A1" s="2118" t="s">
        <v>1730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365"/>
    </row>
    <row r="2" spans="1:60" ht="24.75">
      <c r="A2" s="2159" t="s">
        <v>1978</v>
      </c>
      <c r="B2" s="2160"/>
      <c r="C2" s="2160"/>
      <c r="D2" s="2160"/>
      <c r="E2" s="2119"/>
      <c r="F2" s="2119"/>
      <c r="G2" s="2119"/>
      <c r="H2" s="2119"/>
      <c r="I2" s="2119"/>
      <c r="J2" s="2119"/>
      <c r="K2" s="2119"/>
      <c r="L2" s="2119"/>
      <c r="M2" s="2119"/>
      <c r="N2" s="2119"/>
      <c r="O2" s="2119"/>
      <c r="P2" s="2367"/>
      <c r="Q2" s="2367"/>
      <c r="R2" s="2367"/>
      <c r="S2" s="2367"/>
      <c r="T2" s="2367"/>
      <c r="U2" s="2367"/>
      <c r="V2" s="2119"/>
      <c r="W2" s="2367"/>
      <c r="X2" s="2367"/>
      <c r="Y2" s="2367"/>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365"/>
    </row>
    <row r="3" spans="1:60" ht="25.5" thickBot="1">
      <c r="A3" s="2127" t="s">
        <v>250</v>
      </c>
      <c r="B3" s="2128"/>
      <c r="C3" s="2128"/>
      <c r="D3" s="2128"/>
      <c r="E3" s="2128"/>
      <c r="F3" s="2128"/>
      <c r="G3" s="2128"/>
      <c r="H3" s="2128"/>
      <c r="I3" s="2128"/>
      <c r="J3" s="2128"/>
      <c r="K3" s="2128"/>
      <c r="L3" s="2128"/>
      <c r="M3" s="2128"/>
      <c r="N3" s="2128"/>
      <c r="O3" s="2161"/>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28"/>
      <c r="AZ3" s="2128"/>
      <c r="BA3" s="2128"/>
      <c r="BB3" s="2128"/>
      <c r="BC3" s="2128"/>
      <c r="BD3" s="2128"/>
      <c r="BE3" s="2128"/>
      <c r="BF3" s="2128"/>
      <c r="BG3" s="2128"/>
      <c r="BH3" s="2365"/>
    </row>
    <row r="4" spans="1:60">
      <c r="A4" s="2163"/>
      <c r="B4" s="2163"/>
      <c r="C4" s="216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3"/>
      <c r="BB4" s="2163"/>
      <c r="BC4" s="2163"/>
      <c r="BD4" s="2163"/>
      <c r="BE4" s="2163"/>
      <c r="BF4" s="2163"/>
      <c r="BG4" s="2163"/>
      <c r="BH4" s="2365"/>
    </row>
    <row r="5" spans="1:60" ht="19.5">
      <c r="A5" s="2131" t="s">
        <v>2373</v>
      </c>
      <c r="B5" s="2131"/>
      <c r="C5" s="2131"/>
      <c r="D5" s="2131"/>
      <c r="E5" s="2163"/>
      <c r="F5" s="2163"/>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365"/>
    </row>
    <row r="6" spans="1:60" ht="14.25">
      <c r="B6" s="2368"/>
      <c r="C6" s="2368"/>
      <c r="D6" s="2368"/>
      <c r="E6" s="2368"/>
      <c r="F6" s="2368"/>
      <c r="G6" s="2368"/>
      <c r="H6" s="2368"/>
      <c r="I6" s="2368"/>
      <c r="J6" s="2368"/>
      <c r="K6" s="2368"/>
      <c r="L6" s="2368"/>
      <c r="M6" s="2368"/>
      <c r="N6" s="2368"/>
      <c r="O6" s="2368"/>
      <c r="P6" s="2368"/>
      <c r="Q6" s="2368"/>
      <c r="R6" s="2368"/>
      <c r="S6" s="2368"/>
      <c r="T6" s="2368"/>
      <c r="U6" s="2368"/>
      <c r="V6" s="2368"/>
      <c r="W6" s="2368"/>
      <c r="X6" s="2368"/>
      <c r="Y6" s="2368"/>
      <c r="Z6" s="2368"/>
      <c r="AA6" s="2368"/>
      <c r="AB6" s="2368"/>
      <c r="AC6" s="2368"/>
      <c r="AD6" s="2368"/>
      <c r="AE6" s="2369"/>
      <c r="AF6" s="2369"/>
      <c r="AG6" s="3693" t="s">
        <v>2374</v>
      </c>
      <c r="AH6" s="3694"/>
      <c r="AI6" s="3694"/>
      <c r="AJ6" s="3695"/>
      <c r="AK6" s="3695"/>
      <c r="AL6" s="3695"/>
      <c r="AM6" s="3695"/>
      <c r="AN6" s="3695"/>
      <c r="AO6" s="3695"/>
      <c r="AP6" s="3694"/>
      <c r="AQ6" s="3695"/>
      <c r="AR6" s="3694"/>
      <c r="AS6" s="3695"/>
      <c r="AT6" s="3694"/>
      <c r="AU6" s="3695"/>
      <c r="AV6" s="3694"/>
      <c r="AW6" s="3694"/>
      <c r="AX6" s="3694"/>
      <c r="AY6" s="3694"/>
      <c r="AZ6" s="3694"/>
      <c r="BA6" s="3694"/>
      <c r="BB6" s="3694"/>
      <c r="BC6" s="3694"/>
      <c r="BD6" s="3694"/>
      <c r="BE6" s="3694"/>
      <c r="BF6" s="3694"/>
      <c r="BG6" s="2370" t="s">
        <v>2375</v>
      </c>
      <c r="BH6" s="2365"/>
    </row>
    <row r="7" spans="1:60" ht="38.25">
      <c r="B7" s="2371" t="s">
        <v>2327</v>
      </c>
      <c r="C7" s="2371" t="s">
        <v>2376</v>
      </c>
      <c r="D7" s="2371" t="s">
        <v>2377</v>
      </c>
      <c r="E7" s="2372" t="s">
        <v>2378</v>
      </c>
      <c r="F7" s="2372" t="s">
        <v>2379</v>
      </c>
      <c r="G7" s="2169" t="s">
        <v>156</v>
      </c>
      <c r="H7" s="2373"/>
      <c r="I7" s="2169" t="s">
        <v>2380</v>
      </c>
      <c r="J7" s="2373"/>
      <c r="K7" s="2169" t="s">
        <v>2381</v>
      </c>
      <c r="L7" s="2373"/>
      <c r="M7" s="2169" t="s">
        <v>1274</v>
      </c>
      <c r="N7" s="2373"/>
      <c r="O7" s="2169" t="s">
        <v>2382</v>
      </c>
      <c r="P7" s="2373"/>
      <c r="Q7" s="2374"/>
      <c r="R7" s="2373"/>
      <c r="S7" s="2374"/>
      <c r="T7" s="2374"/>
      <c r="U7" s="2373"/>
      <c r="V7" s="2374"/>
      <c r="W7" s="2373"/>
      <c r="X7" s="2374"/>
      <c r="Y7" s="2373"/>
      <c r="Z7" s="2374"/>
      <c r="AA7" s="2375"/>
      <c r="AB7" s="2376" t="s">
        <v>2383</v>
      </c>
      <c r="AC7" s="2377" t="s">
        <v>2384</v>
      </c>
      <c r="AD7" s="2378" t="s">
        <v>2385</v>
      </c>
      <c r="AE7" s="2379" t="s">
        <v>2386</v>
      </c>
      <c r="AF7" s="2379" t="s">
        <v>2387</v>
      </c>
      <c r="AG7" s="2169" t="s">
        <v>1845</v>
      </c>
      <c r="AH7" s="2169"/>
      <c r="AI7" s="2169"/>
      <c r="AJ7" s="2169"/>
      <c r="AK7" s="2169"/>
      <c r="AL7" s="2169"/>
      <c r="AM7" s="2169"/>
      <c r="AN7" s="2169"/>
      <c r="AO7" s="2169"/>
      <c r="AP7" s="2169" t="s">
        <v>1847</v>
      </c>
      <c r="AQ7" s="2169"/>
      <c r="AR7" s="2169"/>
      <c r="AS7" s="2169"/>
      <c r="AT7" s="2169"/>
      <c r="AU7" s="2169"/>
      <c r="AV7" s="2169"/>
      <c r="AW7" s="2169" t="s">
        <v>1848</v>
      </c>
      <c r="AX7" s="2169"/>
      <c r="AY7" s="2169"/>
      <c r="AZ7" s="2169"/>
      <c r="BA7" s="2169" t="s">
        <v>1849</v>
      </c>
      <c r="BB7" s="2169"/>
      <c r="BC7" s="2169"/>
      <c r="BD7" s="2380" t="s">
        <v>2388</v>
      </c>
      <c r="BE7" s="2381" t="s">
        <v>2389</v>
      </c>
      <c r="BF7" s="2382" t="s">
        <v>2390</v>
      </c>
      <c r="BG7" s="2380"/>
      <c r="BH7" s="2365"/>
    </row>
    <row r="8" spans="1:60" ht="51">
      <c r="B8" s="2383"/>
      <c r="C8" s="2383"/>
      <c r="D8" s="2383"/>
      <c r="E8" s="2384"/>
      <c r="F8" s="2384"/>
      <c r="G8" s="2381" t="s">
        <v>2391</v>
      </c>
      <c r="H8" s="2381" t="s">
        <v>2392</v>
      </c>
      <c r="I8" s="2381" t="s">
        <v>2391</v>
      </c>
      <c r="J8" s="2381" t="s">
        <v>2392</v>
      </c>
      <c r="K8" s="2381" t="s">
        <v>2391</v>
      </c>
      <c r="L8" s="2381" t="s">
        <v>2392</v>
      </c>
      <c r="M8" s="2381" t="s">
        <v>2391</v>
      </c>
      <c r="N8" s="2385" t="s">
        <v>2392</v>
      </c>
      <c r="O8" s="2381" t="s">
        <v>1845</v>
      </c>
      <c r="P8" s="2381" t="s">
        <v>1847</v>
      </c>
      <c r="Q8" s="2381" t="s">
        <v>2393</v>
      </c>
      <c r="R8" s="2381" t="s">
        <v>2394</v>
      </c>
      <c r="S8" s="2381" t="s">
        <v>2395</v>
      </c>
      <c r="T8" s="2381" t="s">
        <v>2389</v>
      </c>
      <c r="U8" s="2381" t="s">
        <v>2396</v>
      </c>
      <c r="V8" s="2381" t="s">
        <v>2397</v>
      </c>
      <c r="W8" s="2381" t="s">
        <v>2398</v>
      </c>
      <c r="X8" s="2381" t="s">
        <v>2399</v>
      </c>
      <c r="Y8" s="2381" t="s">
        <v>2400</v>
      </c>
      <c r="Z8" s="2381" t="s">
        <v>2401</v>
      </c>
      <c r="AA8" s="2386" t="s">
        <v>2402</v>
      </c>
      <c r="AB8" s="2376"/>
      <c r="AC8" s="2377"/>
      <c r="AD8" s="2378"/>
      <c r="AE8" s="2379"/>
      <c r="AF8" s="2379"/>
      <c r="AG8" s="2387" t="s">
        <v>2403</v>
      </c>
      <c r="AH8" s="2387" t="s">
        <v>2404</v>
      </c>
      <c r="AI8" s="2387" t="s">
        <v>2405</v>
      </c>
      <c r="AJ8" s="2387" t="s">
        <v>2244</v>
      </c>
      <c r="AK8" s="2387" t="s">
        <v>3503</v>
      </c>
      <c r="AL8" s="2387" t="s">
        <v>3504</v>
      </c>
      <c r="AM8" s="2387" t="s">
        <v>3505</v>
      </c>
      <c r="AN8" s="2387" t="s">
        <v>3506</v>
      </c>
      <c r="AO8" s="2387" t="s">
        <v>3507</v>
      </c>
      <c r="AP8" s="2387" t="s">
        <v>3497</v>
      </c>
      <c r="AQ8" s="2387" t="s">
        <v>3500</v>
      </c>
      <c r="AR8" s="2387" t="s">
        <v>3498</v>
      </c>
      <c r="AS8" s="2387" t="s">
        <v>3501</v>
      </c>
      <c r="AT8" s="2387" t="s">
        <v>3499</v>
      </c>
      <c r="AU8" s="2387" t="s">
        <v>3502</v>
      </c>
      <c r="AV8" s="2387" t="s">
        <v>2090</v>
      </c>
      <c r="AW8" s="2380" t="s">
        <v>2273</v>
      </c>
      <c r="AX8" s="2380" t="s">
        <v>2180</v>
      </c>
      <c r="AY8" s="2380" t="s">
        <v>2407</v>
      </c>
      <c r="AZ8" s="2380" t="s">
        <v>2408</v>
      </c>
      <c r="BA8" s="2380" t="s">
        <v>2409</v>
      </c>
      <c r="BB8" s="2380" t="s">
        <v>2410</v>
      </c>
      <c r="BC8" s="2380" t="s">
        <v>2411</v>
      </c>
      <c r="BD8" s="1391"/>
      <c r="BE8" s="2388"/>
      <c r="BF8" s="2388"/>
      <c r="BG8" s="2380"/>
      <c r="BH8" s="2365"/>
    </row>
    <row r="9" spans="1:60">
      <c r="B9" s="2389"/>
      <c r="C9" s="2389"/>
      <c r="D9" s="2389"/>
      <c r="E9" s="2390"/>
      <c r="F9" s="2390"/>
      <c r="G9" s="2391" t="s">
        <v>1664</v>
      </c>
      <c r="H9" s="2391" t="s">
        <v>1664</v>
      </c>
      <c r="I9" s="2392" t="s">
        <v>1664</v>
      </c>
      <c r="J9" s="2391" t="s">
        <v>1664</v>
      </c>
      <c r="K9" s="2392" t="s">
        <v>1664</v>
      </c>
      <c r="L9" s="2391" t="s">
        <v>1664</v>
      </c>
      <c r="M9" s="2391" t="s">
        <v>1664</v>
      </c>
      <c r="N9" s="2393" t="s">
        <v>1664</v>
      </c>
      <c r="O9" s="2391" t="s">
        <v>1664</v>
      </c>
      <c r="P9" s="2391" t="s">
        <v>1664</v>
      </c>
      <c r="Q9" s="2391" t="s">
        <v>1664</v>
      </c>
      <c r="R9" s="2391" t="s">
        <v>1664</v>
      </c>
      <c r="S9" s="2391" t="s">
        <v>1664</v>
      </c>
      <c r="T9" s="2391" t="s">
        <v>1664</v>
      </c>
      <c r="U9" s="2391" t="s">
        <v>1664</v>
      </c>
      <c r="V9" s="2391" t="s">
        <v>1664</v>
      </c>
      <c r="W9" s="2391" t="s">
        <v>1664</v>
      </c>
      <c r="X9" s="2391" t="s">
        <v>1664</v>
      </c>
      <c r="Y9" s="2391" t="s">
        <v>1664</v>
      </c>
      <c r="Z9" s="2391" t="s">
        <v>1664</v>
      </c>
      <c r="AA9" s="2394" t="s">
        <v>1664</v>
      </c>
      <c r="AB9" s="2392" t="s">
        <v>2412</v>
      </c>
      <c r="AC9" s="2395" t="s">
        <v>2412</v>
      </c>
      <c r="AD9" s="2392"/>
      <c r="AE9" s="2379"/>
      <c r="AF9" s="2379"/>
      <c r="AG9" s="1391" t="s">
        <v>2413</v>
      </c>
      <c r="AH9" s="1391" t="s">
        <v>2413</v>
      </c>
      <c r="AI9" s="1391" t="s">
        <v>2413</v>
      </c>
      <c r="AJ9" s="1391" t="s">
        <v>2413</v>
      </c>
      <c r="AK9" s="1391" t="s">
        <v>2413</v>
      </c>
      <c r="AL9" s="1391" t="s">
        <v>2413</v>
      </c>
      <c r="AM9" s="1391" t="s">
        <v>2413</v>
      </c>
      <c r="AN9" s="1391" t="s">
        <v>2413</v>
      </c>
      <c r="AO9" s="1391" t="s">
        <v>2413</v>
      </c>
      <c r="AP9" s="1391" t="s">
        <v>2413</v>
      </c>
      <c r="AQ9" s="1391" t="s">
        <v>2413</v>
      </c>
      <c r="AR9" s="1391" t="s">
        <v>2413</v>
      </c>
      <c r="AS9" s="1391" t="s">
        <v>2413</v>
      </c>
      <c r="AT9" s="1391" t="s">
        <v>2413</v>
      </c>
      <c r="AU9" s="1391" t="s">
        <v>2413</v>
      </c>
      <c r="AV9" s="1391" t="s">
        <v>2413</v>
      </c>
      <c r="AW9" s="2380" t="s">
        <v>2414</v>
      </c>
      <c r="AX9" s="2380" t="s">
        <v>2414</v>
      </c>
      <c r="AY9" s="2380" t="s">
        <v>2414</v>
      </c>
      <c r="AZ9" s="2380" t="s">
        <v>2413</v>
      </c>
      <c r="BA9" s="2380" t="s">
        <v>2414</v>
      </c>
      <c r="BB9" s="2380" t="s">
        <v>2414</v>
      </c>
      <c r="BC9" s="2380" t="s">
        <v>2414</v>
      </c>
      <c r="BD9" s="2380" t="s">
        <v>2413</v>
      </c>
      <c r="BE9" s="2380" t="s">
        <v>2413</v>
      </c>
      <c r="BF9" s="2382" t="s">
        <v>2414</v>
      </c>
      <c r="BG9" s="2380"/>
      <c r="BH9" s="2365"/>
    </row>
    <row r="10" spans="1:60">
      <c r="B10" s="2396"/>
      <c r="C10" s="2397"/>
      <c r="D10" s="2397"/>
      <c r="E10" s="2396"/>
      <c r="F10" s="2397"/>
      <c r="G10" s="2398"/>
      <c r="H10" s="2399"/>
      <c r="I10" s="2399"/>
      <c r="J10" s="2399"/>
      <c r="K10" s="2399"/>
      <c r="L10" s="2399"/>
      <c r="M10" s="2399"/>
      <c r="N10" s="2400"/>
      <c r="O10" s="2399"/>
      <c r="P10" s="2399"/>
      <c r="Q10" s="2399"/>
      <c r="R10" s="2399"/>
      <c r="S10" s="2399"/>
      <c r="T10" s="2399"/>
      <c r="U10" s="2399"/>
      <c r="V10" s="2399"/>
      <c r="W10" s="2399"/>
      <c r="X10" s="2399"/>
      <c r="Y10" s="2399"/>
      <c r="Z10" s="2399"/>
      <c r="AA10" s="2400"/>
      <c r="AB10" s="2401"/>
      <c r="AC10" s="2402"/>
      <c r="AD10" s="2403"/>
      <c r="AE10" s="2403"/>
      <c r="AF10" s="2404"/>
      <c r="AG10" s="2403"/>
      <c r="AH10" s="2403"/>
      <c r="AI10" s="2403"/>
      <c r="AJ10" s="2403"/>
      <c r="AK10" s="2403"/>
      <c r="AL10" s="2403"/>
      <c r="AM10" s="2403"/>
      <c r="AN10" s="2403"/>
      <c r="AO10" s="2403"/>
      <c r="AP10" s="2403"/>
      <c r="AQ10" s="2403"/>
      <c r="AR10" s="2403"/>
      <c r="AS10" s="2403"/>
      <c r="AT10" s="2403"/>
      <c r="AU10" s="2403"/>
      <c r="AV10" s="2403"/>
      <c r="AW10" s="2403"/>
      <c r="AX10" s="2403"/>
      <c r="AY10" s="2403"/>
      <c r="AZ10" s="2403"/>
      <c r="BA10" s="2403"/>
      <c r="BB10" s="2403"/>
      <c r="BC10" s="2403"/>
      <c r="BD10" s="2403"/>
      <c r="BE10" s="2403"/>
      <c r="BF10" s="2403"/>
      <c r="BG10" s="2405"/>
      <c r="BH10" s="2365"/>
    </row>
    <row r="11" spans="1:60">
      <c r="B11" s="2406" t="s">
        <v>2415</v>
      </c>
      <c r="C11" s="2407"/>
      <c r="D11" s="2407"/>
      <c r="E11" s="2406"/>
      <c r="F11" s="2407"/>
      <c r="G11" s="2408"/>
      <c r="H11" s="2409"/>
      <c r="I11" s="2409"/>
      <c r="J11" s="2409"/>
      <c r="K11" s="2409"/>
      <c r="L11" s="2409"/>
      <c r="M11" s="2409"/>
      <c r="N11" s="2410"/>
      <c r="O11" s="2409"/>
      <c r="P11" s="2409"/>
      <c r="Q11" s="2409"/>
      <c r="R11" s="2409"/>
      <c r="S11" s="2409"/>
      <c r="T11" s="2409"/>
      <c r="U11" s="2409"/>
      <c r="V11" s="2409"/>
      <c r="W11" s="2409"/>
      <c r="X11" s="2409"/>
      <c r="Y11" s="2409"/>
      <c r="Z11" s="2409"/>
      <c r="AA11" s="2410"/>
      <c r="AB11" s="2411"/>
      <c r="AC11" s="2412"/>
      <c r="AD11" s="2405"/>
      <c r="AE11" s="2405"/>
      <c r="AF11" s="2413"/>
      <c r="AG11" s="2405"/>
      <c r="AH11" s="2405"/>
      <c r="AI11" s="2405"/>
      <c r="AJ11" s="2405"/>
      <c r="AK11" s="2405"/>
      <c r="AL11" s="2405"/>
      <c r="AM11" s="2405"/>
      <c r="AN11" s="2405"/>
      <c r="AO11" s="2405"/>
      <c r="AP11" s="2405"/>
      <c r="AQ11" s="2405"/>
      <c r="AR11" s="2405"/>
      <c r="AS11" s="2405"/>
      <c r="AT11" s="2405"/>
      <c r="AU11" s="2405"/>
      <c r="AV11" s="2405"/>
      <c r="AW11" s="2405"/>
      <c r="AX11" s="2405"/>
      <c r="AY11" s="2405"/>
      <c r="AZ11" s="2405"/>
      <c r="BA11" s="2405"/>
      <c r="BB11" s="2405"/>
      <c r="BC11" s="2405"/>
      <c r="BD11" s="2405"/>
      <c r="BE11" s="2405"/>
      <c r="BF11" s="2405"/>
      <c r="BG11" s="2405"/>
      <c r="BH11" s="2365"/>
    </row>
    <row r="12" spans="1:60">
      <c r="B12" s="2406"/>
      <c r="C12" s="2407"/>
      <c r="D12" s="2407"/>
      <c r="E12" s="2406"/>
      <c r="F12" s="2407"/>
      <c r="G12" s="2408"/>
      <c r="H12" s="2409"/>
      <c r="I12" s="2409"/>
      <c r="J12" s="2409"/>
      <c r="K12" s="2409"/>
      <c r="L12" s="2409"/>
      <c r="M12" s="2409"/>
      <c r="N12" s="2410"/>
      <c r="O12" s="2409"/>
      <c r="P12" s="2409"/>
      <c r="Q12" s="2409"/>
      <c r="R12" s="2409"/>
      <c r="S12" s="2409"/>
      <c r="T12" s="2409"/>
      <c r="U12" s="2409"/>
      <c r="V12" s="2409"/>
      <c r="W12" s="2409"/>
      <c r="X12" s="2409"/>
      <c r="Y12" s="2409"/>
      <c r="Z12" s="2409"/>
      <c r="AA12" s="2410"/>
      <c r="AB12" s="2411"/>
      <c r="AC12" s="2412"/>
      <c r="AD12" s="2405"/>
      <c r="AE12" s="2405"/>
      <c r="AF12" s="2413"/>
      <c r="AG12" s="2405"/>
      <c r="AH12" s="2405"/>
      <c r="AI12" s="2405"/>
      <c r="AJ12" s="2405"/>
      <c r="AK12" s="2405"/>
      <c r="AL12" s="2405"/>
      <c r="AM12" s="2405"/>
      <c r="AN12" s="2405"/>
      <c r="AO12" s="2405"/>
      <c r="AP12" s="2405"/>
      <c r="AQ12" s="2405"/>
      <c r="AR12" s="2405"/>
      <c r="AS12" s="2405"/>
      <c r="AT12" s="2405"/>
      <c r="AU12" s="2405"/>
      <c r="AV12" s="2405"/>
      <c r="AW12" s="2405"/>
      <c r="AX12" s="2405"/>
      <c r="AY12" s="2405"/>
      <c r="AZ12" s="2405"/>
      <c r="BA12" s="2405"/>
      <c r="BB12" s="2405"/>
      <c r="BC12" s="2405"/>
      <c r="BD12" s="2405"/>
      <c r="BE12" s="2405"/>
      <c r="BF12" s="2405"/>
      <c r="BG12" s="2405"/>
      <c r="BH12" s="2365"/>
    </row>
    <row r="13" spans="1:60">
      <c r="B13" s="2406" t="s">
        <v>2329</v>
      </c>
      <c r="C13" s="2407"/>
      <c r="D13" s="2407"/>
      <c r="E13" s="2406"/>
      <c r="F13" s="2407"/>
      <c r="G13" s="2408"/>
      <c r="H13" s="2409"/>
      <c r="I13" s="2409"/>
      <c r="J13" s="2409"/>
      <c r="K13" s="2409"/>
      <c r="L13" s="2409"/>
      <c r="M13" s="2409"/>
      <c r="N13" s="2410"/>
      <c r="O13" s="2409"/>
      <c r="P13" s="2409"/>
      <c r="Q13" s="2409"/>
      <c r="R13" s="2409"/>
      <c r="S13" s="2409"/>
      <c r="T13" s="2409"/>
      <c r="U13" s="2409"/>
      <c r="V13" s="2409"/>
      <c r="W13" s="2409"/>
      <c r="X13" s="2409"/>
      <c r="Y13" s="2409"/>
      <c r="Z13" s="2409"/>
      <c r="AA13" s="2410"/>
      <c r="AB13" s="2411"/>
      <c r="AC13" s="2412"/>
      <c r="AD13" s="2405"/>
      <c r="AE13" s="2405"/>
      <c r="AF13" s="2413"/>
      <c r="AG13" s="2405"/>
      <c r="AH13" s="2405"/>
      <c r="AI13" s="2405"/>
      <c r="AJ13" s="2405"/>
      <c r="AK13" s="2405"/>
      <c r="AL13" s="2405"/>
      <c r="AM13" s="2405"/>
      <c r="AN13" s="2405"/>
      <c r="AO13" s="2405"/>
      <c r="AP13" s="2405"/>
      <c r="AQ13" s="2405"/>
      <c r="AR13" s="2405"/>
      <c r="AS13" s="2405"/>
      <c r="AT13" s="2405"/>
      <c r="AU13" s="2405"/>
      <c r="AV13" s="2405"/>
      <c r="AW13" s="2405"/>
      <c r="AX13" s="2405"/>
      <c r="AY13" s="2405"/>
      <c r="AZ13" s="2405"/>
      <c r="BA13" s="2405"/>
      <c r="BB13" s="2405"/>
      <c r="BC13" s="2405"/>
      <c r="BD13" s="2405"/>
      <c r="BE13" s="2405"/>
      <c r="BF13" s="2405"/>
      <c r="BG13" s="2405"/>
      <c r="BH13" s="2365"/>
    </row>
    <row r="14" spans="1:60">
      <c r="B14" s="2414" t="s">
        <v>2329</v>
      </c>
      <c r="C14" s="2415"/>
      <c r="D14" s="2415"/>
      <c r="E14" s="2415"/>
      <c r="F14" s="2416"/>
      <c r="G14" s="2417"/>
      <c r="H14" s="2418"/>
      <c r="I14" s="2418"/>
      <c r="J14" s="2418"/>
      <c r="K14" s="2418"/>
      <c r="L14" s="2418"/>
      <c r="M14" s="2419">
        <f t="shared" ref="M14:N21" si="0">SUM(G14,I14,K14)</f>
        <v>0</v>
      </c>
      <c r="N14" s="2419">
        <f t="shared" si="0"/>
        <v>0</v>
      </c>
      <c r="O14" s="2418"/>
      <c r="P14" s="2418"/>
      <c r="Q14" s="2418"/>
      <c r="R14" s="2418"/>
      <c r="S14" s="2418"/>
      <c r="T14" s="2418"/>
      <c r="U14" s="2418"/>
      <c r="V14" s="2418"/>
      <c r="W14" s="2418"/>
      <c r="X14" s="2418"/>
      <c r="Y14" s="2418"/>
      <c r="Z14" s="2418"/>
      <c r="AA14" s="2420">
        <f t="shared" ref="AA14:AA22" si="1">SUM(O14:Z14)</f>
        <v>0</v>
      </c>
      <c r="AB14" s="2421"/>
      <c r="AC14" s="2422"/>
      <c r="AD14" s="2423"/>
      <c r="AE14" s="2423"/>
      <c r="AF14" s="2424"/>
      <c r="AG14" s="2425"/>
      <c r="AH14" s="2426"/>
      <c r="AI14" s="2426"/>
      <c r="AJ14" s="2426"/>
      <c r="AK14" s="3580"/>
      <c r="AL14" s="3580"/>
      <c r="AM14" s="3580"/>
      <c r="AN14" s="3580"/>
      <c r="AO14" s="3580"/>
      <c r="AP14" s="2426"/>
      <c r="AQ14" s="3580"/>
      <c r="AR14" s="2426"/>
      <c r="AS14" s="3580"/>
      <c r="AT14" s="2426"/>
      <c r="AU14" s="3580"/>
      <c r="AV14" s="2426"/>
      <c r="AW14" s="2425"/>
      <c r="AX14" s="2425"/>
      <c r="AY14" s="2425"/>
      <c r="AZ14" s="2426"/>
      <c r="BA14" s="2425"/>
      <c r="BB14" s="2425"/>
      <c r="BC14" s="2425"/>
      <c r="BD14" s="2426"/>
      <c r="BE14" s="2426"/>
      <c r="BF14" s="2425"/>
      <c r="BG14" s="2427"/>
      <c r="BH14" s="2365"/>
    </row>
    <row r="15" spans="1:60">
      <c r="B15" s="2414" t="s">
        <v>2329</v>
      </c>
      <c r="C15" s="2415"/>
      <c r="D15" s="2415"/>
      <c r="E15" s="2415"/>
      <c r="F15" s="2416"/>
      <c r="G15" s="2417"/>
      <c r="H15" s="2418"/>
      <c r="I15" s="2418"/>
      <c r="J15" s="2418"/>
      <c r="K15" s="2418"/>
      <c r="L15" s="2418"/>
      <c r="M15" s="2419">
        <f t="shared" si="0"/>
        <v>0</v>
      </c>
      <c r="N15" s="2419">
        <f t="shared" si="0"/>
        <v>0</v>
      </c>
      <c r="O15" s="2418"/>
      <c r="P15" s="2418"/>
      <c r="Q15" s="2418"/>
      <c r="R15" s="2418"/>
      <c r="S15" s="2418"/>
      <c r="T15" s="2418"/>
      <c r="U15" s="2418"/>
      <c r="V15" s="2418"/>
      <c r="W15" s="2418"/>
      <c r="X15" s="2418"/>
      <c r="Y15" s="2418"/>
      <c r="Z15" s="2418"/>
      <c r="AA15" s="2420">
        <f t="shared" si="1"/>
        <v>0</v>
      </c>
      <c r="AB15" s="2421"/>
      <c r="AC15" s="2422"/>
      <c r="AD15" s="2423"/>
      <c r="AE15" s="2423"/>
      <c r="AF15" s="2424"/>
      <c r="AG15" s="2425"/>
      <c r="AH15" s="2426"/>
      <c r="AI15" s="2426"/>
      <c r="AJ15" s="2426"/>
      <c r="AK15" s="3580"/>
      <c r="AL15" s="3580"/>
      <c r="AM15" s="3580"/>
      <c r="AN15" s="3580"/>
      <c r="AO15" s="3580"/>
      <c r="AP15" s="2426"/>
      <c r="AQ15" s="3580"/>
      <c r="AR15" s="2426"/>
      <c r="AS15" s="3580"/>
      <c r="AT15" s="2426"/>
      <c r="AU15" s="3580"/>
      <c r="AV15" s="2426"/>
      <c r="AW15" s="2425"/>
      <c r="AX15" s="2425"/>
      <c r="AY15" s="2425"/>
      <c r="AZ15" s="2426"/>
      <c r="BA15" s="2425"/>
      <c r="BB15" s="2425"/>
      <c r="BC15" s="2425"/>
      <c r="BD15" s="2426"/>
      <c r="BE15" s="2426"/>
      <c r="BF15" s="2425"/>
      <c r="BG15" s="2427"/>
      <c r="BH15" s="2365"/>
    </row>
    <row r="16" spans="1:60">
      <c r="B16" s="2414" t="s">
        <v>2329</v>
      </c>
      <c r="C16" s="2415"/>
      <c r="D16" s="2415"/>
      <c r="E16" s="2415"/>
      <c r="F16" s="2416"/>
      <c r="G16" s="2417"/>
      <c r="H16" s="2418"/>
      <c r="I16" s="2418"/>
      <c r="J16" s="2418"/>
      <c r="K16" s="2418"/>
      <c r="L16" s="2418"/>
      <c r="M16" s="2419">
        <f t="shared" si="0"/>
        <v>0</v>
      </c>
      <c r="N16" s="2419">
        <f t="shared" si="0"/>
        <v>0</v>
      </c>
      <c r="O16" s="2418"/>
      <c r="P16" s="2418"/>
      <c r="Q16" s="2418"/>
      <c r="R16" s="2418"/>
      <c r="S16" s="2418"/>
      <c r="T16" s="2418"/>
      <c r="U16" s="2418"/>
      <c r="V16" s="2418"/>
      <c r="W16" s="2418"/>
      <c r="X16" s="2418"/>
      <c r="Y16" s="2418"/>
      <c r="Z16" s="2418"/>
      <c r="AA16" s="2420">
        <f t="shared" si="1"/>
        <v>0</v>
      </c>
      <c r="AB16" s="2421"/>
      <c r="AC16" s="2422"/>
      <c r="AD16" s="2423"/>
      <c r="AE16" s="2423"/>
      <c r="AF16" s="2424"/>
      <c r="AG16" s="2425"/>
      <c r="AH16" s="2426"/>
      <c r="AI16" s="2426"/>
      <c r="AJ16" s="2426"/>
      <c r="AK16" s="3580"/>
      <c r="AL16" s="3580"/>
      <c r="AM16" s="3580"/>
      <c r="AN16" s="3580"/>
      <c r="AO16" s="3580"/>
      <c r="AP16" s="2426"/>
      <c r="AQ16" s="3580"/>
      <c r="AR16" s="2426"/>
      <c r="AS16" s="3580"/>
      <c r="AT16" s="2426"/>
      <c r="AU16" s="3580"/>
      <c r="AV16" s="2426"/>
      <c r="AW16" s="2425"/>
      <c r="AX16" s="2425"/>
      <c r="AY16" s="2425"/>
      <c r="AZ16" s="2426"/>
      <c r="BA16" s="2425"/>
      <c r="BB16" s="2425"/>
      <c r="BC16" s="2425"/>
      <c r="BD16" s="2426"/>
      <c r="BE16" s="2426"/>
      <c r="BF16" s="2425"/>
      <c r="BG16" s="2427"/>
      <c r="BH16" s="2365"/>
    </row>
    <row r="17" spans="2:60">
      <c r="B17" s="2414" t="s">
        <v>2329</v>
      </c>
      <c r="C17" s="2415"/>
      <c r="D17" s="2415"/>
      <c r="E17" s="2415"/>
      <c r="F17" s="2416"/>
      <c r="G17" s="2417"/>
      <c r="H17" s="2418"/>
      <c r="I17" s="2418"/>
      <c r="J17" s="2418"/>
      <c r="K17" s="2418"/>
      <c r="L17" s="2418"/>
      <c r="M17" s="2419">
        <f t="shared" si="0"/>
        <v>0</v>
      </c>
      <c r="N17" s="2419">
        <f t="shared" si="0"/>
        <v>0</v>
      </c>
      <c r="O17" s="2418"/>
      <c r="P17" s="2418"/>
      <c r="Q17" s="2418"/>
      <c r="R17" s="2418"/>
      <c r="S17" s="2418"/>
      <c r="T17" s="2418"/>
      <c r="U17" s="2418"/>
      <c r="V17" s="2418"/>
      <c r="W17" s="2418"/>
      <c r="X17" s="2418"/>
      <c r="Y17" s="2418"/>
      <c r="Z17" s="2418"/>
      <c r="AA17" s="2420">
        <f t="shared" si="1"/>
        <v>0</v>
      </c>
      <c r="AB17" s="2421"/>
      <c r="AC17" s="2422"/>
      <c r="AD17" s="2423"/>
      <c r="AE17" s="2423"/>
      <c r="AF17" s="2424"/>
      <c r="AG17" s="2425"/>
      <c r="AH17" s="2426"/>
      <c r="AI17" s="2426"/>
      <c r="AJ17" s="2426"/>
      <c r="AK17" s="3580"/>
      <c r="AL17" s="3580"/>
      <c r="AM17" s="3580"/>
      <c r="AN17" s="3580"/>
      <c r="AO17" s="3580"/>
      <c r="AP17" s="2426"/>
      <c r="AQ17" s="3580"/>
      <c r="AR17" s="2426"/>
      <c r="AS17" s="3580"/>
      <c r="AT17" s="2426"/>
      <c r="AU17" s="3580"/>
      <c r="AV17" s="2426"/>
      <c r="AW17" s="2425"/>
      <c r="AX17" s="2425"/>
      <c r="AY17" s="2425"/>
      <c r="AZ17" s="2426"/>
      <c r="BA17" s="2425"/>
      <c r="BB17" s="2425"/>
      <c r="BC17" s="2425"/>
      <c r="BD17" s="2426"/>
      <c r="BE17" s="2426"/>
      <c r="BF17" s="2425"/>
      <c r="BG17" s="2427"/>
      <c r="BH17" s="2365"/>
    </row>
    <row r="18" spans="2:60">
      <c r="B18" s="2414" t="s">
        <v>2329</v>
      </c>
      <c r="C18" s="2415"/>
      <c r="D18" s="2415"/>
      <c r="E18" s="2415"/>
      <c r="F18" s="2416"/>
      <c r="G18" s="2417"/>
      <c r="H18" s="2418"/>
      <c r="I18" s="2418"/>
      <c r="J18" s="2418"/>
      <c r="K18" s="2418"/>
      <c r="L18" s="2418"/>
      <c r="M18" s="2419">
        <f t="shared" si="0"/>
        <v>0</v>
      </c>
      <c r="N18" s="2419">
        <f t="shared" si="0"/>
        <v>0</v>
      </c>
      <c r="O18" s="2418"/>
      <c r="P18" s="2418"/>
      <c r="Q18" s="2418"/>
      <c r="R18" s="2418"/>
      <c r="S18" s="2418"/>
      <c r="T18" s="2418"/>
      <c r="U18" s="2418"/>
      <c r="V18" s="2418"/>
      <c r="W18" s="2418"/>
      <c r="X18" s="2418"/>
      <c r="Y18" s="2418"/>
      <c r="Z18" s="2418"/>
      <c r="AA18" s="2420">
        <f t="shared" si="1"/>
        <v>0</v>
      </c>
      <c r="AB18" s="2421"/>
      <c r="AC18" s="2422"/>
      <c r="AD18" s="2423"/>
      <c r="AE18" s="2423"/>
      <c r="AF18" s="2424"/>
      <c r="AG18" s="2425"/>
      <c r="AH18" s="2426"/>
      <c r="AI18" s="2426"/>
      <c r="AJ18" s="2426"/>
      <c r="AK18" s="3580"/>
      <c r="AL18" s="3580"/>
      <c r="AM18" s="3580"/>
      <c r="AN18" s="3580"/>
      <c r="AO18" s="3580"/>
      <c r="AP18" s="2426"/>
      <c r="AQ18" s="3580"/>
      <c r="AR18" s="2426"/>
      <c r="AS18" s="3580"/>
      <c r="AT18" s="2426"/>
      <c r="AU18" s="3580"/>
      <c r="AV18" s="2426"/>
      <c r="AW18" s="2425"/>
      <c r="AX18" s="2425"/>
      <c r="AY18" s="2425"/>
      <c r="AZ18" s="2426"/>
      <c r="BA18" s="2425"/>
      <c r="BB18" s="2425"/>
      <c r="BC18" s="2425"/>
      <c r="BD18" s="2426"/>
      <c r="BE18" s="2426"/>
      <c r="BF18" s="2425"/>
      <c r="BG18" s="2427"/>
      <c r="BH18" s="2365"/>
    </row>
    <row r="19" spans="2:60">
      <c r="B19" s="2414" t="s">
        <v>2329</v>
      </c>
      <c r="C19" s="2415"/>
      <c r="D19" s="2415"/>
      <c r="E19" s="2415"/>
      <c r="F19" s="2416"/>
      <c r="G19" s="2417"/>
      <c r="H19" s="2418"/>
      <c r="I19" s="2418"/>
      <c r="J19" s="2418"/>
      <c r="K19" s="2418"/>
      <c r="L19" s="2418"/>
      <c r="M19" s="2419">
        <f t="shared" si="0"/>
        <v>0</v>
      </c>
      <c r="N19" s="2419">
        <f t="shared" si="0"/>
        <v>0</v>
      </c>
      <c r="O19" s="2418"/>
      <c r="P19" s="2418"/>
      <c r="Q19" s="2418"/>
      <c r="R19" s="2418"/>
      <c r="S19" s="2418"/>
      <c r="T19" s="2418"/>
      <c r="U19" s="2418"/>
      <c r="V19" s="2418"/>
      <c r="W19" s="2418"/>
      <c r="X19" s="2418"/>
      <c r="Y19" s="2418"/>
      <c r="Z19" s="2418"/>
      <c r="AA19" s="2420">
        <f t="shared" si="1"/>
        <v>0</v>
      </c>
      <c r="AB19" s="2421"/>
      <c r="AC19" s="2422"/>
      <c r="AD19" s="2423"/>
      <c r="AE19" s="2423"/>
      <c r="AF19" s="2424"/>
      <c r="AG19" s="2425"/>
      <c r="AH19" s="2426"/>
      <c r="AI19" s="2426"/>
      <c r="AJ19" s="2426"/>
      <c r="AK19" s="3580"/>
      <c r="AL19" s="3580"/>
      <c r="AM19" s="3580"/>
      <c r="AN19" s="3580"/>
      <c r="AO19" s="3580"/>
      <c r="AP19" s="2426"/>
      <c r="AQ19" s="3580"/>
      <c r="AR19" s="2426"/>
      <c r="AS19" s="3580"/>
      <c r="AT19" s="2426"/>
      <c r="AU19" s="3580"/>
      <c r="AV19" s="2426"/>
      <c r="AW19" s="2425"/>
      <c r="AX19" s="2425"/>
      <c r="AY19" s="2425"/>
      <c r="AZ19" s="2426"/>
      <c r="BA19" s="2425"/>
      <c r="BB19" s="2425"/>
      <c r="BC19" s="2425"/>
      <c r="BD19" s="2426"/>
      <c r="BE19" s="2426"/>
      <c r="BF19" s="2425"/>
      <c r="BG19" s="2427"/>
      <c r="BH19" s="2365"/>
    </row>
    <row r="20" spans="2:60">
      <c r="B20" s="2414" t="s">
        <v>2329</v>
      </c>
      <c r="C20" s="2415"/>
      <c r="D20" s="2415"/>
      <c r="E20" s="2415"/>
      <c r="F20" s="2416"/>
      <c r="G20" s="2417"/>
      <c r="H20" s="2418"/>
      <c r="I20" s="2418"/>
      <c r="J20" s="2418"/>
      <c r="K20" s="2418"/>
      <c r="L20" s="2418"/>
      <c r="M20" s="2419">
        <f t="shared" si="0"/>
        <v>0</v>
      </c>
      <c r="N20" s="2419">
        <f t="shared" si="0"/>
        <v>0</v>
      </c>
      <c r="O20" s="2418"/>
      <c r="P20" s="2418"/>
      <c r="Q20" s="2418"/>
      <c r="R20" s="2418"/>
      <c r="S20" s="2418"/>
      <c r="T20" s="2418"/>
      <c r="U20" s="2418"/>
      <c r="V20" s="2418"/>
      <c r="W20" s="2418"/>
      <c r="X20" s="2418"/>
      <c r="Y20" s="2418"/>
      <c r="Z20" s="2418"/>
      <c r="AA20" s="2420">
        <f t="shared" si="1"/>
        <v>0</v>
      </c>
      <c r="AB20" s="2421"/>
      <c r="AC20" s="2422"/>
      <c r="AD20" s="2423"/>
      <c r="AE20" s="2423"/>
      <c r="AF20" s="2424"/>
      <c r="AG20" s="2425"/>
      <c r="AH20" s="2426"/>
      <c r="AI20" s="2426"/>
      <c r="AJ20" s="2426"/>
      <c r="AK20" s="3580"/>
      <c r="AL20" s="3580"/>
      <c r="AM20" s="3580"/>
      <c r="AN20" s="3580"/>
      <c r="AO20" s="3580"/>
      <c r="AP20" s="2426"/>
      <c r="AQ20" s="3580"/>
      <c r="AR20" s="2426"/>
      <c r="AS20" s="3580"/>
      <c r="AT20" s="2426"/>
      <c r="AU20" s="3580"/>
      <c r="AV20" s="2426"/>
      <c r="AW20" s="2425"/>
      <c r="AX20" s="2425"/>
      <c r="AY20" s="2425"/>
      <c r="AZ20" s="2426"/>
      <c r="BA20" s="2425"/>
      <c r="BB20" s="2425"/>
      <c r="BC20" s="2425"/>
      <c r="BD20" s="2426"/>
      <c r="BE20" s="2426"/>
      <c r="BF20" s="2425"/>
      <c r="BG20" s="2427"/>
      <c r="BH20" s="2365"/>
    </row>
    <row r="21" spans="2:60">
      <c r="B21" s="2414" t="s">
        <v>2329</v>
      </c>
      <c r="C21" s="2415"/>
      <c r="D21" s="2415"/>
      <c r="E21" s="2415"/>
      <c r="F21" s="2416"/>
      <c r="G21" s="2417"/>
      <c r="H21" s="2418"/>
      <c r="I21" s="2418"/>
      <c r="J21" s="2418"/>
      <c r="K21" s="2418"/>
      <c r="L21" s="2418"/>
      <c r="M21" s="2419">
        <f t="shared" si="0"/>
        <v>0</v>
      </c>
      <c r="N21" s="2419">
        <f t="shared" si="0"/>
        <v>0</v>
      </c>
      <c r="O21" s="2418"/>
      <c r="P21" s="2418"/>
      <c r="Q21" s="2418"/>
      <c r="R21" s="2418"/>
      <c r="S21" s="2418"/>
      <c r="T21" s="2418"/>
      <c r="U21" s="2418"/>
      <c r="V21" s="2418"/>
      <c r="W21" s="2418"/>
      <c r="X21" s="2418"/>
      <c r="Y21" s="2418"/>
      <c r="Z21" s="2418"/>
      <c r="AA21" s="2420">
        <f t="shared" si="1"/>
        <v>0</v>
      </c>
      <c r="AB21" s="2421"/>
      <c r="AC21" s="2422"/>
      <c r="AD21" s="2423"/>
      <c r="AE21" s="2423"/>
      <c r="AF21" s="2424"/>
      <c r="AG21" s="2425"/>
      <c r="AH21" s="2426"/>
      <c r="AI21" s="2426"/>
      <c r="AJ21" s="2426"/>
      <c r="AK21" s="3580"/>
      <c r="AL21" s="3580"/>
      <c r="AM21" s="3580"/>
      <c r="AN21" s="3580"/>
      <c r="AO21" s="3580"/>
      <c r="AP21" s="2426"/>
      <c r="AQ21" s="3580"/>
      <c r="AR21" s="2426"/>
      <c r="AS21" s="3580"/>
      <c r="AT21" s="2426"/>
      <c r="AU21" s="3580"/>
      <c r="AV21" s="2426"/>
      <c r="AW21" s="2425"/>
      <c r="AX21" s="2425"/>
      <c r="AY21" s="2425"/>
      <c r="AZ21" s="2426"/>
      <c r="BA21" s="2425"/>
      <c r="BB21" s="2425"/>
      <c r="BC21" s="2425"/>
      <c r="BD21" s="2426"/>
      <c r="BE21" s="2426"/>
      <c r="BF21" s="2425"/>
      <c r="BG21" s="2427"/>
      <c r="BH21" s="2365"/>
    </row>
    <row r="22" spans="2:60">
      <c r="B22" s="2414" t="s">
        <v>2329</v>
      </c>
      <c r="C22" s="2415"/>
      <c r="D22" s="2415"/>
      <c r="E22" s="2415"/>
      <c r="F22" s="2416"/>
      <c r="G22" s="2417"/>
      <c r="H22" s="2418"/>
      <c r="I22" s="2418"/>
      <c r="J22" s="2418"/>
      <c r="K22" s="2418"/>
      <c r="L22" s="2418"/>
      <c r="M22" s="2419">
        <f>SUM(G22,I22,K22)</f>
        <v>0</v>
      </c>
      <c r="N22" s="2419">
        <f>SUM(H22,J22,L22)</f>
        <v>0</v>
      </c>
      <c r="O22" s="2418"/>
      <c r="P22" s="2418"/>
      <c r="Q22" s="2418"/>
      <c r="R22" s="2418"/>
      <c r="S22" s="2418"/>
      <c r="T22" s="2418"/>
      <c r="U22" s="2418"/>
      <c r="V22" s="2418"/>
      <c r="W22" s="2418"/>
      <c r="X22" s="2418"/>
      <c r="Y22" s="2418"/>
      <c r="Z22" s="2418"/>
      <c r="AA22" s="2420">
        <f t="shared" si="1"/>
        <v>0</v>
      </c>
      <c r="AB22" s="2421"/>
      <c r="AC22" s="2422"/>
      <c r="AD22" s="2423"/>
      <c r="AE22" s="2423"/>
      <c r="AF22" s="2424"/>
      <c r="AG22" s="2425"/>
      <c r="AH22" s="2426"/>
      <c r="AI22" s="2426"/>
      <c r="AJ22" s="2426"/>
      <c r="AK22" s="3580"/>
      <c r="AL22" s="3580"/>
      <c r="AM22" s="3580"/>
      <c r="AN22" s="3580"/>
      <c r="AO22" s="3580"/>
      <c r="AP22" s="2426"/>
      <c r="AQ22" s="3580"/>
      <c r="AR22" s="2426"/>
      <c r="AS22" s="3580"/>
      <c r="AT22" s="2426"/>
      <c r="AU22" s="3580"/>
      <c r="AV22" s="2426"/>
      <c r="AW22" s="2425"/>
      <c r="AX22" s="2425"/>
      <c r="AY22" s="2425"/>
      <c r="AZ22" s="2426"/>
      <c r="BA22" s="2425"/>
      <c r="BB22" s="2425"/>
      <c r="BC22" s="2425"/>
      <c r="BD22" s="2426"/>
      <c r="BE22" s="2426"/>
      <c r="BF22" s="2425"/>
      <c r="BG22" s="2427"/>
      <c r="BH22" s="2365"/>
    </row>
    <row r="23" spans="2:60">
      <c r="B23" s="2414" t="s">
        <v>2329</v>
      </c>
      <c r="C23" s="2415"/>
      <c r="D23" s="2415"/>
      <c r="E23" s="2415"/>
      <c r="F23" s="2416"/>
      <c r="G23" s="2417"/>
      <c r="H23" s="2418"/>
      <c r="I23" s="2418"/>
      <c r="J23" s="2418"/>
      <c r="K23" s="2418"/>
      <c r="L23" s="2418"/>
      <c r="M23" s="2419">
        <f>SUM(G23,I23,K23)</f>
        <v>0</v>
      </c>
      <c r="N23" s="2419">
        <f>SUM(H23,J23,L23)</f>
        <v>0</v>
      </c>
      <c r="O23" s="2418"/>
      <c r="P23" s="2418"/>
      <c r="Q23" s="2418"/>
      <c r="R23" s="2418"/>
      <c r="S23" s="2418"/>
      <c r="T23" s="2418"/>
      <c r="U23" s="2418"/>
      <c r="V23" s="2418"/>
      <c r="W23" s="2418"/>
      <c r="X23" s="2418"/>
      <c r="Y23" s="2418"/>
      <c r="Z23" s="2418"/>
      <c r="AA23" s="2420">
        <f>SUM(O23:Z23)</f>
        <v>0</v>
      </c>
      <c r="AB23" s="2421"/>
      <c r="AC23" s="2422"/>
      <c r="AD23" s="2423"/>
      <c r="AE23" s="2423"/>
      <c r="AF23" s="2424"/>
      <c r="AG23" s="2425"/>
      <c r="AH23" s="2426"/>
      <c r="AI23" s="2426"/>
      <c r="AJ23" s="2426"/>
      <c r="AK23" s="3580"/>
      <c r="AL23" s="3580"/>
      <c r="AM23" s="3580"/>
      <c r="AN23" s="3580"/>
      <c r="AO23" s="3580"/>
      <c r="AP23" s="2426"/>
      <c r="AQ23" s="3580"/>
      <c r="AR23" s="2426"/>
      <c r="AS23" s="3580"/>
      <c r="AT23" s="2426"/>
      <c r="AU23" s="3580"/>
      <c r="AV23" s="2426"/>
      <c r="AW23" s="2425"/>
      <c r="AX23" s="2425"/>
      <c r="AY23" s="2425"/>
      <c r="AZ23" s="2426"/>
      <c r="BA23" s="2425"/>
      <c r="BB23" s="2425"/>
      <c r="BC23" s="2425"/>
      <c r="BD23" s="2426"/>
      <c r="BE23" s="2426"/>
      <c r="BF23" s="2425"/>
      <c r="BG23" s="2427"/>
      <c r="BH23" s="2365"/>
    </row>
    <row r="24" spans="2:60">
      <c r="B24" s="2428" t="s">
        <v>2416</v>
      </c>
      <c r="C24" s="2429"/>
      <c r="D24" s="2429"/>
      <c r="E24" s="2430"/>
      <c r="F24" s="2431"/>
      <c r="G24" s="2326">
        <f>SUM(G14:G23)</f>
        <v>0</v>
      </c>
      <c r="H24" s="2419">
        <f t="shared" ref="H24:L24" si="2">SUM(H14:H23)</f>
        <v>0</v>
      </c>
      <c r="I24" s="2419">
        <f t="shared" si="2"/>
        <v>0</v>
      </c>
      <c r="J24" s="2419">
        <f t="shared" si="2"/>
        <v>0</v>
      </c>
      <c r="K24" s="2419">
        <f t="shared" si="2"/>
        <v>0</v>
      </c>
      <c r="L24" s="2419">
        <f t="shared" si="2"/>
        <v>0</v>
      </c>
      <c r="M24" s="2419">
        <f>SUM(M14:M23)</f>
        <v>0</v>
      </c>
      <c r="N24" s="2419">
        <f>SUM(N14:N23)</f>
        <v>0</v>
      </c>
      <c r="O24" s="2419">
        <f>SUM(O14:O23)</f>
        <v>0</v>
      </c>
      <c r="P24" s="2419">
        <f t="shared" ref="P24:X24" si="3">SUM(P14:P23)</f>
        <v>0</v>
      </c>
      <c r="Q24" s="2419">
        <f t="shared" si="3"/>
        <v>0</v>
      </c>
      <c r="R24" s="2419">
        <f t="shared" si="3"/>
        <v>0</v>
      </c>
      <c r="S24" s="2419">
        <f t="shared" si="3"/>
        <v>0</v>
      </c>
      <c r="T24" s="2419"/>
      <c r="U24" s="2419">
        <f t="shared" si="3"/>
        <v>0</v>
      </c>
      <c r="V24" s="2419">
        <f t="shared" si="3"/>
        <v>0</v>
      </c>
      <c r="W24" s="2419">
        <f t="shared" si="3"/>
        <v>0</v>
      </c>
      <c r="X24" s="2419">
        <f t="shared" si="3"/>
        <v>0</v>
      </c>
      <c r="Y24" s="2419">
        <f>SUM(Y14:Y23)</f>
        <v>0</v>
      </c>
      <c r="Z24" s="2419">
        <f t="shared" ref="Z24:AA24" si="4">SUM(Z14:Z23)</f>
        <v>0</v>
      </c>
      <c r="AA24" s="2420">
        <f t="shared" si="4"/>
        <v>0</v>
      </c>
      <c r="AB24" s="2432"/>
      <c r="AC24" s="2433"/>
      <c r="AD24" s="2434"/>
      <c r="AE24" s="2434"/>
      <c r="AF24" s="2434"/>
      <c r="AG24" s="2326">
        <f>SUM(AG14:AG23)</f>
        <v>0</v>
      </c>
      <c r="AH24" s="2419">
        <f t="shared" ref="AH24:BD24" si="5">SUM(AH14:AH23)</f>
        <v>0</v>
      </c>
      <c r="AI24" s="2419">
        <f t="shared" si="5"/>
        <v>0</v>
      </c>
      <c r="AJ24" s="2419">
        <f t="shared" ref="AJ24" si="6">SUM(AJ14:AJ23)</f>
        <v>0</v>
      </c>
      <c r="AK24" s="2419"/>
      <c r="AL24" s="2419"/>
      <c r="AM24" s="2419"/>
      <c r="AN24" s="2419"/>
      <c r="AO24" s="2419"/>
      <c r="AP24" s="2419">
        <f t="shared" si="5"/>
        <v>0</v>
      </c>
      <c r="AQ24" s="2419"/>
      <c r="AR24" s="2419">
        <f t="shared" si="5"/>
        <v>0</v>
      </c>
      <c r="AS24" s="2419"/>
      <c r="AT24" s="2419">
        <f t="shared" si="5"/>
        <v>0</v>
      </c>
      <c r="AU24" s="2419"/>
      <c r="AV24" s="2419">
        <f t="shared" si="5"/>
        <v>0</v>
      </c>
      <c r="AW24" s="2419">
        <f t="shared" si="5"/>
        <v>0</v>
      </c>
      <c r="AX24" s="2419">
        <f t="shared" si="5"/>
        <v>0</v>
      </c>
      <c r="AY24" s="2419">
        <f t="shared" si="5"/>
        <v>0</v>
      </c>
      <c r="AZ24" s="2419">
        <f t="shared" si="5"/>
        <v>0</v>
      </c>
      <c r="BA24" s="2419">
        <f t="shared" si="5"/>
        <v>0</v>
      </c>
      <c r="BB24" s="2419">
        <f t="shared" si="5"/>
        <v>0</v>
      </c>
      <c r="BC24" s="2419">
        <f t="shared" si="5"/>
        <v>0</v>
      </c>
      <c r="BD24" s="2419">
        <f t="shared" si="5"/>
        <v>0</v>
      </c>
      <c r="BE24" s="2419"/>
      <c r="BF24" s="2419">
        <f>SUM(BF14:BF23)</f>
        <v>0</v>
      </c>
      <c r="BG24" s="2405"/>
      <c r="BH24" s="2365"/>
    </row>
    <row r="25" spans="2:60">
      <c r="B25" s="2435"/>
      <c r="C25" s="2436"/>
      <c r="D25" s="2436"/>
      <c r="E25" s="2437"/>
      <c r="F25" s="2438"/>
      <c r="G25" s="2439"/>
      <c r="H25" s="2440"/>
      <c r="I25" s="2440"/>
      <c r="J25" s="2440"/>
      <c r="K25" s="2440"/>
      <c r="L25" s="2440"/>
      <c r="M25" s="2440"/>
      <c r="N25" s="2441"/>
      <c r="O25" s="2442"/>
      <c r="P25" s="2442"/>
      <c r="Q25" s="2442"/>
      <c r="R25" s="2442"/>
      <c r="S25" s="2442"/>
      <c r="T25" s="2442"/>
      <c r="U25" s="2442"/>
      <c r="V25" s="2442"/>
      <c r="W25" s="2442"/>
      <c r="X25" s="2442"/>
      <c r="Y25" s="2442"/>
      <c r="Z25" s="2442"/>
      <c r="AA25" s="2443"/>
      <c r="AB25" s="2432"/>
      <c r="AC25" s="2433"/>
      <c r="AD25" s="2434"/>
      <c r="AE25" s="2434"/>
      <c r="AF25" s="2434"/>
      <c r="AG25" s="2444"/>
      <c r="AH25" s="2445"/>
      <c r="AI25" s="2445"/>
      <c r="AJ25" s="2445"/>
      <c r="AK25" s="2445"/>
      <c r="AL25" s="2445"/>
      <c r="AM25" s="2445"/>
      <c r="AN25" s="2445"/>
      <c r="AO25" s="2445"/>
      <c r="AP25" s="2445"/>
      <c r="AQ25" s="2445"/>
      <c r="AR25" s="2445"/>
      <c r="AS25" s="2445"/>
      <c r="AT25" s="2445"/>
      <c r="AU25" s="2445"/>
      <c r="AV25" s="2445"/>
      <c r="AW25" s="2445"/>
      <c r="AX25" s="2445"/>
      <c r="AY25" s="2445"/>
      <c r="AZ25" s="2445"/>
      <c r="BA25" s="2445"/>
      <c r="BB25" s="2445"/>
      <c r="BC25" s="2445"/>
      <c r="BD25" s="2445"/>
      <c r="BE25" s="2445"/>
      <c r="BF25" s="2445"/>
      <c r="BG25" s="2405"/>
      <c r="BH25" s="2365"/>
    </row>
    <row r="26" spans="2:60">
      <c r="B26" s="2406" t="s">
        <v>2331</v>
      </c>
      <c r="C26" s="2407"/>
      <c r="D26" s="2407"/>
      <c r="E26" s="2446"/>
      <c r="F26" s="2447"/>
      <c r="G26" s="2448"/>
      <c r="H26" s="2449"/>
      <c r="I26" s="2449"/>
      <c r="J26" s="2449"/>
      <c r="K26" s="2449"/>
      <c r="L26" s="2449"/>
      <c r="M26" s="2449"/>
      <c r="N26" s="2450"/>
      <c r="O26" s="2449"/>
      <c r="P26" s="2449"/>
      <c r="Q26" s="2449"/>
      <c r="R26" s="2449"/>
      <c r="S26" s="2449"/>
      <c r="T26" s="2449"/>
      <c r="U26" s="2449"/>
      <c r="V26" s="2449"/>
      <c r="W26" s="2449"/>
      <c r="X26" s="2449"/>
      <c r="Y26" s="2449"/>
      <c r="Z26" s="2449"/>
      <c r="AA26" s="2450"/>
      <c r="AB26" s="2451"/>
      <c r="AC26" s="2452"/>
      <c r="AD26" s="2453"/>
      <c r="AE26" s="2453"/>
      <c r="AF26" s="2453"/>
      <c r="AG26" s="2454"/>
      <c r="AH26" s="2455"/>
      <c r="AI26" s="2455"/>
      <c r="AJ26" s="2455"/>
      <c r="AK26" s="2455"/>
      <c r="AL26" s="2455"/>
      <c r="AM26" s="2455"/>
      <c r="AN26" s="2455"/>
      <c r="AO26" s="2455"/>
      <c r="AP26" s="2455"/>
      <c r="AQ26" s="2455"/>
      <c r="AR26" s="2455"/>
      <c r="AS26" s="2455"/>
      <c r="AT26" s="2455"/>
      <c r="AU26" s="2455"/>
      <c r="AV26" s="2455"/>
      <c r="AW26" s="2455"/>
      <c r="AX26" s="2455"/>
      <c r="AY26" s="2455"/>
      <c r="AZ26" s="2455"/>
      <c r="BA26" s="2455"/>
      <c r="BB26" s="2455"/>
      <c r="BC26" s="2455"/>
      <c r="BD26" s="2455"/>
      <c r="BE26" s="2455"/>
      <c r="BF26" s="2455"/>
      <c r="BG26" s="2405"/>
      <c r="BH26" s="2365"/>
    </row>
    <row r="27" spans="2:60">
      <c r="B27" s="2414" t="s">
        <v>2331</v>
      </c>
      <c r="C27" s="2416"/>
      <c r="D27" s="2416"/>
      <c r="E27" s="2415"/>
      <c r="F27" s="2416"/>
      <c r="G27" s="2417"/>
      <c r="H27" s="2418"/>
      <c r="I27" s="2418"/>
      <c r="J27" s="2418"/>
      <c r="K27" s="2418"/>
      <c r="L27" s="2418"/>
      <c r="M27" s="2419">
        <f>SUM(G27,I27,K27)</f>
        <v>0</v>
      </c>
      <c r="N27" s="2419">
        <f>SUM(H27,J27,L27)</f>
        <v>0</v>
      </c>
      <c r="O27" s="2418"/>
      <c r="P27" s="2418"/>
      <c r="Q27" s="2418"/>
      <c r="R27" s="2418"/>
      <c r="S27" s="2418"/>
      <c r="T27" s="2418"/>
      <c r="U27" s="2418"/>
      <c r="V27" s="2418"/>
      <c r="W27" s="2418"/>
      <c r="X27" s="2418"/>
      <c r="Y27" s="2418"/>
      <c r="Z27" s="2418"/>
      <c r="AA27" s="2420">
        <f t="shared" ref="AA27:AA34" si="7">SUM(O27:Z27)</f>
        <v>0</v>
      </c>
      <c r="AB27" s="2421"/>
      <c r="AC27" s="2422"/>
      <c r="AD27" s="2423"/>
      <c r="AE27" s="2423"/>
      <c r="AF27" s="2423"/>
      <c r="AG27" s="2426"/>
      <c r="AH27" s="2425"/>
      <c r="AI27" s="2425"/>
      <c r="AJ27" s="2425"/>
      <c r="AK27" s="2425"/>
      <c r="AL27" s="2425"/>
      <c r="AM27" s="2425"/>
      <c r="AN27" s="2425"/>
      <c r="AO27" s="2425"/>
      <c r="AP27" s="2425"/>
      <c r="AQ27" s="2425"/>
      <c r="AR27" s="2425"/>
      <c r="AS27" s="2425"/>
      <c r="AT27" s="2425"/>
      <c r="AU27" s="2425"/>
      <c r="AV27" s="2425"/>
      <c r="AW27" s="2425"/>
      <c r="AX27" s="2425"/>
      <c r="AY27" s="2425"/>
      <c r="AZ27" s="2425"/>
      <c r="BA27" s="2425"/>
      <c r="BB27" s="2425"/>
      <c r="BC27" s="2425"/>
      <c r="BD27" s="2425"/>
      <c r="BE27" s="2425"/>
      <c r="BF27" s="2425"/>
      <c r="BG27" s="2427"/>
      <c r="BH27" s="2365"/>
    </row>
    <row r="28" spans="2:60">
      <c r="B28" s="2414" t="s">
        <v>2331</v>
      </c>
      <c r="C28" s="2416"/>
      <c r="D28" s="2416"/>
      <c r="E28" s="2415"/>
      <c r="F28" s="2416"/>
      <c r="G28" s="2417"/>
      <c r="H28" s="2418"/>
      <c r="I28" s="2418"/>
      <c r="J28" s="2418"/>
      <c r="K28" s="2418"/>
      <c r="L28" s="2418"/>
      <c r="M28" s="2419">
        <f t="shared" ref="M28:N36" si="8">SUM(G28,I28,K28)</f>
        <v>0</v>
      </c>
      <c r="N28" s="2419">
        <f t="shared" si="8"/>
        <v>0</v>
      </c>
      <c r="O28" s="2418"/>
      <c r="P28" s="2418"/>
      <c r="Q28" s="2418"/>
      <c r="R28" s="2418"/>
      <c r="S28" s="2418"/>
      <c r="T28" s="2418"/>
      <c r="U28" s="2418"/>
      <c r="V28" s="2418"/>
      <c r="W28" s="2418"/>
      <c r="X28" s="2418"/>
      <c r="Y28" s="2418"/>
      <c r="Z28" s="2418"/>
      <c r="AA28" s="2420">
        <f t="shared" si="7"/>
        <v>0</v>
      </c>
      <c r="AB28" s="2421"/>
      <c r="AC28" s="2422"/>
      <c r="AD28" s="2423"/>
      <c r="AE28" s="2423"/>
      <c r="AF28" s="2423"/>
      <c r="AG28" s="2426"/>
      <c r="AH28" s="2425"/>
      <c r="AI28" s="2425"/>
      <c r="AJ28" s="2425"/>
      <c r="AK28" s="2425"/>
      <c r="AL28" s="2425"/>
      <c r="AM28" s="2425"/>
      <c r="AN28" s="2425"/>
      <c r="AO28" s="2425"/>
      <c r="AP28" s="2425"/>
      <c r="AQ28" s="2425"/>
      <c r="AR28" s="2425"/>
      <c r="AS28" s="2425"/>
      <c r="AT28" s="2425"/>
      <c r="AU28" s="2425"/>
      <c r="AV28" s="2425"/>
      <c r="AW28" s="2425"/>
      <c r="AX28" s="2425"/>
      <c r="AY28" s="2425"/>
      <c r="AZ28" s="2425"/>
      <c r="BA28" s="2425"/>
      <c r="BB28" s="2425"/>
      <c r="BC28" s="2425"/>
      <c r="BD28" s="2425"/>
      <c r="BE28" s="2425"/>
      <c r="BF28" s="2425"/>
      <c r="BG28" s="2427"/>
      <c r="BH28" s="2365"/>
    </row>
    <row r="29" spans="2:60">
      <c r="B29" s="2414" t="s">
        <v>2331</v>
      </c>
      <c r="C29" s="2416"/>
      <c r="D29" s="2416"/>
      <c r="E29" s="2415"/>
      <c r="F29" s="2416"/>
      <c r="G29" s="2417"/>
      <c r="H29" s="2418"/>
      <c r="I29" s="2418"/>
      <c r="J29" s="2418"/>
      <c r="K29" s="2418"/>
      <c r="L29" s="2418"/>
      <c r="M29" s="2419">
        <f t="shared" si="8"/>
        <v>0</v>
      </c>
      <c r="N29" s="2419">
        <f t="shared" si="8"/>
        <v>0</v>
      </c>
      <c r="O29" s="2418"/>
      <c r="P29" s="2418"/>
      <c r="Q29" s="2418"/>
      <c r="R29" s="2418"/>
      <c r="S29" s="2418"/>
      <c r="T29" s="2418"/>
      <c r="U29" s="2418"/>
      <c r="V29" s="2418"/>
      <c r="W29" s="2418"/>
      <c r="X29" s="2418"/>
      <c r="Y29" s="2418"/>
      <c r="Z29" s="2418"/>
      <c r="AA29" s="2420">
        <f t="shared" si="7"/>
        <v>0</v>
      </c>
      <c r="AB29" s="2421"/>
      <c r="AC29" s="2422"/>
      <c r="AD29" s="2423"/>
      <c r="AE29" s="2423"/>
      <c r="AF29" s="2423"/>
      <c r="AG29" s="2426"/>
      <c r="AH29" s="2425"/>
      <c r="AI29" s="2425"/>
      <c r="AJ29" s="2425"/>
      <c r="AK29" s="2425"/>
      <c r="AL29" s="2425"/>
      <c r="AM29" s="2425"/>
      <c r="AN29" s="2425"/>
      <c r="AO29" s="2425"/>
      <c r="AP29" s="2425"/>
      <c r="AQ29" s="2425"/>
      <c r="AR29" s="2425"/>
      <c r="AS29" s="2425"/>
      <c r="AT29" s="2425"/>
      <c r="AU29" s="2425"/>
      <c r="AV29" s="2425"/>
      <c r="AW29" s="2425"/>
      <c r="AX29" s="2425"/>
      <c r="AY29" s="2425"/>
      <c r="AZ29" s="2425"/>
      <c r="BA29" s="2425"/>
      <c r="BB29" s="2425"/>
      <c r="BC29" s="2425"/>
      <c r="BD29" s="2425"/>
      <c r="BE29" s="2425"/>
      <c r="BF29" s="2425"/>
      <c r="BG29" s="2427"/>
      <c r="BH29" s="2365"/>
    </row>
    <row r="30" spans="2:60">
      <c r="B30" s="2414" t="s">
        <v>2331</v>
      </c>
      <c r="C30" s="2416"/>
      <c r="D30" s="2416"/>
      <c r="E30" s="2415"/>
      <c r="F30" s="2416"/>
      <c r="G30" s="2417"/>
      <c r="H30" s="2418"/>
      <c r="I30" s="2418"/>
      <c r="J30" s="2418"/>
      <c r="K30" s="2418"/>
      <c r="L30" s="2418"/>
      <c r="M30" s="2419">
        <f t="shared" si="8"/>
        <v>0</v>
      </c>
      <c r="N30" s="2419">
        <f t="shared" si="8"/>
        <v>0</v>
      </c>
      <c r="O30" s="2418"/>
      <c r="P30" s="2418"/>
      <c r="Q30" s="2418"/>
      <c r="R30" s="2418"/>
      <c r="S30" s="2418"/>
      <c r="T30" s="2418"/>
      <c r="U30" s="2418"/>
      <c r="V30" s="2418"/>
      <c r="W30" s="2418"/>
      <c r="X30" s="2418"/>
      <c r="Y30" s="2418"/>
      <c r="Z30" s="2418"/>
      <c r="AA30" s="2420">
        <f t="shared" si="7"/>
        <v>0</v>
      </c>
      <c r="AB30" s="2421"/>
      <c r="AC30" s="2422"/>
      <c r="AD30" s="2423"/>
      <c r="AE30" s="2423"/>
      <c r="AF30" s="2423"/>
      <c r="AG30" s="2426"/>
      <c r="AH30" s="2425"/>
      <c r="AI30" s="2425"/>
      <c r="AJ30" s="2425"/>
      <c r="AK30" s="2425"/>
      <c r="AL30" s="2425"/>
      <c r="AM30" s="2425"/>
      <c r="AN30" s="2425"/>
      <c r="AO30" s="2425"/>
      <c r="AP30" s="2425"/>
      <c r="AQ30" s="2425"/>
      <c r="AR30" s="2425"/>
      <c r="AS30" s="2425"/>
      <c r="AT30" s="2425"/>
      <c r="AU30" s="2425"/>
      <c r="AV30" s="2425"/>
      <c r="AW30" s="2425"/>
      <c r="AX30" s="2425"/>
      <c r="AY30" s="2425"/>
      <c r="AZ30" s="2425"/>
      <c r="BA30" s="2425"/>
      <c r="BB30" s="2425"/>
      <c r="BC30" s="2425"/>
      <c r="BD30" s="2425"/>
      <c r="BE30" s="2425"/>
      <c r="BF30" s="2425"/>
      <c r="BG30" s="2427"/>
      <c r="BH30" s="2365"/>
    </row>
    <row r="31" spans="2:60">
      <c r="B31" s="2414" t="s">
        <v>2331</v>
      </c>
      <c r="C31" s="2416"/>
      <c r="D31" s="2416"/>
      <c r="E31" s="2415"/>
      <c r="F31" s="2416"/>
      <c r="G31" s="2417"/>
      <c r="H31" s="2418"/>
      <c r="I31" s="2418"/>
      <c r="J31" s="2418"/>
      <c r="K31" s="2418"/>
      <c r="L31" s="2418"/>
      <c r="M31" s="2419">
        <f t="shared" si="8"/>
        <v>0</v>
      </c>
      <c r="N31" s="2419">
        <f t="shared" si="8"/>
        <v>0</v>
      </c>
      <c r="O31" s="2418"/>
      <c r="P31" s="2418"/>
      <c r="Q31" s="2418"/>
      <c r="R31" s="2418"/>
      <c r="S31" s="2418"/>
      <c r="T31" s="2418"/>
      <c r="U31" s="2418"/>
      <c r="V31" s="2418"/>
      <c r="W31" s="2418"/>
      <c r="X31" s="2418"/>
      <c r="Y31" s="2418"/>
      <c r="Z31" s="2418"/>
      <c r="AA31" s="2420">
        <f t="shared" si="7"/>
        <v>0</v>
      </c>
      <c r="AB31" s="2421"/>
      <c r="AC31" s="2422"/>
      <c r="AD31" s="2423"/>
      <c r="AE31" s="2423"/>
      <c r="AF31" s="2423"/>
      <c r="AG31" s="2426"/>
      <c r="AH31" s="2425"/>
      <c r="AI31" s="2425"/>
      <c r="AJ31" s="2425"/>
      <c r="AK31" s="2425"/>
      <c r="AL31" s="2425"/>
      <c r="AM31" s="2425"/>
      <c r="AN31" s="2425"/>
      <c r="AO31" s="2425"/>
      <c r="AP31" s="2425"/>
      <c r="AQ31" s="2425"/>
      <c r="AR31" s="2425"/>
      <c r="AS31" s="2425"/>
      <c r="AT31" s="2425"/>
      <c r="AU31" s="2425"/>
      <c r="AV31" s="2425"/>
      <c r="AW31" s="2425"/>
      <c r="AX31" s="2425"/>
      <c r="AY31" s="2425"/>
      <c r="AZ31" s="2425"/>
      <c r="BA31" s="2425"/>
      <c r="BB31" s="2425"/>
      <c r="BC31" s="2425"/>
      <c r="BD31" s="2425"/>
      <c r="BE31" s="2425"/>
      <c r="BF31" s="2425"/>
      <c r="BG31" s="2427"/>
      <c r="BH31" s="2365"/>
    </row>
    <row r="32" spans="2:60">
      <c r="B32" s="2414" t="s">
        <v>2331</v>
      </c>
      <c r="C32" s="2416"/>
      <c r="D32" s="2416"/>
      <c r="E32" s="2415"/>
      <c r="F32" s="2416"/>
      <c r="G32" s="2417"/>
      <c r="H32" s="2418"/>
      <c r="I32" s="2418"/>
      <c r="J32" s="2418"/>
      <c r="K32" s="2418"/>
      <c r="L32" s="2418"/>
      <c r="M32" s="2419">
        <f t="shared" si="8"/>
        <v>0</v>
      </c>
      <c r="N32" s="2419">
        <f t="shared" si="8"/>
        <v>0</v>
      </c>
      <c r="O32" s="2418"/>
      <c r="P32" s="2418"/>
      <c r="Q32" s="2418"/>
      <c r="R32" s="2418"/>
      <c r="S32" s="2418"/>
      <c r="T32" s="2418"/>
      <c r="U32" s="2418"/>
      <c r="V32" s="2418"/>
      <c r="W32" s="2418"/>
      <c r="X32" s="2418"/>
      <c r="Y32" s="2418"/>
      <c r="Z32" s="2418"/>
      <c r="AA32" s="2420">
        <f t="shared" si="7"/>
        <v>0</v>
      </c>
      <c r="AB32" s="2421"/>
      <c r="AC32" s="2422"/>
      <c r="AD32" s="2423"/>
      <c r="AE32" s="2423"/>
      <c r="AF32" s="2423"/>
      <c r="AG32" s="2426"/>
      <c r="AH32" s="2425"/>
      <c r="AI32" s="2425"/>
      <c r="AJ32" s="2425"/>
      <c r="AK32" s="2425"/>
      <c r="AL32" s="2425"/>
      <c r="AM32" s="2425"/>
      <c r="AN32" s="2425"/>
      <c r="AO32" s="2425"/>
      <c r="AP32" s="2425"/>
      <c r="AQ32" s="2425"/>
      <c r="AR32" s="2425"/>
      <c r="AS32" s="2425"/>
      <c r="AT32" s="2425"/>
      <c r="AU32" s="2425"/>
      <c r="AV32" s="2425"/>
      <c r="AW32" s="2425"/>
      <c r="AX32" s="2425"/>
      <c r="AY32" s="2425"/>
      <c r="AZ32" s="2425"/>
      <c r="BA32" s="2425"/>
      <c r="BB32" s="2425"/>
      <c r="BC32" s="2425"/>
      <c r="BD32" s="2425"/>
      <c r="BE32" s="2425"/>
      <c r="BF32" s="2425"/>
      <c r="BG32" s="2427"/>
      <c r="BH32" s="2365"/>
    </row>
    <row r="33" spans="2:60">
      <c r="B33" s="2414" t="s">
        <v>2331</v>
      </c>
      <c r="C33" s="2416"/>
      <c r="D33" s="2416"/>
      <c r="E33" s="2415"/>
      <c r="F33" s="2416"/>
      <c r="G33" s="2417"/>
      <c r="H33" s="2418"/>
      <c r="I33" s="2418"/>
      <c r="J33" s="2418"/>
      <c r="K33" s="2418"/>
      <c r="L33" s="2418"/>
      <c r="M33" s="2419">
        <f t="shared" si="8"/>
        <v>0</v>
      </c>
      <c r="N33" s="2419">
        <f t="shared" si="8"/>
        <v>0</v>
      </c>
      <c r="O33" s="2418"/>
      <c r="P33" s="2418"/>
      <c r="Q33" s="2418"/>
      <c r="R33" s="2418"/>
      <c r="S33" s="2418"/>
      <c r="T33" s="2418"/>
      <c r="U33" s="2418"/>
      <c r="V33" s="2418"/>
      <c r="W33" s="2418"/>
      <c r="X33" s="2418"/>
      <c r="Y33" s="2418"/>
      <c r="Z33" s="2418"/>
      <c r="AA33" s="2420">
        <f t="shared" si="7"/>
        <v>0</v>
      </c>
      <c r="AB33" s="2421"/>
      <c r="AC33" s="2422"/>
      <c r="AD33" s="2423"/>
      <c r="AE33" s="2423"/>
      <c r="AF33" s="2423"/>
      <c r="AG33" s="2426"/>
      <c r="AH33" s="2425"/>
      <c r="AI33" s="2425"/>
      <c r="AJ33" s="2425"/>
      <c r="AK33" s="2425"/>
      <c r="AL33" s="2425"/>
      <c r="AM33" s="2425"/>
      <c r="AN33" s="2425"/>
      <c r="AO33" s="2425"/>
      <c r="AP33" s="2425"/>
      <c r="AQ33" s="2425"/>
      <c r="AR33" s="2425"/>
      <c r="AS33" s="2425"/>
      <c r="AT33" s="2425"/>
      <c r="AU33" s="2425"/>
      <c r="AV33" s="2425"/>
      <c r="AW33" s="2425"/>
      <c r="AX33" s="2425"/>
      <c r="AY33" s="2425"/>
      <c r="AZ33" s="2425"/>
      <c r="BA33" s="2425"/>
      <c r="BB33" s="2425"/>
      <c r="BC33" s="2425"/>
      <c r="BD33" s="2425"/>
      <c r="BE33" s="2425"/>
      <c r="BF33" s="2425"/>
      <c r="BG33" s="2427"/>
      <c r="BH33" s="2365"/>
    </row>
    <row r="34" spans="2:60">
      <c r="B34" s="2414" t="s">
        <v>2331</v>
      </c>
      <c r="C34" s="2416"/>
      <c r="D34" s="2416"/>
      <c r="E34" s="2415"/>
      <c r="F34" s="2416"/>
      <c r="G34" s="2417"/>
      <c r="H34" s="2418"/>
      <c r="I34" s="2418"/>
      <c r="J34" s="2418"/>
      <c r="K34" s="2418"/>
      <c r="L34" s="2418"/>
      <c r="M34" s="2419">
        <f t="shared" si="8"/>
        <v>0</v>
      </c>
      <c r="N34" s="2419">
        <f t="shared" si="8"/>
        <v>0</v>
      </c>
      <c r="O34" s="2418"/>
      <c r="P34" s="2418"/>
      <c r="Q34" s="2418"/>
      <c r="R34" s="2418"/>
      <c r="S34" s="2418"/>
      <c r="T34" s="2418"/>
      <c r="U34" s="2418"/>
      <c r="V34" s="2418"/>
      <c r="W34" s="2418"/>
      <c r="X34" s="2418"/>
      <c r="Y34" s="2418"/>
      <c r="Z34" s="2418"/>
      <c r="AA34" s="2420">
        <f t="shared" si="7"/>
        <v>0</v>
      </c>
      <c r="AB34" s="2421"/>
      <c r="AC34" s="2422"/>
      <c r="AD34" s="2423"/>
      <c r="AE34" s="2423"/>
      <c r="AF34" s="2423"/>
      <c r="AG34" s="2426"/>
      <c r="AH34" s="2425"/>
      <c r="AI34" s="2425"/>
      <c r="AJ34" s="2425"/>
      <c r="AK34" s="2425"/>
      <c r="AL34" s="2425"/>
      <c r="AM34" s="2425"/>
      <c r="AN34" s="2425"/>
      <c r="AO34" s="2425"/>
      <c r="AP34" s="2425"/>
      <c r="AQ34" s="2425"/>
      <c r="AR34" s="2425"/>
      <c r="AS34" s="2425"/>
      <c r="AT34" s="2425"/>
      <c r="AU34" s="2425"/>
      <c r="AV34" s="2425"/>
      <c r="AW34" s="2425"/>
      <c r="AX34" s="2425"/>
      <c r="AY34" s="2425"/>
      <c r="AZ34" s="2425"/>
      <c r="BA34" s="2425"/>
      <c r="BB34" s="2425"/>
      <c r="BC34" s="2425"/>
      <c r="BD34" s="2425"/>
      <c r="BE34" s="2425"/>
      <c r="BF34" s="2425"/>
      <c r="BG34" s="2427"/>
      <c r="BH34" s="2365"/>
    </row>
    <row r="35" spans="2:60">
      <c r="B35" s="2414" t="s">
        <v>2331</v>
      </c>
      <c r="C35" s="2416"/>
      <c r="D35" s="2416"/>
      <c r="E35" s="2415"/>
      <c r="F35" s="2416"/>
      <c r="G35" s="2417"/>
      <c r="H35" s="2418"/>
      <c r="I35" s="2418"/>
      <c r="J35" s="2418"/>
      <c r="K35" s="2418"/>
      <c r="L35" s="2418"/>
      <c r="M35" s="2419">
        <f t="shared" si="8"/>
        <v>0</v>
      </c>
      <c r="N35" s="2419">
        <f t="shared" si="8"/>
        <v>0</v>
      </c>
      <c r="O35" s="2418"/>
      <c r="P35" s="2418"/>
      <c r="Q35" s="2418"/>
      <c r="R35" s="2418"/>
      <c r="S35" s="2418"/>
      <c r="T35" s="2418"/>
      <c r="U35" s="2418"/>
      <c r="V35" s="2418"/>
      <c r="W35" s="2418"/>
      <c r="X35" s="2418"/>
      <c r="Y35" s="2418"/>
      <c r="Z35" s="2418"/>
      <c r="AA35" s="2420">
        <f>SUM(O35:Z35)</f>
        <v>0</v>
      </c>
      <c r="AB35" s="2421"/>
      <c r="AC35" s="2422"/>
      <c r="AD35" s="2423"/>
      <c r="AE35" s="2423"/>
      <c r="AF35" s="2423"/>
      <c r="AG35" s="2426"/>
      <c r="AH35" s="2425"/>
      <c r="AI35" s="2425"/>
      <c r="AJ35" s="2425"/>
      <c r="AK35" s="2425"/>
      <c r="AL35" s="2425"/>
      <c r="AM35" s="2425"/>
      <c r="AN35" s="2425"/>
      <c r="AO35" s="2425"/>
      <c r="AP35" s="2425"/>
      <c r="AQ35" s="2425"/>
      <c r="AR35" s="2425"/>
      <c r="AS35" s="2425"/>
      <c r="AT35" s="2425"/>
      <c r="AU35" s="2425"/>
      <c r="AV35" s="2425"/>
      <c r="AW35" s="2425"/>
      <c r="AX35" s="2425"/>
      <c r="AY35" s="2425"/>
      <c r="AZ35" s="2425"/>
      <c r="BA35" s="2425"/>
      <c r="BB35" s="2425"/>
      <c r="BC35" s="2425"/>
      <c r="BD35" s="2425"/>
      <c r="BE35" s="2425"/>
      <c r="BF35" s="2425"/>
      <c r="BG35" s="2427"/>
      <c r="BH35" s="2365"/>
    </row>
    <row r="36" spans="2:60">
      <c r="B36" s="2414" t="s">
        <v>2331</v>
      </c>
      <c r="C36" s="2416"/>
      <c r="D36" s="2416"/>
      <c r="E36" s="2415"/>
      <c r="F36" s="2416"/>
      <c r="G36" s="2417"/>
      <c r="H36" s="2418"/>
      <c r="I36" s="2418"/>
      <c r="J36" s="2418"/>
      <c r="K36" s="2418"/>
      <c r="L36" s="2418"/>
      <c r="M36" s="2419">
        <f t="shared" si="8"/>
        <v>0</v>
      </c>
      <c r="N36" s="2419">
        <f t="shared" si="8"/>
        <v>0</v>
      </c>
      <c r="O36" s="2418"/>
      <c r="P36" s="2418"/>
      <c r="Q36" s="2418"/>
      <c r="R36" s="2418"/>
      <c r="S36" s="2418"/>
      <c r="T36" s="2418"/>
      <c r="U36" s="2418"/>
      <c r="V36" s="2418"/>
      <c r="W36" s="2418"/>
      <c r="X36" s="2418"/>
      <c r="Y36" s="2418"/>
      <c r="Z36" s="2418"/>
      <c r="AA36" s="2420">
        <f>SUM(O36:Z36)</f>
        <v>0</v>
      </c>
      <c r="AB36" s="2421"/>
      <c r="AC36" s="2422"/>
      <c r="AD36" s="2423"/>
      <c r="AE36" s="2423"/>
      <c r="AF36" s="2423"/>
      <c r="AG36" s="2426"/>
      <c r="AH36" s="2425"/>
      <c r="AI36" s="2425"/>
      <c r="AJ36" s="2425"/>
      <c r="AK36" s="2425"/>
      <c r="AL36" s="2425"/>
      <c r="AM36" s="2425"/>
      <c r="AN36" s="2425"/>
      <c r="AO36" s="2425"/>
      <c r="AP36" s="2425"/>
      <c r="AQ36" s="2425"/>
      <c r="AR36" s="2425"/>
      <c r="AS36" s="2425"/>
      <c r="AT36" s="2425"/>
      <c r="AU36" s="2425"/>
      <c r="AV36" s="2425"/>
      <c r="AW36" s="2425"/>
      <c r="AX36" s="2425"/>
      <c r="AY36" s="2425"/>
      <c r="AZ36" s="2425"/>
      <c r="BA36" s="2425"/>
      <c r="BB36" s="2425"/>
      <c r="BC36" s="2425"/>
      <c r="BD36" s="2425"/>
      <c r="BE36" s="2425"/>
      <c r="BF36" s="2425"/>
      <c r="BG36" s="2427"/>
      <c r="BH36" s="2365"/>
    </row>
    <row r="37" spans="2:60">
      <c r="B37" s="2428" t="s">
        <v>2417</v>
      </c>
      <c r="C37" s="2429"/>
      <c r="D37" s="2429"/>
      <c r="E37" s="2430"/>
      <c r="F37" s="2430"/>
      <c r="G37" s="2419">
        <f>SUM(G27:G36)</f>
        <v>0</v>
      </c>
      <c r="H37" s="2419">
        <f t="shared" ref="H37:L37" si="9">SUM(H27:H36)</f>
        <v>0</v>
      </c>
      <c r="I37" s="2419">
        <f t="shared" si="9"/>
        <v>0</v>
      </c>
      <c r="J37" s="2419">
        <f t="shared" si="9"/>
        <v>0</v>
      </c>
      <c r="K37" s="2419">
        <f t="shared" si="9"/>
        <v>0</v>
      </c>
      <c r="L37" s="2419">
        <f t="shared" si="9"/>
        <v>0</v>
      </c>
      <c r="M37" s="2419">
        <f>SUM(M27:M36)</f>
        <v>0</v>
      </c>
      <c r="N37" s="2419">
        <f>SUM(N27:N36)</f>
        <v>0</v>
      </c>
      <c r="O37" s="2419">
        <f>SUM(O27:O36)</f>
        <v>0</v>
      </c>
      <c r="P37" s="2419">
        <f t="shared" ref="P37:X37" si="10">SUM(P27:P36)</f>
        <v>0</v>
      </c>
      <c r="Q37" s="2419">
        <f t="shared" si="10"/>
        <v>0</v>
      </c>
      <c r="R37" s="2419">
        <f t="shared" si="10"/>
        <v>0</v>
      </c>
      <c r="S37" s="2419">
        <f t="shared" si="10"/>
        <v>0</v>
      </c>
      <c r="T37" s="2419"/>
      <c r="U37" s="2419">
        <f t="shared" si="10"/>
        <v>0</v>
      </c>
      <c r="V37" s="2419">
        <f t="shared" si="10"/>
        <v>0</v>
      </c>
      <c r="W37" s="2419">
        <f t="shared" si="10"/>
        <v>0</v>
      </c>
      <c r="X37" s="2419">
        <f t="shared" si="10"/>
        <v>0</v>
      </c>
      <c r="Y37" s="2419">
        <f>SUM(Y27:Y36)</f>
        <v>0</v>
      </c>
      <c r="Z37" s="2419">
        <f t="shared" ref="Z37:AA37" si="11">SUM(Z27:Z36)</f>
        <v>0</v>
      </c>
      <c r="AA37" s="2420">
        <f t="shared" si="11"/>
        <v>0</v>
      </c>
      <c r="AB37" s="2432"/>
      <c r="AC37" s="2433"/>
      <c r="AD37" s="2434"/>
      <c r="AE37" s="2434"/>
      <c r="AF37" s="2434"/>
      <c r="AG37" s="2326">
        <f>SUM(AG27:AG36)</f>
        <v>0</v>
      </c>
      <c r="AH37" s="2419">
        <f t="shared" ref="AH37:BD37" si="12">SUM(AH27:AH36)</f>
        <v>0</v>
      </c>
      <c r="AI37" s="2419">
        <f t="shared" si="12"/>
        <v>0</v>
      </c>
      <c r="AJ37" s="2419">
        <f t="shared" ref="AJ37" si="13">SUM(AJ27:AJ36)</f>
        <v>0</v>
      </c>
      <c r="AK37" s="2419"/>
      <c r="AL37" s="2419"/>
      <c r="AM37" s="2419"/>
      <c r="AN37" s="2419"/>
      <c r="AO37" s="2419"/>
      <c r="AP37" s="2419">
        <f t="shared" si="12"/>
        <v>0</v>
      </c>
      <c r="AQ37" s="2419"/>
      <c r="AR37" s="2419">
        <f t="shared" si="12"/>
        <v>0</v>
      </c>
      <c r="AS37" s="2419"/>
      <c r="AT37" s="2419">
        <f t="shared" si="12"/>
        <v>0</v>
      </c>
      <c r="AU37" s="2419"/>
      <c r="AV37" s="2419">
        <f t="shared" si="12"/>
        <v>0</v>
      </c>
      <c r="AW37" s="2419">
        <f t="shared" si="12"/>
        <v>0</v>
      </c>
      <c r="AX37" s="2419">
        <f t="shared" si="12"/>
        <v>0</v>
      </c>
      <c r="AY37" s="2419">
        <f t="shared" si="12"/>
        <v>0</v>
      </c>
      <c r="AZ37" s="2419">
        <f t="shared" si="12"/>
        <v>0</v>
      </c>
      <c r="BA37" s="2419">
        <f t="shared" si="12"/>
        <v>0</v>
      </c>
      <c r="BB37" s="2419">
        <f t="shared" si="12"/>
        <v>0</v>
      </c>
      <c r="BC37" s="2419">
        <f t="shared" si="12"/>
        <v>0</v>
      </c>
      <c r="BD37" s="2419">
        <f t="shared" si="12"/>
        <v>0</v>
      </c>
      <c r="BE37" s="2419"/>
      <c r="BF37" s="2419">
        <f>SUM(BF27:BF36)</f>
        <v>0</v>
      </c>
      <c r="BG37" s="2405"/>
      <c r="BH37" s="2365"/>
    </row>
    <row r="38" spans="2:60">
      <c r="B38" s="2456"/>
      <c r="C38" s="2457"/>
      <c r="D38" s="2457"/>
      <c r="E38" s="2430"/>
      <c r="F38" s="2431"/>
      <c r="G38" s="2458"/>
      <c r="H38" s="2459"/>
      <c r="I38" s="2459"/>
      <c r="J38" s="2459"/>
      <c r="K38" s="2459"/>
      <c r="L38" s="2459"/>
      <c r="M38" s="2459"/>
      <c r="N38" s="2460"/>
      <c r="O38" s="2459"/>
      <c r="P38" s="2459"/>
      <c r="Q38" s="2459"/>
      <c r="R38" s="2459"/>
      <c r="S38" s="2459"/>
      <c r="T38" s="2459"/>
      <c r="U38" s="2459"/>
      <c r="V38" s="2459"/>
      <c r="W38" s="2459"/>
      <c r="X38" s="2459"/>
      <c r="Y38" s="2459"/>
      <c r="Z38" s="2459"/>
      <c r="AA38" s="2460"/>
      <c r="AB38" s="2461"/>
      <c r="AC38" s="2462"/>
      <c r="AD38" s="2455"/>
      <c r="AE38" s="2455"/>
      <c r="AF38" s="2455"/>
      <c r="AG38" s="2454"/>
      <c r="AH38" s="2455"/>
      <c r="AI38" s="2455"/>
      <c r="AJ38" s="2455"/>
      <c r="AK38" s="2455"/>
      <c r="AL38" s="2455"/>
      <c r="AM38" s="2455"/>
      <c r="AN38" s="2455"/>
      <c r="AO38" s="2455"/>
      <c r="AP38" s="2455"/>
      <c r="AQ38" s="2455"/>
      <c r="AR38" s="2455"/>
      <c r="AS38" s="2455"/>
      <c r="AT38" s="2455"/>
      <c r="AU38" s="2455"/>
      <c r="AV38" s="2455"/>
      <c r="AW38" s="2455"/>
      <c r="AX38" s="2455"/>
      <c r="AY38" s="2455"/>
      <c r="AZ38" s="2455"/>
      <c r="BA38" s="2455"/>
      <c r="BB38" s="2455"/>
      <c r="BC38" s="2455"/>
      <c r="BD38" s="2455"/>
      <c r="BE38" s="2455"/>
      <c r="BF38" s="2455"/>
      <c r="BG38" s="2405"/>
      <c r="BH38" s="2365"/>
    </row>
    <row r="39" spans="2:60">
      <c r="B39" s="2406" t="s">
        <v>2333</v>
      </c>
      <c r="C39" s="2407"/>
      <c r="D39" s="2407"/>
      <c r="E39" s="2446"/>
      <c r="F39" s="2447"/>
      <c r="G39" s="2448"/>
      <c r="H39" s="2449"/>
      <c r="I39" s="2449"/>
      <c r="J39" s="2449"/>
      <c r="K39" s="2449"/>
      <c r="L39" s="2449"/>
      <c r="M39" s="2449"/>
      <c r="N39" s="2450"/>
      <c r="O39" s="2449"/>
      <c r="P39" s="2449"/>
      <c r="Q39" s="2449"/>
      <c r="R39" s="2449"/>
      <c r="S39" s="2449"/>
      <c r="T39" s="2449"/>
      <c r="U39" s="2449"/>
      <c r="V39" s="2449"/>
      <c r="W39" s="2449"/>
      <c r="X39" s="2449"/>
      <c r="Y39" s="2449"/>
      <c r="Z39" s="2449"/>
      <c r="AA39" s="2450"/>
      <c r="AB39" s="2451"/>
      <c r="AC39" s="2452"/>
      <c r="AD39" s="2453"/>
      <c r="AE39" s="2453"/>
      <c r="AF39" s="2453"/>
      <c r="AG39" s="2463"/>
      <c r="AH39" s="2453"/>
      <c r="AI39" s="2453"/>
      <c r="AJ39" s="2453"/>
      <c r="AK39" s="2453"/>
      <c r="AL39" s="2453"/>
      <c r="AM39" s="2453"/>
      <c r="AN39" s="2453"/>
      <c r="AO39" s="2453"/>
      <c r="AP39" s="2453"/>
      <c r="AQ39" s="2453"/>
      <c r="AR39" s="2453"/>
      <c r="AS39" s="2453"/>
      <c r="AT39" s="2453"/>
      <c r="AU39" s="2453"/>
      <c r="AV39" s="2453"/>
      <c r="AW39" s="2453"/>
      <c r="AX39" s="2453"/>
      <c r="AY39" s="2453"/>
      <c r="AZ39" s="2453"/>
      <c r="BA39" s="2453"/>
      <c r="BB39" s="2453"/>
      <c r="BC39" s="2453"/>
      <c r="BD39" s="2453"/>
      <c r="BE39" s="2453"/>
      <c r="BF39" s="2453"/>
      <c r="BG39" s="2405"/>
      <c r="BH39" s="2365"/>
    </row>
    <row r="40" spans="2:60">
      <c r="B40" s="2414" t="s">
        <v>2333</v>
      </c>
      <c r="C40" s="2416"/>
      <c r="D40" s="2416"/>
      <c r="E40" s="2415"/>
      <c r="F40" s="2416"/>
      <c r="G40" s="2417"/>
      <c r="H40" s="2418"/>
      <c r="I40" s="2418"/>
      <c r="J40" s="2418"/>
      <c r="K40" s="2418"/>
      <c r="L40" s="2418"/>
      <c r="M40" s="2419">
        <f>SUM(G40,I40,K40)</f>
        <v>0</v>
      </c>
      <c r="N40" s="2419">
        <f>SUM(H40,J40,L40)</f>
        <v>0</v>
      </c>
      <c r="O40" s="2418"/>
      <c r="P40" s="2418"/>
      <c r="Q40" s="2418"/>
      <c r="R40" s="2418"/>
      <c r="S40" s="2418"/>
      <c r="T40" s="2418"/>
      <c r="U40" s="2418"/>
      <c r="V40" s="2418"/>
      <c r="W40" s="2418"/>
      <c r="X40" s="2418"/>
      <c r="Y40" s="2418"/>
      <c r="Z40" s="2418"/>
      <c r="AA40" s="2420">
        <f t="shared" ref="AA40:AA47" si="14">SUM(O40:Z40)</f>
        <v>0</v>
      </c>
      <c r="AB40" s="2421"/>
      <c r="AC40" s="2422"/>
      <c r="AD40" s="2423"/>
      <c r="AE40" s="2423"/>
      <c r="AF40" s="2423"/>
      <c r="AG40" s="2426"/>
      <c r="AH40" s="2425"/>
      <c r="AI40" s="2425"/>
      <c r="AJ40" s="2425"/>
      <c r="AK40" s="2425"/>
      <c r="AL40" s="2425"/>
      <c r="AM40" s="2425"/>
      <c r="AN40" s="2425"/>
      <c r="AO40" s="2425"/>
      <c r="AP40" s="2425"/>
      <c r="AQ40" s="2425"/>
      <c r="AR40" s="2425"/>
      <c r="AS40" s="2425"/>
      <c r="AT40" s="2425"/>
      <c r="AU40" s="2425"/>
      <c r="AV40" s="2425"/>
      <c r="AW40" s="2425"/>
      <c r="AX40" s="2425"/>
      <c r="AY40" s="2425"/>
      <c r="AZ40" s="2425"/>
      <c r="BA40" s="2425"/>
      <c r="BB40" s="2425"/>
      <c r="BC40" s="2425"/>
      <c r="BD40" s="2425"/>
      <c r="BE40" s="2425"/>
      <c r="BF40" s="2425"/>
      <c r="BG40" s="2427"/>
      <c r="BH40" s="2365"/>
    </row>
    <row r="41" spans="2:60">
      <c r="B41" s="2414" t="s">
        <v>2333</v>
      </c>
      <c r="C41" s="2416"/>
      <c r="D41" s="2416"/>
      <c r="E41" s="2415"/>
      <c r="F41" s="2416"/>
      <c r="G41" s="2417"/>
      <c r="H41" s="2418"/>
      <c r="I41" s="2418"/>
      <c r="J41" s="2418"/>
      <c r="K41" s="2418"/>
      <c r="L41" s="2418"/>
      <c r="M41" s="2419">
        <f t="shared" ref="M41:N49" si="15">SUM(G41,I41,K41)</f>
        <v>0</v>
      </c>
      <c r="N41" s="2419">
        <f t="shared" si="15"/>
        <v>0</v>
      </c>
      <c r="O41" s="2418"/>
      <c r="P41" s="2418"/>
      <c r="Q41" s="2418"/>
      <c r="R41" s="2418"/>
      <c r="S41" s="2418"/>
      <c r="T41" s="2418"/>
      <c r="U41" s="2418"/>
      <c r="V41" s="2418"/>
      <c r="W41" s="2418"/>
      <c r="X41" s="2418"/>
      <c r="Y41" s="2418"/>
      <c r="Z41" s="2418"/>
      <c r="AA41" s="2420">
        <f t="shared" si="14"/>
        <v>0</v>
      </c>
      <c r="AB41" s="2421"/>
      <c r="AC41" s="2422"/>
      <c r="AD41" s="2423"/>
      <c r="AE41" s="2423"/>
      <c r="AF41" s="2423"/>
      <c r="AG41" s="2426"/>
      <c r="AH41" s="2425"/>
      <c r="AI41" s="2425"/>
      <c r="AJ41" s="2425"/>
      <c r="AK41" s="2425"/>
      <c r="AL41" s="2425"/>
      <c r="AM41" s="2425"/>
      <c r="AN41" s="2425"/>
      <c r="AO41" s="2425"/>
      <c r="AP41" s="2425"/>
      <c r="AQ41" s="2425"/>
      <c r="AR41" s="2425"/>
      <c r="AS41" s="2425"/>
      <c r="AT41" s="2425"/>
      <c r="AU41" s="2425"/>
      <c r="AV41" s="2425"/>
      <c r="AW41" s="2425"/>
      <c r="AX41" s="2425"/>
      <c r="AY41" s="2425"/>
      <c r="AZ41" s="2425"/>
      <c r="BA41" s="2425"/>
      <c r="BB41" s="2425"/>
      <c r="BC41" s="2425"/>
      <c r="BD41" s="2425"/>
      <c r="BE41" s="2425"/>
      <c r="BF41" s="2425"/>
      <c r="BG41" s="2427"/>
      <c r="BH41" s="2365"/>
    </row>
    <row r="42" spans="2:60">
      <c r="B42" s="2414" t="s">
        <v>2333</v>
      </c>
      <c r="C42" s="2416"/>
      <c r="D42" s="2416"/>
      <c r="E42" s="2415"/>
      <c r="F42" s="2416"/>
      <c r="G42" s="2417"/>
      <c r="H42" s="2418"/>
      <c r="I42" s="2418"/>
      <c r="J42" s="2418"/>
      <c r="K42" s="2418"/>
      <c r="L42" s="2418"/>
      <c r="M42" s="2419">
        <f t="shared" si="15"/>
        <v>0</v>
      </c>
      <c r="N42" s="2419">
        <f t="shared" si="15"/>
        <v>0</v>
      </c>
      <c r="O42" s="2418"/>
      <c r="P42" s="2418"/>
      <c r="Q42" s="2418"/>
      <c r="R42" s="2418"/>
      <c r="S42" s="2418"/>
      <c r="T42" s="2418"/>
      <c r="U42" s="2418"/>
      <c r="V42" s="2418"/>
      <c r="W42" s="2418"/>
      <c r="X42" s="2418"/>
      <c r="Y42" s="2418"/>
      <c r="Z42" s="2418"/>
      <c r="AA42" s="2420">
        <f t="shared" si="14"/>
        <v>0</v>
      </c>
      <c r="AB42" s="2421"/>
      <c r="AC42" s="2422"/>
      <c r="AD42" s="2423"/>
      <c r="AE42" s="2423"/>
      <c r="AF42" s="2423"/>
      <c r="AG42" s="2426"/>
      <c r="AH42" s="2425"/>
      <c r="AI42" s="2425"/>
      <c r="AJ42" s="2425"/>
      <c r="AK42" s="2425"/>
      <c r="AL42" s="2425"/>
      <c r="AM42" s="2425"/>
      <c r="AN42" s="2425"/>
      <c r="AO42" s="2425"/>
      <c r="AP42" s="2425"/>
      <c r="AQ42" s="2425"/>
      <c r="AR42" s="2425"/>
      <c r="AS42" s="2425"/>
      <c r="AT42" s="2425"/>
      <c r="AU42" s="2425"/>
      <c r="AV42" s="2425"/>
      <c r="AW42" s="2425"/>
      <c r="AX42" s="2425"/>
      <c r="AY42" s="2425"/>
      <c r="AZ42" s="2425"/>
      <c r="BA42" s="2425"/>
      <c r="BB42" s="2425"/>
      <c r="BC42" s="2425"/>
      <c r="BD42" s="2425"/>
      <c r="BE42" s="2425"/>
      <c r="BF42" s="2425"/>
      <c r="BG42" s="2427"/>
      <c r="BH42" s="2365"/>
    </row>
    <row r="43" spans="2:60">
      <c r="B43" s="2414" t="s">
        <v>2333</v>
      </c>
      <c r="C43" s="2416"/>
      <c r="D43" s="2416"/>
      <c r="E43" s="2415"/>
      <c r="F43" s="2416"/>
      <c r="G43" s="2417"/>
      <c r="H43" s="2418"/>
      <c r="I43" s="2418"/>
      <c r="J43" s="2418"/>
      <c r="K43" s="2418"/>
      <c r="L43" s="2418"/>
      <c r="M43" s="2419">
        <f t="shared" si="15"/>
        <v>0</v>
      </c>
      <c r="N43" s="2419">
        <f t="shared" si="15"/>
        <v>0</v>
      </c>
      <c r="O43" s="2418"/>
      <c r="P43" s="2418"/>
      <c r="Q43" s="2418"/>
      <c r="R43" s="2418"/>
      <c r="S43" s="2418"/>
      <c r="T43" s="2418"/>
      <c r="U43" s="2418"/>
      <c r="V43" s="2418"/>
      <c r="W43" s="2418"/>
      <c r="X43" s="2418"/>
      <c r="Y43" s="2418"/>
      <c r="Z43" s="2418"/>
      <c r="AA43" s="2420">
        <f t="shared" si="14"/>
        <v>0</v>
      </c>
      <c r="AB43" s="2421"/>
      <c r="AC43" s="2422"/>
      <c r="AD43" s="2423"/>
      <c r="AE43" s="2423"/>
      <c r="AF43" s="2423"/>
      <c r="AG43" s="2426"/>
      <c r="AH43" s="2425"/>
      <c r="AI43" s="2425"/>
      <c r="AJ43" s="2425"/>
      <c r="AK43" s="2425"/>
      <c r="AL43" s="2425"/>
      <c r="AM43" s="2425"/>
      <c r="AN43" s="2425"/>
      <c r="AO43" s="2425"/>
      <c r="AP43" s="2425"/>
      <c r="AQ43" s="2425"/>
      <c r="AR43" s="2425"/>
      <c r="AS43" s="2425"/>
      <c r="AT43" s="2425"/>
      <c r="AU43" s="2425"/>
      <c r="AV43" s="2425"/>
      <c r="AW43" s="2425"/>
      <c r="AX43" s="2425"/>
      <c r="AY43" s="2425"/>
      <c r="AZ43" s="2425"/>
      <c r="BA43" s="2425"/>
      <c r="BB43" s="2425"/>
      <c r="BC43" s="2425"/>
      <c r="BD43" s="2425"/>
      <c r="BE43" s="2425"/>
      <c r="BF43" s="2425"/>
      <c r="BG43" s="2427"/>
      <c r="BH43" s="2365"/>
    </row>
    <row r="44" spans="2:60">
      <c r="B44" s="2414" t="s">
        <v>2333</v>
      </c>
      <c r="C44" s="2416"/>
      <c r="D44" s="2416"/>
      <c r="E44" s="2415"/>
      <c r="F44" s="2416"/>
      <c r="G44" s="2417"/>
      <c r="H44" s="2418"/>
      <c r="I44" s="2418"/>
      <c r="J44" s="2418"/>
      <c r="K44" s="2418"/>
      <c r="L44" s="2418"/>
      <c r="M44" s="2419">
        <f t="shared" si="15"/>
        <v>0</v>
      </c>
      <c r="N44" s="2419">
        <f t="shared" si="15"/>
        <v>0</v>
      </c>
      <c r="O44" s="2418"/>
      <c r="P44" s="2418"/>
      <c r="Q44" s="2418"/>
      <c r="R44" s="2418"/>
      <c r="S44" s="2418"/>
      <c r="T44" s="2418"/>
      <c r="U44" s="2418"/>
      <c r="V44" s="2418"/>
      <c r="W44" s="2418"/>
      <c r="X44" s="2418"/>
      <c r="Y44" s="2418"/>
      <c r="Z44" s="2418"/>
      <c r="AA44" s="2420">
        <f t="shared" si="14"/>
        <v>0</v>
      </c>
      <c r="AB44" s="2421"/>
      <c r="AC44" s="2422"/>
      <c r="AD44" s="2423"/>
      <c r="AE44" s="2423"/>
      <c r="AF44" s="2423"/>
      <c r="AG44" s="2426"/>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7"/>
      <c r="BH44" s="2365"/>
    </row>
    <row r="45" spans="2:60">
      <c r="B45" s="2414" t="s">
        <v>2333</v>
      </c>
      <c r="C45" s="2416"/>
      <c r="D45" s="2416"/>
      <c r="E45" s="2415"/>
      <c r="F45" s="2416"/>
      <c r="G45" s="2417"/>
      <c r="H45" s="2418"/>
      <c r="I45" s="2418"/>
      <c r="J45" s="2418"/>
      <c r="K45" s="2418"/>
      <c r="L45" s="2418"/>
      <c r="M45" s="2419">
        <f t="shared" si="15"/>
        <v>0</v>
      </c>
      <c r="N45" s="2419">
        <f t="shared" si="15"/>
        <v>0</v>
      </c>
      <c r="O45" s="2418"/>
      <c r="P45" s="2418"/>
      <c r="Q45" s="2418"/>
      <c r="R45" s="2418"/>
      <c r="S45" s="2418"/>
      <c r="T45" s="2418"/>
      <c r="U45" s="2418"/>
      <c r="V45" s="2418"/>
      <c r="W45" s="2418"/>
      <c r="X45" s="2418"/>
      <c r="Y45" s="2418"/>
      <c r="Z45" s="2418"/>
      <c r="AA45" s="2420">
        <f t="shared" si="14"/>
        <v>0</v>
      </c>
      <c r="AB45" s="2421"/>
      <c r="AC45" s="2422"/>
      <c r="AD45" s="2423"/>
      <c r="AE45" s="2423"/>
      <c r="AF45" s="2423"/>
      <c r="AG45" s="2426"/>
      <c r="AH45" s="2425"/>
      <c r="AI45" s="2425"/>
      <c r="AJ45" s="2425"/>
      <c r="AK45" s="2425"/>
      <c r="AL45" s="2425"/>
      <c r="AM45" s="2425"/>
      <c r="AN45" s="2425"/>
      <c r="AO45" s="2425"/>
      <c r="AP45" s="2425"/>
      <c r="AQ45" s="2425"/>
      <c r="AR45" s="2425"/>
      <c r="AS45" s="2425"/>
      <c r="AT45" s="2425"/>
      <c r="AU45" s="2425"/>
      <c r="AV45" s="2425"/>
      <c r="AW45" s="2425"/>
      <c r="AX45" s="2425"/>
      <c r="AY45" s="2425"/>
      <c r="AZ45" s="2425"/>
      <c r="BA45" s="2425"/>
      <c r="BB45" s="2425"/>
      <c r="BC45" s="2425"/>
      <c r="BD45" s="2425"/>
      <c r="BE45" s="2425"/>
      <c r="BF45" s="2425"/>
      <c r="BG45" s="2427"/>
      <c r="BH45" s="2365"/>
    </row>
    <row r="46" spans="2:60">
      <c r="B46" s="2414" t="s">
        <v>2333</v>
      </c>
      <c r="C46" s="2416"/>
      <c r="D46" s="2416"/>
      <c r="E46" s="2415"/>
      <c r="F46" s="2416"/>
      <c r="G46" s="2417"/>
      <c r="H46" s="2418"/>
      <c r="I46" s="2418"/>
      <c r="J46" s="2418"/>
      <c r="K46" s="2418"/>
      <c r="L46" s="2418"/>
      <c r="M46" s="2419">
        <f t="shared" si="15"/>
        <v>0</v>
      </c>
      <c r="N46" s="2419">
        <f t="shared" si="15"/>
        <v>0</v>
      </c>
      <c r="O46" s="2418"/>
      <c r="P46" s="2418"/>
      <c r="Q46" s="2418"/>
      <c r="R46" s="2418"/>
      <c r="S46" s="2418"/>
      <c r="T46" s="2418"/>
      <c r="U46" s="2418"/>
      <c r="V46" s="2418"/>
      <c r="W46" s="2418"/>
      <c r="X46" s="2418"/>
      <c r="Y46" s="2418"/>
      <c r="Z46" s="2418"/>
      <c r="AA46" s="2420">
        <f t="shared" si="14"/>
        <v>0</v>
      </c>
      <c r="AB46" s="2421"/>
      <c r="AC46" s="2422"/>
      <c r="AD46" s="2423"/>
      <c r="AE46" s="2423"/>
      <c r="AF46" s="2423"/>
      <c r="AG46" s="2426"/>
      <c r="AH46" s="2425"/>
      <c r="AI46" s="2425"/>
      <c r="AJ46" s="2425"/>
      <c r="AK46" s="2425"/>
      <c r="AL46" s="2425"/>
      <c r="AM46" s="2425"/>
      <c r="AN46" s="2425"/>
      <c r="AO46" s="2425"/>
      <c r="AP46" s="2425"/>
      <c r="AQ46" s="2425"/>
      <c r="AR46" s="2425"/>
      <c r="AS46" s="2425"/>
      <c r="AT46" s="2425"/>
      <c r="AU46" s="2425"/>
      <c r="AV46" s="2425"/>
      <c r="AW46" s="2425"/>
      <c r="AX46" s="2425"/>
      <c r="AY46" s="2425"/>
      <c r="AZ46" s="2425"/>
      <c r="BA46" s="2425"/>
      <c r="BB46" s="2425"/>
      <c r="BC46" s="2425"/>
      <c r="BD46" s="2425"/>
      <c r="BE46" s="2425"/>
      <c r="BF46" s="2425"/>
      <c r="BG46" s="2427"/>
      <c r="BH46" s="2365"/>
    </row>
    <row r="47" spans="2:60">
      <c r="B47" s="2414" t="s">
        <v>2333</v>
      </c>
      <c r="C47" s="2416"/>
      <c r="D47" s="2416"/>
      <c r="E47" s="2415"/>
      <c r="F47" s="2416"/>
      <c r="G47" s="2417"/>
      <c r="H47" s="2418"/>
      <c r="I47" s="2418"/>
      <c r="J47" s="2418"/>
      <c r="K47" s="2418"/>
      <c r="L47" s="2418"/>
      <c r="M47" s="2419">
        <f t="shared" si="15"/>
        <v>0</v>
      </c>
      <c r="N47" s="2419">
        <f t="shared" si="15"/>
        <v>0</v>
      </c>
      <c r="O47" s="2418"/>
      <c r="P47" s="2418"/>
      <c r="Q47" s="2418"/>
      <c r="R47" s="2418"/>
      <c r="S47" s="2418"/>
      <c r="T47" s="2418"/>
      <c r="U47" s="2418"/>
      <c r="V47" s="2418"/>
      <c r="W47" s="2418"/>
      <c r="X47" s="2418"/>
      <c r="Y47" s="2418"/>
      <c r="Z47" s="2418"/>
      <c r="AA47" s="2420">
        <f t="shared" si="14"/>
        <v>0</v>
      </c>
      <c r="AB47" s="2421"/>
      <c r="AC47" s="2422"/>
      <c r="AD47" s="2423"/>
      <c r="AE47" s="2423"/>
      <c r="AF47" s="2423"/>
      <c r="AG47" s="2426"/>
      <c r="AH47" s="2425"/>
      <c r="AI47" s="2425"/>
      <c r="AJ47" s="2425"/>
      <c r="AK47" s="2425"/>
      <c r="AL47" s="2425"/>
      <c r="AM47" s="2425"/>
      <c r="AN47" s="2425"/>
      <c r="AO47" s="2425"/>
      <c r="AP47" s="2425"/>
      <c r="AQ47" s="2425"/>
      <c r="AR47" s="2425"/>
      <c r="AS47" s="2425"/>
      <c r="AT47" s="2425"/>
      <c r="AU47" s="2425"/>
      <c r="AV47" s="2425"/>
      <c r="AW47" s="2425"/>
      <c r="AX47" s="2425"/>
      <c r="AY47" s="2425"/>
      <c r="AZ47" s="2425"/>
      <c r="BA47" s="2425"/>
      <c r="BB47" s="2425"/>
      <c r="BC47" s="2425"/>
      <c r="BD47" s="2425"/>
      <c r="BE47" s="2425"/>
      <c r="BF47" s="2425"/>
      <c r="BG47" s="2427"/>
      <c r="BH47" s="2365"/>
    </row>
    <row r="48" spans="2:60">
      <c r="B48" s="2414" t="s">
        <v>2333</v>
      </c>
      <c r="C48" s="2416"/>
      <c r="D48" s="2416"/>
      <c r="E48" s="2415"/>
      <c r="F48" s="2416"/>
      <c r="G48" s="2417"/>
      <c r="H48" s="2418"/>
      <c r="I48" s="2418"/>
      <c r="J48" s="2418"/>
      <c r="K48" s="2418"/>
      <c r="L48" s="2418"/>
      <c r="M48" s="2419">
        <f t="shared" si="15"/>
        <v>0</v>
      </c>
      <c r="N48" s="2419">
        <f t="shared" si="15"/>
        <v>0</v>
      </c>
      <c r="O48" s="2418"/>
      <c r="P48" s="2418"/>
      <c r="Q48" s="2418"/>
      <c r="R48" s="2418"/>
      <c r="S48" s="2418"/>
      <c r="T48" s="2418"/>
      <c r="U48" s="2418"/>
      <c r="V48" s="2418"/>
      <c r="W48" s="2418"/>
      <c r="X48" s="2418"/>
      <c r="Y48" s="2418"/>
      <c r="Z48" s="2418"/>
      <c r="AA48" s="2420">
        <f>SUM(O48:Z48)</f>
        <v>0</v>
      </c>
      <c r="AB48" s="2421"/>
      <c r="AC48" s="2422"/>
      <c r="AD48" s="2423"/>
      <c r="AE48" s="2423"/>
      <c r="AF48" s="2423"/>
      <c r="AG48" s="2426"/>
      <c r="AH48" s="2425"/>
      <c r="AI48" s="2425"/>
      <c r="AJ48" s="2425"/>
      <c r="AK48" s="2425"/>
      <c r="AL48" s="2425"/>
      <c r="AM48" s="2425"/>
      <c r="AN48" s="2425"/>
      <c r="AO48" s="2425"/>
      <c r="AP48" s="2425"/>
      <c r="AQ48" s="2425"/>
      <c r="AR48" s="2425"/>
      <c r="AS48" s="2425"/>
      <c r="AT48" s="2425"/>
      <c r="AU48" s="2425"/>
      <c r="AV48" s="2425"/>
      <c r="AW48" s="2425"/>
      <c r="AX48" s="2425"/>
      <c r="AY48" s="2425"/>
      <c r="AZ48" s="2425"/>
      <c r="BA48" s="2425"/>
      <c r="BB48" s="2425"/>
      <c r="BC48" s="2425"/>
      <c r="BD48" s="2425"/>
      <c r="BE48" s="2425"/>
      <c r="BF48" s="2425"/>
      <c r="BG48" s="2427"/>
      <c r="BH48" s="2365"/>
    </row>
    <row r="49" spans="2:60">
      <c r="B49" s="2414" t="s">
        <v>2333</v>
      </c>
      <c r="C49" s="2416"/>
      <c r="D49" s="2416"/>
      <c r="E49" s="2415"/>
      <c r="F49" s="2416"/>
      <c r="G49" s="2417"/>
      <c r="H49" s="2418"/>
      <c r="I49" s="2418"/>
      <c r="J49" s="2418"/>
      <c r="K49" s="2418"/>
      <c r="L49" s="2418"/>
      <c r="M49" s="2419">
        <f t="shared" si="15"/>
        <v>0</v>
      </c>
      <c r="N49" s="2419">
        <f t="shared" si="15"/>
        <v>0</v>
      </c>
      <c r="O49" s="2418"/>
      <c r="P49" s="2418"/>
      <c r="Q49" s="2418"/>
      <c r="R49" s="2418"/>
      <c r="S49" s="2418"/>
      <c r="T49" s="2418"/>
      <c r="U49" s="2418"/>
      <c r="V49" s="2418"/>
      <c r="W49" s="2418"/>
      <c r="X49" s="2418"/>
      <c r="Y49" s="2418"/>
      <c r="Z49" s="2418"/>
      <c r="AA49" s="2420">
        <f>SUM(O49:Z49)</f>
        <v>0</v>
      </c>
      <c r="AB49" s="2421"/>
      <c r="AC49" s="2422"/>
      <c r="AD49" s="2423"/>
      <c r="AE49" s="2423"/>
      <c r="AF49" s="2423"/>
      <c r="AG49" s="2426"/>
      <c r="AH49" s="2425"/>
      <c r="AI49" s="2425"/>
      <c r="AJ49" s="2425"/>
      <c r="AK49" s="2425"/>
      <c r="AL49" s="2425"/>
      <c r="AM49" s="2425"/>
      <c r="AN49" s="2425"/>
      <c r="AO49" s="2425"/>
      <c r="AP49" s="2425"/>
      <c r="AQ49" s="2425"/>
      <c r="AR49" s="2425"/>
      <c r="AS49" s="2425"/>
      <c r="AT49" s="2425"/>
      <c r="AU49" s="2425"/>
      <c r="AV49" s="2425"/>
      <c r="AW49" s="2425"/>
      <c r="AX49" s="2425"/>
      <c r="AY49" s="2425"/>
      <c r="AZ49" s="2425"/>
      <c r="BA49" s="2425"/>
      <c r="BB49" s="2425"/>
      <c r="BC49" s="2425"/>
      <c r="BD49" s="2425"/>
      <c r="BE49" s="2425"/>
      <c r="BF49" s="2425"/>
      <c r="BG49" s="2427"/>
      <c r="BH49" s="2365"/>
    </row>
    <row r="50" spans="2:60">
      <c r="B50" s="2428" t="s">
        <v>2418</v>
      </c>
      <c r="C50" s="2429"/>
      <c r="D50" s="2429"/>
      <c r="E50" s="2437"/>
      <c r="F50" s="2437"/>
      <c r="G50" s="2419">
        <f>SUM(G40:G49)</f>
        <v>0</v>
      </c>
      <c r="H50" s="2419">
        <f t="shared" ref="H50:L50" si="16">SUM(H40:H49)</f>
        <v>0</v>
      </c>
      <c r="I50" s="2419">
        <f t="shared" si="16"/>
        <v>0</v>
      </c>
      <c r="J50" s="2419">
        <f t="shared" si="16"/>
        <v>0</v>
      </c>
      <c r="K50" s="2419">
        <f t="shared" si="16"/>
        <v>0</v>
      </c>
      <c r="L50" s="2419">
        <f t="shared" si="16"/>
        <v>0</v>
      </c>
      <c r="M50" s="2419">
        <f>SUM(M40:M49)</f>
        <v>0</v>
      </c>
      <c r="N50" s="2419">
        <f>SUM(N40:N49)</f>
        <v>0</v>
      </c>
      <c r="O50" s="2419">
        <f>SUM(O40:O49)</f>
        <v>0</v>
      </c>
      <c r="P50" s="2419">
        <f t="shared" ref="P50:X50" si="17">SUM(P40:P49)</f>
        <v>0</v>
      </c>
      <c r="Q50" s="2419">
        <f t="shared" si="17"/>
        <v>0</v>
      </c>
      <c r="R50" s="2419">
        <f t="shared" si="17"/>
        <v>0</v>
      </c>
      <c r="S50" s="2419">
        <f t="shared" si="17"/>
        <v>0</v>
      </c>
      <c r="T50" s="2419"/>
      <c r="U50" s="2419">
        <f t="shared" si="17"/>
        <v>0</v>
      </c>
      <c r="V50" s="2419">
        <f t="shared" si="17"/>
        <v>0</v>
      </c>
      <c r="W50" s="2419">
        <f t="shared" si="17"/>
        <v>0</v>
      </c>
      <c r="X50" s="2419">
        <f t="shared" si="17"/>
        <v>0</v>
      </c>
      <c r="Y50" s="2419">
        <f>SUM(Y40:Y49)</f>
        <v>0</v>
      </c>
      <c r="Z50" s="2419">
        <f t="shared" ref="Z50:AA50" si="18">SUM(Z40:Z49)</f>
        <v>0</v>
      </c>
      <c r="AA50" s="2420">
        <f t="shared" si="18"/>
        <v>0</v>
      </c>
      <c r="AB50" s="2432"/>
      <c r="AC50" s="2433"/>
      <c r="AD50" s="2434"/>
      <c r="AE50" s="2434"/>
      <c r="AF50" s="2434"/>
      <c r="AG50" s="2326">
        <f>SUM(AG40:AG49)</f>
        <v>0</v>
      </c>
      <c r="AH50" s="2419">
        <f t="shared" ref="AH50:BD50" si="19">SUM(AH40:AH49)</f>
        <v>0</v>
      </c>
      <c r="AI50" s="2419">
        <f t="shared" si="19"/>
        <v>0</v>
      </c>
      <c r="AJ50" s="2419">
        <f t="shared" ref="AJ50" si="20">SUM(AJ40:AJ49)</f>
        <v>0</v>
      </c>
      <c r="AK50" s="2419"/>
      <c r="AL50" s="2419"/>
      <c r="AM50" s="2419"/>
      <c r="AN50" s="2419"/>
      <c r="AO50" s="2419"/>
      <c r="AP50" s="2419">
        <f t="shared" si="19"/>
        <v>0</v>
      </c>
      <c r="AQ50" s="2419"/>
      <c r="AR50" s="2419">
        <f t="shared" si="19"/>
        <v>0</v>
      </c>
      <c r="AS50" s="2419"/>
      <c r="AT50" s="2419">
        <f t="shared" si="19"/>
        <v>0</v>
      </c>
      <c r="AU50" s="2419"/>
      <c r="AV50" s="2419">
        <f t="shared" si="19"/>
        <v>0</v>
      </c>
      <c r="AW50" s="2419">
        <f t="shared" si="19"/>
        <v>0</v>
      </c>
      <c r="AX50" s="2419">
        <f t="shared" si="19"/>
        <v>0</v>
      </c>
      <c r="AY50" s="2419">
        <f t="shared" si="19"/>
        <v>0</v>
      </c>
      <c r="AZ50" s="2419">
        <f t="shared" si="19"/>
        <v>0</v>
      </c>
      <c r="BA50" s="2419">
        <f t="shared" si="19"/>
        <v>0</v>
      </c>
      <c r="BB50" s="2419">
        <f t="shared" si="19"/>
        <v>0</v>
      </c>
      <c r="BC50" s="2419">
        <f t="shared" si="19"/>
        <v>0</v>
      </c>
      <c r="BD50" s="2419">
        <f t="shared" si="19"/>
        <v>0</v>
      </c>
      <c r="BE50" s="2419"/>
      <c r="BF50" s="2419">
        <f>SUM(BF40:BF49)</f>
        <v>0</v>
      </c>
      <c r="BG50" s="2405"/>
      <c r="BH50" s="2365"/>
    </row>
    <row r="51" spans="2:60">
      <c r="B51" s="2464"/>
      <c r="C51" s="2465"/>
      <c r="D51" s="2465"/>
      <c r="E51" s="2437"/>
      <c r="F51" s="2438"/>
      <c r="G51" s="2439"/>
      <c r="H51" s="2439"/>
      <c r="I51" s="2439"/>
      <c r="J51" s="2439"/>
      <c r="K51" s="2439"/>
      <c r="L51" s="2439"/>
      <c r="M51" s="2439"/>
      <c r="N51" s="2466"/>
      <c r="O51" s="2442"/>
      <c r="P51" s="2442"/>
      <c r="Q51" s="2442"/>
      <c r="R51" s="2442"/>
      <c r="S51" s="2442"/>
      <c r="T51" s="2442"/>
      <c r="U51" s="2442"/>
      <c r="V51" s="2442"/>
      <c r="W51" s="2442"/>
      <c r="X51" s="2442"/>
      <c r="Y51" s="2442"/>
      <c r="Z51" s="2442"/>
      <c r="AA51" s="2443"/>
      <c r="AB51" s="2432"/>
      <c r="AC51" s="2433"/>
      <c r="AD51" s="2434"/>
      <c r="AE51" s="2434"/>
      <c r="AF51" s="2434"/>
      <c r="AG51" s="2444"/>
      <c r="AH51" s="2444"/>
      <c r="AI51" s="2444"/>
      <c r="AJ51" s="2444"/>
      <c r="AK51" s="3581"/>
      <c r="AL51" s="3581"/>
      <c r="AM51" s="3581"/>
      <c r="AN51" s="3581"/>
      <c r="AO51" s="3581"/>
      <c r="AP51" s="2444"/>
      <c r="AQ51" s="3581"/>
      <c r="AR51" s="2444"/>
      <c r="AS51" s="3581"/>
      <c r="AT51" s="2444"/>
      <c r="AU51" s="3581"/>
      <c r="AV51" s="2444"/>
      <c r="AW51" s="2444"/>
      <c r="AX51" s="2444"/>
      <c r="AY51" s="2444"/>
      <c r="AZ51" s="2444"/>
      <c r="BA51" s="2444"/>
      <c r="BB51" s="2444"/>
      <c r="BC51" s="2444"/>
      <c r="BD51" s="2444"/>
      <c r="BE51" s="2444"/>
      <c r="BF51" s="2444"/>
      <c r="BG51" s="2405"/>
      <c r="BH51" s="2365"/>
    </row>
    <row r="52" spans="2:60">
      <c r="B52" s="2406" t="s">
        <v>2334</v>
      </c>
      <c r="C52" s="2407"/>
      <c r="D52" s="2407"/>
      <c r="E52" s="2446"/>
      <c r="F52" s="2447"/>
      <c r="G52" s="2448"/>
      <c r="H52" s="2449"/>
      <c r="I52" s="2449"/>
      <c r="J52" s="2449"/>
      <c r="K52" s="2449"/>
      <c r="L52" s="2449"/>
      <c r="M52" s="2449"/>
      <c r="N52" s="2450"/>
      <c r="O52" s="2449"/>
      <c r="P52" s="2449"/>
      <c r="Q52" s="2449"/>
      <c r="R52" s="2449"/>
      <c r="S52" s="2449"/>
      <c r="T52" s="2449"/>
      <c r="U52" s="2449"/>
      <c r="V52" s="2449"/>
      <c r="W52" s="2449"/>
      <c r="X52" s="2449"/>
      <c r="Y52" s="2449"/>
      <c r="Z52" s="2449"/>
      <c r="AA52" s="2450"/>
      <c r="AB52" s="2451"/>
      <c r="AC52" s="2452"/>
      <c r="AD52" s="2453"/>
      <c r="AE52" s="2453"/>
      <c r="AF52" s="2453"/>
      <c r="AG52" s="2463"/>
      <c r="AH52" s="2453"/>
      <c r="AI52" s="2453"/>
      <c r="AJ52" s="2453"/>
      <c r="AK52" s="2453"/>
      <c r="AL52" s="2453"/>
      <c r="AM52" s="2453"/>
      <c r="AN52" s="2453"/>
      <c r="AO52" s="2453"/>
      <c r="AP52" s="2453"/>
      <c r="AQ52" s="2453"/>
      <c r="AR52" s="2453"/>
      <c r="AS52" s="2453"/>
      <c r="AT52" s="2453"/>
      <c r="AU52" s="2453"/>
      <c r="AV52" s="2453"/>
      <c r="AW52" s="2453"/>
      <c r="AX52" s="2453"/>
      <c r="AY52" s="2453"/>
      <c r="AZ52" s="2453"/>
      <c r="BA52" s="2453"/>
      <c r="BB52" s="2453"/>
      <c r="BC52" s="2453"/>
      <c r="BD52" s="2453"/>
      <c r="BE52" s="2453"/>
      <c r="BF52" s="2453"/>
      <c r="BG52" s="2405"/>
      <c r="BH52" s="2365"/>
    </row>
    <row r="53" spans="2:60">
      <c r="B53" s="2414" t="s">
        <v>2334</v>
      </c>
      <c r="C53" s="2416"/>
      <c r="D53" s="2416"/>
      <c r="E53" s="2415"/>
      <c r="F53" s="2416"/>
      <c r="G53" s="2417"/>
      <c r="H53" s="2418"/>
      <c r="I53" s="2418"/>
      <c r="J53" s="2418"/>
      <c r="K53" s="2418"/>
      <c r="L53" s="2418"/>
      <c r="M53" s="2419">
        <f>SUM(G53,I53,K53)</f>
        <v>0</v>
      </c>
      <c r="N53" s="2419">
        <f>SUM(H53,J53,L53)</f>
        <v>0</v>
      </c>
      <c r="O53" s="2418"/>
      <c r="P53" s="2418"/>
      <c r="Q53" s="2418"/>
      <c r="R53" s="2418"/>
      <c r="S53" s="2418"/>
      <c r="T53" s="2418"/>
      <c r="U53" s="2418"/>
      <c r="V53" s="2418"/>
      <c r="W53" s="2418"/>
      <c r="X53" s="2418"/>
      <c r="Y53" s="2418"/>
      <c r="Z53" s="2418"/>
      <c r="AA53" s="2420">
        <f t="shared" ref="AA53:AA59" si="21">SUM(O53:Z53)</f>
        <v>0</v>
      </c>
      <c r="AB53" s="2421"/>
      <c r="AC53" s="2422"/>
      <c r="AD53" s="2423"/>
      <c r="AE53" s="2423"/>
      <c r="AF53" s="2423"/>
      <c r="AG53" s="2426"/>
      <c r="AH53" s="2425"/>
      <c r="AI53" s="2425"/>
      <c r="AJ53" s="2425"/>
      <c r="AK53" s="2425"/>
      <c r="AL53" s="2425"/>
      <c r="AM53" s="2425"/>
      <c r="AN53" s="2425"/>
      <c r="AO53" s="2425"/>
      <c r="AP53" s="2425"/>
      <c r="AQ53" s="2425"/>
      <c r="AR53" s="2425"/>
      <c r="AS53" s="2425"/>
      <c r="AT53" s="2425"/>
      <c r="AU53" s="2425"/>
      <c r="AV53" s="2425"/>
      <c r="AW53" s="2425"/>
      <c r="AX53" s="2425"/>
      <c r="AY53" s="2425"/>
      <c r="AZ53" s="2425"/>
      <c r="BA53" s="2425"/>
      <c r="BB53" s="2425"/>
      <c r="BC53" s="2425"/>
      <c r="BD53" s="2425"/>
      <c r="BE53" s="2425"/>
      <c r="BF53" s="2425"/>
      <c r="BG53" s="2427"/>
      <c r="BH53" s="2365"/>
    </row>
    <row r="54" spans="2:60">
      <c r="B54" s="2414" t="s">
        <v>2334</v>
      </c>
      <c r="C54" s="2416"/>
      <c r="D54" s="2416"/>
      <c r="E54" s="2415"/>
      <c r="F54" s="2416"/>
      <c r="G54" s="2417"/>
      <c r="H54" s="2418"/>
      <c r="I54" s="2418"/>
      <c r="J54" s="2418"/>
      <c r="K54" s="2418"/>
      <c r="L54" s="2418"/>
      <c r="M54" s="2419">
        <f t="shared" ref="M54:N62" si="22">SUM(G54,I54,K54)</f>
        <v>0</v>
      </c>
      <c r="N54" s="2419">
        <f t="shared" si="22"/>
        <v>0</v>
      </c>
      <c r="O54" s="2418"/>
      <c r="P54" s="2418"/>
      <c r="Q54" s="2418"/>
      <c r="R54" s="2418"/>
      <c r="S54" s="2418"/>
      <c r="T54" s="2418"/>
      <c r="U54" s="2418"/>
      <c r="V54" s="2418"/>
      <c r="W54" s="2418"/>
      <c r="X54" s="2418"/>
      <c r="Y54" s="2418"/>
      <c r="Z54" s="2418"/>
      <c r="AA54" s="2420">
        <f t="shared" si="21"/>
        <v>0</v>
      </c>
      <c r="AB54" s="2421"/>
      <c r="AC54" s="2422"/>
      <c r="AD54" s="2423"/>
      <c r="AE54" s="2423"/>
      <c r="AF54" s="2423"/>
      <c r="AG54" s="2426"/>
      <c r="AH54" s="2425"/>
      <c r="AI54" s="2425"/>
      <c r="AJ54" s="2425"/>
      <c r="AK54" s="2425"/>
      <c r="AL54" s="2425"/>
      <c r="AM54" s="2425"/>
      <c r="AN54" s="2425"/>
      <c r="AO54" s="2425"/>
      <c r="AP54" s="2425"/>
      <c r="AQ54" s="2425"/>
      <c r="AR54" s="2425"/>
      <c r="AS54" s="2425"/>
      <c r="AT54" s="2425"/>
      <c r="AU54" s="2425"/>
      <c r="AV54" s="2425"/>
      <c r="AW54" s="2425"/>
      <c r="AX54" s="2425"/>
      <c r="AY54" s="2425"/>
      <c r="AZ54" s="2425"/>
      <c r="BA54" s="2425"/>
      <c r="BB54" s="2425"/>
      <c r="BC54" s="2425"/>
      <c r="BD54" s="2425"/>
      <c r="BE54" s="2425"/>
      <c r="BF54" s="2425"/>
      <c r="BG54" s="2427"/>
      <c r="BH54" s="2365"/>
    </row>
    <row r="55" spans="2:60">
      <c r="B55" s="2414" t="s">
        <v>2334</v>
      </c>
      <c r="C55" s="2416"/>
      <c r="D55" s="2416"/>
      <c r="E55" s="2415"/>
      <c r="F55" s="2416"/>
      <c r="G55" s="2417"/>
      <c r="H55" s="2418"/>
      <c r="I55" s="2418"/>
      <c r="J55" s="2418"/>
      <c r="K55" s="2418"/>
      <c r="L55" s="2418"/>
      <c r="M55" s="2419">
        <f t="shared" si="22"/>
        <v>0</v>
      </c>
      <c r="N55" s="2419">
        <f t="shared" si="22"/>
        <v>0</v>
      </c>
      <c r="O55" s="2418"/>
      <c r="P55" s="2418"/>
      <c r="Q55" s="2418"/>
      <c r="R55" s="2418"/>
      <c r="S55" s="2418"/>
      <c r="T55" s="2418"/>
      <c r="U55" s="2418"/>
      <c r="V55" s="2418"/>
      <c r="W55" s="2418"/>
      <c r="X55" s="2418"/>
      <c r="Y55" s="2418"/>
      <c r="Z55" s="2418"/>
      <c r="AA55" s="2420">
        <f t="shared" si="21"/>
        <v>0</v>
      </c>
      <c r="AB55" s="2421"/>
      <c r="AC55" s="2422"/>
      <c r="AD55" s="2423"/>
      <c r="AE55" s="2423"/>
      <c r="AF55" s="2423"/>
      <c r="AG55" s="2426"/>
      <c r="AH55" s="2425"/>
      <c r="AI55" s="2425"/>
      <c r="AJ55" s="2425"/>
      <c r="AK55" s="2425"/>
      <c r="AL55" s="2425"/>
      <c r="AM55" s="2425"/>
      <c r="AN55" s="2425"/>
      <c r="AO55" s="2425"/>
      <c r="AP55" s="2425"/>
      <c r="AQ55" s="2425"/>
      <c r="AR55" s="2425"/>
      <c r="AS55" s="2425"/>
      <c r="AT55" s="2425"/>
      <c r="AU55" s="2425"/>
      <c r="AV55" s="2425"/>
      <c r="AW55" s="2425"/>
      <c r="AX55" s="2425"/>
      <c r="AY55" s="2425"/>
      <c r="AZ55" s="2425"/>
      <c r="BA55" s="2425"/>
      <c r="BB55" s="2425"/>
      <c r="BC55" s="2425"/>
      <c r="BD55" s="2425"/>
      <c r="BE55" s="2425"/>
      <c r="BF55" s="2425"/>
      <c r="BG55" s="2427"/>
      <c r="BH55" s="2365"/>
    </row>
    <row r="56" spans="2:60">
      <c r="B56" s="2414" t="s">
        <v>2334</v>
      </c>
      <c r="C56" s="2416"/>
      <c r="D56" s="2416"/>
      <c r="E56" s="2415"/>
      <c r="F56" s="2416"/>
      <c r="G56" s="2417"/>
      <c r="H56" s="2418"/>
      <c r="I56" s="2418"/>
      <c r="J56" s="2418"/>
      <c r="K56" s="2418"/>
      <c r="L56" s="2418"/>
      <c r="M56" s="2419">
        <f t="shared" si="22"/>
        <v>0</v>
      </c>
      <c r="N56" s="2419">
        <f t="shared" si="22"/>
        <v>0</v>
      </c>
      <c r="O56" s="2418"/>
      <c r="P56" s="2418"/>
      <c r="Q56" s="2418"/>
      <c r="R56" s="2418"/>
      <c r="S56" s="2418"/>
      <c r="T56" s="2418"/>
      <c r="U56" s="2418"/>
      <c r="V56" s="2418"/>
      <c r="W56" s="2418"/>
      <c r="X56" s="2418"/>
      <c r="Y56" s="2418"/>
      <c r="Z56" s="2418"/>
      <c r="AA56" s="2420">
        <f t="shared" si="21"/>
        <v>0</v>
      </c>
      <c r="AB56" s="2421"/>
      <c r="AC56" s="2422"/>
      <c r="AD56" s="2423"/>
      <c r="AE56" s="2423"/>
      <c r="AF56" s="2423"/>
      <c r="AG56" s="2426"/>
      <c r="AH56" s="2425"/>
      <c r="AI56" s="2425"/>
      <c r="AJ56" s="2425"/>
      <c r="AK56" s="2425"/>
      <c r="AL56" s="2425"/>
      <c r="AM56" s="2425"/>
      <c r="AN56" s="2425"/>
      <c r="AO56" s="2425"/>
      <c r="AP56" s="2425"/>
      <c r="AQ56" s="2425"/>
      <c r="AR56" s="2425"/>
      <c r="AS56" s="2425"/>
      <c r="AT56" s="2425"/>
      <c r="AU56" s="2425"/>
      <c r="AV56" s="2425"/>
      <c r="AW56" s="2425"/>
      <c r="AX56" s="2425"/>
      <c r="AY56" s="2425"/>
      <c r="AZ56" s="2425"/>
      <c r="BA56" s="2425"/>
      <c r="BB56" s="2425"/>
      <c r="BC56" s="2425"/>
      <c r="BD56" s="2425"/>
      <c r="BE56" s="2425"/>
      <c r="BF56" s="2425"/>
      <c r="BG56" s="2427"/>
      <c r="BH56" s="2365"/>
    </row>
    <row r="57" spans="2:60">
      <c r="B57" s="2414" t="s">
        <v>2334</v>
      </c>
      <c r="C57" s="2416"/>
      <c r="D57" s="2416"/>
      <c r="E57" s="2415"/>
      <c r="F57" s="2416"/>
      <c r="G57" s="2417"/>
      <c r="H57" s="2418"/>
      <c r="I57" s="2418"/>
      <c r="J57" s="2418"/>
      <c r="K57" s="2418"/>
      <c r="L57" s="2418"/>
      <c r="M57" s="2419">
        <f t="shared" si="22"/>
        <v>0</v>
      </c>
      <c r="N57" s="2419">
        <f t="shared" si="22"/>
        <v>0</v>
      </c>
      <c r="O57" s="2418"/>
      <c r="P57" s="2418"/>
      <c r="Q57" s="2418"/>
      <c r="R57" s="2418"/>
      <c r="S57" s="2418"/>
      <c r="T57" s="2418"/>
      <c r="U57" s="2418"/>
      <c r="V57" s="2418"/>
      <c r="W57" s="2418"/>
      <c r="X57" s="2418"/>
      <c r="Y57" s="2418"/>
      <c r="Z57" s="2418"/>
      <c r="AA57" s="2420">
        <f t="shared" si="21"/>
        <v>0</v>
      </c>
      <c r="AB57" s="2421"/>
      <c r="AC57" s="2422"/>
      <c r="AD57" s="2423"/>
      <c r="AE57" s="2423"/>
      <c r="AF57" s="2423"/>
      <c r="AG57" s="2426"/>
      <c r="AH57" s="2425"/>
      <c r="AI57" s="2425"/>
      <c r="AJ57" s="2425"/>
      <c r="AK57" s="2425"/>
      <c r="AL57" s="2425"/>
      <c r="AM57" s="2425"/>
      <c r="AN57" s="2425"/>
      <c r="AO57" s="2425"/>
      <c r="AP57" s="2425"/>
      <c r="AQ57" s="2425"/>
      <c r="AR57" s="2425"/>
      <c r="AS57" s="2425"/>
      <c r="AT57" s="2425"/>
      <c r="AU57" s="2425"/>
      <c r="AV57" s="2425"/>
      <c r="AW57" s="2425"/>
      <c r="AX57" s="2425"/>
      <c r="AY57" s="2425"/>
      <c r="AZ57" s="2425"/>
      <c r="BA57" s="2425"/>
      <c r="BB57" s="2425"/>
      <c r="BC57" s="2425"/>
      <c r="BD57" s="2425"/>
      <c r="BE57" s="2425"/>
      <c r="BF57" s="2425"/>
      <c r="BG57" s="2427"/>
      <c r="BH57" s="2365"/>
    </row>
    <row r="58" spans="2:60">
      <c r="B58" s="2414" t="s">
        <v>2334</v>
      </c>
      <c r="C58" s="2416"/>
      <c r="D58" s="2416"/>
      <c r="E58" s="2415"/>
      <c r="F58" s="2416"/>
      <c r="G58" s="2417"/>
      <c r="H58" s="2418"/>
      <c r="I58" s="2418"/>
      <c r="J58" s="2418"/>
      <c r="K58" s="2418"/>
      <c r="L58" s="2418"/>
      <c r="M58" s="2419">
        <f t="shared" si="22"/>
        <v>0</v>
      </c>
      <c r="N58" s="2419">
        <f t="shared" si="22"/>
        <v>0</v>
      </c>
      <c r="O58" s="2418"/>
      <c r="P58" s="2418"/>
      <c r="Q58" s="2418"/>
      <c r="R58" s="2418"/>
      <c r="S58" s="2418"/>
      <c r="T58" s="2418"/>
      <c r="U58" s="2418"/>
      <c r="V58" s="2418"/>
      <c r="W58" s="2418"/>
      <c r="X58" s="2418"/>
      <c r="Y58" s="2418"/>
      <c r="Z58" s="2418"/>
      <c r="AA58" s="2420">
        <f t="shared" si="21"/>
        <v>0</v>
      </c>
      <c r="AB58" s="2421"/>
      <c r="AC58" s="2422"/>
      <c r="AD58" s="2423"/>
      <c r="AE58" s="2423"/>
      <c r="AF58" s="2423"/>
      <c r="AG58" s="2426"/>
      <c r="AH58" s="2425"/>
      <c r="AI58" s="2425"/>
      <c r="AJ58" s="2425"/>
      <c r="AK58" s="2425"/>
      <c r="AL58" s="2425"/>
      <c r="AM58" s="2425"/>
      <c r="AN58" s="2425"/>
      <c r="AO58" s="2425"/>
      <c r="AP58" s="2425"/>
      <c r="AQ58" s="2425"/>
      <c r="AR58" s="2425"/>
      <c r="AS58" s="2425"/>
      <c r="AT58" s="2425"/>
      <c r="AU58" s="2425"/>
      <c r="AV58" s="2425"/>
      <c r="AW58" s="2425"/>
      <c r="AX58" s="2425"/>
      <c r="AY58" s="2425"/>
      <c r="AZ58" s="2425"/>
      <c r="BA58" s="2425"/>
      <c r="BB58" s="2425"/>
      <c r="BC58" s="2425"/>
      <c r="BD58" s="2425"/>
      <c r="BE58" s="2425"/>
      <c r="BF58" s="2425"/>
      <c r="BG58" s="2427"/>
      <c r="BH58" s="2365"/>
    </row>
    <row r="59" spans="2:60">
      <c r="B59" s="2414" t="s">
        <v>2334</v>
      </c>
      <c r="C59" s="2416"/>
      <c r="D59" s="2416"/>
      <c r="E59" s="2415"/>
      <c r="F59" s="2416"/>
      <c r="G59" s="2417"/>
      <c r="H59" s="2418"/>
      <c r="I59" s="2418"/>
      <c r="J59" s="2418"/>
      <c r="K59" s="2418"/>
      <c r="L59" s="2418"/>
      <c r="M59" s="2419">
        <f t="shared" si="22"/>
        <v>0</v>
      </c>
      <c r="N59" s="2419">
        <f t="shared" si="22"/>
        <v>0</v>
      </c>
      <c r="O59" s="2418"/>
      <c r="P59" s="2418"/>
      <c r="Q59" s="2418"/>
      <c r="R59" s="2418"/>
      <c r="S59" s="2418"/>
      <c r="T59" s="2418"/>
      <c r="U59" s="2418"/>
      <c r="V59" s="2418"/>
      <c r="W59" s="2418"/>
      <c r="X59" s="2418"/>
      <c r="Y59" s="2418"/>
      <c r="Z59" s="2418"/>
      <c r="AA59" s="2420">
        <f t="shared" si="21"/>
        <v>0</v>
      </c>
      <c r="AB59" s="2421"/>
      <c r="AC59" s="2422"/>
      <c r="AD59" s="2423"/>
      <c r="AE59" s="2423"/>
      <c r="AF59" s="2423"/>
      <c r="AG59" s="2426"/>
      <c r="AH59" s="2425"/>
      <c r="AI59" s="2425"/>
      <c r="AJ59" s="2425"/>
      <c r="AK59" s="2425"/>
      <c r="AL59" s="2425"/>
      <c r="AM59" s="2425"/>
      <c r="AN59" s="2425"/>
      <c r="AO59" s="2425"/>
      <c r="AP59" s="2425"/>
      <c r="AQ59" s="2425"/>
      <c r="AR59" s="2425"/>
      <c r="AS59" s="2425"/>
      <c r="AT59" s="2425"/>
      <c r="AU59" s="2425"/>
      <c r="AV59" s="2425"/>
      <c r="AW59" s="2425"/>
      <c r="AX59" s="2425"/>
      <c r="AY59" s="2425"/>
      <c r="AZ59" s="2425"/>
      <c r="BA59" s="2425"/>
      <c r="BB59" s="2425"/>
      <c r="BC59" s="2425"/>
      <c r="BD59" s="2425"/>
      <c r="BE59" s="2425"/>
      <c r="BF59" s="2425"/>
      <c r="BG59" s="2427"/>
      <c r="BH59" s="2365"/>
    </row>
    <row r="60" spans="2:60">
      <c r="B60" s="2414" t="s">
        <v>2334</v>
      </c>
      <c r="C60" s="2416"/>
      <c r="D60" s="2416"/>
      <c r="E60" s="2415"/>
      <c r="F60" s="2416"/>
      <c r="G60" s="2417"/>
      <c r="H60" s="2418"/>
      <c r="I60" s="2418"/>
      <c r="J60" s="2418"/>
      <c r="K60" s="2418"/>
      <c r="L60" s="2418"/>
      <c r="M60" s="2419">
        <f t="shared" si="22"/>
        <v>0</v>
      </c>
      <c r="N60" s="2419">
        <f t="shared" si="22"/>
        <v>0</v>
      </c>
      <c r="O60" s="2418"/>
      <c r="P60" s="2418"/>
      <c r="Q60" s="2418"/>
      <c r="R60" s="2418"/>
      <c r="S60" s="2418"/>
      <c r="T60" s="2418"/>
      <c r="U60" s="2418"/>
      <c r="V60" s="2418"/>
      <c r="W60" s="2418"/>
      <c r="X60" s="2418"/>
      <c r="Y60" s="2418"/>
      <c r="Z60" s="2418"/>
      <c r="AA60" s="2420">
        <f>SUM(O60:Z60)</f>
        <v>0</v>
      </c>
      <c r="AB60" s="2421"/>
      <c r="AC60" s="2422"/>
      <c r="AD60" s="2423"/>
      <c r="AE60" s="2423"/>
      <c r="AF60" s="2423"/>
      <c r="AG60" s="2426"/>
      <c r="AH60" s="2425"/>
      <c r="AI60" s="2425"/>
      <c r="AJ60" s="2425"/>
      <c r="AK60" s="2425"/>
      <c r="AL60" s="2425"/>
      <c r="AM60" s="2425"/>
      <c r="AN60" s="2425"/>
      <c r="AO60" s="2425"/>
      <c r="AP60" s="2425"/>
      <c r="AQ60" s="2425"/>
      <c r="AR60" s="2425"/>
      <c r="AS60" s="2425"/>
      <c r="AT60" s="2425"/>
      <c r="AU60" s="2425"/>
      <c r="AV60" s="2425"/>
      <c r="AW60" s="2425"/>
      <c r="AX60" s="2425"/>
      <c r="AY60" s="2425"/>
      <c r="AZ60" s="2425"/>
      <c r="BA60" s="2425"/>
      <c r="BB60" s="2425"/>
      <c r="BC60" s="2425"/>
      <c r="BD60" s="2425"/>
      <c r="BE60" s="2425"/>
      <c r="BF60" s="2425"/>
      <c r="BG60" s="2427"/>
      <c r="BH60" s="2365"/>
    </row>
    <row r="61" spans="2:60">
      <c r="B61" s="2414" t="s">
        <v>2334</v>
      </c>
      <c r="C61" s="2416"/>
      <c r="D61" s="2416"/>
      <c r="E61" s="2415"/>
      <c r="F61" s="2416"/>
      <c r="G61" s="2417"/>
      <c r="H61" s="2418"/>
      <c r="I61" s="2418"/>
      <c r="J61" s="2418"/>
      <c r="K61" s="2418"/>
      <c r="L61" s="2418"/>
      <c r="M61" s="2419">
        <f t="shared" si="22"/>
        <v>0</v>
      </c>
      <c r="N61" s="2419">
        <f t="shared" si="22"/>
        <v>0</v>
      </c>
      <c r="O61" s="2418"/>
      <c r="P61" s="2418"/>
      <c r="Q61" s="2418"/>
      <c r="R61" s="2418"/>
      <c r="S61" s="2418"/>
      <c r="T61" s="2418"/>
      <c r="U61" s="2418"/>
      <c r="V61" s="2418"/>
      <c r="W61" s="2418"/>
      <c r="X61" s="2418"/>
      <c r="Y61" s="2418"/>
      <c r="Z61" s="2418"/>
      <c r="AA61" s="2420">
        <f>SUM(O61:Z61)</f>
        <v>0</v>
      </c>
      <c r="AB61" s="2421"/>
      <c r="AC61" s="2422"/>
      <c r="AD61" s="2423"/>
      <c r="AE61" s="2423"/>
      <c r="AF61" s="2423"/>
      <c r="AG61" s="2426"/>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7"/>
      <c r="BH61" s="2365"/>
    </row>
    <row r="62" spans="2:60">
      <c r="B62" s="2414" t="s">
        <v>2334</v>
      </c>
      <c r="C62" s="2416"/>
      <c r="D62" s="2416"/>
      <c r="E62" s="2415"/>
      <c r="F62" s="2416"/>
      <c r="G62" s="2417"/>
      <c r="H62" s="2418"/>
      <c r="I62" s="2418"/>
      <c r="J62" s="2418"/>
      <c r="K62" s="2418"/>
      <c r="L62" s="2418"/>
      <c r="M62" s="2419">
        <f t="shared" si="22"/>
        <v>0</v>
      </c>
      <c r="N62" s="2419">
        <f t="shared" si="22"/>
        <v>0</v>
      </c>
      <c r="O62" s="2418"/>
      <c r="P62" s="2418"/>
      <c r="Q62" s="2418"/>
      <c r="R62" s="2418"/>
      <c r="S62" s="2418"/>
      <c r="T62" s="2418"/>
      <c r="U62" s="2418"/>
      <c r="V62" s="2418"/>
      <c r="W62" s="2418"/>
      <c r="X62" s="2418"/>
      <c r="Y62" s="2418"/>
      <c r="Z62" s="2418"/>
      <c r="AA62" s="2420">
        <f>SUM(O62:Z62)</f>
        <v>0</v>
      </c>
      <c r="AB62" s="2421"/>
      <c r="AC62" s="2422"/>
      <c r="AD62" s="2423"/>
      <c r="AE62" s="2423"/>
      <c r="AF62" s="2423"/>
      <c r="AG62" s="2426"/>
      <c r="AH62" s="2425"/>
      <c r="AI62" s="2425"/>
      <c r="AJ62" s="2425"/>
      <c r="AK62" s="2425"/>
      <c r="AL62" s="2425"/>
      <c r="AM62" s="2425"/>
      <c r="AN62" s="2425"/>
      <c r="AO62" s="2425"/>
      <c r="AP62" s="2425"/>
      <c r="AQ62" s="2425"/>
      <c r="AR62" s="2425"/>
      <c r="AS62" s="2425"/>
      <c r="AT62" s="2425"/>
      <c r="AU62" s="2425"/>
      <c r="AV62" s="2425"/>
      <c r="AW62" s="2425"/>
      <c r="AX62" s="2425"/>
      <c r="AY62" s="2425"/>
      <c r="AZ62" s="2425"/>
      <c r="BA62" s="2425"/>
      <c r="BB62" s="2425"/>
      <c r="BC62" s="2425"/>
      <c r="BD62" s="2425"/>
      <c r="BE62" s="2425"/>
      <c r="BF62" s="2425"/>
      <c r="BG62" s="2427"/>
      <c r="BH62" s="2365"/>
    </row>
    <row r="63" spans="2:60">
      <c r="B63" s="2428" t="s">
        <v>2419</v>
      </c>
      <c r="C63" s="2429"/>
      <c r="D63" s="2429"/>
      <c r="E63" s="2437"/>
      <c r="F63" s="2437"/>
      <c r="G63" s="2419">
        <f>SUM(G53:G62)</f>
        <v>0</v>
      </c>
      <c r="H63" s="2419">
        <f t="shared" ref="H63:L63" si="23">SUM(H53:H62)</f>
        <v>0</v>
      </c>
      <c r="I63" s="2419">
        <f t="shared" si="23"/>
        <v>0</v>
      </c>
      <c r="J63" s="2419">
        <f t="shared" si="23"/>
        <v>0</v>
      </c>
      <c r="K63" s="2419">
        <f t="shared" si="23"/>
        <v>0</v>
      </c>
      <c r="L63" s="2419">
        <f t="shared" si="23"/>
        <v>0</v>
      </c>
      <c r="M63" s="2419">
        <f>SUM(M53:M62)</f>
        <v>0</v>
      </c>
      <c r="N63" s="2419">
        <f>SUM(N53:N62)</f>
        <v>0</v>
      </c>
      <c r="O63" s="2419">
        <f>SUM(O53:O62)</f>
        <v>0</v>
      </c>
      <c r="P63" s="2419">
        <f t="shared" ref="P63:X63" si="24">SUM(P53:P62)</f>
        <v>0</v>
      </c>
      <c r="Q63" s="2419">
        <f t="shared" si="24"/>
        <v>0</v>
      </c>
      <c r="R63" s="2419">
        <f t="shared" si="24"/>
        <v>0</v>
      </c>
      <c r="S63" s="2419">
        <f t="shared" si="24"/>
        <v>0</v>
      </c>
      <c r="T63" s="2419"/>
      <c r="U63" s="2419">
        <f t="shared" si="24"/>
        <v>0</v>
      </c>
      <c r="V63" s="2419">
        <f t="shared" si="24"/>
        <v>0</v>
      </c>
      <c r="W63" s="2419">
        <f t="shared" si="24"/>
        <v>0</v>
      </c>
      <c r="X63" s="2419">
        <f t="shared" si="24"/>
        <v>0</v>
      </c>
      <c r="Y63" s="2419">
        <f>SUM(Y53:Y62)</f>
        <v>0</v>
      </c>
      <c r="Z63" s="2419">
        <f t="shared" ref="Z63:AA63" si="25">SUM(Z53:Z62)</f>
        <v>0</v>
      </c>
      <c r="AA63" s="2420">
        <f t="shared" si="25"/>
        <v>0</v>
      </c>
      <c r="AB63" s="2432"/>
      <c r="AC63" s="2433"/>
      <c r="AD63" s="2434"/>
      <c r="AE63" s="2434"/>
      <c r="AF63" s="2434"/>
      <c r="AG63" s="2326">
        <f>SUM(AG53:AG62)</f>
        <v>0</v>
      </c>
      <c r="AH63" s="2419">
        <f t="shared" ref="AH63:BD63" si="26">SUM(AH53:AH62)</f>
        <v>0</v>
      </c>
      <c r="AI63" s="2419">
        <f t="shared" si="26"/>
        <v>0</v>
      </c>
      <c r="AJ63" s="2419">
        <f t="shared" ref="AJ63" si="27">SUM(AJ53:AJ62)</f>
        <v>0</v>
      </c>
      <c r="AK63" s="2419"/>
      <c r="AL63" s="2419"/>
      <c r="AM63" s="2419"/>
      <c r="AN63" s="2419"/>
      <c r="AO63" s="2419"/>
      <c r="AP63" s="2419">
        <f t="shared" si="26"/>
        <v>0</v>
      </c>
      <c r="AQ63" s="2419"/>
      <c r="AR63" s="2419">
        <f t="shared" si="26"/>
        <v>0</v>
      </c>
      <c r="AS63" s="2419"/>
      <c r="AT63" s="2419">
        <f t="shared" si="26"/>
        <v>0</v>
      </c>
      <c r="AU63" s="2419"/>
      <c r="AV63" s="2419">
        <f t="shared" si="26"/>
        <v>0</v>
      </c>
      <c r="AW63" s="2419">
        <f t="shared" si="26"/>
        <v>0</v>
      </c>
      <c r="AX63" s="2419">
        <f t="shared" si="26"/>
        <v>0</v>
      </c>
      <c r="AY63" s="2419">
        <f t="shared" si="26"/>
        <v>0</v>
      </c>
      <c r="AZ63" s="2419">
        <f t="shared" si="26"/>
        <v>0</v>
      </c>
      <c r="BA63" s="2419">
        <f t="shared" si="26"/>
        <v>0</v>
      </c>
      <c r="BB63" s="2419">
        <f t="shared" si="26"/>
        <v>0</v>
      </c>
      <c r="BC63" s="2419">
        <f t="shared" si="26"/>
        <v>0</v>
      </c>
      <c r="BD63" s="2419">
        <f t="shared" si="26"/>
        <v>0</v>
      </c>
      <c r="BE63" s="2419"/>
      <c r="BF63" s="2419">
        <f>SUM(BF53:BF62)</f>
        <v>0</v>
      </c>
      <c r="BG63" s="2405"/>
      <c r="BH63" s="2365"/>
    </row>
    <row r="64" spans="2:60">
      <c r="B64" s="2464"/>
      <c r="C64" s="2465"/>
      <c r="D64" s="2465"/>
      <c r="E64" s="2437"/>
      <c r="F64" s="2438"/>
      <c r="G64" s="2439"/>
      <c r="H64" s="2439"/>
      <c r="I64" s="2439"/>
      <c r="J64" s="2439"/>
      <c r="K64" s="2439"/>
      <c r="L64" s="2439"/>
      <c r="M64" s="2439"/>
      <c r="N64" s="2466"/>
      <c r="O64" s="2442"/>
      <c r="P64" s="2442"/>
      <c r="Q64" s="2442"/>
      <c r="R64" s="2442"/>
      <c r="S64" s="2442"/>
      <c r="T64" s="2442"/>
      <c r="U64" s="2442"/>
      <c r="V64" s="2442"/>
      <c r="W64" s="2442"/>
      <c r="X64" s="2442"/>
      <c r="Y64" s="2442"/>
      <c r="Z64" s="2442"/>
      <c r="AA64" s="2443"/>
      <c r="AB64" s="2432"/>
      <c r="AC64" s="2433"/>
      <c r="AD64" s="2434"/>
      <c r="AE64" s="2434"/>
      <c r="AF64" s="2434"/>
      <c r="AG64" s="2444"/>
      <c r="AH64" s="2444"/>
      <c r="AI64" s="2444"/>
      <c r="AJ64" s="2444"/>
      <c r="AK64" s="3581"/>
      <c r="AL64" s="3581"/>
      <c r="AM64" s="3581"/>
      <c r="AN64" s="3581"/>
      <c r="AO64" s="3581"/>
      <c r="AP64" s="2444"/>
      <c r="AQ64" s="3581"/>
      <c r="AR64" s="2444"/>
      <c r="AS64" s="3581"/>
      <c r="AT64" s="2444"/>
      <c r="AU64" s="3581"/>
      <c r="AV64" s="2444"/>
      <c r="AW64" s="2444"/>
      <c r="AX64" s="2444"/>
      <c r="AY64" s="2444"/>
      <c r="AZ64" s="2444"/>
      <c r="BA64" s="2444"/>
      <c r="BB64" s="2444"/>
      <c r="BC64" s="2444"/>
      <c r="BD64" s="2444"/>
      <c r="BE64" s="2444"/>
      <c r="BF64" s="2444"/>
      <c r="BG64" s="2405"/>
      <c r="BH64" s="2365"/>
    </row>
    <row r="65" spans="2:60">
      <c r="B65" s="2406" t="s">
        <v>2335</v>
      </c>
      <c r="C65" s="2407"/>
      <c r="D65" s="2407"/>
      <c r="E65" s="2446"/>
      <c r="F65" s="2447"/>
      <c r="G65" s="2448"/>
      <c r="H65" s="2449"/>
      <c r="I65" s="2449"/>
      <c r="J65" s="2449"/>
      <c r="K65" s="2449"/>
      <c r="L65" s="2449"/>
      <c r="M65" s="2449"/>
      <c r="N65" s="2450"/>
      <c r="O65" s="2449"/>
      <c r="P65" s="2449"/>
      <c r="Q65" s="2449"/>
      <c r="R65" s="2449"/>
      <c r="S65" s="2449"/>
      <c r="T65" s="2449"/>
      <c r="U65" s="2449"/>
      <c r="V65" s="2449"/>
      <c r="W65" s="2449"/>
      <c r="X65" s="2449"/>
      <c r="Y65" s="2449"/>
      <c r="Z65" s="2449"/>
      <c r="AA65" s="2450"/>
      <c r="AB65" s="2451"/>
      <c r="AC65" s="2452"/>
      <c r="AD65" s="2453"/>
      <c r="AE65" s="2453"/>
      <c r="AF65" s="2453"/>
      <c r="AG65" s="2463"/>
      <c r="AH65" s="2453"/>
      <c r="AI65" s="2453"/>
      <c r="AJ65" s="2453"/>
      <c r="AK65" s="2453"/>
      <c r="AL65" s="2453"/>
      <c r="AM65" s="2453"/>
      <c r="AN65" s="2453"/>
      <c r="AO65" s="2453"/>
      <c r="AP65" s="2453"/>
      <c r="AQ65" s="2453"/>
      <c r="AR65" s="2453"/>
      <c r="AS65" s="2453"/>
      <c r="AT65" s="2453"/>
      <c r="AU65" s="2453"/>
      <c r="AV65" s="2453"/>
      <c r="AW65" s="2453"/>
      <c r="AX65" s="2453"/>
      <c r="AY65" s="2453"/>
      <c r="AZ65" s="2453"/>
      <c r="BA65" s="2453"/>
      <c r="BB65" s="2453"/>
      <c r="BC65" s="2453"/>
      <c r="BD65" s="2453"/>
      <c r="BE65" s="2453"/>
      <c r="BF65" s="2453"/>
      <c r="BG65" s="2405"/>
      <c r="BH65" s="2365"/>
    </row>
    <row r="66" spans="2:60">
      <c r="B66" s="2414" t="s">
        <v>2335</v>
      </c>
      <c r="C66" s="2416"/>
      <c r="D66" s="2416"/>
      <c r="E66" s="2415"/>
      <c r="F66" s="2416"/>
      <c r="G66" s="2417"/>
      <c r="H66" s="2418"/>
      <c r="I66" s="2418"/>
      <c r="J66" s="2418"/>
      <c r="K66" s="2418"/>
      <c r="L66" s="2418"/>
      <c r="M66" s="2419">
        <f>SUM(G66,I66,K66)</f>
        <v>0</v>
      </c>
      <c r="N66" s="2419">
        <f>SUM(H66,J66,L66)</f>
        <v>0</v>
      </c>
      <c r="O66" s="2418"/>
      <c r="P66" s="2418"/>
      <c r="Q66" s="2418"/>
      <c r="R66" s="2418"/>
      <c r="S66" s="2418"/>
      <c r="T66" s="2418"/>
      <c r="U66" s="2418"/>
      <c r="V66" s="2418"/>
      <c r="W66" s="2418"/>
      <c r="X66" s="2418"/>
      <c r="Y66" s="2418"/>
      <c r="Z66" s="2418"/>
      <c r="AA66" s="2420">
        <f t="shared" ref="AA66:AA72" si="28">SUM(O66:Z66)</f>
        <v>0</v>
      </c>
      <c r="AB66" s="2421"/>
      <c r="AC66" s="2422"/>
      <c r="AD66" s="2423"/>
      <c r="AE66" s="2423"/>
      <c r="AF66" s="2423"/>
      <c r="AG66" s="2426"/>
      <c r="AH66" s="2425"/>
      <c r="AI66" s="2425"/>
      <c r="AJ66" s="2425"/>
      <c r="AK66" s="2425"/>
      <c r="AL66" s="2425"/>
      <c r="AM66" s="2425"/>
      <c r="AN66" s="2425"/>
      <c r="AO66" s="2425"/>
      <c r="AP66" s="2425"/>
      <c r="AQ66" s="2425"/>
      <c r="AR66" s="2425"/>
      <c r="AS66" s="2425"/>
      <c r="AT66" s="2425"/>
      <c r="AU66" s="2425"/>
      <c r="AV66" s="2425"/>
      <c r="AW66" s="2425"/>
      <c r="AX66" s="2425"/>
      <c r="AY66" s="2425"/>
      <c r="AZ66" s="2425"/>
      <c r="BA66" s="2425"/>
      <c r="BB66" s="2425"/>
      <c r="BC66" s="2425"/>
      <c r="BD66" s="2425"/>
      <c r="BE66" s="2425"/>
      <c r="BF66" s="2425"/>
      <c r="BG66" s="2427"/>
      <c r="BH66" s="2365"/>
    </row>
    <row r="67" spans="2:60">
      <c r="B67" s="2414" t="s">
        <v>2335</v>
      </c>
      <c r="C67" s="2416"/>
      <c r="D67" s="2416"/>
      <c r="E67" s="2415"/>
      <c r="F67" s="2416"/>
      <c r="G67" s="2417"/>
      <c r="H67" s="2418"/>
      <c r="I67" s="2418"/>
      <c r="J67" s="2418"/>
      <c r="K67" s="2418"/>
      <c r="L67" s="2418"/>
      <c r="M67" s="2419">
        <f t="shared" ref="M67:N75" si="29">SUM(G67,I67,K67)</f>
        <v>0</v>
      </c>
      <c r="N67" s="2419">
        <f t="shared" si="29"/>
        <v>0</v>
      </c>
      <c r="O67" s="2418"/>
      <c r="P67" s="2418"/>
      <c r="Q67" s="2418"/>
      <c r="R67" s="2418"/>
      <c r="S67" s="2418"/>
      <c r="T67" s="2418"/>
      <c r="U67" s="2418"/>
      <c r="V67" s="2418"/>
      <c r="W67" s="2418"/>
      <c r="X67" s="2418"/>
      <c r="Y67" s="2418"/>
      <c r="Z67" s="2418"/>
      <c r="AA67" s="2420">
        <f t="shared" si="28"/>
        <v>0</v>
      </c>
      <c r="AB67" s="2421"/>
      <c r="AC67" s="2422"/>
      <c r="AD67" s="2423"/>
      <c r="AE67" s="2423"/>
      <c r="AF67" s="2423"/>
      <c r="AG67" s="2426"/>
      <c r="AH67" s="2425"/>
      <c r="AI67" s="2425"/>
      <c r="AJ67" s="2425"/>
      <c r="AK67" s="2425"/>
      <c r="AL67" s="2425"/>
      <c r="AM67" s="2425"/>
      <c r="AN67" s="2425"/>
      <c r="AO67" s="2425"/>
      <c r="AP67" s="2425"/>
      <c r="AQ67" s="2425"/>
      <c r="AR67" s="2425"/>
      <c r="AS67" s="2425"/>
      <c r="AT67" s="2425"/>
      <c r="AU67" s="2425"/>
      <c r="AV67" s="2425"/>
      <c r="AW67" s="2425"/>
      <c r="AX67" s="2425"/>
      <c r="AY67" s="2425"/>
      <c r="AZ67" s="2425"/>
      <c r="BA67" s="2425"/>
      <c r="BB67" s="2425"/>
      <c r="BC67" s="2425"/>
      <c r="BD67" s="2425"/>
      <c r="BE67" s="2425"/>
      <c r="BF67" s="2425"/>
      <c r="BG67" s="2427"/>
      <c r="BH67" s="2365"/>
    </row>
    <row r="68" spans="2:60">
      <c r="B68" s="2414" t="s">
        <v>2335</v>
      </c>
      <c r="C68" s="2416"/>
      <c r="D68" s="2416"/>
      <c r="E68" s="2415"/>
      <c r="F68" s="2416"/>
      <c r="G68" s="2417"/>
      <c r="H68" s="2418"/>
      <c r="I68" s="2418"/>
      <c r="J68" s="2418"/>
      <c r="K68" s="2418"/>
      <c r="L68" s="2418"/>
      <c r="M68" s="2419">
        <f t="shared" si="29"/>
        <v>0</v>
      </c>
      <c r="N68" s="2419">
        <f t="shared" si="29"/>
        <v>0</v>
      </c>
      <c r="O68" s="2418"/>
      <c r="P68" s="2418"/>
      <c r="Q68" s="2418"/>
      <c r="R68" s="2418"/>
      <c r="S68" s="2418"/>
      <c r="T68" s="2418"/>
      <c r="U68" s="2418"/>
      <c r="V68" s="2418"/>
      <c r="W68" s="2418"/>
      <c r="X68" s="2418"/>
      <c r="Y68" s="2418"/>
      <c r="Z68" s="2418"/>
      <c r="AA68" s="2420">
        <f t="shared" si="28"/>
        <v>0</v>
      </c>
      <c r="AB68" s="2421"/>
      <c r="AC68" s="2422"/>
      <c r="AD68" s="2423"/>
      <c r="AE68" s="2423"/>
      <c r="AF68" s="2423"/>
      <c r="AG68" s="2426"/>
      <c r="AH68" s="2425"/>
      <c r="AI68" s="2425"/>
      <c r="AJ68" s="2425"/>
      <c r="AK68" s="2425"/>
      <c r="AL68" s="2425"/>
      <c r="AM68" s="2425"/>
      <c r="AN68" s="2425"/>
      <c r="AO68" s="2425"/>
      <c r="AP68" s="2425"/>
      <c r="AQ68" s="2425"/>
      <c r="AR68" s="2425"/>
      <c r="AS68" s="2425"/>
      <c r="AT68" s="2425"/>
      <c r="AU68" s="2425"/>
      <c r="AV68" s="2425"/>
      <c r="AW68" s="2425"/>
      <c r="AX68" s="2425"/>
      <c r="AY68" s="2425"/>
      <c r="AZ68" s="2425"/>
      <c r="BA68" s="2425"/>
      <c r="BB68" s="2425"/>
      <c r="BC68" s="2425"/>
      <c r="BD68" s="2425"/>
      <c r="BE68" s="2425"/>
      <c r="BF68" s="2425"/>
      <c r="BG68" s="2427"/>
      <c r="BH68" s="2365"/>
    </row>
    <row r="69" spans="2:60">
      <c r="B69" s="2414" t="s">
        <v>2335</v>
      </c>
      <c r="C69" s="2416"/>
      <c r="D69" s="2416"/>
      <c r="E69" s="2415"/>
      <c r="F69" s="2416"/>
      <c r="G69" s="2417"/>
      <c r="H69" s="2418"/>
      <c r="I69" s="2418"/>
      <c r="J69" s="2418"/>
      <c r="K69" s="2418"/>
      <c r="L69" s="2418"/>
      <c r="M69" s="2419">
        <f t="shared" si="29"/>
        <v>0</v>
      </c>
      <c r="N69" s="2419">
        <f t="shared" si="29"/>
        <v>0</v>
      </c>
      <c r="O69" s="2418"/>
      <c r="P69" s="2418"/>
      <c r="Q69" s="2418"/>
      <c r="R69" s="2418"/>
      <c r="S69" s="2418"/>
      <c r="T69" s="2418"/>
      <c r="U69" s="2418"/>
      <c r="V69" s="2418"/>
      <c r="W69" s="2418"/>
      <c r="X69" s="2418"/>
      <c r="Y69" s="2418"/>
      <c r="Z69" s="2418"/>
      <c r="AA69" s="2420">
        <f t="shared" si="28"/>
        <v>0</v>
      </c>
      <c r="AB69" s="2421"/>
      <c r="AC69" s="2422"/>
      <c r="AD69" s="2423"/>
      <c r="AE69" s="2423"/>
      <c r="AF69" s="2423"/>
      <c r="AG69" s="2426"/>
      <c r="AH69" s="2425"/>
      <c r="AI69" s="2425"/>
      <c r="AJ69" s="2425"/>
      <c r="AK69" s="2425"/>
      <c r="AL69" s="2425"/>
      <c r="AM69" s="2425"/>
      <c r="AN69" s="2425"/>
      <c r="AO69" s="2425"/>
      <c r="AP69" s="2425"/>
      <c r="AQ69" s="2425"/>
      <c r="AR69" s="2425"/>
      <c r="AS69" s="2425"/>
      <c r="AT69" s="2425"/>
      <c r="AU69" s="2425"/>
      <c r="AV69" s="2425"/>
      <c r="AW69" s="2425"/>
      <c r="AX69" s="2425"/>
      <c r="AY69" s="2425"/>
      <c r="AZ69" s="2425"/>
      <c r="BA69" s="2425"/>
      <c r="BB69" s="2425"/>
      <c r="BC69" s="2425"/>
      <c r="BD69" s="2425"/>
      <c r="BE69" s="2425"/>
      <c r="BF69" s="2425"/>
      <c r="BG69" s="2427"/>
      <c r="BH69" s="2365"/>
    </row>
    <row r="70" spans="2:60">
      <c r="B70" s="2414" t="s">
        <v>2335</v>
      </c>
      <c r="C70" s="2416"/>
      <c r="D70" s="2416"/>
      <c r="E70" s="2415"/>
      <c r="F70" s="2416"/>
      <c r="G70" s="2417"/>
      <c r="H70" s="2418"/>
      <c r="I70" s="2418"/>
      <c r="J70" s="2418"/>
      <c r="K70" s="2418"/>
      <c r="L70" s="2418"/>
      <c r="M70" s="2419">
        <f t="shared" si="29"/>
        <v>0</v>
      </c>
      <c r="N70" s="2419">
        <f t="shared" si="29"/>
        <v>0</v>
      </c>
      <c r="O70" s="2418"/>
      <c r="P70" s="2418"/>
      <c r="Q70" s="2418"/>
      <c r="R70" s="2418"/>
      <c r="S70" s="2418"/>
      <c r="T70" s="2418"/>
      <c r="U70" s="2418"/>
      <c r="V70" s="2418"/>
      <c r="W70" s="2418"/>
      <c r="X70" s="2418"/>
      <c r="Y70" s="2418"/>
      <c r="Z70" s="2418"/>
      <c r="AA70" s="2420">
        <f t="shared" si="28"/>
        <v>0</v>
      </c>
      <c r="AB70" s="2421"/>
      <c r="AC70" s="2422"/>
      <c r="AD70" s="2423"/>
      <c r="AE70" s="2423"/>
      <c r="AF70" s="2423"/>
      <c r="AG70" s="2426"/>
      <c r="AH70" s="2425"/>
      <c r="AI70" s="2425"/>
      <c r="AJ70" s="2425"/>
      <c r="AK70" s="2425"/>
      <c r="AL70" s="2425"/>
      <c r="AM70" s="2425"/>
      <c r="AN70" s="2425"/>
      <c r="AO70" s="2425"/>
      <c r="AP70" s="2425"/>
      <c r="AQ70" s="2425"/>
      <c r="AR70" s="2425"/>
      <c r="AS70" s="2425"/>
      <c r="AT70" s="2425"/>
      <c r="AU70" s="2425"/>
      <c r="AV70" s="2425"/>
      <c r="AW70" s="2425"/>
      <c r="AX70" s="2425"/>
      <c r="AY70" s="2425"/>
      <c r="AZ70" s="2425"/>
      <c r="BA70" s="2425"/>
      <c r="BB70" s="2425"/>
      <c r="BC70" s="2425"/>
      <c r="BD70" s="2425"/>
      <c r="BE70" s="2425"/>
      <c r="BF70" s="2425"/>
      <c r="BG70" s="2427"/>
      <c r="BH70" s="2365"/>
    </row>
    <row r="71" spans="2:60">
      <c r="B71" s="2414" t="s">
        <v>2335</v>
      </c>
      <c r="C71" s="2416"/>
      <c r="D71" s="2416"/>
      <c r="E71" s="2415"/>
      <c r="F71" s="2416"/>
      <c r="G71" s="2417"/>
      <c r="H71" s="2418"/>
      <c r="I71" s="2418"/>
      <c r="J71" s="2418"/>
      <c r="K71" s="2418"/>
      <c r="L71" s="2418"/>
      <c r="M71" s="2419">
        <f t="shared" si="29"/>
        <v>0</v>
      </c>
      <c r="N71" s="2419">
        <f t="shared" si="29"/>
        <v>0</v>
      </c>
      <c r="O71" s="2418"/>
      <c r="P71" s="2418"/>
      <c r="Q71" s="2418"/>
      <c r="R71" s="2418"/>
      <c r="S71" s="2418"/>
      <c r="T71" s="2418"/>
      <c r="U71" s="2418"/>
      <c r="V71" s="2418"/>
      <c r="W71" s="2418"/>
      <c r="X71" s="2418"/>
      <c r="Y71" s="2418"/>
      <c r="Z71" s="2418"/>
      <c r="AA71" s="2420">
        <f t="shared" si="28"/>
        <v>0</v>
      </c>
      <c r="AB71" s="2421"/>
      <c r="AC71" s="2422"/>
      <c r="AD71" s="2423"/>
      <c r="AE71" s="2423"/>
      <c r="AF71" s="2423"/>
      <c r="AG71" s="2426"/>
      <c r="AH71" s="2425"/>
      <c r="AI71" s="2425"/>
      <c r="AJ71" s="2425"/>
      <c r="AK71" s="2425"/>
      <c r="AL71" s="2425"/>
      <c r="AM71" s="2425"/>
      <c r="AN71" s="2425"/>
      <c r="AO71" s="2425"/>
      <c r="AP71" s="2425"/>
      <c r="AQ71" s="2425"/>
      <c r="AR71" s="2425"/>
      <c r="AS71" s="2425"/>
      <c r="AT71" s="2425"/>
      <c r="AU71" s="2425"/>
      <c r="AV71" s="2425"/>
      <c r="AW71" s="2425"/>
      <c r="AX71" s="2425"/>
      <c r="AY71" s="2425"/>
      <c r="AZ71" s="2425"/>
      <c r="BA71" s="2425"/>
      <c r="BB71" s="2425"/>
      <c r="BC71" s="2425"/>
      <c r="BD71" s="2425"/>
      <c r="BE71" s="2425"/>
      <c r="BF71" s="2425"/>
      <c r="BG71" s="2427"/>
      <c r="BH71" s="2365"/>
    </row>
    <row r="72" spans="2:60">
      <c r="B72" s="2414" t="s">
        <v>2335</v>
      </c>
      <c r="C72" s="2416"/>
      <c r="D72" s="2416"/>
      <c r="E72" s="2415"/>
      <c r="F72" s="2416"/>
      <c r="G72" s="2417"/>
      <c r="H72" s="2418"/>
      <c r="I72" s="2418"/>
      <c r="J72" s="2418"/>
      <c r="K72" s="2418"/>
      <c r="L72" s="2418"/>
      <c r="M72" s="2419">
        <f t="shared" si="29"/>
        <v>0</v>
      </c>
      <c r="N72" s="2419">
        <f t="shared" si="29"/>
        <v>0</v>
      </c>
      <c r="O72" s="2418"/>
      <c r="P72" s="2418"/>
      <c r="Q72" s="2418"/>
      <c r="R72" s="2418"/>
      <c r="S72" s="2418"/>
      <c r="T72" s="2418"/>
      <c r="U72" s="2418"/>
      <c r="V72" s="2418"/>
      <c r="W72" s="2418"/>
      <c r="X72" s="2418"/>
      <c r="Y72" s="2418"/>
      <c r="Z72" s="2418"/>
      <c r="AA72" s="2420">
        <f t="shared" si="28"/>
        <v>0</v>
      </c>
      <c r="AB72" s="2421"/>
      <c r="AC72" s="2422"/>
      <c r="AD72" s="2423"/>
      <c r="AE72" s="2423"/>
      <c r="AF72" s="2423"/>
      <c r="AG72" s="2426"/>
      <c r="AH72" s="2425"/>
      <c r="AI72" s="2425"/>
      <c r="AJ72" s="2425"/>
      <c r="AK72" s="2425"/>
      <c r="AL72" s="2425"/>
      <c r="AM72" s="2425"/>
      <c r="AN72" s="2425"/>
      <c r="AO72" s="2425"/>
      <c r="AP72" s="2425"/>
      <c r="AQ72" s="2425"/>
      <c r="AR72" s="2425"/>
      <c r="AS72" s="2425"/>
      <c r="AT72" s="2425"/>
      <c r="AU72" s="2425"/>
      <c r="AV72" s="2425"/>
      <c r="AW72" s="2425"/>
      <c r="AX72" s="2425"/>
      <c r="AY72" s="2425"/>
      <c r="AZ72" s="2425"/>
      <c r="BA72" s="2425"/>
      <c r="BB72" s="2425"/>
      <c r="BC72" s="2425"/>
      <c r="BD72" s="2425"/>
      <c r="BE72" s="2425"/>
      <c r="BF72" s="2425"/>
      <c r="BG72" s="2427"/>
      <c r="BH72" s="2365"/>
    </row>
    <row r="73" spans="2:60">
      <c r="B73" s="2414" t="s">
        <v>2335</v>
      </c>
      <c r="C73" s="2416"/>
      <c r="D73" s="2416"/>
      <c r="E73" s="2415"/>
      <c r="F73" s="2416"/>
      <c r="G73" s="2417"/>
      <c r="H73" s="2418"/>
      <c r="I73" s="2418"/>
      <c r="J73" s="2418"/>
      <c r="K73" s="2418"/>
      <c r="L73" s="2418"/>
      <c r="M73" s="2419">
        <f t="shared" si="29"/>
        <v>0</v>
      </c>
      <c r="N73" s="2419">
        <f t="shared" si="29"/>
        <v>0</v>
      </c>
      <c r="O73" s="2418"/>
      <c r="P73" s="2418"/>
      <c r="Q73" s="2418"/>
      <c r="R73" s="2418"/>
      <c r="S73" s="2418"/>
      <c r="T73" s="2418"/>
      <c r="U73" s="2418"/>
      <c r="V73" s="2418"/>
      <c r="W73" s="2418"/>
      <c r="X73" s="2418"/>
      <c r="Y73" s="2418"/>
      <c r="Z73" s="2418"/>
      <c r="AA73" s="2420">
        <f>SUM(O73:Z73)</f>
        <v>0</v>
      </c>
      <c r="AB73" s="2421"/>
      <c r="AC73" s="2422"/>
      <c r="AD73" s="2423"/>
      <c r="AE73" s="2423"/>
      <c r="AF73" s="2423"/>
      <c r="AG73" s="2426"/>
      <c r="AH73" s="2425"/>
      <c r="AI73" s="2425"/>
      <c r="AJ73" s="2425"/>
      <c r="AK73" s="2425"/>
      <c r="AL73" s="2425"/>
      <c r="AM73" s="2425"/>
      <c r="AN73" s="2425"/>
      <c r="AO73" s="2425"/>
      <c r="AP73" s="2425"/>
      <c r="AQ73" s="2425"/>
      <c r="AR73" s="2425"/>
      <c r="AS73" s="2425"/>
      <c r="AT73" s="2425"/>
      <c r="AU73" s="2425"/>
      <c r="AV73" s="2425"/>
      <c r="AW73" s="2425"/>
      <c r="AX73" s="2425"/>
      <c r="AY73" s="2425"/>
      <c r="AZ73" s="2425"/>
      <c r="BA73" s="2425"/>
      <c r="BB73" s="2425"/>
      <c r="BC73" s="2425"/>
      <c r="BD73" s="2425"/>
      <c r="BE73" s="2425"/>
      <c r="BF73" s="2425"/>
      <c r="BG73" s="2427"/>
      <c r="BH73" s="2365"/>
    </row>
    <row r="74" spans="2:60">
      <c r="B74" s="2414" t="s">
        <v>2335</v>
      </c>
      <c r="C74" s="2416"/>
      <c r="D74" s="2416"/>
      <c r="E74" s="2415"/>
      <c r="F74" s="2416"/>
      <c r="G74" s="2417"/>
      <c r="H74" s="2418"/>
      <c r="I74" s="2418"/>
      <c r="J74" s="2418"/>
      <c r="K74" s="2418"/>
      <c r="L74" s="2418"/>
      <c r="M74" s="2419">
        <f t="shared" si="29"/>
        <v>0</v>
      </c>
      <c r="N74" s="2419">
        <f t="shared" si="29"/>
        <v>0</v>
      </c>
      <c r="O74" s="2418"/>
      <c r="P74" s="2418"/>
      <c r="Q74" s="2418"/>
      <c r="R74" s="2418"/>
      <c r="S74" s="2418"/>
      <c r="T74" s="2418"/>
      <c r="U74" s="2418"/>
      <c r="V74" s="2418"/>
      <c r="W74" s="2418"/>
      <c r="X74" s="2418"/>
      <c r="Y74" s="2418"/>
      <c r="Z74" s="2418"/>
      <c r="AA74" s="2420">
        <f>SUM(O74:Z74)</f>
        <v>0</v>
      </c>
      <c r="AB74" s="2421"/>
      <c r="AC74" s="2422"/>
      <c r="AD74" s="2423"/>
      <c r="AE74" s="2423"/>
      <c r="AF74" s="2423"/>
      <c r="AG74" s="2426"/>
      <c r="AH74" s="2425"/>
      <c r="AI74" s="2425"/>
      <c r="AJ74" s="2425"/>
      <c r="AK74" s="2425"/>
      <c r="AL74" s="2425"/>
      <c r="AM74" s="2425"/>
      <c r="AN74" s="2425"/>
      <c r="AO74" s="2425"/>
      <c r="AP74" s="2425"/>
      <c r="AQ74" s="2425"/>
      <c r="AR74" s="2425"/>
      <c r="AS74" s="2425"/>
      <c r="AT74" s="2425"/>
      <c r="AU74" s="2425"/>
      <c r="AV74" s="2425"/>
      <c r="AW74" s="2425"/>
      <c r="AX74" s="2425"/>
      <c r="AY74" s="2425"/>
      <c r="AZ74" s="2425"/>
      <c r="BA74" s="2425"/>
      <c r="BB74" s="2425"/>
      <c r="BC74" s="2425"/>
      <c r="BD74" s="2425"/>
      <c r="BE74" s="2425"/>
      <c r="BF74" s="2425"/>
      <c r="BG74" s="2427"/>
      <c r="BH74" s="2365"/>
    </row>
    <row r="75" spans="2:60">
      <c r="B75" s="2414" t="s">
        <v>2335</v>
      </c>
      <c r="C75" s="2416"/>
      <c r="D75" s="2416"/>
      <c r="E75" s="2415"/>
      <c r="F75" s="2416"/>
      <c r="G75" s="2417"/>
      <c r="H75" s="2418"/>
      <c r="I75" s="2418"/>
      <c r="J75" s="2418"/>
      <c r="K75" s="2418"/>
      <c r="L75" s="2418"/>
      <c r="M75" s="2419">
        <f t="shared" si="29"/>
        <v>0</v>
      </c>
      <c r="N75" s="2419">
        <f t="shared" si="29"/>
        <v>0</v>
      </c>
      <c r="O75" s="2418"/>
      <c r="P75" s="2418"/>
      <c r="Q75" s="2418"/>
      <c r="R75" s="2418"/>
      <c r="S75" s="2418"/>
      <c r="T75" s="2418"/>
      <c r="U75" s="2418"/>
      <c r="V75" s="2418"/>
      <c r="W75" s="2418"/>
      <c r="X75" s="2418"/>
      <c r="Y75" s="2418"/>
      <c r="Z75" s="2418"/>
      <c r="AA75" s="2420">
        <f>SUM(O75:Z75)</f>
        <v>0</v>
      </c>
      <c r="AB75" s="2421"/>
      <c r="AC75" s="2422"/>
      <c r="AD75" s="2423"/>
      <c r="AE75" s="2423"/>
      <c r="AF75" s="2423"/>
      <c r="AG75" s="2426"/>
      <c r="AH75" s="2425"/>
      <c r="AI75" s="2425"/>
      <c r="AJ75" s="2425"/>
      <c r="AK75" s="2425"/>
      <c r="AL75" s="2425"/>
      <c r="AM75" s="2425"/>
      <c r="AN75" s="2425"/>
      <c r="AO75" s="2425"/>
      <c r="AP75" s="2425"/>
      <c r="AQ75" s="2425"/>
      <c r="AR75" s="2425"/>
      <c r="AS75" s="2425"/>
      <c r="AT75" s="2425"/>
      <c r="AU75" s="2425"/>
      <c r="AV75" s="2425"/>
      <c r="AW75" s="2425"/>
      <c r="AX75" s="2425"/>
      <c r="AY75" s="2425"/>
      <c r="AZ75" s="2425"/>
      <c r="BA75" s="2425"/>
      <c r="BB75" s="2425"/>
      <c r="BC75" s="2425"/>
      <c r="BD75" s="2425"/>
      <c r="BE75" s="2425"/>
      <c r="BF75" s="2425"/>
      <c r="BG75" s="2427"/>
      <c r="BH75" s="2365"/>
    </row>
    <row r="76" spans="2:60">
      <c r="B76" s="2428" t="s">
        <v>2420</v>
      </c>
      <c r="C76" s="2429"/>
      <c r="D76" s="2429"/>
      <c r="E76" s="2437"/>
      <c r="F76" s="2437"/>
      <c r="G76" s="2419">
        <f>SUM(G66:G75)</f>
        <v>0</v>
      </c>
      <c r="H76" s="2419">
        <f t="shared" ref="H76:L76" si="30">SUM(H66:H75)</f>
        <v>0</v>
      </c>
      <c r="I76" s="2419">
        <f t="shared" si="30"/>
        <v>0</v>
      </c>
      <c r="J76" s="2419">
        <f t="shared" si="30"/>
        <v>0</v>
      </c>
      <c r="K76" s="2419">
        <f t="shared" si="30"/>
        <v>0</v>
      </c>
      <c r="L76" s="2419">
        <f t="shared" si="30"/>
        <v>0</v>
      </c>
      <c r="M76" s="2419">
        <f>SUM(M66:M75)</f>
        <v>0</v>
      </c>
      <c r="N76" s="2419">
        <f>SUM(N66:N75)</f>
        <v>0</v>
      </c>
      <c r="O76" s="2419">
        <f>SUM(O66:O75)</f>
        <v>0</v>
      </c>
      <c r="P76" s="2419">
        <f t="shared" ref="P76:X76" si="31">SUM(P66:P75)</f>
        <v>0</v>
      </c>
      <c r="Q76" s="2419">
        <f t="shared" si="31"/>
        <v>0</v>
      </c>
      <c r="R76" s="2419">
        <f t="shared" si="31"/>
        <v>0</v>
      </c>
      <c r="S76" s="2419">
        <f t="shared" si="31"/>
        <v>0</v>
      </c>
      <c r="T76" s="2419"/>
      <c r="U76" s="2419">
        <f t="shared" si="31"/>
        <v>0</v>
      </c>
      <c r="V76" s="2419">
        <f t="shared" si="31"/>
        <v>0</v>
      </c>
      <c r="W76" s="2419">
        <f t="shared" si="31"/>
        <v>0</v>
      </c>
      <c r="X76" s="2419">
        <f t="shared" si="31"/>
        <v>0</v>
      </c>
      <c r="Y76" s="2419">
        <f>SUM(Y66:Y75)</f>
        <v>0</v>
      </c>
      <c r="Z76" s="2419">
        <f t="shared" ref="Z76:AA76" si="32">SUM(Z66:Z75)</f>
        <v>0</v>
      </c>
      <c r="AA76" s="2420">
        <f t="shared" si="32"/>
        <v>0</v>
      </c>
      <c r="AB76" s="2432"/>
      <c r="AC76" s="2433"/>
      <c r="AD76" s="2434"/>
      <c r="AE76" s="2434"/>
      <c r="AF76" s="2434"/>
      <c r="AG76" s="2326">
        <f>SUM(AG66:AG75)</f>
        <v>0</v>
      </c>
      <c r="AH76" s="2419">
        <f t="shared" ref="AH76:BD76" si="33">SUM(AH66:AH75)</f>
        <v>0</v>
      </c>
      <c r="AI76" s="2419">
        <f t="shared" si="33"/>
        <v>0</v>
      </c>
      <c r="AJ76" s="2419">
        <f t="shared" ref="AJ76" si="34">SUM(AJ66:AJ75)</f>
        <v>0</v>
      </c>
      <c r="AK76" s="2419"/>
      <c r="AL76" s="2419"/>
      <c r="AM76" s="2419"/>
      <c r="AN76" s="2419"/>
      <c r="AO76" s="2419"/>
      <c r="AP76" s="2419">
        <f t="shared" si="33"/>
        <v>0</v>
      </c>
      <c r="AQ76" s="2419"/>
      <c r="AR76" s="2419">
        <f t="shared" si="33"/>
        <v>0</v>
      </c>
      <c r="AS76" s="2419"/>
      <c r="AT76" s="2419">
        <f t="shared" si="33"/>
        <v>0</v>
      </c>
      <c r="AU76" s="2419"/>
      <c r="AV76" s="2419">
        <f t="shared" si="33"/>
        <v>0</v>
      </c>
      <c r="AW76" s="2419">
        <f t="shared" si="33"/>
        <v>0</v>
      </c>
      <c r="AX76" s="2419">
        <f t="shared" si="33"/>
        <v>0</v>
      </c>
      <c r="AY76" s="2419">
        <f t="shared" si="33"/>
        <v>0</v>
      </c>
      <c r="AZ76" s="2419">
        <f t="shared" si="33"/>
        <v>0</v>
      </c>
      <c r="BA76" s="2419">
        <f t="shared" si="33"/>
        <v>0</v>
      </c>
      <c r="BB76" s="2419">
        <f t="shared" si="33"/>
        <v>0</v>
      </c>
      <c r="BC76" s="2419">
        <f t="shared" si="33"/>
        <v>0</v>
      </c>
      <c r="BD76" s="2419">
        <f t="shared" si="33"/>
        <v>0</v>
      </c>
      <c r="BE76" s="2419"/>
      <c r="BF76" s="2419">
        <f>SUM(BF66:BF75)</f>
        <v>0</v>
      </c>
      <c r="BG76" s="2405"/>
      <c r="BH76" s="2365"/>
    </row>
    <row r="77" spans="2:60">
      <c r="B77" s="2456"/>
      <c r="C77" s="2457"/>
      <c r="D77" s="2457"/>
      <c r="E77" s="2430"/>
      <c r="F77" s="2431"/>
      <c r="G77" s="2458"/>
      <c r="H77" s="2459"/>
      <c r="I77" s="2459"/>
      <c r="J77" s="2459"/>
      <c r="K77" s="2459"/>
      <c r="L77" s="2459"/>
      <c r="M77" s="2459"/>
      <c r="N77" s="2460"/>
      <c r="O77" s="2459"/>
      <c r="P77" s="2459"/>
      <c r="Q77" s="2459"/>
      <c r="R77" s="2459"/>
      <c r="S77" s="2459"/>
      <c r="T77" s="2459"/>
      <c r="U77" s="2459"/>
      <c r="V77" s="2459"/>
      <c r="W77" s="2459"/>
      <c r="X77" s="2459"/>
      <c r="Y77" s="2459"/>
      <c r="Z77" s="2459"/>
      <c r="AA77" s="2460"/>
      <c r="AB77" s="2461"/>
      <c r="AC77" s="2462"/>
      <c r="AD77" s="2455"/>
      <c r="AE77" s="2455"/>
      <c r="AF77" s="2455"/>
      <c r="AG77" s="2454"/>
      <c r="AH77" s="2455"/>
      <c r="AI77" s="2455"/>
      <c r="AJ77" s="2455"/>
      <c r="AK77" s="2455"/>
      <c r="AL77" s="2455"/>
      <c r="AM77" s="2455"/>
      <c r="AN77" s="2455"/>
      <c r="AO77" s="2455"/>
      <c r="AP77" s="2455"/>
      <c r="AQ77" s="2455"/>
      <c r="AR77" s="2455"/>
      <c r="AS77" s="2455"/>
      <c r="AT77" s="2455"/>
      <c r="AU77" s="2455"/>
      <c r="AV77" s="2455"/>
      <c r="AW77" s="2455"/>
      <c r="AX77" s="2455"/>
      <c r="AY77" s="2455"/>
      <c r="AZ77" s="2455"/>
      <c r="BA77" s="2455"/>
      <c r="BB77" s="2455"/>
      <c r="BC77" s="2455"/>
      <c r="BD77" s="2455"/>
      <c r="BE77" s="2455"/>
      <c r="BF77" s="2455"/>
      <c r="BG77" s="2405"/>
      <c r="BH77" s="2365"/>
    </row>
    <row r="78" spans="2:60">
      <c r="B78" s="2406" t="s">
        <v>2336</v>
      </c>
      <c r="C78" s="2407"/>
      <c r="D78" s="2407"/>
      <c r="E78" s="2446"/>
      <c r="F78" s="2447"/>
      <c r="G78" s="2448"/>
      <c r="H78" s="2449"/>
      <c r="I78" s="2449"/>
      <c r="J78" s="2449"/>
      <c r="K78" s="2449"/>
      <c r="L78" s="2449"/>
      <c r="M78" s="2449"/>
      <c r="N78" s="2450"/>
      <c r="O78" s="2449"/>
      <c r="P78" s="2449"/>
      <c r="Q78" s="2449"/>
      <c r="R78" s="2449"/>
      <c r="S78" s="2449"/>
      <c r="T78" s="2449"/>
      <c r="U78" s="2449"/>
      <c r="V78" s="2449"/>
      <c r="W78" s="2449"/>
      <c r="X78" s="2449"/>
      <c r="Y78" s="2449"/>
      <c r="Z78" s="2449"/>
      <c r="AA78" s="2450"/>
      <c r="AB78" s="2451"/>
      <c r="AC78" s="2452"/>
      <c r="AD78" s="2453"/>
      <c r="AE78" s="2453"/>
      <c r="AF78" s="2453"/>
      <c r="AG78" s="2463"/>
      <c r="AH78" s="2453"/>
      <c r="AI78" s="2453"/>
      <c r="AJ78" s="2453"/>
      <c r="AK78" s="2453"/>
      <c r="AL78" s="2453"/>
      <c r="AM78" s="2453"/>
      <c r="AN78" s="2453"/>
      <c r="AO78" s="2453"/>
      <c r="AP78" s="2453"/>
      <c r="AQ78" s="2453"/>
      <c r="AR78" s="2453"/>
      <c r="AS78" s="2453"/>
      <c r="AT78" s="2453"/>
      <c r="AU78" s="2453"/>
      <c r="AV78" s="2453"/>
      <c r="AW78" s="2453"/>
      <c r="AX78" s="2453"/>
      <c r="AY78" s="2453"/>
      <c r="AZ78" s="2453"/>
      <c r="BA78" s="2453"/>
      <c r="BB78" s="2453"/>
      <c r="BC78" s="2453"/>
      <c r="BD78" s="2453"/>
      <c r="BE78" s="2453"/>
      <c r="BF78" s="2453"/>
      <c r="BG78" s="2405"/>
      <c r="BH78" s="2365"/>
    </row>
    <row r="79" spans="2:60">
      <c r="B79" s="2414" t="s">
        <v>2336</v>
      </c>
      <c r="C79" s="2416"/>
      <c r="D79" s="2416"/>
      <c r="E79" s="2415"/>
      <c r="F79" s="2416"/>
      <c r="G79" s="2417"/>
      <c r="H79" s="2418"/>
      <c r="I79" s="2418"/>
      <c r="J79" s="2418"/>
      <c r="K79" s="2418"/>
      <c r="L79" s="2418"/>
      <c r="M79" s="2419">
        <f>SUM(G79,I79,K79)</f>
        <v>0</v>
      </c>
      <c r="N79" s="2419">
        <f>SUM(H79,J79,L79)</f>
        <v>0</v>
      </c>
      <c r="O79" s="2418"/>
      <c r="P79" s="2418"/>
      <c r="Q79" s="2418"/>
      <c r="R79" s="2418"/>
      <c r="S79" s="2418"/>
      <c r="T79" s="2418"/>
      <c r="U79" s="2418"/>
      <c r="V79" s="2418"/>
      <c r="W79" s="2418"/>
      <c r="X79" s="2418"/>
      <c r="Y79" s="2418"/>
      <c r="Z79" s="2418"/>
      <c r="AA79" s="2420">
        <f t="shared" ref="AA79:AA85" si="35">SUM(O79:Z79)</f>
        <v>0</v>
      </c>
      <c r="AB79" s="2421"/>
      <c r="AC79" s="2422"/>
      <c r="AD79" s="2423"/>
      <c r="AE79" s="2423"/>
      <c r="AF79" s="2423"/>
      <c r="AG79" s="2426"/>
      <c r="AH79" s="2425"/>
      <c r="AI79" s="2425"/>
      <c r="AJ79" s="2425"/>
      <c r="AK79" s="2425"/>
      <c r="AL79" s="2425"/>
      <c r="AM79" s="2425"/>
      <c r="AN79" s="2425"/>
      <c r="AO79" s="2425"/>
      <c r="AP79" s="2425"/>
      <c r="AQ79" s="2425"/>
      <c r="AR79" s="2425"/>
      <c r="AS79" s="2425"/>
      <c r="AT79" s="2425"/>
      <c r="AU79" s="2425"/>
      <c r="AV79" s="2425"/>
      <c r="AW79" s="2425"/>
      <c r="AX79" s="2425"/>
      <c r="AY79" s="2425"/>
      <c r="AZ79" s="2425"/>
      <c r="BA79" s="2425"/>
      <c r="BB79" s="2425"/>
      <c r="BC79" s="2425"/>
      <c r="BD79" s="2425"/>
      <c r="BE79" s="2425"/>
      <c r="BF79" s="2425"/>
      <c r="BG79" s="2427"/>
      <c r="BH79" s="2365"/>
    </row>
    <row r="80" spans="2:60">
      <c r="B80" s="2414" t="s">
        <v>2336</v>
      </c>
      <c r="C80" s="2416"/>
      <c r="D80" s="2416"/>
      <c r="E80" s="2415"/>
      <c r="F80" s="2416"/>
      <c r="G80" s="2417"/>
      <c r="H80" s="2418"/>
      <c r="I80" s="2418"/>
      <c r="J80" s="2418"/>
      <c r="K80" s="2418"/>
      <c r="L80" s="2418"/>
      <c r="M80" s="2419">
        <f t="shared" ref="M80:N88" si="36">SUM(G80,I80,K80)</f>
        <v>0</v>
      </c>
      <c r="N80" s="2419">
        <f t="shared" si="36"/>
        <v>0</v>
      </c>
      <c r="O80" s="2418"/>
      <c r="P80" s="2418"/>
      <c r="Q80" s="2418"/>
      <c r="R80" s="2418"/>
      <c r="S80" s="2418"/>
      <c r="T80" s="2418"/>
      <c r="U80" s="2418"/>
      <c r="V80" s="2418"/>
      <c r="W80" s="2418"/>
      <c r="X80" s="2418"/>
      <c r="Y80" s="2418"/>
      <c r="Z80" s="2418"/>
      <c r="AA80" s="2420">
        <f t="shared" si="35"/>
        <v>0</v>
      </c>
      <c r="AB80" s="2421"/>
      <c r="AC80" s="2422"/>
      <c r="AD80" s="2423"/>
      <c r="AE80" s="2423"/>
      <c r="AF80" s="2423"/>
      <c r="AG80" s="2426"/>
      <c r="AH80" s="2425"/>
      <c r="AI80" s="2425"/>
      <c r="AJ80" s="2425"/>
      <c r="AK80" s="2425"/>
      <c r="AL80" s="2425"/>
      <c r="AM80" s="2425"/>
      <c r="AN80" s="2425"/>
      <c r="AO80" s="2425"/>
      <c r="AP80" s="2425"/>
      <c r="AQ80" s="2425"/>
      <c r="AR80" s="2425"/>
      <c r="AS80" s="2425"/>
      <c r="AT80" s="2425"/>
      <c r="AU80" s="2425"/>
      <c r="AV80" s="2425"/>
      <c r="AW80" s="2425"/>
      <c r="AX80" s="2425"/>
      <c r="AY80" s="2425"/>
      <c r="AZ80" s="2425"/>
      <c r="BA80" s="2425"/>
      <c r="BB80" s="2425"/>
      <c r="BC80" s="2425"/>
      <c r="BD80" s="2425"/>
      <c r="BE80" s="2425"/>
      <c r="BF80" s="2425"/>
      <c r="BG80" s="2427"/>
      <c r="BH80" s="2365"/>
    </row>
    <row r="81" spans="2:60">
      <c r="B81" s="2414" t="s">
        <v>2336</v>
      </c>
      <c r="C81" s="2416"/>
      <c r="D81" s="2416"/>
      <c r="E81" s="2415"/>
      <c r="F81" s="2416"/>
      <c r="G81" s="2417"/>
      <c r="H81" s="2418"/>
      <c r="I81" s="2418"/>
      <c r="J81" s="2418"/>
      <c r="K81" s="2418"/>
      <c r="L81" s="2418"/>
      <c r="M81" s="2419">
        <f t="shared" si="36"/>
        <v>0</v>
      </c>
      <c r="N81" s="2419">
        <f t="shared" si="36"/>
        <v>0</v>
      </c>
      <c r="O81" s="2418"/>
      <c r="P81" s="2418"/>
      <c r="Q81" s="2418"/>
      <c r="R81" s="2418"/>
      <c r="S81" s="2418"/>
      <c r="T81" s="2418"/>
      <c r="U81" s="2418"/>
      <c r="V81" s="2418"/>
      <c r="W81" s="2418"/>
      <c r="X81" s="2418"/>
      <c r="Y81" s="2418"/>
      <c r="Z81" s="2418"/>
      <c r="AA81" s="2420">
        <f t="shared" si="35"/>
        <v>0</v>
      </c>
      <c r="AB81" s="2421"/>
      <c r="AC81" s="2422"/>
      <c r="AD81" s="2423"/>
      <c r="AE81" s="2423"/>
      <c r="AF81" s="2423"/>
      <c r="AG81" s="2426"/>
      <c r="AH81" s="2425"/>
      <c r="AI81" s="2425"/>
      <c r="AJ81" s="2425"/>
      <c r="AK81" s="2425"/>
      <c r="AL81" s="2425"/>
      <c r="AM81" s="2425"/>
      <c r="AN81" s="2425"/>
      <c r="AO81" s="2425"/>
      <c r="AP81" s="2425"/>
      <c r="AQ81" s="2425"/>
      <c r="AR81" s="2425"/>
      <c r="AS81" s="2425"/>
      <c r="AT81" s="2425"/>
      <c r="AU81" s="2425"/>
      <c r="AV81" s="2425"/>
      <c r="AW81" s="2425"/>
      <c r="AX81" s="2425"/>
      <c r="AY81" s="2425"/>
      <c r="AZ81" s="2425"/>
      <c r="BA81" s="2425"/>
      <c r="BB81" s="2425"/>
      <c r="BC81" s="2425"/>
      <c r="BD81" s="2425"/>
      <c r="BE81" s="2425"/>
      <c r="BF81" s="2425"/>
      <c r="BG81" s="2427"/>
      <c r="BH81" s="2365"/>
    </row>
    <row r="82" spans="2:60">
      <c r="B82" s="2414" t="s">
        <v>2336</v>
      </c>
      <c r="C82" s="2416"/>
      <c r="D82" s="2416"/>
      <c r="E82" s="2415"/>
      <c r="F82" s="2416"/>
      <c r="G82" s="2417"/>
      <c r="H82" s="2418"/>
      <c r="I82" s="2418"/>
      <c r="J82" s="2418"/>
      <c r="K82" s="2418"/>
      <c r="L82" s="2418"/>
      <c r="M82" s="2419">
        <f t="shared" si="36"/>
        <v>0</v>
      </c>
      <c r="N82" s="2419">
        <f t="shared" si="36"/>
        <v>0</v>
      </c>
      <c r="O82" s="2418"/>
      <c r="P82" s="2418"/>
      <c r="Q82" s="2418"/>
      <c r="R82" s="2418"/>
      <c r="S82" s="2418"/>
      <c r="T82" s="2418"/>
      <c r="U82" s="2418"/>
      <c r="V82" s="2418"/>
      <c r="W82" s="2418"/>
      <c r="X82" s="2418"/>
      <c r="Y82" s="2418"/>
      <c r="Z82" s="2418"/>
      <c r="AA82" s="2420">
        <f t="shared" si="35"/>
        <v>0</v>
      </c>
      <c r="AB82" s="2421"/>
      <c r="AC82" s="2422"/>
      <c r="AD82" s="2423"/>
      <c r="AE82" s="2423"/>
      <c r="AF82" s="2423"/>
      <c r="AG82" s="2426"/>
      <c r="AH82" s="2425"/>
      <c r="AI82" s="2425"/>
      <c r="AJ82" s="2425"/>
      <c r="AK82" s="2425"/>
      <c r="AL82" s="2425"/>
      <c r="AM82" s="2425"/>
      <c r="AN82" s="2425"/>
      <c r="AO82" s="2425"/>
      <c r="AP82" s="2425"/>
      <c r="AQ82" s="2425"/>
      <c r="AR82" s="2425"/>
      <c r="AS82" s="2425"/>
      <c r="AT82" s="2425"/>
      <c r="AU82" s="2425"/>
      <c r="AV82" s="2425"/>
      <c r="AW82" s="2425"/>
      <c r="AX82" s="2425"/>
      <c r="AY82" s="2425"/>
      <c r="AZ82" s="2425"/>
      <c r="BA82" s="2425"/>
      <c r="BB82" s="2425"/>
      <c r="BC82" s="2425"/>
      <c r="BD82" s="2425"/>
      <c r="BE82" s="2425"/>
      <c r="BF82" s="2425"/>
      <c r="BG82" s="2427"/>
      <c r="BH82" s="2365"/>
    </row>
    <row r="83" spans="2:60">
      <c r="B83" s="2414" t="s">
        <v>2336</v>
      </c>
      <c r="C83" s="2416"/>
      <c r="D83" s="2416"/>
      <c r="E83" s="2415"/>
      <c r="F83" s="2416"/>
      <c r="G83" s="2417"/>
      <c r="H83" s="2418"/>
      <c r="I83" s="2418"/>
      <c r="J83" s="2418"/>
      <c r="K83" s="2418"/>
      <c r="L83" s="2418"/>
      <c r="M83" s="2419">
        <f t="shared" si="36"/>
        <v>0</v>
      </c>
      <c r="N83" s="2419">
        <f t="shared" si="36"/>
        <v>0</v>
      </c>
      <c r="O83" s="2418"/>
      <c r="P83" s="2418"/>
      <c r="Q83" s="2418"/>
      <c r="R83" s="2418"/>
      <c r="S83" s="2418"/>
      <c r="T83" s="2418"/>
      <c r="U83" s="2418"/>
      <c r="V83" s="2418"/>
      <c r="W83" s="2418"/>
      <c r="X83" s="2418"/>
      <c r="Y83" s="2418"/>
      <c r="Z83" s="2418"/>
      <c r="AA83" s="2420">
        <f t="shared" si="35"/>
        <v>0</v>
      </c>
      <c r="AB83" s="2421"/>
      <c r="AC83" s="2422"/>
      <c r="AD83" s="2423"/>
      <c r="AE83" s="2423"/>
      <c r="AF83" s="2423"/>
      <c r="AG83" s="2426"/>
      <c r="AH83" s="2425"/>
      <c r="AI83" s="2425"/>
      <c r="AJ83" s="2425"/>
      <c r="AK83" s="2425"/>
      <c r="AL83" s="2425"/>
      <c r="AM83" s="2425"/>
      <c r="AN83" s="2425"/>
      <c r="AO83" s="2425"/>
      <c r="AP83" s="2425"/>
      <c r="AQ83" s="2425"/>
      <c r="AR83" s="2425"/>
      <c r="AS83" s="2425"/>
      <c r="AT83" s="2425"/>
      <c r="AU83" s="2425"/>
      <c r="AV83" s="2425"/>
      <c r="AW83" s="2425"/>
      <c r="AX83" s="2425"/>
      <c r="AY83" s="2425"/>
      <c r="AZ83" s="2425"/>
      <c r="BA83" s="2425"/>
      <c r="BB83" s="2425"/>
      <c r="BC83" s="2425"/>
      <c r="BD83" s="2425"/>
      <c r="BE83" s="2425"/>
      <c r="BF83" s="2425"/>
      <c r="BG83" s="2427"/>
      <c r="BH83" s="2365"/>
    </row>
    <row r="84" spans="2:60">
      <c r="B84" s="2414" t="s">
        <v>2336</v>
      </c>
      <c r="C84" s="2416"/>
      <c r="D84" s="2416"/>
      <c r="E84" s="2415"/>
      <c r="F84" s="2416"/>
      <c r="G84" s="2417"/>
      <c r="H84" s="2418"/>
      <c r="I84" s="2418"/>
      <c r="J84" s="2418"/>
      <c r="K84" s="2418"/>
      <c r="L84" s="2418"/>
      <c r="M84" s="2419">
        <f t="shared" si="36"/>
        <v>0</v>
      </c>
      <c r="N84" s="2419">
        <f t="shared" si="36"/>
        <v>0</v>
      </c>
      <c r="O84" s="2418"/>
      <c r="P84" s="2418"/>
      <c r="Q84" s="2418"/>
      <c r="R84" s="2418"/>
      <c r="S84" s="2418"/>
      <c r="T84" s="2418"/>
      <c r="U84" s="2418"/>
      <c r="V84" s="2418"/>
      <c r="W84" s="2418"/>
      <c r="X84" s="2418"/>
      <c r="Y84" s="2418"/>
      <c r="Z84" s="2418"/>
      <c r="AA84" s="2420">
        <f t="shared" si="35"/>
        <v>0</v>
      </c>
      <c r="AB84" s="2421"/>
      <c r="AC84" s="2422"/>
      <c r="AD84" s="2423"/>
      <c r="AE84" s="2423"/>
      <c r="AF84" s="2423"/>
      <c r="AG84" s="2426"/>
      <c r="AH84" s="2425"/>
      <c r="AI84" s="2425"/>
      <c r="AJ84" s="2425"/>
      <c r="AK84" s="2425"/>
      <c r="AL84" s="2425"/>
      <c r="AM84" s="2425"/>
      <c r="AN84" s="2425"/>
      <c r="AO84" s="2425"/>
      <c r="AP84" s="2425"/>
      <c r="AQ84" s="2425"/>
      <c r="AR84" s="2425"/>
      <c r="AS84" s="2425"/>
      <c r="AT84" s="2425"/>
      <c r="AU84" s="2425"/>
      <c r="AV84" s="2425"/>
      <c r="AW84" s="2425"/>
      <c r="AX84" s="2425"/>
      <c r="AY84" s="2425"/>
      <c r="AZ84" s="2425"/>
      <c r="BA84" s="2425"/>
      <c r="BB84" s="2425"/>
      <c r="BC84" s="2425"/>
      <c r="BD84" s="2425"/>
      <c r="BE84" s="2425"/>
      <c r="BF84" s="2425"/>
      <c r="BG84" s="2427"/>
      <c r="BH84" s="2365"/>
    </row>
    <row r="85" spans="2:60">
      <c r="B85" s="2414" t="s">
        <v>2336</v>
      </c>
      <c r="C85" s="2416"/>
      <c r="D85" s="2416"/>
      <c r="E85" s="2415"/>
      <c r="F85" s="2416"/>
      <c r="G85" s="2417"/>
      <c r="H85" s="2418"/>
      <c r="I85" s="2418"/>
      <c r="J85" s="2418"/>
      <c r="K85" s="2418"/>
      <c r="L85" s="2418"/>
      <c r="M85" s="2419">
        <f t="shared" si="36"/>
        <v>0</v>
      </c>
      <c r="N85" s="2419">
        <f t="shared" si="36"/>
        <v>0</v>
      </c>
      <c r="O85" s="2418"/>
      <c r="P85" s="2418"/>
      <c r="Q85" s="2418"/>
      <c r="R85" s="2418"/>
      <c r="S85" s="2418"/>
      <c r="T85" s="2418"/>
      <c r="U85" s="2418"/>
      <c r="V85" s="2418"/>
      <c r="W85" s="2418"/>
      <c r="X85" s="2418"/>
      <c r="Y85" s="2418"/>
      <c r="Z85" s="2418"/>
      <c r="AA85" s="2420">
        <f t="shared" si="35"/>
        <v>0</v>
      </c>
      <c r="AB85" s="2421"/>
      <c r="AC85" s="2422"/>
      <c r="AD85" s="2423"/>
      <c r="AE85" s="2423"/>
      <c r="AF85" s="2423"/>
      <c r="AG85" s="2426"/>
      <c r="AH85" s="2425"/>
      <c r="AI85" s="2425"/>
      <c r="AJ85" s="2425"/>
      <c r="AK85" s="2425"/>
      <c r="AL85" s="2425"/>
      <c r="AM85" s="2425"/>
      <c r="AN85" s="2425"/>
      <c r="AO85" s="2425"/>
      <c r="AP85" s="2425"/>
      <c r="AQ85" s="2425"/>
      <c r="AR85" s="2425"/>
      <c r="AS85" s="2425"/>
      <c r="AT85" s="2425"/>
      <c r="AU85" s="2425"/>
      <c r="AV85" s="2425"/>
      <c r="AW85" s="2425"/>
      <c r="AX85" s="2425"/>
      <c r="AY85" s="2425"/>
      <c r="AZ85" s="2425"/>
      <c r="BA85" s="2425"/>
      <c r="BB85" s="2425"/>
      <c r="BC85" s="2425"/>
      <c r="BD85" s="2425"/>
      <c r="BE85" s="2425"/>
      <c r="BF85" s="2425"/>
      <c r="BG85" s="2427"/>
      <c r="BH85" s="2365"/>
    </row>
    <row r="86" spans="2:60">
      <c r="B86" s="2414" t="s">
        <v>2336</v>
      </c>
      <c r="C86" s="2416"/>
      <c r="D86" s="2416"/>
      <c r="E86" s="2415"/>
      <c r="F86" s="2416"/>
      <c r="G86" s="2417"/>
      <c r="H86" s="2418"/>
      <c r="I86" s="2418"/>
      <c r="J86" s="2418"/>
      <c r="K86" s="2418"/>
      <c r="L86" s="2418"/>
      <c r="M86" s="2419">
        <f t="shared" si="36"/>
        <v>0</v>
      </c>
      <c r="N86" s="2419">
        <f t="shared" si="36"/>
        <v>0</v>
      </c>
      <c r="O86" s="2418"/>
      <c r="P86" s="2418"/>
      <c r="Q86" s="2418"/>
      <c r="R86" s="2418"/>
      <c r="S86" s="2418"/>
      <c r="T86" s="2418"/>
      <c r="U86" s="2418"/>
      <c r="V86" s="2418"/>
      <c r="W86" s="2418"/>
      <c r="X86" s="2418"/>
      <c r="Y86" s="2418"/>
      <c r="Z86" s="2418"/>
      <c r="AA86" s="2420">
        <f>SUM(O86:Z86)</f>
        <v>0</v>
      </c>
      <c r="AB86" s="2421"/>
      <c r="AC86" s="2422"/>
      <c r="AD86" s="2423"/>
      <c r="AE86" s="2423"/>
      <c r="AF86" s="2423"/>
      <c r="AG86" s="2426"/>
      <c r="AH86" s="2425"/>
      <c r="AI86" s="2425"/>
      <c r="AJ86" s="2425"/>
      <c r="AK86" s="2425"/>
      <c r="AL86" s="2425"/>
      <c r="AM86" s="2425"/>
      <c r="AN86" s="2425"/>
      <c r="AO86" s="2425"/>
      <c r="AP86" s="2425"/>
      <c r="AQ86" s="2425"/>
      <c r="AR86" s="2425"/>
      <c r="AS86" s="2425"/>
      <c r="AT86" s="2425"/>
      <c r="AU86" s="2425"/>
      <c r="AV86" s="2425"/>
      <c r="AW86" s="2425"/>
      <c r="AX86" s="2425"/>
      <c r="AY86" s="2425"/>
      <c r="AZ86" s="2425"/>
      <c r="BA86" s="2425"/>
      <c r="BB86" s="2425"/>
      <c r="BC86" s="2425"/>
      <c r="BD86" s="2425"/>
      <c r="BE86" s="2425"/>
      <c r="BF86" s="2425"/>
      <c r="BG86" s="2427"/>
      <c r="BH86" s="2365"/>
    </row>
    <row r="87" spans="2:60">
      <c r="B87" s="2414" t="s">
        <v>2336</v>
      </c>
      <c r="C87" s="2416"/>
      <c r="D87" s="2416"/>
      <c r="E87" s="2415"/>
      <c r="F87" s="2416"/>
      <c r="G87" s="2417"/>
      <c r="H87" s="2418"/>
      <c r="I87" s="2418"/>
      <c r="J87" s="2418"/>
      <c r="K87" s="2418"/>
      <c r="L87" s="2418"/>
      <c r="M87" s="2419">
        <f t="shared" si="36"/>
        <v>0</v>
      </c>
      <c r="N87" s="2419">
        <f t="shared" si="36"/>
        <v>0</v>
      </c>
      <c r="O87" s="2418"/>
      <c r="P87" s="2418"/>
      <c r="Q87" s="2418"/>
      <c r="R87" s="2418"/>
      <c r="S87" s="2418"/>
      <c r="T87" s="2418"/>
      <c r="U87" s="2418"/>
      <c r="V87" s="2418"/>
      <c r="W87" s="2418"/>
      <c r="X87" s="2418"/>
      <c r="Y87" s="2418"/>
      <c r="Z87" s="2418"/>
      <c r="AA87" s="2420">
        <f>SUM(O87:Z87)</f>
        <v>0</v>
      </c>
      <c r="AB87" s="2421"/>
      <c r="AC87" s="2422"/>
      <c r="AD87" s="2423"/>
      <c r="AE87" s="2423"/>
      <c r="AF87" s="2423"/>
      <c r="AG87" s="2426"/>
      <c r="AH87" s="2425"/>
      <c r="AI87" s="2425"/>
      <c r="AJ87" s="2425"/>
      <c r="AK87" s="2425"/>
      <c r="AL87" s="2425"/>
      <c r="AM87" s="2425"/>
      <c r="AN87" s="2425"/>
      <c r="AO87" s="2425"/>
      <c r="AP87" s="2425"/>
      <c r="AQ87" s="2425"/>
      <c r="AR87" s="2425"/>
      <c r="AS87" s="2425"/>
      <c r="AT87" s="2425"/>
      <c r="AU87" s="2425"/>
      <c r="AV87" s="2425"/>
      <c r="AW87" s="2425"/>
      <c r="AX87" s="2425"/>
      <c r="AY87" s="2425"/>
      <c r="AZ87" s="2425"/>
      <c r="BA87" s="2425"/>
      <c r="BB87" s="2425"/>
      <c r="BC87" s="2425"/>
      <c r="BD87" s="2425"/>
      <c r="BE87" s="2425"/>
      <c r="BF87" s="2425"/>
      <c r="BG87" s="2427"/>
      <c r="BH87" s="2365"/>
    </row>
    <row r="88" spans="2:60">
      <c r="B88" s="2414" t="s">
        <v>2336</v>
      </c>
      <c r="C88" s="2416"/>
      <c r="D88" s="2416"/>
      <c r="E88" s="2415"/>
      <c r="F88" s="2416"/>
      <c r="G88" s="2417"/>
      <c r="H88" s="2418"/>
      <c r="I88" s="2418"/>
      <c r="J88" s="2418"/>
      <c r="K88" s="2418"/>
      <c r="L88" s="2418"/>
      <c r="M88" s="2419">
        <f t="shared" si="36"/>
        <v>0</v>
      </c>
      <c r="N88" s="2419">
        <f t="shared" si="36"/>
        <v>0</v>
      </c>
      <c r="O88" s="2418"/>
      <c r="P88" s="2418"/>
      <c r="Q88" s="2418"/>
      <c r="R88" s="2418"/>
      <c r="S88" s="2418"/>
      <c r="T88" s="2418"/>
      <c r="U88" s="2418"/>
      <c r="V88" s="2418"/>
      <c r="W88" s="2418"/>
      <c r="X88" s="2418"/>
      <c r="Y88" s="2418"/>
      <c r="Z88" s="2418"/>
      <c r="AA88" s="2420">
        <f>SUM(O88:Z88)</f>
        <v>0</v>
      </c>
      <c r="AB88" s="2421"/>
      <c r="AC88" s="2422"/>
      <c r="AD88" s="2423"/>
      <c r="AE88" s="2423"/>
      <c r="AF88" s="2423"/>
      <c r="AG88" s="2426"/>
      <c r="AH88" s="2425"/>
      <c r="AI88" s="2425"/>
      <c r="AJ88" s="2425"/>
      <c r="AK88" s="2425"/>
      <c r="AL88" s="2425"/>
      <c r="AM88" s="2425"/>
      <c r="AN88" s="2425"/>
      <c r="AO88" s="2425"/>
      <c r="AP88" s="2425"/>
      <c r="AQ88" s="2425"/>
      <c r="AR88" s="2425"/>
      <c r="AS88" s="2425"/>
      <c r="AT88" s="2425"/>
      <c r="AU88" s="2425"/>
      <c r="AV88" s="2425"/>
      <c r="AW88" s="2425"/>
      <c r="AX88" s="2425"/>
      <c r="AY88" s="2425"/>
      <c r="AZ88" s="2425"/>
      <c r="BA88" s="2425"/>
      <c r="BB88" s="2425"/>
      <c r="BC88" s="2425"/>
      <c r="BD88" s="2425"/>
      <c r="BE88" s="2425"/>
      <c r="BF88" s="2425"/>
      <c r="BG88" s="2427"/>
      <c r="BH88" s="2365"/>
    </row>
    <row r="89" spans="2:60">
      <c r="B89" s="2428" t="s">
        <v>2421</v>
      </c>
      <c r="C89" s="2429"/>
      <c r="D89" s="2429"/>
      <c r="E89" s="2437"/>
      <c r="F89" s="2437"/>
      <c r="G89" s="2419">
        <f>SUM(G79:G88)</f>
        <v>0</v>
      </c>
      <c r="H89" s="2419">
        <f t="shared" ref="H89:L89" si="37">SUM(H79:H88)</f>
        <v>0</v>
      </c>
      <c r="I89" s="2419">
        <f t="shared" si="37"/>
        <v>0</v>
      </c>
      <c r="J89" s="2419">
        <f t="shared" si="37"/>
        <v>0</v>
      </c>
      <c r="K89" s="2419">
        <f t="shared" si="37"/>
        <v>0</v>
      </c>
      <c r="L89" s="2419">
        <f t="shared" si="37"/>
        <v>0</v>
      </c>
      <c r="M89" s="2419">
        <f>SUM(M79:M88)</f>
        <v>0</v>
      </c>
      <c r="N89" s="2419">
        <f>SUM(N79:N88)</f>
        <v>0</v>
      </c>
      <c r="O89" s="2419">
        <f>SUM(O79:O88)</f>
        <v>0</v>
      </c>
      <c r="P89" s="2419">
        <f t="shared" ref="P89:X89" si="38">SUM(P79:P88)</f>
        <v>0</v>
      </c>
      <c r="Q89" s="2419">
        <f t="shared" si="38"/>
        <v>0</v>
      </c>
      <c r="R89" s="2419">
        <f t="shared" si="38"/>
        <v>0</v>
      </c>
      <c r="S89" s="2419">
        <f t="shared" si="38"/>
        <v>0</v>
      </c>
      <c r="T89" s="2419"/>
      <c r="U89" s="2419">
        <f t="shared" si="38"/>
        <v>0</v>
      </c>
      <c r="V89" s="2419">
        <f t="shared" si="38"/>
        <v>0</v>
      </c>
      <c r="W89" s="2419">
        <f t="shared" si="38"/>
        <v>0</v>
      </c>
      <c r="X89" s="2419">
        <f t="shared" si="38"/>
        <v>0</v>
      </c>
      <c r="Y89" s="2419">
        <f>SUM(Y79:Y88)</f>
        <v>0</v>
      </c>
      <c r="Z89" s="2419">
        <f t="shared" ref="Z89:AA89" si="39">SUM(Z79:Z88)</f>
        <v>0</v>
      </c>
      <c r="AA89" s="2420">
        <f t="shared" si="39"/>
        <v>0</v>
      </c>
      <c r="AB89" s="2432"/>
      <c r="AC89" s="2433"/>
      <c r="AD89" s="2434"/>
      <c r="AE89" s="2434"/>
      <c r="AF89" s="2434"/>
      <c r="AG89" s="2326">
        <f>SUM(AG79:AG88)</f>
        <v>0</v>
      </c>
      <c r="AH89" s="2419">
        <f t="shared" ref="AH89:BD89" si="40">SUM(AH79:AH88)</f>
        <v>0</v>
      </c>
      <c r="AI89" s="2419">
        <f t="shared" si="40"/>
        <v>0</v>
      </c>
      <c r="AJ89" s="2419">
        <f t="shared" ref="AJ89" si="41">SUM(AJ79:AJ88)</f>
        <v>0</v>
      </c>
      <c r="AK89" s="2419"/>
      <c r="AL89" s="2419"/>
      <c r="AM89" s="2419"/>
      <c r="AN89" s="2419"/>
      <c r="AO89" s="2419"/>
      <c r="AP89" s="2419">
        <f t="shared" si="40"/>
        <v>0</v>
      </c>
      <c r="AQ89" s="2419"/>
      <c r="AR89" s="2419">
        <f t="shared" si="40"/>
        <v>0</v>
      </c>
      <c r="AS89" s="2419"/>
      <c r="AT89" s="2419">
        <f t="shared" si="40"/>
        <v>0</v>
      </c>
      <c r="AU89" s="2419"/>
      <c r="AV89" s="2419">
        <f t="shared" si="40"/>
        <v>0</v>
      </c>
      <c r="AW89" s="2419">
        <f t="shared" si="40"/>
        <v>0</v>
      </c>
      <c r="AX89" s="2419">
        <f t="shared" si="40"/>
        <v>0</v>
      </c>
      <c r="AY89" s="2419">
        <f t="shared" si="40"/>
        <v>0</v>
      </c>
      <c r="AZ89" s="2419">
        <f t="shared" si="40"/>
        <v>0</v>
      </c>
      <c r="BA89" s="2419">
        <f t="shared" si="40"/>
        <v>0</v>
      </c>
      <c r="BB89" s="2419">
        <f t="shared" si="40"/>
        <v>0</v>
      </c>
      <c r="BC89" s="2419">
        <f t="shared" si="40"/>
        <v>0</v>
      </c>
      <c r="BD89" s="2419">
        <f t="shared" si="40"/>
        <v>0</v>
      </c>
      <c r="BE89" s="2419"/>
      <c r="BF89" s="2419">
        <f>SUM(BF79:BF88)</f>
        <v>0</v>
      </c>
      <c r="BG89" s="2405"/>
      <c r="BH89" s="2365"/>
    </row>
    <row r="90" spans="2:60">
      <c r="B90" s="2456"/>
      <c r="C90" s="2457"/>
      <c r="D90" s="2457"/>
      <c r="E90" s="2430"/>
      <c r="F90" s="2431"/>
      <c r="G90" s="2458"/>
      <c r="H90" s="2459"/>
      <c r="I90" s="2459"/>
      <c r="J90" s="2459"/>
      <c r="K90" s="2459"/>
      <c r="L90" s="2459"/>
      <c r="M90" s="2459"/>
      <c r="N90" s="2467"/>
      <c r="O90" s="2468"/>
      <c r="P90" s="2459"/>
      <c r="Q90" s="2459"/>
      <c r="R90" s="2459"/>
      <c r="S90" s="2459"/>
      <c r="T90" s="2459"/>
      <c r="U90" s="2459"/>
      <c r="V90" s="2459"/>
      <c r="W90" s="2459"/>
      <c r="X90" s="2459"/>
      <c r="Y90" s="2459"/>
      <c r="Z90" s="2459"/>
      <c r="AA90" s="2460"/>
      <c r="AB90" s="2461"/>
      <c r="AC90" s="2462"/>
      <c r="AD90" s="2455"/>
      <c r="AE90" s="2455"/>
      <c r="AF90" s="2455"/>
      <c r="AG90" s="2454"/>
      <c r="AH90" s="2455"/>
      <c r="AI90" s="2455"/>
      <c r="AJ90" s="2455"/>
      <c r="AK90" s="2455"/>
      <c r="AL90" s="2455"/>
      <c r="AM90" s="2455"/>
      <c r="AN90" s="2455"/>
      <c r="AO90" s="2455"/>
      <c r="AP90" s="2455"/>
      <c r="AQ90" s="2455"/>
      <c r="AR90" s="2455"/>
      <c r="AS90" s="2455"/>
      <c r="AT90" s="2455"/>
      <c r="AU90" s="2455"/>
      <c r="AV90" s="2455"/>
      <c r="AW90" s="2455"/>
      <c r="AX90" s="2455"/>
      <c r="AY90" s="2455"/>
      <c r="AZ90" s="2455"/>
      <c r="BA90" s="2455"/>
      <c r="BB90" s="2455"/>
      <c r="BC90" s="2455"/>
      <c r="BD90" s="2455"/>
      <c r="BE90" s="2455"/>
      <c r="BF90" s="2455"/>
      <c r="BG90" s="2405"/>
      <c r="BH90" s="2365"/>
    </row>
    <row r="91" spans="2:60">
      <c r="B91" s="2406" t="s">
        <v>2337</v>
      </c>
      <c r="C91" s="2407"/>
      <c r="D91" s="2407"/>
      <c r="E91" s="2446"/>
      <c r="F91" s="2447"/>
      <c r="G91" s="2448"/>
      <c r="H91" s="2449"/>
      <c r="I91" s="2449"/>
      <c r="J91" s="2449"/>
      <c r="K91" s="2449"/>
      <c r="L91" s="2449"/>
      <c r="M91" s="2449"/>
      <c r="N91" s="2450"/>
      <c r="O91" s="2449"/>
      <c r="P91" s="2449"/>
      <c r="Q91" s="2449"/>
      <c r="R91" s="2449"/>
      <c r="S91" s="2449"/>
      <c r="T91" s="2449"/>
      <c r="U91" s="2449"/>
      <c r="V91" s="2449"/>
      <c r="W91" s="2449"/>
      <c r="X91" s="2449"/>
      <c r="Y91" s="2449"/>
      <c r="Z91" s="2449"/>
      <c r="AA91" s="2450"/>
      <c r="AB91" s="2451"/>
      <c r="AC91" s="2452"/>
      <c r="AD91" s="2453"/>
      <c r="AE91" s="2453"/>
      <c r="AF91" s="2453"/>
      <c r="AG91" s="2463"/>
      <c r="AH91" s="2453"/>
      <c r="AI91" s="2453"/>
      <c r="AJ91" s="2453"/>
      <c r="AK91" s="2453"/>
      <c r="AL91" s="2453"/>
      <c r="AM91" s="2453"/>
      <c r="AN91" s="2453"/>
      <c r="AO91" s="2453"/>
      <c r="AP91" s="2453"/>
      <c r="AQ91" s="2453"/>
      <c r="AR91" s="2453"/>
      <c r="AS91" s="2453"/>
      <c r="AT91" s="2453"/>
      <c r="AU91" s="2453"/>
      <c r="AV91" s="2453"/>
      <c r="AW91" s="2453"/>
      <c r="AX91" s="2453"/>
      <c r="AY91" s="2453"/>
      <c r="AZ91" s="2453"/>
      <c r="BA91" s="2453"/>
      <c r="BB91" s="2453"/>
      <c r="BC91" s="2453"/>
      <c r="BD91" s="2453"/>
      <c r="BE91" s="2453"/>
      <c r="BF91" s="2453"/>
      <c r="BG91" s="2405"/>
      <c r="BH91" s="2365"/>
    </row>
    <row r="92" spans="2:60">
      <c r="B92" s="2414" t="s">
        <v>2337</v>
      </c>
      <c r="C92" s="2416"/>
      <c r="D92" s="2416"/>
      <c r="E92" s="2415"/>
      <c r="F92" s="2416"/>
      <c r="G92" s="2417"/>
      <c r="H92" s="2418"/>
      <c r="I92" s="2418"/>
      <c r="J92" s="2418"/>
      <c r="K92" s="2418"/>
      <c r="L92" s="2418"/>
      <c r="M92" s="2419">
        <f>SUM(G92,I92,K92)</f>
        <v>0</v>
      </c>
      <c r="N92" s="2419">
        <f>SUM(H92,J92,L92)</f>
        <v>0</v>
      </c>
      <c r="O92" s="2418"/>
      <c r="P92" s="2418"/>
      <c r="Q92" s="2418"/>
      <c r="R92" s="2418"/>
      <c r="S92" s="2418"/>
      <c r="T92" s="2418"/>
      <c r="U92" s="2418"/>
      <c r="V92" s="2418"/>
      <c r="W92" s="2418"/>
      <c r="X92" s="2418"/>
      <c r="Y92" s="2418"/>
      <c r="Z92" s="2418"/>
      <c r="AA92" s="2420">
        <f t="shared" ref="AA92:AA98" si="42">SUM(O92:Z92)</f>
        <v>0</v>
      </c>
      <c r="AB92" s="2421"/>
      <c r="AC92" s="2422"/>
      <c r="AD92" s="2423"/>
      <c r="AE92" s="2423"/>
      <c r="AF92" s="2423"/>
      <c r="AG92" s="2426"/>
      <c r="AH92" s="2425"/>
      <c r="AI92" s="2425"/>
      <c r="AJ92" s="2425"/>
      <c r="AK92" s="2425"/>
      <c r="AL92" s="2425"/>
      <c r="AM92" s="2425"/>
      <c r="AN92" s="2425"/>
      <c r="AO92" s="2425"/>
      <c r="AP92" s="2425"/>
      <c r="AQ92" s="2425"/>
      <c r="AR92" s="2425"/>
      <c r="AS92" s="2425"/>
      <c r="AT92" s="2425"/>
      <c r="AU92" s="2425"/>
      <c r="AV92" s="2425"/>
      <c r="AW92" s="2425"/>
      <c r="AX92" s="2425"/>
      <c r="AY92" s="2425"/>
      <c r="AZ92" s="2425"/>
      <c r="BA92" s="2425"/>
      <c r="BB92" s="2425"/>
      <c r="BC92" s="2425"/>
      <c r="BD92" s="2425"/>
      <c r="BE92" s="2425"/>
      <c r="BF92" s="2425"/>
      <c r="BG92" s="2427"/>
      <c r="BH92" s="2365"/>
    </row>
    <row r="93" spans="2:60">
      <c r="B93" s="2414" t="s">
        <v>2337</v>
      </c>
      <c r="C93" s="2416"/>
      <c r="D93" s="2416"/>
      <c r="E93" s="2415"/>
      <c r="F93" s="2416"/>
      <c r="G93" s="2417"/>
      <c r="H93" s="2418"/>
      <c r="I93" s="2418"/>
      <c r="J93" s="2418"/>
      <c r="K93" s="2418"/>
      <c r="L93" s="2418"/>
      <c r="M93" s="2419">
        <f t="shared" ref="M93:N101" si="43">SUM(G93,I93,K93)</f>
        <v>0</v>
      </c>
      <c r="N93" s="2419">
        <f t="shared" si="43"/>
        <v>0</v>
      </c>
      <c r="O93" s="2418"/>
      <c r="P93" s="2418"/>
      <c r="Q93" s="2418"/>
      <c r="R93" s="2418"/>
      <c r="S93" s="2418"/>
      <c r="T93" s="2418"/>
      <c r="U93" s="2418"/>
      <c r="V93" s="2418"/>
      <c r="W93" s="2418"/>
      <c r="X93" s="2418"/>
      <c r="Y93" s="2418"/>
      <c r="Z93" s="2418"/>
      <c r="AA93" s="2420">
        <f t="shared" si="42"/>
        <v>0</v>
      </c>
      <c r="AB93" s="2421"/>
      <c r="AC93" s="2422"/>
      <c r="AD93" s="2423"/>
      <c r="AE93" s="2423"/>
      <c r="AF93" s="2423"/>
      <c r="AG93" s="2426"/>
      <c r="AH93" s="2425"/>
      <c r="AI93" s="2425"/>
      <c r="AJ93" s="2425"/>
      <c r="AK93" s="2425"/>
      <c r="AL93" s="2425"/>
      <c r="AM93" s="2425"/>
      <c r="AN93" s="2425"/>
      <c r="AO93" s="2425"/>
      <c r="AP93" s="2425"/>
      <c r="AQ93" s="2425"/>
      <c r="AR93" s="2425"/>
      <c r="AS93" s="2425"/>
      <c r="AT93" s="2425"/>
      <c r="AU93" s="2425"/>
      <c r="AV93" s="2425"/>
      <c r="AW93" s="2425"/>
      <c r="AX93" s="2425"/>
      <c r="AY93" s="2425"/>
      <c r="AZ93" s="2425"/>
      <c r="BA93" s="2425"/>
      <c r="BB93" s="2425"/>
      <c r="BC93" s="2425"/>
      <c r="BD93" s="2425"/>
      <c r="BE93" s="2425"/>
      <c r="BF93" s="2425"/>
      <c r="BG93" s="2427"/>
      <c r="BH93" s="2365"/>
    </row>
    <row r="94" spans="2:60">
      <c r="B94" s="2414" t="s">
        <v>2337</v>
      </c>
      <c r="C94" s="2416"/>
      <c r="D94" s="2416"/>
      <c r="E94" s="2415"/>
      <c r="F94" s="2416"/>
      <c r="G94" s="2417"/>
      <c r="H94" s="2418"/>
      <c r="I94" s="2418"/>
      <c r="J94" s="2418"/>
      <c r="K94" s="2418"/>
      <c r="L94" s="2418"/>
      <c r="M94" s="2419">
        <f t="shared" si="43"/>
        <v>0</v>
      </c>
      <c r="N94" s="2419">
        <f t="shared" si="43"/>
        <v>0</v>
      </c>
      <c r="O94" s="2418"/>
      <c r="P94" s="2418"/>
      <c r="Q94" s="2418"/>
      <c r="R94" s="2418"/>
      <c r="S94" s="2418"/>
      <c r="T94" s="2418"/>
      <c r="U94" s="2418"/>
      <c r="V94" s="2418"/>
      <c r="W94" s="2418"/>
      <c r="X94" s="2418"/>
      <c r="Y94" s="2418"/>
      <c r="Z94" s="2418"/>
      <c r="AA94" s="2420">
        <f t="shared" si="42"/>
        <v>0</v>
      </c>
      <c r="AB94" s="2421"/>
      <c r="AC94" s="2422"/>
      <c r="AD94" s="2423"/>
      <c r="AE94" s="2423"/>
      <c r="AF94" s="2423"/>
      <c r="AG94" s="2426"/>
      <c r="AH94" s="2425"/>
      <c r="AI94" s="2425"/>
      <c r="AJ94" s="2425"/>
      <c r="AK94" s="2425"/>
      <c r="AL94" s="2425"/>
      <c r="AM94" s="2425"/>
      <c r="AN94" s="2425"/>
      <c r="AO94" s="2425"/>
      <c r="AP94" s="2425"/>
      <c r="AQ94" s="2425"/>
      <c r="AR94" s="2425"/>
      <c r="AS94" s="2425"/>
      <c r="AT94" s="2425"/>
      <c r="AU94" s="2425"/>
      <c r="AV94" s="2425"/>
      <c r="AW94" s="2425"/>
      <c r="AX94" s="2425"/>
      <c r="AY94" s="2425"/>
      <c r="AZ94" s="2425"/>
      <c r="BA94" s="2425"/>
      <c r="BB94" s="2425"/>
      <c r="BC94" s="2425"/>
      <c r="BD94" s="2425"/>
      <c r="BE94" s="2425"/>
      <c r="BF94" s="2425"/>
      <c r="BG94" s="2427"/>
      <c r="BH94" s="2365"/>
    </row>
    <row r="95" spans="2:60">
      <c r="B95" s="2414" t="s">
        <v>2337</v>
      </c>
      <c r="C95" s="2416"/>
      <c r="D95" s="2416"/>
      <c r="E95" s="2415"/>
      <c r="F95" s="2416"/>
      <c r="G95" s="2417"/>
      <c r="H95" s="2418"/>
      <c r="I95" s="2418"/>
      <c r="J95" s="2418"/>
      <c r="K95" s="2418"/>
      <c r="L95" s="2418"/>
      <c r="M95" s="2419">
        <f t="shared" si="43"/>
        <v>0</v>
      </c>
      <c r="N95" s="2419">
        <f t="shared" si="43"/>
        <v>0</v>
      </c>
      <c r="O95" s="2418"/>
      <c r="P95" s="2418"/>
      <c r="Q95" s="2418"/>
      <c r="R95" s="2418"/>
      <c r="S95" s="2418"/>
      <c r="T95" s="2418"/>
      <c r="U95" s="2418"/>
      <c r="V95" s="2418"/>
      <c r="W95" s="2418"/>
      <c r="X95" s="2418"/>
      <c r="Y95" s="2418"/>
      <c r="Z95" s="2418"/>
      <c r="AA95" s="2420">
        <f t="shared" si="42"/>
        <v>0</v>
      </c>
      <c r="AB95" s="2421"/>
      <c r="AC95" s="2422"/>
      <c r="AD95" s="2423"/>
      <c r="AE95" s="2423"/>
      <c r="AF95" s="2423"/>
      <c r="AG95" s="2426"/>
      <c r="AH95" s="2425"/>
      <c r="AI95" s="2425"/>
      <c r="AJ95" s="2425"/>
      <c r="AK95" s="2425"/>
      <c r="AL95" s="2425"/>
      <c r="AM95" s="2425"/>
      <c r="AN95" s="2425"/>
      <c r="AO95" s="2425"/>
      <c r="AP95" s="2425"/>
      <c r="AQ95" s="2425"/>
      <c r="AR95" s="2425"/>
      <c r="AS95" s="2425"/>
      <c r="AT95" s="2425"/>
      <c r="AU95" s="2425"/>
      <c r="AV95" s="2425"/>
      <c r="AW95" s="2425"/>
      <c r="AX95" s="2425"/>
      <c r="AY95" s="2425"/>
      <c r="AZ95" s="2425"/>
      <c r="BA95" s="2425"/>
      <c r="BB95" s="2425"/>
      <c r="BC95" s="2425"/>
      <c r="BD95" s="2425"/>
      <c r="BE95" s="2425"/>
      <c r="BF95" s="2425"/>
      <c r="BG95" s="2427"/>
      <c r="BH95" s="2365"/>
    </row>
    <row r="96" spans="2:60">
      <c r="B96" s="2414" t="s">
        <v>2337</v>
      </c>
      <c r="C96" s="2416"/>
      <c r="D96" s="2416"/>
      <c r="E96" s="2415"/>
      <c r="F96" s="2416"/>
      <c r="G96" s="2417"/>
      <c r="H96" s="2418"/>
      <c r="I96" s="2418"/>
      <c r="J96" s="2418"/>
      <c r="K96" s="2418"/>
      <c r="L96" s="2418"/>
      <c r="M96" s="2419">
        <f t="shared" si="43"/>
        <v>0</v>
      </c>
      <c r="N96" s="2419">
        <f t="shared" si="43"/>
        <v>0</v>
      </c>
      <c r="O96" s="2418"/>
      <c r="P96" s="2418"/>
      <c r="Q96" s="2418"/>
      <c r="R96" s="2418"/>
      <c r="S96" s="2418"/>
      <c r="T96" s="2418"/>
      <c r="U96" s="2418"/>
      <c r="V96" s="2418"/>
      <c r="W96" s="2418"/>
      <c r="X96" s="2418"/>
      <c r="Y96" s="2418"/>
      <c r="Z96" s="2418"/>
      <c r="AA96" s="2420">
        <f t="shared" si="42"/>
        <v>0</v>
      </c>
      <c r="AB96" s="2421"/>
      <c r="AC96" s="2422"/>
      <c r="AD96" s="2423"/>
      <c r="AE96" s="2423"/>
      <c r="AF96" s="2423"/>
      <c r="AG96" s="2426"/>
      <c r="AH96" s="2425"/>
      <c r="AI96" s="2425"/>
      <c r="AJ96" s="2425"/>
      <c r="AK96" s="2425"/>
      <c r="AL96" s="2425"/>
      <c r="AM96" s="2425"/>
      <c r="AN96" s="2425"/>
      <c r="AO96" s="2425"/>
      <c r="AP96" s="2425"/>
      <c r="AQ96" s="2425"/>
      <c r="AR96" s="2425"/>
      <c r="AS96" s="2425"/>
      <c r="AT96" s="2425"/>
      <c r="AU96" s="2425"/>
      <c r="AV96" s="2425"/>
      <c r="AW96" s="2425"/>
      <c r="AX96" s="2425"/>
      <c r="AY96" s="2425"/>
      <c r="AZ96" s="2425"/>
      <c r="BA96" s="2425"/>
      <c r="BB96" s="2425"/>
      <c r="BC96" s="2425"/>
      <c r="BD96" s="2425"/>
      <c r="BE96" s="2425"/>
      <c r="BF96" s="2425"/>
      <c r="BG96" s="2427"/>
      <c r="BH96" s="2365"/>
    </row>
    <row r="97" spans="2:60">
      <c r="B97" s="2414" t="s">
        <v>2337</v>
      </c>
      <c r="C97" s="2416"/>
      <c r="D97" s="2416"/>
      <c r="E97" s="2415"/>
      <c r="F97" s="2416"/>
      <c r="G97" s="2417"/>
      <c r="H97" s="2418"/>
      <c r="I97" s="2418"/>
      <c r="J97" s="2418"/>
      <c r="K97" s="2418"/>
      <c r="L97" s="2418"/>
      <c r="M97" s="2419">
        <f t="shared" si="43"/>
        <v>0</v>
      </c>
      <c r="N97" s="2419">
        <f t="shared" si="43"/>
        <v>0</v>
      </c>
      <c r="O97" s="2418"/>
      <c r="P97" s="2418"/>
      <c r="Q97" s="2418"/>
      <c r="R97" s="2418"/>
      <c r="S97" s="2418"/>
      <c r="T97" s="2418"/>
      <c r="U97" s="2418"/>
      <c r="V97" s="2418"/>
      <c r="W97" s="2418"/>
      <c r="X97" s="2418"/>
      <c r="Y97" s="2418"/>
      <c r="Z97" s="2418"/>
      <c r="AA97" s="2420">
        <f t="shared" si="42"/>
        <v>0</v>
      </c>
      <c r="AB97" s="2421"/>
      <c r="AC97" s="2422"/>
      <c r="AD97" s="2423"/>
      <c r="AE97" s="2423"/>
      <c r="AF97" s="2423"/>
      <c r="AG97" s="2426"/>
      <c r="AH97" s="2425"/>
      <c r="AI97" s="2425"/>
      <c r="AJ97" s="2425"/>
      <c r="AK97" s="2425"/>
      <c r="AL97" s="2425"/>
      <c r="AM97" s="2425"/>
      <c r="AN97" s="2425"/>
      <c r="AO97" s="2425"/>
      <c r="AP97" s="2425"/>
      <c r="AQ97" s="2425"/>
      <c r="AR97" s="2425"/>
      <c r="AS97" s="2425"/>
      <c r="AT97" s="2425"/>
      <c r="AU97" s="2425"/>
      <c r="AV97" s="2425"/>
      <c r="AW97" s="2425"/>
      <c r="AX97" s="2425"/>
      <c r="AY97" s="2425"/>
      <c r="AZ97" s="2425"/>
      <c r="BA97" s="2425"/>
      <c r="BB97" s="2425"/>
      <c r="BC97" s="2425"/>
      <c r="BD97" s="2425"/>
      <c r="BE97" s="2425"/>
      <c r="BF97" s="2425"/>
      <c r="BG97" s="2427"/>
      <c r="BH97" s="2365"/>
    </row>
    <row r="98" spans="2:60">
      <c r="B98" s="2414" t="s">
        <v>2337</v>
      </c>
      <c r="C98" s="2416"/>
      <c r="D98" s="2416"/>
      <c r="E98" s="2415"/>
      <c r="F98" s="2416"/>
      <c r="G98" s="2417"/>
      <c r="H98" s="2418"/>
      <c r="I98" s="2418"/>
      <c r="J98" s="2418"/>
      <c r="K98" s="2418"/>
      <c r="L98" s="2418"/>
      <c r="M98" s="2419">
        <f t="shared" si="43"/>
        <v>0</v>
      </c>
      <c r="N98" s="2419">
        <f t="shared" si="43"/>
        <v>0</v>
      </c>
      <c r="O98" s="2418"/>
      <c r="P98" s="2418"/>
      <c r="Q98" s="2418"/>
      <c r="R98" s="2418"/>
      <c r="S98" s="2418"/>
      <c r="T98" s="2418"/>
      <c r="U98" s="2418"/>
      <c r="V98" s="2418"/>
      <c r="W98" s="2418"/>
      <c r="X98" s="2418"/>
      <c r="Y98" s="2418"/>
      <c r="Z98" s="2418"/>
      <c r="AA98" s="2420">
        <f t="shared" si="42"/>
        <v>0</v>
      </c>
      <c r="AB98" s="2421"/>
      <c r="AC98" s="2422"/>
      <c r="AD98" s="2423"/>
      <c r="AE98" s="2423"/>
      <c r="AF98" s="2423"/>
      <c r="AG98" s="2426"/>
      <c r="AH98" s="2425"/>
      <c r="AI98" s="2425"/>
      <c r="AJ98" s="2425"/>
      <c r="AK98" s="2425"/>
      <c r="AL98" s="2425"/>
      <c r="AM98" s="2425"/>
      <c r="AN98" s="2425"/>
      <c r="AO98" s="2425"/>
      <c r="AP98" s="2425"/>
      <c r="AQ98" s="2425"/>
      <c r="AR98" s="2425"/>
      <c r="AS98" s="2425"/>
      <c r="AT98" s="2425"/>
      <c r="AU98" s="2425"/>
      <c r="AV98" s="2425"/>
      <c r="AW98" s="2425"/>
      <c r="AX98" s="2425"/>
      <c r="AY98" s="2425"/>
      <c r="AZ98" s="2425"/>
      <c r="BA98" s="2425"/>
      <c r="BB98" s="2425"/>
      <c r="BC98" s="2425"/>
      <c r="BD98" s="2425"/>
      <c r="BE98" s="2425"/>
      <c r="BF98" s="2425"/>
      <c r="BG98" s="2427"/>
      <c r="BH98" s="2365"/>
    </row>
    <row r="99" spans="2:60">
      <c r="B99" s="2414" t="s">
        <v>2337</v>
      </c>
      <c r="C99" s="2416"/>
      <c r="D99" s="2416"/>
      <c r="E99" s="2415"/>
      <c r="F99" s="2416"/>
      <c r="G99" s="2417"/>
      <c r="H99" s="2418"/>
      <c r="I99" s="2418"/>
      <c r="J99" s="2418"/>
      <c r="K99" s="2418"/>
      <c r="L99" s="2418"/>
      <c r="M99" s="2419">
        <f t="shared" si="43"/>
        <v>0</v>
      </c>
      <c r="N99" s="2419">
        <f t="shared" si="43"/>
        <v>0</v>
      </c>
      <c r="O99" s="2418"/>
      <c r="P99" s="2418"/>
      <c r="Q99" s="2418"/>
      <c r="R99" s="2418"/>
      <c r="S99" s="2418"/>
      <c r="T99" s="2418"/>
      <c r="U99" s="2418"/>
      <c r="V99" s="2418"/>
      <c r="W99" s="2418"/>
      <c r="X99" s="2418"/>
      <c r="Y99" s="2418"/>
      <c r="Z99" s="2418"/>
      <c r="AA99" s="2420">
        <f>SUM(O99:Z99)</f>
        <v>0</v>
      </c>
      <c r="AB99" s="2421"/>
      <c r="AC99" s="2422"/>
      <c r="AD99" s="2423"/>
      <c r="AE99" s="2423"/>
      <c r="AF99" s="2423"/>
      <c r="AG99" s="2426"/>
      <c r="AH99" s="2425"/>
      <c r="AI99" s="2425"/>
      <c r="AJ99" s="2425"/>
      <c r="AK99" s="2425"/>
      <c r="AL99" s="2425"/>
      <c r="AM99" s="2425"/>
      <c r="AN99" s="2425"/>
      <c r="AO99" s="2425"/>
      <c r="AP99" s="2425"/>
      <c r="AQ99" s="2425"/>
      <c r="AR99" s="2425"/>
      <c r="AS99" s="2425"/>
      <c r="AT99" s="2425"/>
      <c r="AU99" s="2425"/>
      <c r="AV99" s="2425"/>
      <c r="AW99" s="2425"/>
      <c r="AX99" s="2425"/>
      <c r="AY99" s="2425"/>
      <c r="AZ99" s="2425"/>
      <c r="BA99" s="2425"/>
      <c r="BB99" s="2425"/>
      <c r="BC99" s="2425"/>
      <c r="BD99" s="2425"/>
      <c r="BE99" s="2425"/>
      <c r="BF99" s="2425"/>
      <c r="BG99" s="2427"/>
      <c r="BH99" s="2365"/>
    </row>
    <row r="100" spans="2:60">
      <c r="B100" s="2414" t="s">
        <v>2337</v>
      </c>
      <c r="C100" s="2416"/>
      <c r="D100" s="2416"/>
      <c r="E100" s="2415"/>
      <c r="F100" s="2416"/>
      <c r="G100" s="2417"/>
      <c r="H100" s="2418"/>
      <c r="I100" s="2418"/>
      <c r="J100" s="2418"/>
      <c r="K100" s="2418"/>
      <c r="L100" s="2418"/>
      <c r="M100" s="2419">
        <f t="shared" si="43"/>
        <v>0</v>
      </c>
      <c r="N100" s="2419">
        <f t="shared" si="43"/>
        <v>0</v>
      </c>
      <c r="O100" s="2418"/>
      <c r="P100" s="2418"/>
      <c r="Q100" s="2418"/>
      <c r="R100" s="2418"/>
      <c r="S100" s="2418"/>
      <c r="T100" s="2418"/>
      <c r="U100" s="2418"/>
      <c r="V100" s="2418"/>
      <c r="W100" s="2418"/>
      <c r="X100" s="2418"/>
      <c r="Y100" s="2418"/>
      <c r="Z100" s="2418"/>
      <c r="AA100" s="2420">
        <f>SUM(O100:Z100)</f>
        <v>0</v>
      </c>
      <c r="AB100" s="2421"/>
      <c r="AC100" s="2422"/>
      <c r="AD100" s="2423"/>
      <c r="AE100" s="2423"/>
      <c r="AF100" s="2423"/>
      <c r="AG100" s="2426"/>
      <c r="AH100" s="2425"/>
      <c r="AI100" s="2425"/>
      <c r="AJ100" s="2425"/>
      <c r="AK100" s="2425"/>
      <c r="AL100" s="2425"/>
      <c r="AM100" s="2425"/>
      <c r="AN100" s="2425"/>
      <c r="AO100" s="2425"/>
      <c r="AP100" s="2425"/>
      <c r="AQ100" s="2425"/>
      <c r="AR100" s="2425"/>
      <c r="AS100" s="2425"/>
      <c r="AT100" s="2425"/>
      <c r="AU100" s="2425"/>
      <c r="AV100" s="2425"/>
      <c r="AW100" s="2425"/>
      <c r="AX100" s="2425"/>
      <c r="AY100" s="2425"/>
      <c r="AZ100" s="2425"/>
      <c r="BA100" s="2425"/>
      <c r="BB100" s="2425"/>
      <c r="BC100" s="2425"/>
      <c r="BD100" s="2425"/>
      <c r="BE100" s="2425"/>
      <c r="BF100" s="2425"/>
      <c r="BG100" s="2427"/>
      <c r="BH100" s="2365"/>
    </row>
    <row r="101" spans="2:60">
      <c r="B101" s="2414" t="s">
        <v>2337</v>
      </c>
      <c r="C101" s="2416"/>
      <c r="D101" s="2416"/>
      <c r="E101" s="2415"/>
      <c r="F101" s="2416"/>
      <c r="G101" s="2417"/>
      <c r="H101" s="2418"/>
      <c r="I101" s="2418"/>
      <c r="J101" s="2418"/>
      <c r="K101" s="2418"/>
      <c r="L101" s="2418"/>
      <c r="M101" s="2419">
        <f t="shared" si="43"/>
        <v>0</v>
      </c>
      <c r="N101" s="2419">
        <f t="shared" si="43"/>
        <v>0</v>
      </c>
      <c r="O101" s="2418"/>
      <c r="P101" s="2418"/>
      <c r="Q101" s="2418"/>
      <c r="R101" s="2418"/>
      <c r="S101" s="2418"/>
      <c r="T101" s="2418"/>
      <c r="U101" s="2418"/>
      <c r="V101" s="2418"/>
      <c r="W101" s="2418"/>
      <c r="X101" s="2418"/>
      <c r="Y101" s="2418"/>
      <c r="Z101" s="2418"/>
      <c r="AA101" s="2420">
        <f>SUM(O101:Z101)</f>
        <v>0</v>
      </c>
      <c r="AB101" s="2421"/>
      <c r="AC101" s="2422"/>
      <c r="AD101" s="2423"/>
      <c r="AE101" s="2423"/>
      <c r="AF101" s="2423"/>
      <c r="AG101" s="2426"/>
      <c r="AH101" s="2425"/>
      <c r="AI101" s="2425"/>
      <c r="AJ101" s="2425"/>
      <c r="AK101" s="2425"/>
      <c r="AL101" s="2425"/>
      <c r="AM101" s="2425"/>
      <c r="AN101" s="2425"/>
      <c r="AO101" s="2425"/>
      <c r="AP101" s="2425"/>
      <c r="AQ101" s="2425"/>
      <c r="AR101" s="2425"/>
      <c r="AS101" s="2425"/>
      <c r="AT101" s="2425"/>
      <c r="AU101" s="2425"/>
      <c r="AV101" s="2425"/>
      <c r="AW101" s="2425"/>
      <c r="AX101" s="2425"/>
      <c r="AY101" s="2425"/>
      <c r="AZ101" s="2425"/>
      <c r="BA101" s="2425"/>
      <c r="BB101" s="2425"/>
      <c r="BC101" s="2425"/>
      <c r="BD101" s="2425"/>
      <c r="BE101" s="2425"/>
      <c r="BF101" s="2425"/>
      <c r="BG101" s="2427"/>
      <c r="BH101" s="2365"/>
    </row>
    <row r="102" spans="2:60">
      <c r="B102" s="2428" t="s">
        <v>2422</v>
      </c>
      <c r="C102" s="2429"/>
      <c r="D102" s="2429"/>
      <c r="E102" s="2437"/>
      <c r="F102" s="2437"/>
      <c r="G102" s="2419">
        <f>SUM(G92:G101)</f>
        <v>0</v>
      </c>
      <c r="H102" s="2419">
        <f t="shared" ref="H102:L102" si="44">SUM(H92:H101)</f>
        <v>0</v>
      </c>
      <c r="I102" s="2419">
        <f t="shared" si="44"/>
        <v>0</v>
      </c>
      <c r="J102" s="2419">
        <f t="shared" si="44"/>
        <v>0</v>
      </c>
      <c r="K102" s="2419">
        <f t="shared" si="44"/>
        <v>0</v>
      </c>
      <c r="L102" s="2419">
        <f t="shared" si="44"/>
        <v>0</v>
      </c>
      <c r="M102" s="2419">
        <f>SUM(M92:M101)</f>
        <v>0</v>
      </c>
      <c r="N102" s="2419">
        <f>SUM(N92:N101)</f>
        <v>0</v>
      </c>
      <c r="O102" s="2419">
        <f>SUM(O92:O101)</f>
        <v>0</v>
      </c>
      <c r="P102" s="2419">
        <f t="shared" ref="P102:X102" si="45">SUM(P92:P101)</f>
        <v>0</v>
      </c>
      <c r="Q102" s="2419">
        <f t="shared" si="45"/>
        <v>0</v>
      </c>
      <c r="R102" s="2419">
        <f t="shared" si="45"/>
        <v>0</v>
      </c>
      <c r="S102" s="2419">
        <f t="shared" si="45"/>
        <v>0</v>
      </c>
      <c r="T102" s="2419"/>
      <c r="U102" s="2419">
        <f t="shared" si="45"/>
        <v>0</v>
      </c>
      <c r="V102" s="2419">
        <f t="shared" si="45"/>
        <v>0</v>
      </c>
      <c r="W102" s="2419">
        <f t="shared" si="45"/>
        <v>0</v>
      </c>
      <c r="X102" s="2419">
        <f t="shared" si="45"/>
        <v>0</v>
      </c>
      <c r="Y102" s="2419">
        <f>SUM(Y92:Y101)</f>
        <v>0</v>
      </c>
      <c r="Z102" s="2419">
        <f t="shared" ref="Z102:AA102" si="46">SUM(Z92:Z101)</f>
        <v>0</v>
      </c>
      <c r="AA102" s="2420">
        <f t="shared" si="46"/>
        <v>0</v>
      </c>
      <c r="AB102" s="2432"/>
      <c r="AC102" s="2433"/>
      <c r="AD102" s="2434"/>
      <c r="AE102" s="2434"/>
      <c r="AF102" s="2434"/>
      <c r="AG102" s="2326">
        <f>SUM(AG92:AG101)</f>
        <v>0</v>
      </c>
      <c r="AH102" s="2419">
        <f t="shared" ref="AH102:BD102" si="47">SUM(AH92:AH101)</f>
        <v>0</v>
      </c>
      <c r="AI102" s="2419">
        <f t="shared" si="47"/>
        <v>0</v>
      </c>
      <c r="AJ102" s="2419">
        <f t="shared" ref="AJ102" si="48">SUM(AJ92:AJ101)</f>
        <v>0</v>
      </c>
      <c r="AK102" s="2419"/>
      <c r="AL102" s="2419"/>
      <c r="AM102" s="2419"/>
      <c r="AN102" s="2419"/>
      <c r="AO102" s="2419"/>
      <c r="AP102" s="2419">
        <f t="shared" si="47"/>
        <v>0</v>
      </c>
      <c r="AQ102" s="2419"/>
      <c r="AR102" s="2419">
        <f t="shared" si="47"/>
        <v>0</v>
      </c>
      <c r="AS102" s="2419"/>
      <c r="AT102" s="2419">
        <f t="shared" si="47"/>
        <v>0</v>
      </c>
      <c r="AU102" s="2419"/>
      <c r="AV102" s="2419">
        <f t="shared" si="47"/>
        <v>0</v>
      </c>
      <c r="AW102" s="2419">
        <f t="shared" si="47"/>
        <v>0</v>
      </c>
      <c r="AX102" s="2419">
        <f t="shared" si="47"/>
        <v>0</v>
      </c>
      <c r="AY102" s="2419">
        <f t="shared" si="47"/>
        <v>0</v>
      </c>
      <c r="AZ102" s="2419">
        <f t="shared" si="47"/>
        <v>0</v>
      </c>
      <c r="BA102" s="2419">
        <f t="shared" si="47"/>
        <v>0</v>
      </c>
      <c r="BB102" s="2419">
        <f t="shared" si="47"/>
        <v>0</v>
      </c>
      <c r="BC102" s="2419">
        <f t="shared" si="47"/>
        <v>0</v>
      </c>
      <c r="BD102" s="2419">
        <f t="shared" si="47"/>
        <v>0</v>
      </c>
      <c r="BE102" s="2419"/>
      <c r="BF102" s="2419">
        <f>SUM(BF92:BF101)</f>
        <v>0</v>
      </c>
      <c r="BG102" s="2405"/>
      <c r="BH102" s="2365"/>
    </row>
    <row r="103" spans="2:60">
      <c r="B103" s="2456"/>
      <c r="C103" s="2457"/>
      <c r="D103" s="2457"/>
      <c r="E103" s="2430"/>
      <c r="F103" s="2431"/>
      <c r="G103" s="2458"/>
      <c r="H103" s="2459"/>
      <c r="I103" s="2459"/>
      <c r="J103" s="2459"/>
      <c r="K103" s="2459"/>
      <c r="L103" s="2459"/>
      <c r="M103" s="2459"/>
      <c r="N103" s="2467"/>
      <c r="O103" s="2468"/>
      <c r="P103" s="2459"/>
      <c r="Q103" s="2459"/>
      <c r="R103" s="2459"/>
      <c r="S103" s="2459"/>
      <c r="T103" s="2459"/>
      <c r="U103" s="2459"/>
      <c r="V103" s="2459"/>
      <c r="W103" s="2459"/>
      <c r="X103" s="2459"/>
      <c r="Y103" s="2459"/>
      <c r="Z103" s="2459"/>
      <c r="AA103" s="2460"/>
      <c r="AB103" s="2461"/>
      <c r="AC103" s="2462"/>
      <c r="AD103" s="2455"/>
      <c r="AE103" s="2455"/>
      <c r="AF103" s="2455"/>
      <c r="AG103" s="2454"/>
      <c r="AH103" s="2455"/>
      <c r="AI103" s="2455"/>
      <c r="AJ103" s="2455"/>
      <c r="AK103" s="2455"/>
      <c r="AL103" s="2455"/>
      <c r="AM103" s="2455"/>
      <c r="AN103" s="2455"/>
      <c r="AO103" s="2455"/>
      <c r="AP103" s="2455"/>
      <c r="AQ103" s="2455"/>
      <c r="AR103" s="2455"/>
      <c r="AS103" s="2455"/>
      <c r="AT103" s="2455"/>
      <c r="AU103" s="2455"/>
      <c r="AV103" s="2455"/>
      <c r="AW103" s="2455"/>
      <c r="AX103" s="2455"/>
      <c r="AY103" s="2455"/>
      <c r="AZ103" s="2455"/>
      <c r="BA103" s="2455"/>
      <c r="BB103" s="2455"/>
      <c r="BC103" s="2455"/>
      <c r="BD103" s="2455"/>
      <c r="BE103" s="2455"/>
      <c r="BF103" s="2455"/>
      <c r="BG103" s="2405"/>
      <c r="BH103" s="2365"/>
    </row>
    <row r="104" spans="2:60">
      <c r="B104" s="2406" t="s">
        <v>2338</v>
      </c>
      <c r="C104" s="2407"/>
      <c r="D104" s="2407"/>
      <c r="E104" s="2446"/>
      <c r="F104" s="2447"/>
      <c r="G104" s="2448"/>
      <c r="H104" s="2449"/>
      <c r="I104" s="2449"/>
      <c r="J104" s="2449"/>
      <c r="K104" s="2449"/>
      <c r="L104" s="2449"/>
      <c r="M104" s="2449"/>
      <c r="N104" s="2469"/>
      <c r="O104" s="2470"/>
      <c r="P104" s="2449"/>
      <c r="Q104" s="2449"/>
      <c r="R104" s="2449"/>
      <c r="S104" s="2449"/>
      <c r="T104" s="2449"/>
      <c r="U104" s="2449"/>
      <c r="V104" s="2449"/>
      <c r="W104" s="2449"/>
      <c r="X104" s="2449"/>
      <c r="Y104" s="2449"/>
      <c r="Z104" s="2449"/>
      <c r="AA104" s="2450"/>
      <c r="AB104" s="2451"/>
      <c r="AC104" s="2452"/>
      <c r="AD104" s="2453"/>
      <c r="AE104" s="2453"/>
      <c r="AF104" s="2453"/>
      <c r="AG104" s="2463"/>
      <c r="AH104" s="2453"/>
      <c r="AI104" s="2453"/>
      <c r="AJ104" s="2453"/>
      <c r="AK104" s="2453"/>
      <c r="AL104" s="2453"/>
      <c r="AM104" s="2453"/>
      <c r="AN104" s="2453"/>
      <c r="AO104" s="2453"/>
      <c r="AP104" s="2453"/>
      <c r="AQ104" s="2453"/>
      <c r="AR104" s="2453"/>
      <c r="AS104" s="2453"/>
      <c r="AT104" s="2453"/>
      <c r="AU104" s="2453"/>
      <c r="AV104" s="2453"/>
      <c r="AW104" s="2453"/>
      <c r="AX104" s="2453"/>
      <c r="AY104" s="2453"/>
      <c r="AZ104" s="2453"/>
      <c r="BA104" s="2453"/>
      <c r="BB104" s="2453"/>
      <c r="BC104" s="2453"/>
      <c r="BD104" s="2453"/>
      <c r="BE104" s="2453"/>
      <c r="BF104" s="2453"/>
      <c r="BG104" s="2405"/>
      <c r="BH104" s="2365"/>
    </row>
    <row r="105" spans="2:60">
      <c r="B105" s="2414" t="s">
        <v>2338</v>
      </c>
      <c r="C105" s="2416"/>
      <c r="D105" s="2416"/>
      <c r="E105" s="2415"/>
      <c r="F105" s="2416"/>
      <c r="G105" s="2417"/>
      <c r="H105" s="2418"/>
      <c r="I105" s="2418"/>
      <c r="J105" s="2418"/>
      <c r="K105" s="2418"/>
      <c r="L105" s="2418"/>
      <c r="M105" s="2419">
        <f>SUM(G105,I105,K105)</f>
        <v>0</v>
      </c>
      <c r="N105" s="2419">
        <f>SUM(H105,J105,L105)</f>
        <v>0</v>
      </c>
      <c r="O105" s="2418"/>
      <c r="P105" s="2418"/>
      <c r="Q105" s="2418"/>
      <c r="R105" s="2418"/>
      <c r="S105" s="2418"/>
      <c r="T105" s="2418"/>
      <c r="U105" s="2418"/>
      <c r="V105" s="2418"/>
      <c r="W105" s="2418"/>
      <c r="X105" s="2418"/>
      <c r="Y105" s="2418"/>
      <c r="Z105" s="2418"/>
      <c r="AA105" s="2420">
        <f t="shared" ref="AA105:AA111" si="49">SUM(O105:Z105)</f>
        <v>0</v>
      </c>
      <c r="AB105" s="2421"/>
      <c r="AC105" s="2422"/>
      <c r="AD105" s="2423"/>
      <c r="AE105" s="2423"/>
      <c r="AF105" s="2423"/>
      <c r="AG105" s="2426"/>
      <c r="AH105" s="2425"/>
      <c r="AI105" s="2425"/>
      <c r="AJ105" s="2425"/>
      <c r="AK105" s="2425"/>
      <c r="AL105" s="2425"/>
      <c r="AM105" s="2425"/>
      <c r="AN105" s="2425"/>
      <c r="AO105" s="2425"/>
      <c r="AP105" s="2425"/>
      <c r="AQ105" s="2425"/>
      <c r="AR105" s="2425"/>
      <c r="AS105" s="2425"/>
      <c r="AT105" s="2425"/>
      <c r="AU105" s="2425"/>
      <c r="AV105" s="2425"/>
      <c r="AW105" s="2425"/>
      <c r="AX105" s="2425"/>
      <c r="AY105" s="2425"/>
      <c r="AZ105" s="2425"/>
      <c r="BA105" s="2425"/>
      <c r="BB105" s="2425"/>
      <c r="BC105" s="2425"/>
      <c r="BD105" s="2425"/>
      <c r="BE105" s="2425"/>
      <c r="BF105" s="2425"/>
      <c r="BG105" s="2427"/>
      <c r="BH105" s="2365"/>
    </row>
    <row r="106" spans="2:60">
      <c r="B106" s="2414" t="s">
        <v>2338</v>
      </c>
      <c r="C106" s="2416"/>
      <c r="D106" s="2416"/>
      <c r="E106" s="2415"/>
      <c r="F106" s="2416"/>
      <c r="G106" s="2417"/>
      <c r="H106" s="2418"/>
      <c r="I106" s="2418"/>
      <c r="J106" s="2418"/>
      <c r="K106" s="2418"/>
      <c r="L106" s="2418"/>
      <c r="M106" s="2419">
        <f t="shared" ref="M106:N114" si="50">SUM(G106,I106,K106)</f>
        <v>0</v>
      </c>
      <c r="N106" s="2419">
        <f t="shared" si="50"/>
        <v>0</v>
      </c>
      <c r="O106" s="2418"/>
      <c r="P106" s="2418"/>
      <c r="Q106" s="2418"/>
      <c r="R106" s="2418"/>
      <c r="S106" s="2418"/>
      <c r="T106" s="2418"/>
      <c r="U106" s="2418"/>
      <c r="V106" s="2418"/>
      <c r="W106" s="2418"/>
      <c r="X106" s="2418"/>
      <c r="Y106" s="2418"/>
      <c r="Z106" s="2418"/>
      <c r="AA106" s="2420">
        <f t="shared" si="49"/>
        <v>0</v>
      </c>
      <c r="AB106" s="2421"/>
      <c r="AC106" s="2422"/>
      <c r="AD106" s="2423"/>
      <c r="AE106" s="2423"/>
      <c r="AF106" s="2423"/>
      <c r="AG106" s="2426"/>
      <c r="AH106" s="2425"/>
      <c r="AI106" s="2425"/>
      <c r="AJ106" s="2425"/>
      <c r="AK106" s="2425"/>
      <c r="AL106" s="2425"/>
      <c r="AM106" s="2425"/>
      <c r="AN106" s="2425"/>
      <c r="AO106" s="2425"/>
      <c r="AP106" s="2425"/>
      <c r="AQ106" s="2425"/>
      <c r="AR106" s="2425"/>
      <c r="AS106" s="2425"/>
      <c r="AT106" s="2425"/>
      <c r="AU106" s="2425"/>
      <c r="AV106" s="2425"/>
      <c r="AW106" s="2425"/>
      <c r="AX106" s="2425"/>
      <c r="AY106" s="2425"/>
      <c r="AZ106" s="2425"/>
      <c r="BA106" s="2425"/>
      <c r="BB106" s="2425"/>
      <c r="BC106" s="2425"/>
      <c r="BD106" s="2425"/>
      <c r="BE106" s="2425"/>
      <c r="BF106" s="2425"/>
      <c r="BG106" s="2427"/>
      <c r="BH106" s="2365"/>
    </row>
    <row r="107" spans="2:60">
      <c r="B107" s="2414" t="s">
        <v>2338</v>
      </c>
      <c r="C107" s="2416"/>
      <c r="D107" s="2416"/>
      <c r="E107" s="2415"/>
      <c r="F107" s="2416"/>
      <c r="G107" s="2417"/>
      <c r="H107" s="2418"/>
      <c r="I107" s="2418"/>
      <c r="J107" s="2418"/>
      <c r="K107" s="2418"/>
      <c r="L107" s="2418"/>
      <c r="M107" s="2419">
        <f t="shared" si="50"/>
        <v>0</v>
      </c>
      <c r="N107" s="2419">
        <f t="shared" si="50"/>
        <v>0</v>
      </c>
      <c r="O107" s="2418"/>
      <c r="P107" s="2418"/>
      <c r="Q107" s="2418"/>
      <c r="R107" s="2418"/>
      <c r="S107" s="2418"/>
      <c r="T107" s="2418"/>
      <c r="U107" s="2418"/>
      <c r="V107" s="2418"/>
      <c r="W107" s="2418"/>
      <c r="X107" s="2418"/>
      <c r="Y107" s="2418"/>
      <c r="Z107" s="2418"/>
      <c r="AA107" s="2420">
        <f t="shared" si="49"/>
        <v>0</v>
      </c>
      <c r="AB107" s="2421"/>
      <c r="AC107" s="2422"/>
      <c r="AD107" s="2423"/>
      <c r="AE107" s="2423"/>
      <c r="AF107" s="2423"/>
      <c r="AG107" s="2426"/>
      <c r="AH107" s="2425"/>
      <c r="AI107" s="2425"/>
      <c r="AJ107" s="2425"/>
      <c r="AK107" s="2425"/>
      <c r="AL107" s="2425"/>
      <c r="AM107" s="2425"/>
      <c r="AN107" s="2425"/>
      <c r="AO107" s="2425"/>
      <c r="AP107" s="2425"/>
      <c r="AQ107" s="2425"/>
      <c r="AR107" s="2425"/>
      <c r="AS107" s="2425"/>
      <c r="AT107" s="2425"/>
      <c r="AU107" s="2425"/>
      <c r="AV107" s="2425"/>
      <c r="AW107" s="2425"/>
      <c r="AX107" s="2425"/>
      <c r="AY107" s="2425"/>
      <c r="AZ107" s="2425"/>
      <c r="BA107" s="2425"/>
      <c r="BB107" s="2425"/>
      <c r="BC107" s="2425"/>
      <c r="BD107" s="2425"/>
      <c r="BE107" s="2425"/>
      <c r="BF107" s="2425"/>
      <c r="BG107" s="2427"/>
      <c r="BH107" s="2365"/>
    </row>
    <row r="108" spans="2:60">
      <c r="B108" s="2414" t="s">
        <v>2338</v>
      </c>
      <c r="C108" s="2416"/>
      <c r="D108" s="2416"/>
      <c r="E108" s="2415"/>
      <c r="F108" s="2416"/>
      <c r="G108" s="2417"/>
      <c r="H108" s="2418"/>
      <c r="I108" s="2418"/>
      <c r="J108" s="2418"/>
      <c r="K108" s="2418"/>
      <c r="L108" s="2418"/>
      <c r="M108" s="2419">
        <f t="shared" si="50"/>
        <v>0</v>
      </c>
      <c r="N108" s="2419">
        <f t="shared" si="50"/>
        <v>0</v>
      </c>
      <c r="O108" s="2418"/>
      <c r="P108" s="2418"/>
      <c r="Q108" s="2418"/>
      <c r="R108" s="2418"/>
      <c r="S108" s="2418"/>
      <c r="T108" s="2418"/>
      <c r="U108" s="2418"/>
      <c r="V108" s="2418"/>
      <c r="W108" s="2418"/>
      <c r="X108" s="2418"/>
      <c r="Y108" s="2418"/>
      <c r="Z108" s="2418"/>
      <c r="AA108" s="2420">
        <f t="shared" si="49"/>
        <v>0</v>
      </c>
      <c r="AB108" s="2421"/>
      <c r="AC108" s="2422"/>
      <c r="AD108" s="2423"/>
      <c r="AE108" s="2423"/>
      <c r="AF108" s="2423"/>
      <c r="AG108" s="2426"/>
      <c r="AH108" s="2425"/>
      <c r="AI108" s="2425"/>
      <c r="AJ108" s="2425"/>
      <c r="AK108" s="2425"/>
      <c r="AL108" s="2425"/>
      <c r="AM108" s="2425"/>
      <c r="AN108" s="2425"/>
      <c r="AO108" s="2425"/>
      <c r="AP108" s="2425"/>
      <c r="AQ108" s="2425"/>
      <c r="AR108" s="2425"/>
      <c r="AS108" s="2425"/>
      <c r="AT108" s="2425"/>
      <c r="AU108" s="2425"/>
      <c r="AV108" s="2425"/>
      <c r="AW108" s="2425"/>
      <c r="AX108" s="2425"/>
      <c r="AY108" s="2425"/>
      <c r="AZ108" s="2425"/>
      <c r="BA108" s="2425"/>
      <c r="BB108" s="2425"/>
      <c r="BC108" s="2425"/>
      <c r="BD108" s="2425"/>
      <c r="BE108" s="2425"/>
      <c r="BF108" s="2425"/>
      <c r="BG108" s="2427"/>
      <c r="BH108" s="2365"/>
    </row>
    <row r="109" spans="2:60">
      <c r="B109" s="2414" t="s">
        <v>2338</v>
      </c>
      <c r="C109" s="2416"/>
      <c r="D109" s="2416"/>
      <c r="E109" s="2415"/>
      <c r="F109" s="2416"/>
      <c r="G109" s="2417"/>
      <c r="H109" s="2418"/>
      <c r="I109" s="2418"/>
      <c r="J109" s="2418"/>
      <c r="K109" s="2418"/>
      <c r="L109" s="2418"/>
      <c r="M109" s="2419">
        <f t="shared" si="50"/>
        <v>0</v>
      </c>
      <c r="N109" s="2419">
        <f t="shared" si="50"/>
        <v>0</v>
      </c>
      <c r="O109" s="2418"/>
      <c r="P109" s="2418"/>
      <c r="Q109" s="2418"/>
      <c r="R109" s="2418"/>
      <c r="S109" s="2418"/>
      <c r="T109" s="2418"/>
      <c r="U109" s="2418"/>
      <c r="V109" s="2418"/>
      <c r="W109" s="2418"/>
      <c r="X109" s="2418"/>
      <c r="Y109" s="2418"/>
      <c r="Z109" s="2418"/>
      <c r="AA109" s="2420">
        <f t="shared" si="49"/>
        <v>0</v>
      </c>
      <c r="AB109" s="2421"/>
      <c r="AC109" s="2422"/>
      <c r="AD109" s="2423"/>
      <c r="AE109" s="2423"/>
      <c r="AF109" s="2423"/>
      <c r="AG109" s="2426"/>
      <c r="AH109" s="2425"/>
      <c r="AI109" s="2425"/>
      <c r="AJ109" s="2425"/>
      <c r="AK109" s="2425"/>
      <c r="AL109" s="2425"/>
      <c r="AM109" s="2425"/>
      <c r="AN109" s="2425"/>
      <c r="AO109" s="2425"/>
      <c r="AP109" s="2425"/>
      <c r="AQ109" s="2425"/>
      <c r="AR109" s="2425"/>
      <c r="AS109" s="2425"/>
      <c r="AT109" s="2425"/>
      <c r="AU109" s="2425"/>
      <c r="AV109" s="2425"/>
      <c r="AW109" s="2425"/>
      <c r="AX109" s="2425"/>
      <c r="AY109" s="2425"/>
      <c r="AZ109" s="2425"/>
      <c r="BA109" s="2425"/>
      <c r="BB109" s="2425"/>
      <c r="BC109" s="2425"/>
      <c r="BD109" s="2425"/>
      <c r="BE109" s="2425"/>
      <c r="BF109" s="2425"/>
      <c r="BG109" s="2427"/>
      <c r="BH109" s="2365"/>
    </row>
    <row r="110" spans="2:60">
      <c r="B110" s="2414" t="s">
        <v>2338</v>
      </c>
      <c r="C110" s="2416"/>
      <c r="D110" s="2416"/>
      <c r="E110" s="2415"/>
      <c r="F110" s="2416"/>
      <c r="G110" s="2417"/>
      <c r="H110" s="2418"/>
      <c r="I110" s="2418"/>
      <c r="J110" s="2418"/>
      <c r="K110" s="2418"/>
      <c r="L110" s="2418"/>
      <c r="M110" s="2419">
        <f t="shared" si="50"/>
        <v>0</v>
      </c>
      <c r="N110" s="2419">
        <f t="shared" si="50"/>
        <v>0</v>
      </c>
      <c r="O110" s="2418"/>
      <c r="P110" s="2418"/>
      <c r="Q110" s="2418"/>
      <c r="R110" s="2418"/>
      <c r="S110" s="2418"/>
      <c r="T110" s="2418"/>
      <c r="U110" s="2418"/>
      <c r="V110" s="2418"/>
      <c r="W110" s="2418"/>
      <c r="X110" s="2418"/>
      <c r="Y110" s="2418"/>
      <c r="Z110" s="2418"/>
      <c r="AA110" s="2420">
        <f t="shared" si="49"/>
        <v>0</v>
      </c>
      <c r="AB110" s="2421"/>
      <c r="AC110" s="2422"/>
      <c r="AD110" s="2423"/>
      <c r="AE110" s="2423"/>
      <c r="AF110" s="2423"/>
      <c r="AG110" s="2426"/>
      <c r="AH110" s="2425"/>
      <c r="AI110" s="2425"/>
      <c r="AJ110" s="2425"/>
      <c r="AK110" s="2425"/>
      <c r="AL110" s="2425"/>
      <c r="AM110" s="2425"/>
      <c r="AN110" s="2425"/>
      <c r="AO110" s="2425"/>
      <c r="AP110" s="2425"/>
      <c r="AQ110" s="2425"/>
      <c r="AR110" s="2425"/>
      <c r="AS110" s="2425"/>
      <c r="AT110" s="2425"/>
      <c r="AU110" s="2425"/>
      <c r="AV110" s="2425"/>
      <c r="AW110" s="2425"/>
      <c r="AX110" s="2425"/>
      <c r="AY110" s="2425"/>
      <c r="AZ110" s="2425"/>
      <c r="BA110" s="2425"/>
      <c r="BB110" s="2425"/>
      <c r="BC110" s="2425"/>
      <c r="BD110" s="2425"/>
      <c r="BE110" s="2425"/>
      <c r="BF110" s="2425"/>
      <c r="BG110" s="2427"/>
      <c r="BH110" s="2365"/>
    </row>
    <row r="111" spans="2:60">
      <c r="B111" s="2414" t="s">
        <v>2338</v>
      </c>
      <c r="C111" s="2416"/>
      <c r="D111" s="2416"/>
      <c r="E111" s="2415"/>
      <c r="F111" s="2416"/>
      <c r="G111" s="2417"/>
      <c r="H111" s="2418"/>
      <c r="I111" s="2418"/>
      <c r="J111" s="2418"/>
      <c r="K111" s="2418"/>
      <c r="L111" s="2418"/>
      <c r="M111" s="2419">
        <f t="shared" si="50"/>
        <v>0</v>
      </c>
      <c r="N111" s="2419">
        <f t="shared" si="50"/>
        <v>0</v>
      </c>
      <c r="O111" s="2418"/>
      <c r="P111" s="2418"/>
      <c r="Q111" s="2418"/>
      <c r="R111" s="2418"/>
      <c r="S111" s="2418"/>
      <c r="T111" s="2418"/>
      <c r="U111" s="2418"/>
      <c r="V111" s="2418"/>
      <c r="W111" s="2418"/>
      <c r="X111" s="2418"/>
      <c r="Y111" s="2418"/>
      <c r="Z111" s="2418"/>
      <c r="AA111" s="2420">
        <f t="shared" si="49"/>
        <v>0</v>
      </c>
      <c r="AB111" s="2421"/>
      <c r="AC111" s="2422"/>
      <c r="AD111" s="2423"/>
      <c r="AE111" s="2423"/>
      <c r="AF111" s="2423"/>
      <c r="AG111" s="2426"/>
      <c r="AH111" s="2425"/>
      <c r="AI111" s="2425"/>
      <c r="AJ111" s="2425"/>
      <c r="AK111" s="2425"/>
      <c r="AL111" s="2425"/>
      <c r="AM111" s="2425"/>
      <c r="AN111" s="2425"/>
      <c r="AO111" s="2425"/>
      <c r="AP111" s="2425"/>
      <c r="AQ111" s="2425"/>
      <c r="AR111" s="2425"/>
      <c r="AS111" s="2425"/>
      <c r="AT111" s="2425"/>
      <c r="AU111" s="2425"/>
      <c r="AV111" s="2425"/>
      <c r="AW111" s="2425"/>
      <c r="AX111" s="2425"/>
      <c r="AY111" s="2425"/>
      <c r="AZ111" s="2425"/>
      <c r="BA111" s="2425"/>
      <c r="BB111" s="2425"/>
      <c r="BC111" s="2425"/>
      <c r="BD111" s="2425"/>
      <c r="BE111" s="2425"/>
      <c r="BF111" s="2425"/>
      <c r="BG111" s="2427"/>
      <c r="BH111" s="2365"/>
    </row>
    <row r="112" spans="2:60">
      <c r="B112" s="2414" t="s">
        <v>2338</v>
      </c>
      <c r="C112" s="2416"/>
      <c r="D112" s="2416"/>
      <c r="E112" s="2415"/>
      <c r="F112" s="2416"/>
      <c r="G112" s="2417"/>
      <c r="H112" s="2418"/>
      <c r="I112" s="2418"/>
      <c r="J112" s="2418"/>
      <c r="K112" s="2418"/>
      <c r="L112" s="2418"/>
      <c r="M112" s="2419">
        <f t="shared" si="50"/>
        <v>0</v>
      </c>
      <c r="N112" s="2419">
        <f t="shared" si="50"/>
        <v>0</v>
      </c>
      <c r="O112" s="2418"/>
      <c r="P112" s="2418"/>
      <c r="Q112" s="2418"/>
      <c r="R112" s="2418"/>
      <c r="S112" s="2418"/>
      <c r="T112" s="2418"/>
      <c r="U112" s="2418"/>
      <c r="V112" s="2418"/>
      <c r="W112" s="2418"/>
      <c r="X112" s="2418"/>
      <c r="Y112" s="2418"/>
      <c r="Z112" s="2418"/>
      <c r="AA112" s="2420">
        <f>SUM(O112:Z112)</f>
        <v>0</v>
      </c>
      <c r="AB112" s="2421"/>
      <c r="AC112" s="2422"/>
      <c r="AD112" s="2423"/>
      <c r="AE112" s="2423"/>
      <c r="AF112" s="2423"/>
      <c r="AG112" s="2426"/>
      <c r="AH112" s="2425"/>
      <c r="AI112" s="2425"/>
      <c r="AJ112" s="2425"/>
      <c r="AK112" s="2425"/>
      <c r="AL112" s="2425"/>
      <c r="AM112" s="2425"/>
      <c r="AN112" s="2425"/>
      <c r="AO112" s="2425"/>
      <c r="AP112" s="2425"/>
      <c r="AQ112" s="2425"/>
      <c r="AR112" s="2425"/>
      <c r="AS112" s="2425"/>
      <c r="AT112" s="2425"/>
      <c r="AU112" s="2425"/>
      <c r="AV112" s="2425"/>
      <c r="AW112" s="2425"/>
      <c r="AX112" s="2425"/>
      <c r="AY112" s="2425"/>
      <c r="AZ112" s="2425"/>
      <c r="BA112" s="2425"/>
      <c r="BB112" s="2425"/>
      <c r="BC112" s="2425"/>
      <c r="BD112" s="2425"/>
      <c r="BE112" s="2425"/>
      <c r="BF112" s="2425"/>
      <c r="BG112" s="2427"/>
      <c r="BH112" s="2365"/>
    </row>
    <row r="113" spans="2:60">
      <c r="B113" s="2414" t="s">
        <v>2338</v>
      </c>
      <c r="C113" s="2416"/>
      <c r="D113" s="2416"/>
      <c r="E113" s="2415"/>
      <c r="F113" s="2416"/>
      <c r="G113" s="2417"/>
      <c r="H113" s="2418"/>
      <c r="I113" s="2418"/>
      <c r="J113" s="2418"/>
      <c r="K113" s="2418"/>
      <c r="L113" s="2418"/>
      <c r="M113" s="2419">
        <f t="shared" si="50"/>
        <v>0</v>
      </c>
      <c r="N113" s="2419">
        <f t="shared" si="50"/>
        <v>0</v>
      </c>
      <c r="O113" s="2418"/>
      <c r="P113" s="2418"/>
      <c r="Q113" s="2418"/>
      <c r="R113" s="2418"/>
      <c r="S113" s="2418"/>
      <c r="T113" s="2418"/>
      <c r="U113" s="2418"/>
      <c r="V113" s="2418"/>
      <c r="W113" s="2418"/>
      <c r="X113" s="2418"/>
      <c r="Y113" s="2418"/>
      <c r="Z113" s="2418"/>
      <c r="AA113" s="2420">
        <f>SUM(O113:Z113)</f>
        <v>0</v>
      </c>
      <c r="AB113" s="2421"/>
      <c r="AC113" s="2422"/>
      <c r="AD113" s="2423"/>
      <c r="AE113" s="2423"/>
      <c r="AF113" s="2423"/>
      <c r="AG113" s="2426"/>
      <c r="AH113" s="2425"/>
      <c r="AI113" s="2425"/>
      <c r="AJ113" s="2425"/>
      <c r="AK113" s="2425"/>
      <c r="AL113" s="2425"/>
      <c r="AM113" s="2425"/>
      <c r="AN113" s="2425"/>
      <c r="AO113" s="2425"/>
      <c r="AP113" s="2425"/>
      <c r="AQ113" s="2425"/>
      <c r="AR113" s="2425"/>
      <c r="AS113" s="2425"/>
      <c r="AT113" s="2425"/>
      <c r="AU113" s="2425"/>
      <c r="AV113" s="2425"/>
      <c r="AW113" s="2425"/>
      <c r="AX113" s="2425"/>
      <c r="AY113" s="2425"/>
      <c r="AZ113" s="2425"/>
      <c r="BA113" s="2425"/>
      <c r="BB113" s="2425"/>
      <c r="BC113" s="2425"/>
      <c r="BD113" s="2425"/>
      <c r="BE113" s="2425"/>
      <c r="BF113" s="2425"/>
      <c r="BG113" s="2427"/>
      <c r="BH113" s="2365"/>
    </row>
    <row r="114" spans="2:60">
      <c r="B114" s="2414" t="s">
        <v>2338</v>
      </c>
      <c r="C114" s="2416"/>
      <c r="D114" s="2416"/>
      <c r="E114" s="2415"/>
      <c r="F114" s="2416"/>
      <c r="G114" s="2417"/>
      <c r="H114" s="2418"/>
      <c r="I114" s="2418"/>
      <c r="J114" s="2418"/>
      <c r="K114" s="2418"/>
      <c r="L114" s="2418"/>
      <c r="M114" s="2419">
        <f t="shared" si="50"/>
        <v>0</v>
      </c>
      <c r="N114" s="2419">
        <f t="shared" si="50"/>
        <v>0</v>
      </c>
      <c r="O114" s="2418"/>
      <c r="P114" s="2418"/>
      <c r="Q114" s="2418"/>
      <c r="R114" s="2418"/>
      <c r="S114" s="2418"/>
      <c r="T114" s="2418"/>
      <c r="U114" s="2418"/>
      <c r="V114" s="2418"/>
      <c r="W114" s="2418"/>
      <c r="X114" s="2418"/>
      <c r="Y114" s="2418"/>
      <c r="Z114" s="2418"/>
      <c r="AA114" s="2420">
        <f>SUM(O114:Z114)</f>
        <v>0</v>
      </c>
      <c r="AB114" s="2421"/>
      <c r="AC114" s="2422"/>
      <c r="AD114" s="2423"/>
      <c r="AE114" s="2423"/>
      <c r="AF114" s="2423"/>
      <c r="AG114" s="2426"/>
      <c r="AH114" s="2425"/>
      <c r="AI114" s="2425"/>
      <c r="AJ114" s="2425"/>
      <c r="AK114" s="2425"/>
      <c r="AL114" s="2425"/>
      <c r="AM114" s="2425"/>
      <c r="AN114" s="2425"/>
      <c r="AO114" s="2425"/>
      <c r="AP114" s="2425"/>
      <c r="AQ114" s="2425"/>
      <c r="AR114" s="2425"/>
      <c r="AS114" s="2425"/>
      <c r="AT114" s="2425"/>
      <c r="AU114" s="2425"/>
      <c r="AV114" s="2425"/>
      <c r="AW114" s="2425"/>
      <c r="AX114" s="2425"/>
      <c r="AY114" s="2425"/>
      <c r="AZ114" s="2425"/>
      <c r="BA114" s="2425"/>
      <c r="BB114" s="2425"/>
      <c r="BC114" s="2425"/>
      <c r="BD114" s="2425"/>
      <c r="BE114" s="2425"/>
      <c r="BF114" s="2425"/>
      <c r="BG114" s="2427"/>
      <c r="BH114" s="2365"/>
    </row>
    <row r="115" spans="2:60">
      <c r="B115" s="2428" t="s">
        <v>2423</v>
      </c>
      <c r="C115" s="2429"/>
      <c r="D115" s="2429"/>
      <c r="E115" s="2437"/>
      <c r="F115" s="2437"/>
      <c r="G115" s="2419">
        <f>SUM(G105:G114)</f>
        <v>0</v>
      </c>
      <c r="H115" s="2419">
        <f t="shared" ref="H115:L115" si="51">SUM(H105:H114)</f>
        <v>0</v>
      </c>
      <c r="I115" s="2419">
        <f t="shared" si="51"/>
        <v>0</v>
      </c>
      <c r="J115" s="2419">
        <f t="shared" si="51"/>
        <v>0</v>
      </c>
      <c r="K115" s="2419">
        <f t="shared" si="51"/>
        <v>0</v>
      </c>
      <c r="L115" s="2419">
        <f t="shared" si="51"/>
        <v>0</v>
      </c>
      <c r="M115" s="2419">
        <f>SUM(M105:M114)</f>
        <v>0</v>
      </c>
      <c r="N115" s="2419">
        <f>SUM(N105:N114)</f>
        <v>0</v>
      </c>
      <c r="O115" s="2419">
        <f>SUM(O105:O114)</f>
        <v>0</v>
      </c>
      <c r="P115" s="2419">
        <f t="shared" ref="P115:X115" si="52">SUM(P105:P114)</f>
        <v>0</v>
      </c>
      <c r="Q115" s="2419">
        <f t="shared" si="52"/>
        <v>0</v>
      </c>
      <c r="R115" s="2419">
        <f t="shared" si="52"/>
        <v>0</v>
      </c>
      <c r="S115" s="2419">
        <f t="shared" si="52"/>
        <v>0</v>
      </c>
      <c r="T115" s="2419"/>
      <c r="U115" s="2419">
        <f t="shared" si="52"/>
        <v>0</v>
      </c>
      <c r="V115" s="2419">
        <f t="shared" si="52"/>
        <v>0</v>
      </c>
      <c r="W115" s="2419">
        <f t="shared" si="52"/>
        <v>0</v>
      </c>
      <c r="X115" s="2419">
        <f t="shared" si="52"/>
        <v>0</v>
      </c>
      <c r="Y115" s="2419">
        <f>SUM(Y105:Y114)</f>
        <v>0</v>
      </c>
      <c r="Z115" s="2419">
        <f t="shared" ref="Z115:AA115" si="53">SUM(Z105:Z114)</f>
        <v>0</v>
      </c>
      <c r="AA115" s="2420">
        <f t="shared" si="53"/>
        <v>0</v>
      </c>
      <c r="AB115" s="2432"/>
      <c r="AC115" s="2433"/>
      <c r="AD115" s="2434"/>
      <c r="AE115" s="2434"/>
      <c r="AF115" s="2434"/>
      <c r="AG115" s="2326">
        <f>SUM(AG105:AG114)</f>
        <v>0</v>
      </c>
      <c r="AH115" s="2419">
        <f t="shared" ref="AH115:BD115" si="54">SUM(AH105:AH114)</f>
        <v>0</v>
      </c>
      <c r="AI115" s="2419">
        <f t="shared" si="54"/>
        <v>0</v>
      </c>
      <c r="AJ115" s="2419">
        <f t="shared" ref="AJ115" si="55">SUM(AJ105:AJ114)</f>
        <v>0</v>
      </c>
      <c r="AK115" s="2419"/>
      <c r="AL115" s="2419"/>
      <c r="AM115" s="2419"/>
      <c r="AN115" s="2419"/>
      <c r="AO115" s="2419"/>
      <c r="AP115" s="2419">
        <f t="shared" si="54"/>
        <v>0</v>
      </c>
      <c r="AQ115" s="2419"/>
      <c r="AR115" s="2419">
        <f t="shared" si="54"/>
        <v>0</v>
      </c>
      <c r="AS115" s="2419"/>
      <c r="AT115" s="2419">
        <f t="shared" si="54"/>
        <v>0</v>
      </c>
      <c r="AU115" s="2419"/>
      <c r="AV115" s="2419">
        <f t="shared" si="54"/>
        <v>0</v>
      </c>
      <c r="AW115" s="2419">
        <f t="shared" si="54"/>
        <v>0</v>
      </c>
      <c r="AX115" s="2419">
        <f t="shared" si="54"/>
        <v>0</v>
      </c>
      <c r="AY115" s="2419">
        <f t="shared" si="54"/>
        <v>0</v>
      </c>
      <c r="AZ115" s="2419">
        <f t="shared" si="54"/>
        <v>0</v>
      </c>
      <c r="BA115" s="2419">
        <f t="shared" si="54"/>
        <v>0</v>
      </c>
      <c r="BB115" s="2419">
        <f t="shared" si="54"/>
        <v>0</v>
      </c>
      <c r="BC115" s="2419">
        <f t="shared" si="54"/>
        <v>0</v>
      </c>
      <c r="BD115" s="2419">
        <f t="shared" si="54"/>
        <v>0</v>
      </c>
      <c r="BE115" s="2419"/>
      <c r="BF115" s="2419">
        <f>SUM(BF105:BF114)</f>
        <v>0</v>
      </c>
      <c r="BG115" s="2405"/>
      <c r="BH115" s="2365"/>
    </row>
    <row r="116" spans="2:60">
      <c r="B116" s="2456"/>
      <c r="C116" s="2457"/>
      <c r="D116" s="2457"/>
      <c r="E116" s="2430"/>
      <c r="F116" s="2431"/>
      <c r="G116" s="2458"/>
      <c r="H116" s="2459"/>
      <c r="I116" s="2459"/>
      <c r="J116" s="2459"/>
      <c r="K116" s="2459"/>
      <c r="L116" s="2459"/>
      <c r="M116" s="2459"/>
      <c r="N116" s="2467"/>
      <c r="O116" s="2468"/>
      <c r="P116" s="2459"/>
      <c r="Q116" s="2459"/>
      <c r="R116" s="2459"/>
      <c r="S116" s="2459"/>
      <c r="T116" s="2459"/>
      <c r="U116" s="2459"/>
      <c r="V116" s="2459"/>
      <c r="W116" s="2459"/>
      <c r="X116" s="2459"/>
      <c r="Y116" s="2459"/>
      <c r="Z116" s="2459"/>
      <c r="AA116" s="2460"/>
      <c r="AB116" s="2461"/>
      <c r="AC116" s="2462"/>
      <c r="AD116" s="2455"/>
      <c r="AE116" s="2455"/>
      <c r="AF116" s="2455"/>
      <c r="AG116" s="2454"/>
      <c r="AH116" s="2455"/>
      <c r="AI116" s="2455"/>
      <c r="AJ116" s="2455"/>
      <c r="AK116" s="2455"/>
      <c r="AL116" s="2455"/>
      <c r="AM116" s="2455"/>
      <c r="AN116" s="2455"/>
      <c r="AO116" s="2455"/>
      <c r="AP116" s="2455"/>
      <c r="AQ116" s="2455"/>
      <c r="AR116" s="2455"/>
      <c r="AS116" s="2455"/>
      <c r="AT116" s="2455"/>
      <c r="AU116" s="2455"/>
      <c r="AV116" s="2455"/>
      <c r="AW116" s="2455"/>
      <c r="AX116" s="2455"/>
      <c r="AY116" s="2455"/>
      <c r="AZ116" s="2455"/>
      <c r="BA116" s="2455"/>
      <c r="BB116" s="2455"/>
      <c r="BC116" s="2455"/>
      <c r="BD116" s="2455"/>
      <c r="BE116" s="2455"/>
      <c r="BF116" s="2455"/>
      <c r="BG116" s="2405"/>
      <c r="BH116" s="2365"/>
    </row>
    <row r="117" spans="2:60">
      <c r="B117" s="2471" t="s">
        <v>2424</v>
      </c>
      <c r="C117" s="2472"/>
      <c r="D117" s="2472"/>
      <c r="E117" s="2430"/>
      <c r="F117" s="2430"/>
      <c r="G117" s="2419">
        <f>SUM(G24,G37,G50,G63,G76,G89,G102,G115)</f>
        <v>0</v>
      </c>
      <c r="H117" s="2419">
        <f t="shared" ref="H117:AA117" si="56">SUM(H24,H37,H50,H63,H76,H89,H102,H115)</f>
        <v>0</v>
      </c>
      <c r="I117" s="2419">
        <f t="shared" si="56"/>
        <v>0</v>
      </c>
      <c r="J117" s="2419">
        <f t="shared" si="56"/>
        <v>0</v>
      </c>
      <c r="K117" s="2419">
        <f t="shared" si="56"/>
        <v>0</v>
      </c>
      <c r="L117" s="2419">
        <f t="shared" si="56"/>
        <v>0</v>
      </c>
      <c r="M117" s="2419">
        <f t="shared" si="56"/>
        <v>0</v>
      </c>
      <c r="N117" s="2419">
        <f t="shared" si="56"/>
        <v>0</v>
      </c>
      <c r="O117" s="2419">
        <f t="shared" si="56"/>
        <v>0</v>
      </c>
      <c r="P117" s="2419">
        <f t="shared" si="56"/>
        <v>0</v>
      </c>
      <c r="Q117" s="2419">
        <f t="shared" si="56"/>
        <v>0</v>
      </c>
      <c r="R117" s="2419">
        <f t="shared" si="56"/>
        <v>0</v>
      </c>
      <c r="S117" s="2419">
        <f t="shared" si="56"/>
        <v>0</v>
      </c>
      <c r="T117" s="2419"/>
      <c r="U117" s="2419">
        <f t="shared" si="56"/>
        <v>0</v>
      </c>
      <c r="V117" s="2419">
        <f t="shared" si="56"/>
        <v>0</v>
      </c>
      <c r="W117" s="2419">
        <f t="shared" si="56"/>
        <v>0</v>
      </c>
      <c r="X117" s="2419">
        <f t="shared" si="56"/>
        <v>0</v>
      </c>
      <c r="Y117" s="2419">
        <f t="shared" si="56"/>
        <v>0</v>
      </c>
      <c r="Z117" s="2419">
        <f t="shared" si="56"/>
        <v>0</v>
      </c>
      <c r="AA117" s="2420">
        <f t="shared" si="56"/>
        <v>0</v>
      </c>
      <c r="AB117" s="2473"/>
      <c r="AC117" s="2474"/>
      <c r="AD117" s="2475"/>
      <c r="AE117" s="2475"/>
      <c r="AF117" s="2475"/>
      <c r="AG117" s="2326">
        <f>SUM(AG24,AG37,AG50,AG63,AG76,AG89,AG102,AG115)</f>
        <v>0</v>
      </c>
      <c r="AH117" s="2419">
        <f t="shared" ref="AH117:BF117" si="57">SUM(AH24,AH37,AH50,AH63,AH76,AH89,AH102,AH115)</f>
        <v>0</v>
      </c>
      <c r="AI117" s="2419">
        <f t="shared" si="57"/>
        <v>0</v>
      </c>
      <c r="AJ117" s="2419">
        <f t="shared" ref="AJ117" si="58">SUM(AJ24,AJ37,AJ50,AJ63,AJ76,AJ89,AJ102,AJ115)</f>
        <v>0</v>
      </c>
      <c r="AK117" s="2419"/>
      <c r="AL117" s="2419"/>
      <c r="AM117" s="2419"/>
      <c r="AN117" s="2419"/>
      <c r="AO117" s="2419"/>
      <c r="AP117" s="2419">
        <f t="shared" si="57"/>
        <v>0</v>
      </c>
      <c r="AQ117" s="2419"/>
      <c r="AR117" s="2419">
        <f t="shared" si="57"/>
        <v>0</v>
      </c>
      <c r="AS117" s="2419"/>
      <c r="AT117" s="2419">
        <f t="shared" si="57"/>
        <v>0</v>
      </c>
      <c r="AU117" s="2419"/>
      <c r="AV117" s="2419">
        <f t="shared" si="57"/>
        <v>0</v>
      </c>
      <c r="AW117" s="2419">
        <f t="shared" si="57"/>
        <v>0</v>
      </c>
      <c r="AX117" s="2419">
        <f t="shared" si="57"/>
        <v>0</v>
      </c>
      <c r="AY117" s="2419">
        <f t="shared" si="57"/>
        <v>0</v>
      </c>
      <c r="AZ117" s="2419">
        <f t="shared" si="57"/>
        <v>0</v>
      </c>
      <c r="BA117" s="2419">
        <f t="shared" si="57"/>
        <v>0</v>
      </c>
      <c r="BB117" s="2419">
        <f t="shared" si="57"/>
        <v>0</v>
      </c>
      <c r="BC117" s="2419">
        <f t="shared" si="57"/>
        <v>0</v>
      </c>
      <c r="BD117" s="2419">
        <f t="shared" si="57"/>
        <v>0</v>
      </c>
      <c r="BE117" s="2419"/>
      <c r="BF117" s="2419">
        <f t="shared" si="57"/>
        <v>0</v>
      </c>
      <c r="BG117" s="2405"/>
      <c r="BH117" s="2365"/>
    </row>
    <row r="118" spans="2:60">
      <c r="B118" s="2456"/>
      <c r="C118" s="2457"/>
      <c r="D118" s="2457"/>
      <c r="E118" s="2456"/>
      <c r="F118" s="2457"/>
      <c r="G118" s="2476"/>
      <c r="H118" s="2477"/>
      <c r="I118" s="2477"/>
      <c r="J118" s="2477"/>
      <c r="K118" s="2477"/>
      <c r="L118" s="2477"/>
      <c r="M118" s="2477"/>
      <c r="N118" s="2478"/>
      <c r="O118" s="2479"/>
      <c r="P118" s="2477"/>
      <c r="Q118" s="2477"/>
      <c r="R118" s="2477"/>
      <c r="S118" s="2477"/>
      <c r="T118" s="2477"/>
      <c r="U118" s="2477"/>
      <c r="V118" s="2477"/>
      <c r="W118" s="2477"/>
      <c r="X118" s="2477"/>
      <c r="Y118" s="2477"/>
      <c r="Z118" s="2477"/>
      <c r="AA118" s="2480"/>
      <c r="AB118" s="2456"/>
      <c r="AC118" s="2457"/>
      <c r="AD118" s="2456"/>
      <c r="AE118" s="2456"/>
      <c r="AF118" s="2456"/>
      <c r="AG118" s="2457"/>
      <c r="AH118" s="2456"/>
      <c r="AI118" s="2456"/>
      <c r="AJ118" s="2456"/>
      <c r="AK118" s="2456"/>
      <c r="AL118" s="2456"/>
      <c r="AM118" s="2456"/>
      <c r="AN118" s="2456"/>
      <c r="AO118" s="2456"/>
      <c r="AP118" s="2456"/>
      <c r="AQ118" s="2456"/>
      <c r="AR118" s="2456"/>
      <c r="AS118" s="2456"/>
      <c r="AT118" s="2456"/>
      <c r="AU118" s="2456"/>
      <c r="AV118" s="2456"/>
      <c r="AW118" s="2456"/>
      <c r="AX118" s="2456"/>
      <c r="AY118" s="2456"/>
      <c r="AZ118" s="2456"/>
      <c r="BA118" s="2456"/>
      <c r="BB118" s="2456"/>
      <c r="BC118" s="2456"/>
      <c r="BD118" s="2456"/>
      <c r="BE118" s="2456"/>
      <c r="BF118" s="2456"/>
      <c r="BG118" s="2428"/>
      <c r="BH118" s="2365"/>
    </row>
    <row r="119" spans="2:60" s="2481" customFormat="1" ht="10.5"/>
  </sheetData>
  <mergeCells count="1">
    <mergeCell ref="AG6:BF6"/>
  </mergeCells>
  <hyperlinks>
    <hyperlink ref="A3" location="Index!A1" display="Index"/>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sheetPr>
    <tabColor theme="8" tint="0.59999389629810485"/>
  </sheetPr>
  <dimension ref="A1:Y118"/>
  <sheetViews>
    <sheetView topLeftCell="G5" zoomScale="80" zoomScaleNormal="80" workbookViewId="0">
      <selection activeCell="E140" sqref="E140"/>
    </sheetView>
  </sheetViews>
  <sheetFormatPr defaultRowHeight="12.75"/>
  <cols>
    <col min="1" max="1" width="2.25" style="2366" customWidth="1"/>
    <col min="2" max="3" width="1.625" style="2366" customWidth="1"/>
    <col min="4" max="4" width="38.125" style="2366" bestFit="1" customWidth="1"/>
    <col min="5" max="5" width="14.5" style="2366" customWidth="1"/>
    <col min="6" max="7" width="23.25" style="2366" customWidth="1"/>
    <col min="8" max="14" width="11.5" style="2366" bestFit="1" customWidth="1"/>
    <col min="15" max="15" width="9" style="2366"/>
    <col min="16" max="16" width="10.875" style="2366" customWidth="1"/>
    <col min="17" max="17" width="14" style="2366" customWidth="1"/>
    <col min="18" max="18" width="12.5" style="2366" customWidth="1"/>
    <col min="19" max="16384" width="9" style="2366"/>
  </cols>
  <sheetData>
    <row r="1" spans="1:25" ht="24.75">
      <c r="A1" s="2118" t="s">
        <v>1730</v>
      </c>
      <c r="B1" s="2119"/>
      <c r="C1" s="2119"/>
      <c r="D1" s="2119"/>
      <c r="E1" s="2119"/>
      <c r="F1" s="2119"/>
      <c r="G1" s="2119"/>
      <c r="H1" s="2119"/>
      <c r="I1" s="2119"/>
      <c r="J1" s="2119"/>
      <c r="K1" s="2119"/>
      <c r="L1" s="2119"/>
      <c r="M1" s="2119"/>
      <c r="N1" s="2119"/>
      <c r="O1" s="2119"/>
      <c r="P1" s="2119"/>
      <c r="Q1" s="2119"/>
      <c r="R1" s="2119"/>
      <c r="S1" s="2119"/>
    </row>
    <row r="2" spans="1:25" ht="24.75">
      <c r="A2" s="2159" t="s">
        <v>1978</v>
      </c>
      <c r="B2" s="2160"/>
      <c r="C2" s="2160"/>
      <c r="D2" s="2160"/>
      <c r="E2" s="2119"/>
      <c r="F2" s="2119"/>
      <c r="G2" s="2119"/>
      <c r="H2" s="2119"/>
      <c r="I2" s="2119"/>
      <c r="J2" s="2367"/>
      <c r="K2" s="2367"/>
      <c r="L2" s="2367"/>
      <c r="M2" s="2119"/>
      <c r="N2" s="2119"/>
      <c r="O2" s="2119"/>
      <c r="P2" s="2119"/>
      <c r="Q2" s="2119"/>
      <c r="R2" s="2119"/>
      <c r="S2" s="2119"/>
    </row>
    <row r="3" spans="1:25" ht="25.5" thickBot="1">
      <c r="A3" s="2127" t="s">
        <v>250</v>
      </c>
      <c r="B3" s="2128"/>
      <c r="C3" s="2128"/>
      <c r="D3" s="2128"/>
      <c r="E3" s="2128"/>
      <c r="F3" s="2128"/>
      <c r="G3" s="2128"/>
      <c r="H3" s="2128"/>
      <c r="I3" s="2161"/>
      <c r="J3" s="2128"/>
      <c r="K3" s="2128"/>
      <c r="L3" s="2128"/>
      <c r="M3" s="2128"/>
      <c r="N3" s="2128"/>
      <c r="O3" s="2128"/>
      <c r="P3" s="2128"/>
      <c r="Q3" s="2128"/>
      <c r="R3" s="2128"/>
      <c r="S3" s="2128"/>
    </row>
    <row r="4" spans="1:25">
      <c r="A4" s="2163"/>
      <c r="B4" s="2163"/>
      <c r="C4" s="2163"/>
      <c r="D4" s="2163"/>
      <c r="E4" s="2163"/>
      <c r="F4" s="2163"/>
      <c r="G4" s="2163"/>
      <c r="H4" s="2163"/>
      <c r="I4" s="2163"/>
      <c r="J4" s="2163"/>
      <c r="K4" s="2163"/>
      <c r="L4" s="2163"/>
      <c r="M4" s="2163"/>
      <c r="N4" s="2163"/>
      <c r="O4" s="2163"/>
      <c r="P4" s="2163"/>
      <c r="Q4" s="2163"/>
      <c r="R4" s="2365"/>
      <c r="S4" s="2163"/>
      <c r="T4" s="2163"/>
      <c r="U4" s="2163"/>
      <c r="V4" s="2163"/>
      <c r="W4" s="2163"/>
      <c r="X4" s="2163"/>
      <c r="Y4" s="2163"/>
    </row>
    <row r="5" spans="1:25" ht="19.5">
      <c r="A5" s="2131" t="s">
        <v>2425</v>
      </c>
      <c r="B5" s="2131"/>
      <c r="C5" s="2131"/>
      <c r="D5" s="2131"/>
      <c r="E5" s="2163"/>
      <c r="F5" s="2163"/>
      <c r="G5" s="2163"/>
      <c r="H5" s="2163"/>
      <c r="I5" s="2163"/>
      <c r="J5" s="2163"/>
      <c r="K5" s="2163"/>
      <c r="L5" s="2163"/>
      <c r="M5" s="2163"/>
      <c r="N5" s="2163"/>
      <c r="O5" s="2163"/>
      <c r="P5" s="2163"/>
      <c r="Q5" s="2163"/>
      <c r="R5" s="2365"/>
      <c r="S5" s="2163"/>
      <c r="T5" s="2163"/>
      <c r="U5" s="2163"/>
      <c r="V5" s="2163"/>
      <c r="W5" s="2163"/>
      <c r="X5" s="2163"/>
      <c r="Y5" s="2163"/>
    </row>
    <row r="6" spans="1:25">
      <c r="A6" s="2482"/>
      <c r="B6" s="2483"/>
      <c r="C6" s="2483"/>
      <c r="D6" s="2483"/>
      <c r="E6" s="2483"/>
      <c r="F6" s="2483"/>
      <c r="G6" s="2483"/>
      <c r="H6" s="2483"/>
      <c r="I6" s="2483"/>
      <c r="J6" s="2483"/>
      <c r="K6" s="2483"/>
      <c r="L6" s="2483"/>
      <c r="M6" s="2483"/>
      <c r="N6" s="2483"/>
      <c r="O6" s="2483"/>
      <c r="P6" s="2483"/>
      <c r="Q6" s="2484"/>
      <c r="R6" s="2365"/>
      <c r="S6" s="2484"/>
      <c r="T6" s="2484"/>
      <c r="U6" s="2484"/>
      <c r="V6" s="2484"/>
      <c r="W6" s="2484"/>
      <c r="X6" s="2484"/>
      <c r="Y6" s="2484"/>
    </row>
    <row r="7" spans="1:25" ht="38.25">
      <c r="D7" s="2371" t="s">
        <v>2327</v>
      </c>
      <c r="E7" s="2371" t="s">
        <v>2376</v>
      </c>
      <c r="F7" s="2371" t="s">
        <v>2377</v>
      </c>
      <c r="G7" s="2372" t="s">
        <v>2378</v>
      </c>
      <c r="H7" s="2169" t="s">
        <v>156</v>
      </c>
      <c r="I7" s="2373"/>
      <c r="J7" s="2485" t="s">
        <v>155</v>
      </c>
      <c r="K7" s="2485"/>
      <c r="L7" s="2485"/>
      <c r="M7" s="2485"/>
      <c r="N7" s="2485"/>
      <c r="O7" s="2485"/>
      <c r="P7" s="2485"/>
      <c r="Q7" s="2485"/>
      <c r="R7" s="2486" t="s">
        <v>2381</v>
      </c>
      <c r="S7" s="2387" t="s">
        <v>2426</v>
      </c>
    </row>
    <row r="8" spans="1:25">
      <c r="D8" s="2383"/>
      <c r="E8" s="2383"/>
      <c r="F8" s="2383"/>
      <c r="G8" s="2384"/>
      <c r="H8" s="2487">
        <v>2012</v>
      </c>
      <c r="I8" s="2487">
        <v>2013</v>
      </c>
      <c r="J8" s="2488">
        <v>2014</v>
      </c>
      <c r="K8" s="2488">
        <v>2015</v>
      </c>
      <c r="L8" s="2488">
        <v>2016</v>
      </c>
      <c r="M8" s="2488">
        <v>2017</v>
      </c>
      <c r="N8" s="2488">
        <v>2018</v>
      </c>
      <c r="O8" s="2488">
        <v>2019</v>
      </c>
      <c r="P8" s="2488">
        <v>2020</v>
      </c>
      <c r="Q8" s="2488">
        <v>2021</v>
      </c>
      <c r="R8" s="2487"/>
      <c r="S8" s="2387"/>
    </row>
    <row r="9" spans="1:25">
      <c r="D9" s="2389"/>
      <c r="E9" s="2389"/>
      <c r="F9" s="2389"/>
      <c r="G9" s="2390"/>
      <c r="H9" s="2489" t="s">
        <v>1664</v>
      </c>
      <c r="I9" s="2489" t="s">
        <v>1664</v>
      </c>
      <c r="J9" s="2489" t="s">
        <v>1664</v>
      </c>
      <c r="K9" s="2489" t="s">
        <v>1664</v>
      </c>
      <c r="L9" s="2489" t="s">
        <v>1664</v>
      </c>
      <c r="M9" s="2489" t="s">
        <v>1664</v>
      </c>
      <c r="N9" s="2489" t="s">
        <v>1664</v>
      </c>
      <c r="O9" s="2489" t="s">
        <v>1664</v>
      </c>
      <c r="P9" s="2489" t="s">
        <v>1664</v>
      </c>
      <c r="Q9" s="2489" t="s">
        <v>1664</v>
      </c>
      <c r="R9" s="2489" t="s">
        <v>1664</v>
      </c>
      <c r="S9" s="2387"/>
    </row>
    <row r="10" spans="1:25" s="2481" customFormat="1">
      <c r="D10" s="2396"/>
      <c r="E10" s="2396"/>
      <c r="F10" s="2396"/>
      <c r="G10" s="2396"/>
      <c r="H10" s="2399"/>
      <c r="I10" s="2399"/>
      <c r="J10" s="2399"/>
      <c r="K10" s="2399"/>
      <c r="L10" s="2399"/>
      <c r="M10" s="2399"/>
      <c r="N10" s="2399"/>
      <c r="O10" s="2399"/>
      <c r="P10" s="2399"/>
      <c r="Q10" s="2399"/>
      <c r="R10" s="2399"/>
      <c r="S10" s="2396"/>
    </row>
    <row r="11" spans="1:25" s="2481" customFormat="1">
      <c r="D11" s="2406" t="s">
        <v>2415</v>
      </c>
      <c r="E11" s="2406"/>
      <c r="F11" s="2406"/>
      <c r="G11" s="2406"/>
      <c r="H11" s="2409"/>
      <c r="I11" s="2409"/>
      <c r="J11" s="2409"/>
      <c r="K11" s="2409"/>
      <c r="L11" s="2409"/>
      <c r="M11" s="2409"/>
      <c r="N11" s="2409"/>
      <c r="O11" s="2409"/>
      <c r="P11" s="2409"/>
      <c r="Q11" s="2409"/>
      <c r="R11" s="2409"/>
      <c r="S11" s="2428"/>
    </row>
    <row r="12" spans="1:25" s="2481" customFormat="1">
      <c r="D12" s="2406"/>
      <c r="E12" s="2406"/>
      <c r="F12" s="2406"/>
      <c r="G12" s="2406"/>
      <c r="H12" s="2409"/>
      <c r="I12" s="2409"/>
      <c r="J12" s="2409"/>
      <c r="K12" s="2409"/>
      <c r="L12" s="2409"/>
      <c r="M12" s="2409"/>
      <c r="N12" s="2409"/>
      <c r="O12" s="2409"/>
      <c r="P12" s="2409"/>
      <c r="Q12" s="2409"/>
      <c r="R12" s="2409"/>
      <c r="S12" s="2428"/>
    </row>
    <row r="13" spans="1:25" s="2481" customFormat="1">
      <c r="D13" s="2406" t="s">
        <v>2329</v>
      </c>
      <c r="E13" s="2406"/>
      <c r="F13" s="2406"/>
      <c r="G13" s="2406"/>
      <c r="H13" s="2409"/>
      <c r="I13" s="2409"/>
      <c r="J13" s="2409"/>
      <c r="K13" s="2409"/>
      <c r="L13" s="2409"/>
      <c r="M13" s="2409"/>
      <c r="N13" s="2409"/>
      <c r="O13" s="2409"/>
      <c r="P13" s="2409"/>
      <c r="Q13" s="2409"/>
      <c r="R13" s="2409"/>
      <c r="S13" s="2428"/>
    </row>
    <row r="14" spans="1:25" s="2481" customFormat="1">
      <c r="D14" s="2414" t="str">
        <f>'4.19.1_LRScheme_Listing'!B14</f>
        <v>Local Enabling (Entry - Sole Use)</v>
      </c>
      <c r="E14" s="2326">
        <f>'4.19.1_LRScheme_Listing'!C14</f>
        <v>0</v>
      </c>
      <c r="F14" s="2326">
        <f>'4.19.1_LRScheme_Listing'!D14</f>
        <v>0</v>
      </c>
      <c r="G14" s="2326">
        <f>'4.19.1_LRScheme_Listing'!E14</f>
        <v>0</v>
      </c>
      <c r="H14" s="2418"/>
      <c r="I14" s="2418"/>
      <c r="J14" s="2418"/>
      <c r="K14" s="2418"/>
      <c r="L14" s="2418"/>
      <c r="M14" s="2418"/>
      <c r="N14" s="2418"/>
      <c r="O14" s="2418"/>
      <c r="P14" s="2418"/>
      <c r="Q14" s="2418"/>
      <c r="R14" s="2418"/>
      <c r="S14" s="2326">
        <f>'4.19.1_LRScheme_Listing'!BG14</f>
        <v>0</v>
      </c>
    </row>
    <row r="15" spans="1:25" s="2481" customFormat="1">
      <c r="D15" s="2414" t="str">
        <f>'4.19.1_LRScheme_Listing'!B15</f>
        <v>Local Enabling (Entry - Sole Use)</v>
      </c>
      <c r="E15" s="2326">
        <f>'4.19.1_LRScheme_Listing'!C15</f>
        <v>0</v>
      </c>
      <c r="F15" s="2326">
        <f>'4.19.1_LRScheme_Listing'!D15</f>
        <v>0</v>
      </c>
      <c r="G15" s="2326">
        <f>'4.19.1_LRScheme_Listing'!E15</f>
        <v>0</v>
      </c>
      <c r="H15" s="2418"/>
      <c r="I15" s="2418"/>
      <c r="J15" s="2418"/>
      <c r="K15" s="2418"/>
      <c r="L15" s="2418"/>
      <c r="M15" s="2418"/>
      <c r="N15" s="2418"/>
      <c r="O15" s="2418"/>
      <c r="P15" s="2418"/>
      <c r="Q15" s="2418"/>
      <c r="R15" s="2418"/>
      <c r="S15" s="2326">
        <f>'4.19.1_LRScheme_Listing'!BG15</f>
        <v>0</v>
      </c>
    </row>
    <row r="16" spans="1:25" s="2481" customFormat="1">
      <c r="D16" s="2414" t="str">
        <f>'4.19.1_LRScheme_Listing'!B16</f>
        <v>Local Enabling (Entry - Sole Use)</v>
      </c>
      <c r="E16" s="2326">
        <f>'4.19.1_LRScheme_Listing'!C16</f>
        <v>0</v>
      </c>
      <c r="F16" s="2326">
        <f>'4.19.1_LRScheme_Listing'!D16</f>
        <v>0</v>
      </c>
      <c r="G16" s="2326">
        <f>'4.19.1_LRScheme_Listing'!E16</f>
        <v>0</v>
      </c>
      <c r="H16" s="2418"/>
      <c r="I16" s="2418"/>
      <c r="J16" s="2418"/>
      <c r="K16" s="2418"/>
      <c r="L16" s="2418"/>
      <c r="M16" s="2418"/>
      <c r="N16" s="2418"/>
      <c r="O16" s="2418"/>
      <c r="P16" s="2418"/>
      <c r="Q16" s="2418"/>
      <c r="R16" s="2418"/>
      <c r="S16" s="2326">
        <f>'4.19.1_LRScheme_Listing'!BG16</f>
        <v>0</v>
      </c>
    </row>
    <row r="17" spans="4:19" s="2481" customFormat="1">
      <c r="D17" s="2414" t="str">
        <f>'4.19.1_LRScheme_Listing'!B17</f>
        <v>Local Enabling (Entry - Sole Use)</v>
      </c>
      <c r="E17" s="2326">
        <f>'4.19.1_LRScheme_Listing'!C17</f>
        <v>0</v>
      </c>
      <c r="F17" s="2326">
        <f>'4.19.1_LRScheme_Listing'!D17</f>
        <v>0</v>
      </c>
      <c r="G17" s="2326">
        <f>'4.19.1_LRScheme_Listing'!E17</f>
        <v>0</v>
      </c>
      <c r="H17" s="2418"/>
      <c r="I17" s="2418"/>
      <c r="J17" s="2418"/>
      <c r="K17" s="2418"/>
      <c r="L17" s="2418"/>
      <c r="M17" s="2418"/>
      <c r="N17" s="2418"/>
      <c r="O17" s="2418"/>
      <c r="P17" s="2418"/>
      <c r="Q17" s="2418"/>
      <c r="R17" s="2418"/>
      <c r="S17" s="2326">
        <f>'4.19.1_LRScheme_Listing'!BG17</f>
        <v>0</v>
      </c>
    </row>
    <row r="18" spans="4:19" s="2481" customFormat="1">
      <c r="D18" s="2414" t="str">
        <f>'4.19.1_LRScheme_Listing'!B18</f>
        <v>Local Enabling (Entry - Sole Use)</v>
      </c>
      <c r="E18" s="2326">
        <f>'4.19.1_LRScheme_Listing'!C18</f>
        <v>0</v>
      </c>
      <c r="F18" s="2326">
        <f>'4.19.1_LRScheme_Listing'!D18</f>
        <v>0</v>
      </c>
      <c r="G18" s="2326">
        <f>'4.19.1_LRScheme_Listing'!E18</f>
        <v>0</v>
      </c>
      <c r="H18" s="2418"/>
      <c r="I18" s="2418"/>
      <c r="J18" s="2418"/>
      <c r="K18" s="2418"/>
      <c r="L18" s="2418"/>
      <c r="M18" s="2418"/>
      <c r="N18" s="2418"/>
      <c r="O18" s="2418"/>
      <c r="P18" s="2418"/>
      <c r="Q18" s="2418"/>
      <c r="R18" s="2418"/>
      <c r="S18" s="2326">
        <f>'4.19.1_LRScheme_Listing'!BG18</f>
        <v>0</v>
      </c>
    </row>
    <row r="19" spans="4:19" s="2481" customFormat="1">
      <c r="D19" s="2414" t="str">
        <f>'4.19.1_LRScheme_Listing'!B19</f>
        <v>Local Enabling (Entry - Sole Use)</v>
      </c>
      <c r="E19" s="2326">
        <f>'4.19.1_LRScheme_Listing'!C19</f>
        <v>0</v>
      </c>
      <c r="F19" s="2326">
        <f>'4.19.1_LRScheme_Listing'!D19</f>
        <v>0</v>
      </c>
      <c r="G19" s="2326">
        <f>'4.19.1_LRScheme_Listing'!E19</f>
        <v>0</v>
      </c>
      <c r="H19" s="2418"/>
      <c r="I19" s="2418"/>
      <c r="J19" s="2418"/>
      <c r="K19" s="2418"/>
      <c r="L19" s="2418"/>
      <c r="M19" s="2418"/>
      <c r="N19" s="2418"/>
      <c r="O19" s="2418"/>
      <c r="P19" s="2418"/>
      <c r="Q19" s="2418"/>
      <c r="R19" s="2418"/>
      <c r="S19" s="2326">
        <f>'4.19.1_LRScheme_Listing'!BG19</f>
        <v>0</v>
      </c>
    </row>
    <row r="20" spans="4:19" s="2481" customFormat="1">
      <c r="D20" s="2414" t="str">
        <f>'4.19.1_LRScheme_Listing'!B20</f>
        <v>Local Enabling (Entry - Sole Use)</v>
      </c>
      <c r="E20" s="2326">
        <f>'4.19.1_LRScheme_Listing'!C20</f>
        <v>0</v>
      </c>
      <c r="F20" s="2326">
        <f>'4.19.1_LRScheme_Listing'!D20</f>
        <v>0</v>
      </c>
      <c r="G20" s="2326">
        <f>'4.19.1_LRScheme_Listing'!E20</f>
        <v>0</v>
      </c>
      <c r="H20" s="2418"/>
      <c r="I20" s="2418"/>
      <c r="J20" s="2418"/>
      <c r="K20" s="2418"/>
      <c r="L20" s="2418"/>
      <c r="M20" s="2418"/>
      <c r="N20" s="2418"/>
      <c r="O20" s="2418"/>
      <c r="P20" s="2418"/>
      <c r="Q20" s="2418"/>
      <c r="R20" s="2418"/>
      <c r="S20" s="2326">
        <f>'4.19.1_LRScheme_Listing'!BG20</f>
        <v>0</v>
      </c>
    </row>
    <row r="21" spans="4:19" s="2481" customFormat="1">
      <c r="D21" s="2414" t="str">
        <f>'4.19.1_LRScheme_Listing'!B21</f>
        <v>Local Enabling (Entry - Sole Use)</v>
      </c>
      <c r="E21" s="2326">
        <f>'4.19.1_LRScheme_Listing'!C21</f>
        <v>0</v>
      </c>
      <c r="F21" s="2326">
        <f>'4.19.1_LRScheme_Listing'!D21</f>
        <v>0</v>
      </c>
      <c r="G21" s="2326">
        <f>'4.19.1_LRScheme_Listing'!E21</f>
        <v>0</v>
      </c>
      <c r="H21" s="2418"/>
      <c r="I21" s="2418"/>
      <c r="J21" s="2418"/>
      <c r="K21" s="2418"/>
      <c r="L21" s="2418"/>
      <c r="M21" s="2418"/>
      <c r="N21" s="2418"/>
      <c r="O21" s="2418"/>
      <c r="P21" s="2418"/>
      <c r="Q21" s="2418"/>
      <c r="R21" s="2418"/>
      <c r="S21" s="2326">
        <f>'4.19.1_LRScheme_Listing'!BG21</f>
        <v>0</v>
      </c>
    </row>
    <row r="22" spans="4:19" s="2481" customFormat="1">
      <c r="D22" s="2414" t="str">
        <f>'4.19.1_LRScheme_Listing'!B22</f>
        <v>Local Enabling (Entry - Sole Use)</v>
      </c>
      <c r="E22" s="2326">
        <f>'4.19.1_LRScheme_Listing'!C22</f>
        <v>0</v>
      </c>
      <c r="F22" s="2326">
        <f>'4.19.1_LRScheme_Listing'!D22</f>
        <v>0</v>
      </c>
      <c r="G22" s="2326">
        <f>'4.19.1_LRScheme_Listing'!E22</f>
        <v>0</v>
      </c>
      <c r="H22" s="2418"/>
      <c r="I22" s="2418"/>
      <c r="J22" s="2418"/>
      <c r="K22" s="2418"/>
      <c r="L22" s="2418"/>
      <c r="M22" s="2418"/>
      <c r="N22" s="2418"/>
      <c r="O22" s="2418"/>
      <c r="P22" s="2418"/>
      <c r="Q22" s="2418"/>
      <c r="R22" s="2418"/>
      <c r="S22" s="2326">
        <f>'4.19.1_LRScheme_Listing'!BG22</f>
        <v>0</v>
      </c>
    </row>
    <row r="23" spans="4:19" s="2481" customFormat="1">
      <c r="D23" s="2414" t="str">
        <f>'4.19.1_LRScheme_Listing'!B23</f>
        <v>Local Enabling (Entry - Sole Use)</v>
      </c>
      <c r="E23" s="2326">
        <f>'4.19.1_LRScheme_Listing'!C23</f>
        <v>0</v>
      </c>
      <c r="F23" s="2326">
        <f>'4.19.1_LRScheme_Listing'!D23</f>
        <v>0</v>
      </c>
      <c r="G23" s="2326">
        <f>'4.19.1_LRScheme_Listing'!E23</f>
        <v>0</v>
      </c>
      <c r="H23" s="2418"/>
      <c r="I23" s="2418"/>
      <c r="J23" s="2418"/>
      <c r="K23" s="2418"/>
      <c r="L23" s="2418"/>
      <c r="M23" s="2418"/>
      <c r="N23" s="2418"/>
      <c r="O23" s="2418"/>
      <c r="P23" s="2418"/>
      <c r="Q23" s="2418"/>
      <c r="R23" s="2418"/>
      <c r="S23" s="2326">
        <f>'4.19.1_LRScheme_Listing'!BG23</f>
        <v>0</v>
      </c>
    </row>
    <row r="24" spans="4:19" s="2481" customFormat="1">
      <c r="D24" s="2428" t="s">
        <v>2416</v>
      </c>
      <c r="E24" s="2428"/>
      <c r="F24" s="2428"/>
      <c r="G24" s="2435"/>
      <c r="H24" s="2326">
        <f>SUM(H14:H23)</f>
        <v>0</v>
      </c>
      <c r="I24" s="2326">
        <f>SUM(I14:I23)</f>
        <v>0</v>
      </c>
      <c r="J24" s="2326">
        <f>SUM(J14:J23)</f>
        <v>0</v>
      </c>
      <c r="K24" s="2326">
        <f t="shared" ref="K24:R24" si="0">SUM(K14:K23)</f>
        <v>0</v>
      </c>
      <c r="L24" s="2326">
        <f t="shared" si="0"/>
        <v>0</v>
      </c>
      <c r="M24" s="2326">
        <f t="shared" si="0"/>
        <v>0</v>
      </c>
      <c r="N24" s="2326">
        <f t="shared" si="0"/>
        <v>0</v>
      </c>
      <c r="O24" s="2326">
        <f t="shared" si="0"/>
        <v>0</v>
      </c>
      <c r="P24" s="2326">
        <f t="shared" si="0"/>
        <v>0</v>
      </c>
      <c r="Q24" s="2326">
        <f t="shared" si="0"/>
        <v>0</v>
      </c>
      <c r="R24" s="2326">
        <f t="shared" si="0"/>
        <v>0</v>
      </c>
      <c r="S24" s="2428"/>
    </row>
    <row r="25" spans="4:19" s="2481" customFormat="1">
      <c r="D25" s="2435"/>
      <c r="E25" s="2435"/>
      <c r="F25" s="2435"/>
      <c r="G25" s="2435"/>
      <c r="H25" s="2440"/>
      <c r="I25" s="2440"/>
      <c r="J25" s="2440"/>
      <c r="K25" s="2440"/>
      <c r="L25" s="2442"/>
      <c r="M25" s="2442"/>
      <c r="N25" s="2442"/>
      <c r="O25" s="2442"/>
      <c r="P25" s="2442"/>
      <c r="Q25" s="2442"/>
      <c r="R25" s="2442"/>
      <c r="S25" s="2428"/>
    </row>
    <row r="26" spans="4:19" s="2481" customFormat="1">
      <c r="D26" s="2406" t="s">
        <v>2331</v>
      </c>
      <c r="E26" s="2406"/>
      <c r="F26" s="2406"/>
      <c r="G26" s="2406"/>
      <c r="H26" s="2449"/>
      <c r="I26" s="2449"/>
      <c r="J26" s="2449"/>
      <c r="K26" s="2449"/>
      <c r="L26" s="2449"/>
      <c r="M26" s="2449"/>
      <c r="N26" s="2449"/>
      <c r="O26" s="2449"/>
      <c r="P26" s="2449"/>
      <c r="Q26" s="2449"/>
      <c r="R26" s="2449"/>
      <c r="S26" s="2428"/>
    </row>
    <row r="27" spans="4:19" s="2481" customFormat="1">
      <c r="D27" s="2414" t="str">
        <f>'4.19.1_LRScheme_Listing'!B27</f>
        <v>Local Enabling (Exit - Sole Use)</v>
      </c>
      <c r="E27" s="2326">
        <f>'4.19.1_LRScheme_Listing'!C27</f>
        <v>0</v>
      </c>
      <c r="F27" s="2326">
        <f>'4.19.1_LRScheme_Listing'!D27</f>
        <v>0</v>
      </c>
      <c r="G27" s="2326">
        <f>'4.19.1_LRScheme_Listing'!E27</f>
        <v>0</v>
      </c>
      <c r="H27" s="2418"/>
      <c r="I27" s="2418"/>
      <c r="J27" s="2418"/>
      <c r="K27" s="2418"/>
      <c r="L27" s="2418"/>
      <c r="M27" s="2418"/>
      <c r="N27" s="2418"/>
      <c r="O27" s="2418"/>
      <c r="P27" s="2418"/>
      <c r="Q27" s="2418"/>
      <c r="R27" s="2418"/>
      <c r="S27" s="2326">
        <f>'4.19.1_LRScheme_Listing'!BG27</f>
        <v>0</v>
      </c>
    </row>
    <row r="28" spans="4:19" s="2481" customFormat="1">
      <c r="D28" s="2414" t="str">
        <f>'4.19.1_LRScheme_Listing'!B28</f>
        <v>Local Enabling (Exit - Sole Use)</v>
      </c>
      <c r="E28" s="2326">
        <f>'4.19.1_LRScheme_Listing'!C28</f>
        <v>0</v>
      </c>
      <c r="F28" s="2326">
        <f>'4.19.1_LRScheme_Listing'!D28</f>
        <v>0</v>
      </c>
      <c r="G28" s="2326">
        <f>'4.19.1_LRScheme_Listing'!E28</f>
        <v>0</v>
      </c>
      <c r="H28" s="2418"/>
      <c r="I28" s="2418"/>
      <c r="J28" s="2418"/>
      <c r="K28" s="2418"/>
      <c r="L28" s="2418"/>
      <c r="M28" s="2418"/>
      <c r="N28" s="2418"/>
      <c r="O28" s="2418"/>
      <c r="P28" s="2418"/>
      <c r="Q28" s="2418"/>
      <c r="R28" s="2418"/>
      <c r="S28" s="2326">
        <f>'4.19.1_LRScheme_Listing'!BG28</f>
        <v>0</v>
      </c>
    </row>
    <row r="29" spans="4:19" s="2481" customFormat="1">
      <c r="D29" s="2414" t="str">
        <f>'4.19.1_LRScheme_Listing'!B29</f>
        <v>Local Enabling (Exit - Sole Use)</v>
      </c>
      <c r="E29" s="2326">
        <f>'4.19.1_LRScheme_Listing'!C29</f>
        <v>0</v>
      </c>
      <c r="F29" s="2326">
        <f>'4.19.1_LRScheme_Listing'!D29</f>
        <v>0</v>
      </c>
      <c r="G29" s="2326">
        <f>'4.19.1_LRScheme_Listing'!E29</f>
        <v>0</v>
      </c>
      <c r="H29" s="2418"/>
      <c r="I29" s="2418"/>
      <c r="J29" s="2418"/>
      <c r="K29" s="2418"/>
      <c r="L29" s="2418"/>
      <c r="M29" s="2418"/>
      <c r="N29" s="2418"/>
      <c r="O29" s="2418"/>
      <c r="P29" s="2418"/>
      <c r="Q29" s="2418"/>
      <c r="R29" s="2418"/>
      <c r="S29" s="2326">
        <f>'4.19.1_LRScheme_Listing'!BG29</f>
        <v>0</v>
      </c>
    </row>
    <row r="30" spans="4:19" s="2481" customFormat="1">
      <c r="D30" s="2414" t="str">
        <f>'4.19.1_LRScheme_Listing'!B30</f>
        <v>Local Enabling (Exit - Sole Use)</v>
      </c>
      <c r="E30" s="2326">
        <f>'4.19.1_LRScheme_Listing'!C30</f>
        <v>0</v>
      </c>
      <c r="F30" s="2326">
        <f>'4.19.1_LRScheme_Listing'!D30</f>
        <v>0</v>
      </c>
      <c r="G30" s="2326">
        <f>'4.19.1_LRScheme_Listing'!E30</f>
        <v>0</v>
      </c>
      <c r="H30" s="2418"/>
      <c r="I30" s="2418"/>
      <c r="J30" s="2418"/>
      <c r="K30" s="2418"/>
      <c r="L30" s="2418"/>
      <c r="M30" s="2418"/>
      <c r="N30" s="2418"/>
      <c r="O30" s="2418"/>
      <c r="P30" s="2418"/>
      <c r="Q30" s="2418"/>
      <c r="R30" s="2418"/>
      <c r="S30" s="2326">
        <f>'4.19.1_LRScheme_Listing'!BG30</f>
        <v>0</v>
      </c>
    </row>
    <row r="31" spans="4:19" s="2481" customFormat="1">
      <c r="D31" s="2414" t="str">
        <f>'4.19.1_LRScheme_Listing'!B31</f>
        <v>Local Enabling (Exit - Sole Use)</v>
      </c>
      <c r="E31" s="2326">
        <f>'4.19.1_LRScheme_Listing'!C31</f>
        <v>0</v>
      </c>
      <c r="F31" s="2326">
        <f>'4.19.1_LRScheme_Listing'!D31</f>
        <v>0</v>
      </c>
      <c r="G31" s="2326">
        <f>'4.19.1_LRScheme_Listing'!E31</f>
        <v>0</v>
      </c>
      <c r="H31" s="2418"/>
      <c r="I31" s="2418"/>
      <c r="J31" s="2418"/>
      <c r="K31" s="2418"/>
      <c r="L31" s="2418"/>
      <c r="M31" s="2418"/>
      <c r="N31" s="2418"/>
      <c r="O31" s="2418"/>
      <c r="P31" s="2418"/>
      <c r="Q31" s="2418"/>
      <c r="R31" s="2418"/>
      <c r="S31" s="2326">
        <f>'4.19.1_LRScheme_Listing'!BG31</f>
        <v>0</v>
      </c>
    </row>
    <row r="32" spans="4:19" s="2481" customFormat="1">
      <c r="D32" s="2414" t="str">
        <f>'4.19.1_LRScheme_Listing'!B32</f>
        <v>Local Enabling (Exit - Sole Use)</v>
      </c>
      <c r="E32" s="2326">
        <f>'4.19.1_LRScheme_Listing'!C32</f>
        <v>0</v>
      </c>
      <c r="F32" s="2326">
        <f>'4.19.1_LRScheme_Listing'!D32</f>
        <v>0</v>
      </c>
      <c r="G32" s="2326">
        <f>'4.19.1_LRScheme_Listing'!E32</f>
        <v>0</v>
      </c>
      <c r="H32" s="2418"/>
      <c r="I32" s="2418"/>
      <c r="J32" s="2418"/>
      <c r="K32" s="2418"/>
      <c r="L32" s="2418"/>
      <c r="M32" s="2418"/>
      <c r="N32" s="2418"/>
      <c r="O32" s="2418"/>
      <c r="P32" s="2418"/>
      <c r="Q32" s="2418"/>
      <c r="R32" s="2418"/>
      <c r="S32" s="2326">
        <f>'4.19.1_LRScheme_Listing'!BG32</f>
        <v>0</v>
      </c>
    </row>
    <row r="33" spans="4:19" s="2481" customFormat="1">
      <c r="D33" s="2414" t="str">
        <f>'4.19.1_LRScheme_Listing'!B33</f>
        <v>Local Enabling (Exit - Sole Use)</v>
      </c>
      <c r="E33" s="2326">
        <f>'4.19.1_LRScheme_Listing'!C33</f>
        <v>0</v>
      </c>
      <c r="F33" s="2326">
        <f>'4.19.1_LRScheme_Listing'!D33</f>
        <v>0</v>
      </c>
      <c r="G33" s="2326">
        <f>'4.19.1_LRScheme_Listing'!E33</f>
        <v>0</v>
      </c>
      <c r="H33" s="2418"/>
      <c r="I33" s="2418"/>
      <c r="J33" s="2418"/>
      <c r="K33" s="2418"/>
      <c r="L33" s="2418"/>
      <c r="M33" s="2418"/>
      <c r="N33" s="2418"/>
      <c r="O33" s="2418"/>
      <c r="P33" s="2418"/>
      <c r="Q33" s="2418"/>
      <c r="R33" s="2418"/>
      <c r="S33" s="2326">
        <f>'4.19.1_LRScheme_Listing'!BG33</f>
        <v>0</v>
      </c>
    </row>
    <row r="34" spans="4:19" s="2481" customFormat="1">
      <c r="D34" s="2414" t="str">
        <f>'4.19.1_LRScheme_Listing'!B34</f>
        <v>Local Enabling (Exit - Sole Use)</v>
      </c>
      <c r="E34" s="2326">
        <f>'4.19.1_LRScheme_Listing'!C34</f>
        <v>0</v>
      </c>
      <c r="F34" s="2326">
        <f>'4.19.1_LRScheme_Listing'!D34</f>
        <v>0</v>
      </c>
      <c r="G34" s="2326">
        <f>'4.19.1_LRScheme_Listing'!E34</f>
        <v>0</v>
      </c>
      <c r="H34" s="2418"/>
      <c r="I34" s="2418"/>
      <c r="J34" s="2418"/>
      <c r="K34" s="2418"/>
      <c r="L34" s="2418"/>
      <c r="M34" s="2418"/>
      <c r="N34" s="2418"/>
      <c r="O34" s="2418"/>
      <c r="P34" s="2418"/>
      <c r="Q34" s="2418"/>
      <c r="R34" s="2418"/>
      <c r="S34" s="2326">
        <f>'4.19.1_LRScheme_Listing'!BG34</f>
        <v>0</v>
      </c>
    </row>
    <row r="35" spans="4:19" s="2481" customFormat="1">
      <c r="D35" s="2414" t="str">
        <f>'4.19.1_LRScheme_Listing'!B35</f>
        <v>Local Enabling (Exit - Sole Use)</v>
      </c>
      <c r="E35" s="2326">
        <f>'4.19.1_LRScheme_Listing'!C35</f>
        <v>0</v>
      </c>
      <c r="F35" s="2326">
        <f>'4.19.1_LRScheme_Listing'!D35</f>
        <v>0</v>
      </c>
      <c r="G35" s="2326">
        <f>'4.19.1_LRScheme_Listing'!E35</f>
        <v>0</v>
      </c>
      <c r="H35" s="2418"/>
      <c r="I35" s="2418"/>
      <c r="J35" s="2418"/>
      <c r="K35" s="2418"/>
      <c r="L35" s="2418"/>
      <c r="M35" s="2418"/>
      <c r="N35" s="2418"/>
      <c r="O35" s="2418"/>
      <c r="P35" s="2418"/>
      <c r="Q35" s="2418"/>
      <c r="R35" s="2418"/>
      <c r="S35" s="2326">
        <f>'4.19.1_LRScheme_Listing'!BG35</f>
        <v>0</v>
      </c>
    </row>
    <row r="36" spans="4:19" s="2481" customFormat="1">
      <c r="D36" s="2414" t="str">
        <f>'4.19.1_LRScheme_Listing'!B36</f>
        <v>Local Enabling (Exit - Sole Use)</v>
      </c>
      <c r="E36" s="2326">
        <f>'4.19.1_LRScheme_Listing'!C36</f>
        <v>0</v>
      </c>
      <c r="F36" s="2326">
        <f>'4.19.1_LRScheme_Listing'!D36</f>
        <v>0</v>
      </c>
      <c r="G36" s="2326">
        <f>'4.19.1_LRScheme_Listing'!E36</f>
        <v>0</v>
      </c>
      <c r="H36" s="2418"/>
      <c r="I36" s="2418"/>
      <c r="J36" s="2418"/>
      <c r="K36" s="2418"/>
      <c r="L36" s="2418"/>
      <c r="M36" s="2418"/>
      <c r="N36" s="2418"/>
      <c r="O36" s="2418"/>
      <c r="P36" s="2418"/>
      <c r="Q36" s="2418"/>
      <c r="R36" s="2418"/>
      <c r="S36" s="2326">
        <f>'4.19.1_LRScheme_Listing'!BG36</f>
        <v>0</v>
      </c>
    </row>
    <row r="37" spans="4:19" s="2481" customFormat="1">
      <c r="D37" s="2428" t="s">
        <v>2417</v>
      </c>
      <c r="E37" s="2428"/>
      <c r="F37" s="2428"/>
      <c r="G37" s="2435"/>
      <c r="H37" s="2326">
        <f>SUM(H27:H36)</f>
        <v>0</v>
      </c>
      <c r="I37" s="2326">
        <f>SUM(I27:I36)</f>
        <v>0</v>
      </c>
      <c r="J37" s="2326">
        <f>SUM(J27:J36)</f>
        <v>0</v>
      </c>
      <c r="K37" s="2326">
        <f t="shared" ref="K37:R37" si="1">SUM(K27:K36)</f>
        <v>0</v>
      </c>
      <c r="L37" s="2326">
        <f t="shared" si="1"/>
        <v>0</v>
      </c>
      <c r="M37" s="2326">
        <f t="shared" si="1"/>
        <v>0</v>
      </c>
      <c r="N37" s="2326">
        <f t="shared" si="1"/>
        <v>0</v>
      </c>
      <c r="O37" s="2326">
        <f t="shared" si="1"/>
        <v>0</v>
      </c>
      <c r="P37" s="2326">
        <f t="shared" si="1"/>
        <v>0</v>
      </c>
      <c r="Q37" s="2326">
        <f t="shared" si="1"/>
        <v>0</v>
      </c>
      <c r="R37" s="2326">
        <f t="shared" si="1"/>
        <v>0</v>
      </c>
      <c r="S37" s="2428"/>
    </row>
    <row r="38" spans="4:19" s="2481" customFormat="1">
      <c r="D38" s="2456"/>
      <c r="E38" s="2456"/>
      <c r="F38" s="2456"/>
      <c r="G38" s="2435"/>
      <c r="H38" s="2459"/>
      <c r="I38" s="2459"/>
      <c r="J38" s="2459"/>
      <c r="K38" s="2459"/>
      <c r="L38" s="2459"/>
      <c r="M38" s="2459"/>
      <c r="N38" s="2459"/>
      <c r="O38" s="2459"/>
      <c r="P38" s="2459"/>
      <c r="Q38" s="2459"/>
      <c r="R38" s="2459"/>
      <c r="S38" s="2428"/>
    </row>
    <row r="39" spans="4:19" s="2481" customFormat="1">
      <c r="D39" s="2406" t="s">
        <v>2333</v>
      </c>
      <c r="E39" s="2406"/>
      <c r="F39" s="2406"/>
      <c r="G39" s="2406"/>
      <c r="H39" s="2449"/>
      <c r="I39" s="2449"/>
      <c r="J39" s="2449"/>
      <c r="K39" s="2449"/>
      <c r="L39" s="2449"/>
      <c r="M39" s="2449"/>
      <c r="N39" s="2449"/>
      <c r="O39" s="2449"/>
      <c r="P39" s="2449"/>
      <c r="Q39" s="2449"/>
      <c r="R39" s="2449"/>
      <c r="S39" s="2428"/>
    </row>
    <row r="40" spans="4:19" s="2481" customFormat="1">
      <c r="D40" s="2414" t="str">
        <f>'4.19.1_LRScheme_Listing'!B40</f>
        <v>Local Enabling (Entry)</v>
      </c>
      <c r="E40" s="2326">
        <f>'4.19.1_LRScheme_Listing'!C40</f>
        <v>0</v>
      </c>
      <c r="F40" s="2326">
        <f>'4.19.1_LRScheme_Listing'!D40</f>
        <v>0</v>
      </c>
      <c r="G40" s="2326">
        <f>'4.19.1_LRScheme_Listing'!E40</f>
        <v>0</v>
      </c>
      <c r="H40" s="2418"/>
      <c r="I40" s="2418"/>
      <c r="J40" s="2418"/>
      <c r="K40" s="2418"/>
      <c r="L40" s="2418"/>
      <c r="M40" s="2418"/>
      <c r="N40" s="2418"/>
      <c r="O40" s="2418"/>
      <c r="P40" s="2418"/>
      <c r="Q40" s="2418"/>
      <c r="R40" s="2418"/>
      <c r="S40" s="2326">
        <f>'4.19.1_LRScheme_Listing'!BG40</f>
        <v>0</v>
      </c>
    </row>
    <row r="41" spans="4:19" s="2481" customFormat="1">
      <c r="D41" s="2414" t="str">
        <f>'4.19.1_LRScheme_Listing'!B41</f>
        <v>Local Enabling (Entry)</v>
      </c>
      <c r="E41" s="2326">
        <f>'4.19.1_LRScheme_Listing'!C41</f>
        <v>0</v>
      </c>
      <c r="F41" s="2326">
        <f>'4.19.1_LRScheme_Listing'!D41</f>
        <v>0</v>
      </c>
      <c r="G41" s="2326">
        <f>'4.19.1_LRScheme_Listing'!E41</f>
        <v>0</v>
      </c>
      <c r="H41" s="2418"/>
      <c r="I41" s="2418"/>
      <c r="J41" s="2418"/>
      <c r="K41" s="2418"/>
      <c r="L41" s="2418"/>
      <c r="M41" s="2418"/>
      <c r="N41" s="2418"/>
      <c r="O41" s="2418"/>
      <c r="P41" s="2418"/>
      <c r="Q41" s="2418"/>
      <c r="R41" s="2418"/>
      <c r="S41" s="2326">
        <f>'4.19.1_LRScheme_Listing'!BG41</f>
        <v>0</v>
      </c>
    </row>
    <row r="42" spans="4:19" s="2481" customFormat="1">
      <c r="D42" s="2414" t="str">
        <f>'4.19.1_LRScheme_Listing'!B42</f>
        <v>Local Enabling (Entry)</v>
      </c>
      <c r="E42" s="2326">
        <f>'4.19.1_LRScheme_Listing'!C42</f>
        <v>0</v>
      </c>
      <c r="F42" s="2326">
        <f>'4.19.1_LRScheme_Listing'!D42</f>
        <v>0</v>
      </c>
      <c r="G42" s="2326">
        <f>'4.19.1_LRScheme_Listing'!E42</f>
        <v>0</v>
      </c>
      <c r="H42" s="2418"/>
      <c r="I42" s="2418"/>
      <c r="J42" s="2418"/>
      <c r="K42" s="2418"/>
      <c r="L42" s="2418"/>
      <c r="M42" s="2418"/>
      <c r="N42" s="2418"/>
      <c r="O42" s="2418"/>
      <c r="P42" s="2418"/>
      <c r="Q42" s="2418"/>
      <c r="R42" s="2418"/>
      <c r="S42" s="2326">
        <f>'4.19.1_LRScheme_Listing'!BG42</f>
        <v>0</v>
      </c>
    </row>
    <row r="43" spans="4:19" s="2481" customFormat="1">
      <c r="D43" s="2414" t="str">
        <f>'4.19.1_LRScheme_Listing'!B43</f>
        <v>Local Enabling (Entry)</v>
      </c>
      <c r="E43" s="2326">
        <f>'4.19.1_LRScheme_Listing'!C43</f>
        <v>0</v>
      </c>
      <c r="F43" s="2326">
        <f>'4.19.1_LRScheme_Listing'!D43</f>
        <v>0</v>
      </c>
      <c r="G43" s="2326">
        <f>'4.19.1_LRScheme_Listing'!E43</f>
        <v>0</v>
      </c>
      <c r="H43" s="2418"/>
      <c r="I43" s="2418"/>
      <c r="J43" s="2418"/>
      <c r="K43" s="2418"/>
      <c r="L43" s="2418"/>
      <c r="M43" s="2418"/>
      <c r="N43" s="2418"/>
      <c r="O43" s="2418"/>
      <c r="P43" s="2418"/>
      <c r="Q43" s="2418"/>
      <c r="R43" s="2418"/>
      <c r="S43" s="2326">
        <f>'4.19.1_LRScheme_Listing'!BG43</f>
        <v>0</v>
      </c>
    </row>
    <row r="44" spans="4:19" s="2481" customFormat="1">
      <c r="D44" s="2414" t="str">
        <f>'4.19.1_LRScheme_Listing'!B44</f>
        <v>Local Enabling (Entry)</v>
      </c>
      <c r="E44" s="2326">
        <f>'4.19.1_LRScheme_Listing'!C44</f>
        <v>0</v>
      </c>
      <c r="F44" s="2326">
        <f>'4.19.1_LRScheme_Listing'!D44</f>
        <v>0</v>
      </c>
      <c r="G44" s="2326">
        <f>'4.19.1_LRScheme_Listing'!E44</f>
        <v>0</v>
      </c>
      <c r="H44" s="2418"/>
      <c r="I44" s="2418"/>
      <c r="J44" s="2418"/>
      <c r="K44" s="2418"/>
      <c r="L44" s="2418"/>
      <c r="M44" s="2418"/>
      <c r="N44" s="2418"/>
      <c r="O44" s="2418"/>
      <c r="P44" s="2418"/>
      <c r="Q44" s="2418"/>
      <c r="R44" s="2418"/>
      <c r="S44" s="2326">
        <f>'4.19.1_LRScheme_Listing'!BG44</f>
        <v>0</v>
      </c>
    </row>
    <row r="45" spans="4:19" s="2481" customFormat="1">
      <c r="D45" s="2414" t="str">
        <f>'4.19.1_LRScheme_Listing'!B45</f>
        <v>Local Enabling (Entry)</v>
      </c>
      <c r="E45" s="2326">
        <f>'4.19.1_LRScheme_Listing'!C45</f>
        <v>0</v>
      </c>
      <c r="F45" s="2326">
        <f>'4.19.1_LRScheme_Listing'!D45</f>
        <v>0</v>
      </c>
      <c r="G45" s="2326">
        <f>'4.19.1_LRScheme_Listing'!E45</f>
        <v>0</v>
      </c>
      <c r="H45" s="2418"/>
      <c r="I45" s="2418"/>
      <c r="J45" s="2418"/>
      <c r="K45" s="2418"/>
      <c r="L45" s="2418"/>
      <c r="M45" s="2418"/>
      <c r="N45" s="2418"/>
      <c r="O45" s="2418"/>
      <c r="P45" s="2418"/>
      <c r="Q45" s="2418"/>
      <c r="R45" s="2418"/>
      <c r="S45" s="2326">
        <f>'4.19.1_LRScheme_Listing'!BG45</f>
        <v>0</v>
      </c>
    </row>
    <row r="46" spans="4:19" s="2481" customFormat="1">
      <c r="D46" s="2414" t="str">
        <f>'4.19.1_LRScheme_Listing'!B46</f>
        <v>Local Enabling (Entry)</v>
      </c>
      <c r="E46" s="2326">
        <f>'4.19.1_LRScheme_Listing'!C46</f>
        <v>0</v>
      </c>
      <c r="F46" s="2326">
        <f>'4.19.1_LRScheme_Listing'!D46</f>
        <v>0</v>
      </c>
      <c r="G46" s="2326">
        <f>'4.19.1_LRScheme_Listing'!E46</f>
        <v>0</v>
      </c>
      <c r="H46" s="2418"/>
      <c r="I46" s="2418"/>
      <c r="J46" s="2418"/>
      <c r="K46" s="2418"/>
      <c r="L46" s="2418"/>
      <c r="M46" s="2418"/>
      <c r="N46" s="2418"/>
      <c r="O46" s="2418"/>
      <c r="P46" s="2418"/>
      <c r="Q46" s="2418"/>
      <c r="R46" s="2418"/>
      <c r="S46" s="2326">
        <f>'4.19.1_LRScheme_Listing'!BG46</f>
        <v>0</v>
      </c>
    </row>
    <row r="47" spans="4:19" s="2481" customFormat="1">
      <c r="D47" s="2414" t="str">
        <f>'4.19.1_LRScheme_Listing'!B47</f>
        <v>Local Enabling (Entry)</v>
      </c>
      <c r="E47" s="2326">
        <f>'4.19.1_LRScheme_Listing'!C47</f>
        <v>0</v>
      </c>
      <c r="F47" s="2326">
        <f>'4.19.1_LRScheme_Listing'!D47</f>
        <v>0</v>
      </c>
      <c r="G47" s="2326">
        <f>'4.19.1_LRScheme_Listing'!E47</f>
        <v>0</v>
      </c>
      <c r="H47" s="2418"/>
      <c r="I47" s="2418"/>
      <c r="J47" s="2418"/>
      <c r="K47" s="2418"/>
      <c r="L47" s="2418"/>
      <c r="M47" s="2418"/>
      <c r="N47" s="2418"/>
      <c r="O47" s="2418"/>
      <c r="P47" s="2418"/>
      <c r="Q47" s="2418"/>
      <c r="R47" s="2418"/>
      <c r="S47" s="2326">
        <f>'4.19.1_LRScheme_Listing'!BG47</f>
        <v>0</v>
      </c>
    </row>
    <row r="48" spans="4:19" s="2481" customFormat="1">
      <c r="D48" s="2414" t="str">
        <f>'4.19.1_LRScheme_Listing'!B48</f>
        <v>Local Enabling (Entry)</v>
      </c>
      <c r="E48" s="2326">
        <f>'4.19.1_LRScheme_Listing'!C48</f>
        <v>0</v>
      </c>
      <c r="F48" s="2326">
        <f>'4.19.1_LRScheme_Listing'!D48</f>
        <v>0</v>
      </c>
      <c r="G48" s="2326">
        <f>'4.19.1_LRScheme_Listing'!E48</f>
        <v>0</v>
      </c>
      <c r="H48" s="2418"/>
      <c r="I48" s="2418"/>
      <c r="J48" s="2418"/>
      <c r="K48" s="2418"/>
      <c r="L48" s="2418"/>
      <c r="M48" s="2418"/>
      <c r="N48" s="2418"/>
      <c r="O48" s="2418"/>
      <c r="P48" s="2418"/>
      <c r="Q48" s="2418"/>
      <c r="R48" s="2418"/>
      <c r="S48" s="2326">
        <f>'4.19.1_LRScheme_Listing'!BG48</f>
        <v>0</v>
      </c>
    </row>
    <row r="49" spans="4:19" s="2481" customFormat="1">
      <c r="D49" s="2414" t="str">
        <f>'4.19.1_LRScheme_Listing'!B49</f>
        <v>Local Enabling (Entry)</v>
      </c>
      <c r="E49" s="2326">
        <f>'4.19.1_LRScheme_Listing'!C49</f>
        <v>0</v>
      </c>
      <c r="F49" s="2326">
        <f>'4.19.1_LRScheme_Listing'!D49</f>
        <v>0</v>
      </c>
      <c r="G49" s="2326">
        <f>'4.19.1_LRScheme_Listing'!E49</f>
        <v>0</v>
      </c>
      <c r="H49" s="2418"/>
      <c r="I49" s="2418"/>
      <c r="J49" s="2418"/>
      <c r="K49" s="2418"/>
      <c r="L49" s="2418"/>
      <c r="M49" s="2418"/>
      <c r="N49" s="2418"/>
      <c r="O49" s="2418"/>
      <c r="P49" s="2418"/>
      <c r="Q49" s="2418"/>
      <c r="R49" s="2418"/>
      <c r="S49" s="2326">
        <f>'4.19.1_LRScheme_Listing'!BG49</f>
        <v>0</v>
      </c>
    </row>
    <row r="50" spans="4:19" s="2481" customFormat="1">
      <c r="D50" s="2428" t="s">
        <v>2418</v>
      </c>
      <c r="E50" s="2428"/>
      <c r="F50" s="2428"/>
      <c r="G50" s="2456"/>
      <c r="H50" s="2326">
        <f>SUM(H40:H49)</f>
        <v>0</v>
      </c>
      <c r="I50" s="2326">
        <f>SUM(I40:I49)</f>
        <v>0</v>
      </c>
      <c r="J50" s="2326">
        <f>SUM(J40:J49)</f>
        <v>0</v>
      </c>
      <c r="K50" s="2326">
        <f t="shared" ref="K50:R50" si="2">SUM(K40:K49)</f>
        <v>0</v>
      </c>
      <c r="L50" s="2326">
        <f t="shared" si="2"/>
        <v>0</v>
      </c>
      <c r="M50" s="2326">
        <f t="shared" si="2"/>
        <v>0</v>
      </c>
      <c r="N50" s="2326">
        <f t="shared" si="2"/>
        <v>0</v>
      </c>
      <c r="O50" s="2326">
        <f t="shared" si="2"/>
        <v>0</v>
      </c>
      <c r="P50" s="2326">
        <f t="shared" si="2"/>
        <v>0</v>
      </c>
      <c r="Q50" s="2326">
        <f t="shared" si="2"/>
        <v>0</v>
      </c>
      <c r="R50" s="2326">
        <f t="shared" si="2"/>
        <v>0</v>
      </c>
      <c r="S50" s="2428"/>
    </row>
    <row r="51" spans="4:19" s="2481" customFormat="1">
      <c r="D51" s="2464"/>
      <c r="E51" s="2464"/>
      <c r="F51" s="2464"/>
      <c r="G51" s="2456"/>
      <c r="H51" s="2459"/>
      <c r="I51" s="2459"/>
      <c r="J51" s="2459"/>
      <c r="K51" s="2459"/>
      <c r="L51" s="2459"/>
      <c r="M51" s="2459"/>
      <c r="N51" s="2459"/>
      <c r="O51" s="2459"/>
      <c r="P51" s="2459"/>
      <c r="Q51" s="2459"/>
      <c r="R51" s="2459"/>
      <c r="S51" s="2428"/>
    </row>
    <row r="52" spans="4:19" s="2481" customFormat="1">
      <c r="D52" s="2406" t="s">
        <v>2334</v>
      </c>
      <c r="E52" s="2406"/>
      <c r="F52" s="2406"/>
      <c r="G52" s="2406"/>
      <c r="H52" s="2449"/>
      <c r="I52" s="2449"/>
      <c r="J52" s="2449"/>
      <c r="K52" s="2449"/>
      <c r="L52" s="2449"/>
      <c r="M52" s="2449"/>
      <c r="N52" s="2449"/>
      <c r="O52" s="2449"/>
      <c r="P52" s="2449"/>
      <c r="Q52" s="2449"/>
      <c r="R52" s="2449"/>
      <c r="S52" s="2428"/>
    </row>
    <row r="53" spans="4:19" s="2481" customFormat="1">
      <c r="D53" s="2414" t="str">
        <f>'4.19.1_LRScheme_Listing'!B53</f>
        <v>Local Enabling (Exit)</v>
      </c>
      <c r="E53" s="2326">
        <f>'4.19.1_LRScheme_Listing'!C53</f>
        <v>0</v>
      </c>
      <c r="F53" s="2326">
        <f>'4.19.1_LRScheme_Listing'!D53</f>
        <v>0</v>
      </c>
      <c r="G53" s="2326">
        <f>'4.19.1_LRScheme_Listing'!E53</f>
        <v>0</v>
      </c>
      <c r="H53" s="2418"/>
      <c r="I53" s="2418"/>
      <c r="J53" s="2418"/>
      <c r="K53" s="2418"/>
      <c r="L53" s="2418"/>
      <c r="M53" s="2418"/>
      <c r="N53" s="2418"/>
      <c r="O53" s="2418"/>
      <c r="P53" s="2418"/>
      <c r="Q53" s="2418"/>
      <c r="R53" s="2418"/>
      <c r="S53" s="2326">
        <f>'4.19.1_LRScheme_Listing'!BG53</f>
        <v>0</v>
      </c>
    </row>
    <row r="54" spans="4:19" s="2481" customFormat="1">
      <c r="D54" s="2414" t="str">
        <f>'4.19.1_LRScheme_Listing'!B54</f>
        <v>Local Enabling (Exit)</v>
      </c>
      <c r="E54" s="2326">
        <f>'4.19.1_LRScheme_Listing'!C54</f>
        <v>0</v>
      </c>
      <c r="F54" s="2326">
        <f>'4.19.1_LRScheme_Listing'!D54</f>
        <v>0</v>
      </c>
      <c r="G54" s="2326">
        <f>'4.19.1_LRScheme_Listing'!E54</f>
        <v>0</v>
      </c>
      <c r="H54" s="2418"/>
      <c r="I54" s="2418"/>
      <c r="J54" s="2418"/>
      <c r="K54" s="2418"/>
      <c r="L54" s="2418"/>
      <c r="M54" s="2418"/>
      <c r="N54" s="2418"/>
      <c r="O54" s="2418"/>
      <c r="P54" s="2418"/>
      <c r="Q54" s="2418"/>
      <c r="R54" s="2418"/>
      <c r="S54" s="2326">
        <f>'4.19.1_LRScheme_Listing'!BG54</f>
        <v>0</v>
      </c>
    </row>
    <row r="55" spans="4:19" s="2481" customFormat="1">
      <c r="D55" s="2414" t="str">
        <f>'4.19.1_LRScheme_Listing'!B55</f>
        <v>Local Enabling (Exit)</v>
      </c>
      <c r="E55" s="2326">
        <f>'4.19.1_LRScheme_Listing'!C55</f>
        <v>0</v>
      </c>
      <c r="F55" s="2326">
        <f>'4.19.1_LRScheme_Listing'!D55</f>
        <v>0</v>
      </c>
      <c r="G55" s="2326">
        <f>'4.19.1_LRScheme_Listing'!E55</f>
        <v>0</v>
      </c>
      <c r="H55" s="2418"/>
      <c r="I55" s="2418"/>
      <c r="J55" s="2418"/>
      <c r="K55" s="2418"/>
      <c r="L55" s="2418"/>
      <c r="M55" s="2418"/>
      <c r="N55" s="2418"/>
      <c r="O55" s="2418"/>
      <c r="P55" s="2418"/>
      <c r="Q55" s="2418"/>
      <c r="R55" s="2418"/>
      <c r="S55" s="2326">
        <f>'4.19.1_LRScheme_Listing'!BG55</f>
        <v>0</v>
      </c>
    </row>
    <row r="56" spans="4:19" s="2481" customFormat="1">
      <c r="D56" s="2414" t="str">
        <f>'4.19.1_LRScheme_Listing'!B56</f>
        <v>Local Enabling (Exit)</v>
      </c>
      <c r="E56" s="2326">
        <f>'4.19.1_LRScheme_Listing'!C56</f>
        <v>0</v>
      </c>
      <c r="F56" s="2326">
        <f>'4.19.1_LRScheme_Listing'!D56</f>
        <v>0</v>
      </c>
      <c r="G56" s="2326">
        <f>'4.19.1_LRScheme_Listing'!E56</f>
        <v>0</v>
      </c>
      <c r="H56" s="2418"/>
      <c r="I56" s="2418"/>
      <c r="J56" s="2418"/>
      <c r="K56" s="2418"/>
      <c r="L56" s="2418"/>
      <c r="M56" s="2418"/>
      <c r="N56" s="2418"/>
      <c r="O56" s="2418"/>
      <c r="P56" s="2418"/>
      <c r="Q56" s="2418"/>
      <c r="R56" s="2418"/>
      <c r="S56" s="2326">
        <f>'4.19.1_LRScheme_Listing'!BG56</f>
        <v>0</v>
      </c>
    </row>
    <row r="57" spans="4:19" s="2481" customFormat="1">
      <c r="D57" s="2414" t="str">
        <f>'4.19.1_LRScheme_Listing'!B57</f>
        <v>Local Enabling (Exit)</v>
      </c>
      <c r="E57" s="2326">
        <f>'4.19.1_LRScheme_Listing'!C57</f>
        <v>0</v>
      </c>
      <c r="F57" s="2326">
        <f>'4.19.1_LRScheme_Listing'!D57</f>
        <v>0</v>
      </c>
      <c r="G57" s="2326">
        <f>'4.19.1_LRScheme_Listing'!E57</f>
        <v>0</v>
      </c>
      <c r="H57" s="2418"/>
      <c r="I57" s="2418"/>
      <c r="J57" s="2418"/>
      <c r="K57" s="2418"/>
      <c r="L57" s="2418"/>
      <c r="M57" s="2418"/>
      <c r="N57" s="2418"/>
      <c r="O57" s="2418"/>
      <c r="P57" s="2418"/>
      <c r="Q57" s="2418"/>
      <c r="R57" s="2418"/>
      <c r="S57" s="2326">
        <f>'4.19.1_LRScheme_Listing'!BG57</f>
        <v>0</v>
      </c>
    </row>
    <row r="58" spans="4:19" s="2481" customFormat="1">
      <c r="D58" s="2414" t="str">
        <f>'4.19.1_LRScheme_Listing'!B58</f>
        <v>Local Enabling (Exit)</v>
      </c>
      <c r="E58" s="2326">
        <f>'4.19.1_LRScheme_Listing'!C58</f>
        <v>0</v>
      </c>
      <c r="F58" s="2326">
        <f>'4.19.1_LRScheme_Listing'!D58</f>
        <v>0</v>
      </c>
      <c r="G58" s="2326">
        <f>'4.19.1_LRScheme_Listing'!E58</f>
        <v>0</v>
      </c>
      <c r="H58" s="2418"/>
      <c r="I58" s="2418"/>
      <c r="J58" s="2418"/>
      <c r="K58" s="2418"/>
      <c r="L58" s="2418"/>
      <c r="M58" s="2418"/>
      <c r="N58" s="2418"/>
      <c r="O58" s="2418"/>
      <c r="P58" s="2418"/>
      <c r="Q58" s="2418"/>
      <c r="R58" s="2418"/>
      <c r="S58" s="2326">
        <f>'4.19.1_LRScheme_Listing'!BG58</f>
        <v>0</v>
      </c>
    </row>
    <row r="59" spans="4:19" s="2481" customFormat="1">
      <c r="D59" s="2414" t="str">
        <f>'4.19.1_LRScheme_Listing'!B59</f>
        <v>Local Enabling (Exit)</v>
      </c>
      <c r="E59" s="2326">
        <f>'4.19.1_LRScheme_Listing'!C59</f>
        <v>0</v>
      </c>
      <c r="F59" s="2326">
        <f>'4.19.1_LRScheme_Listing'!D59</f>
        <v>0</v>
      </c>
      <c r="G59" s="2326">
        <f>'4.19.1_LRScheme_Listing'!E59</f>
        <v>0</v>
      </c>
      <c r="H59" s="2418"/>
      <c r="I59" s="2418"/>
      <c r="J59" s="2418"/>
      <c r="K59" s="2418"/>
      <c r="L59" s="2418"/>
      <c r="M59" s="2418"/>
      <c r="N59" s="2418"/>
      <c r="O59" s="2418"/>
      <c r="P59" s="2418"/>
      <c r="Q59" s="2418"/>
      <c r="R59" s="2418"/>
      <c r="S59" s="2326">
        <f>'4.19.1_LRScheme_Listing'!BG59</f>
        <v>0</v>
      </c>
    </row>
    <row r="60" spans="4:19" s="2481" customFormat="1">
      <c r="D60" s="2414" t="str">
        <f>'4.19.1_LRScheme_Listing'!B60</f>
        <v>Local Enabling (Exit)</v>
      </c>
      <c r="E60" s="2326">
        <f>'4.19.1_LRScheme_Listing'!C60</f>
        <v>0</v>
      </c>
      <c r="F60" s="2326">
        <f>'4.19.1_LRScheme_Listing'!D60</f>
        <v>0</v>
      </c>
      <c r="G60" s="2326">
        <f>'4.19.1_LRScheme_Listing'!E60</f>
        <v>0</v>
      </c>
      <c r="H60" s="2418"/>
      <c r="I60" s="2418"/>
      <c r="J60" s="2418"/>
      <c r="K60" s="2418"/>
      <c r="L60" s="2418"/>
      <c r="M60" s="2418"/>
      <c r="N60" s="2418"/>
      <c r="O60" s="2418"/>
      <c r="P60" s="2418"/>
      <c r="Q60" s="2418"/>
      <c r="R60" s="2418"/>
      <c r="S60" s="2326">
        <f>'4.19.1_LRScheme_Listing'!BG60</f>
        <v>0</v>
      </c>
    </row>
    <row r="61" spans="4:19" s="2481" customFormat="1">
      <c r="D61" s="2414" t="str">
        <f>'4.19.1_LRScheme_Listing'!B61</f>
        <v>Local Enabling (Exit)</v>
      </c>
      <c r="E61" s="2326">
        <f>'4.19.1_LRScheme_Listing'!C61</f>
        <v>0</v>
      </c>
      <c r="F61" s="2326">
        <f>'4.19.1_LRScheme_Listing'!D61</f>
        <v>0</v>
      </c>
      <c r="G61" s="2326">
        <f>'4.19.1_LRScheme_Listing'!E61</f>
        <v>0</v>
      </c>
      <c r="H61" s="2418"/>
      <c r="I61" s="2418"/>
      <c r="J61" s="2418"/>
      <c r="K61" s="2418"/>
      <c r="L61" s="2418"/>
      <c r="M61" s="2418"/>
      <c r="N61" s="2418"/>
      <c r="O61" s="2418"/>
      <c r="P61" s="2418"/>
      <c r="Q61" s="2418"/>
      <c r="R61" s="2418"/>
      <c r="S61" s="2326">
        <f>'4.19.1_LRScheme_Listing'!BG61</f>
        <v>0</v>
      </c>
    </row>
    <row r="62" spans="4:19" s="2481" customFormat="1">
      <c r="D62" s="2414" t="str">
        <f>'4.19.1_LRScheme_Listing'!B62</f>
        <v>Local Enabling (Exit)</v>
      </c>
      <c r="E62" s="2326">
        <f>'4.19.1_LRScheme_Listing'!C62</f>
        <v>0</v>
      </c>
      <c r="F62" s="2326">
        <f>'4.19.1_LRScheme_Listing'!D62</f>
        <v>0</v>
      </c>
      <c r="G62" s="2326">
        <f>'4.19.1_LRScheme_Listing'!E62</f>
        <v>0</v>
      </c>
      <c r="H62" s="2418"/>
      <c r="I62" s="2418"/>
      <c r="J62" s="2418"/>
      <c r="K62" s="2418"/>
      <c r="L62" s="2418"/>
      <c r="M62" s="2418"/>
      <c r="N62" s="2418"/>
      <c r="O62" s="2418"/>
      <c r="P62" s="2418"/>
      <c r="Q62" s="2418"/>
      <c r="R62" s="2418"/>
      <c r="S62" s="2326">
        <f>'4.19.1_LRScheme_Listing'!BG62</f>
        <v>0</v>
      </c>
    </row>
    <row r="63" spans="4:19" s="2481" customFormat="1">
      <c r="D63" s="2428" t="s">
        <v>2419</v>
      </c>
      <c r="E63" s="2428"/>
      <c r="F63" s="2428"/>
      <c r="G63" s="2456"/>
      <c r="H63" s="2326">
        <f>SUM(H53:H62)</f>
        <v>0</v>
      </c>
      <c r="I63" s="2326">
        <f>SUM(I53:I62)</f>
        <v>0</v>
      </c>
      <c r="J63" s="2326">
        <f>SUM(J53:J62)</f>
        <v>0</v>
      </c>
      <c r="K63" s="2326">
        <f t="shared" ref="K63:R63" si="3">SUM(K53:K62)</f>
        <v>0</v>
      </c>
      <c r="L63" s="2326">
        <f t="shared" si="3"/>
        <v>0</v>
      </c>
      <c r="M63" s="2326">
        <f t="shared" si="3"/>
        <v>0</v>
      </c>
      <c r="N63" s="2326">
        <f t="shared" si="3"/>
        <v>0</v>
      </c>
      <c r="O63" s="2326">
        <f t="shared" si="3"/>
        <v>0</v>
      </c>
      <c r="P63" s="2326">
        <f t="shared" si="3"/>
        <v>0</v>
      </c>
      <c r="Q63" s="2326">
        <f t="shared" si="3"/>
        <v>0</v>
      </c>
      <c r="R63" s="2326">
        <f t="shared" si="3"/>
        <v>0</v>
      </c>
      <c r="S63" s="2428"/>
    </row>
    <row r="64" spans="4:19" s="2481" customFormat="1">
      <c r="D64" s="2464"/>
      <c r="E64" s="2464"/>
      <c r="F64" s="2464"/>
      <c r="G64" s="2456"/>
      <c r="H64" s="2459"/>
      <c r="I64" s="2459"/>
      <c r="J64" s="2459"/>
      <c r="K64" s="2459"/>
      <c r="L64" s="2459"/>
      <c r="M64" s="2459"/>
      <c r="N64" s="2459"/>
      <c r="O64" s="2459"/>
      <c r="P64" s="2459"/>
      <c r="Q64" s="2459"/>
      <c r="R64" s="2459"/>
      <c r="S64" s="2428"/>
    </row>
    <row r="65" spans="4:19" s="2481" customFormat="1">
      <c r="D65" s="2406" t="s">
        <v>2335</v>
      </c>
      <c r="E65" s="2406"/>
      <c r="F65" s="2406"/>
      <c r="G65" s="2406"/>
      <c r="H65" s="2449"/>
      <c r="I65" s="2449"/>
      <c r="J65" s="2449"/>
      <c r="K65" s="2449"/>
      <c r="L65" s="2449"/>
      <c r="M65" s="2449"/>
      <c r="N65" s="2449"/>
      <c r="O65" s="2449"/>
      <c r="P65" s="2449"/>
      <c r="Q65" s="2449"/>
      <c r="R65" s="2449"/>
      <c r="S65" s="2428"/>
    </row>
    <row r="66" spans="4:19" s="2481" customFormat="1">
      <c r="D66" s="2414" t="str">
        <f>'4.19.1_LRScheme_Listing'!B66</f>
        <v>Wider Works (Entry)</v>
      </c>
      <c r="E66" s="2326">
        <f>'4.19.1_LRScheme_Listing'!C66</f>
        <v>0</v>
      </c>
      <c r="F66" s="2326">
        <f>'4.19.1_LRScheme_Listing'!D66</f>
        <v>0</v>
      </c>
      <c r="G66" s="2326">
        <f>'4.19.1_LRScheme_Listing'!E66</f>
        <v>0</v>
      </c>
      <c r="H66" s="2418"/>
      <c r="I66" s="2418"/>
      <c r="J66" s="2418"/>
      <c r="K66" s="2418"/>
      <c r="L66" s="2418"/>
      <c r="M66" s="2418"/>
      <c r="N66" s="2418"/>
      <c r="O66" s="2418"/>
      <c r="P66" s="2418"/>
      <c r="Q66" s="2418"/>
      <c r="R66" s="2418"/>
      <c r="S66" s="2326">
        <f>'4.19.1_LRScheme_Listing'!BG66</f>
        <v>0</v>
      </c>
    </row>
    <row r="67" spans="4:19" s="2481" customFormat="1">
      <c r="D67" s="2414" t="str">
        <f>'4.19.1_LRScheme_Listing'!B67</f>
        <v>Wider Works (Entry)</v>
      </c>
      <c r="E67" s="2326">
        <f>'4.19.1_LRScheme_Listing'!C67</f>
        <v>0</v>
      </c>
      <c r="F67" s="2326">
        <f>'4.19.1_LRScheme_Listing'!D67</f>
        <v>0</v>
      </c>
      <c r="G67" s="2326">
        <f>'4.19.1_LRScheme_Listing'!E67</f>
        <v>0</v>
      </c>
      <c r="H67" s="2418"/>
      <c r="I67" s="2418"/>
      <c r="J67" s="2418"/>
      <c r="K67" s="2418"/>
      <c r="L67" s="2418"/>
      <c r="M67" s="2418"/>
      <c r="N67" s="2418"/>
      <c r="O67" s="2418"/>
      <c r="P67" s="2418"/>
      <c r="Q67" s="2418"/>
      <c r="R67" s="2418"/>
      <c r="S67" s="2326">
        <f>'4.19.1_LRScheme_Listing'!BG67</f>
        <v>0</v>
      </c>
    </row>
    <row r="68" spans="4:19" s="2481" customFormat="1">
      <c r="D68" s="2414" t="str">
        <f>'4.19.1_LRScheme_Listing'!B68</f>
        <v>Wider Works (Entry)</v>
      </c>
      <c r="E68" s="2326">
        <f>'4.19.1_LRScheme_Listing'!C68</f>
        <v>0</v>
      </c>
      <c r="F68" s="2326">
        <f>'4.19.1_LRScheme_Listing'!D68</f>
        <v>0</v>
      </c>
      <c r="G68" s="2326">
        <f>'4.19.1_LRScheme_Listing'!E68</f>
        <v>0</v>
      </c>
      <c r="H68" s="2418"/>
      <c r="I68" s="2418"/>
      <c r="J68" s="2418"/>
      <c r="K68" s="2418"/>
      <c r="L68" s="2418"/>
      <c r="M68" s="2418"/>
      <c r="N68" s="2418"/>
      <c r="O68" s="2418"/>
      <c r="P68" s="2418"/>
      <c r="Q68" s="2418"/>
      <c r="R68" s="2418"/>
      <c r="S68" s="2326">
        <f>'4.19.1_LRScheme_Listing'!BG68</f>
        <v>0</v>
      </c>
    </row>
    <row r="69" spans="4:19" s="2481" customFormat="1">
      <c r="D69" s="2414" t="str">
        <f>'4.19.1_LRScheme_Listing'!B69</f>
        <v>Wider Works (Entry)</v>
      </c>
      <c r="E69" s="2326">
        <f>'4.19.1_LRScheme_Listing'!C69</f>
        <v>0</v>
      </c>
      <c r="F69" s="2326">
        <f>'4.19.1_LRScheme_Listing'!D69</f>
        <v>0</v>
      </c>
      <c r="G69" s="2326">
        <f>'4.19.1_LRScheme_Listing'!E69</f>
        <v>0</v>
      </c>
      <c r="H69" s="2418"/>
      <c r="I69" s="2418"/>
      <c r="J69" s="2418"/>
      <c r="K69" s="2418"/>
      <c r="L69" s="2418"/>
      <c r="M69" s="2418"/>
      <c r="N69" s="2418"/>
      <c r="O69" s="2418"/>
      <c r="P69" s="2418"/>
      <c r="Q69" s="2418"/>
      <c r="R69" s="2418"/>
      <c r="S69" s="2326">
        <f>'4.19.1_LRScheme_Listing'!BG69</f>
        <v>0</v>
      </c>
    </row>
    <row r="70" spans="4:19" s="2481" customFormat="1">
      <c r="D70" s="2414" t="str">
        <f>'4.19.1_LRScheme_Listing'!B70</f>
        <v>Wider Works (Entry)</v>
      </c>
      <c r="E70" s="2326">
        <f>'4.19.1_LRScheme_Listing'!C70</f>
        <v>0</v>
      </c>
      <c r="F70" s="2326">
        <f>'4.19.1_LRScheme_Listing'!D70</f>
        <v>0</v>
      </c>
      <c r="G70" s="2326">
        <f>'4.19.1_LRScheme_Listing'!E70</f>
        <v>0</v>
      </c>
      <c r="H70" s="2418"/>
      <c r="I70" s="2418"/>
      <c r="J70" s="2418"/>
      <c r="K70" s="2418"/>
      <c r="L70" s="2418"/>
      <c r="M70" s="2418"/>
      <c r="N70" s="2418"/>
      <c r="O70" s="2418"/>
      <c r="P70" s="2418"/>
      <c r="Q70" s="2418"/>
      <c r="R70" s="2418"/>
      <c r="S70" s="2326">
        <f>'4.19.1_LRScheme_Listing'!BG70</f>
        <v>0</v>
      </c>
    </row>
    <row r="71" spans="4:19" s="2481" customFormat="1">
      <c r="D71" s="2414" t="str">
        <f>'4.19.1_LRScheme_Listing'!B71</f>
        <v>Wider Works (Entry)</v>
      </c>
      <c r="E71" s="2326">
        <f>'4.19.1_LRScheme_Listing'!C71</f>
        <v>0</v>
      </c>
      <c r="F71" s="2326">
        <f>'4.19.1_LRScheme_Listing'!D71</f>
        <v>0</v>
      </c>
      <c r="G71" s="2326">
        <f>'4.19.1_LRScheme_Listing'!E71</f>
        <v>0</v>
      </c>
      <c r="H71" s="2418"/>
      <c r="I71" s="2418"/>
      <c r="J71" s="2418"/>
      <c r="K71" s="2418"/>
      <c r="L71" s="2418"/>
      <c r="M71" s="2418"/>
      <c r="N71" s="2418"/>
      <c r="O71" s="2418"/>
      <c r="P71" s="2418"/>
      <c r="Q71" s="2418"/>
      <c r="R71" s="2418"/>
      <c r="S71" s="2326">
        <f>'4.19.1_LRScheme_Listing'!BG71</f>
        <v>0</v>
      </c>
    </row>
    <row r="72" spans="4:19" s="2481" customFormat="1">
      <c r="D72" s="2414" t="str">
        <f>'4.19.1_LRScheme_Listing'!B72</f>
        <v>Wider Works (Entry)</v>
      </c>
      <c r="E72" s="2326">
        <f>'4.19.1_LRScheme_Listing'!C72</f>
        <v>0</v>
      </c>
      <c r="F72" s="2326">
        <f>'4.19.1_LRScheme_Listing'!D72</f>
        <v>0</v>
      </c>
      <c r="G72" s="2326">
        <f>'4.19.1_LRScheme_Listing'!E72</f>
        <v>0</v>
      </c>
      <c r="H72" s="2418"/>
      <c r="I72" s="2418"/>
      <c r="J72" s="2418"/>
      <c r="K72" s="2418"/>
      <c r="L72" s="2418"/>
      <c r="M72" s="2418"/>
      <c r="N72" s="2418"/>
      <c r="O72" s="2418"/>
      <c r="P72" s="2418"/>
      <c r="Q72" s="2418"/>
      <c r="R72" s="2418"/>
      <c r="S72" s="2326">
        <f>'4.19.1_LRScheme_Listing'!BG72</f>
        <v>0</v>
      </c>
    </row>
    <row r="73" spans="4:19" s="2481" customFormat="1">
      <c r="D73" s="2414" t="str">
        <f>'4.19.1_LRScheme_Listing'!B73</f>
        <v>Wider Works (Entry)</v>
      </c>
      <c r="E73" s="2326">
        <f>'4.19.1_LRScheme_Listing'!C73</f>
        <v>0</v>
      </c>
      <c r="F73" s="2326">
        <f>'4.19.1_LRScheme_Listing'!D73</f>
        <v>0</v>
      </c>
      <c r="G73" s="2326">
        <f>'4.19.1_LRScheme_Listing'!E73</f>
        <v>0</v>
      </c>
      <c r="H73" s="2418"/>
      <c r="I73" s="2418"/>
      <c r="J73" s="2418"/>
      <c r="K73" s="2418"/>
      <c r="L73" s="2418"/>
      <c r="M73" s="2418"/>
      <c r="N73" s="2418"/>
      <c r="O73" s="2418"/>
      <c r="P73" s="2418"/>
      <c r="Q73" s="2418"/>
      <c r="R73" s="2418"/>
      <c r="S73" s="2326">
        <f>'4.19.1_LRScheme_Listing'!BG73</f>
        <v>0</v>
      </c>
    </row>
    <row r="74" spans="4:19" s="2481" customFormat="1">
      <c r="D74" s="2414" t="str">
        <f>'4.19.1_LRScheme_Listing'!B74</f>
        <v>Wider Works (Entry)</v>
      </c>
      <c r="E74" s="2326">
        <f>'4.19.1_LRScheme_Listing'!C74</f>
        <v>0</v>
      </c>
      <c r="F74" s="2326">
        <f>'4.19.1_LRScheme_Listing'!D74</f>
        <v>0</v>
      </c>
      <c r="G74" s="2326">
        <f>'4.19.1_LRScheme_Listing'!E74</f>
        <v>0</v>
      </c>
      <c r="H74" s="2418"/>
      <c r="I74" s="2418"/>
      <c r="J74" s="2418"/>
      <c r="K74" s="2418"/>
      <c r="L74" s="2418"/>
      <c r="M74" s="2418"/>
      <c r="N74" s="2418"/>
      <c r="O74" s="2418"/>
      <c r="P74" s="2418"/>
      <c r="Q74" s="2418"/>
      <c r="R74" s="2418"/>
      <c r="S74" s="2326">
        <f>'4.19.1_LRScheme_Listing'!BG74</f>
        <v>0</v>
      </c>
    </row>
    <row r="75" spans="4:19" s="2481" customFormat="1">
      <c r="D75" s="2414" t="str">
        <f>'4.19.1_LRScheme_Listing'!B75</f>
        <v>Wider Works (Entry)</v>
      </c>
      <c r="E75" s="2326">
        <f>'4.19.1_LRScheme_Listing'!C75</f>
        <v>0</v>
      </c>
      <c r="F75" s="2326">
        <f>'4.19.1_LRScheme_Listing'!D75</f>
        <v>0</v>
      </c>
      <c r="G75" s="2326">
        <f>'4.19.1_LRScheme_Listing'!E75</f>
        <v>0</v>
      </c>
      <c r="H75" s="2418"/>
      <c r="I75" s="2418"/>
      <c r="J75" s="2418"/>
      <c r="K75" s="2418"/>
      <c r="L75" s="2418"/>
      <c r="M75" s="2418"/>
      <c r="N75" s="2418"/>
      <c r="O75" s="2418"/>
      <c r="P75" s="2418"/>
      <c r="Q75" s="2418"/>
      <c r="R75" s="2418"/>
      <c r="S75" s="2326">
        <f>'4.19.1_LRScheme_Listing'!BG75</f>
        <v>0</v>
      </c>
    </row>
    <row r="76" spans="4:19" s="2481" customFormat="1">
      <c r="D76" s="2428" t="s">
        <v>2420</v>
      </c>
      <c r="E76" s="2428"/>
      <c r="F76" s="2428"/>
      <c r="G76" s="2435"/>
      <c r="H76" s="2326">
        <f>SUM(H66:H75)</f>
        <v>0</v>
      </c>
      <c r="I76" s="2326">
        <f>SUM(I66:I75)</f>
        <v>0</v>
      </c>
      <c r="J76" s="2326">
        <f>SUM(J66:J75)</f>
        <v>0</v>
      </c>
      <c r="K76" s="2326">
        <f t="shared" ref="K76:R76" si="4">SUM(K66:K75)</f>
        <v>0</v>
      </c>
      <c r="L76" s="2326">
        <f t="shared" si="4"/>
        <v>0</v>
      </c>
      <c r="M76" s="2326">
        <f t="shared" si="4"/>
        <v>0</v>
      </c>
      <c r="N76" s="2326">
        <f t="shared" si="4"/>
        <v>0</v>
      </c>
      <c r="O76" s="2326">
        <f t="shared" si="4"/>
        <v>0</v>
      </c>
      <c r="P76" s="2326">
        <f t="shared" si="4"/>
        <v>0</v>
      </c>
      <c r="Q76" s="2326">
        <f t="shared" si="4"/>
        <v>0</v>
      </c>
      <c r="R76" s="2326">
        <f t="shared" si="4"/>
        <v>0</v>
      </c>
      <c r="S76" s="2428"/>
    </row>
    <row r="77" spans="4:19" s="2481" customFormat="1">
      <c r="D77" s="2456"/>
      <c r="E77" s="2456"/>
      <c r="F77" s="2456"/>
      <c r="G77" s="2456"/>
      <c r="H77" s="2459"/>
      <c r="I77" s="2459"/>
      <c r="J77" s="2459"/>
      <c r="K77" s="2459"/>
      <c r="L77" s="2459"/>
      <c r="M77" s="2459"/>
      <c r="N77" s="2459"/>
      <c r="O77" s="2459"/>
      <c r="P77" s="2459"/>
      <c r="Q77" s="2459"/>
      <c r="R77" s="2459"/>
      <c r="S77" s="2428"/>
    </row>
    <row r="78" spans="4:19" s="2481" customFormat="1">
      <c r="D78" s="2406" t="s">
        <v>2336</v>
      </c>
      <c r="E78" s="2406"/>
      <c r="F78" s="2406"/>
      <c r="G78" s="2406"/>
      <c r="H78" s="2449"/>
      <c r="I78" s="2449"/>
      <c r="J78" s="2449"/>
      <c r="K78" s="2449"/>
      <c r="L78" s="2449"/>
      <c r="M78" s="2449"/>
      <c r="N78" s="2449"/>
      <c r="O78" s="2449"/>
      <c r="P78" s="2449"/>
      <c r="Q78" s="2449"/>
      <c r="R78" s="2449"/>
      <c r="S78" s="2428"/>
    </row>
    <row r="79" spans="4:19" s="2481" customFormat="1">
      <c r="D79" s="2414" t="str">
        <f>'4.19.1_LRScheme_Listing'!B79</f>
        <v>Wider Works (Exit)</v>
      </c>
      <c r="E79" s="2326">
        <f>'4.19.1_LRScheme_Listing'!C79</f>
        <v>0</v>
      </c>
      <c r="F79" s="2326">
        <f>'4.19.1_LRScheme_Listing'!D79</f>
        <v>0</v>
      </c>
      <c r="G79" s="2326">
        <f>'4.19.1_LRScheme_Listing'!E79</f>
        <v>0</v>
      </c>
      <c r="H79" s="2418"/>
      <c r="I79" s="2418"/>
      <c r="J79" s="2418"/>
      <c r="K79" s="2418"/>
      <c r="L79" s="2418"/>
      <c r="M79" s="2418"/>
      <c r="N79" s="2418"/>
      <c r="O79" s="2418"/>
      <c r="P79" s="2418"/>
      <c r="Q79" s="2418"/>
      <c r="R79" s="2418"/>
      <c r="S79" s="2326">
        <f>'4.19.1_LRScheme_Listing'!BG79</f>
        <v>0</v>
      </c>
    </row>
    <row r="80" spans="4:19" s="2481" customFormat="1">
      <c r="D80" s="2414" t="str">
        <f>'4.19.1_LRScheme_Listing'!B80</f>
        <v>Wider Works (Exit)</v>
      </c>
      <c r="E80" s="2326">
        <f>'4.19.1_LRScheme_Listing'!C80</f>
        <v>0</v>
      </c>
      <c r="F80" s="2326">
        <f>'4.19.1_LRScheme_Listing'!D80</f>
        <v>0</v>
      </c>
      <c r="G80" s="2326">
        <f>'4.19.1_LRScheme_Listing'!E80</f>
        <v>0</v>
      </c>
      <c r="H80" s="2418"/>
      <c r="I80" s="2418"/>
      <c r="J80" s="2418"/>
      <c r="K80" s="2418"/>
      <c r="L80" s="2418"/>
      <c r="M80" s="2418"/>
      <c r="N80" s="2418"/>
      <c r="O80" s="2418"/>
      <c r="P80" s="2418"/>
      <c r="Q80" s="2418"/>
      <c r="R80" s="2418"/>
      <c r="S80" s="2326">
        <f>'4.19.1_LRScheme_Listing'!BG80</f>
        <v>0</v>
      </c>
    </row>
    <row r="81" spans="4:19" s="2481" customFormat="1">
      <c r="D81" s="2414" t="str">
        <f>'4.19.1_LRScheme_Listing'!B81</f>
        <v>Wider Works (Exit)</v>
      </c>
      <c r="E81" s="2326">
        <f>'4.19.1_LRScheme_Listing'!C81</f>
        <v>0</v>
      </c>
      <c r="F81" s="2326">
        <f>'4.19.1_LRScheme_Listing'!D81</f>
        <v>0</v>
      </c>
      <c r="G81" s="2326">
        <f>'4.19.1_LRScheme_Listing'!E81</f>
        <v>0</v>
      </c>
      <c r="H81" s="2418"/>
      <c r="I81" s="2418"/>
      <c r="J81" s="2418"/>
      <c r="K81" s="2418"/>
      <c r="L81" s="2418"/>
      <c r="M81" s="2418"/>
      <c r="N81" s="2418"/>
      <c r="O81" s="2418"/>
      <c r="P81" s="2418"/>
      <c r="Q81" s="2418"/>
      <c r="R81" s="2418"/>
      <c r="S81" s="2326">
        <f>'4.19.1_LRScheme_Listing'!BG81</f>
        <v>0</v>
      </c>
    </row>
    <row r="82" spans="4:19" s="2481" customFormat="1">
      <c r="D82" s="2414" t="str">
        <f>'4.19.1_LRScheme_Listing'!B82</f>
        <v>Wider Works (Exit)</v>
      </c>
      <c r="E82" s="2326">
        <f>'4.19.1_LRScheme_Listing'!C82</f>
        <v>0</v>
      </c>
      <c r="F82" s="2326">
        <f>'4.19.1_LRScheme_Listing'!D82</f>
        <v>0</v>
      </c>
      <c r="G82" s="2326">
        <f>'4.19.1_LRScheme_Listing'!E82</f>
        <v>0</v>
      </c>
      <c r="H82" s="2418"/>
      <c r="I82" s="2418"/>
      <c r="J82" s="2418"/>
      <c r="K82" s="2418"/>
      <c r="L82" s="2418"/>
      <c r="M82" s="2418"/>
      <c r="N82" s="2418"/>
      <c r="O82" s="2418"/>
      <c r="P82" s="2418"/>
      <c r="Q82" s="2418"/>
      <c r="R82" s="2418"/>
      <c r="S82" s="2326">
        <f>'4.19.1_LRScheme_Listing'!BG82</f>
        <v>0</v>
      </c>
    </row>
    <row r="83" spans="4:19" s="2481" customFormat="1">
      <c r="D83" s="2414" t="str">
        <f>'4.19.1_LRScheme_Listing'!B83</f>
        <v>Wider Works (Exit)</v>
      </c>
      <c r="E83" s="2326">
        <f>'4.19.1_LRScheme_Listing'!C83</f>
        <v>0</v>
      </c>
      <c r="F83" s="2326">
        <f>'4.19.1_LRScheme_Listing'!D83</f>
        <v>0</v>
      </c>
      <c r="G83" s="2326">
        <f>'4.19.1_LRScheme_Listing'!E83</f>
        <v>0</v>
      </c>
      <c r="H83" s="2418"/>
      <c r="I83" s="2418"/>
      <c r="J83" s="2418"/>
      <c r="K83" s="2418"/>
      <c r="L83" s="2418"/>
      <c r="M83" s="2418"/>
      <c r="N83" s="2418"/>
      <c r="O83" s="2418"/>
      <c r="P83" s="2418"/>
      <c r="Q83" s="2418"/>
      <c r="R83" s="2418"/>
      <c r="S83" s="2326">
        <f>'4.19.1_LRScheme_Listing'!BG83</f>
        <v>0</v>
      </c>
    </row>
    <row r="84" spans="4:19" s="2481" customFormat="1">
      <c r="D84" s="2414" t="str">
        <f>'4.19.1_LRScheme_Listing'!B84</f>
        <v>Wider Works (Exit)</v>
      </c>
      <c r="E84" s="2326">
        <f>'4.19.1_LRScheme_Listing'!C84</f>
        <v>0</v>
      </c>
      <c r="F84" s="2326">
        <f>'4.19.1_LRScheme_Listing'!D84</f>
        <v>0</v>
      </c>
      <c r="G84" s="2326">
        <f>'4.19.1_LRScheme_Listing'!E84</f>
        <v>0</v>
      </c>
      <c r="H84" s="2418"/>
      <c r="I84" s="2418"/>
      <c r="J84" s="2418"/>
      <c r="K84" s="2418"/>
      <c r="L84" s="2418"/>
      <c r="M84" s="2418"/>
      <c r="N84" s="2418"/>
      <c r="O84" s="2418"/>
      <c r="P84" s="2418"/>
      <c r="Q84" s="2418"/>
      <c r="R84" s="2418"/>
      <c r="S84" s="2326">
        <f>'4.19.1_LRScheme_Listing'!BG84</f>
        <v>0</v>
      </c>
    </row>
    <row r="85" spans="4:19" s="2481" customFormat="1">
      <c r="D85" s="2414" t="str">
        <f>'4.19.1_LRScheme_Listing'!B85</f>
        <v>Wider Works (Exit)</v>
      </c>
      <c r="E85" s="2326">
        <f>'4.19.1_LRScheme_Listing'!C85</f>
        <v>0</v>
      </c>
      <c r="F85" s="2326">
        <f>'4.19.1_LRScheme_Listing'!D85</f>
        <v>0</v>
      </c>
      <c r="G85" s="2326">
        <f>'4.19.1_LRScheme_Listing'!E85</f>
        <v>0</v>
      </c>
      <c r="H85" s="2418"/>
      <c r="I85" s="2418"/>
      <c r="J85" s="2418"/>
      <c r="K85" s="2418"/>
      <c r="L85" s="2418"/>
      <c r="M85" s="2418"/>
      <c r="N85" s="2418"/>
      <c r="O85" s="2418"/>
      <c r="P85" s="2418"/>
      <c r="Q85" s="2418"/>
      <c r="R85" s="2418"/>
      <c r="S85" s="2326">
        <f>'4.19.1_LRScheme_Listing'!BG85</f>
        <v>0</v>
      </c>
    </row>
    <row r="86" spans="4:19" s="2481" customFormat="1">
      <c r="D86" s="2414" t="str">
        <f>'4.19.1_LRScheme_Listing'!B86</f>
        <v>Wider Works (Exit)</v>
      </c>
      <c r="E86" s="2326">
        <f>'4.19.1_LRScheme_Listing'!C86</f>
        <v>0</v>
      </c>
      <c r="F86" s="2326">
        <f>'4.19.1_LRScheme_Listing'!D86</f>
        <v>0</v>
      </c>
      <c r="G86" s="2326">
        <f>'4.19.1_LRScheme_Listing'!E86</f>
        <v>0</v>
      </c>
      <c r="H86" s="2418"/>
      <c r="I86" s="2418"/>
      <c r="J86" s="2418"/>
      <c r="K86" s="2418"/>
      <c r="L86" s="2418"/>
      <c r="M86" s="2418"/>
      <c r="N86" s="2418"/>
      <c r="O86" s="2418"/>
      <c r="P86" s="2418"/>
      <c r="Q86" s="2418"/>
      <c r="R86" s="2418"/>
      <c r="S86" s="2326">
        <f>'4.19.1_LRScheme_Listing'!BG86</f>
        <v>0</v>
      </c>
    </row>
    <row r="87" spans="4:19" s="2481" customFormat="1">
      <c r="D87" s="2414" t="str">
        <f>'4.19.1_LRScheme_Listing'!B87</f>
        <v>Wider Works (Exit)</v>
      </c>
      <c r="E87" s="2326">
        <f>'4.19.1_LRScheme_Listing'!C87</f>
        <v>0</v>
      </c>
      <c r="F87" s="2326">
        <f>'4.19.1_LRScheme_Listing'!D87</f>
        <v>0</v>
      </c>
      <c r="G87" s="2326">
        <f>'4.19.1_LRScheme_Listing'!E87</f>
        <v>0</v>
      </c>
      <c r="H87" s="2418"/>
      <c r="I87" s="2418"/>
      <c r="J87" s="2418"/>
      <c r="K87" s="2418"/>
      <c r="L87" s="2418"/>
      <c r="M87" s="2418"/>
      <c r="N87" s="2418"/>
      <c r="O87" s="2418"/>
      <c r="P87" s="2418"/>
      <c r="Q87" s="2418"/>
      <c r="R87" s="2418"/>
      <c r="S87" s="2326">
        <f>'4.19.1_LRScheme_Listing'!BG87</f>
        <v>0</v>
      </c>
    </row>
    <row r="88" spans="4:19" s="2481" customFormat="1">
      <c r="D88" s="2414" t="str">
        <f>'4.19.1_LRScheme_Listing'!B88</f>
        <v>Wider Works (Exit)</v>
      </c>
      <c r="E88" s="2326">
        <f>'4.19.1_LRScheme_Listing'!C88</f>
        <v>0</v>
      </c>
      <c r="F88" s="2326">
        <f>'4.19.1_LRScheme_Listing'!D88</f>
        <v>0</v>
      </c>
      <c r="G88" s="2326">
        <f>'4.19.1_LRScheme_Listing'!E88</f>
        <v>0</v>
      </c>
      <c r="H88" s="2418"/>
      <c r="I88" s="2418"/>
      <c r="J88" s="2418"/>
      <c r="K88" s="2418"/>
      <c r="L88" s="2418"/>
      <c r="M88" s="2418"/>
      <c r="N88" s="2418"/>
      <c r="O88" s="2418"/>
      <c r="P88" s="2418"/>
      <c r="Q88" s="2418"/>
      <c r="R88" s="2418"/>
      <c r="S88" s="2326">
        <f>'4.19.1_LRScheme_Listing'!BG88</f>
        <v>0</v>
      </c>
    </row>
    <row r="89" spans="4:19" s="2481" customFormat="1">
      <c r="D89" s="2428" t="s">
        <v>2421</v>
      </c>
      <c r="E89" s="2428"/>
      <c r="F89" s="2428"/>
      <c r="G89" s="2435"/>
      <c r="H89" s="2326">
        <f>SUM(H79:H88)</f>
        <v>0</v>
      </c>
      <c r="I89" s="2326">
        <f>SUM(I79:I88)</f>
        <v>0</v>
      </c>
      <c r="J89" s="2326">
        <f>SUM(J79:J88)</f>
        <v>0</v>
      </c>
      <c r="K89" s="2326">
        <f t="shared" ref="K89:R89" si="5">SUM(K79:K88)</f>
        <v>0</v>
      </c>
      <c r="L89" s="2326">
        <f t="shared" si="5"/>
        <v>0</v>
      </c>
      <c r="M89" s="2326">
        <f t="shared" si="5"/>
        <v>0</v>
      </c>
      <c r="N89" s="2326">
        <f t="shared" si="5"/>
        <v>0</v>
      </c>
      <c r="O89" s="2326">
        <f t="shared" si="5"/>
        <v>0</v>
      </c>
      <c r="P89" s="2326">
        <f t="shared" si="5"/>
        <v>0</v>
      </c>
      <c r="Q89" s="2326">
        <f t="shared" si="5"/>
        <v>0</v>
      </c>
      <c r="R89" s="2326">
        <f t="shared" si="5"/>
        <v>0</v>
      </c>
      <c r="S89" s="2428"/>
    </row>
    <row r="90" spans="4:19" s="2481" customFormat="1">
      <c r="D90" s="2456"/>
      <c r="E90" s="2456"/>
      <c r="F90" s="2456"/>
      <c r="G90" s="2456"/>
      <c r="H90" s="2459"/>
      <c r="I90" s="2459"/>
      <c r="J90" s="2459"/>
      <c r="K90" s="2459"/>
      <c r="L90" s="2459"/>
      <c r="M90" s="2459"/>
      <c r="N90" s="2459"/>
      <c r="O90" s="2459"/>
      <c r="P90" s="2459"/>
      <c r="Q90" s="2459"/>
      <c r="R90" s="2459"/>
      <c r="S90" s="2428"/>
    </row>
    <row r="91" spans="4:19" s="2481" customFormat="1">
      <c r="D91" s="2406" t="s">
        <v>2337</v>
      </c>
      <c r="E91" s="2406"/>
      <c r="F91" s="2406"/>
      <c r="G91" s="2406"/>
      <c r="H91" s="2449"/>
      <c r="I91" s="2449"/>
      <c r="J91" s="2449"/>
      <c r="K91" s="2449"/>
      <c r="L91" s="2449"/>
      <c r="M91" s="2449"/>
      <c r="N91" s="2449"/>
      <c r="O91" s="2449"/>
      <c r="P91" s="2449"/>
      <c r="Q91" s="2449"/>
      <c r="R91" s="2449"/>
      <c r="S91" s="2428"/>
    </row>
    <row r="92" spans="4:19" s="2481" customFormat="1">
      <c r="D92" s="2414" t="s">
        <v>2337</v>
      </c>
      <c r="E92" s="2326">
        <f>'4.19.1_LRScheme_Listing'!C92</f>
        <v>0</v>
      </c>
      <c r="F92" s="2326">
        <f>'4.19.1_LRScheme_Listing'!D92</f>
        <v>0</v>
      </c>
      <c r="G92" s="2326">
        <f>'4.19.1_LRScheme_Listing'!E92</f>
        <v>0</v>
      </c>
      <c r="H92" s="2418"/>
      <c r="I92" s="2418"/>
      <c r="J92" s="2418"/>
      <c r="K92" s="2418"/>
      <c r="L92" s="2418"/>
      <c r="M92" s="2418"/>
      <c r="N92" s="2418"/>
      <c r="O92" s="2418"/>
      <c r="P92" s="2418"/>
      <c r="Q92" s="2418"/>
      <c r="R92" s="2418"/>
      <c r="S92" s="2326">
        <f>'4.19.1_LRScheme_Listing'!BG92</f>
        <v>0</v>
      </c>
    </row>
    <row r="93" spans="4:19" s="2481" customFormat="1">
      <c r="D93" s="2414" t="s">
        <v>2337</v>
      </c>
      <c r="E93" s="2326">
        <f>'4.19.1_LRScheme_Listing'!C93</f>
        <v>0</v>
      </c>
      <c r="F93" s="2326">
        <f>'4.19.1_LRScheme_Listing'!D93</f>
        <v>0</v>
      </c>
      <c r="G93" s="2326">
        <f>'4.19.1_LRScheme_Listing'!E93</f>
        <v>0</v>
      </c>
      <c r="H93" s="2418"/>
      <c r="I93" s="2418"/>
      <c r="J93" s="2418"/>
      <c r="K93" s="2418"/>
      <c r="L93" s="2418"/>
      <c r="M93" s="2418"/>
      <c r="N93" s="2418"/>
      <c r="O93" s="2418"/>
      <c r="P93" s="2418"/>
      <c r="Q93" s="2418"/>
      <c r="R93" s="2418"/>
      <c r="S93" s="2326">
        <f>'4.19.1_LRScheme_Listing'!BG93</f>
        <v>0</v>
      </c>
    </row>
    <row r="94" spans="4:19" s="2481" customFormat="1">
      <c r="D94" s="2414" t="s">
        <v>2337</v>
      </c>
      <c r="E94" s="2326">
        <f>'4.19.1_LRScheme_Listing'!C94</f>
        <v>0</v>
      </c>
      <c r="F94" s="2326">
        <f>'4.19.1_LRScheme_Listing'!D94</f>
        <v>0</v>
      </c>
      <c r="G94" s="2326">
        <f>'4.19.1_LRScheme_Listing'!E94</f>
        <v>0</v>
      </c>
      <c r="H94" s="2418"/>
      <c r="I94" s="2418"/>
      <c r="J94" s="2418"/>
      <c r="K94" s="2418"/>
      <c r="L94" s="2418"/>
      <c r="M94" s="2418"/>
      <c r="N94" s="2418"/>
      <c r="O94" s="2418"/>
      <c r="P94" s="2418"/>
      <c r="Q94" s="2418"/>
      <c r="R94" s="2418"/>
      <c r="S94" s="2326">
        <f>'4.19.1_LRScheme_Listing'!BG94</f>
        <v>0</v>
      </c>
    </row>
    <row r="95" spans="4:19" s="2481" customFormat="1">
      <c r="D95" s="2414" t="s">
        <v>2337</v>
      </c>
      <c r="E95" s="2326">
        <f>'4.19.1_LRScheme_Listing'!C95</f>
        <v>0</v>
      </c>
      <c r="F95" s="2326">
        <f>'4.19.1_LRScheme_Listing'!D95</f>
        <v>0</v>
      </c>
      <c r="G95" s="2326">
        <f>'4.19.1_LRScheme_Listing'!E95</f>
        <v>0</v>
      </c>
      <c r="H95" s="2418"/>
      <c r="I95" s="2418"/>
      <c r="J95" s="2418"/>
      <c r="K95" s="2418"/>
      <c r="L95" s="2418"/>
      <c r="M95" s="2418"/>
      <c r="N95" s="2418"/>
      <c r="O95" s="2418"/>
      <c r="P95" s="2418"/>
      <c r="Q95" s="2418"/>
      <c r="R95" s="2418"/>
      <c r="S95" s="2326">
        <f>'4.19.1_LRScheme_Listing'!BG95</f>
        <v>0</v>
      </c>
    </row>
    <row r="96" spans="4:19" s="2481" customFormat="1">
      <c r="D96" s="2414" t="s">
        <v>2337</v>
      </c>
      <c r="E96" s="2326">
        <f>'4.19.1_LRScheme_Listing'!C96</f>
        <v>0</v>
      </c>
      <c r="F96" s="2326">
        <f>'4.19.1_LRScheme_Listing'!D96</f>
        <v>0</v>
      </c>
      <c r="G96" s="2326">
        <f>'4.19.1_LRScheme_Listing'!E96</f>
        <v>0</v>
      </c>
      <c r="H96" s="2418"/>
      <c r="I96" s="2418"/>
      <c r="J96" s="2418"/>
      <c r="K96" s="2418"/>
      <c r="L96" s="2418"/>
      <c r="M96" s="2418"/>
      <c r="N96" s="2418"/>
      <c r="O96" s="2418"/>
      <c r="P96" s="2418"/>
      <c r="Q96" s="2418"/>
      <c r="R96" s="2418"/>
      <c r="S96" s="2326">
        <f>'4.19.1_LRScheme_Listing'!BG96</f>
        <v>0</v>
      </c>
    </row>
    <row r="97" spans="4:19" s="2481" customFormat="1">
      <c r="D97" s="2414" t="s">
        <v>2337</v>
      </c>
      <c r="E97" s="2326">
        <f>'4.19.1_LRScheme_Listing'!C97</f>
        <v>0</v>
      </c>
      <c r="F97" s="2326">
        <f>'4.19.1_LRScheme_Listing'!D97</f>
        <v>0</v>
      </c>
      <c r="G97" s="2326">
        <f>'4.19.1_LRScheme_Listing'!E97</f>
        <v>0</v>
      </c>
      <c r="H97" s="2418"/>
      <c r="I97" s="2418"/>
      <c r="J97" s="2418"/>
      <c r="K97" s="2418"/>
      <c r="L97" s="2418"/>
      <c r="M97" s="2418"/>
      <c r="N97" s="2418"/>
      <c r="O97" s="2418"/>
      <c r="P97" s="2418"/>
      <c r="Q97" s="2418"/>
      <c r="R97" s="2418"/>
      <c r="S97" s="2326">
        <f>'4.19.1_LRScheme_Listing'!BG97</f>
        <v>0</v>
      </c>
    </row>
    <row r="98" spans="4:19" s="2481" customFormat="1">
      <c r="D98" s="2414" t="s">
        <v>2337</v>
      </c>
      <c r="E98" s="2326">
        <f>'4.19.1_LRScheme_Listing'!C98</f>
        <v>0</v>
      </c>
      <c r="F98" s="2326">
        <f>'4.19.1_LRScheme_Listing'!D98</f>
        <v>0</v>
      </c>
      <c r="G98" s="2326">
        <f>'4.19.1_LRScheme_Listing'!E98</f>
        <v>0</v>
      </c>
      <c r="H98" s="2418"/>
      <c r="I98" s="2418"/>
      <c r="J98" s="2418"/>
      <c r="K98" s="2418"/>
      <c r="L98" s="2418"/>
      <c r="M98" s="2418"/>
      <c r="N98" s="2418"/>
      <c r="O98" s="2418"/>
      <c r="P98" s="2418"/>
      <c r="Q98" s="2418"/>
      <c r="R98" s="2418"/>
      <c r="S98" s="2326">
        <f>'4.19.1_LRScheme_Listing'!BG98</f>
        <v>0</v>
      </c>
    </row>
    <row r="99" spans="4:19" s="2481" customFormat="1">
      <c r="D99" s="2414" t="s">
        <v>2337</v>
      </c>
      <c r="E99" s="2326">
        <f>'4.19.1_LRScheme_Listing'!C99</f>
        <v>0</v>
      </c>
      <c r="F99" s="2326">
        <f>'4.19.1_LRScheme_Listing'!D99</f>
        <v>0</v>
      </c>
      <c r="G99" s="2326">
        <f>'4.19.1_LRScheme_Listing'!E99</f>
        <v>0</v>
      </c>
      <c r="H99" s="2418"/>
      <c r="I99" s="2418"/>
      <c r="J99" s="2418"/>
      <c r="K99" s="2418"/>
      <c r="L99" s="2418"/>
      <c r="M99" s="2418"/>
      <c r="N99" s="2418"/>
      <c r="O99" s="2418"/>
      <c r="P99" s="2418"/>
      <c r="Q99" s="2418"/>
      <c r="R99" s="2418"/>
      <c r="S99" s="2326">
        <f>'4.19.1_LRScheme_Listing'!BG99</f>
        <v>0</v>
      </c>
    </row>
    <row r="100" spans="4:19" s="2481" customFormat="1">
      <c r="D100" s="2414" t="s">
        <v>2337</v>
      </c>
      <c r="E100" s="2326">
        <f>'4.19.1_LRScheme_Listing'!C100</f>
        <v>0</v>
      </c>
      <c r="F100" s="2326">
        <f>'4.19.1_LRScheme_Listing'!D100</f>
        <v>0</v>
      </c>
      <c r="G100" s="2326">
        <f>'4.19.1_LRScheme_Listing'!E100</f>
        <v>0</v>
      </c>
      <c r="H100" s="2418"/>
      <c r="I100" s="2418"/>
      <c r="J100" s="2418"/>
      <c r="K100" s="2418"/>
      <c r="L100" s="2418"/>
      <c r="M100" s="2418"/>
      <c r="N100" s="2418"/>
      <c r="O100" s="2418"/>
      <c r="P100" s="2418"/>
      <c r="Q100" s="2418"/>
      <c r="R100" s="2418"/>
      <c r="S100" s="2326">
        <f>'4.19.1_LRScheme_Listing'!BG100</f>
        <v>0</v>
      </c>
    </row>
    <row r="101" spans="4:19" s="2481" customFormat="1">
      <c r="D101" s="2428" t="s">
        <v>2422</v>
      </c>
      <c r="E101" s="2428"/>
      <c r="F101" s="2428"/>
      <c r="G101" s="2456"/>
      <c r="H101" s="2326">
        <f>SUM(H92:H100)</f>
        <v>0</v>
      </c>
      <c r="I101" s="2326">
        <f>SUM(I92:I100)</f>
        <v>0</v>
      </c>
      <c r="J101" s="2326">
        <f t="shared" ref="J101:R101" si="6">SUM(J92:J100)</f>
        <v>0</v>
      </c>
      <c r="K101" s="2326">
        <f t="shared" si="6"/>
        <v>0</v>
      </c>
      <c r="L101" s="2326">
        <f t="shared" si="6"/>
        <v>0</v>
      </c>
      <c r="M101" s="2326">
        <f t="shared" si="6"/>
        <v>0</v>
      </c>
      <c r="N101" s="2326">
        <f t="shared" si="6"/>
        <v>0</v>
      </c>
      <c r="O101" s="2326">
        <f t="shared" si="6"/>
        <v>0</v>
      </c>
      <c r="P101" s="2326">
        <f t="shared" si="6"/>
        <v>0</v>
      </c>
      <c r="Q101" s="2326">
        <f t="shared" si="6"/>
        <v>0</v>
      </c>
      <c r="R101" s="2326">
        <f t="shared" si="6"/>
        <v>0</v>
      </c>
      <c r="S101" s="2428"/>
    </row>
    <row r="102" spans="4:19" s="2481" customFormat="1">
      <c r="D102" s="2456"/>
      <c r="E102" s="2456"/>
      <c r="F102" s="2456"/>
      <c r="G102" s="2456"/>
      <c r="H102" s="2459"/>
      <c r="I102" s="2459"/>
      <c r="J102" s="2459"/>
      <c r="K102" s="2459"/>
      <c r="L102" s="2459"/>
      <c r="M102" s="2459"/>
      <c r="N102" s="2459"/>
      <c r="O102" s="2459"/>
      <c r="P102" s="2459"/>
      <c r="Q102" s="2459"/>
      <c r="R102" s="2459"/>
      <c r="S102" s="2428"/>
    </row>
    <row r="103" spans="4:19" s="2481" customFormat="1">
      <c r="D103" s="2406" t="s">
        <v>2338</v>
      </c>
      <c r="E103" s="2406"/>
      <c r="F103" s="2406"/>
      <c r="G103" s="2406"/>
      <c r="H103" s="2449"/>
      <c r="I103" s="2449"/>
      <c r="J103" s="2449"/>
      <c r="K103" s="2449"/>
      <c r="L103" s="2449"/>
      <c r="M103" s="2449"/>
      <c r="N103" s="2449"/>
      <c r="O103" s="2449"/>
      <c r="P103" s="2449"/>
      <c r="Q103" s="2449"/>
      <c r="R103" s="2449"/>
      <c r="S103" s="2428"/>
    </row>
    <row r="104" spans="4:19" s="2481" customFormat="1">
      <c r="D104" s="2414" t="str">
        <f>'4.19.1_LRScheme_Listing'!B105</f>
        <v>Infrastructure - TSS</v>
      </c>
      <c r="E104" s="2326">
        <f>'4.19.1_LRScheme_Listing'!C105</f>
        <v>0</v>
      </c>
      <c r="F104" s="2326">
        <f>'4.19.1_LRScheme_Listing'!D105</f>
        <v>0</v>
      </c>
      <c r="G104" s="2326">
        <f>'4.19.1_LRScheme_Listing'!E105</f>
        <v>0</v>
      </c>
      <c r="H104" s="2418"/>
      <c r="I104" s="2418"/>
      <c r="J104" s="2418"/>
      <c r="K104" s="2418"/>
      <c r="L104" s="2418"/>
      <c r="M104" s="2418"/>
      <c r="N104" s="2418"/>
      <c r="O104" s="2418"/>
      <c r="P104" s="2418"/>
      <c r="Q104" s="2418"/>
      <c r="R104" s="2418"/>
      <c r="S104" s="2326">
        <f>'4.19.1_LRScheme_Listing'!BG105</f>
        <v>0</v>
      </c>
    </row>
    <row r="105" spans="4:19" s="2481" customFormat="1">
      <c r="D105" s="2414" t="str">
        <f>'4.19.1_LRScheme_Listing'!B106</f>
        <v>Infrastructure - TSS</v>
      </c>
      <c r="E105" s="2326">
        <f>'4.19.1_LRScheme_Listing'!C106</f>
        <v>0</v>
      </c>
      <c r="F105" s="2326">
        <f>'4.19.1_LRScheme_Listing'!D106</f>
        <v>0</v>
      </c>
      <c r="G105" s="2326">
        <f>'4.19.1_LRScheme_Listing'!E106</f>
        <v>0</v>
      </c>
      <c r="H105" s="2418"/>
      <c r="I105" s="2418"/>
      <c r="J105" s="2418"/>
      <c r="K105" s="2418"/>
      <c r="L105" s="2418"/>
      <c r="M105" s="2418"/>
      <c r="N105" s="2418"/>
      <c r="O105" s="2418"/>
      <c r="P105" s="2418"/>
      <c r="Q105" s="2418"/>
      <c r="R105" s="2418"/>
      <c r="S105" s="2326">
        <f>'4.19.1_LRScheme_Listing'!BG106</f>
        <v>0</v>
      </c>
    </row>
    <row r="106" spans="4:19" s="2481" customFormat="1">
      <c r="D106" s="2414" t="str">
        <f>'4.19.1_LRScheme_Listing'!B107</f>
        <v>Infrastructure - TSS</v>
      </c>
      <c r="E106" s="2326">
        <f>'4.19.1_LRScheme_Listing'!C107</f>
        <v>0</v>
      </c>
      <c r="F106" s="2326">
        <f>'4.19.1_LRScheme_Listing'!D107</f>
        <v>0</v>
      </c>
      <c r="G106" s="2326">
        <f>'4.19.1_LRScheme_Listing'!E107</f>
        <v>0</v>
      </c>
      <c r="H106" s="2418"/>
      <c r="I106" s="2418"/>
      <c r="J106" s="2418"/>
      <c r="K106" s="2418"/>
      <c r="L106" s="2418"/>
      <c r="M106" s="2418"/>
      <c r="N106" s="2418"/>
      <c r="O106" s="2418"/>
      <c r="P106" s="2418"/>
      <c r="Q106" s="2418"/>
      <c r="R106" s="2418"/>
      <c r="S106" s="2326">
        <f>'4.19.1_LRScheme_Listing'!BG107</f>
        <v>0</v>
      </c>
    </row>
    <row r="107" spans="4:19" s="2481" customFormat="1">
      <c r="D107" s="2414" t="str">
        <f>'4.19.1_LRScheme_Listing'!B108</f>
        <v>Infrastructure - TSS</v>
      </c>
      <c r="E107" s="2326">
        <f>'4.19.1_LRScheme_Listing'!C108</f>
        <v>0</v>
      </c>
      <c r="F107" s="2326">
        <f>'4.19.1_LRScheme_Listing'!D108</f>
        <v>0</v>
      </c>
      <c r="G107" s="2326">
        <f>'4.19.1_LRScheme_Listing'!E108</f>
        <v>0</v>
      </c>
      <c r="H107" s="2418"/>
      <c r="I107" s="2418"/>
      <c r="J107" s="2418"/>
      <c r="K107" s="2418"/>
      <c r="L107" s="2418"/>
      <c r="M107" s="2418"/>
      <c r="N107" s="2418"/>
      <c r="O107" s="2418"/>
      <c r="P107" s="2418"/>
      <c r="Q107" s="2418"/>
      <c r="R107" s="2418"/>
      <c r="S107" s="2326">
        <f>'4.19.1_LRScheme_Listing'!BG108</f>
        <v>0</v>
      </c>
    </row>
    <row r="108" spans="4:19" s="2481" customFormat="1">
      <c r="D108" s="2414" t="str">
        <f>'4.19.1_LRScheme_Listing'!B109</f>
        <v>Infrastructure - TSS</v>
      </c>
      <c r="E108" s="2326">
        <f>'4.19.1_LRScheme_Listing'!C109</f>
        <v>0</v>
      </c>
      <c r="F108" s="2326">
        <f>'4.19.1_LRScheme_Listing'!D109</f>
        <v>0</v>
      </c>
      <c r="G108" s="2326">
        <f>'4.19.1_LRScheme_Listing'!E109</f>
        <v>0</v>
      </c>
      <c r="H108" s="2418"/>
      <c r="I108" s="2418"/>
      <c r="J108" s="2418"/>
      <c r="K108" s="2418"/>
      <c r="L108" s="2418"/>
      <c r="M108" s="2418"/>
      <c r="N108" s="2418"/>
      <c r="O108" s="2418"/>
      <c r="P108" s="2418"/>
      <c r="Q108" s="2418"/>
      <c r="R108" s="2418"/>
      <c r="S108" s="2326">
        <f>'4.19.1_LRScheme_Listing'!BG109</f>
        <v>0</v>
      </c>
    </row>
    <row r="109" spans="4:19" s="2481" customFormat="1">
      <c r="D109" s="2414" t="str">
        <f>'4.19.1_LRScheme_Listing'!B110</f>
        <v>Infrastructure - TSS</v>
      </c>
      <c r="E109" s="2326">
        <f>'4.19.1_LRScheme_Listing'!C110</f>
        <v>0</v>
      </c>
      <c r="F109" s="2326">
        <f>'4.19.1_LRScheme_Listing'!D110</f>
        <v>0</v>
      </c>
      <c r="G109" s="2326">
        <f>'4.19.1_LRScheme_Listing'!E110</f>
        <v>0</v>
      </c>
      <c r="H109" s="2418"/>
      <c r="I109" s="2418"/>
      <c r="J109" s="2418"/>
      <c r="K109" s="2418"/>
      <c r="L109" s="2418"/>
      <c r="M109" s="2418"/>
      <c r="N109" s="2418"/>
      <c r="O109" s="2418"/>
      <c r="P109" s="2418"/>
      <c r="Q109" s="2418"/>
      <c r="R109" s="2418"/>
      <c r="S109" s="2326">
        <f>'4.19.1_LRScheme_Listing'!BG110</f>
        <v>0</v>
      </c>
    </row>
    <row r="110" spans="4:19" s="2481" customFormat="1">
      <c r="D110" s="2414" t="str">
        <f>'4.19.1_LRScheme_Listing'!B111</f>
        <v>Infrastructure - TSS</v>
      </c>
      <c r="E110" s="2326">
        <f>'4.19.1_LRScheme_Listing'!C111</f>
        <v>0</v>
      </c>
      <c r="F110" s="2326">
        <f>'4.19.1_LRScheme_Listing'!D111</f>
        <v>0</v>
      </c>
      <c r="G110" s="2326">
        <f>'4.19.1_LRScheme_Listing'!E111</f>
        <v>0</v>
      </c>
      <c r="H110" s="2418"/>
      <c r="I110" s="2418"/>
      <c r="J110" s="2418"/>
      <c r="K110" s="2418"/>
      <c r="L110" s="2418"/>
      <c r="M110" s="2418"/>
      <c r="N110" s="2418"/>
      <c r="O110" s="2418"/>
      <c r="P110" s="2418"/>
      <c r="Q110" s="2418"/>
      <c r="R110" s="2418"/>
      <c r="S110" s="2326">
        <f>'4.19.1_LRScheme_Listing'!BG111</f>
        <v>0</v>
      </c>
    </row>
    <row r="111" spans="4:19" s="2481" customFormat="1">
      <c r="D111" s="2414" t="str">
        <f>'4.19.1_LRScheme_Listing'!B112</f>
        <v>Infrastructure - TSS</v>
      </c>
      <c r="E111" s="2326">
        <f>'4.19.1_LRScheme_Listing'!C112</f>
        <v>0</v>
      </c>
      <c r="F111" s="2326">
        <f>'4.19.1_LRScheme_Listing'!D112</f>
        <v>0</v>
      </c>
      <c r="G111" s="2326">
        <f>'4.19.1_LRScheme_Listing'!E112</f>
        <v>0</v>
      </c>
      <c r="H111" s="2418"/>
      <c r="I111" s="2418"/>
      <c r="J111" s="2418"/>
      <c r="K111" s="2418"/>
      <c r="L111" s="2418"/>
      <c r="M111" s="2418"/>
      <c r="N111" s="2418"/>
      <c r="O111" s="2418"/>
      <c r="P111" s="2418"/>
      <c r="Q111" s="2418"/>
      <c r="R111" s="2418"/>
      <c r="S111" s="2326">
        <f>'4.19.1_LRScheme_Listing'!BG112</f>
        <v>0</v>
      </c>
    </row>
    <row r="112" spans="4:19" s="2481" customFormat="1">
      <c r="D112" s="2414" t="str">
        <f>'4.19.1_LRScheme_Listing'!B113</f>
        <v>Infrastructure - TSS</v>
      </c>
      <c r="E112" s="2326">
        <f>'4.19.1_LRScheme_Listing'!C113</f>
        <v>0</v>
      </c>
      <c r="F112" s="2326">
        <f>'4.19.1_LRScheme_Listing'!D113</f>
        <v>0</v>
      </c>
      <c r="G112" s="2326">
        <f>'4.19.1_LRScheme_Listing'!E113</f>
        <v>0</v>
      </c>
      <c r="H112" s="2418"/>
      <c r="I112" s="2418"/>
      <c r="J112" s="2418"/>
      <c r="K112" s="2418"/>
      <c r="L112" s="2418"/>
      <c r="M112" s="2418"/>
      <c r="N112" s="2418"/>
      <c r="O112" s="2418"/>
      <c r="P112" s="2418"/>
      <c r="Q112" s="2418"/>
      <c r="R112" s="2418"/>
      <c r="S112" s="2326">
        <f>'4.19.1_LRScheme_Listing'!BG113</f>
        <v>0</v>
      </c>
    </row>
    <row r="113" spans="4:19" s="2481" customFormat="1">
      <c r="D113" s="2414" t="str">
        <f>'4.19.1_LRScheme_Listing'!B114</f>
        <v>Infrastructure - TSS</v>
      </c>
      <c r="E113" s="2326">
        <f>'4.19.1_LRScheme_Listing'!C114</f>
        <v>0</v>
      </c>
      <c r="F113" s="2326">
        <f>'4.19.1_LRScheme_Listing'!D114</f>
        <v>0</v>
      </c>
      <c r="G113" s="2326">
        <f>'4.19.1_LRScheme_Listing'!E114</f>
        <v>0</v>
      </c>
      <c r="H113" s="2418"/>
      <c r="I113" s="2418"/>
      <c r="J113" s="2418"/>
      <c r="K113" s="2418"/>
      <c r="L113" s="2418"/>
      <c r="M113" s="2418"/>
      <c r="N113" s="2418"/>
      <c r="O113" s="2418"/>
      <c r="P113" s="2418"/>
      <c r="Q113" s="2418"/>
      <c r="R113" s="2418"/>
      <c r="S113" s="2326">
        <f>'4.19.1_LRScheme_Listing'!BG114</f>
        <v>0</v>
      </c>
    </row>
    <row r="114" spans="4:19" s="2481" customFormat="1">
      <c r="D114" s="2428" t="s">
        <v>2423</v>
      </c>
      <c r="E114" s="2428"/>
      <c r="F114" s="2428"/>
      <c r="G114" s="2435"/>
      <c r="H114" s="2326">
        <f>SUM(H104:H113)</f>
        <v>0</v>
      </c>
      <c r="I114" s="2326">
        <f>SUM(I104:I113)</f>
        <v>0</v>
      </c>
      <c r="J114" s="2326">
        <f>SUM(J104:J113)</f>
        <v>0</v>
      </c>
      <c r="K114" s="2326">
        <f t="shared" ref="K114:R114" si="7">SUM(K104:K113)</f>
        <v>0</v>
      </c>
      <c r="L114" s="2326">
        <f t="shared" si="7"/>
        <v>0</v>
      </c>
      <c r="M114" s="2326">
        <f t="shared" si="7"/>
        <v>0</v>
      </c>
      <c r="N114" s="2326">
        <f t="shared" si="7"/>
        <v>0</v>
      </c>
      <c r="O114" s="2326">
        <f t="shared" si="7"/>
        <v>0</v>
      </c>
      <c r="P114" s="2326">
        <f t="shared" si="7"/>
        <v>0</v>
      </c>
      <c r="Q114" s="2326">
        <f t="shared" si="7"/>
        <v>0</v>
      </c>
      <c r="R114" s="2326">
        <f t="shared" si="7"/>
        <v>0</v>
      </c>
      <c r="S114" s="2428"/>
    </row>
    <row r="115" spans="4:19" s="2481" customFormat="1">
      <c r="D115" s="2456"/>
      <c r="E115" s="2456"/>
      <c r="F115" s="2456"/>
      <c r="G115" s="2456"/>
      <c r="H115" s="2459"/>
      <c r="I115" s="2459"/>
      <c r="J115" s="2459"/>
      <c r="K115" s="2459"/>
      <c r="L115" s="2459"/>
      <c r="M115" s="2459"/>
      <c r="N115" s="2459"/>
      <c r="O115" s="2459"/>
      <c r="P115" s="2459"/>
      <c r="Q115" s="2459"/>
      <c r="R115" s="2459"/>
      <c r="S115" s="2428"/>
    </row>
    <row r="116" spans="4:19" s="2481" customFormat="1">
      <c r="D116" s="2471" t="s">
        <v>2427</v>
      </c>
      <c r="E116" s="2471"/>
      <c r="F116" s="2471"/>
      <c r="G116" s="2456"/>
      <c r="H116" s="2326">
        <f>SUM(H24,H37,H50,H63,H76,H89,H101,H114)</f>
        <v>0</v>
      </c>
      <c r="I116" s="2326">
        <f>SUM(I24,I37,I50,I63,I76,I89,I101,I114)</f>
        <v>0</v>
      </c>
      <c r="J116" s="2326">
        <f t="shared" ref="J116:R116" si="8">SUM(J24,J37,J50,J63,J76,J89,J101,J114)</f>
        <v>0</v>
      </c>
      <c r="K116" s="2326">
        <f t="shared" si="8"/>
        <v>0</v>
      </c>
      <c r="L116" s="2326">
        <f t="shared" si="8"/>
        <v>0</v>
      </c>
      <c r="M116" s="2326">
        <f t="shared" si="8"/>
        <v>0</v>
      </c>
      <c r="N116" s="2326">
        <f t="shared" si="8"/>
        <v>0</v>
      </c>
      <c r="O116" s="2326">
        <f t="shared" si="8"/>
        <v>0</v>
      </c>
      <c r="P116" s="2326">
        <f t="shared" si="8"/>
        <v>0</v>
      </c>
      <c r="Q116" s="2326">
        <f t="shared" si="8"/>
        <v>0</v>
      </c>
      <c r="R116" s="2326">
        <f t="shared" si="8"/>
        <v>0</v>
      </c>
      <c r="S116" s="2428"/>
    </row>
    <row r="117" spans="4:19" s="2481" customFormat="1">
      <c r="D117" s="2456"/>
      <c r="E117" s="2456"/>
      <c r="F117" s="2456"/>
      <c r="G117" s="2456"/>
      <c r="H117" s="2477"/>
      <c r="I117" s="2477"/>
      <c r="J117" s="2477"/>
      <c r="K117" s="2477"/>
      <c r="L117" s="2477"/>
      <c r="M117" s="2477"/>
      <c r="N117" s="2477"/>
      <c r="O117" s="2477"/>
      <c r="P117" s="2477"/>
      <c r="Q117" s="2477"/>
      <c r="R117" s="2477"/>
      <c r="S117" s="2428"/>
    </row>
    <row r="118" spans="4:19" s="2481" customFormat="1" ht="10.5"/>
  </sheetData>
  <hyperlinks>
    <hyperlink ref="A3"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8" tint="0.59999389629810485"/>
    <pageSetUpPr fitToPage="1"/>
  </sheetPr>
  <dimension ref="A1:AL721"/>
  <sheetViews>
    <sheetView topLeftCell="A5" zoomScale="80" zoomScaleNormal="80" workbookViewId="0">
      <selection activeCell="E140" sqref="E140"/>
    </sheetView>
  </sheetViews>
  <sheetFormatPr defaultRowHeight="12.75"/>
  <cols>
    <col min="1" max="2" width="9" style="1100"/>
    <col min="3" max="3" width="40.625" style="1100" bestFit="1" customWidth="1"/>
    <col min="4" max="4" width="11.5" style="1100" customWidth="1"/>
    <col min="5" max="8" width="9" style="1100"/>
    <col min="9" max="9" width="12.125" style="1100" bestFit="1" customWidth="1"/>
    <col min="10" max="10" width="10" style="1100" bestFit="1" customWidth="1"/>
    <col min="11" max="11" width="9" style="1100"/>
    <col min="12" max="12" width="11.5" style="1100" customWidth="1"/>
    <col min="13" max="13" width="10" style="1100" bestFit="1" customWidth="1"/>
    <col min="14" max="14" width="11.125" style="1100" bestFit="1" customWidth="1"/>
    <col min="15" max="15" width="10" style="1100" bestFit="1" customWidth="1"/>
    <col min="16" max="17" width="12.75" style="1100" bestFit="1" customWidth="1"/>
    <col min="18" max="18" width="9.875" style="1100" bestFit="1" customWidth="1"/>
    <col min="19" max="19" width="9" style="1100"/>
    <col min="20" max="20" width="13" style="1100" customWidth="1"/>
    <col min="21" max="30" width="9" style="1100"/>
    <col min="31" max="31" width="11.375" style="1100" bestFit="1" customWidth="1"/>
    <col min="32" max="36" width="9" style="1100"/>
    <col min="37" max="37" width="12.5" style="1100" bestFit="1" customWidth="1"/>
    <col min="38" max="38" width="17.75" style="1100" bestFit="1" customWidth="1"/>
    <col min="39" max="16384" width="9" style="1100"/>
  </cols>
  <sheetData>
    <row r="1" spans="1:38"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row>
    <row r="2" spans="1:38" ht="24.75">
      <c r="A2" s="2361" t="s">
        <v>1287</v>
      </c>
      <c r="B2" s="2199"/>
      <c r="C2" s="2307"/>
      <c r="D2" s="2307"/>
      <c r="E2" s="2307"/>
      <c r="F2" s="2307"/>
      <c r="G2" s="2307"/>
      <c r="H2" s="2307"/>
      <c r="I2" s="2307"/>
      <c r="J2" s="2307"/>
      <c r="K2" s="2307"/>
      <c r="L2" s="2490"/>
      <c r="M2" s="2490"/>
      <c r="N2" s="2490"/>
      <c r="O2" s="2490"/>
      <c r="P2" s="2490"/>
      <c r="Q2" s="2307"/>
      <c r="R2" s="2307"/>
      <c r="S2" s="2307"/>
      <c r="T2" s="2307"/>
      <c r="U2" s="2307"/>
      <c r="V2" s="2307"/>
      <c r="W2" s="2307"/>
      <c r="X2" s="2307"/>
      <c r="Y2" s="2307"/>
      <c r="Z2" s="2307"/>
      <c r="AA2" s="2307"/>
      <c r="AB2" s="2307"/>
      <c r="AC2" s="2307"/>
      <c r="AD2" s="2307"/>
      <c r="AE2" s="2307"/>
      <c r="AF2" s="2307"/>
      <c r="AG2" s="2307"/>
      <c r="AH2" s="2307"/>
      <c r="AI2" s="2307"/>
      <c r="AJ2" s="2307"/>
      <c r="AK2" s="2307"/>
      <c r="AL2" s="2307"/>
    </row>
    <row r="3" spans="1:38" ht="25.5" thickBot="1">
      <c r="A3" s="2362" t="s">
        <v>1288</v>
      </c>
      <c r="B3" s="2308"/>
      <c r="C3" s="2308"/>
      <c r="D3" s="2308"/>
      <c r="E3" s="2308"/>
      <c r="F3" s="2308"/>
      <c r="G3" s="2308"/>
      <c r="H3" s="2308"/>
      <c r="I3" s="2308"/>
      <c r="J3" s="2308"/>
      <c r="K3" s="2309"/>
      <c r="L3" s="2308"/>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row>
    <row r="4" spans="1:38">
      <c r="A4" s="2203"/>
      <c r="B4" s="2203"/>
      <c r="C4" s="2203"/>
      <c r="D4" s="2203"/>
      <c r="E4" s="2203"/>
      <c r="F4" s="2203"/>
      <c r="G4" s="2203" t="s">
        <v>2428</v>
      </c>
      <c r="H4" s="2203"/>
      <c r="I4" s="2203"/>
      <c r="J4" s="2203"/>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row>
    <row r="5" spans="1:38" ht="19.5">
      <c r="A5" s="2205" t="s">
        <v>2429</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row>
    <row r="6" spans="1:38" ht="13.5" thickBot="1">
      <c r="A6" s="2491"/>
      <c r="B6" s="2311"/>
      <c r="C6" s="2311"/>
      <c r="D6" s="2237"/>
      <c r="E6" s="2237"/>
      <c r="F6" s="2237"/>
      <c r="G6" s="2237"/>
      <c r="H6" s="2311"/>
      <c r="I6" s="2311"/>
      <c r="J6" s="2311"/>
      <c r="K6" s="2311"/>
      <c r="L6" s="2311"/>
      <c r="M6" s="2311"/>
      <c r="N6" s="2311"/>
      <c r="O6" s="2311"/>
      <c r="P6" s="2311"/>
      <c r="Q6" s="2311"/>
      <c r="R6" s="2311"/>
      <c r="S6" s="2311"/>
    </row>
    <row r="7" spans="1:38" ht="42">
      <c r="C7" s="2492" t="s">
        <v>2430</v>
      </c>
      <c r="D7" s="2493"/>
      <c r="E7" s="2494" t="s">
        <v>2431</v>
      </c>
      <c r="F7" s="2495" t="s">
        <v>2380</v>
      </c>
      <c r="G7" s="2495" t="s">
        <v>2381</v>
      </c>
      <c r="H7" s="2495" t="s">
        <v>1274</v>
      </c>
      <c r="I7" s="2496" t="s">
        <v>2382</v>
      </c>
      <c r="J7" s="2497"/>
      <c r="K7" s="2497"/>
      <c r="L7" s="2497"/>
      <c r="M7" s="2497"/>
      <c r="N7" s="2497"/>
      <c r="O7" s="2497"/>
      <c r="P7" s="2497"/>
      <c r="Q7" s="2497"/>
      <c r="R7" s="2497"/>
      <c r="S7" s="2498"/>
      <c r="T7" s="2499" t="s">
        <v>2384</v>
      </c>
      <c r="U7" s="2499" t="s">
        <v>2432</v>
      </c>
      <c r="V7" s="2500" t="s">
        <v>2433</v>
      </c>
      <c r="W7" s="2500"/>
      <c r="X7" s="2500"/>
      <c r="Y7" s="2500"/>
      <c r="Z7" s="2500"/>
      <c r="AA7" s="2500"/>
      <c r="AB7" s="2500"/>
      <c r="AC7" s="2500"/>
      <c r="AD7" s="2500"/>
      <c r="AE7" s="2500"/>
      <c r="AF7" s="2500"/>
      <c r="AG7" s="2500"/>
      <c r="AH7" s="2500"/>
      <c r="AI7" s="2500"/>
      <c r="AJ7" s="2501"/>
      <c r="AK7" s="3696" t="s">
        <v>2434</v>
      </c>
      <c r="AL7" s="3699" t="s">
        <v>2435</v>
      </c>
    </row>
    <row r="8" spans="1:38">
      <c r="C8" s="2502"/>
      <c r="D8" s="2503"/>
      <c r="E8" s="2504"/>
      <c r="F8" s="2505"/>
      <c r="G8" s="2505"/>
      <c r="H8" s="2505"/>
      <c r="I8" s="2506"/>
      <c r="J8" s="2505"/>
      <c r="K8" s="2505"/>
      <c r="L8" s="2505"/>
      <c r="M8" s="2505"/>
      <c r="N8" s="2505"/>
      <c r="O8" s="2505"/>
      <c r="P8" s="2505"/>
      <c r="Q8" s="2505"/>
      <c r="R8" s="2505"/>
      <c r="S8" s="2507"/>
      <c r="T8" s="2508"/>
      <c r="U8" s="2508"/>
      <c r="V8" s="2509" t="s">
        <v>2022</v>
      </c>
      <c r="W8" s="2509"/>
      <c r="X8" s="2509"/>
      <c r="Y8" s="2509"/>
      <c r="Z8" s="2510" t="s">
        <v>2041</v>
      </c>
      <c r="AA8" s="2510"/>
      <c r="AB8" s="2510"/>
      <c r="AC8" s="2510"/>
      <c r="AD8" s="2509" t="s">
        <v>2165</v>
      </c>
      <c r="AE8" s="2509"/>
      <c r="AF8" s="2509"/>
      <c r="AG8" s="2509"/>
      <c r="AH8" s="2509" t="s">
        <v>2201</v>
      </c>
      <c r="AI8" s="2509"/>
      <c r="AJ8" s="2511"/>
      <c r="AK8" s="3697"/>
      <c r="AL8" s="3700"/>
    </row>
    <row r="9" spans="1:38" ht="53.25">
      <c r="C9" s="2512"/>
      <c r="D9" s="2513" t="s">
        <v>2378</v>
      </c>
      <c r="E9" s="2504" t="s">
        <v>2391</v>
      </c>
      <c r="F9" s="2505" t="s">
        <v>2391</v>
      </c>
      <c r="G9" s="2505" t="s">
        <v>2391</v>
      </c>
      <c r="H9" s="2505" t="s">
        <v>2391</v>
      </c>
      <c r="I9" s="2506" t="s">
        <v>1845</v>
      </c>
      <c r="J9" s="2505" t="s">
        <v>1847</v>
      </c>
      <c r="K9" s="2505" t="s">
        <v>2393</v>
      </c>
      <c r="L9" s="2505" t="s">
        <v>2394</v>
      </c>
      <c r="M9" s="2505" t="s">
        <v>2397</v>
      </c>
      <c r="N9" s="2505" t="s">
        <v>2398</v>
      </c>
      <c r="O9" s="2505" t="s">
        <v>2399</v>
      </c>
      <c r="P9" s="2505" t="s">
        <v>2436</v>
      </c>
      <c r="Q9" s="2505" t="s">
        <v>2437</v>
      </c>
      <c r="R9" s="2505" t="s">
        <v>2401</v>
      </c>
      <c r="S9" s="2507" t="s">
        <v>2402</v>
      </c>
      <c r="T9" s="2508"/>
      <c r="U9" s="2508"/>
      <c r="V9" s="2514" t="s">
        <v>2403</v>
      </c>
      <c r="W9" s="2514" t="s">
        <v>2404</v>
      </c>
      <c r="X9" s="2514" t="s">
        <v>2405</v>
      </c>
      <c r="Y9" s="2514" t="s">
        <v>2244</v>
      </c>
      <c r="Z9" s="2514" t="s">
        <v>1930</v>
      </c>
      <c r="AA9" s="2514" t="s">
        <v>2406</v>
      </c>
      <c r="AB9" s="2514" t="s">
        <v>2081</v>
      </c>
      <c r="AC9" s="2514" t="s">
        <v>2090</v>
      </c>
      <c r="AD9" s="2514" t="s">
        <v>2273</v>
      </c>
      <c r="AE9" s="2514" t="s">
        <v>2180</v>
      </c>
      <c r="AF9" s="2514" t="s">
        <v>2407</v>
      </c>
      <c r="AG9" s="2514" t="s">
        <v>2408</v>
      </c>
      <c r="AH9" s="2514" t="s">
        <v>2409</v>
      </c>
      <c r="AI9" s="2514" t="s">
        <v>2410</v>
      </c>
      <c r="AJ9" s="2515" t="s">
        <v>2411</v>
      </c>
      <c r="AK9" s="3697"/>
      <c r="AL9" s="3700"/>
    </row>
    <row r="10" spans="1:38" ht="13.5" thickBot="1">
      <c r="C10" s="2516"/>
      <c r="D10" s="2517"/>
      <c r="E10" s="2518" t="s">
        <v>1664</v>
      </c>
      <c r="F10" s="2519" t="s">
        <v>1664</v>
      </c>
      <c r="G10" s="2519" t="s">
        <v>1664</v>
      </c>
      <c r="H10" s="2520" t="s">
        <v>1664</v>
      </c>
      <c r="I10" s="2521" t="s">
        <v>1664</v>
      </c>
      <c r="J10" s="2520" t="s">
        <v>1664</v>
      </c>
      <c r="K10" s="2520" t="s">
        <v>1664</v>
      </c>
      <c r="L10" s="2520" t="s">
        <v>1664</v>
      </c>
      <c r="M10" s="2520" t="s">
        <v>1664</v>
      </c>
      <c r="N10" s="2520" t="s">
        <v>1664</v>
      </c>
      <c r="O10" s="2520" t="s">
        <v>1664</v>
      </c>
      <c r="P10" s="2520" t="s">
        <v>1664</v>
      </c>
      <c r="Q10" s="2520" t="s">
        <v>1664</v>
      </c>
      <c r="R10" s="2519" t="s">
        <v>1664</v>
      </c>
      <c r="S10" s="2522" t="s">
        <v>1664</v>
      </c>
      <c r="T10" s="2523" t="s">
        <v>2438</v>
      </c>
      <c r="U10" s="2523"/>
      <c r="V10" s="2524" t="s">
        <v>2413</v>
      </c>
      <c r="W10" s="2524" t="s">
        <v>2413</v>
      </c>
      <c r="X10" s="2524" t="s">
        <v>2413</v>
      </c>
      <c r="Y10" s="2524" t="s">
        <v>2413</v>
      </c>
      <c r="Z10" s="2524" t="s">
        <v>2413</v>
      </c>
      <c r="AA10" s="2524" t="s">
        <v>2413</v>
      </c>
      <c r="AB10" s="2524" t="s">
        <v>2413</v>
      </c>
      <c r="AC10" s="2524" t="s">
        <v>2413</v>
      </c>
      <c r="AD10" s="2524" t="s">
        <v>2414</v>
      </c>
      <c r="AE10" s="2524" t="s">
        <v>2414</v>
      </c>
      <c r="AF10" s="2524" t="s">
        <v>2414</v>
      </c>
      <c r="AG10" s="2524" t="s">
        <v>2413</v>
      </c>
      <c r="AH10" s="2524" t="s">
        <v>2414</v>
      </c>
      <c r="AI10" s="2524" t="s">
        <v>2414</v>
      </c>
      <c r="AJ10" s="2525" t="s">
        <v>2414</v>
      </c>
      <c r="AK10" s="3698"/>
      <c r="AL10" s="3701"/>
    </row>
    <row r="11" spans="1:38" s="2526" customFormat="1" ht="10.5">
      <c r="C11" s="2527" t="s">
        <v>2439</v>
      </c>
      <c r="D11" s="2528"/>
      <c r="E11" s="2529"/>
      <c r="F11" s="2530"/>
      <c r="G11" s="2530"/>
      <c r="H11" s="2530"/>
      <c r="I11" s="2530"/>
      <c r="J11" s="2530"/>
      <c r="K11" s="2530"/>
      <c r="L11" s="2530"/>
      <c r="M11" s="2530"/>
      <c r="N11" s="2530"/>
      <c r="O11" s="2530"/>
      <c r="P11" s="2530"/>
      <c r="Q11" s="2530"/>
      <c r="R11" s="2530"/>
      <c r="S11" s="2531"/>
      <c r="T11" s="2532"/>
      <c r="U11" s="2533"/>
      <c r="V11" s="2534"/>
      <c r="W11" s="2534"/>
      <c r="X11" s="2534"/>
      <c r="Y11" s="2534"/>
      <c r="Z11" s="2534"/>
      <c r="AA11" s="2534"/>
      <c r="AB11" s="2534"/>
      <c r="AC11" s="2534"/>
      <c r="AD11" s="2534"/>
      <c r="AE11" s="2534"/>
      <c r="AF11" s="2534"/>
      <c r="AG11" s="2534"/>
      <c r="AH11" s="2534"/>
      <c r="AI11" s="2534"/>
      <c r="AJ11" s="2534"/>
      <c r="AK11" s="2535"/>
      <c r="AL11" s="2535"/>
    </row>
    <row r="12" spans="1:38" s="2526" customFormat="1" ht="10.5">
      <c r="C12" s="2536" t="s">
        <v>2440</v>
      </c>
      <c r="D12" s="2537"/>
      <c r="E12" s="2538"/>
      <c r="F12" s="2539"/>
      <c r="G12" s="2539"/>
      <c r="H12" s="2539"/>
      <c r="I12" s="2539"/>
      <c r="J12" s="2539"/>
      <c r="K12" s="2539"/>
      <c r="L12" s="2539"/>
      <c r="M12" s="2539"/>
      <c r="N12" s="2539"/>
      <c r="O12" s="2539"/>
      <c r="P12" s="2539"/>
      <c r="Q12" s="2539"/>
      <c r="R12" s="2539"/>
      <c r="S12" s="2540"/>
      <c r="T12" s="2541"/>
      <c r="U12" s="2542"/>
      <c r="V12" s="2543"/>
      <c r="W12" s="2543"/>
      <c r="X12" s="2543"/>
      <c r="Y12" s="2543"/>
      <c r="Z12" s="2543"/>
      <c r="AA12" s="2543"/>
      <c r="AB12" s="2543"/>
      <c r="AC12" s="2543"/>
      <c r="AD12" s="2543"/>
      <c r="AE12" s="2543"/>
      <c r="AF12" s="2543"/>
      <c r="AG12" s="2543"/>
      <c r="AH12" s="2543"/>
      <c r="AI12" s="2543"/>
      <c r="AJ12" s="2543"/>
      <c r="AK12" s="2544"/>
      <c r="AL12" s="2544"/>
    </row>
    <row r="13" spans="1:38" s="2526" customFormat="1" ht="10.5">
      <c r="C13" s="2545"/>
      <c r="D13" s="2546"/>
      <c r="E13" s="2547"/>
      <c r="F13" s="2548"/>
      <c r="G13" s="2548"/>
      <c r="H13" s="2548"/>
      <c r="I13" s="2548"/>
      <c r="J13" s="2548"/>
      <c r="K13" s="2548"/>
      <c r="L13" s="2548"/>
      <c r="M13" s="2548"/>
      <c r="N13" s="2548"/>
      <c r="O13" s="2548"/>
      <c r="P13" s="2548"/>
      <c r="Q13" s="2548"/>
      <c r="R13" s="2548"/>
      <c r="S13" s="2540"/>
      <c r="T13" s="2549"/>
      <c r="U13" s="2550"/>
      <c r="V13" s="2543"/>
      <c r="W13" s="2543"/>
      <c r="X13" s="2543"/>
      <c r="Y13" s="2543"/>
      <c r="Z13" s="2543"/>
      <c r="AA13" s="2543"/>
      <c r="AB13" s="2543"/>
      <c r="AC13" s="2543"/>
      <c r="AD13" s="2543"/>
      <c r="AE13" s="2543"/>
      <c r="AF13" s="2543"/>
      <c r="AG13" s="2543"/>
      <c r="AH13" s="2543"/>
      <c r="AI13" s="2543"/>
      <c r="AJ13" s="2543"/>
      <c r="AK13" s="2544"/>
      <c r="AL13" s="2544"/>
    </row>
    <row r="14" spans="1:38" s="2526" customFormat="1" ht="10.5">
      <c r="C14" s="2551" t="s">
        <v>2441</v>
      </c>
      <c r="D14" s="2552"/>
      <c r="E14" s="2553"/>
      <c r="F14" s="2554"/>
      <c r="G14" s="2554"/>
      <c r="H14" s="2554"/>
      <c r="I14" s="2554"/>
      <c r="J14" s="2554"/>
      <c r="K14" s="2554"/>
      <c r="L14" s="2554"/>
      <c r="M14" s="2554"/>
      <c r="N14" s="2554"/>
      <c r="O14" s="2554"/>
      <c r="P14" s="2554"/>
      <c r="Q14" s="2554"/>
      <c r="R14" s="2554"/>
      <c r="S14" s="2555"/>
      <c r="T14" s="2549"/>
      <c r="U14" s="2550"/>
      <c r="V14" s="2556"/>
      <c r="W14" s="2556"/>
      <c r="X14" s="2556"/>
      <c r="Y14" s="2556"/>
      <c r="Z14" s="2556"/>
      <c r="AA14" s="2556"/>
      <c r="AB14" s="2556"/>
      <c r="AC14" s="2556"/>
      <c r="AD14" s="2556"/>
      <c r="AE14" s="2556"/>
      <c r="AF14" s="2556"/>
      <c r="AG14" s="2556"/>
      <c r="AH14" s="2556"/>
      <c r="AI14" s="2556"/>
      <c r="AJ14" s="2556"/>
      <c r="AK14" s="2544"/>
      <c r="AL14" s="2544"/>
    </row>
    <row r="15" spans="1:38" s="2526" customFormat="1" ht="10.5">
      <c r="C15" s="2557"/>
      <c r="D15" s="2558"/>
      <c r="E15" s="2559"/>
      <c r="F15" s="2559"/>
      <c r="G15" s="2559"/>
      <c r="H15" s="2560">
        <f>SUM(E15:G15)</f>
        <v>0</v>
      </c>
      <c r="I15" s="2559"/>
      <c r="J15" s="2559"/>
      <c r="K15" s="2559"/>
      <c r="L15" s="2559"/>
      <c r="M15" s="2559"/>
      <c r="N15" s="2559"/>
      <c r="O15" s="2559"/>
      <c r="P15" s="2559"/>
      <c r="Q15" s="2559"/>
      <c r="R15" s="2559"/>
      <c r="S15" s="2560">
        <f>SUM(I15:R15)</f>
        <v>0</v>
      </c>
      <c r="T15" s="2561"/>
      <c r="U15" s="2562"/>
      <c r="V15" s="2563"/>
      <c r="W15" s="2563"/>
      <c r="X15" s="2563"/>
      <c r="Y15" s="2563"/>
      <c r="Z15" s="2563"/>
      <c r="AA15" s="2563"/>
      <c r="AB15" s="2563"/>
      <c r="AC15" s="2563"/>
      <c r="AD15" s="2564"/>
      <c r="AE15" s="2564"/>
      <c r="AF15" s="2564"/>
      <c r="AG15" s="2563"/>
      <c r="AH15" s="2564"/>
      <c r="AI15" s="2564"/>
      <c r="AJ15" s="2564"/>
      <c r="AK15" s="2565"/>
      <c r="AL15" s="2565"/>
    </row>
    <row r="16" spans="1:38" s="2526" customFormat="1" ht="10.5">
      <c r="C16" s="2557"/>
      <c r="D16" s="2558"/>
      <c r="E16" s="2559"/>
      <c r="F16" s="2559"/>
      <c r="G16" s="2559"/>
      <c r="H16" s="2560">
        <f t="shared" ref="H16:H79" si="0">SUM(E16:G16)</f>
        <v>0</v>
      </c>
      <c r="I16" s="2559"/>
      <c r="J16" s="2559"/>
      <c r="K16" s="2559"/>
      <c r="L16" s="2559"/>
      <c r="M16" s="2559"/>
      <c r="N16" s="2559"/>
      <c r="O16" s="2559"/>
      <c r="P16" s="2559"/>
      <c r="Q16" s="2559"/>
      <c r="R16" s="2559"/>
      <c r="S16" s="2560">
        <f t="shared" ref="S16:S79" si="1">SUM(I16:R16)</f>
        <v>0</v>
      </c>
      <c r="T16" s="2561"/>
      <c r="U16" s="2562"/>
      <c r="V16" s="2563"/>
      <c r="W16" s="2563"/>
      <c r="X16" s="2563"/>
      <c r="Y16" s="2563"/>
      <c r="Z16" s="2563"/>
      <c r="AA16" s="2563"/>
      <c r="AB16" s="2563"/>
      <c r="AC16" s="2563"/>
      <c r="AD16" s="2564"/>
      <c r="AE16" s="2564"/>
      <c r="AF16" s="2564"/>
      <c r="AG16" s="2563"/>
      <c r="AH16" s="2564"/>
      <c r="AI16" s="2564"/>
      <c r="AJ16" s="2564"/>
      <c r="AK16" s="2565"/>
      <c r="AL16" s="2565"/>
    </row>
    <row r="17" spans="3:38" s="2526" customFormat="1" ht="10.5">
      <c r="C17" s="2557"/>
      <c r="D17" s="2558"/>
      <c r="E17" s="2559"/>
      <c r="F17" s="2559"/>
      <c r="G17" s="2559"/>
      <c r="H17" s="2560">
        <f t="shared" si="0"/>
        <v>0</v>
      </c>
      <c r="I17" s="2559"/>
      <c r="J17" s="2559"/>
      <c r="K17" s="2559"/>
      <c r="L17" s="2559"/>
      <c r="M17" s="2559"/>
      <c r="N17" s="2559"/>
      <c r="O17" s="2559"/>
      <c r="P17" s="2559"/>
      <c r="Q17" s="2559"/>
      <c r="R17" s="2559"/>
      <c r="S17" s="2560">
        <f t="shared" si="1"/>
        <v>0</v>
      </c>
      <c r="T17" s="2561"/>
      <c r="U17" s="2562"/>
      <c r="V17" s="2563"/>
      <c r="W17" s="2563"/>
      <c r="X17" s="2563"/>
      <c r="Y17" s="2563"/>
      <c r="Z17" s="2563"/>
      <c r="AA17" s="2563"/>
      <c r="AB17" s="2563"/>
      <c r="AC17" s="2563"/>
      <c r="AD17" s="2564"/>
      <c r="AE17" s="2564"/>
      <c r="AF17" s="2564"/>
      <c r="AG17" s="2563"/>
      <c r="AH17" s="2564"/>
      <c r="AI17" s="2564"/>
      <c r="AJ17" s="2564"/>
      <c r="AK17" s="2565"/>
      <c r="AL17" s="2565"/>
    </row>
    <row r="18" spans="3:38" s="2526" customFormat="1" ht="10.5">
      <c r="C18" s="2557"/>
      <c r="D18" s="2558"/>
      <c r="E18" s="2559"/>
      <c r="F18" s="2559"/>
      <c r="G18" s="2559"/>
      <c r="H18" s="2560">
        <f t="shared" si="0"/>
        <v>0</v>
      </c>
      <c r="I18" s="2559"/>
      <c r="J18" s="2559"/>
      <c r="K18" s="2559"/>
      <c r="L18" s="2559"/>
      <c r="M18" s="2559"/>
      <c r="N18" s="2559"/>
      <c r="O18" s="2559"/>
      <c r="P18" s="2559"/>
      <c r="Q18" s="2559"/>
      <c r="R18" s="2559"/>
      <c r="S18" s="2560">
        <f t="shared" si="1"/>
        <v>0</v>
      </c>
      <c r="T18" s="2561"/>
      <c r="U18" s="2562"/>
      <c r="V18" s="2563"/>
      <c r="W18" s="2563"/>
      <c r="X18" s="2563"/>
      <c r="Y18" s="2563"/>
      <c r="Z18" s="2563"/>
      <c r="AA18" s="2563"/>
      <c r="AB18" s="2563"/>
      <c r="AC18" s="2563"/>
      <c r="AD18" s="2564"/>
      <c r="AE18" s="2564"/>
      <c r="AF18" s="2564"/>
      <c r="AG18" s="2563"/>
      <c r="AH18" s="2564"/>
      <c r="AI18" s="2564"/>
      <c r="AJ18" s="2564"/>
      <c r="AK18" s="2565"/>
      <c r="AL18" s="2565"/>
    </row>
    <row r="19" spans="3:38" s="2526" customFormat="1" ht="10.5">
      <c r="C19" s="2557"/>
      <c r="D19" s="2558"/>
      <c r="E19" s="2559"/>
      <c r="F19" s="2559"/>
      <c r="G19" s="2559"/>
      <c r="H19" s="2560">
        <f t="shared" si="0"/>
        <v>0</v>
      </c>
      <c r="I19" s="2559"/>
      <c r="J19" s="2559"/>
      <c r="K19" s="2559"/>
      <c r="L19" s="2559"/>
      <c r="M19" s="2559"/>
      <c r="N19" s="2559"/>
      <c r="O19" s="2559"/>
      <c r="P19" s="2559"/>
      <c r="Q19" s="2559"/>
      <c r="R19" s="2559"/>
      <c r="S19" s="2560">
        <f t="shared" si="1"/>
        <v>0</v>
      </c>
      <c r="T19" s="2561"/>
      <c r="U19" s="2562"/>
      <c r="V19" s="2563"/>
      <c r="W19" s="2563"/>
      <c r="X19" s="2563"/>
      <c r="Y19" s="2563"/>
      <c r="Z19" s="2563"/>
      <c r="AA19" s="2563"/>
      <c r="AB19" s="2563"/>
      <c r="AC19" s="2563"/>
      <c r="AD19" s="2564"/>
      <c r="AE19" s="2564"/>
      <c r="AF19" s="2564"/>
      <c r="AG19" s="2563"/>
      <c r="AH19" s="2564"/>
      <c r="AI19" s="2564"/>
      <c r="AJ19" s="2564"/>
      <c r="AK19" s="2565"/>
      <c r="AL19" s="2565"/>
    </row>
    <row r="20" spans="3:38" s="2526" customFormat="1" ht="10.5">
      <c r="C20" s="2557"/>
      <c r="D20" s="2558"/>
      <c r="E20" s="2559"/>
      <c r="F20" s="2559"/>
      <c r="G20" s="2559"/>
      <c r="H20" s="2560">
        <f t="shared" si="0"/>
        <v>0</v>
      </c>
      <c r="I20" s="2559"/>
      <c r="J20" s="2559"/>
      <c r="K20" s="2559"/>
      <c r="L20" s="2559"/>
      <c r="M20" s="2559"/>
      <c r="N20" s="2559"/>
      <c r="O20" s="2559"/>
      <c r="P20" s="2559"/>
      <c r="Q20" s="2559"/>
      <c r="R20" s="2559"/>
      <c r="S20" s="2560">
        <f t="shared" si="1"/>
        <v>0</v>
      </c>
      <c r="T20" s="2561"/>
      <c r="U20" s="2562"/>
      <c r="V20" s="2563"/>
      <c r="W20" s="2563"/>
      <c r="X20" s="2563"/>
      <c r="Y20" s="2563"/>
      <c r="Z20" s="2563"/>
      <c r="AA20" s="2563"/>
      <c r="AB20" s="2563"/>
      <c r="AC20" s="2563"/>
      <c r="AD20" s="2564"/>
      <c r="AE20" s="2564"/>
      <c r="AF20" s="2564"/>
      <c r="AG20" s="2563"/>
      <c r="AH20" s="2564"/>
      <c r="AI20" s="2564"/>
      <c r="AJ20" s="2564"/>
      <c r="AK20" s="2565"/>
      <c r="AL20" s="2565"/>
    </row>
    <row r="21" spans="3:38" s="2526" customFormat="1" ht="10.5">
      <c r="C21" s="2557"/>
      <c r="D21" s="2558"/>
      <c r="E21" s="2559"/>
      <c r="F21" s="2559"/>
      <c r="G21" s="2559"/>
      <c r="H21" s="2560">
        <f t="shared" si="0"/>
        <v>0</v>
      </c>
      <c r="I21" s="2559"/>
      <c r="J21" s="2559"/>
      <c r="K21" s="2559"/>
      <c r="L21" s="2559"/>
      <c r="M21" s="2559"/>
      <c r="N21" s="2559"/>
      <c r="O21" s="2559"/>
      <c r="P21" s="2559"/>
      <c r="Q21" s="2559"/>
      <c r="R21" s="2559"/>
      <c r="S21" s="2560">
        <f t="shared" si="1"/>
        <v>0</v>
      </c>
      <c r="T21" s="2561"/>
      <c r="U21" s="2562"/>
      <c r="V21" s="2563"/>
      <c r="W21" s="2563"/>
      <c r="X21" s="2563"/>
      <c r="Y21" s="2563"/>
      <c r="Z21" s="2563"/>
      <c r="AA21" s="2563"/>
      <c r="AB21" s="2563"/>
      <c r="AC21" s="2563"/>
      <c r="AD21" s="2564"/>
      <c r="AE21" s="2564"/>
      <c r="AF21" s="2564"/>
      <c r="AG21" s="2563"/>
      <c r="AH21" s="2564"/>
      <c r="AI21" s="2564"/>
      <c r="AJ21" s="2564"/>
      <c r="AK21" s="2565"/>
      <c r="AL21" s="2565"/>
    </row>
    <row r="22" spans="3:38" s="2526" customFormat="1" ht="10.5">
      <c r="C22" s="2557"/>
      <c r="D22" s="2558"/>
      <c r="E22" s="2559"/>
      <c r="F22" s="2559"/>
      <c r="G22" s="2559"/>
      <c r="H22" s="2560">
        <f t="shared" si="0"/>
        <v>0</v>
      </c>
      <c r="I22" s="2559"/>
      <c r="J22" s="2559"/>
      <c r="K22" s="2559"/>
      <c r="L22" s="2559"/>
      <c r="M22" s="2559"/>
      <c r="N22" s="2559"/>
      <c r="O22" s="2559"/>
      <c r="P22" s="2559"/>
      <c r="Q22" s="2559"/>
      <c r="R22" s="2559"/>
      <c r="S22" s="2560">
        <f t="shared" si="1"/>
        <v>0</v>
      </c>
      <c r="T22" s="2561"/>
      <c r="U22" s="2562"/>
      <c r="V22" s="2563"/>
      <c r="W22" s="2563"/>
      <c r="X22" s="2563"/>
      <c r="Y22" s="2563"/>
      <c r="Z22" s="2563"/>
      <c r="AA22" s="2563"/>
      <c r="AB22" s="2563"/>
      <c r="AC22" s="2563"/>
      <c r="AD22" s="2564"/>
      <c r="AE22" s="2564"/>
      <c r="AF22" s="2564"/>
      <c r="AG22" s="2563"/>
      <c r="AH22" s="2564"/>
      <c r="AI22" s="2564"/>
      <c r="AJ22" s="2564"/>
      <c r="AK22" s="2565"/>
      <c r="AL22" s="2565"/>
    </row>
    <row r="23" spans="3:38" s="2526" customFormat="1" ht="10.5">
      <c r="C23" s="2557"/>
      <c r="D23" s="2558"/>
      <c r="E23" s="2559"/>
      <c r="F23" s="2559"/>
      <c r="G23" s="2559"/>
      <c r="H23" s="2560">
        <f t="shared" si="0"/>
        <v>0</v>
      </c>
      <c r="I23" s="2559"/>
      <c r="J23" s="2559"/>
      <c r="K23" s="2559"/>
      <c r="L23" s="2559"/>
      <c r="M23" s="2559"/>
      <c r="N23" s="2559"/>
      <c r="O23" s="2559"/>
      <c r="P23" s="2559"/>
      <c r="Q23" s="2559"/>
      <c r="R23" s="2559"/>
      <c r="S23" s="2560">
        <f t="shared" si="1"/>
        <v>0</v>
      </c>
      <c r="T23" s="2561"/>
      <c r="U23" s="2562"/>
      <c r="V23" s="2563"/>
      <c r="W23" s="2563"/>
      <c r="X23" s="2563"/>
      <c r="Y23" s="2563"/>
      <c r="Z23" s="2563"/>
      <c r="AA23" s="2563"/>
      <c r="AB23" s="2563"/>
      <c r="AC23" s="2563"/>
      <c r="AD23" s="2564"/>
      <c r="AE23" s="2564"/>
      <c r="AF23" s="2564"/>
      <c r="AG23" s="2563"/>
      <c r="AH23" s="2564"/>
      <c r="AI23" s="2564"/>
      <c r="AJ23" s="2564"/>
      <c r="AK23" s="2565"/>
      <c r="AL23" s="2565"/>
    </row>
    <row r="24" spans="3:38" s="2526" customFormat="1" ht="10.5">
      <c r="C24" s="2557"/>
      <c r="D24" s="2558"/>
      <c r="E24" s="2559"/>
      <c r="F24" s="2559"/>
      <c r="G24" s="2559"/>
      <c r="H24" s="2560">
        <f t="shared" si="0"/>
        <v>0</v>
      </c>
      <c r="I24" s="2559"/>
      <c r="J24" s="2559"/>
      <c r="K24" s="2559"/>
      <c r="L24" s="2559"/>
      <c r="M24" s="2559"/>
      <c r="N24" s="2559"/>
      <c r="O24" s="2559"/>
      <c r="P24" s="2559"/>
      <c r="Q24" s="2559"/>
      <c r="R24" s="2559"/>
      <c r="S24" s="2560">
        <f t="shared" si="1"/>
        <v>0</v>
      </c>
      <c r="T24" s="2561"/>
      <c r="U24" s="2562"/>
      <c r="V24" s="2563"/>
      <c r="W24" s="2563"/>
      <c r="X24" s="2563"/>
      <c r="Y24" s="2563"/>
      <c r="Z24" s="2563"/>
      <c r="AA24" s="2563"/>
      <c r="AB24" s="2563"/>
      <c r="AC24" s="2563"/>
      <c r="AD24" s="2564"/>
      <c r="AE24" s="2564"/>
      <c r="AF24" s="2564"/>
      <c r="AG24" s="2563"/>
      <c r="AH24" s="2564"/>
      <c r="AI24" s="2564"/>
      <c r="AJ24" s="2564"/>
      <c r="AK24" s="2565"/>
      <c r="AL24" s="2565"/>
    </row>
    <row r="25" spans="3:38" s="2526" customFormat="1" ht="10.5">
      <c r="C25" s="2557"/>
      <c r="D25" s="2558"/>
      <c r="E25" s="2559"/>
      <c r="F25" s="2559"/>
      <c r="G25" s="2559"/>
      <c r="H25" s="2560">
        <f t="shared" si="0"/>
        <v>0</v>
      </c>
      <c r="I25" s="2559"/>
      <c r="J25" s="2559"/>
      <c r="K25" s="2559"/>
      <c r="L25" s="2559"/>
      <c r="M25" s="2559"/>
      <c r="N25" s="2559"/>
      <c r="O25" s="2559"/>
      <c r="P25" s="2559"/>
      <c r="Q25" s="2559"/>
      <c r="R25" s="2559"/>
      <c r="S25" s="2560">
        <f t="shared" si="1"/>
        <v>0</v>
      </c>
      <c r="T25" s="2561"/>
      <c r="U25" s="2562"/>
      <c r="V25" s="2563"/>
      <c r="W25" s="2563"/>
      <c r="X25" s="2563"/>
      <c r="Y25" s="2563"/>
      <c r="Z25" s="2563"/>
      <c r="AA25" s="2563"/>
      <c r="AB25" s="2563"/>
      <c r="AC25" s="2563"/>
      <c r="AD25" s="2564"/>
      <c r="AE25" s="2564"/>
      <c r="AF25" s="2564"/>
      <c r="AG25" s="2563"/>
      <c r="AH25" s="2564"/>
      <c r="AI25" s="2564"/>
      <c r="AJ25" s="2564"/>
      <c r="AK25" s="2565"/>
      <c r="AL25" s="2565"/>
    </row>
    <row r="26" spans="3:38" s="2526" customFormat="1" ht="10.5">
      <c r="C26" s="2557"/>
      <c r="D26" s="2558"/>
      <c r="E26" s="2559"/>
      <c r="F26" s="2559"/>
      <c r="G26" s="2559"/>
      <c r="H26" s="2560">
        <f t="shared" si="0"/>
        <v>0</v>
      </c>
      <c r="I26" s="2559"/>
      <c r="J26" s="2559"/>
      <c r="K26" s="2559"/>
      <c r="L26" s="2559"/>
      <c r="M26" s="2559"/>
      <c r="N26" s="2559"/>
      <c r="O26" s="2559"/>
      <c r="P26" s="2559"/>
      <c r="Q26" s="2559"/>
      <c r="R26" s="2559"/>
      <c r="S26" s="2560">
        <f t="shared" si="1"/>
        <v>0</v>
      </c>
      <c r="T26" s="2561"/>
      <c r="U26" s="2562"/>
      <c r="V26" s="2563"/>
      <c r="W26" s="2563"/>
      <c r="X26" s="2563"/>
      <c r="Y26" s="2563"/>
      <c r="Z26" s="2563"/>
      <c r="AA26" s="2563"/>
      <c r="AB26" s="2563"/>
      <c r="AC26" s="2563"/>
      <c r="AD26" s="2564"/>
      <c r="AE26" s="2564"/>
      <c r="AF26" s="2564"/>
      <c r="AG26" s="2563"/>
      <c r="AH26" s="2564"/>
      <c r="AI26" s="2564"/>
      <c r="AJ26" s="2564"/>
      <c r="AK26" s="2565"/>
      <c r="AL26" s="2565"/>
    </row>
    <row r="27" spans="3:38" s="2526" customFormat="1" ht="10.5">
      <c r="C27" s="2557"/>
      <c r="D27" s="2558"/>
      <c r="E27" s="2559"/>
      <c r="F27" s="2559"/>
      <c r="G27" s="2559"/>
      <c r="H27" s="2560">
        <f t="shared" si="0"/>
        <v>0</v>
      </c>
      <c r="I27" s="2559"/>
      <c r="J27" s="2559"/>
      <c r="K27" s="2559"/>
      <c r="L27" s="2559"/>
      <c r="M27" s="2559"/>
      <c r="N27" s="2559"/>
      <c r="O27" s="2559"/>
      <c r="P27" s="2559"/>
      <c r="Q27" s="2559"/>
      <c r="R27" s="2559"/>
      <c r="S27" s="2560">
        <f t="shared" si="1"/>
        <v>0</v>
      </c>
      <c r="T27" s="2561"/>
      <c r="U27" s="2562"/>
      <c r="V27" s="2563"/>
      <c r="W27" s="2563"/>
      <c r="X27" s="2563"/>
      <c r="Y27" s="2563"/>
      <c r="Z27" s="2563"/>
      <c r="AA27" s="2563"/>
      <c r="AB27" s="2563"/>
      <c r="AC27" s="2563"/>
      <c r="AD27" s="2564"/>
      <c r="AE27" s="2564"/>
      <c r="AF27" s="2564"/>
      <c r="AG27" s="2563"/>
      <c r="AH27" s="2564"/>
      <c r="AI27" s="2564"/>
      <c r="AJ27" s="2564"/>
      <c r="AK27" s="2565"/>
      <c r="AL27" s="2565"/>
    </row>
    <row r="28" spans="3:38" s="2526" customFormat="1" ht="10.5">
      <c r="C28" s="2557"/>
      <c r="D28" s="2558"/>
      <c r="E28" s="2559"/>
      <c r="F28" s="2559"/>
      <c r="G28" s="2559"/>
      <c r="H28" s="2560">
        <f t="shared" si="0"/>
        <v>0</v>
      </c>
      <c r="I28" s="2559"/>
      <c r="J28" s="2559"/>
      <c r="K28" s="2559"/>
      <c r="L28" s="2559"/>
      <c r="M28" s="2559"/>
      <c r="N28" s="2559"/>
      <c r="O28" s="2559"/>
      <c r="P28" s="2559"/>
      <c r="Q28" s="2559"/>
      <c r="R28" s="2559"/>
      <c r="S28" s="2560">
        <f t="shared" si="1"/>
        <v>0</v>
      </c>
      <c r="T28" s="2561"/>
      <c r="U28" s="2562"/>
      <c r="V28" s="2563"/>
      <c r="W28" s="2563"/>
      <c r="X28" s="2563"/>
      <c r="Y28" s="2563"/>
      <c r="Z28" s="2563"/>
      <c r="AA28" s="2563"/>
      <c r="AB28" s="2563"/>
      <c r="AC28" s="2563"/>
      <c r="AD28" s="2564"/>
      <c r="AE28" s="2564"/>
      <c r="AF28" s="2564"/>
      <c r="AG28" s="2563"/>
      <c r="AH28" s="2564"/>
      <c r="AI28" s="2564"/>
      <c r="AJ28" s="2564"/>
      <c r="AK28" s="2565"/>
      <c r="AL28" s="2565"/>
    </row>
    <row r="29" spans="3:38" s="2526" customFormat="1" ht="10.5">
      <c r="C29" s="2557"/>
      <c r="D29" s="2558"/>
      <c r="E29" s="2559"/>
      <c r="F29" s="2559"/>
      <c r="G29" s="2559"/>
      <c r="H29" s="2560">
        <f t="shared" si="0"/>
        <v>0</v>
      </c>
      <c r="I29" s="2559"/>
      <c r="J29" s="2559"/>
      <c r="K29" s="2559"/>
      <c r="L29" s="2559"/>
      <c r="M29" s="2559"/>
      <c r="N29" s="2559"/>
      <c r="O29" s="2559"/>
      <c r="P29" s="2559"/>
      <c r="Q29" s="2559"/>
      <c r="R29" s="2559"/>
      <c r="S29" s="2560">
        <f t="shared" si="1"/>
        <v>0</v>
      </c>
      <c r="T29" s="2561"/>
      <c r="U29" s="2562"/>
      <c r="V29" s="2563"/>
      <c r="W29" s="2563"/>
      <c r="X29" s="2563"/>
      <c r="Y29" s="2563"/>
      <c r="Z29" s="2563"/>
      <c r="AA29" s="2563"/>
      <c r="AB29" s="2563"/>
      <c r="AC29" s="2563"/>
      <c r="AD29" s="2564"/>
      <c r="AE29" s="2564"/>
      <c r="AF29" s="2564"/>
      <c r="AG29" s="2563"/>
      <c r="AH29" s="2564"/>
      <c r="AI29" s="2564"/>
      <c r="AJ29" s="2564"/>
      <c r="AK29" s="2565"/>
      <c r="AL29" s="2565"/>
    </row>
    <row r="30" spans="3:38" s="2526" customFormat="1" ht="10.5">
      <c r="C30" s="2557"/>
      <c r="D30" s="2558"/>
      <c r="E30" s="2559"/>
      <c r="F30" s="2559"/>
      <c r="G30" s="2559"/>
      <c r="H30" s="2560">
        <f t="shared" si="0"/>
        <v>0</v>
      </c>
      <c r="I30" s="2559"/>
      <c r="J30" s="2559"/>
      <c r="K30" s="2559"/>
      <c r="L30" s="2559"/>
      <c r="M30" s="2559"/>
      <c r="N30" s="2559"/>
      <c r="O30" s="2559"/>
      <c r="P30" s="2559"/>
      <c r="Q30" s="2559"/>
      <c r="R30" s="2559"/>
      <c r="S30" s="2560">
        <f t="shared" si="1"/>
        <v>0</v>
      </c>
      <c r="T30" s="2561"/>
      <c r="U30" s="2562"/>
      <c r="V30" s="2563"/>
      <c r="W30" s="2563"/>
      <c r="X30" s="2563"/>
      <c r="Y30" s="2563"/>
      <c r="Z30" s="2563"/>
      <c r="AA30" s="2563"/>
      <c r="AB30" s="2563"/>
      <c r="AC30" s="2563"/>
      <c r="AD30" s="2564"/>
      <c r="AE30" s="2564"/>
      <c r="AF30" s="2564"/>
      <c r="AG30" s="2563"/>
      <c r="AH30" s="2564"/>
      <c r="AI30" s="2564"/>
      <c r="AJ30" s="2564"/>
      <c r="AK30" s="2565"/>
      <c r="AL30" s="2565"/>
    </row>
    <row r="31" spans="3:38" s="2526" customFormat="1" ht="10.5">
      <c r="C31" s="2557"/>
      <c r="D31" s="2558"/>
      <c r="E31" s="2559"/>
      <c r="F31" s="2559"/>
      <c r="G31" s="2559"/>
      <c r="H31" s="2560">
        <f t="shared" si="0"/>
        <v>0</v>
      </c>
      <c r="I31" s="2559"/>
      <c r="J31" s="2559"/>
      <c r="K31" s="2559"/>
      <c r="L31" s="2559"/>
      <c r="M31" s="2559"/>
      <c r="N31" s="2559"/>
      <c r="O31" s="2559"/>
      <c r="P31" s="2559"/>
      <c r="Q31" s="2559"/>
      <c r="R31" s="2559"/>
      <c r="S31" s="2560">
        <f t="shared" si="1"/>
        <v>0</v>
      </c>
      <c r="T31" s="2561"/>
      <c r="U31" s="2562"/>
      <c r="V31" s="2563"/>
      <c r="W31" s="2563"/>
      <c r="X31" s="2563"/>
      <c r="Y31" s="2563"/>
      <c r="Z31" s="2563"/>
      <c r="AA31" s="2563"/>
      <c r="AB31" s="2563"/>
      <c r="AC31" s="2563"/>
      <c r="AD31" s="2564"/>
      <c r="AE31" s="2564"/>
      <c r="AF31" s="2564"/>
      <c r="AG31" s="2563"/>
      <c r="AH31" s="2564"/>
      <c r="AI31" s="2564"/>
      <c r="AJ31" s="2564"/>
      <c r="AK31" s="2565"/>
      <c r="AL31" s="2565"/>
    </row>
    <row r="32" spans="3:38" s="2526" customFormat="1" ht="10.5">
      <c r="C32" s="2557"/>
      <c r="D32" s="2558"/>
      <c r="E32" s="2559"/>
      <c r="F32" s="2559"/>
      <c r="G32" s="2559"/>
      <c r="H32" s="2560">
        <f t="shared" si="0"/>
        <v>0</v>
      </c>
      <c r="I32" s="2559"/>
      <c r="J32" s="2559"/>
      <c r="K32" s="2559"/>
      <c r="L32" s="2559"/>
      <c r="M32" s="2559"/>
      <c r="N32" s="2559"/>
      <c r="O32" s="2559"/>
      <c r="P32" s="2559"/>
      <c r="Q32" s="2559"/>
      <c r="R32" s="2559"/>
      <c r="S32" s="2560">
        <f t="shared" si="1"/>
        <v>0</v>
      </c>
      <c r="T32" s="2561"/>
      <c r="U32" s="2562"/>
      <c r="V32" s="2563"/>
      <c r="W32" s="2563"/>
      <c r="X32" s="2563"/>
      <c r="Y32" s="2563"/>
      <c r="Z32" s="2563"/>
      <c r="AA32" s="2563"/>
      <c r="AB32" s="2563"/>
      <c r="AC32" s="2563"/>
      <c r="AD32" s="2564"/>
      <c r="AE32" s="2564"/>
      <c r="AF32" s="2564"/>
      <c r="AG32" s="2563"/>
      <c r="AH32" s="2564"/>
      <c r="AI32" s="2564"/>
      <c r="AJ32" s="2564"/>
      <c r="AK32" s="2565"/>
      <c r="AL32" s="2565"/>
    </row>
    <row r="33" spans="3:38" s="2526" customFormat="1" ht="10.5">
      <c r="C33" s="2557"/>
      <c r="D33" s="2558"/>
      <c r="E33" s="2559"/>
      <c r="F33" s="2559"/>
      <c r="G33" s="2559"/>
      <c r="H33" s="2560">
        <f t="shared" si="0"/>
        <v>0</v>
      </c>
      <c r="I33" s="2559"/>
      <c r="J33" s="2559"/>
      <c r="K33" s="2559"/>
      <c r="L33" s="2559"/>
      <c r="M33" s="2559"/>
      <c r="N33" s="2559"/>
      <c r="O33" s="2559"/>
      <c r="P33" s="2559"/>
      <c r="Q33" s="2559"/>
      <c r="R33" s="2559"/>
      <c r="S33" s="2560">
        <f t="shared" si="1"/>
        <v>0</v>
      </c>
      <c r="T33" s="2561"/>
      <c r="U33" s="2562"/>
      <c r="V33" s="2563"/>
      <c r="W33" s="2563"/>
      <c r="X33" s="2563"/>
      <c r="Y33" s="2563"/>
      <c r="Z33" s="2563"/>
      <c r="AA33" s="2563"/>
      <c r="AB33" s="2563"/>
      <c r="AC33" s="2563"/>
      <c r="AD33" s="2564"/>
      <c r="AE33" s="2564"/>
      <c r="AF33" s="2564"/>
      <c r="AG33" s="2563"/>
      <c r="AH33" s="2564"/>
      <c r="AI33" s="2564"/>
      <c r="AJ33" s="2564"/>
      <c r="AK33" s="2565"/>
      <c r="AL33" s="2565"/>
    </row>
    <row r="34" spans="3:38" s="2526" customFormat="1" ht="10.5">
      <c r="C34" s="2557"/>
      <c r="D34" s="2558"/>
      <c r="E34" s="2559"/>
      <c r="F34" s="2559"/>
      <c r="G34" s="2559"/>
      <c r="H34" s="2560">
        <f t="shared" si="0"/>
        <v>0</v>
      </c>
      <c r="I34" s="2559"/>
      <c r="J34" s="2559"/>
      <c r="K34" s="2559"/>
      <c r="L34" s="2559"/>
      <c r="M34" s="2559"/>
      <c r="N34" s="2559"/>
      <c r="O34" s="2559"/>
      <c r="P34" s="2559"/>
      <c r="Q34" s="2559"/>
      <c r="R34" s="2559"/>
      <c r="S34" s="2560">
        <f t="shared" si="1"/>
        <v>0</v>
      </c>
      <c r="T34" s="2561"/>
      <c r="U34" s="2562"/>
      <c r="V34" s="2563"/>
      <c r="W34" s="2563"/>
      <c r="X34" s="2563"/>
      <c r="Y34" s="2563"/>
      <c r="Z34" s="2563"/>
      <c r="AA34" s="2563"/>
      <c r="AB34" s="2563"/>
      <c r="AC34" s="2563"/>
      <c r="AD34" s="2564"/>
      <c r="AE34" s="2564"/>
      <c r="AF34" s="2564"/>
      <c r="AG34" s="2563"/>
      <c r="AH34" s="2564"/>
      <c r="AI34" s="2564"/>
      <c r="AJ34" s="2564"/>
      <c r="AK34" s="2565"/>
      <c r="AL34" s="2565"/>
    </row>
    <row r="35" spans="3:38" s="2526" customFormat="1" ht="10.5">
      <c r="C35" s="2557"/>
      <c r="D35" s="2558"/>
      <c r="E35" s="2559"/>
      <c r="F35" s="2559"/>
      <c r="G35" s="2559"/>
      <c r="H35" s="2560">
        <f t="shared" si="0"/>
        <v>0</v>
      </c>
      <c r="I35" s="2559"/>
      <c r="J35" s="2559"/>
      <c r="K35" s="2559"/>
      <c r="L35" s="2559"/>
      <c r="M35" s="2559"/>
      <c r="N35" s="2559"/>
      <c r="O35" s="2559"/>
      <c r="P35" s="2559"/>
      <c r="Q35" s="2559"/>
      <c r="R35" s="2559"/>
      <c r="S35" s="2560">
        <f t="shared" si="1"/>
        <v>0</v>
      </c>
      <c r="T35" s="2561"/>
      <c r="U35" s="2562"/>
      <c r="V35" s="2563"/>
      <c r="W35" s="2563"/>
      <c r="X35" s="2563"/>
      <c r="Y35" s="2563"/>
      <c r="Z35" s="2563"/>
      <c r="AA35" s="2563"/>
      <c r="AB35" s="2563"/>
      <c r="AC35" s="2563"/>
      <c r="AD35" s="2564"/>
      <c r="AE35" s="2564"/>
      <c r="AF35" s="2564"/>
      <c r="AG35" s="2563"/>
      <c r="AH35" s="2564"/>
      <c r="AI35" s="2564"/>
      <c r="AJ35" s="2564"/>
      <c r="AK35" s="2565"/>
      <c r="AL35" s="2565"/>
    </row>
    <row r="36" spans="3:38" s="2526" customFormat="1" ht="10.5">
      <c r="C36" s="2557"/>
      <c r="D36" s="2558"/>
      <c r="E36" s="2559"/>
      <c r="F36" s="2559"/>
      <c r="G36" s="2559"/>
      <c r="H36" s="2560">
        <f t="shared" si="0"/>
        <v>0</v>
      </c>
      <c r="I36" s="2559"/>
      <c r="J36" s="2559"/>
      <c r="K36" s="2559"/>
      <c r="L36" s="2559"/>
      <c r="M36" s="2559"/>
      <c r="N36" s="2559"/>
      <c r="O36" s="2559"/>
      <c r="P36" s="2559"/>
      <c r="Q36" s="2559"/>
      <c r="R36" s="2559"/>
      <c r="S36" s="2560">
        <f t="shared" si="1"/>
        <v>0</v>
      </c>
      <c r="T36" s="2561"/>
      <c r="U36" s="2562"/>
      <c r="V36" s="2563"/>
      <c r="W36" s="2563"/>
      <c r="X36" s="2563"/>
      <c r="Y36" s="2563"/>
      <c r="Z36" s="2563"/>
      <c r="AA36" s="2563"/>
      <c r="AB36" s="2563"/>
      <c r="AC36" s="2563"/>
      <c r="AD36" s="2564"/>
      <c r="AE36" s="2564"/>
      <c r="AF36" s="2564"/>
      <c r="AG36" s="2563"/>
      <c r="AH36" s="2564"/>
      <c r="AI36" s="2564"/>
      <c r="AJ36" s="2564"/>
      <c r="AK36" s="2565"/>
      <c r="AL36" s="2565"/>
    </row>
    <row r="37" spans="3:38" s="2526" customFormat="1" ht="10.5">
      <c r="C37" s="2557"/>
      <c r="D37" s="2558"/>
      <c r="E37" s="2559"/>
      <c r="F37" s="2559"/>
      <c r="G37" s="2559"/>
      <c r="H37" s="2560">
        <f t="shared" si="0"/>
        <v>0</v>
      </c>
      <c r="I37" s="2559"/>
      <c r="J37" s="2559"/>
      <c r="K37" s="2559"/>
      <c r="L37" s="2559"/>
      <c r="M37" s="2559"/>
      <c r="N37" s="2559"/>
      <c r="O37" s="2559"/>
      <c r="P37" s="2559"/>
      <c r="Q37" s="2559"/>
      <c r="R37" s="2559"/>
      <c r="S37" s="2560">
        <f t="shared" si="1"/>
        <v>0</v>
      </c>
      <c r="T37" s="2561"/>
      <c r="U37" s="2562"/>
      <c r="V37" s="2563"/>
      <c r="W37" s="2563"/>
      <c r="X37" s="2563"/>
      <c r="Y37" s="2563"/>
      <c r="Z37" s="2563"/>
      <c r="AA37" s="2563"/>
      <c r="AB37" s="2563"/>
      <c r="AC37" s="2563"/>
      <c r="AD37" s="2564"/>
      <c r="AE37" s="2564"/>
      <c r="AF37" s="2564"/>
      <c r="AG37" s="2563"/>
      <c r="AH37" s="2564"/>
      <c r="AI37" s="2564"/>
      <c r="AJ37" s="2564"/>
      <c r="AK37" s="2565"/>
      <c r="AL37" s="2565"/>
    </row>
    <row r="38" spans="3:38" s="2526" customFormat="1" ht="10.5">
      <c r="C38" s="2557"/>
      <c r="D38" s="2558"/>
      <c r="E38" s="2559"/>
      <c r="F38" s="2559"/>
      <c r="G38" s="2559"/>
      <c r="H38" s="2560">
        <f t="shared" si="0"/>
        <v>0</v>
      </c>
      <c r="I38" s="2559"/>
      <c r="J38" s="2559"/>
      <c r="K38" s="2559"/>
      <c r="L38" s="2559"/>
      <c r="M38" s="2559"/>
      <c r="N38" s="2559"/>
      <c r="O38" s="2559"/>
      <c r="P38" s="2559"/>
      <c r="Q38" s="2559"/>
      <c r="R38" s="2559"/>
      <c r="S38" s="2560">
        <f t="shared" si="1"/>
        <v>0</v>
      </c>
      <c r="T38" s="2561"/>
      <c r="U38" s="2562"/>
      <c r="V38" s="2563"/>
      <c r="W38" s="2563"/>
      <c r="X38" s="2563"/>
      <c r="Y38" s="2563"/>
      <c r="Z38" s="2563"/>
      <c r="AA38" s="2563"/>
      <c r="AB38" s="2563"/>
      <c r="AC38" s="2563"/>
      <c r="AD38" s="2564"/>
      <c r="AE38" s="2564"/>
      <c r="AF38" s="2564"/>
      <c r="AG38" s="2563"/>
      <c r="AH38" s="2564"/>
      <c r="AI38" s="2564"/>
      <c r="AJ38" s="2564"/>
      <c r="AK38" s="2565"/>
      <c r="AL38" s="2565"/>
    </row>
    <row r="39" spans="3:38" s="2526" customFormat="1" ht="10.5">
      <c r="C39" s="2557"/>
      <c r="D39" s="2558"/>
      <c r="E39" s="2559"/>
      <c r="F39" s="2559"/>
      <c r="G39" s="2559"/>
      <c r="H39" s="2560">
        <f t="shared" si="0"/>
        <v>0</v>
      </c>
      <c r="I39" s="2559"/>
      <c r="J39" s="2559"/>
      <c r="K39" s="2559"/>
      <c r="L39" s="2559"/>
      <c r="M39" s="2559"/>
      <c r="N39" s="2559"/>
      <c r="O39" s="2559"/>
      <c r="P39" s="2559"/>
      <c r="Q39" s="2559"/>
      <c r="R39" s="2559"/>
      <c r="S39" s="2560">
        <f t="shared" si="1"/>
        <v>0</v>
      </c>
      <c r="T39" s="2561"/>
      <c r="U39" s="2562"/>
      <c r="V39" s="2563"/>
      <c r="W39" s="2563"/>
      <c r="X39" s="2563"/>
      <c r="Y39" s="2563"/>
      <c r="Z39" s="2563"/>
      <c r="AA39" s="2563"/>
      <c r="AB39" s="2563"/>
      <c r="AC39" s="2563"/>
      <c r="AD39" s="2564"/>
      <c r="AE39" s="2564"/>
      <c r="AF39" s="2564"/>
      <c r="AG39" s="2563"/>
      <c r="AH39" s="2564"/>
      <c r="AI39" s="2564"/>
      <c r="AJ39" s="2564"/>
      <c r="AK39" s="2565"/>
      <c r="AL39" s="2565"/>
    </row>
    <row r="40" spans="3:38" s="2526" customFormat="1" ht="10.5">
      <c r="C40" s="2557"/>
      <c r="D40" s="2558"/>
      <c r="E40" s="2559"/>
      <c r="F40" s="2559"/>
      <c r="G40" s="2559"/>
      <c r="H40" s="2560">
        <f t="shared" si="0"/>
        <v>0</v>
      </c>
      <c r="I40" s="2559"/>
      <c r="J40" s="2559"/>
      <c r="K40" s="2559"/>
      <c r="L40" s="2559"/>
      <c r="M40" s="2559"/>
      <c r="N40" s="2559"/>
      <c r="O40" s="2559"/>
      <c r="P40" s="2559"/>
      <c r="Q40" s="2559"/>
      <c r="R40" s="2559"/>
      <c r="S40" s="2560">
        <f t="shared" si="1"/>
        <v>0</v>
      </c>
      <c r="T40" s="2561"/>
      <c r="U40" s="2562"/>
      <c r="V40" s="2563"/>
      <c r="W40" s="2563"/>
      <c r="X40" s="2563"/>
      <c r="Y40" s="2563"/>
      <c r="Z40" s="2563"/>
      <c r="AA40" s="2563"/>
      <c r="AB40" s="2563"/>
      <c r="AC40" s="2563"/>
      <c r="AD40" s="2564"/>
      <c r="AE40" s="2564"/>
      <c r="AF40" s="2564"/>
      <c r="AG40" s="2563"/>
      <c r="AH40" s="2564"/>
      <c r="AI40" s="2564"/>
      <c r="AJ40" s="2564"/>
      <c r="AK40" s="2565"/>
      <c r="AL40" s="2565"/>
    </row>
    <row r="41" spans="3:38" s="2526" customFormat="1" ht="10.5">
      <c r="C41" s="2557"/>
      <c r="D41" s="2558"/>
      <c r="E41" s="2559"/>
      <c r="F41" s="2559"/>
      <c r="G41" s="2559"/>
      <c r="H41" s="2560">
        <f t="shared" si="0"/>
        <v>0</v>
      </c>
      <c r="I41" s="2559"/>
      <c r="J41" s="2559"/>
      <c r="K41" s="2559"/>
      <c r="L41" s="2559"/>
      <c r="M41" s="2559"/>
      <c r="N41" s="2559"/>
      <c r="O41" s="2559"/>
      <c r="P41" s="2559"/>
      <c r="Q41" s="2559"/>
      <c r="R41" s="2559"/>
      <c r="S41" s="2560">
        <f t="shared" si="1"/>
        <v>0</v>
      </c>
      <c r="T41" s="2561"/>
      <c r="U41" s="2562"/>
      <c r="V41" s="2563"/>
      <c r="W41" s="2563"/>
      <c r="X41" s="2563"/>
      <c r="Y41" s="2563"/>
      <c r="Z41" s="2563"/>
      <c r="AA41" s="2563"/>
      <c r="AB41" s="2563"/>
      <c r="AC41" s="2563"/>
      <c r="AD41" s="2564"/>
      <c r="AE41" s="2564"/>
      <c r="AF41" s="2564"/>
      <c r="AG41" s="2563"/>
      <c r="AH41" s="2564"/>
      <c r="AI41" s="2564"/>
      <c r="AJ41" s="2564"/>
      <c r="AK41" s="2565"/>
      <c r="AL41" s="2565"/>
    </row>
    <row r="42" spans="3:38" s="2526" customFormat="1" ht="10.5">
      <c r="C42" s="2557"/>
      <c r="D42" s="2558"/>
      <c r="E42" s="2559"/>
      <c r="F42" s="2559"/>
      <c r="G42" s="2559"/>
      <c r="H42" s="2560">
        <f t="shared" si="0"/>
        <v>0</v>
      </c>
      <c r="I42" s="2559"/>
      <c r="J42" s="2559"/>
      <c r="K42" s="2559"/>
      <c r="L42" s="2559"/>
      <c r="M42" s="2559"/>
      <c r="N42" s="2559"/>
      <c r="O42" s="2559"/>
      <c r="P42" s="2559"/>
      <c r="Q42" s="2559"/>
      <c r="R42" s="2559"/>
      <c r="S42" s="2560">
        <f t="shared" si="1"/>
        <v>0</v>
      </c>
      <c r="T42" s="2561"/>
      <c r="U42" s="2562"/>
      <c r="V42" s="2563"/>
      <c r="W42" s="2563"/>
      <c r="X42" s="2563"/>
      <c r="Y42" s="2563"/>
      <c r="Z42" s="2563"/>
      <c r="AA42" s="2563"/>
      <c r="AB42" s="2563"/>
      <c r="AC42" s="2563"/>
      <c r="AD42" s="2564"/>
      <c r="AE42" s="2564"/>
      <c r="AF42" s="2564"/>
      <c r="AG42" s="2563"/>
      <c r="AH42" s="2564"/>
      <c r="AI42" s="2564"/>
      <c r="AJ42" s="2564"/>
      <c r="AK42" s="2565"/>
      <c r="AL42" s="2565"/>
    </row>
    <row r="43" spans="3:38" s="2526" customFormat="1" ht="10.5">
      <c r="C43" s="2557"/>
      <c r="D43" s="2558"/>
      <c r="E43" s="2559"/>
      <c r="F43" s="2559"/>
      <c r="G43" s="2559"/>
      <c r="H43" s="2560">
        <f t="shared" si="0"/>
        <v>0</v>
      </c>
      <c r="I43" s="2559"/>
      <c r="J43" s="2559"/>
      <c r="K43" s="2559"/>
      <c r="L43" s="2559"/>
      <c r="M43" s="2559"/>
      <c r="N43" s="2559"/>
      <c r="O43" s="2559"/>
      <c r="P43" s="2559"/>
      <c r="Q43" s="2559"/>
      <c r="R43" s="2559"/>
      <c r="S43" s="2560">
        <f t="shared" si="1"/>
        <v>0</v>
      </c>
      <c r="T43" s="2561"/>
      <c r="U43" s="2562"/>
      <c r="V43" s="2563"/>
      <c r="W43" s="2563"/>
      <c r="X43" s="2563"/>
      <c r="Y43" s="2563"/>
      <c r="Z43" s="2563"/>
      <c r="AA43" s="2563"/>
      <c r="AB43" s="2563"/>
      <c r="AC43" s="2563"/>
      <c r="AD43" s="2564"/>
      <c r="AE43" s="2564"/>
      <c r="AF43" s="2564"/>
      <c r="AG43" s="2563"/>
      <c r="AH43" s="2564"/>
      <c r="AI43" s="2564"/>
      <c r="AJ43" s="2564"/>
      <c r="AK43" s="2565"/>
      <c r="AL43" s="2565"/>
    </row>
    <row r="44" spans="3:38" s="2526" customFormat="1" ht="10.5">
      <c r="C44" s="2557"/>
      <c r="D44" s="2558"/>
      <c r="E44" s="2559"/>
      <c r="F44" s="2559"/>
      <c r="G44" s="2559"/>
      <c r="H44" s="2560">
        <f t="shared" si="0"/>
        <v>0</v>
      </c>
      <c r="I44" s="2559"/>
      <c r="J44" s="2559"/>
      <c r="K44" s="2559"/>
      <c r="L44" s="2559"/>
      <c r="M44" s="2559"/>
      <c r="N44" s="2559"/>
      <c r="O44" s="2559"/>
      <c r="P44" s="2559"/>
      <c r="Q44" s="2559"/>
      <c r="R44" s="2559"/>
      <c r="S44" s="2560">
        <f t="shared" si="1"/>
        <v>0</v>
      </c>
      <c r="T44" s="2561"/>
      <c r="U44" s="2562"/>
      <c r="V44" s="2563"/>
      <c r="W44" s="2563"/>
      <c r="X44" s="2563"/>
      <c r="Y44" s="2563"/>
      <c r="Z44" s="2563"/>
      <c r="AA44" s="2563"/>
      <c r="AB44" s="2563"/>
      <c r="AC44" s="2563"/>
      <c r="AD44" s="2564"/>
      <c r="AE44" s="2564"/>
      <c r="AF44" s="2564"/>
      <c r="AG44" s="2563"/>
      <c r="AH44" s="2564"/>
      <c r="AI44" s="2564"/>
      <c r="AJ44" s="2564"/>
      <c r="AK44" s="2565"/>
      <c r="AL44" s="2565"/>
    </row>
    <row r="45" spans="3:38" s="2526" customFormat="1" ht="10.5">
      <c r="C45" s="2557"/>
      <c r="D45" s="2558"/>
      <c r="E45" s="2559"/>
      <c r="F45" s="2559"/>
      <c r="G45" s="2559"/>
      <c r="H45" s="2560">
        <f t="shared" si="0"/>
        <v>0</v>
      </c>
      <c r="I45" s="2559"/>
      <c r="J45" s="2559"/>
      <c r="K45" s="2559"/>
      <c r="L45" s="2559"/>
      <c r="M45" s="2559"/>
      <c r="N45" s="2559"/>
      <c r="O45" s="2559"/>
      <c r="P45" s="2559"/>
      <c r="Q45" s="2559"/>
      <c r="R45" s="2559"/>
      <c r="S45" s="2560">
        <f t="shared" si="1"/>
        <v>0</v>
      </c>
      <c r="T45" s="2561"/>
      <c r="U45" s="2562"/>
      <c r="V45" s="2563"/>
      <c r="W45" s="2563"/>
      <c r="X45" s="2563"/>
      <c r="Y45" s="2563"/>
      <c r="Z45" s="2563"/>
      <c r="AA45" s="2563"/>
      <c r="AB45" s="2563"/>
      <c r="AC45" s="2563"/>
      <c r="AD45" s="2564"/>
      <c r="AE45" s="2564"/>
      <c r="AF45" s="2564"/>
      <c r="AG45" s="2563"/>
      <c r="AH45" s="2564"/>
      <c r="AI45" s="2564"/>
      <c r="AJ45" s="2564"/>
      <c r="AK45" s="2565"/>
      <c r="AL45" s="2565"/>
    </row>
    <row r="46" spans="3:38" s="2526" customFormat="1" ht="10.5">
      <c r="C46" s="2557"/>
      <c r="D46" s="2558"/>
      <c r="E46" s="2559"/>
      <c r="F46" s="2559"/>
      <c r="G46" s="2559"/>
      <c r="H46" s="2560">
        <f t="shared" si="0"/>
        <v>0</v>
      </c>
      <c r="I46" s="2559"/>
      <c r="J46" s="2559"/>
      <c r="K46" s="2559"/>
      <c r="L46" s="2559"/>
      <c r="M46" s="2559"/>
      <c r="N46" s="2559"/>
      <c r="O46" s="2559"/>
      <c r="P46" s="2559"/>
      <c r="Q46" s="2559"/>
      <c r="R46" s="2559"/>
      <c r="S46" s="2560">
        <f t="shared" si="1"/>
        <v>0</v>
      </c>
      <c r="T46" s="2561"/>
      <c r="U46" s="2562"/>
      <c r="V46" s="2563"/>
      <c r="W46" s="2563"/>
      <c r="X46" s="2563"/>
      <c r="Y46" s="2563"/>
      <c r="Z46" s="2563"/>
      <c r="AA46" s="2563"/>
      <c r="AB46" s="2563"/>
      <c r="AC46" s="2563"/>
      <c r="AD46" s="2564"/>
      <c r="AE46" s="2564"/>
      <c r="AF46" s="2564"/>
      <c r="AG46" s="2563"/>
      <c r="AH46" s="2564"/>
      <c r="AI46" s="2564"/>
      <c r="AJ46" s="2564"/>
      <c r="AK46" s="2565"/>
      <c r="AL46" s="2565"/>
    </row>
    <row r="47" spans="3:38" s="2526" customFormat="1" ht="10.5">
      <c r="C47" s="2557"/>
      <c r="D47" s="2558"/>
      <c r="E47" s="2559"/>
      <c r="F47" s="2559"/>
      <c r="G47" s="2559"/>
      <c r="H47" s="2560">
        <f t="shared" si="0"/>
        <v>0</v>
      </c>
      <c r="I47" s="2559"/>
      <c r="J47" s="2559"/>
      <c r="K47" s="2559"/>
      <c r="L47" s="2559"/>
      <c r="M47" s="2559"/>
      <c r="N47" s="2559"/>
      <c r="O47" s="2559"/>
      <c r="P47" s="2559"/>
      <c r="Q47" s="2559"/>
      <c r="R47" s="2559"/>
      <c r="S47" s="2560">
        <f t="shared" si="1"/>
        <v>0</v>
      </c>
      <c r="T47" s="2561"/>
      <c r="U47" s="2562"/>
      <c r="V47" s="2563"/>
      <c r="W47" s="2563"/>
      <c r="X47" s="2563"/>
      <c r="Y47" s="2563"/>
      <c r="Z47" s="2563"/>
      <c r="AA47" s="2563"/>
      <c r="AB47" s="2563"/>
      <c r="AC47" s="2563"/>
      <c r="AD47" s="2564"/>
      <c r="AE47" s="2564"/>
      <c r="AF47" s="2564"/>
      <c r="AG47" s="2563"/>
      <c r="AH47" s="2564"/>
      <c r="AI47" s="2564"/>
      <c r="AJ47" s="2564"/>
      <c r="AK47" s="2565"/>
      <c r="AL47" s="2565"/>
    </row>
    <row r="48" spans="3:38" s="2526" customFormat="1" ht="10.5">
      <c r="C48" s="2557"/>
      <c r="D48" s="2558"/>
      <c r="E48" s="2559"/>
      <c r="F48" s="2559"/>
      <c r="G48" s="2559"/>
      <c r="H48" s="2560">
        <f t="shared" si="0"/>
        <v>0</v>
      </c>
      <c r="I48" s="2559"/>
      <c r="J48" s="2559"/>
      <c r="K48" s="2559"/>
      <c r="L48" s="2559"/>
      <c r="M48" s="2559"/>
      <c r="N48" s="2559"/>
      <c r="O48" s="2559"/>
      <c r="P48" s="2559"/>
      <c r="Q48" s="2559"/>
      <c r="R48" s="2559"/>
      <c r="S48" s="2560">
        <f t="shared" si="1"/>
        <v>0</v>
      </c>
      <c r="T48" s="2561"/>
      <c r="U48" s="2562"/>
      <c r="V48" s="2563"/>
      <c r="W48" s="2563"/>
      <c r="X48" s="2563"/>
      <c r="Y48" s="2563"/>
      <c r="Z48" s="2563"/>
      <c r="AA48" s="2563"/>
      <c r="AB48" s="2563"/>
      <c r="AC48" s="2563"/>
      <c r="AD48" s="2564"/>
      <c r="AE48" s="2564"/>
      <c r="AF48" s="2564"/>
      <c r="AG48" s="2563"/>
      <c r="AH48" s="2564"/>
      <c r="AI48" s="2564"/>
      <c r="AJ48" s="2564"/>
      <c r="AK48" s="2565"/>
      <c r="AL48" s="2565"/>
    </row>
    <row r="49" spans="3:38" s="2526" customFormat="1" ht="10.5">
      <c r="C49" s="2557"/>
      <c r="D49" s="2558"/>
      <c r="E49" s="2559"/>
      <c r="F49" s="2559"/>
      <c r="G49" s="2559"/>
      <c r="H49" s="2560">
        <f t="shared" si="0"/>
        <v>0</v>
      </c>
      <c r="I49" s="2559"/>
      <c r="J49" s="2559"/>
      <c r="K49" s="2559"/>
      <c r="L49" s="2559"/>
      <c r="M49" s="2559"/>
      <c r="N49" s="2559"/>
      <c r="O49" s="2559"/>
      <c r="P49" s="2559"/>
      <c r="Q49" s="2559"/>
      <c r="R49" s="2559"/>
      <c r="S49" s="2560">
        <f t="shared" si="1"/>
        <v>0</v>
      </c>
      <c r="T49" s="2561"/>
      <c r="U49" s="2562"/>
      <c r="V49" s="2563"/>
      <c r="W49" s="2563"/>
      <c r="X49" s="2563"/>
      <c r="Y49" s="2563"/>
      <c r="Z49" s="2563"/>
      <c r="AA49" s="2563"/>
      <c r="AB49" s="2563"/>
      <c r="AC49" s="2563"/>
      <c r="AD49" s="2564"/>
      <c r="AE49" s="2564"/>
      <c r="AF49" s="2564"/>
      <c r="AG49" s="2563"/>
      <c r="AH49" s="2564"/>
      <c r="AI49" s="2564"/>
      <c r="AJ49" s="2564"/>
      <c r="AK49" s="2565"/>
      <c r="AL49" s="2565"/>
    </row>
    <row r="50" spans="3:38" s="2526" customFormat="1" ht="10.5">
      <c r="C50" s="2557"/>
      <c r="D50" s="2558"/>
      <c r="E50" s="2559"/>
      <c r="F50" s="2559"/>
      <c r="G50" s="2559"/>
      <c r="H50" s="2560">
        <f t="shared" si="0"/>
        <v>0</v>
      </c>
      <c r="I50" s="2559"/>
      <c r="J50" s="2559"/>
      <c r="K50" s="2559"/>
      <c r="L50" s="2559"/>
      <c r="M50" s="2559"/>
      <c r="N50" s="2559"/>
      <c r="O50" s="2559"/>
      <c r="P50" s="2559"/>
      <c r="Q50" s="2559"/>
      <c r="R50" s="2559"/>
      <c r="S50" s="2560">
        <f t="shared" si="1"/>
        <v>0</v>
      </c>
      <c r="T50" s="2561"/>
      <c r="U50" s="2562"/>
      <c r="V50" s="2563"/>
      <c r="W50" s="2563"/>
      <c r="X50" s="2563"/>
      <c r="Y50" s="2563"/>
      <c r="Z50" s="2563"/>
      <c r="AA50" s="2563"/>
      <c r="AB50" s="2563"/>
      <c r="AC50" s="2563"/>
      <c r="AD50" s="2564"/>
      <c r="AE50" s="2564"/>
      <c r="AF50" s="2564"/>
      <c r="AG50" s="2563"/>
      <c r="AH50" s="2564"/>
      <c r="AI50" s="2564"/>
      <c r="AJ50" s="2564"/>
      <c r="AK50" s="2565"/>
      <c r="AL50" s="2565"/>
    </row>
    <row r="51" spans="3:38" s="2526" customFormat="1" ht="10.5">
      <c r="C51" s="2557"/>
      <c r="D51" s="2558"/>
      <c r="E51" s="2559"/>
      <c r="F51" s="2559"/>
      <c r="G51" s="2559"/>
      <c r="H51" s="2560">
        <f t="shared" si="0"/>
        <v>0</v>
      </c>
      <c r="I51" s="2559"/>
      <c r="J51" s="2559"/>
      <c r="K51" s="2559"/>
      <c r="L51" s="2559"/>
      <c r="M51" s="2559"/>
      <c r="N51" s="2559"/>
      <c r="O51" s="2559"/>
      <c r="P51" s="2559"/>
      <c r="Q51" s="2559"/>
      <c r="R51" s="2559"/>
      <c r="S51" s="2560">
        <f t="shared" si="1"/>
        <v>0</v>
      </c>
      <c r="T51" s="2561"/>
      <c r="U51" s="2562"/>
      <c r="V51" s="2563"/>
      <c r="W51" s="2563"/>
      <c r="X51" s="2563"/>
      <c r="Y51" s="2563"/>
      <c r="Z51" s="2563"/>
      <c r="AA51" s="2563"/>
      <c r="AB51" s="2563"/>
      <c r="AC51" s="2563"/>
      <c r="AD51" s="2564"/>
      <c r="AE51" s="2564"/>
      <c r="AF51" s="2564"/>
      <c r="AG51" s="2563"/>
      <c r="AH51" s="2564"/>
      <c r="AI51" s="2564"/>
      <c r="AJ51" s="2564"/>
      <c r="AK51" s="2565"/>
      <c r="AL51" s="2565"/>
    </row>
    <row r="52" spans="3:38" s="2526" customFormat="1" ht="10.5">
      <c r="C52" s="2557"/>
      <c r="D52" s="2558"/>
      <c r="E52" s="2559"/>
      <c r="F52" s="2559"/>
      <c r="G52" s="2559"/>
      <c r="H52" s="2560">
        <f t="shared" si="0"/>
        <v>0</v>
      </c>
      <c r="I52" s="2559"/>
      <c r="J52" s="2559"/>
      <c r="K52" s="2559"/>
      <c r="L52" s="2559"/>
      <c r="M52" s="2559"/>
      <c r="N52" s="2559"/>
      <c r="O52" s="2559"/>
      <c r="P52" s="2559"/>
      <c r="Q52" s="2559"/>
      <c r="R52" s="2559"/>
      <c r="S52" s="2560">
        <f t="shared" si="1"/>
        <v>0</v>
      </c>
      <c r="T52" s="2561"/>
      <c r="U52" s="2562"/>
      <c r="V52" s="2563"/>
      <c r="W52" s="2563"/>
      <c r="X52" s="2563"/>
      <c r="Y52" s="2563"/>
      <c r="Z52" s="2563"/>
      <c r="AA52" s="2563"/>
      <c r="AB52" s="2563"/>
      <c r="AC52" s="2563"/>
      <c r="AD52" s="2564"/>
      <c r="AE52" s="2564"/>
      <c r="AF52" s="2564"/>
      <c r="AG52" s="2563"/>
      <c r="AH52" s="2564"/>
      <c r="AI52" s="2564"/>
      <c r="AJ52" s="2564"/>
      <c r="AK52" s="2565"/>
      <c r="AL52" s="2565"/>
    </row>
    <row r="53" spans="3:38" s="2526" customFormat="1" ht="10.5">
      <c r="C53" s="2557"/>
      <c r="D53" s="2558"/>
      <c r="E53" s="2559"/>
      <c r="F53" s="2559"/>
      <c r="G53" s="2559"/>
      <c r="H53" s="2560">
        <f t="shared" si="0"/>
        <v>0</v>
      </c>
      <c r="I53" s="2559"/>
      <c r="J53" s="2559"/>
      <c r="K53" s="2559"/>
      <c r="L53" s="2559"/>
      <c r="M53" s="2559"/>
      <c r="N53" s="2559"/>
      <c r="O53" s="2559"/>
      <c r="P53" s="2559"/>
      <c r="Q53" s="2559"/>
      <c r="R53" s="2559"/>
      <c r="S53" s="2560">
        <f t="shared" si="1"/>
        <v>0</v>
      </c>
      <c r="T53" s="2561"/>
      <c r="U53" s="2562"/>
      <c r="V53" s="2563"/>
      <c r="W53" s="2563"/>
      <c r="X53" s="2563"/>
      <c r="Y53" s="2563"/>
      <c r="Z53" s="2563"/>
      <c r="AA53" s="2563"/>
      <c r="AB53" s="2563"/>
      <c r="AC53" s="2563"/>
      <c r="AD53" s="2564"/>
      <c r="AE53" s="2564"/>
      <c r="AF53" s="2564"/>
      <c r="AG53" s="2563"/>
      <c r="AH53" s="2564"/>
      <c r="AI53" s="2564"/>
      <c r="AJ53" s="2564"/>
      <c r="AK53" s="2565"/>
      <c r="AL53" s="2565"/>
    </row>
    <row r="54" spans="3:38" s="2526" customFormat="1" ht="10.5">
      <c r="C54" s="2557"/>
      <c r="D54" s="2558"/>
      <c r="E54" s="2559"/>
      <c r="F54" s="2559"/>
      <c r="G54" s="2559"/>
      <c r="H54" s="2560">
        <f t="shared" si="0"/>
        <v>0</v>
      </c>
      <c r="I54" s="2559"/>
      <c r="J54" s="2559"/>
      <c r="K54" s="2559"/>
      <c r="L54" s="2559"/>
      <c r="M54" s="2559"/>
      <c r="N54" s="2559"/>
      <c r="O54" s="2559"/>
      <c r="P54" s="2559"/>
      <c r="Q54" s="2559"/>
      <c r="R54" s="2559"/>
      <c r="S54" s="2560">
        <f t="shared" si="1"/>
        <v>0</v>
      </c>
      <c r="T54" s="2561"/>
      <c r="U54" s="2562"/>
      <c r="V54" s="2563"/>
      <c r="W54" s="2563"/>
      <c r="X54" s="2563"/>
      <c r="Y54" s="2563"/>
      <c r="Z54" s="2563"/>
      <c r="AA54" s="2563"/>
      <c r="AB54" s="2563"/>
      <c r="AC54" s="2563"/>
      <c r="AD54" s="2564"/>
      <c r="AE54" s="2564"/>
      <c r="AF54" s="2564"/>
      <c r="AG54" s="2563"/>
      <c r="AH54" s="2564"/>
      <c r="AI54" s="2564"/>
      <c r="AJ54" s="2564"/>
      <c r="AK54" s="2565"/>
      <c r="AL54" s="2565"/>
    </row>
    <row r="55" spans="3:38" s="2526" customFormat="1" ht="10.5">
      <c r="C55" s="2557"/>
      <c r="D55" s="2558"/>
      <c r="E55" s="2559"/>
      <c r="F55" s="2559"/>
      <c r="G55" s="2559"/>
      <c r="H55" s="2560">
        <f t="shared" si="0"/>
        <v>0</v>
      </c>
      <c r="I55" s="2559"/>
      <c r="J55" s="2559"/>
      <c r="K55" s="2559"/>
      <c r="L55" s="2559"/>
      <c r="M55" s="2559"/>
      <c r="N55" s="2559"/>
      <c r="O55" s="2559"/>
      <c r="P55" s="2559"/>
      <c r="Q55" s="2559"/>
      <c r="R55" s="2559"/>
      <c r="S55" s="2560">
        <f t="shared" si="1"/>
        <v>0</v>
      </c>
      <c r="T55" s="2561"/>
      <c r="U55" s="2562"/>
      <c r="V55" s="2563"/>
      <c r="W55" s="2563"/>
      <c r="X55" s="2563"/>
      <c r="Y55" s="2563"/>
      <c r="Z55" s="2563"/>
      <c r="AA55" s="2563"/>
      <c r="AB55" s="2563"/>
      <c r="AC55" s="2563"/>
      <c r="AD55" s="2564"/>
      <c r="AE55" s="2564"/>
      <c r="AF55" s="2564"/>
      <c r="AG55" s="2563"/>
      <c r="AH55" s="2564"/>
      <c r="AI55" s="2564"/>
      <c r="AJ55" s="2564"/>
      <c r="AK55" s="2565"/>
      <c r="AL55" s="2565"/>
    </row>
    <row r="56" spans="3:38" s="2526" customFormat="1" ht="10.5">
      <c r="C56" s="2557"/>
      <c r="D56" s="2558"/>
      <c r="E56" s="2559"/>
      <c r="F56" s="2559"/>
      <c r="G56" s="2559"/>
      <c r="H56" s="2560">
        <f t="shared" si="0"/>
        <v>0</v>
      </c>
      <c r="I56" s="2559"/>
      <c r="J56" s="2559"/>
      <c r="K56" s="2559"/>
      <c r="L56" s="2559"/>
      <c r="M56" s="2559"/>
      <c r="N56" s="2559"/>
      <c r="O56" s="2559"/>
      <c r="P56" s="2559"/>
      <c r="Q56" s="2559"/>
      <c r="R56" s="2559"/>
      <c r="S56" s="2560">
        <f t="shared" si="1"/>
        <v>0</v>
      </c>
      <c r="T56" s="2561"/>
      <c r="U56" s="2562"/>
      <c r="V56" s="2563"/>
      <c r="W56" s="2563"/>
      <c r="X56" s="2563"/>
      <c r="Y56" s="2563"/>
      <c r="Z56" s="2563"/>
      <c r="AA56" s="2563"/>
      <c r="AB56" s="2563"/>
      <c r="AC56" s="2563"/>
      <c r="AD56" s="2564"/>
      <c r="AE56" s="2564"/>
      <c r="AF56" s="2564"/>
      <c r="AG56" s="2563"/>
      <c r="AH56" s="2564"/>
      <c r="AI56" s="2564"/>
      <c r="AJ56" s="2564"/>
      <c r="AK56" s="2565"/>
      <c r="AL56" s="2565"/>
    </row>
    <row r="57" spans="3:38" s="2526" customFormat="1" ht="10.5">
      <c r="C57" s="2557"/>
      <c r="D57" s="2558"/>
      <c r="E57" s="2559"/>
      <c r="F57" s="2559"/>
      <c r="G57" s="2559"/>
      <c r="H57" s="2560">
        <f t="shared" si="0"/>
        <v>0</v>
      </c>
      <c r="I57" s="2559"/>
      <c r="J57" s="2559"/>
      <c r="K57" s="2559"/>
      <c r="L57" s="2559"/>
      <c r="M57" s="2559"/>
      <c r="N57" s="2559"/>
      <c r="O57" s="2559"/>
      <c r="P57" s="2559"/>
      <c r="Q57" s="2559"/>
      <c r="R57" s="2559"/>
      <c r="S57" s="2560">
        <f t="shared" si="1"/>
        <v>0</v>
      </c>
      <c r="T57" s="2561"/>
      <c r="U57" s="2562"/>
      <c r="V57" s="2563"/>
      <c r="W57" s="2563"/>
      <c r="X57" s="2563"/>
      <c r="Y57" s="2563"/>
      <c r="Z57" s="2563"/>
      <c r="AA57" s="2563"/>
      <c r="AB57" s="2563"/>
      <c r="AC57" s="2563"/>
      <c r="AD57" s="2564"/>
      <c r="AE57" s="2564"/>
      <c r="AF57" s="2564"/>
      <c r="AG57" s="2563"/>
      <c r="AH57" s="2564"/>
      <c r="AI57" s="2564"/>
      <c r="AJ57" s="2564"/>
      <c r="AK57" s="2565"/>
      <c r="AL57" s="2565"/>
    </row>
    <row r="58" spans="3:38" s="2526" customFormat="1" ht="10.5">
      <c r="C58" s="2557"/>
      <c r="D58" s="2558"/>
      <c r="E58" s="2559"/>
      <c r="F58" s="2559"/>
      <c r="G58" s="2559"/>
      <c r="H58" s="2560">
        <f t="shared" si="0"/>
        <v>0</v>
      </c>
      <c r="I58" s="2559"/>
      <c r="J58" s="2559"/>
      <c r="K58" s="2559"/>
      <c r="L58" s="2559"/>
      <c r="M58" s="2559"/>
      <c r="N58" s="2559"/>
      <c r="O58" s="2559"/>
      <c r="P58" s="2559"/>
      <c r="Q58" s="2559"/>
      <c r="R58" s="2559"/>
      <c r="S58" s="2560">
        <f t="shared" si="1"/>
        <v>0</v>
      </c>
      <c r="T58" s="2561"/>
      <c r="U58" s="2562"/>
      <c r="V58" s="2563"/>
      <c r="W58" s="2563"/>
      <c r="X58" s="2563"/>
      <c r="Y58" s="2563"/>
      <c r="Z58" s="2563"/>
      <c r="AA58" s="2563"/>
      <c r="AB58" s="2563"/>
      <c r="AC58" s="2563"/>
      <c r="AD58" s="2564"/>
      <c r="AE58" s="2564"/>
      <c r="AF58" s="2564"/>
      <c r="AG58" s="2563"/>
      <c r="AH58" s="2564"/>
      <c r="AI58" s="2564"/>
      <c r="AJ58" s="2564"/>
      <c r="AK58" s="2565"/>
      <c r="AL58" s="2565"/>
    </row>
    <row r="59" spans="3:38" s="2526" customFormat="1" ht="10.5">
      <c r="C59" s="2557"/>
      <c r="D59" s="2558"/>
      <c r="E59" s="2559"/>
      <c r="F59" s="2559"/>
      <c r="G59" s="2559"/>
      <c r="H59" s="2560">
        <f t="shared" si="0"/>
        <v>0</v>
      </c>
      <c r="I59" s="2559"/>
      <c r="J59" s="2559"/>
      <c r="K59" s="2559"/>
      <c r="L59" s="2559"/>
      <c r="M59" s="2559"/>
      <c r="N59" s="2559"/>
      <c r="O59" s="2559"/>
      <c r="P59" s="2559"/>
      <c r="Q59" s="2559"/>
      <c r="R59" s="2559"/>
      <c r="S59" s="2560">
        <f t="shared" si="1"/>
        <v>0</v>
      </c>
      <c r="T59" s="2561"/>
      <c r="U59" s="2562"/>
      <c r="V59" s="2563"/>
      <c r="W59" s="2563"/>
      <c r="X59" s="2563"/>
      <c r="Y59" s="2563"/>
      <c r="Z59" s="2563"/>
      <c r="AA59" s="2563"/>
      <c r="AB59" s="2563"/>
      <c r="AC59" s="2563"/>
      <c r="AD59" s="2564"/>
      <c r="AE59" s="2564"/>
      <c r="AF59" s="2564"/>
      <c r="AG59" s="2563"/>
      <c r="AH59" s="2564"/>
      <c r="AI59" s="2564"/>
      <c r="AJ59" s="2564"/>
      <c r="AK59" s="2565"/>
      <c r="AL59" s="2565"/>
    </row>
    <row r="60" spans="3:38" s="2526" customFormat="1" ht="10.5">
      <c r="C60" s="2557"/>
      <c r="D60" s="2558"/>
      <c r="E60" s="2559"/>
      <c r="F60" s="2559"/>
      <c r="G60" s="2559"/>
      <c r="H60" s="2560">
        <f t="shared" si="0"/>
        <v>0</v>
      </c>
      <c r="I60" s="2559"/>
      <c r="J60" s="2559"/>
      <c r="K60" s="2559"/>
      <c r="L60" s="2559"/>
      <c r="M60" s="2559"/>
      <c r="N60" s="2559"/>
      <c r="O60" s="2559"/>
      <c r="P60" s="2559"/>
      <c r="Q60" s="2559"/>
      <c r="R60" s="2559"/>
      <c r="S60" s="2560">
        <f t="shared" si="1"/>
        <v>0</v>
      </c>
      <c r="T60" s="2561"/>
      <c r="U60" s="2562"/>
      <c r="V60" s="2563"/>
      <c r="W60" s="2563"/>
      <c r="X60" s="2563"/>
      <c r="Y60" s="2563"/>
      <c r="Z60" s="2563"/>
      <c r="AA60" s="2563"/>
      <c r="AB60" s="2563"/>
      <c r="AC60" s="2563"/>
      <c r="AD60" s="2564"/>
      <c r="AE60" s="2564"/>
      <c r="AF60" s="2564"/>
      <c r="AG60" s="2563"/>
      <c r="AH60" s="2564"/>
      <c r="AI60" s="2564"/>
      <c r="AJ60" s="2564"/>
      <c r="AK60" s="2565"/>
      <c r="AL60" s="2565"/>
    </row>
    <row r="61" spans="3:38" s="2526" customFormat="1" ht="10.5">
      <c r="C61" s="2557"/>
      <c r="D61" s="2558"/>
      <c r="E61" s="2559"/>
      <c r="F61" s="2559"/>
      <c r="G61" s="2559"/>
      <c r="H61" s="2560">
        <f t="shared" si="0"/>
        <v>0</v>
      </c>
      <c r="I61" s="2559"/>
      <c r="J61" s="2559"/>
      <c r="K61" s="2559"/>
      <c r="L61" s="2559"/>
      <c r="M61" s="2559"/>
      <c r="N61" s="2559"/>
      <c r="O61" s="2559"/>
      <c r="P61" s="2559"/>
      <c r="Q61" s="2559"/>
      <c r="R61" s="2559"/>
      <c r="S61" s="2560">
        <f t="shared" si="1"/>
        <v>0</v>
      </c>
      <c r="T61" s="2561"/>
      <c r="U61" s="2562"/>
      <c r="V61" s="2563"/>
      <c r="W61" s="2563"/>
      <c r="X61" s="2563"/>
      <c r="Y61" s="2563"/>
      <c r="Z61" s="2563"/>
      <c r="AA61" s="2563"/>
      <c r="AB61" s="2563"/>
      <c r="AC61" s="2563"/>
      <c r="AD61" s="2564"/>
      <c r="AE61" s="2564"/>
      <c r="AF61" s="2564"/>
      <c r="AG61" s="2563"/>
      <c r="AH61" s="2564"/>
      <c r="AI61" s="2564"/>
      <c r="AJ61" s="2564"/>
      <c r="AK61" s="2565"/>
      <c r="AL61" s="2565"/>
    </row>
    <row r="62" spans="3:38" s="2526" customFormat="1" ht="10.5">
      <c r="C62" s="2557"/>
      <c r="D62" s="2558"/>
      <c r="E62" s="2559"/>
      <c r="F62" s="2559"/>
      <c r="G62" s="2559"/>
      <c r="H62" s="2560">
        <f t="shared" si="0"/>
        <v>0</v>
      </c>
      <c r="I62" s="2559"/>
      <c r="J62" s="2559"/>
      <c r="K62" s="2559"/>
      <c r="L62" s="2559"/>
      <c r="M62" s="2559"/>
      <c r="N62" s="2559"/>
      <c r="O62" s="2559"/>
      <c r="P62" s="2559"/>
      <c r="Q62" s="2559"/>
      <c r="R62" s="2559"/>
      <c r="S62" s="2560">
        <f t="shared" si="1"/>
        <v>0</v>
      </c>
      <c r="T62" s="2561"/>
      <c r="U62" s="2562"/>
      <c r="V62" s="2563"/>
      <c r="W62" s="2563"/>
      <c r="X62" s="2563"/>
      <c r="Y62" s="2563"/>
      <c r="Z62" s="2563"/>
      <c r="AA62" s="2563"/>
      <c r="AB62" s="2563"/>
      <c r="AC62" s="2563"/>
      <c r="AD62" s="2564"/>
      <c r="AE62" s="2564"/>
      <c r="AF62" s="2564"/>
      <c r="AG62" s="2563"/>
      <c r="AH62" s="2564"/>
      <c r="AI62" s="2564"/>
      <c r="AJ62" s="2564"/>
      <c r="AK62" s="2565"/>
      <c r="AL62" s="2565"/>
    </row>
    <row r="63" spans="3:38" s="2526" customFormat="1" ht="10.5">
      <c r="C63" s="2557"/>
      <c r="D63" s="2558"/>
      <c r="E63" s="2559"/>
      <c r="F63" s="2559"/>
      <c r="G63" s="2559"/>
      <c r="H63" s="2560">
        <f t="shared" si="0"/>
        <v>0</v>
      </c>
      <c r="I63" s="2559"/>
      <c r="J63" s="2559"/>
      <c r="K63" s="2559"/>
      <c r="L63" s="2559"/>
      <c r="M63" s="2559"/>
      <c r="N63" s="2559"/>
      <c r="O63" s="2559"/>
      <c r="P63" s="2559"/>
      <c r="Q63" s="2559"/>
      <c r="R63" s="2559"/>
      <c r="S63" s="2560">
        <f t="shared" si="1"/>
        <v>0</v>
      </c>
      <c r="T63" s="2561"/>
      <c r="U63" s="2562"/>
      <c r="V63" s="2563"/>
      <c r="W63" s="2563"/>
      <c r="X63" s="2563"/>
      <c r="Y63" s="2563"/>
      <c r="Z63" s="2563"/>
      <c r="AA63" s="2563"/>
      <c r="AB63" s="2563"/>
      <c r="AC63" s="2563"/>
      <c r="AD63" s="2564"/>
      <c r="AE63" s="2564"/>
      <c r="AF63" s="2564"/>
      <c r="AG63" s="2563"/>
      <c r="AH63" s="2564"/>
      <c r="AI63" s="2564"/>
      <c r="AJ63" s="2564"/>
      <c r="AK63" s="2565"/>
      <c r="AL63" s="2565"/>
    </row>
    <row r="64" spans="3:38" s="2526" customFormat="1" ht="10.5">
      <c r="C64" s="2557"/>
      <c r="D64" s="2558"/>
      <c r="E64" s="2559"/>
      <c r="F64" s="2559"/>
      <c r="G64" s="2559"/>
      <c r="H64" s="2560">
        <f t="shared" si="0"/>
        <v>0</v>
      </c>
      <c r="I64" s="2559"/>
      <c r="J64" s="2559"/>
      <c r="K64" s="2559"/>
      <c r="L64" s="2559"/>
      <c r="M64" s="2559"/>
      <c r="N64" s="2559"/>
      <c r="O64" s="2559"/>
      <c r="P64" s="2559"/>
      <c r="Q64" s="2559"/>
      <c r="R64" s="2559"/>
      <c r="S64" s="2560">
        <f t="shared" si="1"/>
        <v>0</v>
      </c>
      <c r="T64" s="2561"/>
      <c r="U64" s="2562"/>
      <c r="V64" s="2563"/>
      <c r="W64" s="2563"/>
      <c r="X64" s="2563"/>
      <c r="Y64" s="2563"/>
      <c r="Z64" s="2563"/>
      <c r="AA64" s="2563"/>
      <c r="AB64" s="2563"/>
      <c r="AC64" s="2563"/>
      <c r="AD64" s="2564"/>
      <c r="AE64" s="2564"/>
      <c r="AF64" s="2564"/>
      <c r="AG64" s="2563"/>
      <c r="AH64" s="2564"/>
      <c r="AI64" s="2564"/>
      <c r="AJ64" s="2564"/>
      <c r="AK64" s="2565"/>
      <c r="AL64" s="2565"/>
    </row>
    <row r="65" spans="3:38" s="2526" customFormat="1" ht="10.5">
      <c r="C65" s="2557"/>
      <c r="D65" s="2558"/>
      <c r="E65" s="2559"/>
      <c r="F65" s="2559"/>
      <c r="G65" s="2559"/>
      <c r="H65" s="2560">
        <f t="shared" si="0"/>
        <v>0</v>
      </c>
      <c r="I65" s="2559"/>
      <c r="J65" s="2559"/>
      <c r="K65" s="2559"/>
      <c r="L65" s="2559"/>
      <c r="M65" s="2559"/>
      <c r="N65" s="2559"/>
      <c r="O65" s="2559"/>
      <c r="P65" s="2559"/>
      <c r="Q65" s="2559"/>
      <c r="R65" s="2559"/>
      <c r="S65" s="2560">
        <f t="shared" si="1"/>
        <v>0</v>
      </c>
      <c r="T65" s="2561"/>
      <c r="U65" s="2562"/>
      <c r="V65" s="2563"/>
      <c r="W65" s="2563"/>
      <c r="X65" s="2563"/>
      <c r="Y65" s="2563"/>
      <c r="Z65" s="2563"/>
      <c r="AA65" s="2563"/>
      <c r="AB65" s="2563"/>
      <c r="AC65" s="2563"/>
      <c r="AD65" s="2564"/>
      <c r="AE65" s="2564"/>
      <c r="AF65" s="2564"/>
      <c r="AG65" s="2563"/>
      <c r="AH65" s="2564"/>
      <c r="AI65" s="2564"/>
      <c r="AJ65" s="2564"/>
      <c r="AK65" s="2565"/>
      <c r="AL65" s="2565"/>
    </row>
    <row r="66" spans="3:38" s="2526" customFormat="1" ht="10.5">
      <c r="C66" s="2557"/>
      <c r="D66" s="2558"/>
      <c r="E66" s="2559"/>
      <c r="F66" s="2559"/>
      <c r="G66" s="2559"/>
      <c r="H66" s="2560">
        <f t="shared" si="0"/>
        <v>0</v>
      </c>
      <c r="I66" s="2559"/>
      <c r="J66" s="2559"/>
      <c r="K66" s="2559"/>
      <c r="L66" s="2559"/>
      <c r="M66" s="2559"/>
      <c r="N66" s="2559"/>
      <c r="O66" s="2559"/>
      <c r="P66" s="2559"/>
      <c r="Q66" s="2559"/>
      <c r="R66" s="2559"/>
      <c r="S66" s="2560">
        <f t="shared" si="1"/>
        <v>0</v>
      </c>
      <c r="T66" s="2561"/>
      <c r="U66" s="2562"/>
      <c r="V66" s="2563"/>
      <c r="W66" s="2563"/>
      <c r="X66" s="2563"/>
      <c r="Y66" s="2563"/>
      <c r="Z66" s="2563"/>
      <c r="AA66" s="2563"/>
      <c r="AB66" s="2563"/>
      <c r="AC66" s="2563"/>
      <c r="AD66" s="2564"/>
      <c r="AE66" s="2564"/>
      <c r="AF66" s="2564"/>
      <c r="AG66" s="2563"/>
      <c r="AH66" s="2564"/>
      <c r="AI66" s="2564"/>
      <c r="AJ66" s="2564"/>
      <c r="AK66" s="2565"/>
      <c r="AL66" s="2565"/>
    </row>
    <row r="67" spans="3:38" s="2526" customFormat="1" ht="10.5">
      <c r="C67" s="2557"/>
      <c r="D67" s="2558"/>
      <c r="E67" s="2559"/>
      <c r="F67" s="2559"/>
      <c r="G67" s="2559"/>
      <c r="H67" s="2560">
        <f t="shared" si="0"/>
        <v>0</v>
      </c>
      <c r="I67" s="2559"/>
      <c r="J67" s="2559"/>
      <c r="K67" s="2559"/>
      <c r="L67" s="2559"/>
      <c r="M67" s="2559"/>
      <c r="N67" s="2559"/>
      <c r="O67" s="2559"/>
      <c r="P67" s="2559"/>
      <c r="Q67" s="2559"/>
      <c r="R67" s="2559"/>
      <c r="S67" s="2560">
        <f t="shared" si="1"/>
        <v>0</v>
      </c>
      <c r="T67" s="2561"/>
      <c r="U67" s="2562"/>
      <c r="V67" s="2563"/>
      <c r="W67" s="2563"/>
      <c r="X67" s="2563"/>
      <c r="Y67" s="2563"/>
      <c r="Z67" s="2563"/>
      <c r="AA67" s="2563"/>
      <c r="AB67" s="2563"/>
      <c r="AC67" s="2563"/>
      <c r="AD67" s="2564"/>
      <c r="AE67" s="2564"/>
      <c r="AF67" s="2564"/>
      <c r="AG67" s="2563"/>
      <c r="AH67" s="2564"/>
      <c r="AI67" s="2564"/>
      <c r="AJ67" s="2564"/>
      <c r="AK67" s="2565"/>
      <c r="AL67" s="2565"/>
    </row>
    <row r="68" spans="3:38" s="2526" customFormat="1" ht="10.5">
      <c r="C68" s="2557"/>
      <c r="D68" s="2558"/>
      <c r="E68" s="2559"/>
      <c r="F68" s="2559"/>
      <c r="G68" s="2559"/>
      <c r="H68" s="2560">
        <f t="shared" si="0"/>
        <v>0</v>
      </c>
      <c r="I68" s="2559"/>
      <c r="J68" s="2559"/>
      <c r="K68" s="2559"/>
      <c r="L68" s="2559"/>
      <c r="M68" s="2559"/>
      <c r="N68" s="2559"/>
      <c r="O68" s="2559"/>
      <c r="P68" s="2559"/>
      <c r="Q68" s="2559"/>
      <c r="R68" s="2559"/>
      <c r="S68" s="2560">
        <f t="shared" si="1"/>
        <v>0</v>
      </c>
      <c r="T68" s="2561"/>
      <c r="U68" s="2562"/>
      <c r="V68" s="2563"/>
      <c r="W68" s="2563"/>
      <c r="X68" s="2563"/>
      <c r="Y68" s="2563"/>
      <c r="Z68" s="2563"/>
      <c r="AA68" s="2563"/>
      <c r="AB68" s="2563"/>
      <c r="AC68" s="2563"/>
      <c r="AD68" s="2564"/>
      <c r="AE68" s="2564"/>
      <c r="AF68" s="2564"/>
      <c r="AG68" s="2563"/>
      <c r="AH68" s="2564"/>
      <c r="AI68" s="2564"/>
      <c r="AJ68" s="2564"/>
      <c r="AK68" s="2565"/>
      <c r="AL68" s="2565"/>
    </row>
    <row r="69" spans="3:38" s="2526" customFormat="1" ht="10.5">
      <c r="C69" s="2557"/>
      <c r="D69" s="2558"/>
      <c r="E69" s="2559"/>
      <c r="F69" s="2559"/>
      <c r="G69" s="2559"/>
      <c r="H69" s="2560">
        <f t="shared" si="0"/>
        <v>0</v>
      </c>
      <c r="I69" s="2559"/>
      <c r="J69" s="2559"/>
      <c r="K69" s="2559"/>
      <c r="L69" s="2559"/>
      <c r="M69" s="2559"/>
      <c r="N69" s="2559"/>
      <c r="O69" s="2559"/>
      <c r="P69" s="2559"/>
      <c r="Q69" s="2559"/>
      <c r="R69" s="2559"/>
      <c r="S69" s="2560">
        <f t="shared" si="1"/>
        <v>0</v>
      </c>
      <c r="T69" s="2561"/>
      <c r="U69" s="2562"/>
      <c r="V69" s="2563"/>
      <c r="W69" s="2563"/>
      <c r="X69" s="2563"/>
      <c r="Y69" s="2563"/>
      <c r="Z69" s="2563"/>
      <c r="AA69" s="2563"/>
      <c r="AB69" s="2563"/>
      <c r="AC69" s="2563"/>
      <c r="AD69" s="2564"/>
      <c r="AE69" s="2564"/>
      <c r="AF69" s="2564"/>
      <c r="AG69" s="2563"/>
      <c r="AH69" s="2564"/>
      <c r="AI69" s="2564"/>
      <c r="AJ69" s="2564"/>
      <c r="AK69" s="2565"/>
      <c r="AL69" s="2565"/>
    </row>
    <row r="70" spans="3:38" s="2526" customFormat="1" ht="10.5">
      <c r="C70" s="2557"/>
      <c r="D70" s="2558"/>
      <c r="E70" s="2559"/>
      <c r="F70" s="2559"/>
      <c r="G70" s="2559"/>
      <c r="H70" s="2560">
        <f t="shared" si="0"/>
        <v>0</v>
      </c>
      <c r="I70" s="2559"/>
      <c r="J70" s="2559"/>
      <c r="K70" s="2559"/>
      <c r="L70" s="2559"/>
      <c r="M70" s="2559"/>
      <c r="N70" s="2559"/>
      <c r="O70" s="2559"/>
      <c r="P70" s="2559"/>
      <c r="Q70" s="2559"/>
      <c r="R70" s="2559"/>
      <c r="S70" s="2560">
        <f t="shared" si="1"/>
        <v>0</v>
      </c>
      <c r="T70" s="2561"/>
      <c r="U70" s="2562"/>
      <c r="V70" s="2563"/>
      <c r="W70" s="2563"/>
      <c r="X70" s="2563"/>
      <c r="Y70" s="2563"/>
      <c r="Z70" s="2563"/>
      <c r="AA70" s="2563"/>
      <c r="AB70" s="2563"/>
      <c r="AC70" s="2563"/>
      <c r="AD70" s="2564"/>
      <c r="AE70" s="2564"/>
      <c r="AF70" s="2564"/>
      <c r="AG70" s="2563"/>
      <c r="AH70" s="2564"/>
      <c r="AI70" s="2564"/>
      <c r="AJ70" s="2564"/>
      <c r="AK70" s="2565"/>
      <c r="AL70" s="2565"/>
    </row>
    <row r="71" spans="3:38" s="2526" customFormat="1" ht="10.5">
      <c r="C71" s="2557"/>
      <c r="D71" s="2558"/>
      <c r="E71" s="2559"/>
      <c r="F71" s="2559"/>
      <c r="G71" s="2559"/>
      <c r="H71" s="2560">
        <f t="shared" si="0"/>
        <v>0</v>
      </c>
      <c r="I71" s="2559"/>
      <c r="J71" s="2559"/>
      <c r="K71" s="2559"/>
      <c r="L71" s="2559"/>
      <c r="M71" s="2559"/>
      <c r="N71" s="2559"/>
      <c r="O71" s="2559"/>
      <c r="P71" s="2559"/>
      <c r="Q71" s="2559"/>
      <c r="R71" s="2559"/>
      <c r="S71" s="2560">
        <f t="shared" si="1"/>
        <v>0</v>
      </c>
      <c r="T71" s="2561"/>
      <c r="U71" s="2562"/>
      <c r="V71" s="2563"/>
      <c r="W71" s="2563"/>
      <c r="X71" s="2563"/>
      <c r="Y71" s="2563"/>
      <c r="Z71" s="2563"/>
      <c r="AA71" s="2563"/>
      <c r="AB71" s="2563"/>
      <c r="AC71" s="2563"/>
      <c r="AD71" s="2564"/>
      <c r="AE71" s="2564"/>
      <c r="AF71" s="2564"/>
      <c r="AG71" s="2563"/>
      <c r="AH71" s="2564"/>
      <c r="AI71" s="2564"/>
      <c r="AJ71" s="2564"/>
      <c r="AK71" s="2565"/>
      <c r="AL71" s="2565"/>
    </row>
    <row r="72" spans="3:38" s="2526" customFormat="1" ht="10.5">
      <c r="C72" s="2557"/>
      <c r="D72" s="2558"/>
      <c r="E72" s="2559"/>
      <c r="F72" s="2559"/>
      <c r="G72" s="2559"/>
      <c r="H72" s="2560">
        <f t="shared" si="0"/>
        <v>0</v>
      </c>
      <c r="I72" s="2559"/>
      <c r="J72" s="2559"/>
      <c r="K72" s="2559"/>
      <c r="L72" s="2559"/>
      <c r="M72" s="2559"/>
      <c r="N72" s="2559"/>
      <c r="O72" s="2559"/>
      <c r="P72" s="2559"/>
      <c r="Q72" s="2559"/>
      <c r="R72" s="2559"/>
      <c r="S72" s="2560">
        <f t="shared" si="1"/>
        <v>0</v>
      </c>
      <c r="T72" s="2561"/>
      <c r="U72" s="2562"/>
      <c r="V72" s="2563"/>
      <c r="W72" s="2563"/>
      <c r="X72" s="2563"/>
      <c r="Y72" s="2563"/>
      <c r="Z72" s="2563"/>
      <c r="AA72" s="2563"/>
      <c r="AB72" s="2563"/>
      <c r="AC72" s="2563"/>
      <c r="AD72" s="2564"/>
      <c r="AE72" s="2564"/>
      <c r="AF72" s="2564"/>
      <c r="AG72" s="2563"/>
      <c r="AH72" s="2564"/>
      <c r="AI72" s="2564"/>
      <c r="AJ72" s="2564"/>
      <c r="AK72" s="2565"/>
      <c r="AL72" s="2565"/>
    </row>
    <row r="73" spans="3:38" s="2526" customFormat="1" ht="10.5">
      <c r="C73" s="2557"/>
      <c r="D73" s="2558"/>
      <c r="E73" s="2559"/>
      <c r="F73" s="2559"/>
      <c r="G73" s="2559"/>
      <c r="H73" s="2560">
        <f t="shared" si="0"/>
        <v>0</v>
      </c>
      <c r="I73" s="2559"/>
      <c r="J73" s="2559"/>
      <c r="K73" s="2559"/>
      <c r="L73" s="2559"/>
      <c r="M73" s="2559"/>
      <c r="N73" s="2559"/>
      <c r="O73" s="2559"/>
      <c r="P73" s="2559"/>
      <c r="Q73" s="2559"/>
      <c r="R73" s="2559"/>
      <c r="S73" s="2560">
        <f t="shared" si="1"/>
        <v>0</v>
      </c>
      <c r="T73" s="2561"/>
      <c r="U73" s="2562"/>
      <c r="V73" s="2563"/>
      <c r="W73" s="2563"/>
      <c r="X73" s="2563"/>
      <c r="Y73" s="2563"/>
      <c r="Z73" s="2563"/>
      <c r="AA73" s="2563"/>
      <c r="AB73" s="2563"/>
      <c r="AC73" s="2563"/>
      <c r="AD73" s="2564"/>
      <c r="AE73" s="2564"/>
      <c r="AF73" s="2564"/>
      <c r="AG73" s="2563"/>
      <c r="AH73" s="2564"/>
      <c r="AI73" s="2564"/>
      <c r="AJ73" s="2564"/>
      <c r="AK73" s="2565"/>
      <c r="AL73" s="2565"/>
    </row>
    <row r="74" spans="3:38" s="2526" customFormat="1" ht="10.5">
      <c r="C74" s="2557"/>
      <c r="D74" s="2558"/>
      <c r="E74" s="2559"/>
      <c r="F74" s="2559"/>
      <c r="G74" s="2559"/>
      <c r="H74" s="2560">
        <f t="shared" si="0"/>
        <v>0</v>
      </c>
      <c r="I74" s="2559"/>
      <c r="J74" s="2559"/>
      <c r="K74" s="2559"/>
      <c r="L74" s="2559"/>
      <c r="M74" s="2559"/>
      <c r="N74" s="2559"/>
      <c r="O74" s="2559"/>
      <c r="P74" s="2559"/>
      <c r="Q74" s="2559"/>
      <c r="R74" s="2559"/>
      <c r="S74" s="2560">
        <f t="shared" si="1"/>
        <v>0</v>
      </c>
      <c r="T74" s="2561"/>
      <c r="U74" s="2562"/>
      <c r="V74" s="2563"/>
      <c r="W74" s="2563"/>
      <c r="X74" s="2563"/>
      <c r="Y74" s="2563"/>
      <c r="Z74" s="2563"/>
      <c r="AA74" s="2563"/>
      <c r="AB74" s="2563"/>
      <c r="AC74" s="2563"/>
      <c r="AD74" s="2564"/>
      <c r="AE74" s="2564"/>
      <c r="AF74" s="2564"/>
      <c r="AG74" s="2563"/>
      <c r="AH74" s="2564"/>
      <c r="AI74" s="2564"/>
      <c r="AJ74" s="2564"/>
      <c r="AK74" s="2565"/>
      <c r="AL74" s="2565"/>
    </row>
    <row r="75" spans="3:38" s="2526" customFormat="1" ht="10.5">
      <c r="C75" s="2557"/>
      <c r="D75" s="2558"/>
      <c r="E75" s="2559"/>
      <c r="F75" s="2559"/>
      <c r="G75" s="2559"/>
      <c r="H75" s="2560">
        <f t="shared" si="0"/>
        <v>0</v>
      </c>
      <c r="I75" s="2559"/>
      <c r="J75" s="2559"/>
      <c r="K75" s="2559"/>
      <c r="L75" s="2559"/>
      <c r="M75" s="2559"/>
      <c r="N75" s="2559"/>
      <c r="O75" s="2559"/>
      <c r="P75" s="2559"/>
      <c r="Q75" s="2559"/>
      <c r="R75" s="2559"/>
      <c r="S75" s="2560">
        <f t="shared" si="1"/>
        <v>0</v>
      </c>
      <c r="T75" s="2561"/>
      <c r="U75" s="2562"/>
      <c r="V75" s="2563"/>
      <c r="W75" s="2563"/>
      <c r="X75" s="2563"/>
      <c r="Y75" s="2563"/>
      <c r="Z75" s="2563"/>
      <c r="AA75" s="2563"/>
      <c r="AB75" s="2563"/>
      <c r="AC75" s="2563"/>
      <c r="AD75" s="2564"/>
      <c r="AE75" s="2564"/>
      <c r="AF75" s="2564"/>
      <c r="AG75" s="2563"/>
      <c r="AH75" s="2564"/>
      <c r="AI75" s="2564"/>
      <c r="AJ75" s="2564"/>
      <c r="AK75" s="2565"/>
      <c r="AL75" s="2565"/>
    </row>
    <row r="76" spans="3:38" s="2526" customFormat="1" ht="10.5">
      <c r="C76" s="2557"/>
      <c r="D76" s="2558"/>
      <c r="E76" s="2559"/>
      <c r="F76" s="2559"/>
      <c r="G76" s="2559"/>
      <c r="H76" s="2560">
        <f t="shared" si="0"/>
        <v>0</v>
      </c>
      <c r="I76" s="2559"/>
      <c r="J76" s="2559"/>
      <c r="K76" s="2559"/>
      <c r="L76" s="2559"/>
      <c r="M76" s="2559"/>
      <c r="N76" s="2559"/>
      <c r="O76" s="2559"/>
      <c r="P76" s="2559"/>
      <c r="Q76" s="2559"/>
      <c r="R76" s="2559"/>
      <c r="S76" s="2560">
        <f t="shared" si="1"/>
        <v>0</v>
      </c>
      <c r="T76" s="2561"/>
      <c r="U76" s="2562"/>
      <c r="V76" s="2563"/>
      <c r="W76" s="2563"/>
      <c r="X76" s="2563"/>
      <c r="Y76" s="2563"/>
      <c r="Z76" s="2563"/>
      <c r="AA76" s="2563"/>
      <c r="AB76" s="2563"/>
      <c r="AC76" s="2563"/>
      <c r="AD76" s="2564"/>
      <c r="AE76" s="2564"/>
      <c r="AF76" s="2564"/>
      <c r="AG76" s="2563"/>
      <c r="AH76" s="2564"/>
      <c r="AI76" s="2564"/>
      <c r="AJ76" s="2564"/>
      <c r="AK76" s="2565"/>
      <c r="AL76" s="2565"/>
    </row>
    <row r="77" spans="3:38" s="2526" customFormat="1" ht="10.5">
      <c r="C77" s="2557"/>
      <c r="D77" s="2558"/>
      <c r="E77" s="2559"/>
      <c r="F77" s="2559"/>
      <c r="G77" s="2559"/>
      <c r="H77" s="2560">
        <f t="shared" si="0"/>
        <v>0</v>
      </c>
      <c r="I77" s="2559"/>
      <c r="J77" s="2559"/>
      <c r="K77" s="2559"/>
      <c r="L77" s="2559"/>
      <c r="M77" s="2559"/>
      <c r="N77" s="2559"/>
      <c r="O77" s="2559"/>
      <c r="P77" s="2559"/>
      <c r="Q77" s="2559"/>
      <c r="R77" s="2559"/>
      <c r="S77" s="2560">
        <f t="shared" si="1"/>
        <v>0</v>
      </c>
      <c r="T77" s="2561"/>
      <c r="U77" s="2562"/>
      <c r="V77" s="2563"/>
      <c r="W77" s="2563"/>
      <c r="X77" s="2563"/>
      <c r="Y77" s="2563"/>
      <c r="Z77" s="2563"/>
      <c r="AA77" s="2563"/>
      <c r="AB77" s="2563"/>
      <c r="AC77" s="2563"/>
      <c r="AD77" s="2564"/>
      <c r="AE77" s="2564"/>
      <c r="AF77" s="2564"/>
      <c r="AG77" s="2563"/>
      <c r="AH77" s="2564"/>
      <c r="AI77" s="2564"/>
      <c r="AJ77" s="2564"/>
      <c r="AK77" s="2565"/>
      <c r="AL77" s="2565"/>
    </row>
    <row r="78" spans="3:38" s="2526" customFormat="1" ht="10.5">
      <c r="C78" s="2557"/>
      <c r="D78" s="2558"/>
      <c r="E78" s="2559"/>
      <c r="F78" s="2559"/>
      <c r="G78" s="2559"/>
      <c r="H78" s="2560">
        <f t="shared" si="0"/>
        <v>0</v>
      </c>
      <c r="I78" s="2559"/>
      <c r="J78" s="2559"/>
      <c r="K78" s="2559"/>
      <c r="L78" s="2559"/>
      <c r="M78" s="2559"/>
      <c r="N78" s="2559"/>
      <c r="O78" s="2559"/>
      <c r="P78" s="2559"/>
      <c r="Q78" s="2559"/>
      <c r="R78" s="2559"/>
      <c r="S78" s="2560">
        <f t="shared" si="1"/>
        <v>0</v>
      </c>
      <c r="T78" s="2561"/>
      <c r="U78" s="2562"/>
      <c r="V78" s="2563"/>
      <c r="W78" s="2563"/>
      <c r="X78" s="2563"/>
      <c r="Y78" s="2563"/>
      <c r="Z78" s="2563"/>
      <c r="AA78" s="2563"/>
      <c r="AB78" s="2563"/>
      <c r="AC78" s="2563"/>
      <c r="AD78" s="2564"/>
      <c r="AE78" s="2564"/>
      <c r="AF78" s="2564"/>
      <c r="AG78" s="2563"/>
      <c r="AH78" s="2564"/>
      <c r="AI78" s="2564"/>
      <c r="AJ78" s="2564"/>
      <c r="AK78" s="2565"/>
      <c r="AL78" s="2565"/>
    </row>
    <row r="79" spans="3:38" s="2526" customFormat="1" ht="10.5">
      <c r="C79" s="2557"/>
      <c r="D79" s="2558"/>
      <c r="E79" s="2559"/>
      <c r="F79" s="2559"/>
      <c r="G79" s="2559"/>
      <c r="H79" s="2560">
        <f t="shared" si="0"/>
        <v>0</v>
      </c>
      <c r="I79" s="2559"/>
      <c r="J79" s="2559"/>
      <c r="K79" s="2559"/>
      <c r="L79" s="2559"/>
      <c r="M79" s="2559"/>
      <c r="N79" s="2559"/>
      <c r="O79" s="2559"/>
      <c r="P79" s="2559"/>
      <c r="Q79" s="2559"/>
      <c r="R79" s="2559"/>
      <c r="S79" s="2560">
        <f t="shared" si="1"/>
        <v>0</v>
      </c>
      <c r="T79" s="2561"/>
      <c r="U79" s="2562"/>
      <c r="V79" s="2563"/>
      <c r="W79" s="2563"/>
      <c r="X79" s="2563"/>
      <c r="Y79" s="2563"/>
      <c r="Z79" s="2563"/>
      <c r="AA79" s="2563"/>
      <c r="AB79" s="2563"/>
      <c r="AC79" s="2563"/>
      <c r="AD79" s="2564"/>
      <c r="AE79" s="2564"/>
      <c r="AF79" s="2564"/>
      <c r="AG79" s="2563"/>
      <c r="AH79" s="2564"/>
      <c r="AI79" s="2564"/>
      <c r="AJ79" s="2564"/>
      <c r="AK79" s="2565"/>
      <c r="AL79" s="2565"/>
    </row>
    <row r="80" spans="3:38" s="2526" customFormat="1" ht="10.5">
      <c r="C80" s="2557"/>
      <c r="D80" s="2558"/>
      <c r="E80" s="2559"/>
      <c r="F80" s="2559"/>
      <c r="G80" s="2559"/>
      <c r="H80" s="2560">
        <f t="shared" ref="H80:H143" si="2">SUM(E80:G80)</f>
        <v>0</v>
      </c>
      <c r="I80" s="2559"/>
      <c r="J80" s="2559"/>
      <c r="K80" s="2559"/>
      <c r="L80" s="2559"/>
      <c r="M80" s="2559"/>
      <c r="N80" s="2559"/>
      <c r="O80" s="2559"/>
      <c r="P80" s="2559"/>
      <c r="Q80" s="2559"/>
      <c r="R80" s="2559"/>
      <c r="S80" s="2560">
        <f t="shared" ref="S80:S143" si="3">SUM(I80:R80)</f>
        <v>0</v>
      </c>
      <c r="T80" s="2561"/>
      <c r="U80" s="2562"/>
      <c r="V80" s="2563"/>
      <c r="W80" s="2563"/>
      <c r="X80" s="2563"/>
      <c r="Y80" s="2563"/>
      <c r="Z80" s="2563"/>
      <c r="AA80" s="2563"/>
      <c r="AB80" s="2563"/>
      <c r="AC80" s="2563"/>
      <c r="AD80" s="2564"/>
      <c r="AE80" s="2564"/>
      <c r="AF80" s="2564"/>
      <c r="AG80" s="2563"/>
      <c r="AH80" s="2564"/>
      <c r="AI80" s="2564"/>
      <c r="AJ80" s="2564"/>
      <c r="AK80" s="2565"/>
      <c r="AL80" s="2565"/>
    </row>
    <row r="81" spans="3:38" s="2526" customFormat="1" ht="10.5">
      <c r="C81" s="2557"/>
      <c r="D81" s="2558"/>
      <c r="E81" s="2559"/>
      <c r="F81" s="2559"/>
      <c r="G81" s="2559"/>
      <c r="H81" s="2560">
        <f t="shared" si="2"/>
        <v>0</v>
      </c>
      <c r="I81" s="2559"/>
      <c r="J81" s="2559"/>
      <c r="K81" s="2559"/>
      <c r="L81" s="2559"/>
      <c r="M81" s="2559"/>
      <c r="N81" s="2559"/>
      <c r="O81" s="2559"/>
      <c r="P81" s="2559"/>
      <c r="Q81" s="2559"/>
      <c r="R81" s="2559"/>
      <c r="S81" s="2560">
        <f t="shared" si="3"/>
        <v>0</v>
      </c>
      <c r="T81" s="2561"/>
      <c r="U81" s="2562"/>
      <c r="V81" s="2563"/>
      <c r="W81" s="2563"/>
      <c r="X81" s="2563"/>
      <c r="Y81" s="2563"/>
      <c r="Z81" s="2563"/>
      <c r="AA81" s="2563"/>
      <c r="AB81" s="2563"/>
      <c r="AC81" s="2563"/>
      <c r="AD81" s="2564"/>
      <c r="AE81" s="2564"/>
      <c r="AF81" s="2564"/>
      <c r="AG81" s="2563"/>
      <c r="AH81" s="2564"/>
      <c r="AI81" s="2564"/>
      <c r="AJ81" s="2564"/>
      <c r="AK81" s="2565"/>
      <c r="AL81" s="2565"/>
    </row>
    <row r="82" spans="3:38" s="2526" customFormat="1" ht="10.5">
      <c r="C82" s="2557"/>
      <c r="D82" s="2558"/>
      <c r="E82" s="2559"/>
      <c r="F82" s="2559"/>
      <c r="G82" s="2559"/>
      <c r="H82" s="2560">
        <f t="shared" si="2"/>
        <v>0</v>
      </c>
      <c r="I82" s="2559"/>
      <c r="J82" s="2559"/>
      <c r="K82" s="2559"/>
      <c r="L82" s="2559"/>
      <c r="M82" s="2559"/>
      <c r="N82" s="2559"/>
      <c r="O82" s="2559"/>
      <c r="P82" s="2559"/>
      <c r="Q82" s="2559"/>
      <c r="R82" s="2559"/>
      <c r="S82" s="2560">
        <f t="shared" si="3"/>
        <v>0</v>
      </c>
      <c r="T82" s="2561"/>
      <c r="U82" s="2562"/>
      <c r="V82" s="2563"/>
      <c r="W82" s="2563"/>
      <c r="X82" s="2563"/>
      <c r="Y82" s="2563"/>
      <c r="Z82" s="2563"/>
      <c r="AA82" s="2563"/>
      <c r="AB82" s="2563"/>
      <c r="AC82" s="2563"/>
      <c r="AD82" s="2564"/>
      <c r="AE82" s="2564"/>
      <c r="AF82" s="2564"/>
      <c r="AG82" s="2563"/>
      <c r="AH82" s="2564"/>
      <c r="AI82" s="2564"/>
      <c r="AJ82" s="2564"/>
      <c r="AK82" s="2565"/>
      <c r="AL82" s="2565"/>
    </row>
    <row r="83" spans="3:38" s="2526" customFormat="1" ht="10.5">
      <c r="C83" s="2557"/>
      <c r="D83" s="2558"/>
      <c r="E83" s="2559"/>
      <c r="F83" s="2559"/>
      <c r="G83" s="2559"/>
      <c r="H83" s="2560">
        <f t="shared" si="2"/>
        <v>0</v>
      </c>
      <c r="I83" s="2559"/>
      <c r="J83" s="2559"/>
      <c r="K83" s="2559"/>
      <c r="L83" s="2559"/>
      <c r="M83" s="2559"/>
      <c r="N83" s="2559"/>
      <c r="O83" s="2559"/>
      <c r="P83" s="2559"/>
      <c r="Q83" s="2559"/>
      <c r="R83" s="2559"/>
      <c r="S83" s="2560">
        <f t="shared" si="3"/>
        <v>0</v>
      </c>
      <c r="T83" s="2561"/>
      <c r="U83" s="2562"/>
      <c r="V83" s="2563"/>
      <c r="W83" s="2563"/>
      <c r="X83" s="2563"/>
      <c r="Y83" s="2563"/>
      <c r="Z83" s="2563"/>
      <c r="AA83" s="2563"/>
      <c r="AB83" s="2563"/>
      <c r="AC83" s="2563"/>
      <c r="AD83" s="2564"/>
      <c r="AE83" s="2564"/>
      <c r="AF83" s="2564"/>
      <c r="AG83" s="2563"/>
      <c r="AH83" s="2564"/>
      <c r="AI83" s="2564"/>
      <c r="AJ83" s="2564"/>
      <c r="AK83" s="2565"/>
      <c r="AL83" s="2565"/>
    </row>
    <row r="84" spans="3:38" s="2526" customFormat="1" ht="10.5">
      <c r="C84" s="2557"/>
      <c r="D84" s="2558"/>
      <c r="E84" s="2559"/>
      <c r="F84" s="2559"/>
      <c r="G84" s="2559"/>
      <c r="H84" s="2560">
        <f t="shared" si="2"/>
        <v>0</v>
      </c>
      <c r="I84" s="2559"/>
      <c r="J84" s="2559"/>
      <c r="K84" s="2559"/>
      <c r="L84" s="2559"/>
      <c r="M84" s="2559"/>
      <c r="N84" s="2559"/>
      <c r="O84" s="2559"/>
      <c r="P84" s="2559"/>
      <c r="Q84" s="2559"/>
      <c r="R84" s="2559"/>
      <c r="S84" s="2560">
        <f t="shared" si="3"/>
        <v>0</v>
      </c>
      <c r="T84" s="2561"/>
      <c r="U84" s="2562"/>
      <c r="V84" s="2563"/>
      <c r="W84" s="2563"/>
      <c r="X84" s="2563"/>
      <c r="Y84" s="2563"/>
      <c r="Z84" s="2563"/>
      <c r="AA84" s="2563"/>
      <c r="AB84" s="2563"/>
      <c r="AC84" s="2563"/>
      <c r="AD84" s="2564"/>
      <c r="AE84" s="2564"/>
      <c r="AF84" s="2564"/>
      <c r="AG84" s="2563"/>
      <c r="AH84" s="2564"/>
      <c r="AI84" s="2564"/>
      <c r="AJ84" s="2564"/>
      <c r="AK84" s="2565"/>
      <c r="AL84" s="2565"/>
    </row>
    <row r="85" spans="3:38" s="2526" customFormat="1" ht="10.5">
      <c r="C85" s="2557"/>
      <c r="D85" s="2558"/>
      <c r="E85" s="2559"/>
      <c r="F85" s="2559"/>
      <c r="G85" s="2559"/>
      <c r="H85" s="2560">
        <f t="shared" si="2"/>
        <v>0</v>
      </c>
      <c r="I85" s="2559"/>
      <c r="J85" s="2559"/>
      <c r="K85" s="2559"/>
      <c r="L85" s="2559"/>
      <c r="M85" s="2559"/>
      <c r="N85" s="2559"/>
      <c r="O85" s="2559"/>
      <c r="P85" s="2559"/>
      <c r="Q85" s="2559"/>
      <c r="R85" s="2559"/>
      <c r="S85" s="2560">
        <f t="shared" si="3"/>
        <v>0</v>
      </c>
      <c r="T85" s="2561"/>
      <c r="U85" s="2562"/>
      <c r="V85" s="2563"/>
      <c r="W85" s="2563"/>
      <c r="X85" s="2563"/>
      <c r="Y85" s="2563"/>
      <c r="Z85" s="2563"/>
      <c r="AA85" s="2563"/>
      <c r="AB85" s="2563"/>
      <c r="AC85" s="2563"/>
      <c r="AD85" s="2564"/>
      <c r="AE85" s="2564"/>
      <c r="AF85" s="2564"/>
      <c r="AG85" s="2563"/>
      <c r="AH85" s="2564"/>
      <c r="AI85" s="2564"/>
      <c r="AJ85" s="2564"/>
      <c r="AK85" s="2565"/>
      <c r="AL85" s="2565"/>
    </row>
    <row r="86" spans="3:38" s="2526" customFormat="1" ht="10.5">
      <c r="C86" s="2557"/>
      <c r="D86" s="2558"/>
      <c r="E86" s="2559"/>
      <c r="F86" s="2559"/>
      <c r="G86" s="2559"/>
      <c r="H86" s="2560">
        <f t="shared" si="2"/>
        <v>0</v>
      </c>
      <c r="I86" s="2559"/>
      <c r="J86" s="2559"/>
      <c r="K86" s="2559"/>
      <c r="L86" s="2559"/>
      <c r="M86" s="2559"/>
      <c r="N86" s="2559"/>
      <c r="O86" s="2559"/>
      <c r="P86" s="2559"/>
      <c r="Q86" s="2559"/>
      <c r="R86" s="2559"/>
      <c r="S86" s="2560">
        <f t="shared" si="3"/>
        <v>0</v>
      </c>
      <c r="T86" s="2561"/>
      <c r="U86" s="2562"/>
      <c r="V86" s="2563"/>
      <c r="W86" s="2563"/>
      <c r="X86" s="2563"/>
      <c r="Y86" s="2563"/>
      <c r="Z86" s="2563"/>
      <c r="AA86" s="2563"/>
      <c r="AB86" s="2563"/>
      <c r="AC86" s="2563"/>
      <c r="AD86" s="2564"/>
      <c r="AE86" s="2564"/>
      <c r="AF86" s="2564"/>
      <c r="AG86" s="2563"/>
      <c r="AH86" s="2564"/>
      <c r="AI86" s="2564"/>
      <c r="AJ86" s="2564"/>
      <c r="AK86" s="2565"/>
      <c r="AL86" s="2565"/>
    </row>
    <row r="87" spans="3:38" s="2526" customFormat="1" ht="10.5">
      <c r="C87" s="2557"/>
      <c r="D87" s="2558"/>
      <c r="E87" s="2559"/>
      <c r="F87" s="2559"/>
      <c r="G87" s="2559"/>
      <c r="H87" s="2560">
        <f t="shared" si="2"/>
        <v>0</v>
      </c>
      <c r="I87" s="2559"/>
      <c r="J87" s="2559"/>
      <c r="K87" s="2559"/>
      <c r="L87" s="2559"/>
      <c r="M87" s="2559"/>
      <c r="N87" s="2559"/>
      <c r="O87" s="2559"/>
      <c r="P87" s="2559"/>
      <c r="Q87" s="2559"/>
      <c r="R87" s="2559"/>
      <c r="S87" s="2560">
        <f t="shared" si="3"/>
        <v>0</v>
      </c>
      <c r="T87" s="2561"/>
      <c r="U87" s="2562"/>
      <c r="V87" s="2563"/>
      <c r="W87" s="2563"/>
      <c r="X87" s="2563"/>
      <c r="Y87" s="2563"/>
      <c r="Z87" s="2563"/>
      <c r="AA87" s="2563"/>
      <c r="AB87" s="2563"/>
      <c r="AC87" s="2563"/>
      <c r="AD87" s="2564"/>
      <c r="AE87" s="2564"/>
      <c r="AF87" s="2564"/>
      <c r="AG87" s="2563"/>
      <c r="AH87" s="2564"/>
      <c r="AI87" s="2564"/>
      <c r="AJ87" s="2564"/>
      <c r="AK87" s="2565"/>
      <c r="AL87" s="2565"/>
    </row>
    <row r="88" spans="3:38" s="2526" customFormat="1" ht="10.5">
      <c r="C88" s="2557"/>
      <c r="D88" s="2558"/>
      <c r="E88" s="2559"/>
      <c r="F88" s="2559"/>
      <c r="G88" s="2559"/>
      <c r="H88" s="2560">
        <f t="shared" si="2"/>
        <v>0</v>
      </c>
      <c r="I88" s="2559"/>
      <c r="J88" s="2559"/>
      <c r="K88" s="2559"/>
      <c r="L88" s="2559"/>
      <c r="M88" s="2559"/>
      <c r="N88" s="2559"/>
      <c r="O88" s="2559"/>
      <c r="P88" s="2559"/>
      <c r="Q88" s="2559"/>
      <c r="R88" s="2559"/>
      <c r="S88" s="2560">
        <f t="shared" si="3"/>
        <v>0</v>
      </c>
      <c r="T88" s="2561"/>
      <c r="U88" s="2562"/>
      <c r="V88" s="2563"/>
      <c r="W88" s="2563"/>
      <c r="X88" s="2563"/>
      <c r="Y88" s="2563"/>
      <c r="Z88" s="2563"/>
      <c r="AA88" s="2563"/>
      <c r="AB88" s="2563"/>
      <c r="AC88" s="2563"/>
      <c r="AD88" s="2564"/>
      <c r="AE88" s="2564"/>
      <c r="AF88" s="2564"/>
      <c r="AG88" s="2563"/>
      <c r="AH88" s="2564"/>
      <c r="AI88" s="2564"/>
      <c r="AJ88" s="2564"/>
      <c r="AK88" s="2565"/>
      <c r="AL88" s="2565"/>
    </row>
    <row r="89" spans="3:38" s="2526" customFormat="1" ht="10.5">
      <c r="C89" s="2557"/>
      <c r="D89" s="2558"/>
      <c r="E89" s="2559"/>
      <c r="F89" s="2559"/>
      <c r="G89" s="2559"/>
      <c r="H89" s="2560">
        <f t="shared" si="2"/>
        <v>0</v>
      </c>
      <c r="I89" s="2559"/>
      <c r="J89" s="2559"/>
      <c r="K89" s="2559"/>
      <c r="L89" s="2559"/>
      <c r="M89" s="2559"/>
      <c r="N89" s="2559"/>
      <c r="O89" s="2559"/>
      <c r="P89" s="2559"/>
      <c r="Q89" s="2559"/>
      <c r="R89" s="2559"/>
      <c r="S89" s="2560">
        <f t="shared" si="3"/>
        <v>0</v>
      </c>
      <c r="T89" s="2561"/>
      <c r="U89" s="2562"/>
      <c r="V89" s="2563"/>
      <c r="W89" s="2563"/>
      <c r="X89" s="2563"/>
      <c r="Y89" s="2563"/>
      <c r="Z89" s="2563"/>
      <c r="AA89" s="2563"/>
      <c r="AB89" s="2563"/>
      <c r="AC89" s="2563"/>
      <c r="AD89" s="2564"/>
      <c r="AE89" s="2564"/>
      <c r="AF89" s="2564"/>
      <c r="AG89" s="2563"/>
      <c r="AH89" s="2564"/>
      <c r="AI89" s="2564"/>
      <c r="AJ89" s="2564"/>
      <c r="AK89" s="2565"/>
      <c r="AL89" s="2565"/>
    </row>
    <row r="90" spans="3:38" s="2526" customFormat="1" ht="10.5">
      <c r="C90" s="2557"/>
      <c r="D90" s="2558"/>
      <c r="E90" s="2559"/>
      <c r="F90" s="2559"/>
      <c r="G90" s="2559"/>
      <c r="H90" s="2560">
        <f t="shared" si="2"/>
        <v>0</v>
      </c>
      <c r="I90" s="2559"/>
      <c r="J90" s="2559"/>
      <c r="K90" s="2559"/>
      <c r="L90" s="2559"/>
      <c r="M90" s="2559"/>
      <c r="N90" s="2559"/>
      <c r="O90" s="2559"/>
      <c r="P90" s="2559"/>
      <c r="Q90" s="2559"/>
      <c r="R90" s="2559"/>
      <c r="S90" s="2560">
        <f t="shared" si="3"/>
        <v>0</v>
      </c>
      <c r="T90" s="2561"/>
      <c r="U90" s="2562"/>
      <c r="V90" s="2563"/>
      <c r="W90" s="2563"/>
      <c r="X90" s="2563"/>
      <c r="Y90" s="2563"/>
      <c r="Z90" s="2563"/>
      <c r="AA90" s="2563"/>
      <c r="AB90" s="2563"/>
      <c r="AC90" s="2563"/>
      <c r="AD90" s="2564"/>
      <c r="AE90" s="2564"/>
      <c r="AF90" s="2564"/>
      <c r="AG90" s="2563"/>
      <c r="AH90" s="2564"/>
      <c r="AI90" s="2564"/>
      <c r="AJ90" s="2564"/>
      <c r="AK90" s="2565"/>
      <c r="AL90" s="2565"/>
    </row>
    <row r="91" spans="3:38" s="2526" customFormat="1" ht="10.5">
      <c r="C91" s="2557"/>
      <c r="D91" s="2558"/>
      <c r="E91" s="2559"/>
      <c r="F91" s="2559"/>
      <c r="G91" s="2559"/>
      <c r="H91" s="2560">
        <f t="shared" si="2"/>
        <v>0</v>
      </c>
      <c r="I91" s="2559"/>
      <c r="J91" s="2559"/>
      <c r="K91" s="2559"/>
      <c r="L91" s="2559"/>
      <c r="M91" s="2559"/>
      <c r="N91" s="2559"/>
      <c r="O91" s="2559"/>
      <c r="P91" s="2559"/>
      <c r="Q91" s="2559"/>
      <c r="R91" s="2559"/>
      <c r="S91" s="2560">
        <f t="shared" si="3"/>
        <v>0</v>
      </c>
      <c r="T91" s="2561"/>
      <c r="U91" s="2562"/>
      <c r="V91" s="2563"/>
      <c r="W91" s="2563"/>
      <c r="X91" s="2563"/>
      <c r="Y91" s="2563"/>
      <c r="Z91" s="2563"/>
      <c r="AA91" s="2563"/>
      <c r="AB91" s="2563"/>
      <c r="AC91" s="2563"/>
      <c r="AD91" s="2564"/>
      <c r="AE91" s="2564"/>
      <c r="AF91" s="2564"/>
      <c r="AG91" s="2563"/>
      <c r="AH91" s="2564"/>
      <c r="AI91" s="2564"/>
      <c r="AJ91" s="2564"/>
      <c r="AK91" s="2565"/>
      <c r="AL91" s="2565"/>
    </row>
    <row r="92" spans="3:38" s="2526" customFormat="1" ht="10.5">
      <c r="C92" s="2557"/>
      <c r="D92" s="2558"/>
      <c r="E92" s="2559"/>
      <c r="F92" s="2559"/>
      <c r="G92" s="2559"/>
      <c r="H92" s="2560">
        <f t="shared" si="2"/>
        <v>0</v>
      </c>
      <c r="I92" s="2559"/>
      <c r="J92" s="2559"/>
      <c r="K92" s="2559"/>
      <c r="L92" s="2559"/>
      <c r="M92" s="2559"/>
      <c r="N92" s="2559"/>
      <c r="O92" s="2559"/>
      <c r="P92" s="2559"/>
      <c r="Q92" s="2559"/>
      <c r="R92" s="2559"/>
      <c r="S92" s="2560">
        <f t="shared" si="3"/>
        <v>0</v>
      </c>
      <c r="T92" s="2561"/>
      <c r="U92" s="2562"/>
      <c r="V92" s="2563"/>
      <c r="W92" s="2563"/>
      <c r="X92" s="2563"/>
      <c r="Y92" s="2563"/>
      <c r="Z92" s="2563"/>
      <c r="AA92" s="2563"/>
      <c r="AB92" s="2563"/>
      <c r="AC92" s="2563"/>
      <c r="AD92" s="2564"/>
      <c r="AE92" s="2564"/>
      <c r="AF92" s="2564"/>
      <c r="AG92" s="2563"/>
      <c r="AH92" s="2564"/>
      <c r="AI92" s="2564"/>
      <c r="AJ92" s="2564"/>
      <c r="AK92" s="2565"/>
      <c r="AL92" s="2565"/>
    </row>
    <row r="93" spans="3:38" s="2526" customFormat="1" ht="10.5">
      <c r="C93" s="2557"/>
      <c r="D93" s="2558"/>
      <c r="E93" s="2559"/>
      <c r="F93" s="2559"/>
      <c r="G93" s="2559"/>
      <c r="H93" s="2560">
        <f t="shared" si="2"/>
        <v>0</v>
      </c>
      <c r="I93" s="2559"/>
      <c r="J93" s="2559"/>
      <c r="K93" s="2559"/>
      <c r="L93" s="2559"/>
      <c r="M93" s="2559"/>
      <c r="N93" s="2559"/>
      <c r="O93" s="2559"/>
      <c r="P93" s="2559"/>
      <c r="Q93" s="2559"/>
      <c r="R93" s="2559"/>
      <c r="S93" s="2560">
        <f t="shared" si="3"/>
        <v>0</v>
      </c>
      <c r="T93" s="2561"/>
      <c r="U93" s="2562"/>
      <c r="V93" s="2563"/>
      <c r="W93" s="2563"/>
      <c r="X93" s="2563"/>
      <c r="Y93" s="2563"/>
      <c r="Z93" s="2563"/>
      <c r="AA93" s="2563"/>
      <c r="AB93" s="2563"/>
      <c r="AC93" s="2563"/>
      <c r="AD93" s="2564"/>
      <c r="AE93" s="2564"/>
      <c r="AF93" s="2564"/>
      <c r="AG93" s="2563"/>
      <c r="AH93" s="2564"/>
      <c r="AI93" s="2564"/>
      <c r="AJ93" s="2564"/>
      <c r="AK93" s="2565"/>
      <c r="AL93" s="2565"/>
    </row>
    <row r="94" spans="3:38" s="2526" customFormat="1" ht="10.5">
      <c r="C94" s="2557"/>
      <c r="D94" s="2558"/>
      <c r="E94" s="2559"/>
      <c r="F94" s="2559"/>
      <c r="G94" s="2559"/>
      <c r="H94" s="2560">
        <f t="shared" si="2"/>
        <v>0</v>
      </c>
      <c r="I94" s="2559"/>
      <c r="J94" s="2559"/>
      <c r="K94" s="2559"/>
      <c r="L94" s="2559"/>
      <c r="M94" s="2559"/>
      <c r="N94" s="2559"/>
      <c r="O94" s="2559"/>
      <c r="P94" s="2559"/>
      <c r="Q94" s="2559"/>
      <c r="R94" s="2559"/>
      <c r="S94" s="2560">
        <f t="shared" si="3"/>
        <v>0</v>
      </c>
      <c r="T94" s="2561"/>
      <c r="U94" s="2562"/>
      <c r="V94" s="2563"/>
      <c r="W94" s="2563"/>
      <c r="X94" s="2563"/>
      <c r="Y94" s="2563"/>
      <c r="Z94" s="2563"/>
      <c r="AA94" s="2563"/>
      <c r="AB94" s="2563"/>
      <c r="AC94" s="2563"/>
      <c r="AD94" s="2564"/>
      <c r="AE94" s="2564"/>
      <c r="AF94" s="2564"/>
      <c r="AG94" s="2563"/>
      <c r="AH94" s="2564"/>
      <c r="AI94" s="2564"/>
      <c r="AJ94" s="2564"/>
      <c r="AK94" s="2565"/>
      <c r="AL94" s="2565"/>
    </row>
    <row r="95" spans="3:38" s="2526" customFormat="1" ht="10.5">
      <c r="C95" s="2557"/>
      <c r="D95" s="2558"/>
      <c r="E95" s="2559"/>
      <c r="F95" s="2559"/>
      <c r="G95" s="2559"/>
      <c r="H95" s="2560">
        <f t="shared" si="2"/>
        <v>0</v>
      </c>
      <c r="I95" s="2559"/>
      <c r="J95" s="2559"/>
      <c r="K95" s="2559"/>
      <c r="L95" s="2559"/>
      <c r="M95" s="2559"/>
      <c r="N95" s="2559"/>
      <c r="O95" s="2559"/>
      <c r="P95" s="2559"/>
      <c r="Q95" s="2559"/>
      <c r="R95" s="2559"/>
      <c r="S95" s="2560">
        <f t="shared" si="3"/>
        <v>0</v>
      </c>
      <c r="T95" s="2561"/>
      <c r="U95" s="2562"/>
      <c r="V95" s="2563"/>
      <c r="W95" s="2563"/>
      <c r="X95" s="2563"/>
      <c r="Y95" s="2563"/>
      <c r="Z95" s="2563"/>
      <c r="AA95" s="2563"/>
      <c r="AB95" s="2563"/>
      <c r="AC95" s="2563"/>
      <c r="AD95" s="2564"/>
      <c r="AE95" s="2564"/>
      <c r="AF95" s="2564"/>
      <c r="AG95" s="2563"/>
      <c r="AH95" s="2564"/>
      <c r="AI95" s="2564"/>
      <c r="AJ95" s="2564"/>
      <c r="AK95" s="2565"/>
      <c r="AL95" s="2565"/>
    </row>
    <row r="96" spans="3:38" s="2526" customFormat="1" ht="10.5">
      <c r="C96" s="2557"/>
      <c r="D96" s="2558"/>
      <c r="E96" s="2559"/>
      <c r="F96" s="2559"/>
      <c r="G96" s="2559"/>
      <c r="H96" s="2560">
        <f t="shared" si="2"/>
        <v>0</v>
      </c>
      <c r="I96" s="2559"/>
      <c r="J96" s="2559"/>
      <c r="K96" s="2559"/>
      <c r="L96" s="2559"/>
      <c r="M96" s="2559"/>
      <c r="N96" s="2559"/>
      <c r="O96" s="2559"/>
      <c r="P96" s="2559"/>
      <c r="Q96" s="2559"/>
      <c r="R96" s="2559"/>
      <c r="S96" s="2560">
        <f t="shared" si="3"/>
        <v>0</v>
      </c>
      <c r="T96" s="2561"/>
      <c r="U96" s="2562"/>
      <c r="V96" s="2563"/>
      <c r="W96" s="2563"/>
      <c r="X96" s="2563"/>
      <c r="Y96" s="2563"/>
      <c r="Z96" s="2563"/>
      <c r="AA96" s="2563"/>
      <c r="AB96" s="2563"/>
      <c r="AC96" s="2563"/>
      <c r="AD96" s="2564"/>
      <c r="AE96" s="2564"/>
      <c r="AF96" s="2564"/>
      <c r="AG96" s="2563"/>
      <c r="AH96" s="2564"/>
      <c r="AI96" s="2564"/>
      <c r="AJ96" s="2564"/>
      <c r="AK96" s="2565"/>
      <c r="AL96" s="2565"/>
    </row>
    <row r="97" spans="3:38" s="2526" customFormat="1" ht="10.5">
      <c r="C97" s="2557"/>
      <c r="D97" s="2558"/>
      <c r="E97" s="2559"/>
      <c r="F97" s="2559"/>
      <c r="G97" s="2559"/>
      <c r="H97" s="2560">
        <f t="shared" si="2"/>
        <v>0</v>
      </c>
      <c r="I97" s="2559"/>
      <c r="J97" s="2559"/>
      <c r="K97" s="2559"/>
      <c r="L97" s="2559"/>
      <c r="M97" s="2559"/>
      <c r="N97" s="2559"/>
      <c r="O97" s="2559"/>
      <c r="P97" s="2559"/>
      <c r="Q97" s="2559"/>
      <c r="R97" s="2559"/>
      <c r="S97" s="2560">
        <f t="shared" si="3"/>
        <v>0</v>
      </c>
      <c r="T97" s="2561"/>
      <c r="U97" s="2562"/>
      <c r="V97" s="2563"/>
      <c r="W97" s="2563"/>
      <c r="X97" s="2563"/>
      <c r="Y97" s="2563"/>
      <c r="Z97" s="2563"/>
      <c r="AA97" s="2563"/>
      <c r="AB97" s="2563"/>
      <c r="AC97" s="2563"/>
      <c r="AD97" s="2564"/>
      <c r="AE97" s="2564"/>
      <c r="AF97" s="2564"/>
      <c r="AG97" s="2563"/>
      <c r="AH97" s="2564"/>
      <c r="AI97" s="2564"/>
      <c r="AJ97" s="2564"/>
      <c r="AK97" s="2565"/>
      <c r="AL97" s="2565"/>
    </row>
    <row r="98" spans="3:38" s="2526" customFormat="1" ht="10.5">
      <c r="C98" s="2557"/>
      <c r="D98" s="2558"/>
      <c r="E98" s="2559"/>
      <c r="F98" s="2559"/>
      <c r="G98" s="2559"/>
      <c r="H98" s="2560">
        <f t="shared" si="2"/>
        <v>0</v>
      </c>
      <c r="I98" s="2559"/>
      <c r="J98" s="2559"/>
      <c r="K98" s="2559"/>
      <c r="L98" s="2559"/>
      <c r="M98" s="2559"/>
      <c r="N98" s="2559"/>
      <c r="O98" s="2559"/>
      <c r="P98" s="2559"/>
      <c r="Q98" s="2559"/>
      <c r="R98" s="2559"/>
      <c r="S98" s="2560">
        <f t="shared" si="3"/>
        <v>0</v>
      </c>
      <c r="T98" s="2561"/>
      <c r="U98" s="2562"/>
      <c r="V98" s="2563"/>
      <c r="W98" s="2563"/>
      <c r="X98" s="2563"/>
      <c r="Y98" s="2563"/>
      <c r="Z98" s="2563"/>
      <c r="AA98" s="2563"/>
      <c r="AB98" s="2563"/>
      <c r="AC98" s="2563"/>
      <c r="AD98" s="2564"/>
      <c r="AE98" s="2564"/>
      <c r="AF98" s="2564"/>
      <c r="AG98" s="2563"/>
      <c r="AH98" s="2564"/>
      <c r="AI98" s="2564"/>
      <c r="AJ98" s="2564"/>
      <c r="AK98" s="2565"/>
      <c r="AL98" s="2565"/>
    </row>
    <row r="99" spans="3:38" s="2526" customFormat="1" ht="10.5">
      <c r="C99" s="2557"/>
      <c r="D99" s="2558"/>
      <c r="E99" s="2559"/>
      <c r="F99" s="2559"/>
      <c r="G99" s="2559"/>
      <c r="H99" s="2560">
        <f t="shared" si="2"/>
        <v>0</v>
      </c>
      <c r="I99" s="2559"/>
      <c r="J99" s="2559"/>
      <c r="K99" s="2559"/>
      <c r="L99" s="2559"/>
      <c r="M99" s="2559"/>
      <c r="N99" s="2559"/>
      <c r="O99" s="2559"/>
      <c r="P99" s="2559"/>
      <c r="Q99" s="2559"/>
      <c r="R99" s="2559"/>
      <c r="S99" s="2560">
        <f t="shared" si="3"/>
        <v>0</v>
      </c>
      <c r="T99" s="2561"/>
      <c r="U99" s="2562"/>
      <c r="V99" s="2563"/>
      <c r="W99" s="2563"/>
      <c r="X99" s="2563"/>
      <c r="Y99" s="2563"/>
      <c r="Z99" s="2563"/>
      <c r="AA99" s="2563"/>
      <c r="AB99" s="2563"/>
      <c r="AC99" s="2563"/>
      <c r="AD99" s="2564"/>
      <c r="AE99" s="2564"/>
      <c r="AF99" s="2564"/>
      <c r="AG99" s="2563"/>
      <c r="AH99" s="2564"/>
      <c r="AI99" s="2564"/>
      <c r="AJ99" s="2564"/>
      <c r="AK99" s="2565"/>
      <c r="AL99" s="2565"/>
    </row>
    <row r="100" spans="3:38" s="2526" customFormat="1" ht="10.5">
      <c r="C100" s="2557"/>
      <c r="D100" s="2558"/>
      <c r="E100" s="2559"/>
      <c r="F100" s="2559"/>
      <c r="G100" s="2559"/>
      <c r="H100" s="2560">
        <f t="shared" si="2"/>
        <v>0</v>
      </c>
      <c r="I100" s="2559"/>
      <c r="J100" s="2559"/>
      <c r="K100" s="2559"/>
      <c r="L100" s="2559"/>
      <c r="M100" s="2559"/>
      <c r="N100" s="2559"/>
      <c r="O100" s="2559"/>
      <c r="P100" s="2559"/>
      <c r="Q100" s="2559"/>
      <c r="R100" s="2559"/>
      <c r="S100" s="2560">
        <f t="shared" si="3"/>
        <v>0</v>
      </c>
      <c r="T100" s="2561"/>
      <c r="U100" s="2562"/>
      <c r="V100" s="2563"/>
      <c r="W100" s="2563"/>
      <c r="X100" s="2563"/>
      <c r="Y100" s="2563"/>
      <c r="Z100" s="2563"/>
      <c r="AA100" s="2563"/>
      <c r="AB100" s="2563"/>
      <c r="AC100" s="2563"/>
      <c r="AD100" s="2564"/>
      <c r="AE100" s="2564"/>
      <c r="AF100" s="2564"/>
      <c r="AG100" s="2563"/>
      <c r="AH100" s="2564"/>
      <c r="AI100" s="2564"/>
      <c r="AJ100" s="2564"/>
      <c r="AK100" s="2565"/>
      <c r="AL100" s="2565"/>
    </row>
    <row r="101" spans="3:38" s="2526" customFormat="1" ht="10.5">
      <c r="C101" s="2557"/>
      <c r="D101" s="2558"/>
      <c r="E101" s="2559"/>
      <c r="F101" s="2559"/>
      <c r="G101" s="2559"/>
      <c r="H101" s="2560">
        <f t="shared" si="2"/>
        <v>0</v>
      </c>
      <c r="I101" s="2559"/>
      <c r="J101" s="2559"/>
      <c r="K101" s="2559"/>
      <c r="L101" s="2559"/>
      <c r="M101" s="2559"/>
      <c r="N101" s="2559"/>
      <c r="O101" s="2559"/>
      <c r="P101" s="2559"/>
      <c r="Q101" s="2559"/>
      <c r="R101" s="2559"/>
      <c r="S101" s="2560">
        <f t="shared" si="3"/>
        <v>0</v>
      </c>
      <c r="T101" s="2561"/>
      <c r="U101" s="2562"/>
      <c r="V101" s="2563"/>
      <c r="W101" s="2563"/>
      <c r="X101" s="2563"/>
      <c r="Y101" s="2563"/>
      <c r="Z101" s="2563"/>
      <c r="AA101" s="2563"/>
      <c r="AB101" s="2563"/>
      <c r="AC101" s="2563"/>
      <c r="AD101" s="2564"/>
      <c r="AE101" s="2564"/>
      <c r="AF101" s="2564"/>
      <c r="AG101" s="2563"/>
      <c r="AH101" s="2564"/>
      <c r="AI101" s="2564"/>
      <c r="AJ101" s="2564"/>
      <c r="AK101" s="2565"/>
      <c r="AL101" s="2565"/>
    </row>
    <row r="102" spans="3:38" s="2526" customFormat="1" ht="10.5">
      <c r="C102" s="2557"/>
      <c r="D102" s="2558"/>
      <c r="E102" s="2559"/>
      <c r="F102" s="2559"/>
      <c r="G102" s="2559"/>
      <c r="H102" s="2560">
        <f t="shared" si="2"/>
        <v>0</v>
      </c>
      <c r="I102" s="2559"/>
      <c r="J102" s="2559"/>
      <c r="K102" s="2559"/>
      <c r="L102" s="2559"/>
      <c r="M102" s="2559"/>
      <c r="N102" s="2559"/>
      <c r="O102" s="2559"/>
      <c r="P102" s="2559"/>
      <c r="Q102" s="2559"/>
      <c r="R102" s="2559"/>
      <c r="S102" s="2560">
        <f t="shared" si="3"/>
        <v>0</v>
      </c>
      <c r="T102" s="2561"/>
      <c r="U102" s="2562"/>
      <c r="V102" s="2563"/>
      <c r="W102" s="2563"/>
      <c r="X102" s="2563"/>
      <c r="Y102" s="2563"/>
      <c r="Z102" s="2563"/>
      <c r="AA102" s="2563"/>
      <c r="AB102" s="2563"/>
      <c r="AC102" s="2563"/>
      <c r="AD102" s="2564"/>
      <c r="AE102" s="2564"/>
      <c r="AF102" s="2564"/>
      <c r="AG102" s="2563"/>
      <c r="AH102" s="2564"/>
      <c r="AI102" s="2564"/>
      <c r="AJ102" s="2564"/>
      <c r="AK102" s="2565"/>
      <c r="AL102" s="2565"/>
    </row>
    <row r="103" spans="3:38" s="2526" customFormat="1" ht="10.5">
      <c r="C103" s="2557"/>
      <c r="D103" s="2558"/>
      <c r="E103" s="2559"/>
      <c r="F103" s="2559"/>
      <c r="G103" s="2559"/>
      <c r="H103" s="2560">
        <f t="shared" si="2"/>
        <v>0</v>
      </c>
      <c r="I103" s="2559"/>
      <c r="J103" s="2559"/>
      <c r="K103" s="2559"/>
      <c r="L103" s="2559"/>
      <c r="M103" s="2559"/>
      <c r="N103" s="2559"/>
      <c r="O103" s="2559"/>
      <c r="P103" s="2559"/>
      <c r="Q103" s="2559"/>
      <c r="R103" s="2559"/>
      <c r="S103" s="2560">
        <f t="shared" si="3"/>
        <v>0</v>
      </c>
      <c r="T103" s="2561"/>
      <c r="U103" s="2562"/>
      <c r="V103" s="2563"/>
      <c r="W103" s="2563"/>
      <c r="X103" s="2563"/>
      <c r="Y103" s="2563"/>
      <c r="Z103" s="2563"/>
      <c r="AA103" s="2563"/>
      <c r="AB103" s="2563"/>
      <c r="AC103" s="2563"/>
      <c r="AD103" s="2564"/>
      <c r="AE103" s="2564"/>
      <c r="AF103" s="2564"/>
      <c r="AG103" s="2563"/>
      <c r="AH103" s="2564"/>
      <c r="AI103" s="2564"/>
      <c r="AJ103" s="2564"/>
      <c r="AK103" s="2565"/>
      <c r="AL103" s="2565"/>
    </row>
    <row r="104" spans="3:38" s="2526" customFormat="1" ht="10.5">
      <c r="C104" s="2557"/>
      <c r="D104" s="2558"/>
      <c r="E104" s="2559"/>
      <c r="F104" s="2559"/>
      <c r="G104" s="2559"/>
      <c r="H104" s="2560">
        <f t="shared" si="2"/>
        <v>0</v>
      </c>
      <c r="I104" s="2559"/>
      <c r="J104" s="2559"/>
      <c r="K104" s="2559"/>
      <c r="L104" s="2559"/>
      <c r="M104" s="2559"/>
      <c r="N104" s="2559"/>
      <c r="O104" s="2559"/>
      <c r="P104" s="2559"/>
      <c r="Q104" s="2559"/>
      <c r="R104" s="2559"/>
      <c r="S104" s="2560">
        <f t="shared" si="3"/>
        <v>0</v>
      </c>
      <c r="T104" s="2561"/>
      <c r="U104" s="2562"/>
      <c r="V104" s="2563"/>
      <c r="W104" s="2563"/>
      <c r="X104" s="2563"/>
      <c r="Y104" s="2563"/>
      <c r="Z104" s="2563"/>
      <c r="AA104" s="2563"/>
      <c r="AB104" s="2563"/>
      <c r="AC104" s="2563"/>
      <c r="AD104" s="2564"/>
      <c r="AE104" s="2564"/>
      <c r="AF104" s="2564"/>
      <c r="AG104" s="2563"/>
      <c r="AH104" s="2564"/>
      <c r="AI104" s="2564"/>
      <c r="AJ104" s="2564"/>
      <c r="AK104" s="2565"/>
      <c r="AL104" s="2565"/>
    </row>
    <row r="105" spans="3:38" s="2526" customFormat="1" ht="10.5">
      <c r="C105" s="2557"/>
      <c r="D105" s="2558"/>
      <c r="E105" s="2559"/>
      <c r="F105" s="2559"/>
      <c r="G105" s="2559"/>
      <c r="H105" s="2560">
        <f t="shared" si="2"/>
        <v>0</v>
      </c>
      <c r="I105" s="2559"/>
      <c r="J105" s="2559"/>
      <c r="K105" s="2559"/>
      <c r="L105" s="2559"/>
      <c r="M105" s="2559"/>
      <c r="N105" s="2559"/>
      <c r="O105" s="2559"/>
      <c r="P105" s="2559"/>
      <c r="Q105" s="2559"/>
      <c r="R105" s="2559"/>
      <c r="S105" s="2560">
        <f t="shared" si="3"/>
        <v>0</v>
      </c>
      <c r="T105" s="2561"/>
      <c r="U105" s="2562"/>
      <c r="V105" s="2563"/>
      <c r="W105" s="2563"/>
      <c r="X105" s="2563"/>
      <c r="Y105" s="2563"/>
      <c r="Z105" s="2563"/>
      <c r="AA105" s="2563"/>
      <c r="AB105" s="2563"/>
      <c r="AC105" s="2563"/>
      <c r="AD105" s="2564"/>
      <c r="AE105" s="2564"/>
      <c r="AF105" s="2564"/>
      <c r="AG105" s="2563"/>
      <c r="AH105" s="2564"/>
      <c r="AI105" s="2564"/>
      <c r="AJ105" s="2564"/>
      <c r="AK105" s="2565"/>
      <c r="AL105" s="2565"/>
    </row>
    <row r="106" spans="3:38" s="2526" customFormat="1" ht="10.5">
      <c r="C106" s="2557"/>
      <c r="D106" s="2558"/>
      <c r="E106" s="2559"/>
      <c r="F106" s="2559"/>
      <c r="G106" s="2559"/>
      <c r="H106" s="2560">
        <f t="shared" si="2"/>
        <v>0</v>
      </c>
      <c r="I106" s="2559"/>
      <c r="J106" s="2559"/>
      <c r="K106" s="2559"/>
      <c r="L106" s="2559"/>
      <c r="M106" s="2559"/>
      <c r="N106" s="2559"/>
      <c r="O106" s="2559"/>
      <c r="P106" s="2559"/>
      <c r="Q106" s="2559"/>
      <c r="R106" s="2559"/>
      <c r="S106" s="2560">
        <f t="shared" si="3"/>
        <v>0</v>
      </c>
      <c r="T106" s="2561"/>
      <c r="U106" s="2562"/>
      <c r="V106" s="2563"/>
      <c r="W106" s="2563"/>
      <c r="X106" s="2563"/>
      <c r="Y106" s="2563"/>
      <c r="Z106" s="2563"/>
      <c r="AA106" s="2563"/>
      <c r="AB106" s="2563"/>
      <c r="AC106" s="2563"/>
      <c r="AD106" s="2564"/>
      <c r="AE106" s="2564"/>
      <c r="AF106" s="2564"/>
      <c r="AG106" s="2563"/>
      <c r="AH106" s="2564"/>
      <c r="AI106" s="2564"/>
      <c r="AJ106" s="2564"/>
      <c r="AK106" s="2565"/>
      <c r="AL106" s="2565"/>
    </row>
    <row r="107" spans="3:38" s="2526" customFormat="1" ht="10.5">
      <c r="C107" s="2557"/>
      <c r="D107" s="2558"/>
      <c r="E107" s="2559"/>
      <c r="F107" s="2559"/>
      <c r="G107" s="2559"/>
      <c r="H107" s="2560">
        <f t="shared" si="2"/>
        <v>0</v>
      </c>
      <c r="I107" s="2559"/>
      <c r="J107" s="2559"/>
      <c r="K107" s="2559"/>
      <c r="L107" s="2559"/>
      <c r="M107" s="2559"/>
      <c r="N107" s="2559"/>
      <c r="O107" s="2559"/>
      <c r="P107" s="2559"/>
      <c r="Q107" s="2559"/>
      <c r="R107" s="2559"/>
      <c r="S107" s="2560">
        <f t="shared" si="3"/>
        <v>0</v>
      </c>
      <c r="T107" s="2561"/>
      <c r="U107" s="2562"/>
      <c r="V107" s="2563"/>
      <c r="W107" s="2563"/>
      <c r="X107" s="2563"/>
      <c r="Y107" s="2563"/>
      <c r="Z107" s="2563"/>
      <c r="AA107" s="2563"/>
      <c r="AB107" s="2563"/>
      <c r="AC107" s="2563"/>
      <c r="AD107" s="2564"/>
      <c r="AE107" s="2564"/>
      <c r="AF107" s="2564"/>
      <c r="AG107" s="2563"/>
      <c r="AH107" s="2564"/>
      <c r="AI107" s="2564"/>
      <c r="AJ107" s="2564"/>
      <c r="AK107" s="2565"/>
      <c r="AL107" s="2565"/>
    </row>
    <row r="108" spans="3:38" s="2526" customFormat="1" ht="10.5">
      <c r="C108" s="2557"/>
      <c r="D108" s="2558"/>
      <c r="E108" s="2559"/>
      <c r="F108" s="2559"/>
      <c r="G108" s="2559"/>
      <c r="H108" s="2560">
        <f t="shared" si="2"/>
        <v>0</v>
      </c>
      <c r="I108" s="2559"/>
      <c r="J108" s="2559"/>
      <c r="K108" s="2559"/>
      <c r="L108" s="2559"/>
      <c r="M108" s="2559"/>
      <c r="N108" s="2559"/>
      <c r="O108" s="2559"/>
      <c r="P108" s="2559"/>
      <c r="Q108" s="2559"/>
      <c r="R108" s="2559"/>
      <c r="S108" s="2560">
        <f t="shared" si="3"/>
        <v>0</v>
      </c>
      <c r="T108" s="2561"/>
      <c r="U108" s="2562"/>
      <c r="V108" s="2563"/>
      <c r="W108" s="2563"/>
      <c r="X108" s="2563"/>
      <c r="Y108" s="2563"/>
      <c r="Z108" s="2563"/>
      <c r="AA108" s="2563"/>
      <c r="AB108" s="2563"/>
      <c r="AC108" s="2563"/>
      <c r="AD108" s="2564"/>
      <c r="AE108" s="2564"/>
      <c r="AF108" s="2564"/>
      <c r="AG108" s="2563"/>
      <c r="AH108" s="2564"/>
      <c r="AI108" s="2564"/>
      <c r="AJ108" s="2564"/>
      <c r="AK108" s="2565"/>
      <c r="AL108" s="2565"/>
    </row>
    <row r="109" spans="3:38" s="2526" customFormat="1" ht="10.5">
      <c r="C109" s="2557"/>
      <c r="D109" s="2558"/>
      <c r="E109" s="2559"/>
      <c r="F109" s="2559"/>
      <c r="G109" s="2559"/>
      <c r="H109" s="2560">
        <f t="shared" si="2"/>
        <v>0</v>
      </c>
      <c r="I109" s="2559"/>
      <c r="J109" s="2559"/>
      <c r="K109" s="2559"/>
      <c r="L109" s="2559"/>
      <c r="M109" s="2559"/>
      <c r="N109" s="2559"/>
      <c r="O109" s="2559"/>
      <c r="P109" s="2559"/>
      <c r="Q109" s="2559"/>
      <c r="R109" s="2559"/>
      <c r="S109" s="2560">
        <f t="shared" si="3"/>
        <v>0</v>
      </c>
      <c r="T109" s="2561"/>
      <c r="U109" s="2562"/>
      <c r="V109" s="2563"/>
      <c r="W109" s="2563"/>
      <c r="X109" s="2563"/>
      <c r="Y109" s="2563"/>
      <c r="Z109" s="2563"/>
      <c r="AA109" s="2563"/>
      <c r="AB109" s="2563"/>
      <c r="AC109" s="2563"/>
      <c r="AD109" s="2564"/>
      <c r="AE109" s="2564"/>
      <c r="AF109" s="2564"/>
      <c r="AG109" s="2563"/>
      <c r="AH109" s="2564"/>
      <c r="AI109" s="2564"/>
      <c r="AJ109" s="2564"/>
      <c r="AK109" s="2565"/>
      <c r="AL109" s="2565"/>
    </row>
    <row r="110" spans="3:38" s="2526" customFormat="1" ht="10.5">
      <c r="C110" s="2557"/>
      <c r="D110" s="2558"/>
      <c r="E110" s="2559"/>
      <c r="F110" s="2559"/>
      <c r="G110" s="2559"/>
      <c r="H110" s="2560">
        <f t="shared" si="2"/>
        <v>0</v>
      </c>
      <c r="I110" s="2559"/>
      <c r="J110" s="2559"/>
      <c r="K110" s="2559"/>
      <c r="L110" s="2559"/>
      <c r="M110" s="2559"/>
      <c r="N110" s="2559"/>
      <c r="O110" s="2559"/>
      <c r="P110" s="2559"/>
      <c r="Q110" s="2559"/>
      <c r="R110" s="2559"/>
      <c r="S110" s="2560">
        <f t="shared" si="3"/>
        <v>0</v>
      </c>
      <c r="T110" s="2561"/>
      <c r="U110" s="2562"/>
      <c r="V110" s="2563"/>
      <c r="W110" s="2563"/>
      <c r="X110" s="2563"/>
      <c r="Y110" s="2563"/>
      <c r="Z110" s="2563"/>
      <c r="AA110" s="2563"/>
      <c r="AB110" s="2563"/>
      <c r="AC110" s="2563"/>
      <c r="AD110" s="2564"/>
      <c r="AE110" s="2564"/>
      <c r="AF110" s="2564"/>
      <c r="AG110" s="2563"/>
      <c r="AH110" s="2564"/>
      <c r="AI110" s="2564"/>
      <c r="AJ110" s="2564"/>
      <c r="AK110" s="2565"/>
      <c r="AL110" s="2565"/>
    </row>
    <row r="111" spans="3:38" s="2526" customFormat="1" ht="10.5">
      <c r="C111" s="2557"/>
      <c r="D111" s="2558"/>
      <c r="E111" s="2559"/>
      <c r="F111" s="2559"/>
      <c r="G111" s="2559"/>
      <c r="H111" s="2560">
        <f t="shared" si="2"/>
        <v>0</v>
      </c>
      <c r="I111" s="2559"/>
      <c r="J111" s="2559"/>
      <c r="K111" s="2559"/>
      <c r="L111" s="2559"/>
      <c r="M111" s="2559"/>
      <c r="N111" s="2559"/>
      <c r="O111" s="2559"/>
      <c r="P111" s="2559"/>
      <c r="Q111" s="2559"/>
      <c r="R111" s="2559"/>
      <c r="S111" s="2560">
        <f t="shared" si="3"/>
        <v>0</v>
      </c>
      <c r="T111" s="2561"/>
      <c r="U111" s="2562"/>
      <c r="V111" s="2563"/>
      <c r="W111" s="2563"/>
      <c r="X111" s="2563"/>
      <c r="Y111" s="2563"/>
      <c r="Z111" s="2563"/>
      <c r="AA111" s="2563"/>
      <c r="AB111" s="2563"/>
      <c r="AC111" s="2563"/>
      <c r="AD111" s="2564"/>
      <c r="AE111" s="2564"/>
      <c r="AF111" s="2564"/>
      <c r="AG111" s="2563"/>
      <c r="AH111" s="2564"/>
      <c r="AI111" s="2564"/>
      <c r="AJ111" s="2564"/>
      <c r="AK111" s="2565"/>
      <c r="AL111" s="2565"/>
    </row>
    <row r="112" spans="3:38" s="2526" customFormat="1" ht="10.5">
      <c r="C112" s="2557"/>
      <c r="D112" s="2558"/>
      <c r="E112" s="2559"/>
      <c r="F112" s="2559"/>
      <c r="G112" s="2559"/>
      <c r="H112" s="2560">
        <f t="shared" si="2"/>
        <v>0</v>
      </c>
      <c r="I112" s="2559"/>
      <c r="J112" s="2559"/>
      <c r="K112" s="2559"/>
      <c r="L112" s="2559"/>
      <c r="M112" s="2559"/>
      <c r="N112" s="2559"/>
      <c r="O112" s="2559"/>
      <c r="P112" s="2559"/>
      <c r="Q112" s="2559"/>
      <c r="R112" s="2559"/>
      <c r="S112" s="2560">
        <f t="shared" si="3"/>
        <v>0</v>
      </c>
      <c r="T112" s="2561"/>
      <c r="U112" s="2562"/>
      <c r="V112" s="2563"/>
      <c r="W112" s="2563"/>
      <c r="X112" s="2563"/>
      <c r="Y112" s="2563"/>
      <c r="Z112" s="2563"/>
      <c r="AA112" s="2563"/>
      <c r="AB112" s="2563"/>
      <c r="AC112" s="2563"/>
      <c r="AD112" s="2564"/>
      <c r="AE112" s="2564"/>
      <c r="AF112" s="2564"/>
      <c r="AG112" s="2563"/>
      <c r="AH112" s="2564"/>
      <c r="AI112" s="2564"/>
      <c r="AJ112" s="2564"/>
      <c r="AK112" s="2565"/>
      <c r="AL112" s="2565"/>
    </row>
    <row r="113" spans="3:38" s="2526" customFormat="1" ht="10.5">
      <c r="C113" s="2557"/>
      <c r="D113" s="2558"/>
      <c r="E113" s="2559"/>
      <c r="F113" s="2559"/>
      <c r="G113" s="2559"/>
      <c r="H113" s="2560">
        <f t="shared" si="2"/>
        <v>0</v>
      </c>
      <c r="I113" s="2559"/>
      <c r="J113" s="2559"/>
      <c r="K113" s="2559"/>
      <c r="L113" s="2559"/>
      <c r="M113" s="2559"/>
      <c r="N113" s="2559"/>
      <c r="O113" s="2559"/>
      <c r="P113" s="2559"/>
      <c r="Q113" s="2559"/>
      <c r="R113" s="2559"/>
      <c r="S113" s="2560">
        <f t="shared" si="3"/>
        <v>0</v>
      </c>
      <c r="T113" s="2561"/>
      <c r="U113" s="2562"/>
      <c r="V113" s="2563"/>
      <c r="W113" s="2563"/>
      <c r="X113" s="2563"/>
      <c r="Y113" s="2563"/>
      <c r="Z113" s="2563"/>
      <c r="AA113" s="2563"/>
      <c r="AB113" s="2563"/>
      <c r="AC113" s="2563"/>
      <c r="AD113" s="2564"/>
      <c r="AE113" s="2564"/>
      <c r="AF113" s="2564"/>
      <c r="AG113" s="2563"/>
      <c r="AH113" s="2564"/>
      <c r="AI113" s="2564"/>
      <c r="AJ113" s="2564"/>
      <c r="AK113" s="2565"/>
      <c r="AL113" s="2565"/>
    </row>
    <row r="114" spans="3:38" s="2526" customFormat="1" ht="10.5">
      <c r="C114" s="2557"/>
      <c r="D114" s="2558"/>
      <c r="E114" s="2559"/>
      <c r="F114" s="2559"/>
      <c r="G114" s="2559"/>
      <c r="H114" s="2560">
        <f t="shared" si="2"/>
        <v>0</v>
      </c>
      <c r="I114" s="2559"/>
      <c r="J114" s="2559"/>
      <c r="K114" s="2559"/>
      <c r="L114" s="2559"/>
      <c r="M114" s="2559"/>
      <c r="N114" s="2559"/>
      <c r="O114" s="2559"/>
      <c r="P114" s="2559"/>
      <c r="Q114" s="2559"/>
      <c r="R114" s="2559"/>
      <c r="S114" s="2560">
        <f t="shared" si="3"/>
        <v>0</v>
      </c>
      <c r="T114" s="2561"/>
      <c r="U114" s="2562"/>
      <c r="V114" s="2563"/>
      <c r="W114" s="2563"/>
      <c r="X114" s="2563"/>
      <c r="Y114" s="2563"/>
      <c r="Z114" s="2563"/>
      <c r="AA114" s="2563"/>
      <c r="AB114" s="2563"/>
      <c r="AC114" s="2563"/>
      <c r="AD114" s="2564"/>
      <c r="AE114" s="2564"/>
      <c r="AF114" s="2564"/>
      <c r="AG114" s="2563"/>
      <c r="AH114" s="2564"/>
      <c r="AI114" s="2564"/>
      <c r="AJ114" s="2564"/>
      <c r="AK114" s="2565"/>
      <c r="AL114" s="2565"/>
    </row>
    <row r="115" spans="3:38" s="2526" customFormat="1" ht="10.5">
      <c r="C115" s="2557"/>
      <c r="D115" s="2558"/>
      <c r="E115" s="2559"/>
      <c r="F115" s="2559"/>
      <c r="G115" s="2559"/>
      <c r="H115" s="2560">
        <f t="shared" si="2"/>
        <v>0</v>
      </c>
      <c r="I115" s="2559"/>
      <c r="J115" s="2559"/>
      <c r="K115" s="2559"/>
      <c r="L115" s="2559"/>
      <c r="M115" s="2559"/>
      <c r="N115" s="2559"/>
      <c r="O115" s="2559"/>
      <c r="P115" s="2559"/>
      <c r="Q115" s="2559"/>
      <c r="R115" s="2559"/>
      <c r="S115" s="2560">
        <f t="shared" si="3"/>
        <v>0</v>
      </c>
      <c r="T115" s="2561"/>
      <c r="U115" s="2562"/>
      <c r="V115" s="2563"/>
      <c r="W115" s="2563"/>
      <c r="X115" s="2563"/>
      <c r="Y115" s="2563"/>
      <c r="Z115" s="2563"/>
      <c r="AA115" s="2563"/>
      <c r="AB115" s="2563"/>
      <c r="AC115" s="2563"/>
      <c r="AD115" s="2564"/>
      <c r="AE115" s="2564"/>
      <c r="AF115" s="2564"/>
      <c r="AG115" s="2563"/>
      <c r="AH115" s="2564"/>
      <c r="AI115" s="2564"/>
      <c r="AJ115" s="2564"/>
      <c r="AK115" s="2565"/>
      <c r="AL115" s="2565"/>
    </row>
    <row r="116" spans="3:38" s="2526" customFormat="1" ht="10.5">
      <c r="C116" s="2557"/>
      <c r="D116" s="2558"/>
      <c r="E116" s="2559"/>
      <c r="F116" s="2559"/>
      <c r="G116" s="2559"/>
      <c r="H116" s="2560">
        <f t="shared" si="2"/>
        <v>0</v>
      </c>
      <c r="I116" s="2559"/>
      <c r="J116" s="2559"/>
      <c r="K116" s="2559"/>
      <c r="L116" s="2559"/>
      <c r="M116" s="2559"/>
      <c r="N116" s="2559"/>
      <c r="O116" s="2559"/>
      <c r="P116" s="2559"/>
      <c r="Q116" s="2559"/>
      <c r="R116" s="2559"/>
      <c r="S116" s="2560">
        <f t="shared" si="3"/>
        <v>0</v>
      </c>
      <c r="T116" s="2561"/>
      <c r="U116" s="2562"/>
      <c r="V116" s="2563"/>
      <c r="W116" s="2563"/>
      <c r="X116" s="2563"/>
      <c r="Y116" s="2563"/>
      <c r="Z116" s="2563"/>
      <c r="AA116" s="2563"/>
      <c r="AB116" s="2563"/>
      <c r="AC116" s="2563"/>
      <c r="AD116" s="2564"/>
      <c r="AE116" s="2564"/>
      <c r="AF116" s="2564"/>
      <c r="AG116" s="2563"/>
      <c r="AH116" s="2564"/>
      <c r="AI116" s="2564"/>
      <c r="AJ116" s="2564"/>
      <c r="AK116" s="2565"/>
      <c r="AL116" s="2565"/>
    </row>
    <row r="117" spans="3:38" s="2526" customFormat="1" ht="10.5">
      <c r="C117" s="2557"/>
      <c r="D117" s="2558"/>
      <c r="E117" s="2559"/>
      <c r="F117" s="2559"/>
      <c r="G117" s="2559"/>
      <c r="H117" s="2560">
        <f t="shared" si="2"/>
        <v>0</v>
      </c>
      <c r="I117" s="2559"/>
      <c r="J117" s="2559"/>
      <c r="K117" s="2559"/>
      <c r="L117" s="2559"/>
      <c r="M117" s="2559"/>
      <c r="N117" s="2559"/>
      <c r="O117" s="2559"/>
      <c r="P117" s="2559"/>
      <c r="Q117" s="2559"/>
      <c r="R117" s="2559"/>
      <c r="S117" s="2560">
        <f t="shared" si="3"/>
        <v>0</v>
      </c>
      <c r="T117" s="2561"/>
      <c r="U117" s="2562"/>
      <c r="V117" s="2563"/>
      <c r="W117" s="2563"/>
      <c r="X117" s="2563"/>
      <c r="Y117" s="2563"/>
      <c r="Z117" s="2563"/>
      <c r="AA117" s="2563"/>
      <c r="AB117" s="2563"/>
      <c r="AC117" s="2563"/>
      <c r="AD117" s="2564"/>
      <c r="AE117" s="2564"/>
      <c r="AF117" s="2564"/>
      <c r="AG117" s="2563"/>
      <c r="AH117" s="2564"/>
      <c r="AI117" s="2564"/>
      <c r="AJ117" s="2564"/>
      <c r="AK117" s="2565"/>
      <c r="AL117" s="2565"/>
    </row>
    <row r="118" spans="3:38" s="2526" customFormat="1" ht="10.5">
      <c r="C118" s="2557"/>
      <c r="D118" s="2558"/>
      <c r="E118" s="2559"/>
      <c r="F118" s="2559"/>
      <c r="G118" s="2559"/>
      <c r="H118" s="2560">
        <f t="shared" si="2"/>
        <v>0</v>
      </c>
      <c r="I118" s="2559"/>
      <c r="J118" s="2559"/>
      <c r="K118" s="2559"/>
      <c r="L118" s="2559"/>
      <c r="M118" s="2559"/>
      <c r="N118" s="2559"/>
      <c r="O118" s="2559"/>
      <c r="P118" s="2559"/>
      <c r="Q118" s="2559"/>
      <c r="R118" s="2559"/>
      <c r="S118" s="2560">
        <f t="shared" si="3"/>
        <v>0</v>
      </c>
      <c r="T118" s="2561"/>
      <c r="U118" s="2562"/>
      <c r="V118" s="2563"/>
      <c r="W118" s="2563"/>
      <c r="X118" s="2563"/>
      <c r="Y118" s="2563"/>
      <c r="Z118" s="2563"/>
      <c r="AA118" s="2563"/>
      <c r="AB118" s="2563"/>
      <c r="AC118" s="2563"/>
      <c r="AD118" s="2564"/>
      <c r="AE118" s="2564"/>
      <c r="AF118" s="2564"/>
      <c r="AG118" s="2563"/>
      <c r="AH118" s="2564"/>
      <c r="AI118" s="2564"/>
      <c r="AJ118" s="2564"/>
      <c r="AK118" s="2565"/>
      <c r="AL118" s="2565"/>
    </row>
    <row r="119" spans="3:38" s="2526" customFormat="1" ht="10.5">
      <c r="C119" s="2557"/>
      <c r="D119" s="2558"/>
      <c r="E119" s="2559"/>
      <c r="F119" s="2559"/>
      <c r="G119" s="2559"/>
      <c r="H119" s="2560">
        <f t="shared" si="2"/>
        <v>0</v>
      </c>
      <c r="I119" s="2559"/>
      <c r="J119" s="2559"/>
      <c r="K119" s="2559"/>
      <c r="L119" s="2559"/>
      <c r="M119" s="2559"/>
      <c r="N119" s="2559"/>
      <c r="O119" s="2559"/>
      <c r="P119" s="2559"/>
      <c r="Q119" s="2559"/>
      <c r="R119" s="2559"/>
      <c r="S119" s="2560">
        <f t="shared" si="3"/>
        <v>0</v>
      </c>
      <c r="T119" s="2561"/>
      <c r="U119" s="2562"/>
      <c r="V119" s="2563"/>
      <c r="W119" s="2563"/>
      <c r="X119" s="2563"/>
      <c r="Y119" s="2563"/>
      <c r="Z119" s="2563"/>
      <c r="AA119" s="2563"/>
      <c r="AB119" s="2563"/>
      <c r="AC119" s="2563"/>
      <c r="AD119" s="2564"/>
      <c r="AE119" s="2564"/>
      <c r="AF119" s="2564"/>
      <c r="AG119" s="2563"/>
      <c r="AH119" s="2564"/>
      <c r="AI119" s="2564"/>
      <c r="AJ119" s="2564"/>
      <c r="AK119" s="2565"/>
      <c r="AL119" s="2565"/>
    </row>
    <row r="120" spans="3:38" s="2526" customFormat="1" ht="10.5">
      <c r="C120" s="2557"/>
      <c r="D120" s="2558"/>
      <c r="E120" s="2559"/>
      <c r="F120" s="2559"/>
      <c r="G120" s="2559"/>
      <c r="H120" s="2560">
        <f t="shared" si="2"/>
        <v>0</v>
      </c>
      <c r="I120" s="2559"/>
      <c r="J120" s="2559"/>
      <c r="K120" s="2559"/>
      <c r="L120" s="2559"/>
      <c r="M120" s="2559"/>
      <c r="N120" s="2559"/>
      <c r="O120" s="2559"/>
      <c r="P120" s="2559"/>
      <c r="Q120" s="2559"/>
      <c r="R120" s="2559"/>
      <c r="S120" s="2560">
        <f t="shared" si="3"/>
        <v>0</v>
      </c>
      <c r="T120" s="2561"/>
      <c r="U120" s="2562"/>
      <c r="V120" s="2563"/>
      <c r="W120" s="2563"/>
      <c r="X120" s="2563"/>
      <c r="Y120" s="2563"/>
      <c r="Z120" s="2563"/>
      <c r="AA120" s="2563"/>
      <c r="AB120" s="2563"/>
      <c r="AC120" s="2563"/>
      <c r="AD120" s="2564"/>
      <c r="AE120" s="2564"/>
      <c r="AF120" s="2564"/>
      <c r="AG120" s="2563"/>
      <c r="AH120" s="2564"/>
      <c r="AI120" s="2564"/>
      <c r="AJ120" s="2564"/>
      <c r="AK120" s="2565"/>
      <c r="AL120" s="2565"/>
    </row>
    <row r="121" spans="3:38" s="2526" customFormat="1" ht="10.5">
      <c r="C121" s="2557"/>
      <c r="D121" s="2558"/>
      <c r="E121" s="2559"/>
      <c r="F121" s="2559"/>
      <c r="G121" s="2559"/>
      <c r="H121" s="2560">
        <f t="shared" si="2"/>
        <v>0</v>
      </c>
      <c r="I121" s="2559"/>
      <c r="J121" s="2559"/>
      <c r="K121" s="2559"/>
      <c r="L121" s="2559"/>
      <c r="M121" s="2559"/>
      <c r="N121" s="2559"/>
      <c r="O121" s="2559"/>
      <c r="P121" s="2559"/>
      <c r="Q121" s="2559"/>
      <c r="R121" s="2559"/>
      <c r="S121" s="2560">
        <f t="shared" si="3"/>
        <v>0</v>
      </c>
      <c r="T121" s="2561"/>
      <c r="U121" s="2562"/>
      <c r="V121" s="2563"/>
      <c r="W121" s="2563"/>
      <c r="X121" s="2563"/>
      <c r="Y121" s="2563"/>
      <c r="Z121" s="2563"/>
      <c r="AA121" s="2563"/>
      <c r="AB121" s="2563"/>
      <c r="AC121" s="2563"/>
      <c r="AD121" s="2564"/>
      <c r="AE121" s="2564"/>
      <c r="AF121" s="2564"/>
      <c r="AG121" s="2563"/>
      <c r="AH121" s="2564"/>
      <c r="AI121" s="2564"/>
      <c r="AJ121" s="2564"/>
      <c r="AK121" s="2565"/>
      <c r="AL121" s="2565"/>
    </row>
    <row r="122" spans="3:38" s="2526" customFormat="1" ht="10.5">
      <c r="C122" s="2557"/>
      <c r="D122" s="2558"/>
      <c r="E122" s="2559"/>
      <c r="F122" s="2559"/>
      <c r="G122" s="2559"/>
      <c r="H122" s="2560">
        <f t="shared" si="2"/>
        <v>0</v>
      </c>
      <c r="I122" s="2559"/>
      <c r="J122" s="2559"/>
      <c r="K122" s="2559"/>
      <c r="L122" s="2559"/>
      <c r="M122" s="2559"/>
      <c r="N122" s="2559"/>
      <c r="O122" s="2559"/>
      <c r="P122" s="2559"/>
      <c r="Q122" s="2559"/>
      <c r="R122" s="2559"/>
      <c r="S122" s="2560">
        <f t="shared" si="3"/>
        <v>0</v>
      </c>
      <c r="T122" s="2561"/>
      <c r="U122" s="2562"/>
      <c r="V122" s="2563"/>
      <c r="W122" s="2563"/>
      <c r="X122" s="2563"/>
      <c r="Y122" s="2563"/>
      <c r="Z122" s="2563"/>
      <c r="AA122" s="2563"/>
      <c r="AB122" s="2563"/>
      <c r="AC122" s="2563"/>
      <c r="AD122" s="2564"/>
      <c r="AE122" s="2564"/>
      <c r="AF122" s="2564"/>
      <c r="AG122" s="2563"/>
      <c r="AH122" s="2564"/>
      <c r="AI122" s="2564"/>
      <c r="AJ122" s="2564"/>
      <c r="AK122" s="2565"/>
      <c r="AL122" s="2565"/>
    </row>
    <row r="123" spans="3:38" s="2526" customFormat="1" ht="10.5">
      <c r="C123" s="2557"/>
      <c r="D123" s="2558"/>
      <c r="E123" s="2559"/>
      <c r="F123" s="2559"/>
      <c r="G123" s="2559"/>
      <c r="H123" s="2560">
        <f t="shared" si="2"/>
        <v>0</v>
      </c>
      <c r="I123" s="2559"/>
      <c r="J123" s="2559"/>
      <c r="K123" s="2559"/>
      <c r="L123" s="2559"/>
      <c r="M123" s="2559"/>
      <c r="N123" s="2559"/>
      <c r="O123" s="2559"/>
      <c r="P123" s="2559"/>
      <c r="Q123" s="2559"/>
      <c r="R123" s="2559"/>
      <c r="S123" s="2560">
        <f t="shared" si="3"/>
        <v>0</v>
      </c>
      <c r="T123" s="2561"/>
      <c r="U123" s="2562"/>
      <c r="V123" s="2563"/>
      <c r="W123" s="2563"/>
      <c r="X123" s="2563"/>
      <c r="Y123" s="2563"/>
      <c r="Z123" s="2563"/>
      <c r="AA123" s="2563"/>
      <c r="AB123" s="2563"/>
      <c r="AC123" s="2563"/>
      <c r="AD123" s="2564"/>
      <c r="AE123" s="2564"/>
      <c r="AF123" s="2564"/>
      <c r="AG123" s="2563"/>
      <c r="AH123" s="2564"/>
      <c r="AI123" s="2564"/>
      <c r="AJ123" s="2564"/>
      <c r="AK123" s="2565"/>
      <c r="AL123" s="2565"/>
    </row>
    <row r="124" spans="3:38" s="2526" customFormat="1" ht="10.5">
      <c r="C124" s="2557"/>
      <c r="D124" s="2558"/>
      <c r="E124" s="2559"/>
      <c r="F124" s="2559"/>
      <c r="G124" s="2559"/>
      <c r="H124" s="2560">
        <f t="shared" si="2"/>
        <v>0</v>
      </c>
      <c r="I124" s="2559"/>
      <c r="J124" s="2559"/>
      <c r="K124" s="2559"/>
      <c r="L124" s="2559"/>
      <c r="M124" s="2559"/>
      <c r="N124" s="2559"/>
      <c r="O124" s="2559"/>
      <c r="P124" s="2559"/>
      <c r="Q124" s="2559"/>
      <c r="R124" s="2559"/>
      <c r="S124" s="2560">
        <f t="shared" si="3"/>
        <v>0</v>
      </c>
      <c r="T124" s="2561"/>
      <c r="U124" s="2562"/>
      <c r="V124" s="2563"/>
      <c r="W124" s="2563"/>
      <c r="X124" s="2563"/>
      <c r="Y124" s="2563"/>
      <c r="Z124" s="2563"/>
      <c r="AA124" s="2563"/>
      <c r="AB124" s="2563"/>
      <c r="AC124" s="2563"/>
      <c r="AD124" s="2564"/>
      <c r="AE124" s="2564"/>
      <c r="AF124" s="2564"/>
      <c r="AG124" s="2563"/>
      <c r="AH124" s="2564"/>
      <c r="AI124" s="2564"/>
      <c r="AJ124" s="2564"/>
      <c r="AK124" s="2565"/>
      <c r="AL124" s="2565"/>
    </row>
    <row r="125" spans="3:38" s="2526" customFormat="1" ht="10.5">
      <c r="C125" s="2557"/>
      <c r="D125" s="2558"/>
      <c r="E125" s="2559"/>
      <c r="F125" s="2559"/>
      <c r="G125" s="2559"/>
      <c r="H125" s="2560">
        <f t="shared" si="2"/>
        <v>0</v>
      </c>
      <c r="I125" s="2559"/>
      <c r="J125" s="2559"/>
      <c r="K125" s="2559"/>
      <c r="L125" s="2559"/>
      <c r="M125" s="2559"/>
      <c r="N125" s="2559"/>
      <c r="O125" s="2559"/>
      <c r="P125" s="2559"/>
      <c r="Q125" s="2559"/>
      <c r="R125" s="2559"/>
      <c r="S125" s="2560">
        <f t="shared" si="3"/>
        <v>0</v>
      </c>
      <c r="T125" s="2561"/>
      <c r="U125" s="2562"/>
      <c r="V125" s="2563"/>
      <c r="W125" s="2563"/>
      <c r="X125" s="2563"/>
      <c r="Y125" s="2563"/>
      <c r="Z125" s="2563"/>
      <c r="AA125" s="2563"/>
      <c r="AB125" s="2563"/>
      <c r="AC125" s="2563"/>
      <c r="AD125" s="2564"/>
      <c r="AE125" s="2564"/>
      <c r="AF125" s="2564"/>
      <c r="AG125" s="2563"/>
      <c r="AH125" s="2564"/>
      <c r="AI125" s="2564"/>
      <c r="AJ125" s="2564"/>
      <c r="AK125" s="2565"/>
      <c r="AL125" s="2565"/>
    </row>
    <row r="126" spans="3:38" s="2526" customFormat="1" ht="10.5">
      <c r="C126" s="2557"/>
      <c r="D126" s="2558"/>
      <c r="E126" s="2559"/>
      <c r="F126" s="2559"/>
      <c r="G126" s="2559"/>
      <c r="H126" s="2560">
        <f t="shared" si="2"/>
        <v>0</v>
      </c>
      <c r="I126" s="2559"/>
      <c r="J126" s="2559"/>
      <c r="K126" s="2559"/>
      <c r="L126" s="2559"/>
      <c r="M126" s="2559"/>
      <c r="N126" s="2559"/>
      <c r="O126" s="2559"/>
      <c r="P126" s="2559"/>
      <c r="Q126" s="2559"/>
      <c r="R126" s="2559"/>
      <c r="S126" s="2560">
        <f t="shared" si="3"/>
        <v>0</v>
      </c>
      <c r="T126" s="2561"/>
      <c r="U126" s="2562"/>
      <c r="V126" s="2563"/>
      <c r="W126" s="2563"/>
      <c r="X126" s="2563"/>
      <c r="Y126" s="2563"/>
      <c r="Z126" s="2563"/>
      <c r="AA126" s="2563"/>
      <c r="AB126" s="2563"/>
      <c r="AC126" s="2563"/>
      <c r="AD126" s="2564"/>
      <c r="AE126" s="2564"/>
      <c r="AF126" s="2564"/>
      <c r="AG126" s="2563"/>
      <c r="AH126" s="2564"/>
      <c r="AI126" s="2564"/>
      <c r="AJ126" s="2564"/>
      <c r="AK126" s="2565"/>
      <c r="AL126" s="2565"/>
    </row>
    <row r="127" spans="3:38" s="2526" customFormat="1" ht="10.5">
      <c r="C127" s="2557"/>
      <c r="D127" s="2558"/>
      <c r="E127" s="2559"/>
      <c r="F127" s="2559"/>
      <c r="G127" s="2559"/>
      <c r="H127" s="2560">
        <f t="shared" si="2"/>
        <v>0</v>
      </c>
      <c r="I127" s="2559"/>
      <c r="J127" s="2559"/>
      <c r="K127" s="2559"/>
      <c r="L127" s="2559"/>
      <c r="M127" s="2559"/>
      <c r="N127" s="2559"/>
      <c r="O127" s="2559"/>
      <c r="P127" s="2559"/>
      <c r="Q127" s="2559"/>
      <c r="R127" s="2559"/>
      <c r="S127" s="2560">
        <f t="shared" si="3"/>
        <v>0</v>
      </c>
      <c r="T127" s="2561"/>
      <c r="U127" s="2562"/>
      <c r="V127" s="2563"/>
      <c r="W127" s="2563"/>
      <c r="X127" s="2563"/>
      <c r="Y127" s="2563"/>
      <c r="Z127" s="2563"/>
      <c r="AA127" s="2563"/>
      <c r="AB127" s="2563"/>
      <c r="AC127" s="2563"/>
      <c r="AD127" s="2564"/>
      <c r="AE127" s="2564"/>
      <c r="AF127" s="2564"/>
      <c r="AG127" s="2563"/>
      <c r="AH127" s="2564"/>
      <c r="AI127" s="2564"/>
      <c r="AJ127" s="2564"/>
      <c r="AK127" s="2565"/>
      <c r="AL127" s="2565"/>
    </row>
    <row r="128" spans="3:38" s="2526" customFormat="1" ht="10.5">
      <c r="C128" s="2557"/>
      <c r="D128" s="2558"/>
      <c r="E128" s="2559"/>
      <c r="F128" s="2559"/>
      <c r="G128" s="2559"/>
      <c r="H128" s="2560">
        <f t="shared" si="2"/>
        <v>0</v>
      </c>
      <c r="I128" s="2559"/>
      <c r="J128" s="2559"/>
      <c r="K128" s="2559"/>
      <c r="L128" s="2559"/>
      <c r="M128" s="2559"/>
      <c r="N128" s="2559"/>
      <c r="O128" s="2559"/>
      <c r="P128" s="2559"/>
      <c r="Q128" s="2559"/>
      <c r="R128" s="2559"/>
      <c r="S128" s="2560">
        <f t="shared" si="3"/>
        <v>0</v>
      </c>
      <c r="T128" s="2561"/>
      <c r="U128" s="2562"/>
      <c r="V128" s="2563"/>
      <c r="W128" s="2563"/>
      <c r="X128" s="2563"/>
      <c r="Y128" s="2563"/>
      <c r="Z128" s="2563"/>
      <c r="AA128" s="2563"/>
      <c r="AB128" s="2563"/>
      <c r="AC128" s="2563"/>
      <c r="AD128" s="2564"/>
      <c r="AE128" s="2564"/>
      <c r="AF128" s="2564"/>
      <c r="AG128" s="2563"/>
      <c r="AH128" s="2564"/>
      <c r="AI128" s="2564"/>
      <c r="AJ128" s="2564"/>
      <c r="AK128" s="2565"/>
      <c r="AL128" s="2565"/>
    </row>
    <row r="129" spans="3:38" s="2526" customFormat="1" ht="10.5">
      <c r="C129" s="2557"/>
      <c r="D129" s="2558"/>
      <c r="E129" s="2559"/>
      <c r="F129" s="2559"/>
      <c r="G129" s="2559"/>
      <c r="H129" s="2560">
        <f t="shared" si="2"/>
        <v>0</v>
      </c>
      <c r="I129" s="2559"/>
      <c r="J129" s="2559"/>
      <c r="K129" s="2559"/>
      <c r="L129" s="2559"/>
      <c r="M129" s="2559"/>
      <c r="N129" s="2559"/>
      <c r="O129" s="2559"/>
      <c r="P129" s="2559"/>
      <c r="Q129" s="2559"/>
      <c r="R129" s="2559"/>
      <c r="S129" s="2560">
        <f t="shared" si="3"/>
        <v>0</v>
      </c>
      <c r="T129" s="2561"/>
      <c r="U129" s="2562"/>
      <c r="V129" s="2563"/>
      <c r="W129" s="2563"/>
      <c r="X129" s="2563"/>
      <c r="Y129" s="2563"/>
      <c r="Z129" s="2563"/>
      <c r="AA129" s="2563"/>
      <c r="AB129" s="2563"/>
      <c r="AC129" s="2563"/>
      <c r="AD129" s="2564"/>
      <c r="AE129" s="2564"/>
      <c r="AF129" s="2564"/>
      <c r="AG129" s="2563"/>
      <c r="AH129" s="2564"/>
      <c r="AI129" s="2564"/>
      <c r="AJ129" s="2564"/>
      <c r="AK129" s="2565"/>
      <c r="AL129" s="2565"/>
    </row>
    <row r="130" spans="3:38" s="2526" customFormat="1" ht="10.5">
      <c r="C130" s="2557"/>
      <c r="D130" s="2558"/>
      <c r="E130" s="2559"/>
      <c r="F130" s="2559"/>
      <c r="G130" s="2559"/>
      <c r="H130" s="2560">
        <f t="shared" si="2"/>
        <v>0</v>
      </c>
      <c r="I130" s="2559"/>
      <c r="J130" s="2559"/>
      <c r="K130" s="2559"/>
      <c r="L130" s="2559"/>
      <c r="M130" s="2559"/>
      <c r="N130" s="2559"/>
      <c r="O130" s="2559"/>
      <c r="P130" s="2559"/>
      <c r="Q130" s="2559"/>
      <c r="R130" s="2559"/>
      <c r="S130" s="2560">
        <f t="shared" si="3"/>
        <v>0</v>
      </c>
      <c r="T130" s="2561"/>
      <c r="U130" s="2562"/>
      <c r="V130" s="2563"/>
      <c r="W130" s="2563"/>
      <c r="X130" s="2563"/>
      <c r="Y130" s="2563"/>
      <c r="Z130" s="2563"/>
      <c r="AA130" s="2563"/>
      <c r="AB130" s="2563"/>
      <c r="AC130" s="2563"/>
      <c r="AD130" s="2564"/>
      <c r="AE130" s="2564"/>
      <c r="AF130" s="2564"/>
      <c r="AG130" s="2563"/>
      <c r="AH130" s="2564"/>
      <c r="AI130" s="2564"/>
      <c r="AJ130" s="2564"/>
      <c r="AK130" s="2565"/>
      <c r="AL130" s="2565"/>
    </row>
    <row r="131" spans="3:38" s="2526" customFormat="1" ht="10.5">
      <c r="C131" s="2557"/>
      <c r="D131" s="2558"/>
      <c r="E131" s="2559"/>
      <c r="F131" s="2559"/>
      <c r="G131" s="2559"/>
      <c r="H131" s="2560">
        <f t="shared" si="2"/>
        <v>0</v>
      </c>
      <c r="I131" s="2559"/>
      <c r="J131" s="2559"/>
      <c r="K131" s="2559"/>
      <c r="L131" s="2559"/>
      <c r="M131" s="2559"/>
      <c r="N131" s="2559"/>
      <c r="O131" s="2559"/>
      <c r="P131" s="2559"/>
      <c r="Q131" s="2559"/>
      <c r="R131" s="2559"/>
      <c r="S131" s="2560">
        <f t="shared" si="3"/>
        <v>0</v>
      </c>
      <c r="T131" s="2561"/>
      <c r="U131" s="2562"/>
      <c r="V131" s="2563"/>
      <c r="W131" s="2563"/>
      <c r="X131" s="2563"/>
      <c r="Y131" s="2563"/>
      <c r="Z131" s="2563"/>
      <c r="AA131" s="2563"/>
      <c r="AB131" s="2563"/>
      <c r="AC131" s="2563"/>
      <c r="AD131" s="2564"/>
      <c r="AE131" s="2564"/>
      <c r="AF131" s="2564"/>
      <c r="AG131" s="2563"/>
      <c r="AH131" s="2564"/>
      <c r="AI131" s="2564"/>
      <c r="AJ131" s="2564"/>
      <c r="AK131" s="2565"/>
      <c r="AL131" s="2565"/>
    </row>
    <row r="132" spans="3:38" s="2526" customFormat="1" ht="10.5">
      <c r="C132" s="2557"/>
      <c r="D132" s="2558"/>
      <c r="E132" s="2559"/>
      <c r="F132" s="2559"/>
      <c r="G132" s="2559"/>
      <c r="H132" s="2560">
        <f t="shared" si="2"/>
        <v>0</v>
      </c>
      <c r="I132" s="2559"/>
      <c r="J132" s="2559"/>
      <c r="K132" s="2559"/>
      <c r="L132" s="2559"/>
      <c r="M132" s="2559"/>
      <c r="N132" s="2559"/>
      <c r="O132" s="2559"/>
      <c r="P132" s="2559"/>
      <c r="Q132" s="2559"/>
      <c r="R132" s="2559"/>
      <c r="S132" s="2560">
        <f t="shared" si="3"/>
        <v>0</v>
      </c>
      <c r="T132" s="2561"/>
      <c r="U132" s="2562"/>
      <c r="V132" s="2563"/>
      <c r="W132" s="2563"/>
      <c r="X132" s="2563"/>
      <c r="Y132" s="2563"/>
      <c r="Z132" s="2563"/>
      <c r="AA132" s="2563"/>
      <c r="AB132" s="2563"/>
      <c r="AC132" s="2563"/>
      <c r="AD132" s="2564"/>
      <c r="AE132" s="2564"/>
      <c r="AF132" s="2564"/>
      <c r="AG132" s="2563"/>
      <c r="AH132" s="2564"/>
      <c r="AI132" s="2564"/>
      <c r="AJ132" s="2564"/>
      <c r="AK132" s="2565"/>
      <c r="AL132" s="2565"/>
    </row>
    <row r="133" spans="3:38" s="2526" customFormat="1" ht="10.5">
      <c r="C133" s="2557"/>
      <c r="D133" s="2558"/>
      <c r="E133" s="2559"/>
      <c r="F133" s="2559"/>
      <c r="G133" s="2559"/>
      <c r="H133" s="2560">
        <f t="shared" si="2"/>
        <v>0</v>
      </c>
      <c r="I133" s="2559"/>
      <c r="J133" s="2559"/>
      <c r="K133" s="2559"/>
      <c r="L133" s="2559"/>
      <c r="M133" s="2559"/>
      <c r="N133" s="2559"/>
      <c r="O133" s="2559"/>
      <c r="P133" s="2559"/>
      <c r="Q133" s="2559"/>
      <c r="R133" s="2559"/>
      <c r="S133" s="2560">
        <f t="shared" si="3"/>
        <v>0</v>
      </c>
      <c r="T133" s="2561"/>
      <c r="U133" s="2562"/>
      <c r="V133" s="2563"/>
      <c r="W133" s="2563"/>
      <c r="X133" s="2563"/>
      <c r="Y133" s="2563"/>
      <c r="Z133" s="2563"/>
      <c r="AA133" s="2563"/>
      <c r="AB133" s="2563"/>
      <c r="AC133" s="2563"/>
      <c r="AD133" s="2564"/>
      <c r="AE133" s="2564"/>
      <c r="AF133" s="2564"/>
      <c r="AG133" s="2563"/>
      <c r="AH133" s="2564"/>
      <c r="AI133" s="2564"/>
      <c r="AJ133" s="2564"/>
      <c r="AK133" s="2565"/>
      <c r="AL133" s="2565"/>
    </row>
    <row r="134" spans="3:38" s="2526" customFormat="1" ht="10.5">
      <c r="C134" s="2557"/>
      <c r="D134" s="2558"/>
      <c r="E134" s="2559"/>
      <c r="F134" s="2559"/>
      <c r="G134" s="2559"/>
      <c r="H134" s="2560">
        <f t="shared" si="2"/>
        <v>0</v>
      </c>
      <c r="I134" s="2559"/>
      <c r="J134" s="2559"/>
      <c r="K134" s="2559"/>
      <c r="L134" s="2559"/>
      <c r="M134" s="2559"/>
      <c r="N134" s="2559"/>
      <c r="O134" s="2559"/>
      <c r="P134" s="2559"/>
      <c r="Q134" s="2559"/>
      <c r="R134" s="2559"/>
      <c r="S134" s="2560">
        <f t="shared" si="3"/>
        <v>0</v>
      </c>
      <c r="T134" s="2561"/>
      <c r="U134" s="2562"/>
      <c r="V134" s="2563"/>
      <c r="W134" s="2563"/>
      <c r="X134" s="2563"/>
      <c r="Y134" s="2563"/>
      <c r="Z134" s="2563"/>
      <c r="AA134" s="2563"/>
      <c r="AB134" s="2563"/>
      <c r="AC134" s="2563"/>
      <c r="AD134" s="2564"/>
      <c r="AE134" s="2564"/>
      <c r="AF134" s="2564"/>
      <c r="AG134" s="2563"/>
      <c r="AH134" s="2564"/>
      <c r="AI134" s="2564"/>
      <c r="AJ134" s="2564"/>
      <c r="AK134" s="2565"/>
      <c r="AL134" s="2565"/>
    </row>
    <row r="135" spans="3:38" s="2526" customFormat="1" ht="10.5">
      <c r="C135" s="2557"/>
      <c r="D135" s="2558"/>
      <c r="E135" s="2559"/>
      <c r="F135" s="2559"/>
      <c r="G135" s="2559"/>
      <c r="H135" s="2560">
        <f t="shared" si="2"/>
        <v>0</v>
      </c>
      <c r="I135" s="2559"/>
      <c r="J135" s="2559"/>
      <c r="K135" s="2559"/>
      <c r="L135" s="2559"/>
      <c r="M135" s="2559"/>
      <c r="N135" s="2559"/>
      <c r="O135" s="2559"/>
      <c r="P135" s="2559"/>
      <c r="Q135" s="2559"/>
      <c r="R135" s="2559"/>
      <c r="S135" s="2560">
        <f t="shared" si="3"/>
        <v>0</v>
      </c>
      <c r="T135" s="2561"/>
      <c r="U135" s="2562"/>
      <c r="V135" s="2563"/>
      <c r="W135" s="2563"/>
      <c r="X135" s="2563"/>
      <c r="Y135" s="2563"/>
      <c r="Z135" s="2563"/>
      <c r="AA135" s="2563"/>
      <c r="AB135" s="2563"/>
      <c r="AC135" s="2563"/>
      <c r="AD135" s="2564"/>
      <c r="AE135" s="2564"/>
      <c r="AF135" s="2564"/>
      <c r="AG135" s="2563"/>
      <c r="AH135" s="2564"/>
      <c r="AI135" s="2564"/>
      <c r="AJ135" s="2564"/>
      <c r="AK135" s="2565"/>
      <c r="AL135" s="2565"/>
    </row>
    <row r="136" spans="3:38" s="2526" customFormat="1" ht="10.5">
      <c r="C136" s="2557"/>
      <c r="D136" s="2558"/>
      <c r="E136" s="2559"/>
      <c r="F136" s="2559"/>
      <c r="G136" s="2559"/>
      <c r="H136" s="2560">
        <f t="shared" si="2"/>
        <v>0</v>
      </c>
      <c r="I136" s="2559"/>
      <c r="J136" s="2559"/>
      <c r="K136" s="2559"/>
      <c r="L136" s="2559"/>
      <c r="M136" s="2559"/>
      <c r="N136" s="2559"/>
      <c r="O136" s="2559"/>
      <c r="P136" s="2559"/>
      <c r="Q136" s="2559"/>
      <c r="R136" s="2559"/>
      <c r="S136" s="2560">
        <f t="shared" si="3"/>
        <v>0</v>
      </c>
      <c r="T136" s="2561"/>
      <c r="U136" s="2562"/>
      <c r="V136" s="2563"/>
      <c r="W136" s="2563"/>
      <c r="X136" s="2563"/>
      <c r="Y136" s="2563"/>
      <c r="Z136" s="2563"/>
      <c r="AA136" s="2563"/>
      <c r="AB136" s="2563"/>
      <c r="AC136" s="2563"/>
      <c r="AD136" s="2564"/>
      <c r="AE136" s="2564"/>
      <c r="AF136" s="2564"/>
      <c r="AG136" s="2563"/>
      <c r="AH136" s="2564"/>
      <c r="AI136" s="2564"/>
      <c r="AJ136" s="2564"/>
      <c r="AK136" s="2565"/>
      <c r="AL136" s="2565"/>
    </row>
    <row r="137" spans="3:38" s="2526" customFormat="1" ht="10.5">
      <c r="C137" s="2557"/>
      <c r="D137" s="2558"/>
      <c r="E137" s="2559"/>
      <c r="F137" s="2559"/>
      <c r="G137" s="2559"/>
      <c r="H137" s="2560">
        <f t="shared" si="2"/>
        <v>0</v>
      </c>
      <c r="I137" s="2559"/>
      <c r="J137" s="2559"/>
      <c r="K137" s="2559"/>
      <c r="L137" s="2559"/>
      <c r="M137" s="2559"/>
      <c r="N137" s="2559"/>
      <c r="O137" s="2559"/>
      <c r="P137" s="2559"/>
      <c r="Q137" s="2559"/>
      <c r="R137" s="2559"/>
      <c r="S137" s="2560">
        <f t="shared" si="3"/>
        <v>0</v>
      </c>
      <c r="T137" s="2561"/>
      <c r="U137" s="2562"/>
      <c r="V137" s="2563"/>
      <c r="W137" s="2563"/>
      <c r="X137" s="2563"/>
      <c r="Y137" s="2563"/>
      <c r="Z137" s="2563"/>
      <c r="AA137" s="2563"/>
      <c r="AB137" s="2563"/>
      <c r="AC137" s="2563"/>
      <c r="AD137" s="2564"/>
      <c r="AE137" s="2564"/>
      <c r="AF137" s="2564"/>
      <c r="AG137" s="2563"/>
      <c r="AH137" s="2564"/>
      <c r="AI137" s="2564"/>
      <c r="AJ137" s="2564"/>
      <c r="AK137" s="2565"/>
      <c r="AL137" s="2565"/>
    </row>
    <row r="138" spans="3:38" s="2526" customFormat="1" ht="10.5">
      <c r="C138" s="2557"/>
      <c r="D138" s="2558"/>
      <c r="E138" s="2559"/>
      <c r="F138" s="2559"/>
      <c r="G138" s="2559"/>
      <c r="H138" s="2560">
        <f t="shared" si="2"/>
        <v>0</v>
      </c>
      <c r="I138" s="2559"/>
      <c r="J138" s="2559"/>
      <c r="K138" s="2559"/>
      <c r="L138" s="2559"/>
      <c r="M138" s="2559"/>
      <c r="N138" s="2559"/>
      <c r="O138" s="2559"/>
      <c r="P138" s="2559"/>
      <c r="Q138" s="2559"/>
      <c r="R138" s="2559"/>
      <c r="S138" s="2560">
        <f t="shared" si="3"/>
        <v>0</v>
      </c>
      <c r="T138" s="2561"/>
      <c r="U138" s="2562"/>
      <c r="V138" s="2563"/>
      <c r="W138" s="2563"/>
      <c r="X138" s="2563"/>
      <c r="Y138" s="2563"/>
      <c r="Z138" s="2563"/>
      <c r="AA138" s="2563"/>
      <c r="AB138" s="2563"/>
      <c r="AC138" s="2563"/>
      <c r="AD138" s="2564"/>
      <c r="AE138" s="2564"/>
      <c r="AF138" s="2564"/>
      <c r="AG138" s="2563"/>
      <c r="AH138" s="2564"/>
      <c r="AI138" s="2564"/>
      <c r="AJ138" s="2564"/>
      <c r="AK138" s="2565"/>
      <c r="AL138" s="2565"/>
    </row>
    <row r="139" spans="3:38" s="2526" customFormat="1" ht="10.5">
      <c r="C139" s="2557"/>
      <c r="D139" s="2558"/>
      <c r="E139" s="2559"/>
      <c r="F139" s="2559"/>
      <c r="G139" s="2559"/>
      <c r="H139" s="2560">
        <f t="shared" si="2"/>
        <v>0</v>
      </c>
      <c r="I139" s="2559"/>
      <c r="J139" s="2559"/>
      <c r="K139" s="2559"/>
      <c r="L139" s="2559"/>
      <c r="M139" s="2559"/>
      <c r="N139" s="2559"/>
      <c r="O139" s="2559"/>
      <c r="P139" s="2559"/>
      <c r="Q139" s="2559"/>
      <c r="R139" s="2559"/>
      <c r="S139" s="2560">
        <f t="shared" si="3"/>
        <v>0</v>
      </c>
      <c r="T139" s="2561"/>
      <c r="U139" s="2562"/>
      <c r="V139" s="2563"/>
      <c r="W139" s="2563"/>
      <c r="X139" s="2563"/>
      <c r="Y139" s="2563"/>
      <c r="Z139" s="2563"/>
      <c r="AA139" s="2563"/>
      <c r="AB139" s="2563"/>
      <c r="AC139" s="2563"/>
      <c r="AD139" s="2564"/>
      <c r="AE139" s="2564"/>
      <c r="AF139" s="2564"/>
      <c r="AG139" s="2563"/>
      <c r="AH139" s="2564"/>
      <c r="AI139" s="2564"/>
      <c r="AJ139" s="2564"/>
      <c r="AK139" s="2565"/>
      <c r="AL139" s="2565"/>
    </row>
    <row r="140" spans="3:38" s="2526" customFormat="1" ht="10.5">
      <c r="C140" s="2557"/>
      <c r="D140" s="2558"/>
      <c r="E140" s="2559"/>
      <c r="F140" s="2559"/>
      <c r="G140" s="2559"/>
      <c r="H140" s="2560">
        <f t="shared" si="2"/>
        <v>0</v>
      </c>
      <c r="I140" s="2559"/>
      <c r="J140" s="2559"/>
      <c r="K140" s="2559"/>
      <c r="L140" s="2559"/>
      <c r="M140" s="2559"/>
      <c r="N140" s="2559"/>
      <c r="O140" s="2559"/>
      <c r="P140" s="2559"/>
      <c r="Q140" s="2559"/>
      <c r="R140" s="2559"/>
      <c r="S140" s="2560">
        <f t="shared" si="3"/>
        <v>0</v>
      </c>
      <c r="T140" s="2561"/>
      <c r="U140" s="2562"/>
      <c r="V140" s="2563"/>
      <c r="W140" s="2563"/>
      <c r="X140" s="2563"/>
      <c r="Y140" s="2563"/>
      <c r="Z140" s="2563"/>
      <c r="AA140" s="2563"/>
      <c r="AB140" s="2563"/>
      <c r="AC140" s="2563"/>
      <c r="AD140" s="2564"/>
      <c r="AE140" s="2564"/>
      <c r="AF140" s="2564"/>
      <c r="AG140" s="2563"/>
      <c r="AH140" s="2564"/>
      <c r="AI140" s="2564"/>
      <c r="AJ140" s="2564"/>
      <c r="AK140" s="2565"/>
      <c r="AL140" s="2565"/>
    </row>
    <row r="141" spans="3:38" s="2526" customFormat="1" ht="10.5">
      <c r="C141" s="2557"/>
      <c r="D141" s="2558"/>
      <c r="E141" s="2559"/>
      <c r="F141" s="2559"/>
      <c r="G141" s="2559"/>
      <c r="H141" s="2560">
        <f t="shared" si="2"/>
        <v>0</v>
      </c>
      <c r="I141" s="2559"/>
      <c r="J141" s="2559"/>
      <c r="K141" s="2559"/>
      <c r="L141" s="2559"/>
      <c r="M141" s="2559"/>
      <c r="N141" s="2559"/>
      <c r="O141" s="2559"/>
      <c r="P141" s="2559"/>
      <c r="Q141" s="2559"/>
      <c r="R141" s="2559"/>
      <c r="S141" s="2560">
        <f t="shared" si="3"/>
        <v>0</v>
      </c>
      <c r="T141" s="2561"/>
      <c r="U141" s="2562"/>
      <c r="V141" s="2563"/>
      <c r="W141" s="2563"/>
      <c r="X141" s="2563"/>
      <c r="Y141" s="2563"/>
      <c r="Z141" s="2563"/>
      <c r="AA141" s="2563"/>
      <c r="AB141" s="2563"/>
      <c r="AC141" s="2563"/>
      <c r="AD141" s="2564"/>
      <c r="AE141" s="2564"/>
      <c r="AF141" s="2564"/>
      <c r="AG141" s="2563"/>
      <c r="AH141" s="2564"/>
      <c r="AI141" s="2564"/>
      <c r="AJ141" s="2564"/>
      <c r="AK141" s="2565"/>
      <c r="AL141" s="2565"/>
    </row>
    <row r="142" spans="3:38" s="2526" customFormat="1" ht="10.5">
      <c r="C142" s="2557"/>
      <c r="D142" s="2558"/>
      <c r="E142" s="2559"/>
      <c r="F142" s="2559"/>
      <c r="G142" s="2559"/>
      <c r="H142" s="2560">
        <f t="shared" si="2"/>
        <v>0</v>
      </c>
      <c r="I142" s="2559"/>
      <c r="J142" s="2559"/>
      <c r="K142" s="2559"/>
      <c r="L142" s="2559"/>
      <c r="M142" s="2559"/>
      <c r="N142" s="2559"/>
      <c r="O142" s="2559"/>
      <c r="P142" s="2559"/>
      <c r="Q142" s="2559"/>
      <c r="R142" s="2559"/>
      <c r="S142" s="2560">
        <f t="shared" si="3"/>
        <v>0</v>
      </c>
      <c r="T142" s="2561"/>
      <c r="U142" s="2562"/>
      <c r="V142" s="2563"/>
      <c r="W142" s="2563"/>
      <c r="X142" s="2563"/>
      <c r="Y142" s="2563"/>
      <c r="Z142" s="2563"/>
      <c r="AA142" s="2563"/>
      <c r="AB142" s="2563"/>
      <c r="AC142" s="2563"/>
      <c r="AD142" s="2564"/>
      <c r="AE142" s="2564"/>
      <c r="AF142" s="2564"/>
      <c r="AG142" s="2563"/>
      <c r="AH142" s="2564"/>
      <c r="AI142" s="2564"/>
      <c r="AJ142" s="2564"/>
      <c r="AK142" s="2565"/>
      <c r="AL142" s="2565"/>
    </row>
    <row r="143" spans="3:38" s="2526" customFormat="1" ht="10.5">
      <c r="C143" s="2557"/>
      <c r="D143" s="2558"/>
      <c r="E143" s="2559"/>
      <c r="F143" s="2559"/>
      <c r="G143" s="2559"/>
      <c r="H143" s="2560">
        <f t="shared" si="2"/>
        <v>0</v>
      </c>
      <c r="I143" s="2559"/>
      <c r="J143" s="2559"/>
      <c r="K143" s="2559"/>
      <c r="L143" s="2559"/>
      <c r="M143" s="2559"/>
      <c r="N143" s="2559"/>
      <c r="O143" s="2559"/>
      <c r="P143" s="2559"/>
      <c r="Q143" s="2559"/>
      <c r="R143" s="2559"/>
      <c r="S143" s="2560">
        <f t="shared" si="3"/>
        <v>0</v>
      </c>
      <c r="T143" s="2561"/>
      <c r="U143" s="2562"/>
      <c r="V143" s="2563"/>
      <c r="W143" s="2563"/>
      <c r="X143" s="2563"/>
      <c r="Y143" s="2563"/>
      <c r="Z143" s="2563"/>
      <c r="AA143" s="2563"/>
      <c r="AB143" s="2563"/>
      <c r="AC143" s="2563"/>
      <c r="AD143" s="2564"/>
      <c r="AE143" s="2564"/>
      <c r="AF143" s="2564"/>
      <c r="AG143" s="2563"/>
      <c r="AH143" s="2564"/>
      <c r="AI143" s="2564"/>
      <c r="AJ143" s="2564"/>
      <c r="AK143" s="2565"/>
      <c r="AL143" s="2565"/>
    </row>
    <row r="144" spans="3:38" s="2526" customFormat="1" ht="10.5">
      <c r="C144" s="2557"/>
      <c r="D144" s="2558"/>
      <c r="E144" s="2559"/>
      <c r="F144" s="2559"/>
      <c r="G144" s="2559"/>
      <c r="H144" s="2560">
        <f t="shared" ref="H144:H207" si="4">SUM(E144:G144)</f>
        <v>0</v>
      </c>
      <c r="I144" s="2559"/>
      <c r="J144" s="2559"/>
      <c r="K144" s="2559"/>
      <c r="L144" s="2559"/>
      <c r="M144" s="2559"/>
      <c r="N144" s="2559"/>
      <c r="O144" s="2559"/>
      <c r="P144" s="2559"/>
      <c r="Q144" s="2559"/>
      <c r="R144" s="2559"/>
      <c r="S144" s="2560">
        <f t="shared" ref="S144:S207" si="5">SUM(I144:R144)</f>
        <v>0</v>
      </c>
      <c r="T144" s="2561"/>
      <c r="U144" s="2562"/>
      <c r="V144" s="2563"/>
      <c r="W144" s="2563"/>
      <c r="X144" s="2563"/>
      <c r="Y144" s="2563"/>
      <c r="Z144" s="2563"/>
      <c r="AA144" s="2563"/>
      <c r="AB144" s="2563"/>
      <c r="AC144" s="2563"/>
      <c r="AD144" s="2564"/>
      <c r="AE144" s="2564"/>
      <c r="AF144" s="2564"/>
      <c r="AG144" s="2563"/>
      <c r="AH144" s="2564"/>
      <c r="AI144" s="2564"/>
      <c r="AJ144" s="2564"/>
      <c r="AK144" s="2565"/>
      <c r="AL144" s="2565"/>
    </row>
    <row r="145" spans="3:38" s="2526" customFormat="1" ht="10.5">
      <c r="C145" s="2557"/>
      <c r="D145" s="2558"/>
      <c r="E145" s="2559"/>
      <c r="F145" s="2559"/>
      <c r="G145" s="2559"/>
      <c r="H145" s="2560">
        <f t="shared" si="4"/>
        <v>0</v>
      </c>
      <c r="I145" s="2559"/>
      <c r="J145" s="2559"/>
      <c r="K145" s="2559"/>
      <c r="L145" s="2559"/>
      <c r="M145" s="2559"/>
      <c r="N145" s="2559"/>
      <c r="O145" s="2559"/>
      <c r="P145" s="2559"/>
      <c r="Q145" s="2559"/>
      <c r="R145" s="2559"/>
      <c r="S145" s="2560">
        <f t="shared" si="5"/>
        <v>0</v>
      </c>
      <c r="T145" s="2561"/>
      <c r="U145" s="2562"/>
      <c r="V145" s="2563"/>
      <c r="W145" s="2563"/>
      <c r="X145" s="2563"/>
      <c r="Y145" s="2563"/>
      <c r="Z145" s="2563"/>
      <c r="AA145" s="2563"/>
      <c r="AB145" s="2563"/>
      <c r="AC145" s="2563"/>
      <c r="AD145" s="2564"/>
      <c r="AE145" s="2564"/>
      <c r="AF145" s="2564"/>
      <c r="AG145" s="2563"/>
      <c r="AH145" s="2564"/>
      <c r="AI145" s="2564"/>
      <c r="AJ145" s="2564"/>
      <c r="AK145" s="2565"/>
      <c r="AL145" s="2565"/>
    </row>
    <row r="146" spans="3:38" s="2526" customFormat="1" ht="10.5">
      <c r="C146" s="2557"/>
      <c r="D146" s="2558"/>
      <c r="E146" s="2559"/>
      <c r="F146" s="2559"/>
      <c r="G146" s="2559"/>
      <c r="H146" s="2560">
        <f t="shared" si="4"/>
        <v>0</v>
      </c>
      <c r="I146" s="2559"/>
      <c r="J146" s="2559"/>
      <c r="K146" s="2559"/>
      <c r="L146" s="2559"/>
      <c r="M146" s="2559"/>
      <c r="N146" s="2559"/>
      <c r="O146" s="2559"/>
      <c r="P146" s="2559"/>
      <c r="Q146" s="2559"/>
      <c r="R146" s="2559"/>
      <c r="S146" s="2560">
        <f t="shared" si="5"/>
        <v>0</v>
      </c>
      <c r="T146" s="2561"/>
      <c r="U146" s="2562"/>
      <c r="V146" s="2563"/>
      <c r="W146" s="2563"/>
      <c r="X146" s="2563"/>
      <c r="Y146" s="2563"/>
      <c r="Z146" s="2563"/>
      <c r="AA146" s="2563"/>
      <c r="AB146" s="2563"/>
      <c r="AC146" s="2563"/>
      <c r="AD146" s="2564"/>
      <c r="AE146" s="2564"/>
      <c r="AF146" s="2564"/>
      <c r="AG146" s="2563"/>
      <c r="AH146" s="2564"/>
      <c r="AI146" s="2564"/>
      <c r="AJ146" s="2564"/>
      <c r="AK146" s="2565"/>
      <c r="AL146" s="2565"/>
    </row>
    <row r="147" spans="3:38" s="2526" customFormat="1" ht="10.5">
      <c r="C147" s="2557"/>
      <c r="D147" s="2558"/>
      <c r="E147" s="2559"/>
      <c r="F147" s="2559"/>
      <c r="G147" s="2559"/>
      <c r="H147" s="2560">
        <f t="shared" si="4"/>
        <v>0</v>
      </c>
      <c r="I147" s="2559"/>
      <c r="J147" s="2559"/>
      <c r="K147" s="2559"/>
      <c r="L147" s="2559"/>
      <c r="M147" s="2559"/>
      <c r="N147" s="2559"/>
      <c r="O147" s="2559"/>
      <c r="P147" s="2559"/>
      <c r="Q147" s="2559"/>
      <c r="R147" s="2559"/>
      <c r="S147" s="2560">
        <f t="shared" si="5"/>
        <v>0</v>
      </c>
      <c r="T147" s="2561"/>
      <c r="U147" s="2562"/>
      <c r="V147" s="2563"/>
      <c r="W147" s="2563"/>
      <c r="X147" s="2563"/>
      <c r="Y147" s="2563"/>
      <c r="Z147" s="2563"/>
      <c r="AA147" s="2563"/>
      <c r="AB147" s="2563"/>
      <c r="AC147" s="2563"/>
      <c r="AD147" s="2564"/>
      <c r="AE147" s="2564"/>
      <c r="AF147" s="2564"/>
      <c r="AG147" s="2563"/>
      <c r="AH147" s="2564"/>
      <c r="AI147" s="2564"/>
      <c r="AJ147" s="2564"/>
      <c r="AK147" s="2565"/>
      <c r="AL147" s="2565"/>
    </row>
    <row r="148" spans="3:38" s="2526" customFormat="1" ht="10.5">
      <c r="C148" s="2557"/>
      <c r="D148" s="2558"/>
      <c r="E148" s="2559"/>
      <c r="F148" s="2559"/>
      <c r="G148" s="2559"/>
      <c r="H148" s="2560">
        <f t="shared" si="4"/>
        <v>0</v>
      </c>
      <c r="I148" s="2559"/>
      <c r="J148" s="2559"/>
      <c r="K148" s="2559"/>
      <c r="L148" s="2559"/>
      <c r="M148" s="2559"/>
      <c r="N148" s="2559"/>
      <c r="O148" s="2559"/>
      <c r="P148" s="2559"/>
      <c r="Q148" s="2559"/>
      <c r="R148" s="2559"/>
      <c r="S148" s="2560">
        <f t="shared" si="5"/>
        <v>0</v>
      </c>
      <c r="T148" s="2561"/>
      <c r="U148" s="2562"/>
      <c r="V148" s="2563"/>
      <c r="W148" s="2563"/>
      <c r="X148" s="2563"/>
      <c r="Y148" s="2563"/>
      <c r="Z148" s="2563"/>
      <c r="AA148" s="2563"/>
      <c r="AB148" s="2563"/>
      <c r="AC148" s="2563"/>
      <c r="AD148" s="2564"/>
      <c r="AE148" s="2564"/>
      <c r="AF148" s="2564"/>
      <c r="AG148" s="2563"/>
      <c r="AH148" s="2564"/>
      <c r="AI148" s="2564"/>
      <c r="AJ148" s="2564"/>
      <c r="AK148" s="2565"/>
      <c r="AL148" s="2565"/>
    </row>
    <row r="149" spans="3:38" s="2526" customFormat="1" ht="10.5">
      <c r="C149" s="2557"/>
      <c r="D149" s="2558"/>
      <c r="E149" s="2559"/>
      <c r="F149" s="2559"/>
      <c r="G149" s="2559"/>
      <c r="H149" s="2560">
        <f t="shared" si="4"/>
        <v>0</v>
      </c>
      <c r="I149" s="2559"/>
      <c r="J149" s="2559"/>
      <c r="K149" s="2559"/>
      <c r="L149" s="2559"/>
      <c r="M149" s="2559"/>
      <c r="N149" s="2559"/>
      <c r="O149" s="2559"/>
      <c r="P149" s="2559"/>
      <c r="Q149" s="2559"/>
      <c r="R149" s="2559"/>
      <c r="S149" s="2560">
        <f t="shared" si="5"/>
        <v>0</v>
      </c>
      <c r="T149" s="2561"/>
      <c r="U149" s="2562"/>
      <c r="V149" s="2563"/>
      <c r="W149" s="2563"/>
      <c r="X149" s="2563"/>
      <c r="Y149" s="2563"/>
      <c r="Z149" s="2563"/>
      <c r="AA149" s="2563"/>
      <c r="AB149" s="2563"/>
      <c r="AC149" s="2563"/>
      <c r="AD149" s="2564"/>
      <c r="AE149" s="2564"/>
      <c r="AF149" s="2564"/>
      <c r="AG149" s="2563"/>
      <c r="AH149" s="2564"/>
      <c r="AI149" s="2564"/>
      <c r="AJ149" s="2564"/>
      <c r="AK149" s="2565"/>
      <c r="AL149" s="2565"/>
    </row>
    <row r="150" spans="3:38" s="2526" customFormat="1" ht="10.5">
      <c r="C150" s="2557"/>
      <c r="D150" s="2558"/>
      <c r="E150" s="2559"/>
      <c r="F150" s="2559"/>
      <c r="G150" s="2559"/>
      <c r="H150" s="2560">
        <f t="shared" si="4"/>
        <v>0</v>
      </c>
      <c r="I150" s="2559"/>
      <c r="J150" s="2559"/>
      <c r="K150" s="2559"/>
      <c r="L150" s="2559"/>
      <c r="M150" s="2559"/>
      <c r="N150" s="2559"/>
      <c r="O150" s="2559"/>
      <c r="P150" s="2559"/>
      <c r="Q150" s="2559"/>
      <c r="R150" s="2559"/>
      <c r="S150" s="2560">
        <f t="shared" si="5"/>
        <v>0</v>
      </c>
      <c r="T150" s="2561"/>
      <c r="U150" s="2562"/>
      <c r="V150" s="2563"/>
      <c r="W150" s="2563"/>
      <c r="X150" s="2563"/>
      <c r="Y150" s="2563"/>
      <c r="Z150" s="2563"/>
      <c r="AA150" s="2563"/>
      <c r="AB150" s="2563"/>
      <c r="AC150" s="2563"/>
      <c r="AD150" s="2564"/>
      <c r="AE150" s="2564"/>
      <c r="AF150" s="2564"/>
      <c r="AG150" s="2563"/>
      <c r="AH150" s="2564"/>
      <c r="AI150" s="2564"/>
      <c r="AJ150" s="2564"/>
      <c r="AK150" s="2565"/>
      <c r="AL150" s="2565"/>
    </row>
    <row r="151" spans="3:38" s="2526" customFormat="1" ht="10.5">
      <c r="C151" s="2557"/>
      <c r="D151" s="2558"/>
      <c r="E151" s="2559"/>
      <c r="F151" s="2559"/>
      <c r="G151" s="2559"/>
      <c r="H151" s="2560">
        <f t="shared" si="4"/>
        <v>0</v>
      </c>
      <c r="I151" s="2559"/>
      <c r="J151" s="2559"/>
      <c r="K151" s="2559"/>
      <c r="L151" s="2559"/>
      <c r="M151" s="2559"/>
      <c r="N151" s="2559"/>
      <c r="O151" s="2559"/>
      <c r="P151" s="2559"/>
      <c r="Q151" s="2559"/>
      <c r="R151" s="2559"/>
      <c r="S151" s="2560">
        <f t="shared" si="5"/>
        <v>0</v>
      </c>
      <c r="T151" s="2561"/>
      <c r="U151" s="2562"/>
      <c r="V151" s="2563"/>
      <c r="W151" s="2563"/>
      <c r="X151" s="2563"/>
      <c r="Y151" s="2563"/>
      <c r="Z151" s="2563"/>
      <c r="AA151" s="2563"/>
      <c r="AB151" s="2563"/>
      <c r="AC151" s="2563"/>
      <c r="AD151" s="2564"/>
      <c r="AE151" s="2564"/>
      <c r="AF151" s="2564"/>
      <c r="AG151" s="2563"/>
      <c r="AH151" s="2564"/>
      <c r="AI151" s="2564"/>
      <c r="AJ151" s="2564"/>
      <c r="AK151" s="2565"/>
      <c r="AL151" s="2565"/>
    </row>
    <row r="152" spans="3:38" s="2526" customFormat="1" ht="10.5">
      <c r="C152" s="2557"/>
      <c r="D152" s="2558"/>
      <c r="E152" s="2559"/>
      <c r="F152" s="2559"/>
      <c r="G152" s="2559"/>
      <c r="H152" s="2560">
        <f t="shared" si="4"/>
        <v>0</v>
      </c>
      <c r="I152" s="2559"/>
      <c r="J152" s="2559"/>
      <c r="K152" s="2559"/>
      <c r="L152" s="2559"/>
      <c r="M152" s="2559"/>
      <c r="N152" s="2559"/>
      <c r="O152" s="2559"/>
      <c r="P152" s="2559"/>
      <c r="Q152" s="2559"/>
      <c r="R152" s="2559"/>
      <c r="S152" s="2560">
        <f t="shared" si="5"/>
        <v>0</v>
      </c>
      <c r="T152" s="2561"/>
      <c r="U152" s="2562"/>
      <c r="V152" s="2563"/>
      <c r="W152" s="2563"/>
      <c r="X152" s="2563"/>
      <c r="Y152" s="2563"/>
      <c r="Z152" s="2563"/>
      <c r="AA152" s="2563"/>
      <c r="AB152" s="2563"/>
      <c r="AC152" s="2563"/>
      <c r="AD152" s="2564"/>
      <c r="AE152" s="2564"/>
      <c r="AF152" s="2564"/>
      <c r="AG152" s="2563"/>
      <c r="AH152" s="2564"/>
      <c r="AI152" s="2564"/>
      <c r="AJ152" s="2564"/>
      <c r="AK152" s="2565"/>
      <c r="AL152" s="2565"/>
    </row>
    <row r="153" spans="3:38" s="2526" customFormat="1" ht="10.5">
      <c r="C153" s="2557"/>
      <c r="D153" s="2558"/>
      <c r="E153" s="2559"/>
      <c r="F153" s="2559"/>
      <c r="G153" s="2559"/>
      <c r="H153" s="2560">
        <f t="shared" si="4"/>
        <v>0</v>
      </c>
      <c r="I153" s="2559"/>
      <c r="J153" s="2559"/>
      <c r="K153" s="2559"/>
      <c r="L153" s="2559"/>
      <c r="M153" s="2559"/>
      <c r="N153" s="2559"/>
      <c r="O153" s="2559"/>
      <c r="P153" s="2559"/>
      <c r="Q153" s="2559"/>
      <c r="R153" s="2559"/>
      <c r="S153" s="2560">
        <f t="shared" si="5"/>
        <v>0</v>
      </c>
      <c r="T153" s="2561"/>
      <c r="U153" s="2562"/>
      <c r="V153" s="2563"/>
      <c r="W153" s="2563"/>
      <c r="X153" s="2563"/>
      <c r="Y153" s="2563"/>
      <c r="Z153" s="2563"/>
      <c r="AA153" s="2563"/>
      <c r="AB153" s="2563"/>
      <c r="AC153" s="2563"/>
      <c r="AD153" s="2564"/>
      <c r="AE153" s="2564"/>
      <c r="AF153" s="2564"/>
      <c r="AG153" s="2563"/>
      <c r="AH153" s="2564"/>
      <c r="AI153" s="2564"/>
      <c r="AJ153" s="2564"/>
      <c r="AK153" s="2565"/>
      <c r="AL153" s="2565"/>
    </row>
    <row r="154" spans="3:38" s="2526" customFormat="1" ht="10.5">
      <c r="C154" s="2557"/>
      <c r="D154" s="2558"/>
      <c r="E154" s="2559"/>
      <c r="F154" s="2559"/>
      <c r="G154" s="2559"/>
      <c r="H154" s="2560">
        <f t="shared" si="4"/>
        <v>0</v>
      </c>
      <c r="I154" s="2559"/>
      <c r="J154" s="2559"/>
      <c r="K154" s="2559"/>
      <c r="L154" s="2559"/>
      <c r="M154" s="2559"/>
      <c r="N154" s="2559"/>
      <c r="O154" s="2559"/>
      <c r="P154" s="2559"/>
      <c r="Q154" s="2559"/>
      <c r="R154" s="2559"/>
      <c r="S154" s="2560">
        <f t="shared" si="5"/>
        <v>0</v>
      </c>
      <c r="T154" s="2561"/>
      <c r="U154" s="2562"/>
      <c r="V154" s="2563"/>
      <c r="W154" s="2563"/>
      <c r="X154" s="2563"/>
      <c r="Y154" s="2563"/>
      <c r="Z154" s="2563"/>
      <c r="AA154" s="2563"/>
      <c r="AB154" s="2563"/>
      <c r="AC154" s="2563"/>
      <c r="AD154" s="2564"/>
      <c r="AE154" s="2564"/>
      <c r="AF154" s="2564"/>
      <c r="AG154" s="2563"/>
      <c r="AH154" s="2564"/>
      <c r="AI154" s="2564"/>
      <c r="AJ154" s="2564"/>
      <c r="AK154" s="2565"/>
      <c r="AL154" s="2565"/>
    </row>
    <row r="155" spans="3:38" s="2526" customFormat="1" ht="10.5">
      <c r="C155" s="2557"/>
      <c r="D155" s="2558"/>
      <c r="E155" s="2559"/>
      <c r="F155" s="2559"/>
      <c r="G155" s="2559"/>
      <c r="H155" s="2560">
        <f t="shared" si="4"/>
        <v>0</v>
      </c>
      <c r="I155" s="2559"/>
      <c r="J155" s="2559"/>
      <c r="K155" s="2559"/>
      <c r="L155" s="2559"/>
      <c r="M155" s="2559"/>
      <c r="N155" s="2559"/>
      <c r="O155" s="2559"/>
      <c r="P155" s="2559"/>
      <c r="Q155" s="2559"/>
      <c r="R155" s="2559"/>
      <c r="S155" s="2560">
        <f t="shared" si="5"/>
        <v>0</v>
      </c>
      <c r="T155" s="2561"/>
      <c r="U155" s="2562"/>
      <c r="V155" s="2563"/>
      <c r="W155" s="2563"/>
      <c r="X155" s="2563"/>
      <c r="Y155" s="2563"/>
      <c r="Z155" s="2563"/>
      <c r="AA155" s="2563"/>
      <c r="AB155" s="2563"/>
      <c r="AC155" s="2563"/>
      <c r="AD155" s="2564"/>
      <c r="AE155" s="2564"/>
      <c r="AF155" s="2564"/>
      <c r="AG155" s="2563"/>
      <c r="AH155" s="2564"/>
      <c r="AI155" s="2564"/>
      <c r="AJ155" s="2564"/>
      <c r="AK155" s="2565"/>
      <c r="AL155" s="2565"/>
    </row>
    <row r="156" spans="3:38" s="2526" customFormat="1" ht="10.5">
      <c r="C156" s="2557"/>
      <c r="D156" s="2558"/>
      <c r="E156" s="2559"/>
      <c r="F156" s="2559"/>
      <c r="G156" s="2559"/>
      <c r="H156" s="2560">
        <f t="shared" si="4"/>
        <v>0</v>
      </c>
      <c r="I156" s="2559"/>
      <c r="J156" s="2559"/>
      <c r="K156" s="2559"/>
      <c r="L156" s="2559"/>
      <c r="M156" s="2559"/>
      <c r="N156" s="2559"/>
      <c r="O156" s="2559"/>
      <c r="P156" s="2559"/>
      <c r="Q156" s="2559"/>
      <c r="R156" s="2559"/>
      <c r="S156" s="2560">
        <f t="shared" si="5"/>
        <v>0</v>
      </c>
      <c r="T156" s="2561"/>
      <c r="U156" s="2562"/>
      <c r="V156" s="2563"/>
      <c r="W156" s="2563"/>
      <c r="X156" s="2563"/>
      <c r="Y156" s="2563"/>
      <c r="Z156" s="2563"/>
      <c r="AA156" s="2563"/>
      <c r="AB156" s="2563"/>
      <c r="AC156" s="2563"/>
      <c r="AD156" s="2564"/>
      <c r="AE156" s="2564"/>
      <c r="AF156" s="2564"/>
      <c r="AG156" s="2563"/>
      <c r="AH156" s="2564"/>
      <c r="AI156" s="2564"/>
      <c r="AJ156" s="2564"/>
      <c r="AK156" s="2565"/>
      <c r="AL156" s="2565"/>
    </row>
    <row r="157" spans="3:38" s="2526" customFormat="1" ht="10.5">
      <c r="C157" s="2557"/>
      <c r="D157" s="2558"/>
      <c r="E157" s="2559"/>
      <c r="F157" s="2559"/>
      <c r="G157" s="2559"/>
      <c r="H157" s="2560">
        <f t="shared" si="4"/>
        <v>0</v>
      </c>
      <c r="I157" s="2559"/>
      <c r="J157" s="2559"/>
      <c r="K157" s="2559"/>
      <c r="L157" s="2559"/>
      <c r="M157" s="2559"/>
      <c r="N157" s="2559"/>
      <c r="O157" s="2559"/>
      <c r="P157" s="2559"/>
      <c r="Q157" s="2559"/>
      <c r="R157" s="2559"/>
      <c r="S157" s="2560">
        <f t="shared" si="5"/>
        <v>0</v>
      </c>
      <c r="T157" s="2561"/>
      <c r="U157" s="2562"/>
      <c r="V157" s="2563"/>
      <c r="W157" s="2563"/>
      <c r="X157" s="2563"/>
      <c r="Y157" s="2563"/>
      <c r="Z157" s="2563"/>
      <c r="AA157" s="2563"/>
      <c r="AB157" s="2563"/>
      <c r="AC157" s="2563"/>
      <c r="AD157" s="2564"/>
      <c r="AE157" s="2564"/>
      <c r="AF157" s="2564"/>
      <c r="AG157" s="2563"/>
      <c r="AH157" s="2564"/>
      <c r="AI157" s="2564"/>
      <c r="AJ157" s="2564"/>
      <c r="AK157" s="2565"/>
      <c r="AL157" s="2565"/>
    </row>
    <row r="158" spans="3:38" s="2526" customFormat="1" ht="10.5">
      <c r="C158" s="2557"/>
      <c r="D158" s="2558"/>
      <c r="E158" s="2559"/>
      <c r="F158" s="2559"/>
      <c r="G158" s="2559"/>
      <c r="H158" s="2560">
        <f t="shared" si="4"/>
        <v>0</v>
      </c>
      <c r="I158" s="2559"/>
      <c r="J158" s="2559"/>
      <c r="K158" s="2559"/>
      <c r="L158" s="2559"/>
      <c r="M158" s="2559"/>
      <c r="N158" s="2559"/>
      <c r="O158" s="2559"/>
      <c r="P158" s="2559"/>
      <c r="Q158" s="2559"/>
      <c r="R158" s="2559"/>
      <c r="S158" s="2560">
        <f t="shared" si="5"/>
        <v>0</v>
      </c>
      <c r="T158" s="2561"/>
      <c r="U158" s="2562"/>
      <c r="V158" s="2563"/>
      <c r="W158" s="2563"/>
      <c r="X158" s="2563"/>
      <c r="Y158" s="2563"/>
      <c r="Z158" s="2563"/>
      <c r="AA158" s="2563"/>
      <c r="AB158" s="2563"/>
      <c r="AC158" s="2563"/>
      <c r="AD158" s="2564"/>
      <c r="AE158" s="2564"/>
      <c r="AF158" s="2564"/>
      <c r="AG158" s="2563"/>
      <c r="AH158" s="2564"/>
      <c r="AI158" s="2564"/>
      <c r="AJ158" s="2564"/>
      <c r="AK158" s="2565"/>
      <c r="AL158" s="2565"/>
    </row>
    <row r="159" spans="3:38" s="2526" customFormat="1" ht="10.5">
      <c r="C159" s="2557"/>
      <c r="D159" s="2558"/>
      <c r="E159" s="2559"/>
      <c r="F159" s="2559"/>
      <c r="G159" s="2559"/>
      <c r="H159" s="2560">
        <f t="shared" si="4"/>
        <v>0</v>
      </c>
      <c r="I159" s="2559"/>
      <c r="J159" s="2559"/>
      <c r="K159" s="2559"/>
      <c r="L159" s="2559"/>
      <c r="M159" s="2559"/>
      <c r="N159" s="2559"/>
      <c r="O159" s="2559"/>
      <c r="P159" s="2559"/>
      <c r="Q159" s="2559"/>
      <c r="R159" s="2559"/>
      <c r="S159" s="2560">
        <f t="shared" si="5"/>
        <v>0</v>
      </c>
      <c r="T159" s="2561"/>
      <c r="U159" s="2562"/>
      <c r="V159" s="2563"/>
      <c r="W159" s="2563"/>
      <c r="X159" s="2563"/>
      <c r="Y159" s="2563"/>
      <c r="Z159" s="2563"/>
      <c r="AA159" s="2563"/>
      <c r="AB159" s="2563"/>
      <c r="AC159" s="2563"/>
      <c r="AD159" s="2564"/>
      <c r="AE159" s="2564"/>
      <c r="AF159" s="2564"/>
      <c r="AG159" s="2563"/>
      <c r="AH159" s="2564"/>
      <c r="AI159" s="2564"/>
      <c r="AJ159" s="2564"/>
      <c r="AK159" s="2565"/>
      <c r="AL159" s="2565"/>
    </row>
    <row r="160" spans="3:38" s="2526" customFormat="1" ht="10.5">
      <c r="C160" s="2557"/>
      <c r="D160" s="2558"/>
      <c r="E160" s="2559"/>
      <c r="F160" s="2559"/>
      <c r="G160" s="2559"/>
      <c r="H160" s="2560">
        <f t="shared" si="4"/>
        <v>0</v>
      </c>
      <c r="I160" s="2559"/>
      <c r="J160" s="2559"/>
      <c r="K160" s="2559"/>
      <c r="L160" s="2559"/>
      <c r="M160" s="2559"/>
      <c r="N160" s="2559"/>
      <c r="O160" s="2559"/>
      <c r="P160" s="2559"/>
      <c r="Q160" s="2559"/>
      <c r="R160" s="2559"/>
      <c r="S160" s="2560">
        <f t="shared" si="5"/>
        <v>0</v>
      </c>
      <c r="T160" s="2561"/>
      <c r="U160" s="2562"/>
      <c r="V160" s="2563"/>
      <c r="W160" s="2563"/>
      <c r="X160" s="2563"/>
      <c r="Y160" s="2563"/>
      <c r="Z160" s="2563"/>
      <c r="AA160" s="2563"/>
      <c r="AB160" s="2563"/>
      <c r="AC160" s="2563"/>
      <c r="AD160" s="2564"/>
      <c r="AE160" s="2564"/>
      <c r="AF160" s="2564"/>
      <c r="AG160" s="2563"/>
      <c r="AH160" s="2564"/>
      <c r="AI160" s="2564"/>
      <c r="AJ160" s="2564"/>
      <c r="AK160" s="2565"/>
      <c r="AL160" s="2565"/>
    </row>
    <row r="161" spans="3:38" s="2526" customFormat="1" ht="10.5">
      <c r="C161" s="2557"/>
      <c r="D161" s="2558"/>
      <c r="E161" s="2559"/>
      <c r="F161" s="2559"/>
      <c r="G161" s="2559"/>
      <c r="H161" s="2560">
        <f t="shared" si="4"/>
        <v>0</v>
      </c>
      <c r="I161" s="2559"/>
      <c r="J161" s="2559"/>
      <c r="K161" s="2559"/>
      <c r="L161" s="2559"/>
      <c r="M161" s="2559"/>
      <c r="N161" s="2559"/>
      <c r="O161" s="2559"/>
      <c r="P161" s="2559"/>
      <c r="Q161" s="2559"/>
      <c r="R161" s="2559"/>
      <c r="S161" s="2560">
        <f t="shared" si="5"/>
        <v>0</v>
      </c>
      <c r="T161" s="2561"/>
      <c r="U161" s="2562"/>
      <c r="V161" s="2563"/>
      <c r="W161" s="2563"/>
      <c r="X161" s="2563"/>
      <c r="Y161" s="2563"/>
      <c r="Z161" s="2563"/>
      <c r="AA161" s="2563"/>
      <c r="AB161" s="2563"/>
      <c r="AC161" s="2563"/>
      <c r="AD161" s="2564"/>
      <c r="AE161" s="2564"/>
      <c r="AF161" s="2564"/>
      <c r="AG161" s="2563"/>
      <c r="AH161" s="2564"/>
      <c r="AI161" s="2564"/>
      <c r="AJ161" s="2564"/>
      <c r="AK161" s="2565"/>
      <c r="AL161" s="2565"/>
    </row>
    <row r="162" spans="3:38" s="2526" customFormat="1" ht="10.5">
      <c r="C162" s="2557"/>
      <c r="D162" s="2558"/>
      <c r="E162" s="2559"/>
      <c r="F162" s="2559"/>
      <c r="G162" s="2559"/>
      <c r="H162" s="2560">
        <f t="shared" si="4"/>
        <v>0</v>
      </c>
      <c r="I162" s="2559"/>
      <c r="J162" s="2559"/>
      <c r="K162" s="2559"/>
      <c r="L162" s="2559"/>
      <c r="M162" s="2559"/>
      <c r="N162" s="2559"/>
      <c r="O162" s="2559"/>
      <c r="P162" s="2559"/>
      <c r="Q162" s="2559"/>
      <c r="R162" s="2559"/>
      <c r="S162" s="2560">
        <f t="shared" si="5"/>
        <v>0</v>
      </c>
      <c r="T162" s="2561"/>
      <c r="U162" s="2562"/>
      <c r="V162" s="2563"/>
      <c r="W162" s="2563"/>
      <c r="X162" s="2563"/>
      <c r="Y162" s="2563"/>
      <c r="Z162" s="2563"/>
      <c r="AA162" s="2563"/>
      <c r="AB162" s="2563"/>
      <c r="AC162" s="2563"/>
      <c r="AD162" s="2564"/>
      <c r="AE162" s="2564"/>
      <c r="AF162" s="2564"/>
      <c r="AG162" s="2563"/>
      <c r="AH162" s="2564"/>
      <c r="AI162" s="2564"/>
      <c r="AJ162" s="2564"/>
      <c r="AK162" s="2565"/>
      <c r="AL162" s="2565"/>
    </row>
    <row r="163" spans="3:38" s="2526" customFormat="1" ht="10.5">
      <c r="C163" s="2557"/>
      <c r="D163" s="2558"/>
      <c r="E163" s="2559"/>
      <c r="F163" s="2559"/>
      <c r="G163" s="2559"/>
      <c r="H163" s="2560">
        <f t="shared" si="4"/>
        <v>0</v>
      </c>
      <c r="I163" s="2559"/>
      <c r="J163" s="2559"/>
      <c r="K163" s="2559"/>
      <c r="L163" s="2559"/>
      <c r="M163" s="2559"/>
      <c r="N163" s="2559"/>
      <c r="O163" s="2559"/>
      <c r="P163" s="2559"/>
      <c r="Q163" s="2559"/>
      <c r="R163" s="2559"/>
      <c r="S163" s="2560">
        <f t="shared" si="5"/>
        <v>0</v>
      </c>
      <c r="T163" s="2561"/>
      <c r="U163" s="2562"/>
      <c r="V163" s="2563"/>
      <c r="W163" s="2563"/>
      <c r="X163" s="2563"/>
      <c r="Y163" s="2563"/>
      <c r="Z163" s="2563"/>
      <c r="AA163" s="2563"/>
      <c r="AB163" s="2563"/>
      <c r="AC163" s="2563"/>
      <c r="AD163" s="2564"/>
      <c r="AE163" s="2564"/>
      <c r="AF163" s="2564"/>
      <c r="AG163" s="2563"/>
      <c r="AH163" s="2564"/>
      <c r="AI163" s="2564"/>
      <c r="AJ163" s="2564"/>
      <c r="AK163" s="2565"/>
      <c r="AL163" s="2565"/>
    </row>
    <row r="164" spans="3:38" s="2526" customFormat="1" ht="10.5">
      <c r="C164" s="2557"/>
      <c r="D164" s="2558"/>
      <c r="E164" s="2559"/>
      <c r="F164" s="2559"/>
      <c r="G164" s="2559"/>
      <c r="H164" s="2560">
        <f t="shared" si="4"/>
        <v>0</v>
      </c>
      <c r="I164" s="2559"/>
      <c r="J164" s="2559"/>
      <c r="K164" s="2559"/>
      <c r="L164" s="2559"/>
      <c r="M164" s="2559"/>
      <c r="N164" s="2559"/>
      <c r="O164" s="2559"/>
      <c r="P164" s="2559"/>
      <c r="Q164" s="2559"/>
      <c r="R164" s="2559"/>
      <c r="S164" s="2560">
        <f t="shared" si="5"/>
        <v>0</v>
      </c>
      <c r="T164" s="2561"/>
      <c r="U164" s="2562"/>
      <c r="V164" s="2563"/>
      <c r="W164" s="2563"/>
      <c r="X164" s="2563"/>
      <c r="Y164" s="2563"/>
      <c r="Z164" s="2563"/>
      <c r="AA164" s="2563"/>
      <c r="AB164" s="2563"/>
      <c r="AC164" s="2563"/>
      <c r="AD164" s="2564"/>
      <c r="AE164" s="2564"/>
      <c r="AF164" s="2564"/>
      <c r="AG164" s="2563"/>
      <c r="AH164" s="2564"/>
      <c r="AI164" s="2564"/>
      <c r="AJ164" s="2564"/>
      <c r="AK164" s="2565"/>
      <c r="AL164" s="2565"/>
    </row>
    <row r="165" spans="3:38" s="2526" customFormat="1" ht="10.5">
      <c r="C165" s="2557"/>
      <c r="D165" s="2558"/>
      <c r="E165" s="2559"/>
      <c r="F165" s="2559"/>
      <c r="G165" s="2559"/>
      <c r="H165" s="2560">
        <f t="shared" si="4"/>
        <v>0</v>
      </c>
      <c r="I165" s="2559"/>
      <c r="J165" s="2559"/>
      <c r="K165" s="2559"/>
      <c r="L165" s="2559"/>
      <c r="M165" s="2559"/>
      <c r="N165" s="2559"/>
      <c r="O165" s="2559"/>
      <c r="P165" s="2559"/>
      <c r="Q165" s="2559"/>
      <c r="R165" s="2559"/>
      <c r="S165" s="2560">
        <f t="shared" si="5"/>
        <v>0</v>
      </c>
      <c r="T165" s="2561"/>
      <c r="U165" s="2562"/>
      <c r="V165" s="2563"/>
      <c r="W165" s="2563"/>
      <c r="X165" s="2563"/>
      <c r="Y165" s="2563"/>
      <c r="Z165" s="2563"/>
      <c r="AA165" s="2563"/>
      <c r="AB165" s="2563"/>
      <c r="AC165" s="2563"/>
      <c r="AD165" s="2564"/>
      <c r="AE165" s="2564"/>
      <c r="AF165" s="2564"/>
      <c r="AG165" s="2563"/>
      <c r="AH165" s="2564"/>
      <c r="AI165" s="2564"/>
      <c r="AJ165" s="2564"/>
      <c r="AK165" s="2565"/>
      <c r="AL165" s="2565"/>
    </row>
    <row r="166" spans="3:38" s="2526" customFormat="1" ht="10.5">
      <c r="C166" s="2557"/>
      <c r="D166" s="2558"/>
      <c r="E166" s="2559"/>
      <c r="F166" s="2559"/>
      <c r="G166" s="2559"/>
      <c r="H166" s="2560">
        <f t="shared" si="4"/>
        <v>0</v>
      </c>
      <c r="I166" s="2559"/>
      <c r="J166" s="2559"/>
      <c r="K166" s="2559"/>
      <c r="L166" s="2559"/>
      <c r="M166" s="2559"/>
      <c r="N166" s="2559"/>
      <c r="O166" s="2559"/>
      <c r="P166" s="2559"/>
      <c r="Q166" s="2559"/>
      <c r="R166" s="2559"/>
      <c r="S166" s="2560">
        <f t="shared" si="5"/>
        <v>0</v>
      </c>
      <c r="T166" s="2561"/>
      <c r="U166" s="2562"/>
      <c r="V166" s="2563"/>
      <c r="W166" s="2563"/>
      <c r="X166" s="2563"/>
      <c r="Y166" s="2563"/>
      <c r="Z166" s="2563"/>
      <c r="AA166" s="2563"/>
      <c r="AB166" s="2563"/>
      <c r="AC166" s="2563"/>
      <c r="AD166" s="2564"/>
      <c r="AE166" s="2564"/>
      <c r="AF166" s="2564"/>
      <c r="AG166" s="2563"/>
      <c r="AH166" s="2564"/>
      <c r="AI166" s="2564"/>
      <c r="AJ166" s="2564"/>
      <c r="AK166" s="2565"/>
      <c r="AL166" s="2565"/>
    </row>
    <row r="167" spans="3:38" s="2526" customFormat="1" ht="10.5">
      <c r="C167" s="2557"/>
      <c r="D167" s="2558"/>
      <c r="E167" s="2559"/>
      <c r="F167" s="2559"/>
      <c r="G167" s="2559"/>
      <c r="H167" s="2560">
        <f t="shared" si="4"/>
        <v>0</v>
      </c>
      <c r="I167" s="2559"/>
      <c r="J167" s="2559"/>
      <c r="K167" s="2559"/>
      <c r="L167" s="2559"/>
      <c r="M167" s="2559"/>
      <c r="N167" s="2559"/>
      <c r="O167" s="2559"/>
      <c r="P167" s="2559"/>
      <c r="Q167" s="2559"/>
      <c r="R167" s="2559"/>
      <c r="S167" s="2560">
        <f t="shared" si="5"/>
        <v>0</v>
      </c>
      <c r="T167" s="2561"/>
      <c r="U167" s="2562"/>
      <c r="V167" s="2563"/>
      <c r="W167" s="2563"/>
      <c r="X167" s="2563"/>
      <c r="Y167" s="2563"/>
      <c r="Z167" s="2563"/>
      <c r="AA167" s="2563"/>
      <c r="AB167" s="2563"/>
      <c r="AC167" s="2563"/>
      <c r="AD167" s="2564"/>
      <c r="AE167" s="2564"/>
      <c r="AF167" s="2564"/>
      <c r="AG167" s="2563"/>
      <c r="AH167" s="2564"/>
      <c r="AI167" s="2564"/>
      <c r="AJ167" s="2564"/>
      <c r="AK167" s="2565"/>
      <c r="AL167" s="2565"/>
    </row>
    <row r="168" spans="3:38" s="2526" customFormat="1" ht="10.5">
      <c r="C168" s="2557"/>
      <c r="D168" s="2558"/>
      <c r="E168" s="2559"/>
      <c r="F168" s="2559"/>
      <c r="G168" s="2559"/>
      <c r="H168" s="2560">
        <f t="shared" si="4"/>
        <v>0</v>
      </c>
      <c r="I168" s="2559"/>
      <c r="J168" s="2559"/>
      <c r="K168" s="2559"/>
      <c r="L168" s="2559"/>
      <c r="M168" s="2559"/>
      <c r="N168" s="2559"/>
      <c r="O168" s="2559"/>
      <c r="P168" s="2559"/>
      <c r="Q168" s="2559"/>
      <c r="R168" s="2559"/>
      <c r="S168" s="2560">
        <f t="shared" si="5"/>
        <v>0</v>
      </c>
      <c r="T168" s="2561"/>
      <c r="U168" s="2562"/>
      <c r="V168" s="2563"/>
      <c r="W168" s="2563"/>
      <c r="X168" s="2563"/>
      <c r="Y168" s="2563"/>
      <c r="Z168" s="2563"/>
      <c r="AA168" s="2563"/>
      <c r="AB168" s="2563"/>
      <c r="AC168" s="2563"/>
      <c r="AD168" s="2564"/>
      <c r="AE168" s="2564"/>
      <c r="AF168" s="2564"/>
      <c r="AG168" s="2563"/>
      <c r="AH168" s="2564"/>
      <c r="AI168" s="2564"/>
      <c r="AJ168" s="2564"/>
      <c r="AK168" s="2565"/>
      <c r="AL168" s="2565"/>
    </row>
    <row r="169" spans="3:38" s="2526" customFormat="1" ht="10.5">
      <c r="C169" s="2557"/>
      <c r="D169" s="2558"/>
      <c r="E169" s="2559"/>
      <c r="F169" s="2559"/>
      <c r="G169" s="2559"/>
      <c r="H169" s="2560">
        <f t="shared" si="4"/>
        <v>0</v>
      </c>
      <c r="I169" s="2559"/>
      <c r="J169" s="2559"/>
      <c r="K169" s="2559"/>
      <c r="L169" s="2559"/>
      <c r="M169" s="2559"/>
      <c r="N169" s="2559"/>
      <c r="O169" s="2559"/>
      <c r="P169" s="2559"/>
      <c r="Q169" s="2559"/>
      <c r="R169" s="2559"/>
      <c r="S169" s="2560">
        <f t="shared" si="5"/>
        <v>0</v>
      </c>
      <c r="T169" s="2561"/>
      <c r="U169" s="2562"/>
      <c r="V169" s="2563"/>
      <c r="W169" s="2563"/>
      <c r="X169" s="2563"/>
      <c r="Y169" s="2563"/>
      <c r="Z169" s="2563"/>
      <c r="AA169" s="2563"/>
      <c r="AB169" s="2563"/>
      <c r="AC169" s="2563"/>
      <c r="AD169" s="2564"/>
      <c r="AE169" s="2564"/>
      <c r="AF169" s="2564"/>
      <c r="AG169" s="2563"/>
      <c r="AH169" s="2564"/>
      <c r="AI169" s="2564"/>
      <c r="AJ169" s="2564"/>
      <c r="AK169" s="2565"/>
      <c r="AL169" s="2565"/>
    </row>
    <row r="170" spans="3:38" s="2526" customFormat="1" ht="10.5">
      <c r="C170" s="2557"/>
      <c r="D170" s="2558"/>
      <c r="E170" s="2559"/>
      <c r="F170" s="2559"/>
      <c r="G170" s="2559"/>
      <c r="H170" s="2560">
        <f t="shared" si="4"/>
        <v>0</v>
      </c>
      <c r="I170" s="2559"/>
      <c r="J170" s="2559"/>
      <c r="K170" s="2559"/>
      <c r="L170" s="2559"/>
      <c r="M170" s="2559"/>
      <c r="N170" s="2559"/>
      <c r="O170" s="2559"/>
      <c r="P170" s="2559"/>
      <c r="Q170" s="2559"/>
      <c r="R170" s="2559"/>
      <c r="S170" s="2560">
        <f t="shared" si="5"/>
        <v>0</v>
      </c>
      <c r="T170" s="2561"/>
      <c r="U170" s="2562"/>
      <c r="V170" s="2563"/>
      <c r="W170" s="2563"/>
      <c r="X170" s="2563"/>
      <c r="Y170" s="2563"/>
      <c r="Z170" s="2563"/>
      <c r="AA170" s="2563"/>
      <c r="AB170" s="2563"/>
      <c r="AC170" s="2563"/>
      <c r="AD170" s="2564"/>
      <c r="AE170" s="2564"/>
      <c r="AF170" s="2564"/>
      <c r="AG170" s="2563"/>
      <c r="AH170" s="2564"/>
      <c r="AI170" s="2564"/>
      <c r="AJ170" s="2564"/>
      <c r="AK170" s="2565"/>
      <c r="AL170" s="2565"/>
    </row>
    <row r="171" spans="3:38" s="2526" customFormat="1" ht="10.5">
      <c r="C171" s="2557"/>
      <c r="D171" s="2558"/>
      <c r="E171" s="2559"/>
      <c r="F171" s="2559"/>
      <c r="G171" s="2559"/>
      <c r="H171" s="2560">
        <f t="shared" si="4"/>
        <v>0</v>
      </c>
      <c r="I171" s="2559"/>
      <c r="J171" s="2559"/>
      <c r="K171" s="2559"/>
      <c r="L171" s="2559"/>
      <c r="M171" s="2559"/>
      <c r="N171" s="2559"/>
      <c r="O171" s="2559"/>
      <c r="P171" s="2559"/>
      <c r="Q171" s="2559"/>
      <c r="R171" s="2559"/>
      <c r="S171" s="2560">
        <f t="shared" si="5"/>
        <v>0</v>
      </c>
      <c r="T171" s="2561"/>
      <c r="U171" s="2562"/>
      <c r="V171" s="2563"/>
      <c r="W171" s="2563"/>
      <c r="X171" s="2563"/>
      <c r="Y171" s="2563"/>
      <c r="Z171" s="2563"/>
      <c r="AA171" s="2563"/>
      <c r="AB171" s="2563"/>
      <c r="AC171" s="2563"/>
      <c r="AD171" s="2564"/>
      <c r="AE171" s="2564"/>
      <c r="AF171" s="2564"/>
      <c r="AG171" s="2563"/>
      <c r="AH171" s="2564"/>
      <c r="AI171" s="2564"/>
      <c r="AJ171" s="2564"/>
      <c r="AK171" s="2565"/>
      <c r="AL171" s="2565"/>
    </row>
    <row r="172" spans="3:38" s="2526" customFormat="1" ht="10.5">
      <c r="C172" s="2557"/>
      <c r="D172" s="2558"/>
      <c r="E172" s="2559"/>
      <c r="F172" s="2559"/>
      <c r="G172" s="2559"/>
      <c r="H172" s="2560">
        <f t="shared" si="4"/>
        <v>0</v>
      </c>
      <c r="I172" s="2559"/>
      <c r="J172" s="2559"/>
      <c r="K172" s="2559"/>
      <c r="L172" s="2559"/>
      <c r="M172" s="2559"/>
      <c r="N172" s="2559"/>
      <c r="O172" s="2559"/>
      <c r="P172" s="2559"/>
      <c r="Q172" s="2559"/>
      <c r="R172" s="2559"/>
      <c r="S172" s="2560">
        <f t="shared" si="5"/>
        <v>0</v>
      </c>
      <c r="T172" s="2561"/>
      <c r="U172" s="2562"/>
      <c r="V172" s="2563"/>
      <c r="W172" s="2563"/>
      <c r="X172" s="2563"/>
      <c r="Y172" s="2563"/>
      <c r="Z172" s="2563"/>
      <c r="AA172" s="2563"/>
      <c r="AB172" s="2563"/>
      <c r="AC172" s="2563"/>
      <c r="AD172" s="2564"/>
      <c r="AE172" s="2564"/>
      <c r="AF172" s="2564"/>
      <c r="AG172" s="2563"/>
      <c r="AH172" s="2564"/>
      <c r="AI172" s="2564"/>
      <c r="AJ172" s="2564"/>
      <c r="AK172" s="2565"/>
      <c r="AL172" s="2565"/>
    </row>
    <row r="173" spans="3:38" s="2526" customFormat="1" ht="10.5">
      <c r="C173" s="2557"/>
      <c r="D173" s="2558"/>
      <c r="E173" s="2559"/>
      <c r="F173" s="2559"/>
      <c r="G173" s="2559"/>
      <c r="H173" s="2560">
        <f t="shared" si="4"/>
        <v>0</v>
      </c>
      <c r="I173" s="2559"/>
      <c r="J173" s="2559"/>
      <c r="K173" s="2559"/>
      <c r="L173" s="2559"/>
      <c r="M173" s="2559"/>
      <c r="N173" s="2559"/>
      <c r="O173" s="2559"/>
      <c r="P173" s="2559"/>
      <c r="Q173" s="2559"/>
      <c r="R173" s="2559"/>
      <c r="S173" s="2560">
        <f t="shared" si="5"/>
        <v>0</v>
      </c>
      <c r="T173" s="2561"/>
      <c r="U173" s="2562"/>
      <c r="V173" s="2563"/>
      <c r="W173" s="2563"/>
      <c r="X173" s="2563"/>
      <c r="Y173" s="2563"/>
      <c r="Z173" s="2563"/>
      <c r="AA173" s="2563"/>
      <c r="AB173" s="2563"/>
      <c r="AC173" s="2563"/>
      <c r="AD173" s="2564"/>
      <c r="AE173" s="2564"/>
      <c r="AF173" s="2564"/>
      <c r="AG173" s="2563"/>
      <c r="AH173" s="2564"/>
      <c r="AI173" s="2564"/>
      <c r="AJ173" s="2564"/>
      <c r="AK173" s="2565"/>
      <c r="AL173" s="2565"/>
    </row>
    <row r="174" spans="3:38" s="2526" customFormat="1" ht="10.5">
      <c r="C174" s="2557"/>
      <c r="D174" s="2558"/>
      <c r="E174" s="2559"/>
      <c r="F174" s="2559"/>
      <c r="G174" s="2559"/>
      <c r="H174" s="2560">
        <f t="shared" si="4"/>
        <v>0</v>
      </c>
      <c r="I174" s="2559"/>
      <c r="J174" s="2559"/>
      <c r="K174" s="2559"/>
      <c r="L174" s="2559"/>
      <c r="M174" s="2559"/>
      <c r="N174" s="2559"/>
      <c r="O174" s="2559"/>
      <c r="P174" s="2559"/>
      <c r="Q174" s="2559"/>
      <c r="R174" s="2559"/>
      <c r="S174" s="2560">
        <f t="shared" si="5"/>
        <v>0</v>
      </c>
      <c r="T174" s="2561"/>
      <c r="U174" s="2562"/>
      <c r="V174" s="2563"/>
      <c r="W174" s="2563"/>
      <c r="X174" s="2563"/>
      <c r="Y174" s="2563"/>
      <c r="Z174" s="2563"/>
      <c r="AA174" s="2563"/>
      <c r="AB174" s="2563"/>
      <c r="AC174" s="2563"/>
      <c r="AD174" s="2564"/>
      <c r="AE174" s="2564"/>
      <c r="AF174" s="2564"/>
      <c r="AG174" s="2563"/>
      <c r="AH174" s="2564"/>
      <c r="AI174" s="2564"/>
      <c r="AJ174" s="2564"/>
      <c r="AK174" s="2565"/>
      <c r="AL174" s="2565"/>
    </row>
    <row r="175" spans="3:38" s="2526" customFormat="1" ht="10.5">
      <c r="C175" s="2557"/>
      <c r="D175" s="2558"/>
      <c r="E175" s="2559"/>
      <c r="F175" s="2559"/>
      <c r="G175" s="2559"/>
      <c r="H175" s="2560">
        <f t="shared" si="4"/>
        <v>0</v>
      </c>
      <c r="I175" s="2559"/>
      <c r="J175" s="2559"/>
      <c r="K175" s="2559"/>
      <c r="L175" s="2559"/>
      <c r="M175" s="2559"/>
      <c r="N175" s="2559"/>
      <c r="O175" s="2559"/>
      <c r="P175" s="2559"/>
      <c r="Q175" s="2559"/>
      <c r="R175" s="2559"/>
      <c r="S175" s="2560">
        <f t="shared" si="5"/>
        <v>0</v>
      </c>
      <c r="T175" s="2561"/>
      <c r="U175" s="2562"/>
      <c r="V175" s="2563"/>
      <c r="W175" s="2563"/>
      <c r="X175" s="2563"/>
      <c r="Y175" s="2563"/>
      <c r="Z175" s="2563"/>
      <c r="AA175" s="2563"/>
      <c r="AB175" s="2563"/>
      <c r="AC175" s="2563"/>
      <c r="AD175" s="2564"/>
      <c r="AE175" s="2564"/>
      <c r="AF175" s="2564"/>
      <c r="AG175" s="2563"/>
      <c r="AH175" s="2564"/>
      <c r="AI175" s="2564"/>
      <c r="AJ175" s="2564"/>
      <c r="AK175" s="2565"/>
      <c r="AL175" s="2565"/>
    </row>
    <row r="176" spans="3:38" s="2526" customFormat="1" ht="10.5">
      <c r="C176" s="2557"/>
      <c r="D176" s="2558"/>
      <c r="E176" s="2559"/>
      <c r="F176" s="2559"/>
      <c r="G176" s="2559"/>
      <c r="H176" s="2560">
        <f t="shared" si="4"/>
        <v>0</v>
      </c>
      <c r="I176" s="2559"/>
      <c r="J176" s="2559"/>
      <c r="K176" s="2559"/>
      <c r="L176" s="2559"/>
      <c r="M176" s="2559"/>
      <c r="N176" s="2559"/>
      <c r="O176" s="2559"/>
      <c r="P176" s="2559"/>
      <c r="Q176" s="2559"/>
      <c r="R176" s="2559"/>
      <c r="S176" s="2560">
        <f t="shared" si="5"/>
        <v>0</v>
      </c>
      <c r="T176" s="2561"/>
      <c r="U176" s="2562"/>
      <c r="V176" s="2563"/>
      <c r="W176" s="2563"/>
      <c r="X176" s="2563"/>
      <c r="Y176" s="2563"/>
      <c r="Z176" s="2563"/>
      <c r="AA176" s="2563"/>
      <c r="AB176" s="2563"/>
      <c r="AC176" s="2563"/>
      <c r="AD176" s="2564"/>
      <c r="AE176" s="2564"/>
      <c r="AF176" s="2564"/>
      <c r="AG176" s="2563"/>
      <c r="AH176" s="2564"/>
      <c r="AI176" s="2564"/>
      <c r="AJ176" s="2564"/>
      <c r="AK176" s="2565"/>
      <c r="AL176" s="2565"/>
    </row>
    <row r="177" spans="3:38" s="2526" customFormat="1" ht="10.5">
      <c r="C177" s="2557"/>
      <c r="D177" s="2558"/>
      <c r="E177" s="2559"/>
      <c r="F177" s="2559"/>
      <c r="G177" s="2559"/>
      <c r="H177" s="2560">
        <f t="shared" si="4"/>
        <v>0</v>
      </c>
      <c r="I177" s="2559"/>
      <c r="J177" s="2559"/>
      <c r="K177" s="2559"/>
      <c r="L177" s="2559"/>
      <c r="M177" s="2559"/>
      <c r="N177" s="2559"/>
      <c r="O177" s="2559"/>
      <c r="P177" s="2559"/>
      <c r="Q177" s="2559"/>
      <c r="R177" s="2559"/>
      <c r="S177" s="2560">
        <f t="shared" si="5"/>
        <v>0</v>
      </c>
      <c r="T177" s="2561"/>
      <c r="U177" s="2562"/>
      <c r="V177" s="2563"/>
      <c r="W177" s="2563"/>
      <c r="X177" s="2563"/>
      <c r="Y177" s="2563"/>
      <c r="Z177" s="2563"/>
      <c r="AA177" s="2563"/>
      <c r="AB177" s="2563"/>
      <c r="AC177" s="2563"/>
      <c r="AD177" s="2564"/>
      <c r="AE177" s="2564"/>
      <c r="AF177" s="2564"/>
      <c r="AG177" s="2563"/>
      <c r="AH177" s="2564"/>
      <c r="AI177" s="2564"/>
      <c r="AJ177" s="2564"/>
      <c r="AK177" s="2565"/>
      <c r="AL177" s="2565"/>
    </row>
    <row r="178" spans="3:38" s="2526" customFormat="1" ht="10.5">
      <c r="C178" s="2557"/>
      <c r="D178" s="2558"/>
      <c r="E178" s="2559"/>
      <c r="F178" s="2559"/>
      <c r="G178" s="2559"/>
      <c r="H178" s="2560">
        <f t="shared" si="4"/>
        <v>0</v>
      </c>
      <c r="I178" s="2559"/>
      <c r="J178" s="2559"/>
      <c r="K178" s="2559"/>
      <c r="L178" s="2559"/>
      <c r="M178" s="2559"/>
      <c r="N178" s="2559"/>
      <c r="O178" s="2559"/>
      <c r="P178" s="2559"/>
      <c r="Q178" s="2559"/>
      <c r="R178" s="2559"/>
      <c r="S178" s="2560">
        <f t="shared" si="5"/>
        <v>0</v>
      </c>
      <c r="T178" s="2561"/>
      <c r="U178" s="2562"/>
      <c r="V178" s="2563"/>
      <c r="W178" s="2563"/>
      <c r="X178" s="2563"/>
      <c r="Y178" s="2563"/>
      <c r="Z178" s="2563"/>
      <c r="AA178" s="2563"/>
      <c r="AB178" s="2563"/>
      <c r="AC178" s="2563"/>
      <c r="AD178" s="2564"/>
      <c r="AE178" s="2564"/>
      <c r="AF178" s="2564"/>
      <c r="AG178" s="2563"/>
      <c r="AH178" s="2564"/>
      <c r="AI178" s="2564"/>
      <c r="AJ178" s="2564"/>
      <c r="AK178" s="2565"/>
      <c r="AL178" s="2565"/>
    </row>
    <row r="179" spans="3:38" s="2526" customFormat="1" ht="10.5">
      <c r="C179" s="2557"/>
      <c r="D179" s="2558"/>
      <c r="E179" s="2559"/>
      <c r="F179" s="2559"/>
      <c r="G179" s="2559"/>
      <c r="H179" s="2560">
        <f t="shared" si="4"/>
        <v>0</v>
      </c>
      <c r="I179" s="2559"/>
      <c r="J179" s="2559"/>
      <c r="K179" s="2559"/>
      <c r="L179" s="2559"/>
      <c r="M179" s="2559"/>
      <c r="N179" s="2559"/>
      <c r="O179" s="2559"/>
      <c r="P179" s="2559"/>
      <c r="Q179" s="2559"/>
      <c r="R179" s="2559"/>
      <c r="S179" s="2560">
        <f t="shared" si="5"/>
        <v>0</v>
      </c>
      <c r="T179" s="2561"/>
      <c r="U179" s="2562"/>
      <c r="V179" s="2563"/>
      <c r="W179" s="2563"/>
      <c r="X179" s="2563"/>
      <c r="Y179" s="2563"/>
      <c r="Z179" s="2563"/>
      <c r="AA179" s="2563"/>
      <c r="AB179" s="2563"/>
      <c r="AC179" s="2563"/>
      <c r="AD179" s="2564"/>
      <c r="AE179" s="2564"/>
      <c r="AF179" s="2564"/>
      <c r="AG179" s="2563"/>
      <c r="AH179" s="2564"/>
      <c r="AI179" s="2564"/>
      <c r="AJ179" s="2564"/>
      <c r="AK179" s="2565"/>
      <c r="AL179" s="2565"/>
    </row>
    <row r="180" spans="3:38" s="2526" customFormat="1" ht="10.5">
      <c r="C180" s="2557"/>
      <c r="D180" s="2558"/>
      <c r="E180" s="2559"/>
      <c r="F180" s="2559"/>
      <c r="G180" s="2559"/>
      <c r="H180" s="2560">
        <f t="shared" si="4"/>
        <v>0</v>
      </c>
      <c r="I180" s="2559"/>
      <c r="J180" s="2559"/>
      <c r="K180" s="2559"/>
      <c r="L180" s="2559"/>
      <c r="M180" s="2559"/>
      <c r="N180" s="2559"/>
      <c r="O180" s="2559"/>
      <c r="P180" s="2559"/>
      <c r="Q180" s="2559"/>
      <c r="R180" s="2559"/>
      <c r="S180" s="2560">
        <f t="shared" si="5"/>
        <v>0</v>
      </c>
      <c r="T180" s="2561"/>
      <c r="U180" s="2562"/>
      <c r="V180" s="2563"/>
      <c r="W180" s="2563"/>
      <c r="X180" s="2563"/>
      <c r="Y180" s="2563"/>
      <c r="Z180" s="2563"/>
      <c r="AA180" s="2563"/>
      <c r="AB180" s="2563"/>
      <c r="AC180" s="2563"/>
      <c r="AD180" s="2564"/>
      <c r="AE180" s="2564"/>
      <c r="AF180" s="2564"/>
      <c r="AG180" s="2563"/>
      <c r="AH180" s="2564"/>
      <c r="AI180" s="2564"/>
      <c r="AJ180" s="2564"/>
      <c r="AK180" s="2565"/>
      <c r="AL180" s="2565"/>
    </row>
    <row r="181" spans="3:38" s="2526" customFormat="1" ht="10.5">
      <c r="C181" s="2557"/>
      <c r="D181" s="2558"/>
      <c r="E181" s="2559"/>
      <c r="F181" s="2559"/>
      <c r="G181" s="2559"/>
      <c r="H181" s="2560">
        <f t="shared" si="4"/>
        <v>0</v>
      </c>
      <c r="I181" s="2559"/>
      <c r="J181" s="2559"/>
      <c r="K181" s="2559"/>
      <c r="L181" s="2559"/>
      <c r="M181" s="2559"/>
      <c r="N181" s="2559"/>
      <c r="O181" s="2559"/>
      <c r="P181" s="2559"/>
      <c r="Q181" s="2559"/>
      <c r="R181" s="2559"/>
      <c r="S181" s="2560">
        <f t="shared" si="5"/>
        <v>0</v>
      </c>
      <c r="T181" s="2561"/>
      <c r="U181" s="2562"/>
      <c r="V181" s="2563"/>
      <c r="W181" s="2563"/>
      <c r="X181" s="2563"/>
      <c r="Y181" s="2563"/>
      <c r="Z181" s="2563"/>
      <c r="AA181" s="2563"/>
      <c r="AB181" s="2563"/>
      <c r="AC181" s="2563"/>
      <c r="AD181" s="2564"/>
      <c r="AE181" s="2564"/>
      <c r="AF181" s="2564"/>
      <c r="AG181" s="2563"/>
      <c r="AH181" s="2564"/>
      <c r="AI181" s="2564"/>
      <c r="AJ181" s="2564"/>
      <c r="AK181" s="2565"/>
      <c r="AL181" s="2565"/>
    </row>
    <row r="182" spans="3:38" s="2526" customFormat="1" ht="10.5">
      <c r="C182" s="2557"/>
      <c r="D182" s="2558"/>
      <c r="E182" s="2559"/>
      <c r="F182" s="2559"/>
      <c r="G182" s="2559"/>
      <c r="H182" s="2560">
        <f t="shared" si="4"/>
        <v>0</v>
      </c>
      <c r="I182" s="2559"/>
      <c r="J182" s="2559"/>
      <c r="K182" s="2559"/>
      <c r="L182" s="2559"/>
      <c r="M182" s="2559"/>
      <c r="N182" s="2559"/>
      <c r="O182" s="2559"/>
      <c r="P182" s="2559"/>
      <c r="Q182" s="2559"/>
      <c r="R182" s="2559"/>
      <c r="S182" s="2560">
        <f t="shared" si="5"/>
        <v>0</v>
      </c>
      <c r="T182" s="2561"/>
      <c r="U182" s="2562"/>
      <c r="V182" s="2563"/>
      <c r="W182" s="2563"/>
      <c r="X182" s="2563"/>
      <c r="Y182" s="2563"/>
      <c r="Z182" s="2563"/>
      <c r="AA182" s="2563"/>
      <c r="AB182" s="2563"/>
      <c r="AC182" s="2563"/>
      <c r="AD182" s="2564"/>
      <c r="AE182" s="2564"/>
      <c r="AF182" s="2564"/>
      <c r="AG182" s="2563"/>
      <c r="AH182" s="2564"/>
      <c r="AI182" s="2564"/>
      <c r="AJ182" s="2564"/>
      <c r="AK182" s="2565"/>
      <c r="AL182" s="2565"/>
    </row>
    <row r="183" spans="3:38" s="2526" customFormat="1" ht="10.5">
      <c r="C183" s="2557"/>
      <c r="D183" s="2558"/>
      <c r="E183" s="2559"/>
      <c r="F183" s="2559"/>
      <c r="G183" s="2559"/>
      <c r="H183" s="2560">
        <f t="shared" si="4"/>
        <v>0</v>
      </c>
      <c r="I183" s="2559"/>
      <c r="J183" s="2559"/>
      <c r="K183" s="2559"/>
      <c r="L183" s="2559"/>
      <c r="M183" s="2559"/>
      <c r="N183" s="2559"/>
      <c r="O183" s="2559"/>
      <c r="P183" s="2559"/>
      <c r="Q183" s="2559"/>
      <c r="R183" s="2559"/>
      <c r="S183" s="2560">
        <f t="shared" si="5"/>
        <v>0</v>
      </c>
      <c r="T183" s="2561"/>
      <c r="U183" s="2562"/>
      <c r="V183" s="2563"/>
      <c r="W183" s="2563"/>
      <c r="X183" s="2563"/>
      <c r="Y183" s="2563"/>
      <c r="Z183" s="2563"/>
      <c r="AA183" s="2563"/>
      <c r="AB183" s="2563"/>
      <c r="AC183" s="2563"/>
      <c r="AD183" s="2564"/>
      <c r="AE183" s="2564"/>
      <c r="AF183" s="2564"/>
      <c r="AG183" s="2563"/>
      <c r="AH183" s="2564"/>
      <c r="AI183" s="2564"/>
      <c r="AJ183" s="2564"/>
      <c r="AK183" s="2565"/>
      <c r="AL183" s="2565"/>
    </row>
    <row r="184" spans="3:38" s="2526" customFormat="1" ht="10.5">
      <c r="C184" s="2557"/>
      <c r="D184" s="2558"/>
      <c r="E184" s="2559"/>
      <c r="F184" s="2559"/>
      <c r="G184" s="2559"/>
      <c r="H184" s="2560">
        <f t="shared" si="4"/>
        <v>0</v>
      </c>
      <c r="I184" s="2559"/>
      <c r="J184" s="2559"/>
      <c r="K184" s="2559"/>
      <c r="L184" s="2559"/>
      <c r="M184" s="2559"/>
      <c r="N184" s="2559"/>
      <c r="O184" s="2559"/>
      <c r="P184" s="2559"/>
      <c r="Q184" s="2559"/>
      <c r="R184" s="2559"/>
      <c r="S184" s="2560">
        <f t="shared" si="5"/>
        <v>0</v>
      </c>
      <c r="T184" s="2561"/>
      <c r="U184" s="2562"/>
      <c r="V184" s="2563"/>
      <c r="W184" s="2563"/>
      <c r="X184" s="2563"/>
      <c r="Y184" s="2563"/>
      <c r="Z184" s="2563"/>
      <c r="AA184" s="2563"/>
      <c r="AB184" s="2563"/>
      <c r="AC184" s="2563"/>
      <c r="AD184" s="2564"/>
      <c r="AE184" s="2564"/>
      <c r="AF184" s="2564"/>
      <c r="AG184" s="2563"/>
      <c r="AH184" s="2564"/>
      <c r="AI184" s="2564"/>
      <c r="AJ184" s="2564"/>
      <c r="AK184" s="2565"/>
      <c r="AL184" s="2565"/>
    </row>
    <row r="185" spans="3:38" s="2526" customFormat="1" ht="10.5">
      <c r="C185" s="2557"/>
      <c r="D185" s="2558"/>
      <c r="E185" s="2559"/>
      <c r="F185" s="2559"/>
      <c r="G185" s="2559"/>
      <c r="H185" s="2560">
        <f t="shared" si="4"/>
        <v>0</v>
      </c>
      <c r="I185" s="2559"/>
      <c r="J185" s="2559"/>
      <c r="K185" s="2559"/>
      <c r="L185" s="2559"/>
      <c r="M185" s="2559"/>
      <c r="N185" s="2559"/>
      <c r="O185" s="2559"/>
      <c r="P185" s="2559"/>
      <c r="Q185" s="2559"/>
      <c r="R185" s="2559"/>
      <c r="S185" s="2560">
        <f t="shared" si="5"/>
        <v>0</v>
      </c>
      <c r="T185" s="2561"/>
      <c r="U185" s="2562"/>
      <c r="V185" s="2563"/>
      <c r="W185" s="2563"/>
      <c r="X185" s="2563"/>
      <c r="Y185" s="2563"/>
      <c r="Z185" s="2563"/>
      <c r="AA185" s="2563"/>
      <c r="AB185" s="2563"/>
      <c r="AC185" s="2563"/>
      <c r="AD185" s="2564"/>
      <c r="AE185" s="2564"/>
      <c r="AF185" s="2564"/>
      <c r="AG185" s="2563"/>
      <c r="AH185" s="2564"/>
      <c r="AI185" s="2564"/>
      <c r="AJ185" s="2564"/>
      <c r="AK185" s="2565"/>
      <c r="AL185" s="2565"/>
    </row>
    <row r="186" spans="3:38" s="2526" customFormat="1" ht="10.5">
      <c r="C186" s="2557"/>
      <c r="D186" s="2558"/>
      <c r="E186" s="2559"/>
      <c r="F186" s="2559"/>
      <c r="G186" s="2559"/>
      <c r="H186" s="2560">
        <f t="shared" si="4"/>
        <v>0</v>
      </c>
      <c r="I186" s="2559"/>
      <c r="J186" s="2559"/>
      <c r="K186" s="2559"/>
      <c r="L186" s="2559"/>
      <c r="M186" s="2559"/>
      <c r="N186" s="2559"/>
      <c r="O186" s="2559"/>
      <c r="P186" s="2559"/>
      <c r="Q186" s="2559"/>
      <c r="R186" s="2559"/>
      <c r="S186" s="2560">
        <f t="shared" si="5"/>
        <v>0</v>
      </c>
      <c r="T186" s="2561"/>
      <c r="U186" s="2562"/>
      <c r="V186" s="2563"/>
      <c r="W186" s="2563"/>
      <c r="X186" s="2563"/>
      <c r="Y186" s="2563"/>
      <c r="Z186" s="2563"/>
      <c r="AA186" s="2563"/>
      <c r="AB186" s="2563"/>
      <c r="AC186" s="2563"/>
      <c r="AD186" s="2564"/>
      <c r="AE186" s="2564"/>
      <c r="AF186" s="2564"/>
      <c r="AG186" s="2563"/>
      <c r="AH186" s="2564"/>
      <c r="AI186" s="2564"/>
      <c r="AJ186" s="2564"/>
      <c r="AK186" s="2565"/>
      <c r="AL186" s="2565"/>
    </row>
    <row r="187" spans="3:38" s="2526" customFormat="1" ht="10.5">
      <c r="C187" s="2557"/>
      <c r="D187" s="2558"/>
      <c r="E187" s="2559"/>
      <c r="F187" s="2559"/>
      <c r="G187" s="2559"/>
      <c r="H187" s="2560">
        <f t="shared" si="4"/>
        <v>0</v>
      </c>
      <c r="I187" s="2559"/>
      <c r="J187" s="2559"/>
      <c r="K187" s="2559"/>
      <c r="L187" s="2559"/>
      <c r="M187" s="2559"/>
      <c r="N187" s="2559"/>
      <c r="O187" s="2559"/>
      <c r="P187" s="2559"/>
      <c r="Q187" s="2559"/>
      <c r="R187" s="2559"/>
      <c r="S187" s="2560">
        <f t="shared" si="5"/>
        <v>0</v>
      </c>
      <c r="T187" s="2561"/>
      <c r="U187" s="2562"/>
      <c r="V187" s="2563"/>
      <c r="W187" s="2563"/>
      <c r="X187" s="2563"/>
      <c r="Y187" s="2563"/>
      <c r="Z187" s="2563"/>
      <c r="AA187" s="2563"/>
      <c r="AB187" s="2563"/>
      <c r="AC187" s="2563"/>
      <c r="AD187" s="2564"/>
      <c r="AE187" s="2564"/>
      <c r="AF187" s="2564"/>
      <c r="AG187" s="2563"/>
      <c r="AH187" s="2564"/>
      <c r="AI187" s="2564"/>
      <c r="AJ187" s="2564"/>
      <c r="AK187" s="2565"/>
      <c r="AL187" s="2565"/>
    </row>
    <row r="188" spans="3:38" s="2526" customFormat="1" ht="10.5">
      <c r="C188" s="2557"/>
      <c r="D188" s="2558"/>
      <c r="E188" s="2559"/>
      <c r="F188" s="2559"/>
      <c r="G188" s="2559"/>
      <c r="H188" s="2560">
        <f t="shared" si="4"/>
        <v>0</v>
      </c>
      <c r="I188" s="2559"/>
      <c r="J188" s="2559"/>
      <c r="K188" s="2559"/>
      <c r="L188" s="2559"/>
      <c r="M188" s="2559"/>
      <c r="N188" s="2559"/>
      <c r="O188" s="2559"/>
      <c r="P188" s="2559"/>
      <c r="Q188" s="2559"/>
      <c r="R188" s="2559"/>
      <c r="S188" s="2560">
        <f t="shared" si="5"/>
        <v>0</v>
      </c>
      <c r="T188" s="2561"/>
      <c r="U188" s="2562"/>
      <c r="V188" s="2563"/>
      <c r="W188" s="2563"/>
      <c r="X188" s="2563"/>
      <c r="Y188" s="2563"/>
      <c r="Z188" s="2563"/>
      <c r="AA188" s="2563"/>
      <c r="AB188" s="2563"/>
      <c r="AC188" s="2563"/>
      <c r="AD188" s="2564"/>
      <c r="AE188" s="2564"/>
      <c r="AF188" s="2564"/>
      <c r="AG188" s="2563"/>
      <c r="AH188" s="2564"/>
      <c r="AI188" s="2564"/>
      <c r="AJ188" s="2564"/>
      <c r="AK188" s="2565"/>
      <c r="AL188" s="2565"/>
    </row>
    <row r="189" spans="3:38" s="2526" customFormat="1" ht="10.5">
      <c r="C189" s="2557"/>
      <c r="D189" s="2558"/>
      <c r="E189" s="2559"/>
      <c r="F189" s="2559"/>
      <c r="G189" s="2559"/>
      <c r="H189" s="2560">
        <f t="shared" si="4"/>
        <v>0</v>
      </c>
      <c r="I189" s="2559"/>
      <c r="J189" s="2559"/>
      <c r="K189" s="2559"/>
      <c r="L189" s="2559"/>
      <c r="M189" s="2559"/>
      <c r="N189" s="2559"/>
      <c r="O189" s="2559"/>
      <c r="P189" s="2559"/>
      <c r="Q189" s="2559"/>
      <c r="R189" s="2559"/>
      <c r="S189" s="2560">
        <f t="shared" si="5"/>
        <v>0</v>
      </c>
      <c r="T189" s="2561"/>
      <c r="U189" s="2562"/>
      <c r="V189" s="2563"/>
      <c r="W189" s="2563"/>
      <c r="X189" s="2563"/>
      <c r="Y189" s="2563"/>
      <c r="Z189" s="2563"/>
      <c r="AA189" s="2563"/>
      <c r="AB189" s="2563"/>
      <c r="AC189" s="2563"/>
      <c r="AD189" s="2564"/>
      <c r="AE189" s="2564"/>
      <c r="AF189" s="2564"/>
      <c r="AG189" s="2563"/>
      <c r="AH189" s="2564"/>
      <c r="AI189" s="2564"/>
      <c r="AJ189" s="2564"/>
      <c r="AK189" s="2565"/>
      <c r="AL189" s="2565"/>
    </row>
    <row r="190" spans="3:38" s="2526" customFormat="1" ht="10.5">
      <c r="C190" s="2557"/>
      <c r="D190" s="2558"/>
      <c r="E190" s="2559"/>
      <c r="F190" s="2559"/>
      <c r="G190" s="2559"/>
      <c r="H190" s="2560">
        <f t="shared" si="4"/>
        <v>0</v>
      </c>
      <c r="I190" s="2559"/>
      <c r="J190" s="2559"/>
      <c r="K190" s="2559"/>
      <c r="L190" s="2559"/>
      <c r="M190" s="2559"/>
      <c r="N190" s="2559"/>
      <c r="O190" s="2559"/>
      <c r="P190" s="2559"/>
      <c r="Q190" s="2559"/>
      <c r="R190" s="2559"/>
      <c r="S190" s="2560">
        <f t="shared" si="5"/>
        <v>0</v>
      </c>
      <c r="T190" s="2561"/>
      <c r="U190" s="2562"/>
      <c r="V190" s="2563"/>
      <c r="W190" s="2563"/>
      <c r="X190" s="2563"/>
      <c r="Y190" s="2563"/>
      <c r="Z190" s="2563"/>
      <c r="AA190" s="2563"/>
      <c r="AB190" s="2563"/>
      <c r="AC190" s="2563"/>
      <c r="AD190" s="2564"/>
      <c r="AE190" s="2564"/>
      <c r="AF190" s="2564"/>
      <c r="AG190" s="2563"/>
      <c r="AH190" s="2564"/>
      <c r="AI190" s="2564"/>
      <c r="AJ190" s="2564"/>
      <c r="AK190" s="2565"/>
      <c r="AL190" s="2565"/>
    </row>
    <row r="191" spans="3:38" s="2526" customFormat="1" ht="10.5">
      <c r="C191" s="2557"/>
      <c r="D191" s="2558"/>
      <c r="E191" s="2559"/>
      <c r="F191" s="2559"/>
      <c r="G191" s="2559"/>
      <c r="H191" s="2560">
        <f t="shared" si="4"/>
        <v>0</v>
      </c>
      <c r="I191" s="2559"/>
      <c r="J191" s="2559"/>
      <c r="K191" s="2559"/>
      <c r="L191" s="2559"/>
      <c r="M191" s="2559"/>
      <c r="N191" s="2559"/>
      <c r="O191" s="2559"/>
      <c r="P191" s="2559"/>
      <c r="Q191" s="2559"/>
      <c r="R191" s="2559"/>
      <c r="S191" s="2560">
        <f t="shared" si="5"/>
        <v>0</v>
      </c>
      <c r="T191" s="2561"/>
      <c r="U191" s="2562"/>
      <c r="V191" s="2563"/>
      <c r="W191" s="2563"/>
      <c r="X191" s="2563"/>
      <c r="Y191" s="2563"/>
      <c r="Z191" s="2563"/>
      <c r="AA191" s="2563"/>
      <c r="AB191" s="2563"/>
      <c r="AC191" s="2563"/>
      <c r="AD191" s="2564"/>
      <c r="AE191" s="2564"/>
      <c r="AF191" s="2564"/>
      <c r="AG191" s="2563"/>
      <c r="AH191" s="2564"/>
      <c r="AI191" s="2564"/>
      <c r="AJ191" s="2564"/>
      <c r="AK191" s="2565"/>
      <c r="AL191" s="2565"/>
    </row>
    <row r="192" spans="3:38" s="2526" customFormat="1" ht="10.5">
      <c r="C192" s="2557"/>
      <c r="D192" s="2558"/>
      <c r="E192" s="2559"/>
      <c r="F192" s="2559"/>
      <c r="G192" s="2559"/>
      <c r="H192" s="2560">
        <f t="shared" si="4"/>
        <v>0</v>
      </c>
      <c r="I192" s="2559"/>
      <c r="J192" s="2559"/>
      <c r="K192" s="2559"/>
      <c r="L192" s="2559"/>
      <c r="M192" s="2559"/>
      <c r="N192" s="2559"/>
      <c r="O192" s="2559"/>
      <c r="P192" s="2559"/>
      <c r="Q192" s="2559"/>
      <c r="R192" s="2559"/>
      <c r="S192" s="2560">
        <f t="shared" si="5"/>
        <v>0</v>
      </c>
      <c r="T192" s="2561"/>
      <c r="U192" s="2562"/>
      <c r="V192" s="2563"/>
      <c r="W192" s="2563"/>
      <c r="X192" s="2563"/>
      <c r="Y192" s="2563"/>
      <c r="Z192" s="2563"/>
      <c r="AA192" s="2563"/>
      <c r="AB192" s="2563"/>
      <c r="AC192" s="2563"/>
      <c r="AD192" s="2564"/>
      <c r="AE192" s="2564"/>
      <c r="AF192" s="2564"/>
      <c r="AG192" s="2563"/>
      <c r="AH192" s="2564"/>
      <c r="AI192" s="2564"/>
      <c r="AJ192" s="2564"/>
      <c r="AK192" s="2565"/>
      <c r="AL192" s="2565"/>
    </row>
    <row r="193" spans="3:38" s="2526" customFormat="1" ht="10.5">
      <c r="C193" s="2557"/>
      <c r="D193" s="2558"/>
      <c r="E193" s="2559"/>
      <c r="F193" s="2559"/>
      <c r="G193" s="2559"/>
      <c r="H193" s="2560">
        <f t="shared" si="4"/>
        <v>0</v>
      </c>
      <c r="I193" s="2559"/>
      <c r="J193" s="2559"/>
      <c r="K193" s="2559"/>
      <c r="L193" s="2559"/>
      <c r="M193" s="2559"/>
      <c r="N193" s="2559"/>
      <c r="O193" s="2559"/>
      <c r="P193" s="2559"/>
      <c r="Q193" s="2559"/>
      <c r="R193" s="2559"/>
      <c r="S193" s="2560">
        <f t="shared" si="5"/>
        <v>0</v>
      </c>
      <c r="T193" s="2561"/>
      <c r="U193" s="2562"/>
      <c r="V193" s="2563"/>
      <c r="W193" s="2563"/>
      <c r="X193" s="2563"/>
      <c r="Y193" s="2563"/>
      <c r="Z193" s="2563"/>
      <c r="AA193" s="2563"/>
      <c r="AB193" s="2563"/>
      <c r="AC193" s="2563"/>
      <c r="AD193" s="2564"/>
      <c r="AE193" s="2564"/>
      <c r="AF193" s="2564"/>
      <c r="AG193" s="2563"/>
      <c r="AH193" s="2564"/>
      <c r="AI193" s="2564"/>
      <c r="AJ193" s="2564"/>
      <c r="AK193" s="2565"/>
      <c r="AL193" s="2565"/>
    </row>
    <row r="194" spans="3:38" s="2526" customFormat="1" ht="10.5">
      <c r="C194" s="2557"/>
      <c r="D194" s="2558"/>
      <c r="E194" s="2559"/>
      <c r="F194" s="2559"/>
      <c r="G194" s="2559"/>
      <c r="H194" s="2560">
        <f t="shared" si="4"/>
        <v>0</v>
      </c>
      <c r="I194" s="2559"/>
      <c r="J194" s="2559"/>
      <c r="K194" s="2559"/>
      <c r="L194" s="2559"/>
      <c r="M194" s="2559"/>
      <c r="N194" s="2559"/>
      <c r="O194" s="2559"/>
      <c r="P194" s="2559"/>
      <c r="Q194" s="2559"/>
      <c r="R194" s="2559"/>
      <c r="S194" s="2560">
        <f t="shared" si="5"/>
        <v>0</v>
      </c>
      <c r="T194" s="2561"/>
      <c r="U194" s="2562"/>
      <c r="V194" s="2563"/>
      <c r="W194" s="2563"/>
      <c r="X194" s="2563"/>
      <c r="Y194" s="2563"/>
      <c r="Z194" s="2563"/>
      <c r="AA194" s="2563"/>
      <c r="AB194" s="2563"/>
      <c r="AC194" s="2563"/>
      <c r="AD194" s="2564"/>
      <c r="AE194" s="2564"/>
      <c r="AF194" s="2564"/>
      <c r="AG194" s="2563"/>
      <c r="AH194" s="2564"/>
      <c r="AI194" s="2564"/>
      <c r="AJ194" s="2564"/>
      <c r="AK194" s="2565"/>
      <c r="AL194" s="2565"/>
    </row>
    <row r="195" spans="3:38" s="2526" customFormat="1" ht="10.5">
      <c r="C195" s="2557"/>
      <c r="D195" s="2558"/>
      <c r="E195" s="2559"/>
      <c r="F195" s="2559"/>
      <c r="G195" s="2559"/>
      <c r="H195" s="2560">
        <f t="shared" si="4"/>
        <v>0</v>
      </c>
      <c r="I195" s="2559"/>
      <c r="J195" s="2559"/>
      <c r="K195" s="2559"/>
      <c r="L195" s="2559"/>
      <c r="M195" s="2559"/>
      <c r="N195" s="2559"/>
      <c r="O195" s="2559"/>
      <c r="P195" s="2559"/>
      <c r="Q195" s="2559"/>
      <c r="R195" s="2559"/>
      <c r="S195" s="2560">
        <f t="shared" si="5"/>
        <v>0</v>
      </c>
      <c r="T195" s="2561"/>
      <c r="U195" s="2562"/>
      <c r="V195" s="2563"/>
      <c r="W195" s="2563"/>
      <c r="X195" s="2563"/>
      <c r="Y195" s="2563"/>
      <c r="Z195" s="2563"/>
      <c r="AA195" s="2563"/>
      <c r="AB195" s="2563"/>
      <c r="AC195" s="2563"/>
      <c r="AD195" s="2564"/>
      <c r="AE195" s="2564"/>
      <c r="AF195" s="2564"/>
      <c r="AG195" s="2563"/>
      <c r="AH195" s="2564"/>
      <c r="AI195" s="2564"/>
      <c r="AJ195" s="2564"/>
      <c r="AK195" s="2565"/>
      <c r="AL195" s="2565"/>
    </row>
    <row r="196" spans="3:38" s="2526" customFormat="1" ht="10.5">
      <c r="C196" s="2557"/>
      <c r="D196" s="2558"/>
      <c r="E196" s="2559"/>
      <c r="F196" s="2559"/>
      <c r="G196" s="2559"/>
      <c r="H196" s="2560">
        <f t="shared" si="4"/>
        <v>0</v>
      </c>
      <c r="I196" s="2559"/>
      <c r="J196" s="2559"/>
      <c r="K196" s="2559"/>
      <c r="L196" s="2559"/>
      <c r="M196" s="2559"/>
      <c r="N196" s="2559"/>
      <c r="O196" s="2559"/>
      <c r="P196" s="2559"/>
      <c r="Q196" s="2559"/>
      <c r="R196" s="2559"/>
      <c r="S196" s="2560">
        <f t="shared" si="5"/>
        <v>0</v>
      </c>
      <c r="T196" s="2561"/>
      <c r="U196" s="2562"/>
      <c r="V196" s="2563"/>
      <c r="W196" s="2563"/>
      <c r="X196" s="2563"/>
      <c r="Y196" s="2563"/>
      <c r="Z196" s="2563"/>
      <c r="AA196" s="2563"/>
      <c r="AB196" s="2563"/>
      <c r="AC196" s="2563"/>
      <c r="AD196" s="2564"/>
      <c r="AE196" s="2564"/>
      <c r="AF196" s="2564"/>
      <c r="AG196" s="2563"/>
      <c r="AH196" s="2564"/>
      <c r="AI196" s="2564"/>
      <c r="AJ196" s="2564"/>
      <c r="AK196" s="2565"/>
      <c r="AL196" s="2565"/>
    </row>
    <row r="197" spans="3:38" s="2526" customFormat="1" ht="10.5">
      <c r="C197" s="2557"/>
      <c r="D197" s="2558"/>
      <c r="E197" s="2559"/>
      <c r="F197" s="2559"/>
      <c r="G197" s="2559"/>
      <c r="H197" s="2560">
        <f t="shared" si="4"/>
        <v>0</v>
      </c>
      <c r="I197" s="2559"/>
      <c r="J197" s="2559"/>
      <c r="K197" s="2559"/>
      <c r="L197" s="2559"/>
      <c r="M197" s="2559"/>
      <c r="N197" s="2559"/>
      <c r="O197" s="2559"/>
      <c r="P197" s="2559"/>
      <c r="Q197" s="2559"/>
      <c r="R197" s="2559"/>
      <c r="S197" s="2560">
        <f t="shared" si="5"/>
        <v>0</v>
      </c>
      <c r="T197" s="2561"/>
      <c r="U197" s="2562"/>
      <c r="V197" s="2563"/>
      <c r="W197" s="2563"/>
      <c r="X197" s="2563"/>
      <c r="Y197" s="2563"/>
      <c r="Z197" s="2563"/>
      <c r="AA197" s="2563"/>
      <c r="AB197" s="2563"/>
      <c r="AC197" s="2563"/>
      <c r="AD197" s="2564"/>
      <c r="AE197" s="2564"/>
      <c r="AF197" s="2564"/>
      <c r="AG197" s="2563"/>
      <c r="AH197" s="2564"/>
      <c r="AI197" s="2564"/>
      <c r="AJ197" s="2564"/>
      <c r="AK197" s="2565"/>
      <c r="AL197" s="2565"/>
    </row>
    <row r="198" spans="3:38" s="2526" customFormat="1" ht="10.5">
      <c r="C198" s="2557"/>
      <c r="D198" s="2558"/>
      <c r="E198" s="2559"/>
      <c r="F198" s="2559"/>
      <c r="G198" s="2559"/>
      <c r="H198" s="2560">
        <f t="shared" si="4"/>
        <v>0</v>
      </c>
      <c r="I198" s="2559"/>
      <c r="J198" s="2559"/>
      <c r="K198" s="2559"/>
      <c r="L198" s="2559"/>
      <c r="M198" s="2559"/>
      <c r="N198" s="2559"/>
      <c r="O198" s="2559"/>
      <c r="P198" s="2559"/>
      <c r="Q198" s="2559"/>
      <c r="R198" s="2559"/>
      <c r="S198" s="2560">
        <f t="shared" si="5"/>
        <v>0</v>
      </c>
      <c r="T198" s="2561"/>
      <c r="U198" s="2562"/>
      <c r="V198" s="2563"/>
      <c r="W198" s="2563"/>
      <c r="X198" s="2563"/>
      <c r="Y198" s="2563"/>
      <c r="Z198" s="2563"/>
      <c r="AA198" s="2563"/>
      <c r="AB198" s="2563"/>
      <c r="AC198" s="2563"/>
      <c r="AD198" s="2564"/>
      <c r="AE198" s="2564"/>
      <c r="AF198" s="2564"/>
      <c r="AG198" s="2563"/>
      <c r="AH198" s="2564"/>
      <c r="AI198" s="2564"/>
      <c r="AJ198" s="2564"/>
      <c r="AK198" s="2565"/>
      <c r="AL198" s="2565"/>
    </row>
    <row r="199" spans="3:38" s="2526" customFormat="1" ht="10.5">
      <c r="C199" s="2557"/>
      <c r="D199" s="2558"/>
      <c r="E199" s="2559"/>
      <c r="F199" s="2559"/>
      <c r="G199" s="2559"/>
      <c r="H199" s="2560">
        <f t="shared" si="4"/>
        <v>0</v>
      </c>
      <c r="I199" s="2559"/>
      <c r="J199" s="2559"/>
      <c r="K199" s="2559"/>
      <c r="L199" s="2559"/>
      <c r="M199" s="2559"/>
      <c r="N199" s="2559"/>
      <c r="O199" s="2559"/>
      <c r="P199" s="2559"/>
      <c r="Q199" s="2559"/>
      <c r="R199" s="2559"/>
      <c r="S199" s="2560">
        <f t="shared" si="5"/>
        <v>0</v>
      </c>
      <c r="T199" s="2561"/>
      <c r="U199" s="2562"/>
      <c r="V199" s="2563"/>
      <c r="W199" s="2563"/>
      <c r="X199" s="2563"/>
      <c r="Y199" s="2563"/>
      <c r="Z199" s="2563"/>
      <c r="AA199" s="2563"/>
      <c r="AB199" s="2563"/>
      <c r="AC199" s="2563"/>
      <c r="AD199" s="2564"/>
      <c r="AE199" s="2564"/>
      <c r="AF199" s="2564"/>
      <c r="AG199" s="2563"/>
      <c r="AH199" s="2564"/>
      <c r="AI199" s="2564"/>
      <c r="AJ199" s="2564"/>
      <c r="AK199" s="2565"/>
      <c r="AL199" s="2565"/>
    </row>
    <row r="200" spans="3:38" s="2526" customFormat="1" ht="10.5">
      <c r="C200" s="2557"/>
      <c r="D200" s="2558"/>
      <c r="E200" s="2559"/>
      <c r="F200" s="2559"/>
      <c r="G200" s="2559"/>
      <c r="H200" s="2560">
        <f t="shared" si="4"/>
        <v>0</v>
      </c>
      <c r="I200" s="2559"/>
      <c r="J200" s="2559"/>
      <c r="K200" s="2559"/>
      <c r="L200" s="2559"/>
      <c r="M200" s="2559"/>
      <c r="N200" s="2559"/>
      <c r="O200" s="2559"/>
      <c r="P200" s="2559"/>
      <c r="Q200" s="2559"/>
      <c r="R200" s="2559"/>
      <c r="S200" s="2560">
        <f t="shared" si="5"/>
        <v>0</v>
      </c>
      <c r="T200" s="2561"/>
      <c r="U200" s="2562"/>
      <c r="V200" s="2563"/>
      <c r="W200" s="2563"/>
      <c r="X200" s="2563"/>
      <c r="Y200" s="2563"/>
      <c r="Z200" s="2563"/>
      <c r="AA200" s="2563"/>
      <c r="AB200" s="2563"/>
      <c r="AC200" s="2563"/>
      <c r="AD200" s="2564"/>
      <c r="AE200" s="2564"/>
      <c r="AF200" s="2564"/>
      <c r="AG200" s="2563"/>
      <c r="AH200" s="2564"/>
      <c r="AI200" s="2564"/>
      <c r="AJ200" s="2564"/>
      <c r="AK200" s="2565"/>
      <c r="AL200" s="2565"/>
    </row>
    <row r="201" spans="3:38" s="2526" customFormat="1" ht="10.5">
      <c r="C201" s="2557"/>
      <c r="D201" s="2558"/>
      <c r="E201" s="2559"/>
      <c r="F201" s="2559"/>
      <c r="G201" s="2559"/>
      <c r="H201" s="2560">
        <f t="shared" si="4"/>
        <v>0</v>
      </c>
      <c r="I201" s="2559"/>
      <c r="J201" s="2559"/>
      <c r="K201" s="2559"/>
      <c r="L201" s="2559"/>
      <c r="M201" s="2559"/>
      <c r="N201" s="2559"/>
      <c r="O201" s="2559"/>
      <c r="P201" s="2559"/>
      <c r="Q201" s="2559"/>
      <c r="R201" s="2559"/>
      <c r="S201" s="2560">
        <f t="shared" si="5"/>
        <v>0</v>
      </c>
      <c r="T201" s="2561"/>
      <c r="U201" s="2562"/>
      <c r="V201" s="2563"/>
      <c r="W201" s="2563"/>
      <c r="X201" s="2563"/>
      <c r="Y201" s="2563"/>
      <c r="Z201" s="2563"/>
      <c r="AA201" s="2563"/>
      <c r="AB201" s="2563"/>
      <c r="AC201" s="2563"/>
      <c r="AD201" s="2564"/>
      <c r="AE201" s="2564"/>
      <c r="AF201" s="2564"/>
      <c r="AG201" s="2563"/>
      <c r="AH201" s="2564"/>
      <c r="AI201" s="2564"/>
      <c r="AJ201" s="2564"/>
      <c r="AK201" s="2565"/>
      <c r="AL201" s="2565"/>
    </row>
    <row r="202" spans="3:38" s="2526" customFormat="1" ht="10.5">
      <c r="C202" s="2557"/>
      <c r="D202" s="2558"/>
      <c r="E202" s="2559"/>
      <c r="F202" s="2559"/>
      <c r="G202" s="2559"/>
      <c r="H202" s="2560">
        <f t="shared" si="4"/>
        <v>0</v>
      </c>
      <c r="I202" s="2559"/>
      <c r="J202" s="2559"/>
      <c r="K202" s="2559"/>
      <c r="L202" s="2559"/>
      <c r="M202" s="2559"/>
      <c r="N202" s="2559"/>
      <c r="O202" s="2559"/>
      <c r="P202" s="2559"/>
      <c r="Q202" s="2559"/>
      <c r="R202" s="2559"/>
      <c r="S202" s="2560">
        <f t="shared" si="5"/>
        <v>0</v>
      </c>
      <c r="T202" s="2561"/>
      <c r="U202" s="2562"/>
      <c r="V202" s="2563"/>
      <c r="W202" s="2563"/>
      <c r="X202" s="2563"/>
      <c r="Y202" s="2563"/>
      <c r="Z202" s="2563"/>
      <c r="AA202" s="2563"/>
      <c r="AB202" s="2563"/>
      <c r="AC202" s="2563"/>
      <c r="AD202" s="2564"/>
      <c r="AE202" s="2564"/>
      <c r="AF202" s="2564"/>
      <c r="AG202" s="2563"/>
      <c r="AH202" s="2564"/>
      <c r="AI202" s="2564"/>
      <c r="AJ202" s="2564"/>
      <c r="AK202" s="2565"/>
      <c r="AL202" s="2565"/>
    </row>
    <row r="203" spans="3:38" s="2526" customFormat="1" ht="10.5">
      <c r="C203" s="2557"/>
      <c r="D203" s="2558"/>
      <c r="E203" s="2559"/>
      <c r="F203" s="2559"/>
      <c r="G203" s="2559"/>
      <c r="H203" s="2560">
        <f t="shared" si="4"/>
        <v>0</v>
      </c>
      <c r="I203" s="2559"/>
      <c r="J203" s="2559"/>
      <c r="K203" s="2559"/>
      <c r="L203" s="2559"/>
      <c r="M203" s="2559"/>
      <c r="N203" s="2559"/>
      <c r="O203" s="2559"/>
      <c r="P203" s="2559"/>
      <c r="Q203" s="2559"/>
      <c r="R203" s="2559"/>
      <c r="S203" s="2560">
        <f t="shared" si="5"/>
        <v>0</v>
      </c>
      <c r="T203" s="2561"/>
      <c r="U203" s="2562"/>
      <c r="V203" s="2563"/>
      <c r="W203" s="2563"/>
      <c r="X203" s="2563"/>
      <c r="Y203" s="2563"/>
      <c r="Z203" s="2563"/>
      <c r="AA203" s="2563"/>
      <c r="AB203" s="2563"/>
      <c r="AC203" s="2563"/>
      <c r="AD203" s="2564"/>
      <c r="AE203" s="2564"/>
      <c r="AF203" s="2564"/>
      <c r="AG203" s="2563"/>
      <c r="AH203" s="2564"/>
      <c r="AI203" s="2564"/>
      <c r="AJ203" s="2564"/>
      <c r="AK203" s="2565"/>
      <c r="AL203" s="2565"/>
    </row>
    <row r="204" spans="3:38" s="2526" customFormat="1" ht="10.5">
      <c r="C204" s="2557"/>
      <c r="D204" s="2558"/>
      <c r="E204" s="2559"/>
      <c r="F204" s="2559"/>
      <c r="G204" s="2559"/>
      <c r="H204" s="2560">
        <f t="shared" si="4"/>
        <v>0</v>
      </c>
      <c r="I204" s="2559"/>
      <c r="J204" s="2559"/>
      <c r="K204" s="2559"/>
      <c r="L204" s="2559"/>
      <c r="M204" s="2559"/>
      <c r="N204" s="2559"/>
      <c r="O204" s="2559"/>
      <c r="P204" s="2559"/>
      <c r="Q204" s="2559"/>
      <c r="R204" s="2559"/>
      <c r="S204" s="2560">
        <f t="shared" si="5"/>
        <v>0</v>
      </c>
      <c r="T204" s="2561"/>
      <c r="U204" s="2562"/>
      <c r="V204" s="2563"/>
      <c r="W204" s="2563"/>
      <c r="X204" s="2563"/>
      <c r="Y204" s="2563"/>
      <c r="Z204" s="2563"/>
      <c r="AA204" s="2563"/>
      <c r="AB204" s="2563"/>
      <c r="AC204" s="2563"/>
      <c r="AD204" s="2564"/>
      <c r="AE204" s="2564"/>
      <c r="AF204" s="2564"/>
      <c r="AG204" s="2563"/>
      <c r="AH204" s="2564"/>
      <c r="AI204" s="2564"/>
      <c r="AJ204" s="2564"/>
      <c r="AK204" s="2565"/>
      <c r="AL204" s="2565"/>
    </row>
    <row r="205" spans="3:38" s="2526" customFormat="1" ht="10.5">
      <c r="C205" s="2557"/>
      <c r="D205" s="2558"/>
      <c r="E205" s="2559"/>
      <c r="F205" s="2559"/>
      <c r="G205" s="2559"/>
      <c r="H205" s="2560">
        <f t="shared" si="4"/>
        <v>0</v>
      </c>
      <c r="I205" s="2559"/>
      <c r="J205" s="2559"/>
      <c r="K205" s="2559"/>
      <c r="L205" s="2559"/>
      <c r="M205" s="2559"/>
      <c r="N205" s="2559"/>
      <c r="O205" s="2559"/>
      <c r="P205" s="2559"/>
      <c r="Q205" s="2559"/>
      <c r="R205" s="2559"/>
      <c r="S205" s="2560">
        <f t="shared" si="5"/>
        <v>0</v>
      </c>
      <c r="T205" s="2561"/>
      <c r="U205" s="2562"/>
      <c r="V205" s="2563"/>
      <c r="W205" s="2563"/>
      <c r="X205" s="2563"/>
      <c r="Y205" s="2563"/>
      <c r="Z205" s="2563"/>
      <c r="AA205" s="2563"/>
      <c r="AB205" s="2563"/>
      <c r="AC205" s="2563"/>
      <c r="AD205" s="2564"/>
      <c r="AE205" s="2564"/>
      <c r="AF205" s="2564"/>
      <c r="AG205" s="2563"/>
      <c r="AH205" s="2564"/>
      <c r="AI205" s="2564"/>
      <c r="AJ205" s="2564"/>
      <c r="AK205" s="2565"/>
      <c r="AL205" s="2565"/>
    </row>
    <row r="206" spans="3:38" s="2526" customFormat="1" ht="10.5">
      <c r="C206" s="2557"/>
      <c r="D206" s="2558"/>
      <c r="E206" s="2559"/>
      <c r="F206" s="2559"/>
      <c r="G206" s="2559"/>
      <c r="H206" s="2560">
        <f t="shared" si="4"/>
        <v>0</v>
      </c>
      <c r="I206" s="2559"/>
      <c r="J206" s="2559"/>
      <c r="K206" s="2559"/>
      <c r="L206" s="2559"/>
      <c r="M206" s="2559"/>
      <c r="N206" s="2559"/>
      <c r="O206" s="2559"/>
      <c r="P206" s="2559"/>
      <c r="Q206" s="2559"/>
      <c r="R206" s="2559"/>
      <c r="S206" s="2560">
        <f t="shared" si="5"/>
        <v>0</v>
      </c>
      <c r="T206" s="2561"/>
      <c r="U206" s="2562"/>
      <c r="V206" s="2563"/>
      <c r="W206" s="2563"/>
      <c r="X206" s="2563"/>
      <c r="Y206" s="2563"/>
      <c r="Z206" s="2563"/>
      <c r="AA206" s="2563"/>
      <c r="AB206" s="2563"/>
      <c r="AC206" s="2563"/>
      <c r="AD206" s="2564"/>
      <c r="AE206" s="2564"/>
      <c r="AF206" s="2564"/>
      <c r="AG206" s="2563"/>
      <c r="AH206" s="2564"/>
      <c r="AI206" s="2564"/>
      <c r="AJ206" s="2564"/>
      <c r="AK206" s="2565"/>
      <c r="AL206" s="2565"/>
    </row>
    <row r="207" spans="3:38" s="2526" customFormat="1" ht="10.5">
      <c r="C207" s="2557"/>
      <c r="D207" s="2558"/>
      <c r="E207" s="2559"/>
      <c r="F207" s="2559"/>
      <c r="G207" s="2559"/>
      <c r="H207" s="2560">
        <f t="shared" si="4"/>
        <v>0</v>
      </c>
      <c r="I207" s="2559"/>
      <c r="J207" s="2559"/>
      <c r="K207" s="2559"/>
      <c r="L207" s="2559"/>
      <c r="M207" s="2559"/>
      <c r="N207" s="2559"/>
      <c r="O207" s="2559"/>
      <c r="P207" s="2559"/>
      <c r="Q207" s="2559"/>
      <c r="R207" s="2559"/>
      <c r="S207" s="2560">
        <f t="shared" si="5"/>
        <v>0</v>
      </c>
      <c r="T207" s="2561"/>
      <c r="U207" s="2562"/>
      <c r="V207" s="2563"/>
      <c r="W207" s="2563"/>
      <c r="X207" s="2563"/>
      <c r="Y207" s="2563"/>
      <c r="Z207" s="2563"/>
      <c r="AA207" s="2563"/>
      <c r="AB207" s="2563"/>
      <c r="AC207" s="2563"/>
      <c r="AD207" s="2564"/>
      <c r="AE207" s="2564"/>
      <c r="AF207" s="2564"/>
      <c r="AG207" s="2563"/>
      <c r="AH207" s="2564"/>
      <c r="AI207" s="2564"/>
      <c r="AJ207" s="2564"/>
      <c r="AK207" s="2565"/>
      <c r="AL207" s="2565"/>
    </row>
    <row r="208" spans="3:38" s="2526" customFormat="1" ht="10.5">
      <c r="C208" s="2557"/>
      <c r="D208" s="2558"/>
      <c r="E208" s="2559"/>
      <c r="F208" s="2559"/>
      <c r="G208" s="2559"/>
      <c r="H208" s="2560">
        <f t="shared" ref="H208:H271" si="6">SUM(E208:G208)</f>
        <v>0</v>
      </c>
      <c r="I208" s="2559"/>
      <c r="J208" s="2559"/>
      <c r="K208" s="2559"/>
      <c r="L208" s="2559"/>
      <c r="M208" s="2559"/>
      <c r="N208" s="2559"/>
      <c r="O208" s="2559"/>
      <c r="P208" s="2559"/>
      <c r="Q208" s="2559"/>
      <c r="R208" s="2559"/>
      <c r="S208" s="2560">
        <f t="shared" ref="S208:S271" si="7">SUM(I208:R208)</f>
        <v>0</v>
      </c>
      <c r="T208" s="2561"/>
      <c r="U208" s="2562"/>
      <c r="V208" s="2563"/>
      <c r="W208" s="2563"/>
      <c r="X208" s="2563"/>
      <c r="Y208" s="2563"/>
      <c r="Z208" s="2563"/>
      <c r="AA208" s="2563"/>
      <c r="AB208" s="2563"/>
      <c r="AC208" s="2563"/>
      <c r="AD208" s="2564"/>
      <c r="AE208" s="2564"/>
      <c r="AF208" s="2564"/>
      <c r="AG208" s="2563"/>
      <c r="AH208" s="2564"/>
      <c r="AI208" s="2564"/>
      <c r="AJ208" s="2564"/>
      <c r="AK208" s="2565"/>
      <c r="AL208" s="2565"/>
    </row>
    <row r="209" spans="3:38" s="2526" customFormat="1" ht="10.5">
      <c r="C209" s="2557"/>
      <c r="D209" s="2558"/>
      <c r="E209" s="2559"/>
      <c r="F209" s="2559"/>
      <c r="G209" s="2559"/>
      <c r="H209" s="2560">
        <f t="shared" si="6"/>
        <v>0</v>
      </c>
      <c r="I209" s="2559"/>
      <c r="J209" s="2559"/>
      <c r="K209" s="2559"/>
      <c r="L209" s="2559"/>
      <c r="M209" s="2559"/>
      <c r="N209" s="2559"/>
      <c r="O209" s="2559"/>
      <c r="P209" s="2559"/>
      <c r="Q209" s="2559"/>
      <c r="R209" s="2559"/>
      <c r="S209" s="2560">
        <f t="shared" si="7"/>
        <v>0</v>
      </c>
      <c r="T209" s="2561"/>
      <c r="U209" s="2562"/>
      <c r="V209" s="2563"/>
      <c r="W209" s="2563"/>
      <c r="X209" s="2563"/>
      <c r="Y209" s="2563"/>
      <c r="Z209" s="2563"/>
      <c r="AA209" s="2563"/>
      <c r="AB209" s="2563"/>
      <c r="AC209" s="2563"/>
      <c r="AD209" s="2564"/>
      <c r="AE209" s="2564"/>
      <c r="AF209" s="2564"/>
      <c r="AG209" s="2563"/>
      <c r="AH209" s="2564"/>
      <c r="AI209" s="2564"/>
      <c r="AJ209" s="2564"/>
      <c r="AK209" s="2565"/>
      <c r="AL209" s="2565"/>
    </row>
    <row r="210" spans="3:38" s="2526" customFormat="1" ht="10.5">
      <c r="C210" s="2557"/>
      <c r="D210" s="2558"/>
      <c r="E210" s="2559"/>
      <c r="F210" s="2559"/>
      <c r="G210" s="2559"/>
      <c r="H210" s="2560">
        <f t="shared" si="6"/>
        <v>0</v>
      </c>
      <c r="I210" s="2559"/>
      <c r="J210" s="2559"/>
      <c r="K210" s="2559"/>
      <c r="L210" s="2559"/>
      <c r="M210" s="2559"/>
      <c r="N210" s="2559"/>
      <c r="O210" s="2559"/>
      <c r="P210" s="2559"/>
      <c r="Q210" s="2559"/>
      <c r="R210" s="2559"/>
      <c r="S210" s="2560">
        <f t="shared" si="7"/>
        <v>0</v>
      </c>
      <c r="T210" s="2561"/>
      <c r="U210" s="2562"/>
      <c r="V210" s="2563"/>
      <c r="W210" s="2563"/>
      <c r="X210" s="2563"/>
      <c r="Y210" s="2563"/>
      <c r="Z210" s="2563"/>
      <c r="AA210" s="2563"/>
      <c r="AB210" s="2563"/>
      <c r="AC210" s="2563"/>
      <c r="AD210" s="2564"/>
      <c r="AE210" s="2564"/>
      <c r="AF210" s="2564"/>
      <c r="AG210" s="2563"/>
      <c r="AH210" s="2564"/>
      <c r="AI210" s="2564"/>
      <c r="AJ210" s="2564"/>
      <c r="AK210" s="2565"/>
      <c r="AL210" s="2565"/>
    </row>
    <row r="211" spans="3:38" s="2526" customFormat="1" ht="10.5">
      <c r="C211" s="2557"/>
      <c r="D211" s="2558"/>
      <c r="E211" s="2559"/>
      <c r="F211" s="2559"/>
      <c r="G211" s="2559"/>
      <c r="H211" s="2560">
        <f t="shared" si="6"/>
        <v>0</v>
      </c>
      <c r="I211" s="2559"/>
      <c r="J211" s="2559"/>
      <c r="K211" s="2559"/>
      <c r="L211" s="2559"/>
      <c r="M211" s="2559"/>
      <c r="N211" s="2559"/>
      <c r="O211" s="2559"/>
      <c r="P211" s="2559"/>
      <c r="Q211" s="2559"/>
      <c r="R211" s="2559"/>
      <c r="S211" s="2560">
        <f t="shared" si="7"/>
        <v>0</v>
      </c>
      <c r="T211" s="2561"/>
      <c r="U211" s="2562"/>
      <c r="V211" s="2563"/>
      <c r="W211" s="2563"/>
      <c r="X211" s="2563"/>
      <c r="Y211" s="2563"/>
      <c r="Z211" s="2563"/>
      <c r="AA211" s="2563"/>
      <c r="AB211" s="2563"/>
      <c r="AC211" s="2563"/>
      <c r="AD211" s="2564"/>
      <c r="AE211" s="2564"/>
      <c r="AF211" s="2564"/>
      <c r="AG211" s="2563"/>
      <c r="AH211" s="2564"/>
      <c r="AI211" s="2564"/>
      <c r="AJ211" s="2564"/>
      <c r="AK211" s="2565"/>
      <c r="AL211" s="2565"/>
    </row>
    <row r="212" spans="3:38" s="2526" customFormat="1" ht="10.5">
      <c r="C212" s="2557"/>
      <c r="D212" s="2558"/>
      <c r="E212" s="2559"/>
      <c r="F212" s="2559"/>
      <c r="G212" s="2559"/>
      <c r="H212" s="2560">
        <f t="shared" si="6"/>
        <v>0</v>
      </c>
      <c r="I212" s="2559"/>
      <c r="J212" s="2559"/>
      <c r="K212" s="2559"/>
      <c r="L212" s="2559"/>
      <c r="M212" s="2559"/>
      <c r="N212" s="2559"/>
      <c r="O212" s="2559"/>
      <c r="P212" s="2559"/>
      <c r="Q212" s="2559"/>
      <c r="R212" s="2559"/>
      <c r="S212" s="2560">
        <f t="shared" si="7"/>
        <v>0</v>
      </c>
      <c r="T212" s="2561"/>
      <c r="U212" s="2562"/>
      <c r="V212" s="2563"/>
      <c r="W212" s="2563"/>
      <c r="X212" s="2563"/>
      <c r="Y212" s="2563"/>
      <c r="Z212" s="2563"/>
      <c r="AA212" s="2563"/>
      <c r="AB212" s="2563"/>
      <c r="AC212" s="2563"/>
      <c r="AD212" s="2564"/>
      <c r="AE212" s="2564"/>
      <c r="AF212" s="2564"/>
      <c r="AG212" s="2563"/>
      <c r="AH212" s="2564"/>
      <c r="AI212" s="2564"/>
      <c r="AJ212" s="2564"/>
      <c r="AK212" s="2565"/>
      <c r="AL212" s="2565"/>
    </row>
    <row r="213" spans="3:38" s="2526" customFormat="1" ht="10.5">
      <c r="C213" s="2557"/>
      <c r="D213" s="2558"/>
      <c r="E213" s="2559"/>
      <c r="F213" s="2559"/>
      <c r="G213" s="2559"/>
      <c r="H213" s="2560">
        <f t="shared" si="6"/>
        <v>0</v>
      </c>
      <c r="I213" s="2559"/>
      <c r="J213" s="2559"/>
      <c r="K213" s="2559"/>
      <c r="L213" s="2559"/>
      <c r="M213" s="2559"/>
      <c r="N213" s="2559"/>
      <c r="O213" s="2559"/>
      <c r="P213" s="2559"/>
      <c r="Q213" s="2559"/>
      <c r="R213" s="2559"/>
      <c r="S213" s="2560">
        <f t="shared" si="7"/>
        <v>0</v>
      </c>
      <c r="T213" s="2561"/>
      <c r="U213" s="2562"/>
      <c r="V213" s="2563"/>
      <c r="W213" s="2563"/>
      <c r="X213" s="2563"/>
      <c r="Y213" s="2563"/>
      <c r="Z213" s="2563"/>
      <c r="AA213" s="2563"/>
      <c r="AB213" s="2563"/>
      <c r="AC213" s="2563"/>
      <c r="AD213" s="2564"/>
      <c r="AE213" s="2564"/>
      <c r="AF213" s="2564"/>
      <c r="AG213" s="2563"/>
      <c r="AH213" s="2564"/>
      <c r="AI213" s="2564"/>
      <c r="AJ213" s="2564"/>
      <c r="AK213" s="2565"/>
      <c r="AL213" s="2565"/>
    </row>
    <row r="214" spans="3:38" s="2526" customFormat="1" ht="10.5">
      <c r="C214" s="2557"/>
      <c r="D214" s="2558"/>
      <c r="E214" s="2559"/>
      <c r="F214" s="2559"/>
      <c r="G214" s="2559"/>
      <c r="H214" s="2560">
        <f t="shared" si="6"/>
        <v>0</v>
      </c>
      <c r="I214" s="2559"/>
      <c r="J214" s="2559"/>
      <c r="K214" s="2559"/>
      <c r="L214" s="2559"/>
      <c r="M214" s="2559"/>
      <c r="N214" s="2559"/>
      <c r="O214" s="2559"/>
      <c r="P214" s="2559"/>
      <c r="Q214" s="2559"/>
      <c r="R214" s="2559"/>
      <c r="S214" s="2560">
        <f t="shared" si="7"/>
        <v>0</v>
      </c>
      <c r="T214" s="2561"/>
      <c r="U214" s="2562"/>
      <c r="V214" s="2563"/>
      <c r="W214" s="2563"/>
      <c r="X214" s="2563"/>
      <c r="Y214" s="2563"/>
      <c r="Z214" s="2563"/>
      <c r="AA214" s="2563"/>
      <c r="AB214" s="2563"/>
      <c r="AC214" s="2563"/>
      <c r="AD214" s="2564"/>
      <c r="AE214" s="2564"/>
      <c r="AF214" s="2564"/>
      <c r="AG214" s="2563"/>
      <c r="AH214" s="2564"/>
      <c r="AI214" s="2564"/>
      <c r="AJ214" s="2564"/>
      <c r="AK214" s="2565"/>
      <c r="AL214" s="2565"/>
    </row>
    <row r="215" spans="3:38" s="2526" customFormat="1" ht="10.5">
      <c r="C215" s="2557"/>
      <c r="D215" s="2558"/>
      <c r="E215" s="2559"/>
      <c r="F215" s="2559"/>
      <c r="G215" s="2559"/>
      <c r="H215" s="2560">
        <f t="shared" si="6"/>
        <v>0</v>
      </c>
      <c r="I215" s="2559"/>
      <c r="J215" s="2559"/>
      <c r="K215" s="2559"/>
      <c r="L215" s="2559"/>
      <c r="M215" s="2559"/>
      <c r="N215" s="2559"/>
      <c r="O215" s="2559"/>
      <c r="P215" s="2559"/>
      <c r="Q215" s="2559"/>
      <c r="R215" s="2559"/>
      <c r="S215" s="2560">
        <f t="shared" si="7"/>
        <v>0</v>
      </c>
      <c r="T215" s="2561"/>
      <c r="U215" s="2562"/>
      <c r="V215" s="2563"/>
      <c r="W215" s="2563"/>
      <c r="X215" s="2563"/>
      <c r="Y215" s="2563"/>
      <c r="Z215" s="2563"/>
      <c r="AA215" s="2563"/>
      <c r="AB215" s="2563"/>
      <c r="AC215" s="2563"/>
      <c r="AD215" s="2564"/>
      <c r="AE215" s="2564"/>
      <c r="AF215" s="2564"/>
      <c r="AG215" s="2563"/>
      <c r="AH215" s="2564"/>
      <c r="AI215" s="2564"/>
      <c r="AJ215" s="2564"/>
      <c r="AK215" s="2565"/>
      <c r="AL215" s="2565"/>
    </row>
    <row r="216" spans="3:38" s="2526" customFormat="1" ht="10.5">
      <c r="C216" s="2557"/>
      <c r="D216" s="2558"/>
      <c r="E216" s="2559"/>
      <c r="F216" s="2559"/>
      <c r="G216" s="2559"/>
      <c r="H216" s="2560">
        <f t="shared" si="6"/>
        <v>0</v>
      </c>
      <c r="I216" s="2559"/>
      <c r="J216" s="2559"/>
      <c r="K216" s="2559"/>
      <c r="L216" s="2559"/>
      <c r="M216" s="2559"/>
      <c r="N216" s="2559"/>
      <c r="O216" s="2559"/>
      <c r="P216" s="2559"/>
      <c r="Q216" s="2559"/>
      <c r="R216" s="2559"/>
      <c r="S216" s="2560">
        <f t="shared" si="7"/>
        <v>0</v>
      </c>
      <c r="T216" s="2561"/>
      <c r="U216" s="2562"/>
      <c r="V216" s="2563"/>
      <c r="W216" s="2563"/>
      <c r="X216" s="2563"/>
      <c r="Y216" s="2563"/>
      <c r="Z216" s="2563"/>
      <c r="AA216" s="2563"/>
      <c r="AB216" s="2563"/>
      <c r="AC216" s="2563"/>
      <c r="AD216" s="2564"/>
      <c r="AE216" s="2564"/>
      <c r="AF216" s="2564"/>
      <c r="AG216" s="2563"/>
      <c r="AH216" s="2564"/>
      <c r="AI216" s="2564"/>
      <c r="AJ216" s="2564"/>
      <c r="AK216" s="2565"/>
      <c r="AL216" s="2565"/>
    </row>
    <row r="217" spans="3:38" s="2526" customFormat="1" ht="10.5">
      <c r="C217" s="2557"/>
      <c r="D217" s="2558"/>
      <c r="E217" s="2559"/>
      <c r="F217" s="2559"/>
      <c r="G217" s="2559"/>
      <c r="H217" s="2560">
        <f t="shared" si="6"/>
        <v>0</v>
      </c>
      <c r="I217" s="2559"/>
      <c r="J217" s="2559"/>
      <c r="K217" s="2559"/>
      <c r="L217" s="2559"/>
      <c r="M217" s="2559"/>
      <c r="N217" s="2559"/>
      <c r="O217" s="2559"/>
      <c r="P217" s="2559"/>
      <c r="Q217" s="2559"/>
      <c r="R217" s="2559"/>
      <c r="S217" s="2560">
        <f t="shared" si="7"/>
        <v>0</v>
      </c>
      <c r="T217" s="2561"/>
      <c r="U217" s="2562"/>
      <c r="V217" s="2563"/>
      <c r="W217" s="2563"/>
      <c r="X217" s="2563"/>
      <c r="Y217" s="2563"/>
      <c r="Z217" s="2563"/>
      <c r="AA217" s="2563"/>
      <c r="AB217" s="2563"/>
      <c r="AC217" s="2563"/>
      <c r="AD217" s="2564"/>
      <c r="AE217" s="2564"/>
      <c r="AF217" s="2564"/>
      <c r="AG217" s="2563"/>
      <c r="AH217" s="2564"/>
      <c r="AI217" s="2564"/>
      <c r="AJ217" s="2564"/>
      <c r="AK217" s="2565"/>
      <c r="AL217" s="2565"/>
    </row>
    <row r="218" spans="3:38" s="2526" customFormat="1" ht="10.5">
      <c r="C218" s="2557"/>
      <c r="D218" s="2558"/>
      <c r="E218" s="2559"/>
      <c r="F218" s="2559"/>
      <c r="G218" s="2559"/>
      <c r="H218" s="2560">
        <f t="shared" si="6"/>
        <v>0</v>
      </c>
      <c r="I218" s="2559"/>
      <c r="J218" s="2559"/>
      <c r="K218" s="2559"/>
      <c r="L218" s="2559"/>
      <c r="M218" s="2559"/>
      <c r="N218" s="2559"/>
      <c r="O218" s="2559"/>
      <c r="P218" s="2559"/>
      <c r="Q218" s="2559"/>
      <c r="R218" s="2559"/>
      <c r="S218" s="2560">
        <f t="shared" si="7"/>
        <v>0</v>
      </c>
      <c r="T218" s="2561"/>
      <c r="U218" s="2562"/>
      <c r="V218" s="2563"/>
      <c r="W218" s="2563"/>
      <c r="X218" s="2563"/>
      <c r="Y218" s="2563"/>
      <c r="Z218" s="2563"/>
      <c r="AA218" s="2563"/>
      <c r="AB218" s="2563"/>
      <c r="AC218" s="2563"/>
      <c r="AD218" s="2564"/>
      <c r="AE218" s="2564"/>
      <c r="AF218" s="2564"/>
      <c r="AG218" s="2563"/>
      <c r="AH218" s="2564"/>
      <c r="AI218" s="2564"/>
      <c r="AJ218" s="2564"/>
      <c r="AK218" s="2565"/>
      <c r="AL218" s="2565"/>
    </row>
    <row r="219" spans="3:38" s="2526" customFormat="1" ht="10.5">
      <c r="C219" s="2557"/>
      <c r="D219" s="2558"/>
      <c r="E219" s="2559"/>
      <c r="F219" s="2559"/>
      <c r="G219" s="2559"/>
      <c r="H219" s="2560">
        <f t="shared" si="6"/>
        <v>0</v>
      </c>
      <c r="I219" s="2559"/>
      <c r="J219" s="2559"/>
      <c r="K219" s="2559"/>
      <c r="L219" s="2559"/>
      <c r="M219" s="2559"/>
      <c r="N219" s="2559"/>
      <c r="O219" s="2559"/>
      <c r="P219" s="2559"/>
      <c r="Q219" s="2559"/>
      <c r="R219" s="2559"/>
      <c r="S219" s="2560">
        <f t="shared" si="7"/>
        <v>0</v>
      </c>
      <c r="T219" s="2561"/>
      <c r="U219" s="2562"/>
      <c r="V219" s="2563"/>
      <c r="W219" s="2563"/>
      <c r="X219" s="2563"/>
      <c r="Y219" s="2563"/>
      <c r="Z219" s="2563"/>
      <c r="AA219" s="2563"/>
      <c r="AB219" s="2563"/>
      <c r="AC219" s="2563"/>
      <c r="AD219" s="2564"/>
      <c r="AE219" s="2564"/>
      <c r="AF219" s="2564"/>
      <c r="AG219" s="2563"/>
      <c r="AH219" s="2564"/>
      <c r="AI219" s="2564"/>
      <c r="AJ219" s="2564"/>
      <c r="AK219" s="2565"/>
      <c r="AL219" s="2565"/>
    </row>
    <row r="220" spans="3:38" s="2526" customFormat="1" ht="10.5">
      <c r="C220" s="2557"/>
      <c r="D220" s="2558"/>
      <c r="E220" s="2559"/>
      <c r="F220" s="2559"/>
      <c r="G220" s="2559"/>
      <c r="H220" s="2560">
        <f t="shared" si="6"/>
        <v>0</v>
      </c>
      <c r="I220" s="2559"/>
      <c r="J220" s="2559"/>
      <c r="K220" s="2559"/>
      <c r="L220" s="2559"/>
      <c r="M220" s="2559"/>
      <c r="N220" s="2559"/>
      <c r="O220" s="2559"/>
      <c r="P220" s="2559"/>
      <c r="Q220" s="2559"/>
      <c r="R220" s="2559"/>
      <c r="S220" s="2560">
        <f t="shared" si="7"/>
        <v>0</v>
      </c>
      <c r="T220" s="2561"/>
      <c r="U220" s="2562"/>
      <c r="V220" s="2563"/>
      <c r="W220" s="2563"/>
      <c r="X220" s="2563"/>
      <c r="Y220" s="2563"/>
      <c r="Z220" s="2563"/>
      <c r="AA220" s="2563"/>
      <c r="AB220" s="2563"/>
      <c r="AC220" s="2563"/>
      <c r="AD220" s="2564"/>
      <c r="AE220" s="2564"/>
      <c r="AF220" s="2564"/>
      <c r="AG220" s="2563"/>
      <c r="AH220" s="2564"/>
      <c r="AI220" s="2564"/>
      <c r="AJ220" s="2564"/>
      <c r="AK220" s="2565"/>
      <c r="AL220" s="2565"/>
    </row>
    <row r="221" spans="3:38" s="2526" customFormat="1" ht="10.5">
      <c r="C221" s="2557"/>
      <c r="D221" s="2558"/>
      <c r="E221" s="2559"/>
      <c r="F221" s="2559"/>
      <c r="G221" s="2559"/>
      <c r="H221" s="2560">
        <f t="shared" si="6"/>
        <v>0</v>
      </c>
      <c r="I221" s="2559"/>
      <c r="J221" s="2559"/>
      <c r="K221" s="2559"/>
      <c r="L221" s="2559"/>
      <c r="M221" s="2559"/>
      <c r="N221" s="2559"/>
      <c r="O221" s="2559"/>
      <c r="P221" s="2559"/>
      <c r="Q221" s="2559"/>
      <c r="R221" s="2559"/>
      <c r="S221" s="2560">
        <f t="shared" si="7"/>
        <v>0</v>
      </c>
      <c r="T221" s="2561"/>
      <c r="U221" s="2562"/>
      <c r="V221" s="2563"/>
      <c r="W221" s="2563"/>
      <c r="X221" s="2563"/>
      <c r="Y221" s="2563"/>
      <c r="Z221" s="2563"/>
      <c r="AA221" s="2563"/>
      <c r="AB221" s="2563"/>
      <c r="AC221" s="2563"/>
      <c r="AD221" s="2564"/>
      <c r="AE221" s="2564"/>
      <c r="AF221" s="2564"/>
      <c r="AG221" s="2563"/>
      <c r="AH221" s="2564"/>
      <c r="AI221" s="2564"/>
      <c r="AJ221" s="2564"/>
      <c r="AK221" s="2565"/>
      <c r="AL221" s="2565"/>
    </row>
    <row r="222" spans="3:38" s="2526" customFormat="1" ht="10.5">
      <c r="C222" s="2557"/>
      <c r="D222" s="2558"/>
      <c r="E222" s="2559"/>
      <c r="F222" s="2559"/>
      <c r="G222" s="2559"/>
      <c r="H222" s="2560">
        <f t="shared" si="6"/>
        <v>0</v>
      </c>
      <c r="I222" s="2559"/>
      <c r="J222" s="2559"/>
      <c r="K222" s="2559"/>
      <c r="L222" s="2559"/>
      <c r="M222" s="2559"/>
      <c r="N222" s="2559"/>
      <c r="O222" s="2559"/>
      <c r="P222" s="2559"/>
      <c r="Q222" s="2559"/>
      <c r="R222" s="2559"/>
      <c r="S222" s="2560">
        <f t="shared" si="7"/>
        <v>0</v>
      </c>
      <c r="T222" s="2561"/>
      <c r="U222" s="2562"/>
      <c r="V222" s="2563"/>
      <c r="W222" s="2563"/>
      <c r="X222" s="2563"/>
      <c r="Y222" s="2563"/>
      <c r="Z222" s="2563"/>
      <c r="AA222" s="2563"/>
      <c r="AB222" s="2563"/>
      <c r="AC222" s="2563"/>
      <c r="AD222" s="2564"/>
      <c r="AE222" s="2564"/>
      <c r="AF222" s="2564"/>
      <c r="AG222" s="2563"/>
      <c r="AH222" s="2564"/>
      <c r="AI222" s="2564"/>
      <c r="AJ222" s="2564"/>
      <c r="AK222" s="2565"/>
      <c r="AL222" s="2565"/>
    </row>
    <row r="223" spans="3:38" s="2526" customFormat="1" ht="10.5">
      <c r="C223" s="2557"/>
      <c r="D223" s="2558"/>
      <c r="E223" s="2559"/>
      <c r="F223" s="2559"/>
      <c r="G223" s="2559"/>
      <c r="H223" s="2560">
        <f t="shared" si="6"/>
        <v>0</v>
      </c>
      <c r="I223" s="2559"/>
      <c r="J223" s="2559"/>
      <c r="K223" s="2559"/>
      <c r="L223" s="2559"/>
      <c r="M223" s="2559"/>
      <c r="N223" s="2559"/>
      <c r="O223" s="2559"/>
      <c r="P223" s="2559"/>
      <c r="Q223" s="2559"/>
      <c r="R223" s="2559"/>
      <c r="S223" s="2560">
        <f t="shared" si="7"/>
        <v>0</v>
      </c>
      <c r="T223" s="2561"/>
      <c r="U223" s="2562"/>
      <c r="V223" s="2563"/>
      <c r="W223" s="2563"/>
      <c r="X223" s="2563"/>
      <c r="Y223" s="2563"/>
      <c r="Z223" s="2563"/>
      <c r="AA223" s="2563"/>
      <c r="AB223" s="2563"/>
      <c r="AC223" s="2563"/>
      <c r="AD223" s="2564"/>
      <c r="AE223" s="2564"/>
      <c r="AF223" s="2564"/>
      <c r="AG223" s="2563"/>
      <c r="AH223" s="2564"/>
      <c r="AI223" s="2564"/>
      <c r="AJ223" s="2564"/>
      <c r="AK223" s="2565"/>
      <c r="AL223" s="2565"/>
    </row>
    <row r="224" spans="3:38" s="2526" customFormat="1" ht="10.5">
      <c r="C224" s="2557"/>
      <c r="D224" s="2558"/>
      <c r="E224" s="2559"/>
      <c r="F224" s="2559"/>
      <c r="G224" s="2559"/>
      <c r="H224" s="2560">
        <f t="shared" si="6"/>
        <v>0</v>
      </c>
      <c r="I224" s="2559"/>
      <c r="J224" s="2559"/>
      <c r="K224" s="2559"/>
      <c r="L224" s="2559"/>
      <c r="M224" s="2559"/>
      <c r="N224" s="2559"/>
      <c r="O224" s="2559"/>
      <c r="P224" s="2559"/>
      <c r="Q224" s="2559"/>
      <c r="R224" s="2559"/>
      <c r="S224" s="2560">
        <f t="shared" si="7"/>
        <v>0</v>
      </c>
      <c r="T224" s="2561"/>
      <c r="U224" s="2562"/>
      <c r="V224" s="2563"/>
      <c r="W224" s="2563"/>
      <c r="X224" s="2563"/>
      <c r="Y224" s="2563"/>
      <c r="Z224" s="2563"/>
      <c r="AA224" s="2563"/>
      <c r="AB224" s="2563"/>
      <c r="AC224" s="2563"/>
      <c r="AD224" s="2564"/>
      <c r="AE224" s="2564"/>
      <c r="AF224" s="2564"/>
      <c r="AG224" s="2563"/>
      <c r="AH224" s="2564"/>
      <c r="AI224" s="2564"/>
      <c r="AJ224" s="2564"/>
      <c r="AK224" s="2565"/>
      <c r="AL224" s="2565"/>
    </row>
    <row r="225" spans="3:38" s="2526" customFormat="1" ht="10.5">
      <c r="C225" s="2557"/>
      <c r="D225" s="2558"/>
      <c r="E225" s="2559"/>
      <c r="F225" s="2559"/>
      <c r="G225" s="2559"/>
      <c r="H225" s="2560">
        <f t="shared" si="6"/>
        <v>0</v>
      </c>
      <c r="I225" s="2559"/>
      <c r="J225" s="2559"/>
      <c r="K225" s="2559"/>
      <c r="L225" s="2559"/>
      <c r="M225" s="2559"/>
      <c r="N225" s="2559"/>
      <c r="O225" s="2559"/>
      <c r="P225" s="2559"/>
      <c r="Q225" s="2559"/>
      <c r="R225" s="2559"/>
      <c r="S225" s="2560">
        <f t="shared" si="7"/>
        <v>0</v>
      </c>
      <c r="T225" s="2561"/>
      <c r="U225" s="2562"/>
      <c r="V225" s="2563"/>
      <c r="W225" s="2563"/>
      <c r="X225" s="2563"/>
      <c r="Y225" s="2563"/>
      <c r="Z225" s="2563"/>
      <c r="AA225" s="2563"/>
      <c r="AB225" s="2563"/>
      <c r="AC225" s="2563"/>
      <c r="AD225" s="2564"/>
      <c r="AE225" s="2564"/>
      <c r="AF225" s="2564"/>
      <c r="AG225" s="2563"/>
      <c r="AH225" s="2564"/>
      <c r="AI225" s="2564"/>
      <c r="AJ225" s="2564"/>
      <c r="AK225" s="2565"/>
      <c r="AL225" s="2565"/>
    </row>
    <row r="226" spans="3:38" s="2526" customFormat="1" ht="10.5">
      <c r="C226" s="2557"/>
      <c r="D226" s="2558"/>
      <c r="E226" s="2559"/>
      <c r="F226" s="2559"/>
      <c r="G226" s="2559"/>
      <c r="H226" s="2560">
        <f t="shared" si="6"/>
        <v>0</v>
      </c>
      <c r="I226" s="2559"/>
      <c r="J226" s="2559"/>
      <c r="K226" s="2559"/>
      <c r="L226" s="2559"/>
      <c r="M226" s="2559"/>
      <c r="N226" s="2559"/>
      <c r="O226" s="2559"/>
      <c r="P226" s="2559"/>
      <c r="Q226" s="2559"/>
      <c r="R226" s="2559"/>
      <c r="S226" s="2560">
        <f t="shared" si="7"/>
        <v>0</v>
      </c>
      <c r="T226" s="2561"/>
      <c r="U226" s="2562"/>
      <c r="V226" s="2563"/>
      <c r="W226" s="2563"/>
      <c r="X226" s="2563"/>
      <c r="Y226" s="2563"/>
      <c r="Z226" s="2563"/>
      <c r="AA226" s="2563"/>
      <c r="AB226" s="2563"/>
      <c r="AC226" s="2563"/>
      <c r="AD226" s="2564"/>
      <c r="AE226" s="2564"/>
      <c r="AF226" s="2564"/>
      <c r="AG226" s="2563"/>
      <c r="AH226" s="2564"/>
      <c r="AI226" s="2564"/>
      <c r="AJ226" s="2564"/>
      <c r="AK226" s="2565"/>
      <c r="AL226" s="2565"/>
    </row>
    <row r="227" spans="3:38" s="2526" customFormat="1" ht="10.5">
      <c r="C227" s="2557"/>
      <c r="D227" s="2558"/>
      <c r="E227" s="2559"/>
      <c r="F227" s="2559"/>
      <c r="G227" s="2559"/>
      <c r="H227" s="2560">
        <f t="shared" si="6"/>
        <v>0</v>
      </c>
      <c r="I227" s="2559"/>
      <c r="J227" s="2559"/>
      <c r="K227" s="2559"/>
      <c r="L227" s="2559"/>
      <c r="M227" s="2559"/>
      <c r="N227" s="2559"/>
      <c r="O227" s="2559"/>
      <c r="P227" s="2559"/>
      <c r="Q227" s="2559"/>
      <c r="R227" s="2559"/>
      <c r="S227" s="2560">
        <f t="shared" si="7"/>
        <v>0</v>
      </c>
      <c r="T227" s="2561"/>
      <c r="U227" s="2562"/>
      <c r="V227" s="2563"/>
      <c r="W227" s="2563"/>
      <c r="X227" s="2563"/>
      <c r="Y227" s="2563"/>
      <c r="Z227" s="2563"/>
      <c r="AA227" s="2563"/>
      <c r="AB227" s="2563"/>
      <c r="AC227" s="2563"/>
      <c r="AD227" s="2564"/>
      <c r="AE227" s="2564"/>
      <c r="AF227" s="2564"/>
      <c r="AG227" s="2563"/>
      <c r="AH227" s="2564"/>
      <c r="AI227" s="2564"/>
      <c r="AJ227" s="2564"/>
      <c r="AK227" s="2565"/>
      <c r="AL227" s="2565"/>
    </row>
    <row r="228" spans="3:38" s="2526" customFormat="1" ht="10.5">
      <c r="C228" s="2557"/>
      <c r="D228" s="2558"/>
      <c r="E228" s="2559"/>
      <c r="F228" s="2559"/>
      <c r="G228" s="2559"/>
      <c r="H228" s="2560">
        <f t="shared" si="6"/>
        <v>0</v>
      </c>
      <c r="I228" s="2559"/>
      <c r="J228" s="2559"/>
      <c r="K228" s="2559"/>
      <c r="L228" s="2559"/>
      <c r="M228" s="2559"/>
      <c r="N228" s="2559"/>
      <c r="O228" s="2559"/>
      <c r="P228" s="2559"/>
      <c r="Q228" s="2559"/>
      <c r="R228" s="2559"/>
      <c r="S228" s="2560">
        <f t="shared" si="7"/>
        <v>0</v>
      </c>
      <c r="T228" s="2561"/>
      <c r="U228" s="2562"/>
      <c r="V228" s="2563"/>
      <c r="W228" s="2563"/>
      <c r="X228" s="2563"/>
      <c r="Y228" s="2563"/>
      <c r="Z228" s="2563"/>
      <c r="AA228" s="2563"/>
      <c r="AB228" s="2563"/>
      <c r="AC228" s="2563"/>
      <c r="AD228" s="2564"/>
      <c r="AE228" s="2564"/>
      <c r="AF228" s="2564"/>
      <c r="AG228" s="2563"/>
      <c r="AH228" s="2564"/>
      <c r="AI228" s="2564"/>
      <c r="AJ228" s="2564"/>
      <c r="AK228" s="2565"/>
      <c r="AL228" s="2565"/>
    </row>
    <row r="229" spans="3:38" s="2526" customFormat="1" ht="10.5">
      <c r="C229" s="2557"/>
      <c r="D229" s="2558"/>
      <c r="E229" s="2559"/>
      <c r="F229" s="2559"/>
      <c r="G229" s="2559"/>
      <c r="H229" s="2560">
        <f t="shared" si="6"/>
        <v>0</v>
      </c>
      <c r="I229" s="2559"/>
      <c r="J229" s="2559"/>
      <c r="K229" s="2559"/>
      <c r="L229" s="2559"/>
      <c r="M229" s="2559"/>
      <c r="N229" s="2559"/>
      <c r="O229" s="2559"/>
      <c r="P229" s="2559"/>
      <c r="Q229" s="2559"/>
      <c r="R229" s="2559"/>
      <c r="S229" s="2560">
        <f t="shared" si="7"/>
        <v>0</v>
      </c>
      <c r="T229" s="2561"/>
      <c r="U229" s="2562"/>
      <c r="V229" s="2563"/>
      <c r="W229" s="2563"/>
      <c r="X229" s="2563"/>
      <c r="Y229" s="2563"/>
      <c r="Z229" s="2563"/>
      <c r="AA229" s="2563"/>
      <c r="AB229" s="2563"/>
      <c r="AC229" s="2563"/>
      <c r="AD229" s="2564"/>
      <c r="AE229" s="2564"/>
      <c r="AF229" s="2564"/>
      <c r="AG229" s="2563"/>
      <c r="AH229" s="2564"/>
      <c r="AI229" s="2564"/>
      <c r="AJ229" s="2564"/>
      <c r="AK229" s="2565"/>
      <c r="AL229" s="2565"/>
    </row>
    <row r="230" spans="3:38" s="2526" customFormat="1" ht="10.5">
      <c r="C230" s="2557"/>
      <c r="D230" s="2558"/>
      <c r="E230" s="2559"/>
      <c r="F230" s="2559"/>
      <c r="G230" s="2559"/>
      <c r="H230" s="2560">
        <f t="shared" si="6"/>
        <v>0</v>
      </c>
      <c r="I230" s="2559"/>
      <c r="J230" s="2559"/>
      <c r="K230" s="2559"/>
      <c r="L230" s="2559"/>
      <c r="M230" s="2559"/>
      <c r="N230" s="2559"/>
      <c r="O230" s="2559"/>
      <c r="P230" s="2559"/>
      <c r="Q230" s="2559"/>
      <c r="R230" s="2559"/>
      <c r="S230" s="2560">
        <f t="shared" si="7"/>
        <v>0</v>
      </c>
      <c r="T230" s="2561"/>
      <c r="U230" s="2562"/>
      <c r="V230" s="2563"/>
      <c r="W230" s="2563"/>
      <c r="X230" s="2563"/>
      <c r="Y230" s="2563"/>
      <c r="Z230" s="2563"/>
      <c r="AA230" s="2563"/>
      <c r="AB230" s="2563"/>
      <c r="AC230" s="2563"/>
      <c r="AD230" s="2564"/>
      <c r="AE230" s="2564"/>
      <c r="AF230" s="2564"/>
      <c r="AG230" s="2563"/>
      <c r="AH230" s="2564"/>
      <c r="AI230" s="2564"/>
      <c r="AJ230" s="2564"/>
      <c r="AK230" s="2565"/>
      <c r="AL230" s="2565"/>
    </row>
    <row r="231" spans="3:38" s="2526" customFormat="1" ht="10.5">
      <c r="C231" s="2557"/>
      <c r="D231" s="2558"/>
      <c r="E231" s="2559"/>
      <c r="F231" s="2559"/>
      <c r="G231" s="2559"/>
      <c r="H231" s="2560">
        <f t="shared" si="6"/>
        <v>0</v>
      </c>
      <c r="I231" s="2559"/>
      <c r="J231" s="2559"/>
      <c r="K231" s="2559"/>
      <c r="L231" s="2559"/>
      <c r="M231" s="2559"/>
      <c r="N231" s="2559"/>
      <c r="O231" s="2559"/>
      <c r="P231" s="2559"/>
      <c r="Q231" s="2559"/>
      <c r="R231" s="2559"/>
      <c r="S231" s="2560">
        <f t="shared" si="7"/>
        <v>0</v>
      </c>
      <c r="T231" s="2561"/>
      <c r="U231" s="2562"/>
      <c r="V231" s="2563"/>
      <c r="W231" s="2563"/>
      <c r="X231" s="2563"/>
      <c r="Y231" s="2563"/>
      <c r="Z231" s="2563"/>
      <c r="AA231" s="2563"/>
      <c r="AB231" s="2563"/>
      <c r="AC231" s="2563"/>
      <c r="AD231" s="2564"/>
      <c r="AE231" s="2564"/>
      <c r="AF231" s="2564"/>
      <c r="AG231" s="2563"/>
      <c r="AH231" s="2564"/>
      <c r="AI231" s="2564"/>
      <c r="AJ231" s="2564"/>
      <c r="AK231" s="2565"/>
      <c r="AL231" s="2565"/>
    </row>
    <row r="232" spans="3:38" s="2526" customFormat="1" ht="10.5">
      <c r="C232" s="2557"/>
      <c r="D232" s="2558"/>
      <c r="E232" s="2559"/>
      <c r="F232" s="2559"/>
      <c r="G232" s="2559"/>
      <c r="H232" s="2560">
        <f t="shared" si="6"/>
        <v>0</v>
      </c>
      <c r="I232" s="2559"/>
      <c r="J232" s="2559"/>
      <c r="K232" s="2559"/>
      <c r="L232" s="2559"/>
      <c r="M232" s="2559"/>
      <c r="N232" s="2559"/>
      <c r="O232" s="2559"/>
      <c r="P232" s="2559"/>
      <c r="Q232" s="2559"/>
      <c r="R232" s="2559"/>
      <c r="S232" s="2560">
        <f t="shared" si="7"/>
        <v>0</v>
      </c>
      <c r="T232" s="2561"/>
      <c r="U232" s="2562"/>
      <c r="V232" s="2563"/>
      <c r="W232" s="2563"/>
      <c r="X232" s="2563"/>
      <c r="Y232" s="2563"/>
      <c r="Z232" s="2563"/>
      <c r="AA232" s="2563"/>
      <c r="AB232" s="2563"/>
      <c r="AC232" s="2563"/>
      <c r="AD232" s="2564"/>
      <c r="AE232" s="2564"/>
      <c r="AF232" s="2564"/>
      <c r="AG232" s="2563"/>
      <c r="AH232" s="2564"/>
      <c r="AI232" s="2564"/>
      <c r="AJ232" s="2564"/>
      <c r="AK232" s="2565"/>
      <c r="AL232" s="2565"/>
    </row>
    <row r="233" spans="3:38" s="2526" customFormat="1" ht="10.5">
      <c r="C233" s="2557"/>
      <c r="D233" s="2558"/>
      <c r="E233" s="2559"/>
      <c r="F233" s="2559"/>
      <c r="G233" s="2559"/>
      <c r="H233" s="2560">
        <f t="shared" si="6"/>
        <v>0</v>
      </c>
      <c r="I233" s="2559"/>
      <c r="J233" s="2559"/>
      <c r="K233" s="2559"/>
      <c r="L233" s="2559"/>
      <c r="M233" s="2559"/>
      <c r="N233" s="2559"/>
      <c r="O233" s="2559"/>
      <c r="P233" s="2559"/>
      <c r="Q233" s="2559"/>
      <c r="R233" s="2559"/>
      <c r="S233" s="2560">
        <f t="shared" si="7"/>
        <v>0</v>
      </c>
      <c r="T233" s="2561"/>
      <c r="U233" s="2562"/>
      <c r="V233" s="2563"/>
      <c r="W233" s="2563"/>
      <c r="X233" s="2563"/>
      <c r="Y233" s="2563"/>
      <c r="Z233" s="2563"/>
      <c r="AA233" s="2563"/>
      <c r="AB233" s="2563"/>
      <c r="AC233" s="2563"/>
      <c r="AD233" s="2564"/>
      <c r="AE233" s="2564"/>
      <c r="AF233" s="2564"/>
      <c r="AG233" s="2563"/>
      <c r="AH233" s="2564"/>
      <c r="AI233" s="2564"/>
      <c r="AJ233" s="2564"/>
      <c r="AK233" s="2565"/>
      <c r="AL233" s="2565"/>
    </row>
    <row r="234" spans="3:38" s="2526" customFormat="1" ht="10.5">
      <c r="C234" s="2557"/>
      <c r="D234" s="2558"/>
      <c r="E234" s="2559"/>
      <c r="F234" s="2559"/>
      <c r="G234" s="2559"/>
      <c r="H234" s="2560">
        <f t="shared" si="6"/>
        <v>0</v>
      </c>
      <c r="I234" s="2559"/>
      <c r="J234" s="2559"/>
      <c r="K234" s="2559"/>
      <c r="L234" s="2559"/>
      <c r="M234" s="2559"/>
      <c r="N234" s="2559"/>
      <c r="O234" s="2559"/>
      <c r="P234" s="2559"/>
      <c r="Q234" s="2559"/>
      <c r="R234" s="2559"/>
      <c r="S234" s="2560">
        <f t="shared" si="7"/>
        <v>0</v>
      </c>
      <c r="T234" s="2561"/>
      <c r="U234" s="2562"/>
      <c r="V234" s="2563"/>
      <c r="W234" s="2563"/>
      <c r="X234" s="2563"/>
      <c r="Y234" s="2563"/>
      <c r="Z234" s="2563"/>
      <c r="AA234" s="2563"/>
      <c r="AB234" s="2563"/>
      <c r="AC234" s="2563"/>
      <c r="AD234" s="2564"/>
      <c r="AE234" s="2564"/>
      <c r="AF234" s="2564"/>
      <c r="AG234" s="2563"/>
      <c r="AH234" s="2564"/>
      <c r="AI234" s="2564"/>
      <c r="AJ234" s="2564"/>
      <c r="AK234" s="2565"/>
      <c r="AL234" s="2565"/>
    </row>
    <row r="235" spans="3:38" s="2526" customFormat="1" ht="10.5">
      <c r="C235" s="2557"/>
      <c r="D235" s="2558"/>
      <c r="E235" s="2559"/>
      <c r="F235" s="2559"/>
      <c r="G235" s="2559"/>
      <c r="H235" s="2560">
        <f t="shared" si="6"/>
        <v>0</v>
      </c>
      <c r="I235" s="2559"/>
      <c r="J235" s="2559"/>
      <c r="K235" s="2559"/>
      <c r="L235" s="2559"/>
      <c r="M235" s="2559"/>
      <c r="N235" s="2559"/>
      <c r="O235" s="2559"/>
      <c r="P235" s="2559"/>
      <c r="Q235" s="2559"/>
      <c r="R235" s="2559"/>
      <c r="S235" s="2560">
        <f t="shared" si="7"/>
        <v>0</v>
      </c>
      <c r="T235" s="2561"/>
      <c r="U235" s="2562"/>
      <c r="V235" s="2563"/>
      <c r="W235" s="2563"/>
      <c r="X235" s="2563"/>
      <c r="Y235" s="2563"/>
      <c r="Z235" s="2563"/>
      <c r="AA235" s="2563"/>
      <c r="AB235" s="2563"/>
      <c r="AC235" s="2563"/>
      <c r="AD235" s="2564"/>
      <c r="AE235" s="2564"/>
      <c r="AF235" s="2564"/>
      <c r="AG235" s="2563"/>
      <c r="AH235" s="2564"/>
      <c r="AI235" s="2564"/>
      <c r="AJ235" s="2564"/>
      <c r="AK235" s="2565"/>
      <c r="AL235" s="2565"/>
    </row>
    <row r="236" spans="3:38" s="2526" customFormat="1" ht="10.5">
      <c r="C236" s="2557"/>
      <c r="D236" s="2558"/>
      <c r="E236" s="2559"/>
      <c r="F236" s="2559"/>
      <c r="G236" s="2559"/>
      <c r="H236" s="2560">
        <f t="shared" si="6"/>
        <v>0</v>
      </c>
      <c r="I236" s="2559"/>
      <c r="J236" s="2559"/>
      <c r="K236" s="2559"/>
      <c r="L236" s="2559"/>
      <c r="M236" s="2559"/>
      <c r="N236" s="2559"/>
      <c r="O236" s="2559"/>
      <c r="P236" s="2559"/>
      <c r="Q236" s="2559"/>
      <c r="R236" s="2559"/>
      <c r="S236" s="2560">
        <f t="shared" si="7"/>
        <v>0</v>
      </c>
      <c r="T236" s="2561"/>
      <c r="U236" s="2562"/>
      <c r="V236" s="2563"/>
      <c r="W236" s="2563"/>
      <c r="X236" s="2563"/>
      <c r="Y236" s="2563"/>
      <c r="Z236" s="2563"/>
      <c r="AA236" s="2563"/>
      <c r="AB236" s="2563"/>
      <c r="AC236" s="2563"/>
      <c r="AD236" s="2564"/>
      <c r="AE236" s="2564"/>
      <c r="AF236" s="2564"/>
      <c r="AG236" s="2563"/>
      <c r="AH236" s="2564"/>
      <c r="AI236" s="2564"/>
      <c r="AJ236" s="2564"/>
      <c r="AK236" s="2565"/>
      <c r="AL236" s="2565"/>
    </row>
    <row r="237" spans="3:38" s="2526" customFormat="1" ht="10.5">
      <c r="C237" s="2557"/>
      <c r="D237" s="2558"/>
      <c r="E237" s="2559"/>
      <c r="F237" s="2559"/>
      <c r="G237" s="2559"/>
      <c r="H237" s="2560">
        <f t="shared" si="6"/>
        <v>0</v>
      </c>
      <c r="I237" s="2559"/>
      <c r="J237" s="2559"/>
      <c r="K237" s="2559"/>
      <c r="L237" s="2559"/>
      <c r="M237" s="2559"/>
      <c r="N237" s="2559"/>
      <c r="O237" s="2559"/>
      <c r="P237" s="2559"/>
      <c r="Q237" s="2559"/>
      <c r="R237" s="2559"/>
      <c r="S237" s="2560">
        <f t="shared" si="7"/>
        <v>0</v>
      </c>
      <c r="T237" s="2561"/>
      <c r="U237" s="2562"/>
      <c r="V237" s="2563"/>
      <c r="W237" s="2563"/>
      <c r="X237" s="2563"/>
      <c r="Y237" s="2563"/>
      <c r="Z237" s="2563"/>
      <c r="AA237" s="2563"/>
      <c r="AB237" s="2563"/>
      <c r="AC237" s="2563"/>
      <c r="AD237" s="2564"/>
      <c r="AE237" s="2564"/>
      <c r="AF237" s="2564"/>
      <c r="AG237" s="2563"/>
      <c r="AH237" s="2564"/>
      <c r="AI237" s="2564"/>
      <c r="AJ237" s="2564"/>
      <c r="AK237" s="2565"/>
      <c r="AL237" s="2565"/>
    </row>
    <row r="238" spans="3:38" s="2526" customFormat="1" ht="10.5">
      <c r="C238" s="2557"/>
      <c r="D238" s="2558"/>
      <c r="E238" s="2559"/>
      <c r="F238" s="2559"/>
      <c r="G238" s="2559"/>
      <c r="H238" s="2560">
        <f t="shared" si="6"/>
        <v>0</v>
      </c>
      <c r="I238" s="2559"/>
      <c r="J238" s="2559"/>
      <c r="K238" s="2559"/>
      <c r="L238" s="2559"/>
      <c r="M238" s="2559"/>
      <c r="N238" s="2559"/>
      <c r="O238" s="2559"/>
      <c r="P238" s="2559"/>
      <c r="Q238" s="2559"/>
      <c r="R238" s="2559"/>
      <c r="S238" s="2560">
        <f t="shared" si="7"/>
        <v>0</v>
      </c>
      <c r="T238" s="2561"/>
      <c r="U238" s="2562"/>
      <c r="V238" s="2563"/>
      <c r="W238" s="2563"/>
      <c r="X238" s="2563"/>
      <c r="Y238" s="2563"/>
      <c r="Z238" s="2563"/>
      <c r="AA238" s="2563"/>
      <c r="AB238" s="2563"/>
      <c r="AC238" s="2563"/>
      <c r="AD238" s="2564"/>
      <c r="AE238" s="2564"/>
      <c r="AF238" s="2564"/>
      <c r="AG238" s="2563"/>
      <c r="AH238" s="2564"/>
      <c r="AI238" s="2564"/>
      <c r="AJ238" s="2564"/>
      <c r="AK238" s="2565"/>
      <c r="AL238" s="2565"/>
    </row>
    <row r="239" spans="3:38" s="2526" customFormat="1" ht="10.5">
      <c r="C239" s="2557"/>
      <c r="D239" s="2558"/>
      <c r="E239" s="2559"/>
      <c r="F239" s="2559"/>
      <c r="G239" s="2559"/>
      <c r="H239" s="2560">
        <f t="shared" si="6"/>
        <v>0</v>
      </c>
      <c r="I239" s="2559"/>
      <c r="J239" s="2559"/>
      <c r="K239" s="2559"/>
      <c r="L239" s="2559"/>
      <c r="M239" s="2559"/>
      <c r="N239" s="2559"/>
      <c r="O239" s="2559"/>
      <c r="P239" s="2559"/>
      <c r="Q239" s="2559"/>
      <c r="R239" s="2559"/>
      <c r="S239" s="2560">
        <f t="shared" si="7"/>
        <v>0</v>
      </c>
      <c r="T239" s="2561"/>
      <c r="U239" s="2562"/>
      <c r="V239" s="2563"/>
      <c r="W239" s="2563"/>
      <c r="X239" s="2563"/>
      <c r="Y239" s="2563"/>
      <c r="Z239" s="2563"/>
      <c r="AA239" s="2563"/>
      <c r="AB239" s="2563"/>
      <c r="AC239" s="2563"/>
      <c r="AD239" s="2564"/>
      <c r="AE239" s="2564"/>
      <c r="AF239" s="2564"/>
      <c r="AG239" s="2563"/>
      <c r="AH239" s="2564"/>
      <c r="AI239" s="2564"/>
      <c r="AJ239" s="2564"/>
      <c r="AK239" s="2565"/>
      <c r="AL239" s="2565"/>
    </row>
    <row r="240" spans="3:38" s="2526" customFormat="1" ht="10.5">
      <c r="C240" s="2557"/>
      <c r="D240" s="2558"/>
      <c r="E240" s="2559"/>
      <c r="F240" s="2559"/>
      <c r="G240" s="2559"/>
      <c r="H240" s="2560">
        <f t="shared" si="6"/>
        <v>0</v>
      </c>
      <c r="I240" s="2559"/>
      <c r="J240" s="2559"/>
      <c r="K240" s="2559"/>
      <c r="L240" s="2559"/>
      <c r="M240" s="2559"/>
      <c r="N240" s="2559"/>
      <c r="O240" s="2559"/>
      <c r="P240" s="2559"/>
      <c r="Q240" s="2559"/>
      <c r="R240" s="2559"/>
      <c r="S240" s="2560">
        <f t="shared" si="7"/>
        <v>0</v>
      </c>
      <c r="T240" s="2561"/>
      <c r="U240" s="2562"/>
      <c r="V240" s="2563"/>
      <c r="W240" s="2563"/>
      <c r="X240" s="2563"/>
      <c r="Y240" s="2563"/>
      <c r="Z240" s="2563"/>
      <c r="AA240" s="2563"/>
      <c r="AB240" s="2563"/>
      <c r="AC240" s="2563"/>
      <c r="AD240" s="2564"/>
      <c r="AE240" s="2564"/>
      <c r="AF240" s="2564"/>
      <c r="AG240" s="2563"/>
      <c r="AH240" s="2564"/>
      <c r="AI240" s="2564"/>
      <c r="AJ240" s="2564"/>
      <c r="AK240" s="2565"/>
      <c r="AL240" s="2565"/>
    </row>
    <row r="241" spans="3:38" s="2526" customFormat="1" ht="10.5">
      <c r="C241" s="2557"/>
      <c r="D241" s="2558"/>
      <c r="E241" s="2559"/>
      <c r="F241" s="2559"/>
      <c r="G241" s="2559"/>
      <c r="H241" s="2560">
        <f t="shared" si="6"/>
        <v>0</v>
      </c>
      <c r="I241" s="2559"/>
      <c r="J241" s="2559"/>
      <c r="K241" s="2559"/>
      <c r="L241" s="2559"/>
      <c r="M241" s="2559"/>
      <c r="N241" s="2559"/>
      <c r="O241" s="2559"/>
      <c r="P241" s="2559"/>
      <c r="Q241" s="2559"/>
      <c r="R241" s="2559"/>
      <c r="S241" s="2560">
        <f t="shared" si="7"/>
        <v>0</v>
      </c>
      <c r="T241" s="2561"/>
      <c r="U241" s="2562"/>
      <c r="V241" s="2563"/>
      <c r="W241" s="2563"/>
      <c r="X241" s="2563"/>
      <c r="Y241" s="2563"/>
      <c r="Z241" s="2563"/>
      <c r="AA241" s="2563"/>
      <c r="AB241" s="2563"/>
      <c r="AC241" s="2563"/>
      <c r="AD241" s="2564"/>
      <c r="AE241" s="2564"/>
      <c r="AF241" s="2564"/>
      <c r="AG241" s="2563"/>
      <c r="AH241" s="2564"/>
      <c r="AI241" s="2564"/>
      <c r="AJ241" s="2564"/>
      <c r="AK241" s="2565"/>
      <c r="AL241" s="2565"/>
    </row>
    <row r="242" spans="3:38" s="2526" customFormat="1" ht="10.5">
      <c r="C242" s="2557"/>
      <c r="D242" s="2558"/>
      <c r="E242" s="2559"/>
      <c r="F242" s="2559"/>
      <c r="G242" s="2559"/>
      <c r="H242" s="2560">
        <f t="shared" si="6"/>
        <v>0</v>
      </c>
      <c r="I242" s="2559"/>
      <c r="J242" s="2559"/>
      <c r="K242" s="2559"/>
      <c r="L242" s="2559"/>
      <c r="M242" s="2559"/>
      <c r="N242" s="2559"/>
      <c r="O242" s="2559"/>
      <c r="P242" s="2559"/>
      <c r="Q242" s="2559"/>
      <c r="R242" s="2559"/>
      <c r="S242" s="2560">
        <f t="shared" si="7"/>
        <v>0</v>
      </c>
      <c r="T242" s="2561"/>
      <c r="U242" s="2562"/>
      <c r="V242" s="2563"/>
      <c r="W242" s="2563"/>
      <c r="X242" s="2563"/>
      <c r="Y242" s="2563"/>
      <c r="Z242" s="2563"/>
      <c r="AA242" s="2563"/>
      <c r="AB242" s="2563"/>
      <c r="AC242" s="2563"/>
      <c r="AD242" s="2564"/>
      <c r="AE242" s="2564"/>
      <c r="AF242" s="2564"/>
      <c r="AG242" s="2563"/>
      <c r="AH242" s="2564"/>
      <c r="AI242" s="2564"/>
      <c r="AJ242" s="2564"/>
      <c r="AK242" s="2565"/>
      <c r="AL242" s="2565"/>
    </row>
    <row r="243" spans="3:38" s="2526" customFormat="1" ht="10.5">
      <c r="C243" s="2557"/>
      <c r="D243" s="2558"/>
      <c r="E243" s="2559"/>
      <c r="F243" s="2559"/>
      <c r="G243" s="2559"/>
      <c r="H243" s="2560">
        <f t="shared" si="6"/>
        <v>0</v>
      </c>
      <c r="I243" s="2559"/>
      <c r="J243" s="2559"/>
      <c r="K243" s="2559"/>
      <c r="L243" s="2559"/>
      <c r="M243" s="2559"/>
      <c r="N243" s="2559"/>
      <c r="O243" s="2559"/>
      <c r="P243" s="2559"/>
      <c r="Q243" s="2559"/>
      <c r="R243" s="2559"/>
      <c r="S243" s="2560">
        <f t="shared" si="7"/>
        <v>0</v>
      </c>
      <c r="T243" s="2561"/>
      <c r="U243" s="2562"/>
      <c r="V243" s="2563"/>
      <c r="W243" s="2563"/>
      <c r="X243" s="2563"/>
      <c r="Y243" s="2563"/>
      <c r="Z243" s="2563"/>
      <c r="AA243" s="2563"/>
      <c r="AB243" s="2563"/>
      <c r="AC243" s="2563"/>
      <c r="AD243" s="2564"/>
      <c r="AE243" s="2564"/>
      <c r="AF243" s="2564"/>
      <c r="AG243" s="2563"/>
      <c r="AH243" s="2564"/>
      <c r="AI243" s="2564"/>
      <c r="AJ243" s="2564"/>
      <c r="AK243" s="2565"/>
      <c r="AL243" s="2565"/>
    </row>
    <row r="244" spans="3:38" s="2526" customFormat="1" ht="10.5">
      <c r="C244" s="2557"/>
      <c r="D244" s="2558"/>
      <c r="E244" s="2559"/>
      <c r="F244" s="2559"/>
      <c r="G244" s="2559"/>
      <c r="H244" s="2560">
        <f t="shared" si="6"/>
        <v>0</v>
      </c>
      <c r="I244" s="2559"/>
      <c r="J244" s="2559"/>
      <c r="K244" s="2559"/>
      <c r="L244" s="2559"/>
      <c r="M244" s="2559"/>
      <c r="N244" s="2559"/>
      <c r="O244" s="2559"/>
      <c r="P244" s="2559"/>
      <c r="Q244" s="2559"/>
      <c r="R244" s="2559"/>
      <c r="S244" s="2560">
        <f t="shared" si="7"/>
        <v>0</v>
      </c>
      <c r="T244" s="2561"/>
      <c r="U244" s="2562"/>
      <c r="V244" s="2563"/>
      <c r="W244" s="2563"/>
      <c r="X244" s="2563"/>
      <c r="Y244" s="2563"/>
      <c r="Z244" s="2563"/>
      <c r="AA244" s="2563"/>
      <c r="AB244" s="2563"/>
      <c r="AC244" s="2563"/>
      <c r="AD244" s="2564"/>
      <c r="AE244" s="2564"/>
      <c r="AF244" s="2564"/>
      <c r="AG244" s="2563"/>
      <c r="AH244" s="2564"/>
      <c r="AI244" s="2564"/>
      <c r="AJ244" s="2564"/>
      <c r="AK244" s="2565"/>
      <c r="AL244" s="2565"/>
    </row>
    <row r="245" spans="3:38" s="2526" customFormat="1" ht="10.5">
      <c r="C245" s="2557"/>
      <c r="D245" s="2558"/>
      <c r="E245" s="2559"/>
      <c r="F245" s="2559"/>
      <c r="G245" s="2559"/>
      <c r="H245" s="2560">
        <f t="shared" si="6"/>
        <v>0</v>
      </c>
      <c r="I245" s="2559"/>
      <c r="J245" s="2559"/>
      <c r="K245" s="2559"/>
      <c r="L245" s="2559"/>
      <c r="M245" s="2559"/>
      <c r="N245" s="2559"/>
      <c r="O245" s="2559"/>
      <c r="P245" s="2559"/>
      <c r="Q245" s="2559"/>
      <c r="R245" s="2559"/>
      <c r="S245" s="2560">
        <f t="shared" si="7"/>
        <v>0</v>
      </c>
      <c r="T245" s="2561"/>
      <c r="U245" s="2562"/>
      <c r="V245" s="2563"/>
      <c r="W245" s="2563"/>
      <c r="X245" s="2563"/>
      <c r="Y245" s="2563"/>
      <c r="Z245" s="2563"/>
      <c r="AA245" s="2563"/>
      <c r="AB245" s="2563"/>
      <c r="AC245" s="2563"/>
      <c r="AD245" s="2564"/>
      <c r="AE245" s="2564"/>
      <c r="AF245" s="2564"/>
      <c r="AG245" s="2563"/>
      <c r="AH245" s="2564"/>
      <c r="AI245" s="2564"/>
      <c r="AJ245" s="2564"/>
      <c r="AK245" s="2565"/>
      <c r="AL245" s="2565"/>
    </row>
    <row r="246" spans="3:38" s="2526" customFormat="1" ht="10.5">
      <c r="C246" s="2557"/>
      <c r="D246" s="2558"/>
      <c r="E246" s="2559"/>
      <c r="F246" s="2559"/>
      <c r="G246" s="2559"/>
      <c r="H246" s="2560">
        <f t="shared" si="6"/>
        <v>0</v>
      </c>
      <c r="I246" s="2559"/>
      <c r="J246" s="2559"/>
      <c r="K246" s="2559"/>
      <c r="L246" s="2559"/>
      <c r="M246" s="2559"/>
      <c r="N246" s="2559"/>
      <c r="O246" s="2559"/>
      <c r="P246" s="2559"/>
      <c r="Q246" s="2559"/>
      <c r="R246" s="2559"/>
      <c r="S246" s="2560">
        <f t="shared" si="7"/>
        <v>0</v>
      </c>
      <c r="T246" s="2561"/>
      <c r="U246" s="2562"/>
      <c r="V246" s="2563"/>
      <c r="W246" s="2563"/>
      <c r="X246" s="2563"/>
      <c r="Y246" s="2563"/>
      <c r="Z246" s="2563"/>
      <c r="AA246" s="2563"/>
      <c r="AB246" s="2563"/>
      <c r="AC246" s="2563"/>
      <c r="AD246" s="2564"/>
      <c r="AE246" s="2564"/>
      <c r="AF246" s="2564"/>
      <c r="AG246" s="2563"/>
      <c r="AH246" s="2564"/>
      <c r="AI246" s="2564"/>
      <c r="AJ246" s="2564"/>
      <c r="AK246" s="2565"/>
      <c r="AL246" s="2565"/>
    </row>
    <row r="247" spans="3:38" s="2526" customFormat="1" ht="10.5">
      <c r="C247" s="2557"/>
      <c r="D247" s="2558"/>
      <c r="E247" s="2559"/>
      <c r="F247" s="2559"/>
      <c r="G247" s="2559"/>
      <c r="H247" s="2560">
        <f t="shared" si="6"/>
        <v>0</v>
      </c>
      <c r="I247" s="2559"/>
      <c r="J247" s="2559"/>
      <c r="K247" s="2559"/>
      <c r="L247" s="2559"/>
      <c r="M247" s="2559"/>
      <c r="N247" s="2559"/>
      <c r="O247" s="2559"/>
      <c r="P247" s="2559"/>
      <c r="Q247" s="2559"/>
      <c r="R247" s="2559"/>
      <c r="S247" s="2560">
        <f t="shared" si="7"/>
        <v>0</v>
      </c>
      <c r="T247" s="2561"/>
      <c r="U247" s="2562"/>
      <c r="V247" s="2563"/>
      <c r="W247" s="2563"/>
      <c r="X247" s="2563"/>
      <c r="Y247" s="2563"/>
      <c r="Z247" s="2563"/>
      <c r="AA247" s="2563"/>
      <c r="AB247" s="2563"/>
      <c r="AC247" s="2563"/>
      <c r="AD247" s="2564"/>
      <c r="AE247" s="2564"/>
      <c r="AF247" s="2564"/>
      <c r="AG247" s="2563"/>
      <c r="AH247" s="2564"/>
      <c r="AI247" s="2564"/>
      <c r="AJ247" s="2564"/>
      <c r="AK247" s="2565"/>
      <c r="AL247" s="2565"/>
    </row>
    <row r="248" spans="3:38" s="2526" customFormat="1" ht="10.5">
      <c r="C248" s="2557"/>
      <c r="D248" s="2558"/>
      <c r="E248" s="2559"/>
      <c r="F248" s="2559"/>
      <c r="G248" s="2559"/>
      <c r="H248" s="2560">
        <f t="shared" si="6"/>
        <v>0</v>
      </c>
      <c r="I248" s="2559"/>
      <c r="J248" s="2559"/>
      <c r="K248" s="2559"/>
      <c r="L248" s="2559"/>
      <c r="M248" s="2559"/>
      <c r="N248" s="2559"/>
      <c r="O248" s="2559"/>
      <c r="P248" s="2559"/>
      <c r="Q248" s="2559"/>
      <c r="R248" s="2559"/>
      <c r="S248" s="2560">
        <f t="shared" si="7"/>
        <v>0</v>
      </c>
      <c r="T248" s="2561"/>
      <c r="U248" s="2562"/>
      <c r="V248" s="2563"/>
      <c r="W248" s="2563"/>
      <c r="X248" s="2563"/>
      <c r="Y248" s="2563"/>
      <c r="Z248" s="2563"/>
      <c r="AA248" s="2563"/>
      <c r="AB248" s="2563"/>
      <c r="AC248" s="2563"/>
      <c r="AD248" s="2564"/>
      <c r="AE248" s="2564"/>
      <c r="AF248" s="2564"/>
      <c r="AG248" s="2563"/>
      <c r="AH248" s="2564"/>
      <c r="AI248" s="2564"/>
      <c r="AJ248" s="2564"/>
      <c r="AK248" s="2565"/>
      <c r="AL248" s="2565"/>
    </row>
    <row r="249" spans="3:38" s="2526" customFormat="1" ht="10.5">
      <c r="C249" s="2557"/>
      <c r="D249" s="2558"/>
      <c r="E249" s="2559"/>
      <c r="F249" s="2559"/>
      <c r="G249" s="2559"/>
      <c r="H249" s="2560">
        <f t="shared" si="6"/>
        <v>0</v>
      </c>
      <c r="I249" s="2559"/>
      <c r="J249" s="2559"/>
      <c r="K249" s="2559"/>
      <c r="L249" s="2559"/>
      <c r="M249" s="2559"/>
      <c r="N249" s="2559"/>
      <c r="O249" s="2559"/>
      <c r="P249" s="2559"/>
      <c r="Q249" s="2559"/>
      <c r="R249" s="2559"/>
      <c r="S249" s="2560">
        <f t="shared" si="7"/>
        <v>0</v>
      </c>
      <c r="T249" s="2561"/>
      <c r="U249" s="2562"/>
      <c r="V249" s="2563"/>
      <c r="W249" s="2563"/>
      <c r="X249" s="2563"/>
      <c r="Y249" s="2563"/>
      <c r="Z249" s="2563"/>
      <c r="AA249" s="2563"/>
      <c r="AB249" s="2563"/>
      <c r="AC249" s="2563"/>
      <c r="AD249" s="2564"/>
      <c r="AE249" s="2564"/>
      <c r="AF249" s="2564"/>
      <c r="AG249" s="2563"/>
      <c r="AH249" s="2564"/>
      <c r="AI249" s="2564"/>
      <c r="AJ249" s="2564"/>
      <c r="AK249" s="2565"/>
      <c r="AL249" s="2565"/>
    </row>
    <row r="250" spans="3:38" s="2526" customFormat="1" ht="10.5">
      <c r="C250" s="2557"/>
      <c r="D250" s="2558"/>
      <c r="E250" s="2559"/>
      <c r="F250" s="2559"/>
      <c r="G250" s="2559"/>
      <c r="H250" s="2560">
        <f t="shared" si="6"/>
        <v>0</v>
      </c>
      <c r="I250" s="2559"/>
      <c r="J250" s="2559"/>
      <c r="K250" s="2559"/>
      <c r="L250" s="2559"/>
      <c r="M250" s="2559"/>
      <c r="N250" s="2559"/>
      <c r="O250" s="2559"/>
      <c r="P250" s="2559"/>
      <c r="Q250" s="2559"/>
      <c r="R250" s="2559"/>
      <c r="S250" s="2560">
        <f t="shared" si="7"/>
        <v>0</v>
      </c>
      <c r="T250" s="2561"/>
      <c r="U250" s="2562"/>
      <c r="V250" s="2563"/>
      <c r="W250" s="2563"/>
      <c r="X250" s="2563"/>
      <c r="Y250" s="2563"/>
      <c r="Z250" s="2563"/>
      <c r="AA250" s="2563"/>
      <c r="AB250" s="2563"/>
      <c r="AC250" s="2563"/>
      <c r="AD250" s="2564"/>
      <c r="AE250" s="2564"/>
      <c r="AF250" s="2564"/>
      <c r="AG250" s="2563"/>
      <c r="AH250" s="2564"/>
      <c r="AI250" s="2564"/>
      <c r="AJ250" s="2564"/>
      <c r="AK250" s="2565"/>
      <c r="AL250" s="2565"/>
    </row>
    <row r="251" spans="3:38" s="2526" customFormat="1" ht="10.5">
      <c r="C251" s="2557"/>
      <c r="D251" s="2558"/>
      <c r="E251" s="2559"/>
      <c r="F251" s="2559"/>
      <c r="G251" s="2559"/>
      <c r="H251" s="2560">
        <f t="shared" si="6"/>
        <v>0</v>
      </c>
      <c r="I251" s="2559"/>
      <c r="J251" s="2559"/>
      <c r="K251" s="2559"/>
      <c r="L251" s="2559"/>
      <c r="M251" s="2559"/>
      <c r="N251" s="2559"/>
      <c r="O251" s="2559"/>
      <c r="P251" s="2559"/>
      <c r="Q251" s="2559"/>
      <c r="R251" s="2559"/>
      <c r="S251" s="2560">
        <f t="shared" si="7"/>
        <v>0</v>
      </c>
      <c r="T251" s="2561"/>
      <c r="U251" s="2562"/>
      <c r="V251" s="2563"/>
      <c r="W251" s="2563"/>
      <c r="X251" s="2563"/>
      <c r="Y251" s="2563"/>
      <c r="Z251" s="2563"/>
      <c r="AA251" s="2563"/>
      <c r="AB251" s="2563"/>
      <c r="AC251" s="2563"/>
      <c r="AD251" s="2564"/>
      <c r="AE251" s="2564"/>
      <c r="AF251" s="2564"/>
      <c r="AG251" s="2563"/>
      <c r="AH251" s="2564"/>
      <c r="AI251" s="2564"/>
      <c r="AJ251" s="2564"/>
      <c r="AK251" s="2565"/>
      <c r="AL251" s="2565"/>
    </row>
    <row r="252" spans="3:38" s="2526" customFormat="1" ht="10.5">
      <c r="C252" s="2557"/>
      <c r="D252" s="2558"/>
      <c r="E252" s="2559"/>
      <c r="F252" s="2559"/>
      <c r="G252" s="2559"/>
      <c r="H252" s="2560">
        <f t="shared" si="6"/>
        <v>0</v>
      </c>
      <c r="I252" s="2559"/>
      <c r="J252" s="2559"/>
      <c r="K252" s="2559"/>
      <c r="L252" s="2559"/>
      <c r="M252" s="2559"/>
      <c r="N252" s="2559"/>
      <c r="O252" s="2559"/>
      <c r="P252" s="2559"/>
      <c r="Q252" s="2559"/>
      <c r="R252" s="2559"/>
      <c r="S252" s="2560">
        <f t="shared" si="7"/>
        <v>0</v>
      </c>
      <c r="T252" s="2561"/>
      <c r="U252" s="2562"/>
      <c r="V252" s="2563"/>
      <c r="W252" s="2563"/>
      <c r="X252" s="2563"/>
      <c r="Y252" s="2563"/>
      <c r="Z252" s="2563"/>
      <c r="AA252" s="2563"/>
      <c r="AB252" s="2563"/>
      <c r="AC252" s="2563"/>
      <c r="AD252" s="2564"/>
      <c r="AE252" s="2564"/>
      <c r="AF252" s="2564"/>
      <c r="AG252" s="2563"/>
      <c r="AH252" s="2564"/>
      <c r="AI252" s="2564"/>
      <c r="AJ252" s="2564"/>
      <c r="AK252" s="2565"/>
      <c r="AL252" s="2565"/>
    </row>
    <row r="253" spans="3:38" s="2526" customFormat="1" ht="10.5">
      <c r="C253" s="2557"/>
      <c r="D253" s="2558"/>
      <c r="E253" s="2559"/>
      <c r="F253" s="2559"/>
      <c r="G253" s="2559"/>
      <c r="H253" s="2560">
        <f t="shared" si="6"/>
        <v>0</v>
      </c>
      <c r="I253" s="2559"/>
      <c r="J253" s="2559"/>
      <c r="K253" s="2559"/>
      <c r="L253" s="2559"/>
      <c r="M253" s="2559"/>
      <c r="N253" s="2559"/>
      <c r="O253" s="2559"/>
      <c r="P253" s="2559"/>
      <c r="Q253" s="2559"/>
      <c r="R253" s="2559"/>
      <c r="S253" s="2560">
        <f t="shared" si="7"/>
        <v>0</v>
      </c>
      <c r="T253" s="2561"/>
      <c r="U253" s="2562"/>
      <c r="V253" s="2563"/>
      <c r="W253" s="2563"/>
      <c r="X253" s="2563"/>
      <c r="Y253" s="2563"/>
      <c r="Z253" s="2563"/>
      <c r="AA253" s="2563"/>
      <c r="AB253" s="2563"/>
      <c r="AC253" s="2563"/>
      <c r="AD253" s="2564"/>
      <c r="AE253" s="2564"/>
      <c r="AF253" s="2564"/>
      <c r="AG253" s="2563"/>
      <c r="AH253" s="2564"/>
      <c r="AI253" s="2564"/>
      <c r="AJ253" s="2564"/>
      <c r="AK253" s="2565"/>
      <c r="AL253" s="2565"/>
    </row>
    <row r="254" spans="3:38" s="2526" customFormat="1" ht="10.5">
      <c r="C254" s="2557"/>
      <c r="D254" s="2558"/>
      <c r="E254" s="2559"/>
      <c r="F254" s="2559"/>
      <c r="G254" s="2559"/>
      <c r="H254" s="2560">
        <f t="shared" si="6"/>
        <v>0</v>
      </c>
      <c r="I254" s="2559"/>
      <c r="J254" s="2559"/>
      <c r="K254" s="2559"/>
      <c r="L254" s="2559"/>
      <c r="M254" s="2559"/>
      <c r="N254" s="2559"/>
      <c r="O254" s="2559"/>
      <c r="P254" s="2559"/>
      <c r="Q254" s="2559"/>
      <c r="R254" s="2559"/>
      <c r="S254" s="2560">
        <f t="shared" si="7"/>
        <v>0</v>
      </c>
      <c r="T254" s="2561"/>
      <c r="U254" s="2562"/>
      <c r="V254" s="2563"/>
      <c r="W254" s="2563"/>
      <c r="X254" s="2563"/>
      <c r="Y254" s="2563"/>
      <c r="Z254" s="2563"/>
      <c r="AA254" s="2563"/>
      <c r="AB254" s="2563"/>
      <c r="AC254" s="2563"/>
      <c r="AD254" s="2564"/>
      <c r="AE254" s="2564"/>
      <c r="AF254" s="2564"/>
      <c r="AG254" s="2563"/>
      <c r="AH254" s="2564"/>
      <c r="AI254" s="2564"/>
      <c r="AJ254" s="2564"/>
      <c r="AK254" s="2565"/>
      <c r="AL254" s="2565"/>
    </row>
    <row r="255" spans="3:38" s="2526" customFormat="1" ht="10.5">
      <c r="C255" s="2557"/>
      <c r="D255" s="2558"/>
      <c r="E255" s="2559"/>
      <c r="F255" s="2559"/>
      <c r="G255" s="2559"/>
      <c r="H255" s="2560">
        <f t="shared" si="6"/>
        <v>0</v>
      </c>
      <c r="I255" s="2559"/>
      <c r="J255" s="2559"/>
      <c r="K255" s="2559"/>
      <c r="L255" s="2559"/>
      <c r="M255" s="2559"/>
      <c r="N255" s="2559"/>
      <c r="O255" s="2559"/>
      <c r="P255" s="2559"/>
      <c r="Q255" s="2559"/>
      <c r="R255" s="2559"/>
      <c r="S255" s="2560">
        <f t="shared" si="7"/>
        <v>0</v>
      </c>
      <c r="T255" s="2561"/>
      <c r="U255" s="2562"/>
      <c r="V255" s="2563"/>
      <c r="W255" s="2563"/>
      <c r="X255" s="2563"/>
      <c r="Y255" s="2563"/>
      <c r="Z255" s="2563"/>
      <c r="AA255" s="2563"/>
      <c r="AB255" s="2563"/>
      <c r="AC255" s="2563"/>
      <c r="AD255" s="2564"/>
      <c r="AE255" s="2564"/>
      <c r="AF255" s="2564"/>
      <c r="AG255" s="2563"/>
      <c r="AH255" s="2564"/>
      <c r="AI255" s="2564"/>
      <c r="AJ255" s="2564"/>
      <c r="AK255" s="2565"/>
      <c r="AL255" s="2565"/>
    </row>
    <row r="256" spans="3:38" s="2526" customFormat="1" ht="10.5">
      <c r="C256" s="2557"/>
      <c r="D256" s="2558"/>
      <c r="E256" s="2559"/>
      <c r="F256" s="2559"/>
      <c r="G256" s="2559"/>
      <c r="H256" s="2560">
        <f t="shared" si="6"/>
        <v>0</v>
      </c>
      <c r="I256" s="2559"/>
      <c r="J256" s="2559"/>
      <c r="K256" s="2559"/>
      <c r="L256" s="2559"/>
      <c r="M256" s="2559"/>
      <c r="N256" s="2559"/>
      <c r="O256" s="2559"/>
      <c r="P256" s="2559"/>
      <c r="Q256" s="2559"/>
      <c r="R256" s="2559"/>
      <c r="S256" s="2560">
        <f t="shared" si="7"/>
        <v>0</v>
      </c>
      <c r="T256" s="2561"/>
      <c r="U256" s="2562"/>
      <c r="V256" s="2563"/>
      <c r="W256" s="2563"/>
      <c r="X256" s="2563"/>
      <c r="Y256" s="2563"/>
      <c r="Z256" s="2563"/>
      <c r="AA256" s="2563"/>
      <c r="AB256" s="2563"/>
      <c r="AC256" s="2563"/>
      <c r="AD256" s="2564"/>
      <c r="AE256" s="2564"/>
      <c r="AF256" s="2564"/>
      <c r="AG256" s="2563"/>
      <c r="AH256" s="2564"/>
      <c r="AI256" s="2564"/>
      <c r="AJ256" s="2564"/>
      <c r="AK256" s="2565"/>
      <c r="AL256" s="2565"/>
    </row>
    <row r="257" spans="3:38" s="2526" customFormat="1" ht="10.5">
      <c r="C257" s="2557"/>
      <c r="D257" s="2558"/>
      <c r="E257" s="2559"/>
      <c r="F257" s="2559"/>
      <c r="G257" s="2559"/>
      <c r="H257" s="2560">
        <f t="shared" si="6"/>
        <v>0</v>
      </c>
      <c r="I257" s="2559"/>
      <c r="J257" s="2559"/>
      <c r="K257" s="2559"/>
      <c r="L257" s="2559"/>
      <c r="M257" s="2559"/>
      <c r="N257" s="2559"/>
      <c r="O257" s="2559"/>
      <c r="P257" s="2559"/>
      <c r="Q257" s="2559"/>
      <c r="R257" s="2559"/>
      <c r="S257" s="2560">
        <f t="shared" si="7"/>
        <v>0</v>
      </c>
      <c r="T257" s="2561"/>
      <c r="U257" s="2562"/>
      <c r="V257" s="2563"/>
      <c r="W257" s="2563"/>
      <c r="X257" s="2563"/>
      <c r="Y257" s="2563"/>
      <c r="Z257" s="2563"/>
      <c r="AA257" s="2563"/>
      <c r="AB257" s="2563"/>
      <c r="AC257" s="2563"/>
      <c r="AD257" s="2564"/>
      <c r="AE257" s="2564"/>
      <c r="AF257" s="2564"/>
      <c r="AG257" s="2563"/>
      <c r="AH257" s="2564"/>
      <c r="AI257" s="2564"/>
      <c r="AJ257" s="2564"/>
      <c r="AK257" s="2565"/>
      <c r="AL257" s="2565"/>
    </row>
    <row r="258" spans="3:38" s="2526" customFormat="1" ht="10.5">
      <c r="C258" s="2557"/>
      <c r="D258" s="2558"/>
      <c r="E258" s="2559"/>
      <c r="F258" s="2559"/>
      <c r="G258" s="2559"/>
      <c r="H258" s="2560">
        <f t="shared" si="6"/>
        <v>0</v>
      </c>
      <c r="I258" s="2559"/>
      <c r="J258" s="2559"/>
      <c r="K258" s="2559"/>
      <c r="L258" s="2559"/>
      <c r="M258" s="2559"/>
      <c r="N258" s="2559"/>
      <c r="O258" s="2559"/>
      <c r="P258" s="2559"/>
      <c r="Q258" s="2559"/>
      <c r="R258" s="2559"/>
      <c r="S258" s="2560">
        <f t="shared" si="7"/>
        <v>0</v>
      </c>
      <c r="T258" s="2561"/>
      <c r="U258" s="2562"/>
      <c r="V258" s="2563"/>
      <c r="W258" s="2563"/>
      <c r="X258" s="2563"/>
      <c r="Y258" s="2563"/>
      <c r="Z258" s="2563"/>
      <c r="AA258" s="2563"/>
      <c r="AB258" s="2563"/>
      <c r="AC258" s="2563"/>
      <c r="AD258" s="2564"/>
      <c r="AE258" s="2564"/>
      <c r="AF258" s="2564"/>
      <c r="AG258" s="2563"/>
      <c r="AH258" s="2564"/>
      <c r="AI258" s="2564"/>
      <c r="AJ258" s="2564"/>
      <c r="AK258" s="2565"/>
      <c r="AL258" s="2565"/>
    </row>
    <row r="259" spans="3:38" s="2526" customFormat="1" ht="10.5">
      <c r="C259" s="2557"/>
      <c r="D259" s="2558"/>
      <c r="E259" s="2559"/>
      <c r="F259" s="2559"/>
      <c r="G259" s="2559"/>
      <c r="H259" s="2560">
        <f t="shared" si="6"/>
        <v>0</v>
      </c>
      <c r="I259" s="2559"/>
      <c r="J259" s="2559"/>
      <c r="K259" s="2559"/>
      <c r="L259" s="2559"/>
      <c r="M259" s="2559"/>
      <c r="N259" s="2559"/>
      <c r="O259" s="2559"/>
      <c r="P259" s="2559"/>
      <c r="Q259" s="2559"/>
      <c r="R259" s="2559"/>
      <c r="S259" s="2560">
        <f t="shared" si="7"/>
        <v>0</v>
      </c>
      <c r="T259" s="2561"/>
      <c r="U259" s="2562"/>
      <c r="V259" s="2563"/>
      <c r="W259" s="2563"/>
      <c r="X259" s="2563"/>
      <c r="Y259" s="2563"/>
      <c r="Z259" s="2563"/>
      <c r="AA259" s="2563"/>
      <c r="AB259" s="2563"/>
      <c r="AC259" s="2563"/>
      <c r="AD259" s="2564"/>
      <c r="AE259" s="2564"/>
      <c r="AF259" s="2564"/>
      <c r="AG259" s="2563"/>
      <c r="AH259" s="2564"/>
      <c r="AI259" s="2564"/>
      <c r="AJ259" s="2564"/>
      <c r="AK259" s="2565"/>
      <c r="AL259" s="2565"/>
    </row>
    <row r="260" spans="3:38" s="2526" customFormat="1" ht="10.5">
      <c r="C260" s="2557"/>
      <c r="D260" s="2558"/>
      <c r="E260" s="2559"/>
      <c r="F260" s="2559"/>
      <c r="G260" s="2559"/>
      <c r="H260" s="2560">
        <f t="shared" si="6"/>
        <v>0</v>
      </c>
      <c r="I260" s="2559"/>
      <c r="J260" s="2559"/>
      <c r="K260" s="2559"/>
      <c r="L260" s="2559"/>
      <c r="M260" s="2559"/>
      <c r="N260" s="2559"/>
      <c r="O260" s="2559"/>
      <c r="P260" s="2559"/>
      <c r="Q260" s="2559"/>
      <c r="R260" s="2559"/>
      <c r="S260" s="2560">
        <f t="shared" si="7"/>
        <v>0</v>
      </c>
      <c r="T260" s="2561"/>
      <c r="U260" s="2562"/>
      <c r="V260" s="2563"/>
      <c r="W260" s="2563"/>
      <c r="X260" s="2563"/>
      <c r="Y260" s="2563"/>
      <c r="Z260" s="2563"/>
      <c r="AA260" s="2563"/>
      <c r="AB260" s="2563"/>
      <c r="AC260" s="2563"/>
      <c r="AD260" s="2564"/>
      <c r="AE260" s="2564"/>
      <c r="AF260" s="2564"/>
      <c r="AG260" s="2563"/>
      <c r="AH260" s="2564"/>
      <c r="AI260" s="2564"/>
      <c r="AJ260" s="2564"/>
      <c r="AK260" s="2565"/>
      <c r="AL260" s="2565"/>
    </row>
    <row r="261" spans="3:38" s="2526" customFormat="1" ht="10.5">
      <c r="C261" s="2557"/>
      <c r="D261" s="2558"/>
      <c r="E261" s="2559"/>
      <c r="F261" s="2559"/>
      <c r="G261" s="2559"/>
      <c r="H261" s="2560">
        <f t="shared" si="6"/>
        <v>0</v>
      </c>
      <c r="I261" s="2559"/>
      <c r="J261" s="2559"/>
      <c r="K261" s="2559"/>
      <c r="L261" s="2559"/>
      <c r="M261" s="2559"/>
      <c r="N261" s="2559"/>
      <c r="O261" s="2559"/>
      <c r="P261" s="2559"/>
      <c r="Q261" s="2559"/>
      <c r="R261" s="2559"/>
      <c r="S261" s="2560">
        <f t="shared" si="7"/>
        <v>0</v>
      </c>
      <c r="T261" s="2561"/>
      <c r="U261" s="2562"/>
      <c r="V261" s="2563"/>
      <c r="W261" s="2563"/>
      <c r="X261" s="2563"/>
      <c r="Y261" s="2563"/>
      <c r="Z261" s="2563"/>
      <c r="AA261" s="2563"/>
      <c r="AB261" s="2563"/>
      <c r="AC261" s="2563"/>
      <c r="AD261" s="2564"/>
      <c r="AE261" s="2564"/>
      <c r="AF261" s="2564"/>
      <c r="AG261" s="2563"/>
      <c r="AH261" s="2564"/>
      <c r="AI261" s="2564"/>
      <c r="AJ261" s="2564"/>
      <c r="AK261" s="2565"/>
      <c r="AL261" s="2565"/>
    </row>
    <row r="262" spans="3:38" s="2526" customFormat="1" ht="10.5">
      <c r="C262" s="2557"/>
      <c r="D262" s="2558"/>
      <c r="E262" s="2559"/>
      <c r="F262" s="2559"/>
      <c r="G262" s="2559"/>
      <c r="H262" s="2560">
        <f t="shared" si="6"/>
        <v>0</v>
      </c>
      <c r="I262" s="2559"/>
      <c r="J262" s="2559"/>
      <c r="K262" s="2559"/>
      <c r="L262" s="2559"/>
      <c r="M262" s="2559"/>
      <c r="N262" s="2559"/>
      <c r="O262" s="2559"/>
      <c r="P262" s="2559"/>
      <c r="Q262" s="2559"/>
      <c r="R262" s="2559"/>
      <c r="S262" s="2560">
        <f t="shared" si="7"/>
        <v>0</v>
      </c>
      <c r="T262" s="2561"/>
      <c r="U262" s="2562"/>
      <c r="V262" s="2563"/>
      <c r="W262" s="2563"/>
      <c r="X262" s="2563"/>
      <c r="Y262" s="2563"/>
      <c r="Z262" s="2563"/>
      <c r="AA262" s="2563"/>
      <c r="AB262" s="2563"/>
      <c r="AC262" s="2563"/>
      <c r="AD262" s="2564"/>
      <c r="AE262" s="2564"/>
      <c r="AF262" s="2564"/>
      <c r="AG262" s="2563"/>
      <c r="AH262" s="2564"/>
      <c r="AI262" s="2564"/>
      <c r="AJ262" s="2564"/>
      <c r="AK262" s="2565"/>
      <c r="AL262" s="2565"/>
    </row>
    <row r="263" spans="3:38" s="2526" customFormat="1" ht="10.5">
      <c r="C263" s="2557"/>
      <c r="D263" s="2558"/>
      <c r="E263" s="2559"/>
      <c r="F263" s="2559"/>
      <c r="G263" s="2559"/>
      <c r="H263" s="2560">
        <f t="shared" si="6"/>
        <v>0</v>
      </c>
      <c r="I263" s="2559"/>
      <c r="J263" s="2559"/>
      <c r="K263" s="2559"/>
      <c r="L263" s="2559"/>
      <c r="M263" s="2559"/>
      <c r="N263" s="2559"/>
      <c r="O263" s="2559"/>
      <c r="P263" s="2559"/>
      <c r="Q263" s="2559"/>
      <c r="R263" s="2559"/>
      <c r="S263" s="2560">
        <f t="shared" si="7"/>
        <v>0</v>
      </c>
      <c r="T263" s="2561"/>
      <c r="U263" s="2562"/>
      <c r="V263" s="2563"/>
      <c r="W263" s="2563"/>
      <c r="X263" s="2563"/>
      <c r="Y263" s="2563"/>
      <c r="Z263" s="2563"/>
      <c r="AA263" s="2563"/>
      <c r="AB263" s="2563"/>
      <c r="AC263" s="2563"/>
      <c r="AD263" s="2564"/>
      <c r="AE263" s="2564"/>
      <c r="AF263" s="2564"/>
      <c r="AG263" s="2563"/>
      <c r="AH263" s="2564"/>
      <c r="AI263" s="2564"/>
      <c r="AJ263" s="2564"/>
      <c r="AK263" s="2565"/>
      <c r="AL263" s="2565"/>
    </row>
    <row r="264" spans="3:38" s="2526" customFormat="1" ht="10.5">
      <c r="C264" s="2557"/>
      <c r="D264" s="2558"/>
      <c r="E264" s="2559"/>
      <c r="F264" s="2559"/>
      <c r="G264" s="2559"/>
      <c r="H264" s="2560">
        <f t="shared" si="6"/>
        <v>0</v>
      </c>
      <c r="I264" s="2559"/>
      <c r="J264" s="2559"/>
      <c r="K264" s="2559"/>
      <c r="L264" s="2559"/>
      <c r="M264" s="2559"/>
      <c r="N264" s="2559"/>
      <c r="O264" s="2559"/>
      <c r="P264" s="2559"/>
      <c r="Q264" s="2559"/>
      <c r="R264" s="2559"/>
      <c r="S264" s="2560">
        <f t="shared" si="7"/>
        <v>0</v>
      </c>
      <c r="T264" s="2561"/>
      <c r="U264" s="2562"/>
      <c r="V264" s="2563"/>
      <c r="W264" s="2563"/>
      <c r="X264" s="2563"/>
      <c r="Y264" s="2563"/>
      <c r="Z264" s="2563"/>
      <c r="AA264" s="2563"/>
      <c r="AB264" s="2563"/>
      <c r="AC264" s="2563"/>
      <c r="AD264" s="2564"/>
      <c r="AE264" s="2564"/>
      <c r="AF264" s="2564"/>
      <c r="AG264" s="2563"/>
      <c r="AH264" s="2564"/>
      <c r="AI264" s="2564"/>
      <c r="AJ264" s="2564"/>
      <c r="AK264" s="2565"/>
      <c r="AL264" s="2565"/>
    </row>
    <row r="265" spans="3:38" s="2526" customFormat="1" ht="10.5">
      <c r="C265" s="2557"/>
      <c r="D265" s="2558"/>
      <c r="E265" s="2559"/>
      <c r="F265" s="2559"/>
      <c r="G265" s="2559"/>
      <c r="H265" s="2560">
        <f t="shared" si="6"/>
        <v>0</v>
      </c>
      <c r="I265" s="2559"/>
      <c r="J265" s="2559"/>
      <c r="K265" s="2559"/>
      <c r="L265" s="2559"/>
      <c r="M265" s="2559"/>
      <c r="N265" s="2559"/>
      <c r="O265" s="2559"/>
      <c r="P265" s="2559"/>
      <c r="Q265" s="2559"/>
      <c r="R265" s="2559"/>
      <c r="S265" s="2560">
        <f t="shared" si="7"/>
        <v>0</v>
      </c>
      <c r="T265" s="2561"/>
      <c r="U265" s="2562"/>
      <c r="V265" s="2563"/>
      <c r="W265" s="2563"/>
      <c r="X265" s="2563"/>
      <c r="Y265" s="2563"/>
      <c r="Z265" s="2563"/>
      <c r="AA265" s="2563"/>
      <c r="AB265" s="2563"/>
      <c r="AC265" s="2563"/>
      <c r="AD265" s="2564"/>
      <c r="AE265" s="2564"/>
      <c r="AF265" s="2564"/>
      <c r="AG265" s="2563"/>
      <c r="AH265" s="2564"/>
      <c r="AI265" s="2564"/>
      <c r="AJ265" s="2564"/>
      <c r="AK265" s="2565"/>
      <c r="AL265" s="2565"/>
    </row>
    <row r="266" spans="3:38" s="2526" customFormat="1" ht="10.5">
      <c r="C266" s="2557"/>
      <c r="D266" s="2558"/>
      <c r="E266" s="2559"/>
      <c r="F266" s="2559"/>
      <c r="G266" s="2559"/>
      <c r="H266" s="2560">
        <f t="shared" si="6"/>
        <v>0</v>
      </c>
      <c r="I266" s="2559"/>
      <c r="J266" s="2559"/>
      <c r="K266" s="2559"/>
      <c r="L266" s="2559"/>
      <c r="M266" s="2559"/>
      <c r="N266" s="2559"/>
      <c r="O266" s="2559"/>
      <c r="P266" s="2559"/>
      <c r="Q266" s="2559"/>
      <c r="R266" s="2559"/>
      <c r="S266" s="2560">
        <f t="shared" si="7"/>
        <v>0</v>
      </c>
      <c r="T266" s="2561"/>
      <c r="U266" s="2562"/>
      <c r="V266" s="2563"/>
      <c r="W266" s="2563"/>
      <c r="X266" s="2563"/>
      <c r="Y266" s="2563"/>
      <c r="Z266" s="2563"/>
      <c r="AA266" s="2563"/>
      <c r="AB266" s="2563"/>
      <c r="AC266" s="2563"/>
      <c r="AD266" s="2564"/>
      <c r="AE266" s="2564"/>
      <c r="AF266" s="2564"/>
      <c r="AG266" s="2563"/>
      <c r="AH266" s="2564"/>
      <c r="AI266" s="2564"/>
      <c r="AJ266" s="2564"/>
      <c r="AK266" s="2565"/>
      <c r="AL266" s="2565"/>
    </row>
    <row r="267" spans="3:38" s="2526" customFormat="1" ht="10.5">
      <c r="C267" s="2557"/>
      <c r="D267" s="2558"/>
      <c r="E267" s="2559"/>
      <c r="F267" s="2559"/>
      <c r="G267" s="2559"/>
      <c r="H267" s="2560">
        <f t="shared" si="6"/>
        <v>0</v>
      </c>
      <c r="I267" s="2559"/>
      <c r="J267" s="2559"/>
      <c r="K267" s="2559"/>
      <c r="L267" s="2559"/>
      <c r="M267" s="2559"/>
      <c r="N267" s="2559"/>
      <c r="O267" s="2559"/>
      <c r="P267" s="2559"/>
      <c r="Q267" s="2559"/>
      <c r="R267" s="2559"/>
      <c r="S267" s="2560">
        <f t="shared" si="7"/>
        <v>0</v>
      </c>
      <c r="T267" s="2561"/>
      <c r="U267" s="2562"/>
      <c r="V267" s="2563"/>
      <c r="W267" s="2563"/>
      <c r="X267" s="2563"/>
      <c r="Y267" s="2563"/>
      <c r="Z267" s="2563"/>
      <c r="AA267" s="2563"/>
      <c r="AB267" s="2563"/>
      <c r="AC267" s="2563"/>
      <c r="AD267" s="2564"/>
      <c r="AE267" s="2564"/>
      <c r="AF267" s="2564"/>
      <c r="AG267" s="2563"/>
      <c r="AH267" s="2564"/>
      <c r="AI267" s="2564"/>
      <c r="AJ267" s="2564"/>
      <c r="AK267" s="2565"/>
      <c r="AL267" s="2565"/>
    </row>
    <row r="268" spans="3:38" s="2526" customFormat="1" ht="10.5">
      <c r="C268" s="2557"/>
      <c r="D268" s="2558"/>
      <c r="E268" s="2559"/>
      <c r="F268" s="2559"/>
      <c r="G268" s="2559"/>
      <c r="H268" s="2560">
        <f t="shared" si="6"/>
        <v>0</v>
      </c>
      <c r="I268" s="2559"/>
      <c r="J268" s="2559"/>
      <c r="K268" s="2559"/>
      <c r="L268" s="2559"/>
      <c r="M268" s="2559"/>
      <c r="N268" s="2559"/>
      <c r="O268" s="2559"/>
      <c r="P268" s="2559"/>
      <c r="Q268" s="2559"/>
      <c r="R268" s="2559"/>
      <c r="S268" s="2560">
        <f t="shared" si="7"/>
        <v>0</v>
      </c>
      <c r="T268" s="2561"/>
      <c r="U268" s="2562"/>
      <c r="V268" s="2563"/>
      <c r="W268" s="2563"/>
      <c r="X268" s="2563"/>
      <c r="Y268" s="2563"/>
      <c r="Z268" s="2563"/>
      <c r="AA268" s="2563"/>
      <c r="AB268" s="2563"/>
      <c r="AC268" s="2563"/>
      <c r="AD268" s="2564"/>
      <c r="AE268" s="2564"/>
      <c r="AF268" s="2564"/>
      <c r="AG268" s="2563"/>
      <c r="AH268" s="2564"/>
      <c r="AI268" s="2564"/>
      <c r="AJ268" s="2564"/>
      <c r="AK268" s="2565"/>
      <c r="AL268" s="2565"/>
    </row>
    <row r="269" spans="3:38" s="2526" customFormat="1" ht="10.5">
      <c r="C269" s="2557"/>
      <c r="D269" s="2558"/>
      <c r="E269" s="2559"/>
      <c r="F269" s="2559"/>
      <c r="G269" s="2559"/>
      <c r="H269" s="2560">
        <f t="shared" si="6"/>
        <v>0</v>
      </c>
      <c r="I269" s="2559"/>
      <c r="J269" s="2559"/>
      <c r="K269" s="2559"/>
      <c r="L269" s="2559"/>
      <c r="M269" s="2559"/>
      <c r="N269" s="2559"/>
      <c r="O269" s="2559"/>
      <c r="P269" s="2559"/>
      <c r="Q269" s="2559"/>
      <c r="R269" s="2559"/>
      <c r="S269" s="2560">
        <f t="shared" si="7"/>
        <v>0</v>
      </c>
      <c r="T269" s="2561"/>
      <c r="U269" s="2562"/>
      <c r="V269" s="2563"/>
      <c r="W269" s="2563"/>
      <c r="X269" s="2563"/>
      <c r="Y269" s="2563"/>
      <c r="Z269" s="2563"/>
      <c r="AA269" s="2563"/>
      <c r="AB269" s="2563"/>
      <c r="AC269" s="2563"/>
      <c r="AD269" s="2564"/>
      <c r="AE269" s="2564"/>
      <c r="AF269" s="2564"/>
      <c r="AG269" s="2563"/>
      <c r="AH269" s="2564"/>
      <c r="AI269" s="2564"/>
      <c r="AJ269" s="2564"/>
      <c r="AK269" s="2565"/>
      <c r="AL269" s="2565"/>
    </row>
    <row r="270" spans="3:38" s="2526" customFormat="1" ht="10.5">
      <c r="C270" s="2557"/>
      <c r="D270" s="2558"/>
      <c r="E270" s="2559"/>
      <c r="F270" s="2559"/>
      <c r="G270" s="2559"/>
      <c r="H270" s="2560">
        <f t="shared" si="6"/>
        <v>0</v>
      </c>
      <c r="I270" s="2559"/>
      <c r="J270" s="2559"/>
      <c r="K270" s="2559"/>
      <c r="L270" s="2559"/>
      <c r="M270" s="2559"/>
      <c r="N270" s="2559"/>
      <c r="O270" s="2559"/>
      <c r="P270" s="2559"/>
      <c r="Q270" s="2559"/>
      <c r="R270" s="2559"/>
      <c r="S270" s="2560">
        <f t="shared" si="7"/>
        <v>0</v>
      </c>
      <c r="T270" s="2561"/>
      <c r="U270" s="2562"/>
      <c r="V270" s="2563"/>
      <c r="W270" s="2563"/>
      <c r="X270" s="2563"/>
      <c r="Y270" s="2563"/>
      <c r="Z270" s="2563"/>
      <c r="AA270" s="2563"/>
      <c r="AB270" s="2563"/>
      <c r="AC270" s="2563"/>
      <c r="AD270" s="2564"/>
      <c r="AE270" s="2564"/>
      <c r="AF270" s="2564"/>
      <c r="AG270" s="2563"/>
      <c r="AH270" s="2564"/>
      <c r="AI270" s="2564"/>
      <c r="AJ270" s="2564"/>
      <c r="AK270" s="2565"/>
      <c r="AL270" s="2565"/>
    </row>
    <row r="271" spans="3:38" s="2526" customFormat="1" ht="10.5">
      <c r="C271" s="2557"/>
      <c r="D271" s="2558"/>
      <c r="E271" s="2559"/>
      <c r="F271" s="2559"/>
      <c r="G271" s="2559"/>
      <c r="H271" s="2560">
        <f t="shared" si="6"/>
        <v>0</v>
      </c>
      <c r="I271" s="2559"/>
      <c r="J271" s="2559"/>
      <c r="K271" s="2559"/>
      <c r="L271" s="2559"/>
      <c r="M271" s="2559"/>
      <c r="N271" s="2559"/>
      <c r="O271" s="2559"/>
      <c r="P271" s="2559"/>
      <c r="Q271" s="2559"/>
      <c r="R271" s="2559"/>
      <c r="S271" s="2560">
        <f t="shared" si="7"/>
        <v>0</v>
      </c>
      <c r="T271" s="2561"/>
      <c r="U271" s="2562"/>
      <c r="V271" s="2563"/>
      <c r="W271" s="2563"/>
      <c r="X271" s="2563"/>
      <c r="Y271" s="2563"/>
      <c r="Z271" s="2563"/>
      <c r="AA271" s="2563"/>
      <c r="AB271" s="2563"/>
      <c r="AC271" s="2563"/>
      <c r="AD271" s="2564"/>
      <c r="AE271" s="2564"/>
      <c r="AF271" s="2564"/>
      <c r="AG271" s="2563"/>
      <c r="AH271" s="2564"/>
      <c r="AI271" s="2564"/>
      <c r="AJ271" s="2564"/>
      <c r="AK271" s="2565"/>
      <c r="AL271" s="2565"/>
    </row>
    <row r="272" spans="3:38" s="2526" customFormat="1" ht="10.5">
      <c r="C272" s="2557"/>
      <c r="D272" s="2558"/>
      <c r="E272" s="2559"/>
      <c r="F272" s="2559"/>
      <c r="G272" s="2559"/>
      <c r="H272" s="2560">
        <f t="shared" ref="H272:H324" si="8">SUM(E272:G272)</f>
        <v>0</v>
      </c>
      <c r="I272" s="2559"/>
      <c r="J272" s="2559"/>
      <c r="K272" s="2559"/>
      <c r="L272" s="2559"/>
      <c r="M272" s="2559"/>
      <c r="N272" s="2559"/>
      <c r="O272" s="2559"/>
      <c r="P272" s="2559"/>
      <c r="Q272" s="2559"/>
      <c r="R272" s="2559"/>
      <c r="S272" s="2560">
        <f t="shared" ref="S272:S324" si="9">SUM(I272:R272)</f>
        <v>0</v>
      </c>
      <c r="T272" s="2561"/>
      <c r="U272" s="2562"/>
      <c r="V272" s="2563"/>
      <c r="W272" s="2563"/>
      <c r="X272" s="2563"/>
      <c r="Y272" s="2563"/>
      <c r="Z272" s="2563"/>
      <c r="AA272" s="2563"/>
      <c r="AB272" s="2563"/>
      <c r="AC272" s="2563"/>
      <c r="AD272" s="2564"/>
      <c r="AE272" s="2564"/>
      <c r="AF272" s="2564"/>
      <c r="AG272" s="2563"/>
      <c r="AH272" s="2564"/>
      <c r="AI272" s="2564"/>
      <c r="AJ272" s="2564"/>
      <c r="AK272" s="2565"/>
      <c r="AL272" s="2565"/>
    </row>
    <row r="273" spans="3:38" s="2526" customFormat="1" ht="10.5">
      <c r="C273" s="2557"/>
      <c r="D273" s="2558"/>
      <c r="E273" s="2559"/>
      <c r="F273" s="2559"/>
      <c r="G273" s="2559"/>
      <c r="H273" s="2560">
        <f t="shared" si="8"/>
        <v>0</v>
      </c>
      <c r="I273" s="2559"/>
      <c r="J273" s="2559"/>
      <c r="K273" s="2559"/>
      <c r="L273" s="2559"/>
      <c r="M273" s="2559"/>
      <c r="N273" s="2559"/>
      <c r="O273" s="2559"/>
      <c r="P273" s="2559"/>
      <c r="Q273" s="2559"/>
      <c r="R273" s="2559"/>
      <c r="S273" s="2560">
        <f t="shared" si="9"/>
        <v>0</v>
      </c>
      <c r="T273" s="2561"/>
      <c r="U273" s="2562"/>
      <c r="V273" s="2563"/>
      <c r="W273" s="2563"/>
      <c r="X273" s="2563"/>
      <c r="Y273" s="2563"/>
      <c r="Z273" s="2563"/>
      <c r="AA273" s="2563"/>
      <c r="AB273" s="2563"/>
      <c r="AC273" s="2563"/>
      <c r="AD273" s="2564"/>
      <c r="AE273" s="2564"/>
      <c r="AF273" s="2564"/>
      <c r="AG273" s="2563"/>
      <c r="AH273" s="2564"/>
      <c r="AI273" s="2564"/>
      <c r="AJ273" s="2564"/>
      <c r="AK273" s="2565"/>
      <c r="AL273" s="2565"/>
    </row>
    <row r="274" spans="3:38" s="2526" customFormat="1" ht="10.5">
      <c r="C274" s="2557"/>
      <c r="D274" s="2558"/>
      <c r="E274" s="2559"/>
      <c r="F274" s="2559"/>
      <c r="G274" s="2559"/>
      <c r="H274" s="2560">
        <f t="shared" si="8"/>
        <v>0</v>
      </c>
      <c r="I274" s="2559"/>
      <c r="J274" s="2559"/>
      <c r="K274" s="2559"/>
      <c r="L274" s="2559"/>
      <c r="M274" s="2559"/>
      <c r="N274" s="2559"/>
      <c r="O274" s="2559"/>
      <c r="P274" s="2559"/>
      <c r="Q274" s="2559"/>
      <c r="R274" s="2559"/>
      <c r="S274" s="2560">
        <f t="shared" si="9"/>
        <v>0</v>
      </c>
      <c r="T274" s="2561"/>
      <c r="U274" s="2562"/>
      <c r="V274" s="2563"/>
      <c r="W274" s="2563"/>
      <c r="X274" s="2563"/>
      <c r="Y274" s="2563"/>
      <c r="Z274" s="2563"/>
      <c r="AA274" s="2563"/>
      <c r="AB274" s="2563"/>
      <c r="AC274" s="2563"/>
      <c r="AD274" s="2564"/>
      <c r="AE274" s="2564"/>
      <c r="AF274" s="2564"/>
      <c r="AG274" s="2563"/>
      <c r="AH274" s="2564"/>
      <c r="AI274" s="2564"/>
      <c r="AJ274" s="2564"/>
      <c r="AK274" s="2565"/>
      <c r="AL274" s="2565"/>
    </row>
    <row r="275" spans="3:38" s="2526" customFormat="1" ht="10.5">
      <c r="C275" s="2557"/>
      <c r="D275" s="2558"/>
      <c r="E275" s="2559"/>
      <c r="F275" s="2559"/>
      <c r="G275" s="2559"/>
      <c r="H275" s="2560">
        <f t="shared" si="8"/>
        <v>0</v>
      </c>
      <c r="I275" s="2559"/>
      <c r="J275" s="2559"/>
      <c r="K275" s="2559"/>
      <c r="L275" s="2559"/>
      <c r="M275" s="2559"/>
      <c r="N275" s="2559"/>
      <c r="O275" s="2559"/>
      <c r="P275" s="2559"/>
      <c r="Q275" s="2559"/>
      <c r="R275" s="2559"/>
      <c r="S275" s="2560">
        <f t="shared" si="9"/>
        <v>0</v>
      </c>
      <c r="T275" s="2561"/>
      <c r="U275" s="2562"/>
      <c r="V275" s="2563"/>
      <c r="W275" s="2563"/>
      <c r="X275" s="2563"/>
      <c r="Y275" s="2563"/>
      <c r="Z275" s="2563"/>
      <c r="AA275" s="2563"/>
      <c r="AB275" s="2563"/>
      <c r="AC275" s="2563"/>
      <c r="AD275" s="2564"/>
      <c r="AE275" s="2564"/>
      <c r="AF275" s="2564"/>
      <c r="AG275" s="2563"/>
      <c r="AH275" s="2564"/>
      <c r="AI275" s="2564"/>
      <c r="AJ275" s="2564"/>
      <c r="AK275" s="2565"/>
      <c r="AL275" s="2565"/>
    </row>
    <row r="276" spans="3:38" s="2526" customFormat="1" ht="10.5">
      <c r="C276" s="2557"/>
      <c r="D276" s="2558"/>
      <c r="E276" s="2559"/>
      <c r="F276" s="2559"/>
      <c r="G276" s="2559"/>
      <c r="H276" s="2560">
        <f t="shared" si="8"/>
        <v>0</v>
      </c>
      <c r="I276" s="2559"/>
      <c r="J276" s="2559"/>
      <c r="K276" s="2559"/>
      <c r="L276" s="2559"/>
      <c r="M276" s="2559"/>
      <c r="N276" s="2559"/>
      <c r="O276" s="2559"/>
      <c r="P276" s="2559"/>
      <c r="Q276" s="2559"/>
      <c r="R276" s="2559"/>
      <c r="S276" s="2560">
        <f t="shared" si="9"/>
        <v>0</v>
      </c>
      <c r="T276" s="2561"/>
      <c r="U276" s="2562"/>
      <c r="V276" s="2563"/>
      <c r="W276" s="2563"/>
      <c r="X276" s="2563"/>
      <c r="Y276" s="2563"/>
      <c r="Z276" s="2563"/>
      <c r="AA276" s="2563"/>
      <c r="AB276" s="2563"/>
      <c r="AC276" s="2563"/>
      <c r="AD276" s="2564"/>
      <c r="AE276" s="2564"/>
      <c r="AF276" s="2564"/>
      <c r="AG276" s="2563"/>
      <c r="AH276" s="2564"/>
      <c r="AI276" s="2564"/>
      <c r="AJ276" s="2564"/>
      <c r="AK276" s="2565"/>
      <c r="AL276" s="2565"/>
    </row>
    <row r="277" spans="3:38" s="2526" customFormat="1" ht="10.5">
      <c r="C277" s="2557"/>
      <c r="D277" s="2558"/>
      <c r="E277" s="2559"/>
      <c r="F277" s="2559"/>
      <c r="G277" s="2559"/>
      <c r="H277" s="2560">
        <f t="shared" si="8"/>
        <v>0</v>
      </c>
      <c r="I277" s="2559"/>
      <c r="J277" s="2559"/>
      <c r="K277" s="2559"/>
      <c r="L277" s="2559"/>
      <c r="M277" s="2559"/>
      <c r="N277" s="2559"/>
      <c r="O277" s="2559"/>
      <c r="P277" s="2559"/>
      <c r="Q277" s="2559"/>
      <c r="R277" s="2559"/>
      <c r="S277" s="2560">
        <f t="shared" si="9"/>
        <v>0</v>
      </c>
      <c r="T277" s="2561"/>
      <c r="U277" s="2562"/>
      <c r="V277" s="2563"/>
      <c r="W277" s="2563"/>
      <c r="X277" s="2563"/>
      <c r="Y277" s="2563"/>
      <c r="Z277" s="2563"/>
      <c r="AA277" s="2563"/>
      <c r="AB277" s="2563"/>
      <c r="AC277" s="2563"/>
      <c r="AD277" s="2564"/>
      <c r="AE277" s="2564"/>
      <c r="AF277" s="2564"/>
      <c r="AG277" s="2563"/>
      <c r="AH277" s="2564"/>
      <c r="AI277" s="2564"/>
      <c r="AJ277" s="2564"/>
      <c r="AK277" s="2565"/>
      <c r="AL277" s="2565"/>
    </row>
    <row r="278" spans="3:38" s="2526" customFormat="1" ht="10.5">
      <c r="C278" s="2557"/>
      <c r="D278" s="2558"/>
      <c r="E278" s="2559"/>
      <c r="F278" s="2559"/>
      <c r="G278" s="2559"/>
      <c r="H278" s="2560">
        <f t="shared" si="8"/>
        <v>0</v>
      </c>
      <c r="I278" s="2559"/>
      <c r="J278" s="2559"/>
      <c r="K278" s="2559"/>
      <c r="L278" s="2559"/>
      <c r="M278" s="2559"/>
      <c r="N278" s="2559"/>
      <c r="O278" s="2559"/>
      <c r="P278" s="2559"/>
      <c r="Q278" s="2559"/>
      <c r="R278" s="2559"/>
      <c r="S278" s="2560">
        <f t="shared" si="9"/>
        <v>0</v>
      </c>
      <c r="T278" s="2561"/>
      <c r="U278" s="2562"/>
      <c r="V278" s="2563"/>
      <c r="W278" s="2563"/>
      <c r="X278" s="2563"/>
      <c r="Y278" s="2563"/>
      <c r="Z278" s="2563"/>
      <c r="AA278" s="2563"/>
      <c r="AB278" s="2563"/>
      <c r="AC278" s="2563"/>
      <c r="AD278" s="2564"/>
      <c r="AE278" s="2564"/>
      <c r="AF278" s="2564"/>
      <c r="AG278" s="2563"/>
      <c r="AH278" s="2564"/>
      <c r="AI278" s="2564"/>
      <c r="AJ278" s="2564"/>
      <c r="AK278" s="2565"/>
      <c r="AL278" s="2565"/>
    </row>
    <row r="279" spans="3:38" s="2526" customFormat="1" ht="10.5">
      <c r="C279" s="2557"/>
      <c r="D279" s="2558"/>
      <c r="E279" s="2559"/>
      <c r="F279" s="2559"/>
      <c r="G279" s="2559"/>
      <c r="H279" s="2560">
        <f t="shared" si="8"/>
        <v>0</v>
      </c>
      <c r="I279" s="2559"/>
      <c r="J279" s="2559"/>
      <c r="K279" s="2559"/>
      <c r="L279" s="2559"/>
      <c r="M279" s="2559"/>
      <c r="N279" s="2559"/>
      <c r="O279" s="2559"/>
      <c r="P279" s="2559"/>
      <c r="Q279" s="2559"/>
      <c r="R279" s="2559"/>
      <c r="S279" s="2560">
        <f t="shared" si="9"/>
        <v>0</v>
      </c>
      <c r="T279" s="2561"/>
      <c r="U279" s="2562"/>
      <c r="V279" s="2563"/>
      <c r="W279" s="2563"/>
      <c r="X279" s="2563"/>
      <c r="Y279" s="2563"/>
      <c r="Z279" s="2563"/>
      <c r="AA279" s="2563"/>
      <c r="AB279" s="2563"/>
      <c r="AC279" s="2563"/>
      <c r="AD279" s="2564"/>
      <c r="AE279" s="2564"/>
      <c r="AF279" s="2564"/>
      <c r="AG279" s="2563"/>
      <c r="AH279" s="2564"/>
      <c r="AI279" s="2564"/>
      <c r="AJ279" s="2564"/>
      <c r="AK279" s="2565"/>
      <c r="AL279" s="2565"/>
    </row>
    <row r="280" spans="3:38" s="2526" customFormat="1" ht="10.5">
      <c r="C280" s="2557"/>
      <c r="D280" s="2558"/>
      <c r="E280" s="2559"/>
      <c r="F280" s="2559"/>
      <c r="G280" s="2559"/>
      <c r="H280" s="2560">
        <f t="shared" si="8"/>
        <v>0</v>
      </c>
      <c r="I280" s="2559"/>
      <c r="J280" s="2559"/>
      <c r="K280" s="2559"/>
      <c r="L280" s="2559"/>
      <c r="M280" s="2559"/>
      <c r="N280" s="2559"/>
      <c r="O280" s="2559"/>
      <c r="P280" s="2559"/>
      <c r="Q280" s="2559"/>
      <c r="R280" s="2559"/>
      <c r="S280" s="2560">
        <f t="shared" si="9"/>
        <v>0</v>
      </c>
      <c r="T280" s="2561"/>
      <c r="U280" s="2562"/>
      <c r="V280" s="2563"/>
      <c r="W280" s="2563"/>
      <c r="X280" s="2563"/>
      <c r="Y280" s="2563"/>
      <c r="Z280" s="2563"/>
      <c r="AA280" s="2563"/>
      <c r="AB280" s="2563"/>
      <c r="AC280" s="2563"/>
      <c r="AD280" s="2564"/>
      <c r="AE280" s="2564"/>
      <c r="AF280" s="2564"/>
      <c r="AG280" s="2563"/>
      <c r="AH280" s="2564"/>
      <c r="AI280" s="2564"/>
      <c r="AJ280" s="2564"/>
      <c r="AK280" s="2565"/>
      <c r="AL280" s="2565"/>
    </row>
    <row r="281" spans="3:38" s="2526" customFormat="1" ht="10.5">
      <c r="C281" s="2557"/>
      <c r="D281" s="2558"/>
      <c r="E281" s="2559"/>
      <c r="F281" s="2559"/>
      <c r="G281" s="2559"/>
      <c r="H281" s="2560">
        <f t="shared" si="8"/>
        <v>0</v>
      </c>
      <c r="I281" s="2559"/>
      <c r="J281" s="2559"/>
      <c r="K281" s="2559"/>
      <c r="L281" s="2559"/>
      <c r="M281" s="2559"/>
      <c r="N281" s="2559"/>
      <c r="O281" s="2559"/>
      <c r="P281" s="2559"/>
      <c r="Q281" s="2559"/>
      <c r="R281" s="2559"/>
      <c r="S281" s="2560">
        <f t="shared" si="9"/>
        <v>0</v>
      </c>
      <c r="T281" s="2561"/>
      <c r="U281" s="2562"/>
      <c r="V281" s="2563"/>
      <c r="W281" s="2563"/>
      <c r="X281" s="2563"/>
      <c r="Y281" s="2563"/>
      <c r="Z281" s="2563"/>
      <c r="AA281" s="2563"/>
      <c r="AB281" s="2563"/>
      <c r="AC281" s="2563"/>
      <c r="AD281" s="2564"/>
      <c r="AE281" s="2564"/>
      <c r="AF281" s="2564"/>
      <c r="AG281" s="2563"/>
      <c r="AH281" s="2564"/>
      <c r="AI281" s="2564"/>
      <c r="AJ281" s="2564"/>
      <c r="AK281" s="2565"/>
      <c r="AL281" s="2565"/>
    </row>
    <row r="282" spans="3:38" s="2526" customFormat="1" ht="10.5">
      <c r="C282" s="2557"/>
      <c r="D282" s="2558"/>
      <c r="E282" s="2559"/>
      <c r="F282" s="2559"/>
      <c r="G282" s="2559"/>
      <c r="H282" s="2560">
        <f t="shared" si="8"/>
        <v>0</v>
      </c>
      <c r="I282" s="2559"/>
      <c r="J282" s="2559"/>
      <c r="K282" s="2559"/>
      <c r="L282" s="2559"/>
      <c r="M282" s="2559"/>
      <c r="N282" s="2559"/>
      <c r="O282" s="2559"/>
      <c r="P282" s="2559"/>
      <c r="Q282" s="2559"/>
      <c r="R282" s="2559"/>
      <c r="S282" s="2560">
        <f t="shared" si="9"/>
        <v>0</v>
      </c>
      <c r="T282" s="2561"/>
      <c r="U282" s="2562"/>
      <c r="V282" s="2563"/>
      <c r="W282" s="2563"/>
      <c r="X282" s="2563"/>
      <c r="Y282" s="2563"/>
      <c r="Z282" s="2563"/>
      <c r="AA282" s="2563"/>
      <c r="AB282" s="2563"/>
      <c r="AC282" s="2563"/>
      <c r="AD282" s="2564"/>
      <c r="AE282" s="2564"/>
      <c r="AF282" s="2564"/>
      <c r="AG282" s="2563"/>
      <c r="AH282" s="2564"/>
      <c r="AI282" s="2564"/>
      <c r="AJ282" s="2564"/>
      <c r="AK282" s="2565"/>
      <c r="AL282" s="2565"/>
    </row>
    <row r="283" spans="3:38" s="2526" customFormat="1" ht="10.5">
      <c r="C283" s="2557"/>
      <c r="D283" s="2558"/>
      <c r="E283" s="2559"/>
      <c r="F283" s="2559"/>
      <c r="G283" s="2559"/>
      <c r="H283" s="2560">
        <f t="shared" si="8"/>
        <v>0</v>
      </c>
      <c r="I283" s="2559"/>
      <c r="J283" s="2559"/>
      <c r="K283" s="2559"/>
      <c r="L283" s="2559"/>
      <c r="M283" s="2559"/>
      <c r="N283" s="2559"/>
      <c r="O283" s="2559"/>
      <c r="P283" s="2559"/>
      <c r="Q283" s="2559"/>
      <c r="R283" s="2559"/>
      <c r="S283" s="2560">
        <f t="shared" si="9"/>
        <v>0</v>
      </c>
      <c r="T283" s="2561"/>
      <c r="U283" s="2562"/>
      <c r="V283" s="2563"/>
      <c r="W283" s="2563"/>
      <c r="X283" s="2563"/>
      <c r="Y283" s="2563"/>
      <c r="Z283" s="2563"/>
      <c r="AA283" s="2563"/>
      <c r="AB283" s="2563"/>
      <c r="AC283" s="2563"/>
      <c r="AD283" s="2564"/>
      <c r="AE283" s="2564"/>
      <c r="AF283" s="2564"/>
      <c r="AG283" s="2563"/>
      <c r="AH283" s="2564"/>
      <c r="AI283" s="2564"/>
      <c r="AJ283" s="2564"/>
      <c r="AK283" s="2565"/>
      <c r="AL283" s="2565"/>
    </row>
    <row r="284" spans="3:38" s="2526" customFormat="1" ht="10.5">
      <c r="C284" s="2557"/>
      <c r="D284" s="2558"/>
      <c r="E284" s="2559"/>
      <c r="F284" s="2559"/>
      <c r="G284" s="2559"/>
      <c r="H284" s="2560">
        <f t="shared" si="8"/>
        <v>0</v>
      </c>
      <c r="I284" s="2559"/>
      <c r="J284" s="2559"/>
      <c r="K284" s="2559"/>
      <c r="L284" s="2559"/>
      <c r="M284" s="2559"/>
      <c r="N284" s="2559"/>
      <c r="O284" s="2559"/>
      <c r="P284" s="2559"/>
      <c r="Q284" s="2559"/>
      <c r="R284" s="2559"/>
      <c r="S284" s="2560">
        <f t="shared" si="9"/>
        <v>0</v>
      </c>
      <c r="T284" s="2561"/>
      <c r="U284" s="2562"/>
      <c r="V284" s="2563"/>
      <c r="W284" s="2563"/>
      <c r="X284" s="2563"/>
      <c r="Y284" s="2563"/>
      <c r="Z284" s="2563"/>
      <c r="AA284" s="2563"/>
      <c r="AB284" s="2563"/>
      <c r="AC284" s="2563"/>
      <c r="AD284" s="2564"/>
      <c r="AE284" s="2564"/>
      <c r="AF284" s="2564"/>
      <c r="AG284" s="2563"/>
      <c r="AH284" s="2564"/>
      <c r="AI284" s="2564"/>
      <c r="AJ284" s="2564"/>
      <c r="AK284" s="2565"/>
      <c r="AL284" s="2565"/>
    </row>
    <row r="285" spans="3:38" s="2526" customFormat="1" ht="10.5">
      <c r="C285" s="2557"/>
      <c r="D285" s="2558"/>
      <c r="E285" s="2559"/>
      <c r="F285" s="2559"/>
      <c r="G285" s="2559"/>
      <c r="H285" s="2560">
        <f t="shared" si="8"/>
        <v>0</v>
      </c>
      <c r="I285" s="2559"/>
      <c r="J285" s="2559"/>
      <c r="K285" s="2559"/>
      <c r="L285" s="2559"/>
      <c r="M285" s="2559"/>
      <c r="N285" s="2559"/>
      <c r="O285" s="2559"/>
      <c r="P285" s="2559"/>
      <c r="Q285" s="2559"/>
      <c r="R285" s="2559"/>
      <c r="S285" s="2560">
        <f t="shared" si="9"/>
        <v>0</v>
      </c>
      <c r="T285" s="2561"/>
      <c r="U285" s="2562"/>
      <c r="V285" s="2563"/>
      <c r="W285" s="2563"/>
      <c r="X285" s="2563"/>
      <c r="Y285" s="2563"/>
      <c r="Z285" s="2563"/>
      <c r="AA285" s="2563"/>
      <c r="AB285" s="2563"/>
      <c r="AC285" s="2563"/>
      <c r="AD285" s="2564"/>
      <c r="AE285" s="2564"/>
      <c r="AF285" s="2564"/>
      <c r="AG285" s="2563"/>
      <c r="AH285" s="2564"/>
      <c r="AI285" s="2564"/>
      <c r="AJ285" s="2564"/>
      <c r="AK285" s="2565"/>
      <c r="AL285" s="2565"/>
    </row>
    <row r="286" spans="3:38" s="2526" customFormat="1" ht="10.5">
      <c r="C286" s="2557"/>
      <c r="D286" s="2558"/>
      <c r="E286" s="2559"/>
      <c r="F286" s="2559"/>
      <c r="G286" s="2559"/>
      <c r="H286" s="2560">
        <f t="shared" si="8"/>
        <v>0</v>
      </c>
      <c r="I286" s="2559"/>
      <c r="J286" s="2559"/>
      <c r="K286" s="2559"/>
      <c r="L286" s="2559"/>
      <c r="M286" s="2559"/>
      <c r="N286" s="2559"/>
      <c r="O286" s="2559"/>
      <c r="P286" s="2559"/>
      <c r="Q286" s="2559"/>
      <c r="R286" s="2559"/>
      <c r="S286" s="2560">
        <f t="shared" si="9"/>
        <v>0</v>
      </c>
      <c r="T286" s="2561"/>
      <c r="U286" s="2562"/>
      <c r="V286" s="2563"/>
      <c r="W286" s="2563"/>
      <c r="X286" s="2563"/>
      <c r="Y286" s="2563"/>
      <c r="Z286" s="2563"/>
      <c r="AA286" s="2563"/>
      <c r="AB286" s="2563"/>
      <c r="AC286" s="2563"/>
      <c r="AD286" s="2564"/>
      <c r="AE286" s="2564"/>
      <c r="AF286" s="2564"/>
      <c r="AG286" s="2563"/>
      <c r="AH286" s="2564"/>
      <c r="AI286" s="2564"/>
      <c r="AJ286" s="2564"/>
      <c r="AK286" s="2565"/>
      <c r="AL286" s="2565"/>
    </row>
    <row r="287" spans="3:38" s="2526" customFormat="1" ht="10.5">
      <c r="C287" s="2557"/>
      <c r="D287" s="2558"/>
      <c r="E287" s="2559"/>
      <c r="F287" s="2559"/>
      <c r="G287" s="2559"/>
      <c r="H287" s="2560">
        <f t="shared" si="8"/>
        <v>0</v>
      </c>
      <c r="I287" s="2559"/>
      <c r="J287" s="2559"/>
      <c r="K287" s="2559"/>
      <c r="L287" s="2559"/>
      <c r="M287" s="2559"/>
      <c r="N287" s="2559"/>
      <c r="O287" s="2559"/>
      <c r="P287" s="2559"/>
      <c r="Q287" s="2559"/>
      <c r="R287" s="2559"/>
      <c r="S287" s="2560">
        <f t="shared" si="9"/>
        <v>0</v>
      </c>
      <c r="T287" s="2561"/>
      <c r="U287" s="2562"/>
      <c r="V287" s="2563"/>
      <c r="W287" s="2563"/>
      <c r="X287" s="2563"/>
      <c r="Y287" s="2563"/>
      <c r="Z287" s="2563"/>
      <c r="AA287" s="2563"/>
      <c r="AB287" s="2563"/>
      <c r="AC287" s="2563"/>
      <c r="AD287" s="2564"/>
      <c r="AE287" s="2564"/>
      <c r="AF287" s="2564"/>
      <c r="AG287" s="2563"/>
      <c r="AH287" s="2564"/>
      <c r="AI287" s="2564"/>
      <c r="AJ287" s="2564"/>
      <c r="AK287" s="2565"/>
      <c r="AL287" s="2565"/>
    </row>
    <row r="288" spans="3:38" s="2526" customFormat="1" ht="10.5">
      <c r="C288" s="2557"/>
      <c r="D288" s="2558"/>
      <c r="E288" s="2559"/>
      <c r="F288" s="2559"/>
      <c r="G288" s="2559"/>
      <c r="H288" s="2560">
        <f t="shared" si="8"/>
        <v>0</v>
      </c>
      <c r="I288" s="2559"/>
      <c r="J288" s="2559"/>
      <c r="K288" s="2559"/>
      <c r="L288" s="2559"/>
      <c r="M288" s="2559"/>
      <c r="N288" s="2559"/>
      <c r="O288" s="2559"/>
      <c r="P288" s="2559"/>
      <c r="Q288" s="2559"/>
      <c r="R288" s="2559"/>
      <c r="S288" s="2560">
        <f t="shared" si="9"/>
        <v>0</v>
      </c>
      <c r="T288" s="2561"/>
      <c r="U288" s="2562"/>
      <c r="V288" s="2563"/>
      <c r="W288" s="2563"/>
      <c r="X288" s="2563"/>
      <c r="Y288" s="2563"/>
      <c r="Z288" s="2563"/>
      <c r="AA288" s="2563"/>
      <c r="AB288" s="2563"/>
      <c r="AC288" s="2563"/>
      <c r="AD288" s="2564"/>
      <c r="AE288" s="2564"/>
      <c r="AF288" s="2564"/>
      <c r="AG288" s="2563"/>
      <c r="AH288" s="2564"/>
      <c r="AI288" s="2564"/>
      <c r="AJ288" s="2564"/>
      <c r="AK288" s="2565"/>
      <c r="AL288" s="2565"/>
    </row>
    <row r="289" spans="3:38" s="2526" customFormat="1" ht="10.5">
      <c r="C289" s="2557"/>
      <c r="D289" s="2558"/>
      <c r="E289" s="2559"/>
      <c r="F289" s="2559"/>
      <c r="G289" s="2559"/>
      <c r="H289" s="2560">
        <f t="shared" si="8"/>
        <v>0</v>
      </c>
      <c r="I289" s="2559"/>
      <c r="J289" s="2559"/>
      <c r="K289" s="2559"/>
      <c r="L289" s="2559"/>
      <c r="M289" s="2559"/>
      <c r="N289" s="2559"/>
      <c r="O289" s="2559"/>
      <c r="P289" s="2559"/>
      <c r="Q289" s="2559"/>
      <c r="R289" s="2559"/>
      <c r="S289" s="2560">
        <f t="shared" si="9"/>
        <v>0</v>
      </c>
      <c r="T289" s="2561"/>
      <c r="U289" s="2562"/>
      <c r="V289" s="2563"/>
      <c r="W289" s="2563"/>
      <c r="X289" s="2563"/>
      <c r="Y289" s="2563"/>
      <c r="Z289" s="2563"/>
      <c r="AA289" s="2563"/>
      <c r="AB289" s="2563"/>
      <c r="AC289" s="2563"/>
      <c r="AD289" s="2564"/>
      <c r="AE289" s="2564"/>
      <c r="AF289" s="2564"/>
      <c r="AG289" s="2563"/>
      <c r="AH289" s="2564"/>
      <c r="AI289" s="2564"/>
      <c r="AJ289" s="2564"/>
      <c r="AK289" s="2565"/>
      <c r="AL289" s="2565"/>
    </row>
    <row r="290" spans="3:38" s="2526" customFormat="1" ht="10.5">
      <c r="C290" s="2557"/>
      <c r="D290" s="2558"/>
      <c r="E290" s="2559"/>
      <c r="F290" s="2559"/>
      <c r="G290" s="2559"/>
      <c r="H290" s="2560">
        <f t="shared" si="8"/>
        <v>0</v>
      </c>
      <c r="I290" s="2559"/>
      <c r="J290" s="2559"/>
      <c r="K290" s="2559"/>
      <c r="L290" s="2559"/>
      <c r="M290" s="2559"/>
      <c r="N290" s="2559"/>
      <c r="O290" s="2559"/>
      <c r="P290" s="2559"/>
      <c r="Q290" s="2559"/>
      <c r="R290" s="2559"/>
      <c r="S290" s="2560">
        <f t="shared" si="9"/>
        <v>0</v>
      </c>
      <c r="T290" s="2561"/>
      <c r="U290" s="2562"/>
      <c r="V290" s="2563"/>
      <c r="W290" s="2563"/>
      <c r="X290" s="2563"/>
      <c r="Y290" s="2563"/>
      <c r="Z290" s="2563"/>
      <c r="AA290" s="2563"/>
      <c r="AB290" s="2563"/>
      <c r="AC290" s="2563"/>
      <c r="AD290" s="2564"/>
      <c r="AE290" s="2564"/>
      <c r="AF290" s="2564"/>
      <c r="AG290" s="2563"/>
      <c r="AH290" s="2564"/>
      <c r="AI290" s="2564"/>
      <c r="AJ290" s="2564"/>
      <c r="AK290" s="2565"/>
      <c r="AL290" s="2565"/>
    </row>
    <row r="291" spans="3:38" s="2526" customFormat="1" ht="10.5">
      <c r="C291" s="2557"/>
      <c r="D291" s="2558"/>
      <c r="E291" s="2559"/>
      <c r="F291" s="2559"/>
      <c r="G291" s="2559"/>
      <c r="H291" s="2560">
        <f t="shared" si="8"/>
        <v>0</v>
      </c>
      <c r="I291" s="2559"/>
      <c r="J291" s="2559"/>
      <c r="K291" s="2559"/>
      <c r="L291" s="2559"/>
      <c r="M291" s="2559"/>
      <c r="N291" s="2559"/>
      <c r="O291" s="2559"/>
      <c r="P291" s="2559"/>
      <c r="Q291" s="2559"/>
      <c r="R291" s="2559"/>
      <c r="S291" s="2560">
        <f t="shared" si="9"/>
        <v>0</v>
      </c>
      <c r="T291" s="2561"/>
      <c r="U291" s="2562"/>
      <c r="V291" s="2563"/>
      <c r="W291" s="2563"/>
      <c r="X291" s="2563"/>
      <c r="Y291" s="2563"/>
      <c r="Z291" s="2563"/>
      <c r="AA291" s="2563"/>
      <c r="AB291" s="2563"/>
      <c r="AC291" s="2563"/>
      <c r="AD291" s="2564"/>
      <c r="AE291" s="2564"/>
      <c r="AF291" s="2564"/>
      <c r="AG291" s="2563"/>
      <c r="AH291" s="2564"/>
      <c r="AI291" s="2564"/>
      <c r="AJ291" s="2564"/>
      <c r="AK291" s="2565"/>
      <c r="AL291" s="2565"/>
    </row>
    <row r="292" spans="3:38" s="2526" customFormat="1" ht="10.5">
      <c r="C292" s="2557"/>
      <c r="D292" s="2558"/>
      <c r="E292" s="2559"/>
      <c r="F292" s="2559"/>
      <c r="G292" s="2559"/>
      <c r="H292" s="2560">
        <f t="shared" si="8"/>
        <v>0</v>
      </c>
      <c r="I292" s="2559"/>
      <c r="J292" s="2559"/>
      <c r="K292" s="2559"/>
      <c r="L292" s="2559"/>
      <c r="M292" s="2559"/>
      <c r="N292" s="2559"/>
      <c r="O292" s="2559"/>
      <c r="P292" s="2559"/>
      <c r="Q292" s="2559"/>
      <c r="R292" s="2559"/>
      <c r="S292" s="2560">
        <f t="shared" si="9"/>
        <v>0</v>
      </c>
      <c r="T292" s="2561"/>
      <c r="U292" s="2562"/>
      <c r="V292" s="2563"/>
      <c r="W292" s="2563"/>
      <c r="X292" s="2563"/>
      <c r="Y292" s="2563"/>
      <c r="Z292" s="2563"/>
      <c r="AA292" s="2563"/>
      <c r="AB292" s="2563"/>
      <c r="AC292" s="2563"/>
      <c r="AD292" s="2564"/>
      <c r="AE292" s="2564"/>
      <c r="AF292" s="2564"/>
      <c r="AG292" s="2563"/>
      <c r="AH292" s="2564"/>
      <c r="AI292" s="2564"/>
      <c r="AJ292" s="2564"/>
      <c r="AK292" s="2565"/>
      <c r="AL292" s="2565"/>
    </row>
    <row r="293" spans="3:38" s="2526" customFormat="1" ht="10.5">
      <c r="C293" s="2557"/>
      <c r="D293" s="2558"/>
      <c r="E293" s="2559"/>
      <c r="F293" s="2559"/>
      <c r="G293" s="2559"/>
      <c r="H293" s="2560">
        <f t="shared" si="8"/>
        <v>0</v>
      </c>
      <c r="I293" s="2559"/>
      <c r="J293" s="2559"/>
      <c r="K293" s="2559"/>
      <c r="L293" s="2559"/>
      <c r="M293" s="2559"/>
      <c r="N293" s="2559"/>
      <c r="O293" s="2559"/>
      <c r="P293" s="2559"/>
      <c r="Q293" s="2559"/>
      <c r="R293" s="2559"/>
      <c r="S293" s="2560">
        <f t="shared" si="9"/>
        <v>0</v>
      </c>
      <c r="T293" s="2561"/>
      <c r="U293" s="2562"/>
      <c r="V293" s="2563"/>
      <c r="W293" s="2563"/>
      <c r="X293" s="2563"/>
      <c r="Y293" s="2563"/>
      <c r="Z293" s="2563"/>
      <c r="AA293" s="2563"/>
      <c r="AB293" s="2563"/>
      <c r="AC293" s="2563"/>
      <c r="AD293" s="2564"/>
      <c r="AE293" s="2564"/>
      <c r="AF293" s="2564"/>
      <c r="AG293" s="2563"/>
      <c r="AH293" s="2564"/>
      <c r="AI293" s="2564"/>
      <c r="AJ293" s="2564"/>
      <c r="AK293" s="2565"/>
      <c r="AL293" s="2565"/>
    </row>
    <row r="294" spans="3:38" s="2526" customFormat="1" ht="10.5">
      <c r="C294" s="2557"/>
      <c r="D294" s="2558"/>
      <c r="E294" s="2559"/>
      <c r="F294" s="2559"/>
      <c r="G294" s="2559"/>
      <c r="H294" s="2560">
        <f t="shared" si="8"/>
        <v>0</v>
      </c>
      <c r="I294" s="2559"/>
      <c r="J294" s="2559"/>
      <c r="K294" s="2559"/>
      <c r="L294" s="2559"/>
      <c r="M294" s="2559"/>
      <c r="N294" s="2559"/>
      <c r="O294" s="2559"/>
      <c r="P294" s="2559"/>
      <c r="Q294" s="2559"/>
      <c r="R294" s="2559"/>
      <c r="S294" s="2560">
        <f t="shared" si="9"/>
        <v>0</v>
      </c>
      <c r="T294" s="2561"/>
      <c r="U294" s="2562"/>
      <c r="V294" s="2563"/>
      <c r="W294" s="2563"/>
      <c r="X294" s="2563"/>
      <c r="Y294" s="2563"/>
      <c r="Z294" s="2563"/>
      <c r="AA294" s="2563"/>
      <c r="AB294" s="2563"/>
      <c r="AC294" s="2563"/>
      <c r="AD294" s="2564"/>
      <c r="AE294" s="2564"/>
      <c r="AF294" s="2564"/>
      <c r="AG294" s="2563"/>
      <c r="AH294" s="2564"/>
      <c r="AI294" s="2564"/>
      <c r="AJ294" s="2564"/>
      <c r="AK294" s="2565"/>
      <c r="AL294" s="2565"/>
    </row>
    <row r="295" spans="3:38" s="2526" customFormat="1" ht="10.5">
      <c r="C295" s="2557"/>
      <c r="D295" s="2558"/>
      <c r="E295" s="2559"/>
      <c r="F295" s="2559"/>
      <c r="G295" s="2559"/>
      <c r="H295" s="2560">
        <f t="shared" si="8"/>
        <v>0</v>
      </c>
      <c r="I295" s="2559"/>
      <c r="J295" s="2559"/>
      <c r="K295" s="2559"/>
      <c r="L295" s="2559"/>
      <c r="M295" s="2559"/>
      <c r="N295" s="2559"/>
      <c r="O295" s="2559"/>
      <c r="P295" s="2559"/>
      <c r="Q295" s="2559"/>
      <c r="R295" s="2559"/>
      <c r="S295" s="2560">
        <f t="shared" si="9"/>
        <v>0</v>
      </c>
      <c r="T295" s="2561"/>
      <c r="U295" s="2562"/>
      <c r="V295" s="2563"/>
      <c r="W295" s="2563"/>
      <c r="X295" s="2563"/>
      <c r="Y295" s="2563"/>
      <c r="Z295" s="2563"/>
      <c r="AA295" s="2563"/>
      <c r="AB295" s="2563"/>
      <c r="AC295" s="2563"/>
      <c r="AD295" s="2564"/>
      <c r="AE295" s="2564"/>
      <c r="AF295" s="2564"/>
      <c r="AG295" s="2563"/>
      <c r="AH295" s="2564"/>
      <c r="AI295" s="2564"/>
      <c r="AJ295" s="2564"/>
      <c r="AK295" s="2565"/>
      <c r="AL295" s="2565"/>
    </row>
    <row r="296" spans="3:38" s="2526" customFormat="1" ht="10.5">
      <c r="C296" s="2557"/>
      <c r="D296" s="2558"/>
      <c r="E296" s="2559"/>
      <c r="F296" s="2559"/>
      <c r="G296" s="2559"/>
      <c r="H296" s="2560">
        <f t="shared" si="8"/>
        <v>0</v>
      </c>
      <c r="I296" s="2559"/>
      <c r="J296" s="2559"/>
      <c r="K296" s="2559"/>
      <c r="L296" s="2559"/>
      <c r="M296" s="2559"/>
      <c r="N296" s="2559"/>
      <c r="O296" s="2559"/>
      <c r="P296" s="2559"/>
      <c r="Q296" s="2559"/>
      <c r="R296" s="2559"/>
      <c r="S296" s="2560">
        <f t="shared" si="9"/>
        <v>0</v>
      </c>
      <c r="T296" s="2561"/>
      <c r="U296" s="2562"/>
      <c r="V296" s="2563"/>
      <c r="W296" s="2563"/>
      <c r="X296" s="2563"/>
      <c r="Y296" s="2563"/>
      <c r="Z296" s="2563"/>
      <c r="AA296" s="2563"/>
      <c r="AB296" s="2563"/>
      <c r="AC296" s="2563"/>
      <c r="AD296" s="2564"/>
      <c r="AE296" s="2564"/>
      <c r="AF296" s="2564"/>
      <c r="AG296" s="2563"/>
      <c r="AH296" s="2564"/>
      <c r="AI296" s="2564"/>
      <c r="AJ296" s="2564"/>
      <c r="AK296" s="2565"/>
      <c r="AL296" s="2565"/>
    </row>
    <row r="297" spans="3:38" s="2526" customFormat="1" ht="10.5">
      <c r="C297" s="2557"/>
      <c r="D297" s="2558"/>
      <c r="E297" s="2559"/>
      <c r="F297" s="2559"/>
      <c r="G297" s="2559"/>
      <c r="H297" s="2560">
        <f t="shared" si="8"/>
        <v>0</v>
      </c>
      <c r="I297" s="2559"/>
      <c r="J297" s="2559"/>
      <c r="K297" s="2559"/>
      <c r="L297" s="2559"/>
      <c r="M297" s="2559"/>
      <c r="N297" s="2559"/>
      <c r="O297" s="2559"/>
      <c r="P297" s="2559"/>
      <c r="Q297" s="2559"/>
      <c r="R297" s="2559"/>
      <c r="S297" s="2560">
        <f t="shared" si="9"/>
        <v>0</v>
      </c>
      <c r="T297" s="2561"/>
      <c r="U297" s="2562"/>
      <c r="V297" s="2563"/>
      <c r="W297" s="2563"/>
      <c r="X297" s="2563"/>
      <c r="Y297" s="2563"/>
      <c r="Z297" s="2563"/>
      <c r="AA297" s="2563"/>
      <c r="AB297" s="2563"/>
      <c r="AC297" s="2563"/>
      <c r="AD297" s="2564"/>
      <c r="AE297" s="2564"/>
      <c r="AF297" s="2564"/>
      <c r="AG297" s="2563"/>
      <c r="AH297" s="2564"/>
      <c r="AI297" s="2564"/>
      <c r="AJ297" s="2564"/>
      <c r="AK297" s="2565"/>
      <c r="AL297" s="2565"/>
    </row>
    <row r="298" spans="3:38" s="2526" customFormat="1" ht="10.5">
      <c r="C298" s="2557"/>
      <c r="D298" s="2558"/>
      <c r="E298" s="2559"/>
      <c r="F298" s="2559"/>
      <c r="G298" s="2559"/>
      <c r="H298" s="2560">
        <f t="shared" si="8"/>
        <v>0</v>
      </c>
      <c r="I298" s="2559"/>
      <c r="J298" s="2559"/>
      <c r="K298" s="2559"/>
      <c r="L298" s="2559"/>
      <c r="M298" s="2559"/>
      <c r="N298" s="2559"/>
      <c r="O298" s="2559"/>
      <c r="P298" s="2559"/>
      <c r="Q298" s="2559"/>
      <c r="R298" s="2559"/>
      <c r="S298" s="2560">
        <f t="shared" si="9"/>
        <v>0</v>
      </c>
      <c r="T298" s="2561"/>
      <c r="U298" s="2562"/>
      <c r="V298" s="2563"/>
      <c r="W298" s="2563"/>
      <c r="X298" s="2563"/>
      <c r="Y298" s="2563"/>
      <c r="Z298" s="2563"/>
      <c r="AA298" s="2563"/>
      <c r="AB298" s="2563"/>
      <c r="AC298" s="2563"/>
      <c r="AD298" s="2564"/>
      <c r="AE298" s="2564"/>
      <c r="AF298" s="2564"/>
      <c r="AG298" s="2563"/>
      <c r="AH298" s="2564"/>
      <c r="AI298" s="2564"/>
      <c r="AJ298" s="2564"/>
      <c r="AK298" s="2565"/>
      <c r="AL298" s="2565"/>
    </row>
    <row r="299" spans="3:38" s="2526" customFormat="1" ht="10.5">
      <c r="C299" s="2557"/>
      <c r="D299" s="2558"/>
      <c r="E299" s="2559"/>
      <c r="F299" s="2559"/>
      <c r="G299" s="2559"/>
      <c r="H299" s="2560">
        <f t="shared" si="8"/>
        <v>0</v>
      </c>
      <c r="I299" s="2559"/>
      <c r="J299" s="2559"/>
      <c r="K299" s="2559"/>
      <c r="L299" s="2559"/>
      <c r="M299" s="2559"/>
      <c r="N299" s="2559"/>
      <c r="O299" s="2559"/>
      <c r="P299" s="2559"/>
      <c r="Q299" s="2559"/>
      <c r="R299" s="2559"/>
      <c r="S299" s="2560">
        <f t="shared" si="9"/>
        <v>0</v>
      </c>
      <c r="T299" s="2561"/>
      <c r="U299" s="2562"/>
      <c r="V299" s="2563"/>
      <c r="W299" s="2563"/>
      <c r="X299" s="2563"/>
      <c r="Y299" s="2563"/>
      <c r="Z299" s="2563"/>
      <c r="AA299" s="2563"/>
      <c r="AB299" s="2563"/>
      <c r="AC299" s="2563"/>
      <c r="AD299" s="2564"/>
      <c r="AE299" s="2564"/>
      <c r="AF299" s="2564"/>
      <c r="AG299" s="2563"/>
      <c r="AH299" s="2564"/>
      <c r="AI299" s="2564"/>
      <c r="AJ299" s="2564"/>
      <c r="AK299" s="2565"/>
      <c r="AL299" s="2565"/>
    </row>
    <row r="300" spans="3:38" s="2526" customFormat="1" ht="10.5">
      <c r="C300" s="2557"/>
      <c r="D300" s="2558"/>
      <c r="E300" s="2559"/>
      <c r="F300" s="2559"/>
      <c r="G300" s="2559"/>
      <c r="H300" s="2560">
        <f t="shared" si="8"/>
        <v>0</v>
      </c>
      <c r="I300" s="2559"/>
      <c r="J300" s="2559"/>
      <c r="K300" s="2559"/>
      <c r="L300" s="2559"/>
      <c r="M300" s="2559"/>
      <c r="N300" s="2559"/>
      <c r="O300" s="2559"/>
      <c r="P300" s="2559"/>
      <c r="Q300" s="2559"/>
      <c r="R300" s="2559"/>
      <c r="S300" s="2560">
        <f t="shared" si="9"/>
        <v>0</v>
      </c>
      <c r="T300" s="2561"/>
      <c r="U300" s="2562"/>
      <c r="V300" s="2563"/>
      <c r="W300" s="2563"/>
      <c r="X300" s="2563"/>
      <c r="Y300" s="2563"/>
      <c r="Z300" s="2563"/>
      <c r="AA300" s="2563"/>
      <c r="AB300" s="2563"/>
      <c r="AC300" s="2563"/>
      <c r="AD300" s="2564"/>
      <c r="AE300" s="2564"/>
      <c r="AF300" s="2564"/>
      <c r="AG300" s="2563"/>
      <c r="AH300" s="2564"/>
      <c r="AI300" s="2564"/>
      <c r="AJ300" s="2564"/>
      <c r="AK300" s="2565"/>
      <c r="AL300" s="2565"/>
    </row>
    <row r="301" spans="3:38" s="2526" customFormat="1" ht="10.5">
      <c r="C301" s="2557"/>
      <c r="D301" s="2558"/>
      <c r="E301" s="2559"/>
      <c r="F301" s="2559"/>
      <c r="G301" s="2559"/>
      <c r="H301" s="2560">
        <f t="shared" si="8"/>
        <v>0</v>
      </c>
      <c r="I301" s="2559"/>
      <c r="J301" s="2559"/>
      <c r="K301" s="2559"/>
      <c r="L301" s="2559"/>
      <c r="M301" s="2559"/>
      <c r="N301" s="2559"/>
      <c r="O301" s="2559"/>
      <c r="P301" s="2559"/>
      <c r="Q301" s="2559"/>
      <c r="R301" s="2559"/>
      <c r="S301" s="2560">
        <f t="shared" si="9"/>
        <v>0</v>
      </c>
      <c r="T301" s="2561"/>
      <c r="U301" s="2562"/>
      <c r="V301" s="2563"/>
      <c r="W301" s="2563"/>
      <c r="X301" s="2563"/>
      <c r="Y301" s="2563"/>
      <c r="Z301" s="2563"/>
      <c r="AA301" s="2563"/>
      <c r="AB301" s="2563"/>
      <c r="AC301" s="2563"/>
      <c r="AD301" s="2564"/>
      <c r="AE301" s="2564"/>
      <c r="AF301" s="2564"/>
      <c r="AG301" s="2563"/>
      <c r="AH301" s="2564"/>
      <c r="AI301" s="2564"/>
      <c r="AJ301" s="2564"/>
      <c r="AK301" s="2565"/>
      <c r="AL301" s="2565"/>
    </row>
    <row r="302" spans="3:38" s="2526" customFormat="1" ht="10.5">
      <c r="C302" s="2557"/>
      <c r="D302" s="2558"/>
      <c r="E302" s="2559"/>
      <c r="F302" s="2559"/>
      <c r="G302" s="2559"/>
      <c r="H302" s="2560">
        <f t="shared" si="8"/>
        <v>0</v>
      </c>
      <c r="I302" s="2559"/>
      <c r="J302" s="2559"/>
      <c r="K302" s="2559"/>
      <c r="L302" s="2559"/>
      <c r="M302" s="2559"/>
      <c r="N302" s="2559"/>
      <c r="O302" s="2559"/>
      <c r="P302" s="2559"/>
      <c r="Q302" s="2559"/>
      <c r="R302" s="2559"/>
      <c r="S302" s="2560">
        <f t="shared" si="9"/>
        <v>0</v>
      </c>
      <c r="T302" s="2561"/>
      <c r="U302" s="2562"/>
      <c r="V302" s="2563"/>
      <c r="W302" s="2563"/>
      <c r="X302" s="2563"/>
      <c r="Y302" s="2563"/>
      <c r="Z302" s="2563"/>
      <c r="AA302" s="2563"/>
      <c r="AB302" s="2563"/>
      <c r="AC302" s="2563"/>
      <c r="AD302" s="2564"/>
      <c r="AE302" s="2564"/>
      <c r="AF302" s="2564"/>
      <c r="AG302" s="2563"/>
      <c r="AH302" s="2564"/>
      <c r="AI302" s="2564"/>
      <c r="AJ302" s="2564"/>
      <c r="AK302" s="2565"/>
      <c r="AL302" s="2565"/>
    </row>
    <row r="303" spans="3:38" s="2526" customFormat="1" ht="10.5">
      <c r="C303" s="2557"/>
      <c r="D303" s="2558"/>
      <c r="E303" s="2559"/>
      <c r="F303" s="2559"/>
      <c r="G303" s="2559"/>
      <c r="H303" s="2560">
        <f t="shared" si="8"/>
        <v>0</v>
      </c>
      <c r="I303" s="2559"/>
      <c r="J303" s="2559"/>
      <c r="K303" s="2559"/>
      <c r="L303" s="2559"/>
      <c r="M303" s="2559"/>
      <c r="N303" s="2559"/>
      <c r="O303" s="2559"/>
      <c r="P303" s="2559"/>
      <c r="Q303" s="2559"/>
      <c r="R303" s="2559"/>
      <c r="S303" s="2560">
        <f t="shared" si="9"/>
        <v>0</v>
      </c>
      <c r="T303" s="2561"/>
      <c r="U303" s="2562"/>
      <c r="V303" s="2563"/>
      <c r="W303" s="2563"/>
      <c r="X303" s="2563"/>
      <c r="Y303" s="2563"/>
      <c r="Z303" s="2563"/>
      <c r="AA303" s="2563"/>
      <c r="AB303" s="2563"/>
      <c r="AC303" s="2563"/>
      <c r="AD303" s="2564"/>
      <c r="AE303" s="2564"/>
      <c r="AF303" s="2564"/>
      <c r="AG303" s="2563"/>
      <c r="AH303" s="2564"/>
      <c r="AI303" s="2564"/>
      <c r="AJ303" s="2564"/>
      <c r="AK303" s="2565"/>
      <c r="AL303" s="2565"/>
    </row>
    <row r="304" spans="3:38" s="2526" customFormat="1" ht="10.5">
      <c r="C304" s="2557"/>
      <c r="D304" s="2558"/>
      <c r="E304" s="2559"/>
      <c r="F304" s="2559"/>
      <c r="G304" s="2559"/>
      <c r="H304" s="2560">
        <f t="shared" si="8"/>
        <v>0</v>
      </c>
      <c r="I304" s="2559"/>
      <c r="J304" s="2559"/>
      <c r="K304" s="2559"/>
      <c r="L304" s="2559"/>
      <c r="M304" s="2559"/>
      <c r="N304" s="2559"/>
      <c r="O304" s="2559"/>
      <c r="P304" s="2559"/>
      <c r="Q304" s="2559"/>
      <c r="R304" s="2559"/>
      <c r="S304" s="2560">
        <f t="shared" si="9"/>
        <v>0</v>
      </c>
      <c r="T304" s="2561"/>
      <c r="U304" s="2562"/>
      <c r="V304" s="2563"/>
      <c r="W304" s="2563"/>
      <c r="X304" s="2563"/>
      <c r="Y304" s="2563"/>
      <c r="Z304" s="2563"/>
      <c r="AA304" s="2563"/>
      <c r="AB304" s="2563"/>
      <c r="AC304" s="2563"/>
      <c r="AD304" s="2564"/>
      <c r="AE304" s="2564"/>
      <c r="AF304" s="2564"/>
      <c r="AG304" s="2563"/>
      <c r="AH304" s="2564"/>
      <c r="AI304" s="2564"/>
      <c r="AJ304" s="2564"/>
      <c r="AK304" s="2565"/>
      <c r="AL304" s="2565"/>
    </row>
    <row r="305" spans="3:38" s="2526" customFormat="1" ht="10.5">
      <c r="C305" s="2557"/>
      <c r="D305" s="2558"/>
      <c r="E305" s="2559"/>
      <c r="F305" s="2559"/>
      <c r="G305" s="2559"/>
      <c r="H305" s="2560">
        <f t="shared" si="8"/>
        <v>0</v>
      </c>
      <c r="I305" s="2559"/>
      <c r="J305" s="2559"/>
      <c r="K305" s="2559"/>
      <c r="L305" s="2559"/>
      <c r="M305" s="2559"/>
      <c r="N305" s="2559"/>
      <c r="O305" s="2559"/>
      <c r="P305" s="2559"/>
      <c r="Q305" s="2559"/>
      <c r="R305" s="2559"/>
      <c r="S305" s="2560">
        <f t="shared" si="9"/>
        <v>0</v>
      </c>
      <c r="T305" s="2561"/>
      <c r="U305" s="2562"/>
      <c r="V305" s="2563"/>
      <c r="W305" s="2563"/>
      <c r="X305" s="2563"/>
      <c r="Y305" s="2563"/>
      <c r="Z305" s="2563"/>
      <c r="AA305" s="2563"/>
      <c r="AB305" s="2563"/>
      <c r="AC305" s="2563"/>
      <c r="AD305" s="2564"/>
      <c r="AE305" s="2564"/>
      <c r="AF305" s="2564"/>
      <c r="AG305" s="2563"/>
      <c r="AH305" s="2564"/>
      <c r="AI305" s="2564"/>
      <c r="AJ305" s="2564"/>
      <c r="AK305" s="2565"/>
      <c r="AL305" s="2565"/>
    </row>
    <row r="306" spans="3:38" s="2526" customFormat="1" ht="10.5">
      <c r="C306" s="2557"/>
      <c r="D306" s="2558"/>
      <c r="E306" s="2559"/>
      <c r="F306" s="2559"/>
      <c r="G306" s="2559"/>
      <c r="H306" s="2560">
        <f t="shared" si="8"/>
        <v>0</v>
      </c>
      <c r="I306" s="2559"/>
      <c r="J306" s="2559"/>
      <c r="K306" s="2559"/>
      <c r="L306" s="2559"/>
      <c r="M306" s="2559"/>
      <c r="N306" s="2559"/>
      <c r="O306" s="2559"/>
      <c r="P306" s="2559"/>
      <c r="Q306" s="2559"/>
      <c r="R306" s="2559"/>
      <c r="S306" s="2560">
        <f t="shared" si="9"/>
        <v>0</v>
      </c>
      <c r="T306" s="2561"/>
      <c r="U306" s="2562"/>
      <c r="V306" s="2563"/>
      <c r="W306" s="2563"/>
      <c r="X306" s="2563"/>
      <c r="Y306" s="2563"/>
      <c r="Z306" s="2563"/>
      <c r="AA306" s="2563"/>
      <c r="AB306" s="2563"/>
      <c r="AC306" s="2563"/>
      <c r="AD306" s="2564"/>
      <c r="AE306" s="2564"/>
      <c r="AF306" s="2564"/>
      <c r="AG306" s="2563"/>
      <c r="AH306" s="2564"/>
      <c r="AI306" s="2564"/>
      <c r="AJ306" s="2564"/>
      <c r="AK306" s="2565"/>
      <c r="AL306" s="2565"/>
    </row>
    <row r="307" spans="3:38" s="2526" customFormat="1" ht="10.5">
      <c r="C307" s="2557"/>
      <c r="D307" s="2558"/>
      <c r="E307" s="2559"/>
      <c r="F307" s="2559"/>
      <c r="G307" s="2559"/>
      <c r="H307" s="2560">
        <f t="shared" si="8"/>
        <v>0</v>
      </c>
      <c r="I307" s="2559"/>
      <c r="J307" s="2559"/>
      <c r="K307" s="2559"/>
      <c r="L307" s="2559"/>
      <c r="M307" s="2559"/>
      <c r="N307" s="2559"/>
      <c r="O307" s="2559"/>
      <c r="P307" s="2559"/>
      <c r="Q307" s="2559"/>
      <c r="R307" s="2559"/>
      <c r="S307" s="2560">
        <f t="shared" si="9"/>
        <v>0</v>
      </c>
      <c r="T307" s="2561"/>
      <c r="U307" s="2562"/>
      <c r="V307" s="2563"/>
      <c r="W307" s="2563"/>
      <c r="X307" s="2563"/>
      <c r="Y307" s="2563"/>
      <c r="Z307" s="2563"/>
      <c r="AA307" s="2563"/>
      <c r="AB307" s="2563"/>
      <c r="AC307" s="2563"/>
      <c r="AD307" s="2564"/>
      <c r="AE307" s="2564"/>
      <c r="AF307" s="2564"/>
      <c r="AG307" s="2563"/>
      <c r="AH307" s="2564"/>
      <c r="AI307" s="2564"/>
      <c r="AJ307" s="2564"/>
      <c r="AK307" s="2565"/>
      <c r="AL307" s="2565"/>
    </row>
    <row r="308" spans="3:38" s="2526" customFormat="1" ht="10.5">
      <c r="C308" s="2557"/>
      <c r="D308" s="2558"/>
      <c r="E308" s="2559"/>
      <c r="F308" s="2559"/>
      <c r="G308" s="2559"/>
      <c r="H308" s="2560">
        <f t="shared" si="8"/>
        <v>0</v>
      </c>
      <c r="I308" s="2559"/>
      <c r="J308" s="2559"/>
      <c r="K308" s="2559"/>
      <c r="L308" s="2559"/>
      <c r="M308" s="2559"/>
      <c r="N308" s="2559"/>
      <c r="O308" s="2559"/>
      <c r="P308" s="2559"/>
      <c r="Q308" s="2559"/>
      <c r="R308" s="2559"/>
      <c r="S308" s="2560">
        <f t="shared" si="9"/>
        <v>0</v>
      </c>
      <c r="T308" s="2561"/>
      <c r="U308" s="2562"/>
      <c r="V308" s="2563"/>
      <c r="W308" s="2563"/>
      <c r="X308" s="2563"/>
      <c r="Y308" s="2563"/>
      <c r="Z308" s="2563"/>
      <c r="AA308" s="2563"/>
      <c r="AB308" s="2563"/>
      <c r="AC308" s="2563"/>
      <c r="AD308" s="2564"/>
      <c r="AE308" s="2564"/>
      <c r="AF308" s="2564"/>
      <c r="AG308" s="2563"/>
      <c r="AH308" s="2564"/>
      <c r="AI308" s="2564"/>
      <c r="AJ308" s="2564"/>
      <c r="AK308" s="2565"/>
      <c r="AL308" s="2565"/>
    </row>
    <row r="309" spans="3:38" s="2526" customFormat="1" ht="10.5">
      <c r="C309" s="2557"/>
      <c r="D309" s="2558"/>
      <c r="E309" s="2559"/>
      <c r="F309" s="2559"/>
      <c r="G309" s="2559"/>
      <c r="H309" s="2560">
        <f t="shared" si="8"/>
        <v>0</v>
      </c>
      <c r="I309" s="2559"/>
      <c r="J309" s="2559"/>
      <c r="K309" s="2559"/>
      <c r="L309" s="2559"/>
      <c r="M309" s="2559"/>
      <c r="N309" s="2559"/>
      <c r="O309" s="2559"/>
      <c r="P309" s="2559"/>
      <c r="Q309" s="2559"/>
      <c r="R309" s="2559"/>
      <c r="S309" s="2560">
        <f t="shared" si="9"/>
        <v>0</v>
      </c>
      <c r="T309" s="2561"/>
      <c r="U309" s="2562"/>
      <c r="V309" s="2563"/>
      <c r="W309" s="2563"/>
      <c r="X309" s="2563"/>
      <c r="Y309" s="2563"/>
      <c r="Z309" s="2563"/>
      <c r="AA309" s="2563"/>
      <c r="AB309" s="2563"/>
      <c r="AC309" s="2563"/>
      <c r="AD309" s="2564"/>
      <c r="AE309" s="2564"/>
      <c r="AF309" s="2564"/>
      <c r="AG309" s="2563"/>
      <c r="AH309" s="2564"/>
      <c r="AI309" s="2564"/>
      <c r="AJ309" s="2564"/>
      <c r="AK309" s="2565"/>
      <c r="AL309" s="2565"/>
    </row>
    <row r="310" spans="3:38" s="2526" customFormat="1" ht="10.5">
      <c r="C310" s="2557"/>
      <c r="D310" s="2558"/>
      <c r="E310" s="2559"/>
      <c r="F310" s="2559"/>
      <c r="G310" s="2559"/>
      <c r="H310" s="2560">
        <f t="shared" si="8"/>
        <v>0</v>
      </c>
      <c r="I310" s="2559"/>
      <c r="J310" s="2559"/>
      <c r="K310" s="2559"/>
      <c r="L310" s="2559"/>
      <c r="M310" s="2559"/>
      <c r="N310" s="2559"/>
      <c r="O310" s="2559"/>
      <c r="P310" s="2559"/>
      <c r="Q310" s="2559"/>
      <c r="R310" s="2559"/>
      <c r="S310" s="2560">
        <f t="shared" si="9"/>
        <v>0</v>
      </c>
      <c r="T310" s="2561"/>
      <c r="U310" s="2562"/>
      <c r="V310" s="2563"/>
      <c r="W310" s="2563"/>
      <c r="X310" s="2563"/>
      <c r="Y310" s="2563"/>
      <c r="Z310" s="2563"/>
      <c r="AA310" s="2563"/>
      <c r="AB310" s="2563"/>
      <c r="AC310" s="2563"/>
      <c r="AD310" s="2564"/>
      <c r="AE310" s="2564"/>
      <c r="AF310" s="2564"/>
      <c r="AG310" s="2563"/>
      <c r="AH310" s="2564"/>
      <c r="AI310" s="2564"/>
      <c r="AJ310" s="2564"/>
      <c r="AK310" s="2565"/>
      <c r="AL310" s="2565"/>
    </row>
    <row r="311" spans="3:38" s="2526" customFormat="1" ht="10.5">
      <c r="C311" s="2557"/>
      <c r="D311" s="2558"/>
      <c r="E311" s="2559"/>
      <c r="F311" s="2559"/>
      <c r="G311" s="2559"/>
      <c r="H311" s="2560">
        <f t="shared" si="8"/>
        <v>0</v>
      </c>
      <c r="I311" s="2559"/>
      <c r="J311" s="2559"/>
      <c r="K311" s="2559"/>
      <c r="L311" s="2559"/>
      <c r="M311" s="2559"/>
      <c r="N311" s="2559"/>
      <c r="O311" s="2559"/>
      <c r="P311" s="2559"/>
      <c r="Q311" s="2559"/>
      <c r="R311" s="2559"/>
      <c r="S311" s="2560">
        <f t="shared" si="9"/>
        <v>0</v>
      </c>
      <c r="T311" s="2561"/>
      <c r="U311" s="2562"/>
      <c r="V311" s="2563"/>
      <c r="W311" s="2563"/>
      <c r="X311" s="2563"/>
      <c r="Y311" s="2563"/>
      <c r="Z311" s="2563"/>
      <c r="AA311" s="2563"/>
      <c r="AB311" s="2563"/>
      <c r="AC311" s="2563"/>
      <c r="AD311" s="2564"/>
      <c r="AE311" s="2564"/>
      <c r="AF311" s="2564"/>
      <c r="AG311" s="2563"/>
      <c r="AH311" s="2564"/>
      <c r="AI311" s="2564"/>
      <c r="AJ311" s="2564"/>
      <c r="AK311" s="2565"/>
      <c r="AL311" s="2565"/>
    </row>
    <row r="312" spans="3:38" s="2526" customFormat="1" ht="10.5">
      <c r="C312" s="2557"/>
      <c r="D312" s="2558"/>
      <c r="E312" s="2559"/>
      <c r="F312" s="2559"/>
      <c r="G312" s="2559"/>
      <c r="H312" s="2560">
        <f t="shared" si="8"/>
        <v>0</v>
      </c>
      <c r="I312" s="2559"/>
      <c r="J312" s="2559"/>
      <c r="K312" s="2559"/>
      <c r="L312" s="2559"/>
      <c r="M312" s="2559"/>
      <c r="N312" s="2559"/>
      <c r="O312" s="2559"/>
      <c r="P312" s="2559"/>
      <c r="Q312" s="2559"/>
      <c r="R312" s="2559"/>
      <c r="S312" s="2560">
        <f t="shared" si="9"/>
        <v>0</v>
      </c>
      <c r="T312" s="2561"/>
      <c r="U312" s="2562"/>
      <c r="V312" s="2563"/>
      <c r="W312" s="2563"/>
      <c r="X312" s="2563"/>
      <c r="Y312" s="2563"/>
      <c r="Z312" s="2563"/>
      <c r="AA312" s="2563"/>
      <c r="AB312" s="2563"/>
      <c r="AC312" s="2563"/>
      <c r="AD312" s="2564"/>
      <c r="AE312" s="2564"/>
      <c r="AF312" s="2564"/>
      <c r="AG312" s="2563"/>
      <c r="AH312" s="2564"/>
      <c r="AI312" s="2564"/>
      <c r="AJ312" s="2564"/>
      <c r="AK312" s="2565"/>
      <c r="AL312" s="2565"/>
    </row>
    <row r="313" spans="3:38" s="2526" customFormat="1" ht="10.5">
      <c r="C313" s="2557"/>
      <c r="D313" s="2558"/>
      <c r="E313" s="2559"/>
      <c r="F313" s="2559"/>
      <c r="G313" s="2559"/>
      <c r="H313" s="2560">
        <f t="shared" si="8"/>
        <v>0</v>
      </c>
      <c r="I313" s="2559"/>
      <c r="J313" s="2559"/>
      <c r="K313" s="2559"/>
      <c r="L313" s="2559"/>
      <c r="M313" s="2559"/>
      <c r="N313" s="2559"/>
      <c r="O313" s="2559"/>
      <c r="P313" s="2559"/>
      <c r="Q313" s="2559"/>
      <c r="R313" s="2559"/>
      <c r="S313" s="2560">
        <f t="shared" si="9"/>
        <v>0</v>
      </c>
      <c r="T313" s="2561"/>
      <c r="U313" s="2562"/>
      <c r="V313" s="2563"/>
      <c r="W313" s="2563"/>
      <c r="X313" s="2563"/>
      <c r="Y313" s="2563"/>
      <c r="Z313" s="2563"/>
      <c r="AA313" s="2563"/>
      <c r="AB313" s="2563"/>
      <c r="AC313" s="2563"/>
      <c r="AD313" s="2564"/>
      <c r="AE313" s="2564"/>
      <c r="AF313" s="2564"/>
      <c r="AG313" s="2563"/>
      <c r="AH313" s="2564"/>
      <c r="AI313" s="2564"/>
      <c r="AJ313" s="2564"/>
      <c r="AK313" s="2565"/>
      <c r="AL313" s="2565"/>
    </row>
    <row r="314" spans="3:38" s="2526" customFormat="1" ht="10.5">
      <c r="C314" s="2557"/>
      <c r="D314" s="2558"/>
      <c r="E314" s="2559"/>
      <c r="F314" s="2559"/>
      <c r="G314" s="2559"/>
      <c r="H314" s="2560">
        <f t="shared" si="8"/>
        <v>0</v>
      </c>
      <c r="I314" s="2559"/>
      <c r="J314" s="2559"/>
      <c r="K314" s="2559"/>
      <c r="L314" s="2559"/>
      <c r="M314" s="2559"/>
      <c r="N314" s="2559"/>
      <c r="O314" s="2559"/>
      <c r="P314" s="2559"/>
      <c r="Q314" s="2559"/>
      <c r="R314" s="2559"/>
      <c r="S314" s="2560">
        <f t="shared" si="9"/>
        <v>0</v>
      </c>
      <c r="T314" s="2561"/>
      <c r="U314" s="2562"/>
      <c r="V314" s="2563"/>
      <c r="W314" s="2563"/>
      <c r="X314" s="2563"/>
      <c r="Y314" s="2563"/>
      <c r="Z314" s="2563"/>
      <c r="AA314" s="2563"/>
      <c r="AB314" s="2563"/>
      <c r="AC314" s="2563"/>
      <c r="AD314" s="2564"/>
      <c r="AE314" s="2564"/>
      <c r="AF314" s="2564"/>
      <c r="AG314" s="2563"/>
      <c r="AH314" s="2564"/>
      <c r="AI314" s="2564"/>
      <c r="AJ314" s="2564"/>
      <c r="AK314" s="2565"/>
      <c r="AL314" s="2565"/>
    </row>
    <row r="315" spans="3:38" s="2526" customFormat="1" ht="10.5">
      <c r="C315" s="2557"/>
      <c r="D315" s="2558"/>
      <c r="E315" s="2559"/>
      <c r="F315" s="2559"/>
      <c r="G315" s="2559"/>
      <c r="H315" s="2560">
        <f t="shared" si="8"/>
        <v>0</v>
      </c>
      <c r="I315" s="2559"/>
      <c r="J315" s="2559"/>
      <c r="K315" s="2559"/>
      <c r="L315" s="2559"/>
      <c r="M315" s="2559"/>
      <c r="N315" s="2559"/>
      <c r="O315" s="2559"/>
      <c r="P315" s="2559"/>
      <c r="Q315" s="2559"/>
      <c r="R315" s="2559"/>
      <c r="S315" s="2560">
        <f t="shared" si="9"/>
        <v>0</v>
      </c>
      <c r="T315" s="2561"/>
      <c r="U315" s="2562"/>
      <c r="V315" s="2563"/>
      <c r="W315" s="2563"/>
      <c r="X315" s="2563"/>
      <c r="Y315" s="2563"/>
      <c r="Z315" s="2563"/>
      <c r="AA315" s="2563"/>
      <c r="AB315" s="2563"/>
      <c r="AC315" s="2563"/>
      <c r="AD315" s="2564"/>
      <c r="AE315" s="2564"/>
      <c r="AF315" s="2564"/>
      <c r="AG315" s="2563"/>
      <c r="AH315" s="2564"/>
      <c r="AI315" s="2564"/>
      <c r="AJ315" s="2564"/>
      <c r="AK315" s="2565"/>
      <c r="AL315" s="2565"/>
    </row>
    <row r="316" spans="3:38" s="2526" customFormat="1" ht="10.5">
      <c r="C316" s="2557"/>
      <c r="D316" s="2558"/>
      <c r="E316" s="2559"/>
      <c r="F316" s="2559"/>
      <c r="G316" s="2559"/>
      <c r="H316" s="2560">
        <f t="shared" si="8"/>
        <v>0</v>
      </c>
      <c r="I316" s="2559"/>
      <c r="J316" s="2559"/>
      <c r="K316" s="2559"/>
      <c r="L316" s="2559"/>
      <c r="M316" s="2559"/>
      <c r="N316" s="2559"/>
      <c r="O316" s="2559"/>
      <c r="P316" s="2559"/>
      <c r="Q316" s="2559"/>
      <c r="R316" s="2559"/>
      <c r="S316" s="2560">
        <f t="shared" si="9"/>
        <v>0</v>
      </c>
      <c r="T316" s="2561"/>
      <c r="U316" s="2562"/>
      <c r="V316" s="2563"/>
      <c r="W316" s="2563"/>
      <c r="X316" s="2563"/>
      <c r="Y316" s="2563"/>
      <c r="Z316" s="2563"/>
      <c r="AA316" s="2563"/>
      <c r="AB316" s="2563"/>
      <c r="AC316" s="2563"/>
      <c r="AD316" s="2564"/>
      <c r="AE316" s="2564"/>
      <c r="AF316" s="2564"/>
      <c r="AG316" s="2563"/>
      <c r="AH316" s="2564"/>
      <c r="AI316" s="2564"/>
      <c r="AJ316" s="2564"/>
      <c r="AK316" s="2565"/>
      <c r="AL316" s="2565"/>
    </row>
    <row r="317" spans="3:38" s="2526" customFormat="1" ht="10.5">
      <c r="C317" s="2557"/>
      <c r="D317" s="2558"/>
      <c r="E317" s="2559"/>
      <c r="F317" s="2559"/>
      <c r="G317" s="2559"/>
      <c r="H317" s="2560">
        <f t="shared" si="8"/>
        <v>0</v>
      </c>
      <c r="I317" s="2559"/>
      <c r="J317" s="2559"/>
      <c r="K317" s="2559"/>
      <c r="L317" s="2559"/>
      <c r="M317" s="2559"/>
      <c r="N317" s="2559"/>
      <c r="O317" s="2559"/>
      <c r="P317" s="2559"/>
      <c r="Q317" s="2559"/>
      <c r="R317" s="2559"/>
      <c r="S317" s="2560">
        <f t="shared" si="9"/>
        <v>0</v>
      </c>
      <c r="T317" s="2561"/>
      <c r="U317" s="2562"/>
      <c r="V317" s="2563"/>
      <c r="W317" s="2563"/>
      <c r="X317" s="2563"/>
      <c r="Y317" s="2563"/>
      <c r="Z317" s="2563"/>
      <c r="AA317" s="2563"/>
      <c r="AB317" s="2563"/>
      <c r="AC317" s="2563"/>
      <c r="AD317" s="2564"/>
      <c r="AE317" s="2564"/>
      <c r="AF317" s="2564"/>
      <c r="AG317" s="2563"/>
      <c r="AH317" s="2564"/>
      <c r="AI317" s="2564"/>
      <c r="AJ317" s="2564"/>
      <c r="AK317" s="2565"/>
      <c r="AL317" s="2565"/>
    </row>
    <row r="318" spans="3:38" s="2526" customFormat="1" ht="10.5">
      <c r="C318" s="2557"/>
      <c r="D318" s="2558"/>
      <c r="E318" s="2559"/>
      <c r="F318" s="2559"/>
      <c r="G318" s="2559"/>
      <c r="H318" s="2560">
        <f t="shared" si="8"/>
        <v>0</v>
      </c>
      <c r="I318" s="2559"/>
      <c r="J318" s="2559"/>
      <c r="K318" s="2559"/>
      <c r="L318" s="2559"/>
      <c r="M318" s="2559"/>
      <c r="N318" s="2559"/>
      <c r="O318" s="2559"/>
      <c r="P318" s="2559"/>
      <c r="Q318" s="2559"/>
      <c r="R318" s="2559"/>
      <c r="S318" s="2560">
        <f t="shared" si="9"/>
        <v>0</v>
      </c>
      <c r="T318" s="2561"/>
      <c r="U318" s="2562"/>
      <c r="V318" s="2563"/>
      <c r="W318" s="2563"/>
      <c r="X318" s="2563"/>
      <c r="Y318" s="2563"/>
      <c r="Z318" s="2563"/>
      <c r="AA318" s="2563"/>
      <c r="AB318" s="2563"/>
      <c r="AC318" s="2563"/>
      <c r="AD318" s="2564"/>
      <c r="AE318" s="2564"/>
      <c r="AF318" s="2564"/>
      <c r="AG318" s="2563"/>
      <c r="AH318" s="2564"/>
      <c r="AI318" s="2564"/>
      <c r="AJ318" s="2564"/>
      <c r="AK318" s="2565"/>
      <c r="AL318" s="2565"/>
    </row>
    <row r="319" spans="3:38" s="2526" customFormat="1" ht="10.5">
      <c r="C319" s="2557"/>
      <c r="D319" s="2558"/>
      <c r="E319" s="2559"/>
      <c r="F319" s="2559"/>
      <c r="G319" s="2559"/>
      <c r="H319" s="2560">
        <f t="shared" si="8"/>
        <v>0</v>
      </c>
      <c r="I319" s="2559"/>
      <c r="J319" s="2559"/>
      <c r="K319" s="2559"/>
      <c r="L319" s="2559"/>
      <c r="M319" s="2559"/>
      <c r="N319" s="2559"/>
      <c r="O319" s="2559"/>
      <c r="P319" s="2559"/>
      <c r="Q319" s="2559"/>
      <c r="R319" s="2559"/>
      <c r="S319" s="2560">
        <f t="shared" si="9"/>
        <v>0</v>
      </c>
      <c r="T319" s="2561"/>
      <c r="U319" s="2562"/>
      <c r="V319" s="2563"/>
      <c r="W319" s="2563"/>
      <c r="X319" s="2563"/>
      <c r="Y319" s="2563"/>
      <c r="Z319" s="2563"/>
      <c r="AA319" s="2563"/>
      <c r="AB319" s="2563"/>
      <c r="AC319" s="2563"/>
      <c r="AD319" s="2564"/>
      <c r="AE319" s="2564"/>
      <c r="AF319" s="2564"/>
      <c r="AG319" s="2563"/>
      <c r="AH319" s="2564"/>
      <c r="AI319" s="2564"/>
      <c r="AJ319" s="2564"/>
      <c r="AK319" s="2565"/>
      <c r="AL319" s="2565"/>
    </row>
    <row r="320" spans="3:38" s="2526" customFormat="1" ht="10.5">
      <c r="C320" s="2557"/>
      <c r="D320" s="2558"/>
      <c r="E320" s="2559"/>
      <c r="F320" s="2559"/>
      <c r="G320" s="2559"/>
      <c r="H320" s="2560">
        <f t="shared" si="8"/>
        <v>0</v>
      </c>
      <c r="I320" s="2559"/>
      <c r="J320" s="2559"/>
      <c r="K320" s="2559"/>
      <c r="L320" s="2559"/>
      <c r="M320" s="2559"/>
      <c r="N320" s="2559"/>
      <c r="O320" s="2559"/>
      <c r="P320" s="2559"/>
      <c r="Q320" s="2559"/>
      <c r="R320" s="2559"/>
      <c r="S320" s="2560">
        <f t="shared" si="9"/>
        <v>0</v>
      </c>
      <c r="T320" s="2561"/>
      <c r="U320" s="2562"/>
      <c r="V320" s="2563"/>
      <c r="W320" s="2563"/>
      <c r="X320" s="2563"/>
      <c r="Y320" s="2563"/>
      <c r="Z320" s="2563"/>
      <c r="AA320" s="2563"/>
      <c r="AB320" s="2563"/>
      <c r="AC320" s="2563"/>
      <c r="AD320" s="2564"/>
      <c r="AE320" s="2564"/>
      <c r="AF320" s="2564"/>
      <c r="AG320" s="2563"/>
      <c r="AH320" s="2564"/>
      <c r="AI320" s="2564"/>
      <c r="AJ320" s="2564"/>
      <c r="AK320" s="2565"/>
      <c r="AL320" s="2565"/>
    </row>
    <row r="321" spans="3:38" s="2526" customFormat="1" ht="10.5">
      <c r="C321" s="2557"/>
      <c r="D321" s="2558"/>
      <c r="E321" s="2559"/>
      <c r="F321" s="2559"/>
      <c r="G321" s="2559"/>
      <c r="H321" s="2560">
        <f t="shared" si="8"/>
        <v>0</v>
      </c>
      <c r="I321" s="2559"/>
      <c r="J321" s="2559"/>
      <c r="K321" s="2559"/>
      <c r="L321" s="2559"/>
      <c r="M321" s="2559"/>
      <c r="N321" s="2559"/>
      <c r="O321" s="2559"/>
      <c r="P321" s="2559"/>
      <c r="Q321" s="2559"/>
      <c r="R321" s="2559"/>
      <c r="S321" s="2560">
        <f t="shared" si="9"/>
        <v>0</v>
      </c>
      <c r="T321" s="2561"/>
      <c r="U321" s="2562"/>
      <c r="V321" s="2563"/>
      <c r="W321" s="2563"/>
      <c r="X321" s="2563"/>
      <c r="Y321" s="2563"/>
      <c r="Z321" s="2563"/>
      <c r="AA321" s="2563"/>
      <c r="AB321" s="2563"/>
      <c r="AC321" s="2563"/>
      <c r="AD321" s="2564"/>
      <c r="AE321" s="2564"/>
      <c r="AF321" s="2564"/>
      <c r="AG321" s="2563"/>
      <c r="AH321" s="2564"/>
      <c r="AI321" s="2564"/>
      <c r="AJ321" s="2564"/>
      <c r="AK321" s="2565"/>
      <c r="AL321" s="2565"/>
    </row>
    <row r="322" spans="3:38" s="2526" customFormat="1" ht="10.5">
      <c r="C322" s="2557"/>
      <c r="D322" s="2558"/>
      <c r="E322" s="2559"/>
      <c r="F322" s="2559"/>
      <c r="G322" s="2559"/>
      <c r="H322" s="2560">
        <f t="shared" si="8"/>
        <v>0</v>
      </c>
      <c r="I322" s="2559"/>
      <c r="J322" s="2559"/>
      <c r="K322" s="2559"/>
      <c r="L322" s="2559"/>
      <c r="M322" s="2559"/>
      <c r="N322" s="2559"/>
      <c r="O322" s="2559"/>
      <c r="P322" s="2559"/>
      <c r="Q322" s="2559"/>
      <c r="R322" s="2559"/>
      <c r="S322" s="2560">
        <f t="shared" si="9"/>
        <v>0</v>
      </c>
      <c r="T322" s="2561"/>
      <c r="U322" s="2562"/>
      <c r="V322" s="2563"/>
      <c r="W322" s="2563"/>
      <c r="X322" s="2563"/>
      <c r="Y322" s="2563"/>
      <c r="Z322" s="2563"/>
      <c r="AA322" s="2563"/>
      <c r="AB322" s="2563"/>
      <c r="AC322" s="2563"/>
      <c r="AD322" s="2564"/>
      <c r="AE322" s="2564"/>
      <c r="AF322" s="2564"/>
      <c r="AG322" s="2563"/>
      <c r="AH322" s="2564"/>
      <c r="AI322" s="2564"/>
      <c r="AJ322" s="2564"/>
      <c r="AK322" s="2565"/>
      <c r="AL322" s="2565"/>
    </row>
    <row r="323" spans="3:38" s="2526" customFormat="1" ht="10.5">
      <c r="C323" s="2557"/>
      <c r="D323" s="2558"/>
      <c r="E323" s="2559"/>
      <c r="F323" s="2559"/>
      <c r="G323" s="2559"/>
      <c r="H323" s="2560">
        <f t="shared" si="8"/>
        <v>0</v>
      </c>
      <c r="I323" s="2559"/>
      <c r="J323" s="2559"/>
      <c r="K323" s="2559"/>
      <c r="L323" s="2559"/>
      <c r="M323" s="2559"/>
      <c r="N323" s="2559"/>
      <c r="O323" s="2559"/>
      <c r="P323" s="2559"/>
      <c r="Q323" s="2559"/>
      <c r="R323" s="2559"/>
      <c r="S323" s="2560">
        <f t="shared" si="9"/>
        <v>0</v>
      </c>
      <c r="T323" s="2561"/>
      <c r="U323" s="2562"/>
      <c r="V323" s="2563"/>
      <c r="W323" s="2563"/>
      <c r="X323" s="2563"/>
      <c r="Y323" s="2563"/>
      <c r="Z323" s="2563"/>
      <c r="AA323" s="2563"/>
      <c r="AB323" s="2563"/>
      <c r="AC323" s="2563"/>
      <c r="AD323" s="2564"/>
      <c r="AE323" s="2564"/>
      <c r="AF323" s="2564"/>
      <c r="AG323" s="2563"/>
      <c r="AH323" s="2564"/>
      <c r="AI323" s="2564"/>
      <c r="AJ323" s="2564"/>
      <c r="AK323" s="2565"/>
      <c r="AL323" s="2565"/>
    </row>
    <row r="324" spans="3:38" s="2526" customFormat="1" ht="10.5">
      <c r="C324" s="2557"/>
      <c r="D324" s="2558"/>
      <c r="E324" s="2559"/>
      <c r="F324" s="2559"/>
      <c r="G324" s="2559"/>
      <c r="H324" s="2560">
        <f t="shared" si="8"/>
        <v>0</v>
      </c>
      <c r="I324" s="2559"/>
      <c r="J324" s="2559"/>
      <c r="K324" s="2559"/>
      <c r="L324" s="2559"/>
      <c r="M324" s="2559"/>
      <c r="N324" s="2559"/>
      <c r="O324" s="2559"/>
      <c r="P324" s="2559"/>
      <c r="Q324" s="2559"/>
      <c r="R324" s="2559"/>
      <c r="S324" s="2560">
        <f t="shared" si="9"/>
        <v>0</v>
      </c>
      <c r="T324" s="2561"/>
      <c r="U324" s="2562"/>
      <c r="V324" s="2563"/>
      <c r="W324" s="2563"/>
      <c r="X324" s="2563"/>
      <c r="Y324" s="2563"/>
      <c r="Z324" s="2563"/>
      <c r="AA324" s="2563"/>
      <c r="AB324" s="2563"/>
      <c r="AC324" s="2563"/>
      <c r="AD324" s="2564"/>
      <c r="AE324" s="2564"/>
      <c r="AF324" s="2564"/>
      <c r="AG324" s="2563"/>
      <c r="AH324" s="2564"/>
      <c r="AI324" s="2564"/>
      <c r="AJ324" s="2564"/>
      <c r="AK324" s="2565"/>
      <c r="AL324" s="2565"/>
    </row>
    <row r="325" spans="3:38" s="2526" customFormat="1" ht="10.5">
      <c r="C325" s="2566" t="s">
        <v>2445</v>
      </c>
      <c r="D325" s="2567"/>
      <c r="E325" s="2568">
        <f t="shared" ref="E325:S325" si="10">SUM(E15:E324)</f>
        <v>0</v>
      </c>
      <c r="F325" s="2568">
        <f t="shared" si="10"/>
        <v>0</v>
      </c>
      <c r="G325" s="2568">
        <f t="shared" si="10"/>
        <v>0</v>
      </c>
      <c r="H325" s="2568">
        <f t="shared" si="10"/>
        <v>0</v>
      </c>
      <c r="I325" s="2568">
        <f t="shared" si="10"/>
        <v>0</v>
      </c>
      <c r="J325" s="2568">
        <f t="shared" si="10"/>
        <v>0</v>
      </c>
      <c r="K325" s="2568">
        <f t="shared" si="10"/>
        <v>0</v>
      </c>
      <c r="L325" s="2568">
        <f t="shared" si="10"/>
        <v>0</v>
      </c>
      <c r="M325" s="2568">
        <f t="shared" si="10"/>
        <v>0</v>
      </c>
      <c r="N325" s="2568">
        <f t="shared" si="10"/>
        <v>0</v>
      </c>
      <c r="O325" s="2568">
        <f t="shared" si="10"/>
        <v>0</v>
      </c>
      <c r="P325" s="2568">
        <f t="shared" si="10"/>
        <v>0</v>
      </c>
      <c r="Q325" s="2568">
        <f t="shared" si="10"/>
        <v>0</v>
      </c>
      <c r="R325" s="2568">
        <f t="shared" si="10"/>
        <v>0</v>
      </c>
      <c r="S325" s="2568">
        <f t="shared" si="10"/>
        <v>0</v>
      </c>
      <c r="T325" s="2569"/>
      <c r="U325" s="2542"/>
      <c r="V325" s="2570">
        <f t="shared" ref="V325:AJ325" si="11">SUM(V15:V324)</f>
        <v>0</v>
      </c>
      <c r="W325" s="2570">
        <f t="shared" si="11"/>
        <v>0</v>
      </c>
      <c r="X325" s="2570">
        <f t="shared" si="11"/>
        <v>0</v>
      </c>
      <c r="Y325" s="2570">
        <f t="shared" si="11"/>
        <v>0</v>
      </c>
      <c r="Z325" s="2570">
        <f t="shared" si="11"/>
        <v>0</v>
      </c>
      <c r="AA325" s="2570">
        <f t="shared" si="11"/>
        <v>0</v>
      </c>
      <c r="AB325" s="2570">
        <f t="shared" si="11"/>
        <v>0</v>
      </c>
      <c r="AC325" s="2570">
        <f t="shared" si="11"/>
        <v>0</v>
      </c>
      <c r="AD325" s="2571">
        <f t="shared" si="11"/>
        <v>0</v>
      </c>
      <c r="AE325" s="2571">
        <f t="shared" si="11"/>
        <v>0</v>
      </c>
      <c r="AF325" s="2571">
        <f t="shared" si="11"/>
        <v>0</v>
      </c>
      <c r="AG325" s="2570">
        <f t="shared" si="11"/>
        <v>0</v>
      </c>
      <c r="AH325" s="2571">
        <f t="shared" si="11"/>
        <v>0</v>
      </c>
      <c r="AI325" s="2571">
        <f t="shared" si="11"/>
        <v>0</v>
      </c>
      <c r="AJ325" s="2571">
        <f t="shared" si="11"/>
        <v>0</v>
      </c>
      <c r="AK325" s="2572"/>
      <c r="AL325" s="2572"/>
    </row>
    <row r="326" spans="3:38" s="2526" customFormat="1" ht="10.5">
      <c r="C326" s="2566"/>
      <c r="D326" s="2567"/>
      <c r="E326" s="2573"/>
      <c r="F326" s="2574"/>
      <c r="G326" s="2574"/>
      <c r="H326" s="2574"/>
      <c r="I326" s="2574"/>
      <c r="J326" s="2574"/>
      <c r="K326" s="2574"/>
      <c r="L326" s="2574"/>
      <c r="M326" s="2574"/>
      <c r="N326" s="2574"/>
      <c r="O326" s="2574"/>
      <c r="P326" s="2574"/>
      <c r="Q326" s="2574"/>
      <c r="R326" s="2574"/>
      <c r="S326" s="2575"/>
      <c r="T326" s="2572"/>
      <c r="U326" s="2576"/>
      <c r="V326" s="2576"/>
      <c r="W326" s="2576"/>
      <c r="X326" s="2576"/>
      <c r="Y326" s="2576"/>
      <c r="Z326" s="2576"/>
      <c r="AA326" s="2576"/>
      <c r="AB326" s="2576"/>
      <c r="AC326" s="2576"/>
      <c r="AD326" s="2576"/>
      <c r="AE326" s="2576"/>
      <c r="AF326" s="2576"/>
      <c r="AG326" s="2576"/>
      <c r="AH326" s="2576"/>
      <c r="AI326" s="2576"/>
      <c r="AJ326" s="2576"/>
      <c r="AK326" s="2572"/>
      <c r="AL326" s="2572"/>
    </row>
    <row r="327" spans="3:38" s="2526" customFormat="1" ht="10.5">
      <c r="C327" s="2577" t="s">
        <v>2446</v>
      </c>
      <c r="D327" s="2578"/>
      <c r="E327" s="2579"/>
      <c r="F327" s="2580"/>
      <c r="G327" s="2580"/>
      <c r="H327" s="2580"/>
      <c r="I327" s="2580"/>
      <c r="J327" s="2580"/>
      <c r="K327" s="2580"/>
      <c r="L327" s="2580"/>
      <c r="M327" s="2580"/>
      <c r="N327" s="2580"/>
      <c r="O327" s="2580"/>
      <c r="P327" s="2580"/>
      <c r="Q327" s="2580"/>
      <c r="R327" s="2580"/>
      <c r="S327" s="2581"/>
      <c r="T327" s="2572"/>
      <c r="U327" s="2576"/>
      <c r="V327" s="2576"/>
      <c r="W327" s="2576"/>
      <c r="X327" s="2576"/>
      <c r="Y327" s="2576"/>
      <c r="Z327" s="2576"/>
      <c r="AA327" s="2576"/>
      <c r="AB327" s="2576"/>
      <c r="AC327" s="2576"/>
      <c r="AD327" s="2576"/>
      <c r="AE327" s="2576"/>
      <c r="AF327" s="2576"/>
      <c r="AG327" s="2576"/>
      <c r="AH327" s="2576"/>
      <c r="AI327" s="2576"/>
      <c r="AJ327" s="2576"/>
      <c r="AK327" s="2572"/>
      <c r="AL327" s="2572"/>
    </row>
    <row r="328" spans="3:38" s="2526" customFormat="1" ht="10.5">
      <c r="C328" s="2557"/>
      <c r="D328" s="2558"/>
      <c r="E328" s="2559"/>
      <c r="F328" s="2559"/>
      <c r="G328" s="2559"/>
      <c r="H328" s="2560">
        <f>SUM(E328:G328)</f>
        <v>0</v>
      </c>
      <c r="I328" s="2559"/>
      <c r="J328" s="2559"/>
      <c r="K328" s="2559"/>
      <c r="L328" s="2559"/>
      <c r="M328" s="2559"/>
      <c r="N328" s="2559"/>
      <c r="O328" s="2559"/>
      <c r="P328" s="2559"/>
      <c r="Q328" s="2559"/>
      <c r="R328" s="2559"/>
      <c r="S328" s="2560">
        <f>SUM(I328:R328)</f>
        <v>0</v>
      </c>
      <c r="T328" s="2561"/>
      <c r="U328" s="2562"/>
      <c r="V328" s="2563"/>
      <c r="W328" s="2563"/>
      <c r="X328" s="2563"/>
      <c r="Y328" s="2563"/>
      <c r="Z328" s="2563"/>
      <c r="AA328" s="2563"/>
      <c r="AB328" s="2563"/>
      <c r="AC328" s="2563"/>
      <c r="AD328" s="2564"/>
      <c r="AE328" s="2564"/>
      <c r="AF328" s="2564"/>
      <c r="AG328" s="2563"/>
      <c r="AH328" s="2564"/>
      <c r="AI328" s="2564"/>
      <c r="AJ328" s="2564"/>
      <c r="AK328" s="2565"/>
      <c r="AL328" s="2565"/>
    </row>
    <row r="329" spans="3:38" s="2526" customFormat="1" ht="10.5">
      <c r="C329" s="2557"/>
      <c r="D329" s="2558"/>
      <c r="E329" s="2559"/>
      <c r="F329" s="2559"/>
      <c r="G329" s="2559"/>
      <c r="H329" s="2560">
        <f t="shared" ref="H329:H359" si="12">SUM(E329:G329)</f>
        <v>0</v>
      </c>
      <c r="I329" s="2559"/>
      <c r="J329" s="2559"/>
      <c r="K329" s="2559"/>
      <c r="L329" s="2559"/>
      <c r="M329" s="2559"/>
      <c r="N329" s="2559"/>
      <c r="O329" s="2559"/>
      <c r="P329" s="2559"/>
      <c r="Q329" s="2559"/>
      <c r="R329" s="2559"/>
      <c r="S329" s="2560">
        <f t="shared" ref="S329:S359" si="13">SUM(I329:R329)</f>
        <v>0</v>
      </c>
      <c r="T329" s="2561"/>
      <c r="U329" s="2562"/>
      <c r="V329" s="2563"/>
      <c r="W329" s="2563"/>
      <c r="X329" s="2563"/>
      <c r="Y329" s="2563"/>
      <c r="Z329" s="2563"/>
      <c r="AA329" s="2563"/>
      <c r="AB329" s="2563"/>
      <c r="AC329" s="2563"/>
      <c r="AD329" s="2564"/>
      <c r="AE329" s="2564"/>
      <c r="AF329" s="2564"/>
      <c r="AG329" s="2563"/>
      <c r="AH329" s="2564"/>
      <c r="AI329" s="2564"/>
      <c r="AJ329" s="2564"/>
      <c r="AK329" s="2565"/>
      <c r="AL329" s="2565"/>
    </row>
    <row r="330" spans="3:38" s="2526" customFormat="1" ht="10.5">
      <c r="C330" s="2557"/>
      <c r="D330" s="2558"/>
      <c r="E330" s="2559"/>
      <c r="F330" s="2559"/>
      <c r="G330" s="2559"/>
      <c r="H330" s="2560">
        <f t="shared" si="12"/>
        <v>0</v>
      </c>
      <c r="I330" s="2559"/>
      <c r="J330" s="2559"/>
      <c r="K330" s="2559"/>
      <c r="L330" s="2559"/>
      <c r="M330" s="2559"/>
      <c r="N330" s="2559"/>
      <c r="O330" s="2559"/>
      <c r="P330" s="2559"/>
      <c r="Q330" s="2559"/>
      <c r="R330" s="2559"/>
      <c r="S330" s="2560">
        <f t="shared" si="13"/>
        <v>0</v>
      </c>
      <c r="T330" s="2561"/>
      <c r="U330" s="2562"/>
      <c r="V330" s="2563"/>
      <c r="W330" s="2563"/>
      <c r="X330" s="2563"/>
      <c r="Y330" s="2563"/>
      <c r="Z330" s="2563"/>
      <c r="AA330" s="2563"/>
      <c r="AB330" s="2563"/>
      <c r="AC330" s="2563"/>
      <c r="AD330" s="2564"/>
      <c r="AE330" s="2564"/>
      <c r="AF330" s="2564"/>
      <c r="AG330" s="2563"/>
      <c r="AH330" s="2564"/>
      <c r="AI330" s="2564"/>
      <c r="AJ330" s="2564"/>
      <c r="AK330" s="2565"/>
      <c r="AL330" s="2565"/>
    </row>
    <row r="331" spans="3:38" s="2526" customFormat="1" ht="10.5">
      <c r="C331" s="2557"/>
      <c r="D331" s="2558"/>
      <c r="E331" s="2559"/>
      <c r="F331" s="2559"/>
      <c r="G331" s="2559"/>
      <c r="H331" s="2560">
        <f t="shared" si="12"/>
        <v>0</v>
      </c>
      <c r="I331" s="2559"/>
      <c r="J331" s="2559"/>
      <c r="K331" s="2559"/>
      <c r="L331" s="2559"/>
      <c r="M331" s="2559"/>
      <c r="N331" s="2559"/>
      <c r="O331" s="2559"/>
      <c r="P331" s="2559"/>
      <c r="Q331" s="2559"/>
      <c r="R331" s="2559"/>
      <c r="S331" s="2560">
        <f t="shared" si="13"/>
        <v>0</v>
      </c>
      <c r="T331" s="2561"/>
      <c r="U331" s="2562"/>
      <c r="V331" s="2563"/>
      <c r="W331" s="2563"/>
      <c r="X331" s="2563"/>
      <c r="Y331" s="2563"/>
      <c r="Z331" s="2563"/>
      <c r="AA331" s="2563"/>
      <c r="AB331" s="2563"/>
      <c r="AC331" s="2563"/>
      <c r="AD331" s="2564"/>
      <c r="AE331" s="2564"/>
      <c r="AF331" s="2564"/>
      <c r="AG331" s="2563"/>
      <c r="AH331" s="2564"/>
      <c r="AI331" s="2564"/>
      <c r="AJ331" s="2564"/>
      <c r="AK331" s="2565"/>
      <c r="AL331" s="2565"/>
    </row>
    <row r="332" spans="3:38" s="2526" customFormat="1" ht="10.5">
      <c r="C332" s="2557"/>
      <c r="D332" s="2558"/>
      <c r="E332" s="2559"/>
      <c r="F332" s="2559"/>
      <c r="G332" s="2559"/>
      <c r="H332" s="2560">
        <f t="shared" si="12"/>
        <v>0</v>
      </c>
      <c r="I332" s="2559"/>
      <c r="J332" s="2559"/>
      <c r="K332" s="2559"/>
      <c r="L332" s="2559"/>
      <c r="M332" s="2559"/>
      <c r="N332" s="2559"/>
      <c r="O332" s="2559"/>
      <c r="P332" s="2559"/>
      <c r="Q332" s="2559"/>
      <c r="R332" s="2559"/>
      <c r="S332" s="2560">
        <f t="shared" si="13"/>
        <v>0</v>
      </c>
      <c r="T332" s="2561"/>
      <c r="U332" s="2562"/>
      <c r="V332" s="2563"/>
      <c r="W332" s="2563"/>
      <c r="X332" s="2563"/>
      <c r="Y332" s="2563"/>
      <c r="Z332" s="2563"/>
      <c r="AA332" s="2563"/>
      <c r="AB332" s="2563"/>
      <c r="AC332" s="2563"/>
      <c r="AD332" s="2564"/>
      <c r="AE332" s="2564"/>
      <c r="AF332" s="2564"/>
      <c r="AG332" s="2563"/>
      <c r="AH332" s="2564"/>
      <c r="AI332" s="2564"/>
      <c r="AJ332" s="2564"/>
      <c r="AK332" s="2565"/>
      <c r="AL332" s="2565"/>
    </row>
    <row r="333" spans="3:38" s="2526" customFormat="1" ht="10.5">
      <c r="C333" s="2557"/>
      <c r="D333" s="2558"/>
      <c r="E333" s="2559"/>
      <c r="F333" s="2559"/>
      <c r="G333" s="2559"/>
      <c r="H333" s="2560">
        <f t="shared" si="12"/>
        <v>0</v>
      </c>
      <c r="I333" s="2559"/>
      <c r="J333" s="2559"/>
      <c r="K333" s="2559"/>
      <c r="L333" s="2559"/>
      <c r="M333" s="2559"/>
      <c r="N333" s="2559"/>
      <c r="O333" s="2559"/>
      <c r="P333" s="2559"/>
      <c r="Q333" s="2559"/>
      <c r="R333" s="2559"/>
      <c r="S333" s="2560">
        <f t="shared" si="13"/>
        <v>0</v>
      </c>
      <c r="T333" s="2561"/>
      <c r="U333" s="2562"/>
      <c r="V333" s="2563"/>
      <c r="W333" s="2563"/>
      <c r="X333" s="2563"/>
      <c r="Y333" s="2563"/>
      <c r="Z333" s="2563"/>
      <c r="AA333" s="2563"/>
      <c r="AB333" s="2563"/>
      <c r="AC333" s="2563"/>
      <c r="AD333" s="2564"/>
      <c r="AE333" s="2564"/>
      <c r="AF333" s="2564"/>
      <c r="AG333" s="2563"/>
      <c r="AH333" s="2564"/>
      <c r="AI333" s="2564"/>
      <c r="AJ333" s="2564"/>
      <c r="AK333" s="2565"/>
      <c r="AL333" s="2565"/>
    </row>
    <row r="334" spans="3:38" s="2526" customFormat="1" ht="10.5">
      <c r="C334" s="2557"/>
      <c r="D334" s="2558"/>
      <c r="E334" s="2559"/>
      <c r="F334" s="2559"/>
      <c r="G334" s="2559"/>
      <c r="H334" s="2560">
        <f t="shared" si="12"/>
        <v>0</v>
      </c>
      <c r="I334" s="2559"/>
      <c r="J334" s="2559"/>
      <c r="K334" s="2559"/>
      <c r="L334" s="2559"/>
      <c r="M334" s="2559"/>
      <c r="N334" s="2559"/>
      <c r="O334" s="2559"/>
      <c r="P334" s="2559"/>
      <c r="Q334" s="2559"/>
      <c r="R334" s="2559"/>
      <c r="S334" s="2560">
        <f t="shared" si="13"/>
        <v>0</v>
      </c>
      <c r="T334" s="2561"/>
      <c r="U334" s="2562"/>
      <c r="V334" s="2563"/>
      <c r="W334" s="2563"/>
      <c r="X334" s="2563"/>
      <c r="Y334" s="2563"/>
      <c r="Z334" s="2563"/>
      <c r="AA334" s="2563"/>
      <c r="AB334" s="2563"/>
      <c r="AC334" s="2563"/>
      <c r="AD334" s="2564"/>
      <c r="AE334" s="2564"/>
      <c r="AF334" s="2564"/>
      <c r="AG334" s="2563"/>
      <c r="AH334" s="2564"/>
      <c r="AI334" s="2564"/>
      <c r="AJ334" s="2564"/>
      <c r="AK334" s="2565"/>
      <c r="AL334" s="2565"/>
    </row>
    <row r="335" spans="3:38" s="2526" customFormat="1" ht="10.5">
      <c r="C335" s="2557"/>
      <c r="D335" s="2558"/>
      <c r="E335" s="2559"/>
      <c r="F335" s="2559"/>
      <c r="G335" s="2559"/>
      <c r="H335" s="2560">
        <f t="shared" si="12"/>
        <v>0</v>
      </c>
      <c r="I335" s="2559"/>
      <c r="J335" s="2559"/>
      <c r="K335" s="2559"/>
      <c r="L335" s="2559"/>
      <c r="M335" s="2559"/>
      <c r="N335" s="2559"/>
      <c r="O335" s="2559"/>
      <c r="P335" s="2559"/>
      <c r="Q335" s="2559"/>
      <c r="R335" s="2559"/>
      <c r="S335" s="2560">
        <f t="shared" si="13"/>
        <v>0</v>
      </c>
      <c r="T335" s="2561"/>
      <c r="U335" s="2562"/>
      <c r="V335" s="2563"/>
      <c r="W335" s="2563"/>
      <c r="X335" s="2563"/>
      <c r="Y335" s="2563"/>
      <c r="Z335" s="2563"/>
      <c r="AA335" s="2563"/>
      <c r="AB335" s="2563"/>
      <c r="AC335" s="2563"/>
      <c r="AD335" s="2564"/>
      <c r="AE335" s="2564"/>
      <c r="AF335" s="2564"/>
      <c r="AG335" s="2563"/>
      <c r="AH335" s="2564"/>
      <c r="AI335" s="2564"/>
      <c r="AJ335" s="2564"/>
      <c r="AK335" s="2565"/>
      <c r="AL335" s="2565"/>
    </row>
    <row r="336" spans="3:38" s="2526" customFormat="1" ht="10.5">
      <c r="C336" s="2557"/>
      <c r="D336" s="2558"/>
      <c r="E336" s="2559"/>
      <c r="F336" s="2559"/>
      <c r="G336" s="2559"/>
      <c r="H336" s="2560">
        <f t="shared" si="12"/>
        <v>0</v>
      </c>
      <c r="I336" s="2559"/>
      <c r="J336" s="2559"/>
      <c r="K336" s="2559"/>
      <c r="L336" s="2559"/>
      <c r="M336" s="2559"/>
      <c r="N336" s="2559"/>
      <c r="O336" s="2559"/>
      <c r="P336" s="2559"/>
      <c r="Q336" s="2559"/>
      <c r="R336" s="2559"/>
      <c r="S336" s="2560">
        <f t="shared" si="13"/>
        <v>0</v>
      </c>
      <c r="T336" s="2561"/>
      <c r="U336" s="2562"/>
      <c r="V336" s="2563"/>
      <c r="W336" s="2563"/>
      <c r="X336" s="2563"/>
      <c r="Y336" s="2563"/>
      <c r="Z336" s="2563"/>
      <c r="AA336" s="2563"/>
      <c r="AB336" s="2563"/>
      <c r="AC336" s="2563"/>
      <c r="AD336" s="2564"/>
      <c r="AE336" s="2564"/>
      <c r="AF336" s="2564"/>
      <c r="AG336" s="2563"/>
      <c r="AH336" s="2564"/>
      <c r="AI336" s="2564"/>
      <c r="AJ336" s="2564"/>
      <c r="AK336" s="2565"/>
      <c r="AL336" s="2565"/>
    </row>
    <row r="337" spans="3:38" s="2526" customFormat="1" ht="10.5">
      <c r="C337" s="2557"/>
      <c r="D337" s="2558"/>
      <c r="E337" s="2559"/>
      <c r="F337" s="2559"/>
      <c r="G337" s="2559"/>
      <c r="H337" s="2560">
        <f t="shared" si="12"/>
        <v>0</v>
      </c>
      <c r="I337" s="2559"/>
      <c r="J337" s="2559"/>
      <c r="K337" s="2559"/>
      <c r="L337" s="2559"/>
      <c r="M337" s="2559"/>
      <c r="N337" s="2559"/>
      <c r="O337" s="2559"/>
      <c r="P337" s="2559"/>
      <c r="Q337" s="2559"/>
      <c r="R337" s="2559"/>
      <c r="S337" s="2560">
        <f t="shared" si="13"/>
        <v>0</v>
      </c>
      <c r="T337" s="2561"/>
      <c r="U337" s="2562"/>
      <c r="V337" s="2563"/>
      <c r="W337" s="2563"/>
      <c r="X337" s="2563"/>
      <c r="Y337" s="2563"/>
      <c r="Z337" s="2563"/>
      <c r="AA337" s="2563"/>
      <c r="AB337" s="2563"/>
      <c r="AC337" s="2563"/>
      <c r="AD337" s="2564"/>
      <c r="AE337" s="2564"/>
      <c r="AF337" s="2564"/>
      <c r="AG337" s="2563"/>
      <c r="AH337" s="2564"/>
      <c r="AI337" s="2564"/>
      <c r="AJ337" s="2564"/>
      <c r="AK337" s="2565"/>
      <c r="AL337" s="2565"/>
    </row>
    <row r="338" spans="3:38" s="2526" customFormat="1" ht="10.5">
      <c r="C338" s="2557"/>
      <c r="D338" s="2558"/>
      <c r="E338" s="2559"/>
      <c r="F338" s="2559"/>
      <c r="G338" s="2559"/>
      <c r="H338" s="2560">
        <f t="shared" si="12"/>
        <v>0</v>
      </c>
      <c r="I338" s="2559"/>
      <c r="J338" s="2559"/>
      <c r="K338" s="2559"/>
      <c r="L338" s="2559"/>
      <c r="M338" s="2559"/>
      <c r="N338" s="2559"/>
      <c r="O338" s="2559"/>
      <c r="P338" s="2559"/>
      <c r="Q338" s="2559"/>
      <c r="R338" s="2559"/>
      <c r="S338" s="2560">
        <f t="shared" si="13"/>
        <v>0</v>
      </c>
      <c r="T338" s="2561"/>
      <c r="U338" s="2562"/>
      <c r="V338" s="2563"/>
      <c r="W338" s="2563"/>
      <c r="X338" s="2563"/>
      <c r="Y338" s="2563"/>
      <c r="Z338" s="2563"/>
      <c r="AA338" s="2563"/>
      <c r="AB338" s="2563"/>
      <c r="AC338" s="2563"/>
      <c r="AD338" s="2564"/>
      <c r="AE338" s="2564"/>
      <c r="AF338" s="2564"/>
      <c r="AG338" s="2563"/>
      <c r="AH338" s="2564"/>
      <c r="AI338" s="2564"/>
      <c r="AJ338" s="2564"/>
      <c r="AK338" s="2565"/>
      <c r="AL338" s="2565"/>
    </row>
    <row r="339" spans="3:38" s="2526" customFormat="1" ht="10.5">
      <c r="C339" s="2557"/>
      <c r="D339" s="2558"/>
      <c r="E339" s="2559"/>
      <c r="F339" s="2559"/>
      <c r="G339" s="2559"/>
      <c r="H339" s="2560">
        <f t="shared" si="12"/>
        <v>0</v>
      </c>
      <c r="I339" s="2559"/>
      <c r="J339" s="2559"/>
      <c r="K339" s="2559"/>
      <c r="L339" s="2559"/>
      <c r="M339" s="2559"/>
      <c r="N339" s="2559"/>
      <c r="O339" s="2559"/>
      <c r="P339" s="2559"/>
      <c r="Q339" s="2559"/>
      <c r="R339" s="2559"/>
      <c r="S339" s="2560">
        <f t="shared" si="13"/>
        <v>0</v>
      </c>
      <c r="T339" s="2561"/>
      <c r="U339" s="2562"/>
      <c r="V339" s="2563"/>
      <c r="W339" s="2563"/>
      <c r="X339" s="2563"/>
      <c r="Y339" s="2563"/>
      <c r="Z339" s="2563"/>
      <c r="AA339" s="2563"/>
      <c r="AB339" s="2563"/>
      <c r="AC339" s="2563"/>
      <c r="AD339" s="2564"/>
      <c r="AE339" s="2564"/>
      <c r="AF339" s="2564"/>
      <c r="AG339" s="2563"/>
      <c r="AH339" s="2564"/>
      <c r="AI339" s="2564"/>
      <c r="AJ339" s="2564"/>
      <c r="AK339" s="2565"/>
      <c r="AL339" s="2565"/>
    </row>
    <row r="340" spans="3:38" s="2526" customFormat="1" ht="10.5">
      <c r="C340" s="2557"/>
      <c r="D340" s="2558"/>
      <c r="E340" s="2559"/>
      <c r="F340" s="2559"/>
      <c r="G340" s="2559"/>
      <c r="H340" s="2560">
        <f t="shared" si="12"/>
        <v>0</v>
      </c>
      <c r="I340" s="2559"/>
      <c r="J340" s="2559"/>
      <c r="K340" s="2559"/>
      <c r="L340" s="2559"/>
      <c r="M340" s="2559"/>
      <c r="N340" s="2559"/>
      <c r="O340" s="2559"/>
      <c r="P340" s="2559"/>
      <c r="Q340" s="2559"/>
      <c r="R340" s="2559"/>
      <c r="S340" s="2560">
        <f t="shared" si="13"/>
        <v>0</v>
      </c>
      <c r="T340" s="2561"/>
      <c r="U340" s="2562"/>
      <c r="V340" s="2563"/>
      <c r="W340" s="2563"/>
      <c r="X340" s="2563"/>
      <c r="Y340" s="2563"/>
      <c r="Z340" s="2563"/>
      <c r="AA340" s="2563"/>
      <c r="AB340" s="2563"/>
      <c r="AC340" s="2563"/>
      <c r="AD340" s="2564"/>
      <c r="AE340" s="2564"/>
      <c r="AF340" s="2564"/>
      <c r="AG340" s="2563"/>
      <c r="AH340" s="2564"/>
      <c r="AI340" s="2564"/>
      <c r="AJ340" s="2564"/>
      <c r="AK340" s="2565"/>
      <c r="AL340" s="2565"/>
    </row>
    <row r="341" spans="3:38" s="2526" customFormat="1" ht="10.5">
      <c r="C341" s="2557"/>
      <c r="D341" s="2558"/>
      <c r="E341" s="2559"/>
      <c r="F341" s="2559"/>
      <c r="G341" s="2559"/>
      <c r="H341" s="2560">
        <f t="shared" si="12"/>
        <v>0</v>
      </c>
      <c r="I341" s="2559"/>
      <c r="J341" s="2559"/>
      <c r="K341" s="2559"/>
      <c r="L341" s="2559"/>
      <c r="M341" s="2559"/>
      <c r="N341" s="2559"/>
      <c r="O341" s="2559"/>
      <c r="P341" s="2559"/>
      <c r="Q341" s="2559"/>
      <c r="R341" s="2559"/>
      <c r="S341" s="2560">
        <f t="shared" si="13"/>
        <v>0</v>
      </c>
      <c r="T341" s="2561"/>
      <c r="U341" s="2562"/>
      <c r="V341" s="2563"/>
      <c r="W341" s="2563"/>
      <c r="X341" s="2563"/>
      <c r="Y341" s="2563"/>
      <c r="Z341" s="2563"/>
      <c r="AA341" s="2563"/>
      <c r="AB341" s="2563"/>
      <c r="AC341" s="2563"/>
      <c r="AD341" s="2564"/>
      <c r="AE341" s="2564"/>
      <c r="AF341" s="2564"/>
      <c r="AG341" s="2563"/>
      <c r="AH341" s="2564"/>
      <c r="AI341" s="2564"/>
      <c r="AJ341" s="2564"/>
      <c r="AK341" s="2565"/>
      <c r="AL341" s="2565"/>
    </row>
    <row r="342" spans="3:38" s="2526" customFormat="1" ht="10.5">
      <c r="C342" s="2557"/>
      <c r="D342" s="2558"/>
      <c r="E342" s="2559"/>
      <c r="F342" s="2559"/>
      <c r="G342" s="2559"/>
      <c r="H342" s="2560">
        <f t="shared" si="12"/>
        <v>0</v>
      </c>
      <c r="I342" s="2559"/>
      <c r="J342" s="2559"/>
      <c r="K342" s="2559"/>
      <c r="L342" s="2559"/>
      <c r="M342" s="2559"/>
      <c r="N342" s="2559"/>
      <c r="O342" s="2559"/>
      <c r="P342" s="2559"/>
      <c r="Q342" s="2559"/>
      <c r="R342" s="2559"/>
      <c r="S342" s="2560">
        <f t="shared" si="13"/>
        <v>0</v>
      </c>
      <c r="T342" s="2561"/>
      <c r="U342" s="2562"/>
      <c r="V342" s="2563"/>
      <c r="W342" s="2563"/>
      <c r="X342" s="2563"/>
      <c r="Y342" s="2563"/>
      <c r="Z342" s="2563"/>
      <c r="AA342" s="2563"/>
      <c r="AB342" s="2563"/>
      <c r="AC342" s="2563"/>
      <c r="AD342" s="2564"/>
      <c r="AE342" s="2564"/>
      <c r="AF342" s="2564"/>
      <c r="AG342" s="2563"/>
      <c r="AH342" s="2564"/>
      <c r="AI342" s="2564"/>
      <c r="AJ342" s="2564"/>
      <c r="AK342" s="2565"/>
      <c r="AL342" s="2565"/>
    </row>
    <row r="343" spans="3:38" s="2526" customFormat="1" ht="10.5">
      <c r="C343" s="2557"/>
      <c r="D343" s="2558"/>
      <c r="E343" s="2559"/>
      <c r="F343" s="2559"/>
      <c r="G343" s="2559"/>
      <c r="H343" s="2560">
        <f t="shared" si="12"/>
        <v>0</v>
      </c>
      <c r="I343" s="2559"/>
      <c r="J343" s="2559"/>
      <c r="K343" s="2559"/>
      <c r="L343" s="2559"/>
      <c r="M343" s="2559"/>
      <c r="N343" s="2559"/>
      <c r="O343" s="2559"/>
      <c r="P343" s="2559"/>
      <c r="Q343" s="2559"/>
      <c r="R343" s="2559"/>
      <c r="S343" s="2560">
        <f t="shared" si="13"/>
        <v>0</v>
      </c>
      <c r="T343" s="2561"/>
      <c r="U343" s="2562"/>
      <c r="V343" s="2563"/>
      <c r="W343" s="2563"/>
      <c r="X343" s="2563"/>
      <c r="Y343" s="2563"/>
      <c r="Z343" s="2563"/>
      <c r="AA343" s="2563"/>
      <c r="AB343" s="2563"/>
      <c r="AC343" s="2563"/>
      <c r="AD343" s="2564"/>
      <c r="AE343" s="2564"/>
      <c r="AF343" s="2564"/>
      <c r="AG343" s="2563"/>
      <c r="AH343" s="2564"/>
      <c r="AI343" s="2564"/>
      <c r="AJ343" s="2564"/>
      <c r="AK343" s="2565"/>
      <c r="AL343" s="2565"/>
    </row>
    <row r="344" spans="3:38" s="2526" customFormat="1" ht="10.5">
      <c r="C344" s="2557"/>
      <c r="D344" s="2558"/>
      <c r="E344" s="2559"/>
      <c r="F344" s="2559"/>
      <c r="G344" s="2559"/>
      <c r="H344" s="2560">
        <f t="shared" si="12"/>
        <v>0</v>
      </c>
      <c r="I344" s="2559"/>
      <c r="J344" s="2559"/>
      <c r="K344" s="2559"/>
      <c r="L344" s="2559"/>
      <c r="M344" s="2559"/>
      <c r="N344" s="2559"/>
      <c r="O344" s="2559"/>
      <c r="P344" s="2559"/>
      <c r="Q344" s="2559"/>
      <c r="R344" s="2559"/>
      <c r="S344" s="2560">
        <f t="shared" si="13"/>
        <v>0</v>
      </c>
      <c r="T344" s="2561"/>
      <c r="U344" s="2562"/>
      <c r="V344" s="2563"/>
      <c r="W344" s="2563"/>
      <c r="X344" s="2563"/>
      <c r="Y344" s="2563"/>
      <c r="Z344" s="2563"/>
      <c r="AA344" s="2563"/>
      <c r="AB344" s="2563"/>
      <c r="AC344" s="2563"/>
      <c r="AD344" s="2564"/>
      <c r="AE344" s="2564"/>
      <c r="AF344" s="2564"/>
      <c r="AG344" s="2563"/>
      <c r="AH344" s="2564"/>
      <c r="AI344" s="2564"/>
      <c r="AJ344" s="2564"/>
      <c r="AK344" s="2565"/>
      <c r="AL344" s="2565"/>
    </row>
    <row r="345" spans="3:38" s="2526" customFormat="1" ht="10.5">
      <c r="C345" s="2557"/>
      <c r="D345" s="2558"/>
      <c r="E345" s="2559"/>
      <c r="F345" s="2559"/>
      <c r="G345" s="2559"/>
      <c r="H345" s="2560">
        <f t="shared" si="12"/>
        <v>0</v>
      </c>
      <c r="I345" s="2559"/>
      <c r="J345" s="2559"/>
      <c r="K345" s="2559"/>
      <c r="L345" s="2559"/>
      <c r="M345" s="2559"/>
      <c r="N345" s="2559"/>
      <c r="O345" s="2559"/>
      <c r="P345" s="2559"/>
      <c r="Q345" s="2559"/>
      <c r="R345" s="2559"/>
      <c r="S345" s="2560">
        <f t="shared" si="13"/>
        <v>0</v>
      </c>
      <c r="T345" s="2561"/>
      <c r="U345" s="2562"/>
      <c r="V345" s="2563"/>
      <c r="W345" s="2563"/>
      <c r="X345" s="2563"/>
      <c r="Y345" s="2563"/>
      <c r="Z345" s="2563"/>
      <c r="AA345" s="2563"/>
      <c r="AB345" s="2563"/>
      <c r="AC345" s="2563"/>
      <c r="AD345" s="2564"/>
      <c r="AE345" s="2564"/>
      <c r="AF345" s="2564"/>
      <c r="AG345" s="2563"/>
      <c r="AH345" s="2564"/>
      <c r="AI345" s="2564"/>
      <c r="AJ345" s="2564"/>
      <c r="AK345" s="2565"/>
      <c r="AL345" s="2565"/>
    </row>
    <row r="346" spans="3:38" s="2526" customFormat="1" ht="10.5">
      <c r="C346" s="2557"/>
      <c r="D346" s="2558"/>
      <c r="E346" s="2559"/>
      <c r="F346" s="2559"/>
      <c r="G346" s="2559"/>
      <c r="H346" s="2560">
        <f t="shared" si="12"/>
        <v>0</v>
      </c>
      <c r="I346" s="2559"/>
      <c r="J346" s="2559"/>
      <c r="K346" s="2559"/>
      <c r="L346" s="2559"/>
      <c r="M346" s="2559"/>
      <c r="N346" s="2559"/>
      <c r="O346" s="2559"/>
      <c r="P346" s="2559"/>
      <c r="Q346" s="2559"/>
      <c r="R346" s="2559"/>
      <c r="S346" s="2560">
        <f t="shared" si="13"/>
        <v>0</v>
      </c>
      <c r="T346" s="2561"/>
      <c r="U346" s="2562"/>
      <c r="V346" s="2563"/>
      <c r="W346" s="2563"/>
      <c r="X346" s="2563"/>
      <c r="Y346" s="2563"/>
      <c r="Z346" s="2563"/>
      <c r="AA346" s="2563"/>
      <c r="AB346" s="2563"/>
      <c r="AC346" s="2563"/>
      <c r="AD346" s="2564"/>
      <c r="AE346" s="2564"/>
      <c r="AF346" s="2564"/>
      <c r="AG346" s="2563"/>
      <c r="AH346" s="2564"/>
      <c r="AI346" s="2564"/>
      <c r="AJ346" s="2564"/>
      <c r="AK346" s="2565"/>
      <c r="AL346" s="2565"/>
    </row>
    <row r="347" spans="3:38" s="2526" customFormat="1" ht="10.5">
      <c r="C347" s="2557"/>
      <c r="D347" s="2558"/>
      <c r="E347" s="2559"/>
      <c r="F347" s="2559"/>
      <c r="G347" s="2559"/>
      <c r="H347" s="2560">
        <f t="shared" si="12"/>
        <v>0</v>
      </c>
      <c r="I347" s="2559"/>
      <c r="J347" s="2559"/>
      <c r="K347" s="2559"/>
      <c r="L347" s="2559"/>
      <c r="M347" s="2559"/>
      <c r="N347" s="2559"/>
      <c r="O347" s="2559"/>
      <c r="P347" s="2559"/>
      <c r="Q347" s="2559"/>
      <c r="R347" s="2559"/>
      <c r="S347" s="2560">
        <f t="shared" si="13"/>
        <v>0</v>
      </c>
      <c r="T347" s="2561"/>
      <c r="U347" s="2562"/>
      <c r="V347" s="2563"/>
      <c r="W347" s="2563"/>
      <c r="X347" s="2563"/>
      <c r="Y347" s="2563"/>
      <c r="Z347" s="2563"/>
      <c r="AA347" s="2563"/>
      <c r="AB347" s="2563"/>
      <c r="AC347" s="2563"/>
      <c r="AD347" s="2564"/>
      <c r="AE347" s="2564"/>
      <c r="AF347" s="2564"/>
      <c r="AG347" s="2563"/>
      <c r="AH347" s="2564"/>
      <c r="AI347" s="2564"/>
      <c r="AJ347" s="2564"/>
      <c r="AK347" s="2565"/>
      <c r="AL347" s="2565"/>
    </row>
    <row r="348" spans="3:38" s="2526" customFormat="1" ht="10.5">
      <c r="C348" s="2557"/>
      <c r="D348" s="2558"/>
      <c r="E348" s="2559"/>
      <c r="F348" s="2559"/>
      <c r="G348" s="2559"/>
      <c r="H348" s="2560">
        <f t="shared" si="12"/>
        <v>0</v>
      </c>
      <c r="I348" s="2559"/>
      <c r="J348" s="2559"/>
      <c r="K348" s="2559"/>
      <c r="L348" s="2559"/>
      <c r="M348" s="2559"/>
      <c r="N348" s="2559"/>
      <c r="O348" s="2559"/>
      <c r="P348" s="2559"/>
      <c r="Q348" s="2559"/>
      <c r="R348" s="2559"/>
      <c r="S348" s="2560">
        <f t="shared" si="13"/>
        <v>0</v>
      </c>
      <c r="T348" s="2561"/>
      <c r="U348" s="2562"/>
      <c r="V348" s="2563"/>
      <c r="W348" s="2563"/>
      <c r="X348" s="2563"/>
      <c r="Y348" s="2563"/>
      <c r="Z348" s="2563"/>
      <c r="AA348" s="2563"/>
      <c r="AB348" s="2563"/>
      <c r="AC348" s="2563"/>
      <c r="AD348" s="2564"/>
      <c r="AE348" s="2564"/>
      <c r="AF348" s="2564"/>
      <c r="AG348" s="2563"/>
      <c r="AH348" s="2564"/>
      <c r="AI348" s="2564"/>
      <c r="AJ348" s="2564"/>
      <c r="AK348" s="2565"/>
      <c r="AL348" s="2565"/>
    </row>
    <row r="349" spans="3:38" s="2526" customFormat="1" ht="10.5">
      <c r="C349" s="2557"/>
      <c r="D349" s="2558"/>
      <c r="E349" s="2559"/>
      <c r="F349" s="2559"/>
      <c r="G349" s="2559"/>
      <c r="H349" s="2560">
        <f t="shared" si="12"/>
        <v>0</v>
      </c>
      <c r="I349" s="2559"/>
      <c r="J349" s="2559"/>
      <c r="K349" s="2559"/>
      <c r="L349" s="2559"/>
      <c r="M349" s="2559"/>
      <c r="N349" s="2559"/>
      <c r="O349" s="2559"/>
      <c r="P349" s="2559"/>
      <c r="Q349" s="2559"/>
      <c r="R349" s="2559"/>
      <c r="S349" s="2560">
        <f t="shared" si="13"/>
        <v>0</v>
      </c>
      <c r="T349" s="2561"/>
      <c r="U349" s="2562"/>
      <c r="V349" s="2563"/>
      <c r="W349" s="2563"/>
      <c r="X349" s="2563"/>
      <c r="Y349" s="2563"/>
      <c r="Z349" s="2563"/>
      <c r="AA349" s="2563"/>
      <c r="AB349" s="2563"/>
      <c r="AC349" s="2563"/>
      <c r="AD349" s="2564"/>
      <c r="AE349" s="2564"/>
      <c r="AF349" s="2564"/>
      <c r="AG349" s="2563"/>
      <c r="AH349" s="2564"/>
      <c r="AI349" s="2564"/>
      <c r="AJ349" s="2564"/>
      <c r="AK349" s="2565"/>
      <c r="AL349" s="2565"/>
    </row>
    <row r="350" spans="3:38" s="2526" customFormat="1" ht="10.5">
      <c r="C350" s="2557"/>
      <c r="D350" s="2558"/>
      <c r="E350" s="2559"/>
      <c r="F350" s="2559"/>
      <c r="G350" s="2559"/>
      <c r="H350" s="2560">
        <f t="shared" si="12"/>
        <v>0</v>
      </c>
      <c r="I350" s="2559"/>
      <c r="J350" s="2559"/>
      <c r="K350" s="2559"/>
      <c r="L350" s="2559"/>
      <c r="M350" s="2559"/>
      <c r="N350" s="2559"/>
      <c r="O350" s="2559"/>
      <c r="P350" s="2559"/>
      <c r="Q350" s="2559"/>
      <c r="R350" s="2559"/>
      <c r="S350" s="2560">
        <f t="shared" si="13"/>
        <v>0</v>
      </c>
      <c r="T350" s="2561"/>
      <c r="U350" s="2562"/>
      <c r="V350" s="2563"/>
      <c r="W350" s="2563"/>
      <c r="X350" s="2563"/>
      <c r="Y350" s="2563"/>
      <c r="Z350" s="2563"/>
      <c r="AA350" s="2563"/>
      <c r="AB350" s="2563"/>
      <c r="AC350" s="2563"/>
      <c r="AD350" s="2564"/>
      <c r="AE350" s="2564"/>
      <c r="AF350" s="2564"/>
      <c r="AG350" s="2563"/>
      <c r="AH350" s="2564"/>
      <c r="AI350" s="2564"/>
      <c r="AJ350" s="2564"/>
      <c r="AK350" s="2565"/>
      <c r="AL350" s="2565"/>
    </row>
    <row r="351" spans="3:38" s="2526" customFormat="1" ht="10.5">
      <c r="C351" s="2557"/>
      <c r="D351" s="2558"/>
      <c r="E351" s="2559"/>
      <c r="F351" s="2559"/>
      <c r="G351" s="2559"/>
      <c r="H351" s="2560">
        <f t="shared" si="12"/>
        <v>0</v>
      </c>
      <c r="I351" s="2559"/>
      <c r="J351" s="2559"/>
      <c r="K351" s="2559"/>
      <c r="L351" s="2559"/>
      <c r="M351" s="2559"/>
      <c r="N351" s="2559"/>
      <c r="O351" s="2559"/>
      <c r="P351" s="2559"/>
      <c r="Q351" s="2559"/>
      <c r="R351" s="2559"/>
      <c r="S351" s="2560">
        <f t="shared" si="13"/>
        <v>0</v>
      </c>
      <c r="T351" s="2561"/>
      <c r="U351" s="2562"/>
      <c r="V351" s="2563"/>
      <c r="W351" s="2563"/>
      <c r="X351" s="2563"/>
      <c r="Y351" s="2563"/>
      <c r="Z351" s="2563"/>
      <c r="AA351" s="2563"/>
      <c r="AB351" s="2563"/>
      <c r="AC351" s="2563"/>
      <c r="AD351" s="2564"/>
      <c r="AE351" s="2564"/>
      <c r="AF351" s="2564"/>
      <c r="AG351" s="2563"/>
      <c r="AH351" s="2564"/>
      <c r="AI351" s="2564"/>
      <c r="AJ351" s="2564"/>
      <c r="AK351" s="2565"/>
      <c r="AL351" s="2565"/>
    </row>
    <row r="352" spans="3:38" s="2526" customFormat="1" ht="10.5">
      <c r="C352" s="2557"/>
      <c r="D352" s="2558"/>
      <c r="E352" s="2559"/>
      <c r="F352" s="2559"/>
      <c r="G352" s="2559"/>
      <c r="H352" s="2560">
        <f t="shared" si="12"/>
        <v>0</v>
      </c>
      <c r="I352" s="2559"/>
      <c r="J352" s="2559"/>
      <c r="K352" s="2559"/>
      <c r="L352" s="2559"/>
      <c r="M352" s="2559"/>
      <c r="N352" s="2559"/>
      <c r="O352" s="2559"/>
      <c r="P352" s="2559"/>
      <c r="Q352" s="2559"/>
      <c r="R352" s="2559"/>
      <c r="S352" s="2560">
        <f t="shared" si="13"/>
        <v>0</v>
      </c>
      <c r="T352" s="2561"/>
      <c r="U352" s="2562"/>
      <c r="V352" s="2563"/>
      <c r="W352" s="2563"/>
      <c r="X352" s="2563"/>
      <c r="Y352" s="2563"/>
      <c r="Z352" s="2563"/>
      <c r="AA352" s="2563"/>
      <c r="AB352" s="2563"/>
      <c r="AC352" s="2563"/>
      <c r="AD352" s="2564"/>
      <c r="AE352" s="2564"/>
      <c r="AF352" s="2564"/>
      <c r="AG352" s="2563"/>
      <c r="AH352" s="2564"/>
      <c r="AI352" s="2564"/>
      <c r="AJ352" s="2564"/>
      <c r="AK352" s="2565"/>
      <c r="AL352" s="2565"/>
    </row>
    <row r="353" spans="3:38" s="2526" customFormat="1" ht="10.5">
      <c r="C353" s="2557"/>
      <c r="D353" s="2558"/>
      <c r="E353" s="2559"/>
      <c r="F353" s="2559"/>
      <c r="G353" s="2559"/>
      <c r="H353" s="2560">
        <f t="shared" si="12"/>
        <v>0</v>
      </c>
      <c r="I353" s="2559"/>
      <c r="J353" s="2559"/>
      <c r="K353" s="2559"/>
      <c r="L353" s="2559"/>
      <c r="M353" s="2559"/>
      <c r="N353" s="2559"/>
      <c r="O353" s="2559"/>
      <c r="P353" s="2559"/>
      <c r="Q353" s="2559"/>
      <c r="R353" s="2559"/>
      <c r="S353" s="2560">
        <f t="shared" si="13"/>
        <v>0</v>
      </c>
      <c r="T353" s="2561"/>
      <c r="U353" s="2562"/>
      <c r="V353" s="2563"/>
      <c r="W353" s="2563"/>
      <c r="X353" s="2563"/>
      <c r="Y353" s="2563"/>
      <c r="Z353" s="2563"/>
      <c r="AA353" s="2563"/>
      <c r="AB353" s="2563"/>
      <c r="AC353" s="2563"/>
      <c r="AD353" s="2564"/>
      <c r="AE353" s="2564"/>
      <c r="AF353" s="2564"/>
      <c r="AG353" s="2563"/>
      <c r="AH353" s="2564"/>
      <c r="AI353" s="2564"/>
      <c r="AJ353" s="2564"/>
      <c r="AK353" s="2565"/>
      <c r="AL353" s="2565"/>
    </row>
    <row r="354" spans="3:38" s="2526" customFormat="1" ht="10.5">
      <c r="C354" s="2557"/>
      <c r="D354" s="2558"/>
      <c r="E354" s="2559"/>
      <c r="F354" s="2559"/>
      <c r="G354" s="2559"/>
      <c r="H354" s="2560">
        <f t="shared" si="12"/>
        <v>0</v>
      </c>
      <c r="I354" s="2559"/>
      <c r="J354" s="2559"/>
      <c r="K354" s="2559"/>
      <c r="L354" s="2559"/>
      <c r="M354" s="2559"/>
      <c r="N354" s="2559"/>
      <c r="O354" s="2559"/>
      <c r="P354" s="2559"/>
      <c r="Q354" s="2559"/>
      <c r="R354" s="2559"/>
      <c r="S354" s="2560">
        <f t="shared" si="13"/>
        <v>0</v>
      </c>
      <c r="T354" s="2561"/>
      <c r="U354" s="2562"/>
      <c r="V354" s="2563"/>
      <c r="W354" s="2563"/>
      <c r="X354" s="2563"/>
      <c r="Y354" s="2563"/>
      <c r="Z354" s="2563"/>
      <c r="AA354" s="2563"/>
      <c r="AB354" s="2563"/>
      <c r="AC354" s="2563"/>
      <c r="AD354" s="2564"/>
      <c r="AE354" s="2564"/>
      <c r="AF354" s="2564"/>
      <c r="AG354" s="2563"/>
      <c r="AH354" s="2564"/>
      <c r="AI354" s="2564"/>
      <c r="AJ354" s="2564"/>
      <c r="AK354" s="2565"/>
      <c r="AL354" s="2565"/>
    </row>
    <row r="355" spans="3:38" s="2526" customFormat="1" ht="10.5">
      <c r="C355" s="2557"/>
      <c r="D355" s="2558"/>
      <c r="E355" s="2559"/>
      <c r="F355" s="2559"/>
      <c r="G355" s="2559"/>
      <c r="H355" s="2560">
        <f t="shared" si="12"/>
        <v>0</v>
      </c>
      <c r="I355" s="2559"/>
      <c r="J355" s="2559"/>
      <c r="K355" s="2559"/>
      <c r="L355" s="2559"/>
      <c r="M355" s="2559"/>
      <c r="N355" s="2559"/>
      <c r="O355" s="2559"/>
      <c r="P355" s="2559"/>
      <c r="Q355" s="2559"/>
      <c r="R355" s="2559"/>
      <c r="S355" s="2560">
        <f t="shared" si="13"/>
        <v>0</v>
      </c>
      <c r="T355" s="2561"/>
      <c r="U355" s="2562"/>
      <c r="V355" s="2563"/>
      <c r="W355" s="2563"/>
      <c r="X355" s="2563"/>
      <c r="Y355" s="2563"/>
      <c r="Z355" s="2563"/>
      <c r="AA355" s="2563"/>
      <c r="AB355" s="2563"/>
      <c r="AC355" s="2563"/>
      <c r="AD355" s="2564"/>
      <c r="AE355" s="2564"/>
      <c r="AF355" s="2564"/>
      <c r="AG355" s="2563"/>
      <c r="AH355" s="2564"/>
      <c r="AI355" s="2564"/>
      <c r="AJ355" s="2564"/>
      <c r="AK355" s="2565"/>
      <c r="AL355" s="2565"/>
    </row>
    <row r="356" spans="3:38" s="2526" customFormat="1" ht="10.5">
      <c r="C356" s="2557"/>
      <c r="D356" s="2558"/>
      <c r="E356" s="2559"/>
      <c r="F356" s="2559"/>
      <c r="G356" s="2559"/>
      <c r="H356" s="2560">
        <f t="shared" si="12"/>
        <v>0</v>
      </c>
      <c r="I356" s="2559"/>
      <c r="J356" s="2559"/>
      <c r="K356" s="2559"/>
      <c r="L356" s="2559"/>
      <c r="M356" s="2559"/>
      <c r="N356" s="2559"/>
      <c r="O356" s="2559"/>
      <c r="P356" s="2559"/>
      <c r="Q356" s="2559"/>
      <c r="R356" s="2559"/>
      <c r="S356" s="2560">
        <f t="shared" si="13"/>
        <v>0</v>
      </c>
      <c r="T356" s="2561"/>
      <c r="U356" s="2562"/>
      <c r="V356" s="2563"/>
      <c r="W356" s="2563"/>
      <c r="X356" s="2563"/>
      <c r="Y356" s="2563"/>
      <c r="Z356" s="2563"/>
      <c r="AA356" s="2563"/>
      <c r="AB356" s="2563"/>
      <c r="AC356" s="2563"/>
      <c r="AD356" s="2564"/>
      <c r="AE356" s="2564"/>
      <c r="AF356" s="2564"/>
      <c r="AG356" s="2563"/>
      <c r="AH356" s="2564"/>
      <c r="AI356" s="2564"/>
      <c r="AJ356" s="2564"/>
      <c r="AK356" s="2565"/>
      <c r="AL356" s="2565"/>
    </row>
    <row r="357" spans="3:38" s="2526" customFormat="1" ht="10.5">
      <c r="C357" s="2557"/>
      <c r="D357" s="2558"/>
      <c r="E357" s="2559"/>
      <c r="F357" s="2559"/>
      <c r="G357" s="2559"/>
      <c r="H357" s="2560">
        <f t="shared" si="12"/>
        <v>0</v>
      </c>
      <c r="I357" s="2559"/>
      <c r="J357" s="2559"/>
      <c r="K357" s="2559"/>
      <c r="L357" s="2559"/>
      <c r="M357" s="2559"/>
      <c r="N357" s="2559"/>
      <c r="O357" s="2559"/>
      <c r="P357" s="2559"/>
      <c r="Q357" s="2559"/>
      <c r="R357" s="2559"/>
      <c r="S357" s="2560">
        <f t="shared" si="13"/>
        <v>0</v>
      </c>
      <c r="T357" s="2561"/>
      <c r="U357" s="2562"/>
      <c r="V357" s="2563"/>
      <c r="W357" s="2563"/>
      <c r="X357" s="2563"/>
      <c r="Y357" s="2563"/>
      <c r="Z357" s="2563"/>
      <c r="AA357" s="2563"/>
      <c r="AB357" s="2563"/>
      <c r="AC357" s="2563"/>
      <c r="AD357" s="2564"/>
      <c r="AE357" s="2564"/>
      <c r="AF357" s="2564"/>
      <c r="AG357" s="2563"/>
      <c r="AH357" s="2564"/>
      <c r="AI357" s="2564"/>
      <c r="AJ357" s="2564"/>
      <c r="AK357" s="2565"/>
      <c r="AL357" s="2565"/>
    </row>
    <row r="358" spans="3:38" s="2526" customFormat="1" ht="10.5">
      <c r="C358" s="2557"/>
      <c r="D358" s="2558"/>
      <c r="E358" s="2559"/>
      <c r="F358" s="2559"/>
      <c r="G358" s="2559"/>
      <c r="H358" s="2560">
        <f t="shared" si="12"/>
        <v>0</v>
      </c>
      <c r="I358" s="2559"/>
      <c r="J358" s="2559"/>
      <c r="K358" s="2559"/>
      <c r="L358" s="2559"/>
      <c r="M358" s="2559"/>
      <c r="N358" s="2559"/>
      <c r="O358" s="2559"/>
      <c r="P358" s="2559"/>
      <c r="Q358" s="2559"/>
      <c r="R358" s="2559"/>
      <c r="S358" s="2560">
        <f t="shared" si="13"/>
        <v>0</v>
      </c>
      <c r="T358" s="2561"/>
      <c r="U358" s="2562"/>
      <c r="V358" s="2563"/>
      <c r="W358" s="2563"/>
      <c r="X358" s="2563"/>
      <c r="Y358" s="2563"/>
      <c r="Z358" s="2563"/>
      <c r="AA358" s="2563"/>
      <c r="AB358" s="2563"/>
      <c r="AC358" s="2563"/>
      <c r="AD358" s="2564"/>
      <c r="AE358" s="2564"/>
      <c r="AF358" s="2564"/>
      <c r="AG358" s="2563"/>
      <c r="AH358" s="2564"/>
      <c r="AI358" s="2564"/>
      <c r="AJ358" s="2564"/>
      <c r="AK358" s="2565"/>
      <c r="AL358" s="2565"/>
    </row>
    <row r="359" spans="3:38" s="2526" customFormat="1" ht="10.5">
      <c r="C359" s="2557"/>
      <c r="D359" s="2558"/>
      <c r="E359" s="2559"/>
      <c r="F359" s="2559"/>
      <c r="G359" s="2559"/>
      <c r="H359" s="2560">
        <f t="shared" si="12"/>
        <v>0</v>
      </c>
      <c r="I359" s="2559"/>
      <c r="J359" s="2559"/>
      <c r="K359" s="2559"/>
      <c r="L359" s="2559"/>
      <c r="M359" s="2559"/>
      <c r="N359" s="2559"/>
      <c r="O359" s="2559"/>
      <c r="P359" s="2559"/>
      <c r="Q359" s="2559"/>
      <c r="R359" s="2559"/>
      <c r="S359" s="2560">
        <f t="shared" si="13"/>
        <v>0</v>
      </c>
      <c r="T359" s="2561"/>
      <c r="U359" s="2562"/>
      <c r="V359" s="2563"/>
      <c r="W359" s="2563"/>
      <c r="X359" s="2563"/>
      <c r="Y359" s="2563"/>
      <c r="Z359" s="2563"/>
      <c r="AA359" s="2563"/>
      <c r="AB359" s="2563"/>
      <c r="AC359" s="2563"/>
      <c r="AD359" s="2564"/>
      <c r="AE359" s="2564"/>
      <c r="AF359" s="2564"/>
      <c r="AG359" s="2563"/>
      <c r="AH359" s="2564"/>
      <c r="AI359" s="2564"/>
      <c r="AJ359" s="2564"/>
      <c r="AK359" s="2565"/>
      <c r="AL359" s="2565"/>
    </row>
    <row r="360" spans="3:38" s="2526" customFormat="1" ht="10.5">
      <c r="C360" s="2566" t="s">
        <v>2447</v>
      </c>
      <c r="D360" s="2567"/>
      <c r="E360" s="2568">
        <f t="shared" ref="E360:S360" si="14">SUM(E328:E359)</f>
        <v>0</v>
      </c>
      <c r="F360" s="2568">
        <f t="shared" si="14"/>
        <v>0</v>
      </c>
      <c r="G360" s="2568">
        <f t="shared" si="14"/>
        <v>0</v>
      </c>
      <c r="H360" s="2568">
        <f t="shared" si="14"/>
        <v>0</v>
      </c>
      <c r="I360" s="2568">
        <f t="shared" si="14"/>
        <v>0</v>
      </c>
      <c r="J360" s="2568">
        <f t="shared" si="14"/>
        <v>0</v>
      </c>
      <c r="K360" s="2568">
        <f t="shared" si="14"/>
        <v>0</v>
      </c>
      <c r="L360" s="2568">
        <f t="shared" si="14"/>
        <v>0</v>
      </c>
      <c r="M360" s="2568">
        <f t="shared" si="14"/>
        <v>0</v>
      </c>
      <c r="N360" s="2568">
        <f t="shared" si="14"/>
        <v>0</v>
      </c>
      <c r="O360" s="2568">
        <f t="shared" si="14"/>
        <v>0</v>
      </c>
      <c r="P360" s="2568">
        <f t="shared" si="14"/>
        <v>0</v>
      </c>
      <c r="Q360" s="2568">
        <f t="shared" si="14"/>
        <v>0</v>
      </c>
      <c r="R360" s="2568">
        <f t="shared" si="14"/>
        <v>0</v>
      </c>
      <c r="S360" s="2568">
        <f t="shared" si="14"/>
        <v>0</v>
      </c>
      <c r="T360" s="2569"/>
      <c r="U360" s="2542"/>
      <c r="V360" s="2570">
        <f t="shared" ref="V360:AJ360" si="15">SUM(V328:V359)</f>
        <v>0</v>
      </c>
      <c r="W360" s="2570">
        <f t="shared" si="15"/>
        <v>0</v>
      </c>
      <c r="X360" s="2570">
        <f t="shared" si="15"/>
        <v>0</v>
      </c>
      <c r="Y360" s="2570">
        <f t="shared" si="15"/>
        <v>0</v>
      </c>
      <c r="Z360" s="2570">
        <f t="shared" si="15"/>
        <v>0</v>
      </c>
      <c r="AA360" s="2570">
        <f t="shared" si="15"/>
        <v>0</v>
      </c>
      <c r="AB360" s="2570">
        <f t="shared" si="15"/>
        <v>0</v>
      </c>
      <c r="AC360" s="2570">
        <f t="shared" si="15"/>
        <v>0</v>
      </c>
      <c r="AD360" s="2571">
        <f t="shared" si="15"/>
        <v>0</v>
      </c>
      <c r="AE360" s="2571">
        <f t="shared" si="15"/>
        <v>0</v>
      </c>
      <c r="AF360" s="2571">
        <f t="shared" si="15"/>
        <v>0</v>
      </c>
      <c r="AG360" s="2570">
        <f t="shared" si="15"/>
        <v>0</v>
      </c>
      <c r="AH360" s="2571">
        <f t="shared" si="15"/>
        <v>0</v>
      </c>
      <c r="AI360" s="2571">
        <f t="shared" si="15"/>
        <v>0</v>
      </c>
      <c r="AJ360" s="2571">
        <f t="shared" si="15"/>
        <v>0</v>
      </c>
      <c r="AK360" s="2572"/>
      <c r="AL360" s="2572"/>
    </row>
    <row r="361" spans="3:38" s="2526" customFormat="1" ht="10.5">
      <c r="C361" s="2566"/>
      <c r="D361" s="2567"/>
      <c r="E361" s="2573"/>
      <c r="F361" s="2574"/>
      <c r="G361" s="2574"/>
      <c r="H361" s="2574"/>
      <c r="I361" s="2574"/>
      <c r="J361" s="2574"/>
      <c r="K361" s="2574"/>
      <c r="L361" s="2574"/>
      <c r="M361" s="2574"/>
      <c r="N361" s="2574"/>
      <c r="O361" s="2574"/>
      <c r="P361" s="2574"/>
      <c r="Q361" s="2574"/>
      <c r="R361" s="2574"/>
      <c r="S361" s="2575"/>
      <c r="T361" s="2572"/>
      <c r="U361" s="2576"/>
      <c r="V361" s="2576"/>
      <c r="W361" s="2576"/>
      <c r="X361" s="2576"/>
      <c r="Y361" s="2576"/>
      <c r="Z361" s="2576"/>
      <c r="AA361" s="2576"/>
      <c r="AB361" s="2576"/>
      <c r="AC361" s="2576"/>
      <c r="AD361" s="2576"/>
      <c r="AE361" s="2576"/>
      <c r="AF361" s="2576"/>
      <c r="AG361" s="2576"/>
      <c r="AH361" s="2576"/>
      <c r="AI361" s="2576"/>
      <c r="AJ361" s="2576"/>
      <c r="AK361" s="2572"/>
      <c r="AL361" s="2572"/>
    </row>
    <row r="362" spans="3:38" s="2526" customFormat="1" ht="10.5">
      <c r="C362" s="2577" t="s">
        <v>2448</v>
      </c>
      <c r="D362" s="2578"/>
      <c r="E362" s="2579"/>
      <c r="F362" s="2580"/>
      <c r="G362" s="2580"/>
      <c r="H362" s="2580"/>
      <c r="I362" s="2580"/>
      <c r="J362" s="2580"/>
      <c r="K362" s="2580"/>
      <c r="L362" s="2580"/>
      <c r="M362" s="2580"/>
      <c r="N362" s="2580"/>
      <c r="O362" s="2580"/>
      <c r="P362" s="2580"/>
      <c r="Q362" s="2580"/>
      <c r="R362" s="2580"/>
      <c r="S362" s="2581"/>
      <c r="T362" s="2572"/>
      <c r="U362" s="2576"/>
      <c r="V362" s="2576"/>
      <c r="W362" s="2576"/>
      <c r="X362" s="2576"/>
      <c r="Y362" s="2576"/>
      <c r="Z362" s="2576"/>
      <c r="AA362" s="2576"/>
      <c r="AB362" s="2576"/>
      <c r="AC362" s="2576"/>
      <c r="AD362" s="2576"/>
      <c r="AE362" s="2576"/>
      <c r="AF362" s="2576"/>
      <c r="AG362" s="2576"/>
      <c r="AH362" s="2576"/>
      <c r="AI362" s="2576"/>
      <c r="AJ362" s="2576"/>
      <c r="AK362" s="2572"/>
      <c r="AL362" s="2572"/>
    </row>
    <row r="363" spans="3:38" s="2526" customFormat="1" ht="10.5">
      <c r="C363" s="2557"/>
      <c r="D363" s="2558"/>
      <c r="E363" s="2559"/>
      <c r="F363" s="2559"/>
      <c r="G363" s="2559"/>
      <c r="H363" s="2560">
        <f>SUM(E363:G363)</f>
        <v>0</v>
      </c>
      <c r="I363" s="2559"/>
      <c r="J363" s="2559"/>
      <c r="K363" s="2559"/>
      <c r="L363" s="2559"/>
      <c r="M363" s="2559"/>
      <c r="N363" s="2559"/>
      <c r="O363" s="2559"/>
      <c r="P363" s="2559"/>
      <c r="Q363" s="2559"/>
      <c r="R363" s="2559"/>
      <c r="S363" s="2560">
        <f t="shared" ref="S363:S426" si="16">SUM(I363:R363)</f>
        <v>0</v>
      </c>
      <c r="T363" s="2561"/>
      <c r="U363" s="2562"/>
      <c r="V363" s="2563"/>
      <c r="W363" s="2563"/>
      <c r="X363" s="2563"/>
      <c r="Y363" s="2563"/>
      <c r="Z363" s="2563"/>
      <c r="AA363" s="2563"/>
      <c r="AB363" s="2563"/>
      <c r="AC363" s="2563"/>
      <c r="AD363" s="2564"/>
      <c r="AE363" s="2564"/>
      <c r="AF363" s="2564"/>
      <c r="AG363" s="2563"/>
      <c r="AH363" s="2564"/>
      <c r="AI363" s="2564"/>
      <c r="AJ363" s="2564"/>
      <c r="AK363" s="2565"/>
      <c r="AL363" s="2565"/>
    </row>
    <row r="364" spans="3:38" s="2526" customFormat="1" ht="10.5">
      <c r="C364" s="2557"/>
      <c r="D364" s="2558"/>
      <c r="E364" s="2559"/>
      <c r="F364" s="2559"/>
      <c r="G364" s="2559"/>
      <c r="H364" s="2560">
        <f t="shared" ref="H364:H427" si="17">SUM(E364:G364)</f>
        <v>0</v>
      </c>
      <c r="I364" s="2559"/>
      <c r="J364" s="2559"/>
      <c r="K364" s="2559"/>
      <c r="L364" s="2559"/>
      <c r="M364" s="2559"/>
      <c r="N364" s="2559"/>
      <c r="O364" s="2559"/>
      <c r="P364" s="2559"/>
      <c r="Q364" s="2559"/>
      <c r="R364" s="2559"/>
      <c r="S364" s="2560">
        <f t="shared" si="16"/>
        <v>0</v>
      </c>
      <c r="T364" s="2561"/>
      <c r="U364" s="2562"/>
      <c r="V364" s="2563"/>
      <c r="W364" s="2563"/>
      <c r="X364" s="2563"/>
      <c r="Y364" s="2563"/>
      <c r="Z364" s="2563"/>
      <c r="AA364" s="2563"/>
      <c r="AB364" s="2563"/>
      <c r="AC364" s="2563"/>
      <c r="AD364" s="2564"/>
      <c r="AE364" s="2564"/>
      <c r="AF364" s="2564"/>
      <c r="AG364" s="2563"/>
      <c r="AH364" s="2564"/>
      <c r="AI364" s="2564"/>
      <c r="AJ364" s="2564"/>
      <c r="AK364" s="2565"/>
      <c r="AL364" s="2565"/>
    </row>
    <row r="365" spans="3:38" s="2526" customFormat="1" ht="10.5">
      <c r="C365" s="2557"/>
      <c r="D365" s="2558"/>
      <c r="E365" s="2559"/>
      <c r="F365" s="2559"/>
      <c r="G365" s="2559"/>
      <c r="H365" s="2560">
        <f t="shared" si="17"/>
        <v>0</v>
      </c>
      <c r="I365" s="2559"/>
      <c r="J365" s="2559"/>
      <c r="K365" s="2559"/>
      <c r="L365" s="2559"/>
      <c r="M365" s="2559"/>
      <c r="N365" s="2559"/>
      <c r="O365" s="2559"/>
      <c r="P365" s="2559"/>
      <c r="Q365" s="2559"/>
      <c r="R365" s="2559"/>
      <c r="S365" s="2560">
        <f t="shared" si="16"/>
        <v>0</v>
      </c>
      <c r="T365" s="2561"/>
      <c r="U365" s="2562"/>
      <c r="V365" s="2563"/>
      <c r="W365" s="2563"/>
      <c r="X365" s="2563"/>
      <c r="Y365" s="2563"/>
      <c r="Z365" s="2563"/>
      <c r="AA365" s="2563"/>
      <c r="AB365" s="2563"/>
      <c r="AC365" s="2563"/>
      <c r="AD365" s="2564"/>
      <c r="AE365" s="2564"/>
      <c r="AF365" s="2564"/>
      <c r="AG365" s="2563"/>
      <c r="AH365" s="2564"/>
      <c r="AI365" s="2564"/>
      <c r="AJ365" s="2564"/>
      <c r="AK365" s="2565"/>
      <c r="AL365" s="2565"/>
    </row>
    <row r="366" spans="3:38" s="2526" customFormat="1" ht="10.5">
      <c r="C366" s="2557"/>
      <c r="D366" s="2558"/>
      <c r="E366" s="2559"/>
      <c r="F366" s="2559"/>
      <c r="G366" s="2559"/>
      <c r="H366" s="2560">
        <f t="shared" si="17"/>
        <v>0</v>
      </c>
      <c r="I366" s="2559"/>
      <c r="J366" s="2559"/>
      <c r="K366" s="2559"/>
      <c r="L366" s="2559"/>
      <c r="M366" s="2559"/>
      <c r="N366" s="2559"/>
      <c r="O366" s="2559"/>
      <c r="P366" s="2559"/>
      <c r="Q366" s="2559"/>
      <c r="R366" s="2559"/>
      <c r="S366" s="2560">
        <f t="shared" si="16"/>
        <v>0</v>
      </c>
      <c r="T366" s="2561"/>
      <c r="U366" s="2562"/>
      <c r="V366" s="2563"/>
      <c r="W366" s="2563"/>
      <c r="X366" s="2563"/>
      <c r="Y366" s="2563"/>
      <c r="Z366" s="2563"/>
      <c r="AA366" s="2563"/>
      <c r="AB366" s="2563"/>
      <c r="AC366" s="2563"/>
      <c r="AD366" s="2564"/>
      <c r="AE366" s="2564"/>
      <c r="AF366" s="2564"/>
      <c r="AG366" s="2563"/>
      <c r="AH366" s="2564"/>
      <c r="AI366" s="2564"/>
      <c r="AJ366" s="2564"/>
      <c r="AK366" s="2565"/>
      <c r="AL366" s="2565"/>
    </row>
    <row r="367" spans="3:38" s="2526" customFormat="1" ht="10.5">
      <c r="C367" s="2557"/>
      <c r="D367" s="2558"/>
      <c r="E367" s="2559"/>
      <c r="F367" s="2559"/>
      <c r="G367" s="2559"/>
      <c r="H367" s="2560">
        <f t="shared" si="17"/>
        <v>0</v>
      </c>
      <c r="I367" s="2559"/>
      <c r="J367" s="2559"/>
      <c r="K367" s="2559"/>
      <c r="L367" s="2559"/>
      <c r="M367" s="2559"/>
      <c r="N367" s="2559"/>
      <c r="O367" s="2559"/>
      <c r="P367" s="2559"/>
      <c r="Q367" s="2559"/>
      <c r="R367" s="2559"/>
      <c r="S367" s="2560">
        <f t="shared" si="16"/>
        <v>0</v>
      </c>
      <c r="T367" s="2561"/>
      <c r="U367" s="2562"/>
      <c r="V367" s="2563"/>
      <c r="W367" s="2563"/>
      <c r="X367" s="2563"/>
      <c r="Y367" s="2563"/>
      <c r="Z367" s="2563"/>
      <c r="AA367" s="2563"/>
      <c r="AB367" s="2563"/>
      <c r="AC367" s="2563"/>
      <c r="AD367" s="2564"/>
      <c r="AE367" s="2564"/>
      <c r="AF367" s="2564"/>
      <c r="AG367" s="2563"/>
      <c r="AH367" s="2564"/>
      <c r="AI367" s="2564"/>
      <c r="AJ367" s="2564"/>
      <c r="AK367" s="2565"/>
      <c r="AL367" s="2565"/>
    </row>
    <row r="368" spans="3:38" s="2526" customFormat="1" ht="10.5">
      <c r="C368" s="2557"/>
      <c r="D368" s="2558"/>
      <c r="E368" s="2559"/>
      <c r="F368" s="2559"/>
      <c r="G368" s="2559"/>
      <c r="H368" s="2560">
        <f t="shared" si="17"/>
        <v>0</v>
      </c>
      <c r="I368" s="2559"/>
      <c r="J368" s="2559"/>
      <c r="K368" s="2559"/>
      <c r="L368" s="2559"/>
      <c r="M368" s="2559"/>
      <c r="N368" s="2559"/>
      <c r="O368" s="2559"/>
      <c r="P368" s="2559"/>
      <c r="Q368" s="2559"/>
      <c r="R368" s="2559"/>
      <c r="S368" s="2560">
        <f t="shared" si="16"/>
        <v>0</v>
      </c>
      <c r="T368" s="2561"/>
      <c r="U368" s="2562"/>
      <c r="V368" s="2563"/>
      <c r="W368" s="2563"/>
      <c r="X368" s="2563"/>
      <c r="Y368" s="2563"/>
      <c r="Z368" s="2563"/>
      <c r="AA368" s="2563"/>
      <c r="AB368" s="2563"/>
      <c r="AC368" s="2563"/>
      <c r="AD368" s="2564"/>
      <c r="AE368" s="2564"/>
      <c r="AF368" s="2564"/>
      <c r="AG368" s="2563"/>
      <c r="AH368" s="2564"/>
      <c r="AI368" s="2564"/>
      <c r="AJ368" s="2564"/>
      <c r="AK368" s="2565"/>
      <c r="AL368" s="2565"/>
    </row>
    <row r="369" spans="3:38" s="2526" customFormat="1" ht="10.5">
      <c r="C369" s="2557"/>
      <c r="D369" s="2558"/>
      <c r="E369" s="2559"/>
      <c r="F369" s="2559"/>
      <c r="G369" s="2559"/>
      <c r="H369" s="2560">
        <f t="shared" si="17"/>
        <v>0</v>
      </c>
      <c r="I369" s="2559"/>
      <c r="J369" s="2559"/>
      <c r="K369" s="2559"/>
      <c r="L369" s="2559"/>
      <c r="M369" s="2559"/>
      <c r="N369" s="2559"/>
      <c r="O369" s="2559"/>
      <c r="P369" s="2559"/>
      <c r="Q369" s="2559"/>
      <c r="R369" s="2559"/>
      <c r="S369" s="2560">
        <f t="shared" si="16"/>
        <v>0</v>
      </c>
      <c r="T369" s="2561"/>
      <c r="U369" s="2562"/>
      <c r="V369" s="2563"/>
      <c r="W369" s="2563"/>
      <c r="X369" s="2563"/>
      <c r="Y369" s="2563"/>
      <c r="Z369" s="2563"/>
      <c r="AA369" s="2563"/>
      <c r="AB369" s="2563"/>
      <c r="AC369" s="2563"/>
      <c r="AD369" s="2564"/>
      <c r="AE369" s="2564"/>
      <c r="AF369" s="2564"/>
      <c r="AG369" s="2563"/>
      <c r="AH369" s="2564"/>
      <c r="AI369" s="2564"/>
      <c r="AJ369" s="2564"/>
      <c r="AK369" s="2565"/>
      <c r="AL369" s="2565"/>
    </row>
    <row r="370" spans="3:38" s="2526" customFormat="1" ht="10.5">
      <c r="C370" s="2557"/>
      <c r="D370" s="2558"/>
      <c r="E370" s="2559"/>
      <c r="F370" s="2559"/>
      <c r="G370" s="2559"/>
      <c r="H370" s="2560">
        <f t="shared" si="17"/>
        <v>0</v>
      </c>
      <c r="I370" s="2559"/>
      <c r="J370" s="2559"/>
      <c r="K370" s="2559"/>
      <c r="L370" s="2559"/>
      <c r="M370" s="2559"/>
      <c r="N370" s="2559"/>
      <c r="O370" s="2559"/>
      <c r="P370" s="2559"/>
      <c r="Q370" s="2559"/>
      <c r="R370" s="2559"/>
      <c r="S370" s="2560">
        <f t="shared" si="16"/>
        <v>0</v>
      </c>
      <c r="T370" s="2561"/>
      <c r="U370" s="2562"/>
      <c r="V370" s="2563"/>
      <c r="W370" s="2563"/>
      <c r="X370" s="2563"/>
      <c r="Y370" s="2563"/>
      <c r="Z370" s="2563"/>
      <c r="AA370" s="2563"/>
      <c r="AB370" s="2563"/>
      <c r="AC370" s="2563"/>
      <c r="AD370" s="2564"/>
      <c r="AE370" s="2564"/>
      <c r="AF370" s="2564"/>
      <c r="AG370" s="2563"/>
      <c r="AH370" s="2564"/>
      <c r="AI370" s="2564"/>
      <c r="AJ370" s="2564"/>
      <c r="AK370" s="2565"/>
      <c r="AL370" s="2565"/>
    </row>
    <row r="371" spans="3:38" s="2526" customFormat="1" ht="10.5">
      <c r="C371" s="2557"/>
      <c r="D371" s="2558"/>
      <c r="E371" s="2559"/>
      <c r="F371" s="2559"/>
      <c r="G371" s="2559"/>
      <c r="H371" s="2560">
        <f t="shared" si="17"/>
        <v>0</v>
      </c>
      <c r="I371" s="2559"/>
      <c r="J371" s="2559"/>
      <c r="K371" s="2559"/>
      <c r="L371" s="2559"/>
      <c r="M371" s="2559"/>
      <c r="N371" s="2559"/>
      <c r="O371" s="2559"/>
      <c r="P371" s="2559"/>
      <c r="Q371" s="2559"/>
      <c r="R371" s="2559"/>
      <c r="S371" s="2560">
        <f t="shared" si="16"/>
        <v>0</v>
      </c>
      <c r="T371" s="2561"/>
      <c r="U371" s="2562"/>
      <c r="V371" s="2563"/>
      <c r="W371" s="2563"/>
      <c r="X371" s="2563"/>
      <c r="Y371" s="2563"/>
      <c r="Z371" s="2563"/>
      <c r="AA371" s="2563"/>
      <c r="AB371" s="2563"/>
      <c r="AC371" s="2563"/>
      <c r="AD371" s="2564"/>
      <c r="AE371" s="2564"/>
      <c r="AF371" s="2564"/>
      <c r="AG371" s="2563"/>
      <c r="AH371" s="2564"/>
      <c r="AI371" s="2564"/>
      <c r="AJ371" s="2564"/>
      <c r="AK371" s="2565"/>
      <c r="AL371" s="2565"/>
    </row>
    <row r="372" spans="3:38" s="2526" customFormat="1" ht="10.5">
      <c r="C372" s="2557"/>
      <c r="D372" s="2558"/>
      <c r="E372" s="2559"/>
      <c r="F372" s="2559"/>
      <c r="G372" s="2559"/>
      <c r="H372" s="2560">
        <f t="shared" si="17"/>
        <v>0</v>
      </c>
      <c r="I372" s="2559"/>
      <c r="J372" s="2559"/>
      <c r="K372" s="2559"/>
      <c r="L372" s="2559"/>
      <c r="M372" s="2559"/>
      <c r="N372" s="2559"/>
      <c r="O372" s="2559"/>
      <c r="P372" s="2559"/>
      <c r="Q372" s="2559"/>
      <c r="R372" s="2559"/>
      <c r="S372" s="2560">
        <f t="shared" si="16"/>
        <v>0</v>
      </c>
      <c r="T372" s="2561"/>
      <c r="U372" s="2562"/>
      <c r="V372" s="2563"/>
      <c r="W372" s="2563"/>
      <c r="X372" s="2563"/>
      <c r="Y372" s="2563"/>
      <c r="Z372" s="2563"/>
      <c r="AA372" s="2563"/>
      <c r="AB372" s="2563"/>
      <c r="AC372" s="2563"/>
      <c r="AD372" s="2564"/>
      <c r="AE372" s="2564"/>
      <c r="AF372" s="2564"/>
      <c r="AG372" s="2563"/>
      <c r="AH372" s="2564"/>
      <c r="AI372" s="2564"/>
      <c r="AJ372" s="2564"/>
      <c r="AK372" s="2565"/>
      <c r="AL372" s="2565"/>
    </row>
    <row r="373" spans="3:38" s="2526" customFormat="1" ht="10.5">
      <c r="C373" s="2557"/>
      <c r="D373" s="2558"/>
      <c r="E373" s="2559"/>
      <c r="F373" s="2559"/>
      <c r="G373" s="2559"/>
      <c r="H373" s="2560">
        <f t="shared" si="17"/>
        <v>0</v>
      </c>
      <c r="I373" s="2559"/>
      <c r="J373" s="2559"/>
      <c r="K373" s="2559"/>
      <c r="L373" s="2559"/>
      <c r="M373" s="2559"/>
      <c r="N373" s="2559"/>
      <c r="O373" s="2559"/>
      <c r="P373" s="2559"/>
      <c r="Q373" s="2559"/>
      <c r="R373" s="2559"/>
      <c r="S373" s="2560">
        <f t="shared" si="16"/>
        <v>0</v>
      </c>
      <c r="T373" s="2561"/>
      <c r="U373" s="2562"/>
      <c r="V373" s="2563"/>
      <c r="W373" s="2563"/>
      <c r="X373" s="2563"/>
      <c r="Y373" s="2563"/>
      <c r="Z373" s="2563"/>
      <c r="AA373" s="2563"/>
      <c r="AB373" s="2563"/>
      <c r="AC373" s="2563"/>
      <c r="AD373" s="2564"/>
      <c r="AE373" s="2564"/>
      <c r="AF373" s="2564"/>
      <c r="AG373" s="2563"/>
      <c r="AH373" s="2564"/>
      <c r="AI373" s="2564"/>
      <c r="AJ373" s="2564"/>
      <c r="AK373" s="2565"/>
      <c r="AL373" s="2565"/>
    </row>
    <row r="374" spans="3:38" s="2526" customFormat="1" ht="10.5">
      <c r="C374" s="2557"/>
      <c r="D374" s="2558"/>
      <c r="E374" s="2559"/>
      <c r="F374" s="2559"/>
      <c r="G374" s="2559"/>
      <c r="H374" s="2560">
        <f t="shared" si="17"/>
        <v>0</v>
      </c>
      <c r="I374" s="2559"/>
      <c r="J374" s="2559"/>
      <c r="K374" s="2559"/>
      <c r="L374" s="2559"/>
      <c r="M374" s="2559"/>
      <c r="N374" s="2559"/>
      <c r="O374" s="2559"/>
      <c r="P374" s="2559"/>
      <c r="Q374" s="2559"/>
      <c r="R374" s="2559"/>
      <c r="S374" s="2560">
        <f t="shared" si="16"/>
        <v>0</v>
      </c>
      <c r="T374" s="2561"/>
      <c r="U374" s="2562"/>
      <c r="V374" s="2563"/>
      <c r="W374" s="2563"/>
      <c r="X374" s="2563"/>
      <c r="Y374" s="2563"/>
      <c r="Z374" s="2563"/>
      <c r="AA374" s="2563"/>
      <c r="AB374" s="2563"/>
      <c r="AC374" s="2563"/>
      <c r="AD374" s="2564"/>
      <c r="AE374" s="2564"/>
      <c r="AF374" s="2564"/>
      <c r="AG374" s="2563"/>
      <c r="AH374" s="2564"/>
      <c r="AI374" s="2564"/>
      <c r="AJ374" s="2564"/>
      <c r="AK374" s="2565"/>
      <c r="AL374" s="2565"/>
    </row>
    <row r="375" spans="3:38" s="2526" customFormat="1" ht="10.5">
      <c r="C375" s="2557"/>
      <c r="D375" s="2558"/>
      <c r="E375" s="2559"/>
      <c r="F375" s="2559"/>
      <c r="G375" s="2559"/>
      <c r="H375" s="2560">
        <f t="shared" si="17"/>
        <v>0</v>
      </c>
      <c r="I375" s="2559"/>
      <c r="J375" s="2559"/>
      <c r="K375" s="2559"/>
      <c r="L375" s="2559"/>
      <c r="M375" s="2559"/>
      <c r="N375" s="2559"/>
      <c r="O375" s="2559"/>
      <c r="P375" s="2559"/>
      <c r="Q375" s="2559"/>
      <c r="R375" s="2559"/>
      <c r="S375" s="2560">
        <f t="shared" si="16"/>
        <v>0</v>
      </c>
      <c r="T375" s="2561"/>
      <c r="U375" s="2562"/>
      <c r="V375" s="2563"/>
      <c r="W375" s="2563"/>
      <c r="X375" s="2563"/>
      <c r="Y375" s="2563"/>
      <c r="Z375" s="2563"/>
      <c r="AA375" s="2563"/>
      <c r="AB375" s="2563"/>
      <c r="AC375" s="2563"/>
      <c r="AD375" s="2564"/>
      <c r="AE375" s="2564"/>
      <c r="AF375" s="2564"/>
      <c r="AG375" s="2563"/>
      <c r="AH375" s="2564"/>
      <c r="AI375" s="2564"/>
      <c r="AJ375" s="2564"/>
      <c r="AK375" s="2565"/>
      <c r="AL375" s="2565"/>
    </row>
    <row r="376" spans="3:38" s="2526" customFormat="1" ht="10.5">
      <c r="C376" s="2557"/>
      <c r="D376" s="2558"/>
      <c r="E376" s="2559"/>
      <c r="F376" s="2559"/>
      <c r="G376" s="2559"/>
      <c r="H376" s="2560">
        <f t="shared" si="17"/>
        <v>0</v>
      </c>
      <c r="I376" s="2559"/>
      <c r="J376" s="2559"/>
      <c r="K376" s="2559"/>
      <c r="L376" s="2559"/>
      <c r="M376" s="2559"/>
      <c r="N376" s="2559"/>
      <c r="O376" s="2559"/>
      <c r="P376" s="2559"/>
      <c r="Q376" s="2559"/>
      <c r="R376" s="2559"/>
      <c r="S376" s="2560">
        <f t="shared" si="16"/>
        <v>0</v>
      </c>
      <c r="T376" s="2561"/>
      <c r="U376" s="2562"/>
      <c r="V376" s="2563"/>
      <c r="W376" s="2563"/>
      <c r="X376" s="2563"/>
      <c r="Y376" s="2563"/>
      <c r="Z376" s="2563"/>
      <c r="AA376" s="2563"/>
      <c r="AB376" s="2563"/>
      <c r="AC376" s="2563"/>
      <c r="AD376" s="2564"/>
      <c r="AE376" s="2564"/>
      <c r="AF376" s="2564"/>
      <c r="AG376" s="2563"/>
      <c r="AH376" s="2564"/>
      <c r="AI376" s="2564"/>
      <c r="AJ376" s="2564"/>
      <c r="AK376" s="2565"/>
      <c r="AL376" s="2565"/>
    </row>
    <row r="377" spans="3:38" s="2526" customFormat="1" ht="10.5">
      <c r="C377" s="2557"/>
      <c r="D377" s="2558"/>
      <c r="E377" s="2559"/>
      <c r="F377" s="2559"/>
      <c r="G377" s="2559"/>
      <c r="H377" s="2560">
        <f t="shared" si="17"/>
        <v>0</v>
      </c>
      <c r="I377" s="2559"/>
      <c r="J377" s="2559"/>
      <c r="K377" s="2559"/>
      <c r="L377" s="2559"/>
      <c r="M377" s="2559"/>
      <c r="N377" s="2559"/>
      <c r="O377" s="2559"/>
      <c r="P377" s="2559"/>
      <c r="Q377" s="2559"/>
      <c r="R377" s="2559"/>
      <c r="S377" s="2560">
        <f t="shared" si="16"/>
        <v>0</v>
      </c>
      <c r="T377" s="2561"/>
      <c r="U377" s="2562"/>
      <c r="V377" s="2563"/>
      <c r="W377" s="2563"/>
      <c r="X377" s="2563"/>
      <c r="Y377" s="2563"/>
      <c r="Z377" s="2563"/>
      <c r="AA377" s="2563"/>
      <c r="AB377" s="2563"/>
      <c r="AC377" s="2563"/>
      <c r="AD377" s="2564"/>
      <c r="AE377" s="2564"/>
      <c r="AF377" s="2564"/>
      <c r="AG377" s="2563"/>
      <c r="AH377" s="2564"/>
      <c r="AI377" s="2564"/>
      <c r="AJ377" s="2564"/>
      <c r="AK377" s="2565"/>
      <c r="AL377" s="2565"/>
    </row>
    <row r="378" spans="3:38" s="2526" customFormat="1" ht="10.5">
      <c r="C378" s="2557"/>
      <c r="D378" s="2558"/>
      <c r="E378" s="2559"/>
      <c r="F378" s="2559"/>
      <c r="G378" s="2559"/>
      <c r="H378" s="2560">
        <f t="shared" si="17"/>
        <v>0</v>
      </c>
      <c r="I378" s="2559"/>
      <c r="J378" s="2559"/>
      <c r="K378" s="2559"/>
      <c r="L378" s="2559"/>
      <c r="M378" s="2559"/>
      <c r="N378" s="2559"/>
      <c r="O378" s="2559"/>
      <c r="P378" s="2559"/>
      <c r="Q378" s="2559"/>
      <c r="R378" s="2559"/>
      <c r="S378" s="2560">
        <f t="shared" si="16"/>
        <v>0</v>
      </c>
      <c r="T378" s="2561"/>
      <c r="U378" s="2562"/>
      <c r="V378" s="2563"/>
      <c r="W378" s="2563"/>
      <c r="X378" s="2563"/>
      <c r="Y378" s="2563"/>
      <c r="Z378" s="2563"/>
      <c r="AA378" s="2563"/>
      <c r="AB378" s="2563"/>
      <c r="AC378" s="2563"/>
      <c r="AD378" s="2564"/>
      <c r="AE378" s="2564"/>
      <c r="AF378" s="2564"/>
      <c r="AG378" s="2563"/>
      <c r="AH378" s="2564"/>
      <c r="AI378" s="2564"/>
      <c r="AJ378" s="2564"/>
      <c r="AK378" s="2565"/>
      <c r="AL378" s="2565"/>
    </row>
    <row r="379" spans="3:38" s="2526" customFormat="1" ht="10.5">
      <c r="C379" s="2557"/>
      <c r="D379" s="2558"/>
      <c r="E379" s="2559"/>
      <c r="F379" s="2559"/>
      <c r="G379" s="2559"/>
      <c r="H379" s="2560">
        <f t="shared" si="17"/>
        <v>0</v>
      </c>
      <c r="I379" s="2559"/>
      <c r="J379" s="2559"/>
      <c r="K379" s="2559"/>
      <c r="L379" s="2559"/>
      <c r="M379" s="2559"/>
      <c r="N379" s="2559"/>
      <c r="O379" s="2559"/>
      <c r="P379" s="2559"/>
      <c r="Q379" s="2559"/>
      <c r="R379" s="2559"/>
      <c r="S379" s="2560">
        <f t="shared" si="16"/>
        <v>0</v>
      </c>
      <c r="T379" s="2561"/>
      <c r="U379" s="2562"/>
      <c r="V379" s="2563"/>
      <c r="W379" s="2563"/>
      <c r="X379" s="2563"/>
      <c r="Y379" s="2563"/>
      <c r="Z379" s="2563"/>
      <c r="AA379" s="2563"/>
      <c r="AB379" s="2563"/>
      <c r="AC379" s="2563"/>
      <c r="AD379" s="2564"/>
      <c r="AE379" s="2564"/>
      <c r="AF379" s="2564"/>
      <c r="AG379" s="2563"/>
      <c r="AH379" s="2564"/>
      <c r="AI379" s="2564"/>
      <c r="AJ379" s="2564"/>
      <c r="AK379" s="2565"/>
      <c r="AL379" s="2565"/>
    </row>
    <row r="380" spans="3:38" s="2526" customFormat="1" ht="10.5">
      <c r="C380" s="2557"/>
      <c r="D380" s="2558"/>
      <c r="E380" s="2559"/>
      <c r="F380" s="2559"/>
      <c r="G380" s="2559"/>
      <c r="H380" s="2560">
        <f t="shared" si="17"/>
        <v>0</v>
      </c>
      <c r="I380" s="2559"/>
      <c r="J380" s="2559"/>
      <c r="K380" s="2559"/>
      <c r="L380" s="2559"/>
      <c r="M380" s="2559"/>
      <c r="N380" s="2559"/>
      <c r="O380" s="2559"/>
      <c r="P380" s="2559"/>
      <c r="Q380" s="2559"/>
      <c r="R380" s="2559"/>
      <c r="S380" s="2560">
        <f t="shared" si="16"/>
        <v>0</v>
      </c>
      <c r="T380" s="2561"/>
      <c r="U380" s="2562"/>
      <c r="V380" s="2563"/>
      <c r="W380" s="2563"/>
      <c r="X380" s="2563"/>
      <c r="Y380" s="2563"/>
      <c r="Z380" s="2563"/>
      <c r="AA380" s="2563"/>
      <c r="AB380" s="2563"/>
      <c r="AC380" s="2563"/>
      <c r="AD380" s="2564"/>
      <c r="AE380" s="2564"/>
      <c r="AF380" s="2564"/>
      <c r="AG380" s="2563"/>
      <c r="AH380" s="2564"/>
      <c r="AI380" s="2564"/>
      <c r="AJ380" s="2564"/>
      <c r="AK380" s="2565"/>
      <c r="AL380" s="2565"/>
    </row>
    <row r="381" spans="3:38" s="2526" customFormat="1" ht="10.5">
      <c r="C381" s="2557"/>
      <c r="D381" s="2558"/>
      <c r="E381" s="2559"/>
      <c r="F381" s="2559"/>
      <c r="G381" s="2559"/>
      <c r="H381" s="2560">
        <f t="shared" si="17"/>
        <v>0</v>
      </c>
      <c r="I381" s="2559"/>
      <c r="J381" s="2559"/>
      <c r="K381" s="2559"/>
      <c r="L381" s="2559"/>
      <c r="M381" s="2559"/>
      <c r="N381" s="2559"/>
      <c r="O381" s="2559"/>
      <c r="P381" s="2559"/>
      <c r="Q381" s="2559"/>
      <c r="R381" s="2559"/>
      <c r="S381" s="2560">
        <f t="shared" si="16"/>
        <v>0</v>
      </c>
      <c r="T381" s="2561"/>
      <c r="U381" s="2562"/>
      <c r="V381" s="2563"/>
      <c r="W381" s="2563"/>
      <c r="X381" s="2563"/>
      <c r="Y381" s="2563"/>
      <c r="Z381" s="2563"/>
      <c r="AA381" s="2563"/>
      <c r="AB381" s="2563"/>
      <c r="AC381" s="2563"/>
      <c r="AD381" s="2564"/>
      <c r="AE381" s="2564"/>
      <c r="AF381" s="2564"/>
      <c r="AG381" s="2563"/>
      <c r="AH381" s="2564"/>
      <c r="AI381" s="2564"/>
      <c r="AJ381" s="2564"/>
      <c r="AK381" s="2565"/>
      <c r="AL381" s="2565"/>
    </row>
    <row r="382" spans="3:38" s="2526" customFormat="1" ht="10.5">
      <c r="C382" s="2557"/>
      <c r="D382" s="2558"/>
      <c r="E382" s="2559"/>
      <c r="F382" s="2559"/>
      <c r="G382" s="2559"/>
      <c r="H382" s="2560">
        <f t="shared" si="17"/>
        <v>0</v>
      </c>
      <c r="I382" s="2559"/>
      <c r="J382" s="2559"/>
      <c r="K382" s="2559"/>
      <c r="L382" s="2559"/>
      <c r="M382" s="2559"/>
      <c r="N382" s="2559"/>
      <c r="O382" s="2559"/>
      <c r="P382" s="2559"/>
      <c r="Q382" s="2559"/>
      <c r="R382" s="2559"/>
      <c r="S382" s="2560">
        <f t="shared" si="16"/>
        <v>0</v>
      </c>
      <c r="T382" s="2561"/>
      <c r="U382" s="2562"/>
      <c r="V382" s="2563"/>
      <c r="W382" s="2563"/>
      <c r="X382" s="2563"/>
      <c r="Y382" s="2563"/>
      <c r="Z382" s="2563"/>
      <c r="AA382" s="2563"/>
      <c r="AB382" s="2563"/>
      <c r="AC382" s="2563"/>
      <c r="AD382" s="2564"/>
      <c r="AE382" s="2564"/>
      <c r="AF382" s="2564"/>
      <c r="AG382" s="2563"/>
      <c r="AH382" s="2564"/>
      <c r="AI382" s="2564"/>
      <c r="AJ382" s="2564"/>
      <c r="AK382" s="2565"/>
      <c r="AL382" s="2565"/>
    </row>
    <row r="383" spans="3:38" s="2526" customFormat="1" ht="10.5">
      <c r="C383" s="2557"/>
      <c r="D383" s="2558"/>
      <c r="E383" s="2559"/>
      <c r="F383" s="2559"/>
      <c r="G383" s="2559"/>
      <c r="H383" s="2560">
        <f t="shared" si="17"/>
        <v>0</v>
      </c>
      <c r="I383" s="2559"/>
      <c r="J383" s="2559"/>
      <c r="K383" s="2559"/>
      <c r="L383" s="2559"/>
      <c r="M383" s="2559"/>
      <c r="N383" s="2559"/>
      <c r="O383" s="2559"/>
      <c r="P383" s="2559"/>
      <c r="Q383" s="2559"/>
      <c r="R383" s="2559"/>
      <c r="S383" s="2560">
        <f t="shared" si="16"/>
        <v>0</v>
      </c>
      <c r="T383" s="2561"/>
      <c r="U383" s="2562"/>
      <c r="V383" s="2563"/>
      <c r="W383" s="2563"/>
      <c r="X383" s="2563"/>
      <c r="Y383" s="2563"/>
      <c r="Z383" s="2563"/>
      <c r="AA383" s="2563"/>
      <c r="AB383" s="2563"/>
      <c r="AC383" s="2563"/>
      <c r="AD383" s="2564"/>
      <c r="AE383" s="2564"/>
      <c r="AF383" s="2564"/>
      <c r="AG383" s="2563"/>
      <c r="AH383" s="2564"/>
      <c r="AI383" s="2564"/>
      <c r="AJ383" s="2564"/>
      <c r="AK383" s="2565"/>
      <c r="AL383" s="2565"/>
    </row>
    <row r="384" spans="3:38" s="2526" customFormat="1" ht="10.5">
      <c r="C384" s="2557"/>
      <c r="D384" s="2558"/>
      <c r="E384" s="2559"/>
      <c r="F384" s="2559"/>
      <c r="G384" s="2559"/>
      <c r="H384" s="2560">
        <f t="shared" si="17"/>
        <v>0</v>
      </c>
      <c r="I384" s="2559"/>
      <c r="J384" s="2559"/>
      <c r="K384" s="2559"/>
      <c r="L384" s="2559"/>
      <c r="M384" s="2559"/>
      <c r="N384" s="2559"/>
      <c r="O384" s="2559"/>
      <c r="P384" s="2559"/>
      <c r="Q384" s="2559"/>
      <c r="R384" s="2559"/>
      <c r="S384" s="2560">
        <f t="shared" si="16"/>
        <v>0</v>
      </c>
      <c r="T384" s="2561"/>
      <c r="U384" s="2562"/>
      <c r="V384" s="2563"/>
      <c r="W384" s="2563"/>
      <c r="X384" s="2563"/>
      <c r="Y384" s="2563"/>
      <c r="Z384" s="2563"/>
      <c r="AA384" s="2563"/>
      <c r="AB384" s="2563"/>
      <c r="AC384" s="2563"/>
      <c r="AD384" s="2564"/>
      <c r="AE384" s="2564"/>
      <c r="AF384" s="2564"/>
      <c r="AG384" s="2563"/>
      <c r="AH384" s="2564"/>
      <c r="AI384" s="2564"/>
      <c r="AJ384" s="2564"/>
      <c r="AK384" s="2565"/>
      <c r="AL384" s="2565"/>
    </row>
    <row r="385" spans="3:38" s="2526" customFormat="1" ht="10.5">
      <c r="C385" s="2557"/>
      <c r="D385" s="2558"/>
      <c r="E385" s="2559"/>
      <c r="F385" s="2559"/>
      <c r="G385" s="2559"/>
      <c r="H385" s="2560">
        <f t="shared" si="17"/>
        <v>0</v>
      </c>
      <c r="I385" s="2559"/>
      <c r="J385" s="2559"/>
      <c r="K385" s="2559"/>
      <c r="L385" s="2559"/>
      <c r="M385" s="2559"/>
      <c r="N385" s="2559"/>
      <c r="O385" s="2559"/>
      <c r="P385" s="2559"/>
      <c r="Q385" s="2559"/>
      <c r="R385" s="2559"/>
      <c r="S385" s="2560">
        <f t="shared" si="16"/>
        <v>0</v>
      </c>
      <c r="T385" s="2561"/>
      <c r="U385" s="2562"/>
      <c r="V385" s="2563"/>
      <c r="W385" s="2563"/>
      <c r="X385" s="2563"/>
      <c r="Y385" s="2563"/>
      <c r="Z385" s="2563"/>
      <c r="AA385" s="2563"/>
      <c r="AB385" s="2563"/>
      <c r="AC385" s="2563"/>
      <c r="AD385" s="2564"/>
      <c r="AE385" s="2564"/>
      <c r="AF385" s="2564"/>
      <c r="AG385" s="2563"/>
      <c r="AH385" s="2564"/>
      <c r="AI385" s="2564"/>
      <c r="AJ385" s="2564"/>
      <c r="AK385" s="2565"/>
      <c r="AL385" s="2565"/>
    </row>
    <row r="386" spans="3:38" s="2526" customFormat="1" ht="10.5">
      <c r="C386" s="2557"/>
      <c r="D386" s="2558"/>
      <c r="E386" s="2559"/>
      <c r="F386" s="2559"/>
      <c r="G386" s="2559"/>
      <c r="H386" s="2560">
        <f t="shared" si="17"/>
        <v>0</v>
      </c>
      <c r="I386" s="2559"/>
      <c r="J386" s="2559"/>
      <c r="K386" s="2559"/>
      <c r="L386" s="2559"/>
      <c r="M386" s="2559"/>
      <c r="N386" s="2559"/>
      <c r="O386" s="2559"/>
      <c r="P386" s="2559"/>
      <c r="Q386" s="2559"/>
      <c r="R386" s="2559"/>
      <c r="S386" s="2560">
        <f t="shared" si="16"/>
        <v>0</v>
      </c>
      <c r="T386" s="2561"/>
      <c r="U386" s="2562"/>
      <c r="V386" s="2563"/>
      <c r="W386" s="2563"/>
      <c r="X386" s="2563"/>
      <c r="Y386" s="2563"/>
      <c r="Z386" s="2563"/>
      <c r="AA386" s="2563"/>
      <c r="AB386" s="2563"/>
      <c r="AC386" s="2563"/>
      <c r="AD386" s="2564"/>
      <c r="AE386" s="2564"/>
      <c r="AF386" s="2564"/>
      <c r="AG386" s="2563"/>
      <c r="AH386" s="2564"/>
      <c r="AI386" s="2564"/>
      <c r="AJ386" s="2564"/>
      <c r="AK386" s="2565"/>
      <c r="AL386" s="2565"/>
    </row>
    <row r="387" spans="3:38" s="2526" customFormat="1" ht="10.5">
      <c r="C387" s="2557"/>
      <c r="D387" s="2558"/>
      <c r="E387" s="2559"/>
      <c r="F387" s="2559"/>
      <c r="G387" s="2559"/>
      <c r="H387" s="2560">
        <f t="shared" si="17"/>
        <v>0</v>
      </c>
      <c r="I387" s="2559"/>
      <c r="J387" s="2559"/>
      <c r="K387" s="2559"/>
      <c r="L387" s="2559"/>
      <c r="M387" s="2559"/>
      <c r="N387" s="2559"/>
      <c r="O387" s="2559"/>
      <c r="P387" s="2559"/>
      <c r="Q387" s="2559"/>
      <c r="R387" s="2559"/>
      <c r="S387" s="2560">
        <f t="shared" si="16"/>
        <v>0</v>
      </c>
      <c r="T387" s="2561"/>
      <c r="U387" s="2562"/>
      <c r="V387" s="2563"/>
      <c r="W387" s="2563"/>
      <c r="X387" s="2563"/>
      <c r="Y387" s="2563"/>
      <c r="Z387" s="2563"/>
      <c r="AA387" s="2563"/>
      <c r="AB387" s="2563"/>
      <c r="AC387" s="2563"/>
      <c r="AD387" s="2564"/>
      <c r="AE387" s="2564"/>
      <c r="AF387" s="2564"/>
      <c r="AG387" s="2563"/>
      <c r="AH387" s="2564"/>
      <c r="AI387" s="2564"/>
      <c r="AJ387" s="2564"/>
      <c r="AK387" s="2565"/>
      <c r="AL387" s="2565"/>
    </row>
    <row r="388" spans="3:38" s="2526" customFormat="1" ht="10.5">
      <c r="C388" s="2557"/>
      <c r="D388" s="2558"/>
      <c r="E388" s="2559"/>
      <c r="F388" s="2559"/>
      <c r="G388" s="2559"/>
      <c r="H388" s="2560">
        <f t="shared" si="17"/>
        <v>0</v>
      </c>
      <c r="I388" s="2559"/>
      <c r="J388" s="2559"/>
      <c r="K388" s="2559"/>
      <c r="L388" s="2559"/>
      <c r="M388" s="2559"/>
      <c r="N388" s="2559"/>
      <c r="O388" s="2559"/>
      <c r="P388" s="2559"/>
      <c r="Q388" s="2559"/>
      <c r="R388" s="2559"/>
      <c r="S388" s="2560">
        <f t="shared" si="16"/>
        <v>0</v>
      </c>
      <c r="T388" s="2561"/>
      <c r="U388" s="2562"/>
      <c r="V388" s="2563"/>
      <c r="W388" s="2563"/>
      <c r="X388" s="2563"/>
      <c r="Y388" s="2563"/>
      <c r="Z388" s="2563"/>
      <c r="AA388" s="2563"/>
      <c r="AB388" s="2563"/>
      <c r="AC388" s="2563"/>
      <c r="AD388" s="2564"/>
      <c r="AE388" s="2564"/>
      <c r="AF388" s="2564"/>
      <c r="AG388" s="2563"/>
      <c r="AH388" s="2564"/>
      <c r="AI388" s="2564"/>
      <c r="AJ388" s="2564"/>
      <c r="AK388" s="2565"/>
      <c r="AL388" s="2565"/>
    </row>
    <row r="389" spans="3:38" s="2526" customFormat="1" ht="10.5">
      <c r="C389" s="2557"/>
      <c r="D389" s="2558"/>
      <c r="E389" s="2559"/>
      <c r="F389" s="2559"/>
      <c r="G389" s="2559"/>
      <c r="H389" s="2560">
        <f t="shared" si="17"/>
        <v>0</v>
      </c>
      <c r="I389" s="2559"/>
      <c r="J389" s="2559"/>
      <c r="K389" s="2559"/>
      <c r="L389" s="2559"/>
      <c r="M389" s="2559"/>
      <c r="N389" s="2559"/>
      <c r="O389" s="2559"/>
      <c r="P389" s="2559"/>
      <c r="Q389" s="2559"/>
      <c r="R389" s="2559"/>
      <c r="S389" s="2560">
        <f t="shared" si="16"/>
        <v>0</v>
      </c>
      <c r="T389" s="2561"/>
      <c r="U389" s="2562"/>
      <c r="V389" s="2563"/>
      <c r="W389" s="2563"/>
      <c r="X389" s="2563"/>
      <c r="Y389" s="2563"/>
      <c r="Z389" s="2563"/>
      <c r="AA389" s="2563"/>
      <c r="AB389" s="2563"/>
      <c r="AC389" s="2563"/>
      <c r="AD389" s="2564"/>
      <c r="AE389" s="2564"/>
      <c r="AF389" s="2564"/>
      <c r="AG389" s="2563"/>
      <c r="AH389" s="2564"/>
      <c r="AI389" s="2564"/>
      <c r="AJ389" s="2564"/>
      <c r="AK389" s="2565"/>
      <c r="AL389" s="2565"/>
    </row>
    <row r="390" spans="3:38" s="2526" customFormat="1" ht="10.5">
      <c r="C390" s="2557"/>
      <c r="D390" s="2558"/>
      <c r="E390" s="2559"/>
      <c r="F390" s="2559"/>
      <c r="G390" s="2559"/>
      <c r="H390" s="2560">
        <f t="shared" si="17"/>
        <v>0</v>
      </c>
      <c r="I390" s="2559"/>
      <c r="J390" s="2559"/>
      <c r="K390" s="2559"/>
      <c r="L390" s="2559"/>
      <c r="M390" s="2559"/>
      <c r="N390" s="2559"/>
      <c r="O390" s="2559"/>
      <c r="P390" s="2559"/>
      <c r="Q390" s="2559"/>
      <c r="R390" s="2559"/>
      <c r="S390" s="2560">
        <f t="shared" si="16"/>
        <v>0</v>
      </c>
      <c r="T390" s="2561"/>
      <c r="U390" s="2562"/>
      <c r="V390" s="2563"/>
      <c r="W390" s="2563"/>
      <c r="X390" s="2563"/>
      <c r="Y390" s="2563"/>
      <c r="Z390" s="2563"/>
      <c r="AA390" s="2563"/>
      <c r="AB390" s="2563"/>
      <c r="AC390" s="2563"/>
      <c r="AD390" s="2564"/>
      <c r="AE390" s="2564"/>
      <c r="AF390" s="2564"/>
      <c r="AG390" s="2563"/>
      <c r="AH390" s="2564"/>
      <c r="AI390" s="2564"/>
      <c r="AJ390" s="2564"/>
      <c r="AK390" s="2565"/>
      <c r="AL390" s="2565"/>
    </row>
    <row r="391" spans="3:38" s="2526" customFormat="1" ht="10.5">
      <c r="C391" s="2557"/>
      <c r="D391" s="2558"/>
      <c r="E391" s="2559"/>
      <c r="F391" s="2559"/>
      <c r="G391" s="2559"/>
      <c r="H391" s="2560">
        <f t="shared" si="17"/>
        <v>0</v>
      </c>
      <c r="I391" s="2559"/>
      <c r="J391" s="2559"/>
      <c r="K391" s="2559"/>
      <c r="L391" s="2559"/>
      <c r="M391" s="2559"/>
      <c r="N391" s="2559"/>
      <c r="O391" s="2559"/>
      <c r="P391" s="2559"/>
      <c r="Q391" s="2559"/>
      <c r="R391" s="2559"/>
      <c r="S391" s="2560">
        <f t="shared" si="16"/>
        <v>0</v>
      </c>
      <c r="T391" s="2561"/>
      <c r="U391" s="2562"/>
      <c r="V391" s="2563"/>
      <c r="W391" s="2563"/>
      <c r="X391" s="2563"/>
      <c r="Y391" s="2563"/>
      <c r="Z391" s="2563"/>
      <c r="AA391" s="2563"/>
      <c r="AB391" s="2563"/>
      <c r="AC391" s="2563"/>
      <c r="AD391" s="2564"/>
      <c r="AE391" s="2564"/>
      <c r="AF391" s="2564"/>
      <c r="AG391" s="2563"/>
      <c r="AH391" s="2564"/>
      <c r="AI391" s="2564"/>
      <c r="AJ391" s="2564"/>
      <c r="AK391" s="2565"/>
      <c r="AL391" s="2565"/>
    </row>
    <row r="392" spans="3:38" s="2526" customFormat="1" ht="10.5">
      <c r="C392" s="2557"/>
      <c r="D392" s="2558"/>
      <c r="E392" s="2559"/>
      <c r="F392" s="2559"/>
      <c r="G392" s="2559"/>
      <c r="H392" s="2560">
        <f t="shared" si="17"/>
        <v>0</v>
      </c>
      <c r="I392" s="2559"/>
      <c r="J392" s="2559"/>
      <c r="K392" s="2559"/>
      <c r="L392" s="2559"/>
      <c r="M392" s="2559"/>
      <c r="N392" s="2559"/>
      <c r="O392" s="2559"/>
      <c r="P392" s="2559"/>
      <c r="Q392" s="2559"/>
      <c r="R392" s="2559"/>
      <c r="S392" s="2560">
        <f t="shared" si="16"/>
        <v>0</v>
      </c>
      <c r="T392" s="2561"/>
      <c r="U392" s="2562"/>
      <c r="V392" s="2563"/>
      <c r="W392" s="2563"/>
      <c r="X392" s="2563"/>
      <c r="Y392" s="2563"/>
      <c r="Z392" s="2563"/>
      <c r="AA392" s="2563"/>
      <c r="AB392" s="2563"/>
      <c r="AC392" s="2563"/>
      <c r="AD392" s="2564"/>
      <c r="AE392" s="2564"/>
      <c r="AF392" s="2564"/>
      <c r="AG392" s="2563"/>
      <c r="AH392" s="2564"/>
      <c r="AI392" s="2564"/>
      <c r="AJ392" s="2564"/>
      <c r="AK392" s="2565"/>
      <c r="AL392" s="2565"/>
    </row>
    <row r="393" spans="3:38" s="2526" customFormat="1" ht="10.5">
      <c r="C393" s="2557"/>
      <c r="D393" s="2558"/>
      <c r="E393" s="2559"/>
      <c r="F393" s="2559"/>
      <c r="G393" s="2559"/>
      <c r="H393" s="2560">
        <f t="shared" si="17"/>
        <v>0</v>
      </c>
      <c r="I393" s="2559"/>
      <c r="J393" s="2559"/>
      <c r="K393" s="2559"/>
      <c r="L393" s="2559"/>
      <c r="M393" s="2559"/>
      <c r="N393" s="2559"/>
      <c r="O393" s="2559"/>
      <c r="P393" s="2559"/>
      <c r="Q393" s="2559"/>
      <c r="R393" s="2559"/>
      <c r="S393" s="2560">
        <f t="shared" si="16"/>
        <v>0</v>
      </c>
      <c r="T393" s="2561"/>
      <c r="U393" s="2562"/>
      <c r="V393" s="2563"/>
      <c r="W393" s="2563"/>
      <c r="X393" s="2563"/>
      <c r="Y393" s="2563"/>
      <c r="Z393" s="2563"/>
      <c r="AA393" s="2563"/>
      <c r="AB393" s="2563"/>
      <c r="AC393" s="2563"/>
      <c r="AD393" s="2564"/>
      <c r="AE393" s="2564"/>
      <c r="AF393" s="2564"/>
      <c r="AG393" s="2563"/>
      <c r="AH393" s="2564"/>
      <c r="AI393" s="2564"/>
      <c r="AJ393" s="2564"/>
      <c r="AK393" s="2565"/>
      <c r="AL393" s="2565"/>
    </row>
    <row r="394" spans="3:38" s="2526" customFormat="1" ht="10.5">
      <c r="C394" s="2557"/>
      <c r="D394" s="2558"/>
      <c r="E394" s="2559"/>
      <c r="F394" s="2559"/>
      <c r="G394" s="2559"/>
      <c r="H394" s="2560">
        <f t="shared" si="17"/>
        <v>0</v>
      </c>
      <c r="I394" s="2559"/>
      <c r="J394" s="2559"/>
      <c r="K394" s="2559"/>
      <c r="L394" s="2559"/>
      <c r="M394" s="2559"/>
      <c r="N394" s="2559"/>
      <c r="O394" s="2559"/>
      <c r="P394" s="2559"/>
      <c r="Q394" s="2559"/>
      <c r="R394" s="2559"/>
      <c r="S394" s="2560">
        <f t="shared" si="16"/>
        <v>0</v>
      </c>
      <c r="T394" s="2561"/>
      <c r="U394" s="2562"/>
      <c r="V394" s="2563"/>
      <c r="W394" s="2563"/>
      <c r="X394" s="2563"/>
      <c r="Y394" s="2563"/>
      <c r="Z394" s="2563"/>
      <c r="AA394" s="2563"/>
      <c r="AB394" s="2563"/>
      <c r="AC394" s="2563"/>
      <c r="AD394" s="2564"/>
      <c r="AE394" s="2564"/>
      <c r="AF394" s="2564"/>
      <c r="AG394" s="2563"/>
      <c r="AH394" s="2564"/>
      <c r="AI394" s="2564"/>
      <c r="AJ394" s="2564"/>
      <c r="AK394" s="2565"/>
      <c r="AL394" s="2565"/>
    </row>
    <row r="395" spans="3:38" s="2526" customFormat="1" ht="10.5">
      <c r="C395" s="2557"/>
      <c r="D395" s="2558"/>
      <c r="E395" s="2559"/>
      <c r="F395" s="2559"/>
      <c r="G395" s="2559"/>
      <c r="H395" s="2560">
        <f t="shared" si="17"/>
        <v>0</v>
      </c>
      <c r="I395" s="2559"/>
      <c r="J395" s="2559"/>
      <c r="K395" s="2559"/>
      <c r="L395" s="2559"/>
      <c r="M395" s="2559"/>
      <c r="N395" s="2559"/>
      <c r="O395" s="2559"/>
      <c r="P395" s="2559"/>
      <c r="Q395" s="2559"/>
      <c r="R395" s="2559"/>
      <c r="S395" s="2560">
        <f t="shared" si="16"/>
        <v>0</v>
      </c>
      <c r="T395" s="2561"/>
      <c r="U395" s="2562"/>
      <c r="V395" s="2563"/>
      <c r="W395" s="2563"/>
      <c r="X395" s="2563"/>
      <c r="Y395" s="2563"/>
      <c r="Z395" s="2563"/>
      <c r="AA395" s="2563"/>
      <c r="AB395" s="2563"/>
      <c r="AC395" s="2563"/>
      <c r="AD395" s="2564"/>
      <c r="AE395" s="2564"/>
      <c r="AF395" s="2564"/>
      <c r="AG395" s="2563"/>
      <c r="AH395" s="2564"/>
      <c r="AI395" s="2564"/>
      <c r="AJ395" s="2564"/>
      <c r="AK395" s="2565"/>
      <c r="AL395" s="2565"/>
    </row>
    <row r="396" spans="3:38" s="2526" customFormat="1" ht="10.5">
      <c r="C396" s="2557"/>
      <c r="D396" s="2558"/>
      <c r="E396" s="2559"/>
      <c r="F396" s="2559"/>
      <c r="G396" s="2559"/>
      <c r="H396" s="2560">
        <f t="shared" si="17"/>
        <v>0</v>
      </c>
      <c r="I396" s="2559"/>
      <c r="J396" s="2559"/>
      <c r="K396" s="2559"/>
      <c r="L396" s="2559"/>
      <c r="M396" s="2559"/>
      <c r="N396" s="2559"/>
      <c r="O396" s="2559"/>
      <c r="P396" s="2559"/>
      <c r="Q396" s="2559"/>
      <c r="R396" s="2559"/>
      <c r="S396" s="2560">
        <f t="shared" si="16"/>
        <v>0</v>
      </c>
      <c r="T396" s="2561"/>
      <c r="U396" s="2562"/>
      <c r="V396" s="2563"/>
      <c r="W396" s="2563"/>
      <c r="X396" s="2563"/>
      <c r="Y396" s="2563"/>
      <c r="Z396" s="2563"/>
      <c r="AA396" s="2563"/>
      <c r="AB396" s="2563"/>
      <c r="AC396" s="2563"/>
      <c r="AD396" s="2564"/>
      <c r="AE396" s="2564"/>
      <c r="AF396" s="2564"/>
      <c r="AG396" s="2563"/>
      <c r="AH396" s="2564"/>
      <c r="AI396" s="2564"/>
      <c r="AJ396" s="2564"/>
      <c r="AK396" s="2565"/>
      <c r="AL396" s="2565"/>
    </row>
    <row r="397" spans="3:38" s="2526" customFormat="1" ht="10.5">
      <c r="C397" s="2557"/>
      <c r="D397" s="2558"/>
      <c r="E397" s="2559"/>
      <c r="F397" s="2559"/>
      <c r="G397" s="2559"/>
      <c r="H397" s="2560">
        <f t="shared" si="17"/>
        <v>0</v>
      </c>
      <c r="I397" s="2559"/>
      <c r="J397" s="2559"/>
      <c r="K397" s="2559"/>
      <c r="L397" s="2559"/>
      <c r="M397" s="2559"/>
      <c r="N397" s="2559"/>
      <c r="O397" s="2559"/>
      <c r="P397" s="2559"/>
      <c r="Q397" s="2559"/>
      <c r="R397" s="2559"/>
      <c r="S397" s="2560">
        <f t="shared" si="16"/>
        <v>0</v>
      </c>
      <c r="T397" s="2561"/>
      <c r="U397" s="2562"/>
      <c r="V397" s="2563"/>
      <c r="W397" s="2563"/>
      <c r="X397" s="2563"/>
      <c r="Y397" s="2563"/>
      <c r="Z397" s="2563"/>
      <c r="AA397" s="2563"/>
      <c r="AB397" s="2563"/>
      <c r="AC397" s="2563"/>
      <c r="AD397" s="2564"/>
      <c r="AE397" s="2564"/>
      <c r="AF397" s="2564"/>
      <c r="AG397" s="2563"/>
      <c r="AH397" s="2564"/>
      <c r="AI397" s="2564"/>
      <c r="AJ397" s="2564"/>
      <c r="AK397" s="2565"/>
      <c r="AL397" s="2565"/>
    </row>
    <row r="398" spans="3:38" s="2526" customFormat="1" ht="10.5">
      <c r="C398" s="2557"/>
      <c r="D398" s="2558"/>
      <c r="E398" s="2559"/>
      <c r="F398" s="2559"/>
      <c r="G398" s="2559"/>
      <c r="H398" s="2560">
        <f t="shared" si="17"/>
        <v>0</v>
      </c>
      <c r="I398" s="2559"/>
      <c r="J398" s="2559"/>
      <c r="K398" s="2559"/>
      <c r="L398" s="2559"/>
      <c r="M398" s="2559"/>
      <c r="N398" s="2559"/>
      <c r="O398" s="2559"/>
      <c r="P398" s="2559"/>
      <c r="Q398" s="2559"/>
      <c r="R398" s="2559"/>
      <c r="S398" s="2560">
        <f t="shared" si="16"/>
        <v>0</v>
      </c>
      <c r="T398" s="2561"/>
      <c r="U398" s="2562"/>
      <c r="V398" s="2563"/>
      <c r="W398" s="2563"/>
      <c r="X398" s="2563"/>
      <c r="Y398" s="2563"/>
      <c r="Z398" s="2563"/>
      <c r="AA398" s="2563"/>
      <c r="AB398" s="2563"/>
      <c r="AC398" s="2563"/>
      <c r="AD398" s="2564"/>
      <c r="AE398" s="2564"/>
      <c r="AF398" s="2564"/>
      <c r="AG398" s="2563"/>
      <c r="AH398" s="2564"/>
      <c r="AI398" s="2564"/>
      <c r="AJ398" s="2564"/>
      <c r="AK398" s="2565"/>
      <c r="AL398" s="2565"/>
    </row>
    <row r="399" spans="3:38" s="2526" customFormat="1" ht="10.5">
      <c r="C399" s="2557"/>
      <c r="D399" s="2558"/>
      <c r="E399" s="2559"/>
      <c r="F399" s="2559"/>
      <c r="G399" s="2559"/>
      <c r="H399" s="2560">
        <f t="shared" si="17"/>
        <v>0</v>
      </c>
      <c r="I399" s="2559"/>
      <c r="J399" s="2559"/>
      <c r="K399" s="2559"/>
      <c r="L399" s="2559"/>
      <c r="M399" s="2559"/>
      <c r="N399" s="2559"/>
      <c r="O399" s="2559"/>
      <c r="P399" s="2559"/>
      <c r="Q399" s="2559"/>
      <c r="R399" s="2559"/>
      <c r="S399" s="2560">
        <f t="shared" si="16"/>
        <v>0</v>
      </c>
      <c r="T399" s="2561"/>
      <c r="U399" s="2562"/>
      <c r="V399" s="2563"/>
      <c r="W399" s="2563"/>
      <c r="X399" s="2563"/>
      <c r="Y399" s="2563"/>
      <c r="Z399" s="2563"/>
      <c r="AA399" s="2563"/>
      <c r="AB399" s="2563"/>
      <c r="AC399" s="2563"/>
      <c r="AD399" s="2564"/>
      <c r="AE399" s="2564"/>
      <c r="AF399" s="2564"/>
      <c r="AG399" s="2563"/>
      <c r="AH399" s="2564"/>
      <c r="AI399" s="2564"/>
      <c r="AJ399" s="2564"/>
      <c r="AK399" s="2565"/>
      <c r="AL399" s="2565"/>
    </row>
    <row r="400" spans="3:38" s="2526" customFormat="1" ht="10.5">
      <c r="C400" s="2557"/>
      <c r="D400" s="2558"/>
      <c r="E400" s="2559"/>
      <c r="F400" s="2559"/>
      <c r="G400" s="2559"/>
      <c r="H400" s="2560">
        <f t="shared" si="17"/>
        <v>0</v>
      </c>
      <c r="I400" s="2559"/>
      <c r="J400" s="2559"/>
      <c r="K400" s="2559"/>
      <c r="L400" s="2559"/>
      <c r="M400" s="2559"/>
      <c r="N400" s="2559"/>
      <c r="O400" s="2559"/>
      <c r="P400" s="2559"/>
      <c r="Q400" s="2559"/>
      <c r="R400" s="2559"/>
      <c r="S400" s="2560">
        <f t="shared" si="16"/>
        <v>0</v>
      </c>
      <c r="T400" s="2561"/>
      <c r="U400" s="2562"/>
      <c r="V400" s="2563"/>
      <c r="W400" s="2563"/>
      <c r="X400" s="2563"/>
      <c r="Y400" s="2563"/>
      <c r="Z400" s="2563"/>
      <c r="AA400" s="2563"/>
      <c r="AB400" s="2563"/>
      <c r="AC400" s="2563"/>
      <c r="AD400" s="2564"/>
      <c r="AE400" s="2564"/>
      <c r="AF400" s="2564"/>
      <c r="AG400" s="2563"/>
      <c r="AH400" s="2564"/>
      <c r="AI400" s="2564"/>
      <c r="AJ400" s="2564"/>
      <c r="AK400" s="2565"/>
      <c r="AL400" s="2565"/>
    </row>
    <row r="401" spans="3:38" s="2526" customFormat="1" ht="10.5">
      <c r="C401" s="2557"/>
      <c r="D401" s="2558"/>
      <c r="E401" s="2559"/>
      <c r="F401" s="2559"/>
      <c r="G401" s="2559"/>
      <c r="H401" s="2560">
        <f t="shared" si="17"/>
        <v>0</v>
      </c>
      <c r="I401" s="2559"/>
      <c r="J401" s="2559"/>
      <c r="K401" s="2559"/>
      <c r="L401" s="2559"/>
      <c r="M401" s="2559"/>
      <c r="N401" s="2559"/>
      <c r="O401" s="2559"/>
      <c r="P401" s="2559"/>
      <c r="Q401" s="2559"/>
      <c r="R401" s="2559"/>
      <c r="S401" s="2560">
        <f t="shared" si="16"/>
        <v>0</v>
      </c>
      <c r="T401" s="2561"/>
      <c r="U401" s="2562"/>
      <c r="V401" s="2563"/>
      <c r="W401" s="2563"/>
      <c r="X401" s="2563"/>
      <c r="Y401" s="2563"/>
      <c r="Z401" s="2563"/>
      <c r="AA401" s="2563"/>
      <c r="AB401" s="2563"/>
      <c r="AC401" s="2563"/>
      <c r="AD401" s="2564"/>
      <c r="AE401" s="2564"/>
      <c r="AF401" s="2564"/>
      <c r="AG401" s="2563"/>
      <c r="AH401" s="2564"/>
      <c r="AI401" s="2564"/>
      <c r="AJ401" s="2564"/>
      <c r="AK401" s="2565"/>
      <c r="AL401" s="2565"/>
    </row>
    <row r="402" spans="3:38" s="2526" customFormat="1" ht="10.5">
      <c r="C402" s="2557"/>
      <c r="D402" s="2558"/>
      <c r="E402" s="2559"/>
      <c r="F402" s="2559"/>
      <c r="G402" s="2559"/>
      <c r="H402" s="2560">
        <f t="shared" si="17"/>
        <v>0</v>
      </c>
      <c r="I402" s="2559"/>
      <c r="J402" s="2559"/>
      <c r="K402" s="2559"/>
      <c r="L402" s="2559"/>
      <c r="M402" s="2559"/>
      <c r="N402" s="2559"/>
      <c r="O402" s="2559"/>
      <c r="P402" s="2559"/>
      <c r="Q402" s="2559"/>
      <c r="R402" s="2559"/>
      <c r="S402" s="2560">
        <f t="shared" si="16"/>
        <v>0</v>
      </c>
      <c r="T402" s="2561"/>
      <c r="U402" s="2562"/>
      <c r="V402" s="2563"/>
      <c r="W402" s="2563"/>
      <c r="X402" s="2563"/>
      <c r="Y402" s="2563"/>
      <c r="Z402" s="2563"/>
      <c r="AA402" s="2563"/>
      <c r="AB402" s="2563"/>
      <c r="AC402" s="2563"/>
      <c r="AD402" s="2564"/>
      <c r="AE402" s="2564"/>
      <c r="AF402" s="2564"/>
      <c r="AG402" s="2563"/>
      <c r="AH402" s="2564"/>
      <c r="AI402" s="2564"/>
      <c r="AJ402" s="2564"/>
      <c r="AK402" s="2565"/>
      <c r="AL402" s="2565"/>
    </row>
    <row r="403" spans="3:38" s="2526" customFormat="1" ht="10.5">
      <c r="C403" s="2557"/>
      <c r="D403" s="2558"/>
      <c r="E403" s="2559"/>
      <c r="F403" s="2559"/>
      <c r="G403" s="2559"/>
      <c r="H403" s="2560">
        <f t="shared" si="17"/>
        <v>0</v>
      </c>
      <c r="I403" s="2559"/>
      <c r="J403" s="2559"/>
      <c r="K403" s="2559"/>
      <c r="L403" s="2559"/>
      <c r="M403" s="2559"/>
      <c r="N403" s="2559"/>
      <c r="O403" s="2559"/>
      <c r="P403" s="2559"/>
      <c r="Q403" s="2559"/>
      <c r="R403" s="2559"/>
      <c r="S403" s="2560">
        <f t="shared" si="16"/>
        <v>0</v>
      </c>
      <c r="T403" s="2561"/>
      <c r="U403" s="2562"/>
      <c r="V403" s="2563"/>
      <c r="W403" s="2563"/>
      <c r="X403" s="2563"/>
      <c r="Y403" s="2563"/>
      <c r="Z403" s="2563"/>
      <c r="AA403" s="2563"/>
      <c r="AB403" s="2563"/>
      <c r="AC403" s="2563"/>
      <c r="AD403" s="2564"/>
      <c r="AE403" s="2564"/>
      <c r="AF403" s="2564"/>
      <c r="AG403" s="2563"/>
      <c r="AH403" s="2564"/>
      <c r="AI403" s="2564"/>
      <c r="AJ403" s="2564"/>
      <c r="AK403" s="2565"/>
      <c r="AL403" s="2565"/>
    </row>
    <row r="404" spans="3:38" s="2526" customFormat="1" ht="10.5">
      <c r="C404" s="2557"/>
      <c r="D404" s="2558"/>
      <c r="E404" s="2559"/>
      <c r="F404" s="2559"/>
      <c r="G404" s="2559"/>
      <c r="H404" s="2560">
        <f t="shared" si="17"/>
        <v>0</v>
      </c>
      <c r="I404" s="2559"/>
      <c r="J404" s="2559"/>
      <c r="K404" s="2559"/>
      <c r="L404" s="2559"/>
      <c r="M404" s="2559"/>
      <c r="N404" s="2559"/>
      <c r="O404" s="2559"/>
      <c r="P404" s="2559"/>
      <c r="Q404" s="2559"/>
      <c r="R404" s="2559"/>
      <c r="S404" s="2560">
        <f t="shared" si="16"/>
        <v>0</v>
      </c>
      <c r="T404" s="2561"/>
      <c r="U404" s="2562"/>
      <c r="V404" s="2563"/>
      <c r="W404" s="2563"/>
      <c r="X404" s="2563"/>
      <c r="Y404" s="2563"/>
      <c r="Z404" s="2563"/>
      <c r="AA404" s="2563"/>
      <c r="AB404" s="2563"/>
      <c r="AC404" s="2563"/>
      <c r="AD404" s="2564"/>
      <c r="AE404" s="2564"/>
      <c r="AF404" s="2564"/>
      <c r="AG404" s="2563"/>
      <c r="AH404" s="2564"/>
      <c r="AI404" s="2564"/>
      <c r="AJ404" s="2564"/>
      <c r="AK404" s="2565"/>
      <c r="AL404" s="2565"/>
    </row>
    <row r="405" spans="3:38" s="2526" customFormat="1" ht="10.5">
      <c r="C405" s="2557"/>
      <c r="D405" s="2558"/>
      <c r="E405" s="2559"/>
      <c r="F405" s="2559"/>
      <c r="G405" s="2559"/>
      <c r="H405" s="2560">
        <f t="shared" si="17"/>
        <v>0</v>
      </c>
      <c r="I405" s="2559"/>
      <c r="J405" s="2559"/>
      <c r="K405" s="2559"/>
      <c r="L405" s="2559"/>
      <c r="M405" s="2559"/>
      <c r="N405" s="2559"/>
      <c r="O405" s="2559"/>
      <c r="P405" s="2559"/>
      <c r="Q405" s="2559"/>
      <c r="R405" s="2559"/>
      <c r="S405" s="2560">
        <f t="shared" si="16"/>
        <v>0</v>
      </c>
      <c r="T405" s="2561"/>
      <c r="U405" s="2562"/>
      <c r="V405" s="2563"/>
      <c r="W405" s="2563"/>
      <c r="X405" s="2563"/>
      <c r="Y405" s="2563"/>
      <c r="Z405" s="2563"/>
      <c r="AA405" s="2563"/>
      <c r="AB405" s="2563"/>
      <c r="AC405" s="2563"/>
      <c r="AD405" s="2564"/>
      <c r="AE405" s="2564"/>
      <c r="AF405" s="2564"/>
      <c r="AG405" s="2563"/>
      <c r="AH405" s="2564"/>
      <c r="AI405" s="2564"/>
      <c r="AJ405" s="2564"/>
      <c r="AK405" s="2565"/>
      <c r="AL405" s="2565"/>
    </row>
    <row r="406" spans="3:38" s="2526" customFormat="1" ht="10.5">
      <c r="C406" s="2557"/>
      <c r="D406" s="2558"/>
      <c r="E406" s="2559"/>
      <c r="F406" s="2559"/>
      <c r="G406" s="2559"/>
      <c r="H406" s="2560">
        <f t="shared" si="17"/>
        <v>0</v>
      </c>
      <c r="I406" s="2559"/>
      <c r="J406" s="2559"/>
      <c r="K406" s="2559"/>
      <c r="L406" s="2559"/>
      <c r="M406" s="2559"/>
      <c r="N406" s="2559"/>
      <c r="O406" s="2559"/>
      <c r="P406" s="2559"/>
      <c r="Q406" s="2559"/>
      <c r="R406" s="2559"/>
      <c r="S406" s="2560">
        <f t="shared" si="16"/>
        <v>0</v>
      </c>
      <c r="T406" s="2561"/>
      <c r="U406" s="2562"/>
      <c r="V406" s="2563"/>
      <c r="W406" s="2563"/>
      <c r="X406" s="2563"/>
      <c r="Y406" s="2563"/>
      <c r="Z406" s="2563"/>
      <c r="AA406" s="2563"/>
      <c r="AB406" s="2563"/>
      <c r="AC406" s="2563"/>
      <c r="AD406" s="2564"/>
      <c r="AE406" s="2564"/>
      <c r="AF406" s="2564"/>
      <c r="AG406" s="2563"/>
      <c r="AH406" s="2564"/>
      <c r="AI406" s="2564"/>
      <c r="AJ406" s="2564"/>
      <c r="AK406" s="2565"/>
      <c r="AL406" s="2565"/>
    </row>
    <row r="407" spans="3:38" s="2526" customFormat="1" ht="10.5">
      <c r="C407" s="2557"/>
      <c r="D407" s="2558"/>
      <c r="E407" s="2559"/>
      <c r="F407" s="2559"/>
      <c r="G407" s="2559"/>
      <c r="H407" s="2560">
        <f t="shared" si="17"/>
        <v>0</v>
      </c>
      <c r="I407" s="2559"/>
      <c r="J407" s="2559"/>
      <c r="K407" s="2559"/>
      <c r="L407" s="2559"/>
      <c r="M407" s="2559"/>
      <c r="N407" s="2559"/>
      <c r="O407" s="2559"/>
      <c r="P407" s="2559"/>
      <c r="Q407" s="2559"/>
      <c r="R407" s="2559"/>
      <c r="S407" s="2560">
        <f t="shared" si="16"/>
        <v>0</v>
      </c>
      <c r="T407" s="2561"/>
      <c r="U407" s="2562"/>
      <c r="V407" s="2563"/>
      <c r="W407" s="2563"/>
      <c r="X407" s="2563"/>
      <c r="Y407" s="2563"/>
      <c r="Z407" s="2563"/>
      <c r="AA407" s="2563"/>
      <c r="AB407" s="2563"/>
      <c r="AC407" s="2563"/>
      <c r="AD407" s="2564"/>
      <c r="AE407" s="2564"/>
      <c r="AF407" s="2564"/>
      <c r="AG407" s="2563"/>
      <c r="AH407" s="2564"/>
      <c r="AI407" s="2564"/>
      <c r="AJ407" s="2564"/>
      <c r="AK407" s="2565"/>
      <c r="AL407" s="2565"/>
    </row>
    <row r="408" spans="3:38" s="2526" customFormat="1" ht="10.5">
      <c r="C408" s="2557"/>
      <c r="D408" s="2558"/>
      <c r="E408" s="2559"/>
      <c r="F408" s="2559"/>
      <c r="G408" s="2559"/>
      <c r="H408" s="2560">
        <f t="shared" si="17"/>
        <v>0</v>
      </c>
      <c r="I408" s="2559"/>
      <c r="J408" s="2559"/>
      <c r="K408" s="2559"/>
      <c r="L408" s="2559"/>
      <c r="M408" s="2559"/>
      <c r="N408" s="2559"/>
      <c r="O408" s="2559"/>
      <c r="P408" s="2559"/>
      <c r="Q408" s="2559"/>
      <c r="R408" s="2559"/>
      <c r="S408" s="2560">
        <f t="shared" si="16"/>
        <v>0</v>
      </c>
      <c r="T408" s="2561"/>
      <c r="U408" s="2562"/>
      <c r="V408" s="2563"/>
      <c r="W408" s="2563"/>
      <c r="X408" s="2563"/>
      <c r="Y408" s="2563"/>
      <c r="Z408" s="2563"/>
      <c r="AA408" s="2563"/>
      <c r="AB408" s="2563"/>
      <c r="AC408" s="2563"/>
      <c r="AD408" s="2564"/>
      <c r="AE408" s="2564"/>
      <c r="AF408" s="2564"/>
      <c r="AG408" s="2563"/>
      <c r="AH408" s="2564"/>
      <c r="AI408" s="2564"/>
      <c r="AJ408" s="2564"/>
      <c r="AK408" s="2565"/>
      <c r="AL408" s="2565"/>
    </row>
    <row r="409" spans="3:38" s="2526" customFormat="1" ht="10.5">
      <c r="C409" s="2557"/>
      <c r="D409" s="2558"/>
      <c r="E409" s="2559"/>
      <c r="F409" s="2559"/>
      <c r="G409" s="2559"/>
      <c r="H409" s="2560">
        <f t="shared" si="17"/>
        <v>0</v>
      </c>
      <c r="I409" s="2559"/>
      <c r="J409" s="2559"/>
      <c r="K409" s="2559"/>
      <c r="L409" s="2559"/>
      <c r="M409" s="2559"/>
      <c r="N409" s="2559"/>
      <c r="O409" s="2559"/>
      <c r="P409" s="2559"/>
      <c r="Q409" s="2559"/>
      <c r="R409" s="2559"/>
      <c r="S409" s="2560">
        <f t="shared" si="16"/>
        <v>0</v>
      </c>
      <c r="T409" s="2561"/>
      <c r="U409" s="2562"/>
      <c r="V409" s="2563"/>
      <c r="W409" s="2563"/>
      <c r="X409" s="2563"/>
      <c r="Y409" s="2563"/>
      <c r="Z409" s="2563"/>
      <c r="AA409" s="2563"/>
      <c r="AB409" s="2563"/>
      <c r="AC409" s="2563"/>
      <c r="AD409" s="2564"/>
      <c r="AE409" s="2564"/>
      <c r="AF409" s="2564"/>
      <c r="AG409" s="2563"/>
      <c r="AH409" s="2564"/>
      <c r="AI409" s="2564"/>
      <c r="AJ409" s="2564"/>
      <c r="AK409" s="2565"/>
      <c r="AL409" s="2565"/>
    </row>
    <row r="410" spans="3:38" s="2526" customFormat="1" ht="10.5">
      <c r="C410" s="2557"/>
      <c r="D410" s="2558"/>
      <c r="E410" s="2559"/>
      <c r="F410" s="2559"/>
      <c r="G410" s="2559"/>
      <c r="H410" s="2560">
        <f t="shared" si="17"/>
        <v>0</v>
      </c>
      <c r="I410" s="2559"/>
      <c r="J410" s="2559"/>
      <c r="K410" s="2559"/>
      <c r="L410" s="2559"/>
      <c r="M410" s="2559"/>
      <c r="N410" s="2559"/>
      <c r="O410" s="2559"/>
      <c r="P410" s="2559"/>
      <c r="Q410" s="2559"/>
      <c r="R410" s="2559"/>
      <c r="S410" s="2560">
        <f t="shared" si="16"/>
        <v>0</v>
      </c>
      <c r="T410" s="2561"/>
      <c r="U410" s="2562"/>
      <c r="V410" s="2563"/>
      <c r="W410" s="2563"/>
      <c r="X410" s="2563"/>
      <c r="Y410" s="2563"/>
      <c r="Z410" s="2563"/>
      <c r="AA410" s="2563"/>
      <c r="AB410" s="2563"/>
      <c r="AC410" s="2563"/>
      <c r="AD410" s="2564"/>
      <c r="AE410" s="2564"/>
      <c r="AF410" s="2564"/>
      <c r="AG410" s="2563"/>
      <c r="AH410" s="2564"/>
      <c r="AI410" s="2564"/>
      <c r="AJ410" s="2564"/>
      <c r="AK410" s="2565"/>
      <c r="AL410" s="2565"/>
    </row>
    <row r="411" spans="3:38" s="2526" customFormat="1" ht="10.5">
      <c r="C411" s="2557"/>
      <c r="D411" s="2558"/>
      <c r="E411" s="2559"/>
      <c r="F411" s="2559"/>
      <c r="G411" s="2559"/>
      <c r="H411" s="2560">
        <f t="shared" si="17"/>
        <v>0</v>
      </c>
      <c r="I411" s="2559"/>
      <c r="J411" s="2559"/>
      <c r="K411" s="2559"/>
      <c r="L411" s="2559"/>
      <c r="M411" s="2559"/>
      <c r="N411" s="2559"/>
      <c r="O411" s="2559"/>
      <c r="P411" s="2559"/>
      <c r="Q411" s="2559"/>
      <c r="R411" s="2559"/>
      <c r="S411" s="2560">
        <f t="shared" si="16"/>
        <v>0</v>
      </c>
      <c r="T411" s="2561"/>
      <c r="U411" s="2562"/>
      <c r="V411" s="2563"/>
      <c r="W411" s="2563"/>
      <c r="X411" s="2563"/>
      <c r="Y411" s="2563"/>
      <c r="Z411" s="2563"/>
      <c r="AA411" s="2563"/>
      <c r="AB411" s="2563"/>
      <c r="AC411" s="2563"/>
      <c r="AD411" s="2564"/>
      <c r="AE411" s="2564"/>
      <c r="AF411" s="2564"/>
      <c r="AG411" s="2563"/>
      <c r="AH411" s="2564"/>
      <c r="AI411" s="2564"/>
      <c r="AJ411" s="2564"/>
      <c r="AK411" s="2565"/>
      <c r="AL411" s="2565"/>
    </row>
    <row r="412" spans="3:38" s="2526" customFormat="1" ht="10.5">
      <c r="C412" s="2557"/>
      <c r="D412" s="2558"/>
      <c r="E412" s="2559"/>
      <c r="F412" s="2559"/>
      <c r="G412" s="2559"/>
      <c r="H412" s="2560">
        <f t="shared" si="17"/>
        <v>0</v>
      </c>
      <c r="I412" s="2559"/>
      <c r="J412" s="2559"/>
      <c r="K412" s="2559"/>
      <c r="L412" s="2559"/>
      <c r="M412" s="2559"/>
      <c r="N412" s="2559"/>
      <c r="O412" s="2559"/>
      <c r="P412" s="2559"/>
      <c r="Q412" s="2559"/>
      <c r="R412" s="2559"/>
      <c r="S412" s="2560">
        <f t="shared" si="16"/>
        <v>0</v>
      </c>
      <c r="T412" s="2561"/>
      <c r="U412" s="2562"/>
      <c r="V412" s="2563"/>
      <c r="W412" s="2563"/>
      <c r="X412" s="2563"/>
      <c r="Y412" s="2563"/>
      <c r="Z412" s="2563"/>
      <c r="AA412" s="2563"/>
      <c r="AB412" s="2563"/>
      <c r="AC412" s="2563"/>
      <c r="AD412" s="2564"/>
      <c r="AE412" s="2564"/>
      <c r="AF412" s="2564"/>
      <c r="AG412" s="2563"/>
      <c r="AH412" s="2564"/>
      <c r="AI412" s="2564"/>
      <c r="AJ412" s="2564"/>
      <c r="AK412" s="2565"/>
      <c r="AL412" s="2565"/>
    </row>
    <row r="413" spans="3:38" s="2526" customFormat="1" ht="10.5">
      <c r="C413" s="2557"/>
      <c r="D413" s="2558"/>
      <c r="E413" s="2559"/>
      <c r="F413" s="2559"/>
      <c r="G413" s="2559"/>
      <c r="H413" s="2560">
        <f t="shared" si="17"/>
        <v>0</v>
      </c>
      <c r="I413" s="2559"/>
      <c r="J413" s="2559"/>
      <c r="K413" s="2559"/>
      <c r="L413" s="2559"/>
      <c r="M413" s="2559"/>
      <c r="N413" s="2559"/>
      <c r="O413" s="2559"/>
      <c r="P413" s="2559"/>
      <c r="Q413" s="2559"/>
      <c r="R413" s="2559"/>
      <c r="S413" s="2560">
        <f t="shared" si="16"/>
        <v>0</v>
      </c>
      <c r="T413" s="2561"/>
      <c r="U413" s="2562"/>
      <c r="V413" s="2563"/>
      <c r="W413" s="2563"/>
      <c r="X413" s="2563"/>
      <c r="Y413" s="2563"/>
      <c r="Z413" s="2563"/>
      <c r="AA413" s="2563"/>
      <c r="AB413" s="2563"/>
      <c r="AC413" s="2563"/>
      <c r="AD413" s="2564"/>
      <c r="AE413" s="2564"/>
      <c r="AF413" s="2564"/>
      <c r="AG413" s="2563"/>
      <c r="AH413" s="2564"/>
      <c r="AI413" s="2564"/>
      <c r="AJ413" s="2564"/>
      <c r="AK413" s="2565"/>
      <c r="AL413" s="2565"/>
    </row>
    <row r="414" spans="3:38" s="2526" customFormat="1" ht="10.5">
      <c r="C414" s="2557"/>
      <c r="D414" s="2558"/>
      <c r="E414" s="2559"/>
      <c r="F414" s="2559"/>
      <c r="G414" s="2559"/>
      <c r="H414" s="2560">
        <f t="shared" si="17"/>
        <v>0</v>
      </c>
      <c r="I414" s="2559"/>
      <c r="J414" s="2559"/>
      <c r="K414" s="2559"/>
      <c r="L414" s="2559"/>
      <c r="M414" s="2559"/>
      <c r="N414" s="2559"/>
      <c r="O414" s="2559"/>
      <c r="P414" s="2559"/>
      <c r="Q414" s="2559"/>
      <c r="R414" s="2559"/>
      <c r="S414" s="2560">
        <f t="shared" si="16"/>
        <v>0</v>
      </c>
      <c r="T414" s="2561"/>
      <c r="U414" s="2562"/>
      <c r="V414" s="2563"/>
      <c r="W414" s="2563"/>
      <c r="X414" s="2563"/>
      <c r="Y414" s="2563"/>
      <c r="Z414" s="2563"/>
      <c r="AA414" s="2563"/>
      <c r="AB414" s="2563"/>
      <c r="AC414" s="2563"/>
      <c r="AD414" s="2564"/>
      <c r="AE414" s="2564"/>
      <c r="AF414" s="2564"/>
      <c r="AG414" s="2563"/>
      <c r="AH414" s="2564"/>
      <c r="AI414" s="2564"/>
      <c r="AJ414" s="2564"/>
      <c r="AK414" s="2565"/>
      <c r="AL414" s="2565"/>
    </row>
    <row r="415" spans="3:38" s="2526" customFormat="1" ht="10.5">
      <c r="C415" s="2557"/>
      <c r="D415" s="2558"/>
      <c r="E415" s="2559"/>
      <c r="F415" s="2559"/>
      <c r="G415" s="2559"/>
      <c r="H415" s="2560">
        <f t="shared" si="17"/>
        <v>0</v>
      </c>
      <c r="I415" s="2559"/>
      <c r="J415" s="2559"/>
      <c r="K415" s="2559"/>
      <c r="L415" s="2559"/>
      <c r="M415" s="2559"/>
      <c r="N415" s="2559"/>
      <c r="O415" s="2559"/>
      <c r="P415" s="2559"/>
      <c r="Q415" s="2559"/>
      <c r="R415" s="2559"/>
      <c r="S415" s="2560">
        <f t="shared" si="16"/>
        <v>0</v>
      </c>
      <c r="T415" s="2561"/>
      <c r="U415" s="2562"/>
      <c r="V415" s="2563"/>
      <c r="W415" s="2563"/>
      <c r="X415" s="2563"/>
      <c r="Y415" s="2563"/>
      <c r="Z415" s="2563"/>
      <c r="AA415" s="2563"/>
      <c r="AB415" s="2563"/>
      <c r="AC415" s="2563"/>
      <c r="AD415" s="2564"/>
      <c r="AE415" s="2564"/>
      <c r="AF415" s="2564"/>
      <c r="AG415" s="2563"/>
      <c r="AH415" s="2564"/>
      <c r="AI415" s="2564"/>
      <c r="AJ415" s="2564"/>
      <c r="AK415" s="2565"/>
      <c r="AL415" s="2565"/>
    </row>
    <row r="416" spans="3:38" s="2526" customFormat="1" ht="10.5">
      <c r="C416" s="2557"/>
      <c r="D416" s="2558"/>
      <c r="E416" s="2559"/>
      <c r="F416" s="2559"/>
      <c r="G416" s="2559"/>
      <c r="H416" s="2560">
        <f t="shared" si="17"/>
        <v>0</v>
      </c>
      <c r="I416" s="2559"/>
      <c r="J416" s="2559"/>
      <c r="K416" s="2559"/>
      <c r="L416" s="2559"/>
      <c r="M416" s="2559"/>
      <c r="N416" s="2559"/>
      <c r="O416" s="2559"/>
      <c r="P416" s="2559"/>
      <c r="Q416" s="2559"/>
      <c r="R416" s="2559"/>
      <c r="S416" s="2560">
        <f t="shared" si="16"/>
        <v>0</v>
      </c>
      <c r="T416" s="2561"/>
      <c r="U416" s="2562"/>
      <c r="V416" s="2563"/>
      <c r="W416" s="2563"/>
      <c r="X416" s="2563"/>
      <c r="Y416" s="2563"/>
      <c r="Z416" s="2563"/>
      <c r="AA416" s="2563"/>
      <c r="AB416" s="2563"/>
      <c r="AC416" s="2563"/>
      <c r="AD416" s="2564"/>
      <c r="AE416" s="2564"/>
      <c r="AF416" s="2564"/>
      <c r="AG416" s="2563"/>
      <c r="AH416" s="2564"/>
      <c r="AI416" s="2564"/>
      <c r="AJ416" s="2564"/>
      <c r="AK416" s="2565"/>
      <c r="AL416" s="2565"/>
    </row>
    <row r="417" spans="3:38" s="2526" customFormat="1" ht="10.5">
      <c r="C417" s="2557"/>
      <c r="D417" s="2558"/>
      <c r="E417" s="2559"/>
      <c r="F417" s="2559"/>
      <c r="G417" s="2559"/>
      <c r="H417" s="2560">
        <f t="shared" si="17"/>
        <v>0</v>
      </c>
      <c r="I417" s="2559"/>
      <c r="J417" s="2559"/>
      <c r="K417" s="2559"/>
      <c r="L417" s="2559"/>
      <c r="M417" s="2559"/>
      <c r="N417" s="2559"/>
      <c r="O417" s="2559"/>
      <c r="P417" s="2559"/>
      <c r="Q417" s="2559"/>
      <c r="R417" s="2559"/>
      <c r="S417" s="2560">
        <f t="shared" si="16"/>
        <v>0</v>
      </c>
      <c r="T417" s="2561"/>
      <c r="U417" s="2562"/>
      <c r="V417" s="2563"/>
      <c r="W417" s="2563"/>
      <c r="X417" s="2563"/>
      <c r="Y417" s="2563"/>
      <c r="Z417" s="2563"/>
      <c r="AA417" s="2563"/>
      <c r="AB417" s="2563"/>
      <c r="AC417" s="2563"/>
      <c r="AD417" s="2564"/>
      <c r="AE417" s="2564"/>
      <c r="AF417" s="2564"/>
      <c r="AG417" s="2563"/>
      <c r="AH417" s="2564"/>
      <c r="AI417" s="2564"/>
      <c r="AJ417" s="2564"/>
      <c r="AK417" s="2565"/>
      <c r="AL417" s="2565"/>
    </row>
    <row r="418" spans="3:38" s="2526" customFormat="1" ht="10.5">
      <c r="C418" s="2557"/>
      <c r="D418" s="2558"/>
      <c r="E418" s="2559"/>
      <c r="F418" s="2559"/>
      <c r="G418" s="2559"/>
      <c r="H418" s="2560">
        <f t="shared" si="17"/>
        <v>0</v>
      </c>
      <c r="I418" s="2559"/>
      <c r="J418" s="2559"/>
      <c r="K418" s="2559"/>
      <c r="L418" s="2559"/>
      <c r="M418" s="2559"/>
      <c r="N418" s="2559"/>
      <c r="O418" s="2559"/>
      <c r="P418" s="2559"/>
      <c r="Q418" s="2559"/>
      <c r="R418" s="2559"/>
      <c r="S418" s="2560">
        <f t="shared" si="16"/>
        <v>0</v>
      </c>
      <c r="T418" s="2561"/>
      <c r="U418" s="2562"/>
      <c r="V418" s="2563"/>
      <c r="W418" s="2563"/>
      <c r="X418" s="2563"/>
      <c r="Y418" s="2563"/>
      <c r="Z418" s="2563"/>
      <c r="AA418" s="2563"/>
      <c r="AB418" s="2563"/>
      <c r="AC418" s="2563"/>
      <c r="AD418" s="2564"/>
      <c r="AE418" s="2564"/>
      <c r="AF418" s="2564"/>
      <c r="AG418" s="2563"/>
      <c r="AH418" s="2564"/>
      <c r="AI418" s="2564"/>
      <c r="AJ418" s="2564"/>
      <c r="AK418" s="2565"/>
      <c r="AL418" s="2565"/>
    </row>
    <row r="419" spans="3:38" s="2526" customFormat="1" ht="10.5">
      <c r="C419" s="2557"/>
      <c r="D419" s="2558"/>
      <c r="E419" s="2559"/>
      <c r="F419" s="2559"/>
      <c r="G419" s="2559"/>
      <c r="H419" s="2560">
        <f t="shared" si="17"/>
        <v>0</v>
      </c>
      <c r="I419" s="2559"/>
      <c r="J419" s="2559"/>
      <c r="K419" s="2559"/>
      <c r="L419" s="2559"/>
      <c r="M419" s="2559"/>
      <c r="N419" s="2559"/>
      <c r="O419" s="2559"/>
      <c r="P419" s="2559"/>
      <c r="Q419" s="2559"/>
      <c r="R419" s="2559"/>
      <c r="S419" s="2560">
        <f t="shared" si="16"/>
        <v>0</v>
      </c>
      <c r="T419" s="2561"/>
      <c r="U419" s="2562"/>
      <c r="V419" s="2563"/>
      <c r="W419" s="2563"/>
      <c r="X419" s="2563"/>
      <c r="Y419" s="2563"/>
      <c r="Z419" s="2563"/>
      <c r="AA419" s="2563"/>
      <c r="AB419" s="2563"/>
      <c r="AC419" s="2563"/>
      <c r="AD419" s="2564"/>
      <c r="AE419" s="2564"/>
      <c r="AF419" s="2564"/>
      <c r="AG419" s="2563"/>
      <c r="AH419" s="2564"/>
      <c r="AI419" s="2564"/>
      <c r="AJ419" s="2564"/>
      <c r="AK419" s="2565"/>
      <c r="AL419" s="2565"/>
    </row>
    <row r="420" spans="3:38" s="2526" customFormat="1" ht="10.5">
      <c r="C420" s="2557"/>
      <c r="D420" s="2558"/>
      <c r="E420" s="2559"/>
      <c r="F420" s="2559"/>
      <c r="G420" s="2559"/>
      <c r="H420" s="2560">
        <f t="shared" si="17"/>
        <v>0</v>
      </c>
      <c r="I420" s="2559"/>
      <c r="J420" s="2559"/>
      <c r="K420" s="2559"/>
      <c r="L420" s="2559"/>
      <c r="M420" s="2559"/>
      <c r="N420" s="2559"/>
      <c r="O420" s="2559"/>
      <c r="P420" s="2559"/>
      <c r="Q420" s="2559"/>
      <c r="R420" s="2559"/>
      <c r="S420" s="2560">
        <f t="shared" si="16"/>
        <v>0</v>
      </c>
      <c r="T420" s="2561"/>
      <c r="U420" s="2562"/>
      <c r="V420" s="2563"/>
      <c r="W420" s="2563"/>
      <c r="X420" s="2563"/>
      <c r="Y420" s="2563"/>
      <c r="Z420" s="2563"/>
      <c r="AA420" s="2563"/>
      <c r="AB420" s="2563"/>
      <c r="AC420" s="2563"/>
      <c r="AD420" s="2564"/>
      <c r="AE420" s="2564"/>
      <c r="AF420" s="2564"/>
      <c r="AG420" s="2563"/>
      <c r="AH420" s="2564"/>
      <c r="AI420" s="2564"/>
      <c r="AJ420" s="2564"/>
      <c r="AK420" s="2565"/>
      <c r="AL420" s="2565"/>
    </row>
    <row r="421" spans="3:38" s="2526" customFormat="1" ht="10.5">
      <c r="C421" s="2557"/>
      <c r="D421" s="2558"/>
      <c r="E421" s="2559"/>
      <c r="F421" s="2559"/>
      <c r="G421" s="2559"/>
      <c r="H421" s="2560">
        <f t="shared" si="17"/>
        <v>0</v>
      </c>
      <c r="I421" s="2559"/>
      <c r="J421" s="2559"/>
      <c r="K421" s="2559"/>
      <c r="L421" s="2559"/>
      <c r="M421" s="2559"/>
      <c r="N421" s="2559"/>
      <c r="O421" s="2559"/>
      <c r="P421" s="2559"/>
      <c r="Q421" s="2559"/>
      <c r="R421" s="2559"/>
      <c r="S421" s="2560">
        <f t="shared" si="16"/>
        <v>0</v>
      </c>
      <c r="T421" s="2561"/>
      <c r="U421" s="2562"/>
      <c r="V421" s="2563"/>
      <c r="W421" s="2563"/>
      <c r="X421" s="2563"/>
      <c r="Y421" s="2563"/>
      <c r="Z421" s="2563"/>
      <c r="AA421" s="2563"/>
      <c r="AB421" s="2563"/>
      <c r="AC421" s="2563"/>
      <c r="AD421" s="2564"/>
      <c r="AE421" s="2564"/>
      <c r="AF421" s="2564"/>
      <c r="AG421" s="2563"/>
      <c r="AH421" s="2564"/>
      <c r="AI421" s="2564"/>
      <c r="AJ421" s="2564"/>
      <c r="AK421" s="2565"/>
      <c r="AL421" s="2565"/>
    </row>
    <row r="422" spans="3:38" s="2526" customFormat="1" ht="10.5">
      <c r="C422" s="2557"/>
      <c r="D422" s="2558"/>
      <c r="E422" s="2559"/>
      <c r="F422" s="2559"/>
      <c r="G422" s="2559"/>
      <c r="H422" s="2560">
        <f t="shared" si="17"/>
        <v>0</v>
      </c>
      <c r="I422" s="2559"/>
      <c r="J422" s="2559"/>
      <c r="K422" s="2559"/>
      <c r="L422" s="2559"/>
      <c r="M422" s="2559"/>
      <c r="N422" s="2559"/>
      <c r="O422" s="2559"/>
      <c r="P422" s="2559"/>
      <c r="Q422" s="2559"/>
      <c r="R422" s="2559"/>
      <c r="S422" s="2560">
        <f t="shared" si="16"/>
        <v>0</v>
      </c>
      <c r="T422" s="2561"/>
      <c r="U422" s="2562"/>
      <c r="V422" s="2563"/>
      <c r="W422" s="2563"/>
      <c r="X422" s="2563"/>
      <c r="Y422" s="2563"/>
      <c r="Z422" s="2563"/>
      <c r="AA422" s="2563"/>
      <c r="AB422" s="2563"/>
      <c r="AC422" s="2563"/>
      <c r="AD422" s="2564"/>
      <c r="AE422" s="2564"/>
      <c r="AF422" s="2564"/>
      <c r="AG422" s="2563"/>
      <c r="AH422" s="2564"/>
      <c r="AI422" s="2564"/>
      <c r="AJ422" s="2564"/>
      <c r="AK422" s="2565"/>
      <c r="AL422" s="2565"/>
    </row>
    <row r="423" spans="3:38" s="2526" customFormat="1" ht="10.5">
      <c r="C423" s="2557"/>
      <c r="D423" s="2558"/>
      <c r="E423" s="2559"/>
      <c r="F423" s="2559"/>
      <c r="G423" s="2559"/>
      <c r="H423" s="2560">
        <f t="shared" si="17"/>
        <v>0</v>
      </c>
      <c r="I423" s="2559"/>
      <c r="J423" s="2559"/>
      <c r="K423" s="2559"/>
      <c r="L423" s="2559"/>
      <c r="M423" s="2559"/>
      <c r="N423" s="2559"/>
      <c r="O423" s="2559"/>
      <c r="P423" s="2559"/>
      <c r="Q423" s="2559"/>
      <c r="R423" s="2559"/>
      <c r="S423" s="2560">
        <f t="shared" si="16"/>
        <v>0</v>
      </c>
      <c r="T423" s="2561"/>
      <c r="U423" s="2562"/>
      <c r="V423" s="2563"/>
      <c r="W423" s="2563"/>
      <c r="X423" s="2563"/>
      <c r="Y423" s="2563"/>
      <c r="Z423" s="2563"/>
      <c r="AA423" s="2563"/>
      <c r="AB423" s="2563"/>
      <c r="AC423" s="2563"/>
      <c r="AD423" s="2564"/>
      <c r="AE423" s="2564"/>
      <c r="AF423" s="2564"/>
      <c r="AG423" s="2563"/>
      <c r="AH423" s="2564"/>
      <c r="AI423" s="2564"/>
      <c r="AJ423" s="2564"/>
      <c r="AK423" s="2565"/>
      <c r="AL423" s="2565"/>
    </row>
    <row r="424" spans="3:38" s="2526" customFormat="1" ht="10.5">
      <c r="C424" s="2557"/>
      <c r="D424" s="2558"/>
      <c r="E424" s="2559"/>
      <c r="F424" s="2559"/>
      <c r="G424" s="2559"/>
      <c r="H424" s="2560">
        <f t="shared" si="17"/>
        <v>0</v>
      </c>
      <c r="I424" s="2559"/>
      <c r="J424" s="2559"/>
      <c r="K424" s="2559"/>
      <c r="L424" s="2559"/>
      <c r="M424" s="2559"/>
      <c r="N424" s="2559"/>
      <c r="O424" s="2559"/>
      <c r="P424" s="2559"/>
      <c r="Q424" s="2559"/>
      <c r="R424" s="2559"/>
      <c r="S424" s="2560">
        <f t="shared" si="16"/>
        <v>0</v>
      </c>
      <c r="T424" s="2561"/>
      <c r="U424" s="2562"/>
      <c r="V424" s="2563"/>
      <c r="W424" s="2563"/>
      <c r="X424" s="2563"/>
      <c r="Y424" s="2563"/>
      <c r="Z424" s="2563"/>
      <c r="AA424" s="2563"/>
      <c r="AB424" s="2563"/>
      <c r="AC424" s="2563"/>
      <c r="AD424" s="2564"/>
      <c r="AE424" s="2564"/>
      <c r="AF424" s="2564"/>
      <c r="AG424" s="2563"/>
      <c r="AH424" s="2564"/>
      <c r="AI424" s="2564"/>
      <c r="AJ424" s="2564"/>
      <c r="AK424" s="2565"/>
      <c r="AL424" s="2565"/>
    </row>
    <row r="425" spans="3:38" s="2526" customFormat="1" ht="10.5">
      <c r="C425" s="2557"/>
      <c r="D425" s="2558"/>
      <c r="E425" s="2559"/>
      <c r="F425" s="2559"/>
      <c r="G425" s="2559"/>
      <c r="H425" s="2560">
        <f t="shared" si="17"/>
        <v>0</v>
      </c>
      <c r="I425" s="2559"/>
      <c r="J425" s="2559"/>
      <c r="K425" s="2559"/>
      <c r="L425" s="2559"/>
      <c r="M425" s="2559"/>
      <c r="N425" s="2559"/>
      <c r="O425" s="2559"/>
      <c r="P425" s="2559"/>
      <c r="Q425" s="2559"/>
      <c r="R425" s="2559"/>
      <c r="S425" s="2560">
        <f t="shared" si="16"/>
        <v>0</v>
      </c>
      <c r="T425" s="2561"/>
      <c r="U425" s="2562"/>
      <c r="V425" s="2563"/>
      <c r="W425" s="2563"/>
      <c r="X425" s="2563"/>
      <c r="Y425" s="2563"/>
      <c r="Z425" s="2563"/>
      <c r="AA425" s="2563"/>
      <c r="AB425" s="2563"/>
      <c r="AC425" s="2563"/>
      <c r="AD425" s="2564"/>
      <c r="AE425" s="2564"/>
      <c r="AF425" s="2564"/>
      <c r="AG425" s="2563"/>
      <c r="AH425" s="2564"/>
      <c r="AI425" s="2564"/>
      <c r="AJ425" s="2564"/>
      <c r="AK425" s="2565"/>
      <c r="AL425" s="2565"/>
    </row>
    <row r="426" spans="3:38" s="2526" customFormat="1" ht="10.5">
      <c r="C426" s="2557"/>
      <c r="D426" s="2558"/>
      <c r="E426" s="2559"/>
      <c r="F426" s="2559"/>
      <c r="G426" s="2559"/>
      <c r="H426" s="2560">
        <f t="shared" si="17"/>
        <v>0</v>
      </c>
      <c r="I426" s="2559"/>
      <c r="J426" s="2559"/>
      <c r="K426" s="2559"/>
      <c r="L426" s="2559"/>
      <c r="M426" s="2559"/>
      <c r="N426" s="2559"/>
      <c r="O426" s="2559"/>
      <c r="P426" s="2559"/>
      <c r="Q426" s="2559"/>
      <c r="R426" s="2559"/>
      <c r="S426" s="2560">
        <f t="shared" si="16"/>
        <v>0</v>
      </c>
      <c r="T426" s="2561"/>
      <c r="U426" s="2562"/>
      <c r="V426" s="2563"/>
      <c r="W426" s="2563"/>
      <c r="X426" s="2563"/>
      <c r="Y426" s="2563"/>
      <c r="Z426" s="2563"/>
      <c r="AA426" s="2563"/>
      <c r="AB426" s="2563"/>
      <c r="AC426" s="2563"/>
      <c r="AD426" s="2564"/>
      <c r="AE426" s="2564"/>
      <c r="AF426" s="2564"/>
      <c r="AG426" s="2563"/>
      <c r="AH426" s="2564"/>
      <c r="AI426" s="2564"/>
      <c r="AJ426" s="2564"/>
      <c r="AK426" s="2565"/>
      <c r="AL426" s="2565"/>
    </row>
    <row r="427" spans="3:38" s="2526" customFormat="1" ht="10.5">
      <c r="C427" s="2557"/>
      <c r="D427" s="2558"/>
      <c r="E427" s="2559"/>
      <c r="F427" s="2559"/>
      <c r="G427" s="2559"/>
      <c r="H427" s="2560">
        <f t="shared" si="17"/>
        <v>0</v>
      </c>
      <c r="I427" s="2559"/>
      <c r="J427" s="2559"/>
      <c r="K427" s="2559"/>
      <c r="L427" s="2559"/>
      <c r="M427" s="2559"/>
      <c r="N427" s="2559"/>
      <c r="O427" s="2559"/>
      <c r="P427" s="2559"/>
      <c r="Q427" s="2559"/>
      <c r="R427" s="2559"/>
      <c r="S427" s="2560">
        <f t="shared" ref="S427:S490" si="18">SUM(I427:R427)</f>
        <v>0</v>
      </c>
      <c r="T427" s="2561"/>
      <c r="U427" s="2562"/>
      <c r="V427" s="2563"/>
      <c r="W427" s="2563"/>
      <c r="X427" s="2563"/>
      <c r="Y427" s="2563"/>
      <c r="Z427" s="2563"/>
      <c r="AA427" s="2563"/>
      <c r="AB427" s="2563"/>
      <c r="AC427" s="2563"/>
      <c r="AD427" s="2564"/>
      <c r="AE427" s="2564"/>
      <c r="AF427" s="2564"/>
      <c r="AG427" s="2563"/>
      <c r="AH427" s="2564"/>
      <c r="AI427" s="2564"/>
      <c r="AJ427" s="2564"/>
      <c r="AK427" s="2565"/>
      <c r="AL427" s="2565"/>
    </row>
    <row r="428" spans="3:38" s="2526" customFormat="1" ht="10.5">
      <c r="C428" s="2557"/>
      <c r="D428" s="2558"/>
      <c r="E428" s="2559"/>
      <c r="F428" s="2559"/>
      <c r="G428" s="2559"/>
      <c r="H428" s="2560">
        <f t="shared" ref="H428:H491" si="19">SUM(E428:G428)</f>
        <v>0</v>
      </c>
      <c r="I428" s="2559"/>
      <c r="J428" s="2559"/>
      <c r="K428" s="2559"/>
      <c r="L428" s="2559"/>
      <c r="M428" s="2559"/>
      <c r="N428" s="2559"/>
      <c r="O428" s="2559"/>
      <c r="P428" s="2559"/>
      <c r="Q428" s="2559"/>
      <c r="R428" s="2559"/>
      <c r="S428" s="2560">
        <f t="shared" si="18"/>
        <v>0</v>
      </c>
      <c r="T428" s="2561"/>
      <c r="U428" s="2562"/>
      <c r="V428" s="2563"/>
      <c r="W428" s="2563"/>
      <c r="X428" s="2563"/>
      <c r="Y428" s="2563"/>
      <c r="Z428" s="2563"/>
      <c r="AA428" s="2563"/>
      <c r="AB428" s="2563"/>
      <c r="AC428" s="2563"/>
      <c r="AD428" s="2564"/>
      <c r="AE428" s="2564"/>
      <c r="AF428" s="2564"/>
      <c r="AG428" s="2563"/>
      <c r="AH428" s="2564"/>
      <c r="AI428" s="2564"/>
      <c r="AJ428" s="2564"/>
      <c r="AK428" s="2565"/>
      <c r="AL428" s="2565"/>
    </row>
    <row r="429" spans="3:38" s="2526" customFormat="1" ht="10.5">
      <c r="C429" s="2557"/>
      <c r="D429" s="2558"/>
      <c r="E429" s="2559"/>
      <c r="F429" s="2559"/>
      <c r="G429" s="2559"/>
      <c r="H429" s="2560">
        <f t="shared" si="19"/>
        <v>0</v>
      </c>
      <c r="I429" s="2559"/>
      <c r="J429" s="2559"/>
      <c r="K429" s="2559"/>
      <c r="L429" s="2559"/>
      <c r="M429" s="2559"/>
      <c r="N429" s="2559"/>
      <c r="O429" s="2559"/>
      <c r="P429" s="2559"/>
      <c r="Q429" s="2559"/>
      <c r="R429" s="2559"/>
      <c r="S429" s="2560">
        <f t="shared" si="18"/>
        <v>0</v>
      </c>
      <c r="T429" s="2561"/>
      <c r="U429" s="2562"/>
      <c r="V429" s="2563"/>
      <c r="W429" s="2563"/>
      <c r="X429" s="2563"/>
      <c r="Y429" s="2563"/>
      <c r="Z429" s="2563"/>
      <c r="AA429" s="2563"/>
      <c r="AB429" s="2563"/>
      <c r="AC429" s="2563"/>
      <c r="AD429" s="2564"/>
      <c r="AE429" s="2564"/>
      <c r="AF429" s="2564"/>
      <c r="AG429" s="2563"/>
      <c r="AH429" s="2564"/>
      <c r="AI429" s="2564"/>
      <c r="AJ429" s="2564"/>
      <c r="AK429" s="2565"/>
      <c r="AL429" s="2565"/>
    </row>
    <row r="430" spans="3:38" s="2526" customFormat="1" ht="10.5">
      <c r="C430" s="2557"/>
      <c r="D430" s="2558"/>
      <c r="E430" s="2559"/>
      <c r="F430" s="2559"/>
      <c r="G430" s="2559"/>
      <c r="H430" s="2560">
        <f t="shared" si="19"/>
        <v>0</v>
      </c>
      <c r="I430" s="2559"/>
      <c r="J430" s="2559"/>
      <c r="K430" s="2559"/>
      <c r="L430" s="2559"/>
      <c r="M430" s="2559"/>
      <c r="N430" s="2559"/>
      <c r="O430" s="2559"/>
      <c r="P430" s="2559"/>
      <c r="Q430" s="2559"/>
      <c r="R430" s="2559"/>
      <c r="S430" s="2560">
        <f t="shared" si="18"/>
        <v>0</v>
      </c>
      <c r="T430" s="2561"/>
      <c r="U430" s="2562"/>
      <c r="V430" s="2563"/>
      <c r="W430" s="2563"/>
      <c r="X430" s="2563"/>
      <c r="Y430" s="2563"/>
      <c r="Z430" s="2563"/>
      <c r="AA430" s="2563"/>
      <c r="AB430" s="2563"/>
      <c r="AC430" s="2563"/>
      <c r="AD430" s="2564"/>
      <c r="AE430" s="2564"/>
      <c r="AF430" s="2564"/>
      <c r="AG430" s="2563"/>
      <c r="AH430" s="2564"/>
      <c r="AI430" s="2564"/>
      <c r="AJ430" s="2564"/>
      <c r="AK430" s="2565"/>
      <c r="AL430" s="2565"/>
    </row>
    <row r="431" spans="3:38" s="2526" customFormat="1" ht="10.5">
      <c r="C431" s="2557"/>
      <c r="D431" s="2558"/>
      <c r="E431" s="2559"/>
      <c r="F431" s="2559"/>
      <c r="G431" s="2559"/>
      <c r="H431" s="2560">
        <f t="shared" si="19"/>
        <v>0</v>
      </c>
      <c r="I431" s="2559"/>
      <c r="J431" s="2559"/>
      <c r="K431" s="2559"/>
      <c r="L431" s="2559"/>
      <c r="M431" s="2559"/>
      <c r="N431" s="2559"/>
      <c r="O431" s="2559"/>
      <c r="P431" s="2559"/>
      <c r="Q431" s="2559"/>
      <c r="R431" s="2559"/>
      <c r="S431" s="2560">
        <f t="shared" si="18"/>
        <v>0</v>
      </c>
      <c r="T431" s="2561"/>
      <c r="U431" s="2562"/>
      <c r="V431" s="2563"/>
      <c r="W431" s="2563"/>
      <c r="X431" s="2563"/>
      <c r="Y431" s="2563"/>
      <c r="Z431" s="2563"/>
      <c r="AA431" s="2563"/>
      <c r="AB431" s="2563"/>
      <c r="AC431" s="2563"/>
      <c r="AD431" s="2564"/>
      <c r="AE431" s="2564"/>
      <c r="AF431" s="2564"/>
      <c r="AG431" s="2563"/>
      <c r="AH431" s="2564"/>
      <c r="AI431" s="2564"/>
      <c r="AJ431" s="2564"/>
      <c r="AK431" s="2565"/>
      <c r="AL431" s="2565"/>
    </row>
    <row r="432" spans="3:38" s="2526" customFormat="1" ht="10.5">
      <c r="C432" s="2557"/>
      <c r="D432" s="2558"/>
      <c r="E432" s="2559"/>
      <c r="F432" s="2559"/>
      <c r="G432" s="2559"/>
      <c r="H432" s="2560">
        <f t="shared" si="19"/>
        <v>0</v>
      </c>
      <c r="I432" s="2559"/>
      <c r="J432" s="2559"/>
      <c r="K432" s="2559"/>
      <c r="L432" s="2559"/>
      <c r="M432" s="2559"/>
      <c r="N432" s="2559"/>
      <c r="O432" s="2559"/>
      <c r="P432" s="2559"/>
      <c r="Q432" s="2559"/>
      <c r="R432" s="2559"/>
      <c r="S432" s="2560">
        <f t="shared" si="18"/>
        <v>0</v>
      </c>
      <c r="T432" s="2561"/>
      <c r="U432" s="2562"/>
      <c r="V432" s="2563"/>
      <c r="W432" s="2563"/>
      <c r="X432" s="2563"/>
      <c r="Y432" s="2563"/>
      <c r="Z432" s="2563"/>
      <c r="AA432" s="2563"/>
      <c r="AB432" s="2563"/>
      <c r="AC432" s="2563"/>
      <c r="AD432" s="2564"/>
      <c r="AE432" s="2564"/>
      <c r="AF432" s="2564"/>
      <c r="AG432" s="2563"/>
      <c r="AH432" s="2564"/>
      <c r="AI432" s="2564"/>
      <c r="AJ432" s="2564"/>
      <c r="AK432" s="2565"/>
      <c r="AL432" s="2565"/>
    </row>
    <row r="433" spans="3:38" s="2526" customFormat="1" ht="10.5">
      <c r="C433" s="2557"/>
      <c r="D433" s="2558"/>
      <c r="E433" s="2559"/>
      <c r="F433" s="2559"/>
      <c r="G433" s="2559"/>
      <c r="H433" s="2560">
        <f t="shared" si="19"/>
        <v>0</v>
      </c>
      <c r="I433" s="2559"/>
      <c r="J433" s="2559"/>
      <c r="K433" s="2559"/>
      <c r="L433" s="2559"/>
      <c r="M433" s="2559"/>
      <c r="N433" s="2559"/>
      <c r="O433" s="2559"/>
      <c r="P433" s="2559"/>
      <c r="Q433" s="2559"/>
      <c r="R433" s="2559"/>
      <c r="S433" s="2560">
        <f t="shared" si="18"/>
        <v>0</v>
      </c>
      <c r="T433" s="2561"/>
      <c r="U433" s="2562"/>
      <c r="V433" s="2563"/>
      <c r="W433" s="2563"/>
      <c r="X433" s="2563"/>
      <c r="Y433" s="2563"/>
      <c r="Z433" s="2563"/>
      <c r="AA433" s="2563"/>
      <c r="AB433" s="2563"/>
      <c r="AC433" s="2563"/>
      <c r="AD433" s="2564"/>
      <c r="AE433" s="2564"/>
      <c r="AF433" s="2564"/>
      <c r="AG433" s="2563"/>
      <c r="AH433" s="2564"/>
      <c r="AI433" s="2564"/>
      <c r="AJ433" s="2564"/>
      <c r="AK433" s="2565"/>
      <c r="AL433" s="2565"/>
    </row>
    <row r="434" spans="3:38" s="2526" customFormat="1" ht="10.5">
      <c r="C434" s="2557"/>
      <c r="D434" s="2558"/>
      <c r="E434" s="2559"/>
      <c r="F434" s="2559"/>
      <c r="G434" s="2559"/>
      <c r="H434" s="2560">
        <f t="shared" si="19"/>
        <v>0</v>
      </c>
      <c r="I434" s="2559"/>
      <c r="J434" s="2559"/>
      <c r="K434" s="2559"/>
      <c r="L434" s="2559"/>
      <c r="M434" s="2559"/>
      <c r="N434" s="2559"/>
      <c r="O434" s="2559"/>
      <c r="P434" s="2559"/>
      <c r="Q434" s="2559"/>
      <c r="R434" s="2559"/>
      <c r="S434" s="2560">
        <f t="shared" si="18"/>
        <v>0</v>
      </c>
      <c r="T434" s="2561"/>
      <c r="U434" s="2562"/>
      <c r="V434" s="2563"/>
      <c r="W434" s="2563"/>
      <c r="X434" s="2563"/>
      <c r="Y434" s="2563"/>
      <c r="Z434" s="2563"/>
      <c r="AA434" s="2563"/>
      <c r="AB434" s="2563"/>
      <c r="AC434" s="2563"/>
      <c r="AD434" s="2564"/>
      <c r="AE434" s="2564"/>
      <c r="AF434" s="2564"/>
      <c r="AG434" s="2563"/>
      <c r="AH434" s="2564"/>
      <c r="AI434" s="2564"/>
      <c r="AJ434" s="2564"/>
      <c r="AK434" s="2565"/>
      <c r="AL434" s="2565"/>
    </row>
    <row r="435" spans="3:38" s="2526" customFormat="1" ht="10.5">
      <c r="C435" s="2557"/>
      <c r="D435" s="2558"/>
      <c r="E435" s="2559"/>
      <c r="F435" s="2559"/>
      <c r="G435" s="2559"/>
      <c r="H435" s="2560">
        <f t="shared" si="19"/>
        <v>0</v>
      </c>
      <c r="I435" s="2559"/>
      <c r="J435" s="2559"/>
      <c r="K435" s="2559"/>
      <c r="L435" s="2559"/>
      <c r="M435" s="2559"/>
      <c r="N435" s="2559"/>
      <c r="O435" s="2559"/>
      <c r="P435" s="2559"/>
      <c r="Q435" s="2559"/>
      <c r="R435" s="2559"/>
      <c r="S435" s="2560">
        <f t="shared" si="18"/>
        <v>0</v>
      </c>
      <c r="T435" s="2561"/>
      <c r="U435" s="2562"/>
      <c r="V435" s="2563"/>
      <c r="W435" s="2563"/>
      <c r="X435" s="2563"/>
      <c r="Y435" s="2563"/>
      <c r="Z435" s="2563"/>
      <c r="AA435" s="2563"/>
      <c r="AB435" s="2563"/>
      <c r="AC435" s="2563"/>
      <c r="AD435" s="2564"/>
      <c r="AE435" s="2564"/>
      <c r="AF435" s="2564"/>
      <c r="AG435" s="2563"/>
      <c r="AH435" s="2564"/>
      <c r="AI435" s="2564"/>
      <c r="AJ435" s="2564"/>
      <c r="AK435" s="2565"/>
      <c r="AL435" s="2565"/>
    </row>
    <row r="436" spans="3:38" s="2526" customFormat="1" ht="10.5">
      <c r="C436" s="2557"/>
      <c r="D436" s="2558"/>
      <c r="E436" s="2559"/>
      <c r="F436" s="2559"/>
      <c r="G436" s="2559"/>
      <c r="H436" s="2560">
        <f t="shared" si="19"/>
        <v>0</v>
      </c>
      <c r="I436" s="2559"/>
      <c r="J436" s="2559"/>
      <c r="K436" s="2559"/>
      <c r="L436" s="2559"/>
      <c r="M436" s="2559"/>
      <c r="N436" s="2559"/>
      <c r="O436" s="2559"/>
      <c r="P436" s="2559"/>
      <c r="Q436" s="2559"/>
      <c r="R436" s="2559"/>
      <c r="S436" s="2560">
        <f t="shared" si="18"/>
        <v>0</v>
      </c>
      <c r="T436" s="2561"/>
      <c r="U436" s="2562"/>
      <c r="V436" s="2563"/>
      <c r="W436" s="2563"/>
      <c r="X436" s="2563"/>
      <c r="Y436" s="2563"/>
      <c r="Z436" s="2563"/>
      <c r="AA436" s="2563"/>
      <c r="AB436" s="2563"/>
      <c r="AC436" s="2563"/>
      <c r="AD436" s="2564"/>
      <c r="AE436" s="2564"/>
      <c r="AF436" s="2564"/>
      <c r="AG436" s="2563"/>
      <c r="AH436" s="2564"/>
      <c r="AI436" s="2564"/>
      <c r="AJ436" s="2564"/>
      <c r="AK436" s="2565"/>
      <c r="AL436" s="2565"/>
    </row>
    <row r="437" spans="3:38" s="2526" customFormat="1" ht="10.5">
      <c r="C437" s="2557"/>
      <c r="D437" s="2558"/>
      <c r="E437" s="2559"/>
      <c r="F437" s="2559"/>
      <c r="G437" s="2559"/>
      <c r="H437" s="2560">
        <f t="shared" si="19"/>
        <v>0</v>
      </c>
      <c r="I437" s="2559"/>
      <c r="J437" s="2559"/>
      <c r="K437" s="2559"/>
      <c r="L437" s="2559"/>
      <c r="M437" s="2559"/>
      <c r="N437" s="2559"/>
      <c r="O437" s="2559"/>
      <c r="P437" s="2559"/>
      <c r="Q437" s="2559"/>
      <c r="R437" s="2559"/>
      <c r="S437" s="2560">
        <f t="shared" si="18"/>
        <v>0</v>
      </c>
      <c r="T437" s="2561"/>
      <c r="U437" s="2562"/>
      <c r="V437" s="2563"/>
      <c r="W437" s="2563"/>
      <c r="X437" s="2563"/>
      <c r="Y437" s="2563"/>
      <c r="Z437" s="2563"/>
      <c r="AA437" s="2563"/>
      <c r="AB437" s="2563"/>
      <c r="AC437" s="2563"/>
      <c r="AD437" s="2564"/>
      <c r="AE437" s="2564"/>
      <c r="AF437" s="2564"/>
      <c r="AG437" s="2563"/>
      <c r="AH437" s="2564"/>
      <c r="AI437" s="2564"/>
      <c r="AJ437" s="2564"/>
      <c r="AK437" s="2565"/>
      <c r="AL437" s="2565"/>
    </row>
    <row r="438" spans="3:38" s="2526" customFormat="1" ht="10.5">
      <c r="C438" s="2557"/>
      <c r="D438" s="2558"/>
      <c r="E438" s="2559"/>
      <c r="F438" s="2559"/>
      <c r="G438" s="2559"/>
      <c r="H438" s="2560">
        <f t="shared" si="19"/>
        <v>0</v>
      </c>
      <c r="I438" s="2559"/>
      <c r="J438" s="2559"/>
      <c r="K438" s="2559"/>
      <c r="L438" s="2559"/>
      <c r="M438" s="2559"/>
      <c r="N438" s="2559"/>
      <c r="O438" s="2559"/>
      <c r="P438" s="2559"/>
      <c r="Q438" s="2559"/>
      <c r="R438" s="2559"/>
      <c r="S438" s="2560">
        <f t="shared" si="18"/>
        <v>0</v>
      </c>
      <c r="T438" s="2561"/>
      <c r="U438" s="2562"/>
      <c r="V438" s="2563"/>
      <c r="W438" s="2563"/>
      <c r="X438" s="2563"/>
      <c r="Y438" s="2563"/>
      <c r="Z438" s="2563"/>
      <c r="AA438" s="2563"/>
      <c r="AB438" s="2563"/>
      <c r="AC438" s="2563"/>
      <c r="AD438" s="2564"/>
      <c r="AE438" s="2564"/>
      <c r="AF438" s="2564"/>
      <c r="AG438" s="2563"/>
      <c r="AH438" s="2564"/>
      <c r="AI438" s="2564"/>
      <c r="AJ438" s="2564"/>
      <c r="AK438" s="2565"/>
      <c r="AL438" s="2565"/>
    </row>
    <row r="439" spans="3:38" s="2526" customFormat="1" ht="10.5">
      <c r="C439" s="2557"/>
      <c r="D439" s="2558"/>
      <c r="E439" s="2559"/>
      <c r="F439" s="2559"/>
      <c r="G439" s="2559"/>
      <c r="H439" s="2560">
        <f t="shared" si="19"/>
        <v>0</v>
      </c>
      <c r="I439" s="2559"/>
      <c r="J439" s="2559"/>
      <c r="K439" s="2559"/>
      <c r="L439" s="2559"/>
      <c r="M439" s="2559"/>
      <c r="N439" s="2559"/>
      <c r="O439" s="2559"/>
      <c r="P439" s="2559"/>
      <c r="Q439" s="2559"/>
      <c r="R439" s="2559"/>
      <c r="S439" s="2560">
        <f t="shared" si="18"/>
        <v>0</v>
      </c>
      <c r="T439" s="2561"/>
      <c r="U439" s="2562"/>
      <c r="V439" s="2563"/>
      <c r="W439" s="2563"/>
      <c r="X439" s="2563"/>
      <c r="Y439" s="2563"/>
      <c r="Z439" s="2563"/>
      <c r="AA439" s="2563"/>
      <c r="AB439" s="2563"/>
      <c r="AC439" s="2563"/>
      <c r="AD439" s="2564"/>
      <c r="AE439" s="2564"/>
      <c r="AF439" s="2564"/>
      <c r="AG439" s="2563"/>
      <c r="AH439" s="2564"/>
      <c r="AI439" s="2564"/>
      <c r="AJ439" s="2564"/>
      <c r="AK439" s="2565"/>
      <c r="AL439" s="2565"/>
    </row>
    <row r="440" spans="3:38" s="2526" customFormat="1" ht="10.5">
      <c r="C440" s="2557"/>
      <c r="D440" s="2558"/>
      <c r="E440" s="2559"/>
      <c r="F440" s="2559"/>
      <c r="G440" s="2559"/>
      <c r="H440" s="2560">
        <f t="shared" si="19"/>
        <v>0</v>
      </c>
      <c r="I440" s="2559"/>
      <c r="J440" s="2559"/>
      <c r="K440" s="2559"/>
      <c r="L440" s="2559"/>
      <c r="M440" s="2559"/>
      <c r="N440" s="2559"/>
      <c r="O440" s="2559"/>
      <c r="P440" s="2559"/>
      <c r="Q440" s="2559"/>
      <c r="R440" s="2559"/>
      <c r="S440" s="2560">
        <f t="shared" si="18"/>
        <v>0</v>
      </c>
      <c r="T440" s="2561"/>
      <c r="U440" s="2562"/>
      <c r="V440" s="2563"/>
      <c r="W440" s="2563"/>
      <c r="X440" s="2563"/>
      <c r="Y440" s="2563"/>
      <c r="Z440" s="2563"/>
      <c r="AA440" s="2563"/>
      <c r="AB440" s="2563"/>
      <c r="AC440" s="2563"/>
      <c r="AD440" s="2564"/>
      <c r="AE440" s="2564"/>
      <c r="AF440" s="2564"/>
      <c r="AG440" s="2563"/>
      <c r="AH440" s="2564"/>
      <c r="AI440" s="2564"/>
      <c r="AJ440" s="2564"/>
      <c r="AK440" s="2565"/>
      <c r="AL440" s="2565"/>
    </row>
    <row r="441" spans="3:38" s="2526" customFormat="1" ht="10.5">
      <c r="C441" s="2557"/>
      <c r="D441" s="2558"/>
      <c r="E441" s="2559"/>
      <c r="F441" s="2559"/>
      <c r="G441" s="2559"/>
      <c r="H441" s="2560">
        <f t="shared" si="19"/>
        <v>0</v>
      </c>
      <c r="I441" s="2559"/>
      <c r="J441" s="2559"/>
      <c r="K441" s="2559"/>
      <c r="L441" s="2559"/>
      <c r="M441" s="2559"/>
      <c r="N441" s="2559"/>
      <c r="O441" s="2559"/>
      <c r="P441" s="2559"/>
      <c r="Q441" s="2559"/>
      <c r="R441" s="2559"/>
      <c r="S441" s="2560">
        <f t="shared" si="18"/>
        <v>0</v>
      </c>
      <c r="T441" s="2561"/>
      <c r="U441" s="2562"/>
      <c r="V441" s="2563"/>
      <c r="W441" s="2563"/>
      <c r="X441" s="2563"/>
      <c r="Y441" s="2563"/>
      <c r="Z441" s="2563"/>
      <c r="AA441" s="2563"/>
      <c r="AB441" s="2563"/>
      <c r="AC441" s="2563"/>
      <c r="AD441" s="2564"/>
      <c r="AE441" s="2564"/>
      <c r="AF441" s="2564"/>
      <c r="AG441" s="2563"/>
      <c r="AH441" s="2564"/>
      <c r="AI441" s="2564"/>
      <c r="AJ441" s="2564"/>
      <c r="AK441" s="2565"/>
      <c r="AL441" s="2565"/>
    </row>
    <row r="442" spans="3:38" s="2526" customFormat="1" ht="10.5">
      <c r="C442" s="2557"/>
      <c r="D442" s="2558"/>
      <c r="E442" s="2559"/>
      <c r="F442" s="2559"/>
      <c r="G442" s="2559"/>
      <c r="H442" s="2560">
        <f t="shared" si="19"/>
        <v>0</v>
      </c>
      <c r="I442" s="2559"/>
      <c r="J442" s="2559"/>
      <c r="K442" s="2559"/>
      <c r="L442" s="2559"/>
      <c r="M442" s="2559"/>
      <c r="N442" s="2559"/>
      <c r="O442" s="2559"/>
      <c r="P442" s="2559"/>
      <c r="Q442" s="2559"/>
      <c r="R442" s="2559"/>
      <c r="S442" s="2560">
        <f t="shared" si="18"/>
        <v>0</v>
      </c>
      <c r="T442" s="2561"/>
      <c r="U442" s="2562"/>
      <c r="V442" s="2563"/>
      <c r="W442" s="2563"/>
      <c r="X442" s="2563"/>
      <c r="Y442" s="2563"/>
      <c r="Z442" s="2563"/>
      <c r="AA442" s="2563"/>
      <c r="AB442" s="2563"/>
      <c r="AC442" s="2563"/>
      <c r="AD442" s="2564"/>
      <c r="AE442" s="2564"/>
      <c r="AF442" s="2564"/>
      <c r="AG442" s="2563"/>
      <c r="AH442" s="2564"/>
      <c r="AI442" s="2564"/>
      <c r="AJ442" s="2564"/>
      <c r="AK442" s="2565"/>
      <c r="AL442" s="2565"/>
    </row>
    <row r="443" spans="3:38" s="2526" customFormat="1" ht="10.5">
      <c r="C443" s="2557"/>
      <c r="D443" s="2558"/>
      <c r="E443" s="2559"/>
      <c r="F443" s="2559"/>
      <c r="G443" s="2559"/>
      <c r="H443" s="2560">
        <f t="shared" si="19"/>
        <v>0</v>
      </c>
      <c r="I443" s="2559"/>
      <c r="J443" s="2559"/>
      <c r="K443" s="2559"/>
      <c r="L443" s="2559"/>
      <c r="M443" s="2559"/>
      <c r="N443" s="2559"/>
      <c r="O443" s="2559"/>
      <c r="P443" s="2559"/>
      <c r="Q443" s="2559"/>
      <c r="R443" s="2559"/>
      <c r="S443" s="2560">
        <f t="shared" si="18"/>
        <v>0</v>
      </c>
      <c r="T443" s="2561"/>
      <c r="U443" s="2562"/>
      <c r="V443" s="2563"/>
      <c r="W443" s="2563"/>
      <c r="X443" s="2563"/>
      <c r="Y443" s="2563"/>
      <c r="Z443" s="2563"/>
      <c r="AA443" s="2563"/>
      <c r="AB443" s="2563"/>
      <c r="AC443" s="2563"/>
      <c r="AD443" s="2564"/>
      <c r="AE443" s="2564"/>
      <c r="AF443" s="2564"/>
      <c r="AG443" s="2563"/>
      <c r="AH443" s="2564"/>
      <c r="AI443" s="2564"/>
      <c r="AJ443" s="2564"/>
      <c r="AK443" s="2565"/>
      <c r="AL443" s="2565"/>
    </row>
    <row r="444" spans="3:38" s="2526" customFormat="1" ht="10.5">
      <c r="C444" s="2557"/>
      <c r="D444" s="2558"/>
      <c r="E444" s="2559"/>
      <c r="F444" s="2559"/>
      <c r="G444" s="2559"/>
      <c r="H444" s="2560">
        <f t="shared" si="19"/>
        <v>0</v>
      </c>
      <c r="I444" s="2559"/>
      <c r="J444" s="2559"/>
      <c r="K444" s="2559"/>
      <c r="L444" s="2559"/>
      <c r="M444" s="2559"/>
      <c r="N444" s="2559"/>
      <c r="O444" s="2559"/>
      <c r="P444" s="2559"/>
      <c r="Q444" s="2559"/>
      <c r="R444" s="2559"/>
      <c r="S444" s="2560">
        <f t="shared" si="18"/>
        <v>0</v>
      </c>
      <c r="T444" s="2561"/>
      <c r="U444" s="2562"/>
      <c r="V444" s="2563"/>
      <c r="W444" s="2563"/>
      <c r="X444" s="2563"/>
      <c r="Y444" s="2563"/>
      <c r="Z444" s="2563"/>
      <c r="AA444" s="2563"/>
      <c r="AB444" s="2563"/>
      <c r="AC444" s="2563"/>
      <c r="AD444" s="2564"/>
      <c r="AE444" s="2564"/>
      <c r="AF444" s="2564"/>
      <c r="AG444" s="2563"/>
      <c r="AH444" s="2564"/>
      <c r="AI444" s="2564"/>
      <c r="AJ444" s="2564"/>
      <c r="AK444" s="2565"/>
      <c r="AL444" s="2565"/>
    </row>
    <row r="445" spans="3:38" s="2526" customFormat="1" ht="10.5">
      <c r="C445" s="2557"/>
      <c r="D445" s="2558"/>
      <c r="E445" s="2559"/>
      <c r="F445" s="2559"/>
      <c r="G445" s="2559"/>
      <c r="H445" s="2560">
        <f t="shared" si="19"/>
        <v>0</v>
      </c>
      <c r="I445" s="2559"/>
      <c r="J445" s="2559"/>
      <c r="K445" s="2559"/>
      <c r="L445" s="2559"/>
      <c r="M445" s="2559"/>
      <c r="N445" s="2559"/>
      <c r="O445" s="2559"/>
      <c r="P445" s="2559"/>
      <c r="Q445" s="2559"/>
      <c r="R445" s="2559"/>
      <c r="S445" s="2560">
        <f t="shared" si="18"/>
        <v>0</v>
      </c>
      <c r="T445" s="2561"/>
      <c r="U445" s="2562"/>
      <c r="V445" s="2563"/>
      <c r="W445" s="2563"/>
      <c r="X445" s="2563"/>
      <c r="Y445" s="2563"/>
      <c r="Z445" s="2563"/>
      <c r="AA445" s="2563"/>
      <c r="AB445" s="2563"/>
      <c r="AC445" s="2563"/>
      <c r="AD445" s="2564"/>
      <c r="AE445" s="2564"/>
      <c r="AF445" s="2564"/>
      <c r="AG445" s="2563"/>
      <c r="AH445" s="2564"/>
      <c r="AI445" s="2564"/>
      <c r="AJ445" s="2564"/>
      <c r="AK445" s="2565"/>
      <c r="AL445" s="2565"/>
    </row>
    <row r="446" spans="3:38" s="2526" customFormat="1" ht="10.5">
      <c r="C446" s="2557"/>
      <c r="D446" s="2558"/>
      <c r="E446" s="2559"/>
      <c r="F446" s="2559"/>
      <c r="G446" s="2559"/>
      <c r="H446" s="2560">
        <f t="shared" si="19"/>
        <v>0</v>
      </c>
      <c r="I446" s="2559"/>
      <c r="J446" s="2559"/>
      <c r="K446" s="2559"/>
      <c r="L446" s="2559"/>
      <c r="M446" s="2559"/>
      <c r="N446" s="2559"/>
      <c r="O446" s="2559"/>
      <c r="P446" s="2559"/>
      <c r="Q446" s="2559"/>
      <c r="R446" s="2559"/>
      <c r="S446" s="2560">
        <f t="shared" si="18"/>
        <v>0</v>
      </c>
      <c r="T446" s="2561"/>
      <c r="U446" s="2562"/>
      <c r="V446" s="2563"/>
      <c r="W446" s="2563"/>
      <c r="X446" s="2563"/>
      <c r="Y446" s="2563"/>
      <c r="Z446" s="2563"/>
      <c r="AA446" s="2563"/>
      <c r="AB446" s="2563"/>
      <c r="AC446" s="2563"/>
      <c r="AD446" s="2564"/>
      <c r="AE446" s="2564"/>
      <c r="AF446" s="2564"/>
      <c r="AG446" s="2563"/>
      <c r="AH446" s="2564"/>
      <c r="AI446" s="2564"/>
      <c r="AJ446" s="2564"/>
      <c r="AK446" s="2565"/>
      <c r="AL446" s="2565"/>
    </row>
    <row r="447" spans="3:38" s="2526" customFormat="1" ht="10.5">
      <c r="C447" s="2557"/>
      <c r="D447" s="2558"/>
      <c r="E447" s="2559"/>
      <c r="F447" s="2559"/>
      <c r="G447" s="2559"/>
      <c r="H447" s="2560">
        <f t="shared" si="19"/>
        <v>0</v>
      </c>
      <c r="I447" s="2559"/>
      <c r="J447" s="2559"/>
      <c r="K447" s="2559"/>
      <c r="L447" s="2559"/>
      <c r="M447" s="2559"/>
      <c r="N447" s="2559"/>
      <c r="O447" s="2559"/>
      <c r="P447" s="2559"/>
      <c r="Q447" s="2559"/>
      <c r="R447" s="2559"/>
      <c r="S447" s="2560">
        <f t="shared" si="18"/>
        <v>0</v>
      </c>
      <c r="T447" s="2561"/>
      <c r="U447" s="2562"/>
      <c r="V447" s="2563"/>
      <c r="W447" s="2563"/>
      <c r="X447" s="2563"/>
      <c r="Y447" s="2563"/>
      <c r="Z447" s="2563"/>
      <c r="AA447" s="2563"/>
      <c r="AB447" s="2563"/>
      <c r="AC447" s="2563"/>
      <c r="AD447" s="2564"/>
      <c r="AE447" s="2564"/>
      <c r="AF447" s="2564"/>
      <c r="AG447" s="2563"/>
      <c r="AH447" s="2564"/>
      <c r="AI447" s="2564"/>
      <c r="AJ447" s="2564"/>
      <c r="AK447" s="2565"/>
      <c r="AL447" s="2565"/>
    </row>
    <row r="448" spans="3:38" s="2526" customFormat="1" ht="10.5">
      <c r="C448" s="2557"/>
      <c r="D448" s="2558"/>
      <c r="E448" s="2559"/>
      <c r="F448" s="2559"/>
      <c r="G448" s="2559"/>
      <c r="H448" s="2560">
        <f t="shared" si="19"/>
        <v>0</v>
      </c>
      <c r="I448" s="2559"/>
      <c r="J448" s="2559"/>
      <c r="K448" s="2559"/>
      <c r="L448" s="2559"/>
      <c r="M448" s="2559"/>
      <c r="N448" s="2559"/>
      <c r="O448" s="2559"/>
      <c r="P448" s="2559"/>
      <c r="Q448" s="2559"/>
      <c r="R448" s="2559"/>
      <c r="S448" s="2560">
        <f t="shared" si="18"/>
        <v>0</v>
      </c>
      <c r="T448" s="2561"/>
      <c r="U448" s="2562"/>
      <c r="V448" s="2563"/>
      <c r="W448" s="2563"/>
      <c r="X448" s="2563"/>
      <c r="Y448" s="2563"/>
      <c r="Z448" s="2563"/>
      <c r="AA448" s="2563"/>
      <c r="AB448" s="2563"/>
      <c r="AC448" s="2563"/>
      <c r="AD448" s="2564"/>
      <c r="AE448" s="2564"/>
      <c r="AF448" s="2564"/>
      <c r="AG448" s="2563"/>
      <c r="AH448" s="2564"/>
      <c r="AI448" s="2564"/>
      <c r="AJ448" s="2564"/>
      <c r="AK448" s="2565"/>
      <c r="AL448" s="2565"/>
    </row>
    <row r="449" spans="3:38" s="2526" customFormat="1" ht="10.5">
      <c r="C449" s="2557"/>
      <c r="D449" s="2558"/>
      <c r="E449" s="2559"/>
      <c r="F449" s="2559"/>
      <c r="G449" s="2559"/>
      <c r="H449" s="2560">
        <f t="shared" si="19"/>
        <v>0</v>
      </c>
      <c r="I449" s="2559"/>
      <c r="J449" s="2559"/>
      <c r="K449" s="2559"/>
      <c r="L449" s="2559"/>
      <c r="M449" s="2559"/>
      <c r="N449" s="2559"/>
      <c r="O449" s="2559"/>
      <c r="P449" s="2559"/>
      <c r="Q449" s="2559"/>
      <c r="R449" s="2559"/>
      <c r="S449" s="2560">
        <f t="shared" si="18"/>
        <v>0</v>
      </c>
      <c r="T449" s="2561"/>
      <c r="U449" s="2562"/>
      <c r="V449" s="2563"/>
      <c r="W449" s="2563"/>
      <c r="X449" s="2563"/>
      <c r="Y449" s="2563"/>
      <c r="Z449" s="2563"/>
      <c r="AA449" s="2563"/>
      <c r="AB449" s="2563"/>
      <c r="AC449" s="2563"/>
      <c r="AD449" s="2564"/>
      <c r="AE449" s="2564"/>
      <c r="AF449" s="2564"/>
      <c r="AG449" s="2563"/>
      <c r="AH449" s="2564"/>
      <c r="AI449" s="2564"/>
      <c r="AJ449" s="2564"/>
      <c r="AK449" s="2565"/>
      <c r="AL449" s="2565"/>
    </row>
    <row r="450" spans="3:38" s="2526" customFormat="1" ht="10.5">
      <c r="C450" s="2557"/>
      <c r="D450" s="2558"/>
      <c r="E450" s="2559"/>
      <c r="F450" s="2559"/>
      <c r="G450" s="2559"/>
      <c r="H450" s="2560">
        <f t="shared" si="19"/>
        <v>0</v>
      </c>
      <c r="I450" s="2559"/>
      <c r="J450" s="2559"/>
      <c r="K450" s="2559"/>
      <c r="L450" s="2559"/>
      <c r="M450" s="2559"/>
      <c r="N450" s="2559"/>
      <c r="O450" s="2559"/>
      <c r="P450" s="2559"/>
      <c r="Q450" s="2559"/>
      <c r="R450" s="2559"/>
      <c r="S450" s="2560">
        <f t="shared" si="18"/>
        <v>0</v>
      </c>
      <c r="T450" s="2561"/>
      <c r="U450" s="2562"/>
      <c r="V450" s="2563"/>
      <c r="W450" s="2563"/>
      <c r="X450" s="2563"/>
      <c r="Y450" s="2563"/>
      <c r="Z450" s="2563"/>
      <c r="AA450" s="2563"/>
      <c r="AB450" s="2563"/>
      <c r="AC450" s="2563"/>
      <c r="AD450" s="2564"/>
      <c r="AE450" s="2564"/>
      <c r="AF450" s="2564"/>
      <c r="AG450" s="2563"/>
      <c r="AH450" s="2564"/>
      <c r="AI450" s="2564"/>
      <c r="AJ450" s="2564"/>
      <c r="AK450" s="2565"/>
      <c r="AL450" s="2565"/>
    </row>
    <row r="451" spans="3:38" s="2526" customFormat="1" ht="10.5">
      <c r="C451" s="2557"/>
      <c r="D451" s="2558"/>
      <c r="E451" s="2559"/>
      <c r="F451" s="2559"/>
      <c r="G451" s="2559"/>
      <c r="H451" s="2560">
        <f t="shared" si="19"/>
        <v>0</v>
      </c>
      <c r="I451" s="2559"/>
      <c r="J451" s="2559"/>
      <c r="K451" s="2559"/>
      <c r="L451" s="2559"/>
      <c r="M451" s="2559"/>
      <c r="N451" s="2559"/>
      <c r="O451" s="2559"/>
      <c r="P451" s="2559"/>
      <c r="Q451" s="2559"/>
      <c r="R451" s="2559"/>
      <c r="S451" s="2560">
        <f t="shared" si="18"/>
        <v>0</v>
      </c>
      <c r="T451" s="2561"/>
      <c r="U451" s="2562"/>
      <c r="V451" s="2563"/>
      <c r="W451" s="2563"/>
      <c r="X451" s="2563"/>
      <c r="Y451" s="2563"/>
      <c r="Z451" s="2563"/>
      <c r="AA451" s="2563"/>
      <c r="AB451" s="2563"/>
      <c r="AC451" s="2563"/>
      <c r="AD451" s="2564"/>
      <c r="AE451" s="2564"/>
      <c r="AF451" s="2564"/>
      <c r="AG451" s="2563"/>
      <c r="AH451" s="2564"/>
      <c r="AI451" s="2564"/>
      <c r="AJ451" s="2564"/>
      <c r="AK451" s="2565"/>
      <c r="AL451" s="2565"/>
    </row>
    <row r="452" spans="3:38" s="2526" customFormat="1" ht="10.5">
      <c r="C452" s="2557"/>
      <c r="D452" s="2558"/>
      <c r="E452" s="2559"/>
      <c r="F452" s="2559"/>
      <c r="G452" s="2559"/>
      <c r="H452" s="2560">
        <f t="shared" si="19"/>
        <v>0</v>
      </c>
      <c r="I452" s="2559"/>
      <c r="J452" s="2559"/>
      <c r="K452" s="2559"/>
      <c r="L452" s="2559"/>
      <c r="M452" s="2559"/>
      <c r="N452" s="2559"/>
      <c r="O452" s="2559"/>
      <c r="P452" s="2559"/>
      <c r="Q452" s="2559"/>
      <c r="R452" s="2559"/>
      <c r="S452" s="2560">
        <f t="shared" si="18"/>
        <v>0</v>
      </c>
      <c r="T452" s="2561"/>
      <c r="U452" s="2562"/>
      <c r="V452" s="2563"/>
      <c r="W452" s="2563"/>
      <c r="X452" s="2563"/>
      <c r="Y452" s="2563"/>
      <c r="Z452" s="2563"/>
      <c r="AA452" s="2563"/>
      <c r="AB452" s="2563"/>
      <c r="AC452" s="2563"/>
      <c r="AD452" s="2564"/>
      <c r="AE452" s="2564"/>
      <c r="AF452" s="2564"/>
      <c r="AG452" s="2563"/>
      <c r="AH452" s="2564"/>
      <c r="AI452" s="2564"/>
      <c r="AJ452" s="2564"/>
      <c r="AK452" s="2565"/>
      <c r="AL452" s="2565"/>
    </row>
    <row r="453" spans="3:38" s="2526" customFormat="1" ht="10.5">
      <c r="C453" s="2557"/>
      <c r="D453" s="2558"/>
      <c r="E453" s="2559"/>
      <c r="F453" s="2559"/>
      <c r="G453" s="2559"/>
      <c r="H453" s="2560">
        <f t="shared" si="19"/>
        <v>0</v>
      </c>
      <c r="I453" s="2559"/>
      <c r="J453" s="2559"/>
      <c r="K453" s="2559"/>
      <c r="L453" s="2559"/>
      <c r="M453" s="2559"/>
      <c r="N453" s="2559"/>
      <c r="O453" s="2559"/>
      <c r="P453" s="2559"/>
      <c r="Q453" s="2559"/>
      <c r="R453" s="2559"/>
      <c r="S453" s="2560">
        <f t="shared" si="18"/>
        <v>0</v>
      </c>
      <c r="T453" s="2561"/>
      <c r="U453" s="2562"/>
      <c r="V453" s="2563"/>
      <c r="W453" s="2563"/>
      <c r="X453" s="2563"/>
      <c r="Y453" s="2563"/>
      <c r="Z453" s="2563"/>
      <c r="AA453" s="2563"/>
      <c r="AB453" s="2563"/>
      <c r="AC453" s="2563"/>
      <c r="AD453" s="2564"/>
      <c r="AE453" s="2564"/>
      <c r="AF453" s="2564"/>
      <c r="AG453" s="2563"/>
      <c r="AH453" s="2564"/>
      <c r="AI453" s="2564"/>
      <c r="AJ453" s="2564"/>
      <c r="AK453" s="2565"/>
      <c r="AL453" s="2565"/>
    </row>
    <row r="454" spans="3:38" s="2526" customFormat="1" ht="10.5">
      <c r="C454" s="2557"/>
      <c r="D454" s="2558"/>
      <c r="E454" s="2559"/>
      <c r="F454" s="2559"/>
      <c r="G454" s="2559"/>
      <c r="H454" s="2560">
        <f t="shared" si="19"/>
        <v>0</v>
      </c>
      <c r="I454" s="2559"/>
      <c r="J454" s="2559"/>
      <c r="K454" s="2559"/>
      <c r="L454" s="2559"/>
      <c r="M454" s="2559"/>
      <c r="N454" s="2559"/>
      <c r="O454" s="2559"/>
      <c r="P454" s="2559"/>
      <c r="Q454" s="2559"/>
      <c r="R454" s="2559"/>
      <c r="S454" s="2560">
        <f t="shared" si="18"/>
        <v>0</v>
      </c>
      <c r="T454" s="2561"/>
      <c r="U454" s="2562"/>
      <c r="V454" s="2563"/>
      <c r="W454" s="2563"/>
      <c r="X454" s="2563"/>
      <c r="Y454" s="2563"/>
      <c r="Z454" s="2563"/>
      <c r="AA454" s="2563"/>
      <c r="AB454" s="2563"/>
      <c r="AC454" s="2563"/>
      <c r="AD454" s="2564"/>
      <c r="AE454" s="2564"/>
      <c r="AF454" s="2564"/>
      <c r="AG454" s="2563"/>
      <c r="AH454" s="2564"/>
      <c r="AI454" s="2564"/>
      <c r="AJ454" s="2564"/>
      <c r="AK454" s="2565"/>
      <c r="AL454" s="2565"/>
    </row>
    <row r="455" spans="3:38" s="2526" customFormat="1" ht="10.5">
      <c r="C455" s="2557"/>
      <c r="D455" s="2558"/>
      <c r="E455" s="2559"/>
      <c r="F455" s="2559"/>
      <c r="G455" s="2559"/>
      <c r="H455" s="2560">
        <f t="shared" si="19"/>
        <v>0</v>
      </c>
      <c r="I455" s="2559"/>
      <c r="J455" s="2559"/>
      <c r="K455" s="2559"/>
      <c r="L455" s="2559"/>
      <c r="M455" s="2559"/>
      <c r="N455" s="2559"/>
      <c r="O455" s="2559"/>
      <c r="P455" s="2559"/>
      <c r="Q455" s="2559"/>
      <c r="R455" s="2559"/>
      <c r="S455" s="2560">
        <f t="shared" si="18"/>
        <v>0</v>
      </c>
      <c r="T455" s="2561"/>
      <c r="U455" s="2562"/>
      <c r="V455" s="2563"/>
      <c r="W455" s="2563"/>
      <c r="X455" s="2563"/>
      <c r="Y455" s="2563"/>
      <c r="Z455" s="2563"/>
      <c r="AA455" s="2563"/>
      <c r="AB455" s="2563"/>
      <c r="AC455" s="2563"/>
      <c r="AD455" s="2564"/>
      <c r="AE455" s="2564"/>
      <c r="AF455" s="2564"/>
      <c r="AG455" s="2563"/>
      <c r="AH455" s="2564"/>
      <c r="AI455" s="2564"/>
      <c r="AJ455" s="2564"/>
      <c r="AK455" s="2565"/>
      <c r="AL455" s="2565"/>
    </row>
    <row r="456" spans="3:38" s="2526" customFormat="1" ht="10.5">
      <c r="C456" s="2557"/>
      <c r="D456" s="2558"/>
      <c r="E456" s="2559"/>
      <c r="F456" s="2559"/>
      <c r="G456" s="2559"/>
      <c r="H456" s="2560">
        <f t="shared" si="19"/>
        <v>0</v>
      </c>
      <c r="I456" s="2559"/>
      <c r="J456" s="2559"/>
      <c r="K456" s="2559"/>
      <c r="L456" s="2559"/>
      <c r="M456" s="2559"/>
      <c r="N456" s="2559"/>
      <c r="O456" s="2559"/>
      <c r="P456" s="2559"/>
      <c r="Q456" s="2559"/>
      <c r="R456" s="2559"/>
      <c r="S456" s="2560">
        <f t="shared" si="18"/>
        <v>0</v>
      </c>
      <c r="T456" s="2561"/>
      <c r="U456" s="2562"/>
      <c r="V456" s="2563"/>
      <c r="W456" s="2563"/>
      <c r="X456" s="2563"/>
      <c r="Y456" s="2563"/>
      <c r="Z456" s="2563"/>
      <c r="AA456" s="2563"/>
      <c r="AB456" s="2563"/>
      <c r="AC456" s="2563"/>
      <c r="AD456" s="2564"/>
      <c r="AE456" s="2564"/>
      <c r="AF456" s="2564"/>
      <c r="AG456" s="2563"/>
      <c r="AH456" s="2564"/>
      <c r="AI456" s="2564"/>
      <c r="AJ456" s="2564"/>
      <c r="AK456" s="2565"/>
      <c r="AL456" s="2565"/>
    </row>
    <row r="457" spans="3:38" s="2526" customFormat="1" ht="10.5">
      <c r="C457" s="2557"/>
      <c r="D457" s="2558"/>
      <c r="E457" s="2559"/>
      <c r="F457" s="2559"/>
      <c r="G457" s="2559"/>
      <c r="H457" s="2560">
        <f t="shared" si="19"/>
        <v>0</v>
      </c>
      <c r="I457" s="2559"/>
      <c r="J457" s="2559"/>
      <c r="K457" s="2559"/>
      <c r="L457" s="2559"/>
      <c r="M457" s="2559"/>
      <c r="N457" s="2559"/>
      <c r="O457" s="2559"/>
      <c r="P457" s="2559"/>
      <c r="Q457" s="2559"/>
      <c r="R457" s="2559"/>
      <c r="S457" s="2560">
        <f t="shared" si="18"/>
        <v>0</v>
      </c>
      <c r="T457" s="2561"/>
      <c r="U457" s="2562"/>
      <c r="V457" s="2563"/>
      <c r="W457" s="2563"/>
      <c r="X457" s="2563"/>
      <c r="Y457" s="2563"/>
      <c r="Z457" s="2563"/>
      <c r="AA457" s="2563"/>
      <c r="AB457" s="2563"/>
      <c r="AC457" s="2563"/>
      <c r="AD457" s="2564"/>
      <c r="AE457" s="2564"/>
      <c r="AF457" s="2564"/>
      <c r="AG457" s="2563"/>
      <c r="AH457" s="2564"/>
      <c r="AI457" s="2564"/>
      <c r="AJ457" s="2564"/>
      <c r="AK457" s="2565"/>
      <c r="AL457" s="2565"/>
    </row>
    <row r="458" spans="3:38" s="2526" customFormat="1" ht="10.5">
      <c r="C458" s="2557"/>
      <c r="D458" s="2558"/>
      <c r="E458" s="2559"/>
      <c r="F458" s="2559"/>
      <c r="G458" s="2559"/>
      <c r="H458" s="2560">
        <f t="shared" si="19"/>
        <v>0</v>
      </c>
      <c r="I458" s="2559"/>
      <c r="J458" s="2559"/>
      <c r="K458" s="2559"/>
      <c r="L458" s="2559"/>
      <c r="M458" s="2559"/>
      <c r="N458" s="2559"/>
      <c r="O458" s="2559"/>
      <c r="P458" s="2559"/>
      <c r="Q458" s="2559"/>
      <c r="R458" s="2559"/>
      <c r="S458" s="2560">
        <f t="shared" si="18"/>
        <v>0</v>
      </c>
      <c r="T458" s="2561"/>
      <c r="U458" s="2562"/>
      <c r="V458" s="2563"/>
      <c r="W458" s="2563"/>
      <c r="X458" s="2563"/>
      <c r="Y458" s="2563"/>
      <c r="Z458" s="2563"/>
      <c r="AA458" s="2563"/>
      <c r="AB458" s="2563"/>
      <c r="AC458" s="2563"/>
      <c r="AD458" s="2564"/>
      <c r="AE458" s="2564"/>
      <c r="AF458" s="2564"/>
      <c r="AG458" s="2563"/>
      <c r="AH458" s="2564"/>
      <c r="AI458" s="2564"/>
      <c r="AJ458" s="2564"/>
      <c r="AK458" s="2565"/>
      <c r="AL458" s="2565"/>
    </row>
    <row r="459" spans="3:38" s="2526" customFormat="1" ht="10.5">
      <c r="C459" s="2557"/>
      <c r="D459" s="2558"/>
      <c r="E459" s="2559"/>
      <c r="F459" s="2559"/>
      <c r="G459" s="2559"/>
      <c r="H459" s="2560">
        <f t="shared" si="19"/>
        <v>0</v>
      </c>
      <c r="I459" s="2559"/>
      <c r="J459" s="2559"/>
      <c r="K459" s="2559"/>
      <c r="L459" s="2559"/>
      <c r="M459" s="2559"/>
      <c r="N459" s="2559"/>
      <c r="O459" s="2559"/>
      <c r="P459" s="2559"/>
      <c r="Q459" s="2559"/>
      <c r="R459" s="2559"/>
      <c r="S459" s="2560">
        <f t="shared" si="18"/>
        <v>0</v>
      </c>
      <c r="T459" s="2561"/>
      <c r="U459" s="2562"/>
      <c r="V459" s="2563"/>
      <c r="W459" s="2563"/>
      <c r="X459" s="2563"/>
      <c r="Y459" s="2563"/>
      <c r="Z459" s="2563"/>
      <c r="AA459" s="2563"/>
      <c r="AB459" s="2563"/>
      <c r="AC459" s="2563"/>
      <c r="AD459" s="2564"/>
      <c r="AE459" s="2564"/>
      <c r="AF459" s="2564"/>
      <c r="AG459" s="2563"/>
      <c r="AH459" s="2564"/>
      <c r="AI459" s="2564"/>
      <c r="AJ459" s="2564"/>
      <c r="AK459" s="2565"/>
      <c r="AL459" s="2565"/>
    </row>
    <row r="460" spans="3:38" s="2526" customFormat="1" ht="10.5">
      <c r="C460" s="2557"/>
      <c r="D460" s="2558"/>
      <c r="E460" s="2559"/>
      <c r="F460" s="2559"/>
      <c r="G460" s="2559"/>
      <c r="H460" s="2560">
        <f t="shared" si="19"/>
        <v>0</v>
      </c>
      <c r="I460" s="2559"/>
      <c r="J460" s="2559"/>
      <c r="K460" s="2559"/>
      <c r="L460" s="2559"/>
      <c r="M460" s="2559"/>
      <c r="N460" s="2559"/>
      <c r="O460" s="2559"/>
      <c r="P460" s="2559"/>
      <c r="Q460" s="2559"/>
      <c r="R460" s="2559"/>
      <c r="S460" s="2560">
        <f t="shared" si="18"/>
        <v>0</v>
      </c>
      <c r="T460" s="2561"/>
      <c r="U460" s="2562"/>
      <c r="V460" s="2563"/>
      <c r="W460" s="2563"/>
      <c r="X460" s="2563"/>
      <c r="Y460" s="2563"/>
      <c r="Z460" s="2563"/>
      <c r="AA460" s="2563"/>
      <c r="AB460" s="2563"/>
      <c r="AC460" s="2563"/>
      <c r="AD460" s="2564"/>
      <c r="AE460" s="2564"/>
      <c r="AF460" s="2564"/>
      <c r="AG460" s="2563"/>
      <c r="AH460" s="2564"/>
      <c r="AI460" s="2564"/>
      <c r="AJ460" s="2564"/>
      <c r="AK460" s="2565"/>
      <c r="AL460" s="2565"/>
    </row>
    <row r="461" spans="3:38" s="2526" customFormat="1" ht="10.5">
      <c r="C461" s="2557"/>
      <c r="D461" s="2558"/>
      <c r="E461" s="2559"/>
      <c r="F461" s="2559"/>
      <c r="G461" s="2559"/>
      <c r="H461" s="2560">
        <f t="shared" si="19"/>
        <v>0</v>
      </c>
      <c r="I461" s="2559"/>
      <c r="J461" s="2559"/>
      <c r="K461" s="2559"/>
      <c r="L461" s="2559"/>
      <c r="M461" s="2559"/>
      <c r="N461" s="2559"/>
      <c r="O461" s="2559"/>
      <c r="P461" s="2559"/>
      <c r="Q461" s="2559"/>
      <c r="R461" s="2559"/>
      <c r="S461" s="2560">
        <f t="shared" si="18"/>
        <v>0</v>
      </c>
      <c r="T461" s="2561"/>
      <c r="U461" s="2562"/>
      <c r="V461" s="2563"/>
      <c r="W461" s="2563"/>
      <c r="X461" s="2563"/>
      <c r="Y461" s="2563"/>
      <c r="Z461" s="2563"/>
      <c r="AA461" s="2563"/>
      <c r="AB461" s="2563"/>
      <c r="AC461" s="2563"/>
      <c r="AD461" s="2564"/>
      <c r="AE461" s="2564"/>
      <c r="AF461" s="2564"/>
      <c r="AG461" s="2563"/>
      <c r="AH461" s="2564"/>
      <c r="AI461" s="2564"/>
      <c r="AJ461" s="2564"/>
      <c r="AK461" s="2565"/>
      <c r="AL461" s="2565"/>
    </row>
    <row r="462" spans="3:38" s="2526" customFormat="1" ht="10.5">
      <c r="C462" s="2557"/>
      <c r="D462" s="2558"/>
      <c r="E462" s="2559"/>
      <c r="F462" s="2559"/>
      <c r="G462" s="2559"/>
      <c r="H462" s="2560">
        <f t="shared" si="19"/>
        <v>0</v>
      </c>
      <c r="I462" s="2559"/>
      <c r="J462" s="2559"/>
      <c r="K462" s="2559"/>
      <c r="L462" s="2559"/>
      <c r="M462" s="2559"/>
      <c r="N462" s="2559"/>
      <c r="O462" s="2559"/>
      <c r="P462" s="2559"/>
      <c r="Q462" s="2559"/>
      <c r="R462" s="2559"/>
      <c r="S462" s="2560">
        <f t="shared" si="18"/>
        <v>0</v>
      </c>
      <c r="T462" s="2561"/>
      <c r="U462" s="2562"/>
      <c r="V462" s="2563"/>
      <c r="W462" s="2563"/>
      <c r="X462" s="2563"/>
      <c r="Y462" s="2563"/>
      <c r="Z462" s="2563"/>
      <c r="AA462" s="2563"/>
      <c r="AB462" s="2563"/>
      <c r="AC462" s="2563"/>
      <c r="AD462" s="2564"/>
      <c r="AE462" s="2564"/>
      <c r="AF462" s="2564"/>
      <c r="AG462" s="2563"/>
      <c r="AH462" s="2564"/>
      <c r="AI462" s="2564"/>
      <c r="AJ462" s="2564"/>
      <c r="AK462" s="2565"/>
      <c r="AL462" s="2565"/>
    </row>
    <row r="463" spans="3:38" s="2526" customFormat="1" ht="10.5">
      <c r="C463" s="2557"/>
      <c r="D463" s="2558"/>
      <c r="E463" s="2559"/>
      <c r="F463" s="2559"/>
      <c r="G463" s="2559"/>
      <c r="H463" s="2560">
        <f t="shared" si="19"/>
        <v>0</v>
      </c>
      <c r="I463" s="2559"/>
      <c r="J463" s="2559"/>
      <c r="K463" s="2559"/>
      <c r="L463" s="2559"/>
      <c r="M463" s="2559"/>
      <c r="N463" s="2559"/>
      <c r="O463" s="2559"/>
      <c r="P463" s="2559"/>
      <c r="Q463" s="2559"/>
      <c r="R463" s="2559"/>
      <c r="S463" s="2560">
        <f t="shared" si="18"/>
        <v>0</v>
      </c>
      <c r="T463" s="2561"/>
      <c r="U463" s="2562"/>
      <c r="V463" s="2563"/>
      <c r="W463" s="2563"/>
      <c r="X463" s="2563"/>
      <c r="Y463" s="2563"/>
      <c r="Z463" s="2563"/>
      <c r="AA463" s="2563"/>
      <c r="AB463" s="2563"/>
      <c r="AC463" s="2563"/>
      <c r="AD463" s="2564"/>
      <c r="AE463" s="2564"/>
      <c r="AF463" s="2564"/>
      <c r="AG463" s="2563"/>
      <c r="AH463" s="2564"/>
      <c r="AI463" s="2564"/>
      <c r="AJ463" s="2564"/>
      <c r="AK463" s="2565"/>
      <c r="AL463" s="2565"/>
    </row>
    <row r="464" spans="3:38" s="2526" customFormat="1" ht="10.5">
      <c r="C464" s="2557"/>
      <c r="D464" s="2558"/>
      <c r="E464" s="2559"/>
      <c r="F464" s="2559"/>
      <c r="G464" s="2559"/>
      <c r="H464" s="2560">
        <f t="shared" si="19"/>
        <v>0</v>
      </c>
      <c r="I464" s="2559"/>
      <c r="J464" s="2559"/>
      <c r="K464" s="2559"/>
      <c r="L464" s="2559"/>
      <c r="M464" s="2559"/>
      <c r="N464" s="2559"/>
      <c r="O464" s="2559"/>
      <c r="P464" s="2559"/>
      <c r="Q464" s="2559"/>
      <c r="R464" s="2559"/>
      <c r="S464" s="2560">
        <f t="shared" si="18"/>
        <v>0</v>
      </c>
      <c r="T464" s="2561"/>
      <c r="U464" s="2562"/>
      <c r="V464" s="2563"/>
      <c r="W464" s="2563"/>
      <c r="X464" s="2563"/>
      <c r="Y464" s="2563"/>
      <c r="Z464" s="2563"/>
      <c r="AA464" s="2563"/>
      <c r="AB464" s="2563"/>
      <c r="AC464" s="2563"/>
      <c r="AD464" s="2564"/>
      <c r="AE464" s="2564"/>
      <c r="AF464" s="2564"/>
      <c r="AG464" s="2563"/>
      <c r="AH464" s="2564"/>
      <c r="AI464" s="2564"/>
      <c r="AJ464" s="2564"/>
      <c r="AK464" s="2565"/>
      <c r="AL464" s="2565"/>
    </row>
    <row r="465" spans="3:38" s="2526" customFormat="1" ht="10.5">
      <c r="C465" s="2557"/>
      <c r="D465" s="2558"/>
      <c r="E465" s="2559"/>
      <c r="F465" s="2559"/>
      <c r="G465" s="2559"/>
      <c r="H465" s="2560">
        <f t="shared" si="19"/>
        <v>0</v>
      </c>
      <c r="I465" s="2559"/>
      <c r="J465" s="2559"/>
      <c r="K465" s="2559"/>
      <c r="L465" s="2559"/>
      <c r="M465" s="2559"/>
      <c r="N465" s="2559"/>
      <c r="O465" s="2559"/>
      <c r="P465" s="2559"/>
      <c r="Q465" s="2559"/>
      <c r="R465" s="2559"/>
      <c r="S465" s="2560">
        <f t="shared" si="18"/>
        <v>0</v>
      </c>
      <c r="T465" s="2561"/>
      <c r="U465" s="2562"/>
      <c r="V465" s="2563"/>
      <c r="W465" s="2563"/>
      <c r="X465" s="2563"/>
      <c r="Y465" s="2563"/>
      <c r="Z465" s="2563"/>
      <c r="AA465" s="2563"/>
      <c r="AB465" s="2563"/>
      <c r="AC465" s="2563"/>
      <c r="AD465" s="2564"/>
      <c r="AE465" s="2564"/>
      <c r="AF465" s="2564"/>
      <c r="AG465" s="2563"/>
      <c r="AH465" s="2564"/>
      <c r="AI465" s="2564"/>
      <c r="AJ465" s="2564"/>
      <c r="AK465" s="2565"/>
      <c r="AL465" s="2565"/>
    </row>
    <row r="466" spans="3:38" s="2526" customFormat="1" ht="10.5">
      <c r="C466" s="2557"/>
      <c r="D466" s="2558"/>
      <c r="E466" s="2559"/>
      <c r="F466" s="2559"/>
      <c r="G466" s="2559"/>
      <c r="H466" s="2560">
        <f t="shared" si="19"/>
        <v>0</v>
      </c>
      <c r="I466" s="2559"/>
      <c r="J466" s="2559"/>
      <c r="K466" s="2559"/>
      <c r="L466" s="2559"/>
      <c r="M466" s="2559"/>
      <c r="N466" s="2559"/>
      <c r="O466" s="2559"/>
      <c r="P466" s="2559"/>
      <c r="Q466" s="2559"/>
      <c r="R466" s="2559"/>
      <c r="S466" s="2560">
        <f t="shared" si="18"/>
        <v>0</v>
      </c>
      <c r="T466" s="2561"/>
      <c r="U466" s="2562"/>
      <c r="V466" s="2563"/>
      <c r="W466" s="2563"/>
      <c r="X466" s="2563"/>
      <c r="Y466" s="2563"/>
      <c r="Z466" s="2563"/>
      <c r="AA466" s="2563"/>
      <c r="AB466" s="2563"/>
      <c r="AC466" s="2563"/>
      <c r="AD466" s="2564"/>
      <c r="AE466" s="2564"/>
      <c r="AF466" s="2564"/>
      <c r="AG466" s="2563"/>
      <c r="AH466" s="2564"/>
      <c r="AI466" s="2564"/>
      <c r="AJ466" s="2564"/>
      <c r="AK466" s="2565"/>
      <c r="AL466" s="2565"/>
    </row>
    <row r="467" spans="3:38" s="2526" customFormat="1" ht="10.5">
      <c r="C467" s="2557"/>
      <c r="D467" s="2558"/>
      <c r="E467" s="2559"/>
      <c r="F467" s="2559"/>
      <c r="G467" s="2559"/>
      <c r="H467" s="2560">
        <f t="shared" si="19"/>
        <v>0</v>
      </c>
      <c r="I467" s="2559"/>
      <c r="J467" s="2559"/>
      <c r="K467" s="2559"/>
      <c r="L467" s="2559"/>
      <c r="M467" s="2559"/>
      <c r="N467" s="2559"/>
      <c r="O467" s="2559"/>
      <c r="P467" s="2559"/>
      <c r="Q467" s="2559"/>
      <c r="R467" s="2559"/>
      <c r="S467" s="2560">
        <f t="shared" si="18"/>
        <v>0</v>
      </c>
      <c r="T467" s="2561"/>
      <c r="U467" s="2562"/>
      <c r="V467" s="2563"/>
      <c r="W467" s="2563"/>
      <c r="X467" s="2563"/>
      <c r="Y467" s="2563"/>
      <c r="Z467" s="2563"/>
      <c r="AA467" s="2563"/>
      <c r="AB467" s="2563"/>
      <c r="AC467" s="2563"/>
      <c r="AD467" s="2564"/>
      <c r="AE467" s="2564"/>
      <c r="AF467" s="2564"/>
      <c r="AG467" s="2563"/>
      <c r="AH467" s="2564"/>
      <c r="AI467" s="2564"/>
      <c r="AJ467" s="2564"/>
      <c r="AK467" s="2565"/>
      <c r="AL467" s="2565"/>
    </row>
    <row r="468" spans="3:38" s="2526" customFormat="1" ht="10.5">
      <c r="C468" s="2557"/>
      <c r="D468" s="2558"/>
      <c r="E468" s="2559"/>
      <c r="F468" s="2559"/>
      <c r="G468" s="2559"/>
      <c r="H468" s="2560">
        <f t="shared" si="19"/>
        <v>0</v>
      </c>
      <c r="I468" s="2559"/>
      <c r="J468" s="2559"/>
      <c r="K468" s="2559"/>
      <c r="L468" s="2559"/>
      <c r="M468" s="2559"/>
      <c r="N468" s="2559"/>
      <c r="O468" s="2559"/>
      <c r="P468" s="2559"/>
      <c r="Q468" s="2559"/>
      <c r="R468" s="2559"/>
      <c r="S468" s="2560">
        <f t="shared" si="18"/>
        <v>0</v>
      </c>
      <c r="T468" s="2561"/>
      <c r="U468" s="2562"/>
      <c r="V468" s="2563"/>
      <c r="W468" s="2563"/>
      <c r="X468" s="2563"/>
      <c r="Y468" s="2563"/>
      <c r="Z468" s="2563"/>
      <c r="AA468" s="2563"/>
      <c r="AB468" s="2563"/>
      <c r="AC468" s="2563"/>
      <c r="AD468" s="2564"/>
      <c r="AE468" s="2564"/>
      <c r="AF468" s="2564"/>
      <c r="AG468" s="2563"/>
      <c r="AH468" s="2564"/>
      <c r="AI468" s="2564"/>
      <c r="AJ468" s="2564"/>
      <c r="AK468" s="2565"/>
      <c r="AL468" s="2565"/>
    </row>
    <row r="469" spans="3:38" s="2526" customFormat="1" ht="10.5">
      <c r="C469" s="2557"/>
      <c r="D469" s="2558"/>
      <c r="E469" s="2559"/>
      <c r="F469" s="2559"/>
      <c r="G469" s="2559"/>
      <c r="H469" s="2560">
        <f t="shared" si="19"/>
        <v>0</v>
      </c>
      <c r="I469" s="2559"/>
      <c r="J469" s="2559"/>
      <c r="K469" s="2559"/>
      <c r="L469" s="2559"/>
      <c r="M469" s="2559"/>
      <c r="N469" s="2559"/>
      <c r="O469" s="2559"/>
      <c r="P469" s="2559"/>
      <c r="Q469" s="2559"/>
      <c r="R469" s="2559"/>
      <c r="S469" s="2560">
        <f t="shared" si="18"/>
        <v>0</v>
      </c>
      <c r="T469" s="2561"/>
      <c r="U469" s="2562"/>
      <c r="V469" s="2563"/>
      <c r="W469" s="2563"/>
      <c r="X469" s="2563"/>
      <c r="Y469" s="2563"/>
      <c r="Z469" s="2563"/>
      <c r="AA469" s="2563"/>
      <c r="AB469" s="2563"/>
      <c r="AC469" s="2563"/>
      <c r="AD469" s="2564"/>
      <c r="AE469" s="2564"/>
      <c r="AF469" s="2564"/>
      <c r="AG469" s="2563"/>
      <c r="AH469" s="2564"/>
      <c r="AI469" s="2564"/>
      <c r="AJ469" s="2564"/>
      <c r="AK469" s="2565"/>
      <c r="AL469" s="2565"/>
    </row>
    <row r="470" spans="3:38" s="2526" customFormat="1" ht="10.5">
      <c r="C470" s="2557"/>
      <c r="D470" s="2558"/>
      <c r="E470" s="2559"/>
      <c r="F470" s="2559"/>
      <c r="G470" s="2559"/>
      <c r="H470" s="2560">
        <f t="shared" si="19"/>
        <v>0</v>
      </c>
      <c r="I470" s="2559"/>
      <c r="J470" s="2559"/>
      <c r="K470" s="2559"/>
      <c r="L470" s="2559"/>
      <c r="M470" s="2559"/>
      <c r="N470" s="2559"/>
      <c r="O470" s="2559"/>
      <c r="P470" s="2559"/>
      <c r="Q470" s="2559"/>
      <c r="R470" s="2559"/>
      <c r="S470" s="2560">
        <f t="shared" si="18"/>
        <v>0</v>
      </c>
      <c r="T470" s="2561"/>
      <c r="U470" s="2562"/>
      <c r="V470" s="2563"/>
      <c r="W470" s="2563"/>
      <c r="X470" s="2563"/>
      <c r="Y470" s="2563"/>
      <c r="Z470" s="2563"/>
      <c r="AA470" s="2563"/>
      <c r="AB470" s="2563"/>
      <c r="AC470" s="2563"/>
      <c r="AD470" s="2564"/>
      <c r="AE470" s="2564"/>
      <c r="AF470" s="2564"/>
      <c r="AG470" s="2563"/>
      <c r="AH470" s="2564"/>
      <c r="AI470" s="2564"/>
      <c r="AJ470" s="2564"/>
      <c r="AK470" s="2565"/>
      <c r="AL470" s="2565"/>
    </row>
    <row r="471" spans="3:38" s="2526" customFormat="1" ht="10.5">
      <c r="C471" s="2557"/>
      <c r="D471" s="2558"/>
      <c r="E471" s="2559"/>
      <c r="F471" s="2559"/>
      <c r="G471" s="2559"/>
      <c r="H471" s="2560">
        <f t="shared" si="19"/>
        <v>0</v>
      </c>
      <c r="I471" s="2559"/>
      <c r="J471" s="2559"/>
      <c r="K471" s="2559"/>
      <c r="L471" s="2559"/>
      <c r="M471" s="2559"/>
      <c r="N471" s="2559"/>
      <c r="O471" s="2559"/>
      <c r="P471" s="2559"/>
      <c r="Q471" s="2559"/>
      <c r="R471" s="2559"/>
      <c r="S471" s="2560">
        <f t="shared" si="18"/>
        <v>0</v>
      </c>
      <c r="T471" s="2561"/>
      <c r="U471" s="2562"/>
      <c r="V471" s="2563"/>
      <c r="W471" s="2563"/>
      <c r="X471" s="2563"/>
      <c r="Y471" s="2563"/>
      <c r="Z471" s="2563"/>
      <c r="AA471" s="2563"/>
      <c r="AB471" s="2563"/>
      <c r="AC471" s="2563"/>
      <c r="AD471" s="2564"/>
      <c r="AE471" s="2564"/>
      <c r="AF471" s="2564"/>
      <c r="AG471" s="2563"/>
      <c r="AH471" s="2564"/>
      <c r="AI471" s="2564"/>
      <c r="AJ471" s="2564"/>
      <c r="AK471" s="2565"/>
      <c r="AL471" s="2565"/>
    </row>
    <row r="472" spans="3:38" s="2526" customFormat="1" ht="10.5">
      <c r="C472" s="2557"/>
      <c r="D472" s="2558"/>
      <c r="E472" s="2559"/>
      <c r="F472" s="2559"/>
      <c r="G472" s="2559"/>
      <c r="H472" s="2560">
        <f t="shared" si="19"/>
        <v>0</v>
      </c>
      <c r="I472" s="2559"/>
      <c r="J472" s="2559"/>
      <c r="K472" s="2559"/>
      <c r="L472" s="2559"/>
      <c r="M472" s="2559"/>
      <c r="N472" s="2559"/>
      <c r="O472" s="2559"/>
      <c r="P472" s="2559"/>
      <c r="Q472" s="2559"/>
      <c r="R472" s="2559"/>
      <c r="S472" s="2560">
        <f t="shared" si="18"/>
        <v>0</v>
      </c>
      <c r="T472" s="2561"/>
      <c r="U472" s="2562"/>
      <c r="V472" s="2563"/>
      <c r="W472" s="2563"/>
      <c r="X472" s="2563"/>
      <c r="Y472" s="2563"/>
      <c r="Z472" s="2563"/>
      <c r="AA472" s="2563"/>
      <c r="AB472" s="2563"/>
      <c r="AC472" s="2563"/>
      <c r="AD472" s="2564"/>
      <c r="AE472" s="2564"/>
      <c r="AF472" s="2564"/>
      <c r="AG472" s="2563"/>
      <c r="AH472" s="2564"/>
      <c r="AI472" s="2564"/>
      <c r="AJ472" s="2564"/>
      <c r="AK472" s="2565"/>
      <c r="AL472" s="2565"/>
    </row>
    <row r="473" spans="3:38" s="2526" customFormat="1" ht="10.5">
      <c r="C473" s="2557"/>
      <c r="D473" s="2558"/>
      <c r="E473" s="2559"/>
      <c r="F473" s="2559"/>
      <c r="G473" s="2559"/>
      <c r="H473" s="2560">
        <f t="shared" si="19"/>
        <v>0</v>
      </c>
      <c r="I473" s="2559"/>
      <c r="J473" s="2559"/>
      <c r="K473" s="2559"/>
      <c r="L473" s="2559"/>
      <c r="M473" s="2559"/>
      <c r="N473" s="2559"/>
      <c r="O473" s="2559"/>
      <c r="P473" s="2559"/>
      <c r="Q473" s="2559"/>
      <c r="R473" s="2559"/>
      <c r="S473" s="2560">
        <f t="shared" si="18"/>
        <v>0</v>
      </c>
      <c r="T473" s="2561"/>
      <c r="U473" s="2562"/>
      <c r="V473" s="2563"/>
      <c r="W473" s="2563"/>
      <c r="X473" s="2563"/>
      <c r="Y473" s="2563"/>
      <c r="Z473" s="2563"/>
      <c r="AA473" s="2563"/>
      <c r="AB473" s="2563"/>
      <c r="AC473" s="2563"/>
      <c r="AD473" s="2564"/>
      <c r="AE473" s="2564"/>
      <c r="AF473" s="2564"/>
      <c r="AG473" s="2563"/>
      <c r="AH473" s="2564"/>
      <c r="AI473" s="2564"/>
      <c r="AJ473" s="2564"/>
      <c r="AK473" s="2565"/>
      <c r="AL473" s="2565"/>
    </row>
    <row r="474" spans="3:38" s="2526" customFormat="1" ht="10.5">
      <c r="C474" s="2557"/>
      <c r="D474" s="2558"/>
      <c r="E474" s="2559"/>
      <c r="F474" s="2559"/>
      <c r="G474" s="2559"/>
      <c r="H474" s="2560">
        <f t="shared" si="19"/>
        <v>0</v>
      </c>
      <c r="I474" s="2559"/>
      <c r="J474" s="2559"/>
      <c r="K474" s="2559"/>
      <c r="L474" s="2559"/>
      <c r="M474" s="2559"/>
      <c r="N474" s="2559"/>
      <c r="O474" s="2559"/>
      <c r="P474" s="2559"/>
      <c r="Q474" s="2559"/>
      <c r="R474" s="2559"/>
      <c r="S474" s="2560">
        <f t="shared" si="18"/>
        <v>0</v>
      </c>
      <c r="T474" s="2561"/>
      <c r="U474" s="2562"/>
      <c r="V474" s="2563"/>
      <c r="W474" s="2563"/>
      <c r="X474" s="2563"/>
      <c r="Y474" s="2563"/>
      <c r="Z474" s="2563"/>
      <c r="AA474" s="2563"/>
      <c r="AB474" s="2563"/>
      <c r="AC474" s="2563"/>
      <c r="AD474" s="2564"/>
      <c r="AE474" s="2564"/>
      <c r="AF474" s="2564"/>
      <c r="AG474" s="2563"/>
      <c r="AH474" s="2564"/>
      <c r="AI474" s="2564"/>
      <c r="AJ474" s="2564"/>
      <c r="AK474" s="2565"/>
      <c r="AL474" s="2565"/>
    </row>
    <row r="475" spans="3:38" s="2526" customFormat="1" ht="10.5">
      <c r="C475" s="2557"/>
      <c r="D475" s="2558"/>
      <c r="E475" s="2559"/>
      <c r="F475" s="2559"/>
      <c r="G475" s="2559"/>
      <c r="H475" s="2560">
        <f t="shared" si="19"/>
        <v>0</v>
      </c>
      <c r="I475" s="2559"/>
      <c r="J475" s="2559"/>
      <c r="K475" s="2559"/>
      <c r="L475" s="2559"/>
      <c r="M475" s="2559"/>
      <c r="N475" s="2559"/>
      <c r="O475" s="2559"/>
      <c r="P475" s="2559"/>
      <c r="Q475" s="2559"/>
      <c r="R475" s="2559"/>
      <c r="S475" s="2560">
        <f t="shared" si="18"/>
        <v>0</v>
      </c>
      <c r="T475" s="2561"/>
      <c r="U475" s="2562"/>
      <c r="V475" s="2563"/>
      <c r="W475" s="2563"/>
      <c r="X475" s="2563"/>
      <c r="Y475" s="2563"/>
      <c r="Z475" s="2563"/>
      <c r="AA475" s="2563"/>
      <c r="AB475" s="2563"/>
      <c r="AC475" s="2563"/>
      <c r="AD475" s="2564"/>
      <c r="AE475" s="2564"/>
      <c r="AF475" s="2564"/>
      <c r="AG475" s="2563"/>
      <c r="AH475" s="2564"/>
      <c r="AI475" s="2564"/>
      <c r="AJ475" s="2564"/>
      <c r="AK475" s="2565"/>
      <c r="AL475" s="2565"/>
    </row>
    <row r="476" spans="3:38" s="2526" customFormat="1" ht="10.5">
      <c r="C476" s="2557"/>
      <c r="D476" s="2558"/>
      <c r="E476" s="2559"/>
      <c r="F476" s="2559"/>
      <c r="G476" s="2559"/>
      <c r="H476" s="2560">
        <f t="shared" si="19"/>
        <v>0</v>
      </c>
      <c r="I476" s="2559"/>
      <c r="J476" s="2559"/>
      <c r="K476" s="2559"/>
      <c r="L476" s="2559"/>
      <c r="M476" s="2559"/>
      <c r="N476" s="2559"/>
      <c r="O476" s="2559"/>
      <c r="P476" s="2559"/>
      <c r="Q476" s="2559"/>
      <c r="R476" s="2559"/>
      <c r="S476" s="2560">
        <f t="shared" si="18"/>
        <v>0</v>
      </c>
      <c r="T476" s="2561"/>
      <c r="U476" s="2562"/>
      <c r="V476" s="2563"/>
      <c r="W476" s="2563"/>
      <c r="X476" s="2563"/>
      <c r="Y476" s="2563"/>
      <c r="Z476" s="2563"/>
      <c r="AA476" s="2563"/>
      <c r="AB476" s="2563"/>
      <c r="AC476" s="2563"/>
      <c r="AD476" s="2564"/>
      <c r="AE476" s="2564"/>
      <c r="AF476" s="2564"/>
      <c r="AG476" s="2563"/>
      <c r="AH476" s="2564"/>
      <c r="AI476" s="2564"/>
      <c r="AJ476" s="2564"/>
      <c r="AK476" s="2565"/>
      <c r="AL476" s="2565"/>
    </row>
    <row r="477" spans="3:38" s="2526" customFormat="1" ht="10.5">
      <c r="C477" s="2557"/>
      <c r="D477" s="2558"/>
      <c r="E477" s="2559"/>
      <c r="F477" s="2559"/>
      <c r="G477" s="2559"/>
      <c r="H477" s="2560">
        <f t="shared" si="19"/>
        <v>0</v>
      </c>
      <c r="I477" s="2559"/>
      <c r="J477" s="2559"/>
      <c r="K477" s="2559"/>
      <c r="L477" s="2559"/>
      <c r="M477" s="2559"/>
      <c r="N477" s="2559"/>
      <c r="O477" s="2559"/>
      <c r="P477" s="2559"/>
      <c r="Q477" s="2559"/>
      <c r="R477" s="2559"/>
      <c r="S477" s="2560">
        <f t="shared" si="18"/>
        <v>0</v>
      </c>
      <c r="T477" s="2561"/>
      <c r="U477" s="2562"/>
      <c r="V477" s="2563"/>
      <c r="W477" s="2563"/>
      <c r="X477" s="2563"/>
      <c r="Y477" s="2563"/>
      <c r="Z477" s="2563"/>
      <c r="AA477" s="2563"/>
      <c r="AB477" s="2563"/>
      <c r="AC477" s="2563"/>
      <c r="AD477" s="2564"/>
      <c r="AE477" s="2564"/>
      <c r="AF477" s="2564"/>
      <c r="AG477" s="2563"/>
      <c r="AH477" s="2564"/>
      <c r="AI477" s="2564"/>
      <c r="AJ477" s="2564"/>
      <c r="AK477" s="2565"/>
      <c r="AL477" s="2565"/>
    </row>
    <row r="478" spans="3:38" s="2526" customFormat="1" ht="10.5">
      <c r="C478" s="2557"/>
      <c r="D478" s="2558"/>
      <c r="E478" s="2559"/>
      <c r="F478" s="2559"/>
      <c r="G478" s="2559"/>
      <c r="H478" s="2560">
        <f t="shared" si="19"/>
        <v>0</v>
      </c>
      <c r="I478" s="2559"/>
      <c r="J478" s="2559"/>
      <c r="K478" s="2559"/>
      <c r="L478" s="2559"/>
      <c r="M478" s="2559"/>
      <c r="N478" s="2559"/>
      <c r="O478" s="2559"/>
      <c r="P478" s="2559"/>
      <c r="Q478" s="2559"/>
      <c r="R478" s="2559"/>
      <c r="S478" s="2560">
        <f t="shared" si="18"/>
        <v>0</v>
      </c>
      <c r="T478" s="2561"/>
      <c r="U478" s="2562"/>
      <c r="V478" s="2563"/>
      <c r="W478" s="2563"/>
      <c r="X478" s="2563"/>
      <c r="Y478" s="2563"/>
      <c r="Z478" s="2563"/>
      <c r="AA478" s="2563"/>
      <c r="AB478" s="2563"/>
      <c r="AC478" s="2563"/>
      <c r="AD478" s="2564"/>
      <c r="AE478" s="2564"/>
      <c r="AF478" s="2564"/>
      <c r="AG478" s="2563"/>
      <c r="AH478" s="2564"/>
      <c r="AI478" s="2564"/>
      <c r="AJ478" s="2564"/>
      <c r="AK478" s="2565"/>
      <c r="AL478" s="2565"/>
    </row>
    <row r="479" spans="3:38" s="2526" customFormat="1" ht="10.5">
      <c r="C479" s="2557"/>
      <c r="D479" s="2558"/>
      <c r="E479" s="2559"/>
      <c r="F479" s="2559"/>
      <c r="G479" s="2559"/>
      <c r="H479" s="2560">
        <f t="shared" si="19"/>
        <v>0</v>
      </c>
      <c r="I479" s="2559"/>
      <c r="J479" s="2559"/>
      <c r="K479" s="2559"/>
      <c r="L479" s="2559"/>
      <c r="M479" s="2559"/>
      <c r="N479" s="2559"/>
      <c r="O479" s="2559"/>
      <c r="P479" s="2559"/>
      <c r="Q479" s="2559"/>
      <c r="R479" s="2559"/>
      <c r="S479" s="2560">
        <f t="shared" si="18"/>
        <v>0</v>
      </c>
      <c r="T479" s="2561"/>
      <c r="U479" s="2562"/>
      <c r="V479" s="2563"/>
      <c r="W479" s="2563"/>
      <c r="X479" s="2563"/>
      <c r="Y479" s="2563"/>
      <c r="Z479" s="2563"/>
      <c r="AA479" s="2563"/>
      <c r="AB479" s="2563"/>
      <c r="AC479" s="2563"/>
      <c r="AD479" s="2564"/>
      <c r="AE479" s="2564"/>
      <c r="AF479" s="2564"/>
      <c r="AG479" s="2563"/>
      <c r="AH479" s="2564"/>
      <c r="AI479" s="2564"/>
      <c r="AJ479" s="2564"/>
      <c r="AK479" s="2565"/>
      <c r="AL479" s="2565"/>
    </row>
    <row r="480" spans="3:38" s="2526" customFormat="1" ht="10.5">
      <c r="C480" s="2557"/>
      <c r="D480" s="2558"/>
      <c r="E480" s="2559"/>
      <c r="F480" s="2559"/>
      <c r="G480" s="2559"/>
      <c r="H480" s="2560">
        <f t="shared" si="19"/>
        <v>0</v>
      </c>
      <c r="I480" s="2559"/>
      <c r="J480" s="2559"/>
      <c r="K480" s="2559"/>
      <c r="L480" s="2559"/>
      <c r="M480" s="2559"/>
      <c r="N480" s="2559"/>
      <c r="O480" s="2559"/>
      <c r="P480" s="2559"/>
      <c r="Q480" s="2559"/>
      <c r="R480" s="2559"/>
      <c r="S480" s="2560">
        <f t="shared" si="18"/>
        <v>0</v>
      </c>
      <c r="T480" s="2561"/>
      <c r="U480" s="2562"/>
      <c r="V480" s="2563"/>
      <c r="W480" s="2563"/>
      <c r="X480" s="2563"/>
      <c r="Y480" s="2563"/>
      <c r="Z480" s="2563"/>
      <c r="AA480" s="2563"/>
      <c r="AB480" s="2563"/>
      <c r="AC480" s="2563"/>
      <c r="AD480" s="2564"/>
      <c r="AE480" s="2564"/>
      <c r="AF480" s="2564"/>
      <c r="AG480" s="2563"/>
      <c r="AH480" s="2564"/>
      <c r="AI480" s="2564"/>
      <c r="AJ480" s="2564"/>
      <c r="AK480" s="2565"/>
      <c r="AL480" s="2565"/>
    </row>
    <row r="481" spans="3:38" s="2526" customFormat="1" ht="10.5">
      <c r="C481" s="2557"/>
      <c r="D481" s="2558"/>
      <c r="E481" s="2559"/>
      <c r="F481" s="2559"/>
      <c r="G481" s="2559"/>
      <c r="H481" s="2560">
        <f t="shared" si="19"/>
        <v>0</v>
      </c>
      <c r="I481" s="2559"/>
      <c r="J481" s="2559"/>
      <c r="K481" s="2559"/>
      <c r="L481" s="2559"/>
      <c r="M481" s="2559"/>
      <c r="N481" s="2559"/>
      <c r="O481" s="2559"/>
      <c r="P481" s="2559"/>
      <c r="Q481" s="2559"/>
      <c r="R481" s="2559"/>
      <c r="S481" s="2560">
        <f t="shared" si="18"/>
        <v>0</v>
      </c>
      <c r="T481" s="2561"/>
      <c r="U481" s="2562"/>
      <c r="V481" s="2563"/>
      <c r="W481" s="2563"/>
      <c r="X481" s="2563"/>
      <c r="Y481" s="2563"/>
      <c r="Z481" s="2563"/>
      <c r="AA481" s="2563"/>
      <c r="AB481" s="2563"/>
      <c r="AC481" s="2563"/>
      <c r="AD481" s="2564"/>
      <c r="AE481" s="2564"/>
      <c r="AF481" s="2564"/>
      <c r="AG481" s="2563"/>
      <c r="AH481" s="2564"/>
      <c r="AI481" s="2564"/>
      <c r="AJ481" s="2564"/>
      <c r="AK481" s="2565"/>
      <c r="AL481" s="2565"/>
    </row>
    <row r="482" spans="3:38" s="2526" customFormat="1" ht="10.5">
      <c r="C482" s="2557"/>
      <c r="D482" s="2558"/>
      <c r="E482" s="2559"/>
      <c r="F482" s="2559"/>
      <c r="G482" s="2559"/>
      <c r="H482" s="2560">
        <f t="shared" si="19"/>
        <v>0</v>
      </c>
      <c r="I482" s="2559"/>
      <c r="J482" s="2559"/>
      <c r="K482" s="2559"/>
      <c r="L482" s="2559"/>
      <c r="M482" s="2559"/>
      <c r="N482" s="2559"/>
      <c r="O482" s="2559"/>
      <c r="P482" s="2559"/>
      <c r="Q482" s="2559"/>
      <c r="R482" s="2559"/>
      <c r="S482" s="2560">
        <f t="shared" si="18"/>
        <v>0</v>
      </c>
      <c r="T482" s="2561"/>
      <c r="U482" s="2562"/>
      <c r="V482" s="2563"/>
      <c r="W482" s="2563"/>
      <c r="X482" s="2563"/>
      <c r="Y482" s="2563"/>
      <c r="Z482" s="2563"/>
      <c r="AA482" s="2563"/>
      <c r="AB482" s="2563"/>
      <c r="AC482" s="2563"/>
      <c r="AD482" s="2564"/>
      <c r="AE482" s="2564"/>
      <c r="AF482" s="2564"/>
      <c r="AG482" s="2563"/>
      <c r="AH482" s="2564"/>
      <c r="AI482" s="2564"/>
      <c r="AJ482" s="2564"/>
      <c r="AK482" s="2565"/>
      <c r="AL482" s="2565"/>
    </row>
    <row r="483" spans="3:38" s="2526" customFormat="1" ht="10.5">
      <c r="C483" s="2557"/>
      <c r="D483" s="2558"/>
      <c r="E483" s="2559"/>
      <c r="F483" s="2559"/>
      <c r="G483" s="2559"/>
      <c r="H483" s="2560">
        <f t="shared" si="19"/>
        <v>0</v>
      </c>
      <c r="I483" s="2559"/>
      <c r="J483" s="2559"/>
      <c r="K483" s="2559"/>
      <c r="L483" s="2559"/>
      <c r="M483" s="2559"/>
      <c r="N483" s="2559"/>
      <c r="O483" s="2559"/>
      <c r="P483" s="2559"/>
      <c r="Q483" s="2559"/>
      <c r="R483" s="2559"/>
      <c r="S483" s="2560">
        <f t="shared" si="18"/>
        <v>0</v>
      </c>
      <c r="T483" s="2561"/>
      <c r="U483" s="2562"/>
      <c r="V483" s="2563"/>
      <c r="W483" s="2563"/>
      <c r="X483" s="2563"/>
      <c r="Y483" s="2563"/>
      <c r="Z483" s="2563"/>
      <c r="AA483" s="2563"/>
      <c r="AB483" s="2563"/>
      <c r="AC483" s="2563"/>
      <c r="AD483" s="2564"/>
      <c r="AE483" s="2564"/>
      <c r="AF483" s="2564"/>
      <c r="AG483" s="2563"/>
      <c r="AH483" s="2564"/>
      <c r="AI483" s="2564"/>
      <c r="AJ483" s="2564"/>
      <c r="AK483" s="2565"/>
      <c r="AL483" s="2565"/>
    </row>
    <row r="484" spans="3:38" s="2526" customFormat="1" ht="10.5">
      <c r="C484" s="2557"/>
      <c r="D484" s="2558"/>
      <c r="E484" s="2559"/>
      <c r="F484" s="2559"/>
      <c r="G484" s="2559"/>
      <c r="H484" s="2560">
        <f t="shared" si="19"/>
        <v>0</v>
      </c>
      <c r="I484" s="2559"/>
      <c r="J484" s="2559"/>
      <c r="K484" s="2559"/>
      <c r="L484" s="2559"/>
      <c r="M484" s="2559"/>
      <c r="N484" s="2559"/>
      <c r="O484" s="2559"/>
      <c r="P484" s="2559"/>
      <c r="Q484" s="2559"/>
      <c r="R484" s="2559"/>
      <c r="S484" s="2560">
        <f t="shared" si="18"/>
        <v>0</v>
      </c>
      <c r="T484" s="2561"/>
      <c r="U484" s="2562"/>
      <c r="V484" s="2563"/>
      <c r="W484" s="2563"/>
      <c r="X484" s="2563"/>
      <c r="Y484" s="2563"/>
      <c r="Z484" s="2563"/>
      <c r="AA484" s="2563"/>
      <c r="AB484" s="2563"/>
      <c r="AC484" s="2563"/>
      <c r="AD484" s="2564"/>
      <c r="AE484" s="2564"/>
      <c r="AF484" s="2564"/>
      <c r="AG484" s="2563"/>
      <c r="AH484" s="2564"/>
      <c r="AI484" s="2564"/>
      <c r="AJ484" s="2564"/>
      <c r="AK484" s="2565"/>
      <c r="AL484" s="2565"/>
    </row>
    <row r="485" spans="3:38" s="2526" customFormat="1" ht="10.5">
      <c r="C485" s="2557"/>
      <c r="D485" s="2558"/>
      <c r="E485" s="2559"/>
      <c r="F485" s="2559"/>
      <c r="G485" s="2559"/>
      <c r="H485" s="2560">
        <f t="shared" si="19"/>
        <v>0</v>
      </c>
      <c r="I485" s="2559"/>
      <c r="J485" s="2559"/>
      <c r="K485" s="2559"/>
      <c r="L485" s="2559"/>
      <c r="M485" s="2559"/>
      <c r="N485" s="2559"/>
      <c r="O485" s="2559"/>
      <c r="P485" s="2559"/>
      <c r="Q485" s="2559"/>
      <c r="R485" s="2559"/>
      <c r="S485" s="2560">
        <f t="shared" si="18"/>
        <v>0</v>
      </c>
      <c r="T485" s="2561"/>
      <c r="U485" s="2562"/>
      <c r="V485" s="2563"/>
      <c r="W485" s="2563"/>
      <c r="X485" s="2563"/>
      <c r="Y485" s="2563"/>
      <c r="Z485" s="2563"/>
      <c r="AA485" s="2563"/>
      <c r="AB485" s="2563"/>
      <c r="AC485" s="2563"/>
      <c r="AD485" s="2564"/>
      <c r="AE485" s="2564"/>
      <c r="AF485" s="2564"/>
      <c r="AG485" s="2563"/>
      <c r="AH485" s="2564"/>
      <c r="AI485" s="2564"/>
      <c r="AJ485" s="2564"/>
      <c r="AK485" s="2565"/>
      <c r="AL485" s="2565"/>
    </row>
    <row r="486" spans="3:38" s="2526" customFormat="1" ht="10.5">
      <c r="C486" s="2557"/>
      <c r="D486" s="2558"/>
      <c r="E486" s="2559"/>
      <c r="F486" s="2559"/>
      <c r="G486" s="2559"/>
      <c r="H486" s="2560">
        <f t="shared" si="19"/>
        <v>0</v>
      </c>
      <c r="I486" s="2559"/>
      <c r="J486" s="2559"/>
      <c r="K486" s="2559"/>
      <c r="L486" s="2559"/>
      <c r="M486" s="2559"/>
      <c r="N486" s="2559"/>
      <c r="O486" s="2559"/>
      <c r="P486" s="2559"/>
      <c r="Q486" s="2559"/>
      <c r="R486" s="2559"/>
      <c r="S486" s="2560">
        <f t="shared" si="18"/>
        <v>0</v>
      </c>
      <c r="T486" s="2561"/>
      <c r="U486" s="2562"/>
      <c r="V486" s="2563"/>
      <c r="W486" s="2563"/>
      <c r="X486" s="2563"/>
      <c r="Y486" s="2563"/>
      <c r="Z486" s="2563"/>
      <c r="AA486" s="2563"/>
      <c r="AB486" s="2563"/>
      <c r="AC486" s="2563"/>
      <c r="AD486" s="2564"/>
      <c r="AE486" s="2564"/>
      <c r="AF486" s="2564"/>
      <c r="AG486" s="2563"/>
      <c r="AH486" s="2564"/>
      <c r="AI486" s="2564"/>
      <c r="AJ486" s="2564"/>
      <c r="AK486" s="2565"/>
      <c r="AL486" s="2565"/>
    </row>
    <row r="487" spans="3:38" s="2526" customFormat="1" ht="10.5">
      <c r="C487" s="2557"/>
      <c r="D487" s="2558"/>
      <c r="E487" s="2559"/>
      <c r="F487" s="2559"/>
      <c r="G487" s="2559"/>
      <c r="H487" s="2560">
        <f t="shared" si="19"/>
        <v>0</v>
      </c>
      <c r="I487" s="2559"/>
      <c r="J487" s="2559"/>
      <c r="K487" s="2559"/>
      <c r="L487" s="2559"/>
      <c r="M487" s="2559"/>
      <c r="N487" s="2559"/>
      <c r="O487" s="2559"/>
      <c r="P487" s="2559"/>
      <c r="Q487" s="2559"/>
      <c r="R487" s="2559"/>
      <c r="S487" s="2560">
        <f t="shared" si="18"/>
        <v>0</v>
      </c>
      <c r="T487" s="2561"/>
      <c r="U487" s="2562"/>
      <c r="V487" s="2563"/>
      <c r="W487" s="2563"/>
      <c r="X487" s="2563"/>
      <c r="Y487" s="2563"/>
      <c r="Z487" s="2563"/>
      <c r="AA487" s="2563"/>
      <c r="AB487" s="2563"/>
      <c r="AC487" s="2563"/>
      <c r="AD487" s="2564"/>
      <c r="AE487" s="2564"/>
      <c r="AF487" s="2564"/>
      <c r="AG487" s="2563"/>
      <c r="AH487" s="2564"/>
      <c r="AI487" s="2564"/>
      <c r="AJ487" s="2564"/>
      <c r="AK487" s="2565"/>
      <c r="AL487" s="2565"/>
    </row>
    <row r="488" spans="3:38" s="2526" customFormat="1" ht="10.5">
      <c r="C488" s="2557"/>
      <c r="D488" s="2558"/>
      <c r="E488" s="2559"/>
      <c r="F488" s="2559"/>
      <c r="G488" s="2559"/>
      <c r="H488" s="2560">
        <f t="shared" si="19"/>
        <v>0</v>
      </c>
      <c r="I488" s="2559"/>
      <c r="J488" s="2559"/>
      <c r="K488" s="2559"/>
      <c r="L488" s="2559"/>
      <c r="M488" s="2559"/>
      <c r="N488" s="2559"/>
      <c r="O488" s="2559"/>
      <c r="P488" s="2559"/>
      <c r="Q488" s="2559"/>
      <c r="R488" s="2559"/>
      <c r="S488" s="2560">
        <f t="shared" si="18"/>
        <v>0</v>
      </c>
      <c r="T488" s="2561"/>
      <c r="U488" s="2562"/>
      <c r="V488" s="2563"/>
      <c r="W488" s="2563"/>
      <c r="X488" s="2563"/>
      <c r="Y488" s="2563"/>
      <c r="Z488" s="2563"/>
      <c r="AA488" s="2563"/>
      <c r="AB488" s="2563"/>
      <c r="AC488" s="2563"/>
      <c r="AD488" s="2564"/>
      <c r="AE488" s="2564"/>
      <c r="AF488" s="2564"/>
      <c r="AG488" s="2563"/>
      <c r="AH488" s="2564"/>
      <c r="AI488" s="2564"/>
      <c r="AJ488" s="2564"/>
      <c r="AK488" s="2565"/>
      <c r="AL488" s="2565"/>
    </row>
    <row r="489" spans="3:38" s="2526" customFormat="1" ht="10.5">
      <c r="C489" s="2557"/>
      <c r="D489" s="2558"/>
      <c r="E489" s="2559"/>
      <c r="F489" s="2559"/>
      <c r="G489" s="2559"/>
      <c r="H489" s="2560">
        <f t="shared" si="19"/>
        <v>0</v>
      </c>
      <c r="I489" s="2559"/>
      <c r="J489" s="2559"/>
      <c r="K489" s="2559"/>
      <c r="L489" s="2559"/>
      <c r="M489" s="2559"/>
      <c r="N489" s="2559"/>
      <c r="O489" s="2559"/>
      <c r="P489" s="2559"/>
      <c r="Q489" s="2559"/>
      <c r="R489" s="2559"/>
      <c r="S489" s="2560">
        <f t="shared" si="18"/>
        <v>0</v>
      </c>
      <c r="T489" s="2561"/>
      <c r="U489" s="2562"/>
      <c r="V489" s="2563"/>
      <c r="W489" s="2563"/>
      <c r="X489" s="2563"/>
      <c r="Y489" s="2563"/>
      <c r="Z489" s="2563"/>
      <c r="AA489" s="2563"/>
      <c r="AB489" s="2563"/>
      <c r="AC489" s="2563"/>
      <c r="AD489" s="2564"/>
      <c r="AE489" s="2564"/>
      <c r="AF489" s="2564"/>
      <c r="AG489" s="2563"/>
      <c r="AH489" s="2564"/>
      <c r="AI489" s="2564"/>
      <c r="AJ489" s="2564"/>
      <c r="AK489" s="2565"/>
      <c r="AL489" s="2565"/>
    </row>
    <row r="490" spans="3:38" s="2526" customFormat="1" ht="10.5">
      <c r="C490" s="2557"/>
      <c r="D490" s="2558"/>
      <c r="E490" s="2559"/>
      <c r="F490" s="2559"/>
      <c r="G490" s="2559"/>
      <c r="H490" s="2560">
        <f t="shared" si="19"/>
        <v>0</v>
      </c>
      <c r="I490" s="2559"/>
      <c r="J490" s="2559"/>
      <c r="K490" s="2559"/>
      <c r="L490" s="2559"/>
      <c r="M490" s="2559"/>
      <c r="N490" s="2559"/>
      <c r="O490" s="2559"/>
      <c r="P490" s="2559"/>
      <c r="Q490" s="2559"/>
      <c r="R490" s="2559"/>
      <c r="S490" s="2560">
        <f t="shared" si="18"/>
        <v>0</v>
      </c>
      <c r="T490" s="2561"/>
      <c r="U490" s="2562"/>
      <c r="V490" s="2563"/>
      <c r="W490" s="2563"/>
      <c r="X490" s="2563"/>
      <c r="Y490" s="2563"/>
      <c r="Z490" s="2563"/>
      <c r="AA490" s="2563"/>
      <c r="AB490" s="2563"/>
      <c r="AC490" s="2563"/>
      <c r="AD490" s="2564"/>
      <c r="AE490" s="2564"/>
      <c r="AF490" s="2564"/>
      <c r="AG490" s="2563"/>
      <c r="AH490" s="2564"/>
      <c r="AI490" s="2564"/>
      <c r="AJ490" s="2564"/>
      <c r="AK490" s="2565"/>
      <c r="AL490" s="2565"/>
    </row>
    <row r="491" spans="3:38" s="2526" customFormat="1" ht="10.5">
      <c r="C491" s="2557"/>
      <c r="D491" s="2558"/>
      <c r="E491" s="2559"/>
      <c r="F491" s="2559"/>
      <c r="G491" s="2559"/>
      <c r="H491" s="2560">
        <f t="shared" si="19"/>
        <v>0</v>
      </c>
      <c r="I491" s="2559"/>
      <c r="J491" s="2559"/>
      <c r="K491" s="2559"/>
      <c r="L491" s="2559"/>
      <c r="M491" s="2559"/>
      <c r="N491" s="2559"/>
      <c r="O491" s="2559"/>
      <c r="P491" s="2559"/>
      <c r="Q491" s="2559"/>
      <c r="R491" s="2559"/>
      <c r="S491" s="2560">
        <f t="shared" ref="S491:S508" si="20">SUM(I491:R491)</f>
        <v>0</v>
      </c>
      <c r="T491" s="2561"/>
      <c r="U491" s="2562"/>
      <c r="V491" s="2563"/>
      <c r="W491" s="2563"/>
      <c r="X491" s="2563"/>
      <c r="Y491" s="2563"/>
      <c r="Z491" s="2563"/>
      <c r="AA491" s="2563"/>
      <c r="AB491" s="2563"/>
      <c r="AC491" s="2563"/>
      <c r="AD491" s="2564"/>
      <c r="AE491" s="2564"/>
      <c r="AF491" s="2564"/>
      <c r="AG491" s="2563"/>
      <c r="AH491" s="2564"/>
      <c r="AI491" s="2564"/>
      <c r="AJ491" s="2564"/>
      <c r="AK491" s="2565"/>
      <c r="AL491" s="2565"/>
    </row>
    <row r="492" spans="3:38" s="2526" customFormat="1" ht="10.5">
      <c r="C492" s="2557"/>
      <c r="D492" s="2558"/>
      <c r="E492" s="2559"/>
      <c r="F492" s="2559"/>
      <c r="G492" s="2559"/>
      <c r="H492" s="2560">
        <f t="shared" ref="H492:H508" si="21">SUM(E492:G492)</f>
        <v>0</v>
      </c>
      <c r="I492" s="2559"/>
      <c r="J492" s="2559"/>
      <c r="K492" s="2559"/>
      <c r="L492" s="2559"/>
      <c r="M492" s="2559"/>
      <c r="N492" s="2559"/>
      <c r="O492" s="2559"/>
      <c r="P492" s="2559"/>
      <c r="Q492" s="2559"/>
      <c r="R492" s="2559"/>
      <c r="S492" s="2560">
        <f t="shared" si="20"/>
        <v>0</v>
      </c>
      <c r="T492" s="2561"/>
      <c r="U492" s="2562"/>
      <c r="V492" s="2563"/>
      <c r="W492" s="2563"/>
      <c r="X492" s="2563"/>
      <c r="Y492" s="2563"/>
      <c r="Z492" s="2563"/>
      <c r="AA492" s="2563"/>
      <c r="AB492" s="2563"/>
      <c r="AC492" s="2563"/>
      <c r="AD492" s="2564"/>
      <c r="AE492" s="2564"/>
      <c r="AF492" s="2564"/>
      <c r="AG492" s="2563"/>
      <c r="AH492" s="2564"/>
      <c r="AI492" s="2564"/>
      <c r="AJ492" s="2564"/>
      <c r="AK492" s="2565"/>
      <c r="AL492" s="2565"/>
    </row>
    <row r="493" spans="3:38" s="2526" customFormat="1" ht="10.5">
      <c r="C493" s="2557"/>
      <c r="D493" s="2558"/>
      <c r="E493" s="2559"/>
      <c r="F493" s="2559"/>
      <c r="G493" s="2559"/>
      <c r="H493" s="2560">
        <f t="shared" si="21"/>
        <v>0</v>
      </c>
      <c r="I493" s="2559"/>
      <c r="J493" s="2559"/>
      <c r="K493" s="2559"/>
      <c r="L493" s="2559"/>
      <c r="M493" s="2559"/>
      <c r="N493" s="2559"/>
      <c r="O493" s="2559"/>
      <c r="P493" s="2559"/>
      <c r="Q493" s="2559"/>
      <c r="R493" s="2559"/>
      <c r="S493" s="2560">
        <f t="shared" si="20"/>
        <v>0</v>
      </c>
      <c r="T493" s="2561"/>
      <c r="U493" s="2562"/>
      <c r="V493" s="2563"/>
      <c r="W493" s="2563"/>
      <c r="X493" s="2563"/>
      <c r="Y493" s="2563"/>
      <c r="Z493" s="2563"/>
      <c r="AA493" s="2563"/>
      <c r="AB493" s="2563"/>
      <c r="AC493" s="2563"/>
      <c r="AD493" s="2564"/>
      <c r="AE493" s="2564"/>
      <c r="AF493" s="2564"/>
      <c r="AG493" s="2563"/>
      <c r="AH493" s="2564"/>
      <c r="AI493" s="2564"/>
      <c r="AJ493" s="2564"/>
      <c r="AK493" s="2565"/>
      <c r="AL493" s="2565"/>
    </row>
    <row r="494" spans="3:38" s="2526" customFormat="1" ht="10.5">
      <c r="C494" s="2557"/>
      <c r="D494" s="2558"/>
      <c r="E494" s="2559"/>
      <c r="F494" s="2559"/>
      <c r="G494" s="2559"/>
      <c r="H494" s="2560">
        <f t="shared" si="21"/>
        <v>0</v>
      </c>
      <c r="I494" s="2559"/>
      <c r="J494" s="2559"/>
      <c r="K494" s="2559"/>
      <c r="L494" s="2559"/>
      <c r="M494" s="2559"/>
      <c r="N494" s="2559"/>
      <c r="O494" s="2559"/>
      <c r="P494" s="2559"/>
      <c r="Q494" s="2559"/>
      <c r="R494" s="2559"/>
      <c r="S494" s="2560">
        <f t="shared" si="20"/>
        <v>0</v>
      </c>
      <c r="T494" s="2561"/>
      <c r="U494" s="2562"/>
      <c r="V494" s="2563"/>
      <c r="W494" s="2563"/>
      <c r="X494" s="2563"/>
      <c r="Y494" s="2563"/>
      <c r="Z494" s="2563"/>
      <c r="AA494" s="2563"/>
      <c r="AB494" s="2563"/>
      <c r="AC494" s="2563"/>
      <c r="AD494" s="2564"/>
      <c r="AE494" s="2564"/>
      <c r="AF494" s="2564"/>
      <c r="AG494" s="2563"/>
      <c r="AH494" s="2564"/>
      <c r="AI494" s="2564"/>
      <c r="AJ494" s="2564"/>
      <c r="AK494" s="2565"/>
      <c r="AL494" s="2565"/>
    </row>
    <row r="495" spans="3:38" s="2526" customFormat="1" ht="10.5">
      <c r="C495" s="2557"/>
      <c r="D495" s="2558"/>
      <c r="E495" s="2559"/>
      <c r="F495" s="2559"/>
      <c r="G495" s="2559"/>
      <c r="H495" s="2560">
        <f t="shared" si="21"/>
        <v>0</v>
      </c>
      <c r="I495" s="2559"/>
      <c r="J495" s="2559"/>
      <c r="K495" s="2559"/>
      <c r="L495" s="2559"/>
      <c r="M495" s="2559"/>
      <c r="N495" s="2559"/>
      <c r="O495" s="2559"/>
      <c r="P495" s="2559"/>
      <c r="Q495" s="2559"/>
      <c r="R495" s="2559"/>
      <c r="S495" s="2560">
        <f t="shared" si="20"/>
        <v>0</v>
      </c>
      <c r="T495" s="2561"/>
      <c r="U495" s="2562"/>
      <c r="V495" s="2563"/>
      <c r="W495" s="2563"/>
      <c r="X495" s="2563"/>
      <c r="Y495" s="2563"/>
      <c r="Z495" s="2563"/>
      <c r="AA495" s="2563"/>
      <c r="AB495" s="2563"/>
      <c r="AC495" s="2563"/>
      <c r="AD495" s="2564"/>
      <c r="AE495" s="2564"/>
      <c r="AF495" s="2564"/>
      <c r="AG495" s="2563"/>
      <c r="AH495" s="2564"/>
      <c r="AI495" s="2564"/>
      <c r="AJ495" s="2564"/>
      <c r="AK495" s="2565"/>
      <c r="AL495" s="2565"/>
    </row>
    <row r="496" spans="3:38" s="2526" customFormat="1" ht="10.5">
      <c r="C496" s="2557"/>
      <c r="D496" s="2558"/>
      <c r="E496" s="2559"/>
      <c r="F496" s="2559"/>
      <c r="G496" s="2559"/>
      <c r="H496" s="2560">
        <f t="shared" si="21"/>
        <v>0</v>
      </c>
      <c r="I496" s="2559"/>
      <c r="J496" s="2559"/>
      <c r="K496" s="2559"/>
      <c r="L496" s="2559"/>
      <c r="M496" s="2559"/>
      <c r="N496" s="2559"/>
      <c r="O496" s="2559"/>
      <c r="P496" s="2559"/>
      <c r="Q496" s="2559"/>
      <c r="R496" s="2559"/>
      <c r="S496" s="2560">
        <f t="shared" si="20"/>
        <v>0</v>
      </c>
      <c r="T496" s="2561"/>
      <c r="U496" s="2562"/>
      <c r="V496" s="2563"/>
      <c r="W496" s="2563"/>
      <c r="X496" s="2563"/>
      <c r="Y496" s="2563"/>
      <c r="Z496" s="2563"/>
      <c r="AA496" s="2563"/>
      <c r="AB496" s="2563"/>
      <c r="AC496" s="2563"/>
      <c r="AD496" s="2564"/>
      <c r="AE496" s="2564"/>
      <c r="AF496" s="2564"/>
      <c r="AG496" s="2563"/>
      <c r="AH496" s="2564"/>
      <c r="AI496" s="2564"/>
      <c r="AJ496" s="2564"/>
      <c r="AK496" s="2565"/>
      <c r="AL496" s="2565"/>
    </row>
    <row r="497" spans="3:38" s="2526" customFormat="1" ht="10.5">
      <c r="C497" s="2557"/>
      <c r="D497" s="2558"/>
      <c r="E497" s="2559"/>
      <c r="F497" s="2559"/>
      <c r="G497" s="2559"/>
      <c r="H497" s="2560">
        <f t="shared" si="21"/>
        <v>0</v>
      </c>
      <c r="I497" s="2559"/>
      <c r="J497" s="2559"/>
      <c r="K497" s="2559"/>
      <c r="L497" s="2559"/>
      <c r="M497" s="2559"/>
      <c r="N497" s="2559"/>
      <c r="O497" s="2559"/>
      <c r="P497" s="2559"/>
      <c r="Q497" s="2559"/>
      <c r="R497" s="2559"/>
      <c r="S497" s="2560">
        <f t="shared" si="20"/>
        <v>0</v>
      </c>
      <c r="T497" s="2561"/>
      <c r="U497" s="2562"/>
      <c r="V497" s="2563"/>
      <c r="W497" s="2563"/>
      <c r="X497" s="2563"/>
      <c r="Y497" s="2563"/>
      <c r="Z497" s="2563"/>
      <c r="AA497" s="2563"/>
      <c r="AB497" s="2563"/>
      <c r="AC497" s="2563"/>
      <c r="AD497" s="2564"/>
      <c r="AE497" s="2564"/>
      <c r="AF497" s="2564"/>
      <c r="AG497" s="2563"/>
      <c r="AH497" s="2564"/>
      <c r="AI497" s="2564"/>
      <c r="AJ497" s="2564"/>
      <c r="AK497" s="2565"/>
      <c r="AL497" s="2565"/>
    </row>
    <row r="498" spans="3:38" s="2526" customFormat="1" ht="10.5">
      <c r="C498" s="2557"/>
      <c r="D498" s="2558"/>
      <c r="E498" s="2559"/>
      <c r="F498" s="2559"/>
      <c r="G498" s="2559"/>
      <c r="H498" s="2560">
        <f t="shared" si="21"/>
        <v>0</v>
      </c>
      <c r="I498" s="2559"/>
      <c r="J498" s="2559"/>
      <c r="K498" s="2559"/>
      <c r="L498" s="2559"/>
      <c r="M498" s="2559"/>
      <c r="N498" s="2559"/>
      <c r="O498" s="2559"/>
      <c r="P498" s="2559"/>
      <c r="Q498" s="2559"/>
      <c r="R498" s="2559"/>
      <c r="S498" s="2560">
        <f t="shared" si="20"/>
        <v>0</v>
      </c>
      <c r="T498" s="2561"/>
      <c r="U498" s="2562"/>
      <c r="V498" s="2563"/>
      <c r="W498" s="2563"/>
      <c r="X498" s="2563"/>
      <c r="Y498" s="2563"/>
      <c r="Z498" s="2563"/>
      <c r="AA498" s="2563"/>
      <c r="AB498" s="2563"/>
      <c r="AC498" s="2563"/>
      <c r="AD498" s="2564"/>
      <c r="AE498" s="2564"/>
      <c r="AF498" s="2564"/>
      <c r="AG498" s="2563"/>
      <c r="AH498" s="2564"/>
      <c r="AI498" s="2564"/>
      <c r="AJ498" s="2564"/>
      <c r="AK498" s="2565"/>
      <c r="AL498" s="2565"/>
    </row>
    <row r="499" spans="3:38" s="2526" customFormat="1" ht="10.5">
      <c r="C499" s="2557"/>
      <c r="D499" s="2558"/>
      <c r="E499" s="2559"/>
      <c r="F499" s="2559"/>
      <c r="G499" s="2559"/>
      <c r="H499" s="2560">
        <f t="shared" si="21"/>
        <v>0</v>
      </c>
      <c r="I499" s="2559"/>
      <c r="J499" s="2559"/>
      <c r="K499" s="2559"/>
      <c r="L499" s="2559"/>
      <c r="M499" s="2559"/>
      <c r="N499" s="2559"/>
      <c r="O499" s="2559"/>
      <c r="P499" s="2559"/>
      <c r="Q499" s="2559"/>
      <c r="R499" s="2559"/>
      <c r="S499" s="2560">
        <f t="shared" si="20"/>
        <v>0</v>
      </c>
      <c r="T499" s="2561"/>
      <c r="U499" s="2562"/>
      <c r="V499" s="2563"/>
      <c r="W499" s="2563"/>
      <c r="X499" s="2563"/>
      <c r="Y499" s="2563"/>
      <c r="Z499" s="2563"/>
      <c r="AA499" s="2563"/>
      <c r="AB499" s="2563"/>
      <c r="AC499" s="2563"/>
      <c r="AD499" s="2564"/>
      <c r="AE499" s="2564"/>
      <c r="AF499" s="2564"/>
      <c r="AG499" s="2563"/>
      <c r="AH499" s="2564"/>
      <c r="AI499" s="2564"/>
      <c r="AJ499" s="2564"/>
      <c r="AK499" s="2565"/>
      <c r="AL499" s="2565"/>
    </row>
    <row r="500" spans="3:38" s="2526" customFormat="1" ht="10.5">
      <c r="C500" s="2557"/>
      <c r="D500" s="2558"/>
      <c r="E500" s="2559"/>
      <c r="F500" s="2559"/>
      <c r="G500" s="2559"/>
      <c r="H500" s="2560">
        <f t="shared" si="21"/>
        <v>0</v>
      </c>
      <c r="I500" s="2559"/>
      <c r="J500" s="2559"/>
      <c r="K500" s="2559"/>
      <c r="L500" s="2559"/>
      <c r="M500" s="2559"/>
      <c r="N500" s="2559"/>
      <c r="O500" s="2559"/>
      <c r="P500" s="2559"/>
      <c r="Q500" s="2559"/>
      <c r="R500" s="2559"/>
      <c r="S500" s="2560">
        <f t="shared" si="20"/>
        <v>0</v>
      </c>
      <c r="T500" s="2561"/>
      <c r="U500" s="2562"/>
      <c r="V500" s="2563"/>
      <c r="W500" s="2563"/>
      <c r="X500" s="2563"/>
      <c r="Y500" s="2563"/>
      <c r="Z500" s="2563"/>
      <c r="AA500" s="2563"/>
      <c r="AB500" s="2563"/>
      <c r="AC500" s="2563"/>
      <c r="AD500" s="2564"/>
      <c r="AE500" s="2564"/>
      <c r="AF500" s="2564"/>
      <c r="AG500" s="2563"/>
      <c r="AH500" s="2564"/>
      <c r="AI500" s="2564"/>
      <c r="AJ500" s="2564"/>
      <c r="AK500" s="2565"/>
      <c r="AL500" s="2565"/>
    </row>
    <row r="501" spans="3:38" s="2526" customFormat="1" ht="10.5">
      <c r="C501" s="2557"/>
      <c r="D501" s="2558"/>
      <c r="E501" s="2559"/>
      <c r="F501" s="2559"/>
      <c r="G501" s="2559"/>
      <c r="H501" s="2560">
        <f t="shared" si="21"/>
        <v>0</v>
      </c>
      <c r="I501" s="2559"/>
      <c r="J501" s="2559"/>
      <c r="K501" s="2559"/>
      <c r="L501" s="2559"/>
      <c r="M501" s="2559"/>
      <c r="N501" s="2559"/>
      <c r="O501" s="2559"/>
      <c r="P501" s="2559"/>
      <c r="Q501" s="2559"/>
      <c r="R501" s="2559"/>
      <c r="S501" s="2560">
        <f t="shared" si="20"/>
        <v>0</v>
      </c>
      <c r="T501" s="2561"/>
      <c r="U501" s="2562"/>
      <c r="V501" s="2563"/>
      <c r="W501" s="2563"/>
      <c r="X501" s="2563"/>
      <c r="Y501" s="2563"/>
      <c r="Z501" s="2563"/>
      <c r="AA501" s="2563"/>
      <c r="AB501" s="2563"/>
      <c r="AC501" s="2563"/>
      <c r="AD501" s="2564"/>
      <c r="AE501" s="2564"/>
      <c r="AF501" s="2564"/>
      <c r="AG501" s="2563"/>
      <c r="AH501" s="2564"/>
      <c r="AI501" s="2564"/>
      <c r="AJ501" s="2564"/>
      <c r="AK501" s="2565"/>
      <c r="AL501" s="2565"/>
    </row>
    <row r="502" spans="3:38" s="2526" customFormat="1" ht="10.5">
      <c r="C502" s="2557"/>
      <c r="D502" s="2558"/>
      <c r="E502" s="2559"/>
      <c r="F502" s="2559"/>
      <c r="G502" s="2559"/>
      <c r="H502" s="2560">
        <f t="shared" si="21"/>
        <v>0</v>
      </c>
      <c r="I502" s="2559"/>
      <c r="J502" s="2559"/>
      <c r="K502" s="2559"/>
      <c r="L502" s="2559"/>
      <c r="M502" s="2559"/>
      <c r="N502" s="2559"/>
      <c r="O502" s="2559"/>
      <c r="P502" s="2559"/>
      <c r="Q502" s="2559"/>
      <c r="R502" s="2559"/>
      <c r="S502" s="2560">
        <f t="shared" si="20"/>
        <v>0</v>
      </c>
      <c r="T502" s="2561"/>
      <c r="U502" s="2562"/>
      <c r="V502" s="2563"/>
      <c r="W502" s="2563"/>
      <c r="X502" s="2563"/>
      <c r="Y502" s="2563"/>
      <c r="Z502" s="2563"/>
      <c r="AA502" s="2563"/>
      <c r="AB502" s="2563"/>
      <c r="AC502" s="2563"/>
      <c r="AD502" s="2564"/>
      <c r="AE502" s="2564"/>
      <c r="AF502" s="2564"/>
      <c r="AG502" s="2563"/>
      <c r="AH502" s="2564"/>
      <c r="AI502" s="2564"/>
      <c r="AJ502" s="2564"/>
      <c r="AK502" s="2565"/>
      <c r="AL502" s="2565"/>
    </row>
    <row r="503" spans="3:38" s="2526" customFormat="1" ht="10.5">
      <c r="C503" s="2557"/>
      <c r="D503" s="2558"/>
      <c r="E503" s="2559"/>
      <c r="F503" s="2559"/>
      <c r="G503" s="2559"/>
      <c r="H503" s="2560">
        <f t="shared" si="21"/>
        <v>0</v>
      </c>
      <c r="I503" s="2559"/>
      <c r="J503" s="2559"/>
      <c r="K503" s="2559"/>
      <c r="L503" s="2559"/>
      <c r="M503" s="2559"/>
      <c r="N503" s="2559"/>
      <c r="O503" s="2559"/>
      <c r="P503" s="2559"/>
      <c r="Q503" s="2559"/>
      <c r="R503" s="2559"/>
      <c r="S503" s="2560">
        <f t="shared" si="20"/>
        <v>0</v>
      </c>
      <c r="T503" s="2561"/>
      <c r="U503" s="2562"/>
      <c r="V503" s="2563"/>
      <c r="W503" s="2563"/>
      <c r="X503" s="2563"/>
      <c r="Y503" s="2563"/>
      <c r="Z503" s="2563"/>
      <c r="AA503" s="2563"/>
      <c r="AB503" s="2563"/>
      <c r="AC503" s="2563"/>
      <c r="AD503" s="2564"/>
      <c r="AE503" s="2564"/>
      <c r="AF503" s="2564"/>
      <c r="AG503" s="2563"/>
      <c r="AH503" s="2564"/>
      <c r="AI503" s="2564"/>
      <c r="AJ503" s="2564"/>
      <c r="AK503" s="2565"/>
      <c r="AL503" s="2565"/>
    </row>
    <row r="504" spans="3:38" s="2526" customFormat="1" ht="10.5">
      <c r="C504" s="2557"/>
      <c r="D504" s="2558"/>
      <c r="E504" s="2559"/>
      <c r="F504" s="2559"/>
      <c r="G504" s="2559"/>
      <c r="H504" s="2560">
        <f t="shared" si="21"/>
        <v>0</v>
      </c>
      <c r="I504" s="2559"/>
      <c r="J504" s="2559"/>
      <c r="K504" s="2559"/>
      <c r="L504" s="2559"/>
      <c r="M504" s="2559"/>
      <c r="N504" s="2559"/>
      <c r="O504" s="2559"/>
      <c r="P504" s="2559"/>
      <c r="Q504" s="2559"/>
      <c r="R504" s="2559"/>
      <c r="S504" s="2560">
        <f t="shared" si="20"/>
        <v>0</v>
      </c>
      <c r="T504" s="2561"/>
      <c r="U504" s="2562"/>
      <c r="V504" s="2563"/>
      <c r="W504" s="2563"/>
      <c r="X504" s="2563"/>
      <c r="Y504" s="2563"/>
      <c r="Z504" s="2563"/>
      <c r="AA504" s="2563"/>
      <c r="AB504" s="2563"/>
      <c r="AC504" s="2563"/>
      <c r="AD504" s="2564"/>
      <c r="AE504" s="2564"/>
      <c r="AF504" s="2564"/>
      <c r="AG504" s="2563"/>
      <c r="AH504" s="2564"/>
      <c r="AI504" s="2564"/>
      <c r="AJ504" s="2564"/>
      <c r="AK504" s="2565"/>
      <c r="AL504" s="2565"/>
    </row>
    <row r="505" spans="3:38" s="2526" customFormat="1" ht="10.5">
      <c r="C505" s="2557"/>
      <c r="D505" s="2558"/>
      <c r="E505" s="2559"/>
      <c r="F505" s="2559"/>
      <c r="G505" s="2559"/>
      <c r="H505" s="2560">
        <f t="shared" si="21"/>
        <v>0</v>
      </c>
      <c r="I505" s="2559"/>
      <c r="J505" s="2559"/>
      <c r="K505" s="2559"/>
      <c r="L505" s="2559"/>
      <c r="M505" s="2559"/>
      <c r="N505" s="2559"/>
      <c r="O505" s="2559"/>
      <c r="P505" s="2559"/>
      <c r="Q505" s="2559"/>
      <c r="R505" s="2559"/>
      <c r="S505" s="2560">
        <f t="shared" si="20"/>
        <v>0</v>
      </c>
      <c r="T505" s="2561"/>
      <c r="U505" s="2562"/>
      <c r="V505" s="2563"/>
      <c r="W505" s="2563"/>
      <c r="X505" s="2563"/>
      <c r="Y505" s="2563"/>
      <c r="Z505" s="2563"/>
      <c r="AA505" s="2563"/>
      <c r="AB505" s="2563"/>
      <c r="AC505" s="2563"/>
      <c r="AD505" s="2564"/>
      <c r="AE505" s="2564"/>
      <c r="AF505" s="2564"/>
      <c r="AG505" s="2563"/>
      <c r="AH505" s="2564"/>
      <c r="AI505" s="2564"/>
      <c r="AJ505" s="2564"/>
      <c r="AK505" s="2565"/>
      <c r="AL505" s="2565"/>
    </row>
    <row r="506" spans="3:38" s="2526" customFormat="1" ht="10.5">
      <c r="C506" s="2557"/>
      <c r="D506" s="2558"/>
      <c r="E506" s="2559"/>
      <c r="F506" s="2559"/>
      <c r="G506" s="2559"/>
      <c r="H506" s="2560">
        <f t="shared" si="21"/>
        <v>0</v>
      </c>
      <c r="I506" s="2559"/>
      <c r="J506" s="2559"/>
      <c r="K506" s="2559"/>
      <c r="L506" s="2559"/>
      <c r="M506" s="2559"/>
      <c r="N506" s="2559"/>
      <c r="O506" s="2559"/>
      <c r="P506" s="2559"/>
      <c r="Q506" s="2559"/>
      <c r="R506" s="2559"/>
      <c r="S506" s="2560">
        <f t="shared" si="20"/>
        <v>0</v>
      </c>
      <c r="T506" s="2561"/>
      <c r="U506" s="2562"/>
      <c r="V506" s="2563"/>
      <c r="W506" s="2563"/>
      <c r="X506" s="2563"/>
      <c r="Y506" s="2563"/>
      <c r="Z506" s="2563"/>
      <c r="AA506" s="2563"/>
      <c r="AB506" s="2563"/>
      <c r="AC506" s="2563"/>
      <c r="AD506" s="2564"/>
      <c r="AE506" s="2564"/>
      <c r="AF506" s="2564"/>
      <c r="AG506" s="2563"/>
      <c r="AH506" s="2564"/>
      <c r="AI506" s="2564"/>
      <c r="AJ506" s="2564"/>
      <c r="AK506" s="2565"/>
      <c r="AL506" s="2565"/>
    </row>
    <row r="507" spans="3:38" s="2526" customFormat="1" ht="10.5">
      <c r="C507" s="2557"/>
      <c r="D507" s="2558"/>
      <c r="E507" s="2559"/>
      <c r="F507" s="2559"/>
      <c r="G507" s="2559"/>
      <c r="H507" s="2560">
        <f t="shared" si="21"/>
        <v>0</v>
      </c>
      <c r="I507" s="2559"/>
      <c r="J507" s="2559"/>
      <c r="K507" s="2559"/>
      <c r="L507" s="2559"/>
      <c r="M507" s="2559"/>
      <c r="N507" s="2559"/>
      <c r="O507" s="2559"/>
      <c r="P507" s="2559"/>
      <c r="Q507" s="2559"/>
      <c r="R507" s="2559"/>
      <c r="S507" s="2560">
        <f t="shared" si="20"/>
        <v>0</v>
      </c>
      <c r="T507" s="2561"/>
      <c r="U507" s="2562"/>
      <c r="V507" s="2563"/>
      <c r="W507" s="2563"/>
      <c r="X507" s="2563"/>
      <c r="Y507" s="2563"/>
      <c r="Z507" s="2563"/>
      <c r="AA507" s="2563"/>
      <c r="AB507" s="2563"/>
      <c r="AC507" s="2563"/>
      <c r="AD507" s="2564"/>
      <c r="AE507" s="2564"/>
      <c r="AF507" s="2564"/>
      <c r="AG507" s="2563"/>
      <c r="AH507" s="2564"/>
      <c r="AI507" s="2564"/>
      <c r="AJ507" s="2564"/>
      <c r="AK507" s="2565"/>
      <c r="AL507" s="2565"/>
    </row>
    <row r="508" spans="3:38" s="2526" customFormat="1" ht="10.5">
      <c r="C508" s="2557"/>
      <c r="D508" s="2558"/>
      <c r="E508" s="2559"/>
      <c r="F508" s="2559"/>
      <c r="G508" s="2559"/>
      <c r="H508" s="2560">
        <f t="shared" si="21"/>
        <v>0</v>
      </c>
      <c r="I508" s="2559"/>
      <c r="J508" s="2559"/>
      <c r="K508" s="2559"/>
      <c r="L508" s="2559"/>
      <c r="M508" s="2559"/>
      <c r="N508" s="2559"/>
      <c r="O508" s="2559"/>
      <c r="P508" s="2559"/>
      <c r="Q508" s="2559"/>
      <c r="R508" s="2559"/>
      <c r="S508" s="2560">
        <f t="shared" si="20"/>
        <v>0</v>
      </c>
      <c r="T508" s="2561"/>
      <c r="U508" s="2562"/>
      <c r="V508" s="2563"/>
      <c r="W508" s="2563"/>
      <c r="X508" s="2563"/>
      <c r="Y508" s="2563"/>
      <c r="Z508" s="2563"/>
      <c r="AA508" s="2563"/>
      <c r="AB508" s="2563"/>
      <c r="AC508" s="2563"/>
      <c r="AD508" s="2564"/>
      <c r="AE508" s="2564"/>
      <c r="AF508" s="2564"/>
      <c r="AG508" s="2563"/>
      <c r="AH508" s="2564"/>
      <c r="AI508" s="2564"/>
      <c r="AJ508" s="2564"/>
      <c r="AK508" s="2565"/>
      <c r="AL508" s="2565"/>
    </row>
    <row r="509" spans="3:38" s="2526" customFormat="1" ht="10.5">
      <c r="C509" s="2566" t="s">
        <v>2449</v>
      </c>
      <c r="D509" s="2567"/>
      <c r="E509" s="2568">
        <f t="shared" ref="E509:S509" si="22">SUM(E363:E508)</f>
        <v>0</v>
      </c>
      <c r="F509" s="2568">
        <f t="shared" si="22"/>
        <v>0</v>
      </c>
      <c r="G509" s="2568">
        <f t="shared" si="22"/>
        <v>0</v>
      </c>
      <c r="H509" s="2568">
        <f t="shared" si="22"/>
        <v>0</v>
      </c>
      <c r="I509" s="2568">
        <f t="shared" si="22"/>
        <v>0</v>
      </c>
      <c r="J509" s="2568">
        <f t="shared" si="22"/>
        <v>0</v>
      </c>
      <c r="K509" s="2568">
        <f t="shared" si="22"/>
        <v>0</v>
      </c>
      <c r="L509" s="2568">
        <f t="shared" si="22"/>
        <v>0</v>
      </c>
      <c r="M509" s="2568">
        <f t="shared" si="22"/>
        <v>0</v>
      </c>
      <c r="N509" s="2568">
        <f t="shared" si="22"/>
        <v>0</v>
      </c>
      <c r="O509" s="2568">
        <f t="shared" si="22"/>
        <v>0</v>
      </c>
      <c r="P509" s="2568">
        <f t="shared" si="22"/>
        <v>0</v>
      </c>
      <c r="Q509" s="2568">
        <f t="shared" si="22"/>
        <v>0</v>
      </c>
      <c r="R509" s="2568">
        <f t="shared" si="22"/>
        <v>0</v>
      </c>
      <c r="S509" s="2568">
        <f t="shared" si="22"/>
        <v>0</v>
      </c>
      <c r="T509" s="2569"/>
      <c r="U509" s="2542"/>
      <c r="V509" s="2570">
        <f t="shared" ref="V509:AJ509" si="23">SUM(V363:V508)</f>
        <v>0</v>
      </c>
      <c r="W509" s="2570">
        <f t="shared" si="23"/>
        <v>0</v>
      </c>
      <c r="X509" s="2570">
        <f t="shared" si="23"/>
        <v>0</v>
      </c>
      <c r="Y509" s="2570">
        <f t="shared" si="23"/>
        <v>0</v>
      </c>
      <c r="Z509" s="2570">
        <f t="shared" si="23"/>
        <v>0</v>
      </c>
      <c r="AA509" s="2570">
        <f t="shared" si="23"/>
        <v>0</v>
      </c>
      <c r="AB509" s="2570">
        <f t="shared" si="23"/>
        <v>0</v>
      </c>
      <c r="AC509" s="2570">
        <f t="shared" si="23"/>
        <v>0</v>
      </c>
      <c r="AD509" s="2571">
        <f t="shared" si="23"/>
        <v>0</v>
      </c>
      <c r="AE509" s="2571">
        <f t="shared" si="23"/>
        <v>0</v>
      </c>
      <c r="AF509" s="2571">
        <f t="shared" si="23"/>
        <v>0</v>
      </c>
      <c r="AG509" s="2570">
        <f t="shared" si="23"/>
        <v>0</v>
      </c>
      <c r="AH509" s="2571">
        <f t="shared" si="23"/>
        <v>0</v>
      </c>
      <c r="AI509" s="2571">
        <f t="shared" si="23"/>
        <v>0</v>
      </c>
      <c r="AJ509" s="2571">
        <f t="shared" si="23"/>
        <v>0</v>
      </c>
      <c r="AK509" s="2572"/>
      <c r="AL509" s="2572"/>
    </row>
    <row r="510" spans="3:38" s="2526" customFormat="1" ht="10.5">
      <c r="C510" s="2566"/>
      <c r="D510" s="2567"/>
      <c r="E510" s="2573"/>
      <c r="F510" s="2574"/>
      <c r="G510" s="2574"/>
      <c r="H510" s="2574"/>
      <c r="I510" s="2574"/>
      <c r="J510" s="2574"/>
      <c r="K510" s="2574"/>
      <c r="L510" s="2574"/>
      <c r="M510" s="2574"/>
      <c r="N510" s="2574"/>
      <c r="O510" s="2574"/>
      <c r="P510" s="2574"/>
      <c r="Q510" s="2574"/>
      <c r="R510" s="2574"/>
      <c r="S510" s="2575"/>
      <c r="T510" s="2572"/>
      <c r="U510" s="2576"/>
      <c r="V510" s="2576"/>
      <c r="W510" s="2576"/>
      <c r="X510" s="2576"/>
      <c r="Y510" s="2576"/>
      <c r="Z510" s="2576"/>
      <c r="AA510" s="2576"/>
      <c r="AB510" s="2576"/>
      <c r="AC510" s="2576"/>
      <c r="AD510" s="2576"/>
      <c r="AE510" s="2576"/>
      <c r="AF510" s="2576"/>
      <c r="AG510" s="2576"/>
      <c r="AH510" s="2576"/>
      <c r="AI510" s="2576"/>
      <c r="AJ510" s="2576"/>
      <c r="AK510" s="2572"/>
      <c r="AL510" s="2572"/>
    </row>
    <row r="511" spans="3:38" s="2526" customFormat="1" ht="10.5">
      <c r="C511" s="2577" t="s">
        <v>2450</v>
      </c>
      <c r="D511" s="2578"/>
      <c r="E511" s="2579"/>
      <c r="F511" s="2580"/>
      <c r="G511" s="2580"/>
      <c r="H511" s="2580"/>
      <c r="I511" s="2580"/>
      <c r="J511" s="2580"/>
      <c r="K511" s="2580"/>
      <c r="L511" s="2580"/>
      <c r="M511" s="2580"/>
      <c r="N511" s="2580"/>
      <c r="O511" s="2580"/>
      <c r="P511" s="2580"/>
      <c r="Q511" s="2580"/>
      <c r="R511" s="2580"/>
      <c r="S511" s="2581"/>
      <c r="T511" s="2572"/>
      <c r="U511" s="2576"/>
      <c r="V511" s="2576"/>
      <c r="W511" s="2576"/>
      <c r="X511" s="2576"/>
      <c r="Y511" s="2576"/>
      <c r="Z511" s="2576"/>
      <c r="AA511" s="2576"/>
      <c r="AB511" s="2576"/>
      <c r="AC511" s="2576"/>
      <c r="AD511" s="2576"/>
      <c r="AE511" s="2576"/>
      <c r="AF511" s="2576"/>
      <c r="AG511" s="2576"/>
      <c r="AH511" s="2576"/>
      <c r="AI511" s="2576"/>
      <c r="AJ511" s="2576"/>
      <c r="AK511" s="2572"/>
      <c r="AL511" s="2572"/>
    </row>
    <row r="512" spans="3:38" s="2526" customFormat="1" ht="10.5">
      <c r="C512" s="2557"/>
      <c r="D512" s="2558"/>
      <c r="E512" s="2559"/>
      <c r="F512" s="2559"/>
      <c r="G512" s="2559"/>
      <c r="H512" s="2560">
        <f>SUM(E512:G512)</f>
        <v>0</v>
      </c>
      <c r="I512" s="2559"/>
      <c r="J512" s="2559"/>
      <c r="K512" s="2559"/>
      <c r="L512" s="2559"/>
      <c r="M512" s="2559"/>
      <c r="N512" s="2559"/>
      <c r="O512" s="2559"/>
      <c r="P512" s="2559"/>
      <c r="Q512" s="2559"/>
      <c r="R512" s="2559"/>
      <c r="S512" s="2560">
        <f>SUM(I512:R512)</f>
        <v>0</v>
      </c>
      <c r="T512" s="2561"/>
      <c r="U512" s="2562"/>
      <c r="V512" s="2563"/>
      <c r="W512" s="2563"/>
      <c r="X512" s="2563"/>
      <c r="Y512" s="2563"/>
      <c r="Z512" s="2563"/>
      <c r="AA512" s="2563"/>
      <c r="AB512" s="2563"/>
      <c r="AC512" s="2563"/>
      <c r="AD512" s="2564"/>
      <c r="AE512" s="2564"/>
      <c r="AF512" s="2564"/>
      <c r="AG512" s="2563"/>
      <c r="AH512" s="2564"/>
      <c r="AI512" s="2564"/>
      <c r="AJ512" s="2564"/>
      <c r="AK512" s="2565"/>
      <c r="AL512" s="2565"/>
    </row>
    <row r="513" spans="3:38" s="2526" customFormat="1" ht="10.5">
      <c r="C513" s="2557"/>
      <c r="D513" s="2558"/>
      <c r="E513" s="2559"/>
      <c r="F513" s="2559"/>
      <c r="G513" s="2559"/>
      <c r="H513" s="2560">
        <f>SUM(E513:G513)</f>
        <v>0</v>
      </c>
      <c r="I513" s="2559"/>
      <c r="J513" s="2559"/>
      <c r="K513" s="2559"/>
      <c r="L513" s="2559"/>
      <c r="M513" s="2559"/>
      <c r="N513" s="2559"/>
      <c r="O513" s="2559"/>
      <c r="P513" s="2559"/>
      <c r="Q513" s="2559"/>
      <c r="R513" s="2559"/>
      <c r="S513" s="2560">
        <f>SUM(I513:R513)</f>
        <v>0</v>
      </c>
      <c r="T513" s="2561"/>
      <c r="U513" s="2562"/>
      <c r="V513" s="2563"/>
      <c r="W513" s="2563"/>
      <c r="X513" s="2563"/>
      <c r="Y513" s="2563"/>
      <c r="Z513" s="2563"/>
      <c r="AA513" s="2563"/>
      <c r="AB513" s="2563"/>
      <c r="AC513" s="2563"/>
      <c r="AD513" s="2564"/>
      <c r="AE513" s="2564"/>
      <c r="AF513" s="2564"/>
      <c r="AG513" s="2563"/>
      <c r="AH513" s="2564"/>
      <c r="AI513" s="2564"/>
      <c r="AJ513" s="2564"/>
      <c r="AK513" s="2565"/>
      <c r="AL513" s="2565"/>
    </row>
    <row r="514" spans="3:38" s="2526" customFormat="1" ht="10.5">
      <c r="C514" s="2566" t="s">
        <v>2451</v>
      </c>
      <c r="D514" s="2567"/>
      <c r="E514" s="2568">
        <f t="shared" ref="E514:S514" si="24">SUM(E512:E513)</f>
        <v>0</v>
      </c>
      <c r="F514" s="2568">
        <f t="shared" si="24"/>
        <v>0</v>
      </c>
      <c r="G514" s="2568">
        <f t="shared" si="24"/>
        <v>0</v>
      </c>
      <c r="H514" s="2568">
        <f t="shared" si="24"/>
        <v>0</v>
      </c>
      <c r="I514" s="2568">
        <f t="shared" si="24"/>
        <v>0</v>
      </c>
      <c r="J514" s="2568">
        <f t="shared" si="24"/>
        <v>0</v>
      </c>
      <c r="K514" s="2568">
        <f t="shared" si="24"/>
        <v>0</v>
      </c>
      <c r="L514" s="2568">
        <f t="shared" si="24"/>
        <v>0</v>
      </c>
      <c r="M514" s="2568">
        <f t="shared" si="24"/>
        <v>0</v>
      </c>
      <c r="N514" s="2568">
        <f t="shared" si="24"/>
        <v>0</v>
      </c>
      <c r="O514" s="2568">
        <f t="shared" si="24"/>
        <v>0</v>
      </c>
      <c r="P514" s="2568">
        <f t="shared" si="24"/>
        <v>0</v>
      </c>
      <c r="Q514" s="2568">
        <f t="shared" si="24"/>
        <v>0</v>
      </c>
      <c r="R514" s="2568">
        <f t="shared" si="24"/>
        <v>0</v>
      </c>
      <c r="S514" s="2568">
        <f t="shared" si="24"/>
        <v>0</v>
      </c>
      <c r="T514" s="2569"/>
      <c r="U514" s="2542"/>
      <c r="V514" s="2570">
        <f t="shared" ref="V514:AJ514" si="25">SUM(V512:V513)</f>
        <v>0</v>
      </c>
      <c r="W514" s="2570">
        <f t="shared" si="25"/>
        <v>0</v>
      </c>
      <c r="X514" s="2570">
        <f t="shared" si="25"/>
        <v>0</v>
      </c>
      <c r="Y514" s="2570">
        <f t="shared" si="25"/>
        <v>0</v>
      </c>
      <c r="Z514" s="2570">
        <f t="shared" si="25"/>
        <v>0</v>
      </c>
      <c r="AA514" s="2570">
        <f t="shared" si="25"/>
        <v>0</v>
      </c>
      <c r="AB514" s="2570">
        <f t="shared" si="25"/>
        <v>0</v>
      </c>
      <c r="AC514" s="2570">
        <f t="shared" si="25"/>
        <v>0</v>
      </c>
      <c r="AD514" s="2571">
        <f t="shared" si="25"/>
        <v>0</v>
      </c>
      <c r="AE514" s="2571">
        <f t="shared" si="25"/>
        <v>0</v>
      </c>
      <c r="AF514" s="2571">
        <f t="shared" si="25"/>
        <v>0</v>
      </c>
      <c r="AG514" s="2570">
        <f t="shared" si="25"/>
        <v>0</v>
      </c>
      <c r="AH514" s="2571">
        <f t="shared" si="25"/>
        <v>0</v>
      </c>
      <c r="AI514" s="2571">
        <f t="shared" si="25"/>
        <v>0</v>
      </c>
      <c r="AJ514" s="2571">
        <f t="shared" si="25"/>
        <v>0</v>
      </c>
      <c r="AK514" s="2572"/>
      <c r="AL514" s="2572"/>
    </row>
    <row r="515" spans="3:38" s="2526" customFormat="1" ht="10.5">
      <c r="C515" s="2566"/>
      <c r="D515" s="2567"/>
      <c r="E515" s="2573"/>
      <c r="F515" s="2574"/>
      <c r="G515" s="2574"/>
      <c r="H515" s="2574"/>
      <c r="I515" s="2574"/>
      <c r="J515" s="2574"/>
      <c r="K515" s="2574"/>
      <c r="L515" s="2574"/>
      <c r="M515" s="2574"/>
      <c r="N515" s="2574"/>
      <c r="O515" s="2574"/>
      <c r="P515" s="2574"/>
      <c r="Q515" s="2574"/>
      <c r="R515" s="2574"/>
      <c r="S515" s="2575"/>
      <c r="T515" s="2572"/>
      <c r="U515" s="2576"/>
      <c r="V515" s="2576"/>
      <c r="W515" s="2576"/>
      <c r="X515" s="2576"/>
      <c r="Y515" s="2576"/>
      <c r="Z515" s="2576"/>
      <c r="AA515" s="2576"/>
      <c r="AB515" s="2576"/>
      <c r="AC515" s="2576"/>
      <c r="AD515" s="2576"/>
      <c r="AE515" s="2576"/>
      <c r="AF515" s="2576"/>
      <c r="AG515" s="2576"/>
      <c r="AH515" s="2576"/>
      <c r="AI515" s="2576"/>
      <c r="AJ515" s="2576"/>
      <c r="AK515" s="2572"/>
      <c r="AL515" s="2572"/>
    </row>
    <row r="516" spans="3:38" s="2526" customFormat="1" ht="10.5">
      <c r="C516" s="2577" t="s">
        <v>2452</v>
      </c>
      <c r="D516" s="2578"/>
      <c r="E516" s="2579"/>
      <c r="F516" s="2580"/>
      <c r="G516" s="2580"/>
      <c r="H516" s="2580"/>
      <c r="I516" s="2580"/>
      <c r="J516" s="2580"/>
      <c r="K516" s="2580"/>
      <c r="L516" s="2580"/>
      <c r="M516" s="2580"/>
      <c r="N516" s="2580"/>
      <c r="O516" s="2580"/>
      <c r="P516" s="2580"/>
      <c r="Q516" s="2580"/>
      <c r="R516" s="2580"/>
      <c r="S516" s="2582"/>
      <c r="T516" s="2572"/>
      <c r="U516" s="2576"/>
      <c r="V516" s="2576"/>
      <c r="W516" s="2576"/>
      <c r="X516" s="2576"/>
      <c r="Y516" s="2576"/>
      <c r="Z516" s="2576"/>
      <c r="AA516" s="2576"/>
      <c r="AB516" s="2576"/>
      <c r="AC516" s="2576"/>
      <c r="AD516" s="2576"/>
      <c r="AE516" s="2576"/>
      <c r="AF516" s="2576"/>
      <c r="AG516" s="2576"/>
      <c r="AH516" s="2576"/>
      <c r="AI516" s="2576"/>
      <c r="AJ516" s="2576"/>
      <c r="AK516" s="2572"/>
      <c r="AL516" s="2572"/>
    </row>
    <row r="517" spans="3:38" s="2526" customFormat="1" ht="10.5">
      <c r="C517" s="2557"/>
      <c r="D517" s="2558"/>
      <c r="E517" s="2559"/>
      <c r="F517" s="2559"/>
      <c r="G517" s="2559"/>
      <c r="H517" s="2560">
        <f>SUM(E517:G517)</f>
        <v>0</v>
      </c>
      <c r="I517" s="2559"/>
      <c r="J517" s="2559"/>
      <c r="K517" s="2559"/>
      <c r="L517" s="2559"/>
      <c r="M517" s="2559"/>
      <c r="N517" s="2559"/>
      <c r="O517" s="2559"/>
      <c r="P517" s="2559"/>
      <c r="Q517" s="2559"/>
      <c r="R517" s="2559"/>
      <c r="S517" s="2560">
        <f>SUM(I517:R517)</f>
        <v>0</v>
      </c>
      <c r="T517" s="2561"/>
      <c r="U517" s="2562"/>
      <c r="V517" s="2563"/>
      <c r="W517" s="2563"/>
      <c r="X517" s="2563"/>
      <c r="Y517" s="2563"/>
      <c r="Z517" s="2563"/>
      <c r="AA517" s="2563"/>
      <c r="AB517" s="2563"/>
      <c r="AC517" s="2563"/>
      <c r="AD517" s="2564"/>
      <c r="AE517" s="2564"/>
      <c r="AF517" s="2564"/>
      <c r="AG517" s="2563"/>
      <c r="AH517" s="2564"/>
      <c r="AI517" s="2564"/>
      <c r="AJ517" s="2564"/>
      <c r="AK517" s="2565"/>
      <c r="AL517" s="2565"/>
    </row>
    <row r="518" spans="3:38" s="2526" customFormat="1" ht="10.5">
      <c r="C518" s="2557"/>
      <c r="D518" s="2558"/>
      <c r="E518" s="2559"/>
      <c r="F518" s="2559"/>
      <c r="G518" s="2559"/>
      <c r="H518" s="2560">
        <f t="shared" ref="H518:H533" si="26">SUM(E518:G518)</f>
        <v>0</v>
      </c>
      <c r="I518" s="2559"/>
      <c r="J518" s="2559"/>
      <c r="K518" s="2559"/>
      <c r="L518" s="2559"/>
      <c r="M518" s="2559"/>
      <c r="N518" s="2559"/>
      <c r="O518" s="2559"/>
      <c r="P518" s="2559"/>
      <c r="Q518" s="2559"/>
      <c r="R518" s="2559"/>
      <c r="S518" s="2560">
        <f t="shared" ref="S518:S533" si="27">SUM(I518:R518)</f>
        <v>0</v>
      </c>
      <c r="T518" s="2561"/>
      <c r="U518" s="2562"/>
      <c r="V518" s="2563"/>
      <c r="W518" s="2563"/>
      <c r="X518" s="2563"/>
      <c r="Y518" s="2563"/>
      <c r="Z518" s="2563"/>
      <c r="AA518" s="2563"/>
      <c r="AB518" s="2563"/>
      <c r="AC518" s="2563"/>
      <c r="AD518" s="2564"/>
      <c r="AE518" s="2564"/>
      <c r="AF518" s="2564"/>
      <c r="AG518" s="2563"/>
      <c r="AH518" s="2564"/>
      <c r="AI518" s="2564"/>
      <c r="AJ518" s="2564"/>
      <c r="AK518" s="2565"/>
      <c r="AL518" s="2565"/>
    </row>
    <row r="519" spans="3:38" s="2526" customFormat="1" ht="10.5">
      <c r="C519" s="2557"/>
      <c r="D519" s="2558"/>
      <c r="E519" s="2559"/>
      <c r="F519" s="2559"/>
      <c r="G519" s="2559"/>
      <c r="H519" s="2560">
        <f t="shared" si="26"/>
        <v>0</v>
      </c>
      <c r="I519" s="2559"/>
      <c r="J519" s="2559"/>
      <c r="K519" s="2559"/>
      <c r="L519" s="2559"/>
      <c r="M519" s="2559"/>
      <c r="N519" s="2559"/>
      <c r="O519" s="2559"/>
      <c r="P519" s="2559"/>
      <c r="Q519" s="2559"/>
      <c r="R519" s="2559"/>
      <c r="S519" s="2560">
        <f t="shared" si="27"/>
        <v>0</v>
      </c>
      <c r="T519" s="2561"/>
      <c r="U519" s="2562"/>
      <c r="V519" s="2563"/>
      <c r="W519" s="2563"/>
      <c r="X519" s="2563"/>
      <c r="Y519" s="2563"/>
      <c r="Z519" s="2563"/>
      <c r="AA519" s="2563"/>
      <c r="AB519" s="2563"/>
      <c r="AC519" s="2563"/>
      <c r="AD519" s="2564"/>
      <c r="AE519" s="2564"/>
      <c r="AF519" s="2564"/>
      <c r="AG519" s="2563"/>
      <c r="AH519" s="2564"/>
      <c r="AI519" s="2564"/>
      <c r="AJ519" s="2564"/>
      <c r="AK519" s="2565"/>
      <c r="AL519" s="2565"/>
    </row>
    <row r="520" spans="3:38" s="2526" customFormat="1" ht="10.5">
      <c r="C520" s="2557"/>
      <c r="D520" s="2558"/>
      <c r="E520" s="2559"/>
      <c r="F520" s="2559"/>
      <c r="G520" s="2559"/>
      <c r="H520" s="2560">
        <f t="shared" si="26"/>
        <v>0</v>
      </c>
      <c r="I520" s="2559"/>
      <c r="J520" s="2559"/>
      <c r="K520" s="2559"/>
      <c r="L520" s="2559"/>
      <c r="M520" s="2559"/>
      <c r="N520" s="2559"/>
      <c r="O520" s="2559"/>
      <c r="P520" s="2559"/>
      <c r="Q520" s="2559"/>
      <c r="R520" s="2559"/>
      <c r="S520" s="2560">
        <f t="shared" si="27"/>
        <v>0</v>
      </c>
      <c r="T520" s="2561"/>
      <c r="U520" s="2562"/>
      <c r="V520" s="2563"/>
      <c r="W520" s="2563"/>
      <c r="X520" s="2563"/>
      <c r="Y520" s="2563"/>
      <c r="Z520" s="2563"/>
      <c r="AA520" s="2563"/>
      <c r="AB520" s="2563"/>
      <c r="AC520" s="2563"/>
      <c r="AD520" s="2564"/>
      <c r="AE520" s="2564"/>
      <c r="AF520" s="2564"/>
      <c r="AG520" s="2563"/>
      <c r="AH520" s="2564"/>
      <c r="AI520" s="2564"/>
      <c r="AJ520" s="2564"/>
      <c r="AK520" s="2565"/>
      <c r="AL520" s="2565"/>
    </row>
    <row r="521" spans="3:38" s="2526" customFormat="1" ht="10.5">
      <c r="C521" s="2557"/>
      <c r="D521" s="2558"/>
      <c r="E521" s="2559"/>
      <c r="F521" s="2559"/>
      <c r="G521" s="2559"/>
      <c r="H521" s="2560">
        <f t="shared" si="26"/>
        <v>0</v>
      </c>
      <c r="I521" s="2559"/>
      <c r="J521" s="2559"/>
      <c r="K521" s="2559"/>
      <c r="L521" s="2559"/>
      <c r="M521" s="2559"/>
      <c r="N521" s="2559"/>
      <c r="O521" s="2559"/>
      <c r="P521" s="2559"/>
      <c r="Q521" s="2559"/>
      <c r="R521" s="2559"/>
      <c r="S521" s="2560">
        <f t="shared" si="27"/>
        <v>0</v>
      </c>
      <c r="T521" s="2561"/>
      <c r="U521" s="2562"/>
      <c r="V521" s="2563"/>
      <c r="W521" s="2563"/>
      <c r="X521" s="2563"/>
      <c r="Y521" s="2563"/>
      <c r="Z521" s="2563"/>
      <c r="AA521" s="2563"/>
      <c r="AB521" s="2563"/>
      <c r="AC521" s="2563"/>
      <c r="AD521" s="2564"/>
      <c r="AE521" s="2564"/>
      <c r="AF521" s="2564"/>
      <c r="AG521" s="2563"/>
      <c r="AH521" s="2564"/>
      <c r="AI521" s="2564"/>
      <c r="AJ521" s="2564"/>
      <c r="AK521" s="2565"/>
      <c r="AL521" s="2565"/>
    </row>
    <row r="522" spans="3:38" s="2526" customFormat="1" ht="10.5">
      <c r="C522" s="2557"/>
      <c r="D522" s="2558"/>
      <c r="E522" s="2559"/>
      <c r="F522" s="2559"/>
      <c r="G522" s="2559"/>
      <c r="H522" s="2560">
        <f t="shared" si="26"/>
        <v>0</v>
      </c>
      <c r="I522" s="2559"/>
      <c r="J522" s="2559"/>
      <c r="K522" s="2559"/>
      <c r="L522" s="2559"/>
      <c r="M522" s="2559"/>
      <c r="N522" s="2559"/>
      <c r="O522" s="2559"/>
      <c r="P522" s="2559"/>
      <c r="Q522" s="2559"/>
      <c r="R522" s="2559"/>
      <c r="S522" s="2560">
        <f t="shared" si="27"/>
        <v>0</v>
      </c>
      <c r="T522" s="2561"/>
      <c r="U522" s="2562"/>
      <c r="V522" s="2563"/>
      <c r="W522" s="2563"/>
      <c r="X522" s="2563"/>
      <c r="Y522" s="2563"/>
      <c r="Z522" s="2563"/>
      <c r="AA522" s="2563"/>
      <c r="AB522" s="2563"/>
      <c r="AC522" s="2563"/>
      <c r="AD522" s="2564"/>
      <c r="AE522" s="2564"/>
      <c r="AF522" s="2564"/>
      <c r="AG522" s="2563"/>
      <c r="AH522" s="2564"/>
      <c r="AI522" s="2564"/>
      <c r="AJ522" s="2564"/>
      <c r="AK522" s="2565"/>
      <c r="AL522" s="2565"/>
    </row>
    <row r="523" spans="3:38" s="2526" customFormat="1" ht="10.5">
      <c r="C523" s="2557"/>
      <c r="D523" s="2558"/>
      <c r="E523" s="2559"/>
      <c r="F523" s="2559"/>
      <c r="G523" s="2559"/>
      <c r="H523" s="2560">
        <f t="shared" si="26"/>
        <v>0</v>
      </c>
      <c r="I523" s="2559"/>
      <c r="J523" s="2559"/>
      <c r="K523" s="2559"/>
      <c r="L523" s="2559"/>
      <c r="M523" s="2559"/>
      <c r="N523" s="2559"/>
      <c r="O523" s="2559"/>
      <c r="P523" s="2559"/>
      <c r="Q523" s="2559"/>
      <c r="R523" s="2559"/>
      <c r="S523" s="2560">
        <f t="shared" si="27"/>
        <v>0</v>
      </c>
      <c r="T523" s="2561"/>
      <c r="U523" s="2562"/>
      <c r="V523" s="2563"/>
      <c r="W523" s="2563"/>
      <c r="X523" s="2563"/>
      <c r="Y523" s="2563"/>
      <c r="Z523" s="2563"/>
      <c r="AA523" s="2563"/>
      <c r="AB523" s="2563"/>
      <c r="AC523" s="2563"/>
      <c r="AD523" s="2564"/>
      <c r="AE523" s="2564"/>
      <c r="AF523" s="2564"/>
      <c r="AG523" s="2563"/>
      <c r="AH523" s="2564"/>
      <c r="AI523" s="2564"/>
      <c r="AJ523" s="2564"/>
      <c r="AK523" s="2565"/>
      <c r="AL523" s="2565"/>
    </row>
    <row r="524" spans="3:38" s="2526" customFormat="1" ht="10.5">
      <c r="C524" s="2557"/>
      <c r="D524" s="2558"/>
      <c r="E524" s="2559"/>
      <c r="F524" s="2559"/>
      <c r="G524" s="2559"/>
      <c r="H524" s="2560">
        <f t="shared" si="26"/>
        <v>0</v>
      </c>
      <c r="I524" s="2559"/>
      <c r="J524" s="2559"/>
      <c r="K524" s="2559"/>
      <c r="L524" s="2559"/>
      <c r="M524" s="2559"/>
      <c r="N524" s="2559"/>
      <c r="O524" s="2559"/>
      <c r="P524" s="2559"/>
      <c r="Q524" s="2559"/>
      <c r="R524" s="2559"/>
      <c r="S524" s="2560">
        <f t="shared" si="27"/>
        <v>0</v>
      </c>
      <c r="T524" s="2561"/>
      <c r="U524" s="2562"/>
      <c r="V524" s="2563"/>
      <c r="W524" s="2563"/>
      <c r="X524" s="2563"/>
      <c r="Y524" s="2563"/>
      <c r="Z524" s="2563"/>
      <c r="AA524" s="2563"/>
      <c r="AB524" s="2563"/>
      <c r="AC524" s="2563"/>
      <c r="AD524" s="2564"/>
      <c r="AE524" s="2564"/>
      <c r="AF524" s="2564"/>
      <c r="AG524" s="2563"/>
      <c r="AH524" s="2564"/>
      <c r="AI524" s="2564"/>
      <c r="AJ524" s="2564"/>
      <c r="AK524" s="2565"/>
      <c r="AL524" s="2565"/>
    </row>
    <row r="525" spans="3:38" s="2526" customFormat="1" ht="10.5">
      <c r="C525" s="2557"/>
      <c r="D525" s="2558"/>
      <c r="E525" s="2559"/>
      <c r="F525" s="2559"/>
      <c r="G525" s="2559"/>
      <c r="H525" s="2560">
        <f t="shared" si="26"/>
        <v>0</v>
      </c>
      <c r="I525" s="2559"/>
      <c r="J525" s="2559"/>
      <c r="K525" s="2559"/>
      <c r="L525" s="2559"/>
      <c r="M525" s="2559"/>
      <c r="N525" s="2559"/>
      <c r="O525" s="2559"/>
      <c r="P525" s="2559"/>
      <c r="Q525" s="2559"/>
      <c r="R525" s="2559"/>
      <c r="S525" s="2560">
        <f t="shared" si="27"/>
        <v>0</v>
      </c>
      <c r="T525" s="2561"/>
      <c r="U525" s="2562"/>
      <c r="V525" s="2563"/>
      <c r="W525" s="2563"/>
      <c r="X525" s="2563"/>
      <c r="Y525" s="2563"/>
      <c r="Z525" s="2563"/>
      <c r="AA525" s="2563"/>
      <c r="AB525" s="2563"/>
      <c r="AC525" s="2563"/>
      <c r="AD525" s="2564"/>
      <c r="AE525" s="2564"/>
      <c r="AF525" s="2564"/>
      <c r="AG525" s="2563"/>
      <c r="AH525" s="2564"/>
      <c r="AI525" s="2564"/>
      <c r="AJ525" s="2564"/>
      <c r="AK525" s="2565"/>
      <c r="AL525" s="2565"/>
    </row>
    <row r="526" spans="3:38" s="2526" customFormat="1" ht="10.5">
      <c r="C526" s="2557"/>
      <c r="D526" s="2558"/>
      <c r="E526" s="2559"/>
      <c r="F526" s="2559"/>
      <c r="G526" s="2559"/>
      <c r="H526" s="2560">
        <f t="shared" si="26"/>
        <v>0</v>
      </c>
      <c r="I526" s="2559"/>
      <c r="J526" s="2559"/>
      <c r="K526" s="2559"/>
      <c r="L526" s="2559"/>
      <c r="M526" s="2559"/>
      <c r="N526" s="2559"/>
      <c r="O526" s="2559"/>
      <c r="P526" s="2559"/>
      <c r="Q526" s="2559"/>
      <c r="R526" s="2559"/>
      <c r="S526" s="2560">
        <f t="shared" si="27"/>
        <v>0</v>
      </c>
      <c r="T526" s="2561"/>
      <c r="U526" s="2562"/>
      <c r="V526" s="2563"/>
      <c r="W526" s="2563"/>
      <c r="X526" s="2563"/>
      <c r="Y526" s="2563"/>
      <c r="Z526" s="2563"/>
      <c r="AA526" s="2563"/>
      <c r="AB526" s="2563"/>
      <c r="AC526" s="2563"/>
      <c r="AD526" s="2564"/>
      <c r="AE526" s="2564"/>
      <c r="AF526" s="2564"/>
      <c r="AG526" s="2563"/>
      <c r="AH526" s="2564"/>
      <c r="AI526" s="2564"/>
      <c r="AJ526" s="2564"/>
      <c r="AK526" s="2565"/>
      <c r="AL526" s="2565"/>
    </row>
    <row r="527" spans="3:38" s="2526" customFormat="1" ht="10.5">
      <c r="C527" s="2557"/>
      <c r="D527" s="2558"/>
      <c r="E527" s="2559"/>
      <c r="F527" s="2559"/>
      <c r="G527" s="2559"/>
      <c r="H527" s="2560">
        <f t="shared" si="26"/>
        <v>0</v>
      </c>
      <c r="I527" s="2559"/>
      <c r="J527" s="2559"/>
      <c r="K527" s="2559"/>
      <c r="L527" s="2559"/>
      <c r="M527" s="2559"/>
      <c r="N527" s="2559"/>
      <c r="O527" s="2559"/>
      <c r="P527" s="2559"/>
      <c r="Q527" s="2559"/>
      <c r="R527" s="2559"/>
      <c r="S527" s="2560">
        <f t="shared" si="27"/>
        <v>0</v>
      </c>
      <c r="T527" s="2561"/>
      <c r="U527" s="2562"/>
      <c r="V527" s="2563"/>
      <c r="W527" s="2563"/>
      <c r="X527" s="2563"/>
      <c r="Y527" s="2563"/>
      <c r="Z527" s="2563"/>
      <c r="AA527" s="2563"/>
      <c r="AB527" s="2563"/>
      <c r="AC527" s="2563"/>
      <c r="AD527" s="2564"/>
      <c r="AE527" s="2564"/>
      <c r="AF527" s="2564"/>
      <c r="AG527" s="2563"/>
      <c r="AH527" s="2564"/>
      <c r="AI527" s="2564"/>
      <c r="AJ527" s="2564"/>
      <c r="AK527" s="2565"/>
      <c r="AL527" s="2565"/>
    </row>
    <row r="528" spans="3:38" s="2526" customFormat="1" ht="10.5">
      <c r="C528" s="2557"/>
      <c r="D528" s="2558"/>
      <c r="E528" s="2559"/>
      <c r="F528" s="2559"/>
      <c r="G528" s="2559"/>
      <c r="H528" s="2560">
        <f t="shared" si="26"/>
        <v>0</v>
      </c>
      <c r="I528" s="2559"/>
      <c r="J528" s="2559"/>
      <c r="K528" s="2559"/>
      <c r="L528" s="2559"/>
      <c r="M528" s="2559"/>
      <c r="N528" s="2559"/>
      <c r="O528" s="2559"/>
      <c r="P528" s="2559"/>
      <c r="Q528" s="2559"/>
      <c r="R528" s="2559"/>
      <c r="S528" s="2560">
        <f t="shared" si="27"/>
        <v>0</v>
      </c>
      <c r="T528" s="2561"/>
      <c r="U528" s="2562"/>
      <c r="V528" s="2563"/>
      <c r="W528" s="2563"/>
      <c r="X528" s="2563"/>
      <c r="Y528" s="2563"/>
      <c r="Z528" s="2563"/>
      <c r="AA528" s="2563"/>
      <c r="AB528" s="2563"/>
      <c r="AC528" s="2563"/>
      <c r="AD528" s="2564"/>
      <c r="AE528" s="2564"/>
      <c r="AF528" s="2564"/>
      <c r="AG528" s="2563"/>
      <c r="AH528" s="2564"/>
      <c r="AI528" s="2564"/>
      <c r="AJ528" s="2564"/>
      <c r="AK528" s="2565"/>
      <c r="AL528" s="2565"/>
    </row>
    <row r="529" spans="3:38" s="2526" customFormat="1" ht="10.5">
      <c r="C529" s="2557"/>
      <c r="D529" s="2558"/>
      <c r="E529" s="2559"/>
      <c r="F529" s="2559"/>
      <c r="G529" s="2559"/>
      <c r="H529" s="2560">
        <f t="shared" si="26"/>
        <v>0</v>
      </c>
      <c r="I529" s="2559"/>
      <c r="J529" s="2559"/>
      <c r="K529" s="2559"/>
      <c r="L529" s="2559"/>
      <c r="M529" s="2559"/>
      <c r="N529" s="2559"/>
      <c r="O529" s="2559"/>
      <c r="P529" s="2559"/>
      <c r="Q529" s="2559"/>
      <c r="R529" s="2559"/>
      <c r="S529" s="2560">
        <f t="shared" si="27"/>
        <v>0</v>
      </c>
      <c r="T529" s="2561"/>
      <c r="U529" s="2562"/>
      <c r="V529" s="2563"/>
      <c r="W529" s="2563"/>
      <c r="X529" s="2563"/>
      <c r="Y529" s="2563"/>
      <c r="Z529" s="2563"/>
      <c r="AA529" s="2563"/>
      <c r="AB529" s="2563"/>
      <c r="AC529" s="2563"/>
      <c r="AD529" s="2564"/>
      <c r="AE529" s="2564"/>
      <c r="AF529" s="2564"/>
      <c r="AG529" s="2563"/>
      <c r="AH529" s="2564"/>
      <c r="AI529" s="2564"/>
      <c r="AJ529" s="2564"/>
      <c r="AK529" s="2565"/>
      <c r="AL529" s="2565"/>
    </row>
    <row r="530" spans="3:38" s="2526" customFormat="1" ht="10.5">
      <c r="C530" s="2557"/>
      <c r="D530" s="2558"/>
      <c r="E530" s="2559"/>
      <c r="F530" s="2559"/>
      <c r="G530" s="2559"/>
      <c r="H530" s="2560">
        <f t="shared" si="26"/>
        <v>0</v>
      </c>
      <c r="I530" s="2559"/>
      <c r="J530" s="2559"/>
      <c r="K530" s="2559"/>
      <c r="L530" s="2559"/>
      <c r="M530" s="2559"/>
      <c r="N530" s="2559"/>
      <c r="O530" s="2559"/>
      <c r="P530" s="2559"/>
      <c r="Q530" s="2559"/>
      <c r="R530" s="2559"/>
      <c r="S530" s="2560">
        <f t="shared" si="27"/>
        <v>0</v>
      </c>
      <c r="T530" s="2561"/>
      <c r="U530" s="2562"/>
      <c r="V530" s="2563"/>
      <c r="W530" s="2563"/>
      <c r="X530" s="2563"/>
      <c r="Y530" s="2563"/>
      <c r="Z530" s="2563"/>
      <c r="AA530" s="2563"/>
      <c r="AB530" s="2563"/>
      <c r="AC530" s="2563"/>
      <c r="AD530" s="2564"/>
      <c r="AE530" s="2564"/>
      <c r="AF530" s="2564"/>
      <c r="AG530" s="2563"/>
      <c r="AH530" s="2564"/>
      <c r="AI530" s="2564"/>
      <c r="AJ530" s="2564"/>
      <c r="AK530" s="2565"/>
      <c r="AL530" s="2565"/>
    </row>
    <row r="531" spans="3:38" s="2526" customFormat="1" ht="10.5">
      <c r="C531" s="2557"/>
      <c r="D531" s="2558"/>
      <c r="E531" s="2559"/>
      <c r="F531" s="2559"/>
      <c r="G531" s="2559"/>
      <c r="H531" s="2560">
        <f t="shared" si="26"/>
        <v>0</v>
      </c>
      <c r="I531" s="2559"/>
      <c r="J531" s="2559"/>
      <c r="K531" s="2559"/>
      <c r="L531" s="2559"/>
      <c r="M531" s="2559"/>
      <c r="N531" s="2559"/>
      <c r="O531" s="2559"/>
      <c r="P531" s="2559"/>
      <c r="Q531" s="2559"/>
      <c r="R531" s="2559"/>
      <c r="S531" s="2560">
        <f t="shared" si="27"/>
        <v>0</v>
      </c>
      <c r="T531" s="2561"/>
      <c r="U531" s="2562"/>
      <c r="V531" s="2563"/>
      <c r="W531" s="2563"/>
      <c r="X531" s="2563"/>
      <c r="Y531" s="2563"/>
      <c r="Z531" s="2563"/>
      <c r="AA531" s="2563"/>
      <c r="AB531" s="2563"/>
      <c r="AC531" s="2563"/>
      <c r="AD531" s="2564"/>
      <c r="AE531" s="2564"/>
      <c r="AF531" s="2564"/>
      <c r="AG531" s="2563"/>
      <c r="AH531" s="2564"/>
      <c r="AI531" s="2564"/>
      <c r="AJ531" s="2564"/>
      <c r="AK531" s="2565"/>
      <c r="AL531" s="2565"/>
    </row>
    <row r="532" spans="3:38" s="2526" customFormat="1" ht="10.5">
      <c r="C532" s="2557"/>
      <c r="D532" s="2558"/>
      <c r="E532" s="2559"/>
      <c r="F532" s="2559"/>
      <c r="G532" s="2559"/>
      <c r="H532" s="2560">
        <f t="shared" si="26"/>
        <v>0</v>
      </c>
      <c r="I532" s="2559"/>
      <c r="J532" s="2559"/>
      <c r="K532" s="2559"/>
      <c r="L532" s="2559"/>
      <c r="M532" s="2559"/>
      <c r="N532" s="2559"/>
      <c r="O532" s="2559"/>
      <c r="P532" s="2559"/>
      <c r="Q532" s="2559"/>
      <c r="R532" s="2559"/>
      <c r="S532" s="2560">
        <f t="shared" si="27"/>
        <v>0</v>
      </c>
      <c r="T532" s="2561"/>
      <c r="U532" s="2562"/>
      <c r="V532" s="2563"/>
      <c r="W532" s="2563"/>
      <c r="X532" s="2563"/>
      <c r="Y532" s="2563"/>
      <c r="Z532" s="2563"/>
      <c r="AA532" s="2563"/>
      <c r="AB532" s="2563"/>
      <c r="AC532" s="2563"/>
      <c r="AD532" s="2564"/>
      <c r="AE532" s="2564"/>
      <c r="AF532" s="2564"/>
      <c r="AG532" s="2563"/>
      <c r="AH532" s="2564"/>
      <c r="AI532" s="2564"/>
      <c r="AJ532" s="2564"/>
      <c r="AK532" s="2565"/>
      <c r="AL532" s="2565"/>
    </row>
    <row r="533" spans="3:38" s="2526" customFormat="1" ht="10.5">
      <c r="C533" s="2557"/>
      <c r="D533" s="2558"/>
      <c r="E533" s="2559"/>
      <c r="F533" s="2559"/>
      <c r="G533" s="2559"/>
      <c r="H533" s="2560">
        <f t="shared" si="26"/>
        <v>0</v>
      </c>
      <c r="I533" s="2559"/>
      <c r="J533" s="2559"/>
      <c r="K533" s="2559"/>
      <c r="L533" s="2559"/>
      <c r="M533" s="2559"/>
      <c r="N533" s="2559"/>
      <c r="O533" s="2559"/>
      <c r="P533" s="2559"/>
      <c r="Q533" s="2559"/>
      <c r="R533" s="2559"/>
      <c r="S533" s="2560">
        <f t="shared" si="27"/>
        <v>0</v>
      </c>
      <c r="T533" s="2561"/>
      <c r="U533" s="2562"/>
      <c r="V533" s="2563"/>
      <c r="W533" s="2563"/>
      <c r="X533" s="2563"/>
      <c r="Y533" s="2563"/>
      <c r="Z533" s="2563"/>
      <c r="AA533" s="2563"/>
      <c r="AB533" s="2563"/>
      <c r="AC533" s="2563"/>
      <c r="AD533" s="2564"/>
      <c r="AE533" s="2564"/>
      <c r="AF533" s="2564"/>
      <c r="AG533" s="2563"/>
      <c r="AH533" s="2564"/>
      <c r="AI533" s="2564"/>
      <c r="AJ533" s="2564"/>
      <c r="AK533" s="2565"/>
      <c r="AL533" s="2565"/>
    </row>
    <row r="534" spans="3:38" s="2526" customFormat="1" ht="10.5">
      <c r="C534" s="2566" t="s">
        <v>2453</v>
      </c>
      <c r="D534" s="2567"/>
      <c r="E534" s="2568">
        <f t="shared" ref="E534:S534" si="28">SUM(E517:E533)</f>
        <v>0</v>
      </c>
      <c r="F534" s="2568">
        <f t="shared" si="28"/>
        <v>0</v>
      </c>
      <c r="G534" s="2568">
        <f t="shared" si="28"/>
        <v>0</v>
      </c>
      <c r="H534" s="2568">
        <f t="shared" si="28"/>
        <v>0</v>
      </c>
      <c r="I534" s="2568">
        <f t="shared" si="28"/>
        <v>0</v>
      </c>
      <c r="J534" s="2568">
        <f t="shared" si="28"/>
        <v>0</v>
      </c>
      <c r="K534" s="2568">
        <f t="shared" si="28"/>
        <v>0</v>
      </c>
      <c r="L534" s="2568">
        <f t="shared" si="28"/>
        <v>0</v>
      </c>
      <c r="M534" s="2568">
        <f t="shared" si="28"/>
        <v>0</v>
      </c>
      <c r="N534" s="2568">
        <f t="shared" si="28"/>
        <v>0</v>
      </c>
      <c r="O534" s="2568">
        <f t="shared" si="28"/>
        <v>0</v>
      </c>
      <c r="P534" s="2568">
        <f t="shared" si="28"/>
        <v>0</v>
      </c>
      <c r="Q534" s="2568">
        <f t="shared" si="28"/>
        <v>0</v>
      </c>
      <c r="R534" s="2568">
        <f t="shared" si="28"/>
        <v>0</v>
      </c>
      <c r="S534" s="2568">
        <f t="shared" si="28"/>
        <v>0</v>
      </c>
      <c r="T534" s="2569"/>
      <c r="U534" s="2542"/>
      <c r="V534" s="2570">
        <f t="shared" ref="V534:AJ534" si="29">SUM(V517:V533)</f>
        <v>0</v>
      </c>
      <c r="W534" s="2570">
        <f t="shared" si="29"/>
        <v>0</v>
      </c>
      <c r="X534" s="2570">
        <f t="shared" si="29"/>
        <v>0</v>
      </c>
      <c r="Y534" s="2570">
        <f t="shared" si="29"/>
        <v>0</v>
      </c>
      <c r="Z534" s="2570">
        <f t="shared" si="29"/>
        <v>0</v>
      </c>
      <c r="AA534" s="2570">
        <f t="shared" si="29"/>
        <v>0</v>
      </c>
      <c r="AB534" s="2570">
        <f t="shared" si="29"/>
        <v>0</v>
      </c>
      <c r="AC534" s="2570">
        <f t="shared" si="29"/>
        <v>0</v>
      </c>
      <c r="AD534" s="2571">
        <f t="shared" si="29"/>
        <v>0</v>
      </c>
      <c r="AE534" s="2571">
        <f t="shared" si="29"/>
        <v>0</v>
      </c>
      <c r="AF534" s="2571">
        <f t="shared" si="29"/>
        <v>0</v>
      </c>
      <c r="AG534" s="2570">
        <f t="shared" si="29"/>
        <v>0</v>
      </c>
      <c r="AH534" s="2571">
        <f t="shared" si="29"/>
        <v>0</v>
      </c>
      <c r="AI534" s="2571">
        <f t="shared" si="29"/>
        <v>0</v>
      </c>
      <c r="AJ534" s="2571">
        <f t="shared" si="29"/>
        <v>0</v>
      </c>
      <c r="AK534" s="2572"/>
      <c r="AL534" s="2572"/>
    </row>
    <row r="535" spans="3:38" s="2526" customFormat="1" ht="10.5">
      <c r="C535" s="2566"/>
      <c r="D535" s="2567"/>
      <c r="E535" s="2573"/>
      <c r="F535" s="2574"/>
      <c r="G535" s="2574"/>
      <c r="H535" s="2574"/>
      <c r="I535" s="2574"/>
      <c r="J535" s="2574"/>
      <c r="K535" s="2574"/>
      <c r="L535" s="2574"/>
      <c r="M535" s="2574"/>
      <c r="N535" s="2574"/>
      <c r="O535" s="2574"/>
      <c r="P535" s="2574"/>
      <c r="Q535" s="2574"/>
      <c r="R535" s="2574"/>
      <c r="S535" s="2582"/>
      <c r="T535" s="2572"/>
      <c r="U535" s="2576"/>
      <c r="V535" s="2576"/>
      <c r="W535" s="2576"/>
      <c r="X535" s="2576"/>
      <c r="Y535" s="2576"/>
      <c r="Z535" s="2576"/>
      <c r="AA535" s="2576"/>
      <c r="AB535" s="2576"/>
      <c r="AC535" s="2576"/>
      <c r="AD535" s="2576"/>
      <c r="AE535" s="2576"/>
      <c r="AF535" s="2576"/>
      <c r="AG535" s="2576"/>
      <c r="AH535" s="2576"/>
      <c r="AI535" s="2576"/>
      <c r="AJ535" s="2576"/>
      <c r="AK535" s="2572"/>
      <c r="AL535" s="2572"/>
    </row>
    <row r="536" spans="3:38" s="2526" customFormat="1" ht="10.5">
      <c r="C536" s="2577" t="s">
        <v>2454</v>
      </c>
      <c r="D536" s="2578"/>
      <c r="E536" s="2579"/>
      <c r="F536" s="2580"/>
      <c r="G536" s="2580"/>
      <c r="H536" s="2580"/>
      <c r="I536" s="2580"/>
      <c r="J536" s="2580"/>
      <c r="K536" s="2580"/>
      <c r="L536" s="2580"/>
      <c r="M536" s="2580"/>
      <c r="N536" s="2580"/>
      <c r="O536" s="2580"/>
      <c r="P536" s="2580"/>
      <c r="Q536" s="2580"/>
      <c r="R536" s="2580"/>
      <c r="S536" s="2582"/>
      <c r="T536" s="2572"/>
      <c r="U536" s="2576"/>
      <c r="V536" s="2576"/>
      <c r="W536" s="2576"/>
      <c r="X536" s="2576"/>
      <c r="Y536" s="2576"/>
      <c r="Z536" s="2576"/>
      <c r="AA536" s="2576"/>
      <c r="AB536" s="2576"/>
      <c r="AC536" s="2576"/>
      <c r="AD536" s="2576"/>
      <c r="AE536" s="2576"/>
      <c r="AF536" s="2576"/>
      <c r="AG536" s="2576"/>
      <c r="AH536" s="2576"/>
      <c r="AI536" s="2576"/>
      <c r="AJ536" s="2576"/>
      <c r="AK536" s="2572"/>
      <c r="AL536" s="2572"/>
    </row>
    <row r="537" spans="3:38" s="2526" customFormat="1" ht="10.5">
      <c r="C537" s="2557"/>
      <c r="D537" s="2558"/>
      <c r="E537" s="2559"/>
      <c r="F537" s="2559"/>
      <c r="G537" s="2559"/>
      <c r="H537" s="2560">
        <f>SUM(E537:G537)</f>
        <v>0</v>
      </c>
      <c r="I537" s="2559"/>
      <c r="J537" s="2559"/>
      <c r="K537" s="2559"/>
      <c r="L537" s="2559"/>
      <c r="M537" s="2559"/>
      <c r="N537" s="2559"/>
      <c r="O537" s="2559"/>
      <c r="P537" s="2559"/>
      <c r="Q537" s="2559"/>
      <c r="R537" s="2559"/>
      <c r="S537" s="2560">
        <f>SUM(I537:R537)</f>
        <v>0</v>
      </c>
      <c r="T537" s="2561"/>
      <c r="U537" s="2562"/>
      <c r="V537" s="2563"/>
      <c r="W537" s="2563"/>
      <c r="X537" s="2563"/>
      <c r="Y537" s="2563"/>
      <c r="Z537" s="2563"/>
      <c r="AA537" s="2563"/>
      <c r="AB537" s="2563"/>
      <c r="AC537" s="2563"/>
      <c r="AD537" s="2564"/>
      <c r="AE537" s="2564"/>
      <c r="AF537" s="2564"/>
      <c r="AG537" s="2563"/>
      <c r="AH537" s="2564"/>
      <c r="AI537" s="2564"/>
      <c r="AJ537" s="2564"/>
      <c r="AK537" s="2565"/>
      <c r="AL537" s="2565"/>
    </row>
    <row r="538" spans="3:38" s="2526" customFormat="1" ht="10.5">
      <c r="C538" s="2557"/>
      <c r="D538" s="2558"/>
      <c r="E538" s="2559"/>
      <c r="F538" s="2559"/>
      <c r="G538" s="2559"/>
      <c r="H538" s="2560">
        <f t="shared" ref="H538:H541" si="30">SUM(E538:G538)</f>
        <v>0</v>
      </c>
      <c r="I538" s="2559"/>
      <c r="J538" s="2559"/>
      <c r="K538" s="2559"/>
      <c r="L538" s="2559"/>
      <c r="M538" s="2559"/>
      <c r="N538" s="2559"/>
      <c r="O538" s="2559"/>
      <c r="P538" s="2559"/>
      <c r="Q538" s="2559"/>
      <c r="R538" s="2559"/>
      <c r="S538" s="2560">
        <f t="shared" ref="S538:S541" si="31">SUM(I538:R538)</f>
        <v>0</v>
      </c>
      <c r="T538" s="2561"/>
      <c r="U538" s="2562"/>
      <c r="V538" s="2563"/>
      <c r="W538" s="2563"/>
      <c r="X538" s="2563"/>
      <c r="Y538" s="2563"/>
      <c r="Z538" s="2563"/>
      <c r="AA538" s="2563"/>
      <c r="AB538" s="2563"/>
      <c r="AC538" s="2563"/>
      <c r="AD538" s="2564"/>
      <c r="AE538" s="2564"/>
      <c r="AF538" s="2564"/>
      <c r="AG538" s="2563"/>
      <c r="AH538" s="2564"/>
      <c r="AI538" s="2564"/>
      <c r="AJ538" s="2564"/>
      <c r="AK538" s="2565"/>
      <c r="AL538" s="2565"/>
    </row>
    <row r="539" spans="3:38" s="2526" customFormat="1" ht="10.5">
      <c r="C539" s="2557"/>
      <c r="D539" s="2558"/>
      <c r="E539" s="2559"/>
      <c r="F539" s="2559"/>
      <c r="G539" s="2559"/>
      <c r="H539" s="2560">
        <f t="shared" si="30"/>
        <v>0</v>
      </c>
      <c r="I539" s="2559"/>
      <c r="J539" s="2559"/>
      <c r="K539" s="2559"/>
      <c r="L539" s="2559"/>
      <c r="M539" s="2559"/>
      <c r="N539" s="2559"/>
      <c r="O539" s="2559"/>
      <c r="P539" s="2559"/>
      <c r="Q539" s="2559"/>
      <c r="R539" s="2559"/>
      <c r="S539" s="2560">
        <f t="shared" si="31"/>
        <v>0</v>
      </c>
      <c r="T539" s="2561"/>
      <c r="U539" s="2562"/>
      <c r="V539" s="2563"/>
      <c r="W539" s="2563"/>
      <c r="X539" s="2563"/>
      <c r="Y539" s="2563"/>
      <c r="Z539" s="2563"/>
      <c r="AA539" s="2563"/>
      <c r="AB539" s="2563"/>
      <c r="AC539" s="2563"/>
      <c r="AD539" s="2564"/>
      <c r="AE539" s="2564"/>
      <c r="AF539" s="2564"/>
      <c r="AG539" s="2563"/>
      <c r="AH539" s="2564"/>
      <c r="AI539" s="2564"/>
      <c r="AJ539" s="2564"/>
      <c r="AK539" s="2565"/>
      <c r="AL539" s="2565"/>
    </row>
    <row r="540" spans="3:38" s="2526" customFormat="1" ht="10.5">
      <c r="C540" s="2557"/>
      <c r="D540" s="2558"/>
      <c r="E540" s="2559"/>
      <c r="F540" s="2559"/>
      <c r="G540" s="2559"/>
      <c r="H540" s="2560">
        <f t="shared" si="30"/>
        <v>0</v>
      </c>
      <c r="I540" s="2559"/>
      <c r="J540" s="2559"/>
      <c r="K540" s="2559"/>
      <c r="L540" s="2559"/>
      <c r="M540" s="2559"/>
      <c r="N540" s="2559"/>
      <c r="O540" s="2559"/>
      <c r="P540" s="2559"/>
      <c r="Q540" s="2559"/>
      <c r="R540" s="2559"/>
      <c r="S540" s="2560">
        <f t="shared" si="31"/>
        <v>0</v>
      </c>
      <c r="T540" s="2561"/>
      <c r="U540" s="2562"/>
      <c r="V540" s="2563"/>
      <c r="W540" s="2563"/>
      <c r="X540" s="2563"/>
      <c r="Y540" s="2563"/>
      <c r="Z540" s="2563"/>
      <c r="AA540" s="2563"/>
      <c r="AB540" s="2563"/>
      <c r="AC540" s="2563"/>
      <c r="AD540" s="2564"/>
      <c r="AE540" s="2564"/>
      <c r="AF540" s="2564"/>
      <c r="AG540" s="2563"/>
      <c r="AH540" s="2564"/>
      <c r="AI540" s="2564"/>
      <c r="AJ540" s="2564"/>
      <c r="AK540" s="2565"/>
      <c r="AL540" s="2565"/>
    </row>
    <row r="541" spans="3:38" s="2526" customFormat="1" ht="10.5">
      <c r="C541" s="2557"/>
      <c r="D541" s="2558"/>
      <c r="E541" s="2559"/>
      <c r="F541" s="2559"/>
      <c r="G541" s="2559"/>
      <c r="H541" s="2560">
        <f t="shared" si="30"/>
        <v>0</v>
      </c>
      <c r="I541" s="2559"/>
      <c r="J541" s="2559"/>
      <c r="K541" s="2559"/>
      <c r="L541" s="2559"/>
      <c r="M541" s="2559"/>
      <c r="N541" s="2559"/>
      <c r="O541" s="2559"/>
      <c r="P541" s="2559"/>
      <c r="Q541" s="2559"/>
      <c r="R541" s="2559"/>
      <c r="S541" s="2560">
        <f t="shared" si="31"/>
        <v>0</v>
      </c>
      <c r="T541" s="2561"/>
      <c r="U541" s="2562"/>
      <c r="V541" s="2563"/>
      <c r="W541" s="2563"/>
      <c r="X541" s="2563"/>
      <c r="Y541" s="2563"/>
      <c r="Z541" s="2563"/>
      <c r="AA541" s="2563"/>
      <c r="AB541" s="2563"/>
      <c r="AC541" s="2563"/>
      <c r="AD541" s="2564"/>
      <c r="AE541" s="2564"/>
      <c r="AF541" s="2564"/>
      <c r="AG541" s="2563"/>
      <c r="AH541" s="2564"/>
      <c r="AI541" s="2564"/>
      <c r="AJ541" s="2564"/>
      <c r="AK541" s="2565"/>
      <c r="AL541" s="2565"/>
    </row>
    <row r="542" spans="3:38" s="2526" customFormat="1" ht="10.5">
      <c r="C542" s="2566" t="s">
        <v>2455</v>
      </c>
      <c r="D542" s="2567"/>
      <c r="E542" s="2568">
        <f t="shared" ref="E542:S542" si="32">SUM(E537:E541)</f>
        <v>0</v>
      </c>
      <c r="F542" s="2568">
        <f t="shared" si="32"/>
        <v>0</v>
      </c>
      <c r="G542" s="2568">
        <f t="shared" si="32"/>
        <v>0</v>
      </c>
      <c r="H542" s="2568">
        <f t="shared" si="32"/>
        <v>0</v>
      </c>
      <c r="I542" s="2568">
        <f t="shared" si="32"/>
        <v>0</v>
      </c>
      <c r="J542" s="2568">
        <f t="shared" si="32"/>
        <v>0</v>
      </c>
      <c r="K542" s="2568">
        <f t="shared" si="32"/>
        <v>0</v>
      </c>
      <c r="L542" s="2568">
        <f t="shared" si="32"/>
        <v>0</v>
      </c>
      <c r="M542" s="2568">
        <f t="shared" si="32"/>
        <v>0</v>
      </c>
      <c r="N542" s="2568">
        <f t="shared" si="32"/>
        <v>0</v>
      </c>
      <c r="O542" s="2568">
        <f t="shared" si="32"/>
        <v>0</v>
      </c>
      <c r="P542" s="2568">
        <f t="shared" si="32"/>
        <v>0</v>
      </c>
      <c r="Q542" s="2568">
        <f t="shared" si="32"/>
        <v>0</v>
      </c>
      <c r="R542" s="2568">
        <f t="shared" si="32"/>
        <v>0</v>
      </c>
      <c r="S542" s="2568">
        <f t="shared" si="32"/>
        <v>0</v>
      </c>
      <c r="T542" s="2569"/>
      <c r="U542" s="2542"/>
      <c r="V542" s="2570">
        <f t="shared" ref="V542:AJ542" si="33">SUM(V537:V541)</f>
        <v>0</v>
      </c>
      <c r="W542" s="2570">
        <f t="shared" si="33"/>
        <v>0</v>
      </c>
      <c r="X542" s="2570">
        <f t="shared" si="33"/>
        <v>0</v>
      </c>
      <c r="Y542" s="2570">
        <f t="shared" si="33"/>
        <v>0</v>
      </c>
      <c r="Z542" s="2570">
        <f t="shared" si="33"/>
        <v>0</v>
      </c>
      <c r="AA542" s="2570">
        <f t="shared" si="33"/>
        <v>0</v>
      </c>
      <c r="AB542" s="2570">
        <f t="shared" si="33"/>
        <v>0</v>
      </c>
      <c r="AC542" s="2570">
        <f t="shared" si="33"/>
        <v>0</v>
      </c>
      <c r="AD542" s="2571">
        <f t="shared" si="33"/>
        <v>0</v>
      </c>
      <c r="AE542" s="2571">
        <f t="shared" si="33"/>
        <v>0</v>
      </c>
      <c r="AF542" s="2571">
        <f t="shared" si="33"/>
        <v>0</v>
      </c>
      <c r="AG542" s="2570">
        <f t="shared" si="33"/>
        <v>0</v>
      </c>
      <c r="AH542" s="2571">
        <f t="shared" si="33"/>
        <v>0</v>
      </c>
      <c r="AI542" s="2571">
        <f t="shared" si="33"/>
        <v>0</v>
      </c>
      <c r="AJ542" s="2571">
        <f t="shared" si="33"/>
        <v>0</v>
      </c>
      <c r="AK542" s="2572"/>
      <c r="AL542" s="2572"/>
    </row>
    <row r="543" spans="3:38" s="2526" customFormat="1" ht="10.5">
      <c r="C543" s="2583"/>
      <c r="D543" s="2584"/>
      <c r="E543" s="2585"/>
      <c r="F543" s="2586"/>
      <c r="G543" s="2586"/>
      <c r="H543" s="2586"/>
      <c r="I543" s="2586"/>
      <c r="J543" s="2586"/>
      <c r="K543" s="2586"/>
      <c r="L543" s="2586"/>
      <c r="M543" s="2586"/>
      <c r="N543" s="2586"/>
      <c r="O543" s="2586"/>
      <c r="P543" s="2586"/>
      <c r="Q543" s="2586"/>
      <c r="R543" s="2586"/>
      <c r="S543" s="2587"/>
      <c r="T543" s="2541"/>
      <c r="U543" s="2542"/>
      <c r="V543" s="2542"/>
      <c r="W543" s="2542"/>
      <c r="X543" s="2542"/>
      <c r="Y543" s="2542"/>
      <c r="Z543" s="2542"/>
      <c r="AA543" s="2542"/>
      <c r="AB543" s="2542"/>
      <c r="AC543" s="2542"/>
      <c r="AD543" s="2542"/>
      <c r="AE543" s="2542"/>
      <c r="AF543" s="2542"/>
      <c r="AG543" s="2542"/>
      <c r="AH543" s="2542"/>
      <c r="AI543" s="2542"/>
      <c r="AJ543" s="2542"/>
      <c r="AK543" s="2588"/>
      <c r="AL543" s="2588"/>
    </row>
    <row r="544" spans="3:38" s="2526" customFormat="1" ht="10.5">
      <c r="C544" s="2577" t="s">
        <v>2456</v>
      </c>
      <c r="D544" s="2578"/>
      <c r="E544" s="2579"/>
      <c r="F544" s="2580"/>
      <c r="G544" s="2580"/>
      <c r="H544" s="2580"/>
      <c r="I544" s="2580"/>
      <c r="J544" s="2580"/>
      <c r="K544" s="2580"/>
      <c r="L544" s="2580"/>
      <c r="M544" s="2580"/>
      <c r="N544" s="2580"/>
      <c r="O544" s="2580"/>
      <c r="P544" s="2580"/>
      <c r="Q544" s="2580"/>
      <c r="R544" s="2580"/>
      <c r="S544" s="2581"/>
      <c r="T544" s="2572"/>
      <c r="U544" s="2576"/>
      <c r="V544" s="2576"/>
      <c r="W544" s="2576"/>
      <c r="X544" s="2576"/>
      <c r="Y544" s="2576"/>
      <c r="Z544" s="2576"/>
      <c r="AA544" s="2576"/>
      <c r="AB544" s="2576"/>
      <c r="AC544" s="2576"/>
      <c r="AD544" s="2576"/>
      <c r="AE544" s="2576"/>
      <c r="AF544" s="2576"/>
      <c r="AG544" s="2576"/>
      <c r="AH544" s="2576"/>
      <c r="AI544" s="2576"/>
      <c r="AJ544" s="2576"/>
      <c r="AK544" s="2572"/>
      <c r="AL544" s="2572"/>
    </row>
    <row r="545" spans="3:38" s="2526" customFormat="1" ht="10.5">
      <c r="C545" s="2557"/>
      <c r="D545" s="2558"/>
      <c r="E545" s="2559"/>
      <c r="F545" s="2559"/>
      <c r="G545" s="2559"/>
      <c r="H545" s="2560">
        <f>SUM(E545:G545)</f>
        <v>0</v>
      </c>
      <c r="I545" s="2559"/>
      <c r="J545" s="2559"/>
      <c r="K545" s="2559"/>
      <c r="L545" s="2559"/>
      <c r="M545" s="2559"/>
      <c r="N545" s="2559"/>
      <c r="O545" s="2559"/>
      <c r="P545" s="2559"/>
      <c r="Q545" s="2559"/>
      <c r="R545" s="2559"/>
      <c r="S545" s="2560">
        <f>SUM(I545:R545)</f>
        <v>0</v>
      </c>
      <c r="T545" s="2561"/>
      <c r="U545" s="2562"/>
      <c r="V545" s="2563"/>
      <c r="W545" s="2563"/>
      <c r="X545" s="2563"/>
      <c r="Y545" s="2563"/>
      <c r="Z545" s="2563"/>
      <c r="AA545" s="2563"/>
      <c r="AB545" s="2563"/>
      <c r="AC545" s="2563"/>
      <c r="AD545" s="2564"/>
      <c r="AE545" s="2564"/>
      <c r="AF545" s="2564"/>
      <c r="AG545" s="2563"/>
      <c r="AH545" s="2564"/>
      <c r="AI545" s="2564"/>
      <c r="AJ545" s="2564"/>
      <c r="AK545" s="2565"/>
      <c r="AL545" s="2565"/>
    </row>
    <row r="546" spans="3:38" s="2526" customFormat="1" ht="10.5">
      <c r="C546" s="2557"/>
      <c r="D546" s="2558"/>
      <c r="E546" s="2559"/>
      <c r="F546" s="2559"/>
      <c r="G546" s="2559"/>
      <c r="H546" s="2560">
        <f t="shared" ref="H546:H609" si="34">SUM(E546:G546)</f>
        <v>0</v>
      </c>
      <c r="I546" s="2559"/>
      <c r="J546" s="2559"/>
      <c r="K546" s="2559"/>
      <c r="L546" s="2559"/>
      <c r="M546" s="2559"/>
      <c r="N546" s="2559"/>
      <c r="O546" s="2559"/>
      <c r="P546" s="2559"/>
      <c r="Q546" s="2559"/>
      <c r="R546" s="2559"/>
      <c r="S546" s="2560">
        <f t="shared" ref="S546:S609" si="35">SUM(I546:R546)</f>
        <v>0</v>
      </c>
      <c r="T546" s="2561"/>
      <c r="U546" s="2562"/>
      <c r="V546" s="2563"/>
      <c r="W546" s="2563"/>
      <c r="X546" s="2563"/>
      <c r="Y546" s="2563"/>
      <c r="Z546" s="2563"/>
      <c r="AA546" s="2563"/>
      <c r="AB546" s="2563"/>
      <c r="AC546" s="2563"/>
      <c r="AD546" s="2564"/>
      <c r="AE546" s="2564"/>
      <c r="AF546" s="2564"/>
      <c r="AG546" s="2563"/>
      <c r="AH546" s="2564"/>
      <c r="AI546" s="2564"/>
      <c r="AJ546" s="2564"/>
      <c r="AK546" s="2565"/>
      <c r="AL546" s="2565"/>
    </row>
    <row r="547" spans="3:38" s="2526" customFormat="1" ht="10.5">
      <c r="C547" s="2557"/>
      <c r="D547" s="2558"/>
      <c r="E547" s="2559"/>
      <c r="F547" s="2559"/>
      <c r="G547" s="2559"/>
      <c r="H547" s="2560">
        <f t="shared" si="34"/>
        <v>0</v>
      </c>
      <c r="I547" s="2559"/>
      <c r="J547" s="2559"/>
      <c r="K547" s="2559"/>
      <c r="L547" s="2559"/>
      <c r="M547" s="2559"/>
      <c r="N547" s="2559"/>
      <c r="O547" s="2559"/>
      <c r="P547" s="2559"/>
      <c r="Q547" s="2559"/>
      <c r="R547" s="2559"/>
      <c r="S547" s="2560">
        <f t="shared" si="35"/>
        <v>0</v>
      </c>
      <c r="T547" s="2561"/>
      <c r="U547" s="2562"/>
      <c r="V547" s="2563"/>
      <c r="W547" s="2563"/>
      <c r="X547" s="2563"/>
      <c r="Y547" s="2563"/>
      <c r="Z547" s="2563"/>
      <c r="AA547" s="2563"/>
      <c r="AB547" s="2563"/>
      <c r="AC547" s="2563"/>
      <c r="AD547" s="2564"/>
      <c r="AE547" s="2564"/>
      <c r="AF547" s="2564"/>
      <c r="AG547" s="2563"/>
      <c r="AH547" s="2564"/>
      <c r="AI547" s="2564"/>
      <c r="AJ547" s="2564"/>
      <c r="AK547" s="2565"/>
      <c r="AL547" s="2565"/>
    </row>
    <row r="548" spans="3:38" s="2526" customFormat="1" ht="10.5">
      <c r="C548" s="2557"/>
      <c r="D548" s="2558"/>
      <c r="E548" s="2559"/>
      <c r="F548" s="2559"/>
      <c r="G548" s="2559"/>
      <c r="H548" s="2560">
        <f t="shared" si="34"/>
        <v>0</v>
      </c>
      <c r="I548" s="2559"/>
      <c r="J548" s="2559"/>
      <c r="K548" s="2559"/>
      <c r="L548" s="2559"/>
      <c r="M548" s="2559"/>
      <c r="N548" s="2559"/>
      <c r="O548" s="2559"/>
      <c r="P548" s="2559"/>
      <c r="Q548" s="2559"/>
      <c r="R548" s="2559"/>
      <c r="S548" s="2560">
        <f t="shared" si="35"/>
        <v>0</v>
      </c>
      <c r="T548" s="2561"/>
      <c r="U548" s="2562"/>
      <c r="V548" s="2563"/>
      <c r="W548" s="2563"/>
      <c r="X548" s="2563"/>
      <c r="Y548" s="2563"/>
      <c r="Z548" s="2563"/>
      <c r="AA548" s="2563"/>
      <c r="AB548" s="2563"/>
      <c r="AC548" s="2563"/>
      <c r="AD548" s="2564"/>
      <c r="AE548" s="2564"/>
      <c r="AF548" s="2564"/>
      <c r="AG548" s="2563"/>
      <c r="AH548" s="2564"/>
      <c r="AI548" s="2564"/>
      <c r="AJ548" s="2564"/>
      <c r="AK548" s="2565"/>
      <c r="AL548" s="2565"/>
    </row>
    <row r="549" spans="3:38" s="2526" customFormat="1" ht="10.5">
      <c r="C549" s="2557"/>
      <c r="D549" s="2558"/>
      <c r="E549" s="2559"/>
      <c r="F549" s="2559"/>
      <c r="G549" s="2559"/>
      <c r="H549" s="2560">
        <f t="shared" si="34"/>
        <v>0</v>
      </c>
      <c r="I549" s="2559"/>
      <c r="J549" s="2559"/>
      <c r="K549" s="2559"/>
      <c r="L549" s="2559"/>
      <c r="M549" s="2559"/>
      <c r="N549" s="2559"/>
      <c r="O549" s="2559"/>
      <c r="P549" s="2559"/>
      <c r="Q549" s="2559"/>
      <c r="R549" s="2559"/>
      <c r="S549" s="2560">
        <f t="shared" si="35"/>
        <v>0</v>
      </c>
      <c r="T549" s="2561"/>
      <c r="U549" s="2562"/>
      <c r="V549" s="2563"/>
      <c r="W549" s="2563"/>
      <c r="X549" s="2563"/>
      <c r="Y549" s="2563"/>
      <c r="Z549" s="2563"/>
      <c r="AA549" s="2563"/>
      <c r="AB549" s="2563"/>
      <c r="AC549" s="2563"/>
      <c r="AD549" s="2564"/>
      <c r="AE549" s="2564"/>
      <c r="AF549" s="2564"/>
      <c r="AG549" s="2563"/>
      <c r="AH549" s="2564"/>
      <c r="AI549" s="2564"/>
      <c r="AJ549" s="2564"/>
      <c r="AK549" s="2565"/>
      <c r="AL549" s="2565"/>
    </row>
    <row r="550" spans="3:38" s="2526" customFormat="1" ht="10.5">
      <c r="C550" s="2557"/>
      <c r="D550" s="2558"/>
      <c r="E550" s="2559"/>
      <c r="F550" s="2559"/>
      <c r="G550" s="2559"/>
      <c r="H550" s="2560">
        <f t="shared" si="34"/>
        <v>0</v>
      </c>
      <c r="I550" s="2559"/>
      <c r="J550" s="2559"/>
      <c r="K550" s="2559"/>
      <c r="L550" s="2559"/>
      <c r="M550" s="2559"/>
      <c r="N550" s="2559"/>
      <c r="O550" s="2559"/>
      <c r="P550" s="2559"/>
      <c r="Q550" s="2559"/>
      <c r="R550" s="2559"/>
      <c r="S550" s="2560">
        <f t="shared" si="35"/>
        <v>0</v>
      </c>
      <c r="T550" s="2561"/>
      <c r="U550" s="2562"/>
      <c r="V550" s="2563"/>
      <c r="W550" s="2563"/>
      <c r="X550" s="2563"/>
      <c r="Y550" s="2563"/>
      <c r="Z550" s="2563"/>
      <c r="AA550" s="2563"/>
      <c r="AB550" s="2563"/>
      <c r="AC550" s="2563"/>
      <c r="AD550" s="2564"/>
      <c r="AE550" s="2564"/>
      <c r="AF550" s="2564"/>
      <c r="AG550" s="2563"/>
      <c r="AH550" s="2564"/>
      <c r="AI550" s="2564"/>
      <c r="AJ550" s="2564"/>
      <c r="AK550" s="2565"/>
      <c r="AL550" s="2565"/>
    </row>
    <row r="551" spans="3:38" s="2526" customFormat="1" ht="10.5">
      <c r="C551" s="2557"/>
      <c r="D551" s="2558"/>
      <c r="E551" s="2559"/>
      <c r="F551" s="2559"/>
      <c r="G551" s="2559"/>
      <c r="H551" s="2560">
        <f t="shared" si="34"/>
        <v>0</v>
      </c>
      <c r="I551" s="2559"/>
      <c r="J551" s="2559"/>
      <c r="K551" s="2559"/>
      <c r="L551" s="2559"/>
      <c r="M551" s="2559"/>
      <c r="N551" s="2559"/>
      <c r="O551" s="2559"/>
      <c r="P551" s="2559"/>
      <c r="Q551" s="2559"/>
      <c r="R551" s="2559"/>
      <c r="S551" s="2560">
        <f t="shared" si="35"/>
        <v>0</v>
      </c>
      <c r="T551" s="2561"/>
      <c r="U551" s="2562"/>
      <c r="V551" s="2563"/>
      <c r="W551" s="2563"/>
      <c r="X551" s="2563"/>
      <c r="Y551" s="2563"/>
      <c r="Z551" s="2563"/>
      <c r="AA551" s="2563"/>
      <c r="AB551" s="2563"/>
      <c r="AC551" s="2563"/>
      <c r="AD551" s="2564"/>
      <c r="AE551" s="2564"/>
      <c r="AF551" s="2564"/>
      <c r="AG551" s="2563"/>
      <c r="AH551" s="2564"/>
      <c r="AI551" s="2564"/>
      <c r="AJ551" s="2564"/>
      <c r="AK551" s="2565"/>
      <c r="AL551" s="2565"/>
    </row>
    <row r="552" spans="3:38" s="2526" customFormat="1" ht="10.5">
      <c r="C552" s="2557"/>
      <c r="D552" s="2558"/>
      <c r="E552" s="2559"/>
      <c r="F552" s="2559"/>
      <c r="G552" s="2559"/>
      <c r="H552" s="2560">
        <f t="shared" si="34"/>
        <v>0</v>
      </c>
      <c r="I552" s="2559"/>
      <c r="J552" s="2559"/>
      <c r="K552" s="2559"/>
      <c r="L552" s="2559"/>
      <c r="M552" s="2559"/>
      <c r="N552" s="2559"/>
      <c r="O552" s="2559"/>
      <c r="P552" s="2559"/>
      <c r="Q552" s="2559"/>
      <c r="R552" s="2559"/>
      <c r="S552" s="2560">
        <f t="shared" si="35"/>
        <v>0</v>
      </c>
      <c r="T552" s="2561"/>
      <c r="U552" s="2562"/>
      <c r="V552" s="2563"/>
      <c r="W552" s="2563"/>
      <c r="X552" s="2563"/>
      <c r="Y552" s="2563"/>
      <c r="Z552" s="2563"/>
      <c r="AA552" s="2563"/>
      <c r="AB552" s="2563"/>
      <c r="AC552" s="2563"/>
      <c r="AD552" s="2564"/>
      <c r="AE552" s="2564"/>
      <c r="AF552" s="2564"/>
      <c r="AG552" s="2563"/>
      <c r="AH552" s="2564"/>
      <c r="AI552" s="2564"/>
      <c r="AJ552" s="2564"/>
      <c r="AK552" s="2565"/>
      <c r="AL552" s="2565"/>
    </row>
    <row r="553" spans="3:38" s="2526" customFormat="1" ht="10.5">
      <c r="C553" s="2557"/>
      <c r="D553" s="2558"/>
      <c r="E553" s="2559"/>
      <c r="F553" s="2559"/>
      <c r="G553" s="2559"/>
      <c r="H553" s="2560">
        <f t="shared" si="34"/>
        <v>0</v>
      </c>
      <c r="I553" s="2559"/>
      <c r="J553" s="2559"/>
      <c r="K553" s="2559"/>
      <c r="L553" s="2559"/>
      <c r="M553" s="2559"/>
      <c r="N553" s="2559"/>
      <c r="O553" s="2559"/>
      <c r="P553" s="2559"/>
      <c r="Q553" s="2559"/>
      <c r="R553" s="2559"/>
      <c r="S553" s="2560">
        <f t="shared" si="35"/>
        <v>0</v>
      </c>
      <c r="T553" s="2561"/>
      <c r="U553" s="2562"/>
      <c r="V553" s="2563"/>
      <c r="W553" s="2563"/>
      <c r="X553" s="2563"/>
      <c r="Y553" s="2563"/>
      <c r="Z553" s="2563"/>
      <c r="AA553" s="2563"/>
      <c r="AB553" s="2563"/>
      <c r="AC553" s="2563"/>
      <c r="AD553" s="2564"/>
      <c r="AE553" s="2564"/>
      <c r="AF553" s="2564"/>
      <c r="AG553" s="2563"/>
      <c r="AH553" s="2564"/>
      <c r="AI553" s="2564"/>
      <c r="AJ553" s="2564"/>
      <c r="AK553" s="2565"/>
      <c r="AL553" s="2565"/>
    </row>
    <row r="554" spans="3:38" s="2526" customFormat="1" ht="10.5">
      <c r="C554" s="2557"/>
      <c r="D554" s="2558"/>
      <c r="E554" s="2559"/>
      <c r="F554" s="2559"/>
      <c r="G554" s="2559"/>
      <c r="H554" s="2560">
        <f t="shared" si="34"/>
        <v>0</v>
      </c>
      <c r="I554" s="2559"/>
      <c r="J554" s="2559"/>
      <c r="K554" s="2559"/>
      <c r="L554" s="2559"/>
      <c r="M554" s="2559"/>
      <c r="N554" s="2559"/>
      <c r="O554" s="2559"/>
      <c r="P554" s="2559"/>
      <c r="Q554" s="2559"/>
      <c r="R554" s="2559"/>
      <c r="S554" s="2560">
        <f t="shared" si="35"/>
        <v>0</v>
      </c>
      <c r="T554" s="2561"/>
      <c r="U554" s="2562"/>
      <c r="V554" s="2563"/>
      <c r="W554" s="2563"/>
      <c r="X554" s="2563"/>
      <c r="Y554" s="2563"/>
      <c r="Z554" s="2563"/>
      <c r="AA554" s="2563"/>
      <c r="AB554" s="2563"/>
      <c r="AC554" s="2563"/>
      <c r="AD554" s="2564"/>
      <c r="AE554" s="2564"/>
      <c r="AF554" s="2564"/>
      <c r="AG554" s="2563"/>
      <c r="AH554" s="2564"/>
      <c r="AI554" s="2564"/>
      <c r="AJ554" s="2564"/>
      <c r="AK554" s="2565"/>
      <c r="AL554" s="2565"/>
    </row>
    <row r="555" spans="3:38" s="2526" customFormat="1" ht="10.5">
      <c r="C555" s="2557"/>
      <c r="D555" s="2558"/>
      <c r="E555" s="2559"/>
      <c r="F555" s="2559"/>
      <c r="G555" s="2559"/>
      <c r="H555" s="2560">
        <f t="shared" si="34"/>
        <v>0</v>
      </c>
      <c r="I555" s="2559"/>
      <c r="J555" s="2559"/>
      <c r="K555" s="2559"/>
      <c r="L555" s="2559"/>
      <c r="M555" s="2559"/>
      <c r="N555" s="2559"/>
      <c r="O555" s="2559"/>
      <c r="P555" s="2559"/>
      <c r="Q555" s="2559"/>
      <c r="R555" s="2559"/>
      <c r="S555" s="2560">
        <f t="shared" si="35"/>
        <v>0</v>
      </c>
      <c r="T555" s="2561"/>
      <c r="U555" s="2562"/>
      <c r="V555" s="2563"/>
      <c r="W555" s="2563"/>
      <c r="X555" s="2563"/>
      <c r="Y555" s="2563"/>
      <c r="Z555" s="2563"/>
      <c r="AA555" s="2563"/>
      <c r="AB555" s="2563"/>
      <c r="AC555" s="2563"/>
      <c r="AD555" s="2564"/>
      <c r="AE555" s="2564"/>
      <c r="AF555" s="2564"/>
      <c r="AG555" s="2563"/>
      <c r="AH555" s="2564"/>
      <c r="AI555" s="2564"/>
      <c r="AJ555" s="2564"/>
      <c r="AK555" s="2565"/>
      <c r="AL555" s="2565"/>
    </row>
    <row r="556" spans="3:38" s="2526" customFormat="1" ht="10.5">
      <c r="C556" s="2557"/>
      <c r="D556" s="2558"/>
      <c r="E556" s="2559"/>
      <c r="F556" s="2559"/>
      <c r="G556" s="2559"/>
      <c r="H556" s="2560">
        <f t="shared" si="34"/>
        <v>0</v>
      </c>
      <c r="I556" s="2559"/>
      <c r="J556" s="2559"/>
      <c r="K556" s="2559"/>
      <c r="L556" s="2559"/>
      <c r="M556" s="2559"/>
      <c r="N556" s="2559"/>
      <c r="O556" s="2559"/>
      <c r="P556" s="2559"/>
      <c r="Q556" s="2559"/>
      <c r="R556" s="2559"/>
      <c r="S556" s="2560">
        <f t="shared" si="35"/>
        <v>0</v>
      </c>
      <c r="T556" s="2561"/>
      <c r="U556" s="2562"/>
      <c r="V556" s="2563"/>
      <c r="W556" s="2563"/>
      <c r="X556" s="2563"/>
      <c r="Y556" s="2563"/>
      <c r="Z556" s="2563"/>
      <c r="AA556" s="2563"/>
      <c r="AB556" s="2563"/>
      <c r="AC556" s="2563"/>
      <c r="AD556" s="2564"/>
      <c r="AE556" s="2564"/>
      <c r="AF556" s="2564"/>
      <c r="AG556" s="2563"/>
      <c r="AH556" s="2564"/>
      <c r="AI556" s="2564"/>
      <c r="AJ556" s="2564"/>
      <c r="AK556" s="2565"/>
      <c r="AL556" s="2565"/>
    </row>
    <row r="557" spans="3:38" s="2526" customFormat="1" ht="10.5">
      <c r="C557" s="2557"/>
      <c r="D557" s="2558"/>
      <c r="E557" s="2559"/>
      <c r="F557" s="2559"/>
      <c r="G557" s="2559"/>
      <c r="H557" s="2560">
        <f t="shared" si="34"/>
        <v>0</v>
      </c>
      <c r="I557" s="2559"/>
      <c r="J557" s="2559"/>
      <c r="K557" s="2559"/>
      <c r="L557" s="2559"/>
      <c r="M557" s="2559"/>
      <c r="N557" s="2559"/>
      <c r="O557" s="2559"/>
      <c r="P557" s="2559"/>
      <c r="Q557" s="2559"/>
      <c r="R557" s="2559"/>
      <c r="S557" s="2560">
        <f t="shared" si="35"/>
        <v>0</v>
      </c>
      <c r="T557" s="2561"/>
      <c r="U557" s="2562"/>
      <c r="V557" s="2563"/>
      <c r="W557" s="2563"/>
      <c r="X557" s="2563"/>
      <c r="Y557" s="2563"/>
      <c r="Z557" s="2563"/>
      <c r="AA557" s="2563"/>
      <c r="AB557" s="2563"/>
      <c r="AC557" s="2563"/>
      <c r="AD557" s="2564"/>
      <c r="AE557" s="2564"/>
      <c r="AF557" s="2564"/>
      <c r="AG557" s="2563"/>
      <c r="AH557" s="2564"/>
      <c r="AI557" s="2564"/>
      <c r="AJ557" s="2564"/>
      <c r="AK557" s="2565"/>
      <c r="AL557" s="2565"/>
    </row>
    <row r="558" spans="3:38" s="2526" customFormat="1" ht="10.5">
      <c r="C558" s="2557"/>
      <c r="D558" s="2558"/>
      <c r="E558" s="2559"/>
      <c r="F558" s="2559"/>
      <c r="G558" s="2559"/>
      <c r="H558" s="2560">
        <f t="shared" si="34"/>
        <v>0</v>
      </c>
      <c r="I558" s="2559"/>
      <c r="J558" s="2559"/>
      <c r="K558" s="2559"/>
      <c r="L558" s="2559"/>
      <c r="M558" s="2559"/>
      <c r="N558" s="2559"/>
      <c r="O558" s="2559"/>
      <c r="P558" s="2559"/>
      <c r="Q558" s="2559"/>
      <c r="R558" s="2559"/>
      <c r="S558" s="2560">
        <f t="shared" si="35"/>
        <v>0</v>
      </c>
      <c r="T558" s="2561"/>
      <c r="U558" s="2562"/>
      <c r="V558" s="2563"/>
      <c r="W558" s="2563"/>
      <c r="X558" s="2563"/>
      <c r="Y558" s="2563"/>
      <c r="Z558" s="2563"/>
      <c r="AA558" s="2563"/>
      <c r="AB558" s="2563"/>
      <c r="AC558" s="2563"/>
      <c r="AD558" s="2564"/>
      <c r="AE558" s="2564"/>
      <c r="AF558" s="2564"/>
      <c r="AG558" s="2563"/>
      <c r="AH558" s="2564"/>
      <c r="AI558" s="2564"/>
      <c r="AJ558" s="2564"/>
      <c r="AK558" s="2565"/>
      <c r="AL558" s="2565"/>
    </row>
    <row r="559" spans="3:38" s="2526" customFormat="1" ht="10.5">
      <c r="C559" s="2557"/>
      <c r="D559" s="2558"/>
      <c r="E559" s="2559"/>
      <c r="F559" s="2559"/>
      <c r="G559" s="2559"/>
      <c r="H559" s="2560">
        <f t="shared" si="34"/>
        <v>0</v>
      </c>
      <c r="I559" s="2559"/>
      <c r="J559" s="2559"/>
      <c r="K559" s="2559"/>
      <c r="L559" s="2559"/>
      <c r="M559" s="2559"/>
      <c r="N559" s="2559"/>
      <c r="O559" s="2559"/>
      <c r="P559" s="2559"/>
      <c r="Q559" s="2559"/>
      <c r="R559" s="2559"/>
      <c r="S559" s="2560">
        <f t="shared" si="35"/>
        <v>0</v>
      </c>
      <c r="T559" s="2561"/>
      <c r="U559" s="2562"/>
      <c r="V559" s="2563"/>
      <c r="W559" s="2563"/>
      <c r="X559" s="2563"/>
      <c r="Y559" s="2563"/>
      <c r="Z559" s="2563"/>
      <c r="AA559" s="2563"/>
      <c r="AB559" s="2563"/>
      <c r="AC559" s="2563"/>
      <c r="AD559" s="2564"/>
      <c r="AE559" s="2564"/>
      <c r="AF559" s="2564"/>
      <c r="AG559" s="2563"/>
      <c r="AH559" s="2564"/>
      <c r="AI559" s="2564"/>
      <c r="AJ559" s="2564"/>
      <c r="AK559" s="2565"/>
      <c r="AL559" s="2565"/>
    </row>
    <row r="560" spans="3:38" s="2526" customFormat="1" ht="10.5">
      <c r="C560" s="2557"/>
      <c r="D560" s="2558"/>
      <c r="E560" s="2559"/>
      <c r="F560" s="2559"/>
      <c r="G560" s="2559"/>
      <c r="H560" s="2560">
        <f t="shared" si="34"/>
        <v>0</v>
      </c>
      <c r="I560" s="2559"/>
      <c r="J560" s="2559"/>
      <c r="K560" s="2559"/>
      <c r="L560" s="2559"/>
      <c r="M560" s="2559"/>
      <c r="N560" s="2559"/>
      <c r="O560" s="2559"/>
      <c r="P560" s="2559"/>
      <c r="Q560" s="2559"/>
      <c r="R560" s="2559"/>
      <c r="S560" s="2560">
        <f t="shared" si="35"/>
        <v>0</v>
      </c>
      <c r="T560" s="2561"/>
      <c r="U560" s="2562"/>
      <c r="V560" s="2563"/>
      <c r="W560" s="2563"/>
      <c r="X560" s="2563"/>
      <c r="Y560" s="2563"/>
      <c r="Z560" s="2563"/>
      <c r="AA560" s="2563"/>
      <c r="AB560" s="2563"/>
      <c r="AC560" s="2563"/>
      <c r="AD560" s="2564"/>
      <c r="AE560" s="2564"/>
      <c r="AF560" s="2564"/>
      <c r="AG560" s="2563"/>
      <c r="AH560" s="2564"/>
      <c r="AI560" s="2564"/>
      <c r="AJ560" s="2564"/>
      <c r="AK560" s="2565"/>
      <c r="AL560" s="2565"/>
    </row>
    <row r="561" spans="3:38" s="2526" customFormat="1" ht="10.5">
      <c r="C561" s="2557"/>
      <c r="D561" s="2558"/>
      <c r="E561" s="2559"/>
      <c r="F561" s="2559"/>
      <c r="G561" s="2559"/>
      <c r="H561" s="2560">
        <f t="shared" si="34"/>
        <v>0</v>
      </c>
      <c r="I561" s="2559"/>
      <c r="J561" s="2559"/>
      <c r="K561" s="2559"/>
      <c r="L561" s="2559"/>
      <c r="M561" s="2559"/>
      <c r="N561" s="2559"/>
      <c r="O561" s="2559"/>
      <c r="P561" s="2559"/>
      <c r="Q561" s="2559"/>
      <c r="R561" s="2559"/>
      <c r="S561" s="2560">
        <f t="shared" si="35"/>
        <v>0</v>
      </c>
      <c r="T561" s="2561"/>
      <c r="U561" s="2562"/>
      <c r="V561" s="2563"/>
      <c r="W561" s="2563"/>
      <c r="X561" s="2563"/>
      <c r="Y561" s="2563"/>
      <c r="Z561" s="2563"/>
      <c r="AA561" s="2563"/>
      <c r="AB561" s="2563"/>
      <c r="AC561" s="2563"/>
      <c r="AD561" s="2564"/>
      <c r="AE561" s="2564"/>
      <c r="AF561" s="2564"/>
      <c r="AG561" s="2563"/>
      <c r="AH561" s="2564"/>
      <c r="AI561" s="2564"/>
      <c r="AJ561" s="2564"/>
      <c r="AK561" s="2565"/>
      <c r="AL561" s="2565"/>
    </row>
    <row r="562" spans="3:38" s="2526" customFormat="1" ht="10.5">
      <c r="C562" s="2557"/>
      <c r="D562" s="2558"/>
      <c r="E562" s="2559"/>
      <c r="F562" s="2559"/>
      <c r="G562" s="2559"/>
      <c r="H562" s="2560">
        <f t="shared" si="34"/>
        <v>0</v>
      </c>
      <c r="I562" s="2559"/>
      <c r="J562" s="2559"/>
      <c r="K562" s="2559"/>
      <c r="L562" s="2559"/>
      <c r="M562" s="2559"/>
      <c r="N562" s="2559"/>
      <c r="O562" s="2559"/>
      <c r="P562" s="2559"/>
      <c r="Q562" s="2559"/>
      <c r="R562" s="2559"/>
      <c r="S562" s="2560">
        <f t="shared" si="35"/>
        <v>0</v>
      </c>
      <c r="T562" s="2561"/>
      <c r="U562" s="2562"/>
      <c r="V562" s="2563"/>
      <c r="W562" s="2563"/>
      <c r="X562" s="2563"/>
      <c r="Y562" s="2563"/>
      <c r="Z562" s="2563"/>
      <c r="AA562" s="2563"/>
      <c r="AB562" s="2563"/>
      <c r="AC562" s="2563"/>
      <c r="AD562" s="2564"/>
      <c r="AE562" s="2564"/>
      <c r="AF562" s="2564"/>
      <c r="AG562" s="2563"/>
      <c r="AH562" s="2564"/>
      <c r="AI562" s="2564"/>
      <c r="AJ562" s="2564"/>
      <c r="AK562" s="2565"/>
      <c r="AL562" s="2565"/>
    </row>
    <row r="563" spans="3:38" s="2526" customFormat="1" ht="10.5">
      <c r="C563" s="2557"/>
      <c r="D563" s="2558"/>
      <c r="E563" s="2559"/>
      <c r="F563" s="2559"/>
      <c r="G563" s="2559"/>
      <c r="H563" s="2560">
        <f t="shared" si="34"/>
        <v>0</v>
      </c>
      <c r="I563" s="2559"/>
      <c r="J563" s="2559"/>
      <c r="K563" s="2559"/>
      <c r="L563" s="2559"/>
      <c r="M563" s="2559"/>
      <c r="N563" s="2559"/>
      <c r="O563" s="2559"/>
      <c r="P563" s="2559"/>
      <c r="Q563" s="2559"/>
      <c r="R563" s="2559"/>
      <c r="S563" s="2560">
        <f t="shared" si="35"/>
        <v>0</v>
      </c>
      <c r="T563" s="2561"/>
      <c r="U563" s="2562"/>
      <c r="V563" s="2563"/>
      <c r="W563" s="2563"/>
      <c r="X563" s="2563"/>
      <c r="Y563" s="2563"/>
      <c r="Z563" s="2563"/>
      <c r="AA563" s="2563"/>
      <c r="AB563" s="2563"/>
      <c r="AC563" s="2563"/>
      <c r="AD563" s="2564"/>
      <c r="AE563" s="2564"/>
      <c r="AF563" s="2564"/>
      <c r="AG563" s="2563"/>
      <c r="AH563" s="2564"/>
      <c r="AI563" s="2564"/>
      <c r="AJ563" s="2564"/>
      <c r="AK563" s="2565"/>
      <c r="AL563" s="2565"/>
    </row>
    <row r="564" spans="3:38" s="2526" customFormat="1" ht="10.5">
      <c r="C564" s="2557"/>
      <c r="D564" s="2558"/>
      <c r="E564" s="2559"/>
      <c r="F564" s="2559"/>
      <c r="G564" s="2559"/>
      <c r="H564" s="2560">
        <f t="shared" si="34"/>
        <v>0</v>
      </c>
      <c r="I564" s="2559"/>
      <c r="J564" s="2559"/>
      <c r="K564" s="2559"/>
      <c r="L564" s="2559"/>
      <c r="M564" s="2559"/>
      <c r="N564" s="2559"/>
      <c r="O564" s="2559"/>
      <c r="P564" s="2559"/>
      <c r="Q564" s="2559"/>
      <c r="R564" s="2559"/>
      <c r="S564" s="2560">
        <f t="shared" si="35"/>
        <v>0</v>
      </c>
      <c r="T564" s="2561"/>
      <c r="U564" s="2562"/>
      <c r="V564" s="2563"/>
      <c r="W564" s="2563"/>
      <c r="X564" s="2563"/>
      <c r="Y564" s="2563"/>
      <c r="Z564" s="2563"/>
      <c r="AA564" s="2563"/>
      <c r="AB564" s="2563"/>
      <c r="AC564" s="2563"/>
      <c r="AD564" s="2564"/>
      <c r="AE564" s="2564"/>
      <c r="AF564" s="2564"/>
      <c r="AG564" s="2563"/>
      <c r="AH564" s="2564"/>
      <c r="AI564" s="2564"/>
      <c r="AJ564" s="2564"/>
      <c r="AK564" s="2565"/>
      <c r="AL564" s="2565"/>
    </row>
    <row r="565" spans="3:38" s="2526" customFormat="1" ht="10.5">
      <c r="C565" s="2557"/>
      <c r="D565" s="2558"/>
      <c r="E565" s="2559"/>
      <c r="F565" s="2559"/>
      <c r="G565" s="2559"/>
      <c r="H565" s="2560">
        <f t="shared" si="34"/>
        <v>0</v>
      </c>
      <c r="I565" s="2559"/>
      <c r="J565" s="2559"/>
      <c r="K565" s="2559"/>
      <c r="L565" s="2559"/>
      <c r="M565" s="2559"/>
      <c r="N565" s="2559"/>
      <c r="O565" s="2559"/>
      <c r="P565" s="2559"/>
      <c r="Q565" s="2559"/>
      <c r="R565" s="2559"/>
      <c r="S565" s="2560">
        <f t="shared" si="35"/>
        <v>0</v>
      </c>
      <c r="T565" s="2561"/>
      <c r="U565" s="2562"/>
      <c r="V565" s="2563"/>
      <c r="W565" s="2563"/>
      <c r="X565" s="2563"/>
      <c r="Y565" s="2563"/>
      <c r="Z565" s="2563"/>
      <c r="AA565" s="2563"/>
      <c r="AB565" s="2563"/>
      <c r="AC565" s="2563"/>
      <c r="AD565" s="2564"/>
      <c r="AE565" s="2564"/>
      <c r="AF565" s="2564"/>
      <c r="AG565" s="2563"/>
      <c r="AH565" s="2564"/>
      <c r="AI565" s="2564"/>
      <c r="AJ565" s="2564"/>
      <c r="AK565" s="2565"/>
      <c r="AL565" s="2565"/>
    </row>
    <row r="566" spans="3:38" s="2526" customFormat="1" ht="10.5">
      <c r="C566" s="2557"/>
      <c r="D566" s="2558"/>
      <c r="E566" s="2559"/>
      <c r="F566" s="2559"/>
      <c r="G566" s="2559"/>
      <c r="H566" s="2560">
        <f t="shared" si="34"/>
        <v>0</v>
      </c>
      <c r="I566" s="2559"/>
      <c r="J566" s="2559"/>
      <c r="K566" s="2559"/>
      <c r="L566" s="2559"/>
      <c r="M566" s="2559"/>
      <c r="N566" s="2559"/>
      <c r="O566" s="2559"/>
      <c r="P566" s="2559"/>
      <c r="Q566" s="2559"/>
      <c r="R566" s="2559"/>
      <c r="S566" s="2560">
        <f t="shared" si="35"/>
        <v>0</v>
      </c>
      <c r="T566" s="2561"/>
      <c r="U566" s="2562"/>
      <c r="V566" s="2563"/>
      <c r="W566" s="2563"/>
      <c r="X566" s="2563"/>
      <c r="Y566" s="2563"/>
      <c r="Z566" s="2563"/>
      <c r="AA566" s="2563"/>
      <c r="AB566" s="2563"/>
      <c r="AC566" s="2563"/>
      <c r="AD566" s="2564"/>
      <c r="AE566" s="2564"/>
      <c r="AF566" s="2564"/>
      <c r="AG566" s="2563"/>
      <c r="AH566" s="2564"/>
      <c r="AI566" s="2564"/>
      <c r="AJ566" s="2564"/>
      <c r="AK566" s="2565"/>
      <c r="AL566" s="2565"/>
    </row>
    <row r="567" spans="3:38" s="2526" customFormat="1" ht="10.5">
      <c r="C567" s="2557"/>
      <c r="D567" s="2558"/>
      <c r="E567" s="2559"/>
      <c r="F567" s="2559"/>
      <c r="G567" s="2559"/>
      <c r="H567" s="2560">
        <f t="shared" si="34"/>
        <v>0</v>
      </c>
      <c r="I567" s="2559"/>
      <c r="J567" s="2559"/>
      <c r="K567" s="2559"/>
      <c r="L567" s="2559"/>
      <c r="M567" s="2559"/>
      <c r="N567" s="2559"/>
      <c r="O567" s="2559"/>
      <c r="P567" s="2559"/>
      <c r="Q567" s="2559"/>
      <c r="R567" s="2559"/>
      <c r="S567" s="2560">
        <f t="shared" si="35"/>
        <v>0</v>
      </c>
      <c r="T567" s="2561"/>
      <c r="U567" s="2562"/>
      <c r="V567" s="2563"/>
      <c r="W567" s="2563"/>
      <c r="X567" s="2563"/>
      <c r="Y567" s="2563"/>
      <c r="Z567" s="2563"/>
      <c r="AA567" s="2563"/>
      <c r="AB567" s="2563"/>
      <c r="AC567" s="2563"/>
      <c r="AD567" s="2564"/>
      <c r="AE567" s="2564"/>
      <c r="AF567" s="2564"/>
      <c r="AG567" s="2563"/>
      <c r="AH567" s="2564"/>
      <c r="AI567" s="2564"/>
      <c r="AJ567" s="2564"/>
      <c r="AK567" s="2565"/>
      <c r="AL567" s="2565"/>
    </row>
    <row r="568" spans="3:38" s="2526" customFormat="1" ht="10.5">
      <c r="C568" s="2557"/>
      <c r="D568" s="2558"/>
      <c r="E568" s="2559"/>
      <c r="F568" s="2559"/>
      <c r="G568" s="2559"/>
      <c r="H568" s="2560">
        <f t="shared" si="34"/>
        <v>0</v>
      </c>
      <c r="I568" s="2559"/>
      <c r="J568" s="2559"/>
      <c r="K568" s="2559"/>
      <c r="L568" s="2559"/>
      <c r="M568" s="2559"/>
      <c r="N568" s="2559"/>
      <c r="O568" s="2559"/>
      <c r="P568" s="2559"/>
      <c r="Q568" s="2559"/>
      <c r="R568" s="2559"/>
      <c r="S568" s="2560">
        <f t="shared" si="35"/>
        <v>0</v>
      </c>
      <c r="T568" s="2561"/>
      <c r="U568" s="2562"/>
      <c r="V568" s="2563"/>
      <c r="W568" s="2563"/>
      <c r="X568" s="2563"/>
      <c r="Y568" s="2563"/>
      <c r="Z568" s="2563"/>
      <c r="AA568" s="2563"/>
      <c r="AB568" s="2563"/>
      <c r="AC568" s="2563"/>
      <c r="AD568" s="2564"/>
      <c r="AE568" s="2564"/>
      <c r="AF568" s="2564"/>
      <c r="AG568" s="2563"/>
      <c r="AH568" s="2564"/>
      <c r="AI568" s="2564"/>
      <c r="AJ568" s="2564"/>
      <c r="AK568" s="2565"/>
      <c r="AL568" s="2565"/>
    </row>
    <row r="569" spans="3:38" s="2526" customFormat="1" ht="10.5">
      <c r="C569" s="2557"/>
      <c r="D569" s="2558"/>
      <c r="E569" s="2559"/>
      <c r="F569" s="2559"/>
      <c r="G569" s="2559"/>
      <c r="H569" s="2560">
        <f t="shared" si="34"/>
        <v>0</v>
      </c>
      <c r="I569" s="2559"/>
      <c r="J569" s="2559"/>
      <c r="K569" s="2559"/>
      <c r="L569" s="2559"/>
      <c r="M569" s="2559"/>
      <c r="N569" s="2559"/>
      <c r="O569" s="2559"/>
      <c r="P569" s="2559"/>
      <c r="Q569" s="2559"/>
      <c r="R569" s="2559"/>
      <c r="S569" s="2560">
        <f t="shared" si="35"/>
        <v>0</v>
      </c>
      <c r="T569" s="2561"/>
      <c r="U569" s="2562"/>
      <c r="V569" s="2563"/>
      <c r="W569" s="2563"/>
      <c r="X569" s="2563"/>
      <c r="Y569" s="2563"/>
      <c r="Z569" s="2563"/>
      <c r="AA569" s="2563"/>
      <c r="AB569" s="2563"/>
      <c r="AC569" s="2563"/>
      <c r="AD569" s="2564"/>
      <c r="AE569" s="2564"/>
      <c r="AF569" s="2564"/>
      <c r="AG569" s="2563"/>
      <c r="AH569" s="2564"/>
      <c r="AI569" s="2564"/>
      <c r="AJ569" s="2564"/>
      <c r="AK569" s="2565"/>
      <c r="AL569" s="2565"/>
    </row>
    <row r="570" spans="3:38" s="2526" customFormat="1" ht="10.5">
      <c r="C570" s="2557"/>
      <c r="D570" s="2558"/>
      <c r="E570" s="2559"/>
      <c r="F570" s="2559"/>
      <c r="G570" s="2559"/>
      <c r="H570" s="2560">
        <f t="shared" si="34"/>
        <v>0</v>
      </c>
      <c r="I570" s="2559"/>
      <c r="J570" s="2559"/>
      <c r="K570" s="2559"/>
      <c r="L570" s="2559"/>
      <c r="M570" s="2559"/>
      <c r="N570" s="2559"/>
      <c r="O570" s="2559"/>
      <c r="P570" s="2559"/>
      <c r="Q570" s="2559"/>
      <c r="R570" s="2559"/>
      <c r="S570" s="2560">
        <f t="shared" si="35"/>
        <v>0</v>
      </c>
      <c r="T570" s="2561"/>
      <c r="U570" s="2562"/>
      <c r="V570" s="2563"/>
      <c r="W570" s="2563"/>
      <c r="X570" s="2563"/>
      <c r="Y570" s="2563"/>
      <c r="Z570" s="2563"/>
      <c r="AA570" s="2563"/>
      <c r="AB570" s="2563"/>
      <c r="AC570" s="2563"/>
      <c r="AD570" s="2564"/>
      <c r="AE570" s="2564"/>
      <c r="AF570" s="2564"/>
      <c r="AG570" s="2563"/>
      <c r="AH570" s="2564"/>
      <c r="AI570" s="2564"/>
      <c r="AJ570" s="2564"/>
      <c r="AK570" s="2565"/>
      <c r="AL570" s="2565"/>
    </row>
    <row r="571" spans="3:38" s="2526" customFormat="1" ht="10.5">
      <c r="C571" s="2557"/>
      <c r="D571" s="2558"/>
      <c r="E571" s="2559"/>
      <c r="F571" s="2559"/>
      <c r="G571" s="2559"/>
      <c r="H571" s="2560">
        <f t="shared" si="34"/>
        <v>0</v>
      </c>
      <c r="I571" s="2559"/>
      <c r="J571" s="2559"/>
      <c r="K571" s="2559"/>
      <c r="L571" s="2559"/>
      <c r="M571" s="2559"/>
      <c r="N571" s="2559"/>
      <c r="O571" s="2559"/>
      <c r="P571" s="2559"/>
      <c r="Q571" s="2559"/>
      <c r="R571" s="2559"/>
      <c r="S571" s="2560">
        <f t="shared" si="35"/>
        <v>0</v>
      </c>
      <c r="T571" s="2561"/>
      <c r="U571" s="2562"/>
      <c r="V571" s="2563"/>
      <c r="W571" s="2563"/>
      <c r="X571" s="2563"/>
      <c r="Y571" s="2563"/>
      <c r="Z571" s="2563"/>
      <c r="AA571" s="2563"/>
      <c r="AB571" s="2563"/>
      <c r="AC571" s="2563"/>
      <c r="AD571" s="2564"/>
      <c r="AE571" s="2564"/>
      <c r="AF571" s="2564"/>
      <c r="AG571" s="2563"/>
      <c r="AH571" s="2564"/>
      <c r="AI571" s="2564"/>
      <c r="AJ571" s="2564"/>
      <c r="AK571" s="2565"/>
      <c r="AL571" s="2565"/>
    </row>
    <row r="572" spans="3:38" s="2526" customFormat="1" ht="10.5">
      <c r="C572" s="2557"/>
      <c r="D572" s="2558"/>
      <c r="E572" s="2559"/>
      <c r="F572" s="2559"/>
      <c r="G572" s="2559"/>
      <c r="H572" s="2560">
        <f t="shared" si="34"/>
        <v>0</v>
      </c>
      <c r="I572" s="2559"/>
      <c r="J572" s="2559"/>
      <c r="K572" s="2559"/>
      <c r="L572" s="2559"/>
      <c r="M572" s="2559"/>
      <c r="N572" s="2559"/>
      <c r="O572" s="2559"/>
      <c r="P572" s="2559"/>
      <c r="Q572" s="2559"/>
      <c r="R572" s="2559"/>
      <c r="S572" s="2560">
        <f t="shared" si="35"/>
        <v>0</v>
      </c>
      <c r="T572" s="2561"/>
      <c r="U572" s="2562"/>
      <c r="V572" s="2563"/>
      <c r="W572" s="2563"/>
      <c r="X572" s="2563"/>
      <c r="Y572" s="2563"/>
      <c r="Z572" s="2563"/>
      <c r="AA572" s="2563"/>
      <c r="AB572" s="2563"/>
      <c r="AC572" s="2563"/>
      <c r="AD572" s="2564"/>
      <c r="AE572" s="2564"/>
      <c r="AF572" s="2564"/>
      <c r="AG572" s="2563"/>
      <c r="AH572" s="2564"/>
      <c r="AI572" s="2564"/>
      <c r="AJ572" s="2564"/>
      <c r="AK572" s="2565"/>
      <c r="AL572" s="2565"/>
    </row>
    <row r="573" spans="3:38" s="2526" customFormat="1" ht="10.5">
      <c r="C573" s="2557"/>
      <c r="D573" s="2558"/>
      <c r="E573" s="2559"/>
      <c r="F573" s="2559"/>
      <c r="G573" s="2559"/>
      <c r="H573" s="2560">
        <f t="shared" si="34"/>
        <v>0</v>
      </c>
      <c r="I573" s="2559"/>
      <c r="J573" s="2559"/>
      <c r="K573" s="2559"/>
      <c r="L573" s="2559"/>
      <c r="M573" s="2559"/>
      <c r="N573" s="2559"/>
      <c r="O573" s="2559"/>
      <c r="P573" s="2559"/>
      <c r="Q573" s="2559"/>
      <c r="R573" s="2559"/>
      <c r="S573" s="2560">
        <f t="shared" si="35"/>
        <v>0</v>
      </c>
      <c r="T573" s="2561"/>
      <c r="U573" s="2562"/>
      <c r="V573" s="2563"/>
      <c r="W573" s="2563"/>
      <c r="X573" s="2563"/>
      <c r="Y573" s="2563"/>
      <c r="Z573" s="2563"/>
      <c r="AA573" s="2563"/>
      <c r="AB573" s="2563"/>
      <c r="AC573" s="2563"/>
      <c r="AD573" s="2564"/>
      <c r="AE573" s="2564"/>
      <c r="AF573" s="2564"/>
      <c r="AG573" s="2563"/>
      <c r="AH573" s="2564"/>
      <c r="AI573" s="2564"/>
      <c r="AJ573" s="2564"/>
      <c r="AK573" s="2565"/>
      <c r="AL573" s="2565"/>
    </row>
    <row r="574" spans="3:38" s="2526" customFormat="1" ht="10.5">
      <c r="C574" s="2557"/>
      <c r="D574" s="2558"/>
      <c r="E574" s="2559"/>
      <c r="F574" s="2559"/>
      <c r="G574" s="2559"/>
      <c r="H574" s="2560">
        <f t="shared" si="34"/>
        <v>0</v>
      </c>
      <c r="I574" s="2559"/>
      <c r="J574" s="2559"/>
      <c r="K574" s="2559"/>
      <c r="L574" s="2559"/>
      <c r="M574" s="2559"/>
      <c r="N574" s="2559"/>
      <c r="O574" s="2559"/>
      <c r="P574" s="2559"/>
      <c r="Q574" s="2559"/>
      <c r="R574" s="2559"/>
      <c r="S574" s="2560">
        <f t="shared" si="35"/>
        <v>0</v>
      </c>
      <c r="T574" s="2561"/>
      <c r="U574" s="2562"/>
      <c r="V574" s="2563"/>
      <c r="W574" s="2563"/>
      <c r="X574" s="2563"/>
      <c r="Y574" s="2563"/>
      <c r="Z574" s="2563"/>
      <c r="AA574" s="2563"/>
      <c r="AB574" s="2563"/>
      <c r="AC574" s="2563"/>
      <c r="AD574" s="2564"/>
      <c r="AE574" s="2564"/>
      <c r="AF574" s="2564"/>
      <c r="AG574" s="2563"/>
      <c r="AH574" s="2564"/>
      <c r="AI574" s="2564"/>
      <c r="AJ574" s="2564"/>
      <c r="AK574" s="2565"/>
      <c r="AL574" s="2565"/>
    </row>
    <row r="575" spans="3:38" s="2526" customFormat="1" ht="10.5">
      <c r="C575" s="2557"/>
      <c r="D575" s="2558"/>
      <c r="E575" s="2559"/>
      <c r="F575" s="2559"/>
      <c r="G575" s="2559"/>
      <c r="H575" s="2560">
        <f t="shared" si="34"/>
        <v>0</v>
      </c>
      <c r="I575" s="2559"/>
      <c r="J575" s="2559"/>
      <c r="K575" s="2559"/>
      <c r="L575" s="2559"/>
      <c r="M575" s="2559"/>
      <c r="N575" s="2559"/>
      <c r="O575" s="2559"/>
      <c r="P575" s="2559"/>
      <c r="Q575" s="2559"/>
      <c r="R575" s="2559"/>
      <c r="S575" s="2560">
        <f t="shared" si="35"/>
        <v>0</v>
      </c>
      <c r="T575" s="2561"/>
      <c r="U575" s="2562"/>
      <c r="V575" s="2563"/>
      <c r="W575" s="2563"/>
      <c r="X575" s="2563"/>
      <c r="Y575" s="2563"/>
      <c r="Z575" s="2563"/>
      <c r="AA575" s="2563"/>
      <c r="AB575" s="2563"/>
      <c r="AC575" s="2563"/>
      <c r="AD575" s="2564"/>
      <c r="AE575" s="2564"/>
      <c r="AF575" s="2564"/>
      <c r="AG575" s="2563"/>
      <c r="AH575" s="2564"/>
      <c r="AI575" s="2564"/>
      <c r="AJ575" s="2564"/>
      <c r="AK575" s="2565"/>
      <c r="AL575" s="2565"/>
    </row>
    <row r="576" spans="3:38" s="2526" customFormat="1" ht="10.5">
      <c r="C576" s="2557"/>
      <c r="D576" s="2558"/>
      <c r="E576" s="2559"/>
      <c r="F576" s="2559"/>
      <c r="G576" s="2559"/>
      <c r="H576" s="2560">
        <f t="shared" si="34"/>
        <v>0</v>
      </c>
      <c r="I576" s="2559"/>
      <c r="J576" s="2559"/>
      <c r="K576" s="2559"/>
      <c r="L576" s="2559"/>
      <c r="M576" s="2559"/>
      <c r="N576" s="2559"/>
      <c r="O576" s="2559"/>
      <c r="P576" s="2559"/>
      <c r="Q576" s="2559"/>
      <c r="R576" s="2559"/>
      <c r="S576" s="2560">
        <f t="shared" si="35"/>
        <v>0</v>
      </c>
      <c r="T576" s="2561"/>
      <c r="U576" s="2562"/>
      <c r="V576" s="2563"/>
      <c r="W576" s="2563"/>
      <c r="X576" s="2563"/>
      <c r="Y576" s="2563"/>
      <c r="Z576" s="2563"/>
      <c r="AA576" s="2563"/>
      <c r="AB576" s="2563"/>
      <c r="AC576" s="2563"/>
      <c r="AD576" s="2564"/>
      <c r="AE576" s="2564"/>
      <c r="AF576" s="2564"/>
      <c r="AG576" s="2563"/>
      <c r="AH576" s="2564"/>
      <c r="AI576" s="2564"/>
      <c r="AJ576" s="2564"/>
      <c r="AK576" s="2565"/>
      <c r="AL576" s="2565"/>
    </row>
    <row r="577" spans="3:38" s="2526" customFormat="1" ht="10.5">
      <c r="C577" s="2557"/>
      <c r="D577" s="2558"/>
      <c r="E577" s="2559"/>
      <c r="F577" s="2559"/>
      <c r="G577" s="2559"/>
      <c r="H577" s="2560">
        <f t="shared" si="34"/>
        <v>0</v>
      </c>
      <c r="I577" s="2559"/>
      <c r="J577" s="2559"/>
      <c r="K577" s="2559"/>
      <c r="L577" s="2559"/>
      <c r="M577" s="2559"/>
      <c r="N577" s="2559"/>
      <c r="O577" s="2559"/>
      <c r="P577" s="2559"/>
      <c r="Q577" s="2559"/>
      <c r="R577" s="2559"/>
      <c r="S577" s="2560">
        <f t="shared" si="35"/>
        <v>0</v>
      </c>
      <c r="T577" s="2561"/>
      <c r="U577" s="2562"/>
      <c r="V577" s="2563"/>
      <c r="W577" s="2563"/>
      <c r="X577" s="2563"/>
      <c r="Y577" s="2563"/>
      <c r="Z577" s="2563"/>
      <c r="AA577" s="2563"/>
      <c r="AB577" s="2563"/>
      <c r="AC577" s="2563"/>
      <c r="AD577" s="2564"/>
      <c r="AE577" s="2564"/>
      <c r="AF577" s="2564"/>
      <c r="AG577" s="2563"/>
      <c r="AH577" s="2564"/>
      <c r="AI577" s="2564"/>
      <c r="AJ577" s="2564"/>
      <c r="AK577" s="2565"/>
      <c r="AL577" s="2565"/>
    </row>
    <row r="578" spans="3:38" s="2526" customFormat="1" ht="10.5">
      <c r="C578" s="2557"/>
      <c r="D578" s="2558"/>
      <c r="E578" s="2559"/>
      <c r="F578" s="2559"/>
      <c r="G578" s="2559"/>
      <c r="H578" s="2560">
        <f t="shared" si="34"/>
        <v>0</v>
      </c>
      <c r="I578" s="2559"/>
      <c r="J578" s="2559"/>
      <c r="K578" s="2559"/>
      <c r="L578" s="2559"/>
      <c r="M578" s="2559"/>
      <c r="N578" s="2559"/>
      <c r="O578" s="2559"/>
      <c r="P578" s="2559"/>
      <c r="Q578" s="2559"/>
      <c r="R578" s="2559"/>
      <c r="S578" s="2560">
        <f t="shared" si="35"/>
        <v>0</v>
      </c>
      <c r="T578" s="2561"/>
      <c r="U578" s="2562"/>
      <c r="V578" s="2563"/>
      <c r="W578" s="2563"/>
      <c r="X578" s="2563"/>
      <c r="Y578" s="2563"/>
      <c r="Z578" s="2563"/>
      <c r="AA578" s="2563"/>
      <c r="AB578" s="2563"/>
      <c r="AC578" s="2563"/>
      <c r="AD578" s="2564"/>
      <c r="AE578" s="2564"/>
      <c r="AF578" s="2564"/>
      <c r="AG578" s="2563"/>
      <c r="AH578" s="2564"/>
      <c r="AI578" s="2564"/>
      <c r="AJ578" s="2564"/>
      <c r="AK578" s="2565"/>
      <c r="AL578" s="2565"/>
    </row>
    <row r="579" spans="3:38" s="2526" customFormat="1" ht="10.5">
      <c r="C579" s="2557"/>
      <c r="D579" s="2558"/>
      <c r="E579" s="2559"/>
      <c r="F579" s="2559"/>
      <c r="G579" s="2559"/>
      <c r="H579" s="2560">
        <f t="shared" si="34"/>
        <v>0</v>
      </c>
      <c r="I579" s="2559"/>
      <c r="J579" s="2559"/>
      <c r="K579" s="2559"/>
      <c r="L579" s="2559"/>
      <c r="M579" s="2559"/>
      <c r="N579" s="2559"/>
      <c r="O579" s="2559"/>
      <c r="P579" s="2559"/>
      <c r="Q579" s="2559"/>
      <c r="R579" s="2559"/>
      <c r="S579" s="2560">
        <f t="shared" si="35"/>
        <v>0</v>
      </c>
      <c r="T579" s="2561"/>
      <c r="U579" s="2562"/>
      <c r="V579" s="2563"/>
      <c r="W579" s="2563"/>
      <c r="X579" s="2563"/>
      <c r="Y579" s="2563"/>
      <c r="Z579" s="2563"/>
      <c r="AA579" s="2563"/>
      <c r="AB579" s="2563"/>
      <c r="AC579" s="2563"/>
      <c r="AD579" s="2564"/>
      <c r="AE579" s="2564"/>
      <c r="AF579" s="2564"/>
      <c r="AG579" s="2563"/>
      <c r="AH579" s="2564"/>
      <c r="AI579" s="2564"/>
      <c r="AJ579" s="2564"/>
      <c r="AK579" s="2565"/>
      <c r="AL579" s="2565"/>
    </row>
    <row r="580" spans="3:38" s="2526" customFormat="1" ht="10.5">
      <c r="C580" s="2557"/>
      <c r="D580" s="2558"/>
      <c r="E580" s="2559"/>
      <c r="F580" s="2559"/>
      <c r="G580" s="2559"/>
      <c r="H580" s="2560">
        <f t="shared" si="34"/>
        <v>0</v>
      </c>
      <c r="I580" s="2559"/>
      <c r="J580" s="2559"/>
      <c r="K580" s="2559"/>
      <c r="L580" s="2559"/>
      <c r="M580" s="2559"/>
      <c r="N580" s="2559"/>
      <c r="O580" s="2559"/>
      <c r="P580" s="2559"/>
      <c r="Q580" s="2559"/>
      <c r="R580" s="2559"/>
      <c r="S580" s="2560">
        <f t="shared" si="35"/>
        <v>0</v>
      </c>
      <c r="T580" s="2561"/>
      <c r="U580" s="2562"/>
      <c r="V580" s="2563"/>
      <c r="W580" s="2563"/>
      <c r="X580" s="2563"/>
      <c r="Y580" s="2563"/>
      <c r="Z580" s="2563"/>
      <c r="AA580" s="2563"/>
      <c r="AB580" s="2563"/>
      <c r="AC580" s="2563"/>
      <c r="AD580" s="2564"/>
      <c r="AE580" s="2564"/>
      <c r="AF580" s="2564"/>
      <c r="AG580" s="2563"/>
      <c r="AH580" s="2564"/>
      <c r="AI580" s="2564"/>
      <c r="AJ580" s="2564"/>
      <c r="AK580" s="2565"/>
      <c r="AL580" s="2565"/>
    </row>
    <row r="581" spans="3:38" s="2526" customFormat="1" ht="10.5">
      <c r="C581" s="2557"/>
      <c r="D581" s="2558"/>
      <c r="E581" s="2559"/>
      <c r="F581" s="2559"/>
      <c r="G581" s="2559"/>
      <c r="H581" s="2560">
        <f t="shared" si="34"/>
        <v>0</v>
      </c>
      <c r="I581" s="2559"/>
      <c r="J581" s="2559"/>
      <c r="K581" s="2559"/>
      <c r="L581" s="2559"/>
      <c r="M581" s="2559"/>
      <c r="N581" s="2559"/>
      <c r="O581" s="2559"/>
      <c r="P581" s="2559"/>
      <c r="Q581" s="2559"/>
      <c r="R581" s="2559"/>
      <c r="S581" s="2560">
        <f t="shared" si="35"/>
        <v>0</v>
      </c>
      <c r="T581" s="2561"/>
      <c r="U581" s="2562"/>
      <c r="V581" s="2563"/>
      <c r="W581" s="2563"/>
      <c r="X581" s="2563"/>
      <c r="Y581" s="2563"/>
      <c r="Z581" s="2563"/>
      <c r="AA581" s="2563"/>
      <c r="AB581" s="2563"/>
      <c r="AC581" s="2563"/>
      <c r="AD581" s="2564"/>
      <c r="AE581" s="2564"/>
      <c r="AF581" s="2564"/>
      <c r="AG581" s="2563"/>
      <c r="AH581" s="2564"/>
      <c r="AI581" s="2564"/>
      <c r="AJ581" s="2564"/>
      <c r="AK581" s="2565"/>
      <c r="AL581" s="2565"/>
    </row>
    <row r="582" spans="3:38" s="2526" customFormat="1" ht="10.5">
      <c r="C582" s="2557"/>
      <c r="D582" s="2558"/>
      <c r="E582" s="2559"/>
      <c r="F582" s="2559"/>
      <c r="G582" s="2559"/>
      <c r="H582" s="2560">
        <f t="shared" si="34"/>
        <v>0</v>
      </c>
      <c r="I582" s="2559"/>
      <c r="J582" s="2559"/>
      <c r="K582" s="2559"/>
      <c r="L582" s="2559"/>
      <c r="M582" s="2559"/>
      <c r="N582" s="2559"/>
      <c r="O582" s="2559"/>
      <c r="P582" s="2559"/>
      <c r="Q582" s="2559"/>
      <c r="R582" s="2559"/>
      <c r="S582" s="2560">
        <f t="shared" si="35"/>
        <v>0</v>
      </c>
      <c r="T582" s="2561"/>
      <c r="U582" s="2562"/>
      <c r="V582" s="2563"/>
      <c r="W582" s="2563"/>
      <c r="X582" s="2563"/>
      <c r="Y582" s="2563"/>
      <c r="Z582" s="2563"/>
      <c r="AA582" s="2563"/>
      <c r="AB582" s="2563"/>
      <c r="AC582" s="2563"/>
      <c r="AD582" s="2564"/>
      <c r="AE582" s="2564"/>
      <c r="AF582" s="2564"/>
      <c r="AG582" s="2563"/>
      <c r="AH582" s="2564"/>
      <c r="AI582" s="2564"/>
      <c r="AJ582" s="2564"/>
      <c r="AK582" s="2565"/>
      <c r="AL582" s="2565"/>
    </row>
    <row r="583" spans="3:38" s="2526" customFormat="1" ht="10.5">
      <c r="C583" s="2557"/>
      <c r="D583" s="2558"/>
      <c r="E583" s="2559"/>
      <c r="F583" s="2559"/>
      <c r="G583" s="2559"/>
      <c r="H583" s="2560">
        <f t="shared" si="34"/>
        <v>0</v>
      </c>
      <c r="I583" s="2559"/>
      <c r="J583" s="2559"/>
      <c r="K583" s="2559"/>
      <c r="L583" s="2559"/>
      <c r="M583" s="2559"/>
      <c r="N583" s="2559"/>
      <c r="O583" s="2559"/>
      <c r="P583" s="2559"/>
      <c r="Q583" s="2559"/>
      <c r="R583" s="2559"/>
      <c r="S583" s="2560">
        <f t="shared" si="35"/>
        <v>0</v>
      </c>
      <c r="T583" s="2561"/>
      <c r="U583" s="2562"/>
      <c r="V583" s="2563"/>
      <c r="W583" s="2563"/>
      <c r="X583" s="2563"/>
      <c r="Y583" s="2563"/>
      <c r="Z583" s="2563"/>
      <c r="AA583" s="2563"/>
      <c r="AB583" s="2563"/>
      <c r="AC583" s="2563"/>
      <c r="AD583" s="2564"/>
      <c r="AE583" s="2564"/>
      <c r="AF583" s="2564"/>
      <c r="AG583" s="2563"/>
      <c r="AH583" s="2564"/>
      <c r="AI583" s="2564"/>
      <c r="AJ583" s="2564"/>
      <c r="AK583" s="2565"/>
      <c r="AL583" s="2565"/>
    </row>
    <row r="584" spans="3:38" s="2526" customFormat="1" ht="10.5">
      <c r="C584" s="2557"/>
      <c r="D584" s="2558"/>
      <c r="E584" s="2559"/>
      <c r="F584" s="2559"/>
      <c r="G584" s="2559"/>
      <c r="H584" s="2560">
        <f t="shared" si="34"/>
        <v>0</v>
      </c>
      <c r="I584" s="2559"/>
      <c r="J584" s="2559"/>
      <c r="K584" s="2559"/>
      <c r="L584" s="2559"/>
      <c r="M584" s="2559"/>
      <c r="N584" s="2559"/>
      <c r="O584" s="2559"/>
      <c r="P584" s="2559"/>
      <c r="Q584" s="2559"/>
      <c r="R584" s="2559"/>
      <c r="S584" s="2560">
        <f t="shared" si="35"/>
        <v>0</v>
      </c>
      <c r="T584" s="2561"/>
      <c r="U584" s="2562"/>
      <c r="V584" s="2563"/>
      <c r="W584" s="2563"/>
      <c r="X584" s="2563"/>
      <c r="Y584" s="2563"/>
      <c r="Z584" s="2563"/>
      <c r="AA584" s="2563"/>
      <c r="AB584" s="2563"/>
      <c r="AC584" s="2563"/>
      <c r="AD584" s="2564"/>
      <c r="AE584" s="2564"/>
      <c r="AF584" s="2564"/>
      <c r="AG584" s="2563"/>
      <c r="AH584" s="2564"/>
      <c r="AI584" s="2564"/>
      <c r="AJ584" s="2564"/>
      <c r="AK584" s="2565"/>
      <c r="AL584" s="2565"/>
    </row>
    <row r="585" spans="3:38" s="2526" customFormat="1" ht="10.5">
      <c r="C585" s="2557"/>
      <c r="D585" s="2558"/>
      <c r="E585" s="2559"/>
      <c r="F585" s="2559"/>
      <c r="G585" s="2559"/>
      <c r="H585" s="2560">
        <f t="shared" si="34"/>
        <v>0</v>
      </c>
      <c r="I585" s="2559"/>
      <c r="J585" s="2559"/>
      <c r="K585" s="2559"/>
      <c r="L585" s="2559"/>
      <c r="M585" s="2559"/>
      <c r="N585" s="2559"/>
      <c r="O585" s="2559"/>
      <c r="P585" s="2559"/>
      <c r="Q585" s="2559"/>
      <c r="R585" s="2559"/>
      <c r="S585" s="2560">
        <f t="shared" si="35"/>
        <v>0</v>
      </c>
      <c r="T585" s="2561"/>
      <c r="U585" s="2562"/>
      <c r="V585" s="2563"/>
      <c r="W585" s="2563"/>
      <c r="X585" s="2563"/>
      <c r="Y585" s="2563"/>
      <c r="Z585" s="2563"/>
      <c r="AA585" s="2563"/>
      <c r="AB585" s="2563"/>
      <c r="AC585" s="2563"/>
      <c r="AD585" s="2564"/>
      <c r="AE585" s="2564"/>
      <c r="AF585" s="2564"/>
      <c r="AG585" s="2563"/>
      <c r="AH585" s="2564"/>
      <c r="AI585" s="2564"/>
      <c r="AJ585" s="2564"/>
      <c r="AK585" s="2565"/>
      <c r="AL585" s="2565"/>
    </row>
    <row r="586" spans="3:38" s="2526" customFormat="1" ht="10.5">
      <c r="C586" s="2557"/>
      <c r="D586" s="2558"/>
      <c r="E586" s="2559"/>
      <c r="F586" s="2559"/>
      <c r="G586" s="2559"/>
      <c r="H586" s="2560">
        <f t="shared" si="34"/>
        <v>0</v>
      </c>
      <c r="I586" s="2559"/>
      <c r="J586" s="2559"/>
      <c r="K586" s="2559"/>
      <c r="L586" s="2559"/>
      <c r="M586" s="2559"/>
      <c r="N586" s="2559"/>
      <c r="O586" s="2559"/>
      <c r="P586" s="2559"/>
      <c r="Q586" s="2559"/>
      <c r="R586" s="2559"/>
      <c r="S586" s="2560">
        <f t="shared" si="35"/>
        <v>0</v>
      </c>
      <c r="T586" s="2561"/>
      <c r="U586" s="2562"/>
      <c r="V586" s="2563"/>
      <c r="W586" s="2563"/>
      <c r="X586" s="2563"/>
      <c r="Y586" s="2563"/>
      <c r="Z586" s="2563"/>
      <c r="AA586" s="2563"/>
      <c r="AB586" s="2563"/>
      <c r="AC586" s="2563"/>
      <c r="AD586" s="2564"/>
      <c r="AE586" s="2564"/>
      <c r="AF586" s="2564"/>
      <c r="AG586" s="2563"/>
      <c r="AH586" s="2564"/>
      <c r="AI586" s="2564"/>
      <c r="AJ586" s="2564"/>
      <c r="AK586" s="2565"/>
      <c r="AL586" s="2565"/>
    </row>
    <row r="587" spans="3:38" s="2526" customFormat="1" ht="10.5">
      <c r="C587" s="2557"/>
      <c r="D587" s="2558"/>
      <c r="E587" s="2559"/>
      <c r="F587" s="2559"/>
      <c r="G587" s="2559"/>
      <c r="H587" s="2560">
        <f t="shared" si="34"/>
        <v>0</v>
      </c>
      <c r="I587" s="2559"/>
      <c r="J587" s="2559"/>
      <c r="K587" s="2559"/>
      <c r="L587" s="2559"/>
      <c r="M587" s="2559"/>
      <c r="N587" s="2559"/>
      <c r="O587" s="2559"/>
      <c r="P587" s="2559"/>
      <c r="Q587" s="2559"/>
      <c r="R587" s="2559"/>
      <c r="S587" s="2560">
        <f t="shared" si="35"/>
        <v>0</v>
      </c>
      <c r="T587" s="2561"/>
      <c r="U587" s="2562"/>
      <c r="V587" s="2563"/>
      <c r="W587" s="2563"/>
      <c r="X587" s="2563"/>
      <c r="Y587" s="2563"/>
      <c r="Z587" s="2563"/>
      <c r="AA587" s="2563"/>
      <c r="AB587" s="2563"/>
      <c r="AC587" s="2563"/>
      <c r="AD587" s="2564"/>
      <c r="AE587" s="2564"/>
      <c r="AF587" s="2564"/>
      <c r="AG587" s="2563"/>
      <c r="AH587" s="2564"/>
      <c r="AI587" s="2564"/>
      <c r="AJ587" s="2564"/>
      <c r="AK587" s="2565"/>
      <c r="AL587" s="2565"/>
    </row>
    <row r="588" spans="3:38" s="2526" customFormat="1" ht="10.5">
      <c r="C588" s="2557"/>
      <c r="D588" s="2558"/>
      <c r="E588" s="2559"/>
      <c r="F588" s="2559"/>
      <c r="G588" s="2559"/>
      <c r="H588" s="2560">
        <f t="shared" si="34"/>
        <v>0</v>
      </c>
      <c r="I588" s="2559"/>
      <c r="J588" s="2559"/>
      <c r="K588" s="2559"/>
      <c r="L588" s="2559"/>
      <c r="M588" s="2559"/>
      <c r="N588" s="2559"/>
      <c r="O588" s="2559"/>
      <c r="P588" s="2559"/>
      <c r="Q588" s="2559"/>
      <c r="R588" s="2559"/>
      <c r="S588" s="2560">
        <f t="shared" si="35"/>
        <v>0</v>
      </c>
      <c r="T588" s="2561"/>
      <c r="U588" s="2562"/>
      <c r="V588" s="2563"/>
      <c r="W588" s="2563"/>
      <c r="X588" s="2563"/>
      <c r="Y588" s="2563"/>
      <c r="Z588" s="2563"/>
      <c r="AA588" s="2563"/>
      <c r="AB588" s="2563"/>
      <c r="AC588" s="2563"/>
      <c r="AD588" s="2564"/>
      <c r="AE588" s="2564"/>
      <c r="AF588" s="2564"/>
      <c r="AG588" s="2563"/>
      <c r="AH588" s="2564"/>
      <c r="AI588" s="2564"/>
      <c r="AJ588" s="2564"/>
      <c r="AK588" s="2565"/>
      <c r="AL588" s="2565"/>
    </row>
    <row r="589" spans="3:38" s="2526" customFormat="1" ht="10.5">
      <c r="C589" s="2557"/>
      <c r="D589" s="2558"/>
      <c r="E589" s="2559"/>
      <c r="F589" s="2559"/>
      <c r="G589" s="2559"/>
      <c r="H589" s="2560">
        <f t="shared" si="34"/>
        <v>0</v>
      </c>
      <c r="I589" s="2559"/>
      <c r="J589" s="2559"/>
      <c r="K589" s="2559"/>
      <c r="L589" s="2559"/>
      <c r="M589" s="2559"/>
      <c r="N589" s="2559"/>
      <c r="O589" s="2559"/>
      <c r="P589" s="2559"/>
      <c r="Q589" s="2559"/>
      <c r="R589" s="2559"/>
      <c r="S589" s="2560">
        <f t="shared" si="35"/>
        <v>0</v>
      </c>
      <c r="T589" s="2561"/>
      <c r="U589" s="2562"/>
      <c r="V589" s="2563"/>
      <c r="W589" s="2563"/>
      <c r="X589" s="2563"/>
      <c r="Y589" s="2563"/>
      <c r="Z589" s="2563"/>
      <c r="AA589" s="2563"/>
      <c r="AB589" s="2563"/>
      <c r="AC589" s="2563"/>
      <c r="AD589" s="2564"/>
      <c r="AE589" s="2564"/>
      <c r="AF589" s="2564"/>
      <c r="AG589" s="2563"/>
      <c r="AH589" s="2564"/>
      <c r="AI589" s="2564"/>
      <c r="AJ589" s="2564"/>
      <c r="AK589" s="2565"/>
      <c r="AL589" s="2565"/>
    </row>
    <row r="590" spans="3:38" s="2526" customFormat="1" ht="10.5">
      <c r="C590" s="2557"/>
      <c r="D590" s="2558"/>
      <c r="E590" s="2559"/>
      <c r="F590" s="2559"/>
      <c r="G590" s="2559"/>
      <c r="H590" s="2560">
        <f t="shared" si="34"/>
        <v>0</v>
      </c>
      <c r="I590" s="2559"/>
      <c r="J590" s="2559"/>
      <c r="K590" s="2559"/>
      <c r="L590" s="2559"/>
      <c r="M590" s="2559"/>
      <c r="N590" s="2559"/>
      <c r="O590" s="2559"/>
      <c r="P590" s="2559"/>
      <c r="Q590" s="2559"/>
      <c r="R590" s="2559"/>
      <c r="S590" s="2560">
        <f t="shared" si="35"/>
        <v>0</v>
      </c>
      <c r="T590" s="2561"/>
      <c r="U590" s="2562"/>
      <c r="V590" s="2563"/>
      <c r="W590" s="2563"/>
      <c r="X590" s="2563"/>
      <c r="Y590" s="2563"/>
      <c r="Z590" s="2563"/>
      <c r="AA590" s="2563"/>
      <c r="AB590" s="2563"/>
      <c r="AC590" s="2563"/>
      <c r="AD590" s="2564"/>
      <c r="AE590" s="2564"/>
      <c r="AF590" s="2564"/>
      <c r="AG590" s="2563"/>
      <c r="AH590" s="2564"/>
      <c r="AI590" s="2564"/>
      <c r="AJ590" s="2564"/>
      <c r="AK590" s="2565"/>
      <c r="AL590" s="2565"/>
    </row>
    <row r="591" spans="3:38" s="2526" customFormat="1" ht="10.5">
      <c r="C591" s="2557"/>
      <c r="D591" s="2558"/>
      <c r="E591" s="2559"/>
      <c r="F591" s="2559"/>
      <c r="G591" s="2559"/>
      <c r="H591" s="2560">
        <f t="shared" si="34"/>
        <v>0</v>
      </c>
      <c r="I591" s="2559"/>
      <c r="J591" s="2559"/>
      <c r="K591" s="2559"/>
      <c r="L591" s="2559"/>
      <c r="M591" s="2559"/>
      <c r="N591" s="2559"/>
      <c r="O591" s="2559"/>
      <c r="P591" s="2559"/>
      <c r="Q591" s="2559"/>
      <c r="R591" s="2559"/>
      <c r="S591" s="2560">
        <f t="shared" si="35"/>
        <v>0</v>
      </c>
      <c r="T591" s="2561"/>
      <c r="U591" s="2562"/>
      <c r="V591" s="2563"/>
      <c r="W591" s="2563"/>
      <c r="X591" s="2563"/>
      <c r="Y591" s="2563"/>
      <c r="Z591" s="2563"/>
      <c r="AA591" s="2563"/>
      <c r="AB591" s="2563"/>
      <c r="AC591" s="2563"/>
      <c r="AD591" s="2564"/>
      <c r="AE591" s="2564"/>
      <c r="AF591" s="2564"/>
      <c r="AG591" s="2563"/>
      <c r="AH591" s="2564"/>
      <c r="AI591" s="2564"/>
      <c r="AJ591" s="2564"/>
      <c r="AK591" s="2565"/>
      <c r="AL591" s="2565"/>
    </row>
    <row r="592" spans="3:38" s="2526" customFormat="1" ht="10.5">
      <c r="C592" s="2557"/>
      <c r="D592" s="2558"/>
      <c r="E592" s="2559"/>
      <c r="F592" s="2559"/>
      <c r="G592" s="2559"/>
      <c r="H592" s="2560">
        <f t="shared" si="34"/>
        <v>0</v>
      </c>
      <c r="I592" s="2559"/>
      <c r="J592" s="2559"/>
      <c r="K592" s="2559"/>
      <c r="L592" s="2559"/>
      <c r="M592" s="2559"/>
      <c r="N592" s="2559"/>
      <c r="O592" s="2559"/>
      <c r="P592" s="2559"/>
      <c r="Q592" s="2559"/>
      <c r="R592" s="2559"/>
      <c r="S592" s="2560">
        <f t="shared" si="35"/>
        <v>0</v>
      </c>
      <c r="T592" s="2561"/>
      <c r="U592" s="2562"/>
      <c r="V592" s="2563"/>
      <c r="W592" s="2563"/>
      <c r="X592" s="2563"/>
      <c r="Y592" s="2563"/>
      <c r="Z592" s="2563"/>
      <c r="AA592" s="2563"/>
      <c r="AB592" s="2563"/>
      <c r="AC592" s="2563"/>
      <c r="AD592" s="2564"/>
      <c r="AE592" s="2564"/>
      <c r="AF592" s="2564"/>
      <c r="AG592" s="2563"/>
      <c r="AH592" s="2564"/>
      <c r="AI592" s="2564"/>
      <c r="AJ592" s="2564"/>
      <c r="AK592" s="2565"/>
      <c r="AL592" s="2565"/>
    </row>
    <row r="593" spans="3:38" s="2526" customFormat="1" ht="10.5">
      <c r="C593" s="2557"/>
      <c r="D593" s="2558"/>
      <c r="E593" s="2559"/>
      <c r="F593" s="2559"/>
      <c r="G593" s="2559"/>
      <c r="H593" s="2560">
        <f t="shared" si="34"/>
        <v>0</v>
      </c>
      <c r="I593" s="2559"/>
      <c r="J593" s="2559"/>
      <c r="K593" s="2559"/>
      <c r="L593" s="2559"/>
      <c r="M593" s="2559"/>
      <c r="N593" s="2559"/>
      <c r="O593" s="2559"/>
      <c r="P593" s="2559"/>
      <c r="Q593" s="2559"/>
      <c r="R593" s="2559"/>
      <c r="S593" s="2560">
        <f t="shared" si="35"/>
        <v>0</v>
      </c>
      <c r="T593" s="2561"/>
      <c r="U593" s="2562"/>
      <c r="V593" s="2563"/>
      <c r="W593" s="2563"/>
      <c r="X593" s="2563"/>
      <c r="Y593" s="2563"/>
      <c r="Z593" s="2563"/>
      <c r="AA593" s="2563"/>
      <c r="AB593" s="2563"/>
      <c r="AC593" s="2563"/>
      <c r="AD593" s="2564"/>
      <c r="AE593" s="2564"/>
      <c r="AF593" s="2564"/>
      <c r="AG593" s="2563"/>
      <c r="AH593" s="2564"/>
      <c r="AI593" s="2564"/>
      <c r="AJ593" s="2564"/>
      <c r="AK593" s="2565"/>
      <c r="AL593" s="2565"/>
    </row>
    <row r="594" spans="3:38" s="2526" customFormat="1" ht="10.5">
      <c r="C594" s="2557"/>
      <c r="D594" s="2558"/>
      <c r="E594" s="2559"/>
      <c r="F594" s="2559"/>
      <c r="G594" s="2559"/>
      <c r="H594" s="2560">
        <f t="shared" si="34"/>
        <v>0</v>
      </c>
      <c r="I594" s="2559"/>
      <c r="J594" s="2559"/>
      <c r="K594" s="2559"/>
      <c r="L594" s="2559"/>
      <c r="M594" s="2559"/>
      <c r="N594" s="2559"/>
      <c r="O594" s="2559"/>
      <c r="P594" s="2559"/>
      <c r="Q594" s="2559"/>
      <c r="R594" s="2559"/>
      <c r="S594" s="2560">
        <f t="shared" si="35"/>
        <v>0</v>
      </c>
      <c r="T594" s="2561"/>
      <c r="U594" s="2562"/>
      <c r="V594" s="2563"/>
      <c r="W594" s="2563"/>
      <c r="X594" s="2563"/>
      <c r="Y594" s="2563"/>
      <c r="Z594" s="2563"/>
      <c r="AA594" s="2563"/>
      <c r="AB594" s="2563"/>
      <c r="AC594" s="2563"/>
      <c r="AD594" s="2564"/>
      <c r="AE594" s="2564"/>
      <c r="AF594" s="2564"/>
      <c r="AG594" s="2563"/>
      <c r="AH594" s="2564"/>
      <c r="AI594" s="2564"/>
      <c r="AJ594" s="2564"/>
      <c r="AK594" s="2565"/>
      <c r="AL594" s="2565"/>
    </row>
    <row r="595" spans="3:38" s="2526" customFormat="1" ht="10.5">
      <c r="C595" s="2557"/>
      <c r="D595" s="2558"/>
      <c r="E595" s="2559"/>
      <c r="F595" s="2559"/>
      <c r="G595" s="2559"/>
      <c r="H595" s="2560">
        <f t="shared" si="34"/>
        <v>0</v>
      </c>
      <c r="I595" s="2559"/>
      <c r="J595" s="2559"/>
      <c r="K595" s="2559"/>
      <c r="L595" s="2559"/>
      <c r="M595" s="2559"/>
      <c r="N595" s="2559"/>
      <c r="O595" s="2559"/>
      <c r="P595" s="2559"/>
      <c r="Q595" s="2559"/>
      <c r="R595" s="2559"/>
      <c r="S595" s="2560">
        <f t="shared" si="35"/>
        <v>0</v>
      </c>
      <c r="T595" s="2561"/>
      <c r="U595" s="2562"/>
      <c r="V595" s="2563"/>
      <c r="W595" s="2563"/>
      <c r="X595" s="2563"/>
      <c r="Y595" s="2563"/>
      <c r="Z595" s="2563"/>
      <c r="AA595" s="2563"/>
      <c r="AB595" s="2563"/>
      <c r="AC595" s="2563"/>
      <c r="AD595" s="2564"/>
      <c r="AE595" s="2564"/>
      <c r="AF595" s="2564"/>
      <c r="AG595" s="2563"/>
      <c r="AH595" s="2564"/>
      <c r="AI595" s="2564"/>
      <c r="AJ595" s="2564"/>
      <c r="AK595" s="2565"/>
      <c r="AL595" s="2565"/>
    </row>
    <row r="596" spans="3:38" s="2526" customFormat="1" ht="10.5">
      <c r="C596" s="2557"/>
      <c r="D596" s="2558"/>
      <c r="E596" s="2559"/>
      <c r="F596" s="2559"/>
      <c r="G596" s="2559"/>
      <c r="H596" s="2560">
        <f t="shared" si="34"/>
        <v>0</v>
      </c>
      <c r="I596" s="2559"/>
      <c r="J596" s="2559"/>
      <c r="K596" s="2559"/>
      <c r="L596" s="2559"/>
      <c r="M596" s="2559"/>
      <c r="N596" s="2559"/>
      <c r="O596" s="2559"/>
      <c r="P596" s="2559"/>
      <c r="Q596" s="2559"/>
      <c r="R596" s="2559"/>
      <c r="S596" s="2560">
        <f t="shared" si="35"/>
        <v>0</v>
      </c>
      <c r="T596" s="2561"/>
      <c r="U596" s="2562"/>
      <c r="V596" s="2563"/>
      <c r="W596" s="2563"/>
      <c r="X596" s="2563"/>
      <c r="Y596" s="2563"/>
      <c r="Z596" s="2563"/>
      <c r="AA596" s="2563"/>
      <c r="AB596" s="2563"/>
      <c r="AC596" s="2563"/>
      <c r="AD596" s="2564"/>
      <c r="AE596" s="2564"/>
      <c r="AF596" s="2564"/>
      <c r="AG596" s="2563"/>
      <c r="AH596" s="2564"/>
      <c r="AI596" s="2564"/>
      <c r="AJ596" s="2564"/>
      <c r="AK596" s="2565"/>
      <c r="AL596" s="2565"/>
    </row>
    <row r="597" spans="3:38" s="2526" customFormat="1" ht="10.5">
      <c r="C597" s="2557"/>
      <c r="D597" s="2558"/>
      <c r="E597" s="2559"/>
      <c r="F597" s="2559"/>
      <c r="G597" s="2559"/>
      <c r="H597" s="2560">
        <f t="shared" si="34"/>
        <v>0</v>
      </c>
      <c r="I597" s="2559"/>
      <c r="J597" s="2559"/>
      <c r="K597" s="2559"/>
      <c r="L597" s="2559"/>
      <c r="M597" s="2559"/>
      <c r="N597" s="2559"/>
      <c r="O597" s="2559"/>
      <c r="P597" s="2559"/>
      <c r="Q597" s="2559"/>
      <c r="R597" s="2559"/>
      <c r="S597" s="2560">
        <f t="shared" si="35"/>
        <v>0</v>
      </c>
      <c r="T597" s="2561"/>
      <c r="U597" s="2562"/>
      <c r="V597" s="2563"/>
      <c r="W597" s="2563"/>
      <c r="X597" s="2563"/>
      <c r="Y597" s="2563"/>
      <c r="Z597" s="2563"/>
      <c r="AA597" s="2563"/>
      <c r="AB597" s="2563"/>
      <c r="AC597" s="2563"/>
      <c r="AD597" s="2564"/>
      <c r="AE597" s="2564"/>
      <c r="AF597" s="2564"/>
      <c r="AG597" s="2563"/>
      <c r="AH597" s="2564"/>
      <c r="AI597" s="2564"/>
      <c r="AJ597" s="2564"/>
      <c r="AK597" s="2565"/>
      <c r="AL597" s="2565"/>
    </row>
    <row r="598" spans="3:38" s="2526" customFormat="1" ht="10.5">
      <c r="C598" s="2557"/>
      <c r="D598" s="2558"/>
      <c r="E598" s="2559"/>
      <c r="F598" s="2559"/>
      <c r="G598" s="2559"/>
      <c r="H598" s="2560">
        <f t="shared" si="34"/>
        <v>0</v>
      </c>
      <c r="I598" s="2559"/>
      <c r="J598" s="2559"/>
      <c r="K598" s="2559"/>
      <c r="L598" s="2559"/>
      <c r="M598" s="2559"/>
      <c r="N598" s="2559"/>
      <c r="O598" s="2559"/>
      <c r="P598" s="2559"/>
      <c r="Q598" s="2559"/>
      <c r="R598" s="2559"/>
      <c r="S598" s="2560">
        <f t="shared" si="35"/>
        <v>0</v>
      </c>
      <c r="T598" s="2561"/>
      <c r="U598" s="2562"/>
      <c r="V598" s="2563"/>
      <c r="W598" s="2563"/>
      <c r="X598" s="2563"/>
      <c r="Y598" s="2563"/>
      <c r="Z598" s="2563"/>
      <c r="AA598" s="2563"/>
      <c r="AB598" s="2563"/>
      <c r="AC598" s="2563"/>
      <c r="AD598" s="2564"/>
      <c r="AE598" s="2564"/>
      <c r="AF598" s="2564"/>
      <c r="AG598" s="2563"/>
      <c r="AH598" s="2564"/>
      <c r="AI598" s="2564"/>
      <c r="AJ598" s="2564"/>
      <c r="AK598" s="2565"/>
      <c r="AL598" s="2565"/>
    </row>
    <row r="599" spans="3:38" s="2526" customFormat="1" ht="10.5">
      <c r="C599" s="2557"/>
      <c r="D599" s="2558"/>
      <c r="E599" s="2559"/>
      <c r="F599" s="2559"/>
      <c r="G599" s="2559"/>
      <c r="H599" s="2560">
        <f t="shared" si="34"/>
        <v>0</v>
      </c>
      <c r="I599" s="2559"/>
      <c r="J599" s="2559"/>
      <c r="K599" s="2559"/>
      <c r="L599" s="2559"/>
      <c r="M599" s="2559"/>
      <c r="N599" s="2559"/>
      <c r="O599" s="2559"/>
      <c r="P599" s="2559"/>
      <c r="Q599" s="2559"/>
      <c r="R599" s="2559"/>
      <c r="S599" s="2560">
        <f t="shared" si="35"/>
        <v>0</v>
      </c>
      <c r="T599" s="2561"/>
      <c r="U599" s="2562"/>
      <c r="V599" s="2563"/>
      <c r="W599" s="2563"/>
      <c r="X599" s="2563"/>
      <c r="Y599" s="2563"/>
      <c r="Z599" s="2563"/>
      <c r="AA599" s="2563"/>
      <c r="AB599" s="2563"/>
      <c r="AC599" s="2563"/>
      <c r="AD599" s="2564"/>
      <c r="AE599" s="2564"/>
      <c r="AF599" s="2564"/>
      <c r="AG599" s="2563"/>
      <c r="AH599" s="2564"/>
      <c r="AI599" s="2564"/>
      <c r="AJ599" s="2564"/>
      <c r="AK599" s="2565"/>
      <c r="AL599" s="2565"/>
    </row>
    <row r="600" spans="3:38" s="2526" customFormat="1" ht="10.5">
      <c r="C600" s="2557"/>
      <c r="D600" s="2558"/>
      <c r="E600" s="2559"/>
      <c r="F600" s="2559"/>
      <c r="G600" s="2559"/>
      <c r="H600" s="2560">
        <f t="shared" si="34"/>
        <v>0</v>
      </c>
      <c r="I600" s="2559"/>
      <c r="J600" s="2559"/>
      <c r="K600" s="2559"/>
      <c r="L600" s="2559"/>
      <c r="M600" s="2559"/>
      <c r="N600" s="2559"/>
      <c r="O600" s="2559"/>
      <c r="P600" s="2559"/>
      <c r="Q600" s="2559"/>
      <c r="R600" s="2559"/>
      <c r="S600" s="2560">
        <f t="shared" si="35"/>
        <v>0</v>
      </c>
      <c r="T600" s="2561"/>
      <c r="U600" s="2562"/>
      <c r="V600" s="2563"/>
      <c r="W600" s="2563"/>
      <c r="X600" s="2563"/>
      <c r="Y600" s="2563"/>
      <c r="Z600" s="2563"/>
      <c r="AA600" s="2563"/>
      <c r="AB600" s="2563"/>
      <c r="AC600" s="2563"/>
      <c r="AD600" s="2564"/>
      <c r="AE600" s="2564"/>
      <c r="AF600" s="2564"/>
      <c r="AG600" s="2563"/>
      <c r="AH600" s="2564"/>
      <c r="AI600" s="2564"/>
      <c r="AJ600" s="2564"/>
      <c r="AK600" s="2565"/>
      <c r="AL600" s="2565"/>
    </row>
    <row r="601" spans="3:38" s="2526" customFormat="1" ht="10.5">
      <c r="C601" s="2557"/>
      <c r="D601" s="2558"/>
      <c r="E601" s="2559"/>
      <c r="F601" s="2559"/>
      <c r="G601" s="2559"/>
      <c r="H601" s="2560">
        <f t="shared" si="34"/>
        <v>0</v>
      </c>
      <c r="I601" s="2559"/>
      <c r="J601" s="2559"/>
      <c r="K601" s="2559"/>
      <c r="L601" s="2559"/>
      <c r="M601" s="2559"/>
      <c r="N601" s="2559"/>
      <c r="O601" s="2559"/>
      <c r="P601" s="2559"/>
      <c r="Q601" s="2559"/>
      <c r="R601" s="2559"/>
      <c r="S601" s="2560">
        <f t="shared" si="35"/>
        <v>0</v>
      </c>
      <c r="T601" s="2561"/>
      <c r="U601" s="2562"/>
      <c r="V601" s="2563"/>
      <c r="W601" s="2563"/>
      <c r="X601" s="2563"/>
      <c r="Y601" s="2563"/>
      <c r="Z601" s="2563"/>
      <c r="AA601" s="2563"/>
      <c r="AB601" s="2563"/>
      <c r="AC601" s="2563"/>
      <c r="AD601" s="2564"/>
      <c r="AE601" s="2564"/>
      <c r="AF601" s="2564"/>
      <c r="AG601" s="2563"/>
      <c r="AH601" s="2564"/>
      <c r="AI601" s="2564"/>
      <c r="AJ601" s="2564"/>
      <c r="AK601" s="2565"/>
      <c r="AL601" s="2565"/>
    </row>
    <row r="602" spans="3:38" s="2526" customFormat="1" ht="10.5">
      <c r="C602" s="2557"/>
      <c r="D602" s="2558"/>
      <c r="E602" s="2559"/>
      <c r="F602" s="2559"/>
      <c r="G602" s="2559"/>
      <c r="H602" s="2560">
        <f t="shared" si="34"/>
        <v>0</v>
      </c>
      <c r="I602" s="2559"/>
      <c r="J602" s="2559"/>
      <c r="K602" s="2559"/>
      <c r="L602" s="2559"/>
      <c r="M602" s="2559"/>
      <c r="N602" s="2559"/>
      <c r="O602" s="2559"/>
      <c r="P602" s="2559"/>
      <c r="Q602" s="2559"/>
      <c r="R602" s="2559"/>
      <c r="S602" s="2560">
        <f t="shared" si="35"/>
        <v>0</v>
      </c>
      <c r="T602" s="2561"/>
      <c r="U602" s="2562"/>
      <c r="V602" s="2563"/>
      <c r="W602" s="2563"/>
      <c r="X602" s="2563"/>
      <c r="Y602" s="2563"/>
      <c r="Z602" s="2563"/>
      <c r="AA602" s="2563"/>
      <c r="AB602" s="2563"/>
      <c r="AC602" s="2563"/>
      <c r="AD602" s="2564"/>
      <c r="AE602" s="2564"/>
      <c r="AF602" s="2564"/>
      <c r="AG602" s="2563"/>
      <c r="AH602" s="2564"/>
      <c r="AI602" s="2564"/>
      <c r="AJ602" s="2564"/>
      <c r="AK602" s="2565"/>
      <c r="AL602" s="2565"/>
    </row>
    <row r="603" spans="3:38" s="2526" customFormat="1" ht="10.5">
      <c r="C603" s="2557"/>
      <c r="D603" s="2558"/>
      <c r="E603" s="2559"/>
      <c r="F603" s="2559"/>
      <c r="G603" s="2559"/>
      <c r="H603" s="2560">
        <f t="shared" si="34"/>
        <v>0</v>
      </c>
      <c r="I603" s="2559"/>
      <c r="J603" s="2559"/>
      <c r="K603" s="2559"/>
      <c r="L603" s="2559"/>
      <c r="M603" s="2559"/>
      <c r="N603" s="2559"/>
      <c r="O603" s="2559"/>
      <c r="P603" s="2559"/>
      <c r="Q603" s="2559"/>
      <c r="R603" s="2559"/>
      <c r="S603" s="2560">
        <f t="shared" si="35"/>
        <v>0</v>
      </c>
      <c r="T603" s="2561"/>
      <c r="U603" s="2562"/>
      <c r="V603" s="2563"/>
      <c r="W603" s="2563"/>
      <c r="X603" s="2563"/>
      <c r="Y603" s="2563"/>
      <c r="Z603" s="2563"/>
      <c r="AA603" s="2563"/>
      <c r="AB603" s="2563"/>
      <c r="AC603" s="2563"/>
      <c r="AD603" s="2564"/>
      <c r="AE603" s="2564"/>
      <c r="AF603" s="2564"/>
      <c r="AG603" s="2563"/>
      <c r="AH603" s="2564"/>
      <c r="AI603" s="2564"/>
      <c r="AJ603" s="2564"/>
      <c r="AK603" s="2565"/>
      <c r="AL603" s="2565"/>
    </row>
    <row r="604" spans="3:38" s="2526" customFormat="1" ht="10.5">
      <c r="C604" s="2557"/>
      <c r="D604" s="2558"/>
      <c r="E604" s="2559"/>
      <c r="F604" s="2559"/>
      <c r="G604" s="2559"/>
      <c r="H604" s="2560">
        <f t="shared" si="34"/>
        <v>0</v>
      </c>
      <c r="I604" s="2559"/>
      <c r="J604" s="2559"/>
      <c r="K604" s="2559"/>
      <c r="L604" s="2559"/>
      <c r="M604" s="2559"/>
      <c r="N604" s="2559"/>
      <c r="O604" s="2559"/>
      <c r="P604" s="2559"/>
      <c r="Q604" s="2559"/>
      <c r="R604" s="2559"/>
      <c r="S604" s="2560">
        <f t="shared" si="35"/>
        <v>0</v>
      </c>
      <c r="T604" s="2561"/>
      <c r="U604" s="2562"/>
      <c r="V604" s="2563"/>
      <c r="W604" s="2563"/>
      <c r="X604" s="2563"/>
      <c r="Y604" s="2563"/>
      <c r="Z604" s="2563"/>
      <c r="AA604" s="2563"/>
      <c r="AB604" s="2563"/>
      <c r="AC604" s="2563"/>
      <c r="AD604" s="2564"/>
      <c r="AE604" s="2564"/>
      <c r="AF604" s="2564"/>
      <c r="AG604" s="2563"/>
      <c r="AH604" s="2564"/>
      <c r="AI604" s="2564"/>
      <c r="AJ604" s="2564"/>
      <c r="AK604" s="2565"/>
      <c r="AL604" s="2565"/>
    </row>
    <row r="605" spans="3:38" s="2526" customFormat="1" ht="10.5">
      <c r="C605" s="2557"/>
      <c r="D605" s="2558"/>
      <c r="E605" s="2559"/>
      <c r="F605" s="2559"/>
      <c r="G605" s="2559"/>
      <c r="H605" s="2560">
        <f t="shared" si="34"/>
        <v>0</v>
      </c>
      <c r="I605" s="2559"/>
      <c r="J605" s="2559"/>
      <c r="K605" s="2559"/>
      <c r="L605" s="2559"/>
      <c r="M605" s="2559"/>
      <c r="N605" s="2559"/>
      <c r="O605" s="2559"/>
      <c r="P605" s="2559"/>
      <c r="Q605" s="2559"/>
      <c r="R605" s="2559"/>
      <c r="S605" s="2560">
        <f t="shared" si="35"/>
        <v>0</v>
      </c>
      <c r="T605" s="2561"/>
      <c r="U605" s="2562"/>
      <c r="V605" s="2563"/>
      <c r="W605" s="2563"/>
      <c r="X605" s="2563"/>
      <c r="Y605" s="2563"/>
      <c r="Z605" s="2563"/>
      <c r="AA605" s="2563"/>
      <c r="AB605" s="2563"/>
      <c r="AC605" s="2563"/>
      <c r="AD605" s="2564"/>
      <c r="AE605" s="2564"/>
      <c r="AF605" s="2564"/>
      <c r="AG605" s="2563"/>
      <c r="AH605" s="2564"/>
      <c r="AI605" s="2564"/>
      <c r="AJ605" s="2564"/>
      <c r="AK605" s="2565"/>
      <c r="AL605" s="2565"/>
    </row>
    <row r="606" spans="3:38" s="2526" customFormat="1" ht="10.5">
      <c r="C606" s="2557"/>
      <c r="D606" s="2558"/>
      <c r="E606" s="2559"/>
      <c r="F606" s="2559"/>
      <c r="G606" s="2559"/>
      <c r="H606" s="2560">
        <f t="shared" si="34"/>
        <v>0</v>
      </c>
      <c r="I606" s="2559"/>
      <c r="J606" s="2559"/>
      <c r="K606" s="2559"/>
      <c r="L606" s="2559"/>
      <c r="M606" s="2559"/>
      <c r="N606" s="2559"/>
      <c r="O606" s="2559"/>
      <c r="P606" s="2559"/>
      <c r="Q606" s="2559"/>
      <c r="R606" s="2559"/>
      <c r="S606" s="2560">
        <f t="shared" si="35"/>
        <v>0</v>
      </c>
      <c r="T606" s="2561"/>
      <c r="U606" s="2562"/>
      <c r="V606" s="2563"/>
      <c r="W606" s="2563"/>
      <c r="X606" s="2563"/>
      <c r="Y606" s="2563"/>
      <c r="Z606" s="2563"/>
      <c r="AA606" s="2563"/>
      <c r="AB606" s="2563"/>
      <c r="AC606" s="2563"/>
      <c r="AD606" s="2564"/>
      <c r="AE606" s="2564"/>
      <c r="AF606" s="2564"/>
      <c r="AG606" s="2563"/>
      <c r="AH606" s="2564"/>
      <c r="AI606" s="2564"/>
      <c r="AJ606" s="2564"/>
      <c r="AK606" s="2565"/>
      <c r="AL606" s="2565"/>
    </row>
    <row r="607" spans="3:38" s="2526" customFormat="1" ht="10.5">
      <c r="C607" s="2557"/>
      <c r="D607" s="2558"/>
      <c r="E607" s="2559"/>
      <c r="F607" s="2559"/>
      <c r="G607" s="2559"/>
      <c r="H607" s="2560">
        <f t="shared" si="34"/>
        <v>0</v>
      </c>
      <c r="I607" s="2559"/>
      <c r="J607" s="2559"/>
      <c r="K607" s="2559"/>
      <c r="L607" s="2559"/>
      <c r="M607" s="2559"/>
      <c r="N607" s="2559"/>
      <c r="O607" s="2559"/>
      <c r="P607" s="2559"/>
      <c r="Q607" s="2559"/>
      <c r="R607" s="2559"/>
      <c r="S607" s="2560">
        <f t="shared" si="35"/>
        <v>0</v>
      </c>
      <c r="T607" s="2561"/>
      <c r="U607" s="2562"/>
      <c r="V607" s="2563"/>
      <c r="W607" s="2563"/>
      <c r="X607" s="2563"/>
      <c r="Y607" s="2563"/>
      <c r="Z607" s="2563"/>
      <c r="AA607" s="2563"/>
      <c r="AB607" s="2563"/>
      <c r="AC607" s="2563"/>
      <c r="AD607" s="2564"/>
      <c r="AE607" s="2564"/>
      <c r="AF607" s="2564"/>
      <c r="AG607" s="2563"/>
      <c r="AH607" s="2564"/>
      <c r="AI607" s="2564"/>
      <c r="AJ607" s="2564"/>
      <c r="AK607" s="2565"/>
      <c r="AL607" s="2565"/>
    </row>
    <row r="608" spans="3:38" s="2526" customFormat="1" ht="10.5">
      <c r="C608" s="2557"/>
      <c r="D608" s="2558"/>
      <c r="E608" s="2559"/>
      <c r="F608" s="2559"/>
      <c r="G608" s="2559"/>
      <c r="H608" s="2560">
        <f t="shared" si="34"/>
        <v>0</v>
      </c>
      <c r="I608" s="2559"/>
      <c r="J608" s="2559"/>
      <c r="K608" s="2559"/>
      <c r="L608" s="2559"/>
      <c r="M608" s="2559"/>
      <c r="N608" s="2559"/>
      <c r="O608" s="2559"/>
      <c r="P608" s="2559"/>
      <c r="Q608" s="2559"/>
      <c r="R608" s="2559"/>
      <c r="S608" s="2560">
        <f t="shared" si="35"/>
        <v>0</v>
      </c>
      <c r="T608" s="2561"/>
      <c r="U608" s="2562"/>
      <c r="V608" s="2563"/>
      <c r="W608" s="2563"/>
      <c r="X608" s="2563"/>
      <c r="Y608" s="2563"/>
      <c r="Z608" s="2563"/>
      <c r="AA608" s="2563"/>
      <c r="AB608" s="2563"/>
      <c r="AC608" s="2563"/>
      <c r="AD608" s="2564"/>
      <c r="AE608" s="2564"/>
      <c r="AF608" s="2564"/>
      <c r="AG608" s="2563"/>
      <c r="AH608" s="2564"/>
      <c r="AI608" s="2564"/>
      <c r="AJ608" s="2564"/>
      <c r="AK608" s="2565"/>
      <c r="AL608" s="2565"/>
    </row>
    <row r="609" spans="3:38" s="2526" customFormat="1" ht="10.5">
      <c r="C609" s="2557"/>
      <c r="D609" s="2558"/>
      <c r="E609" s="2559"/>
      <c r="F609" s="2559"/>
      <c r="G609" s="2559"/>
      <c r="H609" s="2560">
        <f t="shared" si="34"/>
        <v>0</v>
      </c>
      <c r="I609" s="2559"/>
      <c r="J609" s="2559"/>
      <c r="K609" s="2559"/>
      <c r="L609" s="2559"/>
      <c r="M609" s="2559"/>
      <c r="N609" s="2559"/>
      <c r="O609" s="2559"/>
      <c r="P609" s="2559"/>
      <c r="Q609" s="2559"/>
      <c r="R609" s="2559"/>
      <c r="S609" s="2560">
        <f t="shared" si="35"/>
        <v>0</v>
      </c>
      <c r="T609" s="2561"/>
      <c r="U609" s="2562"/>
      <c r="V609" s="2563"/>
      <c r="W609" s="2563"/>
      <c r="X609" s="2563"/>
      <c r="Y609" s="2563"/>
      <c r="Z609" s="2563"/>
      <c r="AA609" s="2563"/>
      <c r="AB609" s="2563"/>
      <c r="AC609" s="2563"/>
      <c r="AD609" s="2564"/>
      <c r="AE609" s="2564"/>
      <c r="AF609" s="2564"/>
      <c r="AG609" s="2563"/>
      <c r="AH609" s="2564"/>
      <c r="AI609" s="2564"/>
      <c r="AJ609" s="2564"/>
      <c r="AK609" s="2565"/>
      <c r="AL609" s="2565"/>
    </row>
    <row r="610" spans="3:38" s="2526" customFormat="1" ht="10.5">
      <c r="C610" s="2557"/>
      <c r="D610" s="2558"/>
      <c r="E610" s="2559"/>
      <c r="F610" s="2559"/>
      <c r="G610" s="2559"/>
      <c r="H610" s="2560">
        <f t="shared" ref="H610:H619" si="36">SUM(E610:G610)</f>
        <v>0</v>
      </c>
      <c r="I610" s="2559"/>
      <c r="J610" s="2559"/>
      <c r="K610" s="2559"/>
      <c r="L610" s="2559"/>
      <c r="M610" s="2559"/>
      <c r="N610" s="2559"/>
      <c r="O610" s="2559"/>
      <c r="P610" s="2559"/>
      <c r="Q610" s="2559"/>
      <c r="R610" s="2559"/>
      <c r="S610" s="2560">
        <f t="shared" ref="S610:S619" si="37">SUM(I610:R610)</f>
        <v>0</v>
      </c>
      <c r="T610" s="2561"/>
      <c r="U610" s="2562"/>
      <c r="V610" s="2563"/>
      <c r="W610" s="2563"/>
      <c r="X610" s="2563"/>
      <c r="Y610" s="2563"/>
      <c r="Z610" s="2563"/>
      <c r="AA610" s="2563"/>
      <c r="AB610" s="2563"/>
      <c r="AC610" s="2563"/>
      <c r="AD610" s="2564"/>
      <c r="AE610" s="2564"/>
      <c r="AF610" s="2564"/>
      <c r="AG610" s="2563"/>
      <c r="AH610" s="2564"/>
      <c r="AI610" s="2564"/>
      <c r="AJ610" s="2564"/>
      <c r="AK610" s="2565"/>
      <c r="AL610" s="2565"/>
    </row>
    <row r="611" spans="3:38" s="2526" customFormat="1" ht="10.5">
      <c r="C611" s="2557"/>
      <c r="D611" s="2558"/>
      <c r="E611" s="2559"/>
      <c r="F611" s="2559"/>
      <c r="G611" s="2559"/>
      <c r="H611" s="2560">
        <f t="shared" si="36"/>
        <v>0</v>
      </c>
      <c r="I611" s="2559"/>
      <c r="J611" s="2559"/>
      <c r="K611" s="2559"/>
      <c r="L611" s="2559"/>
      <c r="M611" s="2559"/>
      <c r="N611" s="2559"/>
      <c r="O611" s="2559"/>
      <c r="P611" s="2559"/>
      <c r="Q611" s="2559"/>
      <c r="R611" s="2559"/>
      <c r="S611" s="2560">
        <f t="shared" si="37"/>
        <v>0</v>
      </c>
      <c r="T611" s="2561"/>
      <c r="U611" s="2562"/>
      <c r="V611" s="2563"/>
      <c r="W611" s="2563"/>
      <c r="X611" s="2563"/>
      <c r="Y611" s="2563"/>
      <c r="Z611" s="2563"/>
      <c r="AA611" s="2563"/>
      <c r="AB611" s="2563"/>
      <c r="AC611" s="2563"/>
      <c r="AD611" s="2564"/>
      <c r="AE611" s="2564"/>
      <c r="AF611" s="2564"/>
      <c r="AG611" s="2563"/>
      <c r="AH611" s="2564"/>
      <c r="AI611" s="2564"/>
      <c r="AJ611" s="2564"/>
      <c r="AK611" s="2565"/>
      <c r="AL611" s="2565"/>
    </row>
    <row r="612" spans="3:38" s="2526" customFormat="1" ht="10.5">
      <c r="C612" s="2557"/>
      <c r="D612" s="2558"/>
      <c r="E612" s="2559"/>
      <c r="F612" s="2559"/>
      <c r="G612" s="2559"/>
      <c r="H612" s="2560">
        <f t="shared" si="36"/>
        <v>0</v>
      </c>
      <c r="I612" s="2559"/>
      <c r="J612" s="2559"/>
      <c r="K612" s="2559"/>
      <c r="L612" s="2559"/>
      <c r="M612" s="2559"/>
      <c r="N612" s="2559"/>
      <c r="O612" s="2559"/>
      <c r="P612" s="2559"/>
      <c r="Q612" s="2559"/>
      <c r="R612" s="2559"/>
      <c r="S612" s="2560">
        <f t="shared" si="37"/>
        <v>0</v>
      </c>
      <c r="T612" s="2561"/>
      <c r="U612" s="2562"/>
      <c r="V612" s="2563"/>
      <c r="W612" s="2563"/>
      <c r="X612" s="2563"/>
      <c r="Y612" s="2563"/>
      <c r="Z612" s="2563"/>
      <c r="AA612" s="2563"/>
      <c r="AB612" s="2563"/>
      <c r="AC612" s="2563"/>
      <c r="AD612" s="2564"/>
      <c r="AE612" s="2564"/>
      <c r="AF612" s="2564"/>
      <c r="AG612" s="2563"/>
      <c r="AH612" s="2564"/>
      <c r="AI612" s="2564"/>
      <c r="AJ612" s="2564"/>
      <c r="AK612" s="2565"/>
      <c r="AL612" s="2565"/>
    </row>
    <row r="613" spans="3:38" s="2526" customFormat="1" ht="10.5">
      <c r="C613" s="2557"/>
      <c r="D613" s="2558"/>
      <c r="E613" s="2559"/>
      <c r="F613" s="2559"/>
      <c r="G613" s="2559"/>
      <c r="H613" s="2560">
        <f t="shared" si="36"/>
        <v>0</v>
      </c>
      <c r="I613" s="2559"/>
      <c r="J613" s="2559"/>
      <c r="K613" s="2559"/>
      <c r="L613" s="2559"/>
      <c r="M613" s="2559"/>
      <c r="N613" s="2559"/>
      <c r="O613" s="2559"/>
      <c r="P613" s="2559"/>
      <c r="Q613" s="2559"/>
      <c r="R613" s="2559"/>
      <c r="S613" s="2560">
        <f t="shared" si="37"/>
        <v>0</v>
      </c>
      <c r="T613" s="2561"/>
      <c r="U613" s="2562"/>
      <c r="V613" s="2563"/>
      <c r="W613" s="2563"/>
      <c r="X613" s="2563"/>
      <c r="Y613" s="2563"/>
      <c r="Z613" s="2563"/>
      <c r="AA613" s="2563"/>
      <c r="AB613" s="2563"/>
      <c r="AC613" s="2563"/>
      <c r="AD613" s="2564"/>
      <c r="AE613" s="2564"/>
      <c r="AF613" s="2564"/>
      <c r="AG613" s="2563"/>
      <c r="AH613" s="2564"/>
      <c r="AI613" s="2564"/>
      <c r="AJ613" s="2564"/>
      <c r="AK613" s="2565"/>
      <c r="AL613" s="2565"/>
    </row>
    <row r="614" spans="3:38" s="2526" customFormat="1" ht="10.5">
      <c r="C614" s="2557"/>
      <c r="D614" s="2558"/>
      <c r="E614" s="2559"/>
      <c r="F614" s="2559"/>
      <c r="G614" s="2559"/>
      <c r="H614" s="2560">
        <f t="shared" si="36"/>
        <v>0</v>
      </c>
      <c r="I614" s="2559"/>
      <c r="J614" s="2559"/>
      <c r="K614" s="2559"/>
      <c r="L614" s="2559"/>
      <c r="M614" s="2559"/>
      <c r="N614" s="2559"/>
      <c r="O614" s="2559"/>
      <c r="P614" s="2559"/>
      <c r="Q614" s="2559"/>
      <c r="R614" s="2559"/>
      <c r="S614" s="2560">
        <f t="shared" si="37"/>
        <v>0</v>
      </c>
      <c r="T614" s="2561"/>
      <c r="U614" s="2562"/>
      <c r="V614" s="2563"/>
      <c r="W614" s="2563"/>
      <c r="X614" s="2563"/>
      <c r="Y614" s="2563"/>
      <c r="Z614" s="2563"/>
      <c r="AA614" s="2563"/>
      <c r="AB614" s="2563"/>
      <c r="AC614" s="2563"/>
      <c r="AD614" s="2564"/>
      <c r="AE614" s="2564"/>
      <c r="AF614" s="2564"/>
      <c r="AG614" s="2563"/>
      <c r="AH614" s="2564"/>
      <c r="AI614" s="2564"/>
      <c r="AJ614" s="2564"/>
      <c r="AK614" s="2565"/>
      <c r="AL614" s="2565"/>
    </row>
    <row r="615" spans="3:38" s="2526" customFormat="1" ht="10.5">
      <c r="C615" s="2557"/>
      <c r="D615" s="2558"/>
      <c r="E615" s="2559"/>
      <c r="F615" s="2559"/>
      <c r="G615" s="2559"/>
      <c r="H615" s="2560">
        <f t="shared" si="36"/>
        <v>0</v>
      </c>
      <c r="I615" s="2559"/>
      <c r="J615" s="2559"/>
      <c r="K615" s="2559"/>
      <c r="L615" s="2559"/>
      <c r="M615" s="2559"/>
      <c r="N615" s="2559"/>
      <c r="O615" s="2559"/>
      <c r="P615" s="2559"/>
      <c r="Q615" s="2559"/>
      <c r="R615" s="2559"/>
      <c r="S615" s="2560">
        <f t="shared" si="37"/>
        <v>0</v>
      </c>
      <c r="T615" s="2561"/>
      <c r="U615" s="2562"/>
      <c r="V615" s="2563"/>
      <c r="W615" s="2563"/>
      <c r="X615" s="2563"/>
      <c r="Y615" s="2563"/>
      <c r="Z615" s="2563"/>
      <c r="AA615" s="2563"/>
      <c r="AB615" s="2563"/>
      <c r="AC615" s="2563"/>
      <c r="AD615" s="2564"/>
      <c r="AE615" s="2564"/>
      <c r="AF615" s="2564"/>
      <c r="AG615" s="2563"/>
      <c r="AH615" s="2564"/>
      <c r="AI615" s="2564"/>
      <c r="AJ615" s="2564"/>
      <c r="AK615" s="2565"/>
      <c r="AL615" s="2565"/>
    </row>
    <row r="616" spans="3:38" s="2526" customFormat="1" ht="10.5">
      <c r="C616" s="2557"/>
      <c r="D616" s="2558"/>
      <c r="E616" s="2559"/>
      <c r="F616" s="2559"/>
      <c r="G616" s="2559"/>
      <c r="H616" s="2560">
        <f t="shared" si="36"/>
        <v>0</v>
      </c>
      <c r="I616" s="2559"/>
      <c r="J616" s="2559"/>
      <c r="K616" s="2559"/>
      <c r="L616" s="2559"/>
      <c r="M616" s="2559"/>
      <c r="N616" s="2559"/>
      <c r="O616" s="2559"/>
      <c r="P616" s="2559"/>
      <c r="Q616" s="2559"/>
      <c r="R616" s="2559"/>
      <c r="S616" s="2560">
        <f t="shared" si="37"/>
        <v>0</v>
      </c>
      <c r="T616" s="2561"/>
      <c r="U616" s="2562"/>
      <c r="V616" s="2563"/>
      <c r="W616" s="2563"/>
      <c r="X616" s="2563"/>
      <c r="Y616" s="2563"/>
      <c r="Z616" s="2563"/>
      <c r="AA616" s="2563"/>
      <c r="AB616" s="2563"/>
      <c r="AC616" s="2563"/>
      <c r="AD616" s="2564"/>
      <c r="AE616" s="2564"/>
      <c r="AF616" s="2564"/>
      <c r="AG616" s="2563"/>
      <c r="AH616" s="2564"/>
      <c r="AI616" s="2564"/>
      <c r="AJ616" s="2564"/>
      <c r="AK616" s="2565"/>
      <c r="AL616" s="2565"/>
    </row>
    <row r="617" spans="3:38" s="2526" customFormat="1" ht="10.5">
      <c r="C617" s="2557"/>
      <c r="D617" s="2558"/>
      <c r="E617" s="2559"/>
      <c r="F617" s="2559"/>
      <c r="G617" s="2559"/>
      <c r="H617" s="2560">
        <f t="shared" si="36"/>
        <v>0</v>
      </c>
      <c r="I617" s="2559"/>
      <c r="J617" s="2559"/>
      <c r="K617" s="2559"/>
      <c r="L617" s="2559"/>
      <c r="M617" s="2559"/>
      <c r="N617" s="2559"/>
      <c r="O617" s="2559"/>
      <c r="P617" s="2559"/>
      <c r="Q617" s="2559"/>
      <c r="R617" s="2559"/>
      <c r="S617" s="2560">
        <f t="shared" si="37"/>
        <v>0</v>
      </c>
      <c r="T617" s="2561"/>
      <c r="U617" s="2562"/>
      <c r="V617" s="2563"/>
      <c r="W617" s="2563"/>
      <c r="X617" s="2563"/>
      <c r="Y617" s="2563"/>
      <c r="Z617" s="2563"/>
      <c r="AA617" s="2563"/>
      <c r="AB617" s="2563"/>
      <c r="AC617" s="2563"/>
      <c r="AD617" s="2564"/>
      <c r="AE617" s="2564"/>
      <c r="AF617" s="2564"/>
      <c r="AG617" s="2563"/>
      <c r="AH617" s="2564"/>
      <c r="AI617" s="2564"/>
      <c r="AJ617" s="2564"/>
      <c r="AK617" s="2565"/>
      <c r="AL617" s="2565"/>
    </row>
    <row r="618" spans="3:38" s="2526" customFormat="1" ht="10.5">
      <c r="C618" s="2557"/>
      <c r="D618" s="2558"/>
      <c r="E618" s="2559"/>
      <c r="F618" s="2559"/>
      <c r="G618" s="2559"/>
      <c r="H618" s="2560">
        <f t="shared" si="36"/>
        <v>0</v>
      </c>
      <c r="I618" s="2559"/>
      <c r="J618" s="2559"/>
      <c r="K618" s="2559"/>
      <c r="L618" s="2559"/>
      <c r="M618" s="2559"/>
      <c r="N618" s="2559"/>
      <c r="O618" s="2559"/>
      <c r="P618" s="2559"/>
      <c r="Q618" s="2559"/>
      <c r="R618" s="2559"/>
      <c r="S618" s="2560">
        <f t="shared" si="37"/>
        <v>0</v>
      </c>
      <c r="T618" s="2561"/>
      <c r="U618" s="2562"/>
      <c r="V618" s="2563"/>
      <c r="W618" s="2563"/>
      <c r="X618" s="2563"/>
      <c r="Y618" s="2563"/>
      <c r="Z618" s="2563"/>
      <c r="AA618" s="2563"/>
      <c r="AB618" s="2563"/>
      <c r="AC618" s="2563"/>
      <c r="AD618" s="2564"/>
      <c r="AE618" s="2564"/>
      <c r="AF618" s="2564"/>
      <c r="AG618" s="2563"/>
      <c r="AH618" s="2564"/>
      <c r="AI618" s="2564"/>
      <c r="AJ618" s="2564"/>
      <c r="AK618" s="2565"/>
      <c r="AL618" s="2565"/>
    </row>
    <row r="619" spans="3:38" s="2526" customFormat="1" ht="10.5">
      <c r="C619" s="2557"/>
      <c r="D619" s="2558"/>
      <c r="E619" s="2559"/>
      <c r="F619" s="2559"/>
      <c r="G619" s="2559"/>
      <c r="H619" s="2560">
        <f t="shared" si="36"/>
        <v>0</v>
      </c>
      <c r="I619" s="2559"/>
      <c r="J619" s="2559"/>
      <c r="K619" s="2559"/>
      <c r="L619" s="2559"/>
      <c r="M619" s="2559"/>
      <c r="N619" s="2559"/>
      <c r="O619" s="2559"/>
      <c r="P619" s="2559"/>
      <c r="Q619" s="2559"/>
      <c r="R619" s="2559"/>
      <c r="S619" s="2560">
        <f t="shared" si="37"/>
        <v>0</v>
      </c>
      <c r="T619" s="2561"/>
      <c r="U619" s="2562"/>
      <c r="V619" s="2563"/>
      <c r="W619" s="2563"/>
      <c r="X619" s="2563"/>
      <c r="Y619" s="2563"/>
      <c r="Z619" s="2563"/>
      <c r="AA619" s="2563"/>
      <c r="AB619" s="2563"/>
      <c r="AC619" s="2563"/>
      <c r="AD619" s="2564"/>
      <c r="AE619" s="2564"/>
      <c r="AF619" s="2564"/>
      <c r="AG619" s="2563"/>
      <c r="AH619" s="2564"/>
      <c r="AI619" s="2564"/>
      <c r="AJ619" s="2564"/>
      <c r="AK619" s="2565"/>
      <c r="AL619" s="2565"/>
    </row>
    <row r="620" spans="3:38" s="2526" customFormat="1" ht="10.5">
      <c r="C620" s="2566" t="s">
        <v>2457</v>
      </c>
      <c r="D620" s="2567"/>
      <c r="E620" s="2568">
        <f t="shared" ref="E620:S620" si="38">SUM(E545:E619)</f>
        <v>0</v>
      </c>
      <c r="F620" s="2568">
        <f t="shared" si="38"/>
        <v>0</v>
      </c>
      <c r="G620" s="2568">
        <f t="shared" si="38"/>
        <v>0</v>
      </c>
      <c r="H620" s="2568">
        <f t="shared" si="38"/>
        <v>0</v>
      </c>
      <c r="I620" s="2568">
        <f t="shared" si="38"/>
        <v>0</v>
      </c>
      <c r="J620" s="2568">
        <f t="shared" si="38"/>
        <v>0</v>
      </c>
      <c r="K620" s="2568">
        <f t="shared" si="38"/>
        <v>0</v>
      </c>
      <c r="L620" s="2568">
        <f t="shared" si="38"/>
        <v>0</v>
      </c>
      <c r="M620" s="2568">
        <f t="shared" si="38"/>
        <v>0</v>
      </c>
      <c r="N620" s="2568">
        <f t="shared" si="38"/>
        <v>0</v>
      </c>
      <c r="O620" s="2568">
        <f t="shared" si="38"/>
        <v>0</v>
      </c>
      <c r="P620" s="2568">
        <f t="shared" si="38"/>
        <v>0</v>
      </c>
      <c r="Q620" s="2568">
        <f t="shared" si="38"/>
        <v>0</v>
      </c>
      <c r="R620" s="2568">
        <f t="shared" si="38"/>
        <v>0</v>
      </c>
      <c r="S620" s="2568">
        <f t="shared" si="38"/>
        <v>0</v>
      </c>
      <c r="T620" s="2569"/>
      <c r="U620" s="2542"/>
      <c r="V620" s="2570">
        <f t="shared" ref="V620:AJ620" si="39">SUM(V545:V619)</f>
        <v>0</v>
      </c>
      <c r="W620" s="2570">
        <f t="shared" si="39"/>
        <v>0</v>
      </c>
      <c r="X620" s="2570">
        <f t="shared" si="39"/>
        <v>0</v>
      </c>
      <c r="Y620" s="2570">
        <f t="shared" si="39"/>
        <v>0</v>
      </c>
      <c r="Z620" s="2570">
        <f t="shared" si="39"/>
        <v>0</v>
      </c>
      <c r="AA620" s="2570">
        <f t="shared" si="39"/>
        <v>0</v>
      </c>
      <c r="AB620" s="2570">
        <f t="shared" si="39"/>
        <v>0</v>
      </c>
      <c r="AC620" s="2570">
        <f t="shared" si="39"/>
        <v>0</v>
      </c>
      <c r="AD620" s="2571">
        <f t="shared" si="39"/>
        <v>0</v>
      </c>
      <c r="AE620" s="2571">
        <f t="shared" si="39"/>
        <v>0</v>
      </c>
      <c r="AF620" s="2571">
        <f t="shared" si="39"/>
        <v>0</v>
      </c>
      <c r="AG620" s="2570">
        <f t="shared" si="39"/>
        <v>0</v>
      </c>
      <c r="AH620" s="2571">
        <f t="shared" si="39"/>
        <v>0</v>
      </c>
      <c r="AI620" s="2571">
        <f t="shared" si="39"/>
        <v>0</v>
      </c>
      <c r="AJ620" s="2571">
        <f t="shared" si="39"/>
        <v>0</v>
      </c>
      <c r="AK620" s="2572"/>
      <c r="AL620" s="2572"/>
    </row>
    <row r="621" spans="3:38" s="2526" customFormat="1" ht="10.5">
      <c r="C621" s="2566"/>
      <c r="D621" s="2567"/>
      <c r="E621" s="2573"/>
      <c r="F621" s="2574"/>
      <c r="G621" s="2574"/>
      <c r="H621" s="2574"/>
      <c r="I621" s="2574"/>
      <c r="J621" s="2574"/>
      <c r="K621" s="2574"/>
      <c r="L621" s="2574"/>
      <c r="M621" s="2574"/>
      <c r="N621" s="2574"/>
      <c r="O621" s="2574"/>
      <c r="P621" s="2574"/>
      <c r="Q621" s="2574"/>
      <c r="R621" s="2574"/>
      <c r="S621" s="2575"/>
      <c r="T621" s="2572"/>
      <c r="U621" s="2576"/>
      <c r="V621" s="2576"/>
      <c r="W621" s="2576"/>
      <c r="X621" s="2576"/>
      <c r="Y621" s="2576"/>
      <c r="Z621" s="2576"/>
      <c r="AA621" s="2576"/>
      <c r="AB621" s="2576"/>
      <c r="AC621" s="2576"/>
      <c r="AD621" s="2576"/>
      <c r="AE621" s="2576"/>
      <c r="AF621" s="2576"/>
      <c r="AG621" s="2576"/>
      <c r="AH621" s="2576"/>
      <c r="AI621" s="2576"/>
      <c r="AJ621" s="2576"/>
      <c r="AK621" s="2572"/>
      <c r="AL621" s="2572"/>
    </row>
    <row r="622" spans="3:38" s="2526" customFormat="1" ht="10.5">
      <c r="C622" s="2577" t="s">
        <v>2458</v>
      </c>
      <c r="D622" s="2578"/>
      <c r="E622" s="2579"/>
      <c r="F622" s="2580"/>
      <c r="G622" s="2580"/>
      <c r="H622" s="2580"/>
      <c r="I622" s="2580"/>
      <c r="J622" s="2580"/>
      <c r="K622" s="2580"/>
      <c r="L622" s="2580"/>
      <c r="M622" s="2580"/>
      <c r="N622" s="2580"/>
      <c r="O622" s="2580"/>
      <c r="P622" s="2580"/>
      <c r="Q622" s="2580"/>
      <c r="R622" s="2580"/>
      <c r="S622" s="2581"/>
      <c r="T622" s="2572"/>
      <c r="U622" s="2576"/>
      <c r="V622" s="2576"/>
      <c r="W622" s="2576"/>
      <c r="X622" s="2576"/>
      <c r="Y622" s="2576"/>
      <c r="Z622" s="2576"/>
      <c r="AA622" s="2576"/>
      <c r="AB622" s="2576"/>
      <c r="AC622" s="2576"/>
      <c r="AD622" s="2576"/>
      <c r="AE622" s="2576"/>
      <c r="AF622" s="2576"/>
      <c r="AG622" s="2576"/>
      <c r="AH622" s="2576"/>
      <c r="AI622" s="2576"/>
      <c r="AJ622" s="2576"/>
      <c r="AK622" s="2572"/>
      <c r="AL622" s="2572"/>
    </row>
    <row r="623" spans="3:38" s="2526" customFormat="1" ht="10.5">
      <c r="C623" s="2557"/>
      <c r="D623" s="2558"/>
      <c r="E623" s="2559"/>
      <c r="F623" s="2559"/>
      <c r="G623" s="2559"/>
      <c r="H623" s="2560">
        <f>SUM(E623:G623)</f>
        <v>0</v>
      </c>
      <c r="I623" s="2559"/>
      <c r="J623" s="2559"/>
      <c r="K623" s="2559"/>
      <c r="L623" s="2559"/>
      <c r="M623" s="2559"/>
      <c r="N623" s="2559"/>
      <c r="O623" s="2559"/>
      <c r="P623" s="2559"/>
      <c r="Q623" s="2559"/>
      <c r="R623" s="2559"/>
      <c r="S623" s="2560">
        <f>SUM(I623:R623)</f>
        <v>0</v>
      </c>
      <c r="T623" s="2561"/>
      <c r="U623" s="2562"/>
      <c r="V623" s="2563"/>
      <c r="W623" s="2563"/>
      <c r="X623" s="2563"/>
      <c r="Y623" s="2563"/>
      <c r="Z623" s="2563"/>
      <c r="AA623" s="2563"/>
      <c r="AB623" s="2563"/>
      <c r="AC623" s="2563"/>
      <c r="AD623" s="2564"/>
      <c r="AE623" s="2564"/>
      <c r="AF623" s="2564"/>
      <c r="AG623" s="2563"/>
      <c r="AH623" s="2564"/>
      <c r="AI623" s="2564"/>
      <c r="AJ623" s="2564"/>
      <c r="AK623" s="2565"/>
      <c r="AL623" s="2565"/>
    </row>
    <row r="624" spans="3:38" s="2526" customFormat="1" ht="10.5">
      <c r="C624" s="2557"/>
      <c r="D624" s="2558"/>
      <c r="E624" s="2559"/>
      <c r="F624" s="2559"/>
      <c r="G624" s="2559"/>
      <c r="H624" s="2560">
        <f t="shared" ref="H624:H687" si="40">SUM(E624:G624)</f>
        <v>0</v>
      </c>
      <c r="I624" s="2559"/>
      <c r="J624" s="2559"/>
      <c r="K624" s="2559"/>
      <c r="L624" s="2559"/>
      <c r="M624" s="2559"/>
      <c r="N624" s="2559"/>
      <c r="O624" s="2559"/>
      <c r="P624" s="2559"/>
      <c r="Q624" s="2559"/>
      <c r="R624" s="2559"/>
      <c r="S624" s="2560">
        <f t="shared" ref="S624:S687" si="41">SUM(I624:R624)</f>
        <v>0</v>
      </c>
      <c r="T624" s="2561"/>
      <c r="U624" s="2562"/>
      <c r="V624" s="2563"/>
      <c r="W624" s="2563"/>
      <c r="X624" s="2563"/>
      <c r="Y624" s="2563"/>
      <c r="Z624" s="2563"/>
      <c r="AA624" s="2563"/>
      <c r="AB624" s="2563"/>
      <c r="AC624" s="2563"/>
      <c r="AD624" s="2564"/>
      <c r="AE624" s="2564"/>
      <c r="AF624" s="2564"/>
      <c r="AG624" s="2563"/>
      <c r="AH624" s="2564"/>
      <c r="AI624" s="2564"/>
      <c r="AJ624" s="2564"/>
      <c r="AK624" s="2565"/>
      <c r="AL624" s="2565"/>
    </row>
    <row r="625" spans="3:38" s="2526" customFormat="1" ht="10.5">
      <c r="C625" s="2557"/>
      <c r="D625" s="2558"/>
      <c r="E625" s="2559"/>
      <c r="F625" s="2559"/>
      <c r="G625" s="2559"/>
      <c r="H625" s="2560">
        <f t="shared" si="40"/>
        <v>0</v>
      </c>
      <c r="I625" s="2559"/>
      <c r="J625" s="2559"/>
      <c r="K625" s="2559"/>
      <c r="L625" s="2559"/>
      <c r="M625" s="2559"/>
      <c r="N625" s="2559"/>
      <c r="O625" s="2559"/>
      <c r="P625" s="2559"/>
      <c r="Q625" s="2559"/>
      <c r="R625" s="2559"/>
      <c r="S625" s="2560">
        <f t="shared" si="41"/>
        <v>0</v>
      </c>
      <c r="T625" s="2561"/>
      <c r="U625" s="2562"/>
      <c r="V625" s="2563"/>
      <c r="W625" s="2563"/>
      <c r="X625" s="2563"/>
      <c r="Y625" s="2563"/>
      <c r="Z625" s="2563"/>
      <c r="AA625" s="2563"/>
      <c r="AB625" s="2563"/>
      <c r="AC625" s="2563"/>
      <c r="AD625" s="2564"/>
      <c r="AE625" s="2564"/>
      <c r="AF625" s="2564"/>
      <c r="AG625" s="2563"/>
      <c r="AH625" s="2564"/>
      <c r="AI625" s="2564"/>
      <c r="AJ625" s="2564"/>
      <c r="AK625" s="2565"/>
      <c r="AL625" s="2565"/>
    </row>
    <row r="626" spans="3:38" s="2526" customFormat="1" ht="10.5">
      <c r="C626" s="2557"/>
      <c r="D626" s="2558"/>
      <c r="E626" s="2559"/>
      <c r="F626" s="2559"/>
      <c r="G626" s="2559"/>
      <c r="H626" s="2560">
        <f t="shared" si="40"/>
        <v>0</v>
      </c>
      <c r="I626" s="2559"/>
      <c r="J626" s="2559"/>
      <c r="K626" s="2559"/>
      <c r="L626" s="2559"/>
      <c r="M626" s="2559"/>
      <c r="N626" s="2559"/>
      <c r="O626" s="2559"/>
      <c r="P626" s="2559"/>
      <c r="Q626" s="2559"/>
      <c r="R626" s="2559"/>
      <c r="S626" s="2560">
        <f t="shared" si="41"/>
        <v>0</v>
      </c>
      <c r="T626" s="2561"/>
      <c r="U626" s="2562"/>
      <c r="V626" s="2563"/>
      <c r="W626" s="2563"/>
      <c r="X626" s="2563"/>
      <c r="Y626" s="2563"/>
      <c r="Z626" s="2563"/>
      <c r="AA626" s="2563"/>
      <c r="AB626" s="2563"/>
      <c r="AC626" s="2563"/>
      <c r="AD626" s="2564"/>
      <c r="AE626" s="2564"/>
      <c r="AF626" s="2564"/>
      <c r="AG626" s="2563"/>
      <c r="AH626" s="2564"/>
      <c r="AI626" s="2564"/>
      <c r="AJ626" s="2564"/>
      <c r="AK626" s="2565"/>
      <c r="AL626" s="2565"/>
    </row>
    <row r="627" spans="3:38" s="2526" customFormat="1" ht="10.5">
      <c r="C627" s="2557"/>
      <c r="D627" s="2558"/>
      <c r="E627" s="2559"/>
      <c r="F627" s="2559"/>
      <c r="G627" s="2559"/>
      <c r="H627" s="2560">
        <f t="shared" si="40"/>
        <v>0</v>
      </c>
      <c r="I627" s="2559"/>
      <c r="J627" s="2559"/>
      <c r="K627" s="2559"/>
      <c r="L627" s="2559"/>
      <c r="M627" s="2559"/>
      <c r="N627" s="2559"/>
      <c r="O627" s="2559"/>
      <c r="P627" s="2559"/>
      <c r="Q627" s="2559"/>
      <c r="R627" s="2559"/>
      <c r="S627" s="2560">
        <f t="shared" si="41"/>
        <v>0</v>
      </c>
      <c r="T627" s="2561"/>
      <c r="U627" s="2562"/>
      <c r="V627" s="2563"/>
      <c r="W627" s="2563"/>
      <c r="X627" s="2563"/>
      <c r="Y627" s="2563"/>
      <c r="Z627" s="2563"/>
      <c r="AA627" s="2563"/>
      <c r="AB627" s="2563"/>
      <c r="AC627" s="2563"/>
      <c r="AD627" s="2564"/>
      <c r="AE627" s="2564"/>
      <c r="AF627" s="2564"/>
      <c r="AG627" s="2563"/>
      <c r="AH627" s="2564"/>
      <c r="AI627" s="2564"/>
      <c r="AJ627" s="2564"/>
      <c r="AK627" s="2565"/>
      <c r="AL627" s="2565"/>
    </row>
    <row r="628" spans="3:38" s="2526" customFormat="1" ht="10.5">
      <c r="C628" s="2557"/>
      <c r="D628" s="2558"/>
      <c r="E628" s="2559"/>
      <c r="F628" s="2559"/>
      <c r="G628" s="2559"/>
      <c r="H628" s="2560">
        <f t="shared" si="40"/>
        <v>0</v>
      </c>
      <c r="I628" s="2559"/>
      <c r="J628" s="2559"/>
      <c r="K628" s="2559"/>
      <c r="L628" s="2559"/>
      <c r="M628" s="2559"/>
      <c r="N628" s="2559"/>
      <c r="O628" s="2559"/>
      <c r="P628" s="2559"/>
      <c r="Q628" s="2559"/>
      <c r="R628" s="2559"/>
      <c r="S628" s="2560">
        <f t="shared" si="41"/>
        <v>0</v>
      </c>
      <c r="T628" s="2561"/>
      <c r="U628" s="2562"/>
      <c r="V628" s="2563"/>
      <c r="W628" s="2563"/>
      <c r="X628" s="2563"/>
      <c r="Y628" s="2563"/>
      <c r="Z628" s="2563"/>
      <c r="AA628" s="2563"/>
      <c r="AB628" s="2563"/>
      <c r="AC628" s="2563"/>
      <c r="AD628" s="2564"/>
      <c r="AE628" s="2564"/>
      <c r="AF628" s="2564"/>
      <c r="AG628" s="2563"/>
      <c r="AH628" s="2564"/>
      <c r="AI628" s="2564"/>
      <c r="AJ628" s="2564"/>
      <c r="AK628" s="2565"/>
      <c r="AL628" s="2565"/>
    </row>
    <row r="629" spans="3:38" s="2526" customFormat="1" ht="10.5">
      <c r="C629" s="2557"/>
      <c r="D629" s="2558"/>
      <c r="E629" s="2559"/>
      <c r="F629" s="2559"/>
      <c r="G629" s="2559"/>
      <c r="H629" s="2560">
        <f t="shared" si="40"/>
        <v>0</v>
      </c>
      <c r="I629" s="2559"/>
      <c r="J629" s="2559"/>
      <c r="K629" s="2559"/>
      <c r="L629" s="2559"/>
      <c r="M629" s="2559"/>
      <c r="N629" s="2559"/>
      <c r="O629" s="2559"/>
      <c r="P629" s="2559"/>
      <c r="Q629" s="2559"/>
      <c r="R629" s="2559"/>
      <c r="S629" s="2560">
        <f t="shared" si="41"/>
        <v>0</v>
      </c>
      <c r="T629" s="2561"/>
      <c r="U629" s="2562"/>
      <c r="V629" s="2563"/>
      <c r="W629" s="2563"/>
      <c r="X629" s="2563"/>
      <c r="Y629" s="2563"/>
      <c r="Z629" s="2563"/>
      <c r="AA629" s="2563"/>
      <c r="AB629" s="2563"/>
      <c r="AC629" s="2563"/>
      <c r="AD629" s="2564"/>
      <c r="AE629" s="2564"/>
      <c r="AF629" s="2564"/>
      <c r="AG629" s="2563"/>
      <c r="AH629" s="2564"/>
      <c r="AI629" s="2564"/>
      <c r="AJ629" s="2564"/>
      <c r="AK629" s="2565"/>
      <c r="AL629" s="2565"/>
    </row>
    <row r="630" spans="3:38" s="2526" customFormat="1" ht="10.5">
      <c r="C630" s="2557"/>
      <c r="D630" s="2558"/>
      <c r="E630" s="2559"/>
      <c r="F630" s="2559"/>
      <c r="G630" s="2559"/>
      <c r="H630" s="2560">
        <f t="shared" si="40"/>
        <v>0</v>
      </c>
      <c r="I630" s="2559"/>
      <c r="J630" s="2559"/>
      <c r="K630" s="2559"/>
      <c r="L630" s="2559"/>
      <c r="M630" s="2559"/>
      <c r="N630" s="2559"/>
      <c r="O630" s="2559"/>
      <c r="P630" s="2559"/>
      <c r="Q630" s="2559"/>
      <c r="R630" s="2559"/>
      <c r="S630" s="2560">
        <f t="shared" si="41"/>
        <v>0</v>
      </c>
      <c r="T630" s="2561"/>
      <c r="U630" s="2562"/>
      <c r="V630" s="2563"/>
      <c r="W630" s="2563"/>
      <c r="X630" s="2563"/>
      <c r="Y630" s="2563"/>
      <c r="Z630" s="2563"/>
      <c r="AA630" s="2563"/>
      <c r="AB630" s="2563"/>
      <c r="AC630" s="2563"/>
      <c r="AD630" s="2564"/>
      <c r="AE630" s="2564"/>
      <c r="AF630" s="2564"/>
      <c r="AG630" s="2563"/>
      <c r="AH630" s="2564"/>
      <c r="AI630" s="2564"/>
      <c r="AJ630" s="2564"/>
      <c r="AK630" s="2565"/>
      <c r="AL630" s="2565"/>
    </row>
    <row r="631" spans="3:38" s="2526" customFormat="1" ht="10.5">
      <c r="C631" s="2557"/>
      <c r="D631" s="2558"/>
      <c r="E631" s="2559"/>
      <c r="F631" s="2559"/>
      <c r="G631" s="2559"/>
      <c r="H631" s="2560">
        <f t="shared" si="40"/>
        <v>0</v>
      </c>
      <c r="I631" s="2559"/>
      <c r="J631" s="2559"/>
      <c r="K631" s="2559"/>
      <c r="L631" s="2559"/>
      <c r="M631" s="2559"/>
      <c r="N631" s="2559"/>
      <c r="O631" s="2559"/>
      <c r="P631" s="2559"/>
      <c r="Q631" s="2559"/>
      <c r="R631" s="2559"/>
      <c r="S631" s="2560">
        <f t="shared" si="41"/>
        <v>0</v>
      </c>
      <c r="T631" s="2561"/>
      <c r="U631" s="2562"/>
      <c r="V631" s="2563"/>
      <c r="W631" s="2563"/>
      <c r="X631" s="2563"/>
      <c r="Y631" s="2563"/>
      <c r="Z631" s="2563"/>
      <c r="AA631" s="2563"/>
      <c r="AB631" s="2563"/>
      <c r="AC631" s="2563"/>
      <c r="AD631" s="2564"/>
      <c r="AE631" s="2564"/>
      <c r="AF631" s="2564"/>
      <c r="AG631" s="2563"/>
      <c r="AH631" s="2564"/>
      <c r="AI631" s="2564"/>
      <c r="AJ631" s="2564"/>
      <c r="AK631" s="2565"/>
      <c r="AL631" s="2565"/>
    </row>
    <row r="632" spans="3:38" s="2526" customFormat="1" ht="10.5">
      <c r="C632" s="2557"/>
      <c r="D632" s="2558"/>
      <c r="E632" s="2559"/>
      <c r="F632" s="2559"/>
      <c r="G632" s="2559"/>
      <c r="H632" s="2560">
        <f t="shared" si="40"/>
        <v>0</v>
      </c>
      <c r="I632" s="2559"/>
      <c r="J632" s="2559"/>
      <c r="K632" s="2559"/>
      <c r="L632" s="2559"/>
      <c r="M632" s="2559"/>
      <c r="N632" s="2559"/>
      <c r="O632" s="2559"/>
      <c r="P632" s="2559"/>
      <c r="Q632" s="2559"/>
      <c r="R632" s="2559"/>
      <c r="S632" s="2560">
        <f t="shared" si="41"/>
        <v>0</v>
      </c>
      <c r="T632" s="2561"/>
      <c r="U632" s="2562"/>
      <c r="V632" s="2563"/>
      <c r="W632" s="2563"/>
      <c r="X632" s="2563"/>
      <c r="Y632" s="2563"/>
      <c r="Z632" s="2563"/>
      <c r="AA632" s="2563"/>
      <c r="AB632" s="2563"/>
      <c r="AC632" s="2563"/>
      <c r="AD632" s="2564"/>
      <c r="AE632" s="2564"/>
      <c r="AF632" s="2564"/>
      <c r="AG632" s="2563"/>
      <c r="AH632" s="2564"/>
      <c r="AI632" s="2564"/>
      <c r="AJ632" s="2564"/>
      <c r="AK632" s="2565"/>
      <c r="AL632" s="2565"/>
    </row>
    <row r="633" spans="3:38" s="2526" customFormat="1" ht="10.5">
      <c r="C633" s="2557"/>
      <c r="D633" s="2558"/>
      <c r="E633" s="2559"/>
      <c r="F633" s="2559"/>
      <c r="G633" s="2559"/>
      <c r="H633" s="2560">
        <f t="shared" si="40"/>
        <v>0</v>
      </c>
      <c r="I633" s="2559"/>
      <c r="J633" s="2559"/>
      <c r="K633" s="2559"/>
      <c r="L633" s="2559"/>
      <c r="M633" s="2559"/>
      <c r="N633" s="2559"/>
      <c r="O633" s="2559"/>
      <c r="P633" s="2559"/>
      <c r="Q633" s="2559"/>
      <c r="R633" s="2559"/>
      <c r="S633" s="2560">
        <f t="shared" si="41"/>
        <v>0</v>
      </c>
      <c r="T633" s="2561"/>
      <c r="U633" s="2562"/>
      <c r="V633" s="2563"/>
      <c r="W633" s="2563"/>
      <c r="X633" s="2563"/>
      <c r="Y633" s="2563"/>
      <c r="Z633" s="2563"/>
      <c r="AA633" s="2563"/>
      <c r="AB633" s="2563"/>
      <c r="AC633" s="2563"/>
      <c r="AD633" s="2564"/>
      <c r="AE633" s="2564"/>
      <c r="AF633" s="2564"/>
      <c r="AG633" s="2563"/>
      <c r="AH633" s="2564"/>
      <c r="AI633" s="2564"/>
      <c r="AJ633" s="2564"/>
      <c r="AK633" s="2565"/>
      <c r="AL633" s="2565"/>
    </row>
    <row r="634" spans="3:38" s="2526" customFormat="1" ht="10.5">
      <c r="C634" s="2557"/>
      <c r="D634" s="2558"/>
      <c r="E634" s="2559"/>
      <c r="F634" s="2559"/>
      <c r="G634" s="2559"/>
      <c r="H634" s="2560">
        <f t="shared" si="40"/>
        <v>0</v>
      </c>
      <c r="I634" s="2559"/>
      <c r="J634" s="2559"/>
      <c r="K634" s="2559"/>
      <c r="L634" s="2559"/>
      <c r="M634" s="2559"/>
      <c r="N634" s="2559"/>
      <c r="O634" s="2559"/>
      <c r="P634" s="2559"/>
      <c r="Q634" s="2559"/>
      <c r="R634" s="2559"/>
      <c r="S634" s="2560">
        <f t="shared" si="41"/>
        <v>0</v>
      </c>
      <c r="T634" s="2561"/>
      <c r="U634" s="2562"/>
      <c r="V634" s="2563"/>
      <c r="W634" s="2563"/>
      <c r="X634" s="2563"/>
      <c r="Y634" s="2563"/>
      <c r="Z634" s="2563"/>
      <c r="AA634" s="2563"/>
      <c r="AB634" s="2563"/>
      <c r="AC634" s="2563"/>
      <c r="AD634" s="2564"/>
      <c r="AE634" s="2564"/>
      <c r="AF634" s="2564"/>
      <c r="AG634" s="2563"/>
      <c r="AH634" s="2564"/>
      <c r="AI634" s="2564"/>
      <c r="AJ634" s="2564"/>
      <c r="AK634" s="2565"/>
      <c r="AL634" s="2565"/>
    </row>
    <row r="635" spans="3:38" s="2526" customFormat="1" ht="10.5">
      <c r="C635" s="2557"/>
      <c r="D635" s="2558"/>
      <c r="E635" s="2559"/>
      <c r="F635" s="2559"/>
      <c r="G635" s="2559"/>
      <c r="H635" s="2560">
        <f t="shared" si="40"/>
        <v>0</v>
      </c>
      <c r="I635" s="2559"/>
      <c r="J635" s="2559"/>
      <c r="K635" s="2559"/>
      <c r="L635" s="2559"/>
      <c r="M635" s="2559"/>
      <c r="N635" s="2559"/>
      <c r="O635" s="2559"/>
      <c r="P635" s="2559"/>
      <c r="Q635" s="2559"/>
      <c r="R635" s="2559"/>
      <c r="S635" s="2560">
        <f t="shared" si="41"/>
        <v>0</v>
      </c>
      <c r="T635" s="2561"/>
      <c r="U635" s="2562"/>
      <c r="V635" s="2563"/>
      <c r="W635" s="2563"/>
      <c r="X635" s="2563"/>
      <c r="Y635" s="2563"/>
      <c r="Z635" s="2563"/>
      <c r="AA635" s="2563"/>
      <c r="AB635" s="2563"/>
      <c r="AC635" s="2563"/>
      <c r="AD635" s="2564"/>
      <c r="AE635" s="2564"/>
      <c r="AF635" s="2564"/>
      <c r="AG635" s="2563"/>
      <c r="AH635" s="2564"/>
      <c r="AI635" s="2564"/>
      <c r="AJ635" s="2564"/>
      <c r="AK635" s="2565"/>
      <c r="AL635" s="2565"/>
    </row>
    <row r="636" spans="3:38" s="2526" customFormat="1" ht="10.5">
      <c r="C636" s="2557"/>
      <c r="D636" s="2558"/>
      <c r="E636" s="2559"/>
      <c r="F636" s="2559"/>
      <c r="G636" s="2559"/>
      <c r="H636" s="2560">
        <f t="shared" si="40"/>
        <v>0</v>
      </c>
      <c r="I636" s="2559"/>
      <c r="J636" s="2559"/>
      <c r="K636" s="2559"/>
      <c r="L636" s="2559"/>
      <c r="M636" s="2559"/>
      <c r="N636" s="2559"/>
      <c r="O636" s="2559"/>
      <c r="P636" s="2559"/>
      <c r="Q636" s="2559"/>
      <c r="R636" s="2559"/>
      <c r="S636" s="2560">
        <f t="shared" si="41"/>
        <v>0</v>
      </c>
      <c r="T636" s="2561"/>
      <c r="U636" s="2562"/>
      <c r="V636" s="2563"/>
      <c r="W636" s="2563"/>
      <c r="X636" s="2563"/>
      <c r="Y636" s="2563"/>
      <c r="Z636" s="2563"/>
      <c r="AA636" s="2563"/>
      <c r="AB636" s="2563"/>
      <c r="AC636" s="2563"/>
      <c r="AD636" s="2564"/>
      <c r="AE636" s="2564"/>
      <c r="AF636" s="2564"/>
      <c r="AG636" s="2563"/>
      <c r="AH636" s="2564"/>
      <c r="AI636" s="2564"/>
      <c r="AJ636" s="2564"/>
      <c r="AK636" s="2565"/>
      <c r="AL636" s="2565"/>
    </row>
    <row r="637" spans="3:38" s="2526" customFormat="1" ht="10.5">
      <c r="C637" s="2557"/>
      <c r="D637" s="2558"/>
      <c r="E637" s="2559"/>
      <c r="F637" s="2559"/>
      <c r="G637" s="2559"/>
      <c r="H637" s="2560">
        <f t="shared" si="40"/>
        <v>0</v>
      </c>
      <c r="I637" s="2559"/>
      <c r="J637" s="2559"/>
      <c r="K637" s="2559"/>
      <c r="L637" s="2559"/>
      <c r="M637" s="2559"/>
      <c r="N637" s="2559"/>
      <c r="O637" s="2559"/>
      <c r="P637" s="2559"/>
      <c r="Q637" s="2559"/>
      <c r="R637" s="2559"/>
      <c r="S637" s="2560">
        <f t="shared" si="41"/>
        <v>0</v>
      </c>
      <c r="T637" s="2561"/>
      <c r="U637" s="2562"/>
      <c r="V637" s="2563"/>
      <c r="W637" s="2563"/>
      <c r="X637" s="2563"/>
      <c r="Y637" s="2563"/>
      <c r="Z637" s="2563"/>
      <c r="AA637" s="2563"/>
      <c r="AB637" s="2563"/>
      <c r="AC637" s="2563"/>
      <c r="AD637" s="2564"/>
      <c r="AE637" s="2564"/>
      <c r="AF637" s="2564"/>
      <c r="AG637" s="2563"/>
      <c r="AH637" s="2564"/>
      <c r="AI637" s="2564"/>
      <c r="AJ637" s="2564"/>
      <c r="AK637" s="2565"/>
      <c r="AL637" s="2565"/>
    </row>
    <row r="638" spans="3:38" s="2526" customFormat="1" ht="10.5">
      <c r="C638" s="2557"/>
      <c r="D638" s="2558"/>
      <c r="E638" s="2559"/>
      <c r="F638" s="2559"/>
      <c r="G638" s="2559"/>
      <c r="H638" s="2560">
        <f t="shared" si="40"/>
        <v>0</v>
      </c>
      <c r="I638" s="2559"/>
      <c r="J638" s="2559"/>
      <c r="K638" s="2559"/>
      <c r="L638" s="2559"/>
      <c r="M638" s="2559"/>
      <c r="N638" s="2559"/>
      <c r="O638" s="2559"/>
      <c r="P638" s="2559"/>
      <c r="Q638" s="2559"/>
      <c r="R638" s="2559"/>
      <c r="S638" s="2560">
        <f t="shared" si="41"/>
        <v>0</v>
      </c>
      <c r="T638" s="2561"/>
      <c r="U638" s="2562"/>
      <c r="V638" s="2563"/>
      <c r="W638" s="2563"/>
      <c r="X638" s="2563"/>
      <c r="Y638" s="2563"/>
      <c r="Z638" s="2563"/>
      <c r="AA638" s="2563"/>
      <c r="AB638" s="2563"/>
      <c r="AC638" s="2563"/>
      <c r="AD638" s="2564"/>
      <c r="AE638" s="2564"/>
      <c r="AF638" s="2564"/>
      <c r="AG638" s="2563"/>
      <c r="AH638" s="2564"/>
      <c r="AI638" s="2564"/>
      <c r="AJ638" s="2564"/>
      <c r="AK638" s="2565"/>
      <c r="AL638" s="2565"/>
    </row>
    <row r="639" spans="3:38" s="2526" customFormat="1" ht="10.5">
      <c r="C639" s="2557"/>
      <c r="D639" s="2558"/>
      <c r="E639" s="2559"/>
      <c r="F639" s="2559"/>
      <c r="G639" s="2559"/>
      <c r="H639" s="2560">
        <f t="shared" si="40"/>
        <v>0</v>
      </c>
      <c r="I639" s="2559"/>
      <c r="J639" s="2559"/>
      <c r="K639" s="2559"/>
      <c r="L639" s="2559"/>
      <c r="M639" s="2559"/>
      <c r="N639" s="2559"/>
      <c r="O639" s="2559"/>
      <c r="P639" s="2559"/>
      <c r="Q639" s="2559"/>
      <c r="R639" s="2559"/>
      <c r="S639" s="2560">
        <f t="shared" si="41"/>
        <v>0</v>
      </c>
      <c r="T639" s="2561"/>
      <c r="U639" s="2562"/>
      <c r="V639" s="2563"/>
      <c r="W639" s="2563"/>
      <c r="X639" s="2563"/>
      <c r="Y639" s="2563"/>
      <c r="Z639" s="2563"/>
      <c r="AA639" s="2563"/>
      <c r="AB639" s="2563"/>
      <c r="AC639" s="2563"/>
      <c r="AD639" s="2564"/>
      <c r="AE639" s="2564"/>
      <c r="AF639" s="2564"/>
      <c r="AG639" s="2563"/>
      <c r="AH639" s="2564"/>
      <c r="AI639" s="2564"/>
      <c r="AJ639" s="2564"/>
      <c r="AK639" s="2565"/>
      <c r="AL639" s="2565"/>
    </row>
    <row r="640" spans="3:38" s="2526" customFormat="1" ht="10.5">
      <c r="C640" s="2557"/>
      <c r="D640" s="2558"/>
      <c r="E640" s="2559"/>
      <c r="F640" s="2559"/>
      <c r="G640" s="2559"/>
      <c r="H640" s="2560">
        <f t="shared" si="40"/>
        <v>0</v>
      </c>
      <c r="I640" s="2559"/>
      <c r="J640" s="2559"/>
      <c r="K640" s="2559"/>
      <c r="L640" s="2559"/>
      <c r="M640" s="2559"/>
      <c r="N640" s="2559"/>
      <c r="O640" s="2559"/>
      <c r="P640" s="2559"/>
      <c r="Q640" s="2559"/>
      <c r="R640" s="2559"/>
      <c r="S640" s="2560">
        <f t="shared" si="41"/>
        <v>0</v>
      </c>
      <c r="T640" s="2561"/>
      <c r="U640" s="2562"/>
      <c r="V640" s="2563"/>
      <c r="W640" s="2563"/>
      <c r="X640" s="2563"/>
      <c r="Y640" s="2563"/>
      <c r="Z640" s="2563"/>
      <c r="AA640" s="2563"/>
      <c r="AB640" s="2563"/>
      <c r="AC640" s="2563"/>
      <c r="AD640" s="2564"/>
      <c r="AE640" s="2564"/>
      <c r="AF640" s="2564"/>
      <c r="AG640" s="2563"/>
      <c r="AH640" s="2564"/>
      <c r="AI640" s="2564"/>
      <c r="AJ640" s="2564"/>
      <c r="AK640" s="2565"/>
      <c r="AL640" s="2565"/>
    </row>
    <row r="641" spans="3:38" s="2526" customFormat="1" ht="10.5">
      <c r="C641" s="2557"/>
      <c r="D641" s="2558"/>
      <c r="E641" s="2559"/>
      <c r="F641" s="2559"/>
      <c r="G641" s="2559"/>
      <c r="H641" s="2560">
        <f t="shared" si="40"/>
        <v>0</v>
      </c>
      <c r="I641" s="2559"/>
      <c r="J641" s="2559"/>
      <c r="K641" s="2559"/>
      <c r="L641" s="2559"/>
      <c r="M641" s="2559"/>
      <c r="N641" s="2559"/>
      <c r="O641" s="2559"/>
      <c r="P641" s="2559"/>
      <c r="Q641" s="2559"/>
      <c r="R641" s="2559"/>
      <c r="S641" s="2560">
        <f t="shared" si="41"/>
        <v>0</v>
      </c>
      <c r="T641" s="2561"/>
      <c r="U641" s="2562"/>
      <c r="V641" s="2563"/>
      <c r="W641" s="2563"/>
      <c r="X641" s="2563"/>
      <c r="Y641" s="2563"/>
      <c r="Z641" s="2563"/>
      <c r="AA641" s="2563"/>
      <c r="AB641" s="2563"/>
      <c r="AC641" s="2563"/>
      <c r="AD641" s="2564"/>
      <c r="AE641" s="2564"/>
      <c r="AF641" s="2564"/>
      <c r="AG641" s="2563"/>
      <c r="AH641" s="2564"/>
      <c r="AI641" s="2564"/>
      <c r="AJ641" s="2564"/>
      <c r="AK641" s="2565"/>
      <c r="AL641" s="2565"/>
    </row>
    <row r="642" spans="3:38" s="2526" customFormat="1" ht="10.5">
      <c r="C642" s="2557"/>
      <c r="D642" s="2558"/>
      <c r="E642" s="2559"/>
      <c r="F642" s="2559"/>
      <c r="G642" s="2559"/>
      <c r="H642" s="2560">
        <f t="shared" si="40"/>
        <v>0</v>
      </c>
      <c r="I642" s="2559"/>
      <c r="J642" s="2559"/>
      <c r="K642" s="2559"/>
      <c r="L642" s="2559"/>
      <c r="M642" s="2559"/>
      <c r="N642" s="2559"/>
      <c r="O642" s="2559"/>
      <c r="P642" s="2559"/>
      <c r="Q642" s="2559"/>
      <c r="R642" s="2559"/>
      <c r="S642" s="2560">
        <f t="shared" si="41"/>
        <v>0</v>
      </c>
      <c r="T642" s="2561"/>
      <c r="U642" s="2562"/>
      <c r="V642" s="2563"/>
      <c r="W642" s="2563"/>
      <c r="X642" s="2563"/>
      <c r="Y642" s="2563"/>
      <c r="Z642" s="2563"/>
      <c r="AA642" s="2563"/>
      <c r="AB642" s="2563"/>
      <c r="AC642" s="2563"/>
      <c r="AD642" s="2564"/>
      <c r="AE642" s="2564"/>
      <c r="AF642" s="2564"/>
      <c r="AG642" s="2563"/>
      <c r="AH642" s="2564"/>
      <c r="AI642" s="2564"/>
      <c r="AJ642" s="2564"/>
      <c r="AK642" s="2565"/>
      <c r="AL642" s="2565"/>
    </row>
    <row r="643" spans="3:38" s="2526" customFormat="1" ht="10.5">
      <c r="C643" s="2557"/>
      <c r="D643" s="2558"/>
      <c r="E643" s="2559"/>
      <c r="F643" s="2559"/>
      <c r="G643" s="2559"/>
      <c r="H643" s="2560">
        <f t="shared" si="40"/>
        <v>0</v>
      </c>
      <c r="I643" s="2559"/>
      <c r="J643" s="2559"/>
      <c r="K643" s="2559"/>
      <c r="L643" s="2559"/>
      <c r="M643" s="2559"/>
      <c r="N643" s="2559"/>
      <c r="O643" s="2559"/>
      <c r="P643" s="2559"/>
      <c r="Q643" s="2559"/>
      <c r="R643" s="2559"/>
      <c r="S643" s="2560">
        <f t="shared" si="41"/>
        <v>0</v>
      </c>
      <c r="T643" s="2561"/>
      <c r="U643" s="2562"/>
      <c r="V643" s="2563"/>
      <c r="W643" s="2563"/>
      <c r="X643" s="2563"/>
      <c r="Y643" s="2563"/>
      <c r="Z643" s="2563"/>
      <c r="AA643" s="2563"/>
      <c r="AB643" s="2563"/>
      <c r="AC643" s="2563"/>
      <c r="AD643" s="2564"/>
      <c r="AE643" s="2564"/>
      <c r="AF643" s="2564"/>
      <c r="AG643" s="2563"/>
      <c r="AH643" s="2564"/>
      <c r="AI643" s="2564"/>
      <c r="AJ643" s="2564"/>
      <c r="AK643" s="2565"/>
      <c r="AL643" s="2565"/>
    </row>
    <row r="644" spans="3:38" s="2526" customFormat="1" ht="10.5">
      <c r="C644" s="2557"/>
      <c r="D644" s="2558"/>
      <c r="E644" s="2559"/>
      <c r="F644" s="2559"/>
      <c r="G644" s="2559"/>
      <c r="H644" s="2560">
        <f t="shared" si="40"/>
        <v>0</v>
      </c>
      <c r="I644" s="2559"/>
      <c r="J644" s="2559"/>
      <c r="K644" s="2559"/>
      <c r="L644" s="2559"/>
      <c r="M644" s="2559"/>
      <c r="N644" s="2559"/>
      <c r="O644" s="2559"/>
      <c r="P644" s="2559"/>
      <c r="Q644" s="2559"/>
      <c r="R644" s="2559"/>
      <c r="S644" s="2560">
        <f t="shared" si="41"/>
        <v>0</v>
      </c>
      <c r="T644" s="2561"/>
      <c r="U644" s="2562"/>
      <c r="V644" s="2563"/>
      <c r="W644" s="2563"/>
      <c r="X644" s="2563"/>
      <c r="Y644" s="2563"/>
      <c r="Z644" s="2563"/>
      <c r="AA644" s="2563"/>
      <c r="AB644" s="2563"/>
      <c r="AC644" s="2563"/>
      <c r="AD644" s="2564"/>
      <c r="AE644" s="2564"/>
      <c r="AF644" s="2564"/>
      <c r="AG644" s="2563"/>
      <c r="AH644" s="2564"/>
      <c r="AI644" s="2564"/>
      <c r="AJ644" s="2564"/>
      <c r="AK644" s="2565"/>
      <c r="AL644" s="2565"/>
    </row>
    <row r="645" spans="3:38" s="2526" customFormat="1" ht="10.5">
      <c r="C645" s="2557"/>
      <c r="D645" s="2558"/>
      <c r="E645" s="2559"/>
      <c r="F645" s="2559"/>
      <c r="G645" s="2559"/>
      <c r="H645" s="2560">
        <f t="shared" si="40"/>
        <v>0</v>
      </c>
      <c r="I645" s="2559"/>
      <c r="J645" s="2559"/>
      <c r="K645" s="2559"/>
      <c r="L645" s="2559"/>
      <c r="M645" s="2559"/>
      <c r="N645" s="2559"/>
      <c r="O645" s="2559"/>
      <c r="P645" s="2559"/>
      <c r="Q645" s="2559"/>
      <c r="R645" s="2559"/>
      <c r="S645" s="2560">
        <f t="shared" si="41"/>
        <v>0</v>
      </c>
      <c r="T645" s="2561"/>
      <c r="U645" s="2562"/>
      <c r="V645" s="2563"/>
      <c r="W645" s="2563"/>
      <c r="X645" s="2563"/>
      <c r="Y645" s="2563"/>
      <c r="Z645" s="2563"/>
      <c r="AA645" s="2563"/>
      <c r="AB645" s="2563"/>
      <c r="AC645" s="2563"/>
      <c r="AD645" s="2564"/>
      <c r="AE645" s="2564"/>
      <c r="AF645" s="2564"/>
      <c r="AG645" s="2563"/>
      <c r="AH645" s="2564"/>
      <c r="AI645" s="2564"/>
      <c r="AJ645" s="2564"/>
      <c r="AK645" s="2565"/>
      <c r="AL645" s="2565"/>
    </row>
    <row r="646" spans="3:38" s="2526" customFormat="1" ht="10.5">
      <c r="C646" s="2557"/>
      <c r="D646" s="2558"/>
      <c r="E646" s="2559"/>
      <c r="F646" s="2559"/>
      <c r="G646" s="2559"/>
      <c r="H646" s="2560">
        <f t="shared" si="40"/>
        <v>0</v>
      </c>
      <c r="I646" s="2559"/>
      <c r="J646" s="2559"/>
      <c r="K646" s="2559"/>
      <c r="L646" s="2559"/>
      <c r="M646" s="2559"/>
      <c r="N646" s="2559"/>
      <c r="O646" s="2559"/>
      <c r="P646" s="2559"/>
      <c r="Q646" s="2559"/>
      <c r="R646" s="2559"/>
      <c r="S646" s="2560">
        <f t="shared" si="41"/>
        <v>0</v>
      </c>
      <c r="T646" s="2561"/>
      <c r="U646" s="2562"/>
      <c r="V646" s="2563"/>
      <c r="W646" s="2563"/>
      <c r="X646" s="2563"/>
      <c r="Y646" s="2563"/>
      <c r="Z646" s="2563"/>
      <c r="AA646" s="2563"/>
      <c r="AB646" s="2563"/>
      <c r="AC646" s="2563"/>
      <c r="AD646" s="2564"/>
      <c r="AE646" s="2564"/>
      <c r="AF646" s="2564"/>
      <c r="AG646" s="2563"/>
      <c r="AH646" s="2564"/>
      <c r="AI646" s="2564"/>
      <c r="AJ646" s="2564"/>
      <c r="AK646" s="2565"/>
      <c r="AL646" s="2565"/>
    </row>
    <row r="647" spans="3:38" s="2526" customFormat="1" ht="10.5">
      <c r="C647" s="2557"/>
      <c r="D647" s="2558"/>
      <c r="E647" s="2559"/>
      <c r="F647" s="2559"/>
      <c r="G647" s="2559"/>
      <c r="H647" s="2560">
        <f t="shared" si="40"/>
        <v>0</v>
      </c>
      <c r="I647" s="2559"/>
      <c r="J647" s="2559"/>
      <c r="K647" s="2559"/>
      <c r="L647" s="2559"/>
      <c r="M647" s="2559"/>
      <c r="N647" s="2559"/>
      <c r="O647" s="2559"/>
      <c r="P647" s="2559"/>
      <c r="Q647" s="2559"/>
      <c r="R647" s="2559"/>
      <c r="S647" s="2560">
        <f t="shared" si="41"/>
        <v>0</v>
      </c>
      <c r="T647" s="2561"/>
      <c r="U647" s="2562"/>
      <c r="V647" s="2563"/>
      <c r="W647" s="2563"/>
      <c r="X647" s="2563"/>
      <c r="Y647" s="2563"/>
      <c r="Z647" s="2563"/>
      <c r="AA647" s="2563"/>
      <c r="AB647" s="2563"/>
      <c r="AC647" s="2563"/>
      <c r="AD647" s="2564"/>
      <c r="AE647" s="2564"/>
      <c r="AF647" s="2564"/>
      <c r="AG647" s="2563"/>
      <c r="AH647" s="2564"/>
      <c r="AI647" s="2564"/>
      <c r="AJ647" s="2564"/>
      <c r="AK647" s="2565"/>
      <c r="AL647" s="2565"/>
    </row>
    <row r="648" spans="3:38" s="2526" customFormat="1" ht="10.5">
      <c r="C648" s="2557"/>
      <c r="D648" s="2558"/>
      <c r="E648" s="2559"/>
      <c r="F648" s="2559"/>
      <c r="G648" s="2559"/>
      <c r="H648" s="2560">
        <f t="shared" si="40"/>
        <v>0</v>
      </c>
      <c r="I648" s="2559"/>
      <c r="J648" s="2559"/>
      <c r="K648" s="2559"/>
      <c r="L648" s="2559"/>
      <c r="M648" s="2559"/>
      <c r="N648" s="2559"/>
      <c r="O648" s="2559"/>
      <c r="P648" s="2559"/>
      <c r="Q648" s="2559"/>
      <c r="R648" s="2559"/>
      <c r="S648" s="2560">
        <f t="shared" si="41"/>
        <v>0</v>
      </c>
      <c r="T648" s="2561"/>
      <c r="U648" s="2562"/>
      <c r="V648" s="2563"/>
      <c r="W648" s="2563"/>
      <c r="X648" s="2563"/>
      <c r="Y648" s="2563"/>
      <c r="Z648" s="2563"/>
      <c r="AA648" s="2563"/>
      <c r="AB648" s="2563"/>
      <c r="AC648" s="2563"/>
      <c r="AD648" s="2564"/>
      <c r="AE648" s="2564"/>
      <c r="AF648" s="2564"/>
      <c r="AG648" s="2563"/>
      <c r="AH648" s="2564"/>
      <c r="AI648" s="2564"/>
      <c r="AJ648" s="2564"/>
      <c r="AK648" s="2565"/>
      <c r="AL648" s="2565"/>
    </row>
    <row r="649" spans="3:38" s="2526" customFormat="1" ht="10.5">
      <c r="C649" s="2557"/>
      <c r="D649" s="2558"/>
      <c r="E649" s="2559"/>
      <c r="F649" s="2559"/>
      <c r="G649" s="2559"/>
      <c r="H649" s="2560">
        <f t="shared" si="40"/>
        <v>0</v>
      </c>
      <c r="I649" s="2559"/>
      <c r="J649" s="2559"/>
      <c r="K649" s="2559"/>
      <c r="L649" s="2559"/>
      <c r="M649" s="2559"/>
      <c r="N649" s="2559"/>
      <c r="O649" s="2559"/>
      <c r="P649" s="2559"/>
      <c r="Q649" s="2559"/>
      <c r="R649" s="2559"/>
      <c r="S649" s="2560">
        <f t="shared" si="41"/>
        <v>0</v>
      </c>
      <c r="T649" s="2561"/>
      <c r="U649" s="2562"/>
      <c r="V649" s="2563"/>
      <c r="W649" s="2563"/>
      <c r="X649" s="2563"/>
      <c r="Y649" s="2563"/>
      <c r="Z649" s="2563"/>
      <c r="AA649" s="2563"/>
      <c r="AB649" s="2563"/>
      <c r="AC649" s="2563"/>
      <c r="AD649" s="2564"/>
      <c r="AE649" s="2564"/>
      <c r="AF649" s="2564"/>
      <c r="AG649" s="2563"/>
      <c r="AH649" s="2564"/>
      <c r="AI649" s="2564"/>
      <c r="AJ649" s="2564"/>
      <c r="AK649" s="2565"/>
      <c r="AL649" s="2565"/>
    </row>
    <row r="650" spans="3:38" s="2526" customFormat="1" ht="10.5">
      <c r="C650" s="2557"/>
      <c r="D650" s="2558"/>
      <c r="E650" s="2559"/>
      <c r="F650" s="2559"/>
      <c r="G650" s="2559"/>
      <c r="H650" s="2560">
        <f t="shared" si="40"/>
        <v>0</v>
      </c>
      <c r="I650" s="2559"/>
      <c r="J650" s="2559"/>
      <c r="K650" s="2559"/>
      <c r="L650" s="2559"/>
      <c r="M650" s="2559"/>
      <c r="N650" s="2559"/>
      <c r="O650" s="2559"/>
      <c r="P650" s="2559"/>
      <c r="Q650" s="2559"/>
      <c r="R650" s="2559"/>
      <c r="S650" s="2560">
        <f t="shared" si="41"/>
        <v>0</v>
      </c>
      <c r="T650" s="2561"/>
      <c r="U650" s="2562"/>
      <c r="V650" s="2563"/>
      <c r="W650" s="2563"/>
      <c r="X650" s="2563"/>
      <c r="Y650" s="2563"/>
      <c r="Z650" s="2563"/>
      <c r="AA650" s="2563"/>
      <c r="AB650" s="2563"/>
      <c r="AC650" s="2563"/>
      <c r="AD650" s="2564"/>
      <c r="AE650" s="2564"/>
      <c r="AF650" s="2564"/>
      <c r="AG650" s="2563"/>
      <c r="AH650" s="2564"/>
      <c r="AI650" s="2564"/>
      <c r="AJ650" s="2564"/>
      <c r="AK650" s="2565"/>
      <c r="AL650" s="2565"/>
    </row>
    <row r="651" spans="3:38" s="2526" customFormat="1" ht="10.5">
      <c r="C651" s="2557"/>
      <c r="D651" s="2558"/>
      <c r="E651" s="2559"/>
      <c r="F651" s="2559"/>
      <c r="G651" s="2559"/>
      <c r="H651" s="2560">
        <f t="shared" si="40"/>
        <v>0</v>
      </c>
      <c r="I651" s="2559"/>
      <c r="J651" s="2559"/>
      <c r="K651" s="2559"/>
      <c r="L651" s="2559"/>
      <c r="M651" s="2559"/>
      <c r="N651" s="2559"/>
      <c r="O651" s="2559"/>
      <c r="P651" s="2559"/>
      <c r="Q651" s="2559"/>
      <c r="R651" s="2559"/>
      <c r="S651" s="2560">
        <f t="shared" si="41"/>
        <v>0</v>
      </c>
      <c r="T651" s="2561"/>
      <c r="U651" s="2562"/>
      <c r="V651" s="2563"/>
      <c r="W651" s="2563"/>
      <c r="X651" s="2563"/>
      <c r="Y651" s="2563"/>
      <c r="Z651" s="2563"/>
      <c r="AA651" s="2563"/>
      <c r="AB651" s="2563"/>
      <c r="AC651" s="2563"/>
      <c r="AD651" s="2564"/>
      <c r="AE651" s="2564"/>
      <c r="AF651" s="2564"/>
      <c r="AG651" s="2563"/>
      <c r="AH651" s="2564"/>
      <c r="AI651" s="2564"/>
      <c r="AJ651" s="2564"/>
      <c r="AK651" s="2565"/>
      <c r="AL651" s="2565"/>
    </row>
    <row r="652" spans="3:38" s="2526" customFormat="1" ht="10.5">
      <c r="C652" s="2557"/>
      <c r="D652" s="2558"/>
      <c r="E652" s="2559"/>
      <c r="F652" s="2559"/>
      <c r="G652" s="2559"/>
      <c r="H652" s="2560">
        <f t="shared" si="40"/>
        <v>0</v>
      </c>
      <c r="I652" s="2559"/>
      <c r="J652" s="2559"/>
      <c r="K652" s="2559"/>
      <c r="L652" s="2559"/>
      <c r="M652" s="2559"/>
      <c r="N652" s="2559"/>
      <c r="O652" s="2559"/>
      <c r="P652" s="2559"/>
      <c r="Q652" s="2559"/>
      <c r="R652" s="2559"/>
      <c r="S652" s="2560">
        <f t="shared" si="41"/>
        <v>0</v>
      </c>
      <c r="T652" s="2561"/>
      <c r="U652" s="2562"/>
      <c r="V652" s="2563"/>
      <c r="W652" s="2563"/>
      <c r="X652" s="2563"/>
      <c r="Y652" s="2563"/>
      <c r="Z652" s="2563"/>
      <c r="AA652" s="2563"/>
      <c r="AB652" s="2563"/>
      <c r="AC652" s="2563"/>
      <c r="AD652" s="2564"/>
      <c r="AE652" s="2564"/>
      <c r="AF652" s="2564"/>
      <c r="AG652" s="2563"/>
      <c r="AH652" s="2564"/>
      <c r="AI652" s="2564"/>
      <c r="AJ652" s="2564"/>
      <c r="AK652" s="2565"/>
      <c r="AL652" s="2565"/>
    </row>
    <row r="653" spans="3:38" s="2526" customFormat="1" ht="10.5">
      <c r="C653" s="2557"/>
      <c r="D653" s="2558"/>
      <c r="E653" s="2559"/>
      <c r="F653" s="2559"/>
      <c r="G653" s="2559"/>
      <c r="H653" s="2560">
        <f t="shared" si="40"/>
        <v>0</v>
      </c>
      <c r="I653" s="2559"/>
      <c r="J653" s="2559"/>
      <c r="K653" s="2559"/>
      <c r="L653" s="2559"/>
      <c r="M653" s="2559"/>
      <c r="N653" s="2559"/>
      <c r="O653" s="2559"/>
      <c r="P653" s="2559"/>
      <c r="Q653" s="2559"/>
      <c r="R653" s="2559"/>
      <c r="S653" s="2560">
        <f t="shared" si="41"/>
        <v>0</v>
      </c>
      <c r="T653" s="2561"/>
      <c r="U653" s="2562"/>
      <c r="V653" s="2563"/>
      <c r="W653" s="2563"/>
      <c r="X653" s="2563"/>
      <c r="Y653" s="2563"/>
      <c r="Z653" s="2563"/>
      <c r="AA653" s="2563"/>
      <c r="AB653" s="2563"/>
      <c r="AC653" s="2563"/>
      <c r="AD653" s="2564"/>
      <c r="AE653" s="2564"/>
      <c r="AF653" s="2564"/>
      <c r="AG653" s="2563"/>
      <c r="AH653" s="2564"/>
      <c r="AI653" s="2564"/>
      <c r="AJ653" s="2564"/>
      <c r="AK653" s="2565"/>
      <c r="AL653" s="2565"/>
    </row>
    <row r="654" spans="3:38" s="2526" customFormat="1" ht="10.5">
      <c r="C654" s="2557"/>
      <c r="D654" s="2558"/>
      <c r="E654" s="2559"/>
      <c r="F654" s="2559"/>
      <c r="G654" s="2559"/>
      <c r="H654" s="2560">
        <f t="shared" si="40"/>
        <v>0</v>
      </c>
      <c r="I654" s="2559"/>
      <c r="J654" s="2559"/>
      <c r="K654" s="2559"/>
      <c r="L654" s="2559"/>
      <c r="M654" s="2559"/>
      <c r="N654" s="2559"/>
      <c r="O654" s="2559"/>
      <c r="P654" s="2559"/>
      <c r="Q654" s="2559"/>
      <c r="R654" s="2559"/>
      <c r="S654" s="2560">
        <f t="shared" si="41"/>
        <v>0</v>
      </c>
      <c r="T654" s="2561"/>
      <c r="U654" s="2562"/>
      <c r="V654" s="2563"/>
      <c r="W654" s="2563"/>
      <c r="X654" s="2563"/>
      <c r="Y654" s="2563"/>
      <c r="Z654" s="2563"/>
      <c r="AA654" s="2563"/>
      <c r="AB654" s="2563"/>
      <c r="AC654" s="2563"/>
      <c r="AD654" s="2564"/>
      <c r="AE654" s="2564"/>
      <c r="AF654" s="2564"/>
      <c r="AG654" s="2563"/>
      <c r="AH654" s="2564"/>
      <c r="AI654" s="2564"/>
      <c r="AJ654" s="2564"/>
      <c r="AK654" s="2565"/>
      <c r="AL654" s="2565"/>
    </row>
    <row r="655" spans="3:38" s="2526" customFormat="1" ht="10.5">
      <c r="C655" s="2557"/>
      <c r="D655" s="2558"/>
      <c r="E655" s="2559"/>
      <c r="F655" s="2559"/>
      <c r="G655" s="2559"/>
      <c r="H655" s="2560">
        <f t="shared" si="40"/>
        <v>0</v>
      </c>
      <c r="I655" s="2559"/>
      <c r="J655" s="2559"/>
      <c r="K655" s="2559"/>
      <c r="L655" s="2559"/>
      <c r="M655" s="2559"/>
      <c r="N655" s="2559"/>
      <c r="O655" s="2559"/>
      <c r="P655" s="2559"/>
      <c r="Q655" s="2559"/>
      <c r="R655" s="2559"/>
      <c r="S655" s="2560">
        <f t="shared" si="41"/>
        <v>0</v>
      </c>
      <c r="T655" s="2561"/>
      <c r="U655" s="2562"/>
      <c r="V655" s="2563"/>
      <c r="W655" s="2563"/>
      <c r="X655" s="2563"/>
      <c r="Y655" s="2563"/>
      <c r="Z655" s="2563"/>
      <c r="AA655" s="2563"/>
      <c r="AB655" s="2563"/>
      <c r="AC655" s="2563"/>
      <c r="AD655" s="2564"/>
      <c r="AE655" s="2564"/>
      <c r="AF655" s="2564"/>
      <c r="AG655" s="2563"/>
      <c r="AH655" s="2564"/>
      <c r="AI655" s="2564"/>
      <c r="AJ655" s="2564"/>
      <c r="AK655" s="2565"/>
      <c r="AL655" s="2565"/>
    </row>
    <row r="656" spans="3:38" s="2526" customFormat="1" ht="10.5">
      <c r="C656" s="2557"/>
      <c r="D656" s="2558"/>
      <c r="E656" s="2559"/>
      <c r="F656" s="2559"/>
      <c r="G656" s="2559"/>
      <c r="H656" s="2560">
        <f t="shared" si="40"/>
        <v>0</v>
      </c>
      <c r="I656" s="2559"/>
      <c r="J656" s="2559"/>
      <c r="K656" s="2559"/>
      <c r="L656" s="2559"/>
      <c r="M656" s="2559"/>
      <c r="N656" s="2559"/>
      <c r="O656" s="2559"/>
      <c r="P656" s="2559"/>
      <c r="Q656" s="2559"/>
      <c r="R656" s="2559"/>
      <c r="S656" s="2560">
        <f t="shared" si="41"/>
        <v>0</v>
      </c>
      <c r="T656" s="2561"/>
      <c r="U656" s="2562"/>
      <c r="V656" s="2563"/>
      <c r="W656" s="2563"/>
      <c r="X656" s="2563"/>
      <c r="Y656" s="2563"/>
      <c r="Z656" s="2563"/>
      <c r="AA656" s="2563"/>
      <c r="AB656" s="2563"/>
      <c r="AC656" s="2563"/>
      <c r="AD656" s="2564"/>
      <c r="AE656" s="2564"/>
      <c r="AF656" s="2564"/>
      <c r="AG656" s="2563"/>
      <c r="AH656" s="2564"/>
      <c r="AI656" s="2564"/>
      <c r="AJ656" s="2564"/>
      <c r="AK656" s="2565"/>
      <c r="AL656" s="2565"/>
    </row>
    <row r="657" spans="3:38" s="2526" customFormat="1" ht="10.5">
      <c r="C657" s="2557"/>
      <c r="D657" s="2558"/>
      <c r="E657" s="2559"/>
      <c r="F657" s="2559"/>
      <c r="G657" s="2559"/>
      <c r="H657" s="2560">
        <f t="shared" si="40"/>
        <v>0</v>
      </c>
      <c r="I657" s="2559"/>
      <c r="J657" s="2559"/>
      <c r="K657" s="2559"/>
      <c r="L657" s="2559"/>
      <c r="M657" s="2559"/>
      <c r="N657" s="2559"/>
      <c r="O657" s="2559"/>
      <c r="P657" s="2559"/>
      <c r="Q657" s="2559"/>
      <c r="R657" s="2559"/>
      <c r="S657" s="2560">
        <f t="shared" si="41"/>
        <v>0</v>
      </c>
      <c r="T657" s="2561"/>
      <c r="U657" s="2562"/>
      <c r="V657" s="2563"/>
      <c r="W657" s="2563"/>
      <c r="X657" s="2563"/>
      <c r="Y657" s="2563"/>
      <c r="Z657" s="2563"/>
      <c r="AA657" s="2563"/>
      <c r="AB657" s="2563"/>
      <c r="AC657" s="2563"/>
      <c r="AD657" s="2564"/>
      <c r="AE657" s="2564"/>
      <c r="AF657" s="2564"/>
      <c r="AG657" s="2563"/>
      <c r="AH657" s="2564"/>
      <c r="AI657" s="2564"/>
      <c r="AJ657" s="2564"/>
      <c r="AK657" s="2565"/>
      <c r="AL657" s="2565"/>
    </row>
    <row r="658" spans="3:38" s="2526" customFormat="1" ht="10.5">
      <c r="C658" s="2557"/>
      <c r="D658" s="2558"/>
      <c r="E658" s="2559"/>
      <c r="F658" s="2559"/>
      <c r="G658" s="2559"/>
      <c r="H658" s="2560">
        <f t="shared" si="40"/>
        <v>0</v>
      </c>
      <c r="I658" s="2559"/>
      <c r="J658" s="2559"/>
      <c r="K658" s="2559"/>
      <c r="L658" s="2559"/>
      <c r="M658" s="2559"/>
      <c r="N658" s="2559"/>
      <c r="O658" s="2559"/>
      <c r="P658" s="2559"/>
      <c r="Q658" s="2559"/>
      <c r="R658" s="2559"/>
      <c r="S658" s="2560">
        <f t="shared" si="41"/>
        <v>0</v>
      </c>
      <c r="T658" s="2561"/>
      <c r="U658" s="2562"/>
      <c r="V658" s="2563"/>
      <c r="W658" s="2563"/>
      <c r="X658" s="2563"/>
      <c r="Y658" s="2563"/>
      <c r="Z658" s="2563"/>
      <c r="AA658" s="2563"/>
      <c r="AB658" s="2563"/>
      <c r="AC658" s="2563"/>
      <c r="AD658" s="2564"/>
      <c r="AE658" s="2564"/>
      <c r="AF658" s="2564"/>
      <c r="AG658" s="2563"/>
      <c r="AH658" s="2564"/>
      <c r="AI658" s="2564"/>
      <c r="AJ658" s="2564"/>
      <c r="AK658" s="2565"/>
      <c r="AL658" s="2565"/>
    </row>
    <row r="659" spans="3:38" s="2526" customFormat="1" ht="10.5">
      <c r="C659" s="2557"/>
      <c r="D659" s="2558"/>
      <c r="E659" s="2559"/>
      <c r="F659" s="2559"/>
      <c r="G659" s="2559"/>
      <c r="H659" s="2560">
        <f t="shared" si="40"/>
        <v>0</v>
      </c>
      <c r="I659" s="2559"/>
      <c r="J659" s="2559"/>
      <c r="K659" s="2559"/>
      <c r="L659" s="2559"/>
      <c r="M659" s="2559"/>
      <c r="N659" s="2559"/>
      <c r="O659" s="2559"/>
      <c r="P659" s="2559"/>
      <c r="Q659" s="2559"/>
      <c r="R659" s="2559"/>
      <c r="S659" s="2560">
        <f t="shared" si="41"/>
        <v>0</v>
      </c>
      <c r="T659" s="2561"/>
      <c r="U659" s="2562"/>
      <c r="V659" s="2563"/>
      <c r="W659" s="2563"/>
      <c r="X659" s="2563"/>
      <c r="Y659" s="2563"/>
      <c r="Z659" s="2563"/>
      <c r="AA659" s="2563"/>
      <c r="AB659" s="2563"/>
      <c r="AC659" s="2563"/>
      <c r="AD659" s="2564"/>
      <c r="AE659" s="2564"/>
      <c r="AF659" s="2564"/>
      <c r="AG659" s="2563"/>
      <c r="AH659" s="2564"/>
      <c r="AI659" s="2564"/>
      <c r="AJ659" s="2564"/>
      <c r="AK659" s="2565"/>
      <c r="AL659" s="2565"/>
    </row>
    <row r="660" spans="3:38" s="2526" customFormat="1" ht="10.5">
      <c r="C660" s="2557"/>
      <c r="D660" s="2558"/>
      <c r="E660" s="2559"/>
      <c r="F660" s="2559"/>
      <c r="G660" s="2559"/>
      <c r="H660" s="2560">
        <f t="shared" si="40"/>
        <v>0</v>
      </c>
      <c r="I660" s="2559"/>
      <c r="J660" s="2559"/>
      <c r="K660" s="2559"/>
      <c r="L660" s="2559"/>
      <c r="M660" s="2559"/>
      <c r="N660" s="2559"/>
      <c r="O660" s="2559"/>
      <c r="P660" s="2559"/>
      <c r="Q660" s="2559"/>
      <c r="R660" s="2559"/>
      <c r="S660" s="2560">
        <f t="shared" si="41"/>
        <v>0</v>
      </c>
      <c r="T660" s="2561"/>
      <c r="U660" s="2562"/>
      <c r="V660" s="2563"/>
      <c r="W660" s="2563"/>
      <c r="X660" s="2563"/>
      <c r="Y660" s="2563"/>
      <c r="Z660" s="2563"/>
      <c r="AA660" s="2563"/>
      <c r="AB660" s="2563"/>
      <c r="AC660" s="2563"/>
      <c r="AD660" s="2564"/>
      <c r="AE660" s="2564"/>
      <c r="AF660" s="2564"/>
      <c r="AG660" s="2563"/>
      <c r="AH660" s="2564"/>
      <c r="AI660" s="2564"/>
      <c r="AJ660" s="2564"/>
      <c r="AK660" s="2565"/>
      <c r="AL660" s="2565"/>
    </row>
    <row r="661" spans="3:38" s="2526" customFormat="1" ht="10.5">
      <c r="C661" s="2557"/>
      <c r="D661" s="2558"/>
      <c r="E661" s="2559"/>
      <c r="F661" s="2559"/>
      <c r="G661" s="2559"/>
      <c r="H661" s="2560">
        <f t="shared" si="40"/>
        <v>0</v>
      </c>
      <c r="I661" s="2559"/>
      <c r="J661" s="2559"/>
      <c r="K661" s="2559"/>
      <c r="L661" s="2559"/>
      <c r="M661" s="2559"/>
      <c r="N661" s="2559"/>
      <c r="O661" s="2559"/>
      <c r="P661" s="2559"/>
      <c r="Q661" s="2559"/>
      <c r="R661" s="2559"/>
      <c r="S661" s="2560">
        <f t="shared" si="41"/>
        <v>0</v>
      </c>
      <c r="T661" s="2561"/>
      <c r="U661" s="2562"/>
      <c r="V661" s="2563"/>
      <c r="W661" s="2563"/>
      <c r="X661" s="2563"/>
      <c r="Y661" s="2563"/>
      <c r="Z661" s="2563"/>
      <c r="AA661" s="2563"/>
      <c r="AB661" s="2563"/>
      <c r="AC661" s="2563"/>
      <c r="AD661" s="2564"/>
      <c r="AE661" s="2564"/>
      <c r="AF661" s="2564"/>
      <c r="AG661" s="2563"/>
      <c r="AH661" s="2564"/>
      <c r="AI661" s="2564"/>
      <c r="AJ661" s="2564"/>
      <c r="AK661" s="2565"/>
      <c r="AL661" s="2565"/>
    </row>
    <row r="662" spans="3:38" s="2526" customFormat="1" ht="10.5">
      <c r="C662" s="2557"/>
      <c r="D662" s="2558"/>
      <c r="E662" s="2559"/>
      <c r="F662" s="2559"/>
      <c r="G662" s="2559"/>
      <c r="H662" s="2560">
        <f t="shared" si="40"/>
        <v>0</v>
      </c>
      <c r="I662" s="2559"/>
      <c r="J662" s="2559"/>
      <c r="K662" s="2559"/>
      <c r="L662" s="2559"/>
      <c r="M662" s="2559"/>
      <c r="N662" s="2559"/>
      <c r="O662" s="2559"/>
      <c r="P662" s="2559"/>
      <c r="Q662" s="2559"/>
      <c r="R662" s="2559"/>
      <c r="S662" s="2560">
        <f t="shared" si="41"/>
        <v>0</v>
      </c>
      <c r="T662" s="2561"/>
      <c r="U662" s="2562"/>
      <c r="V662" s="2563"/>
      <c r="W662" s="2563"/>
      <c r="X662" s="2563"/>
      <c r="Y662" s="2563"/>
      <c r="Z662" s="2563"/>
      <c r="AA662" s="2563"/>
      <c r="AB662" s="2563"/>
      <c r="AC662" s="2563"/>
      <c r="AD662" s="2564"/>
      <c r="AE662" s="2564"/>
      <c r="AF662" s="2564"/>
      <c r="AG662" s="2563"/>
      <c r="AH662" s="2564"/>
      <c r="AI662" s="2564"/>
      <c r="AJ662" s="2564"/>
      <c r="AK662" s="2565"/>
      <c r="AL662" s="2565"/>
    </row>
    <row r="663" spans="3:38" s="2526" customFormat="1" ht="10.5">
      <c r="C663" s="2557"/>
      <c r="D663" s="2558"/>
      <c r="E663" s="2559"/>
      <c r="F663" s="2559"/>
      <c r="G663" s="2559"/>
      <c r="H663" s="2560">
        <f t="shared" si="40"/>
        <v>0</v>
      </c>
      <c r="I663" s="2559"/>
      <c r="J663" s="2559"/>
      <c r="K663" s="2559"/>
      <c r="L663" s="2559"/>
      <c r="M663" s="2559"/>
      <c r="N663" s="2559"/>
      <c r="O663" s="2559"/>
      <c r="P663" s="2559"/>
      <c r="Q663" s="2559"/>
      <c r="R663" s="2559"/>
      <c r="S663" s="2560">
        <f t="shared" si="41"/>
        <v>0</v>
      </c>
      <c r="T663" s="2561"/>
      <c r="U663" s="2562"/>
      <c r="V663" s="2563"/>
      <c r="W663" s="2563"/>
      <c r="X663" s="2563"/>
      <c r="Y663" s="2563"/>
      <c r="Z663" s="2563"/>
      <c r="AA663" s="2563"/>
      <c r="AB663" s="2563"/>
      <c r="AC663" s="2563"/>
      <c r="AD663" s="2564"/>
      <c r="AE663" s="2564"/>
      <c r="AF663" s="2564"/>
      <c r="AG663" s="2563"/>
      <c r="AH663" s="2564"/>
      <c r="AI663" s="2564"/>
      <c r="AJ663" s="2564"/>
      <c r="AK663" s="2565"/>
      <c r="AL663" s="2565"/>
    </row>
    <row r="664" spans="3:38" s="2526" customFormat="1" ht="10.5">
      <c r="C664" s="2557"/>
      <c r="D664" s="2558"/>
      <c r="E664" s="2559"/>
      <c r="F664" s="2559"/>
      <c r="G664" s="2559"/>
      <c r="H664" s="2560">
        <f t="shared" si="40"/>
        <v>0</v>
      </c>
      <c r="I664" s="2559"/>
      <c r="J664" s="2559"/>
      <c r="K664" s="2559"/>
      <c r="L664" s="2559"/>
      <c r="M664" s="2559"/>
      <c r="N664" s="2559"/>
      <c r="O664" s="2559"/>
      <c r="P664" s="2559"/>
      <c r="Q664" s="2559"/>
      <c r="R664" s="2559"/>
      <c r="S664" s="2560">
        <f t="shared" si="41"/>
        <v>0</v>
      </c>
      <c r="T664" s="2561"/>
      <c r="U664" s="2562"/>
      <c r="V664" s="2563"/>
      <c r="W664" s="2563"/>
      <c r="X664" s="2563"/>
      <c r="Y664" s="2563"/>
      <c r="Z664" s="2563"/>
      <c r="AA664" s="2563"/>
      <c r="AB664" s="2563"/>
      <c r="AC664" s="2563"/>
      <c r="AD664" s="2564"/>
      <c r="AE664" s="2564"/>
      <c r="AF664" s="2564"/>
      <c r="AG664" s="2563"/>
      <c r="AH664" s="2564"/>
      <c r="AI664" s="2564"/>
      <c r="AJ664" s="2564"/>
      <c r="AK664" s="2565"/>
      <c r="AL664" s="2565"/>
    </row>
    <row r="665" spans="3:38" s="2526" customFormat="1" ht="10.5">
      <c r="C665" s="2557"/>
      <c r="D665" s="2558"/>
      <c r="E665" s="2559"/>
      <c r="F665" s="2559"/>
      <c r="G665" s="2559"/>
      <c r="H665" s="2560">
        <f t="shared" si="40"/>
        <v>0</v>
      </c>
      <c r="I665" s="2559"/>
      <c r="J665" s="2559"/>
      <c r="K665" s="2559"/>
      <c r="L665" s="2559"/>
      <c r="M665" s="2559"/>
      <c r="N665" s="2559"/>
      <c r="O665" s="2559"/>
      <c r="P665" s="2559"/>
      <c r="Q665" s="2559"/>
      <c r="R665" s="2559"/>
      <c r="S665" s="2560">
        <f t="shared" si="41"/>
        <v>0</v>
      </c>
      <c r="T665" s="2561"/>
      <c r="U665" s="2562"/>
      <c r="V665" s="2563"/>
      <c r="W665" s="2563"/>
      <c r="X665" s="2563"/>
      <c r="Y665" s="2563"/>
      <c r="Z665" s="2563"/>
      <c r="AA665" s="2563"/>
      <c r="AB665" s="2563"/>
      <c r="AC665" s="2563"/>
      <c r="AD665" s="2564"/>
      <c r="AE665" s="2564"/>
      <c r="AF665" s="2564"/>
      <c r="AG665" s="2563"/>
      <c r="AH665" s="2564"/>
      <c r="AI665" s="2564"/>
      <c r="AJ665" s="2564"/>
      <c r="AK665" s="2565"/>
      <c r="AL665" s="2565"/>
    </row>
    <row r="666" spans="3:38" s="2526" customFormat="1" ht="10.5">
      <c r="C666" s="2557"/>
      <c r="D666" s="2558"/>
      <c r="E666" s="2559"/>
      <c r="F666" s="2559"/>
      <c r="G666" s="2559"/>
      <c r="H666" s="2560">
        <f t="shared" si="40"/>
        <v>0</v>
      </c>
      <c r="I666" s="2559"/>
      <c r="J666" s="2559"/>
      <c r="K666" s="2559"/>
      <c r="L666" s="2559"/>
      <c r="M666" s="2559"/>
      <c r="N666" s="2559"/>
      <c r="O666" s="2559"/>
      <c r="P666" s="2559"/>
      <c r="Q666" s="2559"/>
      <c r="R666" s="2559"/>
      <c r="S666" s="2560">
        <f t="shared" si="41"/>
        <v>0</v>
      </c>
      <c r="T666" s="2561"/>
      <c r="U666" s="2562"/>
      <c r="V666" s="2563"/>
      <c r="W666" s="2563"/>
      <c r="X666" s="2563"/>
      <c r="Y666" s="2563"/>
      <c r="Z666" s="2563"/>
      <c r="AA666" s="2563"/>
      <c r="AB666" s="2563"/>
      <c r="AC666" s="2563"/>
      <c r="AD666" s="2564"/>
      <c r="AE666" s="2564"/>
      <c r="AF666" s="2564"/>
      <c r="AG666" s="2563"/>
      <c r="AH666" s="2564"/>
      <c r="AI666" s="2564"/>
      <c r="AJ666" s="2564"/>
      <c r="AK666" s="2565"/>
      <c r="AL666" s="2565"/>
    </row>
    <row r="667" spans="3:38" s="2526" customFormat="1" ht="10.5">
      <c r="C667" s="2557"/>
      <c r="D667" s="2558"/>
      <c r="E667" s="2559"/>
      <c r="F667" s="2559"/>
      <c r="G667" s="2559"/>
      <c r="H667" s="2560">
        <f t="shared" si="40"/>
        <v>0</v>
      </c>
      <c r="I667" s="2559"/>
      <c r="J667" s="2559"/>
      <c r="K667" s="2559"/>
      <c r="L667" s="2559"/>
      <c r="M667" s="2559"/>
      <c r="N667" s="2559"/>
      <c r="O667" s="2559"/>
      <c r="P667" s="2559"/>
      <c r="Q667" s="2559"/>
      <c r="R667" s="2559"/>
      <c r="S667" s="2560">
        <f t="shared" si="41"/>
        <v>0</v>
      </c>
      <c r="T667" s="2561"/>
      <c r="U667" s="2562"/>
      <c r="V667" s="2563"/>
      <c r="W667" s="2563"/>
      <c r="X667" s="2563"/>
      <c r="Y667" s="2563"/>
      <c r="Z667" s="2563"/>
      <c r="AA667" s="2563"/>
      <c r="AB667" s="2563"/>
      <c r="AC667" s="2563"/>
      <c r="AD667" s="2564"/>
      <c r="AE667" s="2564"/>
      <c r="AF667" s="2564"/>
      <c r="AG667" s="2563"/>
      <c r="AH667" s="2564"/>
      <c r="AI667" s="2564"/>
      <c r="AJ667" s="2564"/>
      <c r="AK667" s="2565"/>
      <c r="AL667" s="2565"/>
    </row>
    <row r="668" spans="3:38" s="2526" customFormat="1" ht="10.5">
      <c r="C668" s="2557"/>
      <c r="D668" s="2558"/>
      <c r="E668" s="2559"/>
      <c r="F668" s="2559"/>
      <c r="G668" s="2559"/>
      <c r="H668" s="2560">
        <f t="shared" si="40"/>
        <v>0</v>
      </c>
      <c r="I668" s="2559"/>
      <c r="J668" s="2559"/>
      <c r="K668" s="2559"/>
      <c r="L668" s="2559"/>
      <c r="M668" s="2559"/>
      <c r="N668" s="2559"/>
      <c r="O668" s="2559"/>
      <c r="P668" s="2559"/>
      <c r="Q668" s="2559"/>
      <c r="R668" s="2559"/>
      <c r="S668" s="2560">
        <f t="shared" si="41"/>
        <v>0</v>
      </c>
      <c r="T668" s="2561"/>
      <c r="U668" s="2562"/>
      <c r="V668" s="2563"/>
      <c r="W668" s="2563"/>
      <c r="X668" s="2563"/>
      <c r="Y668" s="2563"/>
      <c r="Z668" s="2563"/>
      <c r="AA668" s="2563"/>
      <c r="AB668" s="2563"/>
      <c r="AC668" s="2563"/>
      <c r="AD668" s="2564"/>
      <c r="AE668" s="2564"/>
      <c r="AF668" s="2564"/>
      <c r="AG668" s="2563"/>
      <c r="AH668" s="2564"/>
      <c r="AI668" s="2564"/>
      <c r="AJ668" s="2564"/>
      <c r="AK668" s="2565"/>
      <c r="AL668" s="2565"/>
    </row>
    <row r="669" spans="3:38" s="2526" customFormat="1" ht="10.5">
      <c r="C669" s="2557"/>
      <c r="D669" s="2558"/>
      <c r="E669" s="2559"/>
      <c r="F669" s="2559"/>
      <c r="G669" s="2559"/>
      <c r="H669" s="2560">
        <f t="shared" si="40"/>
        <v>0</v>
      </c>
      <c r="I669" s="2559"/>
      <c r="J669" s="2559"/>
      <c r="K669" s="2559"/>
      <c r="L669" s="2559"/>
      <c r="M669" s="2559"/>
      <c r="N669" s="2559"/>
      <c r="O669" s="2559"/>
      <c r="P669" s="2559"/>
      <c r="Q669" s="2559"/>
      <c r="R669" s="2559"/>
      <c r="S669" s="2560">
        <f t="shared" si="41"/>
        <v>0</v>
      </c>
      <c r="T669" s="2561"/>
      <c r="U669" s="2562"/>
      <c r="V669" s="2563"/>
      <c r="W669" s="2563"/>
      <c r="X669" s="2563"/>
      <c r="Y669" s="2563"/>
      <c r="Z669" s="2563"/>
      <c r="AA669" s="2563"/>
      <c r="AB669" s="2563"/>
      <c r="AC669" s="2563"/>
      <c r="AD669" s="2564"/>
      <c r="AE669" s="2564"/>
      <c r="AF669" s="2564"/>
      <c r="AG669" s="2563"/>
      <c r="AH669" s="2564"/>
      <c r="AI669" s="2564"/>
      <c r="AJ669" s="2564"/>
      <c r="AK669" s="2565"/>
      <c r="AL669" s="2565"/>
    </row>
    <row r="670" spans="3:38" s="2526" customFormat="1" ht="10.5">
      <c r="C670" s="2557"/>
      <c r="D670" s="2558"/>
      <c r="E670" s="2559"/>
      <c r="F670" s="2559"/>
      <c r="G670" s="2559"/>
      <c r="H670" s="2560">
        <f t="shared" si="40"/>
        <v>0</v>
      </c>
      <c r="I670" s="2559"/>
      <c r="J670" s="2559"/>
      <c r="K670" s="2559"/>
      <c r="L670" s="2559"/>
      <c r="M670" s="2559"/>
      <c r="N670" s="2559"/>
      <c r="O670" s="2559"/>
      <c r="P670" s="2559"/>
      <c r="Q670" s="2559"/>
      <c r="R670" s="2559"/>
      <c r="S670" s="2560">
        <f t="shared" si="41"/>
        <v>0</v>
      </c>
      <c r="T670" s="2561"/>
      <c r="U670" s="2562"/>
      <c r="V670" s="2563"/>
      <c r="W670" s="2563"/>
      <c r="X670" s="2563"/>
      <c r="Y670" s="2563"/>
      <c r="Z670" s="2563"/>
      <c r="AA670" s="2563"/>
      <c r="AB670" s="2563"/>
      <c r="AC670" s="2563"/>
      <c r="AD670" s="2564"/>
      <c r="AE670" s="2564"/>
      <c r="AF670" s="2564"/>
      <c r="AG670" s="2563"/>
      <c r="AH670" s="2564"/>
      <c r="AI670" s="2564"/>
      <c r="AJ670" s="2564"/>
      <c r="AK670" s="2565"/>
      <c r="AL670" s="2565"/>
    </row>
    <row r="671" spans="3:38" s="2526" customFormat="1" ht="10.5">
      <c r="C671" s="2557"/>
      <c r="D671" s="2558"/>
      <c r="E671" s="2559"/>
      <c r="F671" s="2559"/>
      <c r="G671" s="2559"/>
      <c r="H671" s="2560">
        <f t="shared" si="40"/>
        <v>0</v>
      </c>
      <c r="I671" s="2559"/>
      <c r="J671" s="2559"/>
      <c r="K671" s="2559"/>
      <c r="L671" s="2559"/>
      <c r="M671" s="2559"/>
      <c r="N671" s="2559"/>
      <c r="O671" s="2559"/>
      <c r="P671" s="2559"/>
      <c r="Q671" s="2559"/>
      <c r="R671" s="2559"/>
      <c r="S671" s="2560">
        <f t="shared" si="41"/>
        <v>0</v>
      </c>
      <c r="T671" s="2561"/>
      <c r="U671" s="2562"/>
      <c r="V671" s="2563"/>
      <c r="W671" s="2563"/>
      <c r="X671" s="2563"/>
      <c r="Y671" s="2563"/>
      <c r="Z671" s="2563"/>
      <c r="AA671" s="2563"/>
      <c r="AB671" s="2563"/>
      <c r="AC671" s="2563"/>
      <c r="AD671" s="2564"/>
      <c r="AE671" s="2564"/>
      <c r="AF671" s="2564"/>
      <c r="AG671" s="2563"/>
      <c r="AH671" s="2564"/>
      <c r="AI671" s="2564"/>
      <c r="AJ671" s="2564"/>
      <c r="AK671" s="2565"/>
      <c r="AL671" s="2565"/>
    </row>
    <row r="672" spans="3:38" s="2526" customFormat="1" ht="10.5">
      <c r="C672" s="2557"/>
      <c r="D672" s="2558"/>
      <c r="E672" s="2559"/>
      <c r="F672" s="2559"/>
      <c r="G672" s="2559"/>
      <c r="H672" s="2560">
        <f t="shared" si="40"/>
        <v>0</v>
      </c>
      <c r="I672" s="2559"/>
      <c r="J672" s="2559"/>
      <c r="K672" s="2559"/>
      <c r="L672" s="2559"/>
      <c r="M672" s="2559"/>
      <c r="N672" s="2559"/>
      <c r="O672" s="2559"/>
      <c r="P672" s="2559"/>
      <c r="Q672" s="2559"/>
      <c r="R672" s="2559"/>
      <c r="S672" s="2560">
        <f t="shared" si="41"/>
        <v>0</v>
      </c>
      <c r="T672" s="2561"/>
      <c r="U672" s="2562"/>
      <c r="V672" s="2563"/>
      <c r="W672" s="2563"/>
      <c r="X672" s="2563"/>
      <c r="Y672" s="2563"/>
      <c r="Z672" s="2563"/>
      <c r="AA672" s="2563"/>
      <c r="AB672" s="2563"/>
      <c r="AC672" s="2563"/>
      <c r="AD672" s="2564"/>
      <c r="AE672" s="2564"/>
      <c r="AF672" s="2564"/>
      <c r="AG672" s="2563"/>
      <c r="AH672" s="2564"/>
      <c r="AI672" s="2564"/>
      <c r="AJ672" s="2564"/>
      <c r="AK672" s="2565"/>
      <c r="AL672" s="2565"/>
    </row>
    <row r="673" spans="3:38" s="2526" customFormat="1" ht="10.5">
      <c r="C673" s="2557"/>
      <c r="D673" s="2558"/>
      <c r="E673" s="2559"/>
      <c r="F673" s="2559"/>
      <c r="G673" s="2559"/>
      <c r="H673" s="2560">
        <f t="shared" si="40"/>
        <v>0</v>
      </c>
      <c r="I673" s="2559"/>
      <c r="J673" s="2559"/>
      <c r="K673" s="2559"/>
      <c r="L673" s="2559"/>
      <c r="M673" s="2559"/>
      <c r="N673" s="2559"/>
      <c r="O673" s="2559"/>
      <c r="P673" s="2559"/>
      <c r="Q673" s="2559"/>
      <c r="R673" s="2559"/>
      <c r="S673" s="2560">
        <f t="shared" si="41"/>
        <v>0</v>
      </c>
      <c r="T673" s="2561"/>
      <c r="U673" s="2562"/>
      <c r="V673" s="2563"/>
      <c r="W673" s="2563"/>
      <c r="X673" s="2563"/>
      <c r="Y673" s="2563"/>
      <c r="Z673" s="2563"/>
      <c r="AA673" s="2563"/>
      <c r="AB673" s="2563"/>
      <c r="AC673" s="2563"/>
      <c r="AD673" s="2564"/>
      <c r="AE673" s="2564"/>
      <c r="AF673" s="2564"/>
      <c r="AG673" s="2563"/>
      <c r="AH673" s="2564"/>
      <c r="AI673" s="2564"/>
      <c r="AJ673" s="2564"/>
      <c r="AK673" s="2565"/>
      <c r="AL673" s="2565"/>
    </row>
    <row r="674" spans="3:38" s="2526" customFormat="1" ht="10.5">
      <c r="C674" s="2557"/>
      <c r="D674" s="2558"/>
      <c r="E674" s="2559"/>
      <c r="F674" s="2559"/>
      <c r="G674" s="2559"/>
      <c r="H674" s="2560">
        <f t="shared" si="40"/>
        <v>0</v>
      </c>
      <c r="I674" s="2559"/>
      <c r="J674" s="2559"/>
      <c r="K674" s="2559"/>
      <c r="L674" s="2559"/>
      <c r="M674" s="2559"/>
      <c r="N674" s="2559"/>
      <c r="O674" s="2559"/>
      <c r="P674" s="2559"/>
      <c r="Q674" s="2559"/>
      <c r="R674" s="2559"/>
      <c r="S674" s="2560">
        <f t="shared" si="41"/>
        <v>0</v>
      </c>
      <c r="T674" s="2561"/>
      <c r="U674" s="2562"/>
      <c r="V674" s="2563"/>
      <c r="W674" s="2563"/>
      <c r="X674" s="2563"/>
      <c r="Y674" s="2563"/>
      <c r="Z674" s="2563"/>
      <c r="AA674" s="2563"/>
      <c r="AB674" s="2563"/>
      <c r="AC674" s="2563"/>
      <c r="AD674" s="2564"/>
      <c r="AE674" s="2564"/>
      <c r="AF674" s="2564"/>
      <c r="AG674" s="2563"/>
      <c r="AH674" s="2564"/>
      <c r="AI674" s="2564"/>
      <c r="AJ674" s="2564"/>
      <c r="AK674" s="2565"/>
      <c r="AL674" s="2565"/>
    </row>
    <row r="675" spans="3:38" s="2526" customFormat="1" ht="10.5">
      <c r="C675" s="2557"/>
      <c r="D675" s="2558"/>
      <c r="E675" s="2559"/>
      <c r="F675" s="2559"/>
      <c r="G675" s="2559"/>
      <c r="H675" s="2560">
        <f t="shared" si="40"/>
        <v>0</v>
      </c>
      <c r="I675" s="2559"/>
      <c r="J675" s="2559"/>
      <c r="K675" s="2559"/>
      <c r="L675" s="2559"/>
      <c r="M675" s="2559"/>
      <c r="N675" s="2559"/>
      <c r="O675" s="2559"/>
      <c r="P675" s="2559"/>
      <c r="Q675" s="2559"/>
      <c r="R675" s="2559"/>
      <c r="S675" s="2560">
        <f t="shared" si="41"/>
        <v>0</v>
      </c>
      <c r="T675" s="2561"/>
      <c r="U675" s="2562"/>
      <c r="V675" s="2563"/>
      <c r="W675" s="2563"/>
      <c r="X675" s="2563"/>
      <c r="Y675" s="2563"/>
      <c r="Z675" s="2563"/>
      <c r="AA675" s="2563"/>
      <c r="AB675" s="2563"/>
      <c r="AC675" s="2563"/>
      <c r="AD675" s="2564"/>
      <c r="AE675" s="2564"/>
      <c r="AF675" s="2564"/>
      <c r="AG675" s="2563"/>
      <c r="AH675" s="2564"/>
      <c r="AI675" s="2564"/>
      <c r="AJ675" s="2564"/>
      <c r="AK675" s="2565"/>
      <c r="AL675" s="2565"/>
    </row>
    <row r="676" spans="3:38" s="2526" customFormat="1" ht="10.5">
      <c r="C676" s="2557"/>
      <c r="D676" s="2558"/>
      <c r="E676" s="2559"/>
      <c r="F676" s="2559"/>
      <c r="G676" s="2559"/>
      <c r="H676" s="2560">
        <f t="shared" si="40"/>
        <v>0</v>
      </c>
      <c r="I676" s="2559"/>
      <c r="J676" s="2559"/>
      <c r="K676" s="2559"/>
      <c r="L676" s="2559"/>
      <c r="M676" s="2559"/>
      <c r="N676" s="2559"/>
      <c r="O676" s="2559"/>
      <c r="P676" s="2559"/>
      <c r="Q676" s="2559"/>
      <c r="R676" s="2559"/>
      <c r="S676" s="2560">
        <f t="shared" si="41"/>
        <v>0</v>
      </c>
      <c r="T676" s="2561"/>
      <c r="U676" s="2562"/>
      <c r="V676" s="2563"/>
      <c r="W676" s="2563"/>
      <c r="X676" s="2563"/>
      <c r="Y676" s="2563"/>
      <c r="Z676" s="2563"/>
      <c r="AA676" s="2563"/>
      <c r="AB676" s="2563"/>
      <c r="AC676" s="2563"/>
      <c r="AD676" s="2564"/>
      <c r="AE676" s="2564"/>
      <c r="AF676" s="2564"/>
      <c r="AG676" s="2563"/>
      <c r="AH676" s="2564"/>
      <c r="AI676" s="2564"/>
      <c r="AJ676" s="2564"/>
      <c r="AK676" s="2565"/>
      <c r="AL676" s="2565"/>
    </row>
    <row r="677" spans="3:38" s="2526" customFormat="1" ht="10.5">
      <c r="C677" s="2557"/>
      <c r="D677" s="2558"/>
      <c r="E677" s="2559"/>
      <c r="F677" s="2559"/>
      <c r="G677" s="2559"/>
      <c r="H677" s="2560">
        <f t="shared" si="40"/>
        <v>0</v>
      </c>
      <c r="I677" s="2559"/>
      <c r="J677" s="2559"/>
      <c r="K677" s="2559"/>
      <c r="L677" s="2559"/>
      <c r="M677" s="2559"/>
      <c r="N677" s="2559"/>
      <c r="O677" s="2559"/>
      <c r="P677" s="2559"/>
      <c r="Q677" s="2559"/>
      <c r="R677" s="2559"/>
      <c r="S677" s="2560">
        <f t="shared" si="41"/>
        <v>0</v>
      </c>
      <c r="T677" s="2561"/>
      <c r="U677" s="2562"/>
      <c r="V677" s="2563"/>
      <c r="W677" s="2563"/>
      <c r="X677" s="2563"/>
      <c r="Y677" s="2563"/>
      <c r="Z677" s="2563"/>
      <c r="AA677" s="2563"/>
      <c r="AB677" s="2563"/>
      <c r="AC677" s="2563"/>
      <c r="AD677" s="2564"/>
      <c r="AE677" s="2564"/>
      <c r="AF677" s="2564"/>
      <c r="AG677" s="2563"/>
      <c r="AH677" s="2564"/>
      <c r="AI677" s="2564"/>
      <c r="AJ677" s="2564"/>
      <c r="AK677" s="2565"/>
      <c r="AL677" s="2565"/>
    </row>
    <row r="678" spans="3:38" s="2526" customFormat="1" ht="10.5">
      <c r="C678" s="2557"/>
      <c r="D678" s="2558"/>
      <c r="E678" s="2559"/>
      <c r="F678" s="2559"/>
      <c r="G678" s="2559"/>
      <c r="H678" s="2560">
        <f t="shared" si="40"/>
        <v>0</v>
      </c>
      <c r="I678" s="2559"/>
      <c r="J678" s="2559"/>
      <c r="K678" s="2559"/>
      <c r="L678" s="2559"/>
      <c r="M678" s="2559"/>
      <c r="N678" s="2559"/>
      <c r="O678" s="2559"/>
      <c r="P678" s="2559"/>
      <c r="Q678" s="2559"/>
      <c r="R678" s="2559"/>
      <c r="S678" s="2560">
        <f t="shared" si="41"/>
        <v>0</v>
      </c>
      <c r="T678" s="2561"/>
      <c r="U678" s="2562"/>
      <c r="V678" s="2563"/>
      <c r="W678" s="2563"/>
      <c r="X678" s="2563"/>
      <c r="Y678" s="2563"/>
      <c r="Z678" s="2563"/>
      <c r="AA678" s="2563"/>
      <c r="AB678" s="2563"/>
      <c r="AC678" s="2563"/>
      <c r="AD678" s="2564"/>
      <c r="AE678" s="2564"/>
      <c r="AF678" s="2564"/>
      <c r="AG678" s="2563"/>
      <c r="AH678" s="2564"/>
      <c r="AI678" s="2564"/>
      <c r="AJ678" s="2564"/>
      <c r="AK678" s="2565"/>
      <c r="AL678" s="2565"/>
    </row>
    <row r="679" spans="3:38" s="2526" customFormat="1" ht="10.5">
      <c r="C679" s="2557"/>
      <c r="D679" s="2558"/>
      <c r="E679" s="2559"/>
      <c r="F679" s="2559"/>
      <c r="G679" s="2559"/>
      <c r="H679" s="2560">
        <f t="shared" si="40"/>
        <v>0</v>
      </c>
      <c r="I679" s="2559"/>
      <c r="J679" s="2559"/>
      <c r="K679" s="2559"/>
      <c r="L679" s="2559"/>
      <c r="M679" s="2559"/>
      <c r="N679" s="2559"/>
      <c r="O679" s="2559"/>
      <c r="P679" s="2559"/>
      <c r="Q679" s="2559"/>
      <c r="R679" s="2559"/>
      <c r="S679" s="2560">
        <f t="shared" si="41"/>
        <v>0</v>
      </c>
      <c r="T679" s="2561"/>
      <c r="U679" s="2562"/>
      <c r="V679" s="2563"/>
      <c r="W679" s="2563"/>
      <c r="X679" s="2563"/>
      <c r="Y679" s="2563"/>
      <c r="Z679" s="2563"/>
      <c r="AA679" s="2563"/>
      <c r="AB679" s="2563"/>
      <c r="AC679" s="2563"/>
      <c r="AD679" s="2564"/>
      <c r="AE679" s="2564"/>
      <c r="AF679" s="2564"/>
      <c r="AG679" s="2563"/>
      <c r="AH679" s="2564"/>
      <c r="AI679" s="2564"/>
      <c r="AJ679" s="2564"/>
      <c r="AK679" s="2565"/>
      <c r="AL679" s="2565"/>
    </row>
    <row r="680" spans="3:38" s="2526" customFormat="1" ht="10.5">
      <c r="C680" s="2557"/>
      <c r="D680" s="2558"/>
      <c r="E680" s="2559"/>
      <c r="F680" s="2559"/>
      <c r="G680" s="2559"/>
      <c r="H680" s="2560">
        <f t="shared" si="40"/>
        <v>0</v>
      </c>
      <c r="I680" s="2559"/>
      <c r="J680" s="2559"/>
      <c r="K680" s="2559"/>
      <c r="L680" s="2559"/>
      <c r="M680" s="2559"/>
      <c r="N680" s="2559"/>
      <c r="O680" s="2559"/>
      <c r="P680" s="2559"/>
      <c r="Q680" s="2559"/>
      <c r="R680" s="2559"/>
      <c r="S680" s="2560">
        <f t="shared" si="41"/>
        <v>0</v>
      </c>
      <c r="T680" s="2561"/>
      <c r="U680" s="2562"/>
      <c r="V680" s="2563"/>
      <c r="W680" s="2563"/>
      <c r="X680" s="2563"/>
      <c r="Y680" s="2563"/>
      <c r="Z680" s="2563"/>
      <c r="AA680" s="2563"/>
      <c r="AB680" s="2563"/>
      <c r="AC680" s="2563"/>
      <c r="AD680" s="2564"/>
      <c r="AE680" s="2564"/>
      <c r="AF680" s="2564"/>
      <c r="AG680" s="2563"/>
      <c r="AH680" s="2564"/>
      <c r="AI680" s="2564"/>
      <c r="AJ680" s="2564"/>
      <c r="AK680" s="2565"/>
      <c r="AL680" s="2565"/>
    </row>
    <row r="681" spans="3:38" s="2526" customFormat="1" ht="10.5">
      <c r="C681" s="2557"/>
      <c r="D681" s="2558"/>
      <c r="E681" s="2559"/>
      <c r="F681" s="2559"/>
      <c r="G681" s="2559"/>
      <c r="H681" s="2560">
        <f t="shared" si="40"/>
        <v>0</v>
      </c>
      <c r="I681" s="2559"/>
      <c r="J681" s="2559"/>
      <c r="K681" s="2559"/>
      <c r="L681" s="2559"/>
      <c r="M681" s="2559"/>
      <c r="N681" s="2559"/>
      <c r="O681" s="2559"/>
      <c r="P681" s="2559"/>
      <c r="Q681" s="2559"/>
      <c r="R681" s="2559"/>
      <c r="S681" s="2560">
        <f t="shared" si="41"/>
        <v>0</v>
      </c>
      <c r="T681" s="2561"/>
      <c r="U681" s="2562"/>
      <c r="V681" s="2563"/>
      <c r="W681" s="2563"/>
      <c r="X681" s="2563"/>
      <c r="Y681" s="2563"/>
      <c r="Z681" s="2563"/>
      <c r="AA681" s="2563"/>
      <c r="AB681" s="2563"/>
      <c r="AC681" s="2563"/>
      <c r="AD681" s="2564"/>
      <c r="AE681" s="2564"/>
      <c r="AF681" s="2564"/>
      <c r="AG681" s="2563"/>
      <c r="AH681" s="2564"/>
      <c r="AI681" s="2564"/>
      <c r="AJ681" s="2564"/>
      <c r="AK681" s="2565"/>
      <c r="AL681" s="2565"/>
    </row>
    <row r="682" spans="3:38" s="2526" customFormat="1" ht="10.5">
      <c r="C682" s="2557"/>
      <c r="D682" s="2558"/>
      <c r="E682" s="2559"/>
      <c r="F682" s="2559"/>
      <c r="G682" s="2559"/>
      <c r="H682" s="2560">
        <f t="shared" si="40"/>
        <v>0</v>
      </c>
      <c r="I682" s="2559"/>
      <c r="J682" s="2559"/>
      <c r="K682" s="2559"/>
      <c r="L682" s="2559"/>
      <c r="M682" s="2559"/>
      <c r="N682" s="2559"/>
      <c r="O682" s="2559"/>
      <c r="P682" s="2559"/>
      <c r="Q682" s="2559"/>
      <c r="R682" s="2559"/>
      <c r="S682" s="2560">
        <f t="shared" si="41"/>
        <v>0</v>
      </c>
      <c r="T682" s="2561"/>
      <c r="U682" s="2562"/>
      <c r="V682" s="2563"/>
      <c r="W682" s="2563"/>
      <c r="X682" s="2563"/>
      <c r="Y682" s="2563"/>
      <c r="Z682" s="2563"/>
      <c r="AA682" s="2563"/>
      <c r="AB682" s="2563"/>
      <c r="AC682" s="2563"/>
      <c r="AD682" s="2564"/>
      <c r="AE682" s="2564"/>
      <c r="AF682" s="2564"/>
      <c r="AG682" s="2563"/>
      <c r="AH682" s="2564"/>
      <c r="AI682" s="2564"/>
      <c r="AJ682" s="2564"/>
      <c r="AK682" s="2565"/>
      <c r="AL682" s="2565"/>
    </row>
    <row r="683" spans="3:38" s="2526" customFormat="1" ht="10.5">
      <c r="C683" s="2557"/>
      <c r="D683" s="2558"/>
      <c r="E683" s="2559"/>
      <c r="F683" s="2559"/>
      <c r="G683" s="2559"/>
      <c r="H683" s="2560">
        <f t="shared" si="40"/>
        <v>0</v>
      </c>
      <c r="I683" s="2559"/>
      <c r="J683" s="2559"/>
      <c r="K683" s="2559"/>
      <c r="L683" s="2559"/>
      <c r="M683" s="2559"/>
      <c r="N683" s="2559"/>
      <c r="O683" s="2559"/>
      <c r="P683" s="2559"/>
      <c r="Q683" s="2559"/>
      <c r="R683" s="2559"/>
      <c r="S683" s="2560">
        <f t="shared" si="41"/>
        <v>0</v>
      </c>
      <c r="T683" s="2561"/>
      <c r="U683" s="2562"/>
      <c r="V683" s="2563"/>
      <c r="W683" s="2563"/>
      <c r="X683" s="2563"/>
      <c r="Y683" s="2563"/>
      <c r="Z683" s="2563"/>
      <c r="AA683" s="2563"/>
      <c r="AB683" s="2563"/>
      <c r="AC683" s="2563"/>
      <c r="AD683" s="2564"/>
      <c r="AE683" s="2564"/>
      <c r="AF683" s="2564"/>
      <c r="AG683" s="2563"/>
      <c r="AH683" s="2564"/>
      <c r="AI683" s="2564"/>
      <c r="AJ683" s="2564"/>
      <c r="AK683" s="2565"/>
      <c r="AL683" s="2565"/>
    </row>
    <row r="684" spans="3:38" s="2526" customFormat="1" ht="10.5">
      <c r="C684" s="2557"/>
      <c r="D684" s="2558"/>
      <c r="E684" s="2559"/>
      <c r="F684" s="2559"/>
      <c r="G684" s="2559"/>
      <c r="H684" s="2560">
        <f t="shared" si="40"/>
        <v>0</v>
      </c>
      <c r="I684" s="2559"/>
      <c r="J684" s="2559"/>
      <c r="K684" s="2559"/>
      <c r="L684" s="2559"/>
      <c r="M684" s="2559"/>
      <c r="N684" s="2559"/>
      <c r="O684" s="2559"/>
      <c r="P684" s="2559"/>
      <c r="Q684" s="2559"/>
      <c r="R684" s="2559"/>
      <c r="S684" s="2560">
        <f t="shared" si="41"/>
        <v>0</v>
      </c>
      <c r="T684" s="2561"/>
      <c r="U684" s="2562"/>
      <c r="V684" s="2563"/>
      <c r="W684" s="2563"/>
      <c r="X684" s="2563"/>
      <c r="Y684" s="2563"/>
      <c r="Z684" s="2563"/>
      <c r="AA684" s="2563"/>
      <c r="AB684" s="2563"/>
      <c r="AC684" s="2563"/>
      <c r="AD684" s="2564"/>
      <c r="AE684" s="2564"/>
      <c r="AF684" s="2564"/>
      <c r="AG684" s="2563"/>
      <c r="AH684" s="2564"/>
      <c r="AI684" s="2564"/>
      <c r="AJ684" s="2564"/>
      <c r="AK684" s="2565"/>
      <c r="AL684" s="2565"/>
    </row>
    <row r="685" spans="3:38" s="2526" customFormat="1" ht="10.5">
      <c r="C685" s="2557"/>
      <c r="D685" s="2558"/>
      <c r="E685" s="2559"/>
      <c r="F685" s="2559"/>
      <c r="G685" s="2559"/>
      <c r="H685" s="2560">
        <f t="shared" si="40"/>
        <v>0</v>
      </c>
      <c r="I685" s="2559"/>
      <c r="J685" s="2559"/>
      <c r="K685" s="2559"/>
      <c r="L685" s="2559"/>
      <c r="M685" s="2559"/>
      <c r="N685" s="2559"/>
      <c r="O685" s="2559"/>
      <c r="P685" s="2559"/>
      <c r="Q685" s="2559"/>
      <c r="R685" s="2559"/>
      <c r="S685" s="2560">
        <f t="shared" si="41"/>
        <v>0</v>
      </c>
      <c r="T685" s="2561"/>
      <c r="U685" s="2562"/>
      <c r="V685" s="2563"/>
      <c r="W685" s="2563"/>
      <c r="X685" s="2563"/>
      <c r="Y685" s="2563"/>
      <c r="Z685" s="2563"/>
      <c r="AA685" s="2563"/>
      <c r="AB685" s="2563"/>
      <c r="AC685" s="2563"/>
      <c r="AD685" s="2564"/>
      <c r="AE685" s="2564"/>
      <c r="AF685" s="2564"/>
      <c r="AG685" s="2563"/>
      <c r="AH685" s="2564"/>
      <c r="AI685" s="2564"/>
      <c r="AJ685" s="2564"/>
      <c r="AK685" s="2565"/>
      <c r="AL685" s="2565"/>
    </row>
    <row r="686" spans="3:38" s="2526" customFormat="1" ht="10.5">
      <c r="C686" s="2557"/>
      <c r="D686" s="2558"/>
      <c r="E686" s="2559"/>
      <c r="F686" s="2559"/>
      <c r="G686" s="2559"/>
      <c r="H686" s="2560">
        <f t="shared" si="40"/>
        <v>0</v>
      </c>
      <c r="I686" s="2559"/>
      <c r="J686" s="2559"/>
      <c r="K686" s="2559"/>
      <c r="L686" s="2559"/>
      <c r="M686" s="2559"/>
      <c r="N686" s="2559"/>
      <c r="O686" s="2559"/>
      <c r="P686" s="2559"/>
      <c r="Q686" s="2559"/>
      <c r="R686" s="2559"/>
      <c r="S686" s="2560">
        <f t="shared" si="41"/>
        <v>0</v>
      </c>
      <c r="T686" s="2561"/>
      <c r="U686" s="2562"/>
      <c r="V686" s="2563"/>
      <c r="W686" s="2563"/>
      <c r="X686" s="2563"/>
      <c r="Y686" s="2563"/>
      <c r="Z686" s="2563"/>
      <c r="AA686" s="2563"/>
      <c r="AB686" s="2563"/>
      <c r="AC686" s="2563"/>
      <c r="AD686" s="2564"/>
      <c r="AE686" s="2564"/>
      <c r="AF686" s="2564"/>
      <c r="AG686" s="2563"/>
      <c r="AH686" s="2564"/>
      <c r="AI686" s="2564"/>
      <c r="AJ686" s="2564"/>
      <c r="AK686" s="2565"/>
      <c r="AL686" s="2565"/>
    </row>
    <row r="687" spans="3:38" s="2526" customFormat="1" ht="10.5">
      <c r="C687" s="2557"/>
      <c r="D687" s="2558"/>
      <c r="E687" s="2559"/>
      <c r="F687" s="2559"/>
      <c r="G687" s="2559"/>
      <c r="H687" s="2560">
        <f t="shared" si="40"/>
        <v>0</v>
      </c>
      <c r="I687" s="2559"/>
      <c r="J687" s="2559"/>
      <c r="K687" s="2559"/>
      <c r="L687" s="2559"/>
      <c r="M687" s="2559"/>
      <c r="N687" s="2559"/>
      <c r="O687" s="2559"/>
      <c r="P687" s="2559"/>
      <c r="Q687" s="2559"/>
      <c r="R687" s="2559"/>
      <c r="S687" s="2560">
        <f t="shared" si="41"/>
        <v>0</v>
      </c>
      <c r="T687" s="2561"/>
      <c r="U687" s="2562"/>
      <c r="V687" s="2563"/>
      <c r="W687" s="2563"/>
      <c r="X687" s="2563"/>
      <c r="Y687" s="2563"/>
      <c r="Z687" s="2563"/>
      <c r="AA687" s="2563"/>
      <c r="AB687" s="2563"/>
      <c r="AC687" s="2563"/>
      <c r="AD687" s="2564"/>
      <c r="AE687" s="2564"/>
      <c r="AF687" s="2564"/>
      <c r="AG687" s="2563"/>
      <c r="AH687" s="2564"/>
      <c r="AI687" s="2564"/>
      <c r="AJ687" s="2564"/>
      <c r="AK687" s="2565"/>
      <c r="AL687" s="2565"/>
    </row>
    <row r="688" spans="3:38" s="2526" customFormat="1" ht="10.5">
      <c r="C688" s="2557"/>
      <c r="D688" s="2558"/>
      <c r="E688" s="2559"/>
      <c r="F688" s="2559"/>
      <c r="G688" s="2559"/>
      <c r="H688" s="2560">
        <f t="shared" ref="H688:H690" si="42">SUM(E688:G688)</f>
        <v>0</v>
      </c>
      <c r="I688" s="2559"/>
      <c r="J688" s="2559"/>
      <c r="K688" s="2559"/>
      <c r="L688" s="2559"/>
      <c r="M688" s="2559"/>
      <c r="N688" s="2559"/>
      <c r="O688" s="2559"/>
      <c r="P688" s="2559"/>
      <c r="Q688" s="2559"/>
      <c r="R688" s="2559"/>
      <c r="S688" s="2560">
        <f t="shared" ref="S688:S690" si="43">SUM(I688:R688)</f>
        <v>0</v>
      </c>
      <c r="T688" s="2561"/>
      <c r="U688" s="2562"/>
      <c r="V688" s="2563"/>
      <c r="W688" s="2563"/>
      <c r="X688" s="2563"/>
      <c r="Y688" s="2563"/>
      <c r="Z688" s="2563"/>
      <c r="AA688" s="2563"/>
      <c r="AB688" s="2563"/>
      <c r="AC688" s="2563"/>
      <c r="AD688" s="2564"/>
      <c r="AE688" s="2564"/>
      <c r="AF688" s="2564"/>
      <c r="AG688" s="2563"/>
      <c r="AH688" s="2564"/>
      <c r="AI688" s="2564"/>
      <c r="AJ688" s="2564"/>
      <c r="AK688" s="2565"/>
      <c r="AL688" s="2565"/>
    </row>
    <row r="689" spans="3:38" s="2526" customFormat="1" ht="10.5">
      <c r="C689" s="2557"/>
      <c r="D689" s="2558"/>
      <c r="E689" s="2559"/>
      <c r="F689" s="2559"/>
      <c r="G689" s="2559"/>
      <c r="H689" s="2560">
        <f t="shared" si="42"/>
        <v>0</v>
      </c>
      <c r="I689" s="2559"/>
      <c r="J689" s="2559"/>
      <c r="K689" s="2559"/>
      <c r="L689" s="2559"/>
      <c r="M689" s="2559"/>
      <c r="N689" s="2559"/>
      <c r="O689" s="2559"/>
      <c r="P689" s="2559"/>
      <c r="Q689" s="2559"/>
      <c r="R689" s="2559"/>
      <c r="S689" s="2560">
        <f t="shared" si="43"/>
        <v>0</v>
      </c>
      <c r="T689" s="2561"/>
      <c r="U689" s="2562"/>
      <c r="V689" s="2563"/>
      <c r="W689" s="2563"/>
      <c r="X689" s="2563"/>
      <c r="Y689" s="2563"/>
      <c r="Z689" s="2563"/>
      <c r="AA689" s="2563"/>
      <c r="AB689" s="2563"/>
      <c r="AC689" s="2563"/>
      <c r="AD689" s="2564"/>
      <c r="AE689" s="2564"/>
      <c r="AF689" s="2564"/>
      <c r="AG689" s="2563"/>
      <c r="AH689" s="2564"/>
      <c r="AI689" s="2564"/>
      <c r="AJ689" s="2564"/>
      <c r="AK689" s="2565"/>
      <c r="AL689" s="2565"/>
    </row>
    <row r="690" spans="3:38" s="2526" customFormat="1" ht="10.5">
      <c r="C690" s="2557"/>
      <c r="D690" s="2558"/>
      <c r="E690" s="2559"/>
      <c r="F690" s="2559"/>
      <c r="G690" s="2559"/>
      <c r="H690" s="2560">
        <f t="shared" si="42"/>
        <v>0</v>
      </c>
      <c r="I690" s="2559"/>
      <c r="J690" s="2559"/>
      <c r="K690" s="2559"/>
      <c r="L690" s="2559"/>
      <c r="M690" s="2559"/>
      <c r="N690" s="2559"/>
      <c r="O690" s="2559"/>
      <c r="P690" s="2559"/>
      <c r="Q690" s="2559"/>
      <c r="R690" s="2559"/>
      <c r="S690" s="2560">
        <f t="shared" si="43"/>
        <v>0</v>
      </c>
      <c r="T690" s="2561"/>
      <c r="U690" s="2562"/>
      <c r="V690" s="2563"/>
      <c r="W690" s="2563"/>
      <c r="X690" s="2563"/>
      <c r="Y690" s="2563"/>
      <c r="Z690" s="2563"/>
      <c r="AA690" s="2563"/>
      <c r="AB690" s="2563"/>
      <c r="AC690" s="2563"/>
      <c r="AD690" s="2564"/>
      <c r="AE690" s="2564"/>
      <c r="AF690" s="2564"/>
      <c r="AG690" s="2563"/>
      <c r="AH690" s="2564"/>
      <c r="AI690" s="2564"/>
      <c r="AJ690" s="2564"/>
      <c r="AK690" s="2565"/>
      <c r="AL690" s="2565"/>
    </row>
    <row r="691" spans="3:38" s="2526" customFormat="1" ht="10.5">
      <c r="C691" s="2566" t="s">
        <v>2459</v>
      </c>
      <c r="D691" s="2567"/>
      <c r="E691" s="2568">
        <f t="shared" ref="E691:S691" si="44">SUM(E623:E690)</f>
        <v>0</v>
      </c>
      <c r="F691" s="2568">
        <f t="shared" si="44"/>
        <v>0</v>
      </c>
      <c r="G691" s="2568">
        <f t="shared" si="44"/>
        <v>0</v>
      </c>
      <c r="H691" s="2568">
        <f t="shared" si="44"/>
        <v>0</v>
      </c>
      <c r="I691" s="2568">
        <f t="shared" si="44"/>
        <v>0</v>
      </c>
      <c r="J691" s="2568">
        <f t="shared" si="44"/>
        <v>0</v>
      </c>
      <c r="K691" s="2568">
        <f t="shared" si="44"/>
        <v>0</v>
      </c>
      <c r="L691" s="2568">
        <f t="shared" si="44"/>
        <v>0</v>
      </c>
      <c r="M691" s="2568">
        <f t="shared" si="44"/>
        <v>0</v>
      </c>
      <c r="N691" s="2568">
        <f t="shared" si="44"/>
        <v>0</v>
      </c>
      <c r="O691" s="2568">
        <f t="shared" si="44"/>
        <v>0</v>
      </c>
      <c r="P691" s="2568">
        <f t="shared" si="44"/>
        <v>0</v>
      </c>
      <c r="Q691" s="2568">
        <f t="shared" si="44"/>
        <v>0</v>
      </c>
      <c r="R691" s="2568">
        <f t="shared" si="44"/>
        <v>0</v>
      </c>
      <c r="S691" s="2568">
        <f t="shared" si="44"/>
        <v>0</v>
      </c>
      <c r="T691" s="2569"/>
      <c r="U691" s="2542"/>
      <c r="V691" s="2570">
        <f t="shared" ref="V691:AJ691" si="45">SUM(V623:V690)</f>
        <v>0</v>
      </c>
      <c r="W691" s="2570">
        <f t="shared" si="45"/>
        <v>0</v>
      </c>
      <c r="X691" s="2570">
        <f t="shared" si="45"/>
        <v>0</v>
      </c>
      <c r="Y691" s="2570">
        <f t="shared" si="45"/>
        <v>0</v>
      </c>
      <c r="Z691" s="2570">
        <f t="shared" si="45"/>
        <v>0</v>
      </c>
      <c r="AA691" s="2570">
        <f t="shared" si="45"/>
        <v>0</v>
      </c>
      <c r="AB691" s="2570">
        <f t="shared" si="45"/>
        <v>0</v>
      </c>
      <c r="AC691" s="2570">
        <f t="shared" si="45"/>
        <v>0</v>
      </c>
      <c r="AD691" s="2571">
        <f t="shared" si="45"/>
        <v>0</v>
      </c>
      <c r="AE691" s="2571">
        <f t="shared" si="45"/>
        <v>0</v>
      </c>
      <c r="AF691" s="2571">
        <f t="shared" si="45"/>
        <v>0</v>
      </c>
      <c r="AG691" s="2570">
        <f t="shared" si="45"/>
        <v>0</v>
      </c>
      <c r="AH691" s="2571">
        <f t="shared" si="45"/>
        <v>0</v>
      </c>
      <c r="AI691" s="2571">
        <f t="shared" si="45"/>
        <v>0</v>
      </c>
      <c r="AJ691" s="2571">
        <f t="shared" si="45"/>
        <v>0</v>
      </c>
      <c r="AK691" s="2572"/>
      <c r="AL691" s="2572"/>
    </row>
    <row r="692" spans="3:38" s="2526" customFormat="1" ht="10.5">
      <c r="C692" s="2566"/>
      <c r="D692" s="2567"/>
      <c r="E692" s="2573"/>
      <c r="F692" s="2574"/>
      <c r="G692" s="2574"/>
      <c r="H692" s="2574"/>
      <c r="I692" s="2574"/>
      <c r="J692" s="2574"/>
      <c r="K692" s="2574"/>
      <c r="L692" s="2574"/>
      <c r="M692" s="2574"/>
      <c r="N692" s="2574"/>
      <c r="O692" s="2574"/>
      <c r="P692" s="2574"/>
      <c r="Q692" s="2574"/>
      <c r="R692" s="2574"/>
      <c r="S692" s="2587"/>
      <c r="T692" s="2569"/>
      <c r="U692" s="2542"/>
      <c r="V692" s="2576"/>
      <c r="W692" s="2576"/>
      <c r="X692" s="2576"/>
      <c r="Y692" s="2576"/>
      <c r="Z692" s="2576"/>
      <c r="AA692" s="2576"/>
      <c r="AB692" s="2576"/>
      <c r="AC692" s="2576"/>
      <c r="AD692" s="2576"/>
      <c r="AE692" s="2576"/>
      <c r="AF692" s="2576"/>
      <c r="AG692" s="2576"/>
      <c r="AH692" s="2576"/>
      <c r="AI692" s="2576"/>
      <c r="AJ692" s="2576"/>
      <c r="AK692" s="2572"/>
      <c r="AL692" s="2572"/>
    </row>
    <row r="693" spans="3:38" s="2526" customFormat="1" ht="10.5">
      <c r="C693" s="2577" t="s">
        <v>2460</v>
      </c>
      <c r="D693" s="2578"/>
      <c r="E693" s="2579"/>
      <c r="F693" s="2580"/>
      <c r="G693" s="2580"/>
      <c r="H693" s="2580"/>
      <c r="I693" s="2580"/>
      <c r="J693" s="2580"/>
      <c r="K693" s="2580"/>
      <c r="L693" s="2580"/>
      <c r="M693" s="2580"/>
      <c r="N693" s="2580"/>
      <c r="O693" s="2580"/>
      <c r="P693" s="2580"/>
      <c r="Q693" s="2580"/>
      <c r="R693" s="2580"/>
      <c r="S693" s="2581"/>
      <c r="T693" s="2572"/>
      <c r="U693" s="2576"/>
      <c r="V693" s="2576"/>
      <c r="W693" s="2576"/>
      <c r="X693" s="2576"/>
      <c r="Y693" s="2576"/>
      <c r="Z693" s="2576"/>
      <c r="AA693" s="2576"/>
      <c r="AB693" s="2576"/>
      <c r="AC693" s="2576"/>
      <c r="AD693" s="2576"/>
      <c r="AE693" s="2576"/>
      <c r="AF693" s="2576"/>
      <c r="AG693" s="2576"/>
      <c r="AH693" s="2576"/>
      <c r="AI693" s="2576"/>
      <c r="AJ693" s="2576"/>
      <c r="AK693" s="2572"/>
      <c r="AL693" s="2572"/>
    </row>
    <row r="694" spans="3:38" s="2526" customFormat="1" ht="10.5">
      <c r="C694" s="2557"/>
      <c r="D694" s="2558"/>
      <c r="E694" s="2559"/>
      <c r="F694" s="2559"/>
      <c r="G694" s="2559"/>
      <c r="H694" s="2560">
        <f>SUM(E694:G694)</f>
        <v>0</v>
      </c>
      <c r="I694" s="2559"/>
      <c r="J694" s="2559"/>
      <c r="K694" s="2559"/>
      <c r="L694" s="2559"/>
      <c r="M694" s="2559"/>
      <c r="N694" s="2559"/>
      <c r="O694" s="2559"/>
      <c r="P694" s="2559"/>
      <c r="Q694" s="2559"/>
      <c r="R694" s="2559"/>
      <c r="S694" s="2560">
        <f>SUM(I694:R694)</f>
        <v>0</v>
      </c>
      <c r="T694" s="2561"/>
      <c r="U694" s="2562"/>
      <c r="V694" s="2563"/>
      <c r="W694" s="2563"/>
      <c r="X694" s="2563"/>
      <c r="Y694" s="2563"/>
      <c r="Z694" s="2563"/>
      <c r="AA694" s="2563"/>
      <c r="AB694" s="2563"/>
      <c r="AC694" s="2563"/>
      <c r="AD694" s="2564"/>
      <c r="AE694" s="2564"/>
      <c r="AF694" s="2564"/>
      <c r="AG694" s="2563"/>
      <c r="AH694" s="2564"/>
      <c r="AI694" s="2564"/>
      <c r="AJ694" s="2564"/>
      <c r="AK694" s="2565"/>
      <c r="AL694" s="2565"/>
    </row>
    <row r="695" spans="3:38" s="2526" customFormat="1" ht="10.5">
      <c r="C695" s="2557"/>
      <c r="D695" s="2558"/>
      <c r="E695" s="2559"/>
      <c r="F695" s="2559"/>
      <c r="G695" s="2559"/>
      <c r="H695" s="2560">
        <f>SUM(E695:G695)</f>
        <v>0</v>
      </c>
      <c r="I695" s="2559"/>
      <c r="J695" s="2559"/>
      <c r="K695" s="2559"/>
      <c r="L695" s="2559"/>
      <c r="M695" s="2559"/>
      <c r="N695" s="2559"/>
      <c r="O695" s="2559"/>
      <c r="P695" s="2559"/>
      <c r="Q695" s="2559"/>
      <c r="R695" s="2559"/>
      <c r="S695" s="2560">
        <f>SUM(I695:R695)</f>
        <v>0</v>
      </c>
      <c r="T695" s="2561"/>
      <c r="U695" s="2562"/>
      <c r="V695" s="2563"/>
      <c r="W695" s="2563"/>
      <c r="X695" s="2563"/>
      <c r="Y695" s="2563"/>
      <c r="Z695" s="2563"/>
      <c r="AA695" s="2563"/>
      <c r="AB695" s="2563"/>
      <c r="AC695" s="2563"/>
      <c r="AD695" s="2564"/>
      <c r="AE695" s="2564"/>
      <c r="AF695" s="2564"/>
      <c r="AG695" s="2563"/>
      <c r="AH695" s="2564"/>
      <c r="AI695" s="2564"/>
      <c r="AJ695" s="2564"/>
      <c r="AK695" s="2565"/>
      <c r="AL695" s="2565"/>
    </row>
    <row r="696" spans="3:38" s="2526" customFormat="1" ht="10.5">
      <c r="C696" s="2566" t="s">
        <v>2461</v>
      </c>
      <c r="D696" s="2567"/>
      <c r="E696" s="2568">
        <f t="shared" ref="E696:S696" si="46">SUM(E694:E695)</f>
        <v>0</v>
      </c>
      <c r="F696" s="2568">
        <f t="shared" si="46"/>
        <v>0</v>
      </c>
      <c r="G696" s="2568">
        <f t="shared" si="46"/>
        <v>0</v>
      </c>
      <c r="H696" s="2568">
        <f t="shared" si="46"/>
        <v>0</v>
      </c>
      <c r="I696" s="2568">
        <f t="shared" si="46"/>
        <v>0</v>
      </c>
      <c r="J696" s="2568">
        <f t="shared" si="46"/>
        <v>0</v>
      </c>
      <c r="K696" s="2568">
        <f t="shared" si="46"/>
        <v>0</v>
      </c>
      <c r="L696" s="2568">
        <f t="shared" si="46"/>
        <v>0</v>
      </c>
      <c r="M696" s="2568">
        <f t="shared" si="46"/>
        <v>0</v>
      </c>
      <c r="N696" s="2568">
        <f t="shared" si="46"/>
        <v>0</v>
      </c>
      <c r="O696" s="2568">
        <f t="shared" si="46"/>
        <v>0</v>
      </c>
      <c r="P696" s="2568">
        <f t="shared" si="46"/>
        <v>0</v>
      </c>
      <c r="Q696" s="2568">
        <f t="shared" si="46"/>
        <v>0</v>
      </c>
      <c r="R696" s="2568">
        <f t="shared" si="46"/>
        <v>0</v>
      </c>
      <c r="S696" s="2568">
        <f t="shared" si="46"/>
        <v>0</v>
      </c>
      <c r="T696" s="2569"/>
      <c r="U696" s="2542"/>
      <c r="V696" s="2570">
        <f t="shared" ref="V696:AJ696" si="47">SUM(V694:V695)</f>
        <v>0</v>
      </c>
      <c r="W696" s="2570">
        <f t="shared" si="47"/>
        <v>0</v>
      </c>
      <c r="X696" s="2570">
        <f t="shared" si="47"/>
        <v>0</v>
      </c>
      <c r="Y696" s="2570">
        <f t="shared" si="47"/>
        <v>0</v>
      </c>
      <c r="Z696" s="2570">
        <f t="shared" si="47"/>
        <v>0</v>
      </c>
      <c r="AA696" s="2570">
        <f t="shared" si="47"/>
        <v>0</v>
      </c>
      <c r="AB696" s="2570">
        <f t="shared" si="47"/>
        <v>0</v>
      </c>
      <c r="AC696" s="2570">
        <f t="shared" si="47"/>
        <v>0</v>
      </c>
      <c r="AD696" s="2571">
        <f t="shared" si="47"/>
        <v>0</v>
      </c>
      <c r="AE696" s="2571">
        <f t="shared" si="47"/>
        <v>0</v>
      </c>
      <c r="AF696" s="2571">
        <f t="shared" si="47"/>
        <v>0</v>
      </c>
      <c r="AG696" s="2570">
        <f t="shared" si="47"/>
        <v>0</v>
      </c>
      <c r="AH696" s="2571">
        <f t="shared" si="47"/>
        <v>0</v>
      </c>
      <c r="AI696" s="2571">
        <f t="shared" si="47"/>
        <v>0</v>
      </c>
      <c r="AJ696" s="2571">
        <f t="shared" si="47"/>
        <v>0</v>
      </c>
      <c r="AK696" s="2572"/>
      <c r="AL696" s="2572"/>
    </row>
    <row r="697" spans="3:38" s="2526" customFormat="1" ht="10.5">
      <c r="C697" s="2566"/>
      <c r="D697" s="2567"/>
      <c r="E697" s="2573"/>
      <c r="F697" s="2574"/>
      <c r="G697" s="2574"/>
      <c r="H697" s="2574"/>
      <c r="I697" s="2574"/>
      <c r="J697" s="2574"/>
      <c r="K697" s="2574"/>
      <c r="L697" s="2574"/>
      <c r="M697" s="2574"/>
      <c r="N697" s="2574"/>
      <c r="O697" s="2574"/>
      <c r="P697" s="2574"/>
      <c r="Q697" s="2574"/>
      <c r="R697" s="2574"/>
      <c r="S697" s="2582"/>
      <c r="T697" s="2572"/>
      <c r="U697" s="2576"/>
      <c r="V697" s="2576"/>
      <c r="W697" s="2576"/>
      <c r="X697" s="2576"/>
      <c r="Y697" s="2576"/>
      <c r="Z697" s="2576"/>
      <c r="AA697" s="2576"/>
      <c r="AB697" s="2576"/>
      <c r="AC697" s="2576"/>
      <c r="AD697" s="2576"/>
      <c r="AE697" s="2576"/>
      <c r="AF697" s="2576"/>
      <c r="AG697" s="2576"/>
      <c r="AH697" s="2576"/>
      <c r="AI697" s="2576"/>
      <c r="AJ697" s="2576"/>
      <c r="AK697" s="2572"/>
      <c r="AL697" s="2572"/>
    </row>
    <row r="698" spans="3:38" s="2526" customFormat="1" ht="10.5">
      <c r="C698" s="2577" t="s">
        <v>2462</v>
      </c>
      <c r="D698" s="2578"/>
      <c r="E698" s="2579"/>
      <c r="F698" s="2580"/>
      <c r="G698" s="2580"/>
      <c r="H698" s="2580"/>
      <c r="I698" s="2580"/>
      <c r="J698" s="2580"/>
      <c r="K698" s="2580"/>
      <c r="L698" s="2580"/>
      <c r="M698" s="2580"/>
      <c r="N698" s="2580"/>
      <c r="O698" s="2580"/>
      <c r="P698" s="2580"/>
      <c r="Q698" s="2580"/>
      <c r="R698" s="2580"/>
      <c r="S698" s="2581"/>
      <c r="T698" s="2572"/>
      <c r="U698" s="2576"/>
      <c r="V698" s="2576"/>
      <c r="W698" s="2576"/>
      <c r="X698" s="2576"/>
      <c r="Y698" s="2576"/>
      <c r="Z698" s="2576"/>
      <c r="AA698" s="2576"/>
      <c r="AB698" s="2576"/>
      <c r="AC698" s="2576"/>
      <c r="AD698" s="2576"/>
      <c r="AE698" s="2576"/>
      <c r="AF698" s="2576"/>
      <c r="AG698" s="2576"/>
      <c r="AH698" s="2576"/>
      <c r="AI698" s="2576"/>
      <c r="AJ698" s="2576"/>
      <c r="AK698" s="2572"/>
      <c r="AL698" s="2572"/>
    </row>
    <row r="699" spans="3:38" s="2526" customFormat="1" ht="10.5">
      <c r="C699" s="2557"/>
      <c r="D699" s="2558"/>
      <c r="E699" s="2559"/>
      <c r="F699" s="2559"/>
      <c r="G699" s="2559"/>
      <c r="H699" s="2560">
        <f>SUM(E699:G699)</f>
        <v>0</v>
      </c>
      <c r="I699" s="2559"/>
      <c r="J699" s="2559"/>
      <c r="K699" s="2559"/>
      <c r="L699" s="2559"/>
      <c r="M699" s="2559"/>
      <c r="N699" s="2559"/>
      <c r="O699" s="2559"/>
      <c r="P699" s="2559"/>
      <c r="Q699" s="2559"/>
      <c r="R699" s="2559"/>
      <c r="S699" s="2560">
        <f>SUM(I699:R699)</f>
        <v>0</v>
      </c>
      <c r="T699" s="2561"/>
      <c r="U699" s="2562"/>
      <c r="V699" s="2563"/>
      <c r="W699" s="2563"/>
      <c r="X699" s="2563"/>
      <c r="Y699" s="2563"/>
      <c r="Z699" s="2563"/>
      <c r="AA699" s="2563"/>
      <c r="AB699" s="2563"/>
      <c r="AC699" s="2563"/>
      <c r="AD699" s="2564"/>
      <c r="AE699" s="2564"/>
      <c r="AF699" s="2564"/>
      <c r="AG699" s="2563"/>
      <c r="AH699" s="2564"/>
      <c r="AI699" s="2564"/>
      <c r="AJ699" s="2564"/>
      <c r="AK699" s="2565"/>
      <c r="AL699" s="2565"/>
    </row>
    <row r="700" spans="3:38" s="2526" customFormat="1" ht="10.5">
      <c r="C700" s="2557"/>
      <c r="D700" s="2558"/>
      <c r="E700" s="2559"/>
      <c r="F700" s="2559"/>
      <c r="G700" s="2559"/>
      <c r="H700" s="2560">
        <f>SUM(E700:G700)</f>
        <v>0</v>
      </c>
      <c r="I700" s="2559"/>
      <c r="J700" s="2559"/>
      <c r="K700" s="2559"/>
      <c r="L700" s="2559"/>
      <c r="M700" s="2559"/>
      <c r="N700" s="2559"/>
      <c r="O700" s="2559"/>
      <c r="P700" s="2559"/>
      <c r="Q700" s="2559"/>
      <c r="R700" s="2559"/>
      <c r="S700" s="2560">
        <f>SUM(I700:R700)</f>
        <v>0</v>
      </c>
      <c r="T700" s="2561"/>
      <c r="U700" s="2562"/>
      <c r="V700" s="2563"/>
      <c r="W700" s="2563"/>
      <c r="X700" s="2563"/>
      <c r="Y700" s="2563"/>
      <c r="Z700" s="2563"/>
      <c r="AA700" s="2563"/>
      <c r="AB700" s="2563"/>
      <c r="AC700" s="2563"/>
      <c r="AD700" s="2564"/>
      <c r="AE700" s="2564"/>
      <c r="AF700" s="2564"/>
      <c r="AG700" s="2563"/>
      <c r="AH700" s="2564"/>
      <c r="AI700" s="2564"/>
      <c r="AJ700" s="2564"/>
      <c r="AK700" s="2565"/>
      <c r="AL700" s="2565"/>
    </row>
    <row r="701" spans="3:38" s="2526" customFormat="1" ht="10.5">
      <c r="C701" s="2566" t="s">
        <v>2463</v>
      </c>
      <c r="D701" s="2567"/>
      <c r="E701" s="2568">
        <f t="shared" ref="E701:S701" si="48">SUM(E699:E700)</f>
        <v>0</v>
      </c>
      <c r="F701" s="2568">
        <f t="shared" si="48"/>
        <v>0</v>
      </c>
      <c r="G701" s="2568">
        <f t="shared" si="48"/>
        <v>0</v>
      </c>
      <c r="H701" s="2568">
        <f t="shared" si="48"/>
        <v>0</v>
      </c>
      <c r="I701" s="2568">
        <f t="shared" si="48"/>
        <v>0</v>
      </c>
      <c r="J701" s="2568">
        <f t="shared" si="48"/>
        <v>0</v>
      </c>
      <c r="K701" s="2568">
        <f t="shared" si="48"/>
        <v>0</v>
      </c>
      <c r="L701" s="2568">
        <f t="shared" si="48"/>
        <v>0</v>
      </c>
      <c r="M701" s="2568">
        <f t="shared" si="48"/>
        <v>0</v>
      </c>
      <c r="N701" s="2568">
        <f t="shared" si="48"/>
        <v>0</v>
      </c>
      <c r="O701" s="2568">
        <f t="shared" si="48"/>
        <v>0</v>
      </c>
      <c r="P701" s="2568">
        <f t="shared" si="48"/>
        <v>0</v>
      </c>
      <c r="Q701" s="2568">
        <f t="shared" si="48"/>
        <v>0</v>
      </c>
      <c r="R701" s="2568">
        <f t="shared" si="48"/>
        <v>0</v>
      </c>
      <c r="S701" s="2568">
        <f t="shared" si="48"/>
        <v>0</v>
      </c>
      <c r="T701" s="2569"/>
      <c r="U701" s="2542"/>
      <c r="V701" s="2570">
        <f t="shared" ref="V701:AJ701" si="49">SUM(V699:V700)</f>
        <v>0</v>
      </c>
      <c r="W701" s="2570">
        <f t="shared" si="49"/>
        <v>0</v>
      </c>
      <c r="X701" s="2570">
        <f t="shared" si="49"/>
        <v>0</v>
      </c>
      <c r="Y701" s="2570">
        <f t="shared" si="49"/>
        <v>0</v>
      </c>
      <c r="Z701" s="2570">
        <f t="shared" si="49"/>
        <v>0</v>
      </c>
      <c r="AA701" s="2570">
        <f t="shared" si="49"/>
        <v>0</v>
      </c>
      <c r="AB701" s="2570">
        <f t="shared" si="49"/>
        <v>0</v>
      </c>
      <c r="AC701" s="2570">
        <f t="shared" si="49"/>
        <v>0</v>
      </c>
      <c r="AD701" s="2571">
        <f t="shared" si="49"/>
        <v>0</v>
      </c>
      <c r="AE701" s="2571">
        <f t="shared" si="49"/>
        <v>0</v>
      </c>
      <c r="AF701" s="2571">
        <f t="shared" si="49"/>
        <v>0</v>
      </c>
      <c r="AG701" s="2570">
        <f t="shared" si="49"/>
        <v>0</v>
      </c>
      <c r="AH701" s="2571">
        <f t="shared" si="49"/>
        <v>0</v>
      </c>
      <c r="AI701" s="2571">
        <f t="shared" si="49"/>
        <v>0</v>
      </c>
      <c r="AJ701" s="2571">
        <f t="shared" si="49"/>
        <v>0</v>
      </c>
      <c r="AK701" s="2572"/>
      <c r="AL701" s="2572"/>
    </row>
    <row r="702" spans="3:38" s="2526" customFormat="1" ht="10.5">
      <c r="C702" s="2566"/>
      <c r="D702" s="2567"/>
      <c r="E702" s="2573"/>
      <c r="F702" s="2574"/>
      <c r="G702" s="2574"/>
      <c r="H702" s="2574"/>
      <c r="I702" s="2574"/>
      <c r="J702" s="2574"/>
      <c r="K702" s="2574"/>
      <c r="L702" s="2574"/>
      <c r="M702" s="2574"/>
      <c r="N702" s="2574"/>
      <c r="O702" s="2574"/>
      <c r="P702" s="2574"/>
      <c r="Q702" s="2574"/>
      <c r="R702" s="2574"/>
      <c r="S702" s="2582"/>
      <c r="T702" s="2572"/>
      <c r="U702" s="2576"/>
      <c r="V702" s="2576"/>
      <c r="W702" s="2576"/>
      <c r="X702" s="2576"/>
      <c r="Y702" s="2576"/>
      <c r="Z702" s="2576"/>
      <c r="AA702" s="2576"/>
      <c r="AB702" s="2576"/>
      <c r="AC702" s="2576"/>
      <c r="AD702" s="2576"/>
      <c r="AE702" s="2576"/>
      <c r="AF702" s="2576"/>
      <c r="AG702" s="2576"/>
      <c r="AH702" s="2576"/>
      <c r="AI702" s="2576"/>
      <c r="AJ702" s="2576"/>
      <c r="AK702" s="2572"/>
      <c r="AL702" s="2572"/>
    </row>
    <row r="703" spans="3:38" s="2526" customFormat="1" ht="10.5">
      <c r="C703" s="2577" t="s">
        <v>2464</v>
      </c>
      <c r="D703" s="2578"/>
      <c r="E703" s="2579"/>
      <c r="F703" s="2580"/>
      <c r="G703" s="2580"/>
      <c r="H703" s="2580"/>
      <c r="I703" s="2580"/>
      <c r="J703" s="2580"/>
      <c r="K703" s="2580"/>
      <c r="L703" s="2580"/>
      <c r="M703" s="2580"/>
      <c r="N703" s="2580"/>
      <c r="O703" s="2580"/>
      <c r="P703" s="2580"/>
      <c r="Q703" s="2580"/>
      <c r="R703" s="2580"/>
      <c r="S703" s="2581"/>
      <c r="T703" s="2572"/>
      <c r="U703" s="2576"/>
      <c r="V703" s="2576"/>
      <c r="W703" s="2576"/>
      <c r="X703" s="2576"/>
      <c r="Y703" s="2576"/>
      <c r="Z703" s="2576"/>
      <c r="AA703" s="2576"/>
      <c r="AB703" s="2576"/>
      <c r="AC703" s="2576"/>
      <c r="AD703" s="2576"/>
      <c r="AE703" s="2576"/>
      <c r="AF703" s="2576"/>
      <c r="AG703" s="2576"/>
      <c r="AH703" s="2576"/>
      <c r="AI703" s="2576"/>
      <c r="AJ703" s="2576"/>
      <c r="AK703" s="2572"/>
      <c r="AL703" s="2572"/>
    </row>
    <row r="704" spans="3:38" s="2526" customFormat="1" ht="10.5">
      <c r="C704" s="2557"/>
      <c r="D704" s="2558"/>
      <c r="E704" s="2559"/>
      <c r="F704" s="2559"/>
      <c r="G704" s="2559"/>
      <c r="H704" s="2560">
        <f>SUM(E704:G704)</f>
        <v>0</v>
      </c>
      <c r="I704" s="2559"/>
      <c r="J704" s="2559"/>
      <c r="K704" s="2559"/>
      <c r="L704" s="2559"/>
      <c r="M704" s="2559"/>
      <c r="N704" s="2559"/>
      <c r="O704" s="2559"/>
      <c r="P704" s="2559"/>
      <c r="Q704" s="2559"/>
      <c r="R704" s="2559"/>
      <c r="S704" s="2560">
        <f>SUM(I704:R704)</f>
        <v>0</v>
      </c>
      <c r="T704" s="2561"/>
      <c r="U704" s="2562"/>
      <c r="V704" s="2563"/>
      <c r="W704" s="2563"/>
      <c r="X704" s="2563"/>
      <c r="Y704" s="2563"/>
      <c r="Z704" s="2563"/>
      <c r="AA704" s="2563"/>
      <c r="AB704" s="2563"/>
      <c r="AC704" s="2563"/>
      <c r="AD704" s="2564"/>
      <c r="AE704" s="2564"/>
      <c r="AF704" s="2564"/>
      <c r="AG704" s="2563"/>
      <c r="AH704" s="2564"/>
      <c r="AI704" s="2564"/>
      <c r="AJ704" s="2564"/>
      <c r="AK704" s="2565"/>
      <c r="AL704" s="2565"/>
    </row>
    <row r="705" spans="3:38" s="2526" customFormat="1" ht="10.5">
      <c r="C705" s="2557"/>
      <c r="D705" s="2558"/>
      <c r="E705" s="2559"/>
      <c r="F705" s="2559"/>
      <c r="G705" s="2559"/>
      <c r="H705" s="2560">
        <f t="shared" ref="H705:H717" si="50">SUM(E705:G705)</f>
        <v>0</v>
      </c>
      <c r="I705" s="2559"/>
      <c r="J705" s="2559"/>
      <c r="K705" s="2559"/>
      <c r="L705" s="2559"/>
      <c r="M705" s="2559"/>
      <c r="N705" s="2559"/>
      <c r="O705" s="2559"/>
      <c r="P705" s="2559"/>
      <c r="Q705" s="2559"/>
      <c r="R705" s="2559"/>
      <c r="S705" s="2560">
        <f t="shared" ref="S705:S717" si="51">SUM(I705:R705)</f>
        <v>0</v>
      </c>
      <c r="T705" s="2561"/>
      <c r="U705" s="2562"/>
      <c r="V705" s="2563"/>
      <c r="W705" s="2563"/>
      <c r="X705" s="2563"/>
      <c r="Y705" s="2563"/>
      <c r="Z705" s="2563"/>
      <c r="AA705" s="2563"/>
      <c r="AB705" s="2563"/>
      <c r="AC705" s="2563"/>
      <c r="AD705" s="2564"/>
      <c r="AE705" s="2564"/>
      <c r="AF705" s="2564"/>
      <c r="AG705" s="2563"/>
      <c r="AH705" s="2564"/>
      <c r="AI705" s="2564"/>
      <c r="AJ705" s="2564"/>
      <c r="AK705" s="2565"/>
      <c r="AL705" s="2565"/>
    </row>
    <row r="706" spans="3:38" s="2526" customFormat="1" ht="10.5">
      <c r="C706" s="2557"/>
      <c r="D706" s="2558"/>
      <c r="E706" s="2559"/>
      <c r="F706" s="2559"/>
      <c r="G706" s="2559"/>
      <c r="H706" s="2560">
        <f t="shared" si="50"/>
        <v>0</v>
      </c>
      <c r="I706" s="2559"/>
      <c r="J706" s="2559"/>
      <c r="K706" s="2559"/>
      <c r="L706" s="2559"/>
      <c r="M706" s="2559"/>
      <c r="N706" s="2559"/>
      <c r="O706" s="2559"/>
      <c r="P706" s="2559"/>
      <c r="Q706" s="2559"/>
      <c r="R706" s="2559"/>
      <c r="S706" s="2560">
        <f t="shared" si="51"/>
        <v>0</v>
      </c>
      <c r="T706" s="2561"/>
      <c r="U706" s="2562"/>
      <c r="V706" s="2563"/>
      <c r="W706" s="2563"/>
      <c r="X706" s="2563"/>
      <c r="Y706" s="2563"/>
      <c r="Z706" s="2563"/>
      <c r="AA706" s="2563"/>
      <c r="AB706" s="2563"/>
      <c r="AC706" s="2563"/>
      <c r="AD706" s="2564"/>
      <c r="AE706" s="2564"/>
      <c r="AF706" s="2564"/>
      <c r="AG706" s="2563"/>
      <c r="AH706" s="2564"/>
      <c r="AI706" s="2564"/>
      <c r="AJ706" s="2564"/>
      <c r="AK706" s="2565"/>
      <c r="AL706" s="2565"/>
    </row>
    <row r="707" spans="3:38" s="2526" customFormat="1" ht="10.5">
      <c r="C707" s="2557"/>
      <c r="D707" s="2558"/>
      <c r="E707" s="2559"/>
      <c r="F707" s="2559"/>
      <c r="G707" s="2559"/>
      <c r="H707" s="2560">
        <f t="shared" si="50"/>
        <v>0</v>
      </c>
      <c r="I707" s="2559"/>
      <c r="J707" s="2559"/>
      <c r="K707" s="2559"/>
      <c r="L707" s="2559"/>
      <c r="M707" s="2559"/>
      <c r="N707" s="2559"/>
      <c r="O707" s="2559"/>
      <c r="P707" s="2559"/>
      <c r="Q707" s="2559"/>
      <c r="R707" s="2559"/>
      <c r="S707" s="2560">
        <f t="shared" si="51"/>
        <v>0</v>
      </c>
      <c r="T707" s="2561"/>
      <c r="U707" s="2562"/>
      <c r="V707" s="2563"/>
      <c r="W707" s="2563"/>
      <c r="X707" s="2563"/>
      <c r="Y707" s="2563"/>
      <c r="Z707" s="2563"/>
      <c r="AA707" s="2563"/>
      <c r="AB707" s="2563"/>
      <c r="AC707" s="2563"/>
      <c r="AD707" s="2564"/>
      <c r="AE707" s="2564"/>
      <c r="AF707" s="2564"/>
      <c r="AG707" s="2563"/>
      <c r="AH707" s="2564"/>
      <c r="AI707" s="2564"/>
      <c r="AJ707" s="2564"/>
      <c r="AK707" s="2565"/>
      <c r="AL707" s="2565"/>
    </row>
    <row r="708" spans="3:38" s="2526" customFormat="1" ht="10.5">
      <c r="C708" s="2557"/>
      <c r="D708" s="2558"/>
      <c r="E708" s="2559"/>
      <c r="F708" s="2559"/>
      <c r="G708" s="2559"/>
      <c r="H708" s="2560">
        <f t="shared" si="50"/>
        <v>0</v>
      </c>
      <c r="I708" s="2559"/>
      <c r="J708" s="2559"/>
      <c r="K708" s="2559"/>
      <c r="L708" s="2559"/>
      <c r="M708" s="2559"/>
      <c r="N708" s="2559"/>
      <c r="O708" s="2559"/>
      <c r="P708" s="2559"/>
      <c r="Q708" s="2559"/>
      <c r="R708" s="2559"/>
      <c r="S708" s="2560">
        <f t="shared" si="51"/>
        <v>0</v>
      </c>
      <c r="T708" s="2561"/>
      <c r="U708" s="2562"/>
      <c r="V708" s="2563"/>
      <c r="W708" s="2563"/>
      <c r="X708" s="2563"/>
      <c r="Y708" s="2563"/>
      <c r="Z708" s="2563"/>
      <c r="AA708" s="2563"/>
      <c r="AB708" s="2563"/>
      <c r="AC708" s="2563"/>
      <c r="AD708" s="2564"/>
      <c r="AE708" s="2564"/>
      <c r="AF708" s="2564"/>
      <c r="AG708" s="2563"/>
      <c r="AH708" s="2564"/>
      <c r="AI708" s="2564"/>
      <c r="AJ708" s="2564"/>
      <c r="AK708" s="2565"/>
      <c r="AL708" s="2565"/>
    </row>
    <row r="709" spans="3:38" s="2526" customFormat="1" ht="10.5">
      <c r="C709" s="2557"/>
      <c r="D709" s="2558"/>
      <c r="E709" s="2559"/>
      <c r="F709" s="2559"/>
      <c r="G709" s="2559"/>
      <c r="H709" s="2560">
        <f t="shared" si="50"/>
        <v>0</v>
      </c>
      <c r="I709" s="2559"/>
      <c r="J709" s="2559"/>
      <c r="K709" s="2559"/>
      <c r="L709" s="2559"/>
      <c r="M709" s="2559"/>
      <c r="N709" s="2559"/>
      <c r="O709" s="2559"/>
      <c r="P709" s="2559"/>
      <c r="Q709" s="2559"/>
      <c r="R709" s="2559"/>
      <c r="S709" s="2560">
        <f t="shared" si="51"/>
        <v>0</v>
      </c>
      <c r="T709" s="2561"/>
      <c r="U709" s="2562"/>
      <c r="V709" s="2563"/>
      <c r="W709" s="2563"/>
      <c r="X709" s="2563"/>
      <c r="Y709" s="2563"/>
      <c r="Z709" s="2563"/>
      <c r="AA709" s="2563"/>
      <c r="AB709" s="2563"/>
      <c r="AC709" s="2563"/>
      <c r="AD709" s="2564"/>
      <c r="AE709" s="2564"/>
      <c r="AF709" s="2564"/>
      <c r="AG709" s="2563"/>
      <c r="AH709" s="2564"/>
      <c r="AI709" s="2564"/>
      <c r="AJ709" s="2564"/>
      <c r="AK709" s="2565"/>
      <c r="AL709" s="2565"/>
    </row>
    <row r="710" spans="3:38" s="2526" customFormat="1" ht="10.5">
      <c r="C710" s="2557"/>
      <c r="D710" s="2558"/>
      <c r="E710" s="2559"/>
      <c r="F710" s="2559"/>
      <c r="G710" s="2559"/>
      <c r="H710" s="2560">
        <f t="shared" si="50"/>
        <v>0</v>
      </c>
      <c r="I710" s="2559"/>
      <c r="J710" s="2559"/>
      <c r="K710" s="2559"/>
      <c r="L710" s="2559"/>
      <c r="M710" s="2559"/>
      <c r="N710" s="2559"/>
      <c r="O710" s="2559"/>
      <c r="P710" s="2559"/>
      <c r="Q710" s="2559"/>
      <c r="R710" s="2559"/>
      <c r="S710" s="2560">
        <f t="shared" si="51"/>
        <v>0</v>
      </c>
      <c r="T710" s="2561"/>
      <c r="U710" s="2562"/>
      <c r="V710" s="2563"/>
      <c r="W710" s="2563"/>
      <c r="X710" s="2563"/>
      <c r="Y710" s="2563"/>
      <c r="Z710" s="2563"/>
      <c r="AA710" s="2563"/>
      <c r="AB710" s="2563"/>
      <c r="AC710" s="2563"/>
      <c r="AD710" s="2564"/>
      <c r="AE710" s="2564"/>
      <c r="AF710" s="2564"/>
      <c r="AG710" s="2563"/>
      <c r="AH710" s="2564"/>
      <c r="AI710" s="2564"/>
      <c r="AJ710" s="2564"/>
      <c r="AK710" s="2565"/>
      <c r="AL710" s="2565"/>
    </row>
    <row r="711" spans="3:38" s="2526" customFormat="1" ht="10.5">
      <c r="C711" s="2557"/>
      <c r="D711" s="2558"/>
      <c r="E711" s="2559"/>
      <c r="F711" s="2559"/>
      <c r="G711" s="2559"/>
      <c r="H711" s="2560">
        <f t="shared" si="50"/>
        <v>0</v>
      </c>
      <c r="I711" s="2559"/>
      <c r="J711" s="2559"/>
      <c r="K711" s="2559"/>
      <c r="L711" s="2559"/>
      <c r="M711" s="2559"/>
      <c r="N711" s="2559"/>
      <c r="O711" s="2559"/>
      <c r="P711" s="2559"/>
      <c r="Q711" s="2559"/>
      <c r="R711" s="2559"/>
      <c r="S711" s="2560">
        <f t="shared" si="51"/>
        <v>0</v>
      </c>
      <c r="T711" s="2561"/>
      <c r="U711" s="2562"/>
      <c r="V711" s="2563"/>
      <c r="W711" s="2563"/>
      <c r="X711" s="2563"/>
      <c r="Y711" s="2563"/>
      <c r="Z711" s="2563"/>
      <c r="AA711" s="2563"/>
      <c r="AB711" s="2563"/>
      <c r="AC711" s="2563"/>
      <c r="AD711" s="2564"/>
      <c r="AE711" s="2564"/>
      <c r="AF711" s="2564"/>
      <c r="AG711" s="2563"/>
      <c r="AH711" s="2564"/>
      <c r="AI711" s="2564"/>
      <c r="AJ711" s="2564"/>
      <c r="AK711" s="2565"/>
      <c r="AL711" s="2565"/>
    </row>
    <row r="712" spans="3:38" s="2526" customFormat="1" ht="10.5">
      <c r="C712" s="2557"/>
      <c r="D712" s="2558"/>
      <c r="E712" s="2559"/>
      <c r="F712" s="2559"/>
      <c r="G712" s="2559"/>
      <c r="H712" s="2560">
        <f t="shared" si="50"/>
        <v>0</v>
      </c>
      <c r="I712" s="2559"/>
      <c r="J712" s="2559"/>
      <c r="K712" s="2559"/>
      <c r="L712" s="2559"/>
      <c r="M712" s="2559"/>
      <c r="N712" s="2559"/>
      <c r="O712" s="2559"/>
      <c r="P712" s="2559"/>
      <c r="Q712" s="2559"/>
      <c r="R712" s="2559"/>
      <c r="S712" s="2560">
        <f t="shared" si="51"/>
        <v>0</v>
      </c>
      <c r="T712" s="2561"/>
      <c r="U712" s="2562"/>
      <c r="V712" s="2563"/>
      <c r="W712" s="2563"/>
      <c r="X712" s="2563"/>
      <c r="Y712" s="2563"/>
      <c r="Z712" s="2563"/>
      <c r="AA712" s="2563"/>
      <c r="AB712" s="2563"/>
      <c r="AC712" s="2563"/>
      <c r="AD712" s="2564"/>
      <c r="AE712" s="2564"/>
      <c r="AF712" s="2564"/>
      <c r="AG712" s="2563"/>
      <c r="AH712" s="2564"/>
      <c r="AI712" s="2564"/>
      <c r="AJ712" s="2564"/>
      <c r="AK712" s="2565"/>
      <c r="AL712" s="2565"/>
    </row>
    <row r="713" spans="3:38" s="2526" customFormat="1" ht="10.5">
      <c r="C713" s="2557"/>
      <c r="D713" s="2558"/>
      <c r="E713" s="2559"/>
      <c r="F713" s="2559"/>
      <c r="G713" s="2559"/>
      <c r="H713" s="2560">
        <f t="shared" si="50"/>
        <v>0</v>
      </c>
      <c r="I713" s="2559"/>
      <c r="J713" s="2559"/>
      <c r="K713" s="2559"/>
      <c r="L713" s="2559"/>
      <c r="M713" s="2559"/>
      <c r="N713" s="2559"/>
      <c r="O713" s="2559"/>
      <c r="P713" s="2559"/>
      <c r="Q713" s="2559"/>
      <c r="R713" s="2559"/>
      <c r="S713" s="2560">
        <f t="shared" si="51"/>
        <v>0</v>
      </c>
      <c r="T713" s="2561"/>
      <c r="U713" s="2562"/>
      <c r="V713" s="2563"/>
      <c r="W713" s="2563"/>
      <c r="X713" s="2563"/>
      <c r="Y713" s="2563"/>
      <c r="Z713" s="2563"/>
      <c r="AA713" s="2563"/>
      <c r="AB713" s="2563"/>
      <c r="AC713" s="2563"/>
      <c r="AD713" s="2564"/>
      <c r="AE713" s="2564"/>
      <c r="AF713" s="2564"/>
      <c r="AG713" s="2563"/>
      <c r="AH713" s="2564"/>
      <c r="AI713" s="2564"/>
      <c r="AJ713" s="2564"/>
      <c r="AK713" s="2565"/>
      <c r="AL713" s="2565"/>
    </row>
    <row r="714" spans="3:38" s="2526" customFormat="1" ht="10.5">
      <c r="C714" s="2557"/>
      <c r="D714" s="2558"/>
      <c r="E714" s="2559"/>
      <c r="F714" s="2559"/>
      <c r="G714" s="2559"/>
      <c r="H714" s="2560">
        <f t="shared" si="50"/>
        <v>0</v>
      </c>
      <c r="I714" s="2559"/>
      <c r="J714" s="2559"/>
      <c r="K714" s="2559"/>
      <c r="L714" s="2559"/>
      <c r="M714" s="2559"/>
      <c r="N714" s="2559"/>
      <c r="O714" s="2559"/>
      <c r="P714" s="2559"/>
      <c r="Q714" s="2559"/>
      <c r="R714" s="2559"/>
      <c r="S714" s="2560">
        <f t="shared" si="51"/>
        <v>0</v>
      </c>
      <c r="T714" s="2561"/>
      <c r="U714" s="2562"/>
      <c r="V714" s="2563"/>
      <c r="W714" s="2563"/>
      <c r="X714" s="2563"/>
      <c r="Y714" s="2563"/>
      <c r="Z714" s="2563"/>
      <c r="AA714" s="2563"/>
      <c r="AB714" s="2563"/>
      <c r="AC714" s="2563"/>
      <c r="AD714" s="2564"/>
      <c r="AE714" s="2564"/>
      <c r="AF714" s="2564"/>
      <c r="AG714" s="2563"/>
      <c r="AH714" s="2564"/>
      <c r="AI714" s="2564"/>
      <c r="AJ714" s="2564"/>
      <c r="AK714" s="2565"/>
      <c r="AL714" s="2565"/>
    </row>
    <row r="715" spans="3:38" s="2526" customFormat="1" ht="10.5">
      <c r="C715" s="2557"/>
      <c r="D715" s="2558"/>
      <c r="E715" s="2559"/>
      <c r="F715" s="2559"/>
      <c r="G715" s="2559"/>
      <c r="H715" s="2560">
        <f t="shared" si="50"/>
        <v>0</v>
      </c>
      <c r="I715" s="2559"/>
      <c r="J715" s="2559"/>
      <c r="K715" s="2559"/>
      <c r="L715" s="2559"/>
      <c r="M715" s="2559"/>
      <c r="N715" s="2559"/>
      <c r="O715" s="2559"/>
      <c r="P715" s="2559"/>
      <c r="Q715" s="2559"/>
      <c r="R715" s="2559"/>
      <c r="S715" s="2560">
        <f t="shared" si="51"/>
        <v>0</v>
      </c>
      <c r="T715" s="2561"/>
      <c r="U715" s="2562"/>
      <c r="V715" s="2563"/>
      <c r="W715" s="2563"/>
      <c r="X715" s="2563"/>
      <c r="Y715" s="2563"/>
      <c r="Z715" s="2563"/>
      <c r="AA715" s="2563"/>
      <c r="AB715" s="2563"/>
      <c r="AC715" s="2563"/>
      <c r="AD715" s="2564"/>
      <c r="AE715" s="2564"/>
      <c r="AF715" s="2564"/>
      <c r="AG715" s="2563"/>
      <c r="AH715" s="2564"/>
      <c r="AI715" s="2564"/>
      <c r="AJ715" s="2564"/>
      <c r="AK715" s="2565"/>
      <c r="AL715" s="2565"/>
    </row>
    <row r="716" spans="3:38" s="2526" customFormat="1" ht="10.5">
      <c r="C716" s="2557"/>
      <c r="D716" s="2558"/>
      <c r="E716" s="2559"/>
      <c r="F716" s="2559"/>
      <c r="G716" s="2559"/>
      <c r="H716" s="2560">
        <f t="shared" si="50"/>
        <v>0</v>
      </c>
      <c r="I716" s="2559"/>
      <c r="J716" s="2559"/>
      <c r="K716" s="2559"/>
      <c r="L716" s="2559"/>
      <c r="M716" s="2559"/>
      <c r="N716" s="2559"/>
      <c r="O716" s="2559"/>
      <c r="P716" s="2559"/>
      <c r="Q716" s="2559"/>
      <c r="R716" s="2559"/>
      <c r="S716" s="2560">
        <f t="shared" si="51"/>
        <v>0</v>
      </c>
      <c r="T716" s="2561"/>
      <c r="U716" s="2562"/>
      <c r="V716" s="2563"/>
      <c r="W716" s="2563"/>
      <c r="X716" s="2563"/>
      <c r="Y716" s="2563"/>
      <c r="Z716" s="2563"/>
      <c r="AA716" s="2563"/>
      <c r="AB716" s="2563"/>
      <c r="AC716" s="2563"/>
      <c r="AD716" s="2564"/>
      <c r="AE716" s="2564"/>
      <c r="AF716" s="2564"/>
      <c r="AG716" s="2563"/>
      <c r="AH716" s="2564"/>
      <c r="AI716" s="2564"/>
      <c r="AJ716" s="2564"/>
      <c r="AK716" s="2565"/>
      <c r="AL716" s="2565"/>
    </row>
    <row r="717" spans="3:38" s="2526" customFormat="1" ht="10.5">
      <c r="C717" s="2557"/>
      <c r="D717" s="2558"/>
      <c r="E717" s="2559"/>
      <c r="F717" s="2559"/>
      <c r="G717" s="2559"/>
      <c r="H717" s="2560">
        <f t="shared" si="50"/>
        <v>0</v>
      </c>
      <c r="I717" s="2559"/>
      <c r="J717" s="2559"/>
      <c r="K717" s="2559"/>
      <c r="L717" s="2559"/>
      <c r="M717" s="2559"/>
      <c r="N717" s="2559"/>
      <c r="O717" s="2559"/>
      <c r="P717" s="2559"/>
      <c r="Q717" s="2559"/>
      <c r="R717" s="2559"/>
      <c r="S717" s="2560">
        <f t="shared" si="51"/>
        <v>0</v>
      </c>
      <c r="T717" s="2561"/>
      <c r="U717" s="2562"/>
      <c r="V717" s="2563"/>
      <c r="W717" s="2563"/>
      <c r="X717" s="2563"/>
      <c r="Y717" s="2563"/>
      <c r="Z717" s="2563"/>
      <c r="AA717" s="2563"/>
      <c r="AB717" s="2563"/>
      <c r="AC717" s="2563"/>
      <c r="AD717" s="2564"/>
      <c r="AE717" s="2564"/>
      <c r="AF717" s="2564"/>
      <c r="AG717" s="2563"/>
      <c r="AH717" s="2564"/>
      <c r="AI717" s="2564"/>
      <c r="AJ717" s="2564"/>
      <c r="AK717" s="2565"/>
      <c r="AL717" s="2565"/>
    </row>
    <row r="718" spans="3:38" s="2526" customFormat="1" ht="10.5">
      <c r="C718" s="2566" t="s">
        <v>2465</v>
      </c>
      <c r="D718" s="2567"/>
      <c r="E718" s="2568">
        <f t="shared" ref="E718:S718" si="52">SUM(E704:E717)</f>
        <v>0</v>
      </c>
      <c r="F718" s="2568">
        <f t="shared" si="52"/>
        <v>0</v>
      </c>
      <c r="G718" s="2568">
        <f t="shared" si="52"/>
        <v>0</v>
      </c>
      <c r="H718" s="2568">
        <f t="shared" si="52"/>
        <v>0</v>
      </c>
      <c r="I718" s="2568">
        <f t="shared" si="52"/>
        <v>0</v>
      </c>
      <c r="J718" s="2568">
        <f t="shared" si="52"/>
        <v>0</v>
      </c>
      <c r="K718" s="2568">
        <f t="shared" si="52"/>
        <v>0</v>
      </c>
      <c r="L718" s="2568">
        <f t="shared" si="52"/>
        <v>0</v>
      </c>
      <c r="M718" s="2568">
        <f t="shared" si="52"/>
        <v>0</v>
      </c>
      <c r="N718" s="2568">
        <f t="shared" si="52"/>
        <v>0</v>
      </c>
      <c r="O718" s="2568">
        <f t="shared" si="52"/>
        <v>0</v>
      </c>
      <c r="P718" s="2568">
        <f t="shared" si="52"/>
        <v>0</v>
      </c>
      <c r="Q718" s="2568">
        <f t="shared" si="52"/>
        <v>0</v>
      </c>
      <c r="R718" s="2568">
        <f t="shared" si="52"/>
        <v>0</v>
      </c>
      <c r="S718" s="2568">
        <f t="shared" si="52"/>
        <v>0</v>
      </c>
      <c r="T718" s="2569"/>
      <c r="U718" s="2542"/>
      <c r="V718" s="2570">
        <f t="shared" ref="V718:AJ718" si="53">SUM(V704:V717)</f>
        <v>0</v>
      </c>
      <c r="W718" s="2570">
        <f t="shared" si="53"/>
        <v>0</v>
      </c>
      <c r="X718" s="2570">
        <f t="shared" si="53"/>
        <v>0</v>
      </c>
      <c r="Y718" s="2570">
        <f t="shared" si="53"/>
        <v>0</v>
      </c>
      <c r="Z718" s="2570">
        <f t="shared" si="53"/>
        <v>0</v>
      </c>
      <c r="AA718" s="2570">
        <f t="shared" si="53"/>
        <v>0</v>
      </c>
      <c r="AB718" s="2570">
        <f t="shared" si="53"/>
        <v>0</v>
      </c>
      <c r="AC718" s="2570">
        <f t="shared" si="53"/>
        <v>0</v>
      </c>
      <c r="AD718" s="2571">
        <f t="shared" si="53"/>
        <v>0</v>
      </c>
      <c r="AE718" s="2571">
        <f t="shared" si="53"/>
        <v>0</v>
      </c>
      <c r="AF718" s="2571">
        <f t="shared" si="53"/>
        <v>0</v>
      </c>
      <c r="AG718" s="2570">
        <f t="shared" si="53"/>
        <v>0</v>
      </c>
      <c r="AH718" s="2571">
        <f t="shared" si="53"/>
        <v>0</v>
      </c>
      <c r="AI718" s="2571">
        <f t="shared" si="53"/>
        <v>0</v>
      </c>
      <c r="AJ718" s="2571">
        <f t="shared" si="53"/>
        <v>0</v>
      </c>
      <c r="AK718" s="2572"/>
      <c r="AL718" s="2572"/>
    </row>
    <row r="719" spans="3:38" s="2526" customFormat="1" ht="10.5">
      <c r="C719" s="2566"/>
      <c r="D719" s="2567"/>
      <c r="E719" s="2573"/>
      <c r="F719" s="2574"/>
      <c r="G719" s="2574"/>
      <c r="H719" s="2574"/>
      <c r="I719" s="2574"/>
      <c r="J719" s="2574"/>
      <c r="K719" s="2574"/>
      <c r="L719" s="2574"/>
      <c r="M719" s="2574"/>
      <c r="N719" s="2574"/>
      <c r="O719" s="2574"/>
      <c r="P719" s="2574"/>
      <c r="Q719" s="2574"/>
      <c r="R719" s="2574"/>
      <c r="S719" s="2582"/>
      <c r="T719" s="2572"/>
      <c r="U719" s="2576"/>
      <c r="V719" s="2576"/>
      <c r="W719" s="2576"/>
      <c r="X719" s="2576"/>
      <c r="Y719" s="2576"/>
      <c r="Z719" s="2576"/>
      <c r="AA719" s="2576"/>
      <c r="AB719" s="2576"/>
      <c r="AC719" s="2576"/>
      <c r="AD719" s="2576"/>
      <c r="AE719" s="2576"/>
      <c r="AF719" s="2576"/>
      <c r="AG719" s="2576"/>
      <c r="AH719" s="2576"/>
      <c r="AI719" s="2576"/>
      <c r="AJ719" s="2576"/>
      <c r="AK719" s="2572"/>
      <c r="AL719" s="2572"/>
    </row>
    <row r="720" spans="3:38" s="2526" customFormat="1" ht="11.25" thickBot="1">
      <c r="C720" s="2589" t="s">
        <v>2466</v>
      </c>
      <c r="D720" s="2590"/>
      <c r="E720" s="2573">
        <f>+E718+E701+E696+E691+E620+E542+E534+E514+E509+E360+E325</f>
        <v>0</v>
      </c>
      <c r="F720" s="2574">
        <f t="shared" ref="F720:S720" si="54">+F718+F701+F696+F691+F620+F542+F534+F514+F509+F360+F325</f>
        <v>0</v>
      </c>
      <c r="G720" s="2574">
        <f t="shared" si="54"/>
        <v>0</v>
      </c>
      <c r="H720" s="2574">
        <f t="shared" si="54"/>
        <v>0</v>
      </c>
      <c r="I720" s="2574"/>
      <c r="J720" s="2574"/>
      <c r="K720" s="2574"/>
      <c r="L720" s="2574"/>
      <c r="M720" s="2574"/>
      <c r="N720" s="2574"/>
      <c r="O720" s="2574"/>
      <c r="P720" s="2574"/>
      <c r="Q720" s="2574"/>
      <c r="R720" s="2574"/>
      <c r="S720" s="2574">
        <f t="shared" si="54"/>
        <v>0</v>
      </c>
      <c r="T720" s="2549"/>
      <c r="U720" s="2550"/>
      <c r="V720" s="2542"/>
      <c r="W720" s="2542"/>
      <c r="X720" s="2542"/>
      <c r="Y720" s="2542"/>
      <c r="Z720" s="2542"/>
      <c r="AA720" s="2542"/>
      <c r="AB720" s="2542"/>
      <c r="AC720" s="2542"/>
      <c r="AD720" s="2542"/>
      <c r="AE720" s="2542"/>
      <c r="AF720" s="2542"/>
      <c r="AG720" s="2542"/>
      <c r="AH720" s="2542"/>
      <c r="AI720" s="2542"/>
      <c r="AJ720" s="2542"/>
      <c r="AK720" s="2588"/>
      <c r="AL720" s="2588"/>
    </row>
    <row r="721" s="2526" customFormat="1" ht="10.5"/>
  </sheetData>
  <mergeCells count="2">
    <mergeCell ref="AK7:AK10"/>
    <mergeCell ref="AL7:AL10"/>
  </mergeCells>
  <hyperlinks>
    <hyperlink ref="A3" location="Index!A1" display="Index"/>
  </hyperlinks>
  <pageMargins left="0.39370078740157483" right="0.39370078740157483" top="0.35433070866141736" bottom="0.51181102362204722" header="0.31496062992125984" footer="0.31496062992125984"/>
  <pageSetup paperSize="8" scale="43" fitToHeight="5" orientation="landscape" r:id="rId1"/>
</worksheet>
</file>

<file path=xl/worksheets/sheet57.xml><?xml version="1.0" encoding="utf-8"?>
<worksheet xmlns="http://schemas.openxmlformats.org/spreadsheetml/2006/main" xmlns:r="http://schemas.openxmlformats.org/officeDocument/2006/relationships">
  <sheetPr>
    <tabColor theme="8" tint="0.59999389629810485"/>
    <pageSetUpPr fitToPage="1"/>
  </sheetPr>
  <dimension ref="A1:AA754"/>
  <sheetViews>
    <sheetView topLeftCell="C5" zoomScale="80" zoomScaleNormal="80" workbookViewId="0">
      <selection activeCell="E140" sqref="E140"/>
    </sheetView>
  </sheetViews>
  <sheetFormatPr defaultRowHeight="12.75"/>
  <cols>
    <col min="1" max="1" width="9" style="1100"/>
    <col min="2" max="2" width="40.625" style="1100" bestFit="1" customWidth="1"/>
    <col min="3" max="3" width="11.875" style="1100" customWidth="1"/>
    <col min="4" max="10" width="1.125" style="2222" customWidth="1"/>
    <col min="11" max="11" width="21.125" style="1100" bestFit="1" customWidth="1"/>
    <col min="12" max="19" width="9" style="1100"/>
    <col min="20" max="20" width="14.5" style="1100" customWidth="1"/>
    <col min="21" max="16384" width="9" style="1100"/>
  </cols>
  <sheetData>
    <row r="1" spans="1:20" ht="24.75">
      <c r="A1" s="2360" t="s">
        <v>155</v>
      </c>
      <c r="B1" s="2307"/>
      <c r="C1" s="2307"/>
      <c r="D1" s="2307"/>
      <c r="E1" s="2307"/>
      <c r="F1" s="2307"/>
      <c r="G1" s="2307"/>
      <c r="H1" s="2307"/>
      <c r="I1" s="2307"/>
      <c r="J1" s="2307"/>
      <c r="K1" s="2307"/>
      <c r="L1" s="2307"/>
      <c r="M1" s="2307"/>
      <c r="N1" s="2307"/>
      <c r="O1" s="2307"/>
      <c r="P1" s="2307"/>
      <c r="Q1" s="2307"/>
      <c r="R1" s="2307"/>
      <c r="S1" s="2307"/>
      <c r="T1" s="2307"/>
    </row>
    <row r="2" spans="1:20" ht="24.75">
      <c r="A2" s="2361" t="s">
        <v>1287</v>
      </c>
      <c r="B2" s="2199"/>
      <c r="C2" s="2307"/>
      <c r="D2" s="2307"/>
      <c r="E2" s="2307"/>
      <c r="F2" s="2307"/>
      <c r="G2" s="2307"/>
      <c r="H2" s="2307"/>
      <c r="I2" s="2307"/>
      <c r="J2" s="2307"/>
      <c r="K2" s="2307"/>
      <c r="L2" s="2307"/>
      <c r="M2" s="2307"/>
      <c r="N2" s="2307"/>
      <c r="O2" s="2307"/>
      <c r="P2" s="2307"/>
      <c r="Q2" s="2307"/>
      <c r="R2" s="2307"/>
      <c r="S2" s="2307"/>
      <c r="T2" s="2307"/>
    </row>
    <row r="3" spans="1:20" ht="25.5" thickBot="1">
      <c r="A3" s="2362" t="s">
        <v>1288</v>
      </c>
      <c r="B3" s="2308"/>
      <c r="C3" s="2308"/>
      <c r="D3" s="2308"/>
      <c r="E3" s="2308"/>
      <c r="F3" s="2308"/>
      <c r="G3" s="2308"/>
      <c r="H3" s="2308"/>
      <c r="I3" s="2308"/>
      <c r="J3" s="2308"/>
      <c r="K3" s="2308"/>
      <c r="L3" s="2308"/>
      <c r="M3" s="2308"/>
      <c r="N3" s="2308"/>
      <c r="O3" s="2308"/>
      <c r="P3" s="2308"/>
      <c r="Q3" s="2308"/>
      <c r="R3" s="2308"/>
      <c r="S3" s="2308"/>
      <c r="T3" s="2308"/>
    </row>
    <row r="4" spans="1:20">
      <c r="A4" s="2203"/>
      <c r="B4" s="2203"/>
      <c r="C4" s="2203"/>
      <c r="D4" s="2591"/>
      <c r="E4" s="2591"/>
      <c r="F4" s="2591"/>
      <c r="G4" s="2591"/>
      <c r="H4" s="2591"/>
      <c r="I4" s="2591"/>
      <c r="J4" s="2591"/>
      <c r="K4" s="2204"/>
      <c r="L4" s="2204"/>
      <c r="M4" s="2204"/>
      <c r="N4" s="2204"/>
      <c r="O4" s="2204"/>
      <c r="P4" s="2204"/>
      <c r="Q4" s="2204"/>
      <c r="R4" s="2204"/>
      <c r="S4" s="2204"/>
      <c r="T4" s="2204"/>
    </row>
    <row r="5" spans="1:20" ht="19.5">
      <c r="A5" s="2205" t="s">
        <v>2467</v>
      </c>
      <c r="B5" s="2205"/>
      <c r="C5" s="2204"/>
      <c r="D5" s="2364"/>
      <c r="E5" s="2364"/>
      <c r="F5" s="2364"/>
      <c r="G5" s="2364"/>
      <c r="H5" s="2364"/>
      <c r="I5" s="2364"/>
      <c r="J5" s="2364"/>
      <c r="K5" s="2204"/>
      <c r="L5" s="2204"/>
      <c r="M5" s="2204"/>
      <c r="N5" s="2204"/>
      <c r="O5" s="2204"/>
      <c r="P5" s="2204"/>
      <c r="Q5" s="2204"/>
      <c r="R5" s="2204"/>
      <c r="S5" s="2204"/>
      <c r="T5" s="2204"/>
    </row>
    <row r="6" spans="1:20" ht="13.5" thickBot="1">
      <c r="A6" s="2592"/>
      <c r="B6" s="2593"/>
      <c r="C6" s="2593"/>
      <c r="D6" s="2594"/>
      <c r="E6" s="2594"/>
      <c r="F6" s="2594"/>
      <c r="G6" s="2594"/>
      <c r="H6" s="2595"/>
      <c r="I6" s="2595"/>
      <c r="J6" s="2595"/>
      <c r="K6" s="2593"/>
      <c r="L6" s="2593"/>
    </row>
    <row r="7" spans="1:20">
      <c r="A7" s="2592"/>
      <c r="B7" s="2596" t="s">
        <v>2430</v>
      </c>
      <c r="C7" s="2597"/>
      <c r="D7" s="2598"/>
      <c r="E7" s="2599"/>
      <c r="F7" s="2599"/>
      <c r="G7" s="2599"/>
      <c r="H7" s="2599"/>
      <c r="I7" s="2599"/>
      <c r="J7" s="2599"/>
      <c r="K7" s="3702" t="s">
        <v>2431</v>
      </c>
      <c r="L7" s="2600" t="s">
        <v>2380</v>
      </c>
      <c r="M7" s="2600"/>
      <c r="N7" s="2600"/>
      <c r="O7" s="2600"/>
      <c r="P7" s="2600"/>
      <c r="Q7" s="2600"/>
      <c r="R7" s="2600"/>
      <c r="S7" s="2601"/>
      <c r="T7" s="3704" t="s">
        <v>2468</v>
      </c>
    </row>
    <row r="8" spans="1:20">
      <c r="A8" s="2592"/>
      <c r="B8" s="2602"/>
      <c r="C8" s="2603"/>
      <c r="D8" s="2604"/>
      <c r="E8" s="1759"/>
      <c r="F8" s="1759"/>
      <c r="G8" s="1759"/>
      <c r="H8" s="1759"/>
      <c r="I8" s="1759"/>
      <c r="J8" s="1759"/>
      <c r="K8" s="3703"/>
      <c r="L8" s="1482">
        <v>2014</v>
      </c>
      <c r="M8" s="1482">
        <v>2015</v>
      </c>
      <c r="N8" s="1482">
        <v>2016</v>
      </c>
      <c r="O8" s="1482">
        <v>2017</v>
      </c>
      <c r="P8" s="1482">
        <v>2018</v>
      </c>
      <c r="Q8" s="1482">
        <v>2019</v>
      </c>
      <c r="R8" s="1482">
        <v>2020</v>
      </c>
      <c r="S8" s="1482">
        <v>2021</v>
      </c>
      <c r="T8" s="3705"/>
    </row>
    <row r="9" spans="1:20" ht="33" thickBot="1">
      <c r="A9" s="2592"/>
      <c r="B9" s="2605"/>
      <c r="C9" s="2606" t="s">
        <v>2378</v>
      </c>
      <c r="D9" s="2607"/>
      <c r="E9" s="2607"/>
      <c r="F9" s="2607"/>
      <c r="G9" s="2607"/>
      <c r="H9" s="2607"/>
      <c r="I9" s="2607"/>
      <c r="J9" s="2607"/>
      <c r="K9" s="2523" t="s">
        <v>20</v>
      </c>
      <c r="L9" s="2523" t="s">
        <v>20</v>
      </c>
      <c r="M9" s="2523" t="s">
        <v>20</v>
      </c>
      <c r="N9" s="2523" t="s">
        <v>20</v>
      </c>
      <c r="O9" s="2523" t="s">
        <v>20</v>
      </c>
      <c r="P9" s="2523" t="s">
        <v>20</v>
      </c>
      <c r="Q9" s="2523" t="s">
        <v>20</v>
      </c>
      <c r="R9" s="2523" t="s">
        <v>20</v>
      </c>
      <c r="S9" s="2523" t="s">
        <v>20</v>
      </c>
      <c r="T9" s="2608" t="s">
        <v>20</v>
      </c>
    </row>
    <row r="10" spans="1:20">
      <c r="A10" s="2592"/>
      <c r="B10" s="2609"/>
      <c r="C10" s="2609"/>
      <c r="D10" s="2610"/>
      <c r="E10" s="2610"/>
      <c r="F10" s="2610"/>
      <c r="G10" s="2610"/>
      <c r="H10" s="2610"/>
      <c r="I10" s="2610"/>
      <c r="J10" s="2610"/>
      <c r="K10" s="2611"/>
      <c r="L10" s="2611"/>
      <c r="M10" s="2611"/>
      <c r="N10" s="2611"/>
      <c r="O10" s="2611"/>
      <c r="P10" s="2611"/>
      <c r="Q10" s="2611"/>
      <c r="R10" s="2611"/>
      <c r="S10" s="2611"/>
      <c r="T10" s="2611"/>
    </row>
    <row r="11" spans="1:20" s="2526" customFormat="1" ht="10.5">
      <c r="A11" s="2592"/>
      <c r="B11" s="2612" t="s">
        <v>2439</v>
      </c>
      <c r="C11" s="2612"/>
      <c r="D11" s="2541"/>
      <c r="E11" s="2541"/>
      <c r="F11" s="2541"/>
      <c r="G11" s="2541"/>
      <c r="H11" s="2613"/>
      <c r="I11" s="2613"/>
      <c r="J11" s="2613"/>
      <c r="K11" s="2614"/>
      <c r="L11" s="2614"/>
      <c r="M11" s="2615"/>
      <c r="N11" s="2615"/>
      <c r="O11" s="2615"/>
      <c r="P11" s="2615"/>
      <c r="Q11" s="2615"/>
      <c r="R11" s="2615"/>
      <c r="S11" s="2615"/>
      <c r="T11" s="2615"/>
    </row>
    <row r="12" spans="1:20" s="2526" customFormat="1" ht="10.5">
      <c r="A12" s="2592"/>
      <c r="B12" s="2612" t="s">
        <v>2440</v>
      </c>
      <c r="C12" s="2612"/>
      <c r="D12" s="2541"/>
      <c r="E12" s="2541"/>
      <c r="F12" s="2541"/>
      <c r="G12" s="2541"/>
      <c r="H12" s="2616"/>
      <c r="I12" s="2616"/>
      <c r="J12" s="2616"/>
      <c r="K12" s="2541"/>
      <c r="L12" s="2541"/>
      <c r="M12" s="2617"/>
      <c r="N12" s="2617"/>
      <c r="O12" s="2617"/>
      <c r="P12" s="2617"/>
      <c r="Q12" s="2617"/>
      <c r="R12" s="2617"/>
      <c r="S12" s="2617"/>
      <c r="T12" s="2617"/>
    </row>
    <row r="13" spans="1:20" s="2526" customFormat="1" ht="10.5">
      <c r="A13" s="2618"/>
      <c r="B13" s="2619"/>
      <c r="C13" s="2619"/>
      <c r="D13" s="2541"/>
      <c r="E13" s="2541"/>
      <c r="F13" s="2541"/>
      <c r="G13" s="2541"/>
      <c r="H13" s="2620"/>
      <c r="I13" s="2620"/>
      <c r="J13" s="2620"/>
      <c r="K13" s="2549"/>
      <c r="L13" s="2549"/>
      <c r="M13" s="2617"/>
      <c r="N13" s="2617"/>
      <c r="O13" s="2617"/>
      <c r="P13" s="2617"/>
      <c r="Q13" s="2617"/>
      <c r="R13" s="2617"/>
      <c r="S13" s="2617"/>
      <c r="T13" s="2617"/>
    </row>
    <row r="14" spans="1:20" s="2526" customFormat="1" ht="10.5">
      <c r="A14" s="2618"/>
      <c r="B14" s="2621" t="s">
        <v>2441</v>
      </c>
      <c r="C14" s="2621"/>
      <c r="D14" s="2622"/>
      <c r="E14" s="2622"/>
      <c r="F14" s="2622"/>
      <c r="G14" s="2622"/>
      <c r="H14" s="2620"/>
      <c r="I14" s="2620"/>
      <c r="J14" s="2620"/>
      <c r="K14" s="2549"/>
      <c r="L14" s="2549"/>
      <c r="M14" s="2623"/>
      <c r="N14" s="2623"/>
      <c r="O14" s="2623"/>
      <c r="P14" s="2623"/>
      <c r="Q14" s="2623"/>
      <c r="R14" s="2623"/>
      <c r="S14" s="2623"/>
      <c r="T14" s="2623"/>
    </row>
    <row r="15" spans="1:20" s="2526" customFormat="1" ht="10.5">
      <c r="A15" s="2618"/>
      <c r="B15" s="2624">
        <f>'4.20.1_NLRScheme_List'!C15</f>
        <v>0</v>
      </c>
      <c r="C15" s="2624">
        <f>'4.20.1_NLRScheme_List'!D15</f>
        <v>0</v>
      </c>
      <c r="D15" s="2622"/>
      <c r="E15" s="2622"/>
      <c r="F15" s="2622"/>
      <c r="G15" s="2622"/>
      <c r="H15" s="2625"/>
      <c r="I15" s="2625"/>
      <c r="J15" s="2625"/>
      <c r="K15" s="2559"/>
      <c r="L15" s="2559"/>
      <c r="M15" s="2559"/>
      <c r="N15" s="2559"/>
      <c r="O15" s="2559"/>
      <c r="P15" s="2559"/>
      <c r="Q15" s="2559"/>
      <c r="R15" s="2559"/>
      <c r="S15" s="2559"/>
      <c r="T15" s="2559"/>
    </row>
    <row r="16" spans="1:20" s="2526" customFormat="1" ht="10.5">
      <c r="A16" s="2618"/>
      <c r="B16" s="2624">
        <f>'4.20.1_NLRScheme_List'!C16</f>
        <v>0</v>
      </c>
      <c r="C16" s="2624">
        <f>'4.20.1_NLRScheme_List'!D16</f>
        <v>0</v>
      </c>
      <c r="D16" s="2622"/>
      <c r="E16" s="2622"/>
      <c r="F16" s="2622"/>
      <c r="G16" s="2622"/>
      <c r="H16" s="2625"/>
      <c r="I16" s="2625"/>
      <c r="J16" s="2625"/>
      <c r="K16" s="2559"/>
      <c r="L16" s="2559"/>
      <c r="M16" s="2559"/>
      <c r="N16" s="2559"/>
      <c r="O16" s="2559"/>
      <c r="P16" s="2559"/>
      <c r="Q16" s="2559"/>
      <c r="R16" s="2559"/>
      <c r="S16" s="2559"/>
      <c r="T16" s="2559"/>
    </row>
    <row r="17" spans="1:20" s="2526" customFormat="1" ht="10.5">
      <c r="A17" s="2618"/>
      <c r="B17" s="2624">
        <f>'4.20.1_NLRScheme_List'!C17</f>
        <v>0</v>
      </c>
      <c r="C17" s="2624">
        <f>'4.20.1_NLRScheme_List'!D17</f>
        <v>0</v>
      </c>
      <c r="D17" s="2622"/>
      <c r="E17" s="2622"/>
      <c r="F17" s="2622"/>
      <c r="G17" s="2622"/>
      <c r="H17" s="2625"/>
      <c r="I17" s="2625"/>
      <c r="J17" s="2625"/>
      <c r="K17" s="2559"/>
      <c r="L17" s="2559"/>
      <c r="M17" s="2559"/>
      <c r="N17" s="2559"/>
      <c r="O17" s="2559"/>
      <c r="P17" s="2559"/>
      <c r="Q17" s="2559"/>
      <c r="R17" s="2559"/>
      <c r="S17" s="2559"/>
      <c r="T17" s="2559"/>
    </row>
    <row r="18" spans="1:20" s="2526" customFormat="1" ht="10.5">
      <c r="A18" s="2618"/>
      <c r="B18" s="2624">
        <f>'4.20.1_NLRScheme_List'!C18</f>
        <v>0</v>
      </c>
      <c r="C18" s="2624">
        <f>'4.20.1_NLRScheme_List'!D18</f>
        <v>0</v>
      </c>
      <c r="D18" s="2622"/>
      <c r="E18" s="2622"/>
      <c r="F18" s="2622"/>
      <c r="G18" s="2622"/>
      <c r="H18" s="2625"/>
      <c r="I18" s="2625"/>
      <c r="J18" s="2625"/>
      <c r="K18" s="2559"/>
      <c r="L18" s="2559"/>
      <c r="M18" s="2559"/>
      <c r="N18" s="2559"/>
      <c r="O18" s="2559"/>
      <c r="P18" s="2559"/>
      <c r="Q18" s="2559"/>
      <c r="R18" s="2559"/>
      <c r="S18" s="2559"/>
      <c r="T18" s="2559"/>
    </row>
    <row r="19" spans="1:20" s="2526" customFormat="1" ht="10.5">
      <c r="A19" s="2618"/>
      <c r="B19" s="2624">
        <f>'4.20.1_NLRScheme_List'!C19</f>
        <v>0</v>
      </c>
      <c r="C19" s="2624">
        <f>'4.20.1_NLRScheme_List'!D19</f>
        <v>0</v>
      </c>
      <c r="D19" s="2622"/>
      <c r="E19" s="2622"/>
      <c r="F19" s="2622"/>
      <c r="G19" s="2622"/>
      <c r="H19" s="2625"/>
      <c r="I19" s="2625"/>
      <c r="J19" s="2625"/>
      <c r="K19" s="2559"/>
      <c r="L19" s="2559"/>
      <c r="M19" s="2559"/>
      <c r="N19" s="2559"/>
      <c r="O19" s="2559"/>
      <c r="P19" s="2559"/>
      <c r="Q19" s="2559"/>
      <c r="R19" s="2559"/>
      <c r="S19" s="2559"/>
      <c r="T19" s="2559"/>
    </row>
    <row r="20" spans="1:20" s="2526" customFormat="1" ht="10.5">
      <c r="A20" s="2618"/>
      <c r="B20" s="2624">
        <f>'4.20.1_NLRScheme_List'!C20</f>
        <v>0</v>
      </c>
      <c r="C20" s="2624">
        <f>'4.20.1_NLRScheme_List'!D20</f>
        <v>0</v>
      </c>
      <c r="D20" s="2622"/>
      <c r="E20" s="2622"/>
      <c r="F20" s="2622"/>
      <c r="G20" s="2622"/>
      <c r="H20" s="2625"/>
      <c r="I20" s="2625"/>
      <c r="J20" s="2625"/>
      <c r="K20" s="2559"/>
      <c r="L20" s="2559"/>
      <c r="M20" s="2559"/>
      <c r="N20" s="2559"/>
      <c r="O20" s="2559"/>
      <c r="P20" s="2559"/>
      <c r="Q20" s="2559"/>
      <c r="R20" s="2559"/>
      <c r="S20" s="2559"/>
      <c r="T20" s="2559"/>
    </row>
    <row r="21" spans="1:20" s="2526" customFormat="1" ht="10.5">
      <c r="A21" s="2618"/>
      <c r="B21" s="2624">
        <f>'4.20.1_NLRScheme_List'!C21</f>
        <v>0</v>
      </c>
      <c r="C21" s="2624">
        <f>'4.20.1_NLRScheme_List'!D21</f>
        <v>0</v>
      </c>
      <c r="D21" s="2622"/>
      <c r="E21" s="2622"/>
      <c r="F21" s="2622"/>
      <c r="G21" s="2622"/>
      <c r="H21" s="2625"/>
      <c r="I21" s="2625"/>
      <c r="J21" s="2625"/>
      <c r="K21" s="2559"/>
      <c r="L21" s="2559"/>
      <c r="M21" s="2559"/>
      <c r="N21" s="2559"/>
      <c r="O21" s="2559"/>
      <c r="P21" s="2559"/>
      <c r="Q21" s="2559"/>
      <c r="R21" s="2559"/>
      <c r="S21" s="2559"/>
      <c r="T21" s="2559"/>
    </row>
    <row r="22" spans="1:20" s="2526" customFormat="1" ht="10.5">
      <c r="A22" s="2618"/>
      <c r="B22" s="2624">
        <f>'4.20.1_NLRScheme_List'!C22</f>
        <v>0</v>
      </c>
      <c r="C22" s="2624">
        <f>'4.20.1_NLRScheme_List'!D22</f>
        <v>0</v>
      </c>
      <c r="D22" s="2622"/>
      <c r="E22" s="2622"/>
      <c r="F22" s="2622"/>
      <c r="G22" s="2622"/>
      <c r="H22" s="2625"/>
      <c r="I22" s="2625"/>
      <c r="J22" s="2625"/>
      <c r="K22" s="2559"/>
      <c r="L22" s="2559"/>
      <c r="M22" s="2559"/>
      <c r="N22" s="2559"/>
      <c r="O22" s="2559"/>
      <c r="P22" s="2559"/>
      <c r="Q22" s="2559"/>
      <c r="R22" s="2559"/>
      <c r="S22" s="2559"/>
      <c r="T22" s="2559"/>
    </row>
    <row r="23" spans="1:20" s="2526" customFormat="1" ht="10.5">
      <c r="A23" s="2618"/>
      <c r="B23" s="2624">
        <f>'4.20.1_NLRScheme_List'!C23</f>
        <v>0</v>
      </c>
      <c r="C23" s="2624">
        <f>'4.20.1_NLRScheme_List'!D23</f>
        <v>0</v>
      </c>
      <c r="D23" s="2622"/>
      <c r="E23" s="2622"/>
      <c r="F23" s="2622"/>
      <c r="G23" s="2622"/>
      <c r="H23" s="2625"/>
      <c r="I23" s="2625"/>
      <c r="J23" s="2625"/>
      <c r="K23" s="2559"/>
      <c r="L23" s="2559"/>
      <c r="M23" s="2559"/>
      <c r="N23" s="2559"/>
      <c r="O23" s="2559"/>
      <c r="P23" s="2559"/>
      <c r="Q23" s="2559"/>
      <c r="R23" s="2559"/>
      <c r="S23" s="2559"/>
      <c r="T23" s="2559"/>
    </row>
    <row r="24" spans="1:20" s="2526" customFormat="1" ht="10.5">
      <c r="A24" s="2618"/>
      <c r="B24" s="2624">
        <f>'4.20.1_NLRScheme_List'!C24</f>
        <v>0</v>
      </c>
      <c r="C24" s="2624">
        <f>'4.20.1_NLRScheme_List'!D24</f>
        <v>0</v>
      </c>
      <c r="D24" s="2622"/>
      <c r="E24" s="2622"/>
      <c r="F24" s="2622"/>
      <c r="G24" s="2622"/>
      <c r="H24" s="2625"/>
      <c r="I24" s="2625"/>
      <c r="J24" s="2625"/>
      <c r="K24" s="2559"/>
      <c r="L24" s="2559"/>
      <c r="M24" s="2559"/>
      <c r="N24" s="2559"/>
      <c r="O24" s="2559"/>
      <c r="P24" s="2559"/>
      <c r="Q24" s="2559"/>
      <c r="R24" s="2559"/>
      <c r="S24" s="2559"/>
      <c r="T24" s="2559"/>
    </row>
    <row r="25" spans="1:20" s="2526" customFormat="1" ht="10.5">
      <c r="A25" s="2618"/>
      <c r="B25" s="2624">
        <f>'4.20.1_NLRScheme_List'!C25</f>
        <v>0</v>
      </c>
      <c r="C25" s="2624">
        <f>'4.20.1_NLRScheme_List'!D25</f>
        <v>0</v>
      </c>
      <c r="D25" s="2622"/>
      <c r="E25" s="2622"/>
      <c r="F25" s="2622"/>
      <c r="G25" s="2622"/>
      <c r="H25" s="2625"/>
      <c r="I25" s="2625"/>
      <c r="J25" s="2625"/>
      <c r="K25" s="2559"/>
      <c r="L25" s="2559"/>
      <c r="M25" s="2559"/>
      <c r="N25" s="2559"/>
      <c r="O25" s="2559"/>
      <c r="P25" s="2559"/>
      <c r="Q25" s="2559"/>
      <c r="R25" s="2559"/>
      <c r="S25" s="2559"/>
      <c r="T25" s="2559"/>
    </row>
    <row r="26" spans="1:20" s="2526" customFormat="1" ht="10.5">
      <c r="A26" s="2618"/>
      <c r="B26" s="2624">
        <f>'4.20.1_NLRScheme_List'!C26</f>
        <v>0</v>
      </c>
      <c r="C26" s="2624">
        <f>'4.20.1_NLRScheme_List'!D26</f>
        <v>0</v>
      </c>
      <c r="D26" s="2622"/>
      <c r="E26" s="2622"/>
      <c r="F26" s="2622"/>
      <c r="G26" s="2622"/>
      <c r="H26" s="2625"/>
      <c r="I26" s="2625"/>
      <c r="J26" s="2625"/>
      <c r="K26" s="2559"/>
      <c r="L26" s="2559"/>
      <c r="M26" s="2559"/>
      <c r="N26" s="2559"/>
      <c r="O26" s="2559"/>
      <c r="P26" s="2559"/>
      <c r="Q26" s="2559"/>
      <c r="R26" s="2559"/>
      <c r="S26" s="2559"/>
      <c r="T26" s="2559"/>
    </row>
    <row r="27" spans="1:20" s="2526" customFormat="1" ht="10.5">
      <c r="A27" s="2618"/>
      <c r="B27" s="2624">
        <f>'4.20.1_NLRScheme_List'!C27</f>
        <v>0</v>
      </c>
      <c r="C27" s="2624">
        <f>'4.20.1_NLRScheme_List'!D27</f>
        <v>0</v>
      </c>
      <c r="D27" s="2622"/>
      <c r="E27" s="2622"/>
      <c r="F27" s="2622"/>
      <c r="G27" s="2622"/>
      <c r="H27" s="2625"/>
      <c r="I27" s="2625"/>
      <c r="J27" s="2625"/>
      <c r="K27" s="2559"/>
      <c r="L27" s="2559"/>
      <c r="M27" s="2559"/>
      <c r="N27" s="2559"/>
      <c r="O27" s="2559"/>
      <c r="P27" s="2559"/>
      <c r="Q27" s="2559"/>
      <c r="R27" s="2559"/>
      <c r="S27" s="2559"/>
      <c r="T27" s="2559"/>
    </row>
    <row r="28" spans="1:20" s="2526" customFormat="1" ht="10.5">
      <c r="A28" s="2618"/>
      <c r="B28" s="2624">
        <f>'4.20.1_NLRScheme_List'!C28</f>
        <v>0</v>
      </c>
      <c r="C28" s="2624">
        <f>'4.20.1_NLRScheme_List'!D28</f>
        <v>0</v>
      </c>
      <c r="D28" s="2622"/>
      <c r="E28" s="2622"/>
      <c r="F28" s="2622"/>
      <c r="G28" s="2622"/>
      <c r="H28" s="2625"/>
      <c r="I28" s="2625"/>
      <c r="J28" s="2625"/>
      <c r="K28" s="2559"/>
      <c r="L28" s="2559"/>
      <c r="M28" s="2559"/>
      <c r="N28" s="2559"/>
      <c r="O28" s="2559"/>
      <c r="P28" s="2559"/>
      <c r="Q28" s="2559"/>
      <c r="R28" s="2559"/>
      <c r="S28" s="2559"/>
      <c r="T28" s="2559"/>
    </row>
    <row r="29" spans="1:20" s="2526" customFormat="1" ht="10.5">
      <c r="A29" s="2618"/>
      <c r="B29" s="2624">
        <f>'4.20.1_NLRScheme_List'!C29</f>
        <v>0</v>
      </c>
      <c r="C29" s="2624">
        <f>'4.20.1_NLRScheme_List'!D29</f>
        <v>0</v>
      </c>
      <c r="D29" s="2622"/>
      <c r="E29" s="2622"/>
      <c r="F29" s="2622"/>
      <c r="G29" s="2622"/>
      <c r="H29" s="2625"/>
      <c r="I29" s="2625"/>
      <c r="J29" s="2625"/>
      <c r="K29" s="2559"/>
      <c r="L29" s="2559"/>
      <c r="M29" s="2559"/>
      <c r="N29" s="2559"/>
      <c r="O29" s="2559"/>
      <c r="P29" s="2559"/>
      <c r="Q29" s="2559"/>
      <c r="R29" s="2559"/>
      <c r="S29" s="2559"/>
      <c r="T29" s="2559"/>
    </row>
    <row r="30" spans="1:20" s="2526" customFormat="1" ht="10.5">
      <c r="A30" s="2618"/>
      <c r="B30" s="2624">
        <f>'4.20.1_NLRScheme_List'!C30</f>
        <v>0</v>
      </c>
      <c r="C30" s="2624">
        <f>'4.20.1_NLRScheme_List'!D30</f>
        <v>0</v>
      </c>
      <c r="D30" s="2622"/>
      <c r="E30" s="2622"/>
      <c r="F30" s="2622"/>
      <c r="G30" s="2622"/>
      <c r="H30" s="2625"/>
      <c r="I30" s="2625"/>
      <c r="J30" s="2625"/>
      <c r="K30" s="2559"/>
      <c r="L30" s="2559"/>
      <c r="M30" s="2559"/>
      <c r="N30" s="2559"/>
      <c r="O30" s="2559"/>
      <c r="P30" s="2559"/>
      <c r="Q30" s="2559"/>
      <c r="R30" s="2559"/>
      <c r="S30" s="2559"/>
      <c r="T30" s="2559"/>
    </row>
    <row r="31" spans="1:20" s="2526" customFormat="1" ht="10.5">
      <c r="A31" s="2618"/>
      <c r="B31" s="2624">
        <f>'4.20.1_NLRScheme_List'!C31</f>
        <v>0</v>
      </c>
      <c r="C31" s="2624">
        <f>'4.20.1_NLRScheme_List'!D31</f>
        <v>0</v>
      </c>
      <c r="D31" s="2622"/>
      <c r="E31" s="2622"/>
      <c r="F31" s="2622"/>
      <c r="G31" s="2622"/>
      <c r="H31" s="2625"/>
      <c r="I31" s="2625"/>
      <c r="J31" s="2625"/>
      <c r="K31" s="2559"/>
      <c r="L31" s="2559"/>
      <c r="M31" s="2559"/>
      <c r="N31" s="2559"/>
      <c r="O31" s="2559"/>
      <c r="P31" s="2559"/>
      <c r="Q31" s="2559"/>
      <c r="R31" s="2559"/>
      <c r="S31" s="2559"/>
      <c r="T31" s="2559"/>
    </row>
    <row r="32" spans="1:20" s="2526" customFormat="1" ht="10.5">
      <c r="A32" s="2618"/>
      <c r="B32" s="2624">
        <f>'4.20.1_NLRScheme_List'!C32</f>
        <v>0</v>
      </c>
      <c r="C32" s="2624">
        <f>'4.20.1_NLRScheme_List'!D32</f>
        <v>0</v>
      </c>
      <c r="D32" s="2622"/>
      <c r="E32" s="2622"/>
      <c r="F32" s="2622"/>
      <c r="G32" s="2622"/>
      <c r="H32" s="2625"/>
      <c r="I32" s="2625"/>
      <c r="J32" s="2625"/>
      <c r="K32" s="2559"/>
      <c r="L32" s="2559"/>
      <c r="M32" s="2559"/>
      <c r="N32" s="2559"/>
      <c r="O32" s="2559"/>
      <c r="P32" s="2559"/>
      <c r="Q32" s="2559"/>
      <c r="R32" s="2559"/>
      <c r="S32" s="2559"/>
      <c r="T32" s="2559"/>
    </row>
    <row r="33" spans="1:20" s="2526" customFormat="1" ht="10.5">
      <c r="A33" s="2618"/>
      <c r="B33" s="2624">
        <f>'4.20.1_NLRScheme_List'!C33</f>
        <v>0</v>
      </c>
      <c r="C33" s="2624">
        <f>'4.20.1_NLRScheme_List'!D33</f>
        <v>0</v>
      </c>
      <c r="D33" s="2622"/>
      <c r="E33" s="2622"/>
      <c r="F33" s="2622"/>
      <c r="G33" s="2622"/>
      <c r="H33" s="2625"/>
      <c r="I33" s="2625"/>
      <c r="J33" s="2625"/>
      <c r="K33" s="2559"/>
      <c r="L33" s="2559"/>
      <c r="M33" s="2559"/>
      <c r="N33" s="2559"/>
      <c r="O33" s="2559"/>
      <c r="P33" s="2559"/>
      <c r="Q33" s="2559"/>
      <c r="R33" s="2559"/>
      <c r="S33" s="2559"/>
      <c r="T33" s="2559"/>
    </row>
    <row r="34" spans="1:20" s="2526" customFormat="1" ht="10.5">
      <c r="A34" s="2618"/>
      <c r="B34" s="2624">
        <f>'4.20.1_NLRScheme_List'!C34</f>
        <v>0</v>
      </c>
      <c r="C34" s="2624">
        <f>'4.20.1_NLRScheme_List'!D34</f>
        <v>0</v>
      </c>
      <c r="D34" s="2622"/>
      <c r="E34" s="2622"/>
      <c r="F34" s="2622"/>
      <c r="G34" s="2622"/>
      <c r="H34" s="2625"/>
      <c r="I34" s="2625"/>
      <c r="J34" s="2625"/>
      <c r="K34" s="2559"/>
      <c r="L34" s="2559"/>
      <c r="M34" s="2559"/>
      <c r="N34" s="2559"/>
      <c r="O34" s="2559"/>
      <c r="P34" s="2559"/>
      <c r="Q34" s="2559"/>
      <c r="R34" s="2559"/>
      <c r="S34" s="2559"/>
      <c r="T34" s="2559"/>
    </row>
    <row r="35" spans="1:20" s="2526" customFormat="1" ht="10.5">
      <c r="A35" s="2618"/>
      <c r="B35" s="2624">
        <f>'4.20.1_NLRScheme_List'!C35</f>
        <v>0</v>
      </c>
      <c r="C35" s="2624">
        <f>'4.20.1_NLRScheme_List'!D35</f>
        <v>0</v>
      </c>
      <c r="D35" s="2622"/>
      <c r="E35" s="2622"/>
      <c r="F35" s="2622"/>
      <c r="G35" s="2622"/>
      <c r="H35" s="2625"/>
      <c r="I35" s="2625"/>
      <c r="J35" s="2625"/>
      <c r="K35" s="2559"/>
      <c r="L35" s="2559"/>
      <c r="M35" s="2559"/>
      <c r="N35" s="2559"/>
      <c r="O35" s="2559"/>
      <c r="P35" s="2559"/>
      <c r="Q35" s="2559"/>
      <c r="R35" s="2559"/>
      <c r="S35" s="2559"/>
      <c r="T35" s="2559"/>
    </row>
    <row r="36" spans="1:20" s="2526" customFormat="1" ht="10.5">
      <c r="A36" s="2618"/>
      <c r="B36" s="2624">
        <f>'4.20.1_NLRScheme_List'!C36</f>
        <v>0</v>
      </c>
      <c r="C36" s="2624">
        <f>'4.20.1_NLRScheme_List'!D36</f>
        <v>0</v>
      </c>
      <c r="D36" s="2622"/>
      <c r="E36" s="2622"/>
      <c r="F36" s="2622"/>
      <c r="G36" s="2622"/>
      <c r="H36" s="2625"/>
      <c r="I36" s="2625"/>
      <c r="J36" s="2625"/>
      <c r="K36" s="2559"/>
      <c r="L36" s="2559"/>
      <c r="M36" s="2559"/>
      <c r="N36" s="2559"/>
      <c r="O36" s="2559"/>
      <c r="P36" s="2559"/>
      <c r="Q36" s="2559"/>
      <c r="R36" s="2559"/>
      <c r="S36" s="2559"/>
      <c r="T36" s="2559"/>
    </row>
    <row r="37" spans="1:20" s="2526" customFormat="1" ht="10.5">
      <c r="A37" s="2618"/>
      <c r="B37" s="2624">
        <f>'4.20.1_NLRScheme_List'!C37</f>
        <v>0</v>
      </c>
      <c r="C37" s="2624">
        <f>'4.20.1_NLRScheme_List'!D37</f>
        <v>0</v>
      </c>
      <c r="D37" s="2622"/>
      <c r="E37" s="2622"/>
      <c r="F37" s="2622"/>
      <c r="G37" s="2622"/>
      <c r="H37" s="2625"/>
      <c r="I37" s="2625"/>
      <c r="J37" s="2625"/>
      <c r="K37" s="2559"/>
      <c r="L37" s="2559"/>
      <c r="M37" s="2559"/>
      <c r="N37" s="2559"/>
      <c r="O37" s="2559"/>
      <c r="P37" s="2559"/>
      <c r="Q37" s="2559"/>
      <c r="R37" s="2559"/>
      <c r="S37" s="2559"/>
      <c r="T37" s="2559"/>
    </row>
    <row r="38" spans="1:20" s="2526" customFormat="1" ht="10.5">
      <c r="A38" s="2618"/>
      <c r="B38" s="2624">
        <f>'4.20.1_NLRScheme_List'!C38</f>
        <v>0</v>
      </c>
      <c r="C38" s="2624">
        <f>'4.20.1_NLRScheme_List'!D38</f>
        <v>0</v>
      </c>
      <c r="D38" s="2622"/>
      <c r="E38" s="2622"/>
      <c r="F38" s="2622"/>
      <c r="G38" s="2622"/>
      <c r="H38" s="2625"/>
      <c r="I38" s="2625"/>
      <c r="J38" s="2625"/>
      <c r="K38" s="2559"/>
      <c r="L38" s="2559"/>
      <c r="M38" s="2559"/>
      <c r="N38" s="2559"/>
      <c r="O38" s="2559"/>
      <c r="P38" s="2559"/>
      <c r="Q38" s="2559"/>
      <c r="R38" s="2559"/>
      <c r="S38" s="2559"/>
      <c r="T38" s="2559"/>
    </row>
    <row r="39" spans="1:20" s="2526" customFormat="1" ht="10.5">
      <c r="A39" s="2618"/>
      <c r="B39" s="2624">
        <f>'4.20.1_NLRScheme_List'!C39</f>
        <v>0</v>
      </c>
      <c r="C39" s="2624">
        <f>'4.20.1_NLRScheme_List'!D39</f>
        <v>0</v>
      </c>
      <c r="D39" s="2622"/>
      <c r="E39" s="2622"/>
      <c r="F39" s="2622"/>
      <c r="G39" s="2622"/>
      <c r="H39" s="2625"/>
      <c r="I39" s="2625"/>
      <c r="J39" s="2625"/>
      <c r="K39" s="2559"/>
      <c r="L39" s="2559"/>
      <c r="M39" s="2559"/>
      <c r="N39" s="2559"/>
      <c r="O39" s="2559"/>
      <c r="P39" s="2559"/>
      <c r="Q39" s="2559"/>
      <c r="R39" s="2559"/>
      <c r="S39" s="2559"/>
      <c r="T39" s="2559"/>
    </row>
    <row r="40" spans="1:20" s="2526" customFormat="1" ht="10.5">
      <c r="A40" s="2618"/>
      <c r="B40" s="2624">
        <f>'4.20.1_NLRScheme_List'!C40</f>
        <v>0</v>
      </c>
      <c r="C40" s="2624">
        <f>'4.20.1_NLRScheme_List'!D40</f>
        <v>0</v>
      </c>
      <c r="D40" s="2622"/>
      <c r="E40" s="2622"/>
      <c r="F40" s="2622"/>
      <c r="G40" s="2622"/>
      <c r="H40" s="2625"/>
      <c r="I40" s="2625"/>
      <c r="J40" s="2625"/>
      <c r="K40" s="2559"/>
      <c r="L40" s="2559"/>
      <c r="M40" s="2559"/>
      <c r="N40" s="2559"/>
      <c r="O40" s="2559"/>
      <c r="P40" s="2559"/>
      <c r="Q40" s="2559"/>
      <c r="R40" s="2559"/>
      <c r="S40" s="2559"/>
      <c r="T40" s="2559"/>
    </row>
    <row r="41" spans="1:20" s="2526" customFormat="1" ht="10.5">
      <c r="A41" s="2618"/>
      <c r="B41" s="2624">
        <f>'4.20.1_NLRScheme_List'!C41</f>
        <v>0</v>
      </c>
      <c r="C41" s="2624">
        <f>'4.20.1_NLRScheme_List'!D41</f>
        <v>0</v>
      </c>
      <c r="D41" s="2622"/>
      <c r="E41" s="2622"/>
      <c r="F41" s="2622"/>
      <c r="G41" s="2622"/>
      <c r="H41" s="2625"/>
      <c r="I41" s="2625"/>
      <c r="J41" s="2625"/>
      <c r="K41" s="2559"/>
      <c r="L41" s="2559"/>
      <c r="M41" s="2559"/>
      <c r="N41" s="2559"/>
      <c r="O41" s="2559"/>
      <c r="P41" s="2559"/>
      <c r="Q41" s="2559"/>
      <c r="R41" s="2559"/>
      <c r="S41" s="2559"/>
      <c r="T41" s="2559"/>
    </row>
    <row r="42" spans="1:20" s="2526" customFormat="1" ht="10.5">
      <c r="A42" s="2618"/>
      <c r="B42" s="2624">
        <f>'4.20.1_NLRScheme_List'!C42</f>
        <v>0</v>
      </c>
      <c r="C42" s="2624">
        <f>'4.20.1_NLRScheme_List'!D42</f>
        <v>0</v>
      </c>
      <c r="D42" s="2622"/>
      <c r="E42" s="2622"/>
      <c r="F42" s="2622"/>
      <c r="G42" s="2622"/>
      <c r="H42" s="2625"/>
      <c r="I42" s="2625"/>
      <c r="J42" s="2625"/>
      <c r="K42" s="2559"/>
      <c r="L42" s="2559"/>
      <c r="M42" s="2559"/>
      <c r="N42" s="2559"/>
      <c r="O42" s="2559"/>
      <c r="P42" s="2559"/>
      <c r="Q42" s="2559"/>
      <c r="R42" s="2559"/>
      <c r="S42" s="2559"/>
      <c r="T42" s="2559"/>
    </row>
    <row r="43" spans="1:20" s="2526" customFormat="1" ht="10.5">
      <c r="A43" s="2618"/>
      <c r="B43" s="2624">
        <f>'4.20.1_NLRScheme_List'!C43</f>
        <v>0</v>
      </c>
      <c r="C43" s="2624">
        <f>'4.20.1_NLRScheme_List'!D43</f>
        <v>0</v>
      </c>
      <c r="D43" s="2622"/>
      <c r="E43" s="2622"/>
      <c r="F43" s="2622"/>
      <c r="G43" s="2622"/>
      <c r="H43" s="2625"/>
      <c r="I43" s="2625"/>
      <c r="J43" s="2625"/>
      <c r="K43" s="2559"/>
      <c r="L43" s="2559"/>
      <c r="M43" s="2559"/>
      <c r="N43" s="2559"/>
      <c r="O43" s="2559"/>
      <c r="P43" s="2559"/>
      <c r="Q43" s="2559"/>
      <c r="R43" s="2559"/>
      <c r="S43" s="2559"/>
      <c r="T43" s="2559"/>
    </row>
    <row r="44" spans="1:20" s="2526" customFormat="1" ht="10.5">
      <c r="A44" s="2618"/>
      <c r="B44" s="2624">
        <f>'4.20.1_NLRScheme_List'!C44</f>
        <v>0</v>
      </c>
      <c r="C44" s="2624">
        <f>'4.20.1_NLRScheme_List'!D44</f>
        <v>0</v>
      </c>
      <c r="D44" s="2622"/>
      <c r="E44" s="2622"/>
      <c r="F44" s="2622"/>
      <c r="G44" s="2622"/>
      <c r="H44" s="2625"/>
      <c r="I44" s="2625"/>
      <c r="J44" s="2625"/>
      <c r="K44" s="2559"/>
      <c r="L44" s="2559"/>
      <c r="M44" s="2559"/>
      <c r="N44" s="2559"/>
      <c r="O44" s="2559"/>
      <c r="P44" s="2559"/>
      <c r="Q44" s="2559"/>
      <c r="R44" s="2559"/>
      <c r="S44" s="2559"/>
      <c r="T44" s="2559"/>
    </row>
    <row r="45" spans="1:20" s="2526" customFormat="1" ht="10.5">
      <c r="A45" s="2618"/>
      <c r="B45" s="2624">
        <f>'4.20.1_NLRScheme_List'!C45</f>
        <v>0</v>
      </c>
      <c r="C45" s="2624">
        <f>'4.20.1_NLRScheme_List'!D45</f>
        <v>0</v>
      </c>
      <c r="D45" s="2622"/>
      <c r="E45" s="2622"/>
      <c r="F45" s="2622"/>
      <c r="G45" s="2622"/>
      <c r="H45" s="2625"/>
      <c r="I45" s="2625"/>
      <c r="J45" s="2625"/>
      <c r="K45" s="2559"/>
      <c r="L45" s="2559"/>
      <c r="M45" s="2559"/>
      <c r="N45" s="2559"/>
      <c r="O45" s="2559"/>
      <c r="P45" s="2559"/>
      <c r="Q45" s="2559"/>
      <c r="R45" s="2559"/>
      <c r="S45" s="2559"/>
      <c r="T45" s="2559"/>
    </row>
    <row r="46" spans="1:20" s="2526" customFormat="1" ht="10.5">
      <c r="A46" s="2618"/>
      <c r="B46" s="2624">
        <f>'4.20.1_NLRScheme_List'!C46</f>
        <v>0</v>
      </c>
      <c r="C46" s="2624">
        <f>'4.20.1_NLRScheme_List'!D46</f>
        <v>0</v>
      </c>
      <c r="D46" s="2622"/>
      <c r="E46" s="2622"/>
      <c r="F46" s="2622"/>
      <c r="G46" s="2622"/>
      <c r="H46" s="2625"/>
      <c r="I46" s="2625"/>
      <c r="J46" s="2625"/>
      <c r="K46" s="2559"/>
      <c r="L46" s="2559"/>
      <c r="M46" s="2559"/>
      <c r="N46" s="2559"/>
      <c r="O46" s="2559"/>
      <c r="P46" s="2559"/>
      <c r="Q46" s="2559"/>
      <c r="R46" s="2559"/>
      <c r="S46" s="2559"/>
      <c r="T46" s="2559"/>
    </row>
    <row r="47" spans="1:20" s="2526" customFormat="1" ht="10.5">
      <c r="A47" s="2618"/>
      <c r="B47" s="2624">
        <f>'4.20.1_NLRScheme_List'!C47</f>
        <v>0</v>
      </c>
      <c r="C47" s="2624">
        <f>'4.20.1_NLRScheme_List'!D47</f>
        <v>0</v>
      </c>
      <c r="D47" s="2622"/>
      <c r="E47" s="2622"/>
      <c r="F47" s="2622"/>
      <c r="G47" s="2622"/>
      <c r="H47" s="2625"/>
      <c r="I47" s="2625"/>
      <c r="J47" s="2625"/>
      <c r="K47" s="2559"/>
      <c r="L47" s="2559"/>
      <c r="M47" s="2559"/>
      <c r="N47" s="2559"/>
      <c r="O47" s="2559"/>
      <c r="P47" s="2559"/>
      <c r="Q47" s="2559"/>
      <c r="R47" s="2559"/>
      <c r="S47" s="2559"/>
      <c r="T47" s="2559"/>
    </row>
    <row r="48" spans="1:20" s="2526" customFormat="1" ht="10.5">
      <c r="A48" s="2618"/>
      <c r="B48" s="2624">
        <f>'4.20.1_NLRScheme_List'!C48</f>
        <v>0</v>
      </c>
      <c r="C48" s="2624">
        <f>'4.20.1_NLRScheme_List'!D48</f>
        <v>0</v>
      </c>
      <c r="D48" s="2622"/>
      <c r="E48" s="2622"/>
      <c r="F48" s="2622"/>
      <c r="G48" s="2622"/>
      <c r="H48" s="2625"/>
      <c r="I48" s="2625"/>
      <c r="J48" s="2625"/>
      <c r="K48" s="2559"/>
      <c r="L48" s="2559"/>
      <c r="M48" s="2559"/>
      <c r="N48" s="2559"/>
      <c r="O48" s="2559"/>
      <c r="P48" s="2559"/>
      <c r="Q48" s="2559"/>
      <c r="R48" s="2559"/>
      <c r="S48" s="2559"/>
      <c r="T48" s="2559"/>
    </row>
    <row r="49" spans="1:20" s="2526" customFormat="1" ht="10.5">
      <c r="A49" s="2618"/>
      <c r="B49" s="2624">
        <f>'4.20.1_NLRScheme_List'!C49</f>
        <v>0</v>
      </c>
      <c r="C49" s="2624">
        <f>'4.20.1_NLRScheme_List'!D49</f>
        <v>0</v>
      </c>
      <c r="D49" s="2622"/>
      <c r="E49" s="2622"/>
      <c r="F49" s="2622"/>
      <c r="G49" s="2622"/>
      <c r="H49" s="2625"/>
      <c r="I49" s="2625"/>
      <c r="J49" s="2625"/>
      <c r="K49" s="2559"/>
      <c r="L49" s="2559"/>
      <c r="M49" s="2559"/>
      <c r="N49" s="2559"/>
      <c r="O49" s="2559"/>
      <c r="P49" s="2559"/>
      <c r="Q49" s="2559"/>
      <c r="R49" s="2559"/>
      <c r="S49" s="2559"/>
      <c r="T49" s="2559"/>
    </row>
    <row r="50" spans="1:20" s="2526" customFormat="1" ht="10.5">
      <c r="A50" s="2618"/>
      <c r="B50" s="2624">
        <f>'4.20.1_NLRScheme_List'!C50</f>
        <v>0</v>
      </c>
      <c r="C50" s="2624">
        <f>'4.20.1_NLRScheme_List'!D50</f>
        <v>0</v>
      </c>
      <c r="D50" s="2622"/>
      <c r="E50" s="2622"/>
      <c r="F50" s="2622"/>
      <c r="G50" s="2622"/>
      <c r="H50" s="2625"/>
      <c r="I50" s="2625"/>
      <c r="J50" s="2625"/>
      <c r="K50" s="2559"/>
      <c r="L50" s="2559"/>
      <c r="M50" s="2559"/>
      <c r="N50" s="2559"/>
      <c r="O50" s="2559"/>
      <c r="P50" s="2559"/>
      <c r="Q50" s="2559"/>
      <c r="R50" s="2559"/>
      <c r="S50" s="2559"/>
      <c r="T50" s="2559"/>
    </row>
    <row r="51" spans="1:20" s="2526" customFormat="1" ht="10.5">
      <c r="A51" s="2618"/>
      <c r="B51" s="2624">
        <f>'4.20.1_NLRScheme_List'!C51</f>
        <v>0</v>
      </c>
      <c r="C51" s="2624">
        <f>'4.20.1_NLRScheme_List'!D51</f>
        <v>0</v>
      </c>
      <c r="D51" s="2622"/>
      <c r="E51" s="2622"/>
      <c r="F51" s="2622"/>
      <c r="G51" s="2622"/>
      <c r="H51" s="2625"/>
      <c r="I51" s="2625"/>
      <c r="J51" s="2625"/>
      <c r="K51" s="2559"/>
      <c r="L51" s="2559"/>
      <c r="M51" s="2559"/>
      <c r="N51" s="2559"/>
      <c r="O51" s="2559"/>
      <c r="P51" s="2559"/>
      <c r="Q51" s="2559"/>
      <c r="R51" s="2559"/>
      <c r="S51" s="2559"/>
      <c r="T51" s="2559"/>
    </row>
    <row r="52" spans="1:20" s="2526" customFormat="1" ht="10.5">
      <c r="A52" s="2618"/>
      <c r="B52" s="2624">
        <f>'4.20.1_NLRScheme_List'!C52</f>
        <v>0</v>
      </c>
      <c r="C52" s="2624">
        <f>'4.20.1_NLRScheme_List'!D52</f>
        <v>0</v>
      </c>
      <c r="D52" s="2622"/>
      <c r="E52" s="2622"/>
      <c r="F52" s="2622"/>
      <c r="G52" s="2622"/>
      <c r="H52" s="2625"/>
      <c r="I52" s="2625"/>
      <c r="J52" s="2625"/>
      <c r="K52" s="2559"/>
      <c r="L52" s="2559"/>
      <c r="M52" s="2559"/>
      <c r="N52" s="2559"/>
      <c r="O52" s="2559"/>
      <c r="P52" s="2559"/>
      <c r="Q52" s="2559"/>
      <c r="R52" s="2559"/>
      <c r="S52" s="2559"/>
      <c r="T52" s="2559"/>
    </row>
    <row r="53" spans="1:20" s="2526" customFormat="1" ht="10.5">
      <c r="A53" s="2618"/>
      <c r="B53" s="2624">
        <f>'4.20.1_NLRScheme_List'!C53</f>
        <v>0</v>
      </c>
      <c r="C53" s="2624">
        <f>'4.20.1_NLRScheme_List'!D53</f>
        <v>0</v>
      </c>
      <c r="D53" s="2622"/>
      <c r="E53" s="2622"/>
      <c r="F53" s="2622"/>
      <c r="G53" s="2622"/>
      <c r="H53" s="2625"/>
      <c r="I53" s="2625"/>
      <c r="J53" s="2625"/>
      <c r="K53" s="2559"/>
      <c r="L53" s="2559"/>
      <c r="M53" s="2559"/>
      <c r="N53" s="2559"/>
      <c r="O53" s="2559"/>
      <c r="P53" s="2559"/>
      <c r="Q53" s="2559"/>
      <c r="R53" s="2559"/>
      <c r="S53" s="2559"/>
      <c r="T53" s="2559"/>
    </row>
    <row r="54" spans="1:20" s="2526" customFormat="1" ht="10.5">
      <c r="A54" s="2618"/>
      <c r="B54" s="2624">
        <f>'4.20.1_NLRScheme_List'!C54</f>
        <v>0</v>
      </c>
      <c r="C54" s="2624">
        <f>'4.20.1_NLRScheme_List'!D54</f>
        <v>0</v>
      </c>
      <c r="D54" s="2622"/>
      <c r="E54" s="2622"/>
      <c r="F54" s="2622"/>
      <c r="G54" s="2622"/>
      <c r="H54" s="2625"/>
      <c r="I54" s="2625"/>
      <c r="J54" s="2625"/>
      <c r="K54" s="2559"/>
      <c r="L54" s="2559"/>
      <c r="M54" s="2559"/>
      <c r="N54" s="2559"/>
      <c r="O54" s="2559"/>
      <c r="P54" s="2559"/>
      <c r="Q54" s="2559"/>
      <c r="R54" s="2559"/>
      <c r="S54" s="2559"/>
      <c r="T54" s="2559"/>
    </row>
    <row r="55" spans="1:20" s="2526" customFormat="1" ht="10.5">
      <c r="A55" s="2618"/>
      <c r="B55" s="2624">
        <f>'4.20.1_NLRScheme_List'!C55</f>
        <v>0</v>
      </c>
      <c r="C55" s="2624">
        <f>'4.20.1_NLRScheme_List'!D55</f>
        <v>0</v>
      </c>
      <c r="D55" s="2622"/>
      <c r="E55" s="2622"/>
      <c r="F55" s="2622"/>
      <c r="G55" s="2622"/>
      <c r="H55" s="2625"/>
      <c r="I55" s="2625"/>
      <c r="J55" s="2625"/>
      <c r="K55" s="2559"/>
      <c r="L55" s="2559"/>
      <c r="M55" s="2559"/>
      <c r="N55" s="2559"/>
      <c r="O55" s="2559"/>
      <c r="P55" s="2559"/>
      <c r="Q55" s="2559"/>
      <c r="R55" s="2559"/>
      <c r="S55" s="2559"/>
      <c r="T55" s="2559"/>
    </row>
    <row r="56" spans="1:20" s="2526" customFormat="1" ht="10.5">
      <c r="A56" s="2618"/>
      <c r="B56" s="2624">
        <f>'4.20.1_NLRScheme_List'!C56</f>
        <v>0</v>
      </c>
      <c r="C56" s="2624">
        <f>'4.20.1_NLRScheme_List'!D56</f>
        <v>0</v>
      </c>
      <c r="D56" s="2622"/>
      <c r="E56" s="2622"/>
      <c r="F56" s="2622"/>
      <c r="G56" s="2622"/>
      <c r="H56" s="2625"/>
      <c r="I56" s="2625"/>
      <c r="J56" s="2625"/>
      <c r="K56" s="2559"/>
      <c r="L56" s="2559"/>
      <c r="M56" s="2559"/>
      <c r="N56" s="2559"/>
      <c r="O56" s="2559"/>
      <c r="P56" s="2559"/>
      <c r="Q56" s="2559"/>
      <c r="R56" s="2559"/>
      <c r="S56" s="2559"/>
      <c r="T56" s="2559"/>
    </row>
    <row r="57" spans="1:20" s="2526" customFormat="1" ht="10.5">
      <c r="A57" s="2618"/>
      <c r="B57" s="2624">
        <f>'4.20.1_NLRScheme_List'!C57</f>
        <v>0</v>
      </c>
      <c r="C57" s="2624">
        <f>'4.20.1_NLRScheme_List'!D57</f>
        <v>0</v>
      </c>
      <c r="D57" s="2622"/>
      <c r="E57" s="2622"/>
      <c r="F57" s="2622"/>
      <c r="G57" s="2622"/>
      <c r="H57" s="2625"/>
      <c r="I57" s="2625"/>
      <c r="J57" s="2625"/>
      <c r="K57" s="2559"/>
      <c r="L57" s="2559"/>
      <c r="M57" s="2559"/>
      <c r="N57" s="2559"/>
      <c r="O57" s="2559"/>
      <c r="P57" s="2559"/>
      <c r="Q57" s="2559"/>
      <c r="R57" s="2559"/>
      <c r="S57" s="2559"/>
      <c r="T57" s="2559"/>
    </row>
    <row r="58" spans="1:20" s="2526" customFormat="1" ht="10.5">
      <c r="A58" s="2618"/>
      <c r="B58" s="2624">
        <f>'4.20.1_NLRScheme_List'!C58</f>
        <v>0</v>
      </c>
      <c r="C58" s="2624">
        <f>'4.20.1_NLRScheme_List'!D58</f>
        <v>0</v>
      </c>
      <c r="D58" s="2622"/>
      <c r="E58" s="2622"/>
      <c r="F58" s="2622"/>
      <c r="G58" s="2622"/>
      <c r="H58" s="2625"/>
      <c r="I58" s="2625"/>
      <c r="J58" s="2625"/>
      <c r="K58" s="2559"/>
      <c r="L58" s="2559"/>
      <c r="M58" s="2559"/>
      <c r="N58" s="2559"/>
      <c r="O58" s="2559"/>
      <c r="P58" s="2559"/>
      <c r="Q58" s="2559"/>
      <c r="R58" s="2559"/>
      <c r="S58" s="2559"/>
      <c r="T58" s="2559"/>
    </row>
    <row r="59" spans="1:20" s="2526" customFormat="1" ht="10.5">
      <c r="A59" s="2618"/>
      <c r="B59" s="2624">
        <f>'4.20.1_NLRScheme_List'!C59</f>
        <v>0</v>
      </c>
      <c r="C59" s="2624">
        <f>'4.20.1_NLRScheme_List'!D59</f>
        <v>0</v>
      </c>
      <c r="D59" s="2622"/>
      <c r="E59" s="2622"/>
      <c r="F59" s="2622"/>
      <c r="G59" s="2622"/>
      <c r="H59" s="2625"/>
      <c r="I59" s="2625"/>
      <c r="J59" s="2625"/>
      <c r="K59" s="2559"/>
      <c r="L59" s="2559"/>
      <c r="M59" s="2559"/>
      <c r="N59" s="2559"/>
      <c r="O59" s="2559"/>
      <c r="P59" s="2559"/>
      <c r="Q59" s="2559"/>
      <c r="R59" s="2559"/>
      <c r="S59" s="2559"/>
      <c r="T59" s="2559"/>
    </row>
    <row r="60" spans="1:20" s="2526" customFormat="1" ht="10.5">
      <c r="A60" s="2618"/>
      <c r="B60" s="2624">
        <f>'4.20.1_NLRScheme_List'!C60</f>
        <v>0</v>
      </c>
      <c r="C60" s="2624">
        <f>'4.20.1_NLRScheme_List'!D60</f>
        <v>0</v>
      </c>
      <c r="D60" s="2622"/>
      <c r="E60" s="2622"/>
      <c r="F60" s="2622"/>
      <c r="G60" s="2622"/>
      <c r="H60" s="2625"/>
      <c r="I60" s="2625"/>
      <c r="J60" s="2625"/>
      <c r="K60" s="2559"/>
      <c r="L60" s="2559"/>
      <c r="M60" s="2559"/>
      <c r="N60" s="2559"/>
      <c r="O60" s="2559"/>
      <c r="P60" s="2559"/>
      <c r="Q60" s="2559"/>
      <c r="R60" s="2559"/>
      <c r="S60" s="2559"/>
      <c r="T60" s="2559"/>
    </row>
    <row r="61" spans="1:20" s="2526" customFormat="1" ht="10.5">
      <c r="A61" s="2618"/>
      <c r="B61" s="2624">
        <f>'4.20.1_NLRScheme_List'!C61</f>
        <v>0</v>
      </c>
      <c r="C61" s="2624">
        <f>'4.20.1_NLRScheme_List'!D61</f>
        <v>0</v>
      </c>
      <c r="D61" s="2622"/>
      <c r="E61" s="2622"/>
      <c r="F61" s="2622"/>
      <c r="G61" s="2622"/>
      <c r="H61" s="2625"/>
      <c r="I61" s="2625"/>
      <c r="J61" s="2625"/>
      <c r="K61" s="2559"/>
      <c r="L61" s="2559"/>
      <c r="M61" s="2559"/>
      <c r="N61" s="2559"/>
      <c r="O61" s="2559"/>
      <c r="P61" s="2559"/>
      <c r="Q61" s="2559"/>
      <c r="R61" s="2559"/>
      <c r="S61" s="2559"/>
      <c r="T61" s="2559"/>
    </row>
    <row r="62" spans="1:20" s="2526" customFormat="1" ht="10.5">
      <c r="A62" s="2618"/>
      <c r="B62" s="2624">
        <f>'4.20.1_NLRScheme_List'!C62</f>
        <v>0</v>
      </c>
      <c r="C62" s="2624">
        <f>'4.20.1_NLRScheme_List'!D62</f>
        <v>0</v>
      </c>
      <c r="D62" s="2622"/>
      <c r="E62" s="2622"/>
      <c r="F62" s="2622"/>
      <c r="G62" s="2622"/>
      <c r="H62" s="2625"/>
      <c r="I62" s="2625"/>
      <c r="J62" s="2625"/>
      <c r="K62" s="2559"/>
      <c r="L62" s="2559"/>
      <c r="M62" s="2559"/>
      <c r="N62" s="2559"/>
      <c r="O62" s="2559"/>
      <c r="P62" s="2559"/>
      <c r="Q62" s="2559"/>
      <c r="R62" s="2559"/>
      <c r="S62" s="2559"/>
      <c r="T62" s="2559"/>
    </row>
    <row r="63" spans="1:20" s="2526" customFormat="1" ht="10.5">
      <c r="A63" s="2618"/>
      <c r="B63" s="2624">
        <f>'4.20.1_NLRScheme_List'!C63</f>
        <v>0</v>
      </c>
      <c r="C63" s="2624">
        <f>'4.20.1_NLRScheme_List'!D63</f>
        <v>0</v>
      </c>
      <c r="D63" s="2622"/>
      <c r="E63" s="2622"/>
      <c r="F63" s="2622"/>
      <c r="G63" s="2622"/>
      <c r="H63" s="2625"/>
      <c r="I63" s="2625"/>
      <c r="J63" s="2625"/>
      <c r="K63" s="2559"/>
      <c r="L63" s="2559"/>
      <c r="M63" s="2559"/>
      <c r="N63" s="2559"/>
      <c r="O63" s="2559"/>
      <c r="P63" s="2559"/>
      <c r="Q63" s="2559"/>
      <c r="R63" s="2559"/>
      <c r="S63" s="2559"/>
      <c r="T63" s="2559"/>
    </row>
    <row r="64" spans="1:20" s="2526" customFormat="1" ht="10.5">
      <c r="A64" s="2618"/>
      <c r="B64" s="2624">
        <f>'4.20.1_NLRScheme_List'!C64</f>
        <v>0</v>
      </c>
      <c r="C64" s="2624">
        <f>'4.20.1_NLRScheme_List'!D64</f>
        <v>0</v>
      </c>
      <c r="D64" s="2622"/>
      <c r="E64" s="2622"/>
      <c r="F64" s="2622"/>
      <c r="G64" s="2622"/>
      <c r="H64" s="2625"/>
      <c r="I64" s="2625"/>
      <c r="J64" s="2625"/>
      <c r="K64" s="2559"/>
      <c r="L64" s="2559"/>
      <c r="M64" s="2559"/>
      <c r="N64" s="2559"/>
      <c r="O64" s="2559"/>
      <c r="P64" s="2559"/>
      <c r="Q64" s="2559"/>
      <c r="R64" s="2559"/>
      <c r="S64" s="2559"/>
      <c r="T64" s="2559"/>
    </row>
    <row r="65" spans="1:20" s="2526" customFormat="1" ht="10.5">
      <c r="A65" s="2618"/>
      <c r="B65" s="2624">
        <f>'4.20.1_NLRScheme_List'!C65</f>
        <v>0</v>
      </c>
      <c r="C65" s="2624">
        <f>'4.20.1_NLRScheme_List'!D65</f>
        <v>0</v>
      </c>
      <c r="D65" s="2622"/>
      <c r="E65" s="2622"/>
      <c r="F65" s="2622"/>
      <c r="G65" s="2622"/>
      <c r="H65" s="2625"/>
      <c r="I65" s="2625"/>
      <c r="J65" s="2625"/>
      <c r="K65" s="2559"/>
      <c r="L65" s="2559"/>
      <c r="M65" s="2559"/>
      <c r="N65" s="2559"/>
      <c r="O65" s="2559"/>
      <c r="P65" s="2559"/>
      <c r="Q65" s="2559"/>
      <c r="R65" s="2559"/>
      <c r="S65" s="2559"/>
      <c r="T65" s="2559"/>
    </row>
    <row r="66" spans="1:20" s="2526" customFormat="1" ht="10.5">
      <c r="A66" s="2618"/>
      <c r="B66" s="2624">
        <f>'4.20.1_NLRScheme_List'!C66</f>
        <v>0</v>
      </c>
      <c r="C66" s="2624">
        <f>'4.20.1_NLRScheme_List'!D66</f>
        <v>0</v>
      </c>
      <c r="D66" s="2622"/>
      <c r="E66" s="2622"/>
      <c r="F66" s="2622"/>
      <c r="G66" s="2622"/>
      <c r="H66" s="2625"/>
      <c r="I66" s="2625"/>
      <c r="J66" s="2625"/>
      <c r="K66" s="2559"/>
      <c r="L66" s="2559"/>
      <c r="M66" s="2559"/>
      <c r="N66" s="2559"/>
      <c r="O66" s="2559"/>
      <c r="P66" s="2559"/>
      <c r="Q66" s="2559"/>
      <c r="R66" s="2559"/>
      <c r="S66" s="2559"/>
      <c r="T66" s="2559"/>
    </row>
    <row r="67" spans="1:20" s="2526" customFormat="1" ht="10.5">
      <c r="A67" s="2618"/>
      <c r="B67" s="2624">
        <f>'4.20.1_NLRScheme_List'!C67</f>
        <v>0</v>
      </c>
      <c r="C67" s="2624">
        <f>'4.20.1_NLRScheme_List'!D67</f>
        <v>0</v>
      </c>
      <c r="D67" s="2622"/>
      <c r="E67" s="2622"/>
      <c r="F67" s="2622"/>
      <c r="G67" s="2622"/>
      <c r="H67" s="2625"/>
      <c r="I67" s="2625"/>
      <c r="J67" s="2625"/>
      <c r="K67" s="2559"/>
      <c r="L67" s="2559"/>
      <c r="M67" s="2559"/>
      <c r="N67" s="2559"/>
      <c r="O67" s="2559"/>
      <c r="P67" s="2559"/>
      <c r="Q67" s="2559"/>
      <c r="R67" s="2559"/>
      <c r="S67" s="2559"/>
      <c r="T67" s="2559"/>
    </row>
    <row r="68" spans="1:20" s="2526" customFormat="1" ht="10.5">
      <c r="A68" s="2618"/>
      <c r="B68" s="2624">
        <f>'4.20.1_NLRScheme_List'!C68</f>
        <v>0</v>
      </c>
      <c r="C68" s="2624">
        <f>'4.20.1_NLRScheme_List'!D68</f>
        <v>0</v>
      </c>
      <c r="D68" s="2622"/>
      <c r="E68" s="2622"/>
      <c r="F68" s="2622"/>
      <c r="G68" s="2622"/>
      <c r="H68" s="2625"/>
      <c r="I68" s="2625"/>
      <c r="J68" s="2625"/>
      <c r="K68" s="2559"/>
      <c r="L68" s="2559"/>
      <c r="M68" s="2559"/>
      <c r="N68" s="2559"/>
      <c r="O68" s="2559"/>
      <c r="P68" s="2559"/>
      <c r="Q68" s="2559"/>
      <c r="R68" s="2559"/>
      <c r="S68" s="2559"/>
      <c r="T68" s="2559"/>
    </row>
    <row r="69" spans="1:20" s="2526" customFormat="1" ht="10.5">
      <c r="A69" s="2618"/>
      <c r="B69" s="2624">
        <f>'4.20.1_NLRScheme_List'!C69</f>
        <v>0</v>
      </c>
      <c r="C69" s="2624">
        <f>'4.20.1_NLRScheme_List'!D69</f>
        <v>0</v>
      </c>
      <c r="D69" s="2622"/>
      <c r="E69" s="2622"/>
      <c r="F69" s="2622"/>
      <c r="G69" s="2622"/>
      <c r="H69" s="2625"/>
      <c r="I69" s="2625"/>
      <c r="J69" s="2625"/>
      <c r="K69" s="2559"/>
      <c r="L69" s="2559"/>
      <c r="M69" s="2559"/>
      <c r="N69" s="2559"/>
      <c r="O69" s="2559"/>
      <c r="P69" s="2559"/>
      <c r="Q69" s="2559"/>
      <c r="R69" s="2559"/>
      <c r="S69" s="2559"/>
      <c r="T69" s="2559"/>
    </row>
    <row r="70" spans="1:20" s="2526" customFormat="1" ht="10.5">
      <c r="A70" s="2618"/>
      <c r="B70" s="2624">
        <f>'4.20.1_NLRScheme_List'!C70</f>
        <v>0</v>
      </c>
      <c r="C70" s="2624">
        <f>'4.20.1_NLRScheme_List'!D70</f>
        <v>0</v>
      </c>
      <c r="D70" s="2622"/>
      <c r="E70" s="2622"/>
      <c r="F70" s="2622"/>
      <c r="G70" s="2622"/>
      <c r="H70" s="2625"/>
      <c r="I70" s="2625"/>
      <c r="J70" s="2625"/>
      <c r="K70" s="2559"/>
      <c r="L70" s="2559"/>
      <c r="M70" s="2559"/>
      <c r="N70" s="2559"/>
      <c r="O70" s="2559"/>
      <c r="P70" s="2559"/>
      <c r="Q70" s="2559"/>
      <c r="R70" s="2559"/>
      <c r="S70" s="2559"/>
      <c r="T70" s="2559"/>
    </row>
    <row r="71" spans="1:20" s="2526" customFormat="1" ht="10.5">
      <c r="A71" s="2618"/>
      <c r="B71" s="2624">
        <f>'4.20.1_NLRScheme_List'!C71</f>
        <v>0</v>
      </c>
      <c r="C71" s="2624">
        <f>'4.20.1_NLRScheme_List'!D71</f>
        <v>0</v>
      </c>
      <c r="D71" s="2622"/>
      <c r="E71" s="2622"/>
      <c r="F71" s="2622"/>
      <c r="G71" s="2622"/>
      <c r="H71" s="2625"/>
      <c r="I71" s="2625"/>
      <c r="J71" s="2625"/>
      <c r="K71" s="2559"/>
      <c r="L71" s="2559"/>
      <c r="M71" s="2559"/>
      <c r="N71" s="2559"/>
      <c r="O71" s="2559"/>
      <c r="P71" s="2559"/>
      <c r="Q71" s="2559"/>
      <c r="R71" s="2559"/>
      <c r="S71" s="2559"/>
      <c r="T71" s="2559"/>
    </row>
    <row r="72" spans="1:20" s="2526" customFormat="1" ht="10.5">
      <c r="A72" s="2618"/>
      <c r="B72" s="2624">
        <f>'4.20.1_NLRScheme_List'!C72</f>
        <v>0</v>
      </c>
      <c r="C72" s="2624">
        <f>'4.20.1_NLRScheme_List'!D72</f>
        <v>0</v>
      </c>
      <c r="D72" s="2622"/>
      <c r="E72" s="2622"/>
      <c r="F72" s="2622"/>
      <c r="G72" s="2622"/>
      <c r="H72" s="2625"/>
      <c r="I72" s="2625"/>
      <c r="J72" s="2625"/>
      <c r="K72" s="2559"/>
      <c r="L72" s="2559"/>
      <c r="M72" s="2559"/>
      <c r="N72" s="2559"/>
      <c r="O72" s="2559"/>
      <c r="P72" s="2559"/>
      <c r="Q72" s="2559"/>
      <c r="R72" s="2559"/>
      <c r="S72" s="2559"/>
      <c r="T72" s="2559"/>
    </row>
    <row r="73" spans="1:20" s="2526" customFormat="1" ht="10.5">
      <c r="A73" s="2618"/>
      <c r="B73" s="2624">
        <f>'4.20.1_NLRScheme_List'!C73</f>
        <v>0</v>
      </c>
      <c r="C73" s="2624">
        <f>'4.20.1_NLRScheme_List'!D73</f>
        <v>0</v>
      </c>
      <c r="D73" s="2622"/>
      <c r="E73" s="2622"/>
      <c r="F73" s="2622"/>
      <c r="G73" s="2622"/>
      <c r="H73" s="2625"/>
      <c r="I73" s="2625"/>
      <c r="J73" s="2625"/>
      <c r="K73" s="2559"/>
      <c r="L73" s="2559"/>
      <c r="M73" s="2559"/>
      <c r="N73" s="2559"/>
      <c r="O73" s="2559"/>
      <c r="P73" s="2559"/>
      <c r="Q73" s="2559"/>
      <c r="R73" s="2559"/>
      <c r="S73" s="2559"/>
      <c r="T73" s="2559"/>
    </row>
    <row r="74" spans="1:20" s="2526" customFormat="1" ht="10.5">
      <c r="A74" s="2618"/>
      <c r="B74" s="2624">
        <f>'4.20.1_NLRScheme_List'!C74</f>
        <v>0</v>
      </c>
      <c r="C74" s="2624">
        <f>'4.20.1_NLRScheme_List'!D74</f>
        <v>0</v>
      </c>
      <c r="D74" s="2622"/>
      <c r="E74" s="2622"/>
      <c r="F74" s="2622"/>
      <c r="G74" s="2622"/>
      <c r="H74" s="2625"/>
      <c r="I74" s="2625"/>
      <c r="J74" s="2625"/>
      <c r="K74" s="2559"/>
      <c r="L74" s="2559"/>
      <c r="M74" s="2559"/>
      <c r="N74" s="2559"/>
      <c r="O74" s="2559"/>
      <c r="P74" s="2559"/>
      <c r="Q74" s="2559"/>
      <c r="R74" s="2559"/>
      <c r="S74" s="2559"/>
      <c r="T74" s="2559"/>
    </row>
    <row r="75" spans="1:20" s="2526" customFormat="1" ht="10.5">
      <c r="A75" s="2618"/>
      <c r="B75" s="2624">
        <f>'4.20.1_NLRScheme_List'!C75</f>
        <v>0</v>
      </c>
      <c r="C75" s="2624">
        <f>'4.20.1_NLRScheme_List'!D75</f>
        <v>0</v>
      </c>
      <c r="D75" s="2622"/>
      <c r="E75" s="2622"/>
      <c r="F75" s="2622"/>
      <c r="G75" s="2622"/>
      <c r="H75" s="2625"/>
      <c r="I75" s="2625"/>
      <c r="J75" s="2625"/>
      <c r="K75" s="2559"/>
      <c r="L75" s="2559"/>
      <c r="M75" s="2559"/>
      <c r="N75" s="2559"/>
      <c r="O75" s="2559"/>
      <c r="P75" s="2559"/>
      <c r="Q75" s="2559"/>
      <c r="R75" s="2559"/>
      <c r="S75" s="2559"/>
      <c r="T75" s="2559"/>
    </row>
    <row r="76" spans="1:20" s="2526" customFormat="1" ht="10.5">
      <c r="A76" s="2618"/>
      <c r="B76" s="2624">
        <f>'4.20.1_NLRScheme_List'!C76</f>
        <v>0</v>
      </c>
      <c r="C76" s="2624">
        <f>'4.20.1_NLRScheme_List'!D76</f>
        <v>0</v>
      </c>
      <c r="D76" s="2622"/>
      <c r="E76" s="2622"/>
      <c r="F76" s="2622"/>
      <c r="G76" s="2622"/>
      <c r="H76" s="2625"/>
      <c r="I76" s="2625"/>
      <c r="J76" s="2625"/>
      <c r="K76" s="2559"/>
      <c r="L76" s="2559"/>
      <c r="M76" s="2559"/>
      <c r="N76" s="2559"/>
      <c r="O76" s="2559"/>
      <c r="P76" s="2559"/>
      <c r="Q76" s="2559"/>
      <c r="R76" s="2559"/>
      <c r="S76" s="2559"/>
      <c r="T76" s="2559"/>
    </row>
    <row r="77" spans="1:20" s="2526" customFormat="1" ht="10.5">
      <c r="A77" s="2618"/>
      <c r="B77" s="2624">
        <f>'4.20.1_NLRScheme_List'!C77</f>
        <v>0</v>
      </c>
      <c r="C77" s="2624">
        <f>'4.20.1_NLRScheme_List'!D77</f>
        <v>0</v>
      </c>
      <c r="D77" s="2622"/>
      <c r="E77" s="2622"/>
      <c r="F77" s="2622"/>
      <c r="G77" s="2622"/>
      <c r="H77" s="2625"/>
      <c r="I77" s="2625"/>
      <c r="J77" s="2625"/>
      <c r="K77" s="2559"/>
      <c r="L77" s="2559"/>
      <c r="M77" s="2559"/>
      <c r="N77" s="2559"/>
      <c r="O77" s="2559"/>
      <c r="P77" s="2559"/>
      <c r="Q77" s="2559"/>
      <c r="R77" s="2559"/>
      <c r="S77" s="2559"/>
      <c r="T77" s="2559"/>
    </row>
    <row r="78" spans="1:20" s="2526" customFormat="1" ht="10.5">
      <c r="A78" s="2618"/>
      <c r="B78" s="2624">
        <f>'4.20.1_NLRScheme_List'!C78</f>
        <v>0</v>
      </c>
      <c r="C78" s="2624">
        <f>'4.20.1_NLRScheme_List'!D78</f>
        <v>0</v>
      </c>
      <c r="D78" s="2622"/>
      <c r="E78" s="2622"/>
      <c r="F78" s="2622"/>
      <c r="G78" s="2622"/>
      <c r="H78" s="2625"/>
      <c r="I78" s="2625"/>
      <c r="J78" s="2625"/>
      <c r="K78" s="2559"/>
      <c r="L78" s="2559"/>
      <c r="M78" s="2559"/>
      <c r="N78" s="2559"/>
      <c r="O78" s="2559"/>
      <c r="P78" s="2559"/>
      <c r="Q78" s="2559"/>
      <c r="R78" s="2559"/>
      <c r="S78" s="2559"/>
      <c r="T78" s="2559"/>
    </row>
    <row r="79" spans="1:20" s="2526" customFormat="1" ht="10.5">
      <c r="A79" s="2618"/>
      <c r="B79" s="2624">
        <f>'4.20.1_NLRScheme_List'!C79</f>
        <v>0</v>
      </c>
      <c r="C79" s="2624">
        <f>'4.20.1_NLRScheme_List'!D79</f>
        <v>0</v>
      </c>
      <c r="D79" s="2622"/>
      <c r="E79" s="2622"/>
      <c r="F79" s="2622"/>
      <c r="G79" s="2622"/>
      <c r="H79" s="2625"/>
      <c r="I79" s="2625"/>
      <c r="J79" s="2625"/>
      <c r="K79" s="2559"/>
      <c r="L79" s="2559"/>
      <c r="M79" s="2559"/>
      <c r="N79" s="2559"/>
      <c r="O79" s="2559"/>
      <c r="P79" s="2559"/>
      <c r="Q79" s="2559"/>
      <c r="R79" s="2559"/>
      <c r="S79" s="2559"/>
      <c r="T79" s="2559"/>
    </row>
    <row r="80" spans="1:20" s="2526" customFormat="1" ht="10.5">
      <c r="A80" s="2618"/>
      <c r="B80" s="2624">
        <f>'4.20.1_NLRScheme_List'!C80</f>
        <v>0</v>
      </c>
      <c r="C80" s="2624">
        <f>'4.20.1_NLRScheme_List'!D80</f>
        <v>0</v>
      </c>
      <c r="D80" s="2622"/>
      <c r="E80" s="2622"/>
      <c r="F80" s="2622"/>
      <c r="G80" s="2622"/>
      <c r="H80" s="2625"/>
      <c r="I80" s="2625"/>
      <c r="J80" s="2625"/>
      <c r="K80" s="2559"/>
      <c r="L80" s="2559"/>
      <c r="M80" s="2559"/>
      <c r="N80" s="2559"/>
      <c r="O80" s="2559"/>
      <c r="P80" s="2559"/>
      <c r="Q80" s="2559"/>
      <c r="R80" s="2559"/>
      <c r="S80" s="2559"/>
      <c r="T80" s="2559"/>
    </row>
    <row r="81" spans="1:20" s="2526" customFormat="1" ht="10.5">
      <c r="A81" s="2618"/>
      <c r="B81" s="2624">
        <f>'4.20.1_NLRScheme_List'!C81</f>
        <v>0</v>
      </c>
      <c r="C81" s="2624">
        <f>'4.20.1_NLRScheme_List'!D81</f>
        <v>0</v>
      </c>
      <c r="D81" s="2622"/>
      <c r="E81" s="2622"/>
      <c r="F81" s="2622"/>
      <c r="G81" s="2622"/>
      <c r="H81" s="2625"/>
      <c r="I81" s="2625"/>
      <c r="J81" s="2625"/>
      <c r="K81" s="2559"/>
      <c r="L81" s="2559"/>
      <c r="M81" s="2559"/>
      <c r="N81" s="2559"/>
      <c r="O81" s="2559"/>
      <c r="P81" s="2559"/>
      <c r="Q81" s="2559"/>
      <c r="R81" s="2559"/>
      <c r="S81" s="2559"/>
      <c r="T81" s="2559"/>
    </row>
    <row r="82" spans="1:20" s="2526" customFormat="1" ht="10.5">
      <c r="A82" s="2618"/>
      <c r="B82" s="2624">
        <f>'4.20.1_NLRScheme_List'!C82</f>
        <v>0</v>
      </c>
      <c r="C82" s="2624">
        <f>'4.20.1_NLRScheme_List'!D82</f>
        <v>0</v>
      </c>
      <c r="D82" s="2622"/>
      <c r="E82" s="2622"/>
      <c r="F82" s="2622"/>
      <c r="G82" s="2622"/>
      <c r="H82" s="2625"/>
      <c r="I82" s="2625"/>
      <c r="J82" s="2625"/>
      <c r="K82" s="2559"/>
      <c r="L82" s="2559"/>
      <c r="M82" s="2559"/>
      <c r="N82" s="2559"/>
      <c r="O82" s="2559"/>
      <c r="P82" s="2559"/>
      <c r="Q82" s="2559"/>
      <c r="R82" s="2559"/>
      <c r="S82" s="2559"/>
      <c r="T82" s="2559"/>
    </row>
    <row r="83" spans="1:20" s="2526" customFormat="1" ht="10.5">
      <c r="A83" s="2618"/>
      <c r="B83" s="2624">
        <f>'4.20.1_NLRScheme_List'!C83</f>
        <v>0</v>
      </c>
      <c r="C83" s="2624">
        <f>'4.20.1_NLRScheme_List'!D83</f>
        <v>0</v>
      </c>
      <c r="D83" s="2622"/>
      <c r="E83" s="2622"/>
      <c r="F83" s="2622"/>
      <c r="G83" s="2622"/>
      <c r="H83" s="2625"/>
      <c r="I83" s="2625"/>
      <c r="J83" s="2625"/>
      <c r="K83" s="2559"/>
      <c r="L83" s="2559"/>
      <c r="M83" s="2559"/>
      <c r="N83" s="2559"/>
      <c r="O83" s="2559"/>
      <c r="P83" s="2559"/>
      <c r="Q83" s="2559"/>
      <c r="R83" s="2559"/>
      <c r="S83" s="2559"/>
      <c r="T83" s="2559"/>
    </row>
    <row r="84" spans="1:20" s="2526" customFormat="1" ht="10.5">
      <c r="A84" s="2618"/>
      <c r="B84" s="2624">
        <f>'4.20.1_NLRScheme_List'!C84</f>
        <v>0</v>
      </c>
      <c r="C84" s="2624">
        <f>'4.20.1_NLRScheme_List'!D84</f>
        <v>0</v>
      </c>
      <c r="D84" s="2622"/>
      <c r="E84" s="2622"/>
      <c r="F84" s="2622"/>
      <c r="G84" s="2622"/>
      <c r="H84" s="2625"/>
      <c r="I84" s="2625"/>
      <c r="J84" s="2625"/>
      <c r="K84" s="2559"/>
      <c r="L84" s="2559"/>
      <c r="M84" s="2559"/>
      <c r="N84" s="2559"/>
      <c r="O84" s="2559"/>
      <c r="P84" s="2559"/>
      <c r="Q84" s="2559"/>
      <c r="R84" s="2559"/>
      <c r="S84" s="2559"/>
      <c r="T84" s="2559"/>
    </row>
    <row r="85" spans="1:20" s="2526" customFormat="1" ht="10.5">
      <c r="A85" s="2618"/>
      <c r="B85" s="2624">
        <f>'4.20.1_NLRScheme_List'!C85</f>
        <v>0</v>
      </c>
      <c r="C85" s="2624">
        <f>'4.20.1_NLRScheme_List'!D85</f>
        <v>0</v>
      </c>
      <c r="D85" s="2622"/>
      <c r="E85" s="2622"/>
      <c r="F85" s="2622"/>
      <c r="G85" s="2622"/>
      <c r="H85" s="2625"/>
      <c r="I85" s="2625"/>
      <c r="J85" s="2625"/>
      <c r="K85" s="2559"/>
      <c r="L85" s="2559"/>
      <c r="M85" s="2559"/>
      <c r="N85" s="2559"/>
      <c r="O85" s="2559"/>
      <c r="P85" s="2559"/>
      <c r="Q85" s="2559"/>
      <c r="R85" s="2559"/>
      <c r="S85" s="2559"/>
      <c r="T85" s="2559"/>
    </row>
    <row r="86" spans="1:20" s="2526" customFormat="1" ht="10.5">
      <c r="A86" s="2618"/>
      <c r="B86" s="2624">
        <f>'4.20.1_NLRScheme_List'!C86</f>
        <v>0</v>
      </c>
      <c r="C86" s="2624">
        <f>'4.20.1_NLRScheme_List'!D86</f>
        <v>0</v>
      </c>
      <c r="D86" s="2622"/>
      <c r="E86" s="2622"/>
      <c r="F86" s="2622"/>
      <c r="G86" s="2622"/>
      <c r="H86" s="2625"/>
      <c r="I86" s="2625"/>
      <c r="J86" s="2625"/>
      <c r="K86" s="2559"/>
      <c r="L86" s="2559"/>
      <c r="M86" s="2559"/>
      <c r="N86" s="2559"/>
      <c r="O86" s="2559"/>
      <c r="P86" s="2559"/>
      <c r="Q86" s="2559"/>
      <c r="R86" s="2559"/>
      <c r="S86" s="2559"/>
      <c r="T86" s="2559"/>
    </row>
    <row r="87" spans="1:20" s="2526" customFormat="1" ht="10.5">
      <c r="A87" s="2618"/>
      <c r="B87" s="2624">
        <f>'4.20.1_NLRScheme_List'!C87</f>
        <v>0</v>
      </c>
      <c r="C87" s="2624">
        <f>'4.20.1_NLRScheme_List'!D87</f>
        <v>0</v>
      </c>
      <c r="D87" s="2622"/>
      <c r="E87" s="2622"/>
      <c r="F87" s="2622"/>
      <c r="G87" s="2622"/>
      <c r="H87" s="2625"/>
      <c r="I87" s="2625"/>
      <c r="J87" s="2625"/>
      <c r="K87" s="2559"/>
      <c r="L87" s="2559"/>
      <c r="M87" s="2559"/>
      <c r="N87" s="2559"/>
      <c r="O87" s="2559"/>
      <c r="P87" s="2559"/>
      <c r="Q87" s="2559"/>
      <c r="R87" s="2559"/>
      <c r="S87" s="2559"/>
      <c r="T87" s="2559"/>
    </row>
    <row r="88" spans="1:20" s="2526" customFormat="1" ht="10.5">
      <c r="A88" s="2618"/>
      <c r="B88" s="2624">
        <f>'4.20.1_NLRScheme_List'!C88</f>
        <v>0</v>
      </c>
      <c r="C88" s="2624">
        <f>'4.20.1_NLRScheme_List'!D88</f>
        <v>0</v>
      </c>
      <c r="D88" s="2622"/>
      <c r="E88" s="2622"/>
      <c r="F88" s="2622"/>
      <c r="G88" s="2622"/>
      <c r="H88" s="2625"/>
      <c r="I88" s="2625"/>
      <c r="J88" s="2625"/>
      <c r="K88" s="2559"/>
      <c r="L88" s="2559"/>
      <c r="M88" s="2559"/>
      <c r="N88" s="2559"/>
      <c r="O88" s="2559"/>
      <c r="P88" s="2559"/>
      <c r="Q88" s="2559"/>
      <c r="R88" s="2559"/>
      <c r="S88" s="2559"/>
      <c r="T88" s="2559"/>
    </row>
    <row r="89" spans="1:20" s="2526" customFormat="1" ht="10.5">
      <c r="A89" s="2618"/>
      <c r="B89" s="2624">
        <f>'4.20.1_NLRScheme_List'!C89</f>
        <v>0</v>
      </c>
      <c r="C89" s="2624">
        <f>'4.20.1_NLRScheme_List'!D89</f>
        <v>0</v>
      </c>
      <c r="D89" s="2622"/>
      <c r="E89" s="2622"/>
      <c r="F89" s="2622"/>
      <c r="G89" s="2622"/>
      <c r="H89" s="2625"/>
      <c r="I89" s="2625"/>
      <c r="J89" s="2625"/>
      <c r="K89" s="2559"/>
      <c r="L89" s="2559"/>
      <c r="M89" s="2559"/>
      <c r="N89" s="2559"/>
      <c r="O89" s="2559"/>
      <c r="P89" s="2559"/>
      <c r="Q89" s="2559"/>
      <c r="R89" s="2559"/>
      <c r="S89" s="2559"/>
      <c r="T89" s="2559"/>
    </row>
    <row r="90" spans="1:20" s="2526" customFormat="1" ht="10.5">
      <c r="A90" s="2618"/>
      <c r="B90" s="2624">
        <f>'4.20.1_NLRScheme_List'!C90</f>
        <v>0</v>
      </c>
      <c r="C90" s="2624">
        <f>'4.20.1_NLRScheme_List'!D90</f>
        <v>0</v>
      </c>
      <c r="D90" s="2622"/>
      <c r="E90" s="2622"/>
      <c r="F90" s="2622"/>
      <c r="G90" s="2622"/>
      <c r="H90" s="2625"/>
      <c r="I90" s="2625"/>
      <c r="J90" s="2625"/>
      <c r="K90" s="2559"/>
      <c r="L90" s="2559"/>
      <c r="M90" s="2559"/>
      <c r="N90" s="2559"/>
      <c r="O90" s="2559"/>
      <c r="P90" s="2559"/>
      <c r="Q90" s="2559"/>
      <c r="R90" s="2559"/>
      <c r="S90" s="2559"/>
      <c r="T90" s="2559"/>
    </row>
    <row r="91" spans="1:20" s="2526" customFormat="1" ht="10.5">
      <c r="A91" s="2618"/>
      <c r="B91" s="2624">
        <f>'4.20.1_NLRScheme_List'!C91</f>
        <v>0</v>
      </c>
      <c r="C91" s="2624">
        <f>'4.20.1_NLRScheme_List'!D91</f>
        <v>0</v>
      </c>
      <c r="D91" s="2622"/>
      <c r="E91" s="2622"/>
      <c r="F91" s="2622"/>
      <c r="G91" s="2622"/>
      <c r="H91" s="2625"/>
      <c r="I91" s="2625"/>
      <c r="J91" s="2625"/>
      <c r="K91" s="2559"/>
      <c r="L91" s="2559"/>
      <c r="M91" s="2559"/>
      <c r="N91" s="2559"/>
      <c r="O91" s="2559"/>
      <c r="P91" s="2559"/>
      <c r="Q91" s="2559"/>
      <c r="R91" s="2559"/>
      <c r="S91" s="2559"/>
      <c r="T91" s="2559"/>
    </row>
    <row r="92" spans="1:20" s="2526" customFormat="1" ht="10.5">
      <c r="A92" s="2618"/>
      <c r="B92" s="2624">
        <f>'4.20.1_NLRScheme_List'!C92</f>
        <v>0</v>
      </c>
      <c r="C92" s="2624">
        <f>'4.20.1_NLRScheme_List'!D92</f>
        <v>0</v>
      </c>
      <c r="D92" s="2622"/>
      <c r="E92" s="2622"/>
      <c r="F92" s="2622"/>
      <c r="G92" s="2622"/>
      <c r="H92" s="2625"/>
      <c r="I92" s="2625"/>
      <c r="J92" s="2625"/>
      <c r="K92" s="2559"/>
      <c r="L92" s="2559"/>
      <c r="M92" s="2559"/>
      <c r="N92" s="2559"/>
      <c r="O92" s="2559"/>
      <c r="P92" s="2559"/>
      <c r="Q92" s="2559"/>
      <c r="R92" s="2559"/>
      <c r="S92" s="2559"/>
      <c r="T92" s="2559"/>
    </row>
    <row r="93" spans="1:20" s="2526" customFormat="1" ht="10.5">
      <c r="A93" s="2618"/>
      <c r="B93" s="2624">
        <f>'4.20.1_NLRScheme_List'!C93</f>
        <v>0</v>
      </c>
      <c r="C93" s="2624">
        <f>'4.20.1_NLRScheme_List'!D93</f>
        <v>0</v>
      </c>
      <c r="D93" s="2622"/>
      <c r="E93" s="2622"/>
      <c r="F93" s="2622"/>
      <c r="G93" s="2622"/>
      <c r="H93" s="2625"/>
      <c r="I93" s="2625"/>
      <c r="J93" s="2625"/>
      <c r="K93" s="2559"/>
      <c r="L93" s="2559"/>
      <c r="M93" s="2559"/>
      <c r="N93" s="2559"/>
      <c r="O93" s="2559"/>
      <c r="P93" s="2559"/>
      <c r="Q93" s="2559"/>
      <c r="R93" s="2559"/>
      <c r="S93" s="2559"/>
      <c r="T93" s="2559"/>
    </row>
    <row r="94" spans="1:20" s="2526" customFormat="1" ht="10.5">
      <c r="A94" s="2618"/>
      <c r="B94" s="2624">
        <f>'4.20.1_NLRScheme_List'!C94</f>
        <v>0</v>
      </c>
      <c r="C94" s="2624">
        <f>'4.20.1_NLRScheme_List'!D94</f>
        <v>0</v>
      </c>
      <c r="D94" s="2622"/>
      <c r="E94" s="2622"/>
      <c r="F94" s="2622"/>
      <c r="G94" s="2622"/>
      <c r="H94" s="2625"/>
      <c r="I94" s="2625"/>
      <c r="J94" s="2625"/>
      <c r="K94" s="2559"/>
      <c r="L94" s="2559"/>
      <c r="M94" s="2559"/>
      <c r="N94" s="2559"/>
      <c r="O94" s="2559"/>
      <c r="P94" s="2559"/>
      <c r="Q94" s="2559"/>
      <c r="R94" s="2559"/>
      <c r="S94" s="2559"/>
      <c r="T94" s="2559"/>
    </row>
    <row r="95" spans="1:20" s="2526" customFormat="1" ht="10.5">
      <c r="A95" s="2618"/>
      <c r="B95" s="2624">
        <f>'4.20.1_NLRScheme_List'!C95</f>
        <v>0</v>
      </c>
      <c r="C95" s="2624">
        <f>'4.20.1_NLRScheme_List'!D95</f>
        <v>0</v>
      </c>
      <c r="D95" s="2622"/>
      <c r="E95" s="2622"/>
      <c r="F95" s="2622"/>
      <c r="G95" s="2622"/>
      <c r="H95" s="2625"/>
      <c r="I95" s="2625"/>
      <c r="J95" s="2625"/>
      <c r="K95" s="2559"/>
      <c r="L95" s="2559"/>
      <c r="M95" s="2559"/>
      <c r="N95" s="2559"/>
      <c r="O95" s="2559"/>
      <c r="P95" s="2559"/>
      <c r="Q95" s="2559"/>
      <c r="R95" s="2559"/>
      <c r="S95" s="2559"/>
      <c r="T95" s="2559"/>
    </row>
    <row r="96" spans="1:20" s="2526" customFormat="1" ht="10.5">
      <c r="A96" s="2618"/>
      <c r="B96" s="2624">
        <f>'4.20.1_NLRScheme_List'!C96</f>
        <v>0</v>
      </c>
      <c r="C96" s="2624">
        <f>'4.20.1_NLRScheme_List'!D96</f>
        <v>0</v>
      </c>
      <c r="D96" s="2622"/>
      <c r="E96" s="2622"/>
      <c r="F96" s="2622"/>
      <c r="G96" s="2622"/>
      <c r="H96" s="2625"/>
      <c r="I96" s="2625"/>
      <c r="J96" s="2625"/>
      <c r="K96" s="2559"/>
      <c r="L96" s="2559"/>
      <c r="M96" s="2559"/>
      <c r="N96" s="2559"/>
      <c r="O96" s="2559"/>
      <c r="P96" s="2559"/>
      <c r="Q96" s="2559"/>
      <c r="R96" s="2559"/>
      <c r="S96" s="2559"/>
      <c r="T96" s="2559"/>
    </row>
    <row r="97" spans="1:20" s="2526" customFormat="1" ht="10.5">
      <c r="A97" s="2618"/>
      <c r="B97" s="2624">
        <f>'4.20.1_NLRScheme_List'!C97</f>
        <v>0</v>
      </c>
      <c r="C97" s="2624">
        <f>'4.20.1_NLRScheme_List'!D97</f>
        <v>0</v>
      </c>
      <c r="D97" s="2622"/>
      <c r="E97" s="2622"/>
      <c r="F97" s="2622"/>
      <c r="G97" s="2622"/>
      <c r="H97" s="2625"/>
      <c r="I97" s="2625"/>
      <c r="J97" s="2625"/>
      <c r="K97" s="2559"/>
      <c r="L97" s="2559"/>
      <c r="M97" s="2559"/>
      <c r="N97" s="2559"/>
      <c r="O97" s="2559"/>
      <c r="P97" s="2559"/>
      <c r="Q97" s="2559"/>
      <c r="R97" s="2559"/>
      <c r="S97" s="2559"/>
      <c r="T97" s="2559"/>
    </row>
    <row r="98" spans="1:20" s="2526" customFormat="1" ht="10.5">
      <c r="A98" s="2618"/>
      <c r="B98" s="2624">
        <f>'4.20.1_NLRScheme_List'!C98</f>
        <v>0</v>
      </c>
      <c r="C98" s="2624">
        <f>'4.20.1_NLRScheme_List'!D98</f>
        <v>0</v>
      </c>
      <c r="D98" s="2622"/>
      <c r="E98" s="2622"/>
      <c r="F98" s="2622"/>
      <c r="G98" s="2622"/>
      <c r="H98" s="2625"/>
      <c r="I98" s="2625"/>
      <c r="J98" s="2625"/>
      <c r="K98" s="2559"/>
      <c r="L98" s="2559"/>
      <c r="M98" s="2559"/>
      <c r="N98" s="2559"/>
      <c r="O98" s="2559"/>
      <c r="P98" s="2559"/>
      <c r="Q98" s="2559"/>
      <c r="R98" s="2559"/>
      <c r="S98" s="2559"/>
      <c r="T98" s="2559"/>
    </row>
    <row r="99" spans="1:20" s="2526" customFormat="1" ht="10.5">
      <c r="A99" s="2618"/>
      <c r="B99" s="2624">
        <f>'4.20.1_NLRScheme_List'!C99</f>
        <v>0</v>
      </c>
      <c r="C99" s="2624">
        <f>'4.20.1_NLRScheme_List'!D99</f>
        <v>0</v>
      </c>
      <c r="D99" s="2622"/>
      <c r="E99" s="2622"/>
      <c r="F99" s="2622"/>
      <c r="G99" s="2622"/>
      <c r="H99" s="2625"/>
      <c r="I99" s="2625"/>
      <c r="J99" s="2625"/>
      <c r="K99" s="2559"/>
      <c r="L99" s="2559"/>
      <c r="M99" s="2559"/>
      <c r="N99" s="2559"/>
      <c r="O99" s="2559"/>
      <c r="P99" s="2559"/>
      <c r="Q99" s="2559"/>
      <c r="R99" s="2559"/>
      <c r="S99" s="2559"/>
      <c r="T99" s="2559"/>
    </row>
    <row r="100" spans="1:20" s="2526" customFormat="1" ht="10.5">
      <c r="A100" s="2618"/>
      <c r="B100" s="2624">
        <f>'4.20.1_NLRScheme_List'!C100</f>
        <v>0</v>
      </c>
      <c r="C100" s="2624">
        <f>'4.20.1_NLRScheme_List'!D100</f>
        <v>0</v>
      </c>
      <c r="D100" s="2622"/>
      <c r="E100" s="2622"/>
      <c r="F100" s="2622"/>
      <c r="G100" s="2622"/>
      <c r="H100" s="2625"/>
      <c r="I100" s="2625"/>
      <c r="J100" s="2625"/>
      <c r="K100" s="2559"/>
      <c r="L100" s="2559"/>
      <c r="M100" s="2559"/>
      <c r="N100" s="2559"/>
      <c r="O100" s="2559"/>
      <c r="P100" s="2559"/>
      <c r="Q100" s="2559"/>
      <c r="R100" s="2559"/>
      <c r="S100" s="2559"/>
      <c r="T100" s="2559"/>
    </row>
    <row r="101" spans="1:20" s="2526" customFormat="1" ht="10.5">
      <c r="A101" s="2618"/>
      <c r="B101" s="2624">
        <f>'4.20.1_NLRScheme_List'!C101</f>
        <v>0</v>
      </c>
      <c r="C101" s="2624">
        <f>'4.20.1_NLRScheme_List'!D101</f>
        <v>0</v>
      </c>
      <c r="D101" s="2622"/>
      <c r="E101" s="2622"/>
      <c r="F101" s="2622"/>
      <c r="G101" s="2622"/>
      <c r="H101" s="2625"/>
      <c r="I101" s="2625"/>
      <c r="J101" s="2625"/>
      <c r="K101" s="2559"/>
      <c r="L101" s="2559"/>
      <c r="M101" s="2559"/>
      <c r="N101" s="2559"/>
      <c r="O101" s="2559"/>
      <c r="P101" s="2559"/>
      <c r="Q101" s="2559"/>
      <c r="R101" s="2559"/>
      <c r="S101" s="2559"/>
      <c r="T101" s="2559"/>
    </row>
    <row r="102" spans="1:20" s="2526" customFormat="1" ht="10.5">
      <c r="A102" s="2618"/>
      <c r="B102" s="2624">
        <f>'4.20.1_NLRScheme_List'!C102</f>
        <v>0</v>
      </c>
      <c r="C102" s="2624">
        <f>'4.20.1_NLRScheme_List'!D102</f>
        <v>0</v>
      </c>
      <c r="D102" s="2622"/>
      <c r="E102" s="2622"/>
      <c r="F102" s="2622"/>
      <c r="G102" s="2622"/>
      <c r="H102" s="2625"/>
      <c r="I102" s="2625"/>
      <c r="J102" s="2625"/>
      <c r="K102" s="2559"/>
      <c r="L102" s="2559"/>
      <c r="M102" s="2559"/>
      <c r="N102" s="2559"/>
      <c r="O102" s="2559"/>
      <c r="P102" s="2559"/>
      <c r="Q102" s="2559"/>
      <c r="R102" s="2559"/>
      <c r="S102" s="2559"/>
      <c r="T102" s="2559"/>
    </row>
    <row r="103" spans="1:20" s="2526" customFormat="1" ht="10.5">
      <c r="A103" s="2618"/>
      <c r="B103" s="2624">
        <f>'4.20.1_NLRScheme_List'!C103</f>
        <v>0</v>
      </c>
      <c r="C103" s="2624">
        <f>'4.20.1_NLRScheme_List'!D103</f>
        <v>0</v>
      </c>
      <c r="D103" s="2622"/>
      <c r="E103" s="2622"/>
      <c r="F103" s="2622"/>
      <c r="G103" s="2622"/>
      <c r="H103" s="2625"/>
      <c r="I103" s="2625"/>
      <c r="J103" s="2625"/>
      <c r="K103" s="2559"/>
      <c r="L103" s="2559"/>
      <c r="M103" s="2559"/>
      <c r="N103" s="2559"/>
      <c r="O103" s="2559"/>
      <c r="P103" s="2559"/>
      <c r="Q103" s="2559"/>
      <c r="R103" s="2559"/>
      <c r="S103" s="2559"/>
      <c r="T103" s="2559"/>
    </row>
    <row r="104" spans="1:20" s="2526" customFormat="1" ht="10.5">
      <c r="A104" s="2618"/>
      <c r="B104" s="2624">
        <f>'4.20.1_NLRScheme_List'!C104</f>
        <v>0</v>
      </c>
      <c r="C104" s="2624">
        <f>'4.20.1_NLRScheme_List'!D104</f>
        <v>0</v>
      </c>
      <c r="D104" s="2622"/>
      <c r="E104" s="2622"/>
      <c r="F104" s="2622"/>
      <c r="G104" s="2622"/>
      <c r="H104" s="2625"/>
      <c r="I104" s="2625"/>
      <c r="J104" s="2625"/>
      <c r="K104" s="2559"/>
      <c r="L104" s="2559"/>
      <c r="M104" s="2559"/>
      <c r="N104" s="2559"/>
      <c r="O104" s="2559"/>
      <c r="P104" s="2559"/>
      <c r="Q104" s="2559"/>
      <c r="R104" s="2559"/>
      <c r="S104" s="2559"/>
      <c r="T104" s="2559"/>
    </row>
    <row r="105" spans="1:20" s="2526" customFormat="1" ht="10.5">
      <c r="A105" s="2618"/>
      <c r="B105" s="2624">
        <f>'4.20.1_NLRScheme_List'!C105</f>
        <v>0</v>
      </c>
      <c r="C105" s="2624">
        <f>'4.20.1_NLRScheme_List'!D105</f>
        <v>0</v>
      </c>
      <c r="D105" s="2622"/>
      <c r="E105" s="2622"/>
      <c r="F105" s="2622"/>
      <c r="G105" s="2622"/>
      <c r="H105" s="2625"/>
      <c r="I105" s="2625"/>
      <c r="J105" s="2625"/>
      <c r="K105" s="2559"/>
      <c r="L105" s="2559"/>
      <c r="M105" s="2559"/>
      <c r="N105" s="2559"/>
      <c r="O105" s="2559"/>
      <c r="P105" s="2559"/>
      <c r="Q105" s="2559"/>
      <c r="R105" s="2559"/>
      <c r="S105" s="2559"/>
      <c r="T105" s="2559"/>
    </row>
    <row r="106" spans="1:20" s="2526" customFormat="1" ht="10.5">
      <c r="A106" s="2618"/>
      <c r="B106" s="2624">
        <f>'4.20.1_NLRScheme_List'!C106</f>
        <v>0</v>
      </c>
      <c r="C106" s="2624">
        <f>'4.20.1_NLRScheme_List'!D106</f>
        <v>0</v>
      </c>
      <c r="D106" s="2622"/>
      <c r="E106" s="2622"/>
      <c r="F106" s="2622"/>
      <c r="G106" s="2622"/>
      <c r="H106" s="2625"/>
      <c r="I106" s="2625"/>
      <c r="J106" s="2625"/>
      <c r="K106" s="2559"/>
      <c r="L106" s="2559"/>
      <c r="M106" s="2559"/>
      <c r="N106" s="2559"/>
      <c r="O106" s="2559"/>
      <c r="P106" s="2559"/>
      <c r="Q106" s="2559"/>
      <c r="R106" s="2559"/>
      <c r="S106" s="2559"/>
      <c r="T106" s="2559"/>
    </row>
    <row r="107" spans="1:20" s="2526" customFormat="1" ht="10.5">
      <c r="A107" s="2618"/>
      <c r="B107" s="2624">
        <f>'4.20.1_NLRScheme_List'!C107</f>
        <v>0</v>
      </c>
      <c r="C107" s="2624">
        <f>'4.20.1_NLRScheme_List'!D107</f>
        <v>0</v>
      </c>
      <c r="D107" s="2622"/>
      <c r="E107" s="2622"/>
      <c r="F107" s="2622"/>
      <c r="G107" s="2622"/>
      <c r="H107" s="2625"/>
      <c r="I107" s="2625"/>
      <c r="J107" s="2625"/>
      <c r="K107" s="2559"/>
      <c r="L107" s="2559"/>
      <c r="M107" s="2559"/>
      <c r="N107" s="2559"/>
      <c r="O107" s="2559"/>
      <c r="P107" s="2559"/>
      <c r="Q107" s="2559"/>
      <c r="R107" s="2559"/>
      <c r="S107" s="2559"/>
      <c r="T107" s="2559"/>
    </row>
    <row r="108" spans="1:20" s="2526" customFormat="1" ht="10.5">
      <c r="A108" s="2618"/>
      <c r="B108" s="2624">
        <f>'4.20.1_NLRScheme_List'!C108</f>
        <v>0</v>
      </c>
      <c r="C108" s="2624">
        <f>'4.20.1_NLRScheme_List'!D108</f>
        <v>0</v>
      </c>
      <c r="D108" s="2622"/>
      <c r="E108" s="2622"/>
      <c r="F108" s="2622"/>
      <c r="G108" s="2622"/>
      <c r="H108" s="2625"/>
      <c r="I108" s="2625"/>
      <c r="J108" s="2625"/>
      <c r="K108" s="2559"/>
      <c r="L108" s="2559"/>
      <c r="M108" s="2559"/>
      <c r="N108" s="2559"/>
      <c r="O108" s="2559"/>
      <c r="P108" s="2559"/>
      <c r="Q108" s="2559"/>
      <c r="R108" s="2559"/>
      <c r="S108" s="2559"/>
      <c r="T108" s="2559"/>
    </row>
    <row r="109" spans="1:20" s="2526" customFormat="1" ht="10.5">
      <c r="A109" s="2618"/>
      <c r="B109" s="2624">
        <f>'4.20.1_NLRScheme_List'!C109</f>
        <v>0</v>
      </c>
      <c r="C109" s="2624">
        <f>'4.20.1_NLRScheme_List'!D109</f>
        <v>0</v>
      </c>
      <c r="D109" s="2622"/>
      <c r="E109" s="2622"/>
      <c r="F109" s="2622"/>
      <c r="G109" s="2622"/>
      <c r="H109" s="2625"/>
      <c r="I109" s="2625"/>
      <c r="J109" s="2625"/>
      <c r="K109" s="2559"/>
      <c r="L109" s="2559"/>
      <c r="M109" s="2559"/>
      <c r="N109" s="2559"/>
      <c r="O109" s="2559"/>
      <c r="P109" s="2559"/>
      <c r="Q109" s="2559"/>
      <c r="R109" s="2559"/>
      <c r="S109" s="2559"/>
      <c r="T109" s="2559"/>
    </row>
    <row r="110" spans="1:20" s="2526" customFormat="1" ht="10.5">
      <c r="A110" s="2618"/>
      <c r="B110" s="2624">
        <f>'4.20.1_NLRScheme_List'!C110</f>
        <v>0</v>
      </c>
      <c r="C110" s="2624">
        <f>'4.20.1_NLRScheme_List'!D110</f>
        <v>0</v>
      </c>
      <c r="D110" s="2622"/>
      <c r="E110" s="2622"/>
      <c r="F110" s="2622"/>
      <c r="G110" s="2622"/>
      <c r="H110" s="2625"/>
      <c r="I110" s="2625"/>
      <c r="J110" s="2625"/>
      <c r="K110" s="2559"/>
      <c r="L110" s="2559"/>
      <c r="M110" s="2559"/>
      <c r="N110" s="2559"/>
      <c r="O110" s="2559"/>
      <c r="P110" s="2559"/>
      <c r="Q110" s="2559"/>
      <c r="R110" s="2559"/>
      <c r="S110" s="2559"/>
      <c r="T110" s="2559"/>
    </row>
    <row r="111" spans="1:20" s="2526" customFormat="1" ht="10.5">
      <c r="A111" s="2618"/>
      <c r="B111" s="2624">
        <f>'4.20.1_NLRScheme_List'!C111</f>
        <v>0</v>
      </c>
      <c r="C111" s="2624">
        <f>'4.20.1_NLRScheme_List'!D111</f>
        <v>0</v>
      </c>
      <c r="D111" s="2622"/>
      <c r="E111" s="2622"/>
      <c r="F111" s="2622"/>
      <c r="G111" s="2622"/>
      <c r="H111" s="2625"/>
      <c r="I111" s="2625"/>
      <c r="J111" s="2625"/>
      <c r="K111" s="2559"/>
      <c r="L111" s="2559"/>
      <c r="M111" s="2559"/>
      <c r="N111" s="2559"/>
      <c r="O111" s="2559"/>
      <c r="P111" s="2559"/>
      <c r="Q111" s="2559"/>
      <c r="R111" s="2559"/>
      <c r="S111" s="2559"/>
      <c r="T111" s="2559"/>
    </row>
    <row r="112" spans="1:20" s="2526" customFormat="1" ht="10.5">
      <c r="A112" s="2618"/>
      <c r="B112" s="2624">
        <f>'4.20.1_NLRScheme_List'!C112</f>
        <v>0</v>
      </c>
      <c r="C112" s="2624">
        <f>'4.20.1_NLRScheme_List'!D112</f>
        <v>0</v>
      </c>
      <c r="D112" s="2622"/>
      <c r="E112" s="2622"/>
      <c r="F112" s="2622"/>
      <c r="G112" s="2622"/>
      <c r="H112" s="2625"/>
      <c r="I112" s="2625"/>
      <c r="J112" s="2625"/>
      <c r="K112" s="2559"/>
      <c r="L112" s="2559"/>
      <c r="M112" s="2559"/>
      <c r="N112" s="2559"/>
      <c r="O112" s="2559"/>
      <c r="P112" s="2559"/>
      <c r="Q112" s="2559"/>
      <c r="R112" s="2559"/>
      <c r="S112" s="2559"/>
      <c r="T112" s="2559"/>
    </row>
    <row r="113" spans="1:20" s="2526" customFormat="1" ht="10.5">
      <c r="A113" s="2618"/>
      <c r="B113" s="2624">
        <f>'4.20.1_NLRScheme_List'!C113</f>
        <v>0</v>
      </c>
      <c r="C113" s="2624">
        <f>'4.20.1_NLRScheme_List'!D113</f>
        <v>0</v>
      </c>
      <c r="D113" s="2622"/>
      <c r="E113" s="2622"/>
      <c r="F113" s="2622"/>
      <c r="G113" s="2622"/>
      <c r="H113" s="2625"/>
      <c r="I113" s="2625"/>
      <c r="J113" s="2625"/>
      <c r="K113" s="2559"/>
      <c r="L113" s="2559"/>
      <c r="M113" s="2559"/>
      <c r="N113" s="2559"/>
      <c r="O113" s="2559"/>
      <c r="P113" s="2559"/>
      <c r="Q113" s="2559"/>
      <c r="R113" s="2559"/>
      <c r="S113" s="2559"/>
      <c r="T113" s="2559"/>
    </row>
    <row r="114" spans="1:20" s="2526" customFormat="1" ht="10.5">
      <c r="A114" s="2618"/>
      <c r="B114" s="2624">
        <f>'4.20.1_NLRScheme_List'!C114</f>
        <v>0</v>
      </c>
      <c r="C114" s="2624">
        <f>'4.20.1_NLRScheme_List'!D114</f>
        <v>0</v>
      </c>
      <c r="D114" s="2622"/>
      <c r="E114" s="2622"/>
      <c r="F114" s="2622"/>
      <c r="G114" s="2622"/>
      <c r="H114" s="2625"/>
      <c r="I114" s="2625"/>
      <c r="J114" s="2625"/>
      <c r="K114" s="2559"/>
      <c r="L114" s="2559"/>
      <c r="M114" s="2559"/>
      <c r="N114" s="2559"/>
      <c r="O114" s="2559"/>
      <c r="P114" s="2559"/>
      <c r="Q114" s="2559"/>
      <c r="R114" s="2559"/>
      <c r="S114" s="2559"/>
      <c r="T114" s="2559"/>
    </row>
    <row r="115" spans="1:20" s="2526" customFormat="1" ht="10.5">
      <c r="A115" s="2618"/>
      <c r="B115" s="2624">
        <f>'4.20.1_NLRScheme_List'!C115</f>
        <v>0</v>
      </c>
      <c r="C115" s="2624">
        <f>'4.20.1_NLRScheme_List'!D115</f>
        <v>0</v>
      </c>
      <c r="D115" s="2622"/>
      <c r="E115" s="2622"/>
      <c r="F115" s="2622"/>
      <c r="G115" s="2622"/>
      <c r="H115" s="2625"/>
      <c r="I115" s="2625"/>
      <c r="J115" s="2625"/>
      <c r="K115" s="2559"/>
      <c r="L115" s="2559"/>
      <c r="M115" s="2559"/>
      <c r="N115" s="2559"/>
      <c r="O115" s="2559"/>
      <c r="P115" s="2559"/>
      <c r="Q115" s="2559"/>
      <c r="R115" s="2559"/>
      <c r="S115" s="2559"/>
      <c r="T115" s="2559"/>
    </row>
    <row r="116" spans="1:20" s="2526" customFormat="1" ht="10.5">
      <c r="A116" s="2618"/>
      <c r="B116" s="2624">
        <f>'4.20.1_NLRScheme_List'!C116</f>
        <v>0</v>
      </c>
      <c r="C116" s="2624">
        <f>'4.20.1_NLRScheme_List'!D116</f>
        <v>0</v>
      </c>
      <c r="D116" s="2622"/>
      <c r="E116" s="2622"/>
      <c r="F116" s="2622"/>
      <c r="G116" s="2622"/>
      <c r="H116" s="2625"/>
      <c r="I116" s="2625"/>
      <c r="J116" s="2625"/>
      <c r="K116" s="2559"/>
      <c r="L116" s="2559"/>
      <c r="M116" s="2559"/>
      <c r="N116" s="2559"/>
      <c r="O116" s="2559"/>
      <c r="P116" s="2559"/>
      <c r="Q116" s="2559"/>
      <c r="R116" s="2559"/>
      <c r="S116" s="2559"/>
      <c r="T116" s="2559"/>
    </row>
    <row r="117" spans="1:20" s="2526" customFormat="1" ht="10.5">
      <c r="A117" s="2618"/>
      <c r="B117" s="2624">
        <f>'4.20.1_NLRScheme_List'!C117</f>
        <v>0</v>
      </c>
      <c r="C117" s="2624">
        <f>'4.20.1_NLRScheme_List'!D117</f>
        <v>0</v>
      </c>
      <c r="D117" s="2622"/>
      <c r="E117" s="2622"/>
      <c r="F117" s="2622"/>
      <c r="G117" s="2622"/>
      <c r="H117" s="2625"/>
      <c r="I117" s="2625"/>
      <c r="J117" s="2625"/>
      <c r="K117" s="2559"/>
      <c r="L117" s="2559"/>
      <c r="M117" s="2559"/>
      <c r="N117" s="2559"/>
      <c r="O117" s="2559"/>
      <c r="P117" s="2559"/>
      <c r="Q117" s="2559"/>
      <c r="R117" s="2559"/>
      <c r="S117" s="2559"/>
      <c r="T117" s="2559"/>
    </row>
    <row r="118" spans="1:20" s="2526" customFormat="1" ht="10.5">
      <c r="A118" s="2618"/>
      <c r="B118" s="2624">
        <f>'4.20.1_NLRScheme_List'!C118</f>
        <v>0</v>
      </c>
      <c r="C118" s="2624">
        <f>'4.20.1_NLRScheme_List'!D118</f>
        <v>0</v>
      </c>
      <c r="D118" s="2622"/>
      <c r="E118" s="2622"/>
      <c r="F118" s="2622"/>
      <c r="G118" s="2622"/>
      <c r="H118" s="2625"/>
      <c r="I118" s="2625"/>
      <c r="J118" s="2625"/>
      <c r="K118" s="2559"/>
      <c r="L118" s="2559"/>
      <c r="M118" s="2559"/>
      <c r="N118" s="2559"/>
      <c r="O118" s="2559"/>
      <c r="P118" s="2559"/>
      <c r="Q118" s="2559"/>
      <c r="R118" s="2559"/>
      <c r="S118" s="2559"/>
      <c r="T118" s="2559"/>
    </row>
    <row r="119" spans="1:20" s="2526" customFormat="1" ht="10.5">
      <c r="A119" s="2618"/>
      <c r="B119" s="2624">
        <f>'4.20.1_NLRScheme_List'!C119</f>
        <v>0</v>
      </c>
      <c r="C119" s="2624">
        <f>'4.20.1_NLRScheme_List'!D119</f>
        <v>0</v>
      </c>
      <c r="D119" s="2622"/>
      <c r="E119" s="2622"/>
      <c r="F119" s="2622"/>
      <c r="G119" s="2622"/>
      <c r="H119" s="2625"/>
      <c r="I119" s="2625"/>
      <c r="J119" s="2625"/>
      <c r="K119" s="2559"/>
      <c r="L119" s="2559"/>
      <c r="M119" s="2559"/>
      <c r="N119" s="2559"/>
      <c r="O119" s="2559"/>
      <c r="P119" s="2559"/>
      <c r="Q119" s="2559"/>
      <c r="R119" s="2559"/>
      <c r="S119" s="2559"/>
      <c r="T119" s="2559"/>
    </row>
    <row r="120" spans="1:20" s="2526" customFormat="1" ht="10.5">
      <c r="A120" s="2618"/>
      <c r="B120" s="2624">
        <f>'4.20.1_NLRScheme_List'!C120</f>
        <v>0</v>
      </c>
      <c r="C120" s="2624">
        <f>'4.20.1_NLRScheme_List'!D120</f>
        <v>0</v>
      </c>
      <c r="D120" s="2622"/>
      <c r="E120" s="2622"/>
      <c r="F120" s="2622"/>
      <c r="G120" s="2622"/>
      <c r="H120" s="2625"/>
      <c r="I120" s="2625"/>
      <c r="J120" s="2625"/>
      <c r="K120" s="2559"/>
      <c r="L120" s="2559"/>
      <c r="M120" s="2559"/>
      <c r="N120" s="2559"/>
      <c r="O120" s="2559"/>
      <c r="P120" s="2559"/>
      <c r="Q120" s="2559"/>
      <c r="R120" s="2559"/>
      <c r="S120" s="2559"/>
      <c r="T120" s="2559"/>
    </row>
    <row r="121" spans="1:20" s="2526" customFormat="1" ht="10.5">
      <c r="A121" s="2618"/>
      <c r="B121" s="2624">
        <f>'4.20.1_NLRScheme_List'!C121</f>
        <v>0</v>
      </c>
      <c r="C121" s="2624">
        <f>'4.20.1_NLRScheme_List'!D121</f>
        <v>0</v>
      </c>
      <c r="D121" s="2622"/>
      <c r="E121" s="2622"/>
      <c r="F121" s="2622"/>
      <c r="G121" s="2622"/>
      <c r="H121" s="2625"/>
      <c r="I121" s="2625"/>
      <c r="J121" s="2625"/>
      <c r="K121" s="2559"/>
      <c r="L121" s="2559"/>
      <c r="M121" s="2559"/>
      <c r="N121" s="2559"/>
      <c r="O121" s="2559"/>
      <c r="P121" s="2559"/>
      <c r="Q121" s="2559"/>
      <c r="R121" s="2559"/>
      <c r="S121" s="2559"/>
      <c r="T121" s="2559"/>
    </row>
    <row r="122" spans="1:20" s="2526" customFormat="1" ht="10.5">
      <c r="A122" s="2618"/>
      <c r="B122" s="2624">
        <f>'4.20.1_NLRScheme_List'!C122</f>
        <v>0</v>
      </c>
      <c r="C122" s="2624">
        <f>'4.20.1_NLRScheme_List'!D122</f>
        <v>0</v>
      </c>
      <c r="D122" s="2622"/>
      <c r="E122" s="2622"/>
      <c r="F122" s="2622"/>
      <c r="G122" s="2622"/>
      <c r="H122" s="2625"/>
      <c r="I122" s="2625"/>
      <c r="J122" s="2625"/>
      <c r="K122" s="2559"/>
      <c r="L122" s="2559"/>
      <c r="M122" s="2559"/>
      <c r="N122" s="2559"/>
      <c r="O122" s="2559"/>
      <c r="P122" s="2559"/>
      <c r="Q122" s="2559"/>
      <c r="R122" s="2559"/>
      <c r="S122" s="2559"/>
      <c r="T122" s="2559"/>
    </row>
    <row r="123" spans="1:20" s="2526" customFormat="1" ht="10.5">
      <c r="A123" s="2618"/>
      <c r="B123" s="2624">
        <f>'4.20.1_NLRScheme_List'!C123</f>
        <v>0</v>
      </c>
      <c r="C123" s="2624">
        <f>'4.20.1_NLRScheme_List'!D123</f>
        <v>0</v>
      </c>
      <c r="D123" s="2622"/>
      <c r="E123" s="2622"/>
      <c r="F123" s="2622"/>
      <c r="G123" s="2622"/>
      <c r="H123" s="2625"/>
      <c r="I123" s="2625"/>
      <c r="J123" s="2625"/>
      <c r="K123" s="2559"/>
      <c r="L123" s="2559"/>
      <c r="M123" s="2559"/>
      <c r="N123" s="2559"/>
      <c r="O123" s="2559"/>
      <c r="P123" s="2559"/>
      <c r="Q123" s="2559"/>
      <c r="R123" s="2559"/>
      <c r="S123" s="2559"/>
      <c r="T123" s="2559"/>
    </row>
    <row r="124" spans="1:20" s="2526" customFormat="1" ht="10.5">
      <c r="A124" s="2618"/>
      <c r="B124" s="2624">
        <f>'4.20.1_NLRScheme_List'!C124</f>
        <v>0</v>
      </c>
      <c r="C124" s="2624">
        <f>'4.20.1_NLRScheme_List'!D124</f>
        <v>0</v>
      </c>
      <c r="D124" s="2622"/>
      <c r="E124" s="2622"/>
      <c r="F124" s="2622"/>
      <c r="G124" s="2622"/>
      <c r="H124" s="2625"/>
      <c r="I124" s="2625"/>
      <c r="J124" s="2625"/>
      <c r="K124" s="2559"/>
      <c r="L124" s="2559"/>
      <c r="M124" s="2559"/>
      <c r="N124" s="2559"/>
      <c r="O124" s="2559"/>
      <c r="P124" s="2559"/>
      <c r="Q124" s="2559"/>
      <c r="R124" s="2559"/>
      <c r="S124" s="2559"/>
      <c r="T124" s="2559"/>
    </row>
    <row r="125" spans="1:20" s="2526" customFormat="1" ht="10.5">
      <c r="A125" s="2618"/>
      <c r="B125" s="2624">
        <f>'4.20.1_NLRScheme_List'!C125</f>
        <v>0</v>
      </c>
      <c r="C125" s="2624">
        <f>'4.20.1_NLRScheme_List'!D125</f>
        <v>0</v>
      </c>
      <c r="D125" s="2622"/>
      <c r="E125" s="2622"/>
      <c r="F125" s="2622"/>
      <c r="G125" s="2622"/>
      <c r="H125" s="2625"/>
      <c r="I125" s="2625"/>
      <c r="J125" s="2625"/>
      <c r="K125" s="2559"/>
      <c r="L125" s="2559"/>
      <c r="M125" s="2559"/>
      <c r="N125" s="2559"/>
      <c r="O125" s="2559"/>
      <c r="P125" s="2559"/>
      <c r="Q125" s="2559"/>
      <c r="R125" s="2559"/>
      <c r="S125" s="2559"/>
      <c r="T125" s="2559"/>
    </row>
    <row r="126" spans="1:20" s="2526" customFormat="1" ht="10.5">
      <c r="A126" s="2618"/>
      <c r="B126" s="2624">
        <f>'4.20.1_NLRScheme_List'!C126</f>
        <v>0</v>
      </c>
      <c r="C126" s="2624">
        <f>'4.20.1_NLRScheme_List'!D126</f>
        <v>0</v>
      </c>
      <c r="D126" s="2622"/>
      <c r="E126" s="2622"/>
      <c r="F126" s="2622"/>
      <c r="G126" s="2622"/>
      <c r="H126" s="2625"/>
      <c r="I126" s="2625"/>
      <c r="J126" s="2625"/>
      <c r="K126" s="2559"/>
      <c r="L126" s="2559"/>
      <c r="M126" s="2559"/>
      <c r="N126" s="2559"/>
      <c r="O126" s="2559"/>
      <c r="P126" s="2559"/>
      <c r="Q126" s="2559"/>
      <c r="R126" s="2559"/>
      <c r="S126" s="2559"/>
      <c r="T126" s="2559"/>
    </row>
    <row r="127" spans="1:20" s="2526" customFormat="1" ht="10.5">
      <c r="A127" s="2618"/>
      <c r="B127" s="2624">
        <f>'4.20.1_NLRScheme_List'!C127</f>
        <v>0</v>
      </c>
      <c r="C127" s="2624">
        <f>'4.20.1_NLRScheme_List'!D127</f>
        <v>0</v>
      </c>
      <c r="D127" s="2622"/>
      <c r="E127" s="2622"/>
      <c r="F127" s="2622"/>
      <c r="G127" s="2622"/>
      <c r="H127" s="2625"/>
      <c r="I127" s="2625"/>
      <c r="J127" s="2625"/>
      <c r="K127" s="2559"/>
      <c r="L127" s="2559"/>
      <c r="M127" s="2559"/>
      <c r="N127" s="2559"/>
      <c r="O127" s="2559"/>
      <c r="P127" s="2559"/>
      <c r="Q127" s="2559"/>
      <c r="R127" s="2559"/>
      <c r="S127" s="2559"/>
      <c r="T127" s="2559"/>
    </row>
    <row r="128" spans="1:20" s="2526" customFormat="1" ht="10.5">
      <c r="A128" s="2618"/>
      <c r="B128" s="2624">
        <f>'4.20.1_NLRScheme_List'!C128</f>
        <v>0</v>
      </c>
      <c r="C128" s="2624">
        <f>'4.20.1_NLRScheme_List'!D128</f>
        <v>0</v>
      </c>
      <c r="D128" s="2622"/>
      <c r="E128" s="2622"/>
      <c r="F128" s="2622"/>
      <c r="G128" s="2622"/>
      <c r="H128" s="2625"/>
      <c r="I128" s="2625"/>
      <c r="J128" s="2625"/>
      <c r="K128" s="2559"/>
      <c r="L128" s="2559"/>
      <c r="M128" s="2559"/>
      <c r="N128" s="2559"/>
      <c r="O128" s="2559"/>
      <c r="P128" s="2559"/>
      <c r="Q128" s="2559"/>
      <c r="R128" s="2559"/>
      <c r="S128" s="2559"/>
      <c r="T128" s="2559"/>
    </row>
    <row r="129" spans="1:20" s="2526" customFormat="1" ht="10.5">
      <c r="A129" s="2618"/>
      <c r="B129" s="2624">
        <f>'4.20.1_NLRScheme_List'!C129</f>
        <v>0</v>
      </c>
      <c r="C129" s="2624">
        <f>'4.20.1_NLRScheme_List'!D129</f>
        <v>0</v>
      </c>
      <c r="D129" s="2622"/>
      <c r="E129" s="2622"/>
      <c r="F129" s="2622"/>
      <c r="G129" s="2622"/>
      <c r="H129" s="2625"/>
      <c r="I129" s="2625"/>
      <c r="J129" s="2625"/>
      <c r="K129" s="2559"/>
      <c r="L129" s="2559"/>
      <c r="M129" s="2559"/>
      <c r="N129" s="2559"/>
      <c r="O129" s="2559"/>
      <c r="P129" s="2559"/>
      <c r="Q129" s="2559"/>
      <c r="R129" s="2559"/>
      <c r="S129" s="2559"/>
      <c r="T129" s="2559"/>
    </row>
    <row r="130" spans="1:20" s="2526" customFormat="1" ht="10.5">
      <c r="A130" s="2618"/>
      <c r="B130" s="2624">
        <f>'4.20.1_NLRScheme_List'!C130</f>
        <v>0</v>
      </c>
      <c r="C130" s="2624">
        <f>'4.20.1_NLRScheme_List'!D130</f>
        <v>0</v>
      </c>
      <c r="D130" s="2622"/>
      <c r="E130" s="2622"/>
      <c r="F130" s="2622"/>
      <c r="G130" s="2622"/>
      <c r="H130" s="2625"/>
      <c r="I130" s="2625"/>
      <c r="J130" s="2625"/>
      <c r="K130" s="2559"/>
      <c r="L130" s="2559"/>
      <c r="M130" s="2559"/>
      <c r="N130" s="2559"/>
      <c r="O130" s="2559"/>
      <c r="P130" s="2559"/>
      <c r="Q130" s="2559"/>
      <c r="R130" s="2559"/>
      <c r="S130" s="2559"/>
      <c r="T130" s="2559"/>
    </row>
    <row r="131" spans="1:20" s="2526" customFormat="1" ht="10.5">
      <c r="A131" s="2618"/>
      <c r="B131" s="2624">
        <f>'4.20.1_NLRScheme_List'!C131</f>
        <v>0</v>
      </c>
      <c r="C131" s="2624">
        <f>'4.20.1_NLRScheme_List'!D131</f>
        <v>0</v>
      </c>
      <c r="D131" s="2622"/>
      <c r="E131" s="2622"/>
      <c r="F131" s="2622"/>
      <c r="G131" s="2622"/>
      <c r="H131" s="2625"/>
      <c r="I131" s="2625"/>
      <c r="J131" s="2625"/>
      <c r="K131" s="2559"/>
      <c r="L131" s="2559"/>
      <c r="M131" s="2559"/>
      <c r="N131" s="2559"/>
      <c r="O131" s="2559"/>
      <c r="P131" s="2559"/>
      <c r="Q131" s="2559"/>
      <c r="R131" s="2559"/>
      <c r="S131" s="2559"/>
      <c r="T131" s="2559"/>
    </row>
    <row r="132" spans="1:20" s="2526" customFormat="1" ht="10.5">
      <c r="A132" s="2618"/>
      <c r="B132" s="2624">
        <f>'4.20.1_NLRScheme_List'!C132</f>
        <v>0</v>
      </c>
      <c r="C132" s="2624">
        <f>'4.20.1_NLRScheme_List'!D132</f>
        <v>0</v>
      </c>
      <c r="D132" s="2622"/>
      <c r="E132" s="2622"/>
      <c r="F132" s="2622"/>
      <c r="G132" s="2622"/>
      <c r="H132" s="2625"/>
      <c r="I132" s="2625"/>
      <c r="J132" s="2625"/>
      <c r="K132" s="2559"/>
      <c r="L132" s="2559"/>
      <c r="M132" s="2559"/>
      <c r="N132" s="2559"/>
      <c r="O132" s="2559"/>
      <c r="P132" s="2559"/>
      <c r="Q132" s="2559"/>
      <c r="R132" s="2559"/>
      <c r="S132" s="2559"/>
      <c r="T132" s="2559"/>
    </row>
    <row r="133" spans="1:20" s="2526" customFormat="1" ht="10.5">
      <c r="A133" s="2618"/>
      <c r="B133" s="2624">
        <f>'4.20.1_NLRScheme_List'!C133</f>
        <v>0</v>
      </c>
      <c r="C133" s="2624">
        <f>'4.20.1_NLRScheme_List'!D133</f>
        <v>0</v>
      </c>
      <c r="D133" s="2622"/>
      <c r="E133" s="2622"/>
      <c r="F133" s="2622"/>
      <c r="G133" s="2622"/>
      <c r="H133" s="2625"/>
      <c r="I133" s="2625"/>
      <c r="J133" s="2625"/>
      <c r="K133" s="2559"/>
      <c r="L133" s="2559"/>
      <c r="M133" s="2559"/>
      <c r="N133" s="2559"/>
      <c r="O133" s="2559"/>
      <c r="P133" s="2559"/>
      <c r="Q133" s="2559"/>
      <c r="R133" s="2559"/>
      <c r="S133" s="2559"/>
      <c r="T133" s="2559"/>
    </row>
    <row r="134" spans="1:20" s="2526" customFormat="1" ht="10.5">
      <c r="A134" s="2618"/>
      <c r="B134" s="2624">
        <f>'4.20.1_NLRScheme_List'!C134</f>
        <v>0</v>
      </c>
      <c r="C134" s="2624">
        <f>'4.20.1_NLRScheme_List'!D134</f>
        <v>0</v>
      </c>
      <c r="D134" s="2622"/>
      <c r="E134" s="2622"/>
      <c r="F134" s="2622"/>
      <c r="G134" s="2622"/>
      <c r="H134" s="2625"/>
      <c r="I134" s="2625"/>
      <c r="J134" s="2625"/>
      <c r="K134" s="2559"/>
      <c r="L134" s="2559"/>
      <c r="M134" s="2559"/>
      <c r="N134" s="2559"/>
      <c r="O134" s="2559"/>
      <c r="P134" s="2559"/>
      <c r="Q134" s="2559"/>
      <c r="R134" s="2559"/>
      <c r="S134" s="2559"/>
      <c r="T134" s="2559"/>
    </row>
    <row r="135" spans="1:20" s="2526" customFormat="1" ht="10.5">
      <c r="A135" s="2618"/>
      <c r="B135" s="2624">
        <f>'4.20.1_NLRScheme_List'!C135</f>
        <v>0</v>
      </c>
      <c r="C135" s="2624">
        <f>'4.20.1_NLRScheme_List'!D135</f>
        <v>0</v>
      </c>
      <c r="D135" s="2622"/>
      <c r="E135" s="2622"/>
      <c r="F135" s="2622"/>
      <c r="G135" s="2622"/>
      <c r="H135" s="2625"/>
      <c r="I135" s="2625"/>
      <c r="J135" s="2625"/>
      <c r="K135" s="2559"/>
      <c r="L135" s="2559"/>
      <c r="M135" s="2559"/>
      <c r="N135" s="2559"/>
      <c r="O135" s="2559"/>
      <c r="P135" s="2559"/>
      <c r="Q135" s="2559"/>
      <c r="R135" s="2559"/>
      <c r="S135" s="2559"/>
      <c r="T135" s="2559"/>
    </row>
    <row r="136" spans="1:20" s="2526" customFormat="1" ht="10.5">
      <c r="A136" s="2618"/>
      <c r="B136" s="2624">
        <f>'4.20.1_NLRScheme_List'!C136</f>
        <v>0</v>
      </c>
      <c r="C136" s="2624">
        <f>'4.20.1_NLRScheme_List'!D136</f>
        <v>0</v>
      </c>
      <c r="D136" s="2622"/>
      <c r="E136" s="2622"/>
      <c r="F136" s="2622"/>
      <c r="G136" s="2622"/>
      <c r="H136" s="2625"/>
      <c r="I136" s="2625"/>
      <c r="J136" s="2625"/>
      <c r="K136" s="2559"/>
      <c r="L136" s="2559"/>
      <c r="M136" s="2559"/>
      <c r="N136" s="2559"/>
      <c r="O136" s="2559"/>
      <c r="P136" s="2559"/>
      <c r="Q136" s="2559"/>
      <c r="R136" s="2559"/>
      <c r="S136" s="2559"/>
      <c r="T136" s="2559"/>
    </row>
    <row r="137" spans="1:20" s="2526" customFormat="1" ht="10.5">
      <c r="A137" s="2618"/>
      <c r="B137" s="2624">
        <f>'4.20.1_NLRScheme_List'!C137</f>
        <v>0</v>
      </c>
      <c r="C137" s="2624">
        <f>'4.20.1_NLRScheme_List'!D137</f>
        <v>0</v>
      </c>
      <c r="D137" s="2622"/>
      <c r="E137" s="2622"/>
      <c r="F137" s="2622"/>
      <c r="G137" s="2622"/>
      <c r="H137" s="2625"/>
      <c r="I137" s="2625"/>
      <c r="J137" s="2625"/>
      <c r="K137" s="2559"/>
      <c r="L137" s="2559"/>
      <c r="M137" s="2559"/>
      <c r="N137" s="2559"/>
      <c r="O137" s="2559"/>
      <c r="P137" s="2559"/>
      <c r="Q137" s="2559"/>
      <c r="R137" s="2559"/>
      <c r="S137" s="2559"/>
      <c r="T137" s="2559"/>
    </row>
    <row r="138" spans="1:20" s="2526" customFormat="1" ht="10.5">
      <c r="A138" s="2618"/>
      <c r="B138" s="2624">
        <f>'4.20.1_NLRScheme_List'!C138</f>
        <v>0</v>
      </c>
      <c r="C138" s="2624">
        <f>'4.20.1_NLRScheme_List'!D138</f>
        <v>0</v>
      </c>
      <c r="D138" s="2622"/>
      <c r="E138" s="2622"/>
      <c r="F138" s="2622"/>
      <c r="G138" s="2622"/>
      <c r="H138" s="2625"/>
      <c r="I138" s="2625"/>
      <c r="J138" s="2625"/>
      <c r="K138" s="2559"/>
      <c r="L138" s="2559"/>
      <c r="M138" s="2559"/>
      <c r="N138" s="2559"/>
      <c r="O138" s="2559"/>
      <c r="P138" s="2559"/>
      <c r="Q138" s="2559"/>
      <c r="R138" s="2559"/>
      <c r="S138" s="2559"/>
      <c r="T138" s="2559"/>
    </row>
    <row r="139" spans="1:20" s="2526" customFormat="1" ht="10.5">
      <c r="A139" s="2618"/>
      <c r="B139" s="2624">
        <f>'4.20.1_NLRScheme_List'!C139</f>
        <v>0</v>
      </c>
      <c r="C139" s="2624">
        <f>'4.20.1_NLRScheme_List'!D139</f>
        <v>0</v>
      </c>
      <c r="D139" s="2622"/>
      <c r="E139" s="2622"/>
      <c r="F139" s="2622"/>
      <c r="G139" s="2622"/>
      <c r="H139" s="2625"/>
      <c r="I139" s="2625"/>
      <c r="J139" s="2625"/>
      <c r="K139" s="2559"/>
      <c r="L139" s="2559"/>
      <c r="M139" s="2559"/>
      <c r="N139" s="2559"/>
      <c r="O139" s="2559"/>
      <c r="P139" s="2559"/>
      <c r="Q139" s="2559"/>
      <c r="R139" s="2559"/>
      <c r="S139" s="2559"/>
      <c r="T139" s="2559"/>
    </row>
    <row r="140" spans="1:20" s="2526" customFormat="1" ht="10.5">
      <c r="A140" s="2618"/>
      <c r="B140" s="2624">
        <f>'4.20.1_NLRScheme_List'!C140</f>
        <v>0</v>
      </c>
      <c r="C140" s="2624">
        <f>'4.20.1_NLRScheme_List'!D140</f>
        <v>0</v>
      </c>
      <c r="D140" s="2622"/>
      <c r="E140" s="2622"/>
      <c r="F140" s="2622"/>
      <c r="G140" s="2622"/>
      <c r="H140" s="2625"/>
      <c r="I140" s="2625"/>
      <c r="J140" s="2625"/>
      <c r="K140" s="2559"/>
      <c r="L140" s="2559"/>
      <c r="M140" s="2559"/>
      <c r="N140" s="2559"/>
      <c r="O140" s="2559"/>
      <c r="P140" s="2559"/>
      <c r="Q140" s="2559"/>
      <c r="R140" s="2559"/>
      <c r="S140" s="2559"/>
      <c r="T140" s="2559"/>
    </row>
    <row r="141" spans="1:20" s="2526" customFormat="1" ht="10.5">
      <c r="A141" s="2618"/>
      <c r="B141" s="2624">
        <f>'4.20.1_NLRScheme_List'!C141</f>
        <v>0</v>
      </c>
      <c r="C141" s="2624">
        <f>'4.20.1_NLRScheme_List'!D141</f>
        <v>0</v>
      </c>
      <c r="D141" s="2622"/>
      <c r="E141" s="2622"/>
      <c r="F141" s="2622"/>
      <c r="G141" s="2622"/>
      <c r="H141" s="2625"/>
      <c r="I141" s="2625"/>
      <c r="J141" s="2625"/>
      <c r="K141" s="2559"/>
      <c r="L141" s="2559"/>
      <c r="M141" s="2559"/>
      <c r="N141" s="2559"/>
      <c r="O141" s="2559"/>
      <c r="P141" s="2559"/>
      <c r="Q141" s="2559"/>
      <c r="R141" s="2559"/>
      <c r="S141" s="2559"/>
      <c r="T141" s="2559"/>
    </row>
    <row r="142" spans="1:20" s="2526" customFormat="1" ht="10.5">
      <c r="A142" s="2618"/>
      <c r="B142" s="2624">
        <f>'4.20.1_NLRScheme_List'!C142</f>
        <v>0</v>
      </c>
      <c r="C142" s="2624">
        <f>'4.20.1_NLRScheme_List'!D142</f>
        <v>0</v>
      </c>
      <c r="D142" s="2622"/>
      <c r="E142" s="2622"/>
      <c r="F142" s="2622"/>
      <c r="G142" s="2622"/>
      <c r="H142" s="2625"/>
      <c r="I142" s="2625"/>
      <c r="J142" s="2625"/>
      <c r="K142" s="2559"/>
      <c r="L142" s="2559"/>
      <c r="M142" s="2559"/>
      <c r="N142" s="2559"/>
      <c r="O142" s="2559"/>
      <c r="P142" s="2559"/>
      <c r="Q142" s="2559"/>
      <c r="R142" s="2559"/>
      <c r="S142" s="2559"/>
      <c r="T142" s="2559"/>
    </row>
    <row r="143" spans="1:20" s="2526" customFormat="1" ht="10.5">
      <c r="A143" s="2618"/>
      <c r="B143" s="2624">
        <f>'4.20.1_NLRScheme_List'!C143</f>
        <v>0</v>
      </c>
      <c r="C143" s="2624">
        <f>'4.20.1_NLRScheme_List'!D143</f>
        <v>0</v>
      </c>
      <c r="D143" s="2622"/>
      <c r="E143" s="2622"/>
      <c r="F143" s="2622"/>
      <c r="G143" s="2622"/>
      <c r="H143" s="2625"/>
      <c r="I143" s="2625"/>
      <c r="J143" s="2625"/>
      <c r="K143" s="2559"/>
      <c r="L143" s="2559"/>
      <c r="M143" s="2559"/>
      <c r="N143" s="2559"/>
      <c r="O143" s="2559"/>
      <c r="P143" s="2559"/>
      <c r="Q143" s="2559"/>
      <c r="R143" s="2559"/>
      <c r="S143" s="2559"/>
      <c r="T143" s="2559"/>
    </row>
    <row r="144" spans="1:20" s="2526" customFormat="1" ht="10.5">
      <c r="A144" s="2618"/>
      <c r="B144" s="2624">
        <f>'4.20.1_NLRScheme_List'!C144</f>
        <v>0</v>
      </c>
      <c r="C144" s="2624">
        <f>'4.20.1_NLRScheme_List'!D144</f>
        <v>0</v>
      </c>
      <c r="D144" s="2622"/>
      <c r="E144" s="2622"/>
      <c r="F144" s="2622"/>
      <c r="G144" s="2622"/>
      <c r="H144" s="2625"/>
      <c r="I144" s="2625"/>
      <c r="J144" s="2625"/>
      <c r="K144" s="2559"/>
      <c r="L144" s="2559"/>
      <c r="M144" s="2559"/>
      <c r="N144" s="2559"/>
      <c r="O144" s="2559"/>
      <c r="P144" s="2559"/>
      <c r="Q144" s="2559"/>
      <c r="R144" s="2559"/>
      <c r="S144" s="2559"/>
      <c r="T144" s="2559"/>
    </row>
    <row r="145" spans="1:20" s="2526" customFormat="1" ht="10.5">
      <c r="A145" s="2618"/>
      <c r="B145" s="2624">
        <f>'4.20.1_NLRScheme_List'!C145</f>
        <v>0</v>
      </c>
      <c r="C145" s="2624">
        <f>'4.20.1_NLRScheme_List'!D145</f>
        <v>0</v>
      </c>
      <c r="D145" s="2622"/>
      <c r="E145" s="2622"/>
      <c r="F145" s="2622"/>
      <c r="G145" s="2622"/>
      <c r="H145" s="2625"/>
      <c r="I145" s="2625"/>
      <c r="J145" s="2625"/>
      <c r="K145" s="2559"/>
      <c r="L145" s="2559"/>
      <c r="M145" s="2559"/>
      <c r="N145" s="2559"/>
      <c r="O145" s="2559"/>
      <c r="P145" s="2559"/>
      <c r="Q145" s="2559"/>
      <c r="R145" s="2559"/>
      <c r="S145" s="2559"/>
      <c r="T145" s="2559"/>
    </row>
    <row r="146" spans="1:20" s="2526" customFormat="1" ht="10.5">
      <c r="A146" s="2618"/>
      <c r="B146" s="2624">
        <f>'4.20.1_NLRScheme_List'!C146</f>
        <v>0</v>
      </c>
      <c r="C146" s="2624">
        <f>'4.20.1_NLRScheme_List'!D146</f>
        <v>0</v>
      </c>
      <c r="D146" s="2622"/>
      <c r="E146" s="2622"/>
      <c r="F146" s="2622"/>
      <c r="G146" s="2622"/>
      <c r="H146" s="2625"/>
      <c r="I146" s="2625"/>
      <c r="J146" s="2625"/>
      <c r="K146" s="2559"/>
      <c r="L146" s="2559"/>
      <c r="M146" s="2559"/>
      <c r="N146" s="2559"/>
      <c r="O146" s="2559"/>
      <c r="P146" s="2559"/>
      <c r="Q146" s="2559"/>
      <c r="R146" s="2559"/>
      <c r="S146" s="2559"/>
      <c r="T146" s="2559"/>
    </row>
    <row r="147" spans="1:20" s="2526" customFormat="1" ht="10.5">
      <c r="A147" s="2618"/>
      <c r="B147" s="2624">
        <f>'4.20.1_NLRScheme_List'!C147</f>
        <v>0</v>
      </c>
      <c r="C147" s="2624">
        <f>'4.20.1_NLRScheme_List'!D147</f>
        <v>0</v>
      </c>
      <c r="D147" s="2622"/>
      <c r="E147" s="2622"/>
      <c r="F147" s="2622"/>
      <c r="G147" s="2622"/>
      <c r="H147" s="2625"/>
      <c r="I147" s="2625"/>
      <c r="J147" s="2625"/>
      <c r="K147" s="2559"/>
      <c r="L147" s="2559"/>
      <c r="M147" s="2559"/>
      <c r="N147" s="2559"/>
      <c r="O147" s="2559"/>
      <c r="P147" s="2559"/>
      <c r="Q147" s="2559"/>
      <c r="R147" s="2559"/>
      <c r="S147" s="2559"/>
      <c r="T147" s="2559"/>
    </row>
    <row r="148" spans="1:20" s="2526" customFormat="1" ht="10.5">
      <c r="A148" s="2618"/>
      <c r="B148" s="2624">
        <f>'4.20.1_NLRScheme_List'!C148</f>
        <v>0</v>
      </c>
      <c r="C148" s="2624">
        <f>'4.20.1_NLRScheme_List'!D148</f>
        <v>0</v>
      </c>
      <c r="D148" s="2622"/>
      <c r="E148" s="2622"/>
      <c r="F148" s="2622"/>
      <c r="G148" s="2622"/>
      <c r="H148" s="2625"/>
      <c r="I148" s="2625"/>
      <c r="J148" s="2625"/>
      <c r="K148" s="2559"/>
      <c r="L148" s="2559"/>
      <c r="M148" s="2559"/>
      <c r="N148" s="2559"/>
      <c r="O148" s="2559"/>
      <c r="P148" s="2559"/>
      <c r="Q148" s="2559"/>
      <c r="R148" s="2559"/>
      <c r="S148" s="2559"/>
      <c r="T148" s="2559"/>
    </row>
    <row r="149" spans="1:20" s="2526" customFormat="1" ht="10.5">
      <c r="A149" s="2618"/>
      <c r="B149" s="2624">
        <f>'4.20.1_NLRScheme_List'!C149</f>
        <v>0</v>
      </c>
      <c r="C149" s="2624">
        <f>'4.20.1_NLRScheme_List'!D149</f>
        <v>0</v>
      </c>
      <c r="D149" s="2622"/>
      <c r="E149" s="2622"/>
      <c r="F149" s="2622"/>
      <c r="G149" s="2622"/>
      <c r="H149" s="2625"/>
      <c r="I149" s="2625"/>
      <c r="J149" s="2625"/>
      <c r="K149" s="2559"/>
      <c r="L149" s="2559"/>
      <c r="M149" s="2559"/>
      <c r="N149" s="2559"/>
      <c r="O149" s="2559"/>
      <c r="P149" s="2559"/>
      <c r="Q149" s="2559"/>
      <c r="R149" s="2559"/>
      <c r="S149" s="2559"/>
      <c r="T149" s="2559"/>
    </row>
    <row r="150" spans="1:20" s="2526" customFormat="1" ht="10.5">
      <c r="A150" s="2618"/>
      <c r="B150" s="2624">
        <f>'4.20.1_NLRScheme_List'!C150</f>
        <v>0</v>
      </c>
      <c r="C150" s="2624">
        <f>'4.20.1_NLRScheme_List'!D150</f>
        <v>0</v>
      </c>
      <c r="D150" s="2622"/>
      <c r="E150" s="2622"/>
      <c r="F150" s="2622"/>
      <c r="G150" s="2622"/>
      <c r="H150" s="2625"/>
      <c r="I150" s="2625"/>
      <c r="J150" s="2625"/>
      <c r="K150" s="2559"/>
      <c r="L150" s="2559"/>
      <c r="M150" s="2559"/>
      <c r="N150" s="2559"/>
      <c r="O150" s="2559"/>
      <c r="P150" s="2559"/>
      <c r="Q150" s="2559"/>
      <c r="R150" s="2559"/>
      <c r="S150" s="2559"/>
      <c r="T150" s="2559"/>
    </row>
    <row r="151" spans="1:20" s="2526" customFormat="1" ht="10.5">
      <c r="A151" s="2618"/>
      <c r="B151" s="2624">
        <f>'4.20.1_NLRScheme_List'!C151</f>
        <v>0</v>
      </c>
      <c r="C151" s="2624">
        <f>'4.20.1_NLRScheme_List'!D151</f>
        <v>0</v>
      </c>
      <c r="D151" s="2622"/>
      <c r="E151" s="2622"/>
      <c r="F151" s="2622"/>
      <c r="G151" s="2622"/>
      <c r="H151" s="2625"/>
      <c r="I151" s="2625"/>
      <c r="J151" s="2625"/>
      <c r="K151" s="2559"/>
      <c r="L151" s="2559"/>
      <c r="M151" s="2559"/>
      <c r="N151" s="2559"/>
      <c r="O151" s="2559"/>
      <c r="P151" s="2559"/>
      <c r="Q151" s="2559"/>
      <c r="R151" s="2559"/>
      <c r="S151" s="2559"/>
      <c r="T151" s="2559"/>
    </row>
    <row r="152" spans="1:20" s="2526" customFormat="1" ht="10.5">
      <c r="A152" s="2618"/>
      <c r="B152" s="2624">
        <f>'4.20.1_NLRScheme_List'!C152</f>
        <v>0</v>
      </c>
      <c r="C152" s="2624">
        <f>'4.20.1_NLRScheme_List'!D152</f>
        <v>0</v>
      </c>
      <c r="D152" s="2622"/>
      <c r="E152" s="2622"/>
      <c r="F152" s="2622"/>
      <c r="G152" s="2622"/>
      <c r="H152" s="2625"/>
      <c r="I152" s="2625"/>
      <c r="J152" s="2625"/>
      <c r="K152" s="2559"/>
      <c r="L152" s="2559"/>
      <c r="M152" s="2559"/>
      <c r="N152" s="2559"/>
      <c r="O152" s="2559"/>
      <c r="P152" s="2559"/>
      <c r="Q152" s="2559"/>
      <c r="R152" s="2559"/>
      <c r="S152" s="2559"/>
      <c r="T152" s="2559"/>
    </row>
    <row r="153" spans="1:20" s="2526" customFormat="1" ht="10.5">
      <c r="A153" s="2618"/>
      <c r="B153" s="2624">
        <f>'4.20.1_NLRScheme_List'!C153</f>
        <v>0</v>
      </c>
      <c r="C153" s="2624">
        <f>'4.20.1_NLRScheme_List'!D153</f>
        <v>0</v>
      </c>
      <c r="D153" s="2622"/>
      <c r="E153" s="2622"/>
      <c r="F153" s="2622"/>
      <c r="G153" s="2622"/>
      <c r="H153" s="2625"/>
      <c r="I153" s="2625"/>
      <c r="J153" s="2625"/>
      <c r="K153" s="2559"/>
      <c r="L153" s="2559"/>
      <c r="M153" s="2559"/>
      <c r="N153" s="2559"/>
      <c r="O153" s="2559"/>
      <c r="P153" s="2559"/>
      <c r="Q153" s="2559"/>
      <c r="R153" s="2559"/>
      <c r="S153" s="2559"/>
      <c r="T153" s="2559"/>
    </row>
    <row r="154" spans="1:20" s="2526" customFormat="1" ht="10.5">
      <c r="A154" s="2618"/>
      <c r="B154" s="2624">
        <f>'4.20.1_NLRScheme_List'!C154</f>
        <v>0</v>
      </c>
      <c r="C154" s="2624">
        <f>'4.20.1_NLRScheme_List'!D154</f>
        <v>0</v>
      </c>
      <c r="D154" s="2622"/>
      <c r="E154" s="2622"/>
      <c r="F154" s="2622"/>
      <c r="G154" s="2622"/>
      <c r="H154" s="2625"/>
      <c r="I154" s="2625"/>
      <c r="J154" s="2625"/>
      <c r="K154" s="2559"/>
      <c r="L154" s="2559"/>
      <c r="M154" s="2559"/>
      <c r="N154" s="2559"/>
      <c r="O154" s="2559"/>
      <c r="P154" s="2559"/>
      <c r="Q154" s="2559"/>
      <c r="R154" s="2559"/>
      <c r="S154" s="2559"/>
      <c r="T154" s="2559"/>
    </row>
    <row r="155" spans="1:20" s="2526" customFormat="1" ht="10.5">
      <c r="A155" s="2618"/>
      <c r="B155" s="2624">
        <f>'4.20.1_NLRScheme_List'!C155</f>
        <v>0</v>
      </c>
      <c r="C155" s="2624">
        <f>'4.20.1_NLRScheme_List'!D155</f>
        <v>0</v>
      </c>
      <c r="D155" s="2622"/>
      <c r="E155" s="2622"/>
      <c r="F155" s="2622"/>
      <c r="G155" s="2622"/>
      <c r="H155" s="2625"/>
      <c r="I155" s="2625"/>
      <c r="J155" s="2625"/>
      <c r="K155" s="2559"/>
      <c r="L155" s="2559"/>
      <c r="M155" s="2559"/>
      <c r="N155" s="2559"/>
      <c r="O155" s="2559"/>
      <c r="P155" s="2559"/>
      <c r="Q155" s="2559"/>
      <c r="R155" s="2559"/>
      <c r="S155" s="2559"/>
      <c r="T155" s="2559"/>
    </row>
    <row r="156" spans="1:20" s="2526" customFormat="1" ht="10.5">
      <c r="A156" s="2618"/>
      <c r="B156" s="2624">
        <f>'4.20.1_NLRScheme_List'!C156</f>
        <v>0</v>
      </c>
      <c r="C156" s="2624">
        <f>'4.20.1_NLRScheme_List'!D156</f>
        <v>0</v>
      </c>
      <c r="D156" s="2622"/>
      <c r="E156" s="2622"/>
      <c r="F156" s="2622"/>
      <c r="G156" s="2622"/>
      <c r="H156" s="2625"/>
      <c r="I156" s="2625"/>
      <c r="J156" s="2625"/>
      <c r="K156" s="2559"/>
      <c r="L156" s="2559"/>
      <c r="M156" s="2559"/>
      <c r="N156" s="2559"/>
      <c r="O156" s="2559"/>
      <c r="P156" s="2559"/>
      <c r="Q156" s="2559"/>
      <c r="R156" s="2559"/>
      <c r="S156" s="2559"/>
      <c r="T156" s="2559"/>
    </row>
    <row r="157" spans="1:20" s="2526" customFormat="1" ht="10.5">
      <c r="A157" s="2618"/>
      <c r="B157" s="2624">
        <f>'4.20.1_NLRScheme_List'!C157</f>
        <v>0</v>
      </c>
      <c r="C157" s="2624">
        <f>'4.20.1_NLRScheme_List'!D157</f>
        <v>0</v>
      </c>
      <c r="D157" s="2622"/>
      <c r="E157" s="2622"/>
      <c r="F157" s="2622"/>
      <c r="G157" s="2622"/>
      <c r="H157" s="2625"/>
      <c r="I157" s="2625"/>
      <c r="J157" s="2625"/>
      <c r="K157" s="2559"/>
      <c r="L157" s="2559"/>
      <c r="M157" s="2559"/>
      <c r="N157" s="2559"/>
      <c r="O157" s="2559"/>
      <c r="P157" s="2559"/>
      <c r="Q157" s="2559"/>
      <c r="R157" s="2559"/>
      <c r="S157" s="2559"/>
      <c r="T157" s="2559"/>
    </row>
    <row r="158" spans="1:20" s="2526" customFormat="1" ht="10.5">
      <c r="A158" s="2618"/>
      <c r="B158" s="2624">
        <f>'4.20.1_NLRScheme_List'!C158</f>
        <v>0</v>
      </c>
      <c r="C158" s="2624">
        <f>'4.20.1_NLRScheme_List'!D158</f>
        <v>0</v>
      </c>
      <c r="D158" s="2622"/>
      <c r="E158" s="2622"/>
      <c r="F158" s="2622"/>
      <c r="G158" s="2622"/>
      <c r="H158" s="2625"/>
      <c r="I158" s="2625"/>
      <c r="J158" s="2625"/>
      <c r="K158" s="2559"/>
      <c r="L158" s="2559"/>
      <c r="M158" s="2559"/>
      <c r="N158" s="2559"/>
      <c r="O158" s="2559"/>
      <c r="P158" s="2559"/>
      <c r="Q158" s="2559"/>
      <c r="R158" s="2559"/>
      <c r="S158" s="2559"/>
      <c r="T158" s="2559"/>
    </row>
    <row r="159" spans="1:20" s="2526" customFormat="1" ht="10.5">
      <c r="A159" s="2618"/>
      <c r="B159" s="2624">
        <f>'4.20.1_NLRScheme_List'!C159</f>
        <v>0</v>
      </c>
      <c r="C159" s="2624">
        <f>'4.20.1_NLRScheme_List'!D159</f>
        <v>0</v>
      </c>
      <c r="D159" s="2622"/>
      <c r="E159" s="2622"/>
      <c r="F159" s="2622"/>
      <c r="G159" s="2622"/>
      <c r="H159" s="2625"/>
      <c r="I159" s="2625"/>
      <c r="J159" s="2625"/>
      <c r="K159" s="2559"/>
      <c r="L159" s="2559"/>
      <c r="M159" s="2559"/>
      <c r="N159" s="2559"/>
      <c r="O159" s="2559"/>
      <c r="P159" s="2559"/>
      <c r="Q159" s="2559"/>
      <c r="R159" s="2559"/>
      <c r="S159" s="2559"/>
      <c r="T159" s="2559"/>
    </row>
    <row r="160" spans="1:20" s="2526" customFormat="1" ht="10.5">
      <c r="A160" s="2618"/>
      <c r="B160" s="2624">
        <f>'4.20.1_NLRScheme_List'!C160</f>
        <v>0</v>
      </c>
      <c r="C160" s="2624">
        <f>'4.20.1_NLRScheme_List'!D160</f>
        <v>0</v>
      </c>
      <c r="D160" s="2622"/>
      <c r="E160" s="2622"/>
      <c r="F160" s="2622"/>
      <c r="G160" s="2622"/>
      <c r="H160" s="2625"/>
      <c r="I160" s="2625"/>
      <c r="J160" s="2625"/>
      <c r="K160" s="2559"/>
      <c r="L160" s="2559"/>
      <c r="M160" s="2559"/>
      <c r="N160" s="2559"/>
      <c r="O160" s="2559"/>
      <c r="P160" s="2559"/>
      <c r="Q160" s="2559"/>
      <c r="R160" s="2559"/>
      <c r="S160" s="2559"/>
      <c r="T160" s="2559"/>
    </row>
    <row r="161" spans="1:20" s="2526" customFormat="1" ht="10.5">
      <c r="A161" s="2618"/>
      <c r="B161" s="2624">
        <f>'4.20.1_NLRScheme_List'!C161</f>
        <v>0</v>
      </c>
      <c r="C161" s="2624">
        <f>'4.20.1_NLRScheme_List'!D161</f>
        <v>0</v>
      </c>
      <c r="D161" s="2622"/>
      <c r="E161" s="2622"/>
      <c r="F161" s="2622"/>
      <c r="G161" s="2622"/>
      <c r="H161" s="2625"/>
      <c r="I161" s="2625"/>
      <c r="J161" s="2625"/>
      <c r="K161" s="2559"/>
      <c r="L161" s="2559"/>
      <c r="M161" s="2559"/>
      <c r="N161" s="2559"/>
      <c r="O161" s="2559"/>
      <c r="P161" s="2559"/>
      <c r="Q161" s="2559"/>
      <c r="R161" s="2559"/>
      <c r="S161" s="2559"/>
      <c r="T161" s="2559"/>
    </row>
    <row r="162" spans="1:20" s="2526" customFormat="1" ht="10.5">
      <c r="A162" s="2618"/>
      <c r="B162" s="2624">
        <f>'4.20.1_NLRScheme_List'!C162</f>
        <v>0</v>
      </c>
      <c r="C162" s="2624">
        <f>'4.20.1_NLRScheme_List'!D162</f>
        <v>0</v>
      </c>
      <c r="D162" s="2622"/>
      <c r="E162" s="2622"/>
      <c r="F162" s="2622"/>
      <c r="G162" s="2622"/>
      <c r="H162" s="2625"/>
      <c r="I162" s="2625"/>
      <c r="J162" s="2625"/>
      <c r="K162" s="2559"/>
      <c r="L162" s="2559"/>
      <c r="M162" s="2559"/>
      <c r="N162" s="2559"/>
      <c r="O162" s="2559"/>
      <c r="P162" s="2559"/>
      <c r="Q162" s="2559"/>
      <c r="R162" s="2559"/>
      <c r="S162" s="2559"/>
      <c r="T162" s="2559"/>
    </row>
    <row r="163" spans="1:20" s="2526" customFormat="1" ht="10.5">
      <c r="A163" s="2618"/>
      <c r="B163" s="2624">
        <f>'4.20.1_NLRScheme_List'!C163</f>
        <v>0</v>
      </c>
      <c r="C163" s="2624">
        <f>'4.20.1_NLRScheme_List'!D163</f>
        <v>0</v>
      </c>
      <c r="D163" s="2622"/>
      <c r="E163" s="2622"/>
      <c r="F163" s="2622"/>
      <c r="G163" s="2622"/>
      <c r="H163" s="2625"/>
      <c r="I163" s="2625"/>
      <c r="J163" s="2625"/>
      <c r="K163" s="2559"/>
      <c r="L163" s="2559"/>
      <c r="M163" s="2559"/>
      <c r="N163" s="2559"/>
      <c r="O163" s="2559"/>
      <c r="P163" s="2559"/>
      <c r="Q163" s="2559"/>
      <c r="R163" s="2559"/>
      <c r="S163" s="2559"/>
      <c r="T163" s="2559"/>
    </row>
    <row r="164" spans="1:20" s="2526" customFormat="1" ht="10.5">
      <c r="A164" s="2618"/>
      <c r="B164" s="2624">
        <f>'4.20.1_NLRScheme_List'!C164</f>
        <v>0</v>
      </c>
      <c r="C164" s="2624">
        <f>'4.20.1_NLRScheme_List'!D164</f>
        <v>0</v>
      </c>
      <c r="D164" s="2622"/>
      <c r="E164" s="2622"/>
      <c r="F164" s="2622"/>
      <c r="G164" s="2622"/>
      <c r="H164" s="2625"/>
      <c r="I164" s="2625"/>
      <c r="J164" s="2625"/>
      <c r="K164" s="2559"/>
      <c r="L164" s="2559"/>
      <c r="M164" s="2559"/>
      <c r="N164" s="2559"/>
      <c r="O164" s="2559"/>
      <c r="P164" s="2559"/>
      <c r="Q164" s="2559"/>
      <c r="R164" s="2559"/>
      <c r="S164" s="2559"/>
      <c r="T164" s="2559"/>
    </row>
    <row r="165" spans="1:20" s="2526" customFormat="1" ht="10.5">
      <c r="A165" s="2618"/>
      <c r="B165" s="2624">
        <f>'4.20.1_NLRScheme_List'!C165</f>
        <v>0</v>
      </c>
      <c r="C165" s="2624">
        <f>'4.20.1_NLRScheme_List'!D165</f>
        <v>0</v>
      </c>
      <c r="D165" s="2622"/>
      <c r="E165" s="2622"/>
      <c r="F165" s="2622"/>
      <c r="G165" s="2622"/>
      <c r="H165" s="2625"/>
      <c r="I165" s="2625"/>
      <c r="J165" s="2625"/>
      <c r="K165" s="2559"/>
      <c r="L165" s="2559"/>
      <c r="M165" s="2559"/>
      <c r="N165" s="2559"/>
      <c r="O165" s="2559"/>
      <c r="P165" s="2559"/>
      <c r="Q165" s="2559"/>
      <c r="R165" s="2559"/>
      <c r="S165" s="2559"/>
      <c r="T165" s="2559"/>
    </row>
    <row r="166" spans="1:20" s="2526" customFormat="1" ht="10.5">
      <c r="A166" s="2618"/>
      <c r="B166" s="2624">
        <f>'4.20.1_NLRScheme_List'!C166</f>
        <v>0</v>
      </c>
      <c r="C166" s="2624">
        <f>'4.20.1_NLRScheme_List'!D166</f>
        <v>0</v>
      </c>
      <c r="D166" s="2622"/>
      <c r="E166" s="2622"/>
      <c r="F166" s="2622"/>
      <c r="G166" s="2622"/>
      <c r="H166" s="2625"/>
      <c r="I166" s="2625"/>
      <c r="J166" s="2625"/>
      <c r="K166" s="2559"/>
      <c r="L166" s="2559"/>
      <c r="M166" s="2559"/>
      <c r="N166" s="2559"/>
      <c r="O166" s="2559"/>
      <c r="P166" s="2559"/>
      <c r="Q166" s="2559"/>
      <c r="R166" s="2559"/>
      <c r="S166" s="2559"/>
      <c r="T166" s="2559"/>
    </row>
    <row r="167" spans="1:20" s="2526" customFormat="1" ht="10.5">
      <c r="A167" s="2618"/>
      <c r="B167" s="2624">
        <f>'4.20.1_NLRScheme_List'!C167</f>
        <v>0</v>
      </c>
      <c r="C167" s="2624">
        <f>'4.20.1_NLRScheme_List'!D167</f>
        <v>0</v>
      </c>
      <c r="D167" s="2622"/>
      <c r="E167" s="2622"/>
      <c r="F167" s="2622"/>
      <c r="G167" s="2622"/>
      <c r="H167" s="2625"/>
      <c r="I167" s="2625"/>
      <c r="J167" s="2625"/>
      <c r="K167" s="2559"/>
      <c r="L167" s="2559"/>
      <c r="M167" s="2559"/>
      <c r="N167" s="2559"/>
      <c r="O167" s="2559"/>
      <c r="P167" s="2559"/>
      <c r="Q167" s="2559"/>
      <c r="R167" s="2559"/>
      <c r="S167" s="2559"/>
      <c r="T167" s="2559"/>
    </row>
    <row r="168" spans="1:20" s="2526" customFormat="1" ht="10.5">
      <c r="A168" s="2618"/>
      <c r="B168" s="2624">
        <f>'4.20.1_NLRScheme_List'!C168</f>
        <v>0</v>
      </c>
      <c r="C168" s="2624">
        <f>'4.20.1_NLRScheme_List'!D168</f>
        <v>0</v>
      </c>
      <c r="D168" s="2622"/>
      <c r="E168" s="2622"/>
      <c r="F168" s="2622"/>
      <c r="G168" s="2622"/>
      <c r="H168" s="2625"/>
      <c r="I168" s="2625"/>
      <c r="J168" s="2625"/>
      <c r="K168" s="2559"/>
      <c r="L168" s="2559"/>
      <c r="M168" s="2559"/>
      <c r="N168" s="2559"/>
      <c r="O168" s="2559"/>
      <c r="P168" s="2559"/>
      <c r="Q168" s="2559"/>
      <c r="R168" s="2559"/>
      <c r="S168" s="2559"/>
      <c r="T168" s="2559"/>
    </row>
    <row r="169" spans="1:20" s="2526" customFormat="1" ht="10.5">
      <c r="A169" s="2618"/>
      <c r="B169" s="2624">
        <f>'4.20.1_NLRScheme_List'!C169</f>
        <v>0</v>
      </c>
      <c r="C169" s="2624">
        <f>'4.20.1_NLRScheme_List'!D169</f>
        <v>0</v>
      </c>
      <c r="D169" s="2622"/>
      <c r="E169" s="2622"/>
      <c r="F169" s="2622"/>
      <c r="G169" s="2622"/>
      <c r="H169" s="2625"/>
      <c r="I169" s="2625"/>
      <c r="J169" s="2625"/>
      <c r="K169" s="2559"/>
      <c r="L169" s="2559"/>
      <c r="M169" s="2559"/>
      <c r="N169" s="2559"/>
      <c r="O169" s="2559"/>
      <c r="P169" s="2559"/>
      <c r="Q169" s="2559"/>
      <c r="R169" s="2559"/>
      <c r="S169" s="2559"/>
      <c r="T169" s="2559"/>
    </row>
    <row r="170" spans="1:20" s="2526" customFormat="1" ht="10.5">
      <c r="A170" s="2618"/>
      <c r="B170" s="2624">
        <f>'4.20.1_NLRScheme_List'!C170</f>
        <v>0</v>
      </c>
      <c r="C170" s="2624">
        <f>'4.20.1_NLRScheme_List'!D170</f>
        <v>0</v>
      </c>
      <c r="D170" s="2622"/>
      <c r="E170" s="2622"/>
      <c r="F170" s="2622"/>
      <c r="G170" s="2622"/>
      <c r="H170" s="2625"/>
      <c r="I170" s="2625"/>
      <c r="J170" s="2625"/>
      <c r="K170" s="2559"/>
      <c r="L170" s="2559"/>
      <c r="M170" s="2559"/>
      <c r="N170" s="2559"/>
      <c r="O170" s="2559"/>
      <c r="P170" s="2559"/>
      <c r="Q170" s="2559"/>
      <c r="R170" s="2559"/>
      <c r="S170" s="2559"/>
      <c r="T170" s="2559"/>
    </row>
    <row r="171" spans="1:20" s="2526" customFormat="1" ht="10.5">
      <c r="A171" s="2618"/>
      <c r="B171" s="2624">
        <f>'4.20.1_NLRScheme_List'!C171</f>
        <v>0</v>
      </c>
      <c r="C171" s="2624">
        <f>'4.20.1_NLRScheme_List'!D171</f>
        <v>0</v>
      </c>
      <c r="D171" s="2622"/>
      <c r="E171" s="2622"/>
      <c r="F171" s="2622"/>
      <c r="G171" s="2622"/>
      <c r="H171" s="2625"/>
      <c r="I171" s="2625"/>
      <c r="J171" s="2625"/>
      <c r="K171" s="2559"/>
      <c r="L171" s="2559"/>
      <c r="M171" s="2559"/>
      <c r="N171" s="2559"/>
      <c r="O171" s="2559"/>
      <c r="P171" s="2559"/>
      <c r="Q171" s="2559"/>
      <c r="R171" s="2559"/>
      <c r="S171" s="2559"/>
      <c r="T171" s="2559"/>
    </row>
    <row r="172" spans="1:20" s="2526" customFormat="1" ht="10.5">
      <c r="A172" s="2618"/>
      <c r="B172" s="2624">
        <f>'4.20.1_NLRScheme_List'!C172</f>
        <v>0</v>
      </c>
      <c r="C172" s="2624">
        <f>'4.20.1_NLRScheme_List'!D172</f>
        <v>0</v>
      </c>
      <c r="D172" s="2622"/>
      <c r="E172" s="2622"/>
      <c r="F172" s="2622"/>
      <c r="G172" s="2622"/>
      <c r="H172" s="2625"/>
      <c r="I172" s="2625"/>
      <c r="J172" s="2625"/>
      <c r="K172" s="2559"/>
      <c r="L172" s="2559"/>
      <c r="M172" s="2559"/>
      <c r="N172" s="2559"/>
      <c r="O172" s="2559"/>
      <c r="P172" s="2559"/>
      <c r="Q172" s="2559"/>
      <c r="R172" s="2559"/>
      <c r="S172" s="2559"/>
      <c r="T172" s="2559"/>
    </row>
    <row r="173" spans="1:20" s="2526" customFormat="1" ht="10.5">
      <c r="A173" s="2618"/>
      <c r="B173" s="2624">
        <f>'4.20.1_NLRScheme_List'!C173</f>
        <v>0</v>
      </c>
      <c r="C173" s="2624">
        <f>'4.20.1_NLRScheme_List'!D173</f>
        <v>0</v>
      </c>
      <c r="D173" s="2622"/>
      <c r="E173" s="2622"/>
      <c r="F173" s="2622"/>
      <c r="G173" s="2622"/>
      <c r="H173" s="2625"/>
      <c r="I173" s="2625"/>
      <c r="J173" s="2625"/>
      <c r="K173" s="2559"/>
      <c r="L173" s="2559"/>
      <c r="M173" s="2559"/>
      <c r="N173" s="2559"/>
      <c r="O173" s="2559"/>
      <c r="P173" s="2559"/>
      <c r="Q173" s="2559"/>
      <c r="R173" s="2559"/>
      <c r="S173" s="2559"/>
      <c r="T173" s="2559"/>
    </row>
    <row r="174" spans="1:20" s="2526" customFormat="1" ht="10.5">
      <c r="A174" s="2618"/>
      <c r="B174" s="2624">
        <f>'4.20.1_NLRScheme_List'!C174</f>
        <v>0</v>
      </c>
      <c r="C174" s="2624">
        <f>'4.20.1_NLRScheme_List'!D174</f>
        <v>0</v>
      </c>
      <c r="D174" s="2622"/>
      <c r="E174" s="2622"/>
      <c r="F174" s="2622"/>
      <c r="G174" s="2622"/>
      <c r="H174" s="2625"/>
      <c r="I174" s="2625"/>
      <c r="J174" s="2625"/>
      <c r="K174" s="2559"/>
      <c r="L174" s="2559"/>
      <c r="M174" s="2559"/>
      <c r="N174" s="2559"/>
      <c r="O174" s="2559"/>
      <c r="P174" s="2559"/>
      <c r="Q174" s="2559"/>
      <c r="R174" s="2559"/>
      <c r="S174" s="2559"/>
      <c r="T174" s="2559"/>
    </row>
    <row r="175" spans="1:20" s="2526" customFormat="1" ht="10.5">
      <c r="A175" s="2618"/>
      <c r="B175" s="2624">
        <f>'4.20.1_NLRScheme_List'!C175</f>
        <v>0</v>
      </c>
      <c r="C175" s="2624">
        <f>'4.20.1_NLRScheme_List'!D175</f>
        <v>0</v>
      </c>
      <c r="D175" s="2622"/>
      <c r="E175" s="2622"/>
      <c r="F175" s="2622"/>
      <c r="G175" s="2622"/>
      <c r="H175" s="2625"/>
      <c r="I175" s="2625"/>
      <c r="J175" s="2625"/>
      <c r="K175" s="2559"/>
      <c r="L175" s="2559"/>
      <c r="M175" s="2559"/>
      <c r="N175" s="2559"/>
      <c r="O175" s="2559"/>
      <c r="P175" s="2559"/>
      <c r="Q175" s="2559"/>
      <c r="R175" s="2559"/>
      <c r="S175" s="2559"/>
      <c r="T175" s="2559"/>
    </row>
    <row r="176" spans="1:20" s="2526" customFormat="1" ht="10.5">
      <c r="A176" s="2618"/>
      <c r="B176" s="2624">
        <f>'4.20.1_NLRScheme_List'!C176</f>
        <v>0</v>
      </c>
      <c r="C176" s="2624">
        <f>'4.20.1_NLRScheme_List'!D176</f>
        <v>0</v>
      </c>
      <c r="D176" s="2622"/>
      <c r="E176" s="2622"/>
      <c r="F176" s="2622"/>
      <c r="G176" s="2622"/>
      <c r="H176" s="2625"/>
      <c r="I176" s="2625"/>
      <c r="J176" s="2625"/>
      <c r="K176" s="2559"/>
      <c r="L176" s="2559"/>
      <c r="M176" s="2559"/>
      <c r="N176" s="2559"/>
      <c r="O176" s="2559"/>
      <c r="P176" s="2559"/>
      <c r="Q176" s="2559"/>
      <c r="R176" s="2559"/>
      <c r="S176" s="2559"/>
      <c r="T176" s="2559"/>
    </row>
    <row r="177" spans="1:20" s="2526" customFormat="1" ht="10.5">
      <c r="A177" s="2618"/>
      <c r="B177" s="2624">
        <f>'4.20.1_NLRScheme_List'!C177</f>
        <v>0</v>
      </c>
      <c r="C177" s="2624">
        <f>'4.20.1_NLRScheme_List'!D177</f>
        <v>0</v>
      </c>
      <c r="D177" s="2622"/>
      <c r="E177" s="2622"/>
      <c r="F177" s="2622"/>
      <c r="G177" s="2622"/>
      <c r="H177" s="2625"/>
      <c r="I177" s="2625"/>
      <c r="J177" s="2625"/>
      <c r="K177" s="2559"/>
      <c r="L177" s="2559"/>
      <c r="M177" s="2559"/>
      <c r="N177" s="2559"/>
      <c r="O177" s="2559"/>
      <c r="P177" s="2559"/>
      <c r="Q177" s="2559"/>
      <c r="R177" s="2559"/>
      <c r="S177" s="2559"/>
      <c r="T177" s="2559"/>
    </row>
    <row r="178" spans="1:20" s="2526" customFormat="1" ht="10.5">
      <c r="A178" s="2618"/>
      <c r="B178" s="2624">
        <f>'4.20.1_NLRScheme_List'!C178</f>
        <v>0</v>
      </c>
      <c r="C178" s="2624">
        <f>'4.20.1_NLRScheme_List'!D178</f>
        <v>0</v>
      </c>
      <c r="D178" s="2622"/>
      <c r="E178" s="2622"/>
      <c r="F178" s="2622"/>
      <c r="G178" s="2622"/>
      <c r="H178" s="2625"/>
      <c r="I178" s="2625"/>
      <c r="J178" s="2625"/>
      <c r="K178" s="2559"/>
      <c r="L178" s="2559"/>
      <c r="M178" s="2559"/>
      <c r="N178" s="2559"/>
      <c r="O178" s="2559"/>
      <c r="P178" s="2559"/>
      <c r="Q178" s="2559"/>
      <c r="R178" s="2559"/>
      <c r="S178" s="2559"/>
      <c r="T178" s="2559"/>
    </row>
    <row r="179" spans="1:20" s="2526" customFormat="1" ht="10.5">
      <c r="A179" s="2618"/>
      <c r="B179" s="2624">
        <f>'4.20.1_NLRScheme_List'!C179</f>
        <v>0</v>
      </c>
      <c r="C179" s="2624">
        <f>'4.20.1_NLRScheme_List'!D179</f>
        <v>0</v>
      </c>
      <c r="D179" s="2622"/>
      <c r="E179" s="2622"/>
      <c r="F179" s="2622"/>
      <c r="G179" s="2622"/>
      <c r="H179" s="2625"/>
      <c r="I179" s="2625"/>
      <c r="J179" s="2625"/>
      <c r="K179" s="2559"/>
      <c r="L179" s="2559"/>
      <c r="M179" s="2559"/>
      <c r="N179" s="2559"/>
      <c r="O179" s="2559"/>
      <c r="P179" s="2559"/>
      <c r="Q179" s="2559"/>
      <c r="R179" s="2559"/>
      <c r="S179" s="2559"/>
      <c r="T179" s="2559"/>
    </row>
    <row r="180" spans="1:20" s="2526" customFormat="1" ht="10.5">
      <c r="A180" s="2618"/>
      <c r="B180" s="2624">
        <f>'4.20.1_NLRScheme_List'!C180</f>
        <v>0</v>
      </c>
      <c r="C180" s="2624">
        <f>'4.20.1_NLRScheme_List'!D180</f>
        <v>0</v>
      </c>
      <c r="D180" s="2622"/>
      <c r="E180" s="2622"/>
      <c r="F180" s="2622"/>
      <c r="G180" s="2622"/>
      <c r="H180" s="2625"/>
      <c r="I180" s="2625"/>
      <c r="J180" s="2625"/>
      <c r="K180" s="2559"/>
      <c r="L180" s="2559"/>
      <c r="M180" s="2559"/>
      <c r="N180" s="2559"/>
      <c r="O180" s="2559"/>
      <c r="P180" s="2559"/>
      <c r="Q180" s="2559"/>
      <c r="R180" s="2559"/>
      <c r="S180" s="2559"/>
      <c r="T180" s="2559"/>
    </row>
    <row r="181" spans="1:20" s="2526" customFormat="1" ht="10.5">
      <c r="A181" s="2618"/>
      <c r="B181" s="2624">
        <f>'4.20.1_NLRScheme_List'!C181</f>
        <v>0</v>
      </c>
      <c r="C181" s="2624">
        <f>'4.20.1_NLRScheme_List'!D181</f>
        <v>0</v>
      </c>
      <c r="D181" s="2622"/>
      <c r="E181" s="2622"/>
      <c r="F181" s="2622"/>
      <c r="G181" s="2622"/>
      <c r="H181" s="2625"/>
      <c r="I181" s="2625"/>
      <c r="J181" s="2625"/>
      <c r="K181" s="2559"/>
      <c r="L181" s="2559"/>
      <c r="M181" s="2559"/>
      <c r="N181" s="2559"/>
      <c r="O181" s="2559"/>
      <c r="P181" s="2559"/>
      <c r="Q181" s="2559"/>
      <c r="R181" s="2559"/>
      <c r="S181" s="2559"/>
      <c r="T181" s="2559"/>
    </row>
    <row r="182" spans="1:20" s="2526" customFormat="1" ht="10.5">
      <c r="A182" s="2618"/>
      <c r="B182" s="2624">
        <f>'4.20.1_NLRScheme_List'!C182</f>
        <v>0</v>
      </c>
      <c r="C182" s="2624">
        <f>'4.20.1_NLRScheme_List'!D182</f>
        <v>0</v>
      </c>
      <c r="D182" s="2622"/>
      <c r="E182" s="2622"/>
      <c r="F182" s="2622"/>
      <c r="G182" s="2622"/>
      <c r="H182" s="2625"/>
      <c r="I182" s="2625"/>
      <c r="J182" s="2625"/>
      <c r="K182" s="2559"/>
      <c r="L182" s="2559"/>
      <c r="M182" s="2559"/>
      <c r="N182" s="2559"/>
      <c r="O182" s="2559"/>
      <c r="P182" s="2559"/>
      <c r="Q182" s="2559"/>
      <c r="R182" s="2559"/>
      <c r="S182" s="2559"/>
      <c r="T182" s="2559"/>
    </row>
    <row r="183" spans="1:20" s="2526" customFormat="1" ht="10.5">
      <c r="A183" s="2618"/>
      <c r="B183" s="2624">
        <f>'4.20.1_NLRScheme_List'!C183</f>
        <v>0</v>
      </c>
      <c r="C183" s="2624">
        <f>'4.20.1_NLRScheme_List'!D183</f>
        <v>0</v>
      </c>
      <c r="D183" s="2622"/>
      <c r="E183" s="2622"/>
      <c r="F183" s="2622"/>
      <c r="G183" s="2622"/>
      <c r="H183" s="2625"/>
      <c r="I183" s="2625"/>
      <c r="J183" s="2625"/>
      <c r="K183" s="2559"/>
      <c r="L183" s="2559"/>
      <c r="M183" s="2559"/>
      <c r="N183" s="2559"/>
      <c r="O183" s="2559"/>
      <c r="P183" s="2559"/>
      <c r="Q183" s="2559"/>
      <c r="R183" s="2559"/>
      <c r="S183" s="2559"/>
      <c r="T183" s="2559"/>
    </row>
    <row r="184" spans="1:20" s="2526" customFormat="1" ht="10.5">
      <c r="A184" s="2618"/>
      <c r="B184" s="2624">
        <f>'4.20.1_NLRScheme_List'!C184</f>
        <v>0</v>
      </c>
      <c r="C184" s="2624">
        <f>'4.20.1_NLRScheme_List'!D184</f>
        <v>0</v>
      </c>
      <c r="D184" s="2622"/>
      <c r="E184" s="2622"/>
      <c r="F184" s="2622"/>
      <c r="G184" s="2622"/>
      <c r="H184" s="2625"/>
      <c r="I184" s="2625"/>
      <c r="J184" s="2625"/>
      <c r="K184" s="2559"/>
      <c r="L184" s="2559"/>
      <c r="M184" s="2559"/>
      <c r="N184" s="2559"/>
      <c r="O184" s="2559"/>
      <c r="P184" s="2559"/>
      <c r="Q184" s="2559"/>
      <c r="R184" s="2559"/>
      <c r="S184" s="2559"/>
      <c r="T184" s="2559"/>
    </row>
    <row r="185" spans="1:20" s="2526" customFormat="1" ht="10.5">
      <c r="A185" s="2618"/>
      <c r="B185" s="2624">
        <f>'4.20.1_NLRScheme_List'!C185</f>
        <v>0</v>
      </c>
      <c r="C185" s="2624">
        <f>'4.20.1_NLRScheme_List'!D185</f>
        <v>0</v>
      </c>
      <c r="D185" s="2622"/>
      <c r="E185" s="2622"/>
      <c r="F185" s="2622"/>
      <c r="G185" s="2622"/>
      <c r="H185" s="2625"/>
      <c r="I185" s="2625"/>
      <c r="J185" s="2625"/>
      <c r="K185" s="2559"/>
      <c r="L185" s="2559"/>
      <c r="M185" s="2559"/>
      <c r="N185" s="2559"/>
      <c r="O185" s="2559"/>
      <c r="P185" s="2559"/>
      <c r="Q185" s="2559"/>
      <c r="R185" s="2559"/>
      <c r="S185" s="2559"/>
      <c r="T185" s="2559"/>
    </row>
    <row r="186" spans="1:20" s="2526" customFormat="1" ht="10.5">
      <c r="A186" s="2618"/>
      <c r="B186" s="2624">
        <f>'4.20.1_NLRScheme_List'!C186</f>
        <v>0</v>
      </c>
      <c r="C186" s="2624">
        <f>'4.20.1_NLRScheme_List'!D186</f>
        <v>0</v>
      </c>
      <c r="D186" s="2622"/>
      <c r="E186" s="2622"/>
      <c r="F186" s="2622"/>
      <c r="G186" s="2622"/>
      <c r="H186" s="2625"/>
      <c r="I186" s="2625"/>
      <c r="J186" s="2625"/>
      <c r="K186" s="2559"/>
      <c r="L186" s="2559"/>
      <c r="M186" s="2559"/>
      <c r="N186" s="2559"/>
      <c r="O186" s="2559"/>
      <c r="P186" s="2559"/>
      <c r="Q186" s="2559"/>
      <c r="R186" s="2559"/>
      <c r="S186" s="2559"/>
      <c r="T186" s="2559"/>
    </row>
    <row r="187" spans="1:20" s="2526" customFormat="1" ht="10.5">
      <c r="A187" s="2618"/>
      <c r="B187" s="2624">
        <f>'4.20.1_NLRScheme_List'!C187</f>
        <v>0</v>
      </c>
      <c r="C187" s="2624">
        <f>'4.20.1_NLRScheme_List'!D187</f>
        <v>0</v>
      </c>
      <c r="D187" s="2622"/>
      <c r="E187" s="2622"/>
      <c r="F187" s="2622"/>
      <c r="G187" s="2622"/>
      <c r="H187" s="2625"/>
      <c r="I187" s="2625"/>
      <c r="J187" s="2625"/>
      <c r="K187" s="2559"/>
      <c r="L187" s="2559"/>
      <c r="M187" s="2559"/>
      <c r="N187" s="2559"/>
      <c r="O187" s="2559"/>
      <c r="P187" s="2559"/>
      <c r="Q187" s="2559"/>
      <c r="R187" s="2559"/>
      <c r="S187" s="2559"/>
      <c r="T187" s="2559"/>
    </row>
    <row r="188" spans="1:20" s="2526" customFormat="1" ht="10.5">
      <c r="A188" s="2618"/>
      <c r="B188" s="2624">
        <f>'4.20.1_NLRScheme_List'!C188</f>
        <v>0</v>
      </c>
      <c r="C188" s="2624">
        <f>'4.20.1_NLRScheme_List'!D188</f>
        <v>0</v>
      </c>
      <c r="D188" s="2622"/>
      <c r="E188" s="2622"/>
      <c r="F188" s="2622"/>
      <c r="G188" s="2622"/>
      <c r="H188" s="2625"/>
      <c r="I188" s="2625"/>
      <c r="J188" s="2625"/>
      <c r="K188" s="2559"/>
      <c r="L188" s="2559"/>
      <c r="M188" s="2559"/>
      <c r="N188" s="2559"/>
      <c r="O188" s="2559"/>
      <c r="P188" s="2559"/>
      <c r="Q188" s="2559"/>
      <c r="R188" s="2559"/>
      <c r="S188" s="2559"/>
      <c r="T188" s="2559"/>
    </row>
    <row r="189" spans="1:20" s="2526" customFormat="1" ht="10.5">
      <c r="A189" s="2618"/>
      <c r="B189" s="2624">
        <f>'4.20.1_NLRScheme_List'!C189</f>
        <v>0</v>
      </c>
      <c r="C189" s="2624">
        <f>'4.20.1_NLRScheme_List'!D189</f>
        <v>0</v>
      </c>
      <c r="D189" s="2622"/>
      <c r="E189" s="2622"/>
      <c r="F189" s="2622"/>
      <c r="G189" s="2622"/>
      <c r="H189" s="2625"/>
      <c r="I189" s="2625"/>
      <c r="J189" s="2625"/>
      <c r="K189" s="2559"/>
      <c r="L189" s="2559"/>
      <c r="M189" s="2559"/>
      <c r="N189" s="2559"/>
      <c r="O189" s="2559"/>
      <c r="P189" s="2559"/>
      <c r="Q189" s="2559"/>
      <c r="R189" s="2559"/>
      <c r="S189" s="2559"/>
      <c r="T189" s="2559"/>
    </row>
    <row r="190" spans="1:20" s="2526" customFormat="1" ht="10.5">
      <c r="A190" s="2618"/>
      <c r="B190" s="2624">
        <f>'4.20.1_NLRScheme_List'!C190</f>
        <v>0</v>
      </c>
      <c r="C190" s="2624">
        <f>'4.20.1_NLRScheme_List'!D190</f>
        <v>0</v>
      </c>
      <c r="D190" s="2622"/>
      <c r="E190" s="2622"/>
      <c r="F190" s="2622"/>
      <c r="G190" s="2622"/>
      <c r="H190" s="2625"/>
      <c r="I190" s="2625"/>
      <c r="J190" s="2625"/>
      <c r="K190" s="2559"/>
      <c r="L190" s="2559"/>
      <c r="M190" s="2559"/>
      <c r="N190" s="2559"/>
      <c r="O190" s="2559"/>
      <c r="P190" s="2559"/>
      <c r="Q190" s="2559"/>
      <c r="R190" s="2559"/>
      <c r="S190" s="2559"/>
      <c r="T190" s="2559"/>
    </row>
    <row r="191" spans="1:20" s="2526" customFormat="1" ht="10.5">
      <c r="A191" s="2618"/>
      <c r="B191" s="2624">
        <f>'4.20.1_NLRScheme_List'!C191</f>
        <v>0</v>
      </c>
      <c r="C191" s="2624">
        <f>'4.20.1_NLRScheme_List'!D191</f>
        <v>0</v>
      </c>
      <c r="D191" s="2622"/>
      <c r="E191" s="2622"/>
      <c r="F191" s="2622"/>
      <c r="G191" s="2622"/>
      <c r="H191" s="2625"/>
      <c r="I191" s="2625"/>
      <c r="J191" s="2625"/>
      <c r="K191" s="2559"/>
      <c r="L191" s="2559"/>
      <c r="M191" s="2559"/>
      <c r="N191" s="2559"/>
      <c r="O191" s="2559"/>
      <c r="P191" s="2559"/>
      <c r="Q191" s="2559"/>
      <c r="R191" s="2559"/>
      <c r="S191" s="2559"/>
      <c r="T191" s="2559"/>
    </row>
    <row r="192" spans="1:20" s="2526" customFormat="1" ht="10.5">
      <c r="A192" s="2618"/>
      <c r="B192" s="2624">
        <f>'4.20.1_NLRScheme_List'!C192</f>
        <v>0</v>
      </c>
      <c r="C192" s="2624">
        <f>'4.20.1_NLRScheme_List'!D192</f>
        <v>0</v>
      </c>
      <c r="D192" s="2622"/>
      <c r="E192" s="2622"/>
      <c r="F192" s="2622"/>
      <c r="G192" s="2622"/>
      <c r="H192" s="2625"/>
      <c r="I192" s="2625"/>
      <c r="J192" s="2625"/>
      <c r="K192" s="2559"/>
      <c r="L192" s="2559"/>
      <c r="M192" s="2559"/>
      <c r="N192" s="2559"/>
      <c r="O192" s="2559"/>
      <c r="P192" s="2559"/>
      <c r="Q192" s="2559"/>
      <c r="R192" s="2559"/>
      <c r="S192" s="2559"/>
      <c r="T192" s="2559"/>
    </row>
    <row r="193" spans="1:20" s="2526" customFormat="1" ht="10.5">
      <c r="A193" s="2618"/>
      <c r="B193" s="2624">
        <f>'4.20.1_NLRScheme_List'!C193</f>
        <v>0</v>
      </c>
      <c r="C193" s="2624">
        <f>'4.20.1_NLRScheme_List'!D193</f>
        <v>0</v>
      </c>
      <c r="D193" s="2622"/>
      <c r="E193" s="2622"/>
      <c r="F193" s="2622"/>
      <c r="G193" s="2622"/>
      <c r="H193" s="2625"/>
      <c r="I193" s="2625"/>
      <c r="J193" s="2625"/>
      <c r="K193" s="2559"/>
      <c r="L193" s="2559"/>
      <c r="M193" s="2559"/>
      <c r="N193" s="2559"/>
      <c r="O193" s="2559"/>
      <c r="P193" s="2559"/>
      <c r="Q193" s="2559"/>
      <c r="R193" s="2559"/>
      <c r="S193" s="2559"/>
      <c r="T193" s="2559"/>
    </row>
    <row r="194" spans="1:20" s="2526" customFormat="1" ht="10.5">
      <c r="A194" s="2618"/>
      <c r="B194" s="2624">
        <f>'4.20.1_NLRScheme_List'!C194</f>
        <v>0</v>
      </c>
      <c r="C194" s="2624">
        <f>'4.20.1_NLRScheme_List'!D194</f>
        <v>0</v>
      </c>
      <c r="D194" s="2622"/>
      <c r="E194" s="2622"/>
      <c r="F194" s="2622"/>
      <c r="G194" s="2622"/>
      <c r="H194" s="2625"/>
      <c r="I194" s="2625"/>
      <c r="J194" s="2625"/>
      <c r="K194" s="2559"/>
      <c r="L194" s="2559"/>
      <c r="M194" s="2559"/>
      <c r="N194" s="2559"/>
      <c r="O194" s="2559"/>
      <c r="P194" s="2559"/>
      <c r="Q194" s="2559"/>
      <c r="R194" s="2559"/>
      <c r="S194" s="2559"/>
      <c r="T194" s="2559"/>
    </row>
    <row r="195" spans="1:20" s="2526" customFormat="1" ht="10.5">
      <c r="A195" s="2618"/>
      <c r="B195" s="2624">
        <f>'4.20.1_NLRScheme_List'!C195</f>
        <v>0</v>
      </c>
      <c r="C195" s="2624">
        <f>'4.20.1_NLRScheme_List'!D195</f>
        <v>0</v>
      </c>
      <c r="D195" s="2622"/>
      <c r="E195" s="2622"/>
      <c r="F195" s="2622"/>
      <c r="G195" s="2622"/>
      <c r="H195" s="2625"/>
      <c r="I195" s="2625"/>
      <c r="J195" s="2625"/>
      <c r="K195" s="2559"/>
      <c r="L195" s="2559"/>
      <c r="M195" s="2559"/>
      <c r="N195" s="2559"/>
      <c r="O195" s="2559"/>
      <c r="P195" s="2559"/>
      <c r="Q195" s="2559"/>
      <c r="R195" s="2559"/>
      <c r="S195" s="2559"/>
      <c r="T195" s="2559"/>
    </row>
    <row r="196" spans="1:20" s="2526" customFormat="1" ht="10.5">
      <c r="A196" s="2618"/>
      <c r="B196" s="2624">
        <f>'4.20.1_NLRScheme_List'!C196</f>
        <v>0</v>
      </c>
      <c r="C196" s="2624">
        <f>'4.20.1_NLRScheme_List'!D196</f>
        <v>0</v>
      </c>
      <c r="D196" s="2622"/>
      <c r="E196" s="2622"/>
      <c r="F196" s="2622"/>
      <c r="G196" s="2622"/>
      <c r="H196" s="2625"/>
      <c r="I196" s="2625"/>
      <c r="J196" s="2625"/>
      <c r="K196" s="2559"/>
      <c r="L196" s="2559"/>
      <c r="M196" s="2559"/>
      <c r="N196" s="2559"/>
      <c r="O196" s="2559"/>
      <c r="P196" s="2559"/>
      <c r="Q196" s="2559"/>
      <c r="R196" s="2559"/>
      <c r="S196" s="2559"/>
      <c r="T196" s="2559"/>
    </row>
    <row r="197" spans="1:20" s="2526" customFormat="1" ht="10.5">
      <c r="A197" s="2618"/>
      <c r="B197" s="2624">
        <f>'4.20.1_NLRScheme_List'!C197</f>
        <v>0</v>
      </c>
      <c r="C197" s="2624">
        <f>'4.20.1_NLRScheme_List'!D197</f>
        <v>0</v>
      </c>
      <c r="D197" s="2622"/>
      <c r="E197" s="2622"/>
      <c r="F197" s="2622"/>
      <c r="G197" s="2622"/>
      <c r="H197" s="2625"/>
      <c r="I197" s="2625"/>
      <c r="J197" s="2625"/>
      <c r="K197" s="2559"/>
      <c r="L197" s="2559"/>
      <c r="M197" s="2559"/>
      <c r="N197" s="2559"/>
      <c r="O197" s="2559"/>
      <c r="P197" s="2559"/>
      <c r="Q197" s="2559"/>
      <c r="R197" s="2559"/>
      <c r="S197" s="2559"/>
      <c r="T197" s="2559"/>
    </row>
    <row r="198" spans="1:20" s="2526" customFormat="1" ht="10.5">
      <c r="A198" s="2618"/>
      <c r="B198" s="2624">
        <f>'4.20.1_NLRScheme_List'!C198</f>
        <v>0</v>
      </c>
      <c r="C198" s="2624">
        <f>'4.20.1_NLRScheme_List'!D198</f>
        <v>0</v>
      </c>
      <c r="D198" s="2622"/>
      <c r="E198" s="2622"/>
      <c r="F198" s="2622"/>
      <c r="G198" s="2622"/>
      <c r="H198" s="2625"/>
      <c r="I198" s="2625"/>
      <c r="J198" s="2625"/>
      <c r="K198" s="2559"/>
      <c r="L198" s="2559"/>
      <c r="M198" s="2559"/>
      <c r="N198" s="2559"/>
      <c r="O198" s="2559"/>
      <c r="P198" s="2559"/>
      <c r="Q198" s="2559"/>
      <c r="R198" s="2559"/>
      <c r="S198" s="2559"/>
      <c r="T198" s="2559"/>
    </row>
    <row r="199" spans="1:20" s="2526" customFormat="1" ht="10.5">
      <c r="A199" s="2618"/>
      <c r="B199" s="2624">
        <f>'4.20.1_NLRScheme_List'!C199</f>
        <v>0</v>
      </c>
      <c r="C199" s="2624">
        <f>'4.20.1_NLRScheme_List'!D199</f>
        <v>0</v>
      </c>
      <c r="D199" s="2622"/>
      <c r="E199" s="2622"/>
      <c r="F199" s="2622"/>
      <c r="G199" s="2622"/>
      <c r="H199" s="2625"/>
      <c r="I199" s="2625"/>
      <c r="J199" s="2625"/>
      <c r="K199" s="2559"/>
      <c r="L199" s="2559"/>
      <c r="M199" s="2559"/>
      <c r="N199" s="2559"/>
      <c r="O199" s="2559"/>
      <c r="P199" s="2559"/>
      <c r="Q199" s="2559"/>
      <c r="R199" s="2559"/>
      <c r="S199" s="2559"/>
      <c r="T199" s="2559"/>
    </row>
    <row r="200" spans="1:20" s="2526" customFormat="1" ht="10.5">
      <c r="A200" s="2618"/>
      <c r="B200" s="2624">
        <f>'4.20.1_NLRScheme_List'!C200</f>
        <v>0</v>
      </c>
      <c r="C200" s="2624">
        <f>'4.20.1_NLRScheme_List'!D200</f>
        <v>0</v>
      </c>
      <c r="D200" s="2622"/>
      <c r="E200" s="2622"/>
      <c r="F200" s="2622"/>
      <c r="G200" s="2622"/>
      <c r="H200" s="2625"/>
      <c r="I200" s="2625"/>
      <c r="J200" s="2625"/>
      <c r="K200" s="2559"/>
      <c r="L200" s="2559"/>
      <c r="M200" s="2559"/>
      <c r="N200" s="2559"/>
      <c r="O200" s="2559"/>
      <c r="P200" s="2559"/>
      <c r="Q200" s="2559"/>
      <c r="R200" s="2559"/>
      <c r="S200" s="2559"/>
      <c r="T200" s="2559"/>
    </row>
    <row r="201" spans="1:20" s="2526" customFormat="1" ht="10.5">
      <c r="A201" s="2618"/>
      <c r="B201" s="2624">
        <f>'4.20.1_NLRScheme_List'!C201</f>
        <v>0</v>
      </c>
      <c r="C201" s="2624">
        <f>'4.20.1_NLRScheme_List'!D201</f>
        <v>0</v>
      </c>
      <c r="D201" s="2622"/>
      <c r="E201" s="2622"/>
      <c r="F201" s="2622"/>
      <c r="G201" s="2622"/>
      <c r="H201" s="2625"/>
      <c r="I201" s="2625"/>
      <c r="J201" s="2625"/>
      <c r="K201" s="2559"/>
      <c r="L201" s="2559"/>
      <c r="M201" s="2559"/>
      <c r="N201" s="2559"/>
      <c r="O201" s="2559"/>
      <c r="P201" s="2559"/>
      <c r="Q201" s="2559"/>
      <c r="R201" s="2559"/>
      <c r="S201" s="2559"/>
      <c r="T201" s="2559"/>
    </row>
    <row r="202" spans="1:20" s="2526" customFormat="1" ht="10.5">
      <c r="A202" s="2618"/>
      <c r="B202" s="2624">
        <f>'4.20.1_NLRScheme_List'!C202</f>
        <v>0</v>
      </c>
      <c r="C202" s="2624">
        <f>'4.20.1_NLRScheme_List'!D202</f>
        <v>0</v>
      </c>
      <c r="D202" s="2622"/>
      <c r="E202" s="2622"/>
      <c r="F202" s="2622"/>
      <c r="G202" s="2622"/>
      <c r="H202" s="2625"/>
      <c r="I202" s="2625"/>
      <c r="J202" s="2625"/>
      <c r="K202" s="2559"/>
      <c r="L202" s="2559"/>
      <c r="M202" s="2559"/>
      <c r="N202" s="2559"/>
      <c r="O202" s="2559"/>
      <c r="P202" s="2559"/>
      <c r="Q202" s="2559"/>
      <c r="R202" s="2559"/>
      <c r="S202" s="2559"/>
      <c r="T202" s="2559"/>
    </row>
    <row r="203" spans="1:20" s="2526" customFormat="1" ht="10.5">
      <c r="A203" s="2618"/>
      <c r="B203" s="2624">
        <f>'4.20.1_NLRScheme_List'!C203</f>
        <v>0</v>
      </c>
      <c r="C203" s="2624">
        <f>'4.20.1_NLRScheme_List'!D203</f>
        <v>0</v>
      </c>
      <c r="D203" s="2622"/>
      <c r="E203" s="2622"/>
      <c r="F203" s="2622"/>
      <c r="G203" s="2622"/>
      <c r="H203" s="2625"/>
      <c r="I203" s="2625"/>
      <c r="J203" s="2625"/>
      <c r="K203" s="2559"/>
      <c r="L203" s="2559"/>
      <c r="M203" s="2559"/>
      <c r="N203" s="2559"/>
      <c r="O203" s="2559"/>
      <c r="P203" s="2559"/>
      <c r="Q203" s="2559"/>
      <c r="R203" s="2559"/>
      <c r="S203" s="2559"/>
      <c r="T203" s="2559"/>
    </row>
    <row r="204" spans="1:20" s="2526" customFormat="1" ht="10.5">
      <c r="A204" s="2618"/>
      <c r="B204" s="2624">
        <f>'4.20.1_NLRScheme_List'!C204</f>
        <v>0</v>
      </c>
      <c r="C204" s="2624">
        <f>'4.20.1_NLRScheme_List'!D204</f>
        <v>0</v>
      </c>
      <c r="D204" s="2622"/>
      <c r="E204" s="2622"/>
      <c r="F204" s="2622"/>
      <c r="G204" s="2622"/>
      <c r="H204" s="2625"/>
      <c r="I204" s="2625"/>
      <c r="J204" s="2625"/>
      <c r="K204" s="2559"/>
      <c r="L204" s="2559"/>
      <c r="M204" s="2559"/>
      <c r="N204" s="2559"/>
      <c r="O204" s="2559"/>
      <c r="P204" s="2559"/>
      <c r="Q204" s="2559"/>
      <c r="R204" s="2559"/>
      <c r="S204" s="2559"/>
      <c r="T204" s="2559"/>
    </row>
    <row r="205" spans="1:20" s="2526" customFormat="1" ht="10.5">
      <c r="A205" s="2618"/>
      <c r="B205" s="2624">
        <f>'4.20.1_NLRScheme_List'!C205</f>
        <v>0</v>
      </c>
      <c r="C205" s="2624">
        <f>'4.20.1_NLRScheme_List'!D205</f>
        <v>0</v>
      </c>
      <c r="D205" s="2622"/>
      <c r="E205" s="2622"/>
      <c r="F205" s="2622"/>
      <c r="G205" s="2622"/>
      <c r="H205" s="2625"/>
      <c r="I205" s="2625"/>
      <c r="J205" s="2625"/>
      <c r="K205" s="2559"/>
      <c r="L205" s="2559"/>
      <c r="M205" s="2559"/>
      <c r="N205" s="2559"/>
      <c r="O205" s="2559"/>
      <c r="P205" s="2559"/>
      <c r="Q205" s="2559"/>
      <c r="R205" s="2559"/>
      <c r="S205" s="2559"/>
      <c r="T205" s="2559"/>
    </row>
    <row r="206" spans="1:20" s="2526" customFormat="1" ht="10.5">
      <c r="A206" s="2618"/>
      <c r="B206" s="2624">
        <f>'4.20.1_NLRScheme_List'!C206</f>
        <v>0</v>
      </c>
      <c r="C206" s="2624">
        <f>'4.20.1_NLRScheme_List'!D206</f>
        <v>0</v>
      </c>
      <c r="D206" s="2622"/>
      <c r="E206" s="2622"/>
      <c r="F206" s="2622"/>
      <c r="G206" s="2622"/>
      <c r="H206" s="2625"/>
      <c r="I206" s="2625"/>
      <c r="J206" s="2625"/>
      <c r="K206" s="2559"/>
      <c r="L206" s="2559"/>
      <c r="M206" s="2559"/>
      <c r="N206" s="2559"/>
      <c r="O206" s="2559"/>
      <c r="P206" s="2559"/>
      <c r="Q206" s="2559"/>
      <c r="R206" s="2559"/>
      <c r="S206" s="2559"/>
      <c r="T206" s="2559"/>
    </row>
    <row r="207" spans="1:20" s="2526" customFormat="1" ht="10.5">
      <c r="A207" s="2618"/>
      <c r="B207" s="2624">
        <f>'4.20.1_NLRScheme_List'!C207</f>
        <v>0</v>
      </c>
      <c r="C207" s="2624">
        <f>'4.20.1_NLRScheme_List'!D207</f>
        <v>0</v>
      </c>
      <c r="D207" s="2622"/>
      <c r="E207" s="2622"/>
      <c r="F207" s="2622"/>
      <c r="G207" s="2622"/>
      <c r="H207" s="2625"/>
      <c r="I207" s="2625"/>
      <c r="J207" s="2625"/>
      <c r="K207" s="2559"/>
      <c r="L207" s="2559"/>
      <c r="M207" s="2559"/>
      <c r="N207" s="2559"/>
      <c r="O207" s="2559"/>
      <c r="P207" s="2559"/>
      <c r="Q207" s="2559"/>
      <c r="R207" s="2559"/>
      <c r="S207" s="2559"/>
      <c r="T207" s="2559"/>
    </row>
    <row r="208" spans="1:20" s="2526" customFormat="1" ht="10.5">
      <c r="A208" s="2618"/>
      <c r="B208" s="2624">
        <f>'4.20.1_NLRScheme_List'!C208</f>
        <v>0</v>
      </c>
      <c r="C208" s="2624">
        <f>'4.20.1_NLRScheme_List'!D208</f>
        <v>0</v>
      </c>
      <c r="D208" s="2622"/>
      <c r="E208" s="2622"/>
      <c r="F208" s="2622"/>
      <c r="G208" s="2622"/>
      <c r="H208" s="2625"/>
      <c r="I208" s="2625"/>
      <c r="J208" s="2625"/>
      <c r="K208" s="2559"/>
      <c r="L208" s="2559"/>
      <c r="M208" s="2559"/>
      <c r="N208" s="2559"/>
      <c r="O208" s="2559"/>
      <c r="P208" s="2559"/>
      <c r="Q208" s="2559"/>
      <c r="R208" s="2559"/>
      <c r="S208" s="2559"/>
      <c r="T208" s="2559"/>
    </row>
    <row r="209" spans="1:20" s="2526" customFormat="1" ht="10.5">
      <c r="A209" s="2618"/>
      <c r="B209" s="2624">
        <f>'4.20.1_NLRScheme_List'!C209</f>
        <v>0</v>
      </c>
      <c r="C209" s="2624">
        <f>'4.20.1_NLRScheme_List'!D209</f>
        <v>0</v>
      </c>
      <c r="D209" s="2622"/>
      <c r="E209" s="2622"/>
      <c r="F209" s="2622"/>
      <c r="G209" s="2622"/>
      <c r="H209" s="2625"/>
      <c r="I209" s="2625"/>
      <c r="J209" s="2625"/>
      <c r="K209" s="2559"/>
      <c r="L209" s="2559"/>
      <c r="M209" s="2559"/>
      <c r="N209" s="2559"/>
      <c r="O209" s="2559"/>
      <c r="P209" s="2559"/>
      <c r="Q209" s="2559"/>
      <c r="R209" s="2559"/>
      <c r="S209" s="2559"/>
      <c r="T209" s="2559"/>
    </row>
    <row r="210" spans="1:20" s="2526" customFormat="1" ht="10.5">
      <c r="A210" s="2618"/>
      <c r="B210" s="2624">
        <f>'4.20.1_NLRScheme_List'!C210</f>
        <v>0</v>
      </c>
      <c r="C210" s="2624">
        <f>'4.20.1_NLRScheme_List'!D210</f>
        <v>0</v>
      </c>
      <c r="D210" s="2622"/>
      <c r="E210" s="2622"/>
      <c r="F210" s="2622"/>
      <c r="G210" s="2622"/>
      <c r="H210" s="2625"/>
      <c r="I210" s="2625"/>
      <c r="J210" s="2625"/>
      <c r="K210" s="2559"/>
      <c r="L210" s="2559"/>
      <c r="M210" s="2559"/>
      <c r="N210" s="2559"/>
      <c r="O210" s="2559"/>
      <c r="P210" s="2559"/>
      <c r="Q210" s="2559"/>
      <c r="R210" s="2559"/>
      <c r="S210" s="2559"/>
      <c r="T210" s="2559"/>
    </row>
    <row r="211" spans="1:20" s="2526" customFormat="1" ht="10.5">
      <c r="A211" s="2618"/>
      <c r="B211" s="2624">
        <f>'4.20.1_NLRScheme_List'!C211</f>
        <v>0</v>
      </c>
      <c r="C211" s="2624">
        <f>'4.20.1_NLRScheme_List'!D211</f>
        <v>0</v>
      </c>
      <c r="D211" s="2622"/>
      <c r="E211" s="2622"/>
      <c r="F211" s="2622"/>
      <c r="G211" s="2622"/>
      <c r="H211" s="2625"/>
      <c r="I211" s="2625"/>
      <c r="J211" s="2625"/>
      <c r="K211" s="2559"/>
      <c r="L211" s="2559"/>
      <c r="M211" s="2559"/>
      <c r="N211" s="2559"/>
      <c r="O211" s="2559"/>
      <c r="P211" s="2559"/>
      <c r="Q211" s="2559"/>
      <c r="R211" s="2559"/>
      <c r="S211" s="2559"/>
      <c r="T211" s="2559"/>
    </row>
    <row r="212" spans="1:20" s="2526" customFormat="1" ht="10.5">
      <c r="A212" s="2618"/>
      <c r="B212" s="2624">
        <f>'4.20.1_NLRScheme_List'!C212</f>
        <v>0</v>
      </c>
      <c r="C212" s="2624">
        <f>'4.20.1_NLRScheme_List'!D212</f>
        <v>0</v>
      </c>
      <c r="D212" s="2622"/>
      <c r="E212" s="2622"/>
      <c r="F212" s="2622"/>
      <c r="G212" s="2622"/>
      <c r="H212" s="2625"/>
      <c r="I212" s="2625"/>
      <c r="J212" s="2625"/>
      <c r="K212" s="2559"/>
      <c r="L212" s="2559"/>
      <c r="M212" s="2559"/>
      <c r="N212" s="2559"/>
      <c r="O212" s="2559"/>
      <c r="P212" s="2559"/>
      <c r="Q212" s="2559"/>
      <c r="R212" s="2559"/>
      <c r="S212" s="2559"/>
      <c r="T212" s="2559"/>
    </row>
    <row r="213" spans="1:20" s="2526" customFormat="1" ht="10.5">
      <c r="A213" s="2618"/>
      <c r="B213" s="2624">
        <f>'4.20.1_NLRScheme_List'!C213</f>
        <v>0</v>
      </c>
      <c r="C213" s="2624">
        <f>'4.20.1_NLRScheme_List'!D213</f>
        <v>0</v>
      </c>
      <c r="D213" s="2622"/>
      <c r="E213" s="2622"/>
      <c r="F213" s="2622"/>
      <c r="G213" s="2622"/>
      <c r="H213" s="2625"/>
      <c r="I213" s="2625"/>
      <c r="J213" s="2625"/>
      <c r="K213" s="2559"/>
      <c r="L213" s="2559"/>
      <c r="M213" s="2559"/>
      <c r="N213" s="2559"/>
      <c r="O213" s="2559"/>
      <c r="P213" s="2559"/>
      <c r="Q213" s="2559"/>
      <c r="R213" s="2559"/>
      <c r="S213" s="2559"/>
      <c r="T213" s="2559"/>
    </row>
    <row r="214" spans="1:20" s="2526" customFormat="1" ht="10.5">
      <c r="A214" s="2618"/>
      <c r="B214" s="2624">
        <f>'4.20.1_NLRScheme_List'!C214</f>
        <v>0</v>
      </c>
      <c r="C214" s="2624">
        <f>'4.20.1_NLRScheme_List'!D214</f>
        <v>0</v>
      </c>
      <c r="D214" s="2622"/>
      <c r="E214" s="2622"/>
      <c r="F214" s="2622"/>
      <c r="G214" s="2622"/>
      <c r="H214" s="2625"/>
      <c r="I214" s="2625"/>
      <c r="J214" s="2625"/>
      <c r="K214" s="2559"/>
      <c r="L214" s="2559"/>
      <c r="M214" s="2559"/>
      <c r="N214" s="2559"/>
      <c r="O214" s="2559"/>
      <c r="P214" s="2559"/>
      <c r="Q214" s="2559"/>
      <c r="R214" s="2559"/>
      <c r="S214" s="2559"/>
      <c r="T214" s="2559"/>
    </row>
    <row r="215" spans="1:20" s="2526" customFormat="1" ht="10.5">
      <c r="A215" s="2618"/>
      <c r="B215" s="2624">
        <f>'4.20.1_NLRScheme_List'!C215</f>
        <v>0</v>
      </c>
      <c r="C215" s="2624">
        <f>'4.20.1_NLRScheme_List'!D215</f>
        <v>0</v>
      </c>
      <c r="D215" s="2622"/>
      <c r="E215" s="2622"/>
      <c r="F215" s="2622"/>
      <c r="G215" s="2622"/>
      <c r="H215" s="2625"/>
      <c r="I215" s="2625"/>
      <c r="J215" s="2625"/>
      <c r="K215" s="2559"/>
      <c r="L215" s="2559"/>
      <c r="M215" s="2559"/>
      <c r="N215" s="2559"/>
      <c r="O215" s="2559"/>
      <c r="P215" s="2559"/>
      <c r="Q215" s="2559"/>
      <c r="R215" s="2559"/>
      <c r="S215" s="2559"/>
      <c r="T215" s="2559"/>
    </row>
    <row r="216" spans="1:20" s="2526" customFormat="1" ht="10.5">
      <c r="A216" s="2618"/>
      <c r="B216" s="2624">
        <f>'4.20.1_NLRScheme_List'!C216</f>
        <v>0</v>
      </c>
      <c r="C216" s="2624">
        <f>'4.20.1_NLRScheme_List'!D216</f>
        <v>0</v>
      </c>
      <c r="D216" s="2622"/>
      <c r="E216" s="2622"/>
      <c r="F216" s="2622"/>
      <c r="G216" s="2622"/>
      <c r="H216" s="2625"/>
      <c r="I216" s="2625"/>
      <c r="J216" s="2625"/>
      <c r="K216" s="2559"/>
      <c r="L216" s="2559"/>
      <c r="M216" s="2559"/>
      <c r="N216" s="2559"/>
      <c r="O216" s="2559"/>
      <c r="P216" s="2559"/>
      <c r="Q216" s="2559"/>
      <c r="R216" s="2559"/>
      <c r="S216" s="2559"/>
      <c r="T216" s="2559"/>
    </row>
    <row r="217" spans="1:20" s="2526" customFormat="1" ht="10.5">
      <c r="A217" s="2618"/>
      <c r="B217" s="2624">
        <f>'4.20.1_NLRScheme_List'!C217</f>
        <v>0</v>
      </c>
      <c r="C217" s="2624">
        <f>'4.20.1_NLRScheme_List'!D217</f>
        <v>0</v>
      </c>
      <c r="D217" s="2622"/>
      <c r="E217" s="2622"/>
      <c r="F217" s="2622"/>
      <c r="G217" s="2622"/>
      <c r="H217" s="2625"/>
      <c r="I217" s="2625"/>
      <c r="J217" s="2625"/>
      <c r="K217" s="2559"/>
      <c r="L217" s="2559"/>
      <c r="M217" s="2559"/>
      <c r="N217" s="2559"/>
      <c r="O217" s="2559"/>
      <c r="P217" s="2559"/>
      <c r="Q217" s="2559"/>
      <c r="R217" s="2559"/>
      <c r="S217" s="2559"/>
      <c r="T217" s="2559"/>
    </row>
    <row r="218" spans="1:20" s="2526" customFormat="1" ht="10.5">
      <c r="A218" s="2618"/>
      <c r="B218" s="2624">
        <f>'4.20.1_NLRScheme_List'!C218</f>
        <v>0</v>
      </c>
      <c r="C218" s="2624">
        <f>'4.20.1_NLRScheme_List'!D218</f>
        <v>0</v>
      </c>
      <c r="D218" s="2622"/>
      <c r="E218" s="2622"/>
      <c r="F218" s="2622"/>
      <c r="G218" s="2622"/>
      <c r="H218" s="2625"/>
      <c r="I218" s="2625"/>
      <c r="J218" s="2625"/>
      <c r="K218" s="2559"/>
      <c r="L218" s="2559"/>
      <c r="M218" s="2559"/>
      <c r="N218" s="2559"/>
      <c r="O218" s="2559"/>
      <c r="P218" s="2559"/>
      <c r="Q218" s="2559"/>
      <c r="R218" s="2559"/>
      <c r="S218" s="2559"/>
      <c r="T218" s="2559"/>
    </row>
    <row r="219" spans="1:20" s="2526" customFormat="1" ht="10.5">
      <c r="A219" s="2618"/>
      <c r="B219" s="2624">
        <f>'4.20.1_NLRScheme_List'!C219</f>
        <v>0</v>
      </c>
      <c r="C219" s="2624">
        <f>'4.20.1_NLRScheme_List'!D219</f>
        <v>0</v>
      </c>
      <c r="D219" s="2622"/>
      <c r="E219" s="2622"/>
      <c r="F219" s="2622"/>
      <c r="G219" s="2622"/>
      <c r="H219" s="2625"/>
      <c r="I219" s="2625"/>
      <c r="J219" s="2625"/>
      <c r="K219" s="2559"/>
      <c r="L219" s="2559"/>
      <c r="M219" s="2559"/>
      <c r="N219" s="2559"/>
      <c r="O219" s="2559"/>
      <c r="P219" s="2559"/>
      <c r="Q219" s="2559"/>
      <c r="R219" s="2559"/>
      <c r="S219" s="2559"/>
      <c r="T219" s="2559"/>
    </row>
    <row r="220" spans="1:20" s="2526" customFormat="1" ht="10.5">
      <c r="A220" s="2618"/>
      <c r="B220" s="2624">
        <f>'4.20.1_NLRScheme_List'!C220</f>
        <v>0</v>
      </c>
      <c r="C220" s="2624">
        <f>'4.20.1_NLRScheme_List'!D220</f>
        <v>0</v>
      </c>
      <c r="D220" s="2622"/>
      <c r="E220" s="2622"/>
      <c r="F220" s="2622"/>
      <c r="G220" s="2622"/>
      <c r="H220" s="2625"/>
      <c r="I220" s="2625"/>
      <c r="J220" s="2625"/>
      <c r="K220" s="2559"/>
      <c r="L220" s="2559"/>
      <c r="M220" s="2559"/>
      <c r="N220" s="2559"/>
      <c r="O220" s="2559"/>
      <c r="P220" s="2559"/>
      <c r="Q220" s="2559"/>
      <c r="R220" s="2559"/>
      <c r="S220" s="2559"/>
      <c r="T220" s="2559"/>
    </row>
    <row r="221" spans="1:20" s="2526" customFormat="1" ht="10.5">
      <c r="A221" s="2618"/>
      <c r="B221" s="2624">
        <f>'4.20.1_NLRScheme_List'!C221</f>
        <v>0</v>
      </c>
      <c r="C221" s="2624">
        <f>'4.20.1_NLRScheme_List'!D221</f>
        <v>0</v>
      </c>
      <c r="D221" s="2622"/>
      <c r="E221" s="2622"/>
      <c r="F221" s="2622"/>
      <c r="G221" s="2622"/>
      <c r="H221" s="2625"/>
      <c r="I221" s="2625"/>
      <c r="J221" s="2625"/>
      <c r="K221" s="2559"/>
      <c r="L221" s="2559"/>
      <c r="M221" s="2559"/>
      <c r="N221" s="2559"/>
      <c r="O221" s="2559"/>
      <c r="P221" s="2559"/>
      <c r="Q221" s="2559"/>
      <c r="R221" s="2559"/>
      <c r="S221" s="2559"/>
      <c r="T221" s="2559"/>
    </row>
    <row r="222" spans="1:20" s="2526" customFormat="1" ht="10.5">
      <c r="A222" s="2618"/>
      <c r="B222" s="2624">
        <f>'4.20.1_NLRScheme_List'!C222</f>
        <v>0</v>
      </c>
      <c r="C222" s="2624">
        <f>'4.20.1_NLRScheme_List'!D222</f>
        <v>0</v>
      </c>
      <c r="D222" s="2622"/>
      <c r="E222" s="2622"/>
      <c r="F222" s="2622"/>
      <c r="G222" s="2622"/>
      <c r="H222" s="2625"/>
      <c r="I222" s="2625"/>
      <c r="J222" s="2625"/>
      <c r="K222" s="2559"/>
      <c r="L222" s="2559"/>
      <c r="M222" s="2559"/>
      <c r="N222" s="2559"/>
      <c r="O222" s="2559"/>
      <c r="P222" s="2559"/>
      <c r="Q222" s="2559"/>
      <c r="R222" s="2559"/>
      <c r="S222" s="2559"/>
      <c r="T222" s="2559"/>
    </row>
    <row r="223" spans="1:20" s="2526" customFormat="1" ht="10.5">
      <c r="A223" s="2618"/>
      <c r="B223" s="2624">
        <f>'4.20.1_NLRScheme_List'!C223</f>
        <v>0</v>
      </c>
      <c r="C223" s="2624">
        <f>'4.20.1_NLRScheme_List'!D223</f>
        <v>0</v>
      </c>
      <c r="D223" s="2622"/>
      <c r="E223" s="2622"/>
      <c r="F223" s="2622"/>
      <c r="G223" s="2622"/>
      <c r="H223" s="2625"/>
      <c r="I223" s="2625"/>
      <c r="J223" s="2625"/>
      <c r="K223" s="2559"/>
      <c r="L223" s="2559"/>
      <c r="M223" s="2559"/>
      <c r="N223" s="2559"/>
      <c r="O223" s="2559"/>
      <c r="P223" s="2559"/>
      <c r="Q223" s="2559"/>
      <c r="R223" s="2559"/>
      <c r="S223" s="2559"/>
      <c r="T223" s="2559"/>
    </row>
    <row r="224" spans="1:20" s="2526" customFormat="1" ht="10.5">
      <c r="A224" s="2618"/>
      <c r="B224" s="2624">
        <f>'4.20.1_NLRScheme_List'!C224</f>
        <v>0</v>
      </c>
      <c r="C224" s="2624">
        <f>'4.20.1_NLRScheme_List'!D224</f>
        <v>0</v>
      </c>
      <c r="D224" s="2622"/>
      <c r="E224" s="2622"/>
      <c r="F224" s="2622"/>
      <c r="G224" s="2622"/>
      <c r="H224" s="2625"/>
      <c r="I224" s="2625"/>
      <c r="J224" s="2625"/>
      <c r="K224" s="2559"/>
      <c r="L224" s="2559"/>
      <c r="M224" s="2559"/>
      <c r="N224" s="2559"/>
      <c r="O224" s="2559"/>
      <c r="P224" s="2559"/>
      <c r="Q224" s="2559"/>
      <c r="R224" s="2559"/>
      <c r="S224" s="2559"/>
      <c r="T224" s="2559"/>
    </row>
    <row r="225" spans="1:20" s="2526" customFormat="1" ht="10.5">
      <c r="A225" s="2618"/>
      <c r="B225" s="2624">
        <f>'4.20.1_NLRScheme_List'!C225</f>
        <v>0</v>
      </c>
      <c r="C225" s="2624">
        <f>'4.20.1_NLRScheme_List'!D225</f>
        <v>0</v>
      </c>
      <c r="D225" s="2622"/>
      <c r="E225" s="2622"/>
      <c r="F225" s="2622"/>
      <c r="G225" s="2622"/>
      <c r="H225" s="2625"/>
      <c r="I225" s="2625"/>
      <c r="J225" s="2625"/>
      <c r="K225" s="2559"/>
      <c r="L225" s="2559"/>
      <c r="M225" s="2559"/>
      <c r="N225" s="2559"/>
      <c r="O225" s="2559"/>
      <c r="P225" s="2559"/>
      <c r="Q225" s="2559"/>
      <c r="R225" s="2559"/>
      <c r="S225" s="2559"/>
      <c r="T225" s="2559"/>
    </row>
    <row r="226" spans="1:20" s="2526" customFormat="1" ht="10.5">
      <c r="A226" s="2618"/>
      <c r="B226" s="2624">
        <f>'4.20.1_NLRScheme_List'!C226</f>
        <v>0</v>
      </c>
      <c r="C226" s="2624">
        <f>'4.20.1_NLRScheme_List'!D226</f>
        <v>0</v>
      </c>
      <c r="D226" s="2622"/>
      <c r="E226" s="2622"/>
      <c r="F226" s="2622"/>
      <c r="G226" s="2622"/>
      <c r="H226" s="2625"/>
      <c r="I226" s="2625"/>
      <c r="J226" s="2625"/>
      <c r="K226" s="2559"/>
      <c r="L226" s="2559"/>
      <c r="M226" s="2559"/>
      <c r="N226" s="2559"/>
      <c r="O226" s="2559"/>
      <c r="P226" s="2559"/>
      <c r="Q226" s="2559"/>
      <c r="R226" s="2559"/>
      <c r="S226" s="2559"/>
      <c r="T226" s="2559"/>
    </row>
    <row r="227" spans="1:20" s="2526" customFormat="1" ht="10.5">
      <c r="A227" s="2618"/>
      <c r="B227" s="2624">
        <f>'4.20.1_NLRScheme_List'!C227</f>
        <v>0</v>
      </c>
      <c r="C227" s="2624">
        <f>'4.20.1_NLRScheme_List'!D227</f>
        <v>0</v>
      </c>
      <c r="D227" s="2622"/>
      <c r="E227" s="2622"/>
      <c r="F227" s="2622"/>
      <c r="G227" s="2622"/>
      <c r="H227" s="2625"/>
      <c r="I227" s="2625"/>
      <c r="J227" s="2625"/>
      <c r="K227" s="2559"/>
      <c r="L227" s="2559"/>
      <c r="M227" s="2559"/>
      <c r="N227" s="2559"/>
      <c r="O227" s="2559"/>
      <c r="P227" s="2559"/>
      <c r="Q227" s="2559"/>
      <c r="R227" s="2559"/>
      <c r="S227" s="2559"/>
      <c r="T227" s="2559"/>
    </row>
    <row r="228" spans="1:20" s="2526" customFormat="1" ht="10.5">
      <c r="A228" s="2618"/>
      <c r="B228" s="2624">
        <f>'4.20.1_NLRScheme_List'!C228</f>
        <v>0</v>
      </c>
      <c r="C228" s="2624">
        <f>'4.20.1_NLRScheme_List'!D228</f>
        <v>0</v>
      </c>
      <c r="D228" s="2622"/>
      <c r="E228" s="2622"/>
      <c r="F228" s="2622"/>
      <c r="G228" s="2622"/>
      <c r="H228" s="2625"/>
      <c r="I228" s="2625"/>
      <c r="J228" s="2625"/>
      <c r="K228" s="2559"/>
      <c r="L228" s="2559"/>
      <c r="M228" s="2559"/>
      <c r="N228" s="2559"/>
      <c r="O228" s="2559"/>
      <c r="P228" s="2559"/>
      <c r="Q228" s="2559"/>
      <c r="R228" s="2559"/>
      <c r="S228" s="2559"/>
      <c r="T228" s="2559"/>
    </row>
    <row r="229" spans="1:20" s="2526" customFormat="1" ht="10.5">
      <c r="A229" s="2618"/>
      <c r="B229" s="2624">
        <f>'4.20.1_NLRScheme_List'!C229</f>
        <v>0</v>
      </c>
      <c r="C229" s="2624">
        <f>'4.20.1_NLRScheme_List'!D229</f>
        <v>0</v>
      </c>
      <c r="D229" s="2622"/>
      <c r="E229" s="2622"/>
      <c r="F229" s="2622"/>
      <c r="G229" s="2622"/>
      <c r="H229" s="2625"/>
      <c r="I229" s="2625"/>
      <c r="J229" s="2625"/>
      <c r="K229" s="2559"/>
      <c r="L229" s="2559"/>
      <c r="M229" s="2559"/>
      <c r="N229" s="2559"/>
      <c r="O229" s="2559"/>
      <c r="P229" s="2559"/>
      <c r="Q229" s="2559"/>
      <c r="R229" s="2559"/>
      <c r="S229" s="2559"/>
      <c r="T229" s="2559"/>
    </row>
    <row r="230" spans="1:20" s="2526" customFormat="1" ht="10.5">
      <c r="A230" s="2618"/>
      <c r="B230" s="2624">
        <f>'4.20.1_NLRScheme_List'!C230</f>
        <v>0</v>
      </c>
      <c r="C230" s="2624">
        <f>'4.20.1_NLRScheme_List'!D230</f>
        <v>0</v>
      </c>
      <c r="D230" s="2622"/>
      <c r="E230" s="2622"/>
      <c r="F230" s="2622"/>
      <c r="G230" s="2622"/>
      <c r="H230" s="2625"/>
      <c r="I230" s="2625"/>
      <c r="J230" s="2625"/>
      <c r="K230" s="2559"/>
      <c r="L230" s="2559"/>
      <c r="M230" s="2559"/>
      <c r="N230" s="2559"/>
      <c r="O230" s="2559"/>
      <c r="P230" s="2559"/>
      <c r="Q230" s="2559"/>
      <c r="R230" s="2559"/>
      <c r="S230" s="2559"/>
      <c r="T230" s="2559"/>
    </row>
    <row r="231" spans="1:20" s="2526" customFormat="1" ht="10.5">
      <c r="A231" s="2618"/>
      <c r="B231" s="2624">
        <f>'4.20.1_NLRScheme_List'!C231</f>
        <v>0</v>
      </c>
      <c r="C231" s="2624">
        <f>'4.20.1_NLRScheme_List'!D231</f>
        <v>0</v>
      </c>
      <c r="D231" s="2622"/>
      <c r="E231" s="2622"/>
      <c r="F231" s="2622"/>
      <c r="G231" s="2622"/>
      <c r="H231" s="2625"/>
      <c r="I231" s="2625"/>
      <c r="J231" s="2625"/>
      <c r="K231" s="2559"/>
      <c r="L231" s="2559"/>
      <c r="M231" s="2559"/>
      <c r="N231" s="2559"/>
      <c r="O231" s="2559"/>
      <c r="P231" s="2559"/>
      <c r="Q231" s="2559"/>
      <c r="R231" s="2559"/>
      <c r="S231" s="2559"/>
      <c r="T231" s="2559"/>
    </row>
    <row r="232" spans="1:20" s="2526" customFormat="1" ht="10.5">
      <c r="A232" s="2618"/>
      <c r="B232" s="2624">
        <f>'4.20.1_NLRScheme_List'!C232</f>
        <v>0</v>
      </c>
      <c r="C232" s="2624">
        <f>'4.20.1_NLRScheme_List'!D232</f>
        <v>0</v>
      </c>
      <c r="D232" s="2622"/>
      <c r="E232" s="2622"/>
      <c r="F232" s="2622"/>
      <c r="G232" s="2622"/>
      <c r="H232" s="2625"/>
      <c r="I232" s="2625"/>
      <c r="J232" s="2625"/>
      <c r="K232" s="2559"/>
      <c r="L232" s="2559"/>
      <c r="M232" s="2559"/>
      <c r="N232" s="2559"/>
      <c r="O232" s="2559"/>
      <c r="P232" s="2559"/>
      <c r="Q232" s="2559"/>
      <c r="R232" s="2559"/>
      <c r="S232" s="2559"/>
      <c r="T232" s="2559"/>
    </row>
    <row r="233" spans="1:20" s="2526" customFormat="1" ht="10.5">
      <c r="A233" s="2618"/>
      <c r="B233" s="2624">
        <f>'4.20.1_NLRScheme_List'!C233</f>
        <v>0</v>
      </c>
      <c r="C233" s="2624">
        <f>'4.20.1_NLRScheme_List'!D233</f>
        <v>0</v>
      </c>
      <c r="D233" s="2622"/>
      <c r="E233" s="2622"/>
      <c r="F233" s="2622"/>
      <c r="G233" s="2622"/>
      <c r="H233" s="2625"/>
      <c r="I233" s="2625"/>
      <c r="J233" s="2625"/>
      <c r="K233" s="2559"/>
      <c r="L233" s="2559"/>
      <c r="M233" s="2559"/>
      <c r="N233" s="2559"/>
      <c r="O233" s="2559"/>
      <c r="P233" s="2559"/>
      <c r="Q233" s="2559"/>
      <c r="R233" s="2559"/>
      <c r="S233" s="2559"/>
      <c r="T233" s="2559"/>
    </row>
    <row r="234" spans="1:20" s="2526" customFormat="1" ht="10.5">
      <c r="A234" s="2618"/>
      <c r="B234" s="2624">
        <f>'4.20.1_NLRScheme_List'!C234</f>
        <v>0</v>
      </c>
      <c r="C234" s="2624">
        <f>'4.20.1_NLRScheme_List'!D234</f>
        <v>0</v>
      </c>
      <c r="D234" s="2622"/>
      <c r="E234" s="2622"/>
      <c r="F234" s="2622"/>
      <c r="G234" s="2622"/>
      <c r="H234" s="2625"/>
      <c r="I234" s="2625"/>
      <c r="J234" s="2625"/>
      <c r="K234" s="2559"/>
      <c r="L234" s="2559"/>
      <c r="M234" s="2559"/>
      <c r="N234" s="2559"/>
      <c r="O234" s="2559"/>
      <c r="P234" s="2559"/>
      <c r="Q234" s="2559"/>
      <c r="R234" s="2559"/>
      <c r="S234" s="2559"/>
      <c r="T234" s="2559"/>
    </row>
    <row r="235" spans="1:20" s="2526" customFormat="1" ht="10.5">
      <c r="A235" s="2618"/>
      <c r="B235" s="2624">
        <f>'4.20.1_NLRScheme_List'!C235</f>
        <v>0</v>
      </c>
      <c r="C235" s="2624">
        <f>'4.20.1_NLRScheme_List'!D235</f>
        <v>0</v>
      </c>
      <c r="D235" s="2622"/>
      <c r="E235" s="2622"/>
      <c r="F235" s="2622"/>
      <c r="G235" s="2622"/>
      <c r="H235" s="2625"/>
      <c r="I235" s="2625"/>
      <c r="J235" s="2625"/>
      <c r="K235" s="2559"/>
      <c r="L235" s="2559"/>
      <c r="M235" s="2559"/>
      <c r="N235" s="2559"/>
      <c r="O235" s="2559"/>
      <c r="P235" s="2559"/>
      <c r="Q235" s="2559"/>
      <c r="R235" s="2559"/>
      <c r="S235" s="2559"/>
      <c r="T235" s="2559"/>
    </row>
    <row r="236" spans="1:20" s="2526" customFormat="1" ht="10.5">
      <c r="A236" s="2618"/>
      <c r="B236" s="2624">
        <f>'4.20.1_NLRScheme_List'!C236</f>
        <v>0</v>
      </c>
      <c r="C236" s="2624">
        <f>'4.20.1_NLRScheme_List'!D236</f>
        <v>0</v>
      </c>
      <c r="D236" s="2622"/>
      <c r="E236" s="2622"/>
      <c r="F236" s="2622"/>
      <c r="G236" s="2622"/>
      <c r="H236" s="2625"/>
      <c r="I236" s="2625"/>
      <c r="J236" s="2625"/>
      <c r="K236" s="2559"/>
      <c r="L236" s="2559"/>
      <c r="M236" s="2559"/>
      <c r="N236" s="2559"/>
      <c r="O236" s="2559"/>
      <c r="P236" s="2559"/>
      <c r="Q236" s="2559"/>
      <c r="R236" s="2559"/>
      <c r="S236" s="2559"/>
      <c r="T236" s="2559"/>
    </row>
    <row r="237" spans="1:20" s="2526" customFormat="1" ht="10.5">
      <c r="A237" s="2618"/>
      <c r="B237" s="2624">
        <f>'4.20.1_NLRScheme_List'!C237</f>
        <v>0</v>
      </c>
      <c r="C237" s="2624">
        <f>'4.20.1_NLRScheme_List'!D237</f>
        <v>0</v>
      </c>
      <c r="D237" s="2622"/>
      <c r="E237" s="2622"/>
      <c r="F237" s="2622"/>
      <c r="G237" s="2622"/>
      <c r="H237" s="2625"/>
      <c r="I237" s="2625"/>
      <c r="J237" s="2625"/>
      <c r="K237" s="2559"/>
      <c r="L237" s="2559"/>
      <c r="M237" s="2559"/>
      <c r="N237" s="2559"/>
      <c r="O237" s="2559"/>
      <c r="P237" s="2559"/>
      <c r="Q237" s="2559"/>
      <c r="R237" s="2559"/>
      <c r="S237" s="2559"/>
      <c r="T237" s="2559"/>
    </row>
    <row r="238" spans="1:20" s="2526" customFormat="1" ht="10.5">
      <c r="A238" s="2618"/>
      <c r="B238" s="2624">
        <f>'4.20.1_NLRScheme_List'!C238</f>
        <v>0</v>
      </c>
      <c r="C238" s="2624">
        <f>'4.20.1_NLRScheme_List'!D238</f>
        <v>0</v>
      </c>
      <c r="D238" s="2622"/>
      <c r="E238" s="2622"/>
      <c r="F238" s="2622"/>
      <c r="G238" s="2622"/>
      <c r="H238" s="2625"/>
      <c r="I238" s="2625"/>
      <c r="J238" s="2625"/>
      <c r="K238" s="2559"/>
      <c r="L238" s="2559"/>
      <c r="M238" s="2559"/>
      <c r="N238" s="2559"/>
      <c r="O238" s="2559"/>
      <c r="P238" s="2559"/>
      <c r="Q238" s="2559"/>
      <c r="R238" s="2559"/>
      <c r="S238" s="2559"/>
      <c r="T238" s="2559"/>
    </row>
    <row r="239" spans="1:20" s="2526" customFormat="1" ht="10.5">
      <c r="A239" s="2618"/>
      <c r="B239" s="2624">
        <f>'4.20.1_NLRScheme_List'!C239</f>
        <v>0</v>
      </c>
      <c r="C239" s="2624">
        <f>'4.20.1_NLRScheme_List'!D239</f>
        <v>0</v>
      </c>
      <c r="D239" s="2622"/>
      <c r="E239" s="2622"/>
      <c r="F239" s="2622"/>
      <c r="G239" s="2622"/>
      <c r="H239" s="2625"/>
      <c r="I239" s="2625"/>
      <c r="J239" s="2625"/>
      <c r="K239" s="2559"/>
      <c r="L239" s="2559"/>
      <c r="M239" s="2559"/>
      <c r="N239" s="2559"/>
      <c r="O239" s="2559"/>
      <c r="P239" s="2559"/>
      <c r="Q239" s="2559"/>
      <c r="R239" s="2559"/>
      <c r="S239" s="2559"/>
      <c r="T239" s="2559"/>
    </row>
    <row r="240" spans="1:20" s="2526" customFormat="1" ht="10.5">
      <c r="A240" s="2618"/>
      <c r="B240" s="2624">
        <f>'4.20.1_NLRScheme_List'!C240</f>
        <v>0</v>
      </c>
      <c r="C240" s="2624">
        <f>'4.20.1_NLRScheme_List'!D240</f>
        <v>0</v>
      </c>
      <c r="D240" s="2622"/>
      <c r="E240" s="2622"/>
      <c r="F240" s="2622"/>
      <c r="G240" s="2622"/>
      <c r="H240" s="2625"/>
      <c r="I240" s="2625"/>
      <c r="J240" s="2625"/>
      <c r="K240" s="2559"/>
      <c r="L240" s="2559"/>
      <c r="M240" s="2559"/>
      <c r="N240" s="2559"/>
      <c r="O240" s="2559"/>
      <c r="P240" s="2559"/>
      <c r="Q240" s="2559"/>
      <c r="R240" s="2559"/>
      <c r="S240" s="2559"/>
      <c r="T240" s="2559"/>
    </row>
    <row r="241" spans="1:20" s="2526" customFormat="1" ht="10.5">
      <c r="A241" s="2618"/>
      <c r="B241" s="2624">
        <f>'4.20.1_NLRScheme_List'!C241</f>
        <v>0</v>
      </c>
      <c r="C241" s="2624">
        <f>'4.20.1_NLRScheme_List'!D241</f>
        <v>0</v>
      </c>
      <c r="D241" s="2622"/>
      <c r="E241" s="2622"/>
      <c r="F241" s="2622"/>
      <c r="G241" s="2622"/>
      <c r="H241" s="2625"/>
      <c r="I241" s="2625"/>
      <c r="J241" s="2625"/>
      <c r="K241" s="2559"/>
      <c r="L241" s="2559"/>
      <c r="M241" s="2559"/>
      <c r="N241" s="2559"/>
      <c r="O241" s="2559"/>
      <c r="P241" s="2559"/>
      <c r="Q241" s="2559"/>
      <c r="R241" s="2559"/>
      <c r="S241" s="2559"/>
      <c r="T241" s="2559"/>
    </row>
    <row r="242" spans="1:20" s="2526" customFormat="1" ht="10.5">
      <c r="A242" s="2618"/>
      <c r="B242" s="2624">
        <f>'4.20.1_NLRScheme_List'!C242</f>
        <v>0</v>
      </c>
      <c r="C242" s="2624">
        <f>'4.20.1_NLRScheme_List'!D242</f>
        <v>0</v>
      </c>
      <c r="D242" s="2622"/>
      <c r="E242" s="2622"/>
      <c r="F242" s="2622"/>
      <c r="G242" s="2622"/>
      <c r="H242" s="2625"/>
      <c r="I242" s="2625"/>
      <c r="J242" s="2625"/>
      <c r="K242" s="2559"/>
      <c r="L242" s="2559"/>
      <c r="M242" s="2559"/>
      <c r="N242" s="2559"/>
      <c r="O242" s="2559"/>
      <c r="P242" s="2559"/>
      <c r="Q242" s="2559"/>
      <c r="R242" s="2559"/>
      <c r="S242" s="2559"/>
      <c r="T242" s="2559"/>
    </row>
    <row r="243" spans="1:20" s="2526" customFormat="1" ht="10.5">
      <c r="A243" s="2618"/>
      <c r="B243" s="2624">
        <f>'4.20.1_NLRScheme_List'!C243</f>
        <v>0</v>
      </c>
      <c r="C243" s="2624">
        <f>'4.20.1_NLRScheme_List'!D243</f>
        <v>0</v>
      </c>
      <c r="D243" s="2622"/>
      <c r="E243" s="2622"/>
      <c r="F243" s="2622"/>
      <c r="G243" s="2622"/>
      <c r="H243" s="2625"/>
      <c r="I243" s="2625"/>
      <c r="J243" s="2625"/>
      <c r="K243" s="2559"/>
      <c r="L243" s="2559"/>
      <c r="M243" s="2559"/>
      <c r="N243" s="2559"/>
      <c r="O243" s="2559"/>
      <c r="P243" s="2559"/>
      <c r="Q243" s="2559"/>
      <c r="R243" s="2559"/>
      <c r="S243" s="2559"/>
      <c r="T243" s="2559"/>
    </row>
    <row r="244" spans="1:20" s="2526" customFormat="1" ht="10.5">
      <c r="A244" s="2618"/>
      <c r="B244" s="2624">
        <f>'4.20.1_NLRScheme_List'!C244</f>
        <v>0</v>
      </c>
      <c r="C244" s="2624">
        <f>'4.20.1_NLRScheme_List'!D244</f>
        <v>0</v>
      </c>
      <c r="D244" s="2622"/>
      <c r="E244" s="2622"/>
      <c r="F244" s="2622"/>
      <c r="G244" s="2622"/>
      <c r="H244" s="2625"/>
      <c r="I244" s="2625"/>
      <c r="J244" s="2625"/>
      <c r="K244" s="2559"/>
      <c r="L244" s="2559"/>
      <c r="M244" s="2559"/>
      <c r="N244" s="2559"/>
      <c r="O244" s="2559"/>
      <c r="P244" s="2559"/>
      <c r="Q244" s="2559"/>
      <c r="R244" s="2559"/>
      <c r="S244" s="2559"/>
      <c r="T244" s="2559"/>
    </row>
    <row r="245" spans="1:20" s="2526" customFormat="1" ht="10.5">
      <c r="A245" s="2618"/>
      <c r="B245" s="2624">
        <f>'4.20.1_NLRScheme_List'!C245</f>
        <v>0</v>
      </c>
      <c r="C245" s="2624">
        <f>'4.20.1_NLRScheme_List'!D245</f>
        <v>0</v>
      </c>
      <c r="D245" s="2622"/>
      <c r="E245" s="2622"/>
      <c r="F245" s="2622"/>
      <c r="G245" s="2622"/>
      <c r="H245" s="2625"/>
      <c r="I245" s="2625"/>
      <c r="J245" s="2625"/>
      <c r="K245" s="2559"/>
      <c r="L245" s="2559"/>
      <c r="M245" s="2559"/>
      <c r="N245" s="2559"/>
      <c r="O245" s="2559"/>
      <c r="P245" s="2559"/>
      <c r="Q245" s="2559"/>
      <c r="R245" s="2559"/>
      <c r="S245" s="2559"/>
      <c r="T245" s="2559"/>
    </row>
    <row r="246" spans="1:20" s="2526" customFormat="1" ht="10.5">
      <c r="A246" s="2618"/>
      <c r="B246" s="2624">
        <f>'4.20.1_NLRScheme_List'!C246</f>
        <v>0</v>
      </c>
      <c r="C246" s="2624">
        <f>'4.20.1_NLRScheme_List'!D246</f>
        <v>0</v>
      </c>
      <c r="D246" s="2622"/>
      <c r="E246" s="2622"/>
      <c r="F246" s="2622"/>
      <c r="G246" s="2622"/>
      <c r="H246" s="2625"/>
      <c r="I246" s="2625"/>
      <c r="J246" s="2625"/>
      <c r="K246" s="2559"/>
      <c r="L246" s="2559"/>
      <c r="M246" s="2559"/>
      <c r="N246" s="2559"/>
      <c r="O246" s="2559"/>
      <c r="P246" s="2559"/>
      <c r="Q246" s="2559"/>
      <c r="R246" s="2559"/>
      <c r="S246" s="2559"/>
      <c r="T246" s="2559"/>
    </row>
    <row r="247" spans="1:20" s="2526" customFormat="1" ht="10.5">
      <c r="A247" s="2618"/>
      <c r="B247" s="2624">
        <f>'4.20.1_NLRScheme_List'!C247</f>
        <v>0</v>
      </c>
      <c r="C247" s="2624">
        <f>'4.20.1_NLRScheme_List'!D247</f>
        <v>0</v>
      </c>
      <c r="D247" s="2622"/>
      <c r="E247" s="2622"/>
      <c r="F247" s="2622"/>
      <c r="G247" s="2622"/>
      <c r="H247" s="2625"/>
      <c r="I247" s="2625"/>
      <c r="J247" s="2625"/>
      <c r="K247" s="2559"/>
      <c r="L247" s="2559"/>
      <c r="M247" s="2559"/>
      <c r="N247" s="2559"/>
      <c r="O247" s="2559"/>
      <c r="P247" s="2559"/>
      <c r="Q247" s="2559"/>
      <c r="R247" s="2559"/>
      <c r="S247" s="2559"/>
      <c r="T247" s="2559"/>
    </row>
    <row r="248" spans="1:20" s="2526" customFormat="1" ht="10.5">
      <c r="A248" s="2618"/>
      <c r="B248" s="2624">
        <f>'4.20.1_NLRScheme_List'!C248</f>
        <v>0</v>
      </c>
      <c r="C248" s="2624">
        <f>'4.20.1_NLRScheme_List'!D248</f>
        <v>0</v>
      </c>
      <c r="D248" s="2622"/>
      <c r="E248" s="2622"/>
      <c r="F248" s="2622"/>
      <c r="G248" s="2622"/>
      <c r="H248" s="2625"/>
      <c r="I248" s="2625"/>
      <c r="J248" s="2625"/>
      <c r="K248" s="2559"/>
      <c r="L248" s="2559"/>
      <c r="M248" s="2559"/>
      <c r="N248" s="2559"/>
      <c r="O248" s="2559"/>
      <c r="P248" s="2559"/>
      <c r="Q248" s="2559"/>
      <c r="R248" s="2559"/>
      <c r="S248" s="2559"/>
      <c r="T248" s="2559"/>
    </row>
    <row r="249" spans="1:20" s="2526" customFormat="1" ht="10.5">
      <c r="A249" s="2618"/>
      <c r="B249" s="2624">
        <f>'4.20.1_NLRScheme_List'!C249</f>
        <v>0</v>
      </c>
      <c r="C249" s="2624">
        <f>'4.20.1_NLRScheme_List'!D249</f>
        <v>0</v>
      </c>
      <c r="D249" s="2622"/>
      <c r="E249" s="2622"/>
      <c r="F249" s="2622"/>
      <c r="G249" s="2622"/>
      <c r="H249" s="2625"/>
      <c r="I249" s="2625"/>
      <c r="J249" s="2625"/>
      <c r="K249" s="2559"/>
      <c r="L249" s="2559"/>
      <c r="M249" s="2559"/>
      <c r="N249" s="2559"/>
      <c r="O249" s="2559"/>
      <c r="P249" s="2559"/>
      <c r="Q249" s="2559"/>
      <c r="R249" s="2559"/>
      <c r="S249" s="2559"/>
      <c r="T249" s="2559"/>
    </row>
    <row r="250" spans="1:20" s="2526" customFormat="1" ht="10.5">
      <c r="A250" s="2618"/>
      <c r="B250" s="2624">
        <f>'4.20.1_NLRScheme_List'!C250</f>
        <v>0</v>
      </c>
      <c r="C250" s="2624">
        <f>'4.20.1_NLRScheme_List'!D250</f>
        <v>0</v>
      </c>
      <c r="D250" s="2622"/>
      <c r="E250" s="2622"/>
      <c r="F250" s="2622"/>
      <c r="G250" s="2622"/>
      <c r="H250" s="2625"/>
      <c r="I250" s="2625"/>
      <c r="J250" s="2625"/>
      <c r="K250" s="2559"/>
      <c r="L250" s="2559"/>
      <c r="M250" s="2559"/>
      <c r="N250" s="2559"/>
      <c r="O250" s="2559"/>
      <c r="P250" s="2559"/>
      <c r="Q250" s="2559"/>
      <c r="R250" s="2559"/>
      <c r="S250" s="2559"/>
      <c r="T250" s="2559"/>
    </row>
    <row r="251" spans="1:20" s="2526" customFormat="1" ht="10.5">
      <c r="A251" s="2618"/>
      <c r="B251" s="2624">
        <f>'4.20.1_NLRScheme_List'!C251</f>
        <v>0</v>
      </c>
      <c r="C251" s="2624">
        <f>'4.20.1_NLRScheme_List'!D251</f>
        <v>0</v>
      </c>
      <c r="D251" s="2622"/>
      <c r="E251" s="2622"/>
      <c r="F251" s="2622"/>
      <c r="G251" s="2622"/>
      <c r="H251" s="2625"/>
      <c r="I251" s="2625"/>
      <c r="J251" s="2625"/>
      <c r="K251" s="2559"/>
      <c r="L251" s="2559"/>
      <c r="M251" s="2559"/>
      <c r="N251" s="2559"/>
      <c r="O251" s="2559"/>
      <c r="P251" s="2559"/>
      <c r="Q251" s="2559"/>
      <c r="R251" s="2559"/>
      <c r="S251" s="2559"/>
      <c r="T251" s="2559"/>
    </row>
    <row r="252" spans="1:20" s="2526" customFormat="1" ht="10.5">
      <c r="A252" s="2618"/>
      <c r="B252" s="2624">
        <f>'4.20.1_NLRScheme_List'!C252</f>
        <v>0</v>
      </c>
      <c r="C252" s="2624">
        <f>'4.20.1_NLRScheme_List'!D252</f>
        <v>0</v>
      </c>
      <c r="D252" s="2622"/>
      <c r="E252" s="2622"/>
      <c r="F252" s="2622"/>
      <c r="G252" s="2622"/>
      <c r="H252" s="2625"/>
      <c r="I252" s="2625"/>
      <c r="J252" s="2625"/>
      <c r="K252" s="2559"/>
      <c r="L252" s="2559"/>
      <c r="M252" s="2559"/>
      <c r="N252" s="2559"/>
      <c r="O252" s="2559"/>
      <c r="P252" s="2559"/>
      <c r="Q252" s="2559"/>
      <c r="R252" s="2559"/>
      <c r="S252" s="2559"/>
      <c r="T252" s="2559"/>
    </row>
    <row r="253" spans="1:20" s="2526" customFormat="1" ht="10.5">
      <c r="A253" s="2618"/>
      <c r="B253" s="2624">
        <f>'4.20.1_NLRScheme_List'!C253</f>
        <v>0</v>
      </c>
      <c r="C253" s="2624">
        <f>'4.20.1_NLRScheme_List'!D253</f>
        <v>0</v>
      </c>
      <c r="D253" s="2622"/>
      <c r="E253" s="2622"/>
      <c r="F253" s="2622"/>
      <c r="G253" s="2622"/>
      <c r="H253" s="2625"/>
      <c r="I253" s="2625"/>
      <c r="J253" s="2625"/>
      <c r="K253" s="2559"/>
      <c r="L253" s="2559"/>
      <c r="M253" s="2559"/>
      <c r="N253" s="2559"/>
      <c r="O253" s="2559"/>
      <c r="P253" s="2559"/>
      <c r="Q253" s="2559"/>
      <c r="R253" s="2559"/>
      <c r="S253" s="2559"/>
      <c r="T253" s="2559"/>
    </row>
    <row r="254" spans="1:20" s="2526" customFormat="1" ht="10.5">
      <c r="A254" s="2618"/>
      <c r="B254" s="2624">
        <f>'4.20.1_NLRScheme_List'!C254</f>
        <v>0</v>
      </c>
      <c r="C254" s="2624">
        <f>'4.20.1_NLRScheme_List'!D254</f>
        <v>0</v>
      </c>
      <c r="D254" s="2622"/>
      <c r="E254" s="2622"/>
      <c r="F254" s="2622"/>
      <c r="G254" s="2622"/>
      <c r="H254" s="2625"/>
      <c r="I254" s="2625"/>
      <c r="J254" s="2625"/>
      <c r="K254" s="2559"/>
      <c r="L254" s="2559"/>
      <c r="M254" s="2559"/>
      <c r="N254" s="2559"/>
      <c r="O254" s="2559"/>
      <c r="P254" s="2559"/>
      <c r="Q254" s="2559"/>
      <c r="R254" s="2559"/>
      <c r="S254" s="2559"/>
      <c r="T254" s="2559"/>
    </row>
    <row r="255" spans="1:20" s="2526" customFormat="1" ht="10.5">
      <c r="A255" s="2618"/>
      <c r="B255" s="2624">
        <f>'4.20.1_NLRScheme_List'!C255</f>
        <v>0</v>
      </c>
      <c r="C255" s="2624">
        <f>'4.20.1_NLRScheme_List'!D255</f>
        <v>0</v>
      </c>
      <c r="D255" s="2622"/>
      <c r="E255" s="2622"/>
      <c r="F255" s="2622"/>
      <c r="G255" s="2622"/>
      <c r="H255" s="2625"/>
      <c r="I255" s="2625"/>
      <c r="J255" s="2625"/>
      <c r="K255" s="2559"/>
      <c r="L255" s="2559"/>
      <c r="M255" s="2559"/>
      <c r="N255" s="2559"/>
      <c r="O255" s="2559"/>
      <c r="P255" s="2559"/>
      <c r="Q255" s="2559"/>
      <c r="R255" s="2559"/>
      <c r="S255" s="2559"/>
      <c r="T255" s="2559"/>
    </row>
    <row r="256" spans="1:20" s="2526" customFormat="1" ht="10.5">
      <c r="A256" s="2618"/>
      <c r="B256" s="2624">
        <f>'4.20.1_NLRScheme_List'!C256</f>
        <v>0</v>
      </c>
      <c r="C256" s="2624">
        <f>'4.20.1_NLRScheme_List'!D256</f>
        <v>0</v>
      </c>
      <c r="D256" s="2622"/>
      <c r="E256" s="2622"/>
      <c r="F256" s="2622"/>
      <c r="G256" s="2622"/>
      <c r="H256" s="2625"/>
      <c r="I256" s="2625"/>
      <c r="J256" s="2625"/>
      <c r="K256" s="2559"/>
      <c r="L256" s="2559"/>
      <c r="M256" s="2559"/>
      <c r="N256" s="2559"/>
      <c r="O256" s="2559"/>
      <c r="P256" s="2559"/>
      <c r="Q256" s="2559"/>
      <c r="R256" s="2559"/>
      <c r="S256" s="2559"/>
      <c r="T256" s="2559"/>
    </row>
    <row r="257" spans="1:20" s="2526" customFormat="1" ht="10.5">
      <c r="A257" s="2618"/>
      <c r="B257" s="2624">
        <f>'4.20.1_NLRScheme_List'!C257</f>
        <v>0</v>
      </c>
      <c r="C257" s="2624">
        <f>'4.20.1_NLRScheme_List'!D257</f>
        <v>0</v>
      </c>
      <c r="D257" s="2622"/>
      <c r="E257" s="2622"/>
      <c r="F257" s="2622"/>
      <c r="G257" s="2622"/>
      <c r="H257" s="2625"/>
      <c r="I257" s="2625"/>
      <c r="J257" s="2625"/>
      <c r="K257" s="2559"/>
      <c r="L257" s="2559"/>
      <c r="M257" s="2559"/>
      <c r="N257" s="2559"/>
      <c r="O257" s="2559"/>
      <c r="P257" s="2559"/>
      <c r="Q257" s="2559"/>
      <c r="R257" s="2559"/>
      <c r="S257" s="2559"/>
      <c r="T257" s="2559"/>
    </row>
    <row r="258" spans="1:20" s="2526" customFormat="1" ht="10.5">
      <c r="A258" s="2618"/>
      <c r="B258" s="2624">
        <f>'4.20.1_NLRScheme_List'!C258</f>
        <v>0</v>
      </c>
      <c r="C258" s="2624">
        <f>'4.20.1_NLRScheme_List'!D258</f>
        <v>0</v>
      </c>
      <c r="D258" s="2622"/>
      <c r="E258" s="2622"/>
      <c r="F258" s="2622"/>
      <c r="G258" s="2622"/>
      <c r="H258" s="2625"/>
      <c r="I258" s="2625"/>
      <c r="J258" s="2625"/>
      <c r="K258" s="2559"/>
      <c r="L258" s="2559"/>
      <c r="M258" s="2559"/>
      <c r="N258" s="2559"/>
      <c r="O258" s="2559"/>
      <c r="P258" s="2559"/>
      <c r="Q258" s="2559"/>
      <c r="R258" s="2559"/>
      <c r="S258" s="2559"/>
      <c r="T258" s="2559"/>
    </row>
    <row r="259" spans="1:20" s="2526" customFormat="1" ht="10.5">
      <c r="A259" s="2618"/>
      <c r="B259" s="2624">
        <f>'4.20.1_NLRScheme_List'!C259</f>
        <v>0</v>
      </c>
      <c r="C259" s="2624">
        <f>'4.20.1_NLRScheme_List'!D259</f>
        <v>0</v>
      </c>
      <c r="D259" s="2622"/>
      <c r="E259" s="2622"/>
      <c r="F259" s="2622"/>
      <c r="G259" s="2622"/>
      <c r="H259" s="2625"/>
      <c r="I259" s="2625"/>
      <c r="J259" s="2625"/>
      <c r="K259" s="2559"/>
      <c r="L259" s="2559"/>
      <c r="M259" s="2559"/>
      <c r="N259" s="2559"/>
      <c r="O259" s="2559"/>
      <c r="P259" s="2559"/>
      <c r="Q259" s="2559"/>
      <c r="R259" s="2559"/>
      <c r="S259" s="2559"/>
      <c r="T259" s="2559"/>
    </row>
    <row r="260" spans="1:20" s="2526" customFormat="1" ht="10.5">
      <c r="A260" s="2618"/>
      <c r="B260" s="2624">
        <f>'4.20.1_NLRScheme_List'!C260</f>
        <v>0</v>
      </c>
      <c r="C260" s="2624">
        <f>'4.20.1_NLRScheme_List'!D260</f>
        <v>0</v>
      </c>
      <c r="D260" s="2622"/>
      <c r="E260" s="2622"/>
      <c r="F260" s="2622"/>
      <c r="G260" s="2622"/>
      <c r="H260" s="2625"/>
      <c r="I260" s="2625"/>
      <c r="J260" s="2625"/>
      <c r="K260" s="2559"/>
      <c r="L260" s="2559"/>
      <c r="M260" s="2559"/>
      <c r="N260" s="2559"/>
      <c r="O260" s="2559"/>
      <c r="P260" s="2559"/>
      <c r="Q260" s="2559"/>
      <c r="R260" s="2559"/>
      <c r="S260" s="2559"/>
      <c r="T260" s="2559"/>
    </row>
    <row r="261" spans="1:20" s="2526" customFormat="1" ht="10.5">
      <c r="A261" s="2618"/>
      <c r="B261" s="2624">
        <f>'4.20.1_NLRScheme_List'!C261</f>
        <v>0</v>
      </c>
      <c r="C261" s="2624">
        <f>'4.20.1_NLRScheme_List'!D261</f>
        <v>0</v>
      </c>
      <c r="D261" s="2622"/>
      <c r="E261" s="2622"/>
      <c r="F261" s="2622"/>
      <c r="G261" s="2622"/>
      <c r="H261" s="2625"/>
      <c r="I261" s="2625"/>
      <c r="J261" s="2625"/>
      <c r="K261" s="2559"/>
      <c r="L261" s="2559"/>
      <c r="M261" s="2559"/>
      <c r="N261" s="2559"/>
      <c r="O261" s="2559"/>
      <c r="P261" s="2559"/>
      <c r="Q261" s="2559"/>
      <c r="R261" s="2559"/>
      <c r="S261" s="2559"/>
      <c r="T261" s="2559"/>
    </row>
    <row r="262" spans="1:20" s="2526" customFormat="1" ht="10.5">
      <c r="A262" s="2618"/>
      <c r="B262" s="2624">
        <f>'4.20.1_NLRScheme_List'!C262</f>
        <v>0</v>
      </c>
      <c r="C262" s="2624">
        <f>'4.20.1_NLRScheme_List'!D262</f>
        <v>0</v>
      </c>
      <c r="D262" s="2622"/>
      <c r="E262" s="2622"/>
      <c r="F262" s="2622"/>
      <c r="G262" s="2622"/>
      <c r="H262" s="2625"/>
      <c r="I262" s="2625"/>
      <c r="J262" s="2625"/>
      <c r="K262" s="2559"/>
      <c r="L262" s="2559"/>
      <c r="M262" s="2559"/>
      <c r="N262" s="2559"/>
      <c r="O262" s="2559"/>
      <c r="P262" s="2559"/>
      <c r="Q262" s="2559"/>
      <c r="R262" s="2559"/>
      <c r="S262" s="2559"/>
      <c r="T262" s="2559"/>
    </row>
    <row r="263" spans="1:20" s="2526" customFormat="1" ht="10.5">
      <c r="A263" s="2618"/>
      <c r="B263" s="2624">
        <f>'4.20.1_NLRScheme_List'!C263</f>
        <v>0</v>
      </c>
      <c r="C263" s="2624">
        <f>'4.20.1_NLRScheme_List'!D263</f>
        <v>0</v>
      </c>
      <c r="D263" s="2622"/>
      <c r="E263" s="2622"/>
      <c r="F263" s="2622"/>
      <c r="G263" s="2622"/>
      <c r="H263" s="2625"/>
      <c r="I263" s="2625"/>
      <c r="J263" s="2625"/>
      <c r="K263" s="2559"/>
      <c r="L263" s="2559"/>
      <c r="M263" s="2559"/>
      <c r="N263" s="2559"/>
      <c r="O263" s="2559"/>
      <c r="P263" s="2559"/>
      <c r="Q263" s="2559"/>
      <c r="R263" s="2559"/>
      <c r="S263" s="2559"/>
      <c r="T263" s="2559"/>
    </row>
    <row r="264" spans="1:20" s="2526" customFormat="1" ht="10.5">
      <c r="A264" s="2618"/>
      <c r="B264" s="2624">
        <f>'4.20.1_NLRScheme_List'!C264</f>
        <v>0</v>
      </c>
      <c r="C264" s="2624">
        <f>'4.20.1_NLRScheme_List'!D264</f>
        <v>0</v>
      </c>
      <c r="D264" s="2622"/>
      <c r="E264" s="2622"/>
      <c r="F264" s="2622"/>
      <c r="G264" s="2622"/>
      <c r="H264" s="2625"/>
      <c r="I264" s="2625"/>
      <c r="J264" s="2625"/>
      <c r="K264" s="2559"/>
      <c r="L264" s="2559"/>
      <c r="M264" s="2559"/>
      <c r="N264" s="2559"/>
      <c r="O264" s="2559"/>
      <c r="P264" s="2559"/>
      <c r="Q264" s="2559"/>
      <c r="R264" s="2559"/>
      <c r="S264" s="2559"/>
      <c r="T264" s="2559"/>
    </row>
    <row r="265" spans="1:20" s="2526" customFormat="1" ht="10.5">
      <c r="A265" s="2618"/>
      <c r="B265" s="2624">
        <f>'4.20.1_NLRScheme_List'!C265</f>
        <v>0</v>
      </c>
      <c r="C265" s="2624">
        <f>'4.20.1_NLRScheme_List'!D265</f>
        <v>0</v>
      </c>
      <c r="D265" s="2622"/>
      <c r="E265" s="2622"/>
      <c r="F265" s="2622"/>
      <c r="G265" s="2622"/>
      <c r="H265" s="2625"/>
      <c r="I265" s="2625"/>
      <c r="J265" s="2625"/>
      <c r="K265" s="2559"/>
      <c r="L265" s="2559"/>
      <c r="M265" s="2559"/>
      <c r="N265" s="2559"/>
      <c r="O265" s="2559"/>
      <c r="P265" s="2559"/>
      <c r="Q265" s="2559"/>
      <c r="R265" s="2559"/>
      <c r="S265" s="2559"/>
      <c r="T265" s="2559"/>
    </row>
    <row r="266" spans="1:20" s="2526" customFormat="1" ht="10.5">
      <c r="A266" s="2618"/>
      <c r="B266" s="2624">
        <f>'4.20.1_NLRScheme_List'!C266</f>
        <v>0</v>
      </c>
      <c r="C266" s="2624">
        <f>'4.20.1_NLRScheme_List'!D266</f>
        <v>0</v>
      </c>
      <c r="D266" s="2622"/>
      <c r="E266" s="2622"/>
      <c r="F266" s="2622"/>
      <c r="G266" s="2622"/>
      <c r="H266" s="2625"/>
      <c r="I266" s="2625"/>
      <c r="J266" s="2625"/>
      <c r="K266" s="2559"/>
      <c r="L266" s="2559"/>
      <c r="M266" s="2559"/>
      <c r="N266" s="2559"/>
      <c r="O266" s="2559"/>
      <c r="P266" s="2559"/>
      <c r="Q266" s="2559"/>
      <c r="R266" s="2559"/>
      <c r="S266" s="2559"/>
      <c r="T266" s="2559"/>
    </row>
    <row r="267" spans="1:20" s="2526" customFormat="1" ht="10.5">
      <c r="A267" s="2618"/>
      <c r="B267" s="2624">
        <f>'4.20.1_NLRScheme_List'!C267</f>
        <v>0</v>
      </c>
      <c r="C267" s="2624">
        <f>'4.20.1_NLRScheme_List'!D267</f>
        <v>0</v>
      </c>
      <c r="D267" s="2622"/>
      <c r="E267" s="2622"/>
      <c r="F267" s="2622"/>
      <c r="G267" s="2622"/>
      <c r="H267" s="2625"/>
      <c r="I267" s="2625"/>
      <c r="J267" s="2625"/>
      <c r="K267" s="2559"/>
      <c r="L267" s="2559"/>
      <c r="M267" s="2559"/>
      <c r="N267" s="2559"/>
      <c r="O267" s="2559"/>
      <c r="P267" s="2559"/>
      <c r="Q267" s="2559"/>
      <c r="R267" s="2559"/>
      <c r="S267" s="2559"/>
      <c r="T267" s="2559"/>
    </row>
    <row r="268" spans="1:20" s="2526" customFormat="1" ht="10.5">
      <c r="A268" s="2618"/>
      <c r="B268" s="2624">
        <f>'4.20.1_NLRScheme_List'!C268</f>
        <v>0</v>
      </c>
      <c r="C268" s="2624">
        <f>'4.20.1_NLRScheme_List'!D268</f>
        <v>0</v>
      </c>
      <c r="D268" s="2622"/>
      <c r="E268" s="2622"/>
      <c r="F268" s="2622"/>
      <c r="G268" s="2622"/>
      <c r="H268" s="2625"/>
      <c r="I268" s="2625"/>
      <c r="J268" s="2625"/>
      <c r="K268" s="2559"/>
      <c r="L268" s="2559"/>
      <c r="M268" s="2559"/>
      <c r="N268" s="2559"/>
      <c r="O268" s="2559"/>
      <c r="P268" s="2559"/>
      <c r="Q268" s="2559"/>
      <c r="R268" s="2559"/>
      <c r="S268" s="2559"/>
      <c r="T268" s="2559"/>
    </row>
    <row r="269" spans="1:20" s="2526" customFormat="1" ht="10.5">
      <c r="A269" s="2618"/>
      <c r="B269" s="2624">
        <f>'4.20.1_NLRScheme_List'!C269</f>
        <v>0</v>
      </c>
      <c r="C269" s="2624">
        <f>'4.20.1_NLRScheme_List'!D269</f>
        <v>0</v>
      </c>
      <c r="D269" s="2622"/>
      <c r="E269" s="2622"/>
      <c r="F269" s="2622"/>
      <c r="G269" s="2622"/>
      <c r="H269" s="2625"/>
      <c r="I269" s="2625"/>
      <c r="J269" s="2625"/>
      <c r="K269" s="2559"/>
      <c r="L269" s="2559"/>
      <c r="M269" s="2559"/>
      <c r="N269" s="2559"/>
      <c r="O269" s="2559"/>
      <c r="P269" s="2559"/>
      <c r="Q269" s="2559"/>
      <c r="R269" s="2559"/>
      <c r="S269" s="2559"/>
      <c r="T269" s="2559"/>
    </row>
    <row r="270" spans="1:20" s="2526" customFormat="1" ht="10.5">
      <c r="A270" s="2618"/>
      <c r="B270" s="2624">
        <f>'4.20.1_NLRScheme_List'!C270</f>
        <v>0</v>
      </c>
      <c r="C270" s="2624">
        <f>'4.20.1_NLRScheme_List'!D270</f>
        <v>0</v>
      </c>
      <c r="D270" s="2622"/>
      <c r="E270" s="2622"/>
      <c r="F270" s="2622"/>
      <c r="G270" s="2622"/>
      <c r="H270" s="2625"/>
      <c r="I270" s="2625"/>
      <c r="J270" s="2625"/>
      <c r="K270" s="2559"/>
      <c r="L270" s="2559"/>
      <c r="M270" s="2559"/>
      <c r="N270" s="2559"/>
      <c r="O270" s="2559"/>
      <c r="P270" s="2559"/>
      <c r="Q270" s="2559"/>
      <c r="R270" s="2559"/>
      <c r="S270" s="2559"/>
      <c r="T270" s="2559"/>
    </row>
    <row r="271" spans="1:20" s="2526" customFormat="1" ht="10.5">
      <c r="A271" s="2618"/>
      <c r="B271" s="2624">
        <f>'4.20.1_NLRScheme_List'!C271</f>
        <v>0</v>
      </c>
      <c r="C271" s="2624">
        <f>'4.20.1_NLRScheme_List'!D271</f>
        <v>0</v>
      </c>
      <c r="D271" s="2622"/>
      <c r="E271" s="2622"/>
      <c r="F271" s="2622"/>
      <c r="G271" s="2622"/>
      <c r="H271" s="2625"/>
      <c r="I271" s="2625"/>
      <c r="J271" s="2625"/>
      <c r="K271" s="2559"/>
      <c r="L271" s="2559"/>
      <c r="M271" s="2559"/>
      <c r="N271" s="2559"/>
      <c r="O271" s="2559"/>
      <c r="P271" s="2559"/>
      <c r="Q271" s="2559"/>
      <c r="R271" s="2559"/>
      <c r="S271" s="2559"/>
      <c r="T271" s="2559"/>
    </row>
    <row r="272" spans="1:20" s="2526" customFormat="1" ht="10.5">
      <c r="A272" s="2618"/>
      <c r="B272" s="2624">
        <f>'4.20.1_NLRScheme_List'!C272</f>
        <v>0</v>
      </c>
      <c r="C272" s="2624">
        <f>'4.20.1_NLRScheme_List'!D272</f>
        <v>0</v>
      </c>
      <c r="D272" s="2622"/>
      <c r="E272" s="2622"/>
      <c r="F272" s="2622"/>
      <c r="G272" s="2622"/>
      <c r="H272" s="2625"/>
      <c r="I272" s="2625"/>
      <c r="J272" s="2625"/>
      <c r="K272" s="2559"/>
      <c r="L272" s="2559"/>
      <c r="M272" s="2559"/>
      <c r="N272" s="2559"/>
      <c r="O272" s="2559"/>
      <c r="P272" s="2559"/>
      <c r="Q272" s="2559"/>
      <c r="R272" s="2559"/>
      <c r="S272" s="2559"/>
      <c r="T272" s="2559"/>
    </row>
    <row r="273" spans="1:20" s="2526" customFormat="1" ht="10.5">
      <c r="A273" s="2618"/>
      <c r="B273" s="2624">
        <f>'4.20.1_NLRScheme_List'!C273</f>
        <v>0</v>
      </c>
      <c r="C273" s="2624">
        <f>'4.20.1_NLRScheme_List'!D273</f>
        <v>0</v>
      </c>
      <c r="D273" s="2622"/>
      <c r="E273" s="2622"/>
      <c r="F273" s="2622"/>
      <c r="G273" s="2622"/>
      <c r="H273" s="2625"/>
      <c r="I273" s="2625"/>
      <c r="J273" s="2625"/>
      <c r="K273" s="2559"/>
      <c r="L273" s="2559"/>
      <c r="M273" s="2559"/>
      <c r="N273" s="2559"/>
      <c r="O273" s="2559"/>
      <c r="P273" s="2559"/>
      <c r="Q273" s="2559"/>
      <c r="R273" s="2559"/>
      <c r="S273" s="2559"/>
      <c r="T273" s="2559"/>
    </row>
    <row r="274" spans="1:20" s="2526" customFormat="1" ht="10.5">
      <c r="A274" s="2618"/>
      <c r="B274" s="2624">
        <f>'4.20.1_NLRScheme_List'!C274</f>
        <v>0</v>
      </c>
      <c r="C274" s="2624">
        <f>'4.20.1_NLRScheme_List'!D274</f>
        <v>0</v>
      </c>
      <c r="D274" s="2622"/>
      <c r="E274" s="2622"/>
      <c r="F274" s="2622"/>
      <c r="G274" s="2622"/>
      <c r="H274" s="2625"/>
      <c r="I274" s="2625"/>
      <c r="J274" s="2625"/>
      <c r="K274" s="2559"/>
      <c r="L274" s="2559"/>
      <c r="M274" s="2559"/>
      <c r="N274" s="2559"/>
      <c r="O274" s="2559"/>
      <c r="P274" s="2559"/>
      <c r="Q274" s="2559"/>
      <c r="R274" s="2559"/>
      <c r="S274" s="2559"/>
      <c r="T274" s="2559"/>
    </row>
    <row r="275" spans="1:20" s="2526" customFormat="1" ht="10.5">
      <c r="A275" s="2618"/>
      <c r="B275" s="2624">
        <f>'4.20.1_NLRScheme_List'!C275</f>
        <v>0</v>
      </c>
      <c r="C275" s="2624">
        <f>'4.20.1_NLRScheme_List'!D275</f>
        <v>0</v>
      </c>
      <c r="D275" s="2622"/>
      <c r="E275" s="2622"/>
      <c r="F275" s="2622"/>
      <c r="G275" s="2622"/>
      <c r="H275" s="2625"/>
      <c r="I275" s="2625"/>
      <c r="J275" s="2625"/>
      <c r="K275" s="2559"/>
      <c r="L275" s="2559"/>
      <c r="M275" s="2559"/>
      <c r="N275" s="2559"/>
      <c r="O275" s="2559"/>
      <c r="P275" s="2559"/>
      <c r="Q275" s="2559"/>
      <c r="R275" s="2559"/>
      <c r="S275" s="2559"/>
      <c r="T275" s="2559"/>
    </row>
    <row r="276" spans="1:20" s="2526" customFormat="1" ht="10.5">
      <c r="A276" s="2618"/>
      <c r="B276" s="2624">
        <f>'4.20.1_NLRScheme_List'!C276</f>
        <v>0</v>
      </c>
      <c r="C276" s="2624">
        <f>'4.20.1_NLRScheme_List'!D276</f>
        <v>0</v>
      </c>
      <c r="D276" s="2622"/>
      <c r="E276" s="2622"/>
      <c r="F276" s="2622"/>
      <c r="G276" s="2622"/>
      <c r="H276" s="2625"/>
      <c r="I276" s="2625"/>
      <c r="J276" s="2625"/>
      <c r="K276" s="2559"/>
      <c r="L276" s="2559"/>
      <c r="M276" s="2559"/>
      <c r="N276" s="2559"/>
      <c r="O276" s="2559"/>
      <c r="P276" s="2559"/>
      <c r="Q276" s="2559"/>
      <c r="R276" s="2559"/>
      <c r="S276" s="2559"/>
      <c r="T276" s="2559"/>
    </row>
    <row r="277" spans="1:20" s="2526" customFormat="1" ht="10.5">
      <c r="A277" s="2618"/>
      <c r="B277" s="2624">
        <f>'4.20.1_NLRScheme_List'!C277</f>
        <v>0</v>
      </c>
      <c r="C277" s="2624">
        <f>'4.20.1_NLRScheme_List'!D277</f>
        <v>0</v>
      </c>
      <c r="D277" s="2622"/>
      <c r="E277" s="2622"/>
      <c r="F277" s="2622"/>
      <c r="G277" s="2622"/>
      <c r="H277" s="2625"/>
      <c r="I277" s="2625"/>
      <c r="J277" s="2625"/>
      <c r="K277" s="2559"/>
      <c r="L277" s="2559"/>
      <c r="M277" s="2559"/>
      <c r="N277" s="2559"/>
      <c r="O277" s="2559"/>
      <c r="P277" s="2559"/>
      <c r="Q277" s="2559"/>
      <c r="R277" s="2559"/>
      <c r="S277" s="2559"/>
      <c r="T277" s="2559"/>
    </row>
    <row r="278" spans="1:20" s="2526" customFormat="1" ht="10.5">
      <c r="A278" s="2618"/>
      <c r="B278" s="2624">
        <f>'4.20.1_NLRScheme_List'!C278</f>
        <v>0</v>
      </c>
      <c r="C278" s="2624">
        <f>'4.20.1_NLRScheme_List'!D278</f>
        <v>0</v>
      </c>
      <c r="D278" s="2622"/>
      <c r="E278" s="2622"/>
      <c r="F278" s="2622"/>
      <c r="G278" s="2622"/>
      <c r="H278" s="2625"/>
      <c r="I278" s="2625"/>
      <c r="J278" s="2625"/>
      <c r="K278" s="2559"/>
      <c r="L278" s="2559"/>
      <c r="M278" s="2559"/>
      <c r="N278" s="2559"/>
      <c r="O278" s="2559"/>
      <c r="P278" s="2559"/>
      <c r="Q278" s="2559"/>
      <c r="R278" s="2559"/>
      <c r="S278" s="2559"/>
      <c r="T278" s="2559"/>
    </row>
    <row r="279" spans="1:20" s="2526" customFormat="1" ht="10.5">
      <c r="A279" s="2618"/>
      <c r="B279" s="2624">
        <f>'4.20.1_NLRScheme_List'!C279</f>
        <v>0</v>
      </c>
      <c r="C279" s="2624">
        <f>'4.20.1_NLRScheme_List'!D279</f>
        <v>0</v>
      </c>
      <c r="D279" s="2622"/>
      <c r="E279" s="2622"/>
      <c r="F279" s="2622"/>
      <c r="G279" s="2622"/>
      <c r="H279" s="2625"/>
      <c r="I279" s="2625"/>
      <c r="J279" s="2625"/>
      <c r="K279" s="2559"/>
      <c r="L279" s="2559"/>
      <c r="M279" s="2559"/>
      <c r="N279" s="2559"/>
      <c r="O279" s="2559"/>
      <c r="P279" s="2559"/>
      <c r="Q279" s="2559"/>
      <c r="R279" s="2559"/>
      <c r="S279" s="2559"/>
      <c r="T279" s="2559"/>
    </row>
    <row r="280" spans="1:20" s="2526" customFormat="1" ht="10.5">
      <c r="A280" s="2618"/>
      <c r="B280" s="2624">
        <f>'4.20.1_NLRScheme_List'!C280</f>
        <v>0</v>
      </c>
      <c r="C280" s="2624">
        <f>'4.20.1_NLRScheme_List'!D280</f>
        <v>0</v>
      </c>
      <c r="D280" s="2622"/>
      <c r="E280" s="2622"/>
      <c r="F280" s="2622"/>
      <c r="G280" s="2622"/>
      <c r="H280" s="2625"/>
      <c r="I280" s="2625"/>
      <c r="J280" s="2625"/>
      <c r="K280" s="2559"/>
      <c r="L280" s="2559"/>
      <c r="M280" s="2559"/>
      <c r="N280" s="2559"/>
      <c r="O280" s="2559"/>
      <c r="P280" s="2559"/>
      <c r="Q280" s="2559"/>
      <c r="R280" s="2559"/>
      <c r="S280" s="2559"/>
      <c r="T280" s="2559"/>
    </row>
    <row r="281" spans="1:20" s="2526" customFormat="1" ht="10.5">
      <c r="A281" s="2618"/>
      <c r="B281" s="2624">
        <f>'4.20.1_NLRScheme_List'!C281</f>
        <v>0</v>
      </c>
      <c r="C281" s="2624">
        <f>'4.20.1_NLRScheme_List'!D281</f>
        <v>0</v>
      </c>
      <c r="D281" s="2622"/>
      <c r="E281" s="2622"/>
      <c r="F281" s="2622"/>
      <c r="G281" s="2622"/>
      <c r="H281" s="2625"/>
      <c r="I281" s="2625"/>
      <c r="J281" s="2625"/>
      <c r="K281" s="2559"/>
      <c r="L281" s="2559"/>
      <c r="M281" s="2559"/>
      <c r="N281" s="2559"/>
      <c r="O281" s="2559"/>
      <c r="P281" s="2559"/>
      <c r="Q281" s="2559"/>
      <c r="R281" s="2559"/>
      <c r="S281" s="2559"/>
      <c r="T281" s="2559"/>
    </row>
    <row r="282" spans="1:20" s="2526" customFormat="1" ht="10.5">
      <c r="A282" s="2618"/>
      <c r="B282" s="2624">
        <f>'4.20.1_NLRScheme_List'!C282</f>
        <v>0</v>
      </c>
      <c r="C282" s="2624">
        <f>'4.20.1_NLRScheme_List'!D282</f>
        <v>0</v>
      </c>
      <c r="D282" s="2622"/>
      <c r="E282" s="2622"/>
      <c r="F282" s="2622"/>
      <c r="G282" s="2622"/>
      <c r="H282" s="2625"/>
      <c r="I282" s="2625"/>
      <c r="J282" s="2625"/>
      <c r="K282" s="2559"/>
      <c r="L282" s="2559"/>
      <c r="M282" s="2559"/>
      <c r="N282" s="2559"/>
      <c r="O282" s="2559"/>
      <c r="P282" s="2559"/>
      <c r="Q282" s="2559"/>
      <c r="R282" s="2559"/>
      <c r="S282" s="2559"/>
      <c r="T282" s="2559"/>
    </row>
    <row r="283" spans="1:20" s="2526" customFormat="1" ht="10.5">
      <c r="A283" s="2618"/>
      <c r="B283" s="2624">
        <f>'4.20.1_NLRScheme_List'!C283</f>
        <v>0</v>
      </c>
      <c r="C283" s="2624">
        <f>'4.20.1_NLRScheme_List'!D283</f>
        <v>0</v>
      </c>
      <c r="D283" s="2622"/>
      <c r="E283" s="2622"/>
      <c r="F283" s="2622"/>
      <c r="G283" s="2622"/>
      <c r="H283" s="2625"/>
      <c r="I283" s="2625"/>
      <c r="J283" s="2625"/>
      <c r="K283" s="2559"/>
      <c r="L283" s="2559"/>
      <c r="M283" s="2559"/>
      <c r="N283" s="2559"/>
      <c r="O283" s="2559"/>
      <c r="P283" s="2559"/>
      <c r="Q283" s="2559"/>
      <c r="R283" s="2559"/>
      <c r="S283" s="2559"/>
      <c r="T283" s="2559"/>
    </row>
    <row r="284" spans="1:20" s="2526" customFormat="1" ht="10.5">
      <c r="A284" s="2618"/>
      <c r="B284" s="2624">
        <f>'4.20.1_NLRScheme_List'!C284</f>
        <v>0</v>
      </c>
      <c r="C284" s="2624">
        <f>'4.20.1_NLRScheme_List'!D284</f>
        <v>0</v>
      </c>
      <c r="D284" s="2622"/>
      <c r="E284" s="2622"/>
      <c r="F284" s="2622"/>
      <c r="G284" s="2622"/>
      <c r="H284" s="2625"/>
      <c r="I284" s="2625"/>
      <c r="J284" s="2625"/>
      <c r="K284" s="2559"/>
      <c r="L284" s="2559"/>
      <c r="M284" s="2559"/>
      <c r="N284" s="2559"/>
      <c r="O284" s="2559"/>
      <c r="P284" s="2559"/>
      <c r="Q284" s="2559"/>
      <c r="R284" s="2559"/>
      <c r="S284" s="2559"/>
      <c r="T284" s="2559"/>
    </row>
    <row r="285" spans="1:20" s="2526" customFormat="1" ht="10.5">
      <c r="A285" s="2618"/>
      <c r="B285" s="2624">
        <f>'4.20.1_NLRScheme_List'!C285</f>
        <v>0</v>
      </c>
      <c r="C285" s="2624">
        <f>'4.20.1_NLRScheme_List'!D285</f>
        <v>0</v>
      </c>
      <c r="D285" s="2622"/>
      <c r="E285" s="2622"/>
      <c r="F285" s="2622"/>
      <c r="G285" s="2622"/>
      <c r="H285" s="2625"/>
      <c r="I285" s="2625"/>
      <c r="J285" s="2625"/>
      <c r="K285" s="2559"/>
      <c r="L285" s="2559"/>
      <c r="M285" s="2559"/>
      <c r="N285" s="2559"/>
      <c r="O285" s="2559"/>
      <c r="P285" s="2559"/>
      <c r="Q285" s="2559"/>
      <c r="R285" s="2559"/>
      <c r="S285" s="2559"/>
      <c r="T285" s="2559"/>
    </row>
    <row r="286" spans="1:20" s="2526" customFormat="1" ht="10.5">
      <c r="A286" s="2618"/>
      <c r="B286" s="2624">
        <f>'4.20.1_NLRScheme_List'!C286</f>
        <v>0</v>
      </c>
      <c r="C286" s="2624">
        <f>'4.20.1_NLRScheme_List'!D286</f>
        <v>0</v>
      </c>
      <c r="D286" s="2622"/>
      <c r="E286" s="2622"/>
      <c r="F286" s="2622"/>
      <c r="G286" s="2622"/>
      <c r="H286" s="2625"/>
      <c r="I286" s="2625"/>
      <c r="J286" s="2625"/>
      <c r="K286" s="2559"/>
      <c r="L286" s="2559"/>
      <c r="M286" s="2559"/>
      <c r="N286" s="2559"/>
      <c r="O286" s="2559"/>
      <c r="P286" s="2559"/>
      <c r="Q286" s="2559"/>
      <c r="R286" s="2559"/>
      <c r="S286" s="2559"/>
      <c r="T286" s="2559"/>
    </row>
    <row r="287" spans="1:20" s="2526" customFormat="1" ht="10.5">
      <c r="A287" s="2618"/>
      <c r="B287" s="2624">
        <f>'4.20.1_NLRScheme_List'!C287</f>
        <v>0</v>
      </c>
      <c r="C287" s="2624">
        <f>'4.20.1_NLRScheme_List'!D287</f>
        <v>0</v>
      </c>
      <c r="D287" s="2622"/>
      <c r="E287" s="2622"/>
      <c r="F287" s="2622"/>
      <c r="G287" s="2622"/>
      <c r="H287" s="2625"/>
      <c r="I287" s="2625"/>
      <c r="J287" s="2625"/>
      <c r="K287" s="2559"/>
      <c r="L287" s="2559"/>
      <c r="M287" s="2559"/>
      <c r="N287" s="2559"/>
      <c r="O287" s="2559"/>
      <c r="P287" s="2559"/>
      <c r="Q287" s="2559"/>
      <c r="R287" s="2559"/>
      <c r="S287" s="2559"/>
      <c r="T287" s="2559"/>
    </row>
    <row r="288" spans="1:20" s="2526" customFormat="1" ht="10.5">
      <c r="A288" s="2618"/>
      <c r="B288" s="2624">
        <f>'4.20.1_NLRScheme_List'!C288</f>
        <v>0</v>
      </c>
      <c r="C288" s="2624">
        <f>'4.20.1_NLRScheme_List'!D288</f>
        <v>0</v>
      </c>
      <c r="D288" s="2622"/>
      <c r="E288" s="2622"/>
      <c r="F288" s="2622"/>
      <c r="G288" s="2622"/>
      <c r="H288" s="2625"/>
      <c r="I288" s="2625"/>
      <c r="J288" s="2625"/>
      <c r="K288" s="2559"/>
      <c r="L288" s="2559"/>
      <c r="M288" s="2559"/>
      <c r="N288" s="2559"/>
      <c r="O288" s="2559"/>
      <c r="P288" s="2559"/>
      <c r="Q288" s="2559"/>
      <c r="R288" s="2559"/>
      <c r="S288" s="2559"/>
      <c r="T288" s="2559"/>
    </row>
    <row r="289" spans="1:20" s="2526" customFormat="1" ht="10.5">
      <c r="A289" s="2618"/>
      <c r="B289" s="2624">
        <f>'4.20.1_NLRScheme_List'!C289</f>
        <v>0</v>
      </c>
      <c r="C289" s="2624">
        <f>'4.20.1_NLRScheme_List'!D289</f>
        <v>0</v>
      </c>
      <c r="D289" s="2622"/>
      <c r="E289" s="2622"/>
      <c r="F289" s="2622"/>
      <c r="G289" s="2622"/>
      <c r="H289" s="2625"/>
      <c r="I289" s="2625"/>
      <c r="J289" s="2625"/>
      <c r="K289" s="2559"/>
      <c r="L289" s="2559"/>
      <c r="M289" s="2559"/>
      <c r="N289" s="2559"/>
      <c r="O289" s="2559"/>
      <c r="P289" s="2559"/>
      <c r="Q289" s="2559"/>
      <c r="R289" s="2559"/>
      <c r="S289" s="2559"/>
      <c r="T289" s="2559"/>
    </row>
    <row r="290" spans="1:20" s="2526" customFormat="1" ht="10.5">
      <c r="A290" s="2618"/>
      <c r="B290" s="2624">
        <f>'4.20.1_NLRScheme_List'!C290</f>
        <v>0</v>
      </c>
      <c r="C290" s="2624">
        <f>'4.20.1_NLRScheme_List'!D290</f>
        <v>0</v>
      </c>
      <c r="D290" s="2622"/>
      <c r="E290" s="2622"/>
      <c r="F290" s="2622"/>
      <c r="G290" s="2622"/>
      <c r="H290" s="2625"/>
      <c r="I290" s="2625"/>
      <c r="J290" s="2625"/>
      <c r="K290" s="2559"/>
      <c r="L290" s="2559"/>
      <c r="M290" s="2559"/>
      <c r="N290" s="2559"/>
      <c r="O290" s="2559"/>
      <c r="P290" s="2559"/>
      <c r="Q290" s="2559"/>
      <c r="R290" s="2559"/>
      <c r="S290" s="2559"/>
      <c r="T290" s="2559"/>
    </row>
    <row r="291" spans="1:20" s="2526" customFormat="1" ht="10.5">
      <c r="A291" s="2618"/>
      <c r="B291" s="2624">
        <f>'4.20.1_NLRScheme_List'!C291</f>
        <v>0</v>
      </c>
      <c r="C291" s="2624">
        <f>'4.20.1_NLRScheme_List'!D291</f>
        <v>0</v>
      </c>
      <c r="D291" s="2622"/>
      <c r="E291" s="2622"/>
      <c r="F291" s="2622"/>
      <c r="G291" s="2622"/>
      <c r="H291" s="2625"/>
      <c r="I291" s="2625"/>
      <c r="J291" s="2625"/>
      <c r="K291" s="2559"/>
      <c r="L291" s="2559"/>
      <c r="M291" s="2559"/>
      <c r="N291" s="2559"/>
      <c r="O291" s="2559"/>
      <c r="P291" s="2559"/>
      <c r="Q291" s="2559"/>
      <c r="R291" s="2559"/>
      <c r="S291" s="2559"/>
      <c r="T291" s="2559"/>
    </row>
    <row r="292" spans="1:20" s="2526" customFormat="1" ht="10.5">
      <c r="A292" s="2618"/>
      <c r="B292" s="2624">
        <f>'4.20.1_NLRScheme_List'!C292</f>
        <v>0</v>
      </c>
      <c r="C292" s="2624">
        <f>'4.20.1_NLRScheme_List'!D292</f>
        <v>0</v>
      </c>
      <c r="D292" s="2622"/>
      <c r="E292" s="2622"/>
      <c r="F292" s="2622"/>
      <c r="G292" s="2622"/>
      <c r="H292" s="2625"/>
      <c r="I292" s="2625"/>
      <c r="J292" s="2625"/>
      <c r="K292" s="2559"/>
      <c r="L292" s="2559"/>
      <c r="M292" s="2559"/>
      <c r="N292" s="2559"/>
      <c r="O292" s="2559"/>
      <c r="P292" s="2559"/>
      <c r="Q292" s="2559"/>
      <c r="R292" s="2559"/>
      <c r="S292" s="2559"/>
      <c r="T292" s="2559"/>
    </row>
    <row r="293" spans="1:20" s="2526" customFormat="1" ht="10.5">
      <c r="A293" s="2618"/>
      <c r="B293" s="2624">
        <f>'4.20.1_NLRScheme_List'!C293</f>
        <v>0</v>
      </c>
      <c r="C293" s="2624">
        <f>'4.20.1_NLRScheme_List'!D293</f>
        <v>0</v>
      </c>
      <c r="D293" s="2622"/>
      <c r="E293" s="2622"/>
      <c r="F293" s="2622"/>
      <c r="G293" s="2622"/>
      <c r="H293" s="2625"/>
      <c r="I293" s="2625"/>
      <c r="J293" s="2625"/>
      <c r="K293" s="2559"/>
      <c r="L293" s="2559"/>
      <c r="M293" s="2559"/>
      <c r="N293" s="2559"/>
      <c r="O293" s="2559"/>
      <c r="P293" s="2559"/>
      <c r="Q293" s="2559"/>
      <c r="R293" s="2559"/>
      <c r="S293" s="2559"/>
      <c r="T293" s="2559"/>
    </row>
    <row r="294" spans="1:20" s="2526" customFormat="1" ht="10.5">
      <c r="A294" s="2618"/>
      <c r="B294" s="2624">
        <f>'4.20.1_NLRScheme_List'!C294</f>
        <v>0</v>
      </c>
      <c r="C294" s="2624">
        <f>'4.20.1_NLRScheme_List'!D294</f>
        <v>0</v>
      </c>
      <c r="D294" s="2622"/>
      <c r="E294" s="2622"/>
      <c r="F294" s="2622"/>
      <c r="G294" s="2622"/>
      <c r="H294" s="2625"/>
      <c r="I294" s="2625"/>
      <c r="J294" s="2625"/>
      <c r="K294" s="2559"/>
      <c r="L294" s="2559"/>
      <c r="M294" s="2559"/>
      <c r="N294" s="2559"/>
      <c r="O294" s="2559"/>
      <c r="P294" s="2559"/>
      <c r="Q294" s="2559"/>
      <c r="R294" s="2559"/>
      <c r="S294" s="2559"/>
      <c r="T294" s="2559"/>
    </row>
    <row r="295" spans="1:20" s="2526" customFormat="1" ht="10.5">
      <c r="A295" s="2618"/>
      <c r="B295" s="2624">
        <f>'4.20.1_NLRScheme_List'!C295</f>
        <v>0</v>
      </c>
      <c r="C295" s="2624">
        <f>'4.20.1_NLRScheme_List'!D295</f>
        <v>0</v>
      </c>
      <c r="D295" s="2622"/>
      <c r="E295" s="2622"/>
      <c r="F295" s="2622"/>
      <c r="G295" s="2622"/>
      <c r="H295" s="2625"/>
      <c r="I295" s="2625"/>
      <c r="J295" s="2625"/>
      <c r="K295" s="2559"/>
      <c r="L295" s="2559"/>
      <c r="M295" s="2559"/>
      <c r="N295" s="2559"/>
      <c r="O295" s="2559"/>
      <c r="P295" s="2559"/>
      <c r="Q295" s="2559"/>
      <c r="R295" s="2559"/>
      <c r="S295" s="2559"/>
      <c r="T295" s="2559"/>
    </row>
    <row r="296" spans="1:20" s="2526" customFormat="1" ht="10.5">
      <c r="A296" s="2618"/>
      <c r="B296" s="2624">
        <f>'4.20.1_NLRScheme_List'!C296</f>
        <v>0</v>
      </c>
      <c r="C296" s="2624">
        <f>'4.20.1_NLRScheme_List'!D296</f>
        <v>0</v>
      </c>
      <c r="D296" s="2622"/>
      <c r="E296" s="2622"/>
      <c r="F296" s="2622"/>
      <c r="G296" s="2622"/>
      <c r="H296" s="2625"/>
      <c r="I296" s="2625"/>
      <c r="J296" s="2625"/>
      <c r="K296" s="2559"/>
      <c r="L296" s="2559"/>
      <c r="M296" s="2559"/>
      <c r="N296" s="2559"/>
      <c r="O296" s="2559"/>
      <c r="P296" s="2559"/>
      <c r="Q296" s="2559"/>
      <c r="R296" s="2559"/>
      <c r="S296" s="2559"/>
      <c r="T296" s="2559"/>
    </row>
    <row r="297" spans="1:20" s="2526" customFormat="1" ht="10.5">
      <c r="A297" s="2618"/>
      <c r="B297" s="2624">
        <f>'4.20.1_NLRScheme_List'!C297</f>
        <v>0</v>
      </c>
      <c r="C297" s="2624">
        <f>'4.20.1_NLRScheme_List'!D297</f>
        <v>0</v>
      </c>
      <c r="D297" s="2622"/>
      <c r="E297" s="2622"/>
      <c r="F297" s="2622"/>
      <c r="G297" s="2622"/>
      <c r="H297" s="2625"/>
      <c r="I297" s="2625"/>
      <c r="J297" s="2625"/>
      <c r="K297" s="2559"/>
      <c r="L297" s="2559"/>
      <c r="M297" s="2559"/>
      <c r="N297" s="2559"/>
      <c r="O297" s="2559"/>
      <c r="P297" s="2559"/>
      <c r="Q297" s="2559"/>
      <c r="R297" s="2559"/>
      <c r="S297" s="2559"/>
      <c r="T297" s="2559"/>
    </row>
    <row r="298" spans="1:20" s="2526" customFormat="1" ht="10.5">
      <c r="A298" s="2618"/>
      <c r="B298" s="2624">
        <f>'4.20.1_NLRScheme_List'!C298</f>
        <v>0</v>
      </c>
      <c r="C298" s="2624">
        <f>'4.20.1_NLRScheme_List'!D298</f>
        <v>0</v>
      </c>
      <c r="D298" s="2622"/>
      <c r="E298" s="2622"/>
      <c r="F298" s="2622"/>
      <c r="G298" s="2622"/>
      <c r="H298" s="2625"/>
      <c r="I298" s="2625"/>
      <c r="J298" s="2625"/>
      <c r="K298" s="2559"/>
      <c r="L298" s="2559"/>
      <c r="M298" s="2559"/>
      <c r="N298" s="2559"/>
      <c r="O298" s="2559"/>
      <c r="P298" s="2559"/>
      <c r="Q298" s="2559"/>
      <c r="R298" s="2559"/>
      <c r="S298" s="2559"/>
      <c r="T298" s="2559"/>
    </row>
    <row r="299" spans="1:20" s="2526" customFormat="1" ht="10.5">
      <c r="A299" s="2618"/>
      <c r="B299" s="2624">
        <f>'4.20.1_NLRScheme_List'!C299</f>
        <v>0</v>
      </c>
      <c r="C299" s="2624">
        <f>'4.20.1_NLRScheme_List'!D299</f>
        <v>0</v>
      </c>
      <c r="D299" s="2622"/>
      <c r="E299" s="2622"/>
      <c r="F299" s="2622"/>
      <c r="G299" s="2622"/>
      <c r="H299" s="2625"/>
      <c r="I299" s="2625"/>
      <c r="J299" s="2625"/>
      <c r="K299" s="2559"/>
      <c r="L299" s="2559"/>
      <c r="M299" s="2559"/>
      <c r="N299" s="2559"/>
      <c r="O299" s="2559"/>
      <c r="P299" s="2559"/>
      <c r="Q299" s="2559"/>
      <c r="R299" s="2559"/>
      <c r="S299" s="2559"/>
      <c r="T299" s="2559"/>
    </row>
    <row r="300" spans="1:20" s="2526" customFormat="1" ht="10.5">
      <c r="A300" s="2618"/>
      <c r="B300" s="2624">
        <f>'4.20.1_NLRScheme_List'!C300</f>
        <v>0</v>
      </c>
      <c r="C300" s="2624">
        <f>'4.20.1_NLRScheme_List'!D300</f>
        <v>0</v>
      </c>
      <c r="D300" s="2622"/>
      <c r="E300" s="2622"/>
      <c r="F300" s="2622"/>
      <c r="G300" s="2622"/>
      <c r="H300" s="2625"/>
      <c r="I300" s="2625"/>
      <c r="J300" s="2625"/>
      <c r="K300" s="2559"/>
      <c r="L300" s="2559"/>
      <c r="M300" s="2559"/>
      <c r="N300" s="2559"/>
      <c r="O300" s="2559"/>
      <c r="P300" s="2559"/>
      <c r="Q300" s="2559"/>
      <c r="R300" s="2559"/>
      <c r="S300" s="2559"/>
      <c r="T300" s="2559"/>
    </row>
    <row r="301" spans="1:20" s="2526" customFormat="1" ht="10.5">
      <c r="A301" s="2618"/>
      <c r="B301" s="2624">
        <f>'4.20.1_NLRScheme_List'!C301</f>
        <v>0</v>
      </c>
      <c r="C301" s="2624">
        <f>'4.20.1_NLRScheme_List'!D301</f>
        <v>0</v>
      </c>
      <c r="D301" s="2622"/>
      <c r="E301" s="2622"/>
      <c r="F301" s="2622"/>
      <c r="G301" s="2622"/>
      <c r="H301" s="2625"/>
      <c r="I301" s="2625"/>
      <c r="J301" s="2625"/>
      <c r="K301" s="2559"/>
      <c r="L301" s="2559"/>
      <c r="M301" s="2559"/>
      <c r="N301" s="2559"/>
      <c r="O301" s="2559"/>
      <c r="P301" s="2559"/>
      <c r="Q301" s="2559"/>
      <c r="R301" s="2559"/>
      <c r="S301" s="2559"/>
      <c r="T301" s="2559"/>
    </row>
    <row r="302" spans="1:20" s="2526" customFormat="1" ht="10.5">
      <c r="A302" s="2618"/>
      <c r="B302" s="2624">
        <f>'4.20.1_NLRScheme_List'!C302</f>
        <v>0</v>
      </c>
      <c r="C302" s="2624">
        <f>'4.20.1_NLRScheme_List'!D302</f>
        <v>0</v>
      </c>
      <c r="D302" s="2622"/>
      <c r="E302" s="2622"/>
      <c r="F302" s="2622"/>
      <c r="G302" s="2622"/>
      <c r="H302" s="2625"/>
      <c r="I302" s="2625"/>
      <c r="J302" s="2625"/>
      <c r="K302" s="2559"/>
      <c r="L302" s="2559"/>
      <c r="M302" s="2559"/>
      <c r="N302" s="2559"/>
      <c r="O302" s="2559"/>
      <c r="P302" s="2559"/>
      <c r="Q302" s="2559"/>
      <c r="R302" s="2559"/>
      <c r="S302" s="2559"/>
      <c r="T302" s="2559"/>
    </row>
    <row r="303" spans="1:20" s="2526" customFormat="1" ht="10.5">
      <c r="A303" s="2618"/>
      <c r="B303" s="2624">
        <f>'4.20.1_NLRScheme_List'!C303</f>
        <v>0</v>
      </c>
      <c r="C303" s="2624">
        <f>'4.20.1_NLRScheme_List'!D303</f>
        <v>0</v>
      </c>
      <c r="D303" s="2622"/>
      <c r="E303" s="2622"/>
      <c r="F303" s="2622"/>
      <c r="G303" s="2622"/>
      <c r="H303" s="2625"/>
      <c r="I303" s="2625"/>
      <c r="J303" s="2625"/>
      <c r="K303" s="2559"/>
      <c r="L303" s="2559"/>
      <c r="M303" s="2559"/>
      <c r="N303" s="2559"/>
      <c r="O303" s="2559"/>
      <c r="P303" s="2559"/>
      <c r="Q303" s="2559"/>
      <c r="R303" s="2559"/>
      <c r="S303" s="2559"/>
      <c r="T303" s="2559"/>
    </row>
    <row r="304" spans="1:20" s="2526" customFormat="1" ht="10.5">
      <c r="A304" s="2618"/>
      <c r="B304" s="2624">
        <f>'4.20.1_NLRScheme_List'!C304</f>
        <v>0</v>
      </c>
      <c r="C304" s="2624">
        <f>'4.20.1_NLRScheme_List'!D304</f>
        <v>0</v>
      </c>
      <c r="D304" s="2622"/>
      <c r="E304" s="2622"/>
      <c r="F304" s="2622"/>
      <c r="G304" s="2622"/>
      <c r="H304" s="2625"/>
      <c r="I304" s="2625"/>
      <c r="J304" s="2625"/>
      <c r="K304" s="2559"/>
      <c r="L304" s="2559"/>
      <c r="M304" s="2559"/>
      <c r="N304" s="2559"/>
      <c r="O304" s="2559"/>
      <c r="P304" s="2559"/>
      <c r="Q304" s="2559"/>
      <c r="R304" s="2559"/>
      <c r="S304" s="2559"/>
      <c r="T304" s="2559"/>
    </row>
    <row r="305" spans="1:20" s="2526" customFormat="1" ht="10.5">
      <c r="A305" s="2618"/>
      <c r="B305" s="2624">
        <f>'4.20.1_NLRScheme_List'!C305</f>
        <v>0</v>
      </c>
      <c r="C305" s="2624">
        <f>'4.20.1_NLRScheme_List'!D305</f>
        <v>0</v>
      </c>
      <c r="D305" s="2622"/>
      <c r="E305" s="2622"/>
      <c r="F305" s="2622"/>
      <c r="G305" s="2622"/>
      <c r="H305" s="2625"/>
      <c r="I305" s="2625"/>
      <c r="J305" s="2625"/>
      <c r="K305" s="2559"/>
      <c r="L305" s="2559"/>
      <c r="M305" s="2559"/>
      <c r="N305" s="2559"/>
      <c r="O305" s="2559"/>
      <c r="P305" s="2559"/>
      <c r="Q305" s="2559"/>
      <c r="R305" s="2559"/>
      <c r="S305" s="2559"/>
      <c r="T305" s="2559"/>
    </row>
    <row r="306" spans="1:20" s="2526" customFormat="1" ht="10.5">
      <c r="A306" s="2618"/>
      <c r="B306" s="2624">
        <f>'4.20.1_NLRScheme_List'!C306</f>
        <v>0</v>
      </c>
      <c r="C306" s="2624">
        <f>'4.20.1_NLRScheme_List'!D306</f>
        <v>0</v>
      </c>
      <c r="D306" s="2622"/>
      <c r="E306" s="2622"/>
      <c r="F306" s="2622"/>
      <c r="G306" s="2622"/>
      <c r="H306" s="2625"/>
      <c r="I306" s="2625"/>
      <c r="J306" s="2625"/>
      <c r="K306" s="2559"/>
      <c r="L306" s="2559"/>
      <c r="M306" s="2559"/>
      <c r="N306" s="2559"/>
      <c r="O306" s="2559"/>
      <c r="P306" s="2559"/>
      <c r="Q306" s="2559"/>
      <c r="R306" s="2559"/>
      <c r="S306" s="2559"/>
      <c r="T306" s="2559"/>
    </row>
    <row r="307" spans="1:20" s="2526" customFormat="1" ht="10.5">
      <c r="A307" s="2618"/>
      <c r="B307" s="2624">
        <f>'4.20.1_NLRScheme_List'!C307</f>
        <v>0</v>
      </c>
      <c r="C307" s="2624">
        <f>'4.20.1_NLRScheme_List'!D307</f>
        <v>0</v>
      </c>
      <c r="D307" s="2622"/>
      <c r="E307" s="2622"/>
      <c r="F307" s="2622"/>
      <c r="G307" s="2622"/>
      <c r="H307" s="2625"/>
      <c r="I307" s="2625"/>
      <c r="J307" s="2625"/>
      <c r="K307" s="2559"/>
      <c r="L307" s="2559"/>
      <c r="M307" s="2559"/>
      <c r="N307" s="2559"/>
      <c r="O307" s="2559"/>
      <c r="P307" s="2559"/>
      <c r="Q307" s="2559"/>
      <c r="R307" s="2559"/>
      <c r="S307" s="2559"/>
      <c r="T307" s="2559"/>
    </row>
    <row r="308" spans="1:20" s="2526" customFormat="1" ht="10.5">
      <c r="A308" s="2618"/>
      <c r="B308" s="2624">
        <f>'4.20.1_NLRScheme_List'!C308</f>
        <v>0</v>
      </c>
      <c r="C308" s="2624">
        <f>'4.20.1_NLRScheme_List'!D308</f>
        <v>0</v>
      </c>
      <c r="D308" s="2622"/>
      <c r="E308" s="2622"/>
      <c r="F308" s="2622"/>
      <c r="G308" s="2622"/>
      <c r="H308" s="2625"/>
      <c r="I308" s="2625"/>
      <c r="J308" s="2625"/>
      <c r="K308" s="2559"/>
      <c r="L308" s="2559"/>
      <c r="M308" s="2559"/>
      <c r="N308" s="2559"/>
      <c r="O308" s="2559"/>
      <c r="P308" s="2559"/>
      <c r="Q308" s="2559"/>
      <c r="R308" s="2559"/>
      <c r="S308" s="2559"/>
      <c r="T308" s="2559"/>
    </row>
    <row r="309" spans="1:20" s="2526" customFormat="1" ht="10.5">
      <c r="A309" s="2618"/>
      <c r="B309" s="2624">
        <f>'4.20.1_NLRScheme_List'!C309</f>
        <v>0</v>
      </c>
      <c r="C309" s="2624">
        <f>'4.20.1_NLRScheme_List'!D309</f>
        <v>0</v>
      </c>
      <c r="D309" s="2622"/>
      <c r="E309" s="2622"/>
      <c r="F309" s="2622"/>
      <c r="G309" s="2622"/>
      <c r="H309" s="2625"/>
      <c r="I309" s="2625"/>
      <c r="J309" s="2625"/>
      <c r="K309" s="2559"/>
      <c r="L309" s="2559"/>
      <c r="M309" s="2559"/>
      <c r="N309" s="2559"/>
      <c r="O309" s="2559"/>
      <c r="P309" s="2559"/>
      <c r="Q309" s="2559"/>
      <c r="R309" s="2559"/>
      <c r="S309" s="2559"/>
      <c r="T309" s="2559"/>
    </row>
    <row r="310" spans="1:20" s="2526" customFormat="1" ht="10.5">
      <c r="A310" s="2618"/>
      <c r="B310" s="2624">
        <f>'4.20.1_NLRScheme_List'!C310</f>
        <v>0</v>
      </c>
      <c r="C310" s="2624">
        <f>'4.20.1_NLRScheme_List'!D310</f>
        <v>0</v>
      </c>
      <c r="D310" s="2622"/>
      <c r="E310" s="2622"/>
      <c r="F310" s="2622"/>
      <c r="G310" s="2622"/>
      <c r="H310" s="2625"/>
      <c r="I310" s="2625"/>
      <c r="J310" s="2625"/>
      <c r="K310" s="2559"/>
      <c r="L310" s="2559"/>
      <c r="M310" s="2559"/>
      <c r="N310" s="2559"/>
      <c r="O310" s="2559"/>
      <c r="P310" s="2559"/>
      <c r="Q310" s="2559"/>
      <c r="R310" s="2559"/>
      <c r="S310" s="2559"/>
      <c r="T310" s="2559"/>
    </row>
    <row r="311" spans="1:20" s="2526" customFormat="1" ht="10.5">
      <c r="A311" s="2618"/>
      <c r="B311" s="2624">
        <f>'4.20.1_NLRScheme_List'!C311</f>
        <v>0</v>
      </c>
      <c r="C311" s="2624">
        <f>'4.20.1_NLRScheme_List'!D311</f>
        <v>0</v>
      </c>
      <c r="D311" s="2622"/>
      <c r="E311" s="2622"/>
      <c r="F311" s="2622"/>
      <c r="G311" s="2622"/>
      <c r="H311" s="2625"/>
      <c r="I311" s="2625"/>
      <c r="J311" s="2625"/>
      <c r="K311" s="2559"/>
      <c r="L311" s="2559"/>
      <c r="M311" s="2559"/>
      <c r="N311" s="2559"/>
      <c r="O311" s="2559"/>
      <c r="P311" s="2559"/>
      <c r="Q311" s="2559"/>
      <c r="R311" s="2559"/>
      <c r="S311" s="2559"/>
      <c r="T311" s="2559"/>
    </row>
    <row r="312" spans="1:20" s="2526" customFormat="1" ht="10.5">
      <c r="A312" s="2618"/>
      <c r="B312" s="2624">
        <f>'4.20.1_NLRScheme_List'!C312</f>
        <v>0</v>
      </c>
      <c r="C312" s="2624">
        <f>'4.20.1_NLRScheme_List'!D312</f>
        <v>0</v>
      </c>
      <c r="D312" s="2622"/>
      <c r="E312" s="2622"/>
      <c r="F312" s="2622"/>
      <c r="G312" s="2622"/>
      <c r="H312" s="2625"/>
      <c r="I312" s="2625"/>
      <c r="J312" s="2625"/>
      <c r="K312" s="2559"/>
      <c r="L312" s="2559"/>
      <c r="M312" s="2559"/>
      <c r="N312" s="2559"/>
      <c r="O312" s="2559"/>
      <c r="P312" s="2559"/>
      <c r="Q312" s="2559"/>
      <c r="R312" s="2559"/>
      <c r="S312" s="2559"/>
      <c r="T312" s="2559"/>
    </row>
    <row r="313" spans="1:20" s="2526" customFormat="1" ht="10.5">
      <c r="A313" s="2618"/>
      <c r="B313" s="2624">
        <f>'4.20.1_NLRScheme_List'!C313</f>
        <v>0</v>
      </c>
      <c r="C313" s="2624">
        <f>'4.20.1_NLRScheme_List'!D313</f>
        <v>0</v>
      </c>
      <c r="D313" s="2622"/>
      <c r="E313" s="2622"/>
      <c r="F313" s="2622"/>
      <c r="G313" s="2622"/>
      <c r="H313" s="2625"/>
      <c r="I313" s="2625"/>
      <c r="J313" s="2625"/>
      <c r="K313" s="2559"/>
      <c r="L313" s="2559"/>
      <c r="M313" s="2559"/>
      <c r="N313" s="2559"/>
      <c r="O313" s="2559"/>
      <c r="P313" s="2559"/>
      <c r="Q313" s="2559"/>
      <c r="R313" s="2559"/>
      <c r="S313" s="2559"/>
      <c r="T313" s="2559"/>
    </row>
    <row r="314" spans="1:20" s="2526" customFormat="1" ht="10.5">
      <c r="A314" s="2618"/>
      <c r="B314" s="2624">
        <f>'4.20.1_NLRScheme_List'!C314</f>
        <v>0</v>
      </c>
      <c r="C314" s="2624">
        <f>'4.20.1_NLRScheme_List'!D314</f>
        <v>0</v>
      </c>
      <c r="D314" s="2622"/>
      <c r="E314" s="2622"/>
      <c r="F314" s="2622"/>
      <c r="G314" s="2622"/>
      <c r="H314" s="2625"/>
      <c r="I314" s="2625"/>
      <c r="J314" s="2625"/>
      <c r="K314" s="2559"/>
      <c r="L314" s="2559"/>
      <c r="M314" s="2559"/>
      <c r="N314" s="2559"/>
      <c r="O314" s="2559"/>
      <c r="P314" s="2559"/>
      <c r="Q314" s="2559"/>
      <c r="R314" s="2559"/>
      <c r="S314" s="2559"/>
      <c r="T314" s="2559"/>
    </row>
    <row r="315" spans="1:20" s="2526" customFormat="1" ht="10.5">
      <c r="A315" s="2618"/>
      <c r="B315" s="2624">
        <f>'4.20.1_NLRScheme_List'!C315</f>
        <v>0</v>
      </c>
      <c r="C315" s="2624">
        <f>'4.20.1_NLRScheme_List'!D315</f>
        <v>0</v>
      </c>
      <c r="D315" s="2622"/>
      <c r="E315" s="2622"/>
      <c r="F315" s="2622"/>
      <c r="G315" s="2622"/>
      <c r="H315" s="2625"/>
      <c r="I315" s="2625"/>
      <c r="J315" s="2625"/>
      <c r="K315" s="2559"/>
      <c r="L315" s="2559"/>
      <c r="M315" s="2559"/>
      <c r="N315" s="2559"/>
      <c r="O315" s="2559"/>
      <c r="P315" s="2559"/>
      <c r="Q315" s="2559"/>
      <c r="R315" s="2559"/>
      <c r="S315" s="2559"/>
      <c r="T315" s="2559"/>
    </row>
    <row r="316" spans="1:20" s="2526" customFormat="1" ht="10.5">
      <c r="A316" s="2618"/>
      <c r="B316" s="2624">
        <f>'4.20.1_NLRScheme_List'!C316</f>
        <v>0</v>
      </c>
      <c r="C316" s="2624">
        <f>'4.20.1_NLRScheme_List'!D316</f>
        <v>0</v>
      </c>
      <c r="D316" s="2622"/>
      <c r="E316" s="2622"/>
      <c r="F316" s="2622"/>
      <c r="G316" s="2622"/>
      <c r="H316" s="2625"/>
      <c r="I316" s="2625"/>
      <c r="J316" s="2625"/>
      <c r="K316" s="2559"/>
      <c r="L316" s="2559"/>
      <c r="M316" s="2559"/>
      <c r="N316" s="2559"/>
      <c r="O316" s="2559"/>
      <c r="P316" s="2559"/>
      <c r="Q316" s="2559"/>
      <c r="R316" s="2559"/>
      <c r="S316" s="2559"/>
      <c r="T316" s="2559"/>
    </row>
    <row r="317" spans="1:20" s="2526" customFormat="1" ht="10.5">
      <c r="A317" s="2618"/>
      <c r="B317" s="2624">
        <f>'4.20.1_NLRScheme_List'!C317</f>
        <v>0</v>
      </c>
      <c r="C317" s="2624">
        <f>'4.20.1_NLRScheme_List'!D317</f>
        <v>0</v>
      </c>
      <c r="D317" s="2622"/>
      <c r="E317" s="2622"/>
      <c r="F317" s="2622"/>
      <c r="G317" s="2622"/>
      <c r="H317" s="2625"/>
      <c r="I317" s="2625"/>
      <c r="J317" s="2625"/>
      <c r="K317" s="2559"/>
      <c r="L317" s="2559"/>
      <c r="M317" s="2559"/>
      <c r="N317" s="2559"/>
      <c r="O317" s="2559"/>
      <c r="P317" s="2559"/>
      <c r="Q317" s="2559"/>
      <c r="R317" s="2559"/>
      <c r="S317" s="2559"/>
      <c r="T317" s="2559"/>
    </row>
    <row r="318" spans="1:20" s="2526" customFormat="1" ht="10.5">
      <c r="A318" s="2618"/>
      <c r="B318" s="2624">
        <f>'4.20.1_NLRScheme_List'!C318</f>
        <v>0</v>
      </c>
      <c r="C318" s="2624">
        <f>'4.20.1_NLRScheme_List'!D318</f>
        <v>0</v>
      </c>
      <c r="D318" s="2622"/>
      <c r="E318" s="2622"/>
      <c r="F318" s="2622"/>
      <c r="G318" s="2622"/>
      <c r="H318" s="2625"/>
      <c r="I318" s="2625"/>
      <c r="J318" s="2625"/>
      <c r="K318" s="2559"/>
      <c r="L318" s="2559"/>
      <c r="M318" s="2559"/>
      <c r="N318" s="2559"/>
      <c r="O318" s="2559"/>
      <c r="P318" s="2559"/>
      <c r="Q318" s="2559"/>
      <c r="R318" s="2559"/>
      <c r="S318" s="2559"/>
      <c r="T318" s="2559"/>
    </row>
    <row r="319" spans="1:20" s="2526" customFormat="1" ht="10.5">
      <c r="A319" s="2618"/>
      <c r="B319" s="2624">
        <f>'4.20.1_NLRScheme_List'!C319</f>
        <v>0</v>
      </c>
      <c r="C319" s="2624">
        <f>'4.20.1_NLRScheme_List'!D319</f>
        <v>0</v>
      </c>
      <c r="D319" s="2622"/>
      <c r="E319" s="2622"/>
      <c r="F319" s="2622"/>
      <c r="G319" s="2622"/>
      <c r="H319" s="2625"/>
      <c r="I319" s="2625"/>
      <c r="J319" s="2625"/>
      <c r="K319" s="2559"/>
      <c r="L319" s="2559"/>
      <c r="M319" s="2559"/>
      <c r="N319" s="2559"/>
      <c r="O319" s="2559"/>
      <c r="P319" s="2559"/>
      <c r="Q319" s="2559"/>
      <c r="R319" s="2559"/>
      <c r="S319" s="2559"/>
      <c r="T319" s="2559"/>
    </row>
    <row r="320" spans="1:20" s="2526" customFormat="1" ht="10.5">
      <c r="A320" s="2618"/>
      <c r="B320" s="2624">
        <f>'4.20.1_NLRScheme_List'!C320</f>
        <v>0</v>
      </c>
      <c r="C320" s="2624">
        <f>'4.20.1_NLRScheme_List'!D320</f>
        <v>0</v>
      </c>
      <c r="D320" s="2622"/>
      <c r="E320" s="2622"/>
      <c r="F320" s="2622"/>
      <c r="G320" s="2622"/>
      <c r="H320" s="2625"/>
      <c r="I320" s="2625"/>
      <c r="J320" s="2625"/>
      <c r="K320" s="2559"/>
      <c r="L320" s="2559"/>
      <c r="M320" s="2559"/>
      <c r="N320" s="2559"/>
      <c r="O320" s="2559"/>
      <c r="P320" s="2559"/>
      <c r="Q320" s="2559"/>
      <c r="R320" s="2559"/>
      <c r="S320" s="2559"/>
      <c r="T320" s="2559"/>
    </row>
    <row r="321" spans="1:20" s="2526" customFormat="1" ht="10.5">
      <c r="A321" s="2618"/>
      <c r="B321" s="2624">
        <f>'4.20.1_NLRScheme_List'!C321</f>
        <v>0</v>
      </c>
      <c r="C321" s="2624">
        <f>'4.20.1_NLRScheme_List'!D321</f>
        <v>0</v>
      </c>
      <c r="D321" s="2622"/>
      <c r="E321" s="2622"/>
      <c r="F321" s="2622"/>
      <c r="G321" s="2622"/>
      <c r="H321" s="2625"/>
      <c r="I321" s="2625"/>
      <c r="J321" s="2625"/>
      <c r="K321" s="2559"/>
      <c r="L321" s="2559"/>
      <c r="M321" s="2559"/>
      <c r="N321" s="2559"/>
      <c r="O321" s="2559"/>
      <c r="P321" s="2559"/>
      <c r="Q321" s="2559"/>
      <c r="R321" s="2559"/>
      <c r="S321" s="2559"/>
      <c r="T321" s="2559"/>
    </row>
    <row r="322" spans="1:20" s="2526" customFormat="1" ht="10.5">
      <c r="A322" s="2618"/>
      <c r="B322" s="2624">
        <f>'4.20.1_NLRScheme_List'!C322</f>
        <v>0</v>
      </c>
      <c r="C322" s="2624">
        <f>'4.20.1_NLRScheme_List'!D322</f>
        <v>0</v>
      </c>
      <c r="D322" s="2622"/>
      <c r="E322" s="2622"/>
      <c r="F322" s="2622"/>
      <c r="G322" s="2622"/>
      <c r="H322" s="2625"/>
      <c r="I322" s="2625"/>
      <c r="J322" s="2625"/>
      <c r="K322" s="2559"/>
      <c r="L322" s="2559"/>
      <c r="M322" s="2559"/>
      <c r="N322" s="2559"/>
      <c r="O322" s="2559"/>
      <c r="P322" s="2559"/>
      <c r="Q322" s="2559"/>
      <c r="R322" s="2559"/>
      <c r="S322" s="2559"/>
      <c r="T322" s="2559"/>
    </row>
    <row r="323" spans="1:20" s="2526" customFormat="1" ht="10.5">
      <c r="A323" s="2618"/>
      <c r="B323" s="2624">
        <f>'4.20.1_NLRScheme_List'!C323</f>
        <v>0</v>
      </c>
      <c r="C323" s="2624">
        <f>'4.20.1_NLRScheme_List'!D323</f>
        <v>0</v>
      </c>
      <c r="D323" s="2622"/>
      <c r="E323" s="2622"/>
      <c r="F323" s="2622"/>
      <c r="G323" s="2622"/>
      <c r="H323" s="2625"/>
      <c r="I323" s="2625"/>
      <c r="J323" s="2625"/>
      <c r="K323" s="2559"/>
      <c r="L323" s="2559"/>
      <c r="M323" s="2559"/>
      <c r="N323" s="2559"/>
      <c r="O323" s="2559"/>
      <c r="P323" s="2559"/>
      <c r="Q323" s="2559"/>
      <c r="R323" s="2559"/>
      <c r="S323" s="2559"/>
      <c r="T323" s="2559"/>
    </row>
    <row r="324" spans="1:20" s="2526" customFormat="1" ht="10.5">
      <c r="A324" s="2618"/>
      <c r="B324" s="2624"/>
      <c r="C324" s="2624"/>
      <c r="D324" s="2622"/>
      <c r="E324" s="2622"/>
      <c r="F324" s="2622"/>
      <c r="G324" s="2622"/>
      <c r="H324" s="2625"/>
      <c r="I324" s="2625"/>
      <c r="J324" s="2625"/>
      <c r="K324" s="2559"/>
      <c r="L324" s="2559"/>
      <c r="M324" s="2559"/>
      <c r="N324" s="2559"/>
      <c r="O324" s="2559"/>
      <c r="P324" s="2559"/>
      <c r="Q324" s="2559"/>
      <c r="R324" s="2559"/>
      <c r="S324" s="2559"/>
      <c r="T324" s="2559"/>
    </row>
    <row r="325" spans="1:20" s="2526" customFormat="1" ht="10.5">
      <c r="A325" s="2618"/>
      <c r="B325" s="2626" t="s">
        <v>2445</v>
      </c>
      <c r="C325" s="2626"/>
      <c r="D325" s="2572"/>
      <c r="E325" s="2572"/>
      <c r="F325" s="2572"/>
      <c r="G325" s="2572"/>
      <c r="H325" s="2572"/>
      <c r="I325" s="2572"/>
      <c r="J325" s="2572"/>
      <c r="K325" s="2627"/>
      <c r="L325" s="2627"/>
      <c r="M325" s="2627"/>
      <c r="N325" s="2627"/>
      <c r="O325" s="2627"/>
      <c r="P325" s="2627"/>
      <c r="Q325" s="2627"/>
      <c r="R325" s="2627"/>
      <c r="S325" s="2627"/>
      <c r="T325" s="2627"/>
    </row>
    <row r="326" spans="1:20" s="2526" customFormat="1" ht="10.5">
      <c r="A326" s="2618"/>
      <c r="B326" s="2626"/>
      <c r="C326" s="2626"/>
      <c r="D326" s="2549"/>
      <c r="E326" s="2549"/>
      <c r="F326" s="2549"/>
      <c r="G326" s="2572"/>
      <c r="H326" s="2572"/>
      <c r="I326" s="2572"/>
      <c r="J326" s="2572"/>
      <c r="K326" s="2582"/>
      <c r="L326" s="2582"/>
      <c r="M326" s="2582"/>
      <c r="N326" s="2582"/>
      <c r="O326" s="2582"/>
      <c r="P326" s="2582"/>
      <c r="Q326" s="2582"/>
      <c r="R326" s="2582"/>
      <c r="S326" s="2582"/>
      <c r="T326" s="2582"/>
    </row>
    <row r="327" spans="1:20" s="2526" customFormat="1" ht="10.5">
      <c r="A327" s="2618"/>
      <c r="B327" s="2628" t="s">
        <v>2446</v>
      </c>
      <c r="C327" s="2628"/>
      <c r="D327" s="2629"/>
      <c r="E327" s="2629"/>
      <c r="F327" s="2629"/>
      <c r="G327" s="2572"/>
      <c r="H327" s="2572"/>
      <c r="I327" s="2572"/>
      <c r="J327" s="2572"/>
      <c r="K327" s="2582"/>
      <c r="L327" s="2582"/>
      <c r="M327" s="2582"/>
      <c r="N327" s="2582"/>
      <c r="O327" s="2582"/>
      <c r="P327" s="2582"/>
      <c r="Q327" s="2582"/>
      <c r="R327" s="2582"/>
      <c r="S327" s="2582"/>
      <c r="T327" s="2582"/>
    </row>
    <row r="328" spans="1:20" s="2526" customFormat="1" ht="10.5">
      <c r="A328" s="2618"/>
      <c r="B328" s="2624">
        <f>'4.20.1_NLRScheme_List'!C328</f>
        <v>0</v>
      </c>
      <c r="C328" s="2624">
        <f>'4.20.1_NLRScheme_List'!D328</f>
        <v>0</v>
      </c>
      <c r="D328" s="2630"/>
      <c r="E328" s="2630"/>
      <c r="F328" s="2630"/>
      <c r="G328" s="2572"/>
      <c r="H328" s="2572"/>
      <c r="I328" s="2572"/>
      <c r="J328" s="2572"/>
      <c r="K328" s="2559"/>
      <c r="L328" s="2559"/>
      <c r="M328" s="2559"/>
      <c r="N328" s="2559"/>
      <c r="O328" s="2559"/>
      <c r="P328" s="2559"/>
      <c r="Q328" s="2559"/>
      <c r="R328" s="2559"/>
      <c r="S328" s="2559"/>
      <c r="T328" s="2559"/>
    </row>
    <row r="329" spans="1:20" s="2526" customFormat="1" ht="10.5">
      <c r="A329" s="2618"/>
      <c r="B329" s="2624">
        <f>'4.20.1_NLRScheme_List'!C329</f>
        <v>0</v>
      </c>
      <c r="C329" s="2624">
        <f>'4.20.1_NLRScheme_List'!D329</f>
        <v>0</v>
      </c>
      <c r="D329" s="2630"/>
      <c r="E329" s="2630"/>
      <c r="F329" s="2630"/>
      <c r="G329" s="2572"/>
      <c r="H329" s="2572"/>
      <c r="I329" s="2572"/>
      <c r="J329" s="2572"/>
      <c r="K329" s="2559"/>
      <c r="L329" s="2559"/>
      <c r="M329" s="2559"/>
      <c r="N329" s="2559"/>
      <c r="O329" s="2559"/>
      <c r="P329" s="2559"/>
      <c r="Q329" s="2559"/>
      <c r="R329" s="2559"/>
      <c r="S329" s="2559"/>
      <c r="T329" s="2559"/>
    </row>
    <row r="330" spans="1:20" s="2526" customFormat="1" ht="10.5">
      <c r="A330" s="2618"/>
      <c r="B330" s="2624">
        <f>'4.20.1_NLRScheme_List'!C330</f>
        <v>0</v>
      </c>
      <c r="C330" s="2624">
        <f>'4.20.1_NLRScheme_List'!D330</f>
        <v>0</v>
      </c>
      <c r="D330" s="2630"/>
      <c r="E330" s="2630"/>
      <c r="F330" s="2630"/>
      <c r="G330" s="2572"/>
      <c r="H330" s="2572"/>
      <c r="I330" s="2572"/>
      <c r="J330" s="2572"/>
      <c r="K330" s="2559"/>
      <c r="L330" s="2559"/>
      <c r="M330" s="2559"/>
      <c r="N330" s="2559"/>
      <c r="O330" s="2559"/>
      <c r="P330" s="2559"/>
      <c r="Q330" s="2559"/>
      <c r="R330" s="2559"/>
      <c r="S330" s="2559"/>
      <c r="T330" s="2559"/>
    </row>
    <row r="331" spans="1:20" s="2526" customFormat="1" ht="10.5">
      <c r="A331" s="2618"/>
      <c r="B331" s="2624">
        <f>'4.20.1_NLRScheme_List'!C331</f>
        <v>0</v>
      </c>
      <c r="C331" s="2624">
        <f>'4.20.1_NLRScheme_List'!D331</f>
        <v>0</v>
      </c>
      <c r="D331" s="2630"/>
      <c r="E331" s="2630"/>
      <c r="F331" s="2630"/>
      <c r="G331" s="2572"/>
      <c r="H331" s="2572"/>
      <c r="I331" s="2572"/>
      <c r="J331" s="2572"/>
      <c r="K331" s="2559"/>
      <c r="L331" s="2559"/>
      <c r="M331" s="2559"/>
      <c r="N331" s="2559"/>
      <c r="O331" s="2559"/>
      <c r="P331" s="2559"/>
      <c r="Q331" s="2559"/>
      <c r="R331" s="2559"/>
      <c r="S331" s="2559"/>
      <c r="T331" s="2559"/>
    </row>
    <row r="332" spans="1:20" s="2526" customFormat="1" ht="10.5">
      <c r="A332" s="2618"/>
      <c r="B332" s="2624">
        <f>'4.20.1_NLRScheme_List'!C332</f>
        <v>0</v>
      </c>
      <c r="C332" s="2624">
        <f>'4.20.1_NLRScheme_List'!D332</f>
        <v>0</v>
      </c>
      <c r="D332" s="2630"/>
      <c r="E332" s="2630"/>
      <c r="F332" s="2630"/>
      <c r="G332" s="2572"/>
      <c r="H332" s="2572"/>
      <c r="I332" s="2572"/>
      <c r="J332" s="2572"/>
      <c r="K332" s="2559"/>
      <c r="L332" s="2559"/>
      <c r="M332" s="2559"/>
      <c r="N332" s="2559"/>
      <c r="O332" s="2559"/>
      <c r="P332" s="2559"/>
      <c r="Q332" s="2559"/>
      <c r="R332" s="2559"/>
      <c r="S332" s="2559"/>
      <c r="T332" s="2559"/>
    </row>
    <row r="333" spans="1:20" s="2526" customFormat="1" ht="10.5">
      <c r="A333" s="2618"/>
      <c r="B333" s="2624">
        <f>'4.20.1_NLRScheme_List'!C333</f>
        <v>0</v>
      </c>
      <c r="C333" s="2624">
        <f>'4.20.1_NLRScheme_List'!D333</f>
        <v>0</v>
      </c>
      <c r="D333" s="2630"/>
      <c r="E333" s="2630"/>
      <c r="F333" s="2630"/>
      <c r="G333" s="2572"/>
      <c r="H333" s="2572"/>
      <c r="I333" s="2572"/>
      <c r="J333" s="2572"/>
      <c r="K333" s="2559"/>
      <c r="L333" s="2559"/>
      <c r="M333" s="2559"/>
      <c r="N333" s="2559"/>
      <c r="O333" s="2559"/>
      <c r="P333" s="2559"/>
      <c r="Q333" s="2559"/>
      <c r="R333" s="2559"/>
      <c r="S333" s="2559"/>
      <c r="T333" s="2559"/>
    </row>
    <row r="334" spans="1:20" s="2526" customFormat="1" ht="10.5">
      <c r="A334" s="2618"/>
      <c r="B334" s="2624">
        <f>'4.20.1_NLRScheme_List'!C334</f>
        <v>0</v>
      </c>
      <c r="C334" s="2624">
        <f>'4.20.1_NLRScheme_List'!D334</f>
        <v>0</v>
      </c>
      <c r="D334" s="2630"/>
      <c r="E334" s="2630"/>
      <c r="F334" s="2630"/>
      <c r="G334" s="2572"/>
      <c r="H334" s="2572"/>
      <c r="I334" s="2572"/>
      <c r="J334" s="2572"/>
      <c r="K334" s="2559"/>
      <c r="L334" s="2559"/>
      <c r="M334" s="2559"/>
      <c r="N334" s="2559"/>
      <c r="O334" s="2559"/>
      <c r="P334" s="2559"/>
      <c r="Q334" s="2559"/>
      <c r="R334" s="2559"/>
      <c r="S334" s="2559"/>
      <c r="T334" s="2559"/>
    </row>
    <row r="335" spans="1:20" s="2526" customFormat="1" ht="10.5">
      <c r="A335" s="2618"/>
      <c r="B335" s="2624">
        <f>'4.20.1_NLRScheme_List'!C335</f>
        <v>0</v>
      </c>
      <c r="C335" s="2624">
        <f>'4.20.1_NLRScheme_List'!D335</f>
        <v>0</v>
      </c>
      <c r="D335" s="2630"/>
      <c r="E335" s="2630"/>
      <c r="F335" s="2630"/>
      <c r="G335" s="2572"/>
      <c r="H335" s="2572"/>
      <c r="I335" s="2572"/>
      <c r="J335" s="2572"/>
      <c r="K335" s="2559"/>
      <c r="L335" s="2559"/>
      <c r="M335" s="2559"/>
      <c r="N335" s="2559"/>
      <c r="O335" s="2559"/>
      <c r="P335" s="2559"/>
      <c r="Q335" s="2559"/>
      <c r="R335" s="2559"/>
      <c r="S335" s="2559"/>
      <c r="T335" s="2559"/>
    </row>
    <row r="336" spans="1:20" s="2526" customFormat="1" ht="10.5">
      <c r="A336" s="2618"/>
      <c r="B336" s="2624">
        <f>'4.20.1_NLRScheme_List'!C336</f>
        <v>0</v>
      </c>
      <c r="C336" s="2624">
        <f>'4.20.1_NLRScheme_List'!D336</f>
        <v>0</v>
      </c>
      <c r="D336" s="2630"/>
      <c r="E336" s="2630"/>
      <c r="F336" s="2630"/>
      <c r="G336" s="2572"/>
      <c r="H336" s="2572"/>
      <c r="I336" s="2572"/>
      <c r="J336" s="2572"/>
      <c r="K336" s="2559"/>
      <c r="L336" s="2559"/>
      <c r="M336" s="2559"/>
      <c r="N336" s="2559"/>
      <c r="O336" s="2559"/>
      <c r="P336" s="2559"/>
      <c r="Q336" s="2559"/>
      <c r="R336" s="2559"/>
      <c r="S336" s="2559"/>
      <c r="T336" s="2559"/>
    </row>
    <row r="337" spans="1:20" s="2526" customFormat="1" ht="10.5">
      <c r="A337" s="2618"/>
      <c r="B337" s="2624">
        <f>'4.20.1_NLRScheme_List'!C337</f>
        <v>0</v>
      </c>
      <c r="C337" s="2624">
        <f>'4.20.1_NLRScheme_List'!D337</f>
        <v>0</v>
      </c>
      <c r="D337" s="2630"/>
      <c r="E337" s="2630"/>
      <c r="F337" s="2630"/>
      <c r="G337" s="2572"/>
      <c r="H337" s="2572"/>
      <c r="I337" s="2572"/>
      <c r="J337" s="2572"/>
      <c r="K337" s="2559"/>
      <c r="L337" s="2559"/>
      <c r="M337" s="2559"/>
      <c r="N337" s="2559"/>
      <c r="O337" s="2559"/>
      <c r="P337" s="2559"/>
      <c r="Q337" s="2559"/>
      <c r="R337" s="2559"/>
      <c r="S337" s="2559"/>
      <c r="T337" s="2559"/>
    </row>
    <row r="338" spans="1:20" s="2526" customFormat="1" ht="10.5">
      <c r="A338" s="2618"/>
      <c r="B338" s="2624">
        <f>'4.20.1_NLRScheme_List'!C338</f>
        <v>0</v>
      </c>
      <c r="C338" s="2624">
        <f>'4.20.1_NLRScheme_List'!D338</f>
        <v>0</v>
      </c>
      <c r="D338" s="2630"/>
      <c r="E338" s="2630"/>
      <c r="F338" s="2630"/>
      <c r="G338" s="2572"/>
      <c r="H338" s="2572"/>
      <c r="I338" s="2572"/>
      <c r="J338" s="2572"/>
      <c r="K338" s="2559"/>
      <c r="L338" s="2559"/>
      <c r="M338" s="2559"/>
      <c r="N338" s="2559"/>
      <c r="O338" s="2559"/>
      <c r="P338" s="2559"/>
      <c r="Q338" s="2559"/>
      <c r="R338" s="2559"/>
      <c r="S338" s="2559"/>
      <c r="T338" s="2559"/>
    </row>
    <row r="339" spans="1:20" s="2526" customFormat="1" ht="10.5">
      <c r="A339" s="2618"/>
      <c r="B339" s="2624">
        <f>'4.20.1_NLRScheme_List'!C339</f>
        <v>0</v>
      </c>
      <c r="C339" s="2624">
        <f>'4.20.1_NLRScheme_List'!D339</f>
        <v>0</v>
      </c>
      <c r="D339" s="2630"/>
      <c r="E339" s="2630"/>
      <c r="F339" s="2630"/>
      <c r="G339" s="2572"/>
      <c r="H339" s="2572"/>
      <c r="I339" s="2572"/>
      <c r="J339" s="2572"/>
      <c r="K339" s="2559"/>
      <c r="L339" s="2559"/>
      <c r="M339" s="2559"/>
      <c r="N339" s="2559"/>
      <c r="O339" s="2559"/>
      <c r="P339" s="2559"/>
      <c r="Q339" s="2559"/>
      <c r="R339" s="2559"/>
      <c r="S339" s="2559"/>
      <c r="T339" s="2559"/>
    </row>
    <row r="340" spans="1:20" s="2526" customFormat="1" ht="10.5">
      <c r="A340" s="2618"/>
      <c r="B340" s="2624">
        <f>'4.20.1_NLRScheme_List'!C340</f>
        <v>0</v>
      </c>
      <c r="C340" s="2624">
        <f>'4.20.1_NLRScheme_List'!D340</f>
        <v>0</v>
      </c>
      <c r="D340" s="2630"/>
      <c r="E340" s="2630"/>
      <c r="F340" s="2630"/>
      <c r="G340" s="2572"/>
      <c r="H340" s="2572"/>
      <c r="I340" s="2572"/>
      <c r="J340" s="2572"/>
      <c r="K340" s="2559"/>
      <c r="L340" s="2559"/>
      <c r="M340" s="2559"/>
      <c r="N340" s="2559"/>
      <c r="O340" s="2559"/>
      <c r="P340" s="2559"/>
      <c r="Q340" s="2559"/>
      <c r="R340" s="2559"/>
      <c r="S340" s="2559"/>
      <c r="T340" s="2559"/>
    </row>
    <row r="341" spans="1:20" s="2526" customFormat="1" ht="10.5">
      <c r="A341" s="2618"/>
      <c r="B341" s="2624">
        <f>'4.20.1_NLRScheme_List'!C341</f>
        <v>0</v>
      </c>
      <c r="C341" s="2624">
        <f>'4.20.1_NLRScheme_List'!D341</f>
        <v>0</v>
      </c>
      <c r="D341" s="2630"/>
      <c r="E341" s="2630"/>
      <c r="F341" s="2630"/>
      <c r="G341" s="2572"/>
      <c r="H341" s="2572"/>
      <c r="I341" s="2572"/>
      <c r="J341" s="2572"/>
      <c r="K341" s="2559"/>
      <c r="L341" s="2559"/>
      <c r="M341" s="2559"/>
      <c r="N341" s="2559"/>
      <c r="O341" s="2559"/>
      <c r="P341" s="2559"/>
      <c r="Q341" s="2559"/>
      <c r="R341" s="2559"/>
      <c r="S341" s="2559"/>
      <c r="T341" s="2559"/>
    </row>
    <row r="342" spans="1:20" s="2526" customFormat="1" ht="10.5">
      <c r="A342" s="2618"/>
      <c r="B342" s="2624">
        <f>'4.20.1_NLRScheme_List'!C342</f>
        <v>0</v>
      </c>
      <c r="C342" s="2624">
        <f>'4.20.1_NLRScheme_List'!D342</f>
        <v>0</v>
      </c>
      <c r="D342" s="2630"/>
      <c r="E342" s="2630"/>
      <c r="F342" s="2630"/>
      <c r="G342" s="2572"/>
      <c r="H342" s="2572"/>
      <c r="I342" s="2572"/>
      <c r="J342" s="2572"/>
      <c r="K342" s="2559"/>
      <c r="L342" s="2559"/>
      <c r="M342" s="2559"/>
      <c r="N342" s="2559"/>
      <c r="O342" s="2559"/>
      <c r="P342" s="2559"/>
      <c r="Q342" s="2559"/>
      <c r="R342" s="2559"/>
      <c r="S342" s="2559"/>
      <c r="T342" s="2559"/>
    </row>
    <row r="343" spans="1:20" s="2526" customFormat="1" ht="10.5">
      <c r="A343" s="2618"/>
      <c r="B343" s="2624">
        <f>'4.20.1_NLRScheme_List'!C343</f>
        <v>0</v>
      </c>
      <c r="C343" s="2624">
        <f>'4.20.1_NLRScheme_List'!D343</f>
        <v>0</v>
      </c>
      <c r="D343" s="2630"/>
      <c r="E343" s="2630"/>
      <c r="F343" s="2630"/>
      <c r="G343" s="2572"/>
      <c r="H343" s="2572"/>
      <c r="I343" s="2572"/>
      <c r="J343" s="2572"/>
      <c r="K343" s="2559"/>
      <c r="L343" s="2559"/>
      <c r="M343" s="2559"/>
      <c r="N343" s="2559"/>
      <c r="O343" s="2559"/>
      <c r="P343" s="2559"/>
      <c r="Q343" s="2559"/>
      <c r="R343" s="2559"/>
      <c r="S343" s="2559"/>
      <c r="T343" s="2559"/>
    </row>
    <row r="344" spans="1:20" s="2526" customFormat="1" ht="10.5">
      <c r="A344" s="2618"/>
      <c r="B344" s="2624">
        <f>'4.20.1_NLRScheme_List'!C344</f>
        <v>0</v>
      </c>
      <c r="C344" s="2624">
        <f>'4.20.1_NLRScheme_List'!D344</f>
        <v>0</v>
      </c>
      <c r="D344" s="2630"/>
      <c r="E344" s="2630"/>
      <c r="F344" s="2630"/>
      <c r="G344" s="2572"/>
      <c r="H344" s="2572"/>
      <c r="I344" s="2572"/>
      <c r="J344" s="2572"/>
      <c r="K344" s="2559"/>
      <c r="L344" s="2559"/>
      <c r="M344" s="2559"/>
      <c r="N344" s="2559"/>
      <c r="O344" s="2559"/>
      <c r="P344" s="2559"/>
      <c r="Q344" s="2559"/>
      <c r="R344" s="2559"/>
      <c r="S344" s="2559"/>
      <c r="T344" s="2559"/>
    </row>
    <row r="345" spans="1:20" s="2526" customFormat="1" ht="10.5">
      <c r="A345" s="2618"/>
      <c r="B345" s="2624">
        <f>'4.20.1_NLRScheme_List'!C345</f>
        <v>0</v>
      </c>
      <c r="C345" s="2624">
        <f>'4.20.1_NLRScheme_List'!D345</f>
        <v>0</v>
      </c>
      <c r="D345" s="2630"/>
      <c r="E345" s="2630"/>
      <c r="F345" s="2630"/>
      <c r="G345" s="2572"/>
      <c r="H345" s="2572"/>
      <c r="I345" s="2572"/>
      <c r="J345" s="2572"/>
      <c r="K345" s="2559"/>
      <c r="L345" s="2559"/>
      <c r="M345" s="2559"/>
      <c r="N345" s="2559"/>
      <c r="O345" s="2559"/>
      <c r="P345" s="2559"/>
      <c r="Q345" s="2559"/>
      <c r="R345" s="2559"/>
      <c r="S345" s="2559"/>
      <c r="T345" s="2559"/>
    </row>
    <row r="346" spans="1:20" s="2526" customFormat="1" ht="10.5">
      <c r="A346" s="2618"/>
      <c r="B346" s="2624">
        <f>'4.20.1_NLRScheme_List'!C346</f>
        <v>0</v>
      </c>
      <c r="C346" s="2624">
        <f>'4.20.1_NLRScheme_List'!D346</f>
        <v>0</v>
      </c>
      <c r="D346" s="2630"/>
      <c r="E346" s="2630"/>
      <c r="F346" s="2630"/>
      <c r="G346" s="2572"/>
      <c r="H346" s="2572"/>
      <c r="I346" s="2572"/>
      <c r="J346" s="2572"/>
      <c r="K346" s="2559"/>
      <c r="L346" s="2559"/>
      <c r="M346" s="2559"/>
      <c r="N346" s="2559"/>
      <c r="O346" s="2559"/>
      <c r="P346" s="2559"/>
      <c r="Q346" s="2559"/>
      <c r="R346" s="2559"/>
      <c r="S346" s="2559"/>
      <c r="T346" s="2559"/>
    </row>
    <row r="347" spans="1:20" s="2526" customFormat="1" ht="10.5">
      <c r="A347" s="2618"/>
      <c r="B347" s="2624">
        <f>'4.20.1_NLRScheme_List'!C347</f>
        <v>0</v>
      </c>
      <c r="C347" s="2624">
        <f>'4.20.1_NLRScheme_List'!D347</f>
        <v>0</v>
      </c>
      <c r="D347" s="2630"/>
      <c r="E347" s="2630"/>
      <c r="F347" s="2630"/>
      <c r="G347" s="2572"/>
      <c r="H347" s="2572"/>
      <c r="I347" s="2572"/>
      <c r="J347" s="2572"/>
      <c r="K347" s="2559"/>
      <c r="L347" s="2559"/>
      <c r="M347" s="2559"/>
      <c r="N347" s="2559"/>
      <c r="O347" s="2559"/>
      <c r="P347" s="2559"/>
      <c r="Q347" s="2559"/>
      <c r="R347" s="2559"/>
      <c r="S347" s="2559"/>
      <c r="T347" s="2559"/>
    </row>
    <row r="348" spans="1:20" s="2526" customFormat="1" ht="10.5">
      <c r="A348" s="2618"/>
      <c r="B348" s="2624">
        <f>'4.20.1_NLRScheme_List'!C348</f>
        <v>0</v>
      </c>
      <c r="C348" s="2624">
        <f>'4.20.1_NLRScheme_List'!D348</f>
        <v>0</v>
      </c>
      <c r="D348" s="2630"/>
      <c r="E348" s="2630"/>
      <c r="F348" s="2630"/>
      <c r="G348" s="2572"/>
      <c r="H348" s="2572"/>
      <c r="I348" s="2572"/>
      <c r="J348" s="2572"/>
      <c r="K348" s="2559"/>
      <c r="L348" s="2559"/>
      <c r="M348" s="2559"/>
      <c r="N348" s="2559"/>
      <c r="O348" s="2559"/>
      <c r="P348" s="2559"/>
      <c r="Q348" s="2559"/>
      <c r="R348" s="2559"/>
      <c r="S348" s="2559"/>
      <c r="T348" s="2559"/>
    </row>
    <row r="349" spans="1:20" s="2526" customFormat="1" ht="10.5">
      <c r="A349" s="2618"/>
      <c r="B349" s="2624">
        <f>'4.20.1_NLRScheme_List'!C349</f>
        <v>0</v>
      </c>
      <c r="C349" s="2624">
        <f>'4.20.1_NLRScheme_List'!D349</f>
        <v>0</v>
      </c>
      <c r="D349" s="2630"/>
      <c r="E349" s="2630"/>
      <c r="F349" s="2630"/>
      <c r="G349" s="2572"/>
      <c r="H349" s="2572"/>
      <c r="I349" s="2572"/>
      <c r="J349" s="2572"/>
      <c r="K349" s="2559"/>
      <c r="L349" s="2559"/>
      <c r="M349" s="2559"/>
      <c r="N349" s="2559"/>
      <c r="O349" s="2559"/>
      <c r="P349" s="2559"/>
      <c r="Q349" s="2559"/>
      <c r="R349" s="2559"/>
      <c r="S349" s="2559"/>
      <c r="T349" s="2559"/>
    </row>
    <row r="350" spans="1:20" s="2526" customFormat="1" ht="10.5">
      <c r="A350" s="2618"/>
      <c r="B350" s="2624">
        <f>'4.20.1_NLRScheme_List'!C350</f>
        <v>0</v>
      </c>
      <c r="C350" s="2624">
        <f>'4.20.1_NLRScheme_List'!D350</f>
        <v>0</v>
      </c>
      <c r="D350" s="2630"/>
      <c r="E350" s="2630"/>
      <c r="F350" s="2630"/>
      <c r="G350" s="2572"/>
      <c r="H350" s="2572"/>
      <c r="I350" s="2572"/>
      <c r="J350" s="2572"/>
      <c r="K350" s="2559"/>
      <c r="L350" s="2559"/>
      <c r="M350" s="2559"/>
      <c r="N350" s="2559"/>
      <c r="O350" s="2559"/>
      <c r="P350" s="2559"/>
      <c r="Q350" s="2559"/>
      <c r="R350" s="2559"/>
      <c r="S350" s="2559"/>
      <c r="T350" s="2559"/>
    </row>
    <row r="351" spans="1:20" s="2526" customFormat="1" ht="10.5">
      <c r="A351" s="2618"/>
      <c r="B351" s="2624">
        <f>'4.20.1_NLRScheme_List'!C351</f>
        <v>0</v>
      </c>
      <c r="C351" s="2624">
        <f>'4.20.1_NLRScheme_List'!D351</f>
        <v>0</v>
      </c>
      <c r="D351" s="2630"/>
      <c r="E351" s="2630"/>
      <c r="F351" s="2630"/>
      <c r="G351" s="2572"/>
      <c r="H351" s="2572"/>
      <c r="I351" s="2572"/>
      <c r="J351" s="2572"/>
      <c r="K351" s="2559"/>
      <c r="L351" s="2559"/>
      <c r="M351" s="2559"/>
      <c r="N351" s="2559"/>
      <c r="O351" s="2559"/>
      <c r="P351" s="2559"/>
      <c r="Q351" s="2559"/>
      <c r="R351" s="2559"/>
      <c r="S351" s="2559"/>
      <c r="T351" s="2559"/>
    </row>
    <row r="352" spans="1:20" s="2526" customFormat="1" ht="10.5">
      <c r="A352" s="2618"/>
      <c r="B352" s="2624">
        <f>'4.20.1_NLRScheme_List'!C352</f>
        <v>0</v>
      </c>
      <c r="C352" s="2624">
        <f>'4.20.1_NLRScheme_List'!D352</f>
        <v>0</v>
      </c>
      <c r="D352" s="2630"/>
      <c r="E352" s="2630"/>
      <c r="F352" s="2630"/>
      <c r="G352" s="2572"/>
      <c r="H352" s="2572"/>
      <c r="I352" s="2572"/>
      <c r="J352" s="2572"/>
      <c r="K352" s="2559"/>
      <c r="L352" s="2559"/>
      <c r="M352" s="2559"/>
      <c r="N352" s="2559"/>
      <c r="O352" s="2559"/>
      <c r="P352" s="2559"/>
      <c r="Q352" s="2559"/>
      <c r="R352" s="2559"/>
      <c r="S352" s="2559"/>
      <c r="T352" s="2559"/>
    </row>
    <row r="353" spans="1:20" s="2526" customFormat="1" ht="10.5">
      <c r="A353" s="2618"/>
      <c r="B353" s="2624">
        <f>'4.20.1_NLRScheme_List'!C353</f>
        <v>0</v>
      </c>
      <c r="C353" s="2624">
        <f>'4.20.1_NLRScheme_List'!D353</f>
        <v>0</v>
      </c>
      <c r="D353" s="2630"/>
      <c r="E353" s="2630"/>
      <c r="F353" s="2630"/>
      <c r="G353" s="2572"/>
      <c r="H353" s="2572"/>
      <c r="I353" s="2572"/>
      <c r="J353" s="2572"/>
      <c r="K353" s="2559"/>
      <c r="L353" s="2559"/>
      <c r="M353" s="2559"/>
      <c r="N353" s="2559"/>
      <c r="O353" s="2559"/>
      <c r="P353" s="2559"/>
      <c r="Q353" s="2559"/>
      <c r="R353" s="2559"/>
      <c r="S353" s="2559"/>
      <c r="T353" s="2559"/>
    </row>
    <row r="354" spans="1:20" s="2526" customFormat="1" ht="10.5">
      <c r="A354" s="2618"/>
      <c r="B354" s="2624">
        <f>'4.20.1_NLRScheme_List'!C354</f>
        <v>0</v>
      </c>
      <c r="C354" s="2624">
        <f>'4.20.1_NLRScheme_List'!D354</f>
        <v>0</v>
      </c>
      <c r="D354" s="2630"/>
      <c r="E354" s="2630"/>
      <c r="F354" s="2630"/>
      <c r="G354" s="2572"/>
      <c r="H354" s="2572"/>
      <c r="I354" s="2572"/>
      <c r="J354" s="2572"/>
      <c r="K354" s="2559"/>
      <c r="L354" s="2559"/>
      <c r="M354" s="2559"/>
      <c r="N354" s="2559"/>
      <c r="O354" s="2559"/>
      <c r="P354" s="2559"/>
      <c r="Q354" s="2559"/>
      <c r="R354" s="2559"/>
      <c r="S354" s="2559"/>
      <c r="T354" s="2559"/>
    </row>
    <row r="355" spans="1:20" s="2526" customFormat="1" ht="10.5">
      <c r="A355" s="2618"/>
      <c r="B355" s="2624">
        <f>'4.20.1_NLRScheme_List'!C355</f>
        <v>0</v>
      </c>
      <c r="C355" s="2624">
        <f>'4.20.1_NLRScheme_List'!D355</f>
        <v>0</v>
      </c>
      <c r="D355" s="2630"/>
      <c r="E355" s="2630"/>
      <c r="F355" s="2630"/>
      <c r="G355" s="2572"/>
      <c r="H355" s="2572"/>
      <c r="I355" s="2572"/>
      <c r="J355" s="2572"/>
      <c r="K355" s="2559"/>
      <c r="L355" s="2559"/>
      <c r="M355" s="2559"/>
      <c r="N355" s="2559"/>
      <c r="O355" s="2559"/>
      <c r="P355" s="2559"/>
      <c r="Q355" s="2559"/>
      <c r="R355" s="2559"/>
      <c r="S355" s="2559"/>
      <c r="T355" s="2559"/>
    </row>
    <row r="356" spans="1:20" s="2526" customFormat="1" ht="10.5">
      <c r="A356" s="2618"/>
      <c r="B356" s="2624">
        <f>'4.20.1_NLRScheme_List'!C356</f>
        <v>0</v>
      </c>
      <c r="C356" s="2624">
        <f>'4.20.1_NLRScheme_List'!D356</f>
        <v>0</v>
      </c>
      <c r="D356" s="2630"/>
      <c r="E356" s="2630"/>
      <c r="F356" s="2630"/>
      <c r="G356" s="2572"/>
      <c r="H356" s="2572"/>
      <c r="I356" s="2572"/>
      <c r="J356" s="2572"/>
      <c r="K356" s="2559"/>
      <c r="L356" s="2559"/>
      <c r="M356" s="2559"/>
      <c r="N356" s="2559"/>
      <c r="O356" s="2559"/>
      <c r="P356" s="2559"/>
      <c r="Q356" s="2559"/>
      <c r="R356" s="2559"/>
      <c r="S356" s="2559"/>
      <c r="T356" s="2559"/>
    </row>
    <row r="357" spans="1:20" s="2526" customFormat="1" ht="10.5">
      <c r="A357" s="2618"/>
      <c r="B357" s="2624">
        <f>'4.20.1_NLRScheme_List'!C357</f>
        <v>0</v>
      </c>
      <c r="C357" s="2624">
        <f>'4.20.1_NLRScheme_List'!D357</f>
        <v>0</v>
      </c>
      <c r="D357" s="2630"/>
      <c r="E357" s="2630"/>
      <c r="F357" s="2630"/>
      <c r="G357" s="2572"/>
      <c r="H357" s="2572"/>
      <c r="I357" s="2572"/>
      <c r="J357" s="2572"/>
      <c r="K357" s="2559"/>
      <c r="L357" s="2559"/>
      <c r="M357" s="2559"/>
      <c r="N357" s="2559"/>
      <c r="O357" s="2559"/>
      <c r="P357" s="2559"/>
      <c r="Q357" s="2559"/>
      <c r="R357" s="2559"/>
      <c r="S357" s="2559"/>
      <c r="T357" s="2559"/>
    </row>
    <row r="358" spans="1:20" s="2526" customFormat="1" ht="10.5">
      <c r="A358" s="2618"/>
      <c r="B358" s="2624">
        <f>'4.20.1_NLRScheme_List'!C358</f>
        <v>0</v>
      </c>
      <c r="C358" s="2624">
        <f>'4.20.1_NLRScheme_List'!D358</f>
        <v>0</v>
      </c>
      <c r="D358" s="2630"/>
      <c r="E358" s="2630"/>
      <c r="F358" s="2630"/>
      <c r="G358" s="2572"/>
      <c r="H358" s="2572"/>
      <c r="I358" s="2572"/>
      <c r="J358" s="2572"/>
      <c r="K358" s="2559"/>
      <c r="L358" s="2559"/>
      <c r="M358" s="2559"/>
      <c r="N358" s="2559"/>
      <c r="O358" s="2559"/>
      <c r="P358" s="2559"/>
      <c r="Q358" s="2559"/>
      <c r="R358" s="2559"/>
      <c r="S358" s="2559"/>
      <c r="T358" s="2559"/>
    </row>
    <row r="359" spans="1:20" s="2526" customFormat="1" ht="10.5">
      <c r="A359" s="2618"/>
      <c r="B359" s="2624"/>
      <c r="C359" s="2624"/>
      <c r="D359" s="2630"/>
      <c r="E359" s="2630"/>
      <c r="F359" s="2630"/>
      <c r="G359" s="2572"/>
      <c r="H359" s="2572"/>
      <c r="I359" s="2572"/>
      <c r="J359" s="2572"/>
      <c r="K359" s="2559"/>
      <c r="L359" s="2559"/>
      <c r="M359" s="2559"/>
      <c r="N359" s="2559"/>
      <c r="O359" s="2559"/>
      <c r="P359" s="2559"/>
      <c r="Q359" s="2559"/>
      <c r="R359" s="2559"/>
      <c r="S359" s="2559"/>
      <c r="T359" s="2559"/>
    </row>
    <row r="360" spans="1:20" s="2526" customFormat="1" ht="10.5">
      <c r="A360" s="2618"/>
      <c r="B360" s="2626" t="s">
        <v>2447</v>
      </c>
      <c r="C360" s="2626"/>
      <c r="D360" s="2572"/>
      <c r="E360" s="2572"/>
      <c r="F360" s="2572"/>
      <c r="G360" s="2572"/>
      <c r="H360" s="2572"/>
      <c r="I360" s="2572"/>
      <c r="J360" s="2572"/>
      <c r="K360" s="2627">
        <f t="shared" ref="K360:T360" si="0">SUM(K328:K359)</f>
        <v>0</v>
      </c>
      <c r="L360" s="2627">
        <f t="shared" si="0"/>
        <v>0</v>
      </c>
      <c r="M360" s="2627">
        <f t="shared" si="0"/>
        <v>0</v>
      </c>
      <c r="N360" s="2627">
        <f t="shared" si="0"/>
        <v>0</v>
      </c>
      <c r="O360" s="2627">
        <f t="shared" si="0"/>
        <v>0</v>
      </c>
      <c r="P360" s="2627">
        <f t="shared" si="0"/>
        <v>0</v>
      </c>
      <c r="Q360" s="2627">
        <f t="shared" si="0"/>
        <v>0</v>
      </c>
      <c r="R360" s="2627">
        <f t="shared" si="0"/>
        <v>0</v>
      </c>
      <c r="S360" s="2627">
        <f t="shared" si="0"/>
        <v>0</v>
      </c>
      <c r="T360" s="2627">
        <f t="shared" si="0"/>
        <v>0</v>
      </c>
    </row>
    <row r="361" spans="1:20" s="2526" customFormat="1" ht="10.5">
      <c r="A361" s="2618"/>
      <c r="B361" s="2626"/>
      <c r="C361" s="2626"/>
      <c r="D361" s="2549"/>
      <c r="E361" s="2549"/>
      <c r="F361" s="2549"/>
      <c r="G361" s="2572"/>
      <c r="H361" s="2572"/>
      <c r="I361" s="2572"/>
      <c r="J361" s="2572"/>
      <c r="K361" s="2582"/>
      <c r="L361" s="2582"/>
      <c r="M361" s="2582"/>
      <c r="N361" s="2582"/>
      <c r="O361" s="2582"/>
      <c r="P361" s="2582"/>
      <c r="Q361" s="2582"/>
      <c r="R361" s="2582"/>
      <c r="S361" s="2582"/>
      <c r="T361" s="2582"/>
    </row>
    <row r="362" spans="1:20" s="2526" customFormat="1" ht="10.5">
      <c r="A362" s="2618"/>
      <c r="B362" s="2628" t="s">
        <v>2448</v>
      </c>
      <c r="C362" s="2628"/>
      <c r="D362" s="2629"/>
      <c r="E362" s="2629"/>
      <c r="F362" s="2629"/>
      <c r="G362" s="2572"/>
      <c r="H362" s="2572"/>
      <c r="I362" s="2572"/>
      <c r="J362" s="2572"/>
      <c r="K362" s="2582"/>
      <c r="L362" s="2582"/>
      <c r="M362" s="2582"/>
      <c r="N362" s="2582"/>
      <c r="O362" s="2582"/>
      <c r="P362" s="2582"/>
      <c r="Q362" s="2582"/>
      <c r="R362" s="2582"/>
      <c r="S362" s="2582"/>
      <c r="T362" s="2582"/>
    </row>
    <row r="363" spans="1:20" s="2526" customFormat="1" ht="10.5">
      <c r="A363" s="2618"/>
      <c r="B363" s="2624">
        <f>'4.20.1_NLRScheme_List'!C363</f>
        <v>0</v>
      </c>
      <c r="C363" s="2624">
        <f>'4.20.1_NLRScheme_List'!D363</f>
        <v>0</v>
      </c>
      <c r="D363" s="2630"/>
      <c r="E363" s="2630"/>
      <c r="F363" s="2630"/>
      <c r="G363" s="2572"/>
      <c r="H363" s="2572"/>
      <c r="I363" s="2572"/>
      <c r="J363" s="2572"/>
      <c r="K363" s="2559"/>
      <c r="L363" s="2559"/>
      <c r="M363" s="2559"/>
      <c r="N363" s="2559"/>
      <c r="O363" s="2559"/>
      <c r="P363" s="2559"/>
      <c r="Q363" s="2559"/>
      <c r="R363" s="2559"/>
      <c r="S363" s="2559"/>
      <c r="T363" s="2559"/>
    </row>
    <row r="364" spans="1:20" s="2526" customFormat="1" ht="10.5">
      <c r="A364" s="2618"/>
      <c r="B364" s="2624">
        <f>'4.20.1_NLRScheme_List'!C364</f>
        <v>0</v>
      </c>
      <c r="C364" s="2624">
        <f>'4.20.1_NLRScheme_List'!D364</f>
        <v>0</v>
      </c>
      <c r="D364" s="2630"/>
      <c r="E364" s="2630"/>
      <c r="F364" s="2630"/>
      <c r="G364" s="2572"/>
      <c r="H364" s="2572"/>
      <c r="I364" s="2572"/>
      <c r="J364" s="2572"/>
      <c r="K364" s="2559"/>
      <c r="L364" s="2559"/>
      <c r="M364" s="2559"/>
      <c r="N364" s="2559"/>
      <c r="O364" s="2559"/>
      <c r="P364" s="2559"/>
      <c r="Q364" s="2559"/>
      <c r="R364" s="2559"/>
      <c r="S364" s="2559"/>
      <c r="T364" s="2559"/>
    </row>
    <row r="365" spans="1:20" s="2526" customFormat="1" ht="10.5">
      <c r="A365" s="2618"/>
      <c r="B365" s="2624">
        <f>'4.20.1_NLRScheme_List'!C365</f>
        <v>0</v>
      </c>
      <c r="C365" s="2624">
        <f>'4.20.1_NLRScheme_List'!D365</f>
        <v>0</v>
      </c>
      <c r="D365" s="2630"/>
      <c r="E365" s="2630"/>
      <c r="F365" s="2630"/>
      <c r="G365" s="2572"/>
      <c r="H365" s="2572"/>
      <c r="I365" s="2572"/>
      <c r="J365" s="2572"/>
      <c r="K365" s="2559"/>
      <c r="L365" s="2559"/>
      <c r="M365" s="2559"/>
      <c r="N365" s="2559"/>
      <c r="O365" s="2559"/>
      <c r="P365" s="2559"/>
      <c r="Q365" s="2559"/>
      <c r="R365" s="2559"/>
      <c r="S365" s="2559"/>
      <c r="T365" s="2559"/>
    </row>
    <row r="366" spans="1:20" s="2526" customFormat="1" ht="10.5">
      <c r="A366" s="2618"/>
      <c r="B366" s="2624">
        <f>'4.20.1_NLRScheme_List'!C366</f>
        <v>0</v>
      </c>
      <c r="C366" s="2624">
        <f>'4.20.1_NLRScheme_List'!D366</f>
        <v>0</v>
      </c>
      <c r="D366" s="2630"/>
      <c r="E366" s="2630"/>
      <c r="F366" s="2630"/>
      <c r="G366" s="2572"/>
      <c r="H366" s="2572"/>
      <c r="I366" s="2572"/>
      <c r="J366" s="2572"/>
      <c r="K366" s="2559"/>
      <c r="L366" s="2559"/>
      <c r="M366" s="2559"/>
      <c r="N366" s="2559"/>
      <c r="O366" s="2559"/>
      <c r="P366" s="2559"/>
      <c r="Q366" s="2559"/>
      <c r="R366" s="2559"/>
      <c r="S366" s="2559"/>
      <c r="T366" s="2559"/>
    </row>
    <row r="367" spans="1:20" s="2526" customFormat="1" ht="10.5">
      <c r="A367" s="2618"/>
      <c r="B367" s="2624">
        <f>'4.20.1_NLRScheme_List'!C367</f>
        <v>0</v>
      </c>
      <c r="C367" s="2624">
        <f>'4.20.1_NLRScheme_List'!D367</f>
        <v>0</v>
      </c>
      <c r="D367" s="2630"/>
      <c r="E367" s="2630"/>
      <c r="F367" s="2630"/>
      <c r="G367" s="2572"/>
      <c r="H367" s="2572"/>
      <c r="I367" s="2572"/>
      <c r="J367" s="2572"/>
      <c r="K367" s="2559"/>
      <c r="L367" s="2559"/>
      <c r="M367" s="2559"/>
      <c r="N367" s="2559"/>
      <c r="O367" s="2559"/>
      <c r="P367" s="2559"/>
      <c r="Q367" s="2559"/>
      <c r="R367" s="2559"/>
      <c r="S367" s="2559"/>
      <c r="T367" s="2559"/>
    </row>
    <row r="368" spans="1:20" s="2526" customFormat="1" ht="10.5">
      <c r="A368" s="2618"/>
      <c r="B368" s="2624">
        <f>'4.20.1_NLRScheme_List'!C368</f>
        <v>0</v>
      </c>
      <c r="C368" s="2624">
        <f>'4.20.1_NLRScheme_List'!D368</f>
        <v>0</v>
      </c>
      <c r="D368" s="2630"/>
      <c r="E368" s="2630"/>
      <c r="F368" s="2630"/>
      <c r="G368" s="2572"/>
      <c r="H368" s="2572"/>
      <c r="I368" s="2572"/>
      <c r="J368" s="2572"/>
      <c r="K368" s="2559"/>
      <c r="L368" s="2559"/>
      <c r="M368" s="2559"/>
      <c r="N368" s="2559"/>
      <c r="O368" s="2559"/>
      <c r="P368" s="2559"/>
      <c r="Q368" s="2559"/>
      <c r="R368" s="2559"/>
      <c r="S368" s="2559"/>
      <c r="T368" s="2559"/>
    </row>
    <row r="369" spans="1:20" s="2526" customFormat="1" ht="10.5">
      <c r="A369" s="2618"/>
      <c r="B369" s="2624">
        <f>'4.20.1_NLRScheme_List'!C369</f>
        <v>0</v>
      </c>
      <c r="C369" s="2624">
        <f>'4.20.1_NLRScheme_List'!D369</f>
        <v>0</v>
      </c>
      <c r="D369" s="2630"/>
      <c r="E369" s="2630"/>
      <c r="F369" s="2630"/>
      <c r="G369" s="2572"/>
      <c r="H369" s="2572"/>
      <c r="I369" s="2572"/>
      <c r="J369" s="2572"/>
      <c r="K369" s="2559"/>
      <c r="L369" s="2559"/>
      <c r="M369" s="2559"/>
      <c r="N369" s="2559"/>
      <c r="O369" s="2559"/>
      <c r="P369" s="2559"/>
      <c r="Q369" s="2559"/>
      <c r="R369" s="2559"/>
      <c r="S369" s="2559"/>
      <c r="T369" s="2559"/>
    </row>
    <row r="370" spans="1:20" s="2526" customFormat="1" ht="10.5">
      <c r="A370" s="2618"/>
      <c r="B370" s="2624">
        <f>'4.20.1_NLRScheme_List'!C370</f>
        <v>0</v>
      </c>
      <c r="C370" s="2624">
        <f>'4.20.1_NLRScheme_List'!D370</f>
        <v>0</v>
      </c>
      <c r="D370" s="2630"/>
      <c r="E370" s="2630"/>
      <c r="F370" s="2630"/>
      <c r="G370" s="2572"/>
      <c r="H370" s="2572"/>
      <c r="I370" s="2572"/>
      <c r="J370" s="2572"/>
      <c r="K370" s="2559"/>
      <c r="L370" s="2559"/>
      <c r="M370" s="2559"/>
      <c r="N370" s="2559"/>
      <c r="O370" s="2559"/>
      <c r="P370" s="2559"/>
      <c r="Q370" s="2559"/>
      <c r="R370" s="2559"/>
      <c r="S370" s="2559"/>
      <c r="T370" s="2559"/>
    </row>
    <row r="371" spans="1:20" s="2526" customFormat="1" ht="10.5">
      <c r="A371" s="2618"/>
      <c r="B371" s="2624">
        <f>'4.20.1_NLRScheme_List'!C371</f>
        <v>0</v>
      </c>
      <c r="C371" s="2624">
        <f>'4.20.1_NLRScheme_List'!D371</f>
        <v>0</v>
      </c>
      <c r="D371" s="2630"/>
      <c r="E371" s="2630"/>
      <c r="F371" s="2630"/>
      <c r="G371" s="2572"/>
      <c r="H371" s="2572"/>
      <c r="I371" s="2572"/>
      <c r="J371" s="2572"/>
      <c r="K371" s="2559"/>
      <c r="L371" s="2559"/>
      <c r="M371" s="2559"/>
      <c r="N371" s="2559"/>
      <c r="O371" s="2559"/>
      <c r="P371" s="2559"/>
      <c r="Q371" s="2559"/>
      <c r="R371" s="2559"/>
      <c r="S371" s="2559"/>
      <c r="T371" s="2559"/>
    </row>
    <row r="372" spans="1:20" s="2526" customFormat="1" ht="10.5">
      <c r="A372" s="2618"/>
      <c r="B372" s="2624">
        <f>'4.20.1_NLRScheme_List'!C372</f>
        <v>0</v>
      </c>
      <c r="C372" s="2624">
        <f>'4.20.1_NLRScheme_List'!D372</f>
        <v>0</v>
      </c>
      <c r="D372" s="2630"/>
      <c r="E372" s="2630"/>
      <c r="F372" s="2630"/>
      <c r="G372" s="2572"/>
      <c r="H372" s="2572"/>
      <c r="I372" s="2572"/>
      <c r="J372" s="2572"/>
      <c r="K372" s="2559"/>
      <c r="L372" s="2559"/>
      <c r="M372" s="2559"/>
      <c r="N372" s="2559"/>
      <c r="O372" s="2559"/>
      <c r="P372" s="2559"/>
      <c r="Q372" s="2559"/>
      <c r="R372" s="2559"/>
      <c r="S372" s="2559"/>
      <c r="T372" s="2559"/>
    </row>
    <row r="373" spans="1:20" s="2526" customFormat="1" ht="10.5">
      <c r="A373" s="2618"/>
      <c r="B373" s="2624">
        <f>'4.20.1_NLRScheme_List'!C373</f>
        <v>0</v>
      </c>
      <c r="C373" s="2624">
        <f>'4.20.1_NLRScheme_List'!D373</f>
        <v>0</v>
      </c>
      <c r="D373" s="2630"/>
      <c r="E373" s="2630"/>
      <c r="F373" s="2630"/>
      <c r="G373" s="2572"/>
      <c r="H373" s="2572"/>
      <c r="I373" s="2572"/>
      <c r="J373" s="2572"/>
      <c r="K373" s="2559"/>
      <c r="L373" s="2559"/>
      <c r="M373" s="2559"/>
      <c r="N373" s="2559"/>
      <c r="O373" s="2559"/>
      <c r="P373" s="2559"/>
      <c r="Q373" s="2559"/>
      <c r="R373" s="2559"/>
      <c r="S373" s="2559"/>
      <c r="T373" s="2559"/>
    </row>
    <row r="374" spans="1:20" s="2526" customFormat="1" ht="10.5">
      <c r="A374" s="2618"/>
      <c r="B374" s="2624">
        <f>'4.20.1_NLRScheme_List'!C374</f>
        <v>0</v>
      </c>
      <c r="C374" s="2624">
        <f>'4.20.1_NLRScheme_List'!D374</f>
        <v>0</v>
      </c>
      <c r="D374" s="2630"/>
      <c r="E374" s="2630"/>
      <c r="F374" s="2630"/>
      <c r="G374" s="2572"/>
      <c r="H374" s="2572"/>
      <c r="I374" s="2572"/>
      <c r="J374" s="2572"/>
      <c r="K374" s="2559"/>
      <c r="L374" s="2559"/>
      <c r="M374" s="2559"/>
      <c r="N374" s="2559"/>
      <c r="O374" s="2559"/>
      <c r="P374" s="2559"/>
      <c r="Q374" s="2559"/>
      <c r="R374" s="2559"/>
      <c r="S374" s="2559"/>
      <c r="T374" s="2559"/>
    </row>
    <row r="375" spans="1:20" s="2526" customFormat="1" ht="10.5">
      <c r="A375" s="2618"/>
      <c r="B375" s="2624">
        <f>'4.20.1_NLRScheme_List'!C375</f>
        <v>0</v>
      </c>
      <c r="C375" s="2624">
        <f>'4.20.1_NLRScheme_List'!D375</f>
        <v>0</v>
      </c>
      <c r="D375" s="2630"/>
      <c r="E375" s="2630"/>
      <c r="F375" s="2630"/>
      <c r="G375" s="2572"/>
      <c r="H375" s="2572"/>
      <c r="I375" s="2572"/>
      <c r="J375" s="2572"/>
      <c r="K375" s="2559"/>
      <c r="L375" s="2559"/>
      <c r="M375" s="2559"/>
      <c r="N375" s="2559"/>
      <c r="O375" s="2559"/>
      <c r="P375" s="2559"/>
      <c r="Q375" s="2559"/>
      <c r="R375" s="2559"/>
      <c r="S375" s="2559"/>
      <c r="T375" s="2559"/>
    </row>
    <row r="376" spans="1:20" s="2526" customFormat="1" ht="10.5">
      <c r="A376" s="2618"/>
      <c r="B376" s="2624">
        <f>'4.20.1_NLRScheme_List'!C376</f>
        <v>0</v>
      </c>
      <c r="C376" s="2624">
        <f>'4.20.1_NLRScheme_List'!D376</f>
        <v>0</v>
      </c>
      <c r="D376" s="2630"/>
      <c r="E376" s="2630"/>
      <c r="F376" s="2630"/>
      <c r="G376" s="2572"/>
      <c r="H376" s="2572"/>
      <c r="I376" s="2572"/>
      <c r="J376" s="2572"/>
      <c r="K376" s="2559"/>
      <c r="L376" s="2559"/>
      <c r="M376" s="2559"/>
      <c r="N376" s="2559"/>
      <c r="O376" s="2559"/>
      <c r="P376" s="2559"/>
      <c r="Q376" s="2559"/>
      <c r="R376" s="2559"/>
      <c r="S376" s="2559"/>
      <c r="T376" s="2559"/>
    </row>
    <row r="377" spans="1:20" s="2526" customFormat="1" ht="10.5">
      <c r="A377" s="2618"/>
      <c r="B377" s="2624">
        <f>'4.20.1_NLRScheme_List'!C377</f>
        <v>0</v>
      </c>
      <c r="C377" s="2624">
        <f>'4.20.1_NLRScheme_List'!D377</f>
        <v>0</v>
      </c>
      <c r="D377" s="2630"/>
      <c r="E377" s="2630"/>
      <c r="F377" s="2630"/>
      <c r="G377" s="2572"/>
      <c r="H377" s="2572"/>
      <c r="I377" s="2572"/>
      <c r="J377" s="2572"/>
      <c r="K377" s="2559"/>
      <c r="L377" s="2559"/>
      <c r="M377" s="2559"/>
      <c r="N377" s="2559"/>
      <c r="O377" s="2559"/>
      <c r="P377" s="2559"/>
      <c r="Q377" s="2559"/>
      <c r="R377" s="2559"/>
      <c r="S377" s="2559"/>
      <c r="T377" s="2559"/>
    </row>
    <row r="378" spans="1:20" s="2526" customFormat="1" ht="10.5">
      <c r="A378" s="2618"/>
      <c r="B378" s="2624">
        <f>'4.20.1_NLRScheme_List'!C378</f>
        <v>0</v>
      </c>
      <c r="C378" s="2624">
        <f>'4.20.1_NLRScheme_List'!D378</f>
        <v>0</v>
      </c>
      <c r="D378" s="2630"/>
      <c r="E378" s="2630"/>
      <c r="F378" s="2630"/>
      <c r="G378" s="2572"/>
      <c r="H378" s="2572"/>
      <c r="I378" s="2572"/>
      <c r="J378" s="2572"/>
      <c r="K378" s="2559"/>
      <c r="L378" s="2559"/>
      <c r="M378" s="2559"/>
      <c r="N378" s="2559"/>
      <c r="O378" s="2559"/>
      <c r="P378" s="2559"/>
      <c r="Q378" s="2559"/>
      <c r="R378" s="2559"/>
      <c r="S378" s="2559"/>
      <c r="T378" s="2559"/>
    </row>
    <row r="379" spans="1:20" s="2526" customFormat="1" ht="10.5">
      <c r="A379" s="2618"/>
      <c r="B379" s="2624">
        <f>'4.20.1_NLRScheme_List'!C379</f>
        <v>0</v>
      </c>
      <c r="C379" s="2624">
        <f>'4.20.1_NLRScheme_List'!D379</f>
        <v>0</v>
      </c>
      <c r="D379" s="2630"/>
      <c r="E379" s="2630"/>
      <c r="F379" s="2630"/>
      <c r="G379" s="2572"/>
      <c r="H379" s="2572"/>
      <c r="I379" s="2572"/>
      <c r="J379" s="2572"/>
      <c r="K379" s="2559"/>
      <c r="L379" s="2559"/>
      <c r="M379" s="2559"/>
      <c r="N379" s="2559"/>
      <c r="O379" s="2559"/>
      <c r="P379" s="2559"/>
      <c r="Q379" s="2559"/>
      <c r="R379" s="2559"/>
      <c r="S379" s="2559"/>
      <c r="T379" s="2559"/>
    </row>
    <row r="380" spans="1:20" s="2526" customFormat="1" ht="10.5">
      <c r="A380" s="2618"/>
      <c r="B380" s="2624">
        <f>'4.20.1_NLRScheme_List'!C380</f>
        <v>0</v>
      </c>
      <c r="C380" s="2624">
        <f>'4.20.1_NLRScheme_List'!D380</f>
        <v>0</v>
      </c>
      <c r="D380" s="2630"/>
      <c r="E380" s="2630"/>
      <c r="F380" s="2630"/>
      <c r="G380" s="2572"/>
      <c r="H380" s="2572"/>
      <c r="I380" s="2572"/>
      <c r="J380" s="2572"/>
      <c r="K380" s="2559"/>
      <c r="L380" s="2559"/>
      <c r="M380" s="2559"/>
      <c r="N380" s="2559"/>
      <c r="O380" s="2559"/>
      <c r="P380" s="2559"/>
      <c r="Q380" s="2559"/>
      <c r="R380" s="2559"/>
      <c r="S380" s="2559"/>
      <c r="T380" s="2559"/>
    </row>
    <row r="381" spans="1:20" s="2526" customFormat="1" ht="10.5">
      <c r="A381" s="2618"/>
      <c r="B381" s="2624">
        <f>'4.20.1_NLRScheme_List'!C381</f>
        <v>0</v>
      </c>
      <c r="C381" s="2624">
        <f>'4.20.1_NLRScheme_List'!D381</f>
        <v>0</v>
      </c>
      <c r="D381" s="2630"/>
      <c r="E381" s="2630"/>
      <c r="F381" s="2630"/>
      <c r="G381" s="2572"/>
      <c r="H381" s="2572"/>
      <c r="I381" s="2572"/>
      <c r="J381" s="2572"/>
      <c r="K381" s="2559"/>
      <c r="L381" s="2559"/>
      <c r="M381" s="2559"/>
      <c r="N381" s="2559"/>
      <c r="O381" s="2559"/>
      <c r="P381" s="2559"/>
      <c r="Q381" s="2559"/>
      <c r="R381" s="2559"/>
      <c r="S381" s="2559"/>
      <c r="T381" s="2559"/>
    </row>
    <row r="382" spans="1:20" s="2526" customFormat="1" ht="10.5">
      <c r="A382" s="2618"/>
      <c r="B382" s="2624">
        <f>'4.20.1_NLRScheme_List'!C382</f>
        <v>0</v>
      </c>
      <c r="C382" s="2624">
        <f>'4.20.1_NLRScheme_List'!D382</f>
        <v>0</v>
      </c>
      <c r="D382" s="2630"/>
      <c r="E382" s="2630"/>
      <c r="F382" s="2630"/>
      <c r="G382" s="2572"/>
      <c r="H382" s="2572"/>
      <c r="I382" s="2572"/>
      <c r="J382" s="2572"/>
      <c r="K382" s="2559"/>
      <c r="L382" s="2559"/>
      <c r="M382" s="2559"/>
      <c r="N382" s="2559"/>
      <c r="O382" s="2559"/>
      <c r="P382" s="2559"/>
      <c r="Q382" s="2559"/>
      <c r="R382" s="2559"/>
      <c r="S382" s="2559"/>
      <c r="T382" s="2559"/>
    </row>
    <row r="383" spans="1:20" s="2526" customFormat="1" ht="10.5">
      <c r="A383" s="2618"/>
      <c r="B383" s="2624">
        <f>'4.20.1_NLRScheme_List'!C383</f>
        <v>0</v>
      </c>
      <c r="C383" s="2624">
        <f>'4.20.1_NLRScheme_List'!D383</f>
        <v>0</v>
      </c>
      <c r="D383" s="2630"/>
      <c r="E383" s="2630"/>
      <c r="F383" s="2630"/>
      <c r="G383" s="2572"/>
      <c r="H383" s="2572"/>
      <c r="I383" s="2572"/>
      <c r="J383" s="2572"/>
      <c r="K383" s="2559"/>
      <c r="L383" s="2559"/>
      <c r="M383" s="2559"/>
      <c r="N383" s="2559"/>
      <c r="O383" s="2559"/>
      <c r="P383" s="2559"/>
      <c r="Q383" s="2559"/>
      <c r="R383" s="2559"/>
      <c r="S383" s="2559"/>
      <c r="T383" s="2559"/>
    </row>
    <row r="384" spans="1:20" s="2526" customFormat="1" ht="10.5">
      <c r="A384" s="2618"/>
      <c r="B384" s="2624">
        <f>'4.20.1_NLRScheme_List'!C384</f>
        <v>0</v>
      </c>
      <c r="C384" s="2624">
        <f>'4.20.1_NLRScheme_List'!D384</f>
        <v>0</v>
      </c>
      <c r="D384" s="2630"/>
      <c r="E384" s="2630"/>
      <c r="F384" s="2630"/>
      <c r="G384" s="2572"/>
      <c r="H384" s="2572"/>
      <c r="I384" s="2572"/>
      <c r="J384" s="2572"/>
      <c r="K384" s="2559"/>
      <c r="L384" s="2559"/>
      <c r="M384" s="2559"/>
      <c r="N384" s="2559"/>
      <c r="O384" s="2559"/>
      <c r="P384" s="2559"/>
      <c r="Q384" s="2559"/>
      <c r="R384" s="2559"/>
      <c r="S384" s="2559"/>
      <c r="T384" s="2559"/>
    </row>
    <row r="385" spans="1:20" s="2526" customFormat="1" ht="10.5">
      <c r="A385" s="2618"/>
      <c r="B385" s="2624">
        <f>'4.20.1_NLRScheme_List'!C385</f>
        <v>0</v>
      </c>
      <c r="C385" s="2624">
        <f>'4.20.1_NLRScheme_List'!D385</f>
        <v>0</v>
      </c>
      <c r="D385" s="2630"/>
      <c r="E385" s="2630"/>
      <c r="F385" s="2630"/>
      <c r="G385" s="2572"/>
      <c r="H385" s="2572"/>
      <c r="I385" s="2572"/>
      <c r="J385" s="2572"/>
      <c r="K385" s="2559"/>
      <c r="L385" s="2559"/>
      <c r="M385" s="2559"/>
      <c r="N385" s="2559"/>
      <c r="O385" s="2559"/>
      <c r="P385" s="2559"/>
      <c r="Q385" s="2559"/>
      <c r="R385" s="2559"/>
      <c r="S385" s="2559"/>
      <c r="T385" s="2559"/>
    </row>
    <row r="386" spans="1:20" s="2526" customFormat="1" ht="10.5">
      <c r="A386" s="2618"/>
      <c r="B386" s="2624">
        <f>'4.20.1_NLRScheme_List'!C386</f>
        <v>0</v>
      </c>
      <c r="C386" s="2624">
        <f>'4.20.1_NLRScheme_List'!D386</f>
        <v>0</v>
      </c>
      <c r="D386" s="2630"/>
      <c r="E386" s="2630"/>
      <c r="F386" s="2630"/>
      <c r="G386" s="2572"/>
      <c r="H386" s="2572"/>
      <c r="I386" s="2572"/>
      <c r="J386" s="2572"/>
      <c r="K386" s="2559"/>
      <c r="L386" s="2559"/>
      <c r="M386" s="2559"/>
      <c r="N386" s="2559"/>
      <c r="O386" s="2559"/>
      <c r="P386" s="2559"/>
      <c r="Q386" s="2559"/>
      <c r="R386" s="2559"/>
      <c r="S386" s="2559"/>
      <c r="T386" s="2559"/>
    </row>
    <row r="387" spans="1:20" s="2526" customFormat="1" ht="10.5">
      <c r="A387" s="2618"/>
      <c r="B387" s="2624">
        <f>'4.20.1_NLRScheme_List'!C387</f>
        <v>0</v>
      </c>
      <c r="C387" s="2624">
        <f>'4.20.1_NLRScheme_List'!D387</f>
        <v>0</v>
      </c>
      <c r="D387" s="2630"/>
      <c r="E387" s="2630"/>
      <c r="F387" s="2630"/>
      <c r="G387" s="2572"/>
      <c r="H387" s="2572"/>
      <c r="I387" s="2572"/>
      <c r="J387" s="2572"/>
      <c r="K387" s="2559"/>
      <c r="L387" s="2559"/>
      <c r="M387" s="2559"/>
      <c r="N387" s="2559"/>
      <c r="O387" s="2559"/>
      <c r="P387" s="2559"/>
      <c r="Q387" s="2559"/>
      <c r="R387" s="2559"/>
      <c r="S387" s="2559"/>
      <c r="T387" s="2559"/>
    </row>
    <row r="388" spans="1:20" s="2526" customFormat="1" ht="10.5">
      <c r="A388" s="2618"/>
      <c r="B388" s="2624">
        <f>'4.20.1_NLRScheme_List'!C388</f>
        <v>0</v>
      </c>
      <c r="C388" s="2624">
        <f>'4.20.1_NLRScheme_List'!D388</f>
        <v>0</v>
      </c>
      <c r="D388" s="2630"/>
      <c r="E388" s="2630"/>
      <c r="F388" s="2630"/>
      <c r="G388" s="2572"/>
      <c r="H388" s="2572"/>
      <c r="I388" s="2572"/>
      <c r="J388" s="2572"/>
      <c r="K388" s="2559"/>
      <c r="L388" s="2559"/>
      <c r="M388" s="2559"/>
      <c r="N388" s="2559"/>
      <c r="O388" s="2559"/>
      <c r="P388" s="2559"/>
      <c r="Q388" s="2559"/>
      <c r="R388" s="2559"/>
      <c r="S388" s="2559"/>
      <c r="T388" s="2559"/>
    </row>
    <row r="389" spans="1:20" s="2526" customFormat="1" ht="10.5">
      <c r="A389" s="2618"/>
      <c r="B389" s="2624">
        <f>'4.20.1_NLRScheme_List'!C389</f>
        <v>0</v>
      </c>
      <c r="C389" s="2624">
        <f>'4.20.1_NLRScheme_List'!D389</f>
        <v>0</v>
      </c>
      <c r="D389" s="2630"/>
      <c r="E389" s="2630"/>
      <c r="F389" s="2630"/>
      <c r="G389" s="2572"/>
      <c r="H389" s="2572"/>
      <c r="I389" s="2572"/>
      <c r="J389" s="2572"/>
      <c r="K389" s="2559"/>
      <c r="L389" s="2559"/>
      <c r="M389" s="2559"/>
      <c r="N389" s="2559"/>
      <c r="O389" s="2559"/>
      <c r="P389" s="2559"/>
      <c r="Q389" s="2559"/>
      <c r="R389" s="2559"/>
      <c r="S389" s="2559"/>
      <c r="T389" s="2559"/>
    </row>
    <row r="390" spans="1:20" s="2526" customFormat="1" ht="10.5">
      <c r="A390" s="2618"/>
      <c r="B390" s="2624">
        <f>'4.20.1_NLRScheme_List'!C390</f>
        <v>0</v>
      </c>
      <c r="C390" s="2624">
        <f>'4.20.1_NLRScheme_List'!D390</f>
        <v>0</v>
      </c>
      <c r="D390" s="2630"/>
      <c r="E390" s="2630"/>
      <c r="F390" s="2630"/>
      <c r="G390" s="2572"/>
      <c r="H390" s="2572"/>
      <c r="I390" s="2572"/>
      <c r="J390" s="2572"/>
      <c r="K390" s="2559"/>
      <c r="L390" s="2559"/>
      <c r="M390" s="2559"/>
      <c r="N390" s="2559"/>
      <c r="O390" s="2559"/>
      <c r="P390" s="2559"/>
      <c r="Q390" s="2559"/>
      <c r="R390" s="2559"/>
      <c r="S390" s="2559"/>
      <c r="T390" s="2559"/>
    </row>
    <row r="391" spans="1:20" s="2526" customFormat="1" ht="10.5">
      <c r="A391" s="2618"/>
      <c r="B391" s="2624">
        <f>'4.20.1_NLRScheme_List'!C391</f>
        <v>0</v>
      </c>
      <c r="C391" s="2624">
        <f>'4.20.1_NLRScheme_List'!D391</f>
        <v>0</v>
      </c>
      <c r="D391" s="2630"/>
      <c r="E391" s="2630"/>
      <c r="F391" s="2630"/>
      <c r="G391" s="2572"/>
      <c r="H391" s="2572"/>
      <c r="I391" s="2572"/>
      <c r="J391" s="2572"/>
      <c r="K391" s="2559"/>
      <c r="L391" s="2559"/>
      <c r="M391" s="2559"/>
      <c r="N391" s="2559"/>
      <c r="O391" s="2559"/>
      <c r="P391" s="2559"/>
      <c r="Q391" s="2559"/>
      <c r="R391" s="2559"/>
      <c r="S391" s="2559"/>
      <c r="T391" s="2559"/>
    </row>
    <row r="392" spans="1:20" s="2526" customFormat="1" ht="10.5">
      <c r="A392" s="2618"/>
      <c r="B392" s="2624">
        <f>'4.20.1_NLRScheme_List'!C392</f>
        <v>0</v>
      </c>
      <c r="C392" s="2624">
        <f>'4.20.1_NLRScheme_List'!D392</f>
        <v>0</v>
      </c>
      <c r="D392" s="2630"/>
      <c r="E392" s="2630"/>
      <c r="F392" s="2630"/>
      <c r="G392" s="2572"/>
      <c r="H392" s="2572"/>
      <c r="I392" s="2572"/>
      <c r="J392" s="2572"/>
      <c r="K392" s="2559"/>
      <c r="L392" s="2559"/>
      <c r="M392" s="2559"/>
      <c r="N392" s="2559"/>
      <c r="O392" s="2559"/>
      <c r="P392" s="2559"/>
      <c r="Q392" s="2559"/>
      <c r="R392" s="2559"/>
      <c r="S392" s="2559"/>
      <c r="T392" s="2559"/>
    </row>
    <row r="393" spans="1:20" s="2526" customFormat="1" ht="10.5">
      <c r="A393" s="2618"/>
      <c r="B393" s="2624">
        <f>'4.20.1_NLRScheme_List'!C393</f>
        <v>0</v>
      </c>
      <c r="C393" s="2624">
        <f>'4.20.1_NLRScheme_List'!D393</f>
        <v>0</v>
      </c>
      <c r="D393" s="2630"/>
      <c r="E393" s="2630"/>
      <c r="F393" s="2630"/>
      <c r="G393" s="2572"/>
      <c r="H393" s="2572"/>
      <c r="I393" s="2572"/>
      <c r="J393" s="2572"/>
      <c r="K393" s="2559"/>
      <c r="L393" s="2559"/>
      <c r="M393" s="2559"/>
      <c r="N393" s="2559"/>
      <c r="O393" s="2559"/>
      <c r="P393" s="2559"/>
      <c r="Q393" s="2559"/>
      <c r="R393" s="2559"/>
      <c r="S393" s="2559"/>
      <c r="T393" s="2559"/>
    </row>
    <row r="394" spans="1:20" s="2526" customFormat="1" ht="10.5">
      <c r="A394" s="2618"/>
      <c r="B394" s="2624">
        <f>'4.20.1_NLRScheme_List'!C394</f>
        <v>0</v>
      </c>
      <c r="C394" s="2624">
        <f>'4.20.1_NLRScheme_List'!D394</f>
        <v>0</v>
      </c>
      <c r="D394" s="2630"/>
      <c r="E394" s="2630"/>
      <c r="F394" s="2630"/>
      <c r="G394" s="2572"/>
      <c r="H394" s="2572"/>
      <c r="I394" s="2572"/>
      <c r="J394" s="2572"/>
      <c r="K394" s="2559"/>
      <c r="L394" s="2559"/>
      <c r="M394" s="2559"/>
      <c r="N394" s="2559"/>
      <c r="O394" s="2559"/>
      <c r="P394" s="2559"/>
      <c r="Q394" s="2559"/>
      <c r="R394" s="2559"/>
      <c r="S394" s="2559"/>
      <c r="T394" s="2559"/>
    </row>
    <row r="395" spans="1:20" s="2526" customFormat="1" ht="10.5">
      <c r="A395" s="2618"/>
      <c r="B395" s="2624">
        <f>'4.20.1_NLRScheme_List'!C395</f>
        <v>0</v>
      </c>
      <c r="C395" s="2624">
        <f>'4.20.1_NLRScheme_List'!D395</f>
        <v>0</v>
      </c>
      <c r="D395" s="2630"/>
      <c r="E395" s="2630"/>
      <c r="F395" s="2630"/>
      <c r="G395" s="2572"/>
      <c r="H395" s="2572"/>
      <c r="I395" s="2572"/>
      <c r="J395" s="2572"/>
      <c r="K395" s="2559"/>
      <c r="L395" s="2559"/>
      <c r="M395" s="2559"/>
      <c r="N395" s="2559"/>
      <c r="O395" s="2559"/>
      <c r="P395" s="2559"/>
      <c r="Q395" s="2559"/>
      <c r="R395" s="2559"/>
      <c r="S395" s="2559"/>
      <c r="T395" s="2559"/>
    </row>
    <row r="396" spans="1:20" s="2526" customFormat="1" ht="10.5">
      <c r="A396" s="2618"/>
      <c r="B396" s="2624">
        <f>'4.20.1_NLRScheme_List'!C396</f>
        <v>0</v>
      </c>
      <c r="C396" s="2624">
        <f>'4.20.1_NLRScheme_List'!D396</f>
        <v>0</v>
      </c>
      <c r="D396" s="2630"/>
      <c r="E396" s="2630"/>
      <c r="F396" s="2630"/>
      <c r="G396" s="2572"/>
      <c r="H396" s="2572"/>
      <c r="I396" s="2572"/>
      <c r="J396" s="2572"/>
      <c r="K396" s="2559"/>
      <c r="L396" s="2559"/>
      <c r="M396" s="2559"/>
      <c r="N396" s="2559"/>
      <c r="O396" s="2559"/>
      <c r="P396" s="2559"/>
      <c r="Q396" s="2559"/>
      <c r="R396" s="2559"/>
      <c r="S396" s="2559"/>
      <c r="T396" s="2559"/>
    </row>
    <row r="397" spans="1:20" s="2526" customFormat="1" ht="10.5">
      <c r="A397" s="2618"/>
      <c r="B397" s="2624">
        <f>'4.20.1_NLRScheme_List'!C397</f>
        <v>0</v>
      </c>
      <c r="C397" s="2624">
        <f>'4.20.1_NLRScheme_List'!D397</f>
        <v>0</v>
      </c>
      <c r="D397" s="2630"/>
      <c r="E397" s="2630"/>
      <c r="F397" s="2630"/>
      <c r="G397" s="2572"/>
      <c r="H397" s="2572"/>
      <c r="I397" s="2572"/>
      <c r="J397" s="2572"/>
      <c r="K397" s="2559"/>
      <c r="L397" s="2559"/>
      <c r="M397" s="2559"/>
      <c r="N397" s="2559"/>
      <c r="O397" s="2559"/>
      <c r="P397" s="2559"/>
      <c r="Q397" s="2559"/>
      <c r="R397" s="2559"/>
      <c r="S397" s="2559"/>
      <c r="T397" s="2559"/>
    </row>
    <row r="398" spans="1:20" s="2526" customFormat="1" ht="10.5">
      <c r="A398" s="2618"/>
      <c r="B398" s="2624">
        <f>'4.20.1_NLRScheme_List'!C398</f>
        <v>0</v>
      </c>
      <c r="C398" s="2624">
        <f>'4.20.1_NLRScheme_List'!D398</f>
        <v>0</v>
      </c>
      <c r="D398" s="2630"/>
      <c r="E398" s="2630"/>
      <c r="F398" s="2630"/>
      <c r="G398" s="2572"/>
      <c r="H398" s="2572"/>
      <c r="I398" s="2572"/>
      <c r="J398" s="2572"/>
      <c r="K398" s="2559"/>
      <c r="L398" s="2559"/>
      <c r="M398" s="2559"/>
      <c r="N398" s="2559"/>
      <c r="O398" s="2559"/>
      <c r="P398" s="2559"/>
      <c r="Q398" s="2559"/>
      <c r="R398" s="2559"/>
      <c r="S398" s="2559"/>
      <c r="T398" s="2559"/>
    </row>
    <row r="399" spans="1:20" s="2526" customFormat="1" ht="10.5">
      <c r="A399" s="2618"/>
      <c r="B399" s="2624">
        <f>'4.20.1_NLRScheme_List'!C399</f>
        <v>0</v>
      </c>
      <c r="C399" s="2624">
        <f>'4.20.1_NLRScheme_List'!D399</f>
        <v>0</v>
      </c>
      <c r="D399" s="2630"/>
      <c r="E399" s="2630"/>
      <c r="F399" s="2630"/>
      <c r="G399" s="2572"/>
      <c r="H399" s="2572"/>
      <c r="I399" s="2572"/>
      <c r="J399" s="2572"/>
      <c r="K399" s="2559"/>
      <c r="L399" s="2559"/>
      <c r="M399" s="2559"/>
      <c r="N399" s="2559"/>
      <c r="O399" s="2559"/>
      <c r="P399" s="2559"/>
      <c r="Q399" s="2559"/>
      <c r="R399" s="2559"/>
      <c r="S399" s="2559"/>
      <c r="T399" s="2559"/>
    </row>
    <row r="400" spans="1:20" s="2526" customFormat="1" ht="10.5">
      <c r="A400" s="2618"/>
      <c r="B400" s="2624">
        <f>'4.20.1_NLRScheme_List'!C400</f>
        <v>0</v>
      </c>
      <c r="C400" s="2624">
        <f>'4.20.1_NLRScheme_List'!D400</f>
        <v>0</v>
      </c>
      <c r="D400" s="2630"/>
      <c r="E400" s="2630"/>
      <c r="F400" s="2630"/>
      <c r="G400" s="2572"/>
      <c r="H400" s="2572"/>
      <c r="I400" s="2572"/>
      <c r="J400" s="2572"/>
      <c r="K400" s="2559"/>
      <c r="L400" s="2559"/>
      <c r="M400" s="2559"/>
      <c r="N400" s="2559"/>
      <c r="O400" s="2559"/>
      <c r="P400" s="2559"/>
      <c r="Q400" s="2559"/>
      <c r="R400" s="2559"/>
      <c r="S400" s="2559"/>
      <c r="T400" s="2559"/>
    </row>
    <row r="401" spans="1:20" s="2526" customFormat="1" ht="10.5">
      <c r="A401" s="2618"/>
      <c r="B401" s="2624">
        <f>'4.20.1_NLRScheme_List'!C401</f>
        <v>0</v>
      </c>
      <c r="C401" s="2624">
        <f>'4.20.1_NLRScheme_List'!D401</f>
        <v>0</v>
      </c>
      <c r="D401" s="2630"/>
      <c r="E401" s="2630"/>
      <c r="F401" s="2630"/>
      <c r="G401" s="2572"/>
      <c r="H401" s="2572"/>
      <c r="I401" s="2572"/>
      <c r="J401" s="2572"/>
      <c r="K401" s="2559"/>
      <c r="L401" s="2559"/>
      <c r="M401" s="2559"/>
      <c r="N401" s="2559"/>
      <c r="O401" s="2559"/>
      <c r="P401" s="2559"/>
      <c r="Q401" s="2559"/>
      <c r="R401" s="2559"/>
      <c r="S401" s="2559"/>
      <c r="T401" s="2559"/>
    </row>
    <row r="402" spans="1:20" s="2526" customFormat="1" ht="10.5">
      <c r="A402" s="2618"/>
      <c r="B402" s="2624">
        <f>'4.20.1_NLRScheme_List'!C402</f>
        <v>0</v>
      </c>
      <c r="C402" s="2624">
        <f>'4.20.1_NLRScheme_List'!D402</f>
        <v>0</v>
      </c>
      <c r="D402" s="2630"/>
      <c r="E402" s="2630"/>
      <c r="F402" s="2630"/>
      <c r="G402" s="2572"/>
      <c r="H402" s="2572"/>
      <c r="I402" s="2572"/>
      <c r="J402" s="2572"/>
      <c r="K402" s="2559"/>
      <c r="L402" s="2559"/>
      <c r="M402" s="2559"/>
      <c r="N402" s="2559"/>
      <c r="O402" s="2559"/>
      <c r="P402" s="2559"/>
      <c r="Q402" s="2559"/>
      <c r="R402" s="2559"/>
      <c r="S402" s="2559"/>
      <c r="T402" s="2559"/>
    </row>
    <row r="403" spans="1:20" s="2526" customFormat="1" ht="10.5">
      <c r="A403" s="2618"/>
      <c r="B403" s="2624">
        <f>'4.20.1_NLRScheme_List'!C403</f>
        <v>0</v>
      </c>
      <c r="C403" s="2624">
        <f>'4.20.1_NLRScheme_List'!D403</f>
        <v>0</v>
      </c>
      <c r="D403" s="2630"/>
      <c r="E403" s="2630"/>
      <c r="F403" s="2630"/>
      <c r="G403" s="2572"/>
      <c r="H403" s="2572"/>
      <c r="I403" s="2572"/>
      <c r="J403" s="2572"/>
      <c r="K403" s="2559"/>
      <c r="L403" s="2559"/>
      <c r="M403" s="2559"/>
      <c r="N403" s="2559"/>
      <c r="O403" s="2559"/>
      <c r="P403" s="2559"/>
      <c r="Q403" s="2559"/>
      <c r="R403" s="2559"/>
      <c r="S403" s="2559"/>
      <c r="T403" s="2559"/>
    </row>
    <row r="404" spans="1:20" s="2526" customFormat="1" ht="10.5">
      <c r="A404" s="2618"/>
      <c r="B404" s="2624">
        <f>'4.20.1_NLRScheme_List'!C404</f>
        <v>0</v>
      </c>
      <c r="C404" s="2624">
        <f>'4.20.1_NLRScheme_List'!D404</f>
        <v>0</v>
      </c>
      <c r="D404" s="2630"/>
      <c r="E404" s="2630"/>
      <c r="F404" s="2630"/>
      <c r="G404" s="2572"/>
      <c r="H404" s="2572"/>
      <c r="I404" s="2572"/>
      <c r="J404" s="2572"/>
      <c r="K404" s="2559"/>
      <c r="L404" s="2559"/>
      <c r="M404" s="2559"/>
      <c r="N404" s="2559"/>
      <c r="O404" s="2559"/>
      <c r="P404" s="2559"/>
      <c r="Q404" s="2559"/>
      <c r="R404" s="2559"/>
      <c r="S404" s="2559"/>
      <c r="T404" s="2559"/>
    </row>
    <row r="405" spans="1:20" s="2526" customFormat="1" ht="10.5">
      <c r="A405" s="2618"/>
      <c r="B405" s="2624">
        <f>'4.20.1_NLRScheme_List'!C405</f>
        <v>0</v>
      </c>
      <c r="C405" s="2624">
        <f>'4.20.1_NLRScheme_List'!D405</f>
        <v>0</v>
      </c>
      <c r="D405" s="2630"/>
      <c r="E405" s="2630"/>
      <c r="F405" s="2630"/>
      <c r="G405" s="2572"/>
      <c r="H405" s="2572"/>
      <c r="I405" s="2572"/>
      <c r="J405" s="2572"/>
      <c r="K405" s="2559"/>
      <c r="L405" s="2559"/>
      <c r="M405" s="2559"/>
      <c r="N405" s="2559"/>
      <c r="O405" s="2559"/>
      <c r="P405" s="2559"/>
      <c r="Q405" s="2559"/>
      <c r="R405" s="2559"/>
      <c r="S405" s="2559"/>
      <c r="T405" s="2559"/>
    </row>
    <row r="406" spans="1:20" s="2526" customFormat="1" ht="10.5">
      <c r="A406" s="2618"/>
      <c r="B406" s="2624">
        <f>'4.20.1_NLRScheme_List'!C406</f>
        <v>0</v>
      </c>
      <c r="C406" s="2624">
        <f>'4.20.1_NLRScheme_List'!D406</f>
        <v>0</v>
      </c>
      <c r="D406" s="2630"/>
      <c r="E406" s="2630"/>
      <c r="F406" s="2630"/>
      <c r="G406" s="2572"/>
      <c r="H406" s="2572"/>
      <c r="I406" s="2572"/>
      <c r="J406" s="2572"/>
      <c r="K406" s="2559"/>
      <c r="L406" s="2559"/>
      <c r="M406" s="2559"/>
      <c r="N406" s="2559"/>
      <c r="O406" s="2559"/>
      <c r="P406" s="2559"/>
      <c r="Q406" s="2559"/>
      <c r="R406" s="2559"/>
      <c r="S406" s="2559"/>
      <c r="T406" s="2559"/>
    </row>
    <row r="407" spans="1:20" s="2526" customFormat="1" ht="10.5">
      <c r="A407" s="2618"/>
      <c r="B407" s="2624">
        <f>'4.20.1_NLRScheme_List'!C407</f>
        <v>0</v>
      </c>
      <c r="C407" s="2624">
        <f>'4.20.1_NLRScheme_List'!D407</f>
        <v>0</v>
      </c>
      <c r="D407" s="2630"/>
      <c r="E407" s="2630"/>
      <c r="F407" s="2630"/>
      <c r="G407" s="2572"/>
      <c r="H407" s="2572"/>
      <c r="I407" s="2572"/>
      <c r="J407" s="2572"/>
      <c r="K407" s="2559"/>
      <c r="L407" s="2559"/>
      <c r="M407" s="2559"/>
      <c r="N407" s="2559"/>
      <c r="O407" s="2559"/>
      <c r="P407" s="2559"/>
      <c r="Q407" s="2559"/>
      <c r="R407" s="2559"/>
      <c r="S407" s="2559"/>
      <c r="T407" s="2559"/>
    </row>
    <row r="408" spans="1:20" s="2526" customFormat="1" ht="10.5">
      <c r="A408" s="2618"/>
      <c r="B408" s="2624">
        <f>'4.20.1_NLRScheme_List'!C408</f>
        <v>0</v>
      </c>
      <c r="C408" s="2624">
        <f>'4.20.1_NLRScheme_List'!D408</f>
        <v>0</v>
      </c>
      <c r="D408" s="2630"/>
      <c r="E408" s="2630"/>
      <c r="F408" s="2630"/>
      <c r="G408" s="2572"/>
      <c r="H408" s="2572"/>
      <c r="I408" s="2572"/>
      <c r="J408" s="2572"/>
      <c r="K408" s="2559"/>
      <c r="L408" s="2559"/>
      <c r="M408" s="2559"/>
      <c r="N408" s="2559"/>
      <c r="O408" s="2559"/>
      <c r="P408" s="2559"/>
      <c r="Q408" s="2559"/>
      <c r="R408" s="2559"/>
      <c r="S408" s="2559"/>
      <c r="T408" s="2559"/>
    </row>
    <row r="409" spans="1:20" s="2526" customFormat="1" ht="10.5">
      <c r="A409" s="2618"/>
      <c r="B409" s="2624">
        <f>'4.20.1_NLRScheme_List'!C409</f>
        <v>0</v>
      </c>
      <c r="C409" s="2624">
        <f>'4.20.1_NLRScheme_List'!D409</f>
        <v>0</v>
      </c>
      <c r="D409" s="2630"/>
      <c r="E409" s="2630"/>
      <c r="F409" s="2630"/>
      <c r="G409" s="2572"/>
      <c r="H409" s="2572"/>
      <c r="I409" s="2572"/>
      <c r="J409" s="2572"/>
      <c r="K409" s="2559"/>
      <c r="L409" s="2559"/>
      <c r="M409" s="2559"/>
      <c r="N409" s="2559"/>
      <c r="O409" s="2559"/>
      <c r="P409" s="2559"/>
      <c r="Q409" s="2559"/>
      <c r="R409" s="2559"/>
      <c r="S409" s="2559"/>
      <c r="T409" s="2559"/>
    </row>
    <row r="410" spans="1:20" s="2526" customFormat="1" ht="10.5">
      <c r="A410" s="2618"/>
      <c r="B410" s="2624">
        <f>'4.20.1_NLRScheme_List'!C410</f>
        <v>0</v>
      </c>
      <c r="C410" s="2624">
        <f>'4.20.1_NLRScheme_List'!D410</f>
        <v>0</v>
      </c>
      <c r="D410" s="2630"/>
      <c r="E410" s="2630"/>
      <c r="F410" s="2630"/>
      <c r="G410" s="2572"/>
      <c r="H410" s="2572"/>
      <c r="I410" s="2572"/>
      <c r="J410" s="2572"/>
      <c r="K410" s="2559"/>
      <c r="L410" s="2559"/>
      <c r="M410" s="2559"/>
      <c r="N410" s="2559"/>
      <c r="O410" s="2559"/>
      <c r="P410" s="2559"/>
      <c r="Q410" s="2559"/>
      <c r="R410" s="2559"/>
      <c r="S410" s="2559"/>
      <c r="T410" s="2559"/>
    </row>
    <row r="411" spans="1:20" s="2526" customFormat="1" ht="10.5">
      <c r="A411" s="2618"/>
      <c r="B411" s="2624">
        <f>'4.20.1_NLRScheme_List'!C411</f>
        <v>0</v>
      </c>
      <c r="C411" s="2624">
        <f>'4.20.1_NLRScheme_List'!D411</f>
        <v>0</v>
      </c>
      <c r="D411" s="2630"/>
      <c r="E411" s="2630"/>
      <c r="F411" s="2630"/>
      <c r="G411" s="2572"/>
      <c r="H411" s="2572"/>
      <c r="I411" s="2572"/>
      <c r="J411" s="2572"/>
      <c r="K411" s="2559"/>
      <c r="L411" s="2559"/>
      <c r="M411" s="2559"/>
      <c r="N411" s="2559"/>
      <c r="O411" s="2559"/>
      <c r="P411" s="2559"/>
      <c r="Q411" s="2559"/>
      <c r="R411" s="2559"/>
      <c r="S411" s="2559"/>
      <c r="T411" s="2559"/>
    </row>
    <row r="412" spans="1:20" s="2526" customFormat="1" ht="10.5">
      <c r="A412" s="2618"/>
      <c r="B412" s="2624">
        <f>'4.20.1_NLRScheme_List'!C412</f>
        <v>0</v>
      </c>
      <c r="C412" s="2624">
        <f>'4.20.1_NLRScheme_List'!D412</f>
        <v>0</v>
      </c>
      <c r="D412" s="2630"/>
      <c r="E412" s="2630"/>
      <c r="F412" s="2630"/>
      <c r="G412" s="2572"/>
      <c r="H412" s="2572"/>
      <c r="I412" s="2572"/>
      <c r="J412" s="2572"/>
      <c r="K412" s="2559"/>
      <c r="L412" s="2559"/>
      <c r="M412" s="2559"/>
      <c r="N412" s="2559"/>
      <c r="O412" s="2559"/>
      <c r="P412" s="2559"/>
      <c r="Q412" s="2559"/>
      <c r="R412" s="2559"/>
      <c r="S412" s="2559"/>
      <c r="T412" s="2559"/>
    </row>
    <row r="413" spans="1:20" s="2526" customFormat="1" ht="10.5">
      <c r="A413" s="2618"/>
      <c r="B413" s="2624">
        <f>'4.20.1_NLRScheme_List'!C413</f>
        <v>0</v>
      </c>
      <c r="C413" s="2624">
        <f>'4.20.1_NLRScheme_List'!D413</f>
        <v>0</v>
      </c>
      <c r="D413" s="2630"/>
      <c r="E413" s="2630"/>
      <c r="F413" s="2630"/>
      <c r="G413" s="2572"/>
      <c r="H413" s="2572"/>
      <c r="I413" s="2572"/>
      <c r="J413" s="2572"/>
      <c r="K413" s="2559"/>
      <c r="L413" s="2559"/>
      <c r="M413" s="2559"/>
      <c r="N413" s="2559"/>
      <c r="O413" s="2559"/>
      <c r="P413" s="2559"/>
      <c r="Q413" s="2559"/>
      <c r="R413" s="2559"/>
      <c r="S413" s="2559"/>
      <c r="T413" s="2559"/>
    </row>
    <row r="414" spans="1:20" s="2526" customFormat="1" ht="10.5">
      <c r="A414" s="2618"/>
      <c r="B414" s="2624">
        <f>'4.20.1_NLRScheme_List'!C414</f>
        <v>0</v>
      </c>
      <c r="C414" s="2624">
        <f>'4.20.1_NLRScheme_List'!D414</f>
        <v>0</v>
      </c>
      <c r="D414" s="2630"/>
      <c r="E414" s="2630"/>
      <c r="F414" s="2630"/>
      <c r="G414" s="2572"/>
      <c r="H414" s="2572"/>
      <c r="I414" s="2572"/>
      <c r="J414" s="2572"/>
      <c r="K414" s="2559"/>
      <c r="L414" s="2559"/>
      <c r="M414" s="2559"/>
      <c r="N414" s="2559"/>
      <c r="O414" s="2559"/>
      <c r="P414" s="2559"/>
      <c r="Q414" s="2559"/>
      <c r="R414" s="2559"/>
      <c r="S414" s="2559"/>
      <c r="T414" s="2559"/>
    </row>
    <row r="415" spans="1:20" s="2526" customFormat="1" ht="10.5">
      <c r="A415" s="2618"/>
      <c r="B415" s="2624">
        <f>'4.20.1_NLRScheme_List'!C415</f>
        <v>0</v>
      </c>
      <c r="C415" s="2624">
        <f>'4.20.1_NLRScheme_List'!D415</f>
        <v>0</v>
      </c>
      <c r="D415" s="2630"/>
      <c r="E415" s="2630"/>
      <c r="F415" s="2630"/>
      <c r="G415" s="2572"/>
      <c r="H415" s="2572"/>
      <c r="I415" s="2572"/>
      <c r="J415" s="2572"/>
      <c r="K415" s="2559"/>
      <c r="L415" s="2559"/>
      <c r="M415" s="2559"/>
      <c r="N415" s="2559"/>
      <c r="O415" s="2559"/>
      <c r="P415" s="2559"/>
      <c r="Q415" s="2559"/>
      <c r="R415" s="2559"/>
      <c r="S415" s="2559"/>
      <c r="T415" s="2559"/>
    </row>
    <row r="416" spans="1:20" s="2526" customFormat="1" ht="10.5">
      <c r="A416" s="2618"/>
      <c r="B416" s="2624">
        <f>'4.20.1_NLRScheme_List'!C416</f>
        <v>0</v>
      </c>
      <c r="C416" s="2624">
        <f>'4.20.1_NLRScheme_List'!D416</f>
        <v>0</v>
      </c>
      <c r="D416" s="2630"/>
      <c r="E416" s="2630"/>
      <c r="F416" s="2630"/>
      <c r="G416" s="2572"/>
      <c r="H416" s="2572"/>
      <c r="I416" s="2572"/>
      <c r="J416" s="2572"/>
      <c r="K416" s="2559"/>
      <c r="L416" s="2559"/>
      <c r="M416" s="2559"/>
      <c r="N416" s="2559"/>
      <c r="O416" s="2559"/>
      <c r="P416" s="2559"/>
      <c r="Q416" s="2559"/>
      <c r="R416" s="2559"/>
      <c r="S416" s="2559"/>
      <c r="T416" s="2559"/>
    </row>
    <row r="417" spans="1:20" s="2526" customFormat="1" ht="10.5">
      <c r="A417" s="2618"/>
      <c r="B417" s="2624">
        <f>'4.20.1_NLRScheme_List'!C417</f>
        <v>0</v>
      </c>
      <c r="C417" s="2624">
        <f>'4.20.1_NLRScheme_List'!D417</f>
        <v>0</v>
      </c>
      <c r="D417" s="2630"/>
      <c r="E417" s="2630"/>
      <c r="F417" s="2630"/>
      <c r="G417" s="2572"/>
      <c r="H417" s="2572"/>
      <c r="I417" s="2572"/>
      <c r="J417" s="2572"/>
      <c r="K417" s="2559"/>
      <c r="L417" s="2559"/>
      <c r="M417" s="2559"/>
      <c r="N417" s="2559"/>
      <c r="O417" s="2559"/>
      <c r="P417" s="2559"/>
      <c r="Q417" s="2559"/>
      <c r="R417" s="2559"/>
      <c r="S417" s="2559"/>
      <c r="T417" s="2559"/>
    </row>
    <row r="418" spans="1:20" s="2526" customFormat="1" ht="10.5">
      <c r="A418" s="2618"/>
      <c r="B418" s="2624">
        <f>'4.20.1_NLRScheme_List'!C418</f>
        <v>0</v>
      </c>
      <c r="C418" s="2624">
        <f>'4.20.1_NLRScheme_List'!D418</f>
        <v>0</v>
      </c>
      <c r="D418" s="2630"/>
      <c r="E418" s="2630"/>
      <c r="F418" s="2630"/>
      <c r="G418" s="2572"/>
      <c r="H418" s="2572"/>
      <c r="I418" s="2572"/>
      <c r="J418" s="2572"/>
      <c r="K418" s="2559"/>
      <c r="L418" s="2559"/>
      <c r="M418" s="2559"/>
      <c r="N418" s="2559"/>
      <c r="O418" s="2559"/>
      <c r="P418" s="2559"/>
      <c r="Q418" s="2559"/>
      <c r="R418" s="2559"/>
      <c r="S418" s="2559"/>
      <c r="T418" s="2559"/>
    </row>
    <row r="419" spans="1:20" s="2526" customFormat="1" ht="10.5">
      <c r="A419" s="2618"/>
      <c r="B419" s="2624">
        <f>'4.20.1_NLRScheme_List'!C419</f>
        <v>0</v>
      </c>
      <c r="C419" s="2624">
        <f>'4.20.1_NLRScheme_List'!D419</f>
        <v>0</v>
      </c>
      <c r="D419" s="2630"/>
      <c r="E419" s="2630"/>
      <c r="F419" s="2630"/>
      <c r="G419" s="2572"/>
      <c r="H419" s="2572"/>
      <c r="I419" s="2572"/>
      <c r="J419" s="2572"/>
      <c r="K419" s="2559"/>
      <c r="L419" s="2559"/>
      <c r="M419" s="2559"/>
      <c r="N419" s="2559"/>
      <c r="O419" s="2559"/>
      <c r="P419" s="2559"/>
      <c r="Q419" s="2559"/>
      <c r="R419" s="2559"/>
      <c r="S419" s="2559"/>
      <c r="T419" s="2559"/>
    </row>
    <row r="420" spans="1:20" s="2526" customFormat="1" ht="10.5">
      <c r="A420" s="2618"/>
      <c r="B420" s="2624">
        <f>'4.20.1_NLRScheme_List'!C420</f>
        <v>0</v>
      </c>
      <c r="C420" s="2624">
        <f>'4.20.1_NLRScheme_List'!D420</f>
        <v>0</v>
      </c>
      <c r="D420" s="2630"/>
      <c r="E420" s="2630"/>
      <c r="F420" s="2630"/>
      <c r="G420" s="2572"/>
      <c r="H420" s="2572"/>
      <c r="I420" s="2572"/>
      <c r="J420" s="2572"/>
      <c r="K420" s="2559"/>
      <c r="L420" s="2559"/>
      <c r="M420" s="2559"/>
      <c r="N420" s="2559"/>
      <c r="O420" s="2559"/>
      <c r="P420" s="2559"/>
      <c r="Q420" s="2559"/>
      <c r="R420" s="2559"/>
      <c r="S420" s="2559"/>
      <c r="T420" s="2559"/>
    </row>
    <row r="421" spans="1:20" s="2526" customFormat="1" ht="10.5">
      <c r="A421" s="2618"/>
      <c r="B421" s="2624">
        <f>'4.20.1_NLRScheme_List'!C421</f>
        <v>0</v>
      </c>
      <c r="C421" s="2624">
        <f>'4.20.1_NLRScheme_List'!D421</f>
        <v>0</v>
      </c>
      <c r="D421" s="2630"/>
      <c r="E421" s="2630"/>
      <c r="F421" s="2630"/>
      <c r="G421" s="2572"/>
      <c r="H421" s="2572"/>
      <c r="I421" s="2572"/>
      <c r="J421" s="2572"/>
      <c r="K421" s="2559"/>
      <c r="L421" s="2559"/>
      <c r="M421" s="2559"/>
      <c r="N421" s="2559"/>
      <c r="O421" s="2559"/>
      <c r="P421" s="2559"/>
      <c r="Q421" s="2559"/>
      <c r="R421" s="2559"/>
      <c r="S421" s="2559"/>
      <c r="T421" s="2559"/>
    </row>
    <row r="422" spans="1:20" s="2526" customFormat="1" ht="10.5">
      <c r="A422" s="2618"/>
      <c r="B422" s="2624">
        <f>'4.20.1_NLRScheme_List'!C422</f>
        <v>0</v>
      </c>
      <c r="C422" s="2624">
        <f>'4.20.1_NLRScheme_List'!D422</f>
        <v>0</v>
      </c>
      <c r="D422" s="2630"/>
      <c r="E422" s="2630"/>
      <c r="F422" s="2630"/>
      <c r="G422" s="2572"/>
      <c r="H422" s="2572"/>
      <c r="I422" s="2572"/>
      <c r="J422" s="2572"/>
      <c r="K422" s="2559"/>
      <c r="L422" s="2559"/>
      <c r="M422" s="2559"/>
      <c r="N422" s="2559"/>
      <c r="O422" s="2559"/>
      <c r="P422" s="2559"/>
      <c r="Q422" s="2559"/>
      <c r="R422" s="2559"/>
      <c r="S422" s="2559"/>
      <c r="T422" s="2559"/>
    </row>
    <row r="423" spans="1:20" s="2526" customFormat="1" ht="10.5">
      <c r="A423" s="2618"/>
      <c r="B423" s="2624">
        <f>'4.20.1_NLRScheme_List'!C423</f>
        <v>0</v>
      </c>
      <c r="C423" s="2624">
        <f>'4.20.1_NLRScheme_List'!D423</f>
        <v>0</v>
      </c>
      <c r="D423" s="2630"/>
      <c r="E423" s="2630"/>
      <c r="F423" s="2630"/>
      <c r="G423" s="2572"/>
      <c r="H423" s="2572"/>
      <c r="I423" s="2572"/>
      <c r="J423" s="2572"/>
      <c r="K423" s="2559"/>
      <c r="L423" s="2559"/>
      <c r="M423" s="2559"/>
      <c r="N423" s="2559"/>
      <c r="O423" s="2559"/>
      <c r="P423" s="2559"/>
      <c r="Q423" s="2559"/>
      <c r="R423" s="2559"/>
      <c r="S423" s="2559"/>
      <c r="T423" s="2559"/>
    </row>
    <row r="424" spans="1:20" s="2526" customFormat="1" ht="10.5">
      <c r="A424" s="2618"/>
      <c r="B424" s="2624">
        <f>'4.20.1_NLRScheme_List'!C424</f>
        <v>0</v>
      </c>
      <c r="C424" s="2624">
        <f>'4.20.1_NLRScheme_List'!D424</f>
        <v>0</v>
      </c>
      <c r="D424" s="2630"/>
      <c r="E424" s="2630"/>
      <c r="F424" s="2630"/>
      <c r="G424" s="2572"/>
      <c r="H424" s="2572"/>
      <c r="I424" s="2572"/>
      <c r="J424" s="2572"/>
      <c r="K424" s="2559"/>
      <c r="L424" s="2559"/>
      <c r="M424" s="2559"/>
      <c r="N424" s="2559"/>
      <c r="O424" s="2559"/>
      <c r="P424" s="2559"/>
      <c r="Q424" s="2559"/>
      <c r="R424" s="2559"/>
      <c r="S424" s="2559"/>
      <c r="T424" s="2559"/>
    </row>
    <row r="425" spans="1:20" s="2526" customFormat="1" ht="10.5">
      <c r="A425" s="2618"/>
      <c r="B425" s="2624">
        <f>'4.20.1_NLRScheme_List'!C425</f>
        <v>0</v>
      </c>
      <c r="C425" s="2624">
        <f>'4.20.1_NLRScheme_List'!D425</f>
        <v>0</v>
      </c>
      <c r="D425" s="2630"/>
      <c r="E425" s="2630"/>
      <c r="F425" s="2630"/>
      <c r="G425" s="2572"/>
      <c r="H425" s="2572"/>
      <c r="I425" s="2572"/>
      <c r="J425" s="2572"/>
      <c r="K425" s="2559"/>
      <c r="L425" s="2559"/>
      <c r="M425" s="2559"/>
      <c r="N425" s="2559"/>
      <c r="O425" s="2559"/>
      <c r="P425" s="2559"/>
      <c r="Q425" s="2559"/>
      <c r="R425" s="2559"/>
      <c r="S425" s="2559"/>
      <c r="T425" s="2559"/>
    </row>
    <row r="426" spans="1:20" s="2526" customFormat="1" ht="10.5">
      <c r="A426" s="2618"/>
      <c r="B426" s="2624">
        <f>'4.20.1_NLRScheme_List'!C426</f>
        <v>0</v>
      </c>
      <c r="C426" s="2624">
        <f>'4.20.1_NLRScheme_List'!D426</f>
        <v>0</v>
      </c>
      <c r="D426" s="2630"/>
      <c r="E426" s="2630"/>
      <c r="F426" s="2630"/>
      <c r="G426" s="2572"/>
      <c r="H426" s="2572"/>
      <c r="I426" s="2572"/>
      <c r="J426" s="2572"/>
      <c r="K426" s="2559"/>
      <c r="L426" s="2559"/>
      <c r="M426" s="2559"/>
      <c r="N426" s="2559"/>
      <c r="O426" s="2559"/>
      <c r="P426" s="2559"/>
      <c r="Q426" s="2559"/>
      <c r="R426" s="2559"/>
      <c r="S426" s="2559"/>
      <c r="T426" s="2559"/>
    </row>
    <row r="427" spans="1:20" s="2526" customFormat="1" ht="10.5">
      <c r="A427" s="2618"/>
      <c r="B427" s="2624">
        <f>'4.20.1_NLRScheme_List'!C427</f>
        <v>0</v>
      </c>
      <c r="C427" s="2624">
        <f>'4.20.1_NLRScheme_List'!D427</f>
        <v>0</v>
      </c>
      <c r="D427" s="2630"/>
      <c r="E427" s="2630"/>
      <c r="F427" s="2630"/>
      <c r="G427" s="2572"/>
      <c r="H427" s="2572"/>
      <c r="I427" s="2572"/>
      <c r="J427" s="2572"/>
      <c r="K427" s="2559"/>
      <c r="L427" s="2559"/>
      <c r="M427" s="2559"/>
      <c r="N427" s="2559"/>
      <c r="O427" s="2559"/>
      <c r="P427" s="2559"/>
      <c r="Q427" s="2559"/>
      <c r="R427" s="2559"/>
      <c r="S427" s="2559"/>
      <c r="T427" s="2559"/>
    </row>
    <row r="428" spans="1:20" s="2526" customFormat="1" ht="10.5">
      <c r="A428" s="2618"/>
      <c r="B428" s="2624">
        <f>'4.20.1_NLRScheme_List'!C428</f>
        <v>0</v>
      </c>
      <c r="C428" s="2624">
        <f>'4.20.1_NLRScheme_List'!D428</f>
        <v>0</v>
      </c>
      <c r="D428" s="2630"/>
      <c r="E428" s="2630"/>
      <c r="F428" s="2630"/>
      <c r="G428" s="2572"/>
      <c r="H428" s="2572"/>
      <c r="I428" s="2572"/>
      <c r="J428" s="2572"/>
      <c r="K428" s="2559"/>
      <c r="L428" s="2559"/>
      <c r="M428" s="2559"/>
      <c r="N428" s="2559"/>
      <c r="O428" s="2559"/>
      <c r="P428" s="2559"/>
      <c r="Q428" s="2559"/>
      <c r="R428" s="2559"/>
      <c r="S428" s="2559"/>
      <c r="T428" s="2559"/>
    </row>
    <row r="429" spans="1:20" s="2526" customFormat="1" ht="10.5">
      <c r="A429" s="2618"/>
      <c r="B429" s="2624">
        <f>'4.20.1_NLRScheme_List'!C429</f>
        <v>0</v>
      </c>
      <c r="C429" s="2624">
        <f>'4.20.1_NLRScheme_List'!D429</f>
        <v>0</v>
      </c>
      <c r="D429" s="2630"/>
      <c r="E429" s="2630"/>
      <c r="F429" s="2630"/>
      <c r="G429" s="2572"/>
      <c r="H429" s="2572"/>
      <c r="I429" s="2572"/>
      <c r="J429" s="2572"/>
      <c r="K429" s="2559"/>
      <c r="L429" s="2559"/>
      <c r="M429" s="2559"/>
      <c r="N429" s="2559"/>
      <c r="O429" s="2559"/>
      <c r="P429" s="2559"/>
      <c r="Q429" s="2559"/>
      <c r="R429" s="2559"/>
      <c r="S429" s="2559"/>
      <c r="T429" s="2559"/>
    </row>
    <row r="430" spans="1:20" s="2526" customFormat="1" ht="10.5">
      <c r="A430" s="2618"/>
      <c r="B430" s="2624">
        <f>'4.20.1_NLRScheme_List'!C430</f>
        <v>0</v>
      </c>
      <c r="C430" s="2624">
        <f>'4.20.1_NLRScheme_List'!D430</f>
        <v>0</v>
      </c>
      <c r="D430" s="2630"/>
      <c r="E430" s="2630"/>
      <c r="F430" s="2630"/>
      <c r="G430" s="2572"/>
      <c r="H430" s="2572"/>
      <c r="I430" s="2572"/>
      <c r="J430" s="2572"/>
      <c r="K430" s="2559"/>
      <c r="L430" s="2559"/>
      <c r="M430" s="2559"/>
      <c r="N430" s="2559"/>
      <c r="O430" s="2559"/>
      <c r="P430" s="2559"/>
      <c r="Q430" s="2559"/>
      <c r="R430" s="2559"/>
      <c r="S430" s="2559"/>
      <c r="T430" s="2559"/>
    </row>
    <row r="431" spans="1:20" s="2526" customFormat="1" ht="10.5">
      <c r="A431" s="2618"/>
      <c r="B431" s="2624">
        <f>'4.20.1_NLRScheme_List'!C431</f>
        <v>0</v>
      </c>
      <c r="C431" s="2624">
        <f>'4.20.1_NLRScheme_List'!D431</f>
        <v>0</v>
      </c>
      <c r="D431" s="2630"/>
      <c r="E431" s="2630"/>
      <c r="F431" s="2630"/>
      <c r="G431" s="2572"/>
      <c r="H431" s="2572"/>
      <c r="I431" s="2572"/>
      <c r="J431" s="2572"/>
      <c r="K431" s="2559"/>
      <c r="L431" s="2559"/>
      <c r="M431" s="2559"/>
      <c r="N431" s="2559"/>
      <c r="O431" s="2559"/>
      <c r="P431" s="2559"/>
      <c r="Q431" s="2559"/>
      <c r="R431" s="2559"/>
      <c r="S431" s="2559"/>
      <c r="T431" s="2559"/>
    </row>
    <row r="432" spans="1:20" s="2526" customFormat="1" ht="10.5">
      <c r="A432" s="2618"/>
      <c r="B432" s="2624">
        <f>'4.20.1_NLRScheme_List'!C432</f>
        <v>0</v>
      </c>
      <c r="C432" s="2624">
        <f>'4.20.1_NLRScheme_List'!D432</f>
        <v>0</v>
      </c>
      <c r="D432" s="2630"/>
      <c r="E432" s="2630"/>
      <c r="F432" s="2630"/>
      <c r="G432" s="2572"/>
      <c r="H432" s="2572"/>
      <c r="I432" s="2572"/>
      <c r="J432" s="2572"/>
      <c r="K432" s="2559"/>
      <c r="L432" s="2559"/>
      <c r="M432" s="2559"/>
      <c r="N432" s="2559"/>
      <c r="O432" s="2559"/>
      <c r="P432" s="2559"/>
      <c r="Q432" s="2559"/>
      <c r="R432" s="2559"/>
      <c r="S432" s="2559"/>
      <c r="T432" s="2559"/>
    </row>
    <row r="433" spans="1:20" s="2526" customFormat="1" ht="10.5">
      <c r="A433" s="2618"/>
      <c r="B433" s="2624">
        <f>'4.20.1_NLRScheme_List'!C433</f>
        <v>0</v>
      </c>
      <c r="C433" s="2624">
        <f>'4.20.1_NLRScheme_List'!D433</f>
        <v>0</v>
      </c>
      <c r="D433" s="2630"/>
      <c r="E433" s="2630"/>
      <c r="F433" s="2630"/>
      <c r="G433" s="2572"/>
      <c r="H433" s="2572"/>
      <c r="I433" s="2572"/>
      <c r="J433" s="2572"/>
      <c r="K433" s="2559"/>
      <c r="L433" s="2559"/>
      <c r="M433" s="2559"/>
      <c r="N433" s="2559"/>
      <c r="O433" s="2559"/>
      <c r="P433" s="2559"/>
      <c r="Q433" s="2559"/>
      <c r="R433" s="2559"/>
      <c r="S433" s="2559"/>
      <c r="T433" s="2559"/>
    </row>
    <row r="434" spans="1:20" s="2526" customFormat="1" ht="10.5">
      <c r="A434" s="2618"/>
      <c r="B434" s="2624">
        <f>'4.20.1_NLRScheme_List'!C434</f>
        <v>0</v>
      </c>
      <c r="C434" s="2624">
        <f>'4.20.1_NLRScheme_List'!D434</f>
        <v>0</v>
      </c>
      <c r="D434" s="2630"/>
      <c r="E434" s="2630"/>
      <c r="F434" s="2630"/>
      <c r="G434" s="2572"/>
      <c r="H434" s="2572"/>
      <c r="I434" s="2572"/>
      <c r="J434" s="2572"/>
      <c r="K434" s="2559"/>
      <c r="L434" s="2559"/>
      <c r="M434" s="2559"/>
      <c r="N434" s="2559"/>
      <c r="O434" s="2559"/>
      <c r="P434" s="2559"/>
      <c r="Q434" s="2559"/>
      <c r="R434" s="2559"/>
      <c r="S434" s="2559"/>
      <c r="T434" s="2559"/>
    </row>
    <row r="435" spans="1:20" s="2526" customFormat="1" ht="10.5">
      <c r="A435" s="2618"/>
      <c r="B435" s="2624">
        <f>'4.20.1_NLRScheme_List'!C435</f>
        <v>0</v>
      </c>
      <c r="C435" s="2624">
        <f>'4.20.1_NLRScheme_List'!D435</f>
        <v>0</v>
      </c>
      <c r="D435" s="2630"/>
      <c r="E435" s="2630"/>
      <c r="F435" s="2630"/>
      <c r="G435" s="2572"/>
      <c r="H435" s="2572"/>
      <c r="I435" s="2572"/>
      <c r="J435" s="2572"/>
      <c r="K435" s="2559"/>
      <c r="L435" s="2559"/>
      <c r="M435" s="2559"/>
      <c r="N435" s="2559"/>
      <c r="O435" s="2559"/>
      <c r="P435" s="2559"/>
      <c r="Q435" s="2559"/>
      <c r="R435" s="2559"/>
      <c r="S435" s="2559"/>
      <c r="T435" s="2559"/>
    </row>
    <row r="436" spans="1:20" s="2526" customFormat="1" ht="10.5">
      <c r="A436" s="2618"/>
      <c r="B436" s="2624">
        <f>'4.20.1_NLRScheme_List'!C436</f>
        <v>0</v>
      </c>
      <c r="C436" s="2624">
        <f>'4.20.1_NLRScheme_List'!D436</f>
        <v>0</v>
      </c>
      <c r="D436" s="2630"/>
      <c r="E436" s="2630"/>
      <c r="F436" s="2630"/>
      <c r="G436" s="2572"/>
      <c r="H436" s="2572"/>
      <c r="I436" s="2572"/>
      <c r="J436" s="2572"/>
      <c r="K436" s="2559"/>
      <c r="L436" s="2559"/>
      <c r="M436" s="2559"/>
      <c r="N436" s="2559"/>
      <c r="O436" s="2559"/>
      <c r="P436" s="2559"/>
      <c r="Q436" s="2559"/>
      <c r="R436" s="2559"/>
      <c r="S436" s="2559"/>
      <c r="T436" s="2559"/>
    </row>
    <row r="437" spans="1:20" s="2526" customFormat="1" ht="10.5">
      <c r="A437" s="2618"/>
      <c r="B437" s="2624">
        <f>'4.20.1_NLRScheme_List'!C437</f>
        <v>0</v>
      </c>
      <c r="C437" s="2624">
        <f>'4.20.1_NLRScheme_List'!D437</f>
        <v>0</v>
      </c>
      <c r="D437" s="2630"/>
      <c r="E437" s="2630"/>
      <c r="F437" s="2630"/>
      <c r="G437" s="2572"/>
      <c r="H437" s="2572"/>
      <c r="I437" s="2572"/>
      <c r="J437" s="2572"/>
      <c r="K437" s="2559"/>
      <c r="L437" s="2559"/>
      <c r="M437" s="2559"/>
      <c r="N437" s="2559"/>
      <c r="O437" s="2559"/>
      <c r="P437" s="2559"/>
      <c r="Q437" s="2559"/>
      <c r="R437" s="2559"/>
      <c r="S437" s="2559"/>
      <c r="T437" s="2559"/>
    </row>
    <row r="438" spans="1:20" s="2526" customFormat="1" ht="10.5">
      <c r="A438" s="2618"/>
      <c r="B438" s="2624">
        <f>'4.20.1_NLRScheme_List'!C438</f>
        <v>0</v>
      </c>
      <c r="C438" s="2624">
        <f>'4.20.1_NLRScheme_List'!D438</f>
        <v>0</v>
      </c>
      <c r="D438" s="2630"/>
      <c r="E438" s="2630"/>
      <c r="F438" s="2630"/>
      <c r="G438" s="2572"/>
      <c r="H438" s="2572"/>
      <c r="I438" s="2572"/>
      <c r="J438" s="2572"/>
      <c r="K438" s="2559"/>
      <c r="L438" s="2559"/>
      <c r="M438" s="2559"/>
      <c r="N438" s="2559"/>
      <c r="O438" s="2559"/>
      <c r="P438" s="2559"/>
      <c r="Q438" s="2559"/>
      <c r="R438" s="2559"/>
      <c r="S438" s="2559"/>
      <c r="T438" s="2559"/>
    </row>
    <row r="439" spans="1:20" s="2526" customFormat="1" ht="10.5">
      <c r="A439" s="2618"/>
      <c r="B439" s="2624">
        <f>'4.20.1_NLRScheme_List'!C439</f>
        <v>0</v>
      </c>
      <c r="C439" s="2624">
        <f>'4.20.1_NLRScheme_List'!D439</f>
        <v>0</v>
      </c>
      <c r="D439" s="2630"/>
      <c r="E439" s="2630"/>
      <c r="F439" s="2630"/>
      <c r="G439" s="2572"/>
      <c r="H439" s="2572"/>
      <c r="I439" s="2572"/>
      <c r="J439" s="2572"/>
      <c r="K439" s="2559"/>
      <c r="L439" s="2559"/>
      <c r="M439" s="2559"/>
      <c r="N439" s="2559"/>
      <c r="O439" s="2559"/>
      <c r="P439" s="2559"/>
      <c r="Q439" s="2559"/>
      <c r="R439" s="2559"/>
      <c r="S439" s="2559"/>
      <c r="T439" s="2559"/>
    </row>
    <row r="440" spans="1:20" s="2526" customFormat="1" ht="10.5">
      <c r="A440" s="2618"/>
      <c r="B440" s="2624">
        <f>'4.20.1_NLRScheme_List'!C440</f>
        <v>0</v>
      </c>
      <c r="C440" s="2624">
        <f>'4.20.1_NLRScheme_List'!D440</f>
        <v>0</v>
      </c>
      <c r="D440" s="2630"/>
      <c r="E440" s="2630"/>
      <c r="F440" s="2630"/>
      <c r="G440" s="2572"/>
      <c r="H440" s="2572"/>
      <c r="I440" s="2572"/>
      <c r="J440" s="2572"/>
      <c r="K440" s="2559"/>
      <c r="L440" s="2559"/>
      <c r="M440" s="2559"/>
      <c r="N440" s="2559"/>
      <c r="O440" s="2559"/>
      <c r="P440" s="2559"/>
      <c r="Q440" s="2559"/>
      <c r="R440" s="2559"/>
      <c r="S440" s="2559"/>
      <c r="T440" s="2559"/>
    </row>
    <row r="441" spans="1:20" s="2526" customFormat="1" ht="10.5">
      <c r="A441" s="2618"/>
      <c r="B441" s="2624">
        <f>'4.20.1_NLRScheme_List'!C441</f>
        <v>0</v>
      </c>
      <c r="C441" s="2624">
        <f>'4.20.1_NLRScheme_List'!D441</f>
        <v>0</v>
      </c>
      <c r="D441" s="2630"/>
      <c r="E441" s="2630"/>
      <c r="F441" s="2630"/>
      <c r="G441" s="2572"/>
      <c r="H441" s="2572"/>
      <c r="I441" s="2572"/>
      <c r="J441" s="2572"/>
      <c r="K441" s="2559"/>
      <c r="L441" s="2559"/>
      <c r="M441" s="2559"/>
      <c r="N441" s="2559"/>
      <c r="O441" s="2559"/>
      <c r="P441" s="2559"/>
      <c r="Q441" s="2559"/>
      <c r="R441" s="2559"/>
      <c r="S441" s="2559"/>
      <c r="T441" s="2559"/>
    </row>
    <row r="442" spans="1:20" s="2526" customFormat="1" ht="10.5">
      <c r="A442" s="2618"/>
      <c r="B442" s="2624">
        <f>'4.20.1_NLRScheme_List'!C442</f>
        <v>0</v>
      </c>
      <c r="C442" s="2624">
        <f>'4.20.1_NLRScheme_List'!D442</f>
        <v>0</v>
      </c>
      <c r="D442" s="2630"/>
      <c r="E442" s="2630"/>
      <c r="F442" s="2630"/>
      <c r="G442" s="2572"/>
      <c r="H442" s="2572"/>
      <c r="I442" s="2572"/>
      <c r="J442" s="2572"/>
      <c r="K442" s="2559"/>
      <c r="L442" s="2559"/>
      <c r="M442" s="2559"/>
      <c r="N442" s="2559"/>
      <c r="O442" s="2559"/>
      <c r="P442" s="2559"/>
      <c r="Q442" s="2559"/>
      <c r="R442" s="2559"/>
      <c r="S442" s="2559"/>
      <c r="T442" s="2559"/>
    </row>
    <row r="443" spans="1:20" s="2526" customFormat="1" ht="10.5">
      <c r="A443" s="2618"/>
      <c r="B443" s="2624">
        <f>'4.20.1_NLRScheme_List'!C443</f>
        <v>0</v>
      </c>
      <c r="C443" s="2624">
        <f>'4.20.1_NLRScheme_List'!D443</f>
        <v>0</v>
      </c>
      <c r="D443" s="2630"/>
      <c r="E443" s="2630"/>
      <c r="F443" s="2630"/>
      <c r="G443" s="2572"/>
      <c r="H443" s="2572"/>
      <c r="I443" s="2572"/>
      <c r="J443" s="2572"/>
      <c r="K443" s="2559"/>
      <c r="L443" s="2559"/>
      <c r="M443" s="2559"/>
      <c r="N443" s="2559"/>
      <c r="O443" s="2559"/>
      <c r="P443" s="2559"/>
      <c r="Q443" s="2559"/>
      <c r="R443" s="2559"/>
      <c r="S443" s="2559"/>
      <c r="T443" s="2559"/>
    </row>
    <row r="444" spans="1:20" s="2526" customFormat="1" ht="10.5">
      <c r="A444" s="2618"/>
      <c r="B444" s="2624">
        <f>'4.20.1_NLRScheme_List'!C444</f>
        <v>0</v>
      </c>
      <c r="C444" s="2624">
        <f>'4.20.1_NLRScheme_List'!D444</f>
        <v>0</v>
      </c>
      <c r="D444" s="2630"/>
      <c r="E444" s="2630"/>
      <c r="F444" s="2630"/>
      <c r="G444" s="2572"/>
      <c r="H444" s="2572"/>
      <c r="I444" s="2572"/>
      <c r="J444" s="2572"/>
      <c r="K444" s="2559"/>
      <c r="L444" s="2559"/>
      <c r="M444" s="2559"/>
      <c r="N444" s="2559"/>
      <c r="O444" s="2559"/>
      <c r="P444" s="2559"/>
      <c r="Q444" s="2559"/>
      <c r="R444" s="2559"/>
      <c r="S444" s="2559"/>
      <c r="T444" s="2559"/>
    </row>
    <row r="445" spans="1:20" s="2526" customFormat="1" ht="10.5">
      <c r="A445" s="2618"/>
      <c r="B445" s="2624">
        <f>'4.20.1_NLRScheme_List'!C445</f>
        <v>0</v>
      </c>
      <c r="C445" s="2624">
        <f>'4.20.1_NLRScheme_List'!D445</f>
        <v>0</v>
      </c>
      <c r="D445" s="2630"/>
      <c r="E445" s="2630"/>
      <c r="F445" s="2630"/>
      <c r="G445" s="2572"/>
      <c r="H445" s="2572"/>
      <c r="I445" s="2572"/>
      <c r="J445" s="2572"/>
      <c r="K445" s="2559"/>
      <c r="L445" s="2559"/>
      <c r="M445" s="2559"/>
      <c r="N445" s="2559"/>
      <c r="O445" s="2559"/>
      <c r="P445" s="2559"/>
      <c r="Q445" s="2559"/>
      <c r="R445" s="2559"/>
      <c r="S445" s="2559"/>
      <c r="T445" s="2559"/>
    </row>
    <row r="446" spans="1:20" s="2526" customFormat="1" ht="10.5">
      <c r="A446" s="2618"/>
      <c r="B446" s="2624">
        <f>'4.20.1_NLRScheme_List'!C446</f>
        <v>0</v>
      </c>
      <c r="C446" s="2624">
        <f>'4.20.1_NLRScheme_List'!D446</f>
        <v>0</v>
      </c>
      <c r="D446" s="2630"/>
      <c r="E446" s="2630"/>
      <c r="F446" s="2630"/>
      <c r="G446" s="2572"/>
      <c r="H446" s="2572"/>
      <c r="I446" s="2572"/>
      <c r="J446" s="2572"/>
      <c r="K446" s="2559"/>
      <c r="L446" s="2559"/>
      <c r="M446" s="2559"/>
      <c r="N446" s="2559"/>
      <c r="O446" s="2559"/>
      <c r="P446" s="2559"/>
      <c r="Q446" s="2559"/>
      <c r="R446" s="2559"/>
      <c r="S446" s="2559"/>
      <c r="T446" s="2559"/>
    </row>
    <row r="447" spans="1:20" s="2526" customFormat="1" ht="10.5">
      <c r="A447" s="2618"/>
      <c r="B447" s="2624">
        <f>'4.20.1_NLRScheme_List'!C447</f>
        <v>0</v>
      </c>
      <c r="C447" s="2624">
        <f>'4.20.1_NLRScheme_List'!D447</f>
        <v>0</v>
      </c>
      <c r="D447" s="2630"/>
      <c r="E447" s="2630"/>
      <c r="F447" s="2630"/>
      <c r="G447" s="2572"/>
      <c r="H447" s="2572"/>
      <c r="I447" s="2572"/>
      <c r="J447" s="2572"/>
      <c r="K447" s="2559"/>
      <c r="L447" s="2559"/>
      <c r="M447" s="2559"/>
      <c r="N447" s="2559"/>
      <c r="O447" s="2559"/>
      <c r="P447" s="2559"/>
      <c r="Q447" s="2559"/>
      <c r="R447" s="2559"/>
      <c r="S447" s="2559"/>
      <c r="T447" s="2559"/>
    </row>
    <row r="448" spans="1:20" s="2526" customFormat="1" ht="10.5">
      <c r="A448" s="2618"/>
      <c r="B448" s="2624">
        <f>'4.20.1_NLRScheme_List'!C448</f>
        <v>0</v>
      </c>
      <c r="C448" s="2624">
        <f>'4.20.1_NLRScheme_List'!D448</f>
        <v>0</v>
      </c>
      <c r="D448" s="2630"/>
      <c r="E448" s="2630"/>
      <c r="F448" s="2630"/>
      <c r="G448" s="2572"/>
      <c r="H448" s="2572"/>
      <c r="I448" s="2572"/>
      <c r="J448" s="2572"/>
      <c r="K448" s="2559"/>
      <c r="L448" s="2559"/>
      <c r="M448" s="2559"/>
      <c r="N448" s="2559"/>
      <c r="O448" s="2559"/>
      <c r="P448" s="2559"/>
      <c r="Q448" s="2559"/>
      <c r="R448" s="2559"/>
      <c r="S448" s="2559"/>
      <c r="T448" s="2559"/>
    </row>
    <row r="449" spans="1:20" s="2526" customFormat="1" ht="10.5">
      <c r="A449" s="2618"/>
      <c r="B449" s="2624">
        <f>'4.20.1_NLRScheme_List'!C449</f>
        <v>0</v>
      </c>
      <c r="C449" s="2624">
        <f>'4.20.1_NLRScheme_List'!D449</f>
        <v>0</v>
      </c>
      <c r="D449" s="2630"/>
      <c r="E449" s="2630"/>
      <c r="F449" s="2630"/>
      <c r="G449" s="2572"/>
      <c r="H449" s="2572"/>
      <c r="I449" s="2572"/>
      <c r="J449" s="2572"/>
      <c r="K449" s="2559"/>
      <c r="L449" s="2559"/>
      <c r="M449" s="2559"/>
      <c r="N449" s="2559"/>
      <c r="O449" s="2559"/>
      <c r="P449" s="2559"/>
      <c r="Q449" s="2559"/>
      <c r="R449" s="2559"/>
      <c r="S449" s="2559"/>
      <c r="T449" s="2559"/>
    </row>
    <row r="450" spans="1:20" s="2526" customFormat="1" ht="10.5">
      <c r="A450" s="2618"/>
      <c r="B450" s="2624">
        <f>'4.20.1_NLRScheme_List'!C450</f>
        <v>0</v>
      </c>
      <c r="C450" s="2624">
        <f>'4.20.1_NLRScheme_List'!D450</f>
        <v>0</v>
      </c>
      <c r="D450" s="2630"/>
      <c r="E450" s="2630"/>
      <c r="F450" s="2630"/>
      <c r="G450" s="2572"/>
      <c r="H450" s="2572"/>
      <c r="I450" s="2572"/>
      <c r="J450" s="2572"/>
      <c r="K450" s="2559"/>
      <c r="L450" s="2559"/>
      <c r="M450" s="2559"/>
      <c r="N450" s="2559"/>
      <c r="O450" s="2559"/>
      <c r="P450" s="2559"/>
      <c r="Q450" s="2559"/>
      <c r="R450" s="2559"/>
      <c r="S450" s="2559"/>
      <c r="T450" s="2559"/>
    </row>
    <row r="451" spans="1:20" s="2526" customFormat="1" ht="10.5">
      <c r="A451" s="2618"/>
      <c r="B451" s="2624">
        <f>'4.20.1_NLRScheme_List'!C451</f>
        <v>0</v>
      </c>
      <c r="C451" s="2624">
        <f>'4.20.1_NLRScheme_List'!D451</f>
        <v>0</v>
      </c>
      <c r="D451" s="2630"/>
      <c r="E451" s="2630"/>
      <c r="F451" s="2630"/>
      <c r="G451" s="2572"/>
      <c r="H451" s="2572"/>
      <c r="I451" s="2572"/>
      <c r="J451" s="2572"/>
      <c r="K451" s="2559"/>
      <c r="L451" s="2559"/>
      <c r="M451" s="2559"/>
      <c r="N451" s="2559"/>
      <c r="O451" s="2559"/>
      <c r="P451" s="2559"/>
      <c r="Q451" s="2559"/>
      <c r="R451" s="2559"/>
      <c r="S451" s="2559"/>
      <c r="T451" s="2559"/>
    </row>
    <row r="452" spans="1:20" s="2526" customFormat="1" ht="10.5">
      <c r="A452" s="2618"/>
      <c r="B452" s="2624">
        <f>'4.20.1_NLRScheme_List'!C452</f>
        <v>0</v>
      </c>
      <c r="C452" s="2624">
        <f>'4.20.1_NLRScheme_List'!D452</f>
        <v>0</v>
      </c>
      <c r="D452" s="2630"/>
      <c r="E452" s="2630"/>
      <c r="F452" s="2630"/>
      <c r="G452" s="2572"/>
      <c r="H452" s="2572"/>
      <c r="I452" s="2572"/>
      <c r="J452" s="2572"/>
      <c r="K452" s="2559"/>
      <c r="L452" s="2559"/>
      <c r="M452" s="2559"/>
      <c r="N452" s="2559"/>
      <c r="O452" s="2559"/>
      <c r="P452" s="2559"/>
      <c r="Q452" s="2559"/>
      <c r="R452" s="2559"/>
      <c r="S452" s="2559"/>
      <c r="T452" s="2559"/>
    </row>
    <row r="453" spans="1:20" s="2526" customFormat="1" ht="10.5">
      <c r="A453" s="2618"/>
      <c r="B453" s="2624">
        <f>'4.20.1_NLRScheme_List'!C453</f>
        <v>0</v>
      </c>
      <c r="C453" s="2624">
        <f>'4.20.1_NLRScheme_List'!D453</f>
        <v>0</v>
      </c>
      <c r="D453" s="2630"/>
      <c r="E453" s="2630"/>
      <c r="F453" s="2630"/>
      <c r="G453" s="2572"/>
      <c r="H453" s="2572"/>
      <c r="I453" s="2572"/>
      <c r="J453" s="2572"/>
      <c r="K453" s="2559"/>
      <c r="L453" s="2559"/>
      <c r="M453" s="2559"/>
      <c r="N453" s="2559"/>
      <c r="O453" s="2559"/>
      <c r="P453" s="2559"/>
      <c r="Q453" s="2559"/>
      <c r="R453" s="2559"/>
      <c r="S453" s="2559"/>
      <c r="T453" s="2559"/>
    </row>
    <row r="454" spans="1:20" s="2526" customFormat="1" ht="10.5">
      <c r="A454" s="2618"/>
      <c r="B454" s="2624">
        <f>'4.20.1_NLRScheme_List'!C454</f>
        <v>0</v>
      </c>
      <c r="C454" s="2624">
        <f>'4.20.1_NLRScheme_List'!D454</f>
        <v>0</v>
      </c>
      <c r="D454" s="2630"/>
      <c r="E454" s="2630"/>
      <c r="F454" s="2630"/>
      <c r="G454" s="2572"/>
      <c r="H454" s="2572"/>
      <c r="I454" s="2572"/>
      <c r="J454" s="2572"/>
      <c r="K454" s="2559"/>
      <c r="L454" s="2559"/>
      <c r="M454" s="2559"/>
      <c r="N454" s="2559"/>
      <c r="O454" s="2559"/>
      <c r="P454" s="2559"/>
      <c r="Q454" s="2559"/>
      <c r="R454" s="2559"/>
      <c r="S454" s="2559"/>
      <c r="T454" s="2559"/>
    </row>
    <row r="455" spans="1:20" s="2526" customFormat="1" ht="10.5">
      <c r="A455" s="2618"/>
      <c r="B455" s="2624">
        <f>'4.20.1_NLRScheme_List'!C455</f>
        <v>0</v>
      </c>
      <c r="C455" s="2624">
        <f>'4.20.1_NLRScheme_List'!D455</f>
        <v>0</v>
      </c>
      <c r="D455" s="2630"/>
      <c r="E455" s="2630"/>
      <c r="F455" s="2630"/>
      <c r="G455" s="2572"/>
      <c r="H455" s="2572"/>
      <c r="I455" s="2572"/>
      <c r="J455" s="2572"/>
      <c r="K455" s="2559"/>
      <c r="L455" s="2559"/>
      <c r="M455" s="2559"/>
      <c r="N455" s="2559"/>
      <c r="O455" s="2559"/>
      <c r="P455" s="2559"/>
      <c r="Q455" s="2559"/>
      <c r="R455" s="2559"/>
      <c r="S455" s="2559"/>
      <c r="T455" s="2559"/>
    </row>
    <row r="456" spans="1:20" s="2526" customFormat="1" ht="10.5">
      <c r="A456" s="2618"/>
      <c r="B456" s="2624">
        <f>'4.20.1_NLRScheme_List'!C456</f>
        <v>0</v>
      </c>
      <c r="C456" s="2624">
        <f>'4.20.1_NLRScheme_List'!D456</f>
        <v>0</v>
      </c>
      <c r="D456" s="2630"/>
      <c r="E456" s="2630"/>
      <c r="F456" s="2630"/>
      <c r="G456" s="2572"/>
      <c r="H456" s="2572"/>
      <c r="I456" s="2572"/>
      <c r="J456" s="2572"/>
      <c r="K456" s="2559"/>
      <c r="L456" s="2559"/>
      <c r="M456" s="2559"/>
      <c r="N456" s="2559"/>
      <c r="O456" s="2559"/>
      <c r="P456" s="2559"/>
      <c r="Q456" s="2559"/>
      <c r="R456" s="2559"/>
      <c r="S456" s="2559"/>
      <c r="T456" s="2559"/>
    </row>
    <row r="457" spans="1:20" s="2526" customFormat="1" ht="10.5">
      <c r="A457" s="2618"/>
      <c r="B457" s="2624">
        <f>'4.20.1_NLRScheme_List'!C457</f>
        <v>0</v>
      </c>
      <c r="C457" s="2624">
        <f>'4.20.1_NLRScheme_List'!D457</f>
        <v>0</v>
      </c>
      <c r="D457" s="2630"/>
      <c r="E457" s="2630"/>
      <c r="F457" s="2630"/>
      <c r="G457" s="2572"/>
      <c r="H457" s="2572"/>
      <c r="I457" s="2572"/>
      <c r="J457" s="2572"/>
      <c r="K457" s="2559"/>
      <c r="L457" s="2559"/>
      <c r="M457" s="2559"/>
      <c r="N457" s="2559"/>
      <c r="O457" s="2559"/>
      <c r="P457" s="2559"/>
      <c r="Q457" s="2559"/>
      <c r="R457" s="2559"/>
      <c r="S457" s="2559"/>
      <c r="T457" s="2559"/>
    </row>
    <row r="458" spans="1:20" s="2526" customFormat="1" ht="10.5">
      <c r="A458" s="2618"/>
      <c r="B458" s="2624">
        <f>'4.20.1_NLRScheme_List'!C458</f>
        <v>0</v>
      </c>
      <c r="C458" s="2624">
        <f>'4.20.1_NLRScheme_List'!D458</f>
        <v>0</v>
      </c>
      <c r="D458" s="2630"/>
      <c r="E458" s="2630"/>
      <c r="F458" s="2630"/>
      <c r="G458" s="2572"/>
      <c r="H458" s="2572"/>
      <c r="I458" s="2572"/>
      <c r="J458" s="2572"/>
      <c r="K458" s="2559"/>
      <c r="L458" s="2559"/>
      <c r="M458" s="2559"/>
      <c r="N458" s="2559"/>
      <c r="O458" s="2559"/>
      <c r="P458" s="2559"/>
      <c r="Q458" s="2559"/>
      <c r="R458" s="2559"/>
      <c r="S458" s="2559"/>
      <c r="T458" s="2559"/>
    </row>
    <row r="459" spans="1:20" s="2526" customFormat="1" ht="10.5">
      <c r="A459" s="2618"/>
      <c r="B459" s="2624">
        <f>'4.20.1_NLRScheme_List'!C459</f>
        <v>0</v>
      </c>
      <c r="C459" s="2624">
        <f>'4.20.1_NLRScheme_List'!D459</f>
        <v>0</v>
      </c>
      <c r="D459" s="2630"/>
      <c r="E459" s="2630"/>
      <c r="F459" s="2630"/>
      <c r="G459" s="2572"/>
      <c r="H459" s="2572"/>
      <c r="I459" s="2572"/>
      <c r="J459" s="2572"/>
      <c r="K459" s="2559"/>
      <c r="L459" s="2559"/>
      <c r="M459" s="2559"/>
      <c r="N459" s="2559"/>
      <c r="O459" s="2559"/>
      <c r="P459" s="2559"/>
      <c r="Q459" s="2559"/>
      <c r="R459" s="2559"/>
      <c r="S459" s="2559"/>
      <c r="T459" s="2559"/>
    </row>
    <row r="460" spans="1:20" s="2526" customFormat="1" ht="10.5">
      <c r="A460" s="2618"/>
      <c r="B460" s="2624">
        <f>'4.20.1_NLRScheme_List'!C460</f>
        <v>0</v>
      </c>
      <c r="C460" s="2624">
        <f>'4.20.1_NLRScheme_List'!D460</f>
        <v>0</v>
      </c>
      <c r="D460" s="2630"/>
      <c r="E460" s="2630"/>
      <c r="F460" s="2630"/>
      <c r="G460" s="2572"/>
      <c r="H460" s="2572"/>
      <c r="I460" s="2572"/>
      <c r="J460" s="2572"/>
      <c r="K460" s="2559"/>
      <c r="L460" s="2559"/>
      <c r="M460" s="2559"/>
      <c r="N460" s="2559"/>
      <c r="O460" s="2559"/>
      <c r="P460" s="2559"/>
      <c r="Q460" s="2559"/>
      <c r="R460" s="2559"/>
      <c r="S460" s="2559"/>
      <c r="T460" s="2559"/>
    </row>
    <row r="461" spans="1:20" s="2526" customFormat="1" ht="10.5">
      <c r="A461" s="2618"/>
      <c r="B461" s="2624">
        <f>'4.20.1_NLRScheme_List'!C461</f>
        <v>0</v>
      </c>
      <c r="C461" s="2624">
        <f>'4.20.1_NLRScheme_List'!D461</f>
        <v>0</v>
      </c>
      <c r="D461" s="2630"/>
      <c r="E461" s="2630"/>
      <c r="F461" s="2630"/>
      <c r="G461" s="2572"/>
      <c r="H461" s="2572"/>
      <c r="I461" s="2572"/>
      <c r="J461" s="2572"/>
      <c r="K461" s="2559"/>
      <c r="L461" s="2559"/>
      <c r="M461" s="2559"/>
      <c r="N461" s="2559"/>
      <c r="O461" s="2559"/>
      <c r="P461" s="2559"/>
      <c r="Q461" s="2559"/>
      <c r="R461" s="2559"/>
      <c r="S461" s="2559"/>
      <c r="T461" s="2559"/>
    </row>
    <row r="462" spans="1:20" s="2526" customFormat="1" ht="10.5">
      <c r="A462" s="2618"/>
      <c r="B462" s="2624">
        <f>'4.20.1_NLRScheme_List'!C462</f>
        <v>0</v>
      </c>
      <c r="C462" s="2624">
        <f>'4.20.1_NLRScheme_List'!D462</f>
        <v>0</v>
      </c>
      <c r="D462" s="2630"/>
      <c r="E462" s="2630"/>
      <c r="F462" s="2630"/>
      <c r="G462" s="2572"/>
      <c r="H462" s="2572"/>
      <c r="I462" s="2572"/>
      <c r="J462" s="2572"/>
      <c r="K462" s="2559"/>
      <c r="L462" s="2559"/>
      <c r="M462" s="2559"/>
      <c r="N462" s="2559"/>
      <c r="O462" s="2559"/>
      <c r="P462" s="2559"/>
      <c r="Q462" s="2559"/>
      <c r="R462" s="2559"/>
      <c r="S462" s="2559"/>
      <c r="T462" s="2559"/>
    </row>
    <row r="463" spans="1:20" s="2526" customFormat="1" ht="10.5">
      <c r="A463" s="2618"/>
      <c r="B463" s="2624">
        <f>'4.20.1_NLRScheme_List'!C463</f>
        <v>0</v>
      </c>
      <c r="C463" s="2624">
        <f>'4.20.1_NLRScheme_List'!D463</f>
        <v>0</v>
      </c>
      <c r="D463" s="2630"/>
      <c r="E463" s="2630"/>
      <c r="F463" s="2630"/>
      <c r="G463" s="2572"/>
      <c r="H463" s="2572"/>
      <c r="I463" s="2572"/>
      <c r="J463" s="2572"/>
      <c r="K463" s="2559"/>
      <c r="L463" s="2559"/>
      <c r="M463" s="2559"/>
      <c r="N463" s="2559"/>
      <c r="O463" s="2559"/>
      <c r="P463" s="2559"/>
      <c r="Q463" s="2559"/>
      <c r="R463" s="2559"/>
      <c r="S463" s="2559"/>
      <c r="T463" s="2559"/>
    </row>
    <row r="464" spans="1:20" s="2526" customFormat="1" ht="10.5">
      <c r="A464" s="2618"/>
      <c r="B464" s="2624">
        <f>'4.20.1_NLRScheme_List'!C464</f>
        <v>0</v>
      </c>
      <c r="C464" s="2624">
        <f>'4.20.1_NLRScheme_List'!D464</f>
        <v>0</v>
      </c>
      <c r="D464" s="2630"/>
      <c r="E464" s="2630"/>
      <c r="F464" s="2630"/>
      <c r="G464" s="2572"/>
      <c r="H464" s="2572"/>
      <c r="I464" s="2572"/>
      <c r="J464" s="2572"/>
      <c r="K464" s="2559"/>
      <c r="L464" s="2559"/>
      <c r="M464" s="2559"/>
      <c r="N464" s="2559"/>
      <c r="O464" s="2559"/>
      <c r="P464" s="2559"/>
      <c r="Q464" s="2559"/>
      <c r="R464" s="2559"/>
      <c r="S464" s="2559"/>
      <c r="T464" s="2559"/>
    </row>
    <row r="465" spans="1:20" s="2526" customFormat="1" ht="10.5">
      <c r="A465" s="2618"/>
      <c r="B465" s="2624">
        <f>'4.20.1_NLRScheme_List'!C465</f>
        <v>0</v>
      </c>
      <c r="C465" s="2624">
        <f>'4.20.1_NLRScheme_List'!D465</f>
        <v>0</v>
      </c>
      <c r="D465" s="2630"/>
      <c r="E465" s="2630"/>
      <c r="F465" s="2630"/>
      <c r="G465" s="2572"/>
      <c r="H465" s="2572"/>
      <c r="I465" s="2572"/>
      <c r="J465" s="2572"/>
      <c r="K465" s="2559"/>
      <c r="L465" s="2559"/>
      <c r="M465" s="2559"/>
      <c r="N465" s="2559"/>
      <c r="O465" s="2559"/>
      <c r="P465" s="2559"/>
      <c r="Q465" s="2559"/>
      <c r="R465" s="2559"/>
      <c r="S465" s="2559"/>
      <c r="T465" s="2559"/>
    </row>
    <row r="466" spans="1:20" s="2526" customFormat="1" ht="10.5">
      <c r="A466" s="2618"/>
      <c r="B466" s="2624">
        <f>'4.20.1_NLRScheme_List'!C466</f>
        <v>0</v>
      </c>
      <c r="C466" s="2624">
        <f>'4.20.1_NLRScheme_List'!D466</f>
        <v>0</v>
      </c>
      <c r="D466" s="2630"/>
      <c r="E466" s="2630"/>
      <c r="F466" s="2630"/>
      <c r="G466" s="2572"/>
      <c r="H466" s="2572"/>
      <c r="I466" s="2572"/>
      <c r="J466" s="2572"/>
      <c r="K466" s="2559"/>
      <c r="L466" s="2559"/>
      <c r="M466" s="2559"/>
      <c r="N466" s="2559"/>
      <c r="O466" s="2559"/>
      <c r="P466" s="2559"/>
      <c r="Q466" s="2559"/>
      <c r="R466" s="2559"/>
      <c r="S466" s="2559"/>
      <c r="T466" s="2559"/>
    </row>
    <row r="467" spans="1:20" s="2526" customFormat="1" ht="10.5">
      <c r="A467" s="2618"/>
      <c r="B467" s="2624">
        <f>'4.20.1_NLRScheme_List'!C467</f>
        <v>0</v>
      </c>
      <c r="C467" s="2624">
        <f>'4.20.1_NLRScheme_List'!D467</f>
        <v>0</v>
      </c>
      <c r="D467" s="2630"/>
      <c r="E467" s="2630"/>
      <c r="F467" s="2630"/>
      <c r="G467" s="2572"/>
      <c r="H467" s="2572"/>
      <c r="I467" s="2572"/>
      <c r="J467" s="2572"/>
      <c r="K467" s="2559"/>
      <c r="L467" s="2559"/>
      <c r="M467" s="2559"/>
      <c r="N467" s="2559"/>
      <c r="O467" s="2559"/>
      <c r="P467" s="2559"/>
      <c r="Q467" s="2559"/>
      <c r="R467" s="2559"/>
      <c r="S467" s="2559"/>
      <c r="T467" s="2559"/>
    </row>
    <row r="468" spans="1:20" s="2526" customFormat="1" ht="10.5">
      <c r="A468" s="2618"/>
      <c r="B468" s="2624">
        <f>'4.20.1_NLRScheme_List'!C468</f>
        <v>0</v>
      </c>
      <c r="C468" s="2624">
        <f>'4.20.1_NLRScheme_List'!D468</f>
        <v>0</v>
      </c>
      <c r="D468" s="2630"/>
      <c r="E468" s="2630"/>
      <c r="F468" s="2630"/>
      <c r="G468" s="2572"/>
      <c r="H468" s="2572"/>
      <c r="I468" s="2572"/>
      <c r="J468" s="2572"/>
      <c r="K468" s="2559"/>
      <c r="L468" s="2559"/>
      <c r="M468" s="2559"/>
      <c r="N468" s="2559"/>
      <c r="O468" s="2559"/>
      <c r="P468" s="2559"/>
      <c r="Q468" s="2559"/>
      <c r="R468" s="2559"/>
      <c r="S468" s="2559"/>
      <c r="T468" s="2559"/>
    </row>
    <row r="469" spans="1:20" s="2526" customFormat="1" ht="10.5">
      <c r="A469" s="2618"/>
      <c r="B469" s="2624">
        <f>'4.20.1_NLRScheme_List'!C469</f>
        <v>0</v>
      </c>
      <c r="C469" s="2624">
        <f>'4.20.1_NLRScheme_List'!D469</f>
        <v>0</v>
      </c>
      <c r="D469" s="2630"/>
      <c r="E469" s="2630"/>
      <c r="F469" s="2630"/>
      <c r="G469" s="2572"/>
      <c r="H469" s="2572"/>
      <c r="I469" s="2572"/>
      <c r="J469" s="2572"/>
      <c r="K469" s="2559"/>
      <c r="L469" s="2559"/>
      <c r="M469" s="2559"/>
      <c r="N469" s="2559"/>
      <c r="O469" s="2559"/>
      <c r="P469" s="2559"/>
      <c r="Q469" s="2559"/>
      <c r="R469" s="2559"/>
      <c r="S469" s="2559"/>
      <c r="T469" s="2559"/>
    </row>
    <row r="470" spans="1:20" s="2526" customFormat="1" ht="10.5">
      <c r="A470" s="2618"/>
      <c r="B470" s="2624">
        <f>'4.20.1_NLRScheme_List'!C470</f>
        <v>0</v>
      </c>
      <c r="C470" s="2624">
        <f>'4.20.1_NLRScheme_List'!D470</f>
        <v>0</v>
      </c>
      <c r="D470" s="2630"/>
      <c r="E470" s="2630"/>
      <c r="F470" s="2630"/>
      <c r="G470" s="2572"/>
      <c r="H470" s="2572"/>
      <c r="I470" s="2572"/>
      <c r="J470" s="2572"/>
      <c r="K470" s="2559"/>
      <c r="L470" s="2559"/>
      <c r="M470" s="2559"/>
      <c r="N470" s="2559"/>
      <c r="O470" s="2559"/>
      <c r="P470" s="2559"/>
      <c r="Q470" s="2559"/>
      <c r="R470" s="2559"/>
      <c r="S470" s="2559"/>
      <c r="T470" s="2559"/>
    </row>
    <row r="471" spans="1:20" s="2526" customFormat="1" ht="10.5">
      <c r="A471" s="2618"/>
      <c r="B471" s="2624">
        <f>'4.20.1_NLRScheme_List'!C471</f>
        <v>0</v>
      </c>
      <c r="C471" s="2624">
        <f>'4.20.1_NLRScheme_List'!D471</f>
        <v>0</v>
      </c>
      <c r="D471" s="2630"/>
      <c r="E471" s="2630"/>
      <c r="F471" s="2630"/>
      <c r="G471" s="2572"/>
      <c r="H471" s="2572"/>
      <c r="I471" s="2572"/>
      <c r="J471" s="2572"/>
      <c r="K471" s="2559"/>
      <c r="L471" s="2559"/>
      <c r="M471" s="2559"/>
      <c r="N471" s="2559"/>
      <c r="O471" s="2559"/>
      <c r="P471" s="2559"/>
      <c r="Q471" s="2559"/>
      <c r="R471" s="2559"/>
      <c r="S471" s="2559"/>
      <c r="T471" s="2559"/>
    </row>
    <row r="472" spans="1:20" s="2526" customFormat="1" ht="10.5">
      <c r="A472" s="2618"/>
      <c r="B472" s="2624">
        <f>'4.20.1_NLRScheme_List'!C472</f>
        <v>0</v>
      </c>
      <c r="C472" s="2624">
        <f>'4.20.1_NLRScheme_List'!D472</f>
        <v>0</v>
      </c>
      <c r="D472" s="2630"/>
      <c r="E472" s="2630"/>
      <c r="F472" s="2630"/>
      <c r="G472" s="2572"/>
      <c r="H472" s="2572"/>
      <c r="I472" s="2572"/>
      <c r="J472" s="2572"/>
      <c r="K472" s="2559"/>
      <c r="L472" s="2559"/>
      <c r="M472" s="2559"/>
      <c r="N472" s="2559"/>
      <c r="O472" s="2559"/>
      <c r="P472" s="2559"/>
      <c r="Q472" s="2559"/>
      <c r="R472" s="2559"/>
      <c r="S472" s="2559"/>
      <c r="T472" s="2559"/>
    </row>
    <row r="473" spans="1:20" s="2526" customFormat="1" ht="10.5">
      <c r="A473" s="2618"/>
      <c r="B473" s="2624">
        <f>'4.20.1_NLRScheme_List'!C473</f>
        <v>0</v>
      </c>
      <c r="C473" s="2624">
        <f>'4.20.1_NLRScheme_List'!D473</f>
        <v>0</v>
      </c>
      <c r="D473" s="2630"/>
      <c r="E473" s="2630"/>
      <c r="F473" s="2630"/>
      <c r="G473" s="2572"/>
      <c r="H473" s="2572"/>
      <c r="I473" s="2572"/>
      <c r="J473" s="2572"/>
      <c r="K473" s="2559"/>
      <c r="L473" s="2559"/>
      <c r="M473" s="2559"/>
      <c r="N473" s="2559"/>
      <c r="O473" s="2559"/>
      <c r="P473" s="2559"/>
      <c r="Q473" s="2559"/>
      <c r="R473" s="2559"/>
      <c r="S473" s="2559"/>
      <c r="T473" s="2559"/>
    </row>
    <row r="474" spans="1:20" s="2526" customFormat="1" ht="10.5">
      <c r="A474" s="2618"/>
      <c r="B474" s="2624">
        <f>'4.20.1_NLRScheme_List'!C474</f>
        <v>0</v>
      </c>
      <c r="C474" s="2624">
        <f>'4.20.1_NLRScheme_List'!D474</f>
        <v>0</v>
      </c>
      <c r="D474" s="2630"/>
      <c r="E474" s="2630"/>
      <c r="F474" s="2630"/>
      <c r="G474" s="2572"/>
      <c r="H474" s="2572"/>
      <c r="I474" s="2572"/>
      <c r="J474" s="2572"/>
      <c r="K474" s="2559"/>
      <c r="L474" s="2559"/>
      <c r="M474" s="2559"/>
      <c r="N474" s="2559"/>
      <c r="O474" s="2559"/>
      <c r="P474" s="2559"/>
      <c r="Q474" s="2559"/>
      <c r="R474" s="2559"/>
      <c r="S474" s="2559"/>
      <c r="T474" s="2559"/>
    </row>
    <row r="475" spans="1:20" s="2526" customFormat="1" ht="10.5">
      <c r="A475" s="2618"/>
      <c r="B475" s="2624">
        <f>'4.20.1_NLRScheme_List'!C475</f>
        <v>0</v>
      </c>
      <c r="C475" s="2624">
        <f>'4.20.1_NLRScheme_List'!D475</f>
        <v>0</v>
      </c>
      <c r="D475" s="2630"/>
      <c r="E475" s="2630"/>
      <c r="F475" s="2630"/>
      <c r="G475" s="2572"/>
      <c r="H475" s="2572"/>
      <c r="I475" s="2572"/>
      <c r="J475" s="2572"/>
      <c r="K475" s="2559"/>
      <c r="L475" s="2559"/>
      <c r="M475" s="2559"/>
      <c r="N475" s="2559"/>
      <c r="O475" s="2559"/>
      <c r="P475" s="2559"/>
      <c r="Q475" s="2559"/>
      <c r="R475" s="2559"/>
      <c r="S475" s="2559"/>
      <c r="T475" s="2559"/>
    </row>
    <row r="476" spans="1:20" s="2526" customFormat="1" ht="10.5">
      <c r="A476" s="2618"/>
      <c r="B476" s="2624">
        <f>'4.20.1_NLRScheme_List'!C476</f>
        <v>0</v>
      </c>
      <c r="C476" s="2624">
        <f>'4.20.1_NLRScheme_List'!D476</f>
        <v>0</v>
      </c>
      <c r="D476" s="2630"/>
      <c r="E476" s="2630"/>
      <c r="F476" s="2630"/>
      <c r="G476" s="2572"/>
      <c r="H476" s="2572"/>
      <c r="I476" s="2572"/>
      <c r="J476" s="2572"/>
      <c r="K476" s="2559"/>
      <c r="L476" s="2559"/>
      <c r="M476" s="2559"/>
      <c r="N476" s="2559"/>
      <c r="O476" s="2559"/>
      <c r="P476" s="2559"/>
      <c r="Q476" s="2559"/>
      <c r="R476" s="2559"/>
      <c r="S476" s="2559"/>
      <c r="T476" s="2559"/>
    </row>
    <row r="477" spans="1:20" s="2526" customFormat="1" ht="10.5">
      <c r="A477" s="2618"/>
      <c r="B477" s="2624">
        <f>'4.20.1_NLRScheme_List'!C477</f>
        <v>0</v>
      </c>
      <c r="C477" s="2624">
        <f>'4.20.1_NLRScheme_List'!D477</f>
        <v>0</v>
      </c>
      <c r="D477" s="2630"/>
      <c r="E477" s="2630"/>
      <c r="F477" s="2630"/>
      <c r="G477" s="2572"/>
      <c r="H477" s="2572"/>
      <c r="I477" s="2572"/>
      <c r="J477" s="2572"/>
      <c r="K477" s="2559"/>
      <c r="L477" s="2559"/>
      <c r="M477" s="2559"/>
      <c r="N477" s="2559"/>
      <c r="O477" s="2559"/>
      <c r="P477" s="2559"/>
      <c r="Q477" s="2559"/>
      <c r="R477" s="2559"/>
      <c r="S477" s="2559"/>
      <c r="T477" s="2559"/>
    </row>
    <row r="478" spans="1:20" s="2526" customFormat="1" ht="10.5">
      <c r="A478" s="2618"/>
      <c r="B478" s="2624">
        <f>'4.20.1_NLRScheme_List'!C478</f>
        <v>0</v>
      </c>
      <c r="C478" s="2624">
        <f>'4.20.1_NLRScheme_List'!D478</f>
        <v>0</v>
      </c>
      <c r="D478" s="2630"/>
      <c r="E478" s="2630"/>
      <c r="F478" s="2630"/>
      <c r="G478" s="2572"/>
      <c r="H478" s="2572"/>
      <c r="I478" s="2572"/>
      <c r="J478" s="2572"/>
      <c r="K478" s="2559"/>
      <c r="L478" s="2559"/>
      <c r="M478" s="2559"/>
      <c r="N478" s="2559"/>
      <c r="O478" s="2559"/>
      <c r="P478" s="2559"/>
      <c r="Q478" s="2559"/>
      <c r="R478" s="2559"/>
      <c r="S478" s="2559"/>
      <c r="T478" s="2559"/>
    </row>
    <row r="479" spans="1:20" s="2526" customFormat="1" ht="10.5">
      <c r="A479" s="2618"/>
      <c r="B479" s="2624">
        <f>'4.20.1_NLRScheme_List'!C479</f>
        <v>0</v>
      </c>
      <c r="C479" s="2624">
        <f>'4.20.1_NLRScheme_List'!D479</f>
        <v>0</v>
      </c>
      <c r="D479" s="2630"/>
      <c r="E479" s="2630"/>
      <c r="F479" s="2630"/>
      <c r="G479" s="2572"/>
      <c r="H479" s="2572"/>
      <c r="I479" s="2572"/>
      <c r="J479" s="2572"/>
      <c r="K479" s="2559"/>
      <c r="L479" s="2559"/>
      <c r="M479" s="2559"/>
      <c r="N479" s="2559"/>
      <c r="O479" s="2559"/>
      <c r="P479" s="2559"/>
      <c r="Q479" s="2559"/>
      <c r="R479" s="2559"/>
      <c r="S479" s="2559"/>
      <c r="T479" s="2559"/>
    </row>
    <row r="480" spans="1:20" s="2526" customFormat="1" ht="10.5">
      <c r="A480" s="2618"/>
      <c r="B480" s="2624">
        <f>'4.20.1_NLRScheme_List'!C480</f>
        <v>0</v>
      </c>
      <c r="C480" s="2624">
        <f>'4.20.1_NLRScheme_List'!D480</f>
        <v>0</v>
      </c>
      <c r="D480" s="2630"/>
      <c r="E480" s="2630"/>
      <c r="F480" s="2630"/>
      <c r="G480" s="2572"/>
      <c r="H480" s="2572"/>
      <c r="I480" s="2572"/>
      <c r="J480" s="2572"/>
      <c r="K480" s="2559"/>
      <c r="L480" s="2559"/>
      <c r="M480" s="2559"/>
      <c r="N480" s="2559"/>
      <c r="O480" s="2559"/>
      <c r="P480" s="2559"/>
      <c r="Q480" s="2559"/>
      <c r="R480" s="2559"/>
      <c r="S480" s="2559"/>
      <c r="T480" s="2559"/>
    </row>
    <row r="481" spans="1:20" s="2526" customFormat="1" ht="10.5">
      <c r="A481" s="2618"/>
      <c r="B481" s="2624">
        <f>'4.20.1_NLRScheme_List'!C481</f>
        <v>0</v>
      </c>
      <c r="C481" s="2624">
        <f>'4.20.1_NLRScheme_List'!D481</f>
        <v>0</v>
      </c>
      <c r="D481" s="2630"/>
      <c r="E481" s="2630"/>
      <c r="F481" s="2630"/>
      <c r="G481" s="2572"/>
      <c r="H481" s="2572"/>
      <c r="I481" s="2572"/>
      <c r="J481" s="2572"/>
      <c r="K481" s="2559"/>
      <c r="L481" s="2559"/>
      <c r="M481" s="2559"/>
      <c r="N481" s="2559"/>
      <c r="O481" s="2559"/>
      <c r="P481" s="2559"/>
      <c r="Q481" s="2559"/>
      <c r="R481" s="2559"/>
      <c r="S481" s="2559"/>
      <c r="T481" s="2559"/>
    </row>
    <row r="482" spans="1:20" s="2526" customFormat="1" ht="10.5">
      <c r="A482" s="2618"/>
      <c r="B482" s="2624">
        <f>'4.20.1_NLRScheme_List'!C482</f>
        <v>0</v>
      </c>
      <c r="C482" s="2624">
        <f>'4.20.1_NLRScheme_List'!D482</f>
        <v>0</v>
      </c>
      <c r="D482" s="2630"/>
      <c r="E482" s="2630"/>
      <c r="F482" s="2630"/>
      <c r="G482" s="2572"/>
      <c r="H482" s="2572"/>
      <c r="I482" s="2572"/>
      <c r="J482" s="2572"/>
      <c r="K482" s="2559"/>
      <c r="L482" s="2559"/>
      <c r="M482" s="2559"/>
      <c r="N482" s="2559"/>
      <c r="O482" s="2559"/>
      <c r="P482" s="2559"/>
      <c r="Q482" s="2559"/>
      <c r="R482" s="2559"/>
      <c r="S482" s="2559"/>
      <c r="T482" s="2559"/>
    </row>
    <row r="483" spans="1:20" s="2526" customFormat="1" ht="10.5">
      <c r="A483" s="2618"/>
      <c r="B483" s="2624">
        <f>'4.20.1_NLRScheme_List'!C483</f>
        <v>0</v>
      </c>
      <c r="C483" s="2624">
        <f>'4.20.1_NLRScheme_List'!D483</f>
        <v>0</v>
      </c>
      <c r="D483" s="2630"/>
      <c r="E483" s="2630"/>
      <c r="F483" s="2630"/>
      <c r="G483" s="2572"/>
      <c r="H483" s="2572"/>
      <c r="I483" s="2572"/>
      <c r="J483" s="2572"/>
      <c r="K483" s="2559"/>
      <c r="L483" s="2559"/>
      <c r="M483" s="2559"/>
      <c r="N483" s="2559"/>
      <c r="O483" s="2559"/>
      <c r="P483" s="2559"/>
      <c r="Q483" s="2559"/>
      <c r="R483" s="2559"/>
      <c r="S483" s="2559"/>
      <c r="T483" s="2559"/>
    </row>
    <row r="484" spans="1:20" s="2526" customFormat="1" ht="10.5">
      <c r="A484" s="2618"/>
      <c r="B484" s="2624">
        <f>'4.20.1_NLRScheme_List'!C484</f>
        <v>0</v>
      </c>
      <c r="C484" s="2624">
        <f>'4.20.1_NLRScheme_List'!D484</f>
        <v>0</v>
      </c>
      <c r="D484" s="2630"/>
      <c r="E484" s="2630"/>
      <c r="F484" s="2630"/>
      <c r="G484" s="2572"/>
      <c r="H484" s="2572"/>
      <c r="I484" s="2572"/>
      <c r="J484" s="2572"/>
      <c r="K484" s="2559"/>
      <c r="L484" s="2559"/>
      <c r="M484" s="2559"/>
      <c r="N484" s="2559"/>
      <c r="O484" s="2559"/>
      <c r="P484" s="2559"/>
      <c r="Q484" s="2559"/>
      <c r="R484" s="2559"/>
      <c r="S484" s="2559"/>
      <c r="T484" s="2559"/>
    </row>
    <row r="485" spans="1:20" s="2526" customFormat="1" ht="10.5">
      <c r="A485" s="2618"/>
      <c r="B485" s="2624">
        <f>'4.20.1_NLRScheme_List'!C485</f>
        <v>0</v>
      </c>
      <c r="C485" s="2624">
        <f>'4.20.1_NLRScheme_List'!D485</f>
        <v>0</v>
      </c>
      <c r="D485" s="2630"/>
      <c r="E485" s="2630"/>
      <c r="F485" s="2630"/>
      <c r="G485" s="2572"/>
      <c r="H485" s="2572"/>
      <c r="I485" s="2572"/>
      <c r="J485" s="2572"/>
      <c r="K485" s="2559"/>
      <c r="L485" s="2559"/>
      <c r="M485" s="2559"/>
      <c r="N485" s="2559"/>
      <c r="O485" s="2559"/>
      <c r="P485" s="2559"/>
      <c r="Q485" s="2559"/>
      <c r="R485" s="2559"/>
      <c r="S485" s="2559"/>
      <c r="T485" s="2559"/>
    </row>
    <row r="486" spans="1:20" s="2526" customFormat="1" ht="10.5">
      <c r="A486" s="2618"/>
      <c r="B486" s="2624">
        <f>'4.20.1_NLRScheme_List'!C486</f>
        <v>0</v>
      </c>
      <c r="C486" s="2624">
        <f>'4.20.1_NLRScheme_List'!D486</f>
        <v>0</v>
      </c>
      <c r="D486" s="2630"/>
      <c r="E486" s="2630"/>
      <c r="F486" s="2630"/>
      <c r="G486" s="2572"/>
      <c r="H486" s="2572"/>
      <c r="I486" s="2572"/>
      <c r="J486" s="2572"/>
      <c r="K486" s="2559"/>
      <c r="L486" s="2559"/>
      <c r="M486" s="2559"/>
      <c r="N486" s="2559"/>
      <c r="O486" s="2559"/>
      <c r="P486" s="2559"/>
      <c r="Q486" s="2559"/>
      <c r="R486" s="2559"/>
      <c r="S486" s="2559"/>
      <c r="T486" s="2559"/>
    </row>
    <row r="487" spans="1:20" s="2526" customFormat="1" ht="10.5">
      <c r="A487" s="2618"/>
      <c r="B487" s="2624">
        <f>'4.20.1_NLRScheme_List'!C487</f>
        <v>0</v>
      </c>
      <c r="C487" s="2624">
        <f>'4.20.1_NLRScheme_List'!D487</f>
        <v>0</v>
      </c>
      <c r="D487" s="2630"/>
      <c r="E487" s="2630"/>
      <c r="F487" s="2630"/>
      <c r="G487" s="2572"/>
      <c r="H487" s="2572"/>
      <c r="I487" s="2572"/>
      <c r="J487" s="2572"/>
      <c r="K487" s="2559"/>
      <c r="L487" s="2559"/>
      <c r="M487" s="2559"/>
      <c r="N487" s="2559"/>
      <c r="O487" s="2559"/>
      <c r="P487" s="2559"/>
      <c r="Q487" s="2559"/>
      <c r="R487" s="2559"/>
      <c r="S487" s="2559"/>
      <c r="T487" s="2559"/>
    </row>
    <row r="488" spans="1:20" s="2526" customFormat="1" ht="10.5">
      <c r="A488" s="2618"/>
      <c r="B488" s="2624">
        <f>'4.20.1_NLRScheme_List'!C488</f>
        <v>0</v>
      </c>
      <c r="C488" s="2624">
        <f>'4.20.1_NLRScheme_List'!D488</f>
        <v>0</v>
      </c>
      <c r="D488" s="2630"/>
      <c r="E488" s="2630"/>
      <c r="F488" s="2630"/>
      <c r="G488" s="2572"/>
      <c r="H488" s="2572"/>
      <c r="I488" s="2572"/>
      <c r="J488" s="2572"/>
      <c r="K488" s="2559"/>
      <c r="L488" s="2559"/>
      <c r="M488" s="2559"/>
      <c r="N488" s="2559"/>
      <c r="O488" s="2559"/>
      <c r="P488" s="2559"/>
      <c r="Q488" s="2559"/>
      <c r="R488" s="2559"/>
      <c r="S488" s="2559"/>
      <c r="T488" s="2559"/>
    </row>
    <row r="489" spans="1:20" s="2526" customFormat="1" ht="10.5">
      <c r="A489" s="2618"/>
      <c r="B489" s="2624">
        <f>'4.20.1_NLRScheme_List'!C489</f>
        <v>0</v>
      </c>
      <c r="C489" s="2624">
        <f>'4.20.1_NLRScheme_List'!D489</f>
        <v>0</v>
      </c>
      <c r="D489" s="2630"/>
      <c r="E489" s="2630"/>
      <c r="F489" s="2630"/>
      <c r="G489" s="2572"/>
      <c r="H489" s="2572"/>
      <c r="I489" s="2572"/>
      <c r="J489" s="2572"/>
      <c r="K489" s="2559"/>
      <c r="L489" s="2559"/>
      <c r="M489" s="2559"/>
      <c r="N489" s="2559"/>
      <c r="O489" s="2559"/>
      <c r="P489" s="2559"/>
      <c r="Q489" s="2559"/>
      <c r="R489" s="2559"/>
      <c r="S489" s="2559"/>
      <c r="T489" s="2559"/>
    </row>
    <row r="490" spans="1:20" s="2526" customFormat="1" ht="10.5">
      <c r="A490" s="2618"/>
      <c r="B490" s="2624">
        <f>'4.20.1_NLRScheme_List'!C490</f>
        <v>0</v>
      </c>
      <c r="C490" s="2624">
        <f>'4.20.1_NLRScheme_List'!D490</f>
        <v>0</v>
      </c>
      <c r="D490" s="2630"/>
      <c r="E490" s="2630"/>
      <c r="F490" s="2630"/>
      <c r="G490" s="2572"/>
      <c r="H490" s="2572"/>
      <c r="I490" s="2572"/>
      <c r="J490" s="2572"/>
      <c r="K490" s="2559"/>
      <c r="L490" s="2559"/>
      <c r="M490" s="2559"/>
      <c r="N490" s="2559"/>
      <c r="O490" s="2559"/>
      <c r="P490" s="2559"/>
      <c r="Q490" s="2559"/>
      <c r="R490" s="2559"/>
      <c r="S490" s="2559"/>
      <c r="T490" s="2559"/>
    </row>
    <row r="491" spans="1:20" s="2526" customFormat="1" ht="10.5">
      <c r="A491" s="2618"/>
      <c r="B491" s="2624">
        <f>'4.20.1_NLRScheme_List'!C491</f>
        <v>0</v>
      </c>
      <c r="C491" s="2624">
        <f>'4.20.1_NLRScheme_List'!D491</f>
        <v>0</v>
      </c>
      <c r="D491" s="2630"/>
      <c r="E491" s="2630"/>
      <c r="F491" s="2630"/>
      <c r="G491" s="2572"/>
      <c r="H491" s="2572"/>
      <c r="I491" s="2572"/>
      <c r="J491" s="2572"/>
      <c r="K491" s="2559"/>
      <c r="L491" s="2559"/>
      <c r="M491" s="2559"/>
      <c r="N491" s="2559"/>
      <c r="O491" s="2559"/>
      <c r="P491" s="2559"/>
      <c r="Q491" s="2559"/>
      <c r="R491" s="2559"/>
      <c r="S491" s="2559"/>
      <c r="T491" s="2559"/>
    </row>
    <row r="492" spans="1:20" s="2526" customFormat="1" ht="10.5">
      <c r="A492" s="2618"/>
      <c r="B492" s="2624">
        <f>'4.20.1_NLRScheme_List'!C492</f>
        <v>0</v>
      </c>
      <c r="C492" s="2624">
        <f>'4.20.1_NLRScheme_List'!D492</f>
        <v>0</v>
      </c>
      <c r="D492" s="2630"/>
      <c r="E492" s="2630"/>
      <c r="F492" s="2630"/>
      <c r="G492" s="2572"/>
      <c r="H492" s="2572"/>
      <c r="I492" s="2572"/>
      <c r="J492" s="2572"/>
      <c r="K492" s="2559"/>
      <c r="L492" s="2559"/>
      <c r="M492" s="2559"/>
      <c r="N492" s="2559"/>
      <c r="O492" s="2559"/>
      <c r="P492" s="2559"/>
      <c r="Q492" s="2559"/>
      <c r="R492" s="2559"/>
      <c r="S492" s="2559"/>
      <c r="T492" s="2559"/>
    </row>
    <row r="493" spans="1:20" s="2526" customFormat="1" ht="10.5">
      <c r="A493" s="2618"/>
      <c r="B493" s="2624">
        <f>'4.20.1_NLRScheme_List'!C493</f>
        <v>0</v>
      </c>
      <c r="C493" s="2624">
        <f>'4.20.1_NLRScheme_List'!D493</f>
        <v>0</v>
      </c>
      <c r="D493" s="2630"/>
      <c r="E493" s="2630"/>
      <c r="F493" s="2630"/>
      <c r="G493" s="2572"/>
      <c r="H493" s="2572"/>
      <c r="I493" s="2572"/>
      <c r="J493" s="2572"/>
      <c r="K493" s="2559"/>
      <c r="L493" s="2559"/>
      <c r="M493" s="2559"/>
      <c r="N493" s="2559"/>
      <c r="O493" s="2559"/>
      <c r="P493" s="2559"/>
      <c r="Q493" s="2559"/>
      <c r="R493" s="2559"/>
      <c r="S493" s="2559"/>
      <c r="T493" s="2559"/>
    </row>
    <row r="494" spans="1:20" s="2526" customFormat="1" ht="10.5">
      <c r="A494" s="2618"/>
      <c r="B494" s="2624">
        <f>'4.20.1_NLRScheme_List'!C494</f>
        <v>0</v>
      </c>
      <c r="C494" s="2624">
        <f>'4.20.1_NLRScheme_List'!D494</f>
        <v>0</v>
      </c>
      <c r="D494" s="2630"/>
      <c r="E494" s="2630"/>
      <c r="F494" s="2630"/>
      <c r="G494" s="2572"/>
      <c r="H494" s="2572"/>
      <c r="I494" s="2572"/>
      <c r="J494" s="2572"/>
      <c r="K494" s="2559"/>
      <c r="L494" s="2559"/>
      <c r="M494" s="2559"/>
      <c r="N494" s="2559"/>
      <c r="O494" s="2559"/>
      <c r="P494" s="2559"/>
      <c r="Q494" s="2559"/>
      <c r="R494" s="2559"/>
      <c r="S494" s="2559"/>
      <c r="T494" s="2559"/>
    </row>
    <row r="495" spans="1:20" s="2526" customFormat="1" ht="10.5">
      <c r="A495" s="2618"/>
      <c r="B495" s="2624">
        <f>'4.20.1_NLRScheme_List'!C495</f>
        <v>0</v>
      </c>
      <c r="C495" s="2624">
        <f>'4.20.1_NLRScheme_List'!D495</f>
        <v>0</v>
      </c>
      <c r="D495" s="2630"/>
      <c r="E495" s="2630"/>
      <c r="F495" s="2630"/>
      <c r="G495" s="2572"/>
      <c r="H495" s="2572"/>
      <c r="I495" s="2572"/>
      <c r="J495" s="2572"/>
      <c r="K495" s="2559"/>
      <c r="L495" s="2559"/>
      <c r="M495" s="2559"/>
      <c r="N495" s="2559"/>
      <c r="O495" s="2559"/>
      <c r="P495" s="2559"/>
      <c r="Q495" s="2559"/>
      <c r="R495" s="2559"/>
      <c r="S495" s="2559"/>
      <c r="T495" s="2559"/>
    </row>
    <row r="496" spans="1:20" s="2526" customFormat="1" ht="10.5">
      <c r="A496" s="2618"/>
      <c r="B496" s="2624">
        <f>'4.20.1_NLRScheme_List'!C496</f>
        <v>0</v>
      </c>
      <c r="C496" s="2624">
        <f>'4.20.1_NLRScheme_List'!D496</f>
        <v>0</v>
      </c>
      <c r="D496" s="2630"/>
      <c r="E496" s="2630"/>
      <c r="F496" s="2630"/>
      <c r="G496" s="2572"/>
      <c r="H496" s="2572"/>
      <c r="I496" s="2572"/>
      <c r="J496" s="2572"/>
      <c r="K496" s="2559"/>
      <c r="L496" s="2559"/>
      <c r="M496" s="2559"/>
      <c r="N496" s="2559"/>
      <c r="O496" s="2559"/>
      <c r="P496" s="2559"/>
      <c r="Q496" s="2559"/>
      <c r="R496" s="2559"/>
      <c r="S496" s="2559"/>
      <c r="T496" s="2559"/>
    </row>
    <row r="497" spans="1:20" s="2526" customFormat="1" ht="10.5">
      <c r="A497" s="2618"/>
      <c r="B497" s="2624">
        <f>'4.20.1_NLRScheme_List'!C497</f>
        <v>0</v>
      </c>
      <c r="C497" s="2624">
        <f>'4.20.1_NLRScheme_List'!D497</f>
        <v>0</v>
      </c>
      <c r="D497" s="2630"/>
      <c r="E497" s="2630"/>
      <c r="F497" s="2630"/>
      <c r="G497" s="2572"/>
      <c r="H497" s="2572"/>
      <c r="I497" s="2572"/>
      <c r="J497" s="2572"/>
      <c r="K497" s="2559"/>
      <c r="L497" s="2559"/>
      <c r="M497" s="2559"/>
      <c r="N497" s="2559"/>
      <c r="O497" s="2559"/>
      <c r="P497" s="2559"/>
      <c r="Q497" s="2559"/>
      <c r="R497" s="2559"/>
      <c r="S497" s="2559"/>
      <c r="T497" s="2559"/>
    </row>
    <row r="498" spans="1:20" s="2526" customFormat="1" ht="10.5">
      <c r="A498" s="2618"/>
      <c r="B498" s="2624">
        <f>'4.20.1_NLRScheme_List'!C498</f>
        <v>0</v>
      </c>
      <c r="C498" s="2624">
        <f>'4.20.1_NLRScheme_List'!D498</f>
        <v>0</v>
      </c>
      <c r="D498" s="2630"/>
      <c r="E498" s="2630"/>
      <c r="F498" s="2630"/>
      <c r="G498" s="2572"/>
      <c r="H498" s="2572"/>
      <c r="I498" s="2572"/>
      <c r="J498" s="2572"/>
      <c r="K498" s="2559"/>
      <c r="L498" s="2559"/>
      <c r="M498" s="2559"/>
      <c r="N498" s="2559"/>
      <c r="O498" s="2559"/>
      <c r="P498" s="2559"/>
      <c r="Q498" s="2559"/>
      <c r="R498" s="2559"/>
      <c r="S498" s="2559"/>
      <c r="T498" s="2559"/>
    </row>
    <row r="499" spans="1:20" s="2526" customFormat="1" ht="10.5">
      <c r="A499" s="2618"/>
      <c r="B499" s="2624">
        <f>'4.20.1_NLRScheme_List'!C499</f>
        <v>0</v>
      </c>
      <c r="C499" s="2624">
        <f>'4.20.1_NLRScheme_List'!D499</f>
        <v>0</v>
      </c>
      <c r="D499" s="2630"/>
      <c r="E499" s="2630"/>
      <c r="F499" s="2630"/>
      <c r="G499" s="2572"/>
      <c r="H499" s="2572"/>
      <c r="I499" s="2572"/>
      <c r="J499" s="2572"/>
      <c r="K499" s="2559"/>
      <c r="L499" s="2559"/>
      <c r="M499" s="2559"/>
      <c r="N499" s="2559"/>
      <c r="O499" s="2559"/>
      <c r="P499" s="2559"/>
      <c r="Q499" s="2559"/>
      <c r="R499" s="2559"/>
      <c r="S499" s="2559"/>
      <c r="T499" s="2559"/>
    </row>
    <row r="500" spans="1:20" s="2526" customFormat="1" ht="10.5">
      <c r="A500" s="2618"/>
      <c r="B500" s="2624">
        <f>'4.20.1_NLRScheme_List'!C500</f>
        <v>0</v>
      </c>
      <c r="C500" s="2624">
        <f>'4.20.1_NLRScheme_List'!D500</f>
        <v>0</v>
      </c>
      <c r="D500" s="2630"/>
      <c r="E500" s="2630"/>
      <c r="F500" s="2630"/>
      <c r="G500" s="2572"/>
      <c r="H500" s="2572"/>
      <c r="I500" s="2572"/>
      <c r="J500" s="2572"/>
      <c r="K500" s="2559"/>
      <c r="L500" s="2559"/>
      <c r="M500" s="2559"/>
      <c r="N500" s="2559"/>
      <c r="O500" s="2559"/>
      <c r="P500" s="2559"/>
      <c r="Q500" s="2559"/>
      <c r="R500" s="2559"/>
      <c r="S500" s="2559"/>
      <c r="T500" s="2559"/>
    </row>
    <row r="501" spans="1:20" s="2526" customFormat="1" ht="10.5">
      <c r="A501" s="2618"/>
      <c r="B501" s="2624">
        <f>'4.20.1_NLRScheme_List'!C501</f>
        <v>0</v>
      </c>
      <c r="C501" s="2624">
        <f>'4.20.1_NLRScheme_List'!D501</f>
        <v>0</v>
      </c>
      <c r="D501" s="2630"/>
      <c r="E501" s="2630"/>
      <c r="F501" s="2630"/>
      <c r="G501" s="2572"/>
      <c r="H501" s="2572"/>
      <c r="I501" s="2572"/>
      <c r="J501" s="2572"/>
      <c r="K501" s="2559"/>
      <c r="L501" s="2559"/>
      <c r="M501" s="2559"/>
      <c r="N501" s="2559"/>
      <c r="O501" s="2559"/>
      <c r="P501" s="2559"/>
      <c r="Q501" s="2559"/>
      <c r="R501" s="2559"/>
      <c r="S501" s="2559"/>
      <c r="T501" s="2559"/>
    </row>
    <row r="502" spans="1:20" s="2526" customFormat="1" ht="10.5">
      <c r="A502" s="2618"/>
      <c r="B502" s="2624">
        <f>'4.20.1_NLRScheme_List'!C502</f>
        <v>0</v>
      </c>
      <c r="C502" s="2624">
        <f>'4.20.1_NLRScheme_List'!D502</f>
        <v>0</v>
      </c>
      <c r="D502" s="2630"/>
      <c r="E502" s="2630"/>
      <c r="F502" s="2630"/>
      <c r="G502" s="2572"/>
      <c r="H502" s="2572"/>
      <c r="I502" s="2572"/>
      <c r="J502" s="2572"/>
      <c r="K502" s="2559"/>
      <c r="L502" s="2559"/>
      <c r="M502" s="2559"/>
      <c r="N502" s="2559"/>
      <c r="O502" s="2559"/>
      <c r="P502" s="2559"/>
      <c r="Q502" s="2559"/>
      <c r="R502" s="2559"/>
      <c r="S502" s="2559"/>
      <c r="T502" s="2559"/>
    </row>
    <row r="503" spans="1:20" s="2526" customFormat="1" ht="10.5">
      <c r="A503" s="2618"/>
      <c r="B503" s="2624">
        <f>'4.20.1_NLRScheme_List'!C503</f>
        <v>0</v>
      </c>
      <c r="C503" s="2624">
        <f>'4.20.1_NLRScheme_List'!D503</f>
        <v>0</v>
      </c>
      <c r="D503" s="2630"/>
      <c r="E503" s="2630"/>
      <c r="F503" s="2630"/>
      <c r="G503" s="2572"/>
      <c r="H503" s="2572"/>
      <c r="I503" s="2572"/>
      <c r="J503" s="2572"/>
      <c r="K503" s="2559"/>
      <c r="L503" s="2559"/>
      <c r="M503" s="2559"/>
      <c r="N503" s="2559"/>
      <c r="O503" s="2559"/>
      <c r="P503" s="2559"/>
      <c r="Q503" s="2559"/>
      <c r="R503" s="2559"/>
      <c r="S503" s="2559"/>
      <c r="T503" s="2559"/>
    </row>
    <row r="504" spans="1:20" s="2526" customFormat="1" ht="10.5">
      <c r="A504" s="2618"/>
      <c r="B504" s="2624">
        <f>'4.20.1_NLRScheme_List'!C504</f>
        <v>0</v>
      </c>
      <c r="C504" s="2624">
        <f>'4.20.1_NLRScheme_List'!D504</f>
        <v>0</v>
      </c>
      <c r="D504" s="2630"/>
      <c r="E504" s="2630"/>
      <c r="F504" s="2630"/>
      <c r="G504" s="2572"/>
      <c r="H504" s="2572"/>
      <c r="I504" s="2572"/>
      <c r="J504" s="2572"/>
      <c r="K504" s="2559"/>
      <c r="L504" s="2559"/>
      <c r="M504" s="2559"/>
      <c r="N504" s="2559"/>
      <c r="O504" s="2559"/>
      <c r="P504" s="2559"/>
      <c r="Q504" s="2559"/>
      <c r="R504" s="2559"/>
      <c r="S504" s="2559"/>
      <c r="T504" s="2559"/>
    </row>
    <row r="505" spans="1:20" s="2526" customFormat="1" ht="10.5">
      <c r="A505" s="2618"/>
      <c r="B505" s="2624">
        <f>'4.20.1_NLRScheme_List'!C505</f>
        <v>0</v>
      </c>
      <c r="C505" s="2624">
        <f>'4.20.1_NLRScheme_List'!D505</f>
        <v>0</v>
      </c>
      <c r="D505" s="2630"/>
      <c r="E505" s="2630"/>
      <c r="F505" s="2630"/>
      <c r="G505" s="2572"/>
      <c r="H505" s="2572"/>
      <c r="I505" s="2572"/>
      <c r="J505" s="2572"/>
      <c r="K505" s="2559"/>
      <c r="L505" s="2559"/>
      <c r="M505" s="2559"/>
      <c r="N505" s="2559"/>
      <c r="O505" s="2559"/>
      <c r="P505" s="2559"/>
      <c r="Q505" s="2559"/>
      <c r="R505" s="2559"/>
      <c r="S505" s="2559"/>
      <c r="T505" s="2559"/>
    </row>
    <row r="506" spans="1:20" s="2526" customFormat="1" ht="10.5">
      <c r="A506" s="2618"/>
      <c r="B506" s="2624">
        <f>'4.20.1_NLRScheme_List'!C506</f>
        <v>0</v>
      </c>
      <c r="C506" s="2624">
        <f>'4.20.1_NLRScheme_List'!D506</f>
        <v>0</v>
      </c>
      <c r="D506" s="2630"/>
      <c r="E506" s="2630"/>
      <c r="F506" s="2630"/>
      <c r="G506" s="2572"/>
      <c r="H506" s="2572"/>
      <c r="I506" s="2572"/>
      <c r="J506" s="2572"/>
      <c r="K506" s="2559"/>
      <c r="L506" s="2559"/>
      <c r="M506" s="2559"/>
      <c r="N506" s="2559"/>
      <c r="O506" s="2559"/>
      <c r="P506" s="2559"/>
      <c r="Q506" s="2559"/>
      <c r="R506" s="2559"/>
      <c r="S506" s="2559"/>
      <c r="T506" s="2559"/>
    </row>
    <row r="507" spans="1:20" s="2526" customFormat="1" ht="10.5">
      <c r="A507" s="2618"/>
      <c r="B507" s="2624">
        <f>'4.20.1_NLRScheme_List'!C507</f>
        <v>0</v>
      </c>
      <c r="C507" s="2624">
        <f>'4.20.1_NLRScheme_List'!D507</f>
        <v>0</v>
      </c>
      <c r="D507" s="2630"/>
      <c r="E507" s="2630"/>
      <c r="F507" s="2630"/>
      <c r="G507" s="2572"/>
      <c r="H507" s="2572"/>
      <c r="I507" s="2572"/>
      <c r="J507" s="2572"/>
      <c r="K507" s="2559"/>
      <c r="L507" s="2559"/>
      <c r="M507" s="2559"/>
      <c r="N507" s="2559"/>
      <c r="O507" s="2559"/>
      <c r="P507" s="2559"/>
      <c r="Q507" s="2559"/>
      <c r="R507" s="2559"/>
      <c r="S507" s="2559"/>
      <c r="T507" s="2559"/>
    </row>
    <row r="508" spans="1:20" s="2526" customFormat="1" ht="10.5">
      <c r="A508" s="2618"/>
      <c r="B508" s="2624"/>
      <c r="C508" s="2624"/>
      <c r="D508" s="2630"/>
      <c r="E508" s="2630"/>
      <c r="F508" s="2630"/>
      <c r="G508" s="2572"/>
      <c r="H508" s="2572"/>
      <c r="I508" s="2572"/>
      <c r="J508" s="2572"/>
      <c r="K508" s="2559"/>
      <c r="L508" s="2559"/>
      <c r="M508" s="2559"/>
      <c r="N508" s="2559"/>
      <c r="O508" s="2559"/>
      <c r="P508" s="2559"/>
      <c r="Q508" s="2559"/>
      <c r="R508" s="2559"/>
      <c r="S508" s="2559"/>
      <c r="T508" s="2559"/>
    </row>
    <row r="509" spans="1:20" s="2526" customFormat="1" ht="10.5">
      <c r="A509" s="2618"/>
      <c r="B509" s="2626" t="s">
        <v>2449</v>
      </c>
      <c r="C509" s="2626"/>
      <c r="D509" s="2572"/>
      <c r="E509" s="2572"/>
      <c r="F509" s="2572"/>
      <c r="G509" s="2572"/>
      <c r="H509" s="2572"/>
      <c r="I509" s="2572"/>
      <c r="J509" s="2572"/>
      <c r="K509" s="2627">
        <f t="shared" ref="K509:T509" si="1">SUM(K363:K508)</f>
        <v>0</v>
      </c>
      <c r="L509" s="2627">
        <f t="shared" si="1"/>
        <v>0</v>
      </c>
      <c r="M509" s="2627">
        <f t="shared" si="1"/>
        <v>0</v>
      </c>
      <c r="N509" s="2627">
        <f t="shared" si="1"/>
        <v>0</v>
      </c>
      <c r="O509" s="2627">
        <f t="shared" si="1"/>
        <v>0</v>
      </c>
      <c r="P509" s="2627">
        <f t="shared" si="1"/>
        <v>0</v>
      </c>
      <c r="Q509" s="2627">
        <f t="shared" si="1"/>
        <v>0</v>
      </c>
      <c r="R509" s="2627">
        <f t="shared" si="1"/>
        <v>0</v>
      </c>
      <c r="S509" s="2627">
        <f t="shared" si="1"/>
        <v>0</v>
      </c>
      <c r="T509" s="2627">
        <f t="shared" si="1"/>
        <v>0</v>
      </c>
    </row>
    <row r="510" spans="1:20" s="2526" customFormat="1" ht="10.5">
      <c r="A510" s="2618"/>
      <c r="B510" s="2626"/>
      <c r="C510" s="2626"/>
      <c r="D510" s="2549"/>
      <c r="E510" s="2549"/>
      <c r="F510" s="2549"/>
      <c r="G510" s="2572"/>
      <c r="H510" s="2572"/>
      <c r="I510" s="2572"/>
      <c r="J510" s="2572"/>
      <c r="K510" s="2582"/>
      <c r="L510" s="2582"/>
      <c r="M510" s="2582"/>
      <c r="N510" s="2582"/>
      <c r="O510" s="2582"/>
      <c r="P510" s="2582"/>
      <c r="Q510" s="2582"/>
      <c r="R510" s="2582"/>
      <c r="S510" s="2582"/>
      <c r="T510" s="2582"/>
    </row>
    <row r="511" spans="1:20" s="2526" customFormat="1" ht="10.5">
      <c r="A511" s="2618"/>
      <c r="B511" s="2628" t="s">
        <v>2450</v>
      </c>
      <c r="C511" s="2628"/>
      <c r="D511" s="2572"/>
      <c r="E511" s="2572"/>
      <c r="F511" s="2572"/>
      <c r="G511" s="2572"/>
      <c r="H511" s="2572"/>
      <c r="I511" s="2572"/>
      <c r="J511" s="2572"/>
      <c r="K511" s="2582"/>
      <c r="L511" s="2582"/>
      <c r="M511" s="2582"/>
      <c r="N511" s="2582"/>
      <c r="O511" s="2582"/>
      <c r="P511" s="2582"/>
      <c r="Q511" s="2582"/>
      <c r="R511" s="2582"/>
      <c r="S511" s="2582"/>
      <c r="T511" s="2582"/>
    </row>
    <row r="512" spans="1:20" s="2526" customFormat="1" ht="10.5">
      <c r="A512" s="2618"/>
      <c r="B512" s="2624">
        <f>'4.20.1_NLRScheme_List'!C512</f>
        <v>0</v>
      </c>
      <c r="C512" s="2624">
        <f>'4.20.1_NLRScheme_List'!D512</f>
        <v>0</v>
      </c>
      <c r="D512" s="2572"/>
      <c r="E512" s="2572"/>
      <c r="F512" s="2572"/>
      <c r="G512" s="2572"/>
      <c r="H512" s="2572"/>
      <c r="I512" s="2572"/>
      <c r="J512" s="2572"/>
      <c r="K512" s="2559"/>
      <c r="L512" s="2559"/>
      <c r="M512" s="2559"/>
      <c r="N512" s="2559"/>
      <c r="O512" s="2559"/>
      <c r="P512" s="2559"/>
      <c r="Q512" s="2559"/>
      <c r="R512" s="2559"/>
      <c r="S512" s="2559"/>
      <c r="T512" s="2559"/>
    </row>
    <row r="513" spans="1:20" s="2526" customFormat="1" ht="10.5">
      <c r="A513" s="2618"/>
      <c r="B513" s="2624"/>
      <c r="C513" s="2624"/>
      <c r="D513" s="2572"/>
      <c r="E513" s="2572"/>
      <c r="F513" s="2572"/>
      <c r="G513" s="2572"/>
      <c r="H513" s="2572"/>
      <c r="I513" s="2572"/>
      <c r="J513" s="2572"/>
      <c r="K513" s="2559"/>
      <c r="L513" s="2559"/>
      <c r="M513" s="2559"/>
      <c r="N513" s="2559"/>
      <c r="O513" s="2559"/>
      <c r="P513" s="2559"/>
      <c r="Q513" s="2559"/>
      <c r="R513" s="2559"/>
      <c r="S513" s="2559"/>
      <c r="T513" s="2559"/>
    </row>
    <row r="514" spans="1:20" s="2526" customFormat="1" ht="10.5">
      <c r="A514" s="2618"/>
      <c r="B514" s="2626" t="s">
        <v>2451</v>
      </c>
      <c r="C514" s="2626"/>
      <c r="D514" s="2572"/>
      <c r="E514" s="2572"/>
      <c r="F514" s="2572"/>
      <c r="G514" s="2572"/>
      <c r="H514" s="2572"/>
      <c r="I514" s="2572"/>
      <c r="J514" s="2572"/>
      <c r="K514" s="2627">
        <f t="shared" ref="K514:T514" si="2">SUM(K512:K513)</f>
        <v>0</v>
      </c>
      <c r="L514" s="2627">
        <f t="shared" si="2"/>
        <v>0</v>
      </c>
      <c r="M514" s="2627">
        <f t="shared" si="2"/>
        <v>0</v>
      </c>
      <c r="N514" s="2627">
        <f t="shared" si="2"/>
        <v>0</v>
      </c>
      <c r="O514" s="2627">
        <f t="shared" si="2"/>
        <v>0</v>
      </c>
      <c r="P514" s="2627">
        <f t="shared" si="2"/>
        <v>0</v>
      </c>
      <c r="Q514" s="2627">
        <f t="shared" si="2"/>
        <v>0</v>
      </c>
      <c r="R514" s="2627">
        <f t="shared" si="2"/>
        <v>0</v>
      </c>
      <c r="S514" s="2627">
        <f t="shared" si="2"/>
        <v>0</v>
      </c>
      <c r="T514" s="2627">
        <f t="shared" si="2"/>
        <v>0</v>
      </c>
    </row>
    <row r="515" spans="1:20" s="2526" customFormat="1" ht="10.5">
      <c r="A515" s="2618"/>
      <c r="B515" s="2626"/>
      <c r="C515" s="2626"/>
      <c r="D515" s="2572"/>
      <c r="E515" s="2572"/>
      <c r="F515" s="2572"/>
      <c r="G515" s="2572"/>
      <c r="H515" s="2572"/>
      <c r="I515" s="2572"/>
      <c r="J515" s="2572"/>
      <c r="K515" s="2582"/>
      <c r="L515" s="2582"/>
      <c r="M515" s="2582"/>
      <c r="N515" s="2582"/>
      <c r="O515" s="2582"/>
      <c r="P515" s="2582"/>
      <c r="Q515" s="2582"/>
      <c r="R515" s="2582"/>
      <c r="S515" s="2582"/>
      <c r="T515" s="2582"/>
    </row>
    <row r="516" spans="1:20" s="2526" customFormat="1" ht="10.5">
      <c r="A516" s="2618"/>
      <c r="B516" s="2628" t="s">
        <v>2452</v>
      </c>
      <c r="C516" s="2628"/>
      <c r="D516" s="2572"/>
      <c r="E516" s="2572"/>
      <c r="F516" s="2572"/>
      <c r="G516" s="2572"/>
      <c r="H516" s="2572"/>
      <c r="I516" s="2572"/>
      <c r="J516" s="2572"/>
      <c r="K516" s="2582"/>
      <c r="L516" s="2582"/>
      <c r="M516" s="2582"/>
      <c r="N516" s="2582"/>
      <c r="O516" s="2582"/>
      <c r="P516" s="2582"/>
      <c r="Q516" s="2582"/>
      <c r="R516" s="2582"/>
      <c r="S516" s="2582"/>
      <c r="T516" s="2582"/>
    </row>
    <row r="517" spans="1:20" s="2526" customFormat="1" ht="10.5">
      <c r="A517" s="2618"/>
      <c r="B517" s="2624">
        <f>'4.20.1_NLRScheme_List'!C517</f>
        <v>0</v>
      </c>
      <c r="C517" s="2624">
        <f>'4.20.1_NLRScheme_List'!D517</f>
        <v>0</v>
      </c>
      <c r="D517" s="2572"/>
      <c r="E517" s="2572"/>
      <c r="F517" s="2572"/>
      <c r="G517" s="2572"/>
      <c r="H517" s="2572"/>
      <c r="I517" s="2572"/>
      <c r="J517" s="2572"/>
      <c r="K517" s="2559"/>
      <c r="L517" s="2559"/>
      <c r="M517" s="2559"/>
      <c r="N517" s="2559"/>
      <c r="O517" s="2559"/>
      <c r="P517" s="2559"/>
      <c r="Q517" s="2559"/>
      <c r="R517" s="2559"/>
      <c r="S517" s="2559"/>
      <c r="T517" s="2559"/>
    </row>
    <row r="518" spans="1:20" s="2526" customFormat="1" ht="10.5">
      <c r="A518" s="2618"/>
      <c r="B518" s="2624">
        <f>'4.20.1_NLRScheme_List'!C518</f>
        <v>0</v>
      </c>
      <c r="C518" s="2624">
        <f>'4.20.1_NLRScheme_List'!D518</f>
        <v>0</v>
      </c>
      <c r="D518" s="2572"/>
      <c r="E518" s="2572"/>
      <c r="F518" s="2572"/>
      <c r="G518" s="2572"/>
      <c r="H518" s="2572"/>
      <c r="I518" s="2572"/>
      <c r="J518" s="2572"/>
      <c r="K518" s="2559"/>
      <c r="L518" s="2559"/>
      <c r="M518" s="2559"/>
      <c r="N518" s="2559"/>
      <c r="O518" s="2559"/>
      <c r="P518" s="2559"/>
      <c r="Q518" s="2559"/>
      <c r="R518" s="2559"/>
      <c r="S518" s="2559"/>
      <c r="T518" s="2559"/>
    </row>
    <row r="519" spans="1:20" s="2526" customFormat="1" ht="10.5">
      <c r="A519" s="2618"/>
      <c r="B519" s="2624">
        <f>'4.20.1_NLRScheme_List'!C519</f>
        <v>0</v>
      </c>
      <c r="C519" s="2624">
        <f>'4.20.1_NLRScheme_List'!D519</f>
        <v>0</v>
      </c>
      <c r="D519" s="2572"/>
      <c r="E519" s="2572"/>
      <c r="F519" s="2572"/>
      <c r="G519" s="2572"/>
      <c r="H519" s="2572"/>
      <c r="I519" s="2572"/>
      <c r="J519" s="2572"/>
      <c r="K519" s="2559"/>
      <c r="L519" s="2559"/>
      <c r="M519" s="2559"/>
      <c r="N519" s="2559"/>
      <c r="O519" s="2559"/>
      <c r="P519" s="2559"/>
      <c r="Q519" s="2559"/>
      <c r="R519" s="2559"/>
      <c r="S519" s="2559"/>
      <c r="T519" s="2559"/>
    </row>
    <row r="520" spans="1:20" s="2526" customFormat="1" ht="10.5">
      <c r="A520" s="2618"/>
      <c r="B520" s="2624">
        <f>'4.20.1_NLRScheme_List'!C520</f>
        <v>0</v>
      </c>
      <c r="C520" s="2624">
        <f>'4.20.1_NLRScheme_List'!D520</f>
        <v>0</v>
      </c>
      <c r="D520" s="2572"/>
      <c r="E520" s="2572"/>
      <c r="F520" s="2572"/>
      <c r="G520" s="2572"/>
      <c r="H520" s="2572"/>
      <c r="I520" s="2572"/>
      <c r="J520" s="2572"/>
      <c r="K520" s="2559"/>
      <c r="L520" s="2559"/>
      <c r="M520" s="2559"/>
      <c r="N520" s="2559"/>
      <c r="O520" s="2559"/>
      <c r="P520" s="2559"/>
      <c r="Q520" s="2559"/>
      <c r="R520" s="2559"/>
      <c r="S520" s="2559"/>
      <c r="T520" s="2559"/>
    </row>
    <row r="521" spans="1:20" s="2526" customFormat="1" ht="10.5">
      <c r="A521" s="2618"/>
      <c r="B521" s="2624">
        <f>'4.20.1_NLRScheme_List'!C521</f>
        <v>0</v>
      </c>
      <c r="C521" s="2624">
        <f>'4.20.1_NLRScheme_List'!D521</f>
        <v>0</v>
      </c>
      <c r="D521" s="2572"/>
      <c r="E521" s="2572"/>
      <c r="F521" s="2572"/>
      <c r="G521" s="2572"/>
      <c r="H521" s="2572"/>
      <c r="I521" s="2572"/>
      <c r="J521" s="2572"/>
      <c r="K521" s="2559"/>
      <c r="L521" s="2559"/>
      <c r="M521" s="2559"/>
      <c r="N521" s="2559"/>
      <c r="O521" s="2559"/>
      <c r="P521" s="2559"/>
      <c r="Q521" s="2559"/>
      <c r="R521" s="2559"/>
      <c r="S521" s="2559"/>
      <c r="T521" s="2559"/>
    </row>
    <row r="522" spans="1:20" s="2526" customFormat="1" ht="10.5">
      <c r="A522" s="2618"/>
      <c r="B522" s="2624">
        <f>'4.20.1_NLRScheme_List'!C522</f>
        <v>0</v>
      </c>
      <c r="C522" s="2624">
        <f>'4.20.1_NLRScheme_List'!D522</f>
        <v>0</v>
      </c>
      <c r="D522" s="2572"/>
      <c r="E522" s="2572"/>
      <c r="F522" s="2572"/>
      <c r="G522" s="2572"/>
      <c r="H522" s="2572"/>
      <c r="I522" s="2572"/>
      <c r="J522" s="2572"/>
      <c r="K522" s="2559"/>
      <c r="L522" s="2559"/>
      <c r="M522" s="2559"/>
      <c r="N522" s="2559"/>
      <c r="O522" s="2559"/>
      <c r="P522" s="2559"/>
      <c r="Q522" s="2559"/>
      <c r="R522" s="2559"/>
      <c r="S522" s="2559"/>
      <c r="T522" s="2559"/>
    </row>
    <row r="523" spans="1:20" s="2526" customFormat="1" ht="10.5">
      <c r="A523" s="2618"/>
      <c r="B523" s="2624">
        <f>'4.20.1_NLRScheme_List'!C523</f>
        <v>0</v>
      </c>
      <c r="C523" s="2624">
        <f>'4.20.1_NLRScheme_List'!D523</f>
        <v>0</v>
      </c>
      <c r="D523" s="2572"/>
      <c r="E523" s="2572"/>
      <c r="F523" s="2572"/>
      <c r="G523" s="2572"/>
      <c r="H523" s="2572"/>
      <c r="I523" s="2572"/>
      <c r="J523" s="2572"/>
      <c r="K523" s="2559"/>
      <c r="L523" s="2559"/>
      <c r="M523" s="2559"/>
      <c r="N523" s="2559"/>
      <c r="O523" s="2559"/>
      <c r="P523" s="2559"/>
      <c r="Q523" s="2559"/>
      <c r="R523" s="2559"/>
      <c r="S523" s="2559"/>
      <c r="T523" s="2559"/>
    </row>
    <row r="524" spans="1:20" s="2526" customFormat="1" ht="10.5">
      <c r="A524" s="2618"/>
      <c r="B524" s="2624">
        <f>'4.20.1_NLRScheme_List'!C524</f>
        <v>0</v>
      </c>
      <c r="C524" s="2624">
        <f>'4.20.1_NLRScheme_List'!D524</f>
        <v>0</v>
      </c>
      <c r="D524" s="2572"/>
      <c r="E524" s="2572"/>
      <c r="F524" s="2572"/>
      <c r="G524" s="2572"/>
      <c r="H524" s="2572"/>
      <c r="I524" s="2572"/>
      <c r="J524" s="2572"/>
      <c r="K524" s="2559"/>
      <c r="L524" s="2559"/>
      <c r="M524" s="2559"/>
      <c r="N524" s="2559"/>
      <c r="O524" s="2559"/>
      <c r="P524" s="2559"/>
      <c r="Q524" s="2559"/>
      <c r="R524" s="2559"/>
      <c r="S524" s="2559"/>
      <c r="T524" s="2559"/>
    </row>
    <row r="525" spans="1:20" s="2526" customFormat="1" ht="10.5">
      <c r="A525" s="2618"/>
      <c r="B525" s="2624">
        <f>'4.20.1_NLRScheme_List'!C525</f>
        <v>0</v>
      </c>
      <c r="C525" s="2624">
        <f>'4.20.1_NLRScheme_List'!D525</f>
        <v>0</v>
      </c>
      <c r="D525" s="2572"/>
      <c r="E525" s="2572"/>
      <c r="F525" s="2572"/>
      <c r="G525" s="2572"/>
      <c r="H525" s="2572"/>
      <c r="I525" s="2572"/>
      <c r="J525" s="2572"/>
      <c r="K525" s="2559"/>
      <c r="L525" s="2559"/>
      <c r="M525" s="2559"/>
      <c r="N525" s="2559"/>
      <c r="O525" s="2559"/>
      <c r="P525" s="2559"/>
      <c r="Q525" s="2559"/>
      <c r="R525" s="2559"/>
      <c r="S525" s="2559"/>
      <c r="T525" s="2559"/>
    </row>
    <row r="526" spans="1:20" s="2526" customFormat="1" ht="10.5">
      <c r="A526" s="2618"/>
      <c r="B526" s="2624">
        <f>'4.20.1_NLRScheme_List'!C526</f>
        <v>0</v>
      </c>
      <c r="C526" s="2624">
        <f>'4.20.1_NLRScheme_List'!D526</f>
        <v>0</v>
      </c>
      <c r="D526" s="2572"/>
      <c r="E526" s="2572"/>
      <c r="F526" s="2572"/>
      <c r="G526" s="2572"/>
      <c r="H526" s="2572"/>
      <c r="I526" s="2572"/>
      <c r="J526" s="2572"/>
      <c r="K526" s="2559"/>
      <c r="L526" s="2559"/>
      <c r="M526" s="2559"/>
      <c r="N526" s="2559"/>
      <c r="O526" s="2559"/>
      <c r="P526" s="2559"/>
      <c r="Q526" s="2559"/>
      <c r="R526" s="2559"/>
      <c r="S526" s="2559"/>
      <c r="T526" s="2559"/>
    </row>
    <row r="527" spans="1:20" s="2526" customFormat="1" ht="10.5">
      <c r="A527" s="2618"/>
      <c r="B527" s="2624">
        <f>'4.20.1_NLRScheme_List'!C527</f>
        <v>0</v>
      </c>
      <c r="C527" s="2624">
        <f>'4.20.1_NLRScheme_List'!D527</f>
        <v>0</v>
      </c>
      <c r="D527" s="2572"/>
      <c r="E527" s="2572"/>
      <c r="F527" s="2572"/>
      <c r="G527" s="2572"/>
      <c r="H527" s="2572"/>
      <c r="I527" s="2572"/>
      <c r="J527" s="2572"/>
      <c r="K527" s="2559"/>
      <c r="L527" s="2559"/>
      <c r="M527" s="2559"/>
      <c r="N527" s="2559"/>
      <c r="O527" s="2559"/>
      <c r="P527" s="2559"/>
      <c r="Q527" s="2559"/>
      <c r="R527" s="2559"/>
      <c r="S527" s="2559"/>
      <c r="T527" s="2559"/>
    </row>
    <row r="528" spans="1:20" s="2526" customFormat="1" ht="10.5">
      <c r="A528" s="2618"/>
      <c r="B528" s="2624">
        <f>'4.20.1_NLRScheme_List'!C528</f>
        <v>0</v>
      </c>
      <c r="C528" s="2624">
        <f>'4.20.1_NLRScheme_List'!D528</f>
        <v>0</v>
      </c>
      <c r="D528" s="2572"/>
      <c r="E528" s="2572"/>
      <c r="F528" s="2572"/>
      <c r="G528" s="2572"/>
      <c r="H528" s="2572"/>
      <c r="I528" s="2572"/>
      <c r="J528" s="2572"/>
      <c r="K528" s="2559"/>
      <c r="L528" s="2559"/>
      <c r="M528" s="2559"/>
      <c r="N528" s="2559"/>
      <c r="O528" s="2559"/>
      <c r="P528" s="2559"/>
      <c r="Q528" s="2559"/>
      <c r="R528" s="2559"/>
      <c r="S528" s="2559"/>
      <c r="T528" s="2559"/>
    </row>
    <row r="529" spans="1:20" s="2526" customFormat="1" ht="10.5">
      <c r="A529" s="2618"/>
      <c r="B529" s="2624">
        <f>'4.20.1_NLRScheme_List'!C529</f>
        <v>0</v>
      </c>
      <c r="C529" s="2624">
        <f>'4.20.1_NLRScheme_List'!D529</f>
        <v>0</v>
      </c>
      <c r="D529" s="2572"/>
      <c r="E529" s="2572"/>
      <c r="F529" s="2572"/>
      <c r="G529" s="2572"/>
      <c r="H529" s="2572"/>
      <c r="I529" s="2572"/>
      <c r="J529" s="2572"/>
      <c r="K529" s="2559"/>
      <c r="L529" s="2559"/>
      <c r="M529" s="2559"/>
      <c r="N529" s="2559"/>
      <c r="O529" s="2559"/>
      <c r="P529" s="2559"/>
      <c r="Q529" s="2559"/>
      <c r="R529" s="2559"/>
      <c r="S529" s="2559"/>
      <c r="T529" s="2559"/>
    </row>
    <row r="530" spans="1:20" s="2526" customFormat="1" ht="10.5">
      <c r="A530" s="2618"/>
      <c r="B530" s="2624">
        <f>'4.20.1_NLRScheme_List'!C530</f>
        <v>0</v>
      </c>
      <c r="C530" s="2624">
        <f>'4.20.1_NLRScheme_List'!D530</f>
        <v>0</v>
      </c>
      <c r="D530" s="2572"/>
      <c r="E530" s="2572"/>
      <c r="F530" s="2572"/>
      <c r="G530" s="2572"/>
      <c r="H530" s="2572"/>
      <c r="I530" s="2572"/>
      <c r="J530" s="2572"/>
      <c r="K530" s="2559"/>
      <c r="L530" s="2559"/>
      <c r="M530" s="2559"/>
      <c r="N530" s="2559"/>
      <c r="O530" s="2559"/>
      <c r="P530" s="2559"/>
      <c r="Q530" s="2559"/>
      <c r="R530" s="2559"/>
      <c r="S530" s="2559"/>
      <c r="T530" s="2559"/>
    </row>
    <row r="531" spans="1:20" s="2526" customFormat="1" ht="10.5">
      <c r="A531" s="2618"/>
      <c r="B531" s="2624">
        <f>'4.20.1_NLRScheme_List'!C531</f>
        <v>0</v>
      </c>
      <c r="C531" s="2624">
        <f>'4.20.1_NLRScheme_List'!D531</f>
        <v>0</v>
      </c>
      <c r="D531" s="2572"/>
      <c r="E531" s="2572"/>
      <c r="F531" s="2572"/>
      <c r="G531" s="2572"/>
      <c r="H531" s="2572"/>
      <c r="I531" s="2572"/>
      <c r="J531" s="2572"/>
      <c r="K531" s="2559"/>
      <c r="L531" s="2559"/>
      <c r="M531" s="2559"/>
      <c r="N531" s="2559"/>
      <c r="O531" s="2559"/>
      <c r="P531" s="2559"/>
      <c r="Q531" s="2559"/>
      <c r="R531" s="2559"/>
      <c r="S531" s="2559"/>
      <c r="T531" s="2559"/>
    </row>
    <row r="532" spans="1:20" s="2526" customFormat="1" ht="10.5">
      <c r="A532" s="2618"/>
      <c r="B532" s="2624">
        <f>'4.20.1_NLRScheme_List'!C532</f>
        <v>0</v>
      </c>
      <c r="C532" s="2624">
        <f>'4.20.1_NLRScheme_List'!D532</f>
        <v>0</v>
      </c>
      <c r="D532" s="2572"/>
      <c r="E532" s="2572"/>
      <c r="F532" s="2572"/>
      <c r="G532" s="2572"/>
      <c r="H532" s="2572"/>
      <c r="I532" s="2572"/>
      <c r="J532" s="2572"/>
      <c r="K532" s="2559"/>
      <c r="L532" s="2559"/>
      <c r="M532" s="2559"/>
      <c r="N532" s="2559"/>
      <c r="O532" s="2559"/>
      <c r="P532" s="2559"/>
      <c r="Q532" s="2559"/>
      <c r="R532" s="2559"/>
      <c r="S532" s="2559"/>
      <c r="T532" s="2559"/>
    </row>
    <row r="533" spans="1:20" s="2526" customFormat="1" ht="10.5">
      <c r="A533" s="2618"/>
      <c r="B533" s="2624"/>
      <c r="C533" s="2624"/>
      <c r="D533" s="2572"/>
      <c r="E533" s="2572"/>
      <c r="F533" s="2572"/>
      <c r="G533" s="2572"/>
      <c r="H533" s="2572"/>
      <c r="I533" s="2572"/>
      <c r="J533" s="2572"/>
      <c r="K533" s="2559"/>
      <c r="L533" s="2559"/>
      <c r="M533" s="2559"/>
      <c r="N533" s="2559"/>
      <c r="O533" s="2559"/>
      <c r="P533" s="2559"/>
      <c r="Q533" s="2559"/>
      <c r="R533" s="2559"/>
      <c r="S533" s="2559"/>
      <c r="T533" s="2559"/>
    </row>
    <row r="534" spans="1:20" s="2526" customFormat="1" ht="10.5">
      <c r="A534" s="2618"/>
      <c r="B534" s="2626" t="s">
        <v>2453</v>
      </c>
      <c r="C534" s="2626"/>
      <c r="D534" s="2572"/>
      <c r="E534" s="2572"/>
      <c r="F534" s="2572"/>
      <c r="G534" s="2572"/>
      <c r="H534" s="2572"/>
      <c r="I534" s="2572"/>
      <c r="J534" s="2572"/>
      <c r="K534" s="2627">
        <f t="shared" ref="K534:T534" si="3">SUM(K517:K533)</f>
        <v>0</v>
      </c>
      <c r="L534" s="2627">
        <f t="shared" si="3"/>
        <v>0</v>
      </c>
      <c r="M534" s="2627">
        <f t="shared" si="3"/>
        <v>0</v>
      </c>
      <c r="N534" s="2627">
        <f t="shared" si="3"/>
        <v>0</v>
      </c>
      <c r="O534" s="2627">
        <f t="shared" si="3"/>
        <v>0</v>
      </c>
      <c r="P534" s="2627">
        <f t="shared" si="3"/>
        <v>0</v>
      </c>
      <c r="Q534" s="2627">
        <f t="shared" si="3"/>
        <v>0</v>
      </c>
      <c r="R534" s="2627">
        <f t="shared" si="3"/>
        <v>0</v>
      </c>
      <c r="S534" s="2627">
        <f t="shared" si="3"/>
        <v>0</v>
      </c>
      <c r="T534" s="2627">
        <f t="shared" si="3"/>
        <v>0</v>
      </c>
    </row>
    <row r="535" spans="1:20" s="2526" customFormat="1" ht="10.5">
      <c r="A535" s="2618"/>
      <c r="B535" s="2626"/>
      <c r="C535" s="2626"/>
      <c r="D535" s="2572"/>
      <c r="E535" s="2572"/>
      <c r="F535" s="2572"/>
      <c r="G535" s="2572"/>
      <c r="H535" s="2572"/>
      <c r="I535" s="2572"/>
      <c r="J535" s="2572"/>
      <c r="K535" s="2582"/>
      <c r="L535" s="2582"/>
      <c r="M535" s="2582"/>
      <c r="N535" s="2582"/>
      <c r="O535" s="2582"/>
      <c r="P535" s="2582"/>
      <c r="Q535" s="2582"/>
      <c r="R535" s="2582"/>
      <c r="S535" s="2582"/>
      <c r="T535" s="2582"/>
    </row>
    <row r="536" spans="1:20" s="2526" customFormat="1" ht="10.5">
      <c r="A536" s="2618"/>
      <c r="B536" s="2628" t="s">
        <v>2454</v>
      </c>
      <c r="C536" s="2628"/>
      <c r="D536" s="2572"/>
      <c r="E536" s="2572"/>
      <c r="F536" s="2572"/>
      <c r="G536" s="2572"/>
      <c r="H536" s="2572"/>
      <c r="I536" s="2572"/>
      <c r="J536" s="2572"/>
      <c r="K536" s="2582"/>
      <c r="L536" s="2582"/>
      <c r="M536" s="2582"/>
      <c r="N536" s="2582"/>
      <c r="O536" s="2582"/>
      <c r="P536" s="2582"/>
      <c r="Q536" s="2582"/>
      <c r="R536" s="2582"/>
      <c r="S536" s="2582"/>
      <c r="T536" s="2582"/>
    </row>
    <row r="537" spans="1:20" s="2526" customFormat="1" ht="10.5">
      <c r="A537" s="2618"/>
      <c r="B537" s="2624">
        <f>'4.20.1_NLRScheme_List'!C537</f>
        <v>0</v>
      </c>
      <c r="C537" s="2624">
        <f>'4.20.1_NLRScheme_List'!D537</f>
        <v>0</v>
      </c>
      <c r="D537" s="2572"/>
      <c r="E537" s="2572"/>
      <c r="F537" s="2572"/>
      <c r="G537" s="2572"/>
      <c r="H537" s="2572"/>
      <c r="I537" s="2572"/>
      <c r="J537" s="2572"/>
      <c r="K537" s="2559"/>
      <c r="L537" s="2559"/>
      <c r="M537" s="2559"/>
      <c r="N537" s="2559"/>
      <c r="O537" s="2559"/>
      <c r="P537" s="2559"/>
      <c r="Q537" s="2559"/>
      <c r="R537" s="2559"/>
      <c r="S537" s="2559"/>
      <c r="T537" s="2559"/>
    </row>
    <row r="538" spans="1:20" s="2526" customFormat="1" ht="10.5">
      <c r="A538" s="2618"/>
      <c r="B538" s="2624">
        <f>'4.20.1_NLRScheme_List'!C538</f>
        <v>0</v>
      </c>
      <c r="C538" s="2624">
        <f>'4.20.1_NLRScheme_List'!D538</f>
        <v>0</v>
      </c>
      <c r="D538" s="2572"/>
      <c r="E538" s="2572"/>
      <c r="F538" s="2572"/>
      <c r="G538" s="2572"/>
      <c r="H538" s="2572"/>
      <c r="I538" s="2572"/>
      <c r="J538" s="2572"/>
      <c r="K538" s="2559"/>
      <c r="L538" s="2559"/>
      <c r="M538" s="2559"/>
      <c r="N538" s="2559"/>
      <c r="O538" s="2559"/>
      <c r="P538" s="2559"/>
      <c r="Q538" s="2559"/>
      <c r="R538" s="2559"/>
      <c r="S538" s="2559"/>
      <c r="T538" s="2559"/>
    </row>
    <row r="539" spans="1:20" s="2526" customFormat="1" ht="10.5">
      <c r="A539" s="2618"/>
      <c r="B539" s="2624">
        <f>'4.20.1_NLRScheme_List'!C539</f>
        <v>0</v>
      </c>
      <c r="C539" s="2624">
        <f>'4.20.1_NLRScheme_List'!D539</f>
        <v>0</v>
      </c>
      <c r="D539" s="2572"/>
      <c r="E539" s="2572"/>
      <c r="F539" s="2572"/>
      <c r="G539" s="2572"/>
      <c r="H539" s="2572"/>
      <c r="I539" s="2572"/>
      <c r="J539" s="2572"/>
      <c r="K539" s="2559"/>
      <c r="L539" s="2559"/>
      <c r="M539" s="2559"/>
      <c r="N539" s="2559"/>
      <c r="O539" s="2559"/>
      <c r="P539" s="2559"/>
      <c r="Q539" s="2559"/>
      <c r="R539" s="2559"/>
      <c r="S539" s="2559"/>
      <c r="T539" s="2559"/>
    </row>
    <row r="540" spans="1:20" s="2526" customFormat="1" ht="10.5">
      <c r="A540" s="2618"/>
      <c r="B540" s="2624">
        <f>'4.20.1_NLRScheme_List'!C540</f>
        <v>0</v>
      </c>
      <c r="C540" s="2624">
        <f>'4.20.1_NLRScheme_List'!D540</f>
        <v>0</v>
      </c>
      <c r="D540" s="2572"/>
      <c r="E540" s="2572"/>
      <c r="F540" s="2572"/>
      <c r="G540" s="2572"/>
      <c r="H540" s="2572"/>
      <c r="I540" s="2572"/>
      <c r="J540" s="2572"/>
      <c r="K540" s="2559"/>
      <c r="L540" s="2559"/>
      <c r="M540" s="2559"/>
      <c r="N540" s="2559"/>
      <c r="O540" s="2559"/>
      <c r="P540" s="2559"/>
      <c r="Q540" s="2559"/>
      <c r="R540" s="2559"/>
      <c r="S540" s="2559"/>
      <c r="T540" s="2559"/>
    </row>
    <row r="541" spans="1:20" s="2526" customFormat="1" ht="10.5">
      <c r="A541" s="2618"/>
      <c r="B541" s="2624"/>
      <c r="C541" s="2624"/>
      <c r="D541" s="2572"/>
      <c r="E541" s="2572"/>
      <c r="F541" s="2572"/>
      <c r="G541" s="2572"/>
      <c r="H541" s="2572"/>
      <c r="I541" s="2572"/>
      <c r="J541" s="2572"/>
      <c r="K541" s="2559"/>
      <c r="L541" s="2559"/>
      <c r="M541" s="2559"/>
      <c r="N541" s="2559"/>
      <c r="O541" s="2559"/>
      <c r="P541" s="2559"/>
      <c r="Q541" s="2559"/>
      <c r="R541" s="2559"/>
      <c r="S541" s="2559"/>
      <c r="T541" s="2559"/>
    </row>
    <row r="542" spans="1:20" s="2526" customFormat="1" ht="10.5">
      <c r="A542" s="2618"/>
      <c r="B542" s="2626" t="s">
        <v>2455</v>
      </c>
      <c r="C542" s="2626"/>
      <c r="D542" s="2631"/>
      <c r="E542" s="2572"/>
      <c r="F542" s="2572"/>
      <c r="G542" s="2572"/>
      <c r="H542" s="2572"/>
      <c r="I542" s="2572"/>
      <c r="J542" s="2572"/>
      <c r="K542" s="2627">
        <f t="shared" ref="K542:T542" si="4">SUM(K537:K541)</f>
        <v>0</v>
      </c>
      <c r="L542" s="2627">
        <f t="shared" si="4"/>
        <v>0</v>
      </c>
      <c r="M542" s="2627">
        <f t="shared" si="4"/>
        <v>0</v>
      </c>
      <c r="N542" s="2627">
        <f t="shared" si="4"/>
        <v>0</v>
      </c>
      <c r="O542" s="2627">
        <f t="shared" si="4"/>
        <v>0</v>
      </c>
      <c r="P542" s="2627">
        <f t="shared" si="4"/>
        <v>0</v>
      </c>
      <c r="Q542" s="2627">
        <f t="shared" si="4"/>
        <v>0</v>
      </c>
      <c r="R542" s="2627">
        <f t="shared" si="4"/>
        <v>0</v>
      </c>
      <c r="S542" s="2627">
        <f t="shared" si="4"/>
        <v>0</v>
      </c>
      <c r="T542" s="2627">
        <f t="shared" si="4"/>
        <v>0</v>
      </c>
    </row>
    <row r="543" spans="1:20" s="2526" customFormat="1" ht="10.5">
      <c r="A543" s="2592"/>
      <c r="B543" s="2632"/>
      <c r="C543" s="2632"/>
      <c r="D543" s="2631"/>
      <c r="E543" s="2569"/>
      <c r="F543" s="2569"/>
      <c r="G543" s="2569"/>
      <c r="H543" s="2569"/>
      <c r="I543" s="2569"/>
      <c r="J543" s="2569"/>
      <c r="K543" s="2587"/>
      <c r="L543" s="2587"/>
      <c r="M543" s="2587"/>
      <c r="N543" s="2587"/>
      <c r="O543" s="2587"/>
      <c r="P543" s="2587"/>
      <c r="Q543" s="2587"/>
      <c r="R543" s="2587"/>
      <c r="S543" s="2587"/>
      <c r="T543" s="2587"/>
    </row>
    <row r="544" spans="1:20" s="2526" customFormat="1" ht="10.5">
      <c r="A544" s="2618"/>
      <c r="B544" s="2628" t="s">
        <v>2456</v>
      </c>
      <c r="C544" s="2628"/>
      <c r="D544" s="2629"/>
      <c r="E544" s="2629"/>
      <c r="F544" s="2629"/>
      <c r="G544" s="2572"/>
      <c r="H544" s="2572"/>
      <c r="I544" s="2572"/>
      <c r="J544" s="2572"/>
      <c r="K544" s="2582"/>
      <c r="L544" s="2582"/>
      <c r="M544" s="2582"/>
      <c r="N544" s="2582"/>
      <c r="O544" s="2582"/>
      <c r="P544" s="2582"/>
      <c r="Q544" s="2582"/>
      <c r="R544" s="2582"/>
      <c r="S544" s="2582"/>
      <c r="T544" s="2582"/>
    </row>
    <row r="545" spans="1:20" s="2526" customFormat="1" ht="10.5">
      <c r="A545" s="2618"/>
      <c r="B545" s="2624">
        <f>'4.20.1_NLRScheme_List'!C545</f>
        <v>0</v>
      </c>
      <c r="C545" s="2624">
        <f>'4.20.1_NLRScheme_List'!D545</f>
        <v>0</v>
      </c>
      <c r="D545" s="2630"/>
      <c r="E545" s="2630"/>
      <c r="F545" s="2630"/>
      <c r="G545" s="2572"/>
      <c r="H545" s="2572"/>
      <c r="I545" s="2572"/>
      <c r="J545" s="2572"/>
      <c r="K545" s="2559"/>
      <c r="L545" s="2559"/>
      <c r="M545" s="2559"/>
      <c r="N545" s="2559"/>
      <c r="O545" s="2559"/>
      <c r="P545" s="2559"/>
      <c r="Q545" s="2559"/>
      <c r="R545" s="2559"/>
      <c r="S545" s="2559"/>
      <c r="T545" s="2559"/>
    </row>
    <row r="546" spans="1:20" s="2526" customFormat="1" ht="10.5">
      <c r="A546" s="2618"/>
      <c r="B546" s="2624">
        <f>'4.20.1_NLRScheme_List'!C546</f>
        <v>0</v>
      </c>
      <c r="C546" s="2624">
        <f>'4.20.1_NLRScheme_List'!D546</f>
        <v>0</v>
      </c>
      <c r="D546" s="2630"/>
      <c r="E546" s="2630"/>
      <c r="F546" s="2630"/>
      <c r="G546" s="2572"/>
      <c r="H546" s="2572"/>
      <c r="I546" s="2572"/>
      <c r="J546" s="2572"/>
      <c r="K546" s="2559"/>
      <c r="L546" s="2559"/>
      <c r="M546" s="2559"/>
      <c r="N546" s="2559"/>
      <c r="O546" s="2559"/>
      <c r="P546" s="2559"/>
      <c r="Q546" s="2559"/>
      <c r="R546" s="2559"/>
      <c r="S546" s="2559"/>
      <c r="T546" s="2559"/>
    </row>
    <row r="547" spans="1:20" s="2526" customFormat="1" ht="10.5">
      <c r="A547" s="2618"/>
      <c r="B547" s="2624">
        <f>'4.20.1_NLRScheme_List'!C547</f>
        <v>0</v>
      </c>
      <c r="C547" s="2624">
        <f>'4.20.1_NLRScheme_List'!D547</f>
        <v>0</v>
      </c>
      <c r="D547" s="2630"/>
      <c r="E547" s="2630"/>
      <c r="F547" s="2630"/>
      <c r="G547" s="2572"/>
      <c r="H547" s="2572"/>
      <c r="I547" s="2572"/>
      <c r="J547" s="2572"/>
      <c r="K547" s="2559"/>
      <c r="L547" s="2559"/>
      <c r="M547" s="2559"/>
      <c r="N547" s="2559"/>
      <c r="O547" s="2559"/>
      <c r="P547" s="2559"/>
      <c r="Q547" s="2559"/>
      <c r="R547" s="2559"/>
      <c r="S547" s="2559"/>
      <c r="T547" s="2559"/>
    </row>
    <row r="548" spans="1:20" s="2526" customFormat="1" ht="10.5">
      <c r="A548" s="2618"/>
      <c r="B548" s="2624">
        <f>'4.20.1_NLRScheme_List'!C548</f>
        <v>0</v>
      </c>
      <c r="C548" s="2624">
        <f>'4.20.1_NLRScheme_List'!D548</f>
        <v>0</v>
      </c>
      <c r="D548" s="2630"/>
      <c r="E548" s="2630"/>
      <c r="F548" s="2630"/>
      <c r="G548" s="2572"/>
      <c r="H548" s="2572"/>
      <c r="I548" s="2572"/>
      <c r="J548" s="2572"/>
      <c r="K548" s="2559"/>
      <c r="L548" s="2559"/>
      <c r="M548" s="2559"/>
      <c r="N548" s="2559"/>
      <c r="O548" s="2559"/>
      <c r="P548" s="2559"/>
      <c r="Q548" s="2559"/>
      <c r="R548" s="2559"/>
      <c r="S548" s="2559"/>
      <c r="T548" s="2559"/>
    </row>
    <row r="549" spans="1:20" s="2526" customFormat="1" ht="10.5">
      <c r="A549" s="2618"/>
      <c r="B549" s="2624">
        <f>'4.20.1_NLRScheme_List'!C549</f>
        <v>0</v>
      </c>
      <c r="C549" s="2624">
        <f>'4.20.1_NLRScheme_List'!D549</f>
        <v>0</v>
      </c>
      <c r="D549" s="2630"/>
      <c r="E549" s="2630"/>
      <c r="F549" s="2630"/>
      <c r="G549" s="2572"/>
      <c r="H549" s="2572"/>
      <c r="I549" s="2572"/>
      <c r="J549" s="2572"/>
      <c r="K549" s="2559"/>
      <c r="L549" s="2559"/>
      <c r="M549" s="2559"/>
      <c r="N549" s="2559"/>
      <c r="O549" s="2559"/>
      <c r="P549" s="2559"/>
      <c r="Q549" s="2559"/>
      <c r="R549" s="2559"/>
      <c r="S549" s="2559"/>
      <c r="T549" s="2559"/>
    </row>
    <row r="550" spans="1:20" s="2526" customFormat="1" ht="10.5">
      <c r="A550" s="2618"/>
      <c r="B550" s="2624">
        <f>'4.20.1_NLRScheme_List'!C550</f>
        <v>0</v>
      </c>
      <c r="C550" s="2624">
        <f>'4.20.1_NLRScheme_List'!D550</f>
        <v>0</v>
      </c>
      <c r="D550" s="2630"/>
      <c r="E550" s="2630"/>
      <c r="F550" s="2630"/>
      <c r="G550" s="2572"/>
      <c r="H550" s="2572"/>
      <c r="I550" s="2572"/>
      <c r="J550" s="2572"/>
      <c r="K550" s="2559"/>
      <c r="L550" s="2559"/>
      <c r="M550" s="2559"/>
      <c r="N550" s="2559"/>
      <c r="O550" s="2559"/>
      <c r="P550" s="2559"/>
      <c r="Q550" s="2559"/>
      <c r="R550" s="2559"/>
      <c r="S550" s="2559"/>
      <c r="T550" s="2559"/>
    </row>
    <row r="551" spans="1:20" s="2526" customFormat="1" ht="10.5">
      <c r="A551" s="2618"/>
      <c r="B551" s="2624">
        <f>'4.20.1_NLRScheme_List'!C551</f>
        <v>0</v>
      </c>
      <c r="C551" s="2624">
        <f>'4.20.1_NLRScheme_List'!D551</f>
        <v>0</v>
      </c>
      <c r="D551" s="2630"/>
      <c r="E551" s="2630"/>
      <c r="F551" s="2630"/>
      <c r="G551" s="2572"/>
      <c r="H551" s="2572"/>
      <c r="I551" s="2572"/>
      <c r="J551" s="2572"/>
      <c r="K551" s="2559"/>
      <c r="L551" s="2559"/>
      <c r="M551" s="2559"/>
      <c r="N551" s="2559"/>
      <c r="O551" s="2559"/>
      <c r="P551" s="2559"/>
      <c r="Q551" s="2559"/>
      <c r="R551" s="2559"/>
      <c r="S551" s="2559"/>
      <c r="T551" s="2559"/>
    </row>
    <row r="552" spans="1:20" s="2526" customFormat="1" ht="10.5">
      <c r="A552" s="2618"/>
      <c r="B552" s="2624">
        <f>'4.20.1_NLRScheme_List'!C552</f>
        <v>0</v>
      </c>
      <c r="C552" s="2624">
        <f>'4.20.1_NLRScheme_List'!D552</f>
        <v>0</v>
      </c>
      <c r="D552" s="2630"/>
      <c r="E552" s="2630"/>
      <c r="F552" s="2630"/>
      <c r="G552" s="2572"/>
      <c r="H552" s="2572"/>
      <c r="I552" s="2572"/>
      <c r="J552" s="2572"/>
      <c r="K552" s="2559"/>
      <c r="L552" s="2559"/>
      <c r="M552" s="2559"/>
      <c r="N552" s="2559"/>
      <c r="O552" s="2559"/>
      <c r="P552" s="2559"/>
      <c r="Q552" s="2559"/>
      <c r="R552" s="2559"/>
      <c r="S552" s="2559"/>
      <c r="T552" s="2559"/>
    </row>
    <row r="553" spans="1:20" s="2526" customFormat="1" ht="10.5">
      <c r="A553" s="2618"/>
      <c r="B553" s="2624">
        <f>'4.20.1_NLRScheme_List'!C553</f>
        <v>0</v>
      </c>
      <c r="C553" s="2624">
        <f>'4.20.1_NLRScheme_List'!D553</f>
        <v>0</v>
      </c>
      <c r="D553" s="2630"/>
      <c r="E553" s="2630"/>
      <c r="F553" s="2630"/>
      <c r="G553" s="2572"/>
      <c r="H553" s="2572"/>
      <c r="I553" s="2572"/>
      <c r="J553" s="2572"/>
      <c r="K553" s="2559"/>
      <c r="L553" s="2559"/>
      <c r="M553" s="2559"/>
      <c r="N553" s="2559"/>
      <c r="O553" s="2559"/>
      <c r="P553" s="2559"/>
      <c r="Q553" s="2559"/>
      <c r="R553" s="2559"/>
      <c r="S553" s="2559"/>
      <c r="T553" s="2559"/>
    </row>
    <row r="554" spans="1:20" s="2526" customFormat="1" ht="10.5">
      <c r="A554" s="2618"/>
      <c r="B554" s="2624">
        <f>'4.20.1_NLRScheme_List'!C554</f>
        <v>0</v>
      </c>
      <c r="C554" s="2624">
        <f>'4.20.1_NLRScheme_List'!D554</f>
        <v>0</v>
      </c>
      <c r="D554" s="2630"/>
      <c r="E554" s="2630"/>
      <c r="F554" s="2630"/>
      <c r="G554" s="2572"/>
      <c r="H554" s="2572"/>
      <c r="I554" s="2572"/>
      <c r="J554" s="2572"/>
      <c r="K554" s="2559"/>
      <c r="L554" s="2559"/>
      <c r="M554" s="2559"/>
      <c r="N554" s="2559"/>
      <c r="O554" s="2559"/>
      <c r="P554" s="2559"/>
      <c r="Q554" s="2559"/>
      <c r="R554" s="2559"/>
      <c r="S554" s="2559"/>
      <c r="T554" s="2559"/>
    </row>
    <row r="555" spans="1:20" s="2526" customFormat="1" ht="10.5">
      <c r="A555" s="2618"/>
      <c r="B555" s="2624">
        <f>'4.20.1_NLRScheme_List'!C555</f>
        <v>0</v>
      </c>
      <c r="C555" s="2624">
        <f>'4.20.1_NLRScheme_List'!D555</f>
        <v>0</v>
      </c>
      <c r="D555" s="2630"/>
      <c r="E555" s="2630"/>
      <c r="F555" s="2630"/>
      <c r="G555" s="2572"/>
      <c r="H555" s="2572"/>
      <c r="I555" s="2572"/>
      <c r="J555" s="2572"/>
      <c r="K555" s="2559"/>
      <c r="L555" s="2559"/>
      <c r="M555" s="2559"/>
      <c r="N555" s="2559"/>
      <c r="O555" s="2559"/>
      <c r="P555" s="2559"/>
      <c r="Q555" s="2559"/>
      <c r="R555" s="2559"/>
      <c r="S555" s="2559"/>
      <c r="T555" s="2559"/>
    </row>
    <row r="556" spans="1:20" s="2526" customFormat="1" ht="10.5">
      <c r="A556" s="2618"/>
      <c r="B556" s="2624">
        <f>'4.20.1_NLRScheme_List'!C556</f>
        <v>0</v>
      </c>
      <c r="C556" s="2624">
        <f>'4.20.1_NLRScheme_List'!D556</f>
        <v>0</v>
      </c>
      <c r="D556" s="2630"/>
      <c r="E556" s="2630"/>
      <c r="F556" s="2630"/>
      <c r="G556" s="2572"/>
      <c r="H556" s="2572"/>
      <c r="I556" s="2572"/>
      <c r="J556" s="2572"/>
      <c r="K556" s="2559"/>
      <c r="L556" s="2559"/>
      <c r="M556" s="2559"/>
      <c r="N556" s="2559"/>
      <c r="O556" s="2559"/>
      <c r="P556" s="2559"/>
      <c r="Q556" s="2559"/>
      <c r="R556" s="2559"/>
      <c r="S556" s="2559"/>
      <c r="T556" s="2559"/>
    </row>
    <row r="557" spans="1:20" s="2526" customFormat="1" ht="10.5">
      <c r="A557" s="2618"/>
      <c r="B557" s="2624">
        <f>'4.20.1_NLRScheme_List'!C557</f>
        <v>0</v>
      </c>
      <c r="C557" s="2624">
        <f>'4.20.1_NLRScheme_List'!D557</f>
        <v>0</v>
      </c>
      <c r="D557" s="2630"/>
      <c r="E557" s="2630"/>
      <c r="F557" s="2630"/>
      <c r="G557" s="2572"/>
      <c r="H557" s="2572"/>
      <c r="I557" s="2572"/>
      <c r="J557" s="2572"/>
      <c r="K557" s="2559"/>
      <c r="L557" s="2559"/>
      <c r="M557" s="2559"/>
      <c r="N557" s="2559"/>
      <c r="O557" s="2559"/>
      <c r="P557" s="2559"/>
      <c r="Q557" s="2559"/>
      <c r="R557" s="2559"/>
      <c r="S557" s="2559"/>
      <c r="T557" s="2559"/>
    </row>
    <row r="558" spans="1:20" s="2526" customFormat="1" ht="10.5">
      <c r="A558" s="2618"/>
      <c r="B558" s="2624">
        <f>'4.20.1_NLRScheme_List'!C558</f>
        <v>0</v>
      </c>
      <c r="C558" s="2624">
        <f>'4.20.1_NLRScheme_List'!D558</f>
        <v>0</v>
      </c>
      <c r="D558" s="2630"/>
      <c r="E558" s="2630"/>
      <c r="F558" s="2630"/>
      <c r="G558" s="2572"/>
      <c r="H558" s="2572"/>
      <c r="I558" s="2572"/>
      <c r="J558" s="2572"/>
      <c r="K558" s="2559"/>
      <c r="L558" s="2559"/>
      <c r="M558" s="2559"/>
      <c r="N558" s="2559"/>
      <c r="O558" s="2559"/>
      <c r="P558" s="2559"/>
      <c r="Q558" s="2559"/>
      <c r="R558" s="2559"/>
      <c r="S558" s="2559"/>
      <c r="T558" s="2559"/>
    </row>
    <row r="559" spans="1:20" s="2526" customFormat="1" ht="10.5">
      <c r="A559" s="2618"/>
      <c r="B559" s="2624">
        <f>'4.20.1_NLRScheme_List'!C559</f>
        <v>0</v>
      </c>
      <c r="C559" s="2624">
        <f>'4.20.1_NLRScheme_List'!D559</f>
        <v>0</v>
      </c>
      <c r="D559" s="2630"/>
      <c r="E559" s="2630"/>
      <c r="F559" s="2630"/>
      <c r="G559" s="2572"/>
      <c r="H559" s="2572"/>
      <c r="I559" s="2572"/>
      <c r="J559" s="2572"/>
      <c r="K559" s="2559"/>
      <c r="L559" s="2559"/>
      <c r="M559" s="2559"/>
      <c r="N559" s="2559"/>
      <c r="O559" s="2559"/>
      <c r="P559" s="2559"/>
      <c r="Q559" s="2559"/>
      <c r="R559" s="2559"/>
      <c r="S559" s="2559"/>
      <c r="T559" s="2559"/>
    </row>
    <row r="560" spans="1:20" s="2526" customFormat="1" ht="10.5">
      <c r="A560" s="2618"/>
      <c r="B560" s="2624">
        <f>'4.20.1_NLRScheme_List'!C560</f>
        <v>0</v>
      </c>
      <c r="C560" s="2624">
        <f>'4.20.1_NLRScheme_List'!D560</f>
        <v>0</v>
      </c>
      <c r="D560" s="2630"/>
      <c r="E560" s="2630"/>
      <c r="F560" s="2630"/>
      <c r="G560" s="2572"/>
      <c r="H560" s="2572"/>
      <c r="I560" s="2572"/>
      <c r="J560" s="2572"/>
      <c r="K560" s="2559"/>
      <c r="L560" s="2559"/>
      <c r="M560" s="2559"/>
      <c r="N560" s="2559"/>
      <c r="O560" s="2559"/>
      <c r="P560" s="2559"/>
      <c r="Q560" s="2559"/>
      <c r="R560" s="2559"/>
      <c r="S560" s="2559"/>
      <c r="T560" s="2559"/>
    </row>
    <row r="561" spans="1:20" s="2526" customFormat="1" ht="10.5">
      <c r="A561" s="2618"/>
      <c r="B561" s="2624">
        <f>'4.20.1_NLRScheme_List'!C561</f>
        <v>0</v>
      </c>
      <c r="C561" s="2624">
        <f>'4.20.1_NLRScheme_List'!D561</f>
        <v>0</v>
      </c>
      <c r="D561" s="2630"/>
      <c r="E561" s="2630"/>
      <c r="F561" s="2630"/>
      <c r="G561" s="2572"/>
      <c r="H561" s="2572"/>
      <c r="I561" s="2572"/>
      <c r="J561" s="2572"/>
      <c r="K561" s="2559"/>
      <c r="L561" s="2559"/>
      <c r="M561" s="2559"/>
      <c r="N561" s="2559"/>
      <c r="O561" s="2559"/>
      <c r="P561" s="2559"/>
      <c r="Q561" s="2559"/>
      <c r="R561" s="2559"/>
      <c r="S561" s="2559"/>
      <c r="T561" s="2559"/>
    </row>
    <row r="562" spans="1:20" s="2526" customFormat="1" ht="10.5">
      <c r="A562" s="2618"/>
      <c r="B562" s="2624">
        <f>'4.20.1_NLRScheme_List'!C562</f>
        <v>0</v>
      </c>
      <c r="C562" s="2624">
        <f>'4.20.1_NLRScheme_List'!D562</f>
        <v>0</v>
      </c>
      <c r="D562" s="2630"/>
      <c r="E562" s="2630"/>
      <c r="F562" s="2630"/>
      <c r="G562" s="2572"/>
      <c r="H562" s="2572"/>
      <c r="I562" s="2572"/>
      <c r="J562" s="2572"/>
      <c r="K562" s="2559"/>
      <c r="L562" s="2559"/>
      <c r="M562" s="2559"/>
      <c r="N562" s="2559"/>
      <c r="O562" s="2559"/>
      <c r="P562" s="2559"/>
      <c r="Q562" s="2559"/>
      <c r="R562" s="2559"/>
      <c r="S562" s="2559"/>
      <c r="T562" s="2559"/>
    </row>
    <row r="563" spans="1:20" s="2526" customFormat="1" ht="10.5">
      <c r="A563" s="2618"/>
      <c r="B563" s="2624">
        <f>'4.20.1_NLRScheme_List'!C563</f>
        <v>0</v>
      </c>
      <c r="C563" s="2624">
        <f>'4.20.1_NLRScheme_List'!D563</f>
        <v>0</v>
      </c>
      <c r="D563" s="2630"/>
      <c r="E563" s="2630"/>
      <c r="F563" s="2630"/>
      <c r="G563" s="2572"/>
      <c r="H563" s="2572"/>
      <c r="I563" s="2572"/>
      <c r="J563" s="2572"/>
      <c r="K563" s="2559"/>
      <c r="L563" s="2559"/>
      <c r="M563" s="2559"/>
      <c r="N563" s="2559"/>
      <c r="O563" s="2559"/>
      <c r="P563" s="2559"/>
      <c r="Q563" s="2559"/>
      <c r="R563" s="2559"/>
      <c r="S563" s="2559"/>
      <c r="T563" s="2559"/>
    </row>
    <row r="564" spans="1:20" s="2526" customFormat="1" ht="10.5">
      <c r="A564" s="2618"/>
      <c r="B564" s="2624">
        <f>'4.20.1_NLRScheme_List'!C564</f>
        <v>0</v>
      </c>
      <c r="C564" s="2624">
        <f>'4.20.1_NLRScheme_List'!D564</f>
        <v>0</v>
      </c>
      <c r="D564" s="2630"/>
      <c r="E564" s="2630"/>
      <c r="F564" s="2630"/>
      <c r="G564" s="2572"/>
      <c r="H564" s="2572"/>
      <c r="I564" s="2572"/>
      <c r="J564" s="2572"/>
      <c r="K564" s="2559"/>
      <c r="L564" s="2559"/>
      <c r="M564" s="2559"/>
      <c r="N564" s="2559"/>
      <c r="O564" s="2559"/>
      <c r="P564" s="2559"/>
      <c r="Q564" s="2559"/>
      <c r="R564" s="2559"/>
      <c r="S564" s="2559"/>
      <c r="T564" s="2559"/>
    </row>
    <row r="565" spans="1:20" s="2526" customFormat="1" ht="10.5">
      <c r="A565" s="2618"/>
      <c r="B565" s="2624">
        <f>'4.20.1_NLRScheme_List'!C565</f>
        <v>0</v>
      </c>
      <c r="C565" s="2624">
        <f>'4.20.1_NLRScheme_List'!D565</f>
        <v>0</v>
      </c>
      <c r="D565" s="2630"/>
      <c r="E565" s="2630"/>
      <c r="F565" s="2630"/>
      <c r="G565" s="2572"/>
      <c r="H565" s="2572"/>
      <c r="I565" s="2572"/>
      <c r="J565" s="2572"/>
      <c r="K565" s="2559"/>
      <c r="L565" s="2559"/>
      <c r="M565" s="2559"/>
      <c r="N565" s="2559"/>
      <c r="O565" s="2559"/>
      <c r="P565" s="2559"/>
      <c r="Q565" s="2559"/>
      <c r="R565" s="2559"/>
      <c r="S565" s="2559"/>
      <c r="T565" s="2559"/>
    </row>
    <row r="566" spans="1:20" s="2526" customFormat="1" ht="10.5">
      <c r="A566" s="2618"/>
      <c r="B566" s="2624">
        <f>'4.20.1_NLRScheme_List'!C566</f>
        <v>0</v>
      </c>
      <c r="C566" s="2624">
        <f>'4.20.1_NLRScheme_List'!D566</f>
        <v>0</v>
      </c>
      <c r="D566" s="2630"/>
      <c r="E566" s="2630"/>
      <c r="F566" s="2630"/>
      <c r="G566" s="2572"/>
      <c r="H566" s="2572"/>
      <c r="I566" s="2572"/>
      <c r="J566" s="2572"/>
      <c r="K566" s="2559"/>
      <c r="L566" s="2559"/>
      <c r="M566" s="2559"/>
      <c r="N566" s="2559"/>
      <c r="O566" s="2559"/>
      <c r="P566" s="2559"/>
      <c r="Q566" s="2559"/>
      <c r="R566" s="2559"/>
      <c r="S566" s="2559"/>
      <c r="T566" s="2559"/>
    </row>
    <row r="567" spans="1:20" s="2526" customFormat="1" ht="10.5">
      <c r="A567" s="2618"/>
      <c r="B567" s="2624">
        <f>'4.20.1_NLRScheme_List'!C567</f>
        <v>0</v>
      </c>
      <c r="C567" s="2624">
        <f>'4.20.1_NLRScheme_List'!D567</f>
        <v>0</v>
      </c>
      <c r="D567" s="2630"/>
      <c r="E567" s="2630"/>
      <c r="F567" s="2630"/>
      <c r="G567" s="2572"/>
      <c r="H567" s="2572"/>
      <c r="I567" s="2572"/>
      <c r="J567" s="2572"/>
      <c r="K567" s="2559"/>
      <c r="L567" s="2559"/>
      <c r="M567" s="2559"/>
      <c r="N567" s="2559"/>
      <c r="O567" s="2559"/>
      <c r="P567" s="2559"/>
      <c r="Q567" s="2559"/>
      <c r="R567" s="2559"/>
      <c r="S567" s="2559"/>
      <c r="T567" s="2559"/>
    </row>
    <row r="568" spans="1:20" s="2526" customFormat="1" ht="10.5">
      <c r="A568" s="2618"/>
      <c r="B568" s="2624">
        <f>'4.20.1_NLRScheme_List'!C568</f>
        <v>0</v>
      </c>
      <c r="C568" s="2624">
        <f>'4.20.1_NLRScheme_List'!D568</f>
        <v>0</v>
      </c>
      <c r="D568" s="2630"/>
      <c r="E568" s="2630"/>
      <c r="F568" s="2630"/>
      <c r="G568" s="2572"/>
      <c r="H568" s="2572"/>
      <c r="I568" s="2572"/>
      <c r="J568" s="2572"/>
      <c r="K568" s="2559"/>
      <c r="L568" s="2559"/>
      <c r="M568" s="2559"/>
      <c r="N568" s="2559"/>
      <c r="O568" s="2559"/>
      <c r="P568" s="2559"/>
      <c r="Q568" s="2559"/>
      <c r="R568" s="2559"/>
      <c r="S568" s="2559"/>
      <c r="T568" s="2559"/>
    </row>
    <row r="569" spans="1:20" s="2526" customFormat="1" ht="10.5">
      <c r="A569" s="2618"/>
      <c r="B569" s="2624">
        <f>'4.20.1_NLRScheme_List'!C569</f>
        <v>0</v>
      </c>
      <c r="C569" s="2624">
        <f>'4.20.1_NLRScheme_List'!D569</f>
        <v>0</v>
      </c>
      <c r="D569" s="2630"/>
      <c r="E569" s="2630"/>
      <c r="F569" s="2630"/>
      <c r="G569" s="2572"/>
      <c r="H569" s="2572"/>
      <c r="I569" s="2572"/>
      <c r="J569" s="2572"/>
      <c r="K569" s="2559"/>
      <c r="L569" s="2559"/>
      <c r="M569" s="2559"/>
      <c r="N569" s="2559"/>
      <c r="O569" s="2559"/>
      <c r="P569" s="2559"/>
      <c r="Q569" s="2559"/>
      <c r="R569" s="2559"/>
      <c r="S569" s="2559"/>
      <c r="T569" s="2559"/>
    </row>
    <row r="570" spans="1:20" s="2526" customFormat="1" ht="10.5">
      <c r="A570" s="2618"/>
      <c r="B570" s="2624">
        <f>'4.20.1_NLRScheme_List'!C570</f>
        <v>0</v>
      </c>
      <c r="C570" s="2624">
        <f>'4.20.1_NLRScheme_List'!D570</f>
        <v>0</v>
      </c>
      <c r="D570" s="2630"/>
      <c r="E570" s="2630"/>
      <c r="F570" s="2630"/>
      <c r="G570" s="2572"/>
      <c r="H570" s="2572"/>
      <c r="I570" s="2572"/>
      <c r="J570" s="2572"/>
      <c r="K570" s="2559"/>
      <c r="L570" s="2559"/>
      <c r="M570" s="2559"/>
      <c r="N570" s="2559"/>
      <c r="O570" s="2559"/>
      <c r="P570" s="2559"/>
      <c r="Q570" s="2559"/>
      <c r="R570" s="2559"/>
      <c r="S570" s="2559"/>
      <c r="T570" s="2559"/>
    </row>
    <row r="571" spans="1:20" s="2526" customFormat="1" ht="10.5">
      <c r="A571" s="2618"/>
      <c r="B571" s="2624">
        <f>'4.20.1_NLRScheme_List'!C571</f>
        <v>0</v>
      </c>
      <c r="C571" s="2624">
        <f>'4.20.1_NLRScheme_List'!D571</f>
        <v>0</v>
      </c>
      <c r="D571" s="2630"/>
      <c r="E571" s="2630"/>
      <c r="F571" s="2630"/>
      <c r="G571" s="2572"/>
      <c r="H571" s="2572"/>
      <c r="I571" s="2572"/>
      <c r="J571" s="2572"/>
      <c r="K571" s="2559"/>
      <c r="L571" s="2559"/>
      <c r="M571" s="2559"/>
      <c r="N571" s="2559"/>
      <c r="O571" s="2559"/>
      <c r="P571" s="2559"/>
      <c r="Q571" s="2559"/>
      <c r="R571" s="2559"/>
      <c r="S571" s="2559"/>
      <c r="T571" s="2559"/>
    </row>
    <row r="572" spans="1:20" s="2526" customFormat="1" ht="10.5">
      <c r="A572" s="2618"/>
      <c r="B572" s="2624">
        <f>'4.20.1_NLRScheme_List'!C572</f>
        <v>0</v>
      </c>
      <c r="C572" s="2624">
        <f>'4.20.1_NLRScheme_List'!D572</f>
        <v>0</v>
      </c>
      <c r="D572" s="2630"/>
      <c r="E572" s="2630"/>
      <c r="F572" s="2630"/>
      <c r="G572" s="2572"/>
      <c r="H572" s="2572"/>
      <c r="I572" s="2572"/>
      <c r="J572" s="2572"/>
      <c r="K572" s="2559"/>
      <c r="L572" s="2559"/>
      <c r="M572" s="2559"/>
      <c r="N572" s="2559"/>
      <c r="O572" s="2559"/>
      <c r="P572" s="2559"/>
      <c r="Q572" s="2559"/>
      <c r="R572" s="2559"/>
      <c r="S572" s="2559"/>
      <c r="T572" s="2559"/>
    </row>
    <row r="573" spans="1:20" s="2526" customFormat="1" ht="10.5">
      <c r="A573" s="2618"/>
      <c r="B573" s="2624">
        <f>'4.20.1_NLRScheme_List'!C573</f>
        <v>0</v>
      </c>
      <c r="C573" s="2624">
        <f>'4.20.1_NLRScheme_List'!D573</f>
        <v>0</v>
      </c>
      <c r="D573" s="2630"/>
      <c r="E573" s="2630"/>
      <c r="F573" s="2630"/>
      <c r="G573" s="2572"/>
      <c r="H573" s="2572"/>
      <c r="I573" s="2572"/>
      <c r="J573" s="2572"/>
      <c r="K573" s="2559"/>
      <c r="L573" s="2559"/>
      <c r="M573" s="2559"/>
      <c r="N573" s="2559"/>
      <c r="O573" s="2559"/>
      <c r="P573" s="2559"/>
      <c r="Q573" s="2559"/>
      <c r="R573" s="2559"/>
      <c r="S573" s="2559"/>
      <c r="T573" s="2559"/>
    </row>
    <row r="574" spans="1:20" s="2526" customFormat="1" ht="10.5">
      <c r="A574" s="2618"/>
      <c r="B574" s="2624">
        <f>'4.20.1_NLRScheme_List'!C574</f>
        <v>0</v>
      </c>
      <c r="C574" s="2624">
        <f>'4.20.1_NLRScheme_List'!D574</f>
        <v>0</v>
      </c>
      <c r="D574" s="2630"/>
      <c r="E574" s="2630"/>
      <c r="F574" s="2630"/>
      <c r="G574" s="2572"/>
      <c r="H574" s="2572"/>
      <c r="I574" s="2572"/>
      <c r="J574" s="2572"/>
      <c r="K574" s="2559"/>
      <c r="L574" s="2559"/>
      <c r="M574" s="2559"/>
      <c r="N574" s="2559"/>
      <c r="O574" s="2559"/>
      <c r="P574" s="2559"/>
      <c r="Q574" s="2559"/>
      <c r="R574" s="2559"/>
      <c r="S574" s="2559"/>
      <c r="T574" s="2559"/>
    </row>
    <row r="575" spans="1:20" s="2526" customFormat="1" ht="10.5">
      <c r="A575" s="2618"/>
      <c r="B575" s="2624">
        <f>'4.20.1_NLRScheme_List'!C575</f>
        <v>0</v>
      </c>
      <c r="C575" s="2624">
        <f>'4.20.1_NLRScheme_List'!D575</f>
        <v>0</v>
      </c>
      <c r="D575" s="2630"/>
      <c r="E575" s="2630"/>
      <c r="F575" s="2630"/>
      <c r="G575" s="2572"/>
      <c r="H575" s="2572"/>
      <c r="I575" s="2572"/>
      <c r="J575" s="2572"/>
      <c r="K575" s="2559"/>
      <c r="L575" s="2559"/>
      <c r="M575" s="2559"/>
      <c r="N575" s="2559"/>
      <c r="O575" s="2559"/>
      <c r="P575" s="2559"/>
      <c r="Q575" s="2559"/>
      <c r="R575" s="2559"/>
      <c r="S575" s="2559"/>
      <c r="T575" s="2559"/>
    </row>
    <row r="576" spans="1:20" s="2526" customFormat="1" ht="10.5">
      <c r="A576" s="2618"/>
      <c r="B576" s="2624">
        <f>'4.20.1_NLRScheme_List'!C576</f>
        <v>0</v>
      </c>
      <c r="C576" s="2624">
        <f>'4.20.1_NLRScheme_List'!D576</f>
        <v>0</v>
      </c>
      <c r="D576" s="2630"/>
      <c r="E576" s="2630"/>
      <c r="F576" s="2630"/>
      <c r="G576" s="2572"/>
      <c r="H576" s="2572"/>
      <c r="I576" s="2572"/>
      <c r="J576" s="2572"/>
      <c r="K576" s="2559"/>
      <c r="L576" s="2559"/>
      <c r="M576" s="2559"/>
      <c r="N576" s="2559"/>
      <c r="O576" s="2559"/>
      <c r="P576" s="2559"/>
      <c r="Q576" s="2559"/>
      <c r="R576" s="2559"/>
      <c r="S576" s="2559"/>
      <c r="T576" s="2559"/>
    </row>
    <row r="577" spans="1:20" s="2526" customFormat="1" ht="10.5">
      <c r="A577" s="2618"/>
      <c r="B577" s="2624">
        <f>'4.20.1_NLRScheme_List'!C577</f>
        <v>0</v>
      </c>
      <c r="C577" s="2624">
        <f>'4.20.1_NLRScheme_List'!D577</f>
        <v>0</v>
      </c>
      <c r="D577" s="2630"/>
      <c r="E577" s="2630"/>
      <c r="F577" s="2630"/>
      <c r="G577" s="2572"/>
      <c r="H577" s="2572"/>
      <c r="I577" s="2572"/>
      <c r="J577" s="2572"/>
      <c r="K577" s="2559"/>
      <c r="L577" s="2559"/>
      <c r="M577" s="2559"/>
      <c r="N577" s="2559"/>
      <c r="O577" s="2559"/>
      <c r="P577" s="2559"/>
      <c r="Q577" s="2559"/>
      <c r="R577" s="2559"/>
      <c r="S577" s="2559"/>
      <c r="T577" s="2559"/>
    </row>
    <row r="578" spans="1:20" s="2526" customFormat="1" ht="10.5">
      <c r="A578" s="2618"/>
      <c r="B578" s="2624">
        <f>'4.20.1_NLRScheme_List'!C578</f>
        <v>0</v>
      </c>
      <c r="C578" s="2624">
        <f>'4.20.1_NLRScheme_List'!D578</f>
        <v>0</v>
      </c>
      <c r="D578" s="2630"/>
      <c r="E578" s="2630"/>
      <c r="F578" s="2630"/>
      <c r="G578" s="2572"/>
      <c r="H578" s="2572"/>
      <c r="I578" s="2572"/>
      <c r="J578" s="2572"/>
      <c r="K578" s="2559"/>
      <c r="L578" s="2559"/>
      <c r="M578" s="2559"/>
      <c r="N578" s="2559"/>
      <c r="O578" s="2559"/>
      <c r="P578" s="2559"/>
      <c r="Q578" s="2559"/>
      <c r="R578" s="2559"/>
      <c r="S578" s="2559"/>
      <c r="T578" s="2559"/>
    </row>
    <row r="579" spans="1:20" s="2526" customFormat="1" ht="10.5">
      <c r="A579" s="2618"/>
      <c r="B579" s="2624">
        <f>'4.20.1_NLRScheme_List'!C579</f>
        <v>0</v>
      </c>
      <c r="C579" s="2624">
        <f>'4.20.1_NLRScheme_List'!D579</f>
        <v>0</v>
      </c>
      <c r="D579" s="2630"/>
      <c r="E579" s="2630"/>
      <c r="F579" s="2630"/>
      <c r="G579" s="2572"/>
      <c r="H579" s="2572"/>
      <c r="I579" s="2572"/>
      <c r="J579" s="2572"/>
      <c r="K579" s="2559"/>
      <c r="L579" s="2559"/>
      <c r="M579" s="2559"/>
      <c r="N579" s="2559"/>
      <c r="O579" s="2559"/>
      <c r="P579" s="2559"/>
      <c r="Q579" s="2559"/>
      <c r="R579" s="2559"/>
      <c r="S579" s="2559"/>
      <c r="T579" s="2559"/>
    </row>
    <row r="580" spans="1:20" s="2526" customFormat="1" ht="10.5">
      <c r="A580" s="2618"/>
      <c r="B580" s="2624">
        <f>'4.20.1_NLRScheme_List'!C580</f>
        <v>0</v>
      </c>
      <c r="C580" s="2624">
        <f>'4.20.1_NLRScheme_List'!D580</f>
        <v>0</v>
      </c>
      <c r="D580" s="2630"/>
      <c r="E580" s="2630"/>
      <c r="F580" s="2630"/>
      <c r="G580" s="2572"/>
      <c r="H580" s="2572"/>
      <c r="I580" s="2572"/>
      <c r="J580" s="2572"/>
      <c r="K580" s="2559"/>
      <c r="L580" s="2559"/>
      <c r="M580" s="2559"/>
      <c r="N580" s="2559"/>
      <c r="O580" s="2559"/>
      <c r="P580" s="2559"/>
      <c r="Q580" s="2559"/>
      <c r="R580" s="2559"/>
      <c r="S580" s="2559"/>
      <c r="T580" s="2559"/>
    </row>
    <row r="581" spans="1:20" s="2526" customFormat="1" ht="10.5">
      <c r="A581" s="2618"/>
      <c r="B581" s="2624">
        <f>'4.20.1_NLRScheme_List'!C581</f>
        <v>0</v>
      </c>
      <c r="C581" s="2624">
        <f>'4.20.1_NLRScheme_List'!D581</f>
        <v>0</v>
      </c>
      <c r="D581" s="2630"/>
      <c r="E581" s="2630"/>
      <c r="F581" s="2630"/>
      <c r="G581" s="2572"/>
      <c r="H581" s="2572"/>
      <c r="I581" s="2572"/>
      <c r="J581" s="2572"/>
      <c r="K581" s="2559"/>
      <c r="L581" s="2559"/>
      <c r="M581" s="2559"/>
      <c r="N581" s="2559"/>
      <c r="O581" s="2559"/>
      <c r="P581" s="2559"/>
      <c r="Q581" s="2559"/>
      <c r="R581" s="2559"/>
      <c r="S581" s="2559"/>
      <c r="T581" s="2559"/>
    </row>
    <row r="582" spans="1:20" s="2526" customFormat="1" ht="10.5">
      <c r="A582" s="2618"/>
      <c r="B582" s="2624">
        <f>'4.20.1_NLRScheme_List'!C582</f>
        <v>0</v>
      </c>
      <c r="C582" s="2624">
        <f>'4.20.1_NLRScheme_List'!D582</f>
        <v>0</v>
      </c>
      <c r="D582" s="2630"/>
      <c r="E582" s="2630"/>
      <c r="F582" s="2630"/>
      <c r="G582" s="2572"/>
      <c r="H582" s="2572"/>
      <c r="I582" s="2572"/>
      <c r="J582" s="2572"/>
      <c r="K582" s="2559"/>
      <c r="L582" s="2559"/>
      <c r="M582" s="2559"/>
      <c r="N582" s="2559"/>
      <c r="O582" s="2559"/>
      <c r="P582" s="2559"/>
      <c r="Q582" s="2559"/>
      <c r="R582" s="2559"/>
      <c r="S582" s="2559"/>
      <c r="T582" s="2559"/>
    </row>
    <row r="583" spans="1:20" s="2526" customFormat="1" ht="10.5">
      <c r="A583" s="2618"/>
      <c r="B583" s="2624">
        <f>'4.20.1_NLRScheme_List'!C583</f>
        <v>0</v>
      </c>
      <c r="C583" s="2624">
        <f>'4.20.1_NLRScheme_List'!D583</f>
        <v>0</v>
      </c>
      <c r="D583" s="2630"/>
      <c r="E583" s="2630"/>
      <c r="F583" s="2630"/>
      <c r="G583" s="2572"/>
      <c r="H583" s="2572"/>
      <c r="I583" s="2572"/>
      <c r="J583" s="2572"/>
      <c r="K583" s="2559"/>
      <c r="L583" s="2559"/>
      <c r="M583" s="2559"/>
      <c r="N583" s="2559"/>
      <c r="O583" s="2559"/>
      <c r="P583" s="2559"/>
      <c r="Q583" s="2559"/>
      <c r="R583" s="2559"/>
      <c r="S583" s="2559"/>
      <c r="T583" s="2559"/>
    </row>
    <row r="584" spans="1:20" s="2526" customFormat="1" ht="10.5">
      <c r="A584" s="2618"/>
      <c r="B584" s="2624">
        <f>'4.20.1_NLRScheme_List'!C584</f>
        <v>0</v>
      </c>
      <c r="C584" s="2624">
        <f>'4.20.1_NLRScheme_List'!D584</f>
        <v>0</v>
      </c>
      <c r="D584" s="2630"/>
      <c r="E584" s="2630"/>
      <c r="F584" s="2630"/>
      <c r="G584" s="2572"/>
      <c r="H584" s="2572"/>
      <c r="I584" s="2572"/>
      <c r="J584" s="2572"/>
      <c r="K584" s="2559"/>
      <c r="L584" s="2559"/>
      <c r="M584" s="2559"/>
      <c r="N584" s="2559"/>
      <c r="O584" s="2559"/>
      <c r="P584" s="2559"/>
      <c r="Q584" s="2559"/>
      <c r="R584" s="2559"/>
      <c r="S584" s="2559"/>
      <c r="T584" s="2559"/>
    </row>
    <row r="585" spans="1:20" s="2526" customFormat="1" ht="10.5">
      <c r="A585" s="2618"/>
      <c r="B585" s="2624">
        <f>'4.20.1_NLRScheme_List'!C585</f>
        <v>0</v>
      </c>
      <c r="C585" s="2624">
        <f>'4.20.1_NLRScheme_List'!D585</f>
        <v>0</v>
      </c>
      <c r="D585" s="2630"/>
      <c r="E585" s="2630"/>
      <c r="F585" s="2630"/>
      <c r="G585" s="2572"/>
      <c r="H585" s="2572"/>
      <c r="I585" s="2572"/>
      <c r="J585" s="2572"/>
      <c r="K585" s="2559"/>
      <c r="L585" s="2559"/>
      <c r="M585" s="2559"/>
      <c r="N585" s="2559"/>
      <c r="O585" s="2559"/>
      <c r="P585" s="2559"/>
      <c r="Q585" s="2559"/>
      <c r="R585" s="2559"/>
      <c r="S585" s="2559"/>
      <c r="T585" s="2559"/>
    </row>
    <row r="586" spans="1:20" s="2526" customFormat="1" ht="10.5">
      <c r="A586" s="2618"/>
      <c r="B586" s="2624">
        <f>'4.20.1_NLRScheme_List'!C586</f>
        <v>0</v>
      </c>
      <c r="C586" s="2624">
        <f>'4.20.1_NLRScheme_List'!D586</f>
        <v>0</v>
      </c>
      <c r="D586" s="2630"/>
      <c r="E586" s="2630"/>
      <c r="F586" s="2630"/>
      <c r="G586" s="2572"/>
      <c r="H586" s="2572"/>
      <c r="I586" s="2572"/>
      <c r="J586" s="2572"/>
      <c r="K586" s="2559"/>
      <c r="L586" s="2559"/>
      <c r="M586" s="2559"/>
      <c r="N586" s="2559"/>
      <c r="O586" s="2559"/>
      <c r="P586" s="2559"/>
      <c r="Q586" s="2559"/>
      <c r="R586" s="2559"/>
      <c r="S586" s="2559"/>
      <c r="T586" s="2559"/>
    </row>
    <row r="587" spans="1:20" s="2526" customFormat="1" ht="10.5">
      <c r="A587" s="2618"/>
      <c r="B587" s="2624">
        <f>'4.20.1_NLRScheme_List'!C587</f>
        <v>0</v>
      </c>
      <c r="C587" s="2624">
        <f>'4.20.1_NLRScheme_List'!D587</f>
        <v>0</v>
      </c>
      <c r="D587" s="2630"/>
      <c r="E587" s="2630"/>
      <c r="F587" s="2630"/>
      <c r="G587" s="2572"/>
      <c r="H587" s="2572"/>
      <c r="I587" s="2572"/>
      <c r="J587" s="2572"/>
      <c r="K587" s="2559"/>
      <c r="L587" s="2559"/>
      <c r="M587" s="2559"/>
      <c r="N587" s="2559"/>
      <c r="O587" s="2559"/>
      <c r="P587" s="2559"/>
      <c r="Q587" s="2559"/>
      <c r="R587" s="2559"/>
      <c r="S587" s="2559"/>
      <c r="T587" s="2559"/>
    </row>
    <row r="588" spans="1:20" s="2526" customFormat="1" ht="10.5">
      <c r="A588" s="2618"/>
      <c r="B588" s="2624">
        <f>'4.20.1_NLRScheme_List'!C588</f>
        <v>0</v>
      </c>
      <c r="C588" s="2624">
        <f>'4.20.1_NLRScheme_List'!D588</f>
        <v>0</v>
      </c>
      <c r="D588" s="2630"/>
      <c r="E588" s="2630"/>
      <c r="F588" s="2630"/>
      <c r="G588" s="2572"/>
      <c r="H588" s="2572"/>
      <c r="I588" s="2572"/>
      <c r="J588" s="2572"/>
      <c r="K588" s="2559"/>
      <c r="L588" s="2559"/>
      <c r="M588" s="2559"/>
      <c r="N588" s="2559"/>
      <c r="O588" s="2559"/>
      <c r="P588" s="2559"/>
      <c r="Q588" s="2559"/>
      <c r="R588" s="2559"/>
      <c r="S588" s="2559"/>
      <c r="T588" s="2559"/>
    </row>
    <row r="589" spans="1:20" s="2526" customFormat="1" ht="10.5">
      <c r="A589" s="2618"/>
      <c r="B589" s="2624">
        <f>'4.20.1_NLRScheme_List'!C589</f>
        <v>0</v>
      </c>
      <c r="C589" s="2624">
        <f>'4.20.1_NLRScheme_List'!D589</f>
        <v>0</v>
      </c>
      <c r="D589" s="2630"/>
      <c r="E589" s="2630"/>
      <c r="F589" s="2630"/>
      <c r="G589" s="2572"/>
      <c r="H589" s="2572"/>
      <c r="I589" s="2572"/>
      <c r="J589" s="2572"/>
      <c r="K589" s="2559"/>
      <c r="L589" s="2559"/>
      <c r="M589" s="2559"/>
      <c r="N589" s="2559"/>
      <c r="O589" s="2559"/>
      <c r="P589" s="2559"/>
      <c r="Q589" s="2559"/>
      <c r="R589" s="2559"/>
      <c r="S589" s="2559"/>
      <c r="T589" s="2559"/>
    </row>
    <row r="590" spans="1:20" s="2526" customFormat="1" ht="10.5">
      <c r="A590" s="2618"/>
      <c r="B590" s="2624">
        <f>'4.20.1_NLRScheme_List'!C590</f>
        <v>0</v>
      </c>
      <c r="C590" s="2624">
        <f>'4.20.1_NLRScheme_List'!D590</f>
        <v>0</v>
      </c>
      <c r="D590" s="2630"/>
      <c r="E590" s="2630"/>
      <c r="F590" s="2630"/>
      <c r="G590" s="2572"/>
      <c r="H590" s="2572"/>
      <c r="I590" s="2572"/>
      <c r="J590" s="2572"/>
      <c r="K590" s="2559"/>
      <c r="L590" s="2559"/>
      <c r="M590" s="2559"/>
      <c r="N590" s="2559"/>
      <c r="O590" s="2559"/>
      <c r="P590" s="2559"/>
      <c r="Q590" s="2559"/>
      <c r="R590" s="2559"/>
      <c r="S590" s="2559"/>
      <c r="T590" s="2559"/>
    </row>
    <row r="591" spans="1:20" s="2526" customFormat="1" ht="10.5">
      <c r="A591" s="2618"/>
      <c r="B591" s="2624">
        <f>'4.20.1_NLRScheme_List'!C591</f>
        <v>0</v>
      </c>
      <c r="C591" s="2624">
        <f>'4.20.1_NLRScheme_List'!D591</f>
        <v>0</v>
      </c>
      <c r="D591" s="2630"/>
      <c r="E591" s="2630"/>
      <c r="F591" s="2630"/>
      <c r="G591" s="2572"/>
      <c r="H591" s="2572"/>
      <c r="I591" s="2572"/>
      <c r="J591" s="2572"/>
      <c r="K591" s="2559"/>
      <c r="L591" s="2559"/>
      <c r="M591" s="2559"/>
      <c r="N591" s="2559"/>
      <c r="O591" s="2559"/>
      <c r="P591" s="2559"/>
      <c r="Q591" s="2559"/>
      <c r="R591" s="2559"/>
      <c r="S591" s="2559"/>
      <c r="T591" s="2559"/>
    </row>
    <row r="592" spans="1:20" s="2526" customFormat="1" ht="10.5">
      <c r="A592" s="2618"/>
      <c r="B592" s="2624">
        <f>'4.20.1_NLRScheme_List'!C592</f>
        <v>0</v>
      </c>
      <c r="C592" s="2624">
        <f>'4.20.1_NLRScheme_List'!D592</f>
        <v>0</v>
      </c>
      <c r="D592" s="2630"/>
      <c r="E592" s="2630"/>
      <c r="F592" s="2630"/>
      <c r="G592" s="2572"/>
      <c r="H592" s="2572"/>
      <c r="I592" s="2572"/>
      <c r="J592" s="2572"/>
      <c r="K592" s="2559"/>
      <c r="L592" s="2559"/>
      <c r="M592" s="2559"/>
      <c r="N592" s="2559"/>
      <c r="O592" s="2559"/>
      <c r="P592" s="2559"/>
      <c r="Q592" s="2559"/>
      <c r="R592" s="2559"/>
      <c r="S592" s="2559"/>
      <c r="T592" s="2559"/>
    </row>
    <row r="593" spans="1:20" s="2526" customFormat="1" ht="10.5">
      <c r="A593" s="2618"/>
      <c r="B593" s="2624">
        <f>'4.20.1_NLRScheme_List'!C593</f>
        <v>0</v>
      </c>
      <c r="C593" s="2624">
        <f>'4.20.1_NLRScheme_List'!D593</f>
        <v>0</v>
      </c>
      <c r="D593" s="2630"/>
      <c r="E593" s="2630"/>
      <c r="F593" s="2630"/>
      <c r="G593" s="2572"/>
      <c r="H593" s="2572"/>
      <c r="I593" s="2572"/>
      <c r="J593" s="2572"/>
      <c r="K593" s="2559"/>
      <c r="L593" s="2559"/>
      <c r="M593" s="2559"/>
      <c r="N593" s="2559"/>
      <c r="O593" s="2559"/>
      <c r="P593" s="2559"/>
      <c r="Q593" s="2559"/>
      <c r="R593" s="2559"/>
      <c r="S593" s="2559"/>
      <c r="T593" s="2559"/>
    </row>
    <row r="594" spans="1:20" s="2526" customFormat="1" ht="10.5">
      <c r="A594" s="2618"/>
      <c r="B594" s="2624">
        <f>'4.20.1_NLRScheme_List'!C594</f>
        <v>0</v>
      </c>
      <c r="C594" s="2624">
        <f>'4.20.1_NLRScheme_List'!D594</f>
        <v>0</v>
      </c>
      <c r="D594" s="2630"/>
      <c r="E594" s="2630"/>
      <c r="F594" s="2630"/>
      <c r="G594" s="2572"/>
      <c r="H594" s="2572"/>
      <c r="I594" s="2572"/>
      <c r="J594" s="2572"/>
      <c r="K594" s="2559"/>
      <c r="L594" s="2559"/>
      <c r="M594" s="2559"/>
      <c r="N594" s="2559"/>
      <c r="O594" s="2559"/>
      <c r="P594" s="2559"/>
      <c r="Q594" s="2559"/>
      <c r="R594" s="2559"/>
      <c r="S594" s="2559"/>
      <c r="T594" s="2559"/>
    </row>
    <row r="595" spans="1:20" s="2526" customFormat="1" ht="10.5">
      <c r="A595" s="2618"/>
      <c r="B595" s="2624">
        <f>'4.20.1_NLRScheme_List'!C595</f>
        <v>0</v>
      </c>
      <c r="C595" s="2624">
        <f>'4.20.1_NLRScheme_List'!D595</f>
        <v>0</v>
      </c>
      <c r="D595" s="2630"/>
      <c r="E595" s="2630"/>
      <c r="F595" s="2630"/>
      <c r="G595" s="2572"/>
      <c r="H595" s="2572"/>
      <c r="I595" s="2572"/>
      <c r="J595" s="2572"/>
      <c r="K595" s="2559"/>
      <c r="L595" s="2559"/>
      <c r="M595" s="2559"/>
      <c r="N595" s="2559"/>
      <c r="O595" s="2559"/>
      <c r="P595" s="2559"/>
      <c r="Q595" s="2559"/>
      <c r="R595" s="2559"/>
      <c r="S595" s="2559"/>
      <c r="T595" s="2559"/>
    </row>
    <row r="596" spans="1:20" s="2526" customFormat="1" ht="10.5">
      <c r="A596" s="2618"/>
      <c r="B596" s="2624">
        <f>'4.20.1_NLRScheme_List'!C596</f>
        <v>0</v>
      </c>
      <c r="C596" s="2624">
        <f>'4.20.1_NLRScheme_List'!D596</f>
        <v>0</v>
      </c>
      <c r="D596" s="2630"/>
      <c r="E596" s="2630"/>
      <c r="F596" s="2630"/>
      <c r="G596" s="2572"/>
      <c r="H596" s="2572"/>
      <c r="I596" s="2572"/>
      <c r="J596" s="2572"/>
      <c r="K596" s="2559"/>
      <c r="L596" s="2559"/>
      <c r="M596" s="2559"/>
      <c r="N596" s="2559"/>
      <c r="O596" s="2559"/>
      <c r="P596" s="2559"/>
      <c r="Q596" s="2559"/>
      <c r="R596" s="2559"/>
      <c r="S596" s="2559"/>
      <c r="T596" s="2559"/>
    </row>
    <row r="597" spans="1:20" s="2526" customFormat="1" ht="10.5">
      <c r="A597" s="2618"/>
      <c r="B597" s="2624">
        <f>'4.20.1_NLRScheme_List'!C597</f>
        <v>0</v>
      </c>
      <c r="C597" s="2624">
        <f>'4.20.1_NLRScheme_List'!D597</f>
        <v>0</v>
      </c>
      <c r="D597" s="2630"/>
      <c r="E597" s="2630"/>
      <c r="F597" s="2630"/>
      <c r="G597" s="2572"/>
      <c r="H597" s="2572"/>
      <c r="I597" s="2572"/>
      <c r="J597" s="2572"/>
      <c r="K597" s="2559"/>
      <c r="L597" s="2559"/>
      <c r="M597" s="2559"/>
      <c r="N597" s="2559"/>
      <c r="O597" s="2559"/>
      <c r="P597" s="2559"/>
      <c r="Q597" s="2559"/>
      <c r="R597" s="2559"/>
      <c r="S597" s="2559"/>
      <c r="T597" s="2559"/>
    </row>
    <row r="598" spans="1:20" s="2526" customFormat="1" ht="10.5">
      <c r="A598" s="2618"/>
      <c r="B598" s="2624">
        <f>'4.20.1_NLRScheme_List'!C598</f>
        <v>0</v>
      </c>
      <c r="C598" s="2624">
        <f>'4.20.1_NLRScheme_List'!D598</f>
        <v>0</v>
      </c>
      <c r="D598" s="2630"/>
      <c r="E598" s="2630"/>
      <c r="F598" s="2630"/>
      <c r="G598" s="2572"/>
      <c r="H598" s="2572"/>
      <c r="I598" s="2572"/>
      <c r="J598" s="2572"/>
      <c r="K598" s="2559"/>
      <c r="L598" s="2559"/>
      <c r="M598" s="2559"/>
      <c r="N598" s="2559"/>
      <c r="O598" s="2559"/>
      <c r="P598" s="2559"/>
      <c r="Q598" s="2559"/>
      <c r="R598" s="2559"/>
      <c r="S598" s="2559"/>
      <c r="T598" s="2559"/>
    </row>
    <row r="599" spans="1:20" s="2526" customFormat="1" ht="10.5">
      <c r="A599" s="2618"/>
      <c r="B599" s="2624">
        <f>'4.20.1_NLRScheme_List'!C599</f>
        <v>0</v>
      </c>
      <c r="C599" s="2624">
        <f>'4.20.1_NLRScheme_List'!D599</f>
        <v>0</v>
      </c>
      <c r="D599" s="2630"/>
      <c r="E599" s="2630"/>
      <c r="F599" s="2630"/>
      <c r="G599" s="2572"/>
      <c r="H599" s="2572"/>
      <c r="I599" s="2572"/>
      <c r="J599" s="2572"/>
      <c r="K599" s="2559"/>
      <c r="L599" s="2559"/>
      <c r="M599" s="2559"/>
      <c r="N599" s="2559"/>
      <c r="O599" s="2559"/>
      <c r="P599" s="2559"/>
      <c r="Q599" s="2559"/>
      <c r="R599" s="2559"/>
      <c r="S599" s="2559"/>
      <c r="T599" s="2559"/>
    </row>
    <row r="600" spans="1:20" s="2526" customFormat="1" ht="10.5">
      <c r="A600" s="2618"/>
      <c r="B600" s="2624">
        <f>'4.20.1_NLRScheme_List'!C600</f>
        <v>0</v>
      </c>
      <c r="C600" s="2624">
        <f>'4.20.1_NLRScheme_List'!D600</f>
        <v>0</v>
      </c>
      <c r="D600" s="2630"/>
      <c r="E600" s="2630"/>
      <c r="F600" s="2630"/>
      <c r="G600" s="2572"/>
      <c r="H600" s="2572"/>
      <c r="I600" s="2572"/>
      <c r="J600" s="2572"/>
      <c r="K600" s="2559"/>
      <c r="L600" s="2559"/>
      <c r="M600" s="2559"/>
      <c r="N600" s="2559"/>
      <c r="O600" s="2559"/>
      <c r="P600" s="2559"/>
      <c r="Q600" s="2559"/>
      <c r="R600" s="2559"/>
      <c r="S600" s="2559"/>
      <c r="T600" s="2559"/>
    </row>
    <row r="601" spans="1:20" s="2526" customFormat="1" ht="10.5">
      <c r="A601" s="2618"/>
      <c r="B601" s="2624">
        <f>'4.20.1_NLRScheme_List'!C601</f>
        <v>0</v>
      </c>
      <c r="C601" s="2624">
        <f>'4.20.1_NLRScheme_List'!D601</f>
        <v>0</v>
      </c>
      <c r="D601" s="2630"/>
      <c r="E601" s="2630"/>
      <c r="F601" s="2630"/>
      <c r="G601" s="2572"/>
      <c r="H601" s="2572"/>
      <c r="I601" s="2572"/>
      <c r="J601" s="2572"/>
      <c r="K601" s="2559"/>
      <c r="L601" s="2559"/>
      <c r="M601" s="2559"/>
      <c r="N601" s="2559"/>
      <c r="O601" s="2559"/>
      <c r="P601" s="2559"/>
      <c r="Q601" s="2559"/>
      <c r="R601" s="2559"/>
      <c r="S601" s="2559"/>
      <c r="T601" s="2559"/>
    </row>
    <row r="602" spans="1:20" s="2526" customFormat="1" ht="10.5">
      <c r="A602" s="2618"/>
      <c r="B602" s="2624">
        <f>'4.20.1_NLRScheme_List'!C602</f>
        <v>0</v>
      </c>
      <c r="C602" s="2624">
        <f>'4.20.1_NLRScheme_List'!D602</f>
        <v>0</v>
      </c>
      <c r="D602" s="2630"/>
      <c r="E602" s="2630"/>
      <c r="F602" s="2630"/>
      <c r="G602" s="2572"/>
      <c r="H602" s="2572"/>
      <c r="I602" s="2572"/>
      <c r="J602" s="2572"/>
      <c r="K602" s="2559"/>
      <c r="L602" s="2559"/>
      <c r="M602" s="2559"/>
      <c r="N602" s="2559"/>
      <c r="O602" s="2559"/>
      <c r="P602" s="2559"/>
      <c r="Q602" s="2559"/>
      <c r="R602" s="2559"/>
      <c r="S602" s="2559"/>
      <c r="T602" s="2559"/>
    </row>
    <row r="603" spans="1:20" s="2526" customFormat="1" ht="10.5">
      <c r="A603" s="2618"/>
      <c r="B603" s="2624">
        <f>'4.20.1_NLRScheme_List'!C603</f>
        <v>0</v>
      </c>
      <c r="C603" s="2624">
        <f>'4.20.1_NLRScheme_List'!D603</f>
        <v>0</v>
      </c>
      <c r="D603" s="2630"/>
      <c r="E603" s="2630"/>
      <c r="F603" s="2630"/>
      <c r="G603" s="2572"/>
      <c r="H603" s="2572"/>
      <c r="I603" s="2572"/>
      <c r="J603" s="2572"/>
      <c r="K603" s="2559"/>
      <c r="L603" s="2559"/>
      <c r="M603" s="2559"/>
      <c r="N603" s="2559"/>
      <c r="O603" s="2559"/>
      <c r="P603" s="2559"/>
      <c r="Q603" s="2559"/>
      <c r="R603" s="2559"/>
      <c r="S603" s="2559"/>
      <c r="T603" s="2559"/>
    </row>
    <row r="604" spans="1:20" s="2526" customFormat="1" ht="10.5">
      <c r="A604" s="2618"/>
      <c r="B604" s="2624">
        <f>'4.20.1_NLRScheme_List'!C604</f>
        <v>0</v>
      </c>
      <c r="C604" s="2624">
        <f>'4.20.1_NLRScheme_List'!D604</f>
        <v>0</v>
      </c>
      <c r="D604" s="2630"/>
      <c r="E604" s="2630"/>
      <c r="F604" s="2630"/>
      <c r="G604" s="2572"/>
      <c r="H604" s="2572"/>
      <c r="I604" s="2572"/>
      <c r="J604" s="2572"/>
      <c r="K604" s="2559"/>
      <c r="L604" s="2559"/>
      <c r="M604" s="2559"/>
      <c r="N604" s="2559"/>
      <c r="O604" s="2559"/>
      <c r="P604" s="2559"/>
      <c r="Q604" s="2559"/>
      <c r="R604" s="2559"/>
      <c r="S604" s="2559"/>
      <c r="T604" s="2559"/>
    </row>
    <row r="605" spans="1:20" s="2526" customFormat="1" ht="10.5">
      <c r="A605" s="2618"/>
      <c r="B605" s="2624">
        <f>'4.20.1_NLRScheme_List'!C605</f>
        <v>0</v>
      </c>
      <c r="C605" s="2624">
        <f>'4.20.1_NLRScheme_List'!D605</f>
        <v>0</v>
      </c>
      <c r="D605" s="2630"/>
      <c r="E605" s="2630"/>
      <c r="F605" s="2630"/>
      <c r="G605" s="2572"/>
      <c r="H605" s="2572"/>
      <c r="I605" s="2572"/>
      <c r="J605" s="2572"/>
      <c r="K605" s="2559"/>
      <c r="L605" s="2559"/>
      <c r="M605" s="2559"/>
      <c r="N605" s="2559"/>
      <c r="O605" s="2559"/>
      <c r="P605" s="2559"/>
      <c r="Q605" s="2559"/>
      <c r="R605" s="2559"/>
      <c r="S605" s="2559"/>
      <c r="T605" s="2559"/>
    </row>
    <row r="606" spans="1:20" s="2526" customFormat="1" ht="10.5">
      <c r="A606" s="2618"/>
      <c r="B606" s="2624">
        <f>'4.20.1_NLRScheme_List'!C606</f>
        <v>0</v>
      </c>
      <c r="C606" s="2624">
        <f>'4.20.1_NLRScheme_List'!D606</f>
        <v>0</v>
      </c>
      <c r="D606" s="2630"/>
      <c r="E606" s="2630"/>
      <c r="F606" s="2630"/>
      <c r="G606" s="2572"/>
      <c r="H606" s="2572"/>
      <c r="I606" s="2572"/>
      <c r="J606" s="2572"/>
      <c r="K606" s="2559"/>
      <c r="L606" s="2559"/>
      <c r="M606" s="2559"/>
      <c r="N606" s="2559"/>
      <c r="O606" s="2559"/>
      <c r="P606" s="2559"/>
      <c r="Q606" s="2559"/>
      <c r="R606" s="2559"/>
      <c r="S606" s="2559"/>
      <c r="T606" s="2559"/>
    </row>
    <row r="607" spans="1:20" s="2526" customFormat="1" ht="10.5">
      <c r="A607" s="2618"/>
      <c r="B607" s="2624">
        <f>'4.20.1_NLRScheme_List'!C607</f>
        <v>0</v>
      </c>
      <c r="C607" s="2624">
        <f>'4.20.1_NLRScheme_List'!D607</f>
        <v>0</v>
      </c>
      <c r="D607" s="2630"/>
      <c r="E607" s="2630"/>
      <c r="F607" s="2630"/>
      <c r="G607" s="2572"/>
      <c r="H607" s="2572"/>
      <c r="I607" s="2572"/>
      <c r="J607" s="2572"/>
      <c r="K607" s="2559"/>
      <c r="L607" s="2559"/>
      <c r="M607" s="2559"/>
      <c r="N607" s="2559"/>
      <c r="O607" s="2559"/>
      <c r="P607" s="2559"/>
      <c r="Q607" s="2559"/>
      <c r="R607" s="2559"/>
      <c r="S607" s="2559"/>
      <c r="T607" s="2559"/>
    </row>
    <row r="608" spans="1:20" s="2526" customFormat="1" ht="10.5">
      <c r="A608" s="2618"/>
      <c r="B608" s="2624">
        <f>'4.20.1_NLRScheme_List'!C608</f>
        <v>0</v>
      </c>
      <c r="C608" s="2624">
        <f>'4.20.1_NLRScheme_List'!D608</f>
        <v>0</v>
      </c>
      <c r="D608" s="2630"/>
      <c r="E608" s="2630"/>
      <c r="F608" s="2630"/>
      <c r="G608" s="2572"/>
      <c r="H608" s="2572"/>
      <c r="I608" s="2572"/>
      <c r="J608" s="2572"/>
      <c r="K608" s="2559"/>
      <c r="L608" s="2559"/>
      <c r="M608" s="2559"/>
      <c r="N608" s="2559"/>
      <c r="O608" s="2559"/>
      <c r="P608" s="2559"/>
      <c r="Q608" s="2559"/>
      <c r="R608" s="2559"/>
      <c r="S608" s="2559"/>
      <c r="T608" s="2559"/>
    </row>
    <row r="609" spans="1:20" s="2526" customFormat="1" ht="10.5">
      <c r="A609" s="2618"/>
      <c r="B609" s="2624">
        <f>'4.20.1_NLRScheme_List'!C609</f>
        <v>0</v>
      </c>
      <c r="C609" s="2624">
        <f>'4.20.1_NLRScheme_List'!D609</f>
        <v>0</v>
      </c>
      <c r="D609" s="2630"/>
      <c r="E609" s="2630"/>
      <c r="F609" s="2630"/>
      <c r="G609" s="2572"/>
      <c r="H609" s="2572"/>
      <c r="I609" s="2572"/>
      <c r="J609" s="2572"/>
      <c r="K609" s="2559"/>
      <c r="L609" s="2559"/>
      <c r="M609" s="2559"/>
      <c r="N609" s="2559"/>
      <c r="O609" s="2559"/>
      <c r="P609" s="2559"/>
      <c r="Q609" s="2559"/>
      <c r="R609" s="2559"/>
      <c r="S609" s="2559"/>
      <c r="T609" s="2559"/>
    </row>
    <row r="610" spans="1:20" s="2526" customFormat="1" ht="10.5">
      <c r="A610" s="2618"/>
      <c r="B610" s="2624">
        <f>'4.20.1_NLRScheme_List'!C610</f>
        <v>0</v>
      </c>
      <c r="C610" s="2624">
        <f>'4.20.1_NLRScheme_List'!D610</f>
        <v>0</v>
      </c>
      <c r="D610" s="2630"/>
      <c r="E610" s="2630"/>
      <c r="F610" s="2630"/>
      <c r="G610" s="2572"/>
      <c r="H610" s="2572"/>
      <c r="I610" s="2572"/>
      <c r="J610" s="2572"/>
      <c r="K610" s="2559"/>
      <c r="L610" s="2559"/>
      <c r="M610" s="2559"/>
      <c r="N610" s="2559"/>
      <c r="O610" s="2559"/>
      <c r="P610" s="2559"/>
      <c r="Q610" s="2559"/>
      <c r="R610" s="2559"/>
      <c r="S610" s="2559"/>
      <c r="T610" s="2559"/>
    </row>
    <row r="611" spans="1:20" s="2526" customFormat="1" ht="10.5">
      <c r="A611" s="2618"/>
      <c r="B611" s="2624">
        <f>'4.20.1_NLRScheme_List'!C611</f>
        <v>0</v>
      </c>
      <c r="C611" s="2624">
        <f>'4.20.1_NLRScheme_List'!D611</f>
        <v>0</v>
      </c>
      <c r="D611" s="2630"/>
      <c r="E611" s="2630"/>
      <c r="F611" s="2630"/>
      <c r="G611" s="2572"/>
      <c r="H611" s="2572"/>
      <c r="I611" s="2572"/>
      <c r="J611" s="2572"/>
      <c r="K611" s="2559"/>
      <c r="L611" s="2559"/>
      <c r="M611" s="2559"/>
      <c r="N611" s="2559"/>
      <c r="O611" s="2559"/>
      <c r="P611" s="2559"/>
      <c r="Q611" s="2559"/>
      <c r="R611" s="2559"/>
      <c r="S611" s="2559"/>
      <c r="T611" s="2559"/>
    </row>
    <row r="612" spans="1:20" s="2526" customFormat="1" ht="10.5">
      <c r="A612" s="2618"/>
      <c r="B612" s="2624">
        <f>'4.20.1_NLRScheme_List'!C612</f>
        <v>0</v>
      </c>
      <c r="C612" s="2624">
        <f>'4.20.1_NLRScheme_List'!D612</f>
        <v>0</v>
      </c>
      <c r="D612" s="2630"/>
      <c r="E612" s="2630"/>
      <c r="F612" s="2630"/>
      <c r="G612" s="2572"/>
      <c r="H612" s="2572"/>
      <c r="I612" s="2572"/>
      <c r="J612" s="2572"/>
      <c r="K612" s="2559"/>
      <c r="L612" s="2559"/>
      <c r="M612" s="2559"/>
      <c r="N612" s="2559"/>
      <c r="O612" s="2559"/>
      <c r="P612" s="2559"/>
      <c r="Q612" s="2559"/>
      <c r="R612" s="2559"/>
      <c r="S612" s="2559"/>
      <c r="T612" s="2559"/>
    </row>
    <row r="613" spans="1:20" s="2526" customFormat="1" ht="10.5">
      <c r="A613" s="2618"/>
      <c r="B613" s="2624">
        <f>'4.20.1_NLRScheme_List'!C613</f>
        <v>0</v>
      </c>
      <c r="C613" s="2624">
        <f>'4.20.1_NLRScheme_List'!D613</f>
        <v>0</v>
      </c>
      <c r="D613" s="2630"/>
      <c r="E613" s="2630"/>
      <c r="F613" s="2630"/>
      <c r="G613" s="2572"/>
      <c r="H613" s="2572"/>
      <c r="I613" s="2572"/>
      <c r="J613" s="2572"/>
      <c r="K613" s="2559"/>
      <c r="L613" s="2559"/>
      <c r="M613" s="2559"/>
      <c r="N613" s="2559"/>
      <c r="O613" s="2559"/>
      <c r="P613" s="2559"/>
      <c r="Q613" s="2559"/>
      <c r="R613" s="2559"/>
      <c r="S613" s="2559"/>
      <c r="T613" s="2559"/>
    </row>
    <row r="614" spans="1:20" s="2526" customFormat="1" ht="10.5">
      <c r="A614" s="2618"/>
      <c r="B614" s="2624">
        <f>'4.20.1_NLRScheme_List'!C614</f>
        <v>0</v>
      </c>
      <c r="C614" s="2624">
        <f>'4.20.1_NLRScheme_List'!D614</f>
        <v>0</v>
      </c>
      <c r="D614" s="2630"/>
      <c r="E614" s="2630"/>
      <c r="F614" s="2630"/>
      <c r="G614" s="2572"/>
      <c r="H614" s="2572"/>
      <c r="I614" s="2572"/>
      <c r="J614" s="2572"/>
      <c r="K614" s="2559"/>
      <c r="L614" s="2559"/>
      <c r="M614" s="2559"/>
      <c r="N614" s="2559"/>
      <c r="O614" s="2559"/>
      <c r="P614" s="2559"/>
      <c r="Q614" s="2559"/>
      <c r="R614" s="2559"/>
      <c r="S614" s="2559"/>
      <c r="T614" s="2559"/>
    </row>
    <row r="615" spans="1:20" s="2526" customFormat="1" ht="10.5">
      <c r="A615" s="2618"/>
      <c r="B615" s="2624">
        <f>'4.20.1_NLRScheme_List'!C615</f>
        <v>0</v>
      </c>
      <c r="C615" s="2624">
        <f>'4.20.1_NLRScheme_List'!D615</f>
        <v>0</v>
      </c>
      <c r="D615" s="2630"/>
      <c r="E615" s="2630"/>
      <c r="F615" s="2630"/>
      <c r="G615" s="2572"/>
      <c r="H615" s="2572"/>
      <c r="I615" s="2572"/>
      <c r="J615" s="2572"/>
      <c r="K615" s="2559"/>
      <c r="L615" s="2559"/>
      <c r="M615" s="2559"/>
      <c r="N615" s="2559"/>
      <c r="O615" s="2559"/>
      <c r="P615" s="2559"/>
      <c r="Q615" s="2559"/>
      <c r="R615" s="2559"/>
      <c r="S615" s="2559"/>
      <c r="T615" s="2559"/>
    </row>
    <row r="616" spans="1:20" s="2526" customFormat="1" ht="10.5">
      <c r="A616" s="2618"/>
      <c r="B616" s="2624">
        <f>'4.20.1_NLRScheme_List'!C616</f>
        <v>0</v>
      </c>
      <c r="C616" s="2624">
        <f>'4.20.1_NLRScheme_List'!D616</f>
        <v>0</v>
      </c>
      <c r="D616" s="2630"/>
      <c r="E616" s="2630"/>
      <c r="F616" s="2630"/>
      <c r="G616" s="2572"/>
      <c r="H616" s="2572"/>
      <c r="I616" s="2572"/>
      <c r="J616" s="2572"/>
      <c r="K616" s="2559"/>
      <c r="L616" s="2559"/>
      <c r="M616" s="2559"/>
      <c r="N616" s="2559"/>
      <c r="O616" s="2559"/>
      <c r="P616" s="2559"/>
      <c r="Q616" s="2559"/>
      <c r="R616" s="2559"/>
      <c r="S616" s="2559"/>
      <c r="T616" s="2559"/>
    </row>
    <row r="617" spans="1:20" s="2526" customFormat="1" ht="10.5">
      <c r="A617" s="2618"/>
      <c r="B617" s="2624">
        <f>'4.20.1_NLRScheme_List'!C617</f>
        <v>0</v>
      </c>
      <c r="C617" s="2624">
        <f>'4.20.1_NLRScheme_List'!D617</f>
        <v>0</v>
      </c>
      <c r="D617" s="2630"/>
      <c r="E617" s="2630"/>
      <c r="F617" s="2630"/>
      <c r="G617" s="2572"/>
      <c r="H617" s="2572"/>
      <c r="I617" s="2572"/>
      <c r="J617" s="2572"/>
      <c r="K617" s="2559"/>
      <c r="L617" s="2559"/>
      <c r="M617" s="2559"/>
      <c r="N617" s="2559"/>
      <c r="O617" s="2559"/>
      <c r="P617" s="2559"/>
      <c r="Q617" s="2559"/>
      <c r="R617" s="2559"/>
      <c r="S617" s="2559"/>
      <c r="T617" s="2559"/>
    </row>
    <row r="618" spans="1:20" s="2526" customFormat="1" ht="10.5">
      <c r="A618" s="2618"/>
      <c r="B618" s="2624">
        <f>'4.20.1_NLRScheme_List'!C618</f>
        <v>0</v>
      </c>
      <c r="C618" s="2624">
        <f>'4.20.1_NLRScheme_List'!D618</f>
        <v>0</v>
      </c>
      <c r="D618" s="2630"/>
      <c r="E618" s="2630"/>
      <c r="F618" s="2630"/>
      <c r="G618" s="2572"/>
      <c r="H618" s="2572"/>
      <c r="I618" s="2572"/>
      <c r="J618" s="2572"/>
      <c r="K618" s="2559"/>
      <c r="L618" s="2559"/>
      <c r="M618" s="2559"/>
      <c r="N618" s="2559"/>
      <c r="O618" s="2559"/>
      <c r="P618" s="2559"/>
      <c r="Q618" s="2559"/>
      <c r="R618" s="2559"/>
      <c r="S618" s="2559"/>
      <c r="T618" s="2559"/>
    </row>
    <row r="619" spans="1:20" s="2526" customFormat="1" ht="10.5">
      <c r="A619" s="2618"/>
      <c r="B619" s="2624"/>
      <c r="C619" s="2624"/>
      <c r="D619" s="2630"/>
      <c r="E619" s="2630"/>
      <c r="F619" s="2630"/>
      <c r="G619" s="2572"/>
      <c r="H619" s="2572"/>
      <c r="I619" s="2572"/>
      <c r="J619" s="2572"/>
      <c r="K619" s="2559"/>
      <c r="L619" s="2559"/>
      <c r="M619" s="2559"/>
      <c r="N619" s="2559"/>
      <c r="O619" s="2559"/>
      <c r="P619" s="2559"/>
      <c r="Q619" s="2559"/>
      <c r="R619" s="2559"/>
      <c r="S619" s="2559"/>
      <c r="T619" s="2559"/>
    </row>
    <row r="620" spans="1:20" s="2526" customFormat="1" ht="10.5">
      <c r="A620" s="2618"/>
      <c r="B620" s="2626" t="s">
        <v>2457</v>
      </c>
      <c r="C620" s="2626"/>
      <c r="D620" s="2572"/>
      <c r="E620" s="2572"/>
      <c r="F620" s="2572"/>
      <c r="G620" s="2572"/>
      <c r="H620" s="2572"/>
      <c r="I620" s="2572"/>
      <c r="J620" s="2572"/>
      <c r="K620" s="2627">
        <f t="shared" ref="K620:T620" si="5">SUM(K545:K619)</f>
        <v>0</v>
      </c>
      <c r="L620" s="2627">
        <f t="shared" si="5"/>
        <v>0</v>
      </c>
      <c r="M620" s="2627">
        <f t="shared" si="5"/>
        <v>0</v>
      </c>
      <c r="N620" s="2627">
        <f t="shared" si="5"/>
        <v>0</v>
      </c>
      <c r="O620" s="2627">
        <f t="shared" si="5"/>
        <v>0</v>
      </c>
      <c r="P620" s="2627">
        <f t="shared" si="5"/>
        <v>0</v>
      </c>
      <c r="Q620" s="2627">
        <f t="shared" si="5"/>
        <v>0</v>
      </c>
      <c r="R620" s="2627">
        <f t="shared" si="5"/>
        <v>0</v>
      </c>
      <c r="S620" s="2627">
        <f t="shared" si="5"/>
        <v>0</v>
      </c>
      <c r="T620" s="2627">
        <f t="shared" si="5"/>
        <v>0</v>
      </c>
    </row>
    <row r="621" spans="1:20" s="2526" customFormat="1" ht="10.5">
      <c r="A621" s="2618"/>
      <c r="B621" s="2626"/>
      <c r="C621" s="2626"/>
      <c r="D621" s="2572"/>
      <c r="E621" s="2572"/>
      <c r="F621" s="2572"/>
      <c r="G621" s="2572"/>
      <c r="H621" s="2572"/>
      <c r="I621" s="2572"/>
      <c r="J621" s="2572"/>
      <c r="K621" s="2587"/>
      <c r="L621" s="2587"/>
      <c r="M621" s="2587"/>
      <c r="N621" s="2587"/>
      <c r="O621" s="2587"/>
      <c r="P621" s="2587"/>
      <c r="Q621" s="2587"/>
      <c r="R621" s="2587"/>
      <c r="S621" s="2587"/>
      <c r="T621" s="2587"/>
    </row>
    <row r="622" spans="1:20" s="2526" customFormat="1" ht="10.5">
      <c r="A622" s="2618"/>
      <c r="B622" s="2628" t="s">
        <v>2458</v>
      </c>
      <c r="C622" s="2628"/>
      <c r="D622" s="2629"/>
      <c r="E622" s="2629"/>
      <c r="F622" s="2629"/>
      <c r="G622" s="2572"/>
      <c r="H622" s="2572"/>
      <c r="I622" s="2572"/>
      <c r="J622" s="2572"/>
      <c r="K622" s="2582"/>
      <c r="L622" s="2582"/>
      <c r="M622" s="2582"/>
      <c r="N622" s="2582"/>
      <c r="O622" s="2582"/>
      <c r="P622" s="2582"/>
      <c r="Q622" s="2582"/>
      <c r="R622" s="2582"/>
      <c r="S622" s="2582"/>
      <c r="T622" s="2582"/>
    </row>
    <row r="623" spans="1:20" s="2526" customFormat="1" ht="10.5">
      <c r="A623" s="2618"/>
      <c r="B623" s="2624">
        <f>'4.20.1_NLRScheme_List'!C623</f>
        <v>0</v>
      </c>
      <c r="C623" s="2624">
        <f>'4.20.1_NLRScheme_List'!D623</f>
        <v>0</v>
      </c>
      <c r="D623" s="2630"/>
      <c r="E623" s="2630"/>
      <c r="F623" s="2630"/>
      <c r="G623" s="2572"/>
      <c r="H623" s="2572"/>
      <c r="I623" s="2572"/>
      <c r="J623" s="2572"/>
      <c r="K623" s="2559"/>
      <c r="L623" s="2559"/>
      <c r="M623" s="2559"/>
      <c r="N623" s="2559"/>
      <c r="O623" s="2559"/>
      <c r="P623" s="2559"/>
      <c r="Q623" s="2559"/>
      <c r="R623" s="2559"/>
      <c r="S623" s="2559"/>
      <c r="T623" s="2559"/>
    </row>
    <row r="624" spans="1:20" s="2526" customFormat="1" ht="10.5">
      <c r="A624" s="2618"/>
      <c r="B624" s="2624">
        <f>'4.20.1_NLRScheme_List'!C624</f>
        <v>0</v>
      </c>
      <c r="C624" s="2624">
        <f>'4.20.1_NLRScheme_List'!D624</f>
        <v>0</v>
      </c>
      <c r="D624" s="2630"/>
      <c r="E624" s="2630"/>
      <c r="F624" s="2630"/>
      <c r="G624" s="2572"/>
      <c r="H624" s="2572"/>
      <c r="I624" s="2572"/>
      <c r="J624" s="2572"/>
      <c r="K624" s="2559"/>
      <c r="L624" s="2559"/>
      <c r="M624" s="2559"/>
      <c r="N624" s="2559"/>
      <c r="O624" s="2559"/>
      <c r="P624" s="2559"/>
      <c r="Q624" s="2559"/>
      <c r="R624" s="2559"/>
      <c r="S624" s="2559"/>
      <c r="T624" s="2559"/>
    </row>
    <row r="625" spans="1:20" s="2526" customFormat="1" ht="10.5">
      <c r="A625" s="2618"/>
      <c r="B625" s="2624">
        <f>'4.20.1_NLRScheme_List'!C625</f>
        <v>0</v>
      </c>
      <c r="C625" s="2624">
        <f>'4.20.1_NLRScheme_List'!D625</f>
        <v>0</v>
      </c>
      <c r="D625" s="2630"/>
      <c r="E625" s="2630"/>
      <c r="F625" s="2630"/>
      <c r="G625" s="2572"/>
      <c r="H625" s="2572"/>
      <c r="I625" s="2572"/>
      <c r="J625" s="2572"/>
      <c r="K625" s="2559"/>
      <c r="L625" s="2559"/>
      <c r="M625" s="2559"/>
      <c r="N625" s="2559"/>
      <c r="O625" s="2559"/>
      <c r="P625" s="2559"/>
      <c r="Q625" s="2559"/>
      <c r="R625" s="2559"/>
      <c r="S625" s="2559"/>
      <c r="T625" s="2559"/>
    </row>
    <row r="626" spans="1:20" s="2526" customFormat="1" ht="10.5">
      <c r="A626" s="2618"/>
      <c r="B626" s="2624">
        <f>'4.20.1_NLRScheme_List'!C626</f>
        <v>0</v>
      </c>
      <c r="C626" s="2624">
        <f>'4.20.1_NLRScheme_List'!D626</f>
        <v>0</v>
      </c>
      <c r="D626" s="2630"/>
      <c r="E626" s="2630"/>
      <c r="F626" s="2630"/>
      <c r="G626" s="2572"/>
      <c r="H626" s="2572"/>
      <c r="I626" s="2572"/>
      <c r="J626" s="2572"/>
      <c r="K626" s="2559"/>
      <c r="L626" s="2559"/>
      <c r="M626" s="2559"/>
      <c r="N626" s="2559"/>
      <c r="O626" s="2559"/>
      <c r="P626" s="2559"/>
      <c r="Q626" s="2559"/>
      <c r="R626" s="2559"/>
      <c r="S626" s="2559"/>
      <c r="T626" s="2559"/>
    </row>
    <row r="627" spans="1:20" s="2526" customFormat="1" ht="10.5">
      <c r="A627" s="2618"/>
      <c r="B627" s="2624">
        <f>'4.20.1_NLRScheme_List'!C627</f>
        <v>0</v>
      </c>
      <c r="C627" s="2624">
        <f>'4.20.1_NLRScheme_List'!D627</f>
        <v>0</v>
      </c>
      <c r="D627" s="2630"/>
      <c r="E627" s="2630"/>
      <c r="F627" s="2630"/>
      <c r="G627" s="2572"/>
      <c r="H627" s="2572"/>
      <c r="I627" s="2572"/>
      <c r="J627" s="2572"/>
      <c r="K627" s="2559"/>
      <c r="L627" s="2559"/>
      <c r="M627" s="2559"/>
      <c r="N627" s="2559"/>
      <c r="O627" s="2559"/>
      <c r="P627" s="2559"/>
      <c r="Q627" s="2559"/>
      <c r="R627" s="2559"/>
      <c r="S627" s="2559"/>
      <c r="T627" s="2559"/>
    </row>
    <row r="628" spans="1:20" s="2526" customFormat="1" ht="10.5">
      <c r="A628" s="2618"/>
      <c r="B628" s="2624">
        <f>'4.20.1_NLRScheme_List'!C628</f>
        <v>0</v>
      </c>
      <c r="C628" s="2624">
        <f>'4.20.1_NLRScheme_List'!D628</f>
        <v>0</v>
      </c>
      <c r="D628" s="2630"/>
      <c r="E628" s="2630"/>
      <c r="F628" s="2630"/>
      <c r="G628" s="2572"/>
      <c r="H628" s="2572"/>
      <c r="I628" s="2572"/>
      <c r="J628" s="2572"/>
      <c r="K628" s="2559"/>
      <c r="L628" s="2559"/>
      <c r="M628" s="2559"/>
      <c r="N628" s="2559"/>
      <c r="O628" s="2559"/>
      <c r="P628" s="2559"/>
      <c r="Q628" s="2559"/>
      <c r="R628" s="2559"/>
      <c r="S628" s="2559"/>
      <c r="T628" s="2559"/>
    </row>
    <row r="629" spans="1:20" s="2526" customFormat="1" ht="10.5">
      <c r="A629" s="2618"/>
      <c r="B629" s="2624">
        <f>'4.20.1_NLRScheme_List'!C629</f>
        <v>0</v>
      </c>
      <c r="C629" s="2624">
        <f>'4.20.1_NLRScheme_List'!D629</f>
        <v>0</v>
      </c>
      <c r="D629" s="2630"/>
      <c r="E629" s="2630"/>
      <c r="F629" s="2630"/>
      <c r="G629" s="2572"/>
      <c r="H629" s="2572"/>
      <c r="I629" s="2572"/>
      <c r="J629" s="2572"/>
      <c r="K629" s="2559"/>
      <c r="L629" s="2559"/>
      <c r="M629" s="2559"/>
      <c r="N629" s="2559"/>
      <c r="O629" s="2559"/>
      <c r="P629" s="2559"/>
      <c r="Q629" s="2559"/>
      <c r="R629" s="2559"/>
      <c r="S629" s="2559"/>
      <c r="T629" s="2559"/>
    </row>
    <row r="630" spans="1:20" s="2526" customFormat="1" ht="10.5">
      <c r="A630" s="2618"/>
      <c r="B630" s="2624">
        <f>'4.20.1_NLRScheme_List'!C630</f>
        <v>0</v>
      </c>
      <c r="C630" s="2624">
        <f>'4.20.1_NLRScheme_List'!D630</f>
        <v>0</v>
      </c>
      <c r="D630" s="2630"/>
      <c r="E630" s="2630"/>
      <c r="F630" s="2630"/>
      <c r="G630" s="2572"/>
      <c r="H630" s="2572"/>
      <c r="I630" s="2572"/>
      <c r="J630" s="2572"/>
      <c r="K630" s="2559"/>
      <c r="L630" s="2559"/>
      <c r="M630" s="2559"/>
      <c r="N630" s="2559"/>
      <c r="O630" s="2559"/>
      <c r="P630" s="2559"/>
      <c r="Q630" s="2559"/>
      <c r="R630" s="2559"/>
      <c r="S630" s="2559"/>
      <c r="T630" s="2559"/>
    </row>
    <row r="631" spans="1:20" s="2526" customFormat="1" ht="10.5">
      <c r="A631" s="2618"/>
      <c r="B631" s="2624">
        <f>'4.20.1_NLRScheme_List'!C631</f>
        <v>0</v>
      </c>
      <c r="C631" s="2624">
        <f>'4.20.1_NLRScheme_List'!D631</f>
        <v>0</v>
      </c>
      <c r="D631" s="2630"/>
      <c r="E631" s="2630"/>
      <c r="F631" s="2630"/>
      <c r="G631" s="2572"/>
      <c r="H631" s="2572"/>
      <c r="I631" s="2572"/>
      <c r="J631" s="2572"/>
      <c r="K631" s="2559"/>
      <c r="L631" s="2559"/>
      <c r="M631" s="2559"/>
      <c r="N631" s="2559"/>
      <c r="O631" s="2559"/>
      <c r="P631" s="2559"/>
      <c r="Q631" s="2559"/>
      <c r="R631" s="2559"/>
      <c r="S631" s="2559"/>
      <c r="T631" s="2559"/>
    </row>
    <row r="632" spans="1:20" s="2526" customFormat="1" ht="10.5">
      <c r="A632" s="2618"/>
      <c r="B632" s="2624">
        <f>'4.20.1_NLRScheme_List'!C632</f>
        <v>0</v>
      </c>
      <c r="C632" s="2624">
        <f>'4.20.1_NLRScheme_List'!D632</f>
        <v>0</v>
      </c>
      <c r="D632" s="2630"/>
      <c r="E632" s="2630"/>
      <c r="F632" s="2630"/>
      <c r="G632" s="2572"/>
      <c r="H632" s="2572"/>
      <c r="I632" s="2572"/>
      <c r="J632" s="2572"/>
      <c r="K632" s="2559"/>
      <c r="L632" s="2559"/>
      <c r="M632" s="2559"/>
      <c r="N632" s="2559"/>
      <c r="O632" s="2559"/>
      <c r="P632" s="2559"/>
      <c r="Q632" s="2559"/>
      <c r="R632" s="2559"/>
      <c r="S632" s="2559"/>
      <c r="T632" s="2559"/>
    </row>
    <row r="633" spans="1:20" s="2526" customFormat="1" ht="10.5">
      <c r="A633" s="2618"/>
      <c r="B633" s="2624">
        <f>'4.20.1_NLRScheme_List'!C633</f>
        <v>0</v>
      </c>
      <c r="C633" s="2624">
        <f>'4.20.1_NLRScheme_List'!D633</f>
        <v>0</v>
      </c>
      <c r="D633" s="2630"/>
      <c r="E633" s="2630"/>
      <c r="F633" s="2630"/>
      <c r="G633" s="2572"/>
      <c r="H633" s="2572"/>
      <c r="I633" s="2572"/>
      <c r="J633" s="2572"/>
      <c r="K633" s="2559"/>
      <c r="L633" s="2559"/>
      <c r="M633" s="2559"/>
      <c r="N633" s="2559"/>
      <c r="O633" s="2559"/>
      <c r="P633" s="2559"/>
      <c r="Q633" s="2559"/>
      <c r="R633" s="2559"/>
      <c r="S633" s="2559"/>
      <c r="T633" s="2559"/>
    </row>
    <row r="634" spans="1:20" s="2526" customFormat="1" ht="10.5">
      <c r="A634" s="2618"/>
      <c r="B634" s="2624">
        <f>'4.20.1_NLRScheme_List'!C634</f>
        <v>0</v>
      </c>
      <c r="C634" s="2624">
        <f>'4.20.1_NLRScheme_List'!D634</f>
        <v>0</v>
      </c>
      <c r="D634" s="2630"/>
      <c r="E634" s="2630"/>
      <c r="F634" s="2630"/>
      <c r="G634" s="2572"/>
      <c r="H634" s="2572"/>
      <c r="I634" s="2572"/>
      <c r="J634" s="2572"/>
      <c r="K634" s="2559"/>
      <c r="L634" s="2559"/>
      <c r="M634" s="2559"/>
      <c r="N634" s="2559"/>
      <c r="O634" s="2559"/>
      <c r="P634" s="2559"/>
      <c r="Q634" s="2559"/>
      <c r="R634" s="2559"/>
      <c r="S634" s="2559"/>
      <c r="T634" s="2559"/>
    </row>
    <row r="635" spans="1:20" s="2526" customFormat="1" ht="10.5">
      <c r="A635" s="2618"/>
      <c r="B635" s="2624">
        <f>'4.20.1_NLRScheme_List'!C635</f>
        <v>0</v>
      </c>
      <c r="C635" s="2624">
        <f>'4.20.1_NLRScheme_List'!D635</f>
        <v>0</v>
      </c>
      <c r="D635" s="2630"/>
      <c r="E635" s="2630"/>
      <c r="F635" s="2630"/>
      <c r="G635" s="2572"/>
      <c r="H635" s="2572"/>
      <c r="I635" s="2572"/>
      <c r="J635" s="2572"/>
      <c r="K635" s="2559"/>
      <c r="L635" s="2559"/>
      <c r="M635" s="2559"/>
      <c r="N635" s="2559"/>
      <c r="O635" s="2559"/>
      <c r="P635" s="2559"/>
      <c r="Q635" s="2559"/>
      <c r="R635" s="2559"/>
      <c r="S635" s="2559"/>
      <c r="T635" s="2559"/>
    </row>
    <row r="636" spans="1:20" s="2526" customFormat="1" ht="10.5">
      <c r="A636" s="2618"/>
      <c r="B636" s="2624">
        <f>'4.20.1_NLRScheme_List'!C636</f>
        <v>0</v>
      </c>
      <c r="C636" s="2624">
        <f>'4.20.1_NLRScheme_List'!D636</f>
        <v>0</v>
      </c>
      <c r="D636" s="2630"/>
      <c r="E636" s="2630"/>
      <c r="F636" s="2630"/>
      <c r="G636" s="2572"/>
      <c r="H636" s="2572"/>
      <c r="I636" s="2572"/>
      <c r="J636" s="2572"/>
      <c r="K636" s="2559"/>
      <c r="L636" s="2559"/>
      <c r="M636" s="2559"/>
      <c r="N636" s="2559"/>
      <c r="O636" s="2559"/>
      <c r="P636" s="2559"/>
      <c r="Q636" s="2559"/>
      <c r="R636" s="2559"/>
      <c r="S636" s="2559"/>
      <c r="T636" s="2559"/>
    </row>
    <row r="637" spans="1:20" s="2526" customFormat="1" ht="10.5">
      <c r="A637" s="2618"/>
      <c r="B637" s="2624">
        <f>'4.20.1_NLRScheme_List'!C637</f>
        <v>0</v>
      </c>
      <c r="C637" s="2624">
        <f>'4.20.1_NLRScheme_List'!D637</f>
        <v>0</v>
      </c>
      <c r="D637" s="2630"/>
      <c r="E637" s="2630"/>
      <c r="F637" s="2630"/>
      <c r="G637" s="2572"/>
      <c r="H637" s="2572"/>
      <c r="I637" s="2572"/>
      <c r="J637" s="2572"/>
      <c r="K637" s="2559"/>
      <c r="L637" s="2559"/>
      <c r="M637" s="2559"/>
      <c r="N637" s="2559"/>
      <c r="O637" s="2559"/>
      <c r="P637" s="2559"/>
      <c r="Q637" s="2559"/>
      <c r="R637" s="2559"/>
      <c r="S637" s="2559"/>
      <c r="T637" s="2559"/>
    </row>
    <row r="638" spans="1:20" s="2526" customFormat="1" ht="10.5">
      <c r="A638" s="2618"/>
      <c r="B638" s="2624">
        <f>'4.20.1_NLRScheme_List'!C638</f>
        <v>0</v>
      </c>
      <c r="C638" s="2624">
        <f>'4.20.1_NLRScheme_List'!D638</f>
        <v>0</v>
      </c>
      <c r="D638" s="2630"/>
      <c r="E638" s="2630"/>
      <c r="F638" s="2630"/>
      <c r="G638" s="2572"/>
      <c r="H638" s="2572"/>
      <c r="I638" s="2572"/>
      <c r="J638" s="2572"/>
      <c r="K638" s="2559"/>
      <c r="L638" s="2559"/>
      <c r="M638" s="2559"/>
      <c r="N638" s="2559"/>
      <c r="O638" s="2559"/>
      <c r="P638" s="2559"/>
      <c r="Q638" s="2559"/>
      <c r="R638" s="2559"/>
      <c r="S638" s="2559"/>
      <c r="T638" s="2559"/>
    </row>
    <row r="639" spans="1:20" s="2526" customFormat="1" ht="10.5">
      <c r="A639" s="2618"/>
      <c r="B639" s="2624">
        <f>'4.20.1_NLRScheme_List'!C639</f>
        <v>0</v>
      </c>
      <c r="C639" s="2624">
        <f>'4.20.1_NLRScheme_List'!D639</f>
        <v>0</v>
      </c>
      <c r="D639" s="2630"/>
      <c r="E639" s="2630"/>
      <c r="F639" s="2630"/>
      <c r="G639" s="2572"/>
      <c r="H639" s="2572"/>
      <c r="I639" s="2572"/>
      <c r="J639" s="2572"/>
      <c r="K639" s="2559"/>
      <c r="L639" s="2559"/>
      <c r="M639" s="2559"/>
      <c r="N639" s="2559"/>
      <c r="O639" s="2559"/>
      <c r="P639" s="2559"/>
      <c r="Q639" s="2559"/>
      <c r="R639" s="2559"/>
      <c r="S639" s="2559"/>
      <c r="T639" s="2559"/>
    </row>
    <row r="640" spans="1:20" s="2526" customFormat="1" ht="10.5">
      <c r="A640" s="2618"/>
      <c r="B640" s="2624">
        <f>'4.20.1_NLRScheme_List'!C640</f>
        <v>0</v>
      </c>
      <c r="C640" s="2624">
        <f>'4.20.1_NLRScheme_List'!D640</f>
        <v>0</v>
      </c>
      <c r="D640" s="2630"/>
      <c r="E640" s="2630"/>
      <c r="F640" s="2630"/>
      <c r="G640" s="2572"/>
      <c r="H640" s="2572"/>
      <c r="I640" s="2572"/>
      <c r="J640" s="2572"/>
      <c r="K640" s="2559"/>
      <c r="L640" s="2559"/>
      <c r="M640" s="2559"/>
      <c r="N640" s="2559"/>
      <c r="O640" s="2559"/>
      <c r="P640" s="2559"/>
      <c r="Q640" s="2559"/>
      <c r="R640" s="2559"/>
      <c r="S640" s="2559"/>
      <c r="T640" s="2559"/>
    </row>
    <row r="641" spans="1:20" s="2526" customFormat="1" ht="10.5">
      <c r="A641" s="2618"/>
      <c r="B641" s="2624">
        <f>'4.20.1_NLRScheme_List'!C641</f>
        <v>0</v>
      </c>
      <c r="C641" s="2624">
        <f>'4.20.1_NLRScheme_List'!D641</f>
        <v>0</v>
      </c>
      <c r="D641" s="2630"/>
      <c r="E641" s="2630"/>
      <c r="F641" s="2630"/>
      <c r="G641" s="2572"/>
      <c r="H641" s="2572"/>
      <c r="I641" s="2572"/>
      <c r="J641" s="2572"/>
      <c r="K641" s="2559"/>
      <c r="L641" s="2559"/>
      <c r="M641" s="2559"/>
      <c r="N641" s="2559"/>
      <c r="O641" s="2559"/>
      <c r="P641" s="2559"/>
      <c r="Q641" s="2559"/>
      <c r="R641" s="2559"/>
      <c r="S641" s="2559"/>
      <c r="T641" s="2559"/>
    </row>
    <row r="642" spans="1:20" s="2526" customFormat="1" ht="10.5">
      <c r="A642" s="2618"/>
      <c r="B642" s="2624">
        <f>'4.20.1_NLRScheme_List'!C642</f>
        <v>0</v>
      </c>
      <c r="C642" s="2624">
        <f>'4.20.1_NLRScheme_List'!D642</f>
        <v>0</v>
      </c>
      <c r="D642" s="2630"/>
      <c r="E642" s="2630"/>
      <c r="F642" s="2630"/>
      <c r="G642" s="2572"/>
      <c r="H642" s="2572"/>
      <c r="I642" s="2572"/>
      <c r="J642" s="2572"/>
      <c r="K642" s="2559"/>
      <c r="L642" s="2559"/>
      <c r="M642" s="2559"/>
      <c r="N642" s="2559"/>
      <c r="O642" s="2559"/>
      <c r="P642" s="2559"/>
      <c r="Q642" s="2559"/>
      <c r="R642" s="2559"/>
      <c r="S642" s="2559"/>
      <c r="T642" s="2559"/>
    </row>
    <row r="643" spans="1:20" s="2526" customFormat="1" ht="10.5">
      <c r="A643" s="2618"/>
      <c r="B643" s="2624">
        <f>'4.20.1_NLRScheme_List'!C643</f>
        <v>0</v>
      </c>
      <c r="C643" s="2624">
        <f>'4.20.1_NLRScheme_List'!D643</f>
        <v>0</v>
      </c>
      <c r="D643" s="2630"/>
      <c r="E643" s="2630"/>
      <c r="F643" s="2630"/>
      <c r="G643" s="2572"/>
      <c r="H643" s="2572"/>
      <c r="I643" s="2572"/>
      <c r="J643" s="2572"/>
      <c r="K643" s="2559"/>
      <c r="L643" s="2559"/>
      <c r="M643" s="2559"/>
      <c r="N643" s="2559"/>
      <c r="O643" s="2559"/>
      <c r="P643" s="2559"/>
      <c r="Q643" s="2559"/>
      <c r="R643" s="2559"/>
      <c r="S643" s="2559"/>
      <c r="T643" s="2559"/>
    </row>
    <row r="644" spans="1:20" s="2526" customFormat="1" ht="10.5">
      <c r="A644" s="2618"/>
      <c r="B644" s="2624">
        <f>'4.20.1_NLRScheme_List'!C644</f>
        <v>0</v>
      </c>
      <c r="C644" s="2624">
        <f>'4.20.1_NLRScheme_List'!D644</f>
        <v>0</v>
      </c>
      <c r="D644" s="2630"/>
      <c r="E644" s="2630"/>
      <c r="F644" s="2630"/>
      <c r="G644" s="2572"/>
      <c r="H644" s="2572"/>
      <c r="I644" s="2572"/>
      <c r="J644" s="2572"/>
      <c r="K644" s="2559"/>
      <c r="L644" s="2559"/>
      <c r="M644" s="2559"/>
      <c r="N644" s="2559"/>
      <c r="O644" s="2559"/>
      <c r="P644" s="2559"/>
      <c r="Q644" s="2559"/>
      <c r="R644" s="2559"/>
      <c r="S644" s="2559"/>
      <c r="T644" s="2559"/>
    </row>
    <row r="645" spans="1:20" s="2526" customFormat="1" ht="10.5">
      <c r="A645" s="2618"/>
      <c r="B645" s="2624">
        <f>'4.20.1_NLRScheme_List'!C645</f>
        <v>0</v>
      </c>
      <c r="C645" s="2624">
        <f>'4.20.1_NLRScheme_List'!D645</f>
        <v>0</v>
      </c>
      <c r="D645" s="2630"/>
      <c r="E645" s="2630"/>
      <c r="F645" s="2630"/>
      <c r="G645" s="2572"/>
      <c r="H645" s="2572"/>
      <c r="I645" s="2572"/>
      <c r="J645" s="2572"/>
      <c r="K645" s="2559"/>
      <c r="L645" s="2559"/>
      <c r="M645" s="2559"/>
      <c r="N645" s="2559"/>
      <c r="O645" s="2559"/>
      <c r="P645" s="2559"/>
      <c r="Q645" s="2559"/>
      <c r="R645" s="2559"/>
      <c r="S645" s="2559"/>
      <c r="T645" s="2559"/>
    </row>
    <row r="646" spans="1:20" s="2526" customFormat="1" ht="10.5">
      <c r="A646" s="2618"/>
      <c r="B646" s="2624">
        <f>'4.20.1_NLRScheme_List'!C646</f>
        <v>0</v>
      </c>
      <c r="C646" s="2624">
        <f>'4.20.1_NLRScheme_List'!D646</f>
        <v>0</v>
      </c>
      <c r="D646" s="2630"/>
      <c r="E646" s="2630"/>
      <c r="F646" s="2630"/>
      <c r="G646" s="2572"/>
      <c r="H646" s="2572"/>
      <c r="I646" s="2572"/>
      <c r="J646" s="2572"/>
      <c r="K646" s="2559"/>
      <c r="L646" s="2559"/>
      <c r="M646" s="2559"/>
      <c r="N646" s="2559"/>
      <c r="O646" s="2559"/>
      <c r="P646" s="2559"/>
      <c r="Q646" s="2559"/>
      <c r="R646" s="2559"/>
      <c r="S646" s="2559"/>
      <c r="T646" s="2559"/>
    </row>
    <row r="647" spans="1:20" s="2526" customFormat="1" ht="10.5">
      <c r="A647" s="2618"/>
      <c r="B647" s="2624">
        <f>'4.20.1_NLRScheme_List'!C647</f>
        <v>0</v>
      </c>
      <c r="C647" s="2624">
        <f>'4.20.1_NLRScheme_List'!D647</f>
        <v>0</v>
      </c>
      <c r="D647" s="2630"/>
      <c r="E647" s="2630"/>
      <c r="F647" s="2630"/>
      <c r="G647" s="2572"/>
      <c r="H647" s="2572"/>
      <c r="I647" s="2572"/>
      <c r="J647" s="2572"/>
      <c r="K647" s="2559"/>
      <c r="L647" s="2559"/>
      <c r="M647" s="2559"/>
      <c r="N647" s="2559"/>
      <c r="O647" s="2559"/>
      <c r="P647" s="2559"/>
      <c r="Q647" s="2559"/>
      <c r="R647" s="2559"/>
      <c r="S647" s="2559"/>
      <c r="T647" s="2559"/>
    </row>
    <row r="648" spans="1:20" s="2526" customFormat="1" ht="10.5">
      <c r="A648" s="2618"/>
      <c r="B648" s="2624">
        <f>'4.20.1_NLRScheme_List'!C648</f>
        <v>0</v>
      </c>
      <c r="C648" s="2624">
        <f>'4.20.1_NLRScheme_List'!D648</f>
        <v>0</v>
      </c>
      <c r="D648" s="2630"/>
      <c r="E648" s="2630"/>
      <c r="F648" s="2630"/>
      <c r="G648" s="2572"/>
      <c r="H648" s="2572"/>
      <c r="I648" s="2572"/>
      <c r="J648" s="2572"/>
      <c r="K648" s="2559"/>
      <c r="L648" s="2559"/>
      <c r="M648" s="2559"/>
      <c r="N648" s="2559"/>
      <c r="O648" s="2559"/>
      <c r="P648" s="2559"/>
      <c r="Q648" s="2559"/>
      <c r="R648" s="2559"/>
      <c r="S648" s="2559"/>
      <c r="T648" s="2559"/>
    </row>
    <row r="649" spans="1:20" s="2526" customFormat="1" ht="10.5">
      <c r="A649" s="2618"/>
      <c r="B649" s="2624">
        <f>'4.20.1_NLRScheme_List'!C649</f>
        <v>0</v>
      </c>
      <c r="C649" s="2624">
        <f>'4.20.1_NLRScheme_List'!D649</f>
        <v>0</v>
      </c>
      <c r="D649" s="2630"/>
      <c r="E649" s="2630"/>
      <c r="F649" s="2630"/>
      <c r="G649" s="2572"/>
      <c r="H649" s="2572"/>
      <c r="I649" s="2572"/>
      <c r="J649" s="2572"/>
      <c r="K649" s="2559"/>
      <c r="L649" s="2559"/>
      <c r="M649" s="2559"/>
      <c r="N649" s="2559"/>
      <c r="O649" s="2559"/>
      <c r="P649" s="2559"/>
      <c r="Q649" s="2559"/>
      <c r="R649" s="2559"/>
      <c r="S649" s="2559"/>
      <c r="T649" s="2559"/>
    </row>
    <row r="650" spans="1:20" s="2526" customFormat="1" ht="10.5">
      <c r="A650" s="2618"/>
      <c r="B650" s="2624">
        <f>'4.20.1_NLRScheme_List'!C650</f>
        <v>0</v>
      </c>
      <c r="C650" s="2624">
        <f>'4.20.1_NLRScheme_List'!D650</f>
        <v>0</v>
      </c>
      <c r="D650" s="2630"/>
      <c r="E650" s="2630"/>
      <c r="F650" s="2630"/>
      <c r="G650" s="2572"/>
      <c r="H650" s="2572"/>
      <c r="I650" s="2572"/>
      <c r="J650" s="2572"/>
      <c r="K650" s="2559"/>
      <c r="L650" s="2559"/>
      <c r="M650" s="2559"/>
      <c r="N650" s="2559"/>
      <c r="O650" s="2559"/>
      <c r="P650" s="2559"/>
      <c r="Q650" s="2559"/>
      <c r="R650" s="2559"/>
      <c r="S650" s="2559"/>
      <c r="T650" s="2559"/>
    </row>
    <row r="651" spans="1:20" s="2526" customFormat="1" ht="10.5">
      <c r="A651" s="2618"/>
      <c r="B651" s="2624">
        <f>'4.20.1_NLRScheme_List'!C651</f>
        <v>0</v>
      </c>
      <c r="C651" s="2624">
        <f>'4.20.1_NLRScheme_List'!D651</f>
        <v>0</v>
      </c>
      <c r="D651" s="2630"/>
      <c r="E651" s="2630"/>
      <c r="F651" s="2630"/>
      <c r="G651" s="2572"/>
      <c r="H651" s="2572"/>
      <c r="I651" s="2572"/>
      <c r="J651" s="2572"/>
      <c r="K651" s="2559"/>
      <c r="L651" s="2559"/>
      <c r="M651" s="2559"/>
      <c r="N651" s="2559"/>
      <c r="O651" s="2559"/>
      <c r="P651" s="2559"/>
      <c r="Q651" s="2559"/>
      <c r="R651" s="2559"/>
      <c r="S651" s="2559"/>
      <c r="T651" s="2559"/>
    </row>
    <row r="652" spans="1:20" s="2526" customFormat="1" ht="10.5">
      <c r="A652" s="2618"/>
      <c r="B652" s="2624">
        <f>'4.20.1_NLRScheme_List'!C652</f>
        <v>0</v>
      </c>
      <c r="C652" s="2624">
        <f>'4.20.1_NLRScheme_List'!D652</f>
        <v>0</v>
      </c>
      <c r="D652" s="2630"/>
      <c r="E652" s="2630"/>
      <c r="F652" s="2630"/>
      <c r="G652" s="2572"/>
      <c r="H652" s="2572"/>
      <c r="I652" s="2572"/>
      <c r="J652" s="2572"/>
      <c r="K652" s="2559"/>
      <c r="L652" s="2559"/>
      <c r="M652" s="2559"/>
      <c r="N652" s="2559"/>
      <c r="O652" s="2559"/>
      <c r="P652" s="2559"/>
      <c r="Q652" s="2559"/>
      <c r="R652" s="2559"/>
      <c r="S652" s="2559"/>
      <c r="T652" s="2559"/>
    </row>
    <row r="653" spans="1:20" s="2526" customFormat="1" ht="10.5">
      <c r="A653" s="2618"/>
      <c r="B653" s="2624">
        <f>'4.20.1_NLRScheme_List'!C653</f>
        <v>0</v>
      </c>
      <c r="C653" s="2624">
        <f>'4.20.1_NLRScheme_List'!D653</f>
        <v>0</v>
      </c>
      <c r="D653" s="2630"/>
      <c r="E653" s="2630"/>
      <c r="F653" s="2630"/>
      <c r="G653" s="2572"/>
      <c r="H653" s="2572"/>
      <c r="I653" s="2572"/>
      <c r="J653" s="2572"/>
      <c r="K653" s="2559"/>
      <c r="L653" s="2559"/>
      <c r="M653" s="2559"/>
      <c r="N653" s="2559"/>
      <c r="O653" s="2559"/>
      <c r="P653" s="2559"/>
      <c r="Q653" s="2559"/>
      <c r="R653" s="2559"/>
      <c r="S653" s="2559"/>
      <c r="T653" s="2559"/>
    </row>
    <row r="654" spans="1:20" s="2526" customFormat="1" ht="10.5">
      <c r="A654" s="2618"/>
      <c r="B654" s="2624">
        <f>'4.20.1_NLRScheme_List'!C654</f>
        <v>0</v>
      </c>
      <c r="C654" s="2624">
        <f>'4.20.1_NLRScheme_List'!D654</f>
        <v>0</v>
      </c>
      <c r="D654" s="2630"/>
      <c r="E654" s="2630"/>
      <c r="F654" s="2630"/>
      <c r="G654" s="2572"/>
      <c r="H654" s="2572"/>
      <c r="I654" s="2572"/>
      <c r="J654" s="2572"/>
      <c r="K654" s="2559"/>
      <c r="L654" s="2559"/>
      <c r="M654" s="2559"/>
      <c r="N654" s="2559"/>
      <c r="O654" s="2559"/>
      <c r="P654" s="2559"/>
      <c r="Q654" s="2559"/>
      <c r="R654" s="2559"/>
      <c r="S654" s="2559"/>
      <c r="T654" s="2559"/>
    </row>
    <row r="655" spans="1:20" s="2526" customFormat="1" ht="10.5">
      <c r="A655" s="2618"/>
      <c r="B655" s="2624">
        <f>'4.20.1_NLRScheme_List'!C655</f>
        <v>0</v>
      </c>
      <c r="C655" s="2624">
        <f>'4.20.1_NLRScheme_List'!D655</f>
        <v>0</v>
      </c>
      <c r="D655" s="2630"/>
      <c r="E655" s="2630"/>
      <c r="F655" s="2630"/>
      <c r="G655" s="2572"/>
      <c r="H655" s="2572"/>
      <c r="I655" s="2572"/>
      <c r="J655" s="2572"/>
      <c r="K655" s="2559"/>
      <c r="L655" s="2559"/>
      <c r="M655" s="2559"/>
      <c r="N655" s="2559"/>
      <c r="O655" s="2559"/>
      <c r="P655" s="2559"/>
      <c r="Q655" s="2559"/>
      <c r="R655" s="2559"/>
      <c r="S655" s="2559"/>
      <c r="T655" s="2559"/>
    </row>
    <row r="656" spans="1:20" s="2526" customFormat="1" ht="10.5">
      <c r="A656" s="2618"/>
      <c r="B656" s="2624">
        <f>'4.20.1_NLRScheme_List'!C656</f>
        <v>0</v>
      </c>
      <c r="C656" s="2624">
        <f>'4.20.1_NLRScheme_List'!D656</f>
        <v>0</v>
      </c>
      <c r="D656" s="2630"/>
      <c r="E656" s="2630"/>
      <c r="F656" s="2630"/>
      <c r="G656" s="2572"/>
      <c r="H656" s="2572"/>
      <c r="I656" s="2572"/>
      <c r="J656" s="2572"/>
      <c r="K656" s="2559"/>
      <c r="L656" s="2559"/>
      <c r="M656" s="2559"/>
      <c r="N656" s="2559"/>
      <c r="O656" s="2559"/>
      <c r="P656" s="2559"/>
      <c r="Q656" s="2559"/>
      <c r="R656" s="2559"/>
      <c r="S656" s="2559"/>
      <c r="T656" s="2559"/>
    </row>
    <row r="657" spans="1:20" s="2526" customFormat="1" ht="10.5">
      <c r="A657" s="2618"/>
      <c r="B657" s="2624">
        <f>'4.20.1_NLRScheme_List'!C657</f>
        <v>0</v>
      </c>
      <c r="C657" s="2624">
        <f>'4.20.1_NLRScheme_List'!D657</f>
        <v>0</v>
      </c>
      <c r="D657" s="2630"/>
      <c r="E657" s="2630"/>
      <c r="F657" s="2630"/>
      <c r="G657" s="2572"/>
      <c r="H657" s="2572"/>
      <c r="I657" s="2572"/>
      <c r="J657" s="2572"/>
      <c r="K657" s="2559"/>
      <c r="L657" s="2559"/>
      <c r="M657" s="2559"/>
      <c r="N657" s="2559"/>
      <c r="O657" s="2559"/>
      <c r="P657" s="2559"/>
      <c r="Q657" s="2559"/>
      <c r="R657" s="2559"/>
      <c r="S657" s="2559"/>
      <c r="T657" s="2559"/>
    </row>
    <row r="658" spans="1:20" s="2526" customFormat="1" ht="10.5">
      <c r="A658" s="2618"/>
      <c r="B658" s="2624">
        <f>'4.20.1_NLRScheme_List'!C658</f>
        <v>0</v>
      </c>
      <c r="C658" s="2624">
        <f>'4.20.1_NLRScheme_List'!D658</f>
        <v>0</v>
      </c>
      <c r="D658" s="2630"/>
      <c r="E658" s="2630"/>
      <c r="F658" s="2630"/>
      <c r="G658" s="2572"/>
      <c r="H658" s="2572"/>
      <c r="I658" s="2572"/>
      <c r="J658" s="2572"/>
      <c r="K658" s="2559"/>
      <c r="L658" s="2559"/>
      <c r="M658" s="2559"/>
      <c r="N658" s="2559"/>
      <c r="O658" s="2559"/>
      <c r="P658" s="2559"/>
      <c r="Q658" s="2559"/>
      <c r="R658" s="2559"/>
      <c r="S658" s="2559"/>
      <c r="T658" s="2559"/>
    </row>
    <row r="659" spans="1:20" s="2526" customFormat="1" ht="10.5">
      <c r="A659" s="2618"/>
      <c r="B659" s="2624">
        <f>'4.20.1_NLRScheme_List'!C659</f>
        <v>0</v>
      </c>
      <c r="C659" s="2624">
        <f>'4.20.1_NLRScheme_List'!D659</f>
        <v>0</v>
      </c>
      <c r="D659" s="2630"/>
      <c r="E659" s="2630"/>
      <c r="F659" s="2630"/>
      <c r="G659" s="2572"/>
      <c r="H659" s="2572"/>
      <c r="I659" s="2572"/>
      <c r="J659" s="2572"/>
      <c r="K659" s="2559"/>
      <c r="L659" s="2559"/>
      <c r="M659" s="2559"/>
      <c r="N659" s="2559"/>
      <c r="O659" s="2559"/>
      <c r="P659" s="2559"/>
      <c r="Q659" s="2559"/>
      <c r="R659" s="2559"/>
      <c r="S659" s="2559"/>
      <c r="T659" s="2559"/>
    </row>
    <row r="660" spans="1:20" s="2526" customFormat="1" ht="10.5">
      <c r="A660" s="2618"/>
      <c r="B660" s="2624">
        <f>'4.20.1_NLRScheme_List'!C660</f>
        <v>0</v>
      </c>
      <c r="C660" s="2624">
        <f>'4.20.1_NLRScheme_List'!D660</f>
        <v>0</v>
      </c>
      <c r="D660" s="2630"/>
      <c r="E660" s="2630"/>
      <c r="F660" s="2630"/>
      <c r="G660" s="2572"/>
      <c r="H660" s="2572"/>
      <c r="I660" s="2572"/>
      <c r="J660" s="2572"/>
      <c r="K660" s="2559"/>
      <c r="L660" s="2559"/>
      <c r="M660" s="2559"/>
      <c r="N660" s="2559"/>
      <c r="O660" s="2559"/>
      <c r="P660" s="2559"/>
      <c r="Q660" s="2559"/>
      <c r="R660" s="2559"/>
      <c r="S660" s="2559"/>
      <c r="T660" s="2559"/>
    </row>
    <row r="661" spans="1:20" s="2526" customFormat="1" ht="10.5">
      <c r="A661" s="2618"/>
      <c r="B661" s="2624">
        <f>'4.20.1_NLRScheme_List'!C661</f>
        <v>0</v>
      </c>
      <c r="C661" s="2624">
        <f>'4.20.1_NLRScheme_List'!D661</f>
        <v>0</v>
      </c>
      <c r="D661" s="2630"/>
      <c r="E661" s="2630"/>
      <c r="F661" s="2630"/>
      <c r="G661" s="2572"/>
      <c r="H661" s="2572"/>
      <c r="I661" s="2572"/>
      <c r="J661" s="2572"/>
      <c r="K661" s="2559"/>
      <c r="L661" s="2559"/>
      <c r="M661" s="2559"/>
      <c r="N661" s="2559"/>
      <c r="O661" s="2559"/>
      <c r="P661" s="2559"/>
      <c r="Q661" s="2559"/>
      <c r="R661" s="2559"/>
      <c r="S661" s="2559"/>
      <c r="T661" s="2559"/>
    </row>
    <row r="662" spans="1:20" s="2526" customFormat="1" ht="10.5">
      <c r="A662" s="2618"/>
      <c r="B662" s="2624">
        <f>'4.20.1_NLRScheme_List'!C662</f>
        <v>0</v>
      </c>
      <c r="C662" s="2624">
        <f>'4.20.1_NLRScheme_List'!D662</f>
        <v>0</v>
      </c>
      <c r="D662" s="2630"/>
      <c r="E662" s="2630"/>
      <c r="F662" s="2630"/>
      <c r="G662" s="2572"/>
      <c r="H662" s="2572"/>
      <c r="I662" s="2572"/>
      <c r="J662" s="2572"/>
      <c r="K662" s="2559"/>
      <c r="L662" s="2559"/>
      <c r="M662" s="2559"/>
      <c r="N662" s="2559"/>
      <c r="O662" s="2559"/>
      <c r="P662" s="2559"/>
      <c r="Q662" s="2559"/>
      <c r="R662" s="2559"/>
      <c r="S662" s="2559"/>
      <c r="T662" s="2559"/>
    </row>
    <row r="663" spans="1:20" s="2526" customFormat="1" ht="10.5">
      <c r="A663" s="2618"/>
      <c r="B663" s="2624">
        <f>'4.20.1_NLRScheme_List'!C663</f>
        <v>0</v>
      </c>
      <c r="C663" s="2624">
        <f>'4.20.1_NLRScheme_List'!D663</f>
        <v>0</v>
      </c>
      <c r="D663" s="2630"/>
      <c r="E663" s="2630"/>
      <c r="F663" s="2630"/>
      <c r="G663" s="2572"/>
      <c r="H663" s="2572"/>
      <c r="I663" s="2572"/>
      <c r="J663" s="2572"/>
      <c r="K663" s="2559"/>
      <c r="L663" s="2559"/>
      <c r="M663" s="2559"/>
      <c r="N663" s="2559"/>
      <c r="O663" s="2559"/>
      <c r="P663" s="2559"/>
      <c r="Q663" s="2559"/>
      <c r="R663" s="2559"/>
      <c r="S663" s="2559"/>
      <c r="T663" s="2559"/>
    </row>
    <row r="664" spans="1:20" s="2526" customFormat="1" ht="10.5">
      <c r="A664" s="2618"/>
      <c r="B664" s="2624">
        <f>'4.20.1_NLRScheme_List'!C664</f>
        <v>0</v>
      </c>
      <c r="C664" s="2624">
        <f>'4.20.1_NLRScheme_List'!D664</f>
        <v>0</v>
      </c>
      <c r="D664" s="2630"/>
      <c r="E664" s="2630"/>
      <c r="F664" s="2630"/>
      <c r="G664" s="2572"/>
      <c r="H664" s="2572"/>
      <c r="I664" s="2572"/>
      <c r="J664" s="2572"/>
      <c r="K664" s="2559"/>
      <c r="L664" s="2559"/>
      <c r="M664" s="2559"/>
      <c r="N664" s="2559"/>
      <c r="O664" s="2559"/>
      <c r="P664" s="2559"/>
      <c r="Q664" s="2559"/>
      <c r="R664" s="2559"/>
      <c r="S664" s="2559"/>
      <c r="T664" s="2559"/>
    </row>
    <row r="665" spans="1:20" s="2526" customFormat="1" ht="10.5">
      <c r="A665" s="2618"/>
      <c r="B665" s="2624">
        <f>'4.20.1_NLRScheme_List'!C665</f>
        <v>0</v>
      </c>
      <c r="C665" s="2624">
        <f>'4.20.1_NLRScheme_List'!D665</f>
        <v>0</v>
      </c>
      <c r="D665" s="2630"/>
      <c r="E665" s="2630"/>
      <c r="F665" s="2630"/>
      <c r="G665" s="2572"/>
      <c r="H665" s="2572"/>
      <c r="I665" s="2572"/>
      <c r="J665" s="2572"/>
      <c r="K665" s="2559"/>
      <c r="L665" s="2559"/>
      <c r="M665" s="2559"/>
      <c r="N665" s="2559"/>
      <c r="O665" s="2559"/>
      <c r="P665" s="2559"/>
      <c r="Q665" s="2559"/>
      <c r="R665" s="2559"/>
      <c r="S665" s="2559"/>
      <c r="T665" s="2559"/>
    </row>
    <row r="666" spans="1:20" s="2526" customFormat="1" ht="10.5">
      <c r="A666" s="2618"/>
      <c r="B666" s="2624">
        <f>'4.20.1_NLRScheme_List'!C666</f>
        <v>0</v>
      </c>
      <c r="C666" s="2624">
        <f>'4.20.1_NLRScheme_List'!D666</f>
        <v>0</v>
      </c>
      <c r="D666" s="2630"/>
      <c r="E666" s="2630"/>
      <c r="F666" s="2630"/>
      <c r="G666" s="2572"/>
      <c r="H666" s="2572"/>
      <c r="I666" s="2572"/>
      <c r="J666" s="2572"/>
      <c r="K666" s="2559"/>
      <c r="L666" s="2559"/>
      <c r="M666" s="2559"/>
      <c r="N666" s="2559"/>
      <c r="O666" s="2559"/>
      <c r="P666" s="2559"/>
      <c r="Q666" s="2559"/>
      <c r="R666" s="2559"/>
      <c r="S666" s="2559"/>
      <c r="T666" s="2559"/>
    </row>
    <row r="667" spans="1:20" s="2526" customFormat="1" ht="10.5">
      <c r="A667" s="2618"/>
      <c r="B667" s="2624">
        <f>'4.20.1_NLRScheme_List'!C667</f>
        <v>0</v>
      </c>
      <c r="C667" s="2624">
        <f>'4.20.1_NLRScheme_List'!D667</f>
        <v>0</v>
      </c>
      <c r="D667" s="2630"/>
      <c r="E667" s="2630"/>
      <c r="F667" s="2630"/>
      <c r="G667" s="2572"/>
      <c r="H667" s="2572"/>
      <c r="I667" s="2572"/>
      <c r="J667" s="2572"/>
      <c r="K667" s="2559"/>
      <c r="L667" s="2559"/>
      <c r="M667" s="2559"/>
      <c r="N667" s="2559"/>
      <c r="O667" s="2559"/>
      <c r="P667" s="2559"/>
      <c r="Q667" s="2559"/>
      <c r="R667" s="2559"/>
      <c r="S667" s="2559"/>
      <c r="T667" s="2559"/>
    </row>
    <row r="668" spans="1:20" s="2526" customFormat="1" ht="10.5">
      <c r="A668" s="2618"/>
      <c r="B668" s="2624">
        <f>'4.20.1_NLRScheme_List'!C668</f>
        <v>0</v>
      </c>
      <c r="C668" s="2624">
        <f>'4.20.1_NLRScheme_List'!D668</f>
        <v>0</v>
      </c>
      <c r="D668" s="2630"/>
      <c r="E668" s="2630"/>
      <c r="F668" s="2630"/>
      <c r="G668" s="2572"/>
      <c r="H668" s="2572"/>
      <c r="I668" s="2572"/>
      <c r="J668" s="2572"/>
      <c r="K668" s="2559"/>
      <c r="L668" s="2559"/>
      <c r="M668" s="2559"/>
      <c r="N668" s="2559"/>
      <c r="O668" s="2559"/>
      <c r="P668" s="2559"/>
      <c r="Q668" s="2559"/>
      <c r="R668" s="2559"/>
      <c r="S668" s="2559"/>
      <c r="T668" s="2559"/>
    </row>
    <row r="669" spans="1:20" s="2526" customFormat="1" ht="10.5">
      <c r="A669" s="2618"/>
      <c r="B669" s="2624">
        <f>'4.20.1_NLRScheme_List'!C669</f>
        <v>0</v>
      </c>
      <c r="C669" s="2624">
        <f>'4.20.1_NLRScheme_List'!D669</f>
        <v>0</v>
      </c>
      <c r="D669" s="2630"/>
      <c r="E669" s="2630"/>
      <c r="F669" s="2630"/>
      <c r="G669" s="2572"/>
      <c r="H669" s="2572"/>
      <c r="I669" s="2572"/>
      <c r="J669" s="2572"/>
      <c r="K669" s="2559"/>
      <c r="L669" s="2559"/>
      <c r="M669" s="2559"/>
      <c r="N669" s="2559"/>
      <c r="O669" s="2559"/>
      <c r="P669" s="2559"/>
      <c r="Q669" s="2559"/>
      <c r="R669" s="2559"/>
      <c r="S669" s="2559"/>
      <c r="T669" s="2559"/>
    </row>
    <row r="670" spans="1:20" s="2526" customFormat="1" ht="10.5">
      <c r="A670" s="2618"/>
      <c r="B670" s="2624">
        <f>'4.20.1_NLRScheme_List'!C670</f>
        <v>0</v>
      </c>
      <c r="C670" s="2624">
        <f>'4.20.1_NLRScheme_List'!D670</f>
        <v>0</v>
      </c>
      <c r="D670" s="2630"/>
      <c r="E670" s="2630"/>
      <c r="F670" s="2630"/>
      <c r="G670" s="2572"/>
      <c r="H670" s="2572"/>
      <c r="I670" s="2572"/>
      <c r="J670" s="2572"/>
      <c r="K670" s="2559"/>
      <c r="L670" s="2559"/>
      <c r="M670" s="2559"/>
      <c r="N670" s="2559"/>
      <c r="O670" s="2559"/>
      <c r="P670" s="2559"/>
      <c r="Q670" s="2559"/>
      <c r="R670" s="2559"/>
      <c r="S670" s="2559"/>
      <c r="T670" s="2559"/>
    </row>
    <row r="671" spans="1:20" s="2526" customFormat="1" ht="10.5">
      <c r="A671" s="2618"/>
      <c r="B671" s="2624">
        <f>'4.20.1_NLRScheme_List'!C671</f>
        <v>0</v>
      </c>
      <c r="C671" s="2624">
        <f>'4.20.1_NLRScheme_List'!D671</f>
        <v>0</v>
      </c>
      <c r="D671" s="2630"/>
      <c r="E671" s="2630"/>
      <c r="F671" s="2630"/>
      <c r="G671" s="2572"/>
      <c r="H671" s="2572"/>
      <c r="I671" s="2572"/>
      <c r="J671" s="2572"/>
      <c r="K671" s="2559"/>
      <c r="L671" s="2559"/>
      <c r="M671" s="2559"/>
      <c r="N671" s="2559"/>
      <c r="O671" s="2559"/>
      <c r="P671" s="2559"/>
      <c r="Q671" s="2559"/>
      <c r="R671" s="2559"/>
      <c r="S671" s="2559"/>
      <c r="T671" s="2559"/>
    </row>
    <row r="672" spans="1:20" s="2526" customFormat="1" ht="10.5">
      <c r="A672" s="2618"/>
      <c r="B672" s="2624">
        <f>'4.20.1_NLRScheme_List'!C672</f>
        <v>0</v>
      </c>
      <c r="C672" s="2624">
        <f>'4.20.1_NLRScheme_List'!D672</f>
        <v>0</v>
      </c>
      <c r="D672" s="2630"/>
      <c r="E672" s="2630"/>
      <c r="F672" s="2630"/>
      <c r="G672" s="2572"/>
      <c r="H672" s="2572"/>
      <c r="I672" s="2572"/>
      <c r="J672" s="2572"/>
      <c r="K672" s="2559"/>
      <c r="L672" s="2559"/>
      <c r="M672" s="2559"/>
      <c r="N672" s="2559"/>
      <c r="O672" s="2559"/>
      <c r="P672" s="2559"/>
      <c r="Q672" s="2559"/>
      <c r="R672" s="2559"/>
      <c r="S672" s="2559"/>
      <c r="T672" s="2559"/>
    </row>
    <row r="673" spans="1:20" s="2526" customFormat="1" ht="10.5">
      <c r="A673" s="2618"/>
      <c r="B673" s="2624">
        <f>'4.20.1_NLRScheme_List'!C673</f>
        <v>0</v>
      </c>
      <c r="C673" s="2624">
        <f>'4.20.1_NLRScheme_List'!D673</f>
        <v>0</v>
      </c>
      <c r="D673" s="2630"/>
      <c r="E673" s="2630"/>
      <c r="F673" s="2630"/>
      <c r="G673" s="2572"/>
      <c r="H673" s="2572"/>
      <c r="I673" s="2572"/>
      <c r="J673" s="2572"/>
      <c r="K673" s="2559"/>
      <c r="L673" s="2559"/>
      <c r="M673" s="2559"/>
      <c r="N673" s="2559"/>
      <c r="O673" s="2559"/>
      <c r="P673" s="2559"/>
      <c r="Q673" s="2559"/>
      <c r="R673" s="2559"/>
      <c r="S673" s="2559"/>
      <c r="T673" s="2559"/>
    </row>
    <row r="674" spans="1:20" s="2526" customFormat="1" ht="10.5">
      <c r="A674" s="2618"/>
      <c r="B674" s="2624">
        <f>'4.20.1_NLRScheme_List'!C674</f>
        <v>0</v>
      </c>
      <c r="C674" s="2624">
        <f>'4.20.1_NLRScheme_List'!D674</f>
        <v>0</v>
      </c>
      <c r="D674" s="2630"/>
      <c r="E674" s="2630"/>
      <c r="F674" s="2630"/>
      <c r="G674" s="2572"/>
      <c r="H674" s="2572"/>
      <c r="I674" s="2572"/>
      <c r="J674" s="2572"/>
      <c r="K674" s="2559"/>
      <c r="L674" s="2559"/>
      <c r="M674" s="2559"/>
      <c r="N674" s="2559"/>
      <c r="O674" s="2559"/>
      <c r="P674" s="2559"/>
      <c r="Q674" s="2559"/>
      <c r="R674" s="2559"/>
      <c r="S674" s="2559"/>
      <c r="T674" s="2559"/>
    </row>
    <row r="675" spans="1:20" s="2526" customFormat="1" ht="10.5">
      <c r="A675" s="2618"/>
      <c r="B675" s="2624">
        <f>'4.20.1_NLRScheme_List'!C675</f>
        <v>0</v>
      </c>
      <c r="C675" s="2624">
        <f>'4.20.1_NLRScheme_List'!D675</f>
        <v>0</v>
      </c>
      <c r="D675" s="2630"/>
      <c r="E675" s="2630"/>
      <c r="F675" s="2630"/>
      <c r="G675" s="2572"/>
      <c r="H675" s="2572"/>
      <c r="I675" s="2572"/>
      <c r="J675" s="2572"/>
      <c r="K675" s="2559"/>
      <c r="L675" s="2559"/>
      <c r="M675" s="2559"/>
      <c r="N675" s="2559"/>
      <c r="O675" s="2559"/>
      <c r="P675" s="2559"/>
      <c r="Q675" s="2559"/>
      <c r="R675" s="2559"/>
      <c r="S675" s="2559"/>
      <c r="T675" s="2559"/>
    </row>
    <row r="676" spans="1:20" s="2526" customFormat="1" ht="10.5">
      <c r="A676" s="2618"/>
      <c r="B676" s="2624">
        <f>'4.20.1_NLRScheme_List'!C676</f>
        <v>0</v>
      </c>
      <c r="C676" s="2624">
        <f>'4.20.1_NLRScheme_List'!D676</f>
        <v>0</v>
      </c>
      <c r="D676" s="2630"/>
      <c r="E676" s="2630"/>
      <c r="F676" s="2630"/>
      <c r="G676" s="2572"/>
      <c r="H676" s="2572"/>
      <c r="I676" s="2572"/>
      <c r="J676" s="2572"/>
      <c r="K676" s="2559"/>
      <c r="L676" s="2559"/>
      <c r="M676" s="2559"/>
      <c r="N676" s="2559"/>
      <c r="O676" s="2559"/>
      <c r="P676" s="2559"/>
      <c r="Q676" s="2559"/>
      <c r="R676" s="2559"/>
      <c r="S676" s="2559"/>
      <c r="T676" s="2559"/>
    </row>
    <row r="677" spans="1:20" s="2526" customFormat="1" ht="10.5">
      <c r="A677" s="2618"/>
      <c r="B677" s="2624">
        <f>'4.20.1_NLRScheme_List'!C677</f>
        <v>0</v>
      </c>
      <c r="C677" s="2624">
        <f>'4.20.1_NLRScheme_List'!D677</f>
        <v>0</v>
      </c>
      <c r="D677" s="2630"/>
      <c r="E677" s="2630"/>
      <c r="F677" s="2630"/>
      <c r="G677" s="2572"/>
      <c r="H677" s="2572"/>
      <c r="I677" s="2572"/>
      <c r="J677" s="2572"/>
      <c r="K677" s="2559"/>
      <c r="L677" s="2559"/>
      <c r="M677" s="2559"/>
      <c r="N677" s="2559"/>
      <c r="O677" s="2559"/>
      <c r="P677" s="2559"/>
      <c r="Q677" s="2559"/>
      <c r="R677" s="2559"/>
      <c r="S677" s="2559"/>
      <c r="T677" s="2559"/>
    </row>
    <row r="678" spans="1:20" s="2526" customFormat="1" ht="10.5">
      <c r="A678" s="2618"/>
      <c r="B678" s="2624">
        <f>'4.20.1_NLRScheme_List'!C678</f>
        <v>0</v>
      </c>
      <c r="C678" s="2624">
        <f>'4.20.1_NLRScheme_List'!D678</f>
        <v>0</v>
      </c>
      <c r="D678" s="2630"/>
      <c r="E678" s="2630"/>
      <c r="F678" s="2630"/>
      <c r="G678" s="2572"/>
      <c r="H678" s="2572"/>
      <c r="I678" s="2572"/>
      <c r="J678" s="2572"/>
      <c r="K678" s="2559"/>
      <c r="L678" s="2559"/>
      <c r="M678" s="2559"/>
      <c r="N678" s="2559"/>
      <c r="O678" s="2559"/>
      <c r="P678" s="2559"/>
      <c r="Q678" s="2559"/>
      <c r="R678" s="2559"/>
      <c r="S678" s="2559"/>
      <c r="T678" s="2559"/>
    </row>
    <row r="679" spans="1:20" s="2526" customFormat="1" ht="10.5">
      <c r="A679" s="2618"/>
      <c r="B679" s="2624">
        <f>'4.20.1_NLRScheme_List'!C679</f>
        <v>0</v>
      </c>
      <c r="C679" s="2624">
        <f>'4.20.1_NLRScheme_List'!D679</f>
        <v>0</v>
      </c>
      <c r="D679" s="2630"/>
      <c r="E679" s="2630"/>
      <c r="F679" s="2630"/>
      <c r="G679" s="2572"/>
      <c r="H679" s="2572"/>
      <c r="I679" s="2572"/>
      <c r="J679" s="2572"/>
      <c r="K679" s="2559"/>
      <c r="L679" s="2559"/>
      <c r="M679" s="2559"/>
      <c r="N679" s="2559"/>
      <c r="O679" s="2559"/>
      <c r="P679" s="2559"/>
      <c r="Q679" s="2559"/>
      <c r="R679" s="2559"/>
      <c r="S679" s="2559"/>
      <c r="T679" s="2559"/>
    </row>
    <row r="680" spans="1:20" s="2526" customFormat="1" ht="10.5">
      <c r="A680" s="2618"/>
      <c r="B680" s="2624">
        <f>'4.20.1_NLRScheme_List'!C680</f>
        <v>0</v>
      </c>
      <c r="C680" s="2624">
        <f>'4.20.1_NLRScheme_List'!D680</f>
        <v>0</v>
      </c>
      <c r="D680" s="2630"/>
      <c r="E680" s="2630"/>
      <c r="F680" s="2630"/>
      <c r="G680" s="2572"/>
      <c r="H680" s="2572"/>
      <c r="I680" s="2572"/>
      <c r="J680" s="2572"/>
      <c r="K680" s="2559"/>
      <c r="L680" s="2559"/>
      <c r="M680" s="2559"/>
      <c r="N680" s="2559"/>
      <c r="O680" s="2559"/>
      <c r="P680" s="2559"/>
      <c r="Q680" s="2559"/>
      <c r="R680" s="2559"/>
      <c r="S680" s="2559"/>
      <c r="T680" s="2559"/>
    </row>
    <row r="681" spans="1:20" s="2526" customFormat="1" ht="10.5">
      <c r="A681" s="2618"/>
      <c r="B681" s="2624">
        <f>'4.20.1_NLRScheme_List'!C681</f>
        <v>0</v>
      </c>
      <c r="C681" s="2624">
        <f>'4.20.1_NLRScheme_List'!D681</f>
        <v>0</v>
      </c>
      <c r="D681" s="2630"/>
      <c r="E681" s="2630"/>
      <c r="F681" s="2630"/>
      <c r="G681" s="2572"/>
      <c r="H681" s="2572"/>
      <c r="I681" s="2572"/>
      <c r="J681" s="2572"/>
      <c r="K681" s="2559"/>
      <c r="L681" s="2559"/>
      <c r="M681" s="2559"/>
      <c r="N681" s="2559"/>
      <c r="O681" s="2559"/>
      <c r="P681" s="2559"/>
      <c r="Q681" s="2559"/>
      <c r="R681" s="2559"/>
      <c r="S681" s="2559"/>
      <c r="T681" s="2559"/>
    </row>
    <row r="682" spans="1:20" s="2526" customFormat="1" ht="10.5">
      <c r="A682" s="2618"/>
      <c r="B682" s="2624">
        <f>'4.20.1_NLRScheme_List'!C682</f>
        <v>0</v>
      </c>
      <c r="C682" s="2624">
        <f>'4.20.1_NLRScheme_List'!D682</f>
        <v>0</v>
      </c>
      <c r="D682" s="2630"/>
      <c r="E682" s="2630"/>
      <c r="F682" s="2630"/>
      <c r="G682" s="2572"/>
      <c r="H682" s="2572"/>
      <c r="I682" s="2572"/>
      <c r="J682" s="2572"/>
      <c r="K682" s="2559"/>
      <c r="L682" s="2559"/>
      <c r="M682" s="2559"/>
      <c r="N682" s="2559"/>
      <c r="O682" s="2559"/>
      <c r="P682" s="2559"/>
      <c r="Q682" s="2559"/>
      <c r="R682" s="2559"/>
      <c r="S682" s="2559"/>
      <c r="T682" s="2559"/>
    </row>
    <row r="683" spans="1:20" s="2526" customFormat="1" ht="10.5">
      <c r="A683" s="2618"/>
      <c r="B683" s="2624">
        <f>'4.20.1_NLRScheme_List'!C683</f>
        <v>0</v>
      </c>
      <c r="C683" s="2624">
        <f>'4.20.1_NLRScheme_List'!D683</f>
        <v>0</v>
      </c>
      <c r="D683" s="2630"/>
      <c r="E683" s="2630"/>
      <c r="F683" s="2630"/>
      <c r="G683" s="2572"/>
      <c r="H683" s="2572"/>
      <c r="I683" s="2572"/>
      <c r="J683" s="2572"/>
      <c r="K683" s="2559"/>
      <c r="L683" s="2559"/>
      <c r="M683" s="2559"/>
      <c r="N683" s="2559"/>
      <c r="O683" s="2559"/>
      <c r="P683" s="2559"/>
      <c r="Q683" s="2559"/>
      <c r="R683" s="2559"/>
      <c r="S683" s="2559"/>
      <c r="T683" s="2559"/>
    </row>
    <row r="684" spans="1:20" s="2526" customFormat="1" ht="10.5">
      <c r="A684" s="2618"/>
      <c r="B684" s="2624">
        <f>'4.20.1_NLRScheme_List'!C684</f>
        <v>0</v>
      </c>
      <c r="C684" s="2624">
        <f>'4.20.1_NLRScheme_List'!D684</f>
        <v>0</v>
      </c>
      <c r="D684" s="2630"/>
      <c r="E684" s="2630"/>
      <c r="F684" s="2630"/>
      <c r="G684" s="2572"/>
      <c r="H684" s="2572"/>
      <c r="I684" s="2572"/>
      <c r="J684" s="2572"/>
      <c r="K684" s="2559"/>
      <c r="L684" s="2559"/>
      <c r="M684" s="2559"/>
      <c r="N684" s="2559"/>
      <c r="O684" s="2559"/>
      <c r="P684" s="2559"/>
      <c r="Q684" s="2559"/>
      <c r="R684" s="2559"/>
      <c r="S684" s="2559"/>
      <c r="T684" s="2559"/>
    </row>
    <row r="685" spans="1:20" s="2526" customFormat="1" ht="10.5">
      <c r="A685" s="2618"/>
      <c r="B685" s="2624">
        <f>'4.20.1_NLRScheme_List'!C685</f>
        <v>0</v>
      </c>
      <c r="C685" s="2624">
        <f>'4.20.1_NLRScheme_List'!D685</f>
        <v>0</v>
      </c>
      <c r="D685" s="2630"/>
      <c r="E685" s="2630"/>
      <c r="F685" s="2630"/>
      <c r="G685" s="2572"/>
      <c r="H685" s="2572"/>
      <c r="I685" s="2572"/>
      <c r="J685" s="2572"/>
      <c r="K685" s="2559"/>
      <c r="L685" s="2559"/>
      <c r="M685" s="2559"/>
      <c r="N685" s="2559"/>
      <c r="O685" s="2559"/>
      <c r="P685" s="2559"/>
      <c r="Q685" s="2559"/>
      <c r="R685" s="2559"/>
      <c r="S685" s="2559"/>
      <c r="T685" s="2559"/>
    </row>
    <row r="686" spans="1:20" s="2526" customFormat="1" ht="10.5">
      <c r="A686" s="2618"/>
      <c r="B686" s="2624">
        <f>'4.20.1_NLRScheme_List'!C686</f>
        <v>0</v>
      </c>
      <c r="C686" s="2624">
        <f>'4.20.1_NLRScheme_List'!D686</f>
        <v>0</v>
      </c>
      <c r="D686" s="2630"/>
      <c r="E686" s="2630"/>
      <c r="F686" s="2630"/>
      <c r="G686" s="2572"/>
      <c r="H686" s="2572"/>
      <c r="I686" s="2572"/>
      <c r="J686" s="2572"/>
      <c r="K686" s="2559"/>
      <c r="L686" s="2559"/>
      <c r="M686" s="2559"/>
      <c r="N686" s="2559"/>
      <c r="O686" s="2559"/>
      <c r="P686" s="2559"/>
      <c r="Q686" s="2559"/>
      <c r="R686" s="2559"/>
      <c r="S686" s="2559"/>
      <c r="T686" s="2559"/>
    </row>
    <row r="687" spans="1:20" s="2526" customFormat="1" ht="10.5">
      <c r="A687" s="2618"/>
      <c r="B687" s="2624">
        <f>'4.20.1_NLRScheme_List'!C687</f>
        <v>0</v>
      </c>
      <c r="C687" s="2624">
        <f>'4.20.1_NLRScheme_List'!D687</f>
        <v>0</v>
      </c>
      <c r="D687" s="2630"/>
      <c r="E687" s="2630"/>
      <c r="F687" s="2630"/>
      <c r="G687" s="2572"/>
      <c r="H687" s="2572"/>
      <c r="I687" s="2572"/>
      <c r="J687" s="2572"/>
      <c r="K687" s="2559"/>
      <c r="L687" s="2559"/>
      <c r="M687" s="2559"/>
      <c r="N687" s="2559"/>
      <c r="O687" s="2559"/>
      <c r="P687" s="2559"/>
      <c r="Q687" s="2559"/>
      <c r="R687" s="2559"/>
      <c r="S687" s="2559"/>
      <c r="T687" s="2559"/>
    </row>
    <row r="688" spans="1:20" s="2526" customFormat="1" ht="10.5">
      <c r="A688" s="2618"/>
      <c r="B688" s="2624">
        <f>'4.20.1_NLRScheme_List'!C688</f>
        <v>0</v>
      </c>
      <c r="C688" s="2624">
        <f>'4.20.1_NLRScheme_List'!D688</f>
        <v>0</v>
      </c>
      <c r="D688" s="2630"/>
      <c r="E688" s="2630"/>
      <c r="F688" s="2630"/>
      <c r="G688" s="2572"/>
      <c r="H688" s="2572"/>
      <c r="I688" s="2572"/>
      <c r="J688" s="2572"/>
      <c r="K688" s="2559"/>
      <c r="L688" s="2559"/>
      <c r="M688" s="2559"/>
      <c r="N688" s="2559"/>
      <c r="O688" s="2559"/>
      <c r="P688" s="2559"/>
      <c r="Q688" s="2559"/>
      <c r="R688" s="2559"/>
      <c r="S688" s="2559"/>
      <c r="T688" s="2559"/>
    </row>
    <row r="689" spans="1:20" s="2526" customFormat="1" ht="10.5">
      <c r="A689" s="2618"/>
      <c r="B689" s="2624">
        <f>'4.20.1_NLRScheme_List'!C689</f>
        <v>0</v>
      </c>
      <c r="C689" s="2624">
        <f>'4.20.1_NLRScheme_List'!D689</f>
        <v>0</v>
      </c>
      <c r="D689" s="2630"/>
      <c r="E689" s="2630"/>
      <c r="F689" s="2630"/>
      <c r="G689" s="2572"/>
      <c r="H689" s="2572"/>
      <c r="I689" s="2572"/>
      <c r="J689" s="2572"/>
      <c r="K689" s="2559"/>
      <c r="L689" s="2559"/>
      <c r="M689" s="2559"/>
      <c r="N689" s="2559"/>
      <c r="O689" s="2559"/>
      <c r="P689" s="2559"/>
      <c r="Q689" s="2559"/>
      <c r="R689" s="2559"/>
      <c r="S689" s="2559"/>
      <c r="T689" s="2559"/>
    </row>
    <row r="690" spans="1:20" s="2526" customFormat="1" ht="10.5">
      <c r="A690" s="2618"/>
      <c r="B690" s="2624"/>
      <c r="C690" s="2624"/>
      <c r="D690" s="2630"/>
      <c r="E690" s="2630"/>
      <c r="F690" s="2630"/>
      <c r="G690" s="2572"/>
      <c r="H690" s="2572"/>
      <c r="I690" s="2572"/>
      <c r="J690" s="2572"/>
      <c r="K690" s="2559"/>
      <c r="L690" s="2559"/>
      <c r="M690" s="2559"/>
      <c r="N690" s="2559"/>
      <c r="O690" s="2559"/>
      <c r="P690" s="2559"/>
      <c r="Q690" s="2559"/>
      <c r="R690" s="2559"/>
      <c r="S690" s="2559"/>
      <c r="T690" s="2559"/>
    </row>
    <row r="691" spans="1:20" s="2526" customFormat="1" ht="10.5">
      <c r="A691" s="2618"/>
      <c r="B691" s="2626" t="s">
        <v>2459</v>
      </c>
      <c r="C691" s="2626"/>
      <c r="D691" s="2572"/>
      <c r="E691" s="2572"/>
      <c r="F691" s="2572"/>
      <c r="G691" s="2572"/>
      <c r="H691" s="2572"/>
      <c r="I691" s="2572"/>
      <c r="J691" s="2572"/>
      <c r="K691" s="2627">
        <f t="shared" ref="K691:T691" si="6">SUM(K623:K690)</f>
        <v>0</v>
      </c>
      <c r="L691" s="2627">
        <f t="shared" si="6"/>
        <v>0</v>
      </c>
      <c r="M691" s="2627">
        <f t="shared" si="6"/>
        <v>0</v>
      </c>
      <c r="N691" s="2627">
        <f t="shared" si="6"/>
        <v>0</v>
      </c>
      <c r="O691" s="2627">
        <f t="shared" si="6"/>
        <v>0</v>
      </c>
      <c r="P691" s="2627">
        <f t="shared" si="6"/>
        <v>0</v>
      </c>
      <c r="Q691" s="2627">
        <f t="shared" si="6"/>
        <v>0</v>
      </c>
      <c r="R691" s="2627">
        <f t="shared" si="6"/>
        <v>0</v>
      </c>
      <c r="S691" s="2627">
        <f t="shared" si="6"/>
        <v>0</v>
      </c>
      <c r="T691" s="2627">
        <f t="shared" si="6"/>
        <v>0</v>
      </c>
    </row>
    <row r="692" spans="1:20" s="2526" customFormat="1" ht="10.5">
      <c r="A692" s="2618"/>
      <c r="B692" s="2626"/>
      <c r="C692" s="2626"/>
      <c r="D692" s="2572"/>
      <c r="E692" s="2572"/>
      <c r="F692" s="2572"/>
      <c r="G692" s="2572"/>
      <c r="H692" s="2572"/>
      <c r="I692" s="2572"/>
      <c r="J692" s="2572"/>
      <c r="K692" s="2582"/>
      <c r="L692" s="2582"/>
      <c r="M692" s="2582"/>
      <c r="N692" s="2582"/>
      <c r="O692" s="2582"/>
      <c r="P692" s="2582"/>
      <c r="Q692" s="2582"/>
      <c r="R692" s="2582"/>
      <c r="S692" s="2582"/>
      <c r="T692" s="2582"/>
    </row>
    <row r="693" spans="1:20" s="2526" customFormat="1" ht="10.5">
      <c r="A693" s="2618"/>
      <c r="B693" s="2628" t="s">
        <v>2460</v>
      </c>
      <c r="C693" s="2628"/>
      <c r="D693" s="2572"/>
      <c r="E693" s="2572"/>
      <c r="F693" s="2572"/>
      <c r="G693" s="2572"/>
      <c r="H693" s="2572"/>
      <c r="I693" s="2572"/>
      <c r="J693" s="2572"/>
      <c r="K693" s="2582"/>
      <c r="L693" s="2582"/>
      <c r="M693" s="2582"/>
      <c r="N693" s="2582"/>
      <c r="O693" s="2582"/>
      <c r="P693" s="2582"/>
      <c r="Q693" s="2582"/>
      <c r="R693" s="2582"/>
      <c r="S693" s="2582"/>
      <c r="T693" s="2582"/>
    </row>
    <row r="694" spans="1:20" s="2526" customFormat="1" ht="10.5">
      <c r="A694" s="2618"/>
      <c r="B694" s="2624"/>
      <c r="C694" s="2624"/>
      <c r="D694" s="2572"/>
      <c r="E694" s="2572"/>
      <c r="F694" s="2572"/>
      <c r="G694" s="2572"/>
      <c r="H694" s="2572"/>
      <c r="I694" s="2572"/>
      <c r="J694" s="2572"/>
      <c r="K694" s="2559"/>
      <c r="L694" s="2559"/>
      <c r="M694" s="2559"/>
      <c r="N694" s="2559"/>
      <c r="O694" s="2559"/>
      <c r="P694" s="2559"/>
      <c r="Q694" s="2559"/>
      <c r="R694" s="2559"/>
      <c r="S694" s="2559"/>
      <c r="T694" s="2559"/>
    </row>
    <row r="695" spans="1:20" s="2526" customFormat="1" ht="10.5">
      <c r="A695" s="2618"/>
      <c r="B695" s="2624"/>
      <c r="C695" s="2624"/>
      <c r="D695" s="2572"/>
      <c r="E695" s="2572"/>
      <c r="F695" s="2572"/>
      <c r="G695" s="2572"/>
      <c r="H695" s="2572"/>
      <c r="I695" s="2572"/>
      <c r="J695" s="2572"/>
      <c r="K695" s="2559"/>
      <c r="L695" s="2559"/>
      <c r="M695" s="2559"/>
      <c r="N695" s="2559"/>
      <c r="O695" s="2559"/>
      <c r="P695" s="2559"/>
      <c r="Q695" s="2559"/>
      <c r="R695" s="2559"/>
      <c r="S695" s="2559"/>
      <c r="T695" s="2559"/>
    </row>
    <row r="696" spans="1:20" s="2526" customFormat="1" ht="10.5">
      <c r="A696" s="2618"/>
      <c r="B696" s="2626" t="s">
        <v>2461</v>
      </c>
      <c r="C696" s="2626"/>
      <c r="D696" s="2572"/>
      <c r="E696" s="2572"/>
      <c r="F696" s="2572"/>
      <c r="G696" s="2572"/>
      <c r="H696" s="2572"/>
      <c r="I696" s="2572"/>
      <c r="J696" s="2572"/>
      <c r="K696" s="2627">
        <f t="shared" ref="K696:T696" si="7">SUM(K694:K695)</f>
        <v>0</v>
      </c>
      <c r="L696" s="2627">
        <f t="shared" si="7"/>
        <v>0</v>
      </c>
      <c r="M696" s="2627">
        <f t="shared" si="7"/>
        <v>0</v>
      </c>
      <c r="N696" s="2627">
        <f t="shared" si="7"/>
        <v>0</v>
      </c>
      <c r="O696" s="2627">
        <f t="shared" si="7"/>
        <v>0</v>
      </c>
      <c r="P696" s="2627">
        <f t="shared" si="7"/>
        <v>0</v>
      </c>
      <c r="Q696" s="2627">
        <f t="shared" si="7"/>
        <v>0</v>
      </c>
      <c r="R696" s="2627">
        <f t="shared" si="7"/>
        <v>0</v>
      </c>
      <c r="S696" s="2627">
        <f t="shared" si="7"/>
        <v>0</v>
      </c>
      <c r="T696" s="2627">
        <f t="shared" si="7"/>
        <v>0</v>
      </c>
    </row>
    <row r="697" spans="1:20" s="2526" customFormat="1" ht="10.5">
      <c r="A697" s="2618"/>
      <c r="B697" s="2626"/>
      <c r="C697" s="2626"/>
      <c r="D697" s="2572"/>
      <c r="E697" s="2572"/>
      <c r="F697" s="2572"/>
      <c r="G697" s="2572"/>
      <c r="H697" s="2572"/>
      <c r="I697" s="2572"/>
      <c r="J697" s="2572"/>
      <c r="K697" s="2582"/>
      <c r="L697" s="2582"/>
      <c r="M697" s="2582"/>
      <c r="N697" s="2582"/>
      <c r="O697" s="2582"/>
      <c r="P697" s="2582"/>
      <c r="Q697" s="2582"/>
      <c r="R697" s="2582"/>
      <c r="S697" s="2582"/>
      <c r="T697" s="2582"/>
    </row>
    <row r="698" spans="1:20" s="2526" customFormat="1" ht="10.5">
      <c r="A698" s="2618"/>
      <c r="B698" s="2628" t="s">
        <v>2462</v>
      </c>
      <c r="C698" s="2628"/>
      <c r="D698" s="2572"/>
      <c r="E698" s="2572"/>
      <c r="F698" s="2572"/>
      <c r="G698" s="2572"/>
      <c r="H698" s="2572"/>
      <c r="I698" s="2572"/>
      <c r="J698" s="2572"/>
      <c r="K698" s="2582"/>
      <c r="L698" s="2582"/>
      <c r="M698" s="2582"/>
      <c r="N698" s="2582"/>
      <c r="O698" s="2582"/>
      <c r="P698" s="2582"/>
      <c r="Q698" s="2582"/>
      <c r="R698" s="2582"/>
      <c r="S698" s="2582"/>
      <c r="T698" s="2582"/>
    </row>
    <row r="699" spans="1:20" s="2526" customFormat="1" ht="10.5">
      <c r="A699" s="2618"/>
      <c r="B699" s="2624"/>
      <c r="C699" s="2624"/>
      <c r="D699" s="2572"/>
      <c r="E699" s="2572"/>
      <c r="F699" s="2572"/>
      <c r="G699" s="2572"/>
      <c r="H699" s="2572"/>
      <c r="I699" s="2572"/>
      <c r="J699" s="2572"/>
      <c r="K699" s="2559"/>
      <c r="L699" s="2559"/>
      <c r="M699" s="2559"/>
      <c r="N699" s="2559"/>
      <c r="O699" s="2559"/>
      <c r="P699" s="2559"/>
      <c r="Q699" s="2559"/>
      <c r="R699" s="2559"/>
      <c r="S699" s="2559"/>
      <c r="T699" s="2559"/>
    </row>
    <row r="700" spans="1:20" s="2526" customFormat="1" ht="10.5">
      <c r="A700" s="2618"/>
      <c r="B700" s="2624"/>
      <c r="C700" s="2624"/>
      <c r="D700" s="2572"/>
      <c r="E700" s="2572"/>
      <c r="F700" s="2572"/>
      <c r="G700" s="2572"/>
      <c r="H700" s="2572"/>
      <c r="I700" s="2572"/>
      <c r="J700" s="2572"/>
      <c r="K700" s="2559"/>
      <c r="L700" s="2559"/>
      <c r="M700" s="2559"/>
      <c r="N700" s="2559"/>
      <c r="O700" s="2559"/>
      <c r="P700" s="2559"/>
      <c r="Q700" s="2559"/>
      <c r="R700" s="2559"/>
      <c r="S700" s="2559"/>
      <c r="T700" s="2559"/>
    </row>
    <row r="701" spans="1:20" s="2526" customFormat="1" ht="10.5">
      <c r="A701" s="2618"/>
      <c r="B701" s="2626" t="s">
        <v>2463</v>
      </c>
      <c r="C701" s="2626"/>
      <c r="D701" s="2631"/>
      <c r="E701" s="2572"/>
      <c r="F701" s="2572"/>
      <c r="G701" s="2572"/>
      <c r="H701" s="2572"/>
      <c r="I701" s="2572"/>
      <c r="J701" s="2572"/>
      <c r="K701" s="2627">
        <f t="shared" ref="K701:T701" si="8">SUM(K699:K700)</f>
        <v>0</v>
      </c>
      <c r="L701" s="2627">
        <f t="shared" si="8"/>
        <v>0</v>
      </c>
      <c r="M701" s="2627">
        <f t="shared" si="8"/>
        <v>0</v>
      </c>
      <c r="N701" s="2627">
        <f t="shared" si="8"/>
        <v>0</v>
      </c>
      <c r="O701" s="2627">
        <f t="shared" si="8"/>
        <v>0</v>
      </c>
      <c r="P701" s="2627">
        <f t="shared" si="8"/>
        <v>0</v>
      </c>
      <c r="Q701" s="2627">
        <f t="shared" si="8"/>
        <v>0</v>
      </c>
      <c r="R701" s="2627">
        <f t="shared" si="8"/>
        <v>0</v>
      </c>
      <c r="S701" s="2627">
        <f t="shared" si="8"/>
        <v>0</v>
      </c>
      <c r="T701" s="2627">
        <f t="shared" si="8"/>
        <v>0</v>
      </c>
    </row>
    <row r="702" spans="1:20" s="2526" customFormat="1" ht="10.5">
      <c r="A702" s="2592"/>
      <c r="B702" s="2632"/>
      <c r="C702" s="2632"/>
      <c r="D702" s="2631"/>
      <c r="E702" s="2569"/>
      <c r="F702" s="2569"/>
      <c r="G702" s="2569"/>
      <c r="H702" s="2569"/>
      <c r="I702" s="2569"/>
      <c r="J702" s="2569"/>
      <c r="K702" s="2587"/>
      <c r="L702" s="2587"/>
      <c r="M702" s="2587"/>
      <c r="N702" s="2587"/>
      <c r="O702" s="2587"/>
      <c r="P702" s="2587"/>
      <c r="Q702" s="2587"/>
      <c r="R702" s="2587"/>
      <c r="S702" s="2587"/>
      <c r="T702" s="2587"/>
    </row>
    <row r="703" spans="1:20" s="2526" customFormat="1" ht="10.5">
      <c r="A703" s="2618"/>
      <c r="B703" s="2628" t="s">
        <v>2469</v>
      </c>
      <c r="C703" s="2628"/>
      <c r="D703" s="2629"/>
      <c r="E703" s="2629"/>
      <c r="F703" s="2629"/>
      <c r="G703" s="2572"/>
      <c r="H703" s="2572"/>
      <c r="I703" s="2572"/>
      <c r="J703" s="2572"/>
      <c r="K703" s="2582"/>
      <c r="L703" s="2582"/>
      <c r="M703" s="2582"/>
      <c r="N703" s="2582"/>
      <c r="O703" s="2582"/>
      <c r="P703" s="2582"/>
      <c r="Q703" s="2582"/>
      <c r="R703" s="2582"/>
      <c r="S703" s="2582"/>
      <c r="T703" s="2582"/>
    </row>
    <row r="704" spans="1:20" s="2526" customFormat="1" ht="10.5">
      <c r="A704" s="2618"/>
      <c r="B704" s="2624">
        <f>'4.20.1_NLRScheme_List'!C704</f>
        <v>0</v>
      </c>
      <c r="C704" s="2624">
        <f>'4.20.1_NLRScheme_List'!D704</f>
        <v>0</v>
      </c>
      <c r="D704" s="2630"/>
      <c r="E704" s="2630"/>
      <c r="F704" s="2630"/>
      <c r="G704" s="2572"/>
      <c r="H704" s="2572"/>
      <c r="I704" s="2572"/>
      <c r="J704" s="2572"/>
      <c r="K704" s="2559"/>
      <c r="L704" s="2559"/>
      <c r="M704" s="2559"/>
      <c r="N704" s="2559"/>
      <c r="O704" s="2559"/>
      <c r="P704" s="2559"/>
      <c r="Q704" s="2559"/>
      <c r="R704" s="2559"/>
      <c r="S704" s="2559"/>
      <c r="T704" s="2559"/>
    </row>
    <row r="705" spans="1:20" s="2526" customFormat="1" ht="10.5">
      <c r="A705" s="2618"/>
      <c r="B705" s="2624">
        <f>'4.20.1_NLRScheme_List'!C705</f>
        <v>0</v>
      </c>
      <c r="C705" s="2624">
        <f>'4.20.1_NLRScheme_List'!D705</f>
        <v>0</v>
      </c>
      <c r="D705" s="2630"/>
      <c r="E705" s="2630"/>
      <c r="F705" s="2630"/>
      <c r="G705" s="2572"/>
      <c r="H705" s="2572"/>
      <c r="I705" s="2572"/>
      <c r="J705" s="2572"/>
      <c r="K705" s="2559"/>
      <c r="L705" s="2559"/>
      <c r="M705" s="2559"/>
      <c r="N705" s="2559"/>
      <c r="O705" s="2559"/>
      <c r="P705" s="2559"/>
      <c r="Q705" s="2559"/>
      <c r="R705" s="2559"/>
      <c r="S705" s="2559"/>
      <c r="T705" s="2559"/>
    </row>
    <row r="706" spans="1:20" s="2526" customFormat="1" ht="10.5">
      <c r="A706" s="2618"/>
      <c r="B706" s="2624">
        <f>'4.20.1_NLRScheme_List'!C706</f>
        <v>0</v>
      </c>
      <c r="C706" s="2624">
        <f>'4.20.1_NLRScheme_List'!D706</f>
        <v>0</v>
      </c>
      <c r="D706" s="2630"/>
      <c r="E706" s="2630"/>
      <c r="F706" s="2630"/>
      <c r="G706" s="2572"/>
      <c r="H706" s="2572"/>
      <c r="I706" s="2572"/>
      <c r="J706" s="2572"/>
      <c r="K706" s="2559"/>
      <c r="L706" s="2559"/>
      <c r="M706" s="2559"/>
      <c r="N706" s="2559"/>
      <c r="O706" s="2559"/>
      <c r="P706" s="2559"/>
      <c r="Q706" s="2559"/>
      <c r="R706" s="2559"/>
      <c r="S706" s="2559"/>
      <c r="T706" s="2559"/>
    </row>
    <row r="707" spans="1:20" s="2526" customFormat="1" ht="10.5">
      <c r="A707" s="2618"/>
      <c r="B707" s="2624">
        <f>'4.20.1_NLRScheme_List'!C707</f>
        <v>0</v>
      </c>
      <c r="C707" s="2624">
        <f>'4.20.1_NLRScheme_List'!D707</f>
        <v>0</v>
      </c>
      <c r="D707" s="2630"/>
      <c r="E707" s="2630"/>
      <c r="F707" s="2630"/>
      <c r="G707" s="2572"/>
      <c r="H707" s="2572"/>
      <c r="I707" s="2572"/>
      <c r="J707" s="2572"/>
      <c r="K707" s="2559"/>
      <c r="L707" s="2559"/>
      <c r="M707" s="2559"/>
      <c r="N707" s="2559"/>
      <c r="O707" s="2559"/>
      <c r="P707" s="2559"/>
      <c r="Q707" s="2559"/>
      <c r="R707" s="2559"/>
      <c r="S707" s="2559"/>
      <c r="T707" s="2559"/>
    </row>
    <row r="708" spans="1:20" s="2526" customFormat="1" ht="10.5">
      <c r="A708" s="2618"/>
      <c r="B708" s="2624">
        <f>'4.20.1_NLRScheme_List'!C708</f>
        <v>0</v>
      </c>
      <c r="C708" s="2624">
        <f>'4.20.1_NLRScheme_List'!D708</f>
        <v>0</v>
      </c>
      <c r="D708" s="2630"/>
      <c r="E708" s="2630"/>
      <c r="F708" s="2630"/>
      <c r="G708" s="2572"/>
      <c r="H708" s="2572"/>
      <c r="I708" s="2572"/>
      <c r="J708" s="2572"/>
      <c r="K708" s="2559"/>
      <c r="L708" s="2559"/>
      <c r="M708" s="2559"/>
      <c r="N708" s="2559"/>
      <c r="O708" s="2559"/>
      <c r="P708" s="2559"/>
      <c r="Q708" s="2559"/>
      <c r="R708" s="2559"/>
      <c r="S708" s="2559"/>
      <c r="T708" s="2559"/>
    </row>
    <row r="709" spans="1:20" s="2526" customFormat="1" ht="10.5">
      <c r="A709" s="2618"/>
      <c r="B709" s="2624">
        <f>'4.20.1_NLRScheme_List'!C709</f>
        <v>0</v>
      </c>
      <c r="C709" s="2624">
        <f>'4.20.1_NLRScheme_List'!D709</f>
        <v>0</v>
      </c>
      <c r="D709" s="2630"/>
      <c r="E709" s="2630"/>
      <c r="F709" s="2630"/>
      <c r="G709" s="2572"/>
      <c r="H709" s="2572"/>
      <c r="I709" s="2572"/>
      <c r="J709" s="2572"/>
      <c r="K709" s="2559"/>
      <c r="L709" s="2559"/>
      <c r="M709" s="2559"/>
      <c r="N709" s="2559"/>
      <c r="O709" s="2559"/>
      <c r="P709" s="2559"/>
      <c r="Q709" s="2559"/>
      <c r="R709" s="2559"/>
      <c r="S709" s="2559"/>
      <c r="T709" s="2559"/>
    </row>
    <row r="710" spans="1:20" s="2526" customFormat="1" ht="10.5">
      <c r="A710" s="2618"/>
      <c r="B710" s="2624">
        <f>'4.20.1_NLRScheme_List'!C710</f>
        <v>0</v>
      </c>
      <c r="C710" s="2624">
        <f>'4.20.1_NLRScheme_List'!D710</f>
        <v>0</v>
      </c>
      <c r="D710" s="2630"/>
      <c r="E710" s="2630"/>
      <c r="F710" s="2630"/>
      <c r="G710" s="2572"/>
      <c r="H710" s="2572"/>
      <c r="I710" s="2572"/>
      <c r="J710" s="2572"/>
      <c r="K710" s="2559"/>
      <c r="L710" s="2559"/>
      <c r="M710" s="2559"/>
      <c r="N710" s="2559"/>
      <c r="O710" s="2559"/>
      <c r="P710" s="2559"/>
      <c r="Q710" s="2559"/>
      <c r="R710" s="2559"/>
      <c r="S710" s="2559"/>
      <c r="T710" s="2559"/>
    </row>
    <row r="711" spans="1:20" s="2526" customFormat="1" ht="10.5">
      <c r="A711" s="2618"/>
      <c r="B711" s="2624">
        <f>'4.20.1_NLRScheme_List'!C711</f>
        <v>0</v>
      </c>
      <c r="C711" s="2624">
        <f>'4.20.1_NLRScheme_List'!D711</f>
        <v>0</v>
      </c>
      <c r="D711" s="2630"/>
      <c r="E711" s="2630"/>
      <c r="F711" s="2630"/>
      <c r="G711" s="2572"/>
      <c r="H711" s="2572"/>
      <c r="I711" s="2572"/>
      <c r="J711" s="2572"/>
      <c r="K711" s="2559"/>
      <c r="L711" s="2559"/>
      <c r="M711" s="2559"/>
      <c r="N711" s="2559"/>
      <c r="O711" s="2559"/>
      <c r="P711" s="2559"/>
      <c r="Q711" s="2559"/>
      <c r="R711" s="2559"/>
      <c r="S711" s="2559"/>
      <c r="T711" s="2559"/>
    </row>
    <row r="712" spans="1:20" s="2526" customFormat="1" ht="10.5">
      <c r="A712" s="2618"/>
      <c r="B712" s="2624">
        <f>'4.20.1_NLRScheme_List'!C712</f>
        <v>0</v>
      </c>
      <c r="C712" s="2624">
        <f>'4.20.1_NLRScheme_List'!D712</f>
        <v>0</v>
      </c>
      <c r="D712" s="2630"/>
      <c r="E712" s="2630"/>
      <c r="F712" s="2630"/>
      <c r="G712" s="2572"/>
      <c r="H712" s="2572"/>
      <c r="I712" s="2572"/>
      <c r="J712" s="2572"/>
      <c r="K712" s="2559"/>
      <c r="L712" s="2559"/>
      <c r="M712" s="2559"/>
      <c r="N712" s="2559"/>
      <c r="O712" s="2559"/>
      <c r="P712" s="2559"/>
      <c r="Q712" s="2559"/>
      <c r="R712" s="2559"/>
      <c r="S712" s="2559"/>
      <c r="T712" s="2559"/>
    </row>
    <row r="713" spans="1:20" s="2526" customFormat="1" ht="10.5">
      <c r="A713" s="2618"/>
      <c r="B713" s="2624">
        <f>'4.20.1_NLRScheme_List'!C713</f>
        <v>0</v>
      </c>
      <c r="C713" s="2624">
        <f>'4.20.1_NLRScheme_List'!D713</f>
        <v>0</v>
      </c>
      <c r="D713" s="2630"/>
      <c r="E713" s="2630"/>
      <c r="F713" s="2630"/>
      <c r="G713" s="2572"/>
      <c r="H713" s="2572"/>
      <c r="I713" s="2572"/>
      <c r="J713" s="2572"/>
      <c r="K713" s="2559"/>
      <c r="L713" s="2559"/>
      <c r="M713" s="2559"/>
      <c r="N713" s="2559"/>
      <c r="O713" s="2559"/>
      <c r="P713" s="2559"/>
      <c r="Q713" s="2559"/>
      <c r="R713" s="2559"/>
      <c r="S713" s="2559"/>
      <c r="T713" s="2559"/>
    </row>
    <row r="714" spans="1:20" s="2526" customFormat="1" ht="10.5">
      <c r="A714" s="2618"/>
      <c r="B714" s="2624">
        <f>'4.20.1_NLRScheme_List'!C714</f>
        <v>0</v>
      </c>
      <c r="C714" s="2624">
        <f>'4.20.1_NLRScheme_List'!D714</f>
        <v>0</v>
      </c>
      <c r="D714" s="2630"/>
      <c r="E714" s="2630"/>
      <c r="F714" s="2630"/>
      <c r="G714" s="2572"/>
      <c r="H714" s="2572"/>
      <c r="I714" s="2572"/>
      <c r="J714" s="2572"/>
      <c r="K714" s="2559"/>
      <c r="L714" s="2559"/>
      <c r="M714" s="2559"/>
      <c r="N714" s="2559"/>
      <c r="O714" s="2559"/>
      <c r="P714" s="2559"/>
      <c r="Q714" s="2559"/>
      <c r="R714" s="2559"/>
      <c r="S714" s="2559"/>
      <c r="T714" s="2559"/>
    </row>
    <row r="715" spans="1:20" s="2526" customFormat="1" ht="10.5">
      <c r="A715" s="2618"/>
      <c r="B715" s="2624">
        <f>'4.20.1_NLRScheme_List'!C715</f>
        <v>0</v>
      </c>
      <c r="C715" s="2624">
        <f>'4.20.1_NLRScheme_List'!D715</f>
        <v>0</v>
      </c>
      <c r="D715" s="2630"/>
      <c r="E715" s="2630"/>
      <c r="F715" s="2630"/>
      <c r="G715" s="2572"/>
      <c r="H715" s="2572"/>
      <c r="I715" s="2572"/>
      <c r="J715" s="2572"/>
      <c r="K715" s="2559"/>
      <c r="L715" s="2559"/>
      <c r="M715" s="2559"/>
      <c r="N715" s="2559"/>
      <c r="O715" s="2559"/>
      <c r="P715" s="2559"/>
      <c r="Q715" s="2559"/>
      <c r="R715" s="2559"/>
      <c r="S715" s="2559"/>
      <c r="T715" s="2559"/>
    </row>
    <row r="716" spans="1:20" s="2526" customFormat="1" ht="10.5">
      <c r="A716" s="2618"/>
      <c r="B716" s="2624">
        <f>'4.20.1_NLRScheme_List'!C716</f>
        <v>0</v>
      </c>
      <c r="C716" s="2624">
        <f>'4.20.1_NLRScheme_List'!D716</f>
        <v>0</v>
      </c>
      <c r="D716" s="2630"/>
      <c r="E716" s="2630"/>
      <c r="F716" s="2630"/>
      <c r="G716" s="2572"/>
      <c r="H716" s="2572"/>
      <c r="I716" s="2572"/>
      <c r="J716" s="2572"/>
      <c r="K716" s="2559"/>
      <c r="L716" s="2559"/>
      <c r="M716" s="2559"/>
      <c r="N716" s="2559"/>
      <c r="O716" s="2559"/>
      <c r="P716" s="2559"/>
      <c r="Q716" s="2559"/>
      <c r="R716" s="2559"/>
      <c r="S716" s="2559"/>
      <c r="T716" s="2559"/>
    </row>
    <row r="717" spans="1:20" s="2526" customFormat="1" ht="10.5">
      <c r="A717" s="2618"/>
      <c r="B717" s="2624"/>
      <c r="C717" s="2624"/>
      <c r="D717" s="2630"/>
      <c r="E717" s="2630"/>
      <c r="F717" s="2630"/>
      <c r="G717" s="2572"/>
      <c r="H717" s="2572"/>
      <c r="I717" s="2572"/>
      <c r="J717" s="2572"/>
      <c r="K717" s="2559"/>
      <c r="L717" s="2559"/>
      <c r="M717" s="2559"/>
      <c r="N717" s="2559"/>
      <c r="O717" s="2559"/>
      <c r="P717" s="2559"/>
      <c r="Q717" s="2559"/>
      <c r="R717" s="2559"/>
      <c r="S717" s="2559"/>
      <c r="T717" s="2559"/>
    </row>
    <row r="718" spans="1:20" s="2526" customFormat="1" ht="10.5">
      <c r="A718" s="2618"/>
      <c r="B718" s="2626" t="s">
        <v>2465</v>
      </c>
      <c r="C718" s="2626"/>
      <c r="D718" s="2572"/>
      <c r="E718" s="2572"/>
      <c r="F718" s="2572"/>
      <c r="G718" s="2572"/>
      <c r="H718" s="2572"/>
      <c r="I718" s="2572"/>
      <c r="J718" s="2572"/>
      <c r="K718" s="2627">
        <f t="shared" ref="K718:T718" si="9">SUM(K704:K717)</f>
        <v>0</v>
      </c>
      <c r="L718" s="2627">
        <f t="shared" si="9"/>
        <v>0</v>
      </c>
      <c r="M718" s="2627">
        <f t="shared" si="9"/>
        <v>0</v>
      </c>
      <c r="N718" s="2627">
        <f t="shared" si="9"/>
        <v>0</v>
      </c>
      <c r="O718" s="2627">
        <f t="shared" si="9"/>
        <v>0</v>
      </c>
      <c r="P718" s="2627">
        <f t="shared" si="9"/>
        <v>0</v>
      </c>
      <c r="Q718" s="2627">
        <f t="shared" si="9"/>
        <v>0</v>
      </c>
      <c r="R718" s="2627">
        <f t="shared" si="9"/>
        <v>0</v>
      </c>
      <c r="S718" s="2627">
        <f t="shared" si="9"/>
        <v>0</v>
      </c>
      <c r="T718" s="2627">
        <f t="shared" si="9"/>
        <v>0</v>
      </c>
    </row>
    <row r="719" spans="1:20" s="2526" customFormat="1" ht="10.5">
      <c r="A719" s="2618"/>
      <c r="B719" s="2626"/>
      <c r="C719" s="2626"/>
      <c r="D719" s="2549"/>
      <c r="E719" s="2549"/>
      <c r="F719" s="2549"/>
      <c r="G719" s="2572"/>
      <c r="H719" s="2572"/>
      <c r="I719" s="2572"/>
      <c r="J719" s="2572"/>
      <c r="K719" s="2582"/>
      <c r="L719" s="2582"/>
      <c r="M719" s="2582"/>
      <c r="N719" s="2582"/>
      <c r="O719" s="2582"/>
      <c r="P719" s="2582"/>
      <c r="Q719" s="2582"/>
      <c r="R719" s="2582"/>
      <c r="S719" s="2582"/>
      <c r="T719" s="2582"/>
    </row>
    <row r="720" spans="1:20" s="2526" customFormat="1" ht="10.5">
      <c r="A720" s="2592"/>
      <c r="B720" s="2626" t="s">
        <v>1343</v>
      </c>
      <c r="C720" s="2626"/>
      <c r="D720" s="2631"/>
      <c r="E720" s="2633"/>
      <c r="F720" s="2633"/>
      <c r="G720" s="2633"/>
      <c r="H720" s="2633"/>
      <c r="I720" s="2633"/>
      <c r="J720" s="2633"/>
      <c r="K720" s="2634">
        <f t="shared" ref="K720:T720" si="10">SUM(K325,K360,K509,K514,K534,K542,K620,K691,K696,K701,K718)</f>
        <v>0</v>
      </c>
      <c r="L720" s="2634">
        <f t="shared" si="10"/>
        <v>0</v>
      </c>
      <c r="M720" s="2634">
        <f t="shared" si="10"/>
        <v>0</v>
      </c>
      <c r="N720" s="2634">
        <f t="shared" si="10"/>
        <v>0</v>
      </c>
      <c r="O720" s="2634">
        <f t="shared" si="10"/>
        <v>0</v>
      </c>
      <c r="P720" s="2634">
        <f t="shared" si="10"/>
        <v>0</v>
      </c>
      <c r="Q720" s="2634">
        <f t="shared" si="10"/>
        <v>0</v>
      </c>
      <c r="R720" s="2634">
        <f t="shared" si="10"/>
        <v>0</v>
      </c>
      <c r="S720" s="2634">
        <f t="shared" si="10"/>
        <v>0</v>
      </c>
      <c r="T720" s="2634">
        <f t="shared" si="10"/>
        <v>0</v>
      </c>
    </row>
    <row r="721" spans="1:27" s="2526" customFormat="1" ht="10.5">
      <c r="A721" s="2635"/>
      <c r="B721" s="2635"/>
      <c r="C721" s="2635"/>
      <c r="D721" s="2636"/>
      <c r="E721" s="2636"/>
      <c r="F721" s="2636"/>
      <c r="G721" s="2636"/>
      <c r="H721" s="2637"/>
      <c r="I721" s="2637"/>
      <c r="J721" s="2637"/>
      <c r="K721" s="2638"/>
      <c r="L721" s="2638"/>
      <c r="M721" s="2635"/>
      <c r="N721" s="2635"/>
      <c r="O721" s="2635"/>
      <c r="P721" s="2635"/>
      <c r="Q721" s="2635"/>
      <c r="R721" s="2635"/>
      <c r="S721" s="2635"/>
      <c r="T721" s="2635"/>
      <c r="U721" s="2639"/>
      <c r="V721" s="2639"/>
      <c r="W721" s="2639"/>
      <c r="X721" s="2639"/>
      <c r="Y721" s="2639"/>
      <c r="Z721" s="2639"/>
      <c r="AA721" s="2639"/>
    </row>
    <row r="722" spans="1:27" s="2526" customFormat="1" ht="10.5">
      <c r="A722" s="2640"/>
      <c r="B722" s="2639"/>
      <c r="C722" s="2639"/>
      <c r="D722" s="2641"/>
      <c r="E722" s="2641"/>
      <c r="F722" s="2641"/>
      <c r="G722" s="2641"/>
      <c r="H722" s="2642"/>
      <c r="I722" s="2642"/>
      <c r="J722" s="2642"/>
      <c r="K722" s="2234"/>
      <c r="L722" s="2234"/>
      <c r="M722" s="2635"/>
      <c r="N722" s="2635"/>
      <c r="O722" s="2635"/>
      <c r="P722" s="2635"/>
      <c r="Q722" s="2635"/>
      <c r="R722" s="2635"/>
      <c r="S722" s="2635"/>
      <c r="T722" s="2635"/>
      <c r="U722" s="2639"/>
      <c r="V722" s="2639"/>
      <c r="W722" s="2639"/>
      <c r="X722" s="2639"/>
      <c r="Y722" s="2639"/>
      <c r="Z722" s="2639"/>
      <c r="AA722" s="2639"/>
    </row>
    <row r="723" spans="1:27" s="2526" customFormat="1" ht="10.5">
      <c r="A723" s="2640"/>
      <c r="B723" s="2639"/>
      <c r="C723" s="2639"/>
      <c r="D723" s="2641"/>
      <c r="E723" s="2641"/>
      <c r="F723" s="2641"/>
      <c r="G723" s="2641"/>
      <c r="H723" s="2642"/>
      <c r="I723" s="2642"/>
      <c r="J723" s="2642"/>
      <c r="K723" s="2234"/>
      <c r="L723" s="2234"/>
      <c r="M723" s="2635"/>
      <c r="N723" s="2635"/>
      <c r="O723" s="2635"/>
      <c r="P723" s="2635"/>
      <c r="Q723" s="2635"/>
      <c r="R723" s="2635"/>
      <c r="S723" s="2635"/>
      <c r="T723" s="2635"/>
      <c r="U723" s="2639"/>
      <c r="V723" s="2639"/>
      <c r="W723" s="2639"/>
      <c r="X723" s="2639"/>
      <c r="Y723" s="2639"/>
      <c r="Z723" s="2639"/>
      <c r="AA723" s="2639"/>
    </row>
    <row r="724" spans="1:27">
      <c r="A724" s="2640"/>
      <c r="B724" s="2639"/>
      <c r="C724" s="2639"/>
      <c r="D724" s="2641"/>
      <c r="E724" s="2641"/>
      <c r="F724" s="2641"/>
      <c r="G724" s="2641"/>
      <c r="H724" s="2642"/>
      <c r="I724" s="2642"/>
      <c r="J724" s="2642"/>
      <c r="K724" s="2234"/>
      <c r="L724" s="2234"/>
      <c r="M724" s="2635"/>
      <c r="N724" s="2635"/>
      <c r="O724" s="2635"/>
      <c r="P724" s="2635"/>
      <c r="Q724" s="2635"/>
      <c r="R724" s="2635"/>
      <c r="S724" s="2635"/>
      <c r="T724" s="2635"/>
      <c r="U724" s="2639"/>
      <c r="V724" s="2639"/>
      <c r="W724" s="2639"/>
      <c r="X724" s="2639"/>
      <c r="Y724" s="2639"/>
      <c r="Z724" s="2639"/>
      <c r="AA724" s="2639"/>
    </row>
    <row r="725" spans="1:27">
      <c r="A725" s="2640"/>
      <c r="B725" s="2639"/>
      <c r="C725" s="2639"/>
      <c r="D725" s="2641"/>
      <c r="E725" s="2641"/>
      <c r="F725" s="2641"/>
      <c r="G725" s="2641"/>
      <c r="H725" s="2642"/>
      <c r="I725" s="2642"/>
      <c r="J725" s="2642"/>
      <c r="K725" s="2234"/>
      <c r="L725" s="2234"/>
      <c r="M725" s="2635"/>
      <c r="N725" s="2635"/>
      <c r="O725" s="2635"/>
      <c r="P725" s="2635"/>
      <c r="Q725" s="2635"/>
      <c r="R725" s="2635"/>
      <c r="S725" s="2635"/>
      <c r="T725" s="2635"/>
      <c r="U725" s="2639"/>
      <c r="V725" s="2639"/>
      <c r="W725" s="2639"/>
      <c r="X725" s="2639"/>
      <c r="Y725" s="2639"/>
      <c r="Z725" s="2639"/>
      <c r="AA725" s="2639"/>
    </row>
    <row r="726" spans="1:27">
      <c r="A726" s="2640"/>
      <c r="B726" s="2639"/>
      <c r="C726" s="2639"/>
      <c r="D726" s="2641"/>
      <c r="E726" s="2641"/>
      <c r="F726" s="2641"/>
      <c r="G726" s="2641"/>
      <c r="H726" s="2642"/>
      <c r="I726" s="2642"/>
      <c r="J726" s="2642"/>
      <c r="K726" s="2234"/>
      <c r="L726" s="2234"/>
      <c r="M726" s="2635"/>
      <c r="N726" s="2635"/>
      <c r="O726" s="2635"/>
      <c r="P726" s="2635"/>
      <c r="Q726" s="2635"/>
      <c r="R726" s="2635"/>
      <c r="S726" s="2635"/>
      <c r="T726" s="2635"/>
      <c r="U726" s="2639"/>
      <c r="V726" s="2639"/>
      <c r="W726" s="2639"/>
      <c r="X726" s="2639"/>
      <c r="Y726" s="2639"/>
      <c r="Z726" s="2639"/>
      <c r="AA726" s="2639"/>
    </row>
    <row r="727" spans="1:27">
      <c r="A727" s="2640"/>
      <c r="B727" s="2639"/>
      <c r="C727" s="2639"/>
      <c r="D727" s="2641"/>
      <c r="E727" s="2641"/>
      <c r="F727" s="2641"/>
      <c r="G727" s="2641"/>
      <c r="H727" s="2642"/>
      <c r="I727" s="2642"/>
      <c r="J727" s="2642"/>
      <c r="K727" s="2638"/>
      <c r="L727" s="2638"/>
      <c r="M727" s="2635"/>
      <c r="N727" s="2635"/>
      <c r="O727" s="2635"/>
      <c r="P727" s="2635"/>
      <c r="Q727" s="2635"/>
      <c r="R727" s="2635"/>
      <c r="S727" s="2635"/>
      <c r="T727" s="2635"/>
      <c r="U727" s="2639"/>
      <c r="V727" s="2639"/>
      <c r="W727" s="2639"/>
      <c r="X727" s="2639"/>
      <c r="Y727" s="2639"/>
      <c r="Z727" s="2639"/>
      <c r="AA727" s="2639"/>
    </row>
    <row r="728" spans="1:27">
      <c r="K728" s="2638"/>
      <c r="L728" s="2638"/>
      <c r="M728" s="2635"/>
      <c r="N728" s="2640"/>
      <c r="O728" s="2640"/>
      <c r="P728" s="2640"/>
      <c r="Q728" s="2640"/>
      <c r="R728" s="2635"/>
      <c r="S728" s="2635"/>
      <c r="T728" s="2635"/>
    </row>
    <row r="729" spans="1:27">
      <c r="K729" s="2638"/>
      <c r="L729" s="2638"/>
      <c r="M729" s="2635"/>
      <c r="N729" s="2640"/>
      <c r="O729" s="2640"/>
      <c r="P729" s="2640"/>
      <c r="Q729" s="2640"/>
      <c r="R729" s="2635"/>
      <c r="S729" s="2635"/>
      <c r="T729" s="2635"/>
    </row>
    <row r="730" spans="1:27">
      <c r="K730" s="2638"/>
      <c r="L730" s="2638"/>
      <c r="M730" s="2635"/>
      <c r="N730" s="2640"/>
      <c r="O730" s="2640"/>
      <c r="P730" s="2640"/>
      <c r="Q730" s="2640"/>
      <c r="R730" s="2635"/>
      <c r="S730" s="2635"/>
      <c r="T730" s="2635"/>
    </row>
    <row r="731" spans="1:27">
      <c r="K731" s="2638"/>
      <c r="L731" s="2638"/>
      <c r="M731" s="2635"/>
      <c r="N731" s="2640"/>
      <c r="O731" s="2640"/>
      <c r="P731" s="2640"/>
      <c r="Q731" s="2640"/>
      <c r="R731" s="2640"/>
      <c r="S731" s="2640"/>
    </row>
    <row r="732" spans="1:27">
      <c r="K732" s="2638"/>
      <c r="L732" s="2638"/>
      <c r="M732" s="2635"/>
      <c r="N732" s="2640"/>
      <c r="O732" s="2640"/>
      <c r="P732" s="2640"/>
      <c r="Q732" s="2640"/>
      <c r="R732" s="2640"/>
      <c r="S732" s="2640"/>
    </row>
    <row r="733" spans="1:27">
      <c r="K733" s="2638"/>
      <c r="L733" s="2638"/>
      <c r="M733" s="2635"/>
      <c r="N733" s="2640"/>
      <c r="O733" s="2640"/>
      <c r="P733" s="2640"/>
      <c r="Q733" s="2640"/>
      <c r="R733" s="2640"/>
      <c r="S733" s="2640"/>
    </row>
    <row r="734" spans="1:27">
      <c r="K734" s="2638"/>
      <c r="L734" s="2638"/>
      <c r="M734" s="2635"/>
      <c r="N734" s="2640"/>
      <c r="O734" s="2640"/>
      <c r="P734" s="2640"/>
      <c r="Q734" s="2640"/>
      <c r="R734" s="2640"/>
      <c r="S734" s="2640"/>
    </row>
    <row r="735" spans="1:27">
      <c r="K735" s="2638"/>
      <c r="L735" s="2638"/>
      <c r="M735" s="2635"/>
      <c r="N735" s="2640"/>
      <c r="O735" s="2640"/>
      <c r="P735" s="2640"/>
      <c r="Q735" s="2640"/>
      <c r="R735" s="2640"/>
      <c r="S735" s="2640"/>
    </row>
    <row r="736" spans="1:27">
      <c r="K736" s="2638"/>
      <c r="L736" s="2638"/>
      <c r="M736" s="2635"/>
      <c r="N736" s="2640"/>
      <c r="O736" s="2640"/>
      <c r="P736" s="2640"/>
      <c r="Q736" s="2640"/>
      <c r="R736" s="2640"/>
      <c r="S736" s="2640"/>
    </row>
    <row r="737" spans="1:19">
      <c r="K737" s="2638"/>
      <c r="L737" s="2638"/>
      <c r="M737" s="2635"/>
      <c r="N737" s="2640"/>
      <c r="O737" s="2640"/>
      <c r="P737" s="2640"/>
      <c r="Q737" s="2640"/>
      <c r="R737" s="2640"/>
      <c r="S737" s="2640"/>
    </row>
    <row r="738" spans="1:19">
      <c r="K738" s="2638"/>
      <c r="L738" s="2638"/>
      <c r="M738" s="2635"/>
      <c r="N738" s="2640"/>
      <c r="O738" s="2640"/>
      <c r="P738" s="2640"/>
      <c r="Q738" s="2640"/>
      <c r="R738" s="2640"/>
      <c r="S738" s="2640"/>
    </row>
    <row r="739" spans="1:19">
      <c r="K739" s="2638"/>
      <c r="L739" s="2638"/>
      <c r="M739" s="2635"/>
      <c r="N739" s="2640"/>
      <c r="O739" s="2640"/>
      <c r="P739" s="2640"/>
      <c r="Q739" s="2640"/>
      <c r="R739" s="2640"/>
      <c r="S739" s="2640"/>
    </row>
    <row r="740" spans="1:19">
      <c r="K740" s="2638"/>
      <c r="L740" s="2638"/>
      <c r="M740" s="2635"/>
      <c r="N740" s="2640"/>
      <c r="O740" s="2640"/>
      <c r="P740" s="2640"/>
      <c r="Q740" s="2640"/>
      <c r="R740" s="2640"/>
      <c r="S740" s="2640"/>
    </row>
    <row r="741" spans="1:19">
      <c r="K741" s="2638"/>
      <c r="L741" s="2638"/>
      <c r="M741" s="2635"/>
      <c r="N741" s="2640"/>
      <c r="O741" s="2640"/>
      <c r="P741" s="2640"/>
      <c r="Q741" s="2640"/>
      <c r="R741" s="2640"/>
      <c r="S741" s="2640"/>
    </row>
    <row r="742" spans="1:19">
      <c r="A742" s="2639"/>
      <c r="K742" s="2638"/>
      <c r="L742" s="2638"/>
      <c r="M742" s="2635"/>
      <c r="N742" s="2640"/>
      <c r="O742" s="2640"/>
      <c r="P742" s="2640"/>
      <c r="Q742" s="2640"/>
      <c r="R742" s="2640"/>
      <c r="S742" s="2640"/>
    </row>
    <row r="743" spans="1:19">
      <c r="A743" s="2639"/>
      <c r="K743" s="2638"/>
      <c r="L743" s="2638"/>
      <c r="M743" s="2635"/>
      <c r="N743" s="2640"/>
      <c r="O743" s="2640"/>
      <c r="P743" s="2640"/>
      <c r="Q743" s="2640"/>
      <c r="R743" s="2640"/>
      <c r="S743" s="2640"/>
    </row>
    <row r="744" spans="1:19">
      <c r="A744" s="2639"/>
      <c r="K744" s="2638"/>
      <c r="L744" s="2638"/>
      <c r="M744" s="2635"/>
      <c r="N744" s="2640"/>
      <c r="O744" s="2640"/>
      <c r="P744" s="2640"/>
      <c r="Q744" s="2640"/>
      <c r="R744" s="2640"/>
      <c r="S744" s="2640"/>
    </row>
    <row r="745" spans="1:19">
      <c r="A745" s="2639"/>
      <c r="K745" s="2638"/>
      <c r="L745" s="2638"/>
      <c r="M745" s="2635"/>
      <c r="N745" s="2640"/>
      <c r="O745" s="2640"/>
      <c r="P745" s="2640"/>
      <c r="Q745" s="2640"/>
      <c r="R745" s="2640"/>
      <c r="S745" s="2640"/>
    </row>
    <row r="746" spans="1:19">
      <c r="A746" s="2639"/>
      <c r="K746" s="2638"/>
      <c r="L746" s="2638"/>
      <c r="M746" s="2635"/>
      <c r="N746" s="2640"/>
      <c r="O746" s="2640"/>
      <c r="P746" s="2640"/>
      <c r="Q746" s="2640"/>
      <c r="R746" s="2640"/>
      <c r="S746" s="2640"/>
    </row>
    <row r="747" spans="1:19">
      <c r="A747" s="2639"/>
      <c r="K747" s="2638"/>
      <c r="L747" s="2638"/>
      <c r="M747" s="2635"/>
      <c r="N747" s="2640"/>
      <c r="O747" s="2640"/>
      <c r="P747" s="2640"/>
      <c r="Q747" s="2640"/>
      <c r="R747" s="2640"/>
      <c r="S747" s="2640"/>
    </row>
    <row r="748" spans="1:19">
      <c r="A748" s="2639"/>
      <c r="K748" s="2638"/>
      <c r="L748" s="2638"/>
      <c r="M748" s="2635"/>
      <c r="N748" s="2640"/>
      <c r="O748" s="2640"/>
      <c r="P748" s="2640"/>
      <c r="Q748" s="2640"/>
      <c r="R748" s="2640"/>
      <c r="S748" s="2640"/>
    </row>
    <row r="749" spans="1:19">
      <c r="A749" s="2639"/>
      <c r="K749" s="2638"/>
      <c r="L749" s="2638"/>
      <c r="M749" s="2635"/>
      <c r="N749" s="2640"/>
      <c r="O749" s="2640"/>
      <c r="P749" s="2640"/>
      <c r="Q749" s="2640"/>
      <c r="R749" s="2640"/>
      <c r="S749" s="2640"/>
    </row>
    <row r="750" spans="1:19">
      <c r="A750" s="2639"/>
      <c r="K750" s="2638"/>
      <c r="L750" s="2638"/>
      <c r="M750" s="2635"/>
      <c r="N750" s="2640"/>
      <c r="O750" s="2640"/>
      <c r="P750" s="2640"/>
      <c r="Q750" s="2640"/>
      <c r="R750" s="2640"/>
      <c r="S750" s="2640"/>
    </row>
    <row r="751" spans="1:19">
      <c r="A751" s="2639"/>
      <c r="K751" s="2638"/>
      <c r="L751" s="2638"/>
      <c r="M751" s="2635"/>
      <c r="N751" s="2640"/>
      <c r="O751" s="2640"/>
      <c r="P751" s="2640"/>
      <c r="Q751" s="2640"/>
      <c r="R751" s="2640"/>
      <c r="S751" s="2640"/>
    </row>
    <row r="752" spans="1:19">
      <c r="A752" s="2639"/>
      <c r="K752" s="2638"/>
      <c r="L752" s="2638"/>
      <c r="M752" s="2635"/>
      <c r="N752" s="2640"/>
      <c r="O752" s="2640"/>
      <c r="P752" s="2640"/>
      <c r="Q752" s="2640"/>
      <c r="R752" s="2640"/>
      <c r="S752" s="2640"/>
    </row>
    <row r="753" spans="1:19">
      <c r="A753" s="2639"/>
      <c r="K753" s="2638"/>
      <c r="L753" s="2638"/>
      <c r="M753" s="2635"/>
      <c r="N753" s="2640"/>
      <c r="O753" s="2640"/>
      <c r="P753" s="2640"/>
      <c r="Q753" s="2640"/>
      <c r="R753" s="2640"/>
      <c r="S753" s="2640"/>
    </row>
    <row r="754" spans="1:19">
      <c r="K754" s="2236"/>
      <c r="L754" s="2236"/>
      <c r="M754" s="2640"/>
      <c r="N754" s="2640"/>
      <c r="O754" s="2640"/>
      <c r="P754" s="2640"/>
      <c r="Q754" s="2640"/>
      <c r="R754" s="2640"/>
      <c r="S754" s="2640"/>
    </row>
  </sheetData>
  <mergeCells count="2">
    <mergeCell ref="K7:K8"/>
    <mergeCell ref="T7:T8"/>
  </mergeCells>
  <hyperlinks>
    <hyperlink ref="A3" location="Index!A1" display="Index"/>
  </hyperlinks>
  <pageMargins left="0.41" right="0.51" top="0.74803149606299213" bottom="0.74803149606299213" header="0.31496062992125984" footer="0.31496062992125984"/>
  <pageSetup paperSize="8" scale="68" fitToHeight="5" orientation="portrait" r:id="rId1"/>
</worksheet>
</file>

<file path=xl/worksheets/sheet58.xml><?xml version="1.0" encoding="utf-8"?>
<worksheet xmlns="http://schemas.openxmlformats.org/spreadsheetml/2006/main" xmlns:r="http://schemas.openxmlformats.org/officeDocument/2006/relationships">
  <sheetPr>
    <tabColor theme="8" tint="0.59999389629810485"/>
    <pageSetUpPr fitToPage="1"/>
  </sheetPr>
  <dimension ref="A1:AF514"/>
  <sheetViews>
    <sheetView topLeftCell="A169" zoomScale="80" zoomScaleNormal="80" workbookViewId="0">
      <selection activeCell="E140" sqref="E140"/>
    </sheetView>
  </sheetViews>
  <sheetFormatPr defaultRowHeight="10.5"/>
  <cols>
    <col min="1" max="1" width="38.25" style="2644" customWidth="1"/>
    <col min="2" max="2" width="29.375" style="2644" customWidth="1"/>
    <col min="3" max="3" width="34.75" style="2644" bestFit="1" customWidth="1"/>
    <col min="4" max="10" width="1.125" style="2645" hidden="1" customWidth="1"/>
    <col min="11" max="11" width="8.625" style="2645" customWidth="1"/>
    <col min="12" max="16" width="9.125" style="2644" customWidth="1"/>
    <col min="17" max="17" width="9.875" style="2644" bestFit="1" customWidth="1"/>
    <col min="18" max="27" width="9.125" style="2644" customWidth="1"/>
    <col min="28" max="29" width="12.75" style="2644" customWidth="1"/>
    <col min="30" max="30" width="9" style="2644"/>
    <col min="31" max="31" width="13.125" style="2644" customWidth="1"/>
    <col min="32" max="16384" width="9" style="2644"/>
  </cols>
  <sheetData>
    <row r="1" spans="1:31" s="2643" customFormat="1" ht="24.75">
      <c r="A1" s="2360" t="s">
        <v>155</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row>
    <row r="2" spans="1:31" s="2643" customFormat="1" ht="24.75">
      <c r="A2" s="2361" t="s">
        <v>1287</v>
      </c>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row>
    <row r="3" spans="1:31" s="2643" customFormat="1" ht="25.5" thickBot="1">
      <c r="A3" s="2362" t="s">
        <v>1288</v>
      </c>
      <c r="B3" s="2362"/>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row>
    <row r="4" spans="1:31" s="2204" customFormat="1" ht="12.75">
      <c r="A4" s="2203" t="str">
        <f ca="1">LEFT(RIGHT(CELL("filename",A1),LEN(CELL("filename",A1))-FIND("]",CELL("filename",A1))),4)</f>
        <v>4.22</v>
      </c>
      <c r="B4" s="2203"/>
      <c r="C4" s="2203"/>
      <c r="D4" s="2591"/>
      <c r="E4" s="2591"/>
      <c r="F4" s="2591"/>
      <c r="G4" s="2591"/>
      <c r="H4" s="2591"/>
      <c r="I4" s="2591"/>
      <c r="J4" s="2591"/>
      <c r="K4" s="2591"/>
    </row>
    <row r="5" spans="1:31" s="2204" customFormat="1" ht="19.5">
      <c r="A5" s="2205" t="s">
        <v>2470</v>
      </c>
      <c r="B5" s="2205"/>
      <c r="D5" s="2364"/>
      <c r="E5" s="2364"/>
      <c r="F5" s="2364"/>
      <c r="G5" s="2364"/>
      <c r="H5" s="2364"/>
      <c r="I5" s="2364"/>
      <c r="J5" s="2364"/>
      <c r="K5" s="2364"/>
    </row>
    <row r="6" spans="1:31" ht="11.25" thickBot="1"/>
    <row r="7" spans="1:31" ht="12.75">
      <c r="A7" s="2646"/>
      <c r="B7" s="2647"/>
      <c r="C7" s="2647"/>
      <c r="D7" s="2647"/>
      <c r="E7" s="2647"/>
      <c r="F7" s="2647"/>
      <c r="G7" s="2647"/>
      <c r="H7" s="2647"/>
      <c r="I7" s="2647"/>
      <c r="J7" s="2647"/>
      <c r="K7" s="2648"/>
      <c r="L7" s="2600" t="s">
        <v>156</v>
      </c>
      <c r="M7" s="2600"/>
      <c r="N7" s="2600"/>
      <c r="O7" s="2600"/>
      <c r="P7" s="2600"/>
      <c r="Q7" s="2600"/>
      <c r="R7" s="2600" t="s">
        <v>155</v>
      </c>
      <c r="S7" s="2600"/>
      <c r="T7" s="2600"/>
      <c r="U7" s="2600"/>
      <c r="V7" s="2600"/>
      <c r="W7" s="2600"/>
      <c r="X7" s="2600"/>
      <c r="Y7" s="2601"/>
      <c r="Z7" s="2649" t="s">
        <v>2471</v>
      </c>
      <c r="AA7" s="2649"/>
      <c r="AB7" s="3706" t="s">
        <v>2472</v>
      </c>
      <c r="AC7" s="3709" t="s">
        <v>2435</v>
      </c>
    </row>
    <row r="8" spans="1:31" ht="25.5">
      <c r="A8" s="2650"/>
      <c r="B8" s="2316"/>
      <c r="C8" s="2651"/>
      <c r="D8" s="2651"/>
      <c r="E8" s="2651"/>
      <c r="F8" s="2651"/>
      <c r="G8" s="2651"/>
      <c r="H8" s="2651"/>
      <c r="I8" s="2651"/>
      <c r="J8" s="2651"/>
      <c r="K8" s="1163" t="s">
        <v>1571</v>
      </c>
      <c r="L8" s="1482">
        <v>2008</v>
      </c>
      <c r="M8" s="1482">
        <v>2009</v>
      </c>
      <c r="N8" s="1482">
        <v>2010</v>
      </c>
      <c r="O8" s="1482">
        <v>2011</v>
      </c>
      <c r="P8" s="1482">
        <v>2012</v>
      </c>
      <c r="Q8" s="1482">
        <v>2013</v>
      </c>
      <c r="R8" s="1482">
        <v>2014</v>
      </c>
      <c r="S8" s="1482">
        <v>2015</v>
      </c>
      <c r="T8" s="1482">
        <v>2016</v>
      </c>
      <c r="U8" s="1482">
        <v>2017</v>
      </c>
      <c r="V8" s="1482">
        <v>2018</v>
      </c>
      <c r="W8" s="1482">
        <v>2019</v>
      </c>
      <c r="X8" s="1482">
        <v>2020</v>
      </c>
      <c r="Y8" s="1482">
        <v>2021</v>
      </c>
      <c r="Z8" s="2652">
        <v>2022</v>
      </c>
      <c r="AA8" s="2652">
        <v>2023</v>
      </c>
      <c r="AB8" s="3707"/>
      <c r="AC8" s="3710"/>
      <c r="AE8" s="2505" t="s">
        <v>2436</v>
      </c>
    </row>
    <row r="9" spans="1:31" ht="13.5" customHeight="1" thickBot="1">
      <c r="A9" s="2653"/>
      <c r="B9" s="2654"/>
      <c r="C9" s="2655"/>
      <c r="D9" s="2656"/>
      <c r="E9" s="2656"/>
      <c r="F9" s="2656"/>
      <c r="G9" s="2656"/>
      <c r="H9" s="2656"/>
      <c r="I9" s="2656"/>
      <c r="J9" s="2656"/>
      <c r="K9" s="2519"/>
      <c r="L9" s="2518" t="s">
        <v>1664</v>
      </c>
      <c r="M9" s="2518" t="s">
        <v>1664</v>
      </c>
      <c r="N9" s="2518" t="s">
        <v>1664</v>
      </c>
      <c r="O9" s="2518" t="s">
        <v>1664</v>
      </c>
      <c r="P9" s="2518" t="s">
        <v>1664</v>
      </c>
      <c r="Q9" s="2518" t="s">
        <v>1664</v>
      </c>
      <c r="R9" s="2518" t="s">
        <v>1664</v>
      </c>
      <c r="S9" s="2518" t="s">
        <v>1664</v>
      </c>
      <c r="T9" s="2518" t="s">
        <v>1664</v>
      </c>
      <c r="U9" s="2518" t="s">
        <v>1664</v>
      </c>
      <c r="V9" s="2518" t="s">
        <v>1664</v>
      </c>
      <c r="W9" s="2518" t="s">
        <v>1664</v>
      </c>
      <c r="X9" s="2518" t="s">
        <v>1664</v>
      </c>
      <c r="Y9" s="2518" t="s">
        <v>1664</v>
      </c>
      <c r="Z9" s="2518" t="s">
        <v>1664</v>
      </c>
      <c r="AA9" s="2518" t="s">
        <v>1664</v>
      </c>
      <c r="AB9" s="3708"/>
      <c r="AC9" s="3711"/>
      <c r="AE9" s="2520" t="s">
        <v>1664</v>
      </c>
    </row>
    <row r="10" spans="1:31">
      <c r="A10" s="2657" t="s">
        <v>2473</v>
      </c>
      <c r="B10" s="2658" t="s">
        <v>2474</v>
      </c>
      <c r="C10" s="2659" t="s">
        <v>2475</v>
      </c>
      <c r="D10" s="2660"/>
      <c r="E10" s="2660"/>
      <c r="F10" s="2660"/>
      <c r="G10" s="2660"/>
      <c r="H10" s="2660"/>
      <c r="I10" s="2660"/>
      <c r="J10" s="2660"/>
      <c r="K10" s="2660"/>
      <c r="L10" s="2661"/>
      <c r="M10" s="2661"/>
      <c r="N10" s="2661"/>
      <c r="O10" s="2661"/>
      <c r="P10" s="2661"/>
      <c r="Q10" s="2661"/>
      <c r="R10" s="2661"/>
      <c r="S10" s="2661"/>
      <c r="T10" s="2661"/>
      <c r="U10" s="2661"/>
      <c r="V10" s="2661"/>
      <c r="W10" s="2662"/>
      <c r="X10" s="2662"/>
      <c r="Y10" s="2662"/>
      <c r="Z10" s="2662"/>
      <c r="AA10" s="2662"/>
      <c r="AB10" s="2662"/>
      <c r="AC10" s="2662"/>
      <c r="AE10" s="2662"/>
    </row>
    <row r="11" spans="1:31">
      <c r="A11" s="2243"/>
      <c r="B11" s="2663"/>
      <c r="C11" s="2664"/>
      <c r="D11" s="2665"/>
      <c r="E11" s="2665"/>
      <c r="F11" s="2665"/>
      <c r="G11" s="2665"/>
      <c r="H11" s="2665"/>
      <c r="I11" s="2665"/>
      <c r="J11" s="2665"/>
      <c r="K11" s="2665"/>
      <c r="L11" s="2666"/>
      <c r="M11" s="2666"/>
      <c r="N11" s="2666"/>
      <c r="O11" s="2666"/>
      <c r="P11" s="2666"/>
      <c r="Q11" s="2666"/>
      <c r="R11" s="2666"/>
      <c r="S11" s="2666"/>
      <c r="T11" s="2666"/>
      <c r="U11" s="2666"/>
      <c r="V11" s="2666"/>
      <c r="W11" s="2666"/>
      <c r="X11" s="2666"/>
      <c r="Y11" s="2666"/>
      <c r="Z11" s="2666"/>
      <c r="AA11" s="2666"/>
      <c r="AB11" s="2667"/>
      <c r="AC11" s="2667"/>
      <c r="AE11" s="2666"/>
    </row>
    <row r="12" spans="1:31">
      <c r="A12" s="2243"/>
      <c r="B12" s="2665"/>
      <c r="C12" s="2664"/>
      <c r="D12" s="2665"/>
      <c r="E12" s="2665"/>
      <c r="F12" s="2665"/>
      <c r="G12" s="2665"/>
      <c r="H12" s="2665"/>
      <c r="I12" s="2665"/>
      <c r="J12" s="2665"/>
      <c r="K12" s="2665"/>
      <c r="L12" s="2666"/>
      <c r="M12" s="2666"/>
      <c r="N12" s="2666"/>
      <c r="O12" s="2666"/>
      <c r="P12" s="2666"/>
      <c r="Q12" s="2666"/>
      <c r="R12" s="2666"/>
      <c r="S12" s="2666"/>
      <c r="T12" s="2666"/>
      <c r="U12" s="2666"/>
      <c r="V12" s="2666"/>
      <c r="W12" s="2666"/>
      <c r="X12" s="2666"/>
      <c r="Y12" s="2666"/>
      <c r="Z12" s="2666"/>
      <c r="AA12" s="2666"/>
      <c r="AB12" s="2667"/>
      <c r="AC12" s="2667"/>
      <c r="AE12" s="2666"/>
    </row>
    <row r="13" spans="1:31">
      <c r="A13" s="2665"/>
      <c r="B13" s="2665"/>
      <c r="C13" s="2664"/>
      <c r="D13" s="2665"/>
      <c r="E13" s="2665"/>
      <c r="F13" s="2665"/>
      <c r="G13" s="2665"/>
      <c r="H13" s="2665"/>
      <c r="I13" s="2665"/>
      <c r="J13" s="2665"/>
      <c r="K13" s="2665"/>
      <c r="L13" s="2668"/>
      <c r="M13" s="2668"/>
      <c r="N13" s="2668"/>
      <c r="O13" s="2668"/>
      <c r="P13" s="2668"/>
      <c r="Q13" s="2668"/>
      <c r="R13" s="2668"/>
      <c r="S13" s="2668"/>
      <c r="T13" s="2668"/>
      <c r="U13" s="2668"/>
      <c r="V13" s="2668"/>
      <c r="W13" s="2668"/>
      <c r="X13" s="2668"/>
      <c r="Y13" s="2668"/>
      <c r="Z13" s="2668"/>
      <c r="AA13" s="2668"/>
      <c r="AB13" s="2667"/>
      <c r="AC13" s="2667"/>
      <c r="AE13" s="2668"/>
    </row>
    <row r="14" spans="1:31">
      <c r="A14" s="2665"/>
      <c r="B14" s="2665"/>
      <c r="C14" s="2664"/>
      <c r="D14" s="2665"/>
      <c r="E14" s="2665"/>
      <c r="F14" s="2665"/>
      <c r="G14" s="2665"/>
      <c r="H14" s="2665"/>
      <c r="I14" s="2665"/>
      <c r="J14" s="2665"/>
      <c r="K14" s="2665"/>
      <c r="L14" s="2668"/>
      <c r="M14" s="2668"/>
      <c r="N14" s="2668"/>
      <c r="O14" s="2668"/>
      <c r="P14" s="2668"/>
      <c r="Q14" s="2668"/>
      <c r="R14" s="2668"/>
      <c r="S14" s="2668"/>
      <c r="T14" s="2668"/>
      <c r="U14" s="2668"/>
      <c r="V14" s="2668"/>
      <c r="W14" s="2668"/>
      <c r="X14" s="2668"/>
      <c r="Y14" s="2668"/>
      <c r="Z14" s="2668"/>
      <c r="AA14" s="2668"/>
      <c r="AB14" s="2667"/>
      <c r="AC14" s="2667"/>
      <c r="AE14" s="2668"/>
    </row>
    <row r="15" spans="1:31">
      <c r="A15" s="2665"/>
      <c r="B15" s="2665"/>
      <c r="C15" s="2664"/>
      <c r="D15" s="2665"/>
      <c r="E15" s="2665"/>
      <c r="F15" s="2665"/>
      <c r="G15" s="2665"/>
      <c r="H15" s="2665"/>
      <c r="I15" s="2665"/>
      <c r="J15" s="2665"/>
      <c r="K15" s="2665"/>
      <c r="L15" s="2668"/>
      <c r="M15" s="2668"/>
      <c r="N15" s="2668"/>
      <c r="O15" s="2668"/>
      <c r="P15" s="2668"/>
      <c r="Q15" s="2668"/>
      <c r="R15" s="2668"/>
      <c r="S15" s="2668"/>
      <c r="T15" s="2668"/>
      <c r="U15" s="2668"/>
      <c r="V15" s="2668"/>
      <c r="W15" s="2668"/>
      <c r="X15" s="2668"/>
      <c r="Y15" s="2668"/>
      <c r="Z15" s="2668"/>
      <c r="AA15" s="2668"/>
      <c r="AB15" s="2667"/>
      <c r="AC15" s="2667"/>
      <c r="AE15" s="2668"/>
    </row>
    <row r="16" spans="1:31">
      <c r="A16" s="2665"/>
      <c r="B16" s="2665"/>
      <c r="C16" s="2664"/>
      <c r="D16" s="2665"/>
      <c r="E16" s="2665"/>
      <c r="F16" s="2665"/>
      <c r="G16" s="2665"/>
      <c r="H16" s="2665"/>
      <c r="I16" s="2665"/>
      <c r="J16" s="2665"/>
      <c r="K16" s="2665"/>
      <c r="L16" s="2668"/>
      <c r="M16" s="2668"/>
      <c r="N16" s="2668"/>
      <c r="O16" s="2668"/>
      <c r="P16" s="2668"/>
      <c r="Q16" s="2668"/>
      <c r="R16" s="2668"/>
      <c r="S16" s="2668"/>
      <c r="T16" s="2668"/>
      <c r="U16" s="2668"/>
      <c r="V16" s="2668"/>
      <c r="W16" s="2668"/>
      <c r="X16" s="2668"/>
      <c r="Y16" s="2668"/>
      <c r="Z16" s="2668"/>
      <c r="AA16" s="2668"/>
      <c r="AB16" s="2667"/>
      <c r="AC16" s="2667"/>
      <c r="AE16" s="2668"/>
    </row>
    <row r="17" spans="1:31">
      <c r="A17" s="2665"/>
      <c r="B17" s="2665"/>
      <c r="C17" s="2664"/>
      <c r="D17" s="2665"/>
      <c r="E17" s="2665"/>
      <c r="F17" s="2665"/>
      <c r="G17" s="2665"/>
      <c r="H17" s="2665"/>
      <c r="I17" s="2665"/>
      <c r="J17" s="2665"/>
      <c r="K17" s="2665"/>
      <c r="L17" s="2668"/>
      <c r="M17" s="2668"/>
      <c r="N17" s="2668"/>
      <c r="O17" s="2668"/>
      <c r="P17" s="2668"/>
      <c r="Q17" s="2668"/>
      <c r="R17" s="2668"/>
      <c r="S17" s="2668"/>
      <c r="T17" s="2668"/>
      <c r="U17" s="2668"/>
      <c r="V17" s="2668"/>
      <c r="W17" s="2668"/>
      <c r="X17" s="2668"/>
      <c r="Y17" s="2668"/>
      <c r="Z17" s="2668"/>
      <c r="AA17" s="2668"/>
      <c r="AB17" s="2667"/>
      <c r="AC17" s="2667"/>
      <c r="AE17" s="2668"/>
    </row>
    <row r="18" spans="1:31">
      <c r="A18" s="2665"/>
      <c r="B18" s="2665"/>
      <c r="C18" s="2664"/>
      <c r="D18" s="2665"/>
      <c r="E18" s="2665"/>
      <c r="F18" s="2665"/>
      <c r="G18" s="2665"/>
      <c r="H18" s="2665"/>
      <c r="I18" s="2665"/>
      <c r="J18" s="2665"/>
      <c r="K18" s="2665"/>
      <c r="L18" s="2668"/>
      <c r="M18" s="2668"/>
      <c r="N18" s="2668"/>
      <c r="O18" s="2668"/>
      <c r="P18" s="2668"/>
      <c r="Q18" s="2668"/>
      <c r="R18" s="2668"/>
      <c r="S18" s="2668"/>
      <c r="T18" s="2668"/>
      <c r="U18" s="2668"/>
      <c r="V18" s="2668"/>
      <c r="W18" s="2668"/>
      <c r="X18" s="2668"/>
      <c r="Y18" s="2668"/>
      <c r="Z18" s="2668"/>
      <c r="AA18" s="2668"/>
      <c r="AB18" s="2667"/>
      <c r="AC18" s="2667"/>
      <c r="AE18" s="2668"/>
    </row>
    <row r="19" spans="1:31">
      <c r="A19" s="2665"/>
      <c r="B19" s="2665"/>
      <c r="C19" s="2664"/>
      <c r="D19" s="2665"/>
      <c r="E19" s="2665"/>
      <c r="F19" s="2665"/>
      <c r="G19" s="2665"/>
      <c r="H19" s="2665"/>
      <c r="I19" s="2665"/>
      <c r="J19" s="2665"/>
      <c r="K19" s="2665"/>
      <c r="L19" s="2668"/>
      <c r="M19" s="2668"/>
      <c r="N19" s="2668"/>
      <c r="O19" s="2668"/>
      <c r="P19" s="2668"/>
      <c r="Q19" s="2668"/>
      <c r="R19" s="2668"/>
      <c r="S19" s="2668"/>
      <c r="T19" s="2668"/>
      <c r="U19" s="2668"/>
      <c r="V19" s="2668"/>
      <c r="W19" s="2668"/>
      <c r="X19" s="2668"/>
      <c r="Y19" s="2668"/>
      <c r="Z19" s="2668"/>
      <c r="AA19" s="2668"/>
      <c r="AB19" s="2667"/>
      <c r="AC19" s="2667"/>
      <c r="AE19" s="2668"/>
    </row>
    <row r="20" spans="1:31">
      <c r="A20" s="2665"/>
      <c r="B20" s="2665"/>
      <c r="C20" s="2664"/>
      <c r="D20" s="2665"/>
      <c r="E20" s="2665"/>
      <c r="F20" s="2665"/>
      <c r="G20" s="2665"/>
      <c r="H20" s="2665"/>
      <c r="I20" s="2665"/>
      <c r="J20" s="2665"/>
      <c r="K20" s="2665"/>
      <c r="L20" s="2668"/>
      <c r="M20" s="2668"/>
      <c r="N20" s="2668"/>
      <c r="O20" s="2668"/>
      <c r="P20" s="2668"/>
      <c r="Q20" s="2668"/>
      <c r="R20" s="2668"/>
      <c r="S20" s="2668"/>
      <c r="T20" s="2668"/>
      <c r="U20" s="2668"/>
      <c r="V20" s="2668"/>
      <c r="W20" s="2668"/>
      <c r="X20" s="2668"/>
      <c r="Y20" s="2668"/>
      <c r="Z20" s="2668"/>
      <c r="AA20" s="2668"/>
      <c r="AB20" s="2667"/>
      <c r="AC20" s="2667"/>
      <c r="AE20" s="2668"/>
    </row>
    <row r="21" spans="1:31">
      <c r="A21" s="2665"/>
      <c r="B21" s="2665"/>
      <c r="C21" s="2669" t="s">
        <v>8</v>
      </c>
      <c r="D21" s="2669"/>
      <c r="E21" s="2669"/>
      <c r="F21" s="2669"/>
      <c r="G21" s="2669"/>
      <c r="H21" s="2669"/>
      <c r="I21" s="2669"/>
      <c r="J21" s="2669"/>
      <c r="K21" s="2669"/>
      <c r="L21" s="2670">
        <f>SUM(L11:L20)</f>
        <v>0</v>
      </c>
      <c r="M21" s="2670">
        <f t="shared" ref="M21:AA21" si="0">SUM(M11:M20)</f>
        <v>0</v>
      </c>
      <c r="N21" s="2670">
        <f t="shared" si="0"/>
        <v>0</v>
      </c>
      <c r="O21" s="2670">
        <f t="shared" si="0"/>
        <v>0</v>
      </c>
      <c r="P21" s="2670">
        <f t="shared" si="0"/>
        <v>0</v>
      </c>
      <c r="Q21" s="2670">
        <f t="shared" si="0"/>
        <v>0</v>
      </c>
      <c r="R21" s="2670">
        <f t="shared" si="0"/>
        <v>0</v>
      </c>
      <c r="S21" s="2670">
        <f t="shared" si="0"/>
        <v>0</v>
      </c>
      <c r="T21" s="2670">
        <f t="shared" si="0"/>
        <v>0</v>
      </c>
      <c r="U21" s="2670">
        <f t="shared" si="0"/>
        <v>0</v>
      </c>
      <c r="V21" s="2670">
        <f t="shared" si="0"/>
        <v>0</v>
      </c>
      <c r="W21" s="2670">
        <f t="shared" si="0"/>
        <v>0</v>
      </c>
      <c r="X21" s="2670">
        <f t="shared" si="0"/>
        <v>0</v>
      </c>
      <c r="Y21" s="2670">
        <f t="shared" si="0"/>
        <v>0</v>
      </c>
      <c r="Z21" s="2670">
        <f t="shared" si="0"/>
        <v>0</v>
      </c>
      <c r="AA21" s="2670">
        <f t="shared" si="0"/>
        <v>0</v>
      </c>
      <c r="AB21" s="2671"/>
      <c r="AC21" s="2671"/>
      <c r="AE21" s="2670">
        <f t="shared" ref="AE21" si="1">SUM(AE11:AE20)</f>
        <v>0</v>
      </c>
    </row>
    <row r="22" spans="1:31">
      <c r="A22" s="2665"/>
      <c r="B22" s="2665"/>
      <c r="C22" s="2665"/>
      <c r="D22" s="2665"/>
      <c r="E22" s="2665"/>
      <c r="F22" s="2665"/>
      <c r="G22" s="2665"/>
      <c r="H22" s="2665"/>
      <c r="I22" s="2665"/>
      <c r="J22" s="2665"/>
      <c r="K22" s="2665"/>
      <c r="L22" s="2582"/>
      <c r="M22" s="2582"/>
      <c r="N22" s="2672"/>
      <c r="O22" s="2582"/>
      <c r="P22" s="2582"/>
      <c r="Q22" s="2582"/>
      <c r="R22" s="2582"/>
      <c r="S22" s="2582"/>
      <c r="T22" s="2582"/>
      <c r="U22" s="2671"/>
      <c r="V22" s="2671"/>
      <c r="W22" s="2671"/>
      <c r="X22" s="2671"/>
      <c r="Y22" s="2671"/>
      <c r="Z22" s="2671"/>
      <c r="AA22" s="2671"/>
      <c r="AB22" s="2671"/>
      <c r="AC22" s="2671"/>
      <c r="AE22" s="2671"/>
    </row>
    <row r="23" spans="1:31">
      <c r="A23" s="2665"/>
      <c r="B23" s="2669" t="s">
        <v>2476</v>
      </c>
      <c r="C23" s="2665"/>
      <c r="D23" s="2665"/>
      <c r="E23" s="2665"/>
      <c r="F23" s="2665"/>
      <c r="G23" s="2665"/>
      <c r="H23" s="2665"/>
      <c r="I23" s="2665"/>
      <c r="J23" s="2665"/>
      <c r="K23" s="2665"/>
      <c r="L23" s="2582"/>
      <c r="M23" s="2582"/>
      <c r="N23" s="2672"/>
      <c r="O23" s="2582"/>
      <c r="P23" s="2582"/>
      <c r="Q23" s="2582"/>
      <c r="R23" s="2582"/>
      <c r="S23" s="2582"/>
      <c r="T23" s="2582"/>
      <c r="U23" s="2671"/>
      <c r="V23" s="2671"/>
      <c r="W23" s="2671"/>
      <c r="X23" s="2671"/>
      <c r="Y23" s="2671"/>
      <c r="Z23" s="2671"/>
      <c r="AA23" s="2671"/>
      <c r="AB23" s="2673"/>
      <c r="AC23" s="2671"/>
      <c r="AE23" s="2671"/>
    </row>
    <row r="24" spans="1:31">
      <c r="A24" s="2665"/>
      <c r="B24" s="2665"/>
      <c r="C24" s="2664"/>
      <c r="D24" s="2665"/>
      <c r="E24" s="2665"/>
      <c r="F24" s="2665"/>
      <c r="G24" s="2665"/>
      <c r="H24" s="2665"/>
      <c r="I24" s="2665"/>
      <c r="J24" s="2665"/>
      <c r="K24" s="2665"/>
      <c r="L24" s="2666"/>
      <c r="M24" s="2666"/>
      <c r="N24" s="2666"/>
      <c r="O24" s="2666"/>
      <c r="P24" s="2666"/>
      <c r="Q24" s="2666"/>
      <c r="R24" s="2666"/>
      <c r="S24" s="2666"/>
      <c r="T24" s="2666"/>
      <c r="U24" s="2666"/>
      <c r="V24" s="2666"/>
      <c r="W24" s="2666"/>
      <c r="X24" s="2666"/>
      <c r="Y24" s="2666"/>
      <c r="Z24" s="2666"/>
      <c r="AA24" s="2666"/>
      <c r="AB24" s="2667"/>
      <c r="AC24" s="2667"/>
      <c r="AE24" s="2666"/>
    </row>
    <row r="25" spans="1:31">
      <c r="A25" s="2665"/>
      <c r="B25" s="2665"/>
      <c r="C25" s="2664"/>
      <c r="D25" s="2665"/>
      <c r="E25" s="2665"/>
      <c r="F25" s="2665"/>
      <c r="G25" s="2665"/>
      <c r="H25" s="2665"/>
      <c r="I25" s="2665"/>
      <c r="J25" s="2665"/>
      <c r="K25" s="2665"/>
      <c r="L25" s="2666"/>
      <c r="M25" s="2666"/>
      <c r="N25" s="2666"/>
      <c r="O25" s="2666"/>
      <c r="P25" s="2666"/>
      <c r="Q25" s="2666"/>
      <c r="R25" s="2666"/>
      <c r="S25" s="2666"/>
      <c r="T25" s="2666"/>
      <c r="U25" s="2666"/>
      <c r="V25" s="2666"/>
      <c r="W25" s="2666"/>
      <c r="X25" s="2666"/>
      <c r="Y25" s="2666"/>
      <c r="Z25" s="2666"/>
      <c r="AA25" s="2666"/>
      <c r="AB25" s="2667"/>
      <c r="AC25" s="2667"/>
      <c r="AE25" s="2666"/>
    </row>
    <row r="26" spans="1:31">
      <c r="A26" s="2665"/>
      <c r="B26" s="2665"/>
      <c r="C26" s="2664"/>
      <c r="D26" s="2665"/>
      <c r="E26" s="2665"/>
      <c r="F26" s="2665"/>
      <c r="G26" s="2665"/>
      <c r="H26" s="2665"/>
      <c r="I26" s="2665"/>
      <c r="J26" s="2665"/>
      <c r="K26" s="2665"/>
      <c r="L26" s="2668"/>
      <c r="M26" s="2668"/>
      <c r="N26" s="2668"/>
      <c r="O26" s="2668"/>
      <c r="P26" s="2668"/>
      <c r="Q26" s="2668"/>
      <c r="R26" s="2668"/>
      <c r="S26" s="2668"/>
      <c r="T26" s="2668"/>
      <c r="U26" s="2668"/>
      <c r="V26" s="2668"/>
      <c r="W26" s="2668"/>
      <c r="X26" s="2668"/>
      <c r="Y26" s="2668"/>
      <c r="Z26" s="2668"/>
      <c r="AA26" s="2668"/>
      <c r="AB26" s="2667"/>
      <c r="AC26" s="2667"/>
      <c r="AE26" s="2668"/>
    </row>
    <row r="27" spans="1:31">
      <c r="A27" s="2665"/>
      <c r="B27" s="2665"/>
      <c r="C27" s="2664"/>
      <c r="D27" s="2665"/>
      <c r="E27" s="2665"/>
      <c r="F27" s="2665"/>
      <c r="G27" s="2665"/>
      <c r="H27" s="2665"/>
      <c r="I27" s="2665"/>
      <c r="J27" s="2665"/>
      <c r="K27" s="2665"/>
      <c r="L27" s="2668"/>
      <c r="M27" s="2668"/>
      <c r="N27" s="2668"/>
      <c r="O27" s="2668"/>
      <c r="P27" s="2668"/>
      <c r="Q27" s="2668"/>
      <c r="R27" s="2668"/>
      <c r="S27" s="2668"/>
      <c r="T27" s="2668"/>
      <c r="U27" s="2668"/>
      <c r="V27" s="2668"/>
      <c r="W27" s="2668"/>
      <c r="X27" s="2668"/>
      <c r="Y27" s="2668"/>
      <c r="Z27" s="2668"/>
      <c r="AA27" s="2668"/>
      <c r="AB27" s="2667"/>
      <c r="AC27" s="2667"/>
      <c r="AE27" s="2668"/>
    </row>
    <row r="28" spans="1:31">
      <c r="A28" s="2665"/>
      <c r="B28" s="2665"/>
      <c r="C28" s="2664"/>
      <c r="D28" s="2665"/>
      <c r="E28" s="2665"/>
      <c r="F28" s="2665"/>
      <c r="G28" s="2665"/>
      <c r="H28" s="2665"/>
      <c r="I28" s="2665"/>
      <c r="J28" s="2665"/>
      <c r="K28" s="2665"/>
      <c r="L28" s="2668"/>
      <c r="M28" s="2668"/>
      <c r="N28" s="2668"/>
      <c r="O28" s="2668"/>
      <c r="P28" s="2668"/>
      <c r="Q28" s="2668"/>
      <c r="R28" s="2668"/>
      <c r="S28" s="2668"/>
      <c r="T28" s="2668"/>
      <c r="U28" s="2668"/>
      <c r="V28" s="2668"/>
      <c r="W28" s="2668"/>
      <c r="X28" s="2668"/>
      <c r="Y28" s="2668"/>
      <c r="Z28" s="2668"/>
      <c r="AA28" s="2668"/>
      <c r="AB28" s="2667"/>
      <c r="AC28" s="2667"/>
      <c r="AE28" s="2668"/>
    </row>
    <row r="29" spans="1:31">
      <c r="A29" s="2665"/>
      <c r="B29" s="2665"/>
      <c r="C29" s="2664"/>
      <c r="D29" s="2665"/>
      <c r="E29" s="2665"/>
      <c r="F29" s="2665"/>
      <c r="G29" s="2665"/>
      <c r="H29" s="2665"/>
      <c r="I29" s="2665"/>
      <c r="J29" s="2665"/>
      <c r="K29" s="2665"/>
      <c r="L29" s="2668"/>
      <c r="M29" s="2668"/>
      <c r="N29" s="2668"/>
      <c r="O29" s="2668"/>
      <c r="P29" s="2668"/>
      <c r="Q29" s="2668"/>
      <c r="R29" s="2668"/>
      <c r="S29" s="2668"/>
      <c r="T29" s="2668"/>
      <c r="U29" s="2668"/>
      <c r="V29" s="2668"/>
      <c r="W29" s="2668"/>
      <c r="X29" s="2668"/>
      <c r="Y29" s="2668"/>
      <c r="Z29" s="2668"/>
      <c r="AA29" s="2668"/>
      <c r="AB29" s="2667"/>
      <c r="AC29" s="2667"/>
      <c r="AE29" s="2668"/>
    </row>
    <row r="30" spans="1:31">
      <c r="A30" s="2665"/>
      <c r="B30" s="2665"/>
      <c r="C30" s="2664"/>
      <c r="D30" s="2665"/>
      <c r="E30" s="2665"/>
      <c r="F30" s="2665"/>
      <c r="G30" s="2665"/>
      <c r="H30" s="2665"/>
      <c r="I30" s="2665"/>
      <c r="J30" s="2665"/>
      <c r="K30" s="2665"/>
      <c r="L30" s="2668"/>
      <c r="M30" s="2668"/>
      <c r="N30" s="2668"/>
      <c r="O30" s="2668"/>
      <c r="P30" s="2668"/>
      <c r="Q30" s="2668"/>
      <c r="R30" s="2668"/>
      <c r="S30" s="2668"/>
      <c r="T30" s="2668"/>
      <c r="U30" s="2668"/>
      <c r="V30" s="2668"/>
      <c r="W30" s="2668"/>
      <c r="X30" s="2668"/>
      <c r="Y30" s="2668"/>
      <c r="Z30" s="2668"/>
      <c r="AA30" s="2668"/>
      <c r="AB30" s="2667"/>
      <c r="AC30" s="2667"/>
      <c r="AE30" s="2668"/>
    </row>
    <row r="31" spans="1:31">
      <c r="A31" s="2665"/>
      <c r="B31" s="2665"/>
      <c r="C31" s="2664"/>
      <c r="D31" s="2665"/>
      <c r="E31" s="2665"/>
      <c r="F31" s="2665"/>
      <c r="G31" s="2665"/>
      <c r="H31" s="2665"/>
      <c r="I31" s="2665"/>
      <c r="J31" s="2665"/>
      <c r="K31" s="2665"/>
      <c r="L31" s="2668"/>
      <c r="M31" s="2668"/>
      <c r="N31" s="2668"/>
      <c r="O31" s="2668"/>
      <c r="P31" s="2668"/>
      <c r="Q31" s="2668"/>
      <c r="R31" s="2668"/>
      <c r="S31" s="2668"/>
      <c r="T31" s="2668"/>
      <c r="U31" s="2668"/>
      <c r="V31" s="2668"/>
      <c r="W31" s="2668"/>
      <c r="X31" s="2668"/>
      <c r="Y31" s="2668"/>
      <c r="Z31" s="2668"/>
      <c r="AA31" s="2668"/>
      <c r="AB31" s="2667"/>
      <c r="AC31" s="2667"/>
      <c r="AE31" s="2668"/>
    </row>
    <row r="32" spans="1:31">
      <c r="A32" s="2665"/>
      <c r="B32" s="2665"/>
      <c r="C32" s="2664"/>
      <c r="D32" s="2665"/>
      <c r="E32" s="2665"/>
      <c r="F32" s="2665"/>
      <c r="G32" s="2665"/>
      <c r="H32" s="2665"/>
      <c r="I32" s="2665"/>
      <c r="J32" s="2665"/>
      <c r="K32" s="2665"/>
      <c r="L32" s="2668"/>
      <c r="M32" s="2668"/>
      <c r="N32" s="2668"/>
      <c r="O32" s="2668"/>
      <c r="P32" s="2668"/>
      <c r="Q32" s="2668"/>
      <c r="R32" s="2668"/>
      <c r="S32" s="2668"/>
      <c r="T32" s="2668"/>
      <c r="U32" s="2668"/>
      <c r="V32" s="2668"/>
      <c r="W32" s="2668"/>
      <c r="X32" s="2668"/>
      <c r="Y32" s="2668"/>
      <c r="Z32" s="2668"/>
      <c r="AA32" s="2668"/>
      <c r="AB32" s="2667"/>
      <c r="AC32" s="2667"/>
      <c r="AE32" s="2668"/>
    </row>
    <row r="33" spans="1:32">
      <c r="A33" s="2665"/>
      <c r="B33" s="2665"/>
      <c r="C33" s="2664"/>
      <c r="D33" s="2665"/>
      <c r="E33" s="2665"/>
      <c r="F33" s="2665"/>
      <c r="G33" s="2665"/>
      <c r="H33" s="2665"/>
      <c r="I33" s="2665"/>
      <c r="J33" s="2665"/>
      <c r="K33" s="2665"/>
      <c r="L33" s="2668"/>
      <c r="M33" s="2668"/>
      <c r="N33" s="2668"/>
      <c r="O33" s="2668"/>
      <c r="P33" s="2668"/>
      <c r="Q33" s="2668"/>
      <c r="R33" s="2668"/>
      <c r="S33" s="2668"/>
      <c r="T33" s="2668"/>
      <c r="U33" s="2668"/>
      <c r="V33" s="2668"/>
      <c r="W33" s="2668"/>
      <c r="X33" s="2668"/>
      <c r="Y33" s="2668"/>
      <c r="Z33" s="2668"/>
      <c r="AA33" s="2668"/>
      <c r="AB33" s="2667"/>
      <c r="AC33" s="2667"/>
      <c r="AE33" s="2668"/>
    </row>
    <row r="34" spans="1:32">
      <c r="A34" s="2665"/>
      <c r="B34" s="2665"/>
      <c r="C34" s="2669" t="s">
        <v>8</v>
      </c>
      <c r="D34" s="2669"/>
      <c r="E34" s="2669"/>
      <c r="F34" s="2669"/>
      <c r="G34" s="2669"/>
      <c r="H34" s="2669"/>
      <c r="I34" s="2669"/>
      <c r="J34" s="2669"/>
      <c r="K34" s="2669"/>
      <c r="L34" s="2670">
        <f t="shared" ref="L34:AA34" si="2">SUM(L24:L33)</f>
        <v>0</v>
      </c>
      <c r="M34" s="2670">
        <f t="shared" si="2"/>
        <v>0</v>
      </c>
      <c r="N34" s="2670">
        <f t="shared" si="2"/>
        <v>0</v>
      </c>
      <c r="O34" s="2670">
        <f t="shared" si="2"/>
        <v>0</v>
      </c>
      <c r="P34" s="2670">
        <f t="shared" si="2"/>
        <v>0</v>
      </c>
      <c r="Q34" s="2670">
        <f t="shared" si="2"/>
        <v>0</v>
      </c>
      <c r="R34" s="2670">
        <f t="shared" si="2"/>
        <v>0</v>
      </c>
      <c r="S34" s="2670">
        <f t="shared" si="2"/>
        <v>0</v>
      </c>
      <c r="T34" s="2670">
        <f t="shared" si="2"/>
        <v>0</v>
      </c>
      <c r="U34" s="2670">
        <f t="shared" si="2"/>
        <v>0</v>
      </c>
      <c r="V34" s="2670">
        <f t="shared" si="2"/>
        <v>0</v>
      </c>
      <c r="W34" s="2670">
        <f t="shared" si="2"/>
        <v>0</v>
      </c>
      <c r="X34" s="2670">
        <f t="shared" si="2"/>
        <v>0</v>
      </c>
      <c r="Y34" s="2670">
        <f t="shared" si="2"/>
        <v>0</v>
      </c>
      <c r="Z34" s="2670">
        <f t="shared" si="2"/>
        <v>0</v>
      </c>
      <c r="AA34" s="2670">
        <f t="shared" si="2"/>
        <v>0</v>
      </c>
      <c r="AB34" s="2671"/>
      <c r="AC34" s="2671"/>
      <c r="AE34" s="2670">
        <f t="shared" ref="AE34" si="3">SUM(AE24:AE33)</f>
        <v>0</v>
      </c>
    </row>
    <row r="35" spans="1:32">
      <c r="A35" s="2665"/>
      <c r="B35" s="2665"/>
      <c r="C35" s="2665"/>
      <c r="D35" s="2665"/>
      <c r="E35" s="2665"/>
      <c r="F35" s="2665"/>
      <c r="G35" s="2665"/>
      <c r="H35" s="2665"/>
      <c r="I35" s="2665"/>
      <c r="J35" s="2665"/>
      <c r="K35" s="2665"/>
      <c r="L35" s="2582"/>
      <c r="M35" s="2582"/>
      <c r="N35" s="2672"/>
      <c r="O35" s="2582"/>
      <c r="P35" s="2582"/>
      <c r="Q35" s="2582"/>
      <c r="R35" s="2582"/>
      <c r="S35" s="2582"/>
      <c r="T35" s="2582"/>
      <c r="U35" s="2671"/>
      <c r="V35" s="2671"/>
      <c r="W35" s="2671"/>
      <c r="X35" s="2671"/>
      <c r="Y35" s="2671"/>
      <c r="Z35" s="2671"/>
      <c r="AA35" s="2671"/>
      <c r="AB35" s="2671"/>
      <c r="AC35" s="2671"/>
      <c r="AE35" s="2671"/>
    </row>
    <row r="36" spans="1:32">
      <c r="A36" s="2674" t="s">
        <v>2477</v>
      </c>
      <c r="B36" s="2675" t="s">
        <v>2474</v>
      </c>
      <c r="C36" s="2676" t="s">
        <v>2475</v>
      </c>
      <c r="D36" s="2677"/>
      <c r="E36" s="2677"/>
      <c r="F36" s="2677"/>
      <c r="G36" s="2677"/>
      <c r="H36" s="2677"/>
      <c r="I36" s="2677"/>
      <c r="J36" s="2677"/>
      <c r="K36" s="2677"/>
      <c r="L36" s="2587"/>
      <c r="M36" s="2587"/>
      <c r="N36" s="2587"/>
      <c r="O36" s="2587"/>
      <c r="P36" s="2587"/>
      <c r="Q36" s="2587"/>
      <c r="R36" s="2587"/>
      <c r="S36" s="2587"/>
      <c r="T36" s="2587"/>
      <c r="U36" s="2587"/>
      <c r="V36" s="2587"/>
      <c r="W36" s="2678"/>
      <c r="X36" s="2678"/>
      <c r="Y36" s="2678"/>
      <c r="Z36" s="2678"/>
      <c r="AA36" s="2678"/>
      <c r="AB36" s="2678"/>
      <c r="AC36" s="2678"/>
      <c r="AE36" s="2678"/>
    </row>
    <row r="37" spans="1:32">
      <c r="A37" s="2243"/>
      <c r="B37" s="2663"/>
      <c r="C37" s="2664"/>
      <c r="D37" s="2665"/>
      <c r="E37" s="2665"/>
      <c r="F37" s="2665"/>
      <c r="G37" s="2665"/>
      <c r="H37" s="2665"/>
      <c r="I37" s="2665"/>
      <c r="J37" s="2665"/>
      <c r="K37" s="2665"/>
      <c r="L37" s="2666"/>
      <c r="M37" s="2666"/>
      <c r="N37" s="2666"/>
      <c r="O37" s="2666"/>
      <c r="P37" s="2666"/>
      <c r="Q37" s="2666"/>
      <c r="R37" s="2666"/>
      <c r="S37" s="2666"/>
      <c r="T37" s="2666"/>
      <c r="U37" s="2666"/>
      <c r="V37" s="2666"/>
      <c r="W37" s="2666"/>
      <c r="X37" s="2666"/>
      <c r="Y37" s="2666"/>
      <c r="Z37" s="2666"/>
      <c r="AA37" s="2666"/>
      <c r="AB37" s="2667"/>
      <c r="AC37" s="2667"/>
      <c r="AE37" s="2666" t="s">
        <v>2442</v>
      </c>
      <c r="AF37" s="2644" t="s">
        <v>2442</v>
      </c>
    </row>
    <row r="38" spans="1:32">
      <c r="A38" s="2243"/>
      <c r="B38" s="2665"/>
      <c r="C38" s="2664"/>
      <c r="D38" s="2665"/>
      <c r="E38" s="2665"/>
      <c r="F38" s="2665"/>
      <c r="G38" s="2665"/>
      <c r="H38" s="2665"/>
      <c r="I38" s="2665"/>
      <c r="J38" s="2665"/>
      <c r="K38" s="2665"/>
      <c r="L38" s="2666"/>
      <c r="M38" s="2666"/>
      <c r="N38" s="2666"/>
      <c r="O38" s="2666"/>
      <c r="P38" s="2666"/>
      <c r="Q38" s="2666"/>
      <c r="R38" s="2666"/>
      <c r="S38" s="2666"/>
      <c r="T38" s="2666"/>
      <c r="U38" s="2666"/>
      <c r="V38" s="2666"/>
      <c r="W38" s="2666"/>
      <c r="X38" s="2666"/>
      <c r="Y38" s="2666"/>
      <c r="Z38" s="2666"/>
      <c r="AA38" s="2666"/>
      <c r="AB38" s="2667"/>
      <c r="AC38" s="2667"/>
      <c r="AE38" s="2666" t="s">
        <v>2442</v>
      </c>
      <c r="AF38" s="2644" t="s">
        <v>2442</v>
      </c>
    </row>
    <row r="39" spans="1:32">
      <c r="A39" s="2665"/>
      <c r="B39" s="2665"/>
      <c r="C39" s="2664"/>
      <c r="D39" s="2665"/>
      <c r="E39" s="2665"/>
      <c r="F39" s="2665"/>
      <c r="G39" s="2665"/>
      <c r="H39" s="2665"/>
      <c r="I39" s="2665"/>
      <c r="J39" s="2665"/>
      <c r="K39" s="2665"/>
      <c r="L39" s="2668"/>
      <c r="M39" s="2668"/>
      <c r="N39" s="2668"/>
      <c r="O39" s="2668"/>
      <c r="P39" s="2668"/>
      <c r="Q39" s="2668"/>
      <c r="R39" s="2668"/>
      <c r="S39" s="2668"/>
      <c r="T39" s="2668"/>
      <c r="U39" s="2668"/>
      <c r="V39" s="2668"/>
      <c r="W39" s="2668"/>
      <c r="X39" s="2668"/>
      <c r="Y39" s="2668"/>
      <c r="Z39" s="2668"/>
      <c r="AA39" s="2668"/>
      <c r="AB39" s="2667"/>
      <c r="AC39" s="2667"/>
      <c r="AE39" s="2668" t="s">
        <v>2442</v>
      </c>
      <c r="AF39" s="2644" t="s">
        <v>2442</v>
      </c>
    </row>
    <row r="40" spans="1:32">
      <c r="A40" s="2665"/>
      <c r="B40" s="2665"/>
      <c r="C40" s="2664"/>
      <c r="D40" s="2665"/>
      <c r="E40" s="2665"/>
      <c r="F40" s="2665"/>
      <c r="G40" s="2665"/>
      <c r="H40" s="2665"/>
      <c r="I40" s="2665"/>
      <c r="J40" s="2665"/>
      <c r="K40" s="2665"/>
      <c r="L40" s="2668"/>
      <c r="M40" s="2668"/>
      <c r="N40" s="2668"/>
      <c r="O40" s="2668"/>
      <c r="P40" s="2668"/>
      <c r="Q40" s="2668"/>
      <c r="R40" s="2668"/>
      <c r="S40" s="2668"/>
      <c r="T40" s="2668"/>
      <c r="U40" s="2668"/>
      <c r="V40" s="2668"/>
      <c r="W40" s="2668"/>
      <c r="X40" s="2668"/>
      <c r="Y40" s="2668"/>
      <c r="Z40" s="2668"/>
      <c r="AA40" s="2668"/>
      <c r="AB40" s="2667"/>
      <c r="AC40" s="2667"/>
      <c r="AE40" s="2668" t="s">
        <v>2442</v>
      </c>
      <c r="AF40" s="2644" t="s">
        <v>2442</v>
      </c>
    </row>
    <row r="41" spans="1:32">
      <c r="A41" s="2665"/>
      <c r="B41" s="2665"/>
      <c r="C41" s="2664"/>
      <c r="D41" s="2665"/>
      <c r="E41" s="2665"/>
      <c r="F41" s="2665"/>
      <c r="G41" s="2665"/>
      <c r="H41" s="2665"/>
      <c r="I41" s="2665"/>
      <c r="J41" s="2665"/>
      <c r="K41" s="2665"/>
      <c r="L41" s="2668"/>
      <c r="M41" s="2668"/>
      <c r="N41" s="2668"/>
      <c r="O41" s="2668"/>
      <c r="P41" s="2668"/>
      <c r="Q41" s="2668"/>
      <c r="R41" s="2668"/>
      <c r="S41" s="2668"/>
      <c r="T41" s="2668"/>
      <c r="U41" s="2668"/>
      <c r="V41" s="2668"/>
      <c r="W41" s="2668"/>
      <c r="X41" s="2668"/>
      <c r="Y41" s="2668"/>
      <c r="Z41" s="2668"/>
      <c r="AA41" s="2668"/>
      <c r="AB41" s="2667"/>
      <c r="AC41" s="2667"/>
      <c r="AE41" s="2668" t="s">
        <v>2442</v>
      </c>
      <c r="AF41" s="2644" t="s">
        <v>2442</v>
      </c>
    </row>
    <row r="42" spans="1:32">
      <c r="A42" s="2665"/>
      <c r="B42" s="2665"/>
      <c r="C42" s="2664"/>
      <c r="D42" s="2665"/>
      <c r="E42" s="2665"/>
      <c r="F42" s="2665"/>
      <c r="G42" s="2665"/>
      <c r="H42" s="2665"/>
      <c r="I42" s="2665"/>
      <c r="J42" s="2665"/>
      <c r="K42" s="2665"/>
      <c r="L42" s="2668"/>
      <c r="M42" s="2668"/>
      <c r="N42" s="2668"/>
      <c r="O42" s="2668"/>
      <c r="P42" s="2668"/>
      <c r="Q42" s="2668"/>
      <c r="R42" s="2668"/>
      <c r="S42" s="2668"/>
      <c r="T42" s="2668"/>
      <c r="U42" s="2668"/>
      <c r="V42" s="2668"/>
      <c r="W42" s="2668"/>
      <c r="X42" s="2668"/>
      <c r="Y42" s="2668"/>
      <c r="Z42" s="2668"/>
      <c r="AA42" s="2668"/>
      <c r="AB42" s="2667"/>
      <c r="AC42" s="2667"/>
      <c r="AE42" s="2668" t="s">
        <v>2442</v>
      </c>
      <c r="AF42" s="2644" t="s">
        <v>2442</v>
      </c>
    </row>
    <row r="43" spans="1:32">
      <c r="A43" s="2665"/>
      <c r="B43" s="2665"/>
      <c r="C43" s="2664"/>
      <c r="D43" s="2665"/>
      <c r="E43" s="2665"/>
      <c r="F43" s="2665"/>
      <c r="G43" s="2665"/>
      <c r="H43" s="2665"/>
      <c r="I43" s="2665"/>
      <c r="J43" s="2665"/>
      <c r="K43" s="2665"/>
      <c r="L43" s="2668"/>
      <c r="M43" s="2668"/>
      <c r="N43" s="2668"/>
      <c r="O43" s="2668"/>
      <c r="P43" s="2668"/>
      <c r="Q43" s="2668"/>
      <c r="R43" s="2668"/>
      <c r="S43" s="2668"/>
      <c r="T43" s="2668"/>
      <c r="U43" s="2668"/>
      <c r="V43" s="2668"/>
      <c r="W43" s="2668"/>
      <c r="X43" s="2668"/>
      <c r="Y43" s="2668"/>
      <c r="Z43" s="2668"/>
      <c r="AA43" s="2668"/>
      <c r="AB43" s="2667"/>
      <c r="AC43" s="2667"/>
      <c r="AE43" s="2668" t="s">
        <v>2442</v>
      </c>
      <c r="AF43" s="2644" t="s">
        <v>2442</v>
      </c>
    </row>
    <row r="44" spans="1:32">
      <c r="A44" s="2665"/>
      <c r="B44" s="2665"/>
      <c r="C44" s="2664"/>
      <c r="D44" s="2665"/>
      <c r="E44" s="2665"/>
      <c r="F44" s="2665"/>
      <c r="G44" s="2665"/>
      <c r="H44" s="2665"/>
      <c r="I44" s="2665"/>
      <c r="J44" s="2665"/>
      <c r="K44" s="2665"/>
      <c r="L44" s="2668"/>
      <c r="M44" s="2668"/>
      <c r="N44" s="2668"/>
      <c r="O44" s="2668"/>
      <c r="P44" s="2668"/>
      <c r="Q44" s="2668"/>
      <c r="R44" s="2668"/>
      <c r="S44" s="2668"/>
      <c r="T44" s="2668"/>
      <c r="U44" s="2668"/>
      <c r="V44" s="2668"/>
      <c r="W44" s="2668"/>
      <c r="X44" s="2668"/>
      <c r="Y44" s="2668"/>
      <c r="Z44" s="2668"/>
      <c r="AA44" s="2668"/>
      <c r="AB44" s="2667"/>
      <c r="AC44" s="2667"/>
      <c r="AE44" s="2668" t="s">
        <v>2442</v>
      </c>
      <c r="AF44" s="2644" t="s">
        <v>2442</v>
      </c>
    </row>
    <row r="45" spans="1:32">
      <c r="A45" s="2665"/>
      <c r="B45" s="2665"/>
      <c r="C45" s="2664"/>
      <c r="D45" s="2665"/>
      <c r="E45" s="2665"/>
      <c r="F45" s="2665"/>
      <c r="G45" s="2665"/>
      <c r="H45" s="2665"/>
      <c r="I45" s="2665"/>
      <c r="J45" s="2665"/>
      <c r="K45" s="2665"/>
      <c r="L45" s="2668"/>
      <c r="M45" s="2668"/>
      <c r="N45" s="2668"/>
      <c r="O45" s="2668"/>
      <c r="P45" s="2668"/>
      <c r="Q45" s="2668"/>
      <c r="R45" s="2668"/>
      <c r="S45" s="2668"/>
      <c r="T45" s="2668"/>
      <c r="U45" s="2668"/>
      <c r="V45" s="2668"/>
      <c r="W45" s="2668"/>
      <c r="X45" s="2668"/>
      <c r="Y45" s="2668"/>
      <c r="Z45" s="2668"/>
      <c r="AA45" s="2668"/>
      <c r="AB45" s="2667"/>
      <c r="AC45" s="2667"/>
      <c r="AE45" s="2668"/>
    </row>
    <row r="46" spans="1:32">
      <c r="A46" s="2665"/>
      <c r="B46" s="2665"/>
      <c r="C46" s="2669" t="s">
        <v>8</v>
      </c>
      <c r="D46" s="2669"/>
      <c r="E46" s="2669"/>
      <c r="F46" s="2669"/>
      <c r="G46" s="2669"/>
      <c r="H46" s="2669"/>
      <c r="I46" s="2669"/>
      <c r="J46" s="2669"/>
      <c r="K46" s="2669"/>
      <c r="L46" s="2670">
        <f t="shared" ref="L46:AA46" si="4">SUM(L37:L45)</f>
        <v>0</v>
      </c>
      <c r="M46" s="2670">
        <f t="shared" si="4"/>
        <v>0</v>
      </c>
      <c r="N46" s="2670">
        <f t="shared" si="4"/>
        <v>0</v>
      </c>
      <c r="O46" s="2670">
        <f t="shared" si="4"/>
        <v>0</v>
      </c>
      <c r="P46" s="2670">
        <f t="shared" si="4"/>
        <v>0</v>
      </c>
      <c r="Q46" s="2670">
        <f t="shared" si="4"/>
        <v>0</v>
      </c>
      <c r="R46" s="2670">
        <f t="shared" si="4"/>
        <v>0</v>
      </c>
      <c r="S46" s="2670">
        <f t="shared" si="4"/>
        <v>0</v>
      </c>
      <c r="T46" s="2670">
        <f t="shared" si="4"/>
        <v>0</v>
      </c>
      <c r="U46" s="2670">
        <f t="shared" si="4"/>
        <v>0</v>
      </c>
      <c r="V46" s="2670">
        <f t="shared" si="4"/>
        <v>0</v>
      </c>
      <c r="W46" s="2670">
        <f t="shared" si="4"/>
        <v>0</v>
      </c>
      <c r="X46" s="2670">
        <f t="shared" si="4"/>
        <v>0</v>
      </c>
      <c r="Y46" s="2670">
        <f t="shared" si="4"/>
        <v>0</v>
      </c>
      <c r="Z46" s="2670">
        <f t="shared" si="4"/>
        <v>0</v>
      </c>
      <c r="AA46" s="2670">
        <f t="shared" si="4"/>
        <v>0</v>
      </c>
      <c r="AB46" s="2671"/>
      <c r="AC46" s="2671"/>
      <c r="AE46" s="2670">
        <f>SUM(AE37:AE45)</f>
        <v>0</v>
      </c>
    </row>
    <row r="47" spans="1:32">
      <c r="A47" s="2665"/>
      <c r="B47" s="2665"/>
      <c r="C47" s="2665"/>
      <c r="D47" s="2665"/>
      <c r="E47" s="2665"/>
      <c r="F47" s="2665"/>
      <c r="G47" s="2665"/>
      <c r="H47" s="2665"/>
      <c r="I47" s="2665"/>
      <c r="J47" s="2665"/>
      <c r="K47" s="2665"/>
      <c r="L47" s="2582"/>
      <c r="M47" s="2582"/>
      <c r="N47" s="2672"/>
      <c r="O47" s="2582"/>
      <c r="P47" s="2582"/>
      <c r="Q47" s="2582"/>
      <c r="R47" s="2582"/>
      <c r="S47" s="2582"/>
      <c r="T47" s="2582"/>
      <c r="U47" s="2671"/>
      <c r="V47" s="2671"/>
      <c r="W47" s="2671"/>
      <c r="X47" s="2671"/>
      <c r="Y47" s="2671"/>
      <c r="Z47" s="2671"/>
      <c r="AA47" s="2671"/>
      <c r="AB47" s="2671"/>
      <c r="AC47" s="2671"/>
      <c r="AE47" s="2671"/>
    </row>
    <row r="48" spans="1:32">
      <c r="A48" s="2665"/>
      <c r="B48" s="2669" t="s">
        <v>2476</v>
      </c>
      <c r="C48" s="2665"/>
      <c r="D48" s="2665"/>
      <c r="E48" s="2665"/>
      <c r="F48" s="2665"/>
      <c r="G48" s="2665"/>
      <c r="H48" s="2665"/>
      <c r="I48" s="2665"/>
      <c r="J48" s="2665"/>
      <c r="K48" s="2665"/>
      <c r="L48" s="2582"/>
      <c r="M48" s="2582"/>
      <c r="N48" s="2672"/>
      <c r="O48" s="2582"/>
      <c r="P48" s="2582"/>
      <c r="Q48" s="2582"/>
      <c r="R48" s="2582"/>
      <c r="S48" s="2582"/>
      <c r="T48" s="2582"/>
      <c r="U48" s="2671"/>
      <c r="V48" s="2671"/>
      <c r="W48" s="2671"/>
      <c r="X48" s="2671"/>
      <c r="Y48" s="2671"/>
      <c r="Z48" s="2671"/>
      <c r="AA48" s="2671"/>
      <c r="AB48" s="2671"/>
      <c r="AC48" s="2671"/>
      <c r="AE48" s="2671"/>
    </row>
    <row r="49" spans="1:31">
      <c r="A49" s="2665"/>
      <c r="B49" s="2665"/>
      <c r="C49" s="2664"/>
      <c r="D49" s="2665"/>
      <c r="E49" s="2665"/>
      <c r="F49" s="2665"/>
      <c r="G49" s="2665"/>
      <c r="H49" s="2665"/>
      <c r="I49" s="2665"/>
      <c r="J49" s="2665"/>
      <c r="K49" s="2665"/>
      <c r="L49" s="2666"/>
      <c r="M49" s="2666"/>
      <c r="N49" s="2666"/>
      <c r="O49" s="2666"/>
      <c r="P49" s="2666"/>
      <c r="Q49" s="2666"/>
      <c r="R49" s="2666"/>
      <c r="S49" s="2666"/>
      <c r="T49" s="2666"/>
      <c r="U49" s="2666"/>
      <c r="V49" s="2666"/>
      <c r="W49" s="2666"/>
      <c r="X49" s="2666"/>
      <c r="Y49" s="2666"/>
      <c r="Z49" s="2666"/>
      <c r="AA49" s="2666"/>
      <c r="AB49" s="2667"/>
      <c r="AC49" s="2667"/>
      <c r="AE49" s="2666"/>
    </row>
    <row r="50" spans="1:31">
      <c r="A50" s="2665"/>
      <c r="B50" s="2665"/>
      <c r="C50" s="2664"/>
      <c r="D50" s="2665"/>
      <c r="E50" s="2665"/>
      <c r="F50" s="2665"/>
      <c r="G50" s="2665"/>
      <c r="H50" s="2665"/>
      <c r="I50" s="2665"/>
      <c r="J50" s="2665"/>
      <c r="K50" s="2665"/>
      <c r="L50" s="2666"/>
      <c r="M50" s="2666"/>
      <c r="N50" s="2666"/>
      <c r="O50" s="2666"/>
      <c r="P50" s="2666"/>
      <c r="Q50" s="2666"/>
      <c r="R50" s="2666"/>
      <c r="S50" s="2666"/>
      <c r="T50" s="2666"/>
      <c r="U50" s="2666"/>
      <c r="V50" s="2666"/>
      <c r="W50" s="2666"/>
      <c r="X50" s="2666"/>
      <c r="Y50" s="2666"/>
      <c r="Z50" s="2666"/>
      <c r="AA50" s="2666"/>
      <c r="AB50" s="2667"/>
      <c r="AC50" s="2667"/>
      <c r="AE50" s="2666"/>
    </row>
    <row r="51" spans="1:31">
      <c r="A51" s="2665"/>
      <c r="B51" s="2665"/>
      <c r="C51" s="2664"/>
      <c r="D51" s="2665"/>
      <c r="E51" s="2665"/>
      <c r="F51" s="2665"/>
      <c r="G51" s="2665"/>
      <c r="H51" s="2665"/>
      <c r="I51" s="2665"/>
      <c r="J51" s="2665"/>
      <c r="K51" s="2665"/>
      <c r="L51" s="2668"/>
      <c r="M51" s="2668"/>
      <c r="N51" s="2668"/>
      <c r="O51" s="2668"/>
      <c r="P51" s="2668"/>
      <c r="Q51" s="2668"/>
      <c r="R51" s="2668"/>
      <c r="S51" s="2668"/>
      <c r="T51" s="2668"/>
      <c r="U51" s="2668"/>
      <c r="V51" s="2668"/>
      <c r="W51" s="2668"/>
      <c r="X51" s="2668"/>
      <c r="Y51" s="2668"/>
      <c r="Z51" s="2668"/>
      <c r="AA51" s="2668"/>
      <c r="AB51" s="2667"/>
      <c r="AC51" s="2667"/>
      <c r="AE51" s="2668"/>
    </row>
    <row r="52" spans="1:31">
      <c r="A52" s="2665"/>
      <c r="B52" s="2665"/>
      <c r="C52" s="2664"/>
      <c r="D52" s="2665"/>
      <c r="E52" s="2665"/>
      <c r="F52" s="2665"/>
      <c r="G52" s="2665"/>
      <c r="H52" s="2665"/>
      <c r="I52" s="2665"/>
      <c r="J52" s="2665"/>
      <c r="K52" s="2665"/>
      <c r="L52" s="2668"/>
      <c r="M52" s="2668"/>
      <c r="N52" s="2668"/>
      <c r="O52" s="2668"/>
      <c r="P52" s="2668"/>
      <c r="Q52" s="2668"/>
      <c r="R52" s="2668"/>
      <c r="S52" s="2668"/>
      <c r="T52" s="2668"/>
      <c r="U52" s="2668"/>
      <c r="V52" s="2668"/>
      <c r="W52" s="2668"/>
      <c r="X52" s="2668"/>
      <c r="Y52" s="2668"/>
      <c r="Z52" s="2668"/>
      <c r="AA52" s="2668"/>
      <c r="AB52" s="2667"/>
      <c r="AC52" s="2667"/>
      <c r="AE52" s="2668"/>
    </row>
    <row r="53" spans="1:31">
      <c r="A53" s="2665"/>
      <c r="B53" s="2665"/>
      <c r="C53" s="2664"/>
      <c r="D53" s="2665"/>
      <c r="E53" s="2665"/>
      <c r="F53" s="2665"/>
      <c r="G53" s="2665"/>
      <c r="H53" s="2665"/>
      <c r="I53" s="2665"/>
      <c r="J53" s="2665"/>
      <c r="K53" s="2665"/>
      <c r="L53" s="2668"/>
      <c r="M53" s="2668"/>
      <c r="N53" s="2668"/>
      <c r="O53" s="2668"/>
      <c r="P53" s="2668"/>
      <c r="Q53" s="2668"/>
      <c r="R53" s="2668"/>
      <c r="S53" s="2668"/>
      <c r="T53" s="2668"/>
      <c r="U53" s="2668"/>
      <c r="V53" s="2668"/>
      <c r="W53" s="2668"/>
      <c r="X53" s="2668"/>
      <c r="Y53" s="2668"/>
      <c r="Z53" s="2668"/>
      <c r="AA53" s="2668"/>
      <c r="AB53" s="2667"/>
      <c r="AC53" s="2667"/>
      <c r="AE53" s="2668"/>
    </row>
    <row r="54" spans="1:31">
      <c r="A54" s="2665"/>
      <c r="B54" s="2665"/>
      <c r="C54" s="2664"/>
      <c r="D54" s="2665"/>
      <c r="E54" s="2665"/>
      <c r="F54" s="2665"/>
      <c r="G54" s="2665"/>
      <c r="H54" s="2665"/>
      <c r="I54" s="2665"/>
      <c r="J54" s="2665"/>
      <c r="K54" s="2665"/>
      <c r="L54" s="2668"/>
      <c r="M54" s="2668"/>
      <c r="N54" s="2668"/>
      <c r="O54" s="2668"/>
      <c r="P54" s="2668"/>
      <c r="Q54" s="2668"/>
      <c r="R54" s="2668"/>
      <c r="S54" s="2668"/>
      <c r="T54" s="2668"/>
      <c r="U54" s="2668"/>
      <c r="V54" s="2668"/>
      <c r="W54" s="2668"/>
      <c r="X54" s="2668"/>
      <c r="Y54" s="2668"/>
      <c r="Z54" s="2668"/>
      <c r="AA54" s="2668"/>
      <c r="AB54" s="2667"/>
      <c r="AC54" s="2667"/>
      <c r="AE54" s="2668"/>
    </row>
    <row r="55" spans="1:31">
      <c r="A55" s="2665"/>
      <c r="B55" s="2665"/>
      <c r="C55" s="2664"/>
      <c r="D55" s="2665"/>
      <c r="E55" s="2665"/>
      <c r="F55" s="2665"/>
      <c r="G55" s="2665"/>
      <c r="H55" s="2665"/>
      <c r="I55" s="2665"/>
      <c r="J55" s="2665"/>
      <c r="K55" s="2665"/>
      <c r="L55" s="2668"/>
      <c r="M55" s="2668"/>
      <c r="N55" s="2668"/>
      <c r="O55" s="2668"/>
      <c r="P55" s="2668"/>
      <c r="Q55" s="2668"/>
      <c r="R55" s="2668"/>
      <c r="S55" s="2668"/>
      <c r="T55" s="2668"/>
      <c r="U55" s="2668"/>
      <c r="V55" s="2668"/>
      <c r="W55" s="2668"/>
      <c r="X55" s="2668"/>
      <c r="Y55" s="2668"/>
      <c r="Z55" s="2668"/>
      <c r="AA55" s="2668"/>
      <c r="AB55" s="2667"/>
      <c r="AC55" s="2667"/>
      <c r="AE55" s="2668"/>
    </row>
    <row r="56" spans="1:31">
      <c r="A56" s="2665"/>
      <c r="B56" s="2665"/>
      <c r="C56" s="2664"/>
      <c r="D56" s="2665"/>
      <c r="E56" s="2665"/>
      <c r="F56" s="2665"/>
      <c r="G56" s="2665"/>
      <c r="H56" s="2665"/>
      <c r="I56" s="2665"/>
      <c r="J56" s="2665"/>
      <c r="K56" s="2665"/>
      <c r="L56" s="2668"/>
      <c r="M56" s="2668"/>
      <c r="N56" s="2668"/>
      <c r="O56" s="2668"/>
      <c r="P56" s="2668"/>
      <c r="Q56" s="2668"/>
      <c r="R56" s="2668"/>
      <c r="S56" s="2668"/>
      <c r="T56" s="2668"/>
      <c r="U56" s="2668"/>
      <c r="V56" s="2668"/>
      <c r="W56" s="2668"/>
      <c r="X56" s="2668"/>
      <c r="Y56" s="2668"/>
      <c r="Z56" s="2668"/>
      <c r="AA56" s="2668"/>
      <c r="AB56" s="2667"/>
      <c r="AC56" s="2667"/>
      <c r="AE56" s="2668"/>
    </row>
    <row r="57" spans="1:31">
      <c r="A57" s="2665"/>
      <c r="B57" s="2665"/>
      <c r="C57" s="2664"/>
      <c r="D57" s="2665"/>
      <c r="E57" s="2665"/>
      <c r="F57" s="2665"/>
      <c r="G57" s="2665"/>
      <c r="H57" s="2665"/>
      <c r="I57" s="2665"/>
      <c r="J57" s="2665"/>
      <c r="K57" s="2665"/>
      <c r="L57" s="2668"/>
      <c r="M57" s="2668"/>
      <c r="N57" s="2668"/>
      <c r="O57" s="2668"/>
      <c r="P57" s="2668"/>
      <c r="Q57" s="2668"/>
      <c r="R57" s="2668"/>
      <c r="S57" s="2668"/>
      <c r="T57" s="2668"/>
      <c r="U57" s="2668"/>
      <c r="V57" s="2668"/>
      <c r="W57" s="2668"/>
      <c r="X57" s="2668"/>
      <c r="Y57" s="2668"/>
      <c r="Z57" s="2668"/>
      <c r="AA57" s="2668"/>
      <c r="AB57" s="2667"/>
      <c r="AC57" s="2667"/>
      <c r="AE57" s="2668"/>
    </row>
    <row r="58" spans="1:31">
      <c r="A58" s="2665"/>
      <c r="B58" s="2665"/>
      <c r="C58" s="2664"/>
      <c r="D58" s="2665"/>
      <c r="E58" s="2665"/>
      <c r="F58" s="2665"/>
      <c r="G58" s="2665"/>
      <c r="H58" s="2665"/>
      <c r="I58" s="2665"/>
      <c r="J58" s="2665"/>
      <c r="K58" s="2665"/>
      <c r="L58" s="2668"/>
      <c r="M58" s="2668"/>
      <c r="N58" s="2668"/>
      <c r="O58" s="2668"/>
      <c r="P58" s="2668"/>
      <c r="Q58" s="2668"/>
      <c r="R58" s="2668"/>
      <c r="S58" s="2668"/>
      <c r="T58" s="2668"/>
      <c r="U58" s="2668"/>
      <c r="V58" s="2668"/>
      <c r="W58" s="2668"/>
      <c r="X58" s="2668"/>
      <c r="Y58" s="2668"/>
      <c r="Z58" s="2668"/>
      <c r="AA58" s="2668"/>
      <c r="AB58" s="2667"/>
      <c r="AC58" s="2667"/>
      <c r="AE58" s="2668"/>
    </row>
    <row r="59" spans="1:31">
      <c r="A59" s="2665"/>
      <c r="B59" s="2665"/>
      <c r="C59" s="2669" t="s">
        <v>8</v>
      </c>
      <c r="D59" s="2669"/>
      <c r="E59" s="2669"/>
      <c r="F59" s="2669"/>
      <c r="G59" s="2669"/>
      <c r="H59" s="2669"/>
      <c r="I59" s="2669"/>
      <c r="J59" s="2669"/>
      <c r="K59" s="2669"/>
      <c r="L59" s="2670">
        <f t="shared" ref="L59:AA59" si="5">SUM(L49:L58)</f>
        <v>0</v>
      </c>
      <c r="M59" s="2670">
        <f t="shared" si="5"/>
        <v>0</v>
      </c>
      <c r="N59" s="2670">
        <f t="shared" si="5"/>
        <v>0</v>
      </c>
      <c r="O59" s="2670">
        <f t="shared" si="5"/>
        <v>0</v>
      </c>
      <c r="P59" s="2670">
        <f t="shared" si="5"/>
        <v>0</v>
      </c>
      <c r="Q59" s="2670">
        <f t="shared" si="5"/>
        <v>0</v>
      </c>
      <c r="R59" s="2670">
        <f t="shared" si="5"/>
        <v>0</v>
      </c>
      <c r="S59" s="2670">
        <f t="shared" si="5"/>
        <v>0</v>
      </c>
      <c r="T59" s="2670">
        <f t="shared" si="5"/>
        <v>0</v>
      </c>
      <c r="U59" s="2670">
        <f t="shared" si="5"/>
        <v>0</v>
      </c>
      <c r="V59" s="2670">
        <f t="shared" si="5"/>
        <v>0</v>
      </c>
      <c r="W59" s="2670">
        <f t="shared" si="5"/>
        <v>0</v>
      </c>
      <c r="X59" s="2670">
        <f t="shared" si="5"/>
        <v>0</v>
      </c>
      <c r="Y59" s="2670">
        <f t="shared" si="5"/>
        <v>0</v>
      </c>
      <c r="Z59" s="2670">
        <f t="shared" si="5"/>
        <v>0</v>
      </c>
      <c r="AA59" s="2670">
        <f t="shared" si="5"/>
        <v>0</v>
      </c>
      <c r="AB59" s="2671"/>
      <c r="AC59" s="2671"/>
      <c r="AE59" s="2670">
        <f t="shared" ref="AE59" si="6">SUM(AE49:AE58)</f>
        <v>0</v>
      </c>
    </row>
    <row r="60" spans="1:31">
      <c r="A60" s="2665"/>
      <c r="B60" s="2665"/>
      <c r="C60" s="2665"/>
      <c r="D60" s="2665"/>
      <c r="E60" s="2665"/>
      <c r="F60" s="2665"/>
      <c r="G60" s="2665"/>
      <c r="H60" s="2665"/>
      <c r="I60" s="2665"/>
      <c r="J60" s="2665"/>
      <c r="K60" s="2665"/>
      <c r="L60" s="2582"/>
      <c r="M60" s="2582"/>
      <c r="N60" s="2672"/>
      <c r="O60" s="2582"/>
      <c r="P60" s="2582"/>
      <c r="Q60" s="2582"/>
      <c r="R60" s="2582"/>
      <c r="S60" s="2582"/>
      <c r="T60" s="2582"/>
      <c r="U60" s="2671"/>
      <c r="V60" s="2671"/>
      <c r="W60" s="2671"/>
      <c r="X60" s="2671"/>
      <c r="Y60" s="2671"/>
      <c r="Z60" s="2671"/>
      <c r="AA60" s="2671"/>
      <c r="AB60" s="2671"/>
      <c r="AC60" s="2671"/>
      <c r="AE60" s="2671"/>
    </row>
    <row r="61" spans="1:31">
      <c r="A61" s="2674" t="s">
        <v>2478</v>
      </c>
      <c r="B61" s="2675" t="s">
        <v>2474</v>
      </c>
      <c r="C61" s="2676" t="s">
        <v>2475</v>
      </c>
      <c r="D61" s="2677"/>
      <c r="E61" s="2677"/>
      <c r="F61" s="2677"/>
      <c r="G61" s="2677"/>
      <c r="H61" s="2677"/>
      <c r="I61" s="2677"/>
      <c r="J61" s="2677"/>
      <c r="K61" s="2677"/>
      <c r="L61" s="2587"/>
      <c r="M61" s="2587"/>
      <c r="N61" s="2587"/>
      <c r="O61" s="2587"/>
      <c r="P61" s="2587"/>
      <c r="Q61" s="2587"/>
      <c r="R61" s="2587"/>
      <c r="S61" s="2587"/>
      <c r="T61" s="2587"/>
      <c r="U61" s="2587"/>
      <c r="V61" s="2587"/>
      <c r="W61" s="2678"/>
      <c r="X61" s="2678"/>
      <c r="Y61" s="2678"/>
      <c r="Z61" s="2678"/>
      <c r="AA61" s="2678"/>
      <c r="AB61" s="2678"/>
      <c r="AC61" s="2678"/>
      <c r="AE61" s="2678"/>
    </row>
    <row r="62" spans="1:31">
      <c r="A62" s="2243"/>
      <c r="B62" s="2663"/>
      <c r="C62" s="2664"/>
      <c r="D62" s="2665"/>
      <c r="E62" s="2665"/>
      <c r="F62" s="2665"/>
      <c r="G62" s="2665"/>
      <c r="H62" s="2665"/>
      <c r="I62" s="2665"/>
      <c r="J62" s="2665"/>
      <c r="K62" s="2665"/>
      <c r="L62" s="2666"/>
      <c r="M62" s="2666"/>
      <c r="N62" s="2666"/>
      <c r="O62" s="2666"/>
      <c r="P62" s="2666"/>
      <c r="Q62" s="2666"/>
      <c r="R62" s="2666"/>
      <c r="S62" s="2666"/>
      <c r="T62" s="2666"/>
      <c r="U62" s="2666"/>
      <c r="V62" s="2666"/>
      <c r="W62" s="2666"/>
      <c r="X62" s="2666"/>
      <c r="Y62" s="2666"/>
      <c r="Z62" s="2666"/>
      <c r="AA62" s="2666"/>
      <c r="AB62" s="2667"/>
      <c r="AC62" s="2667"/>
      <c r="AE62" s="2666" t="s">
        <v>2442</v>
      </c>
    </row>
    <row r="63" spans="1:31">
      <c r="A63" s="2243"/>
      <c r="B63" s="2663"/>
      <c r="C63" s="2664"/>
      <c r="D63" s="2665"/>
      <c r="E63" s="2665"/>
      <c r="F63" s="2665"/>
      <c r="G63" s="2665"/>
      <c r="H63" s="2665"/>
      <c r="I63" s="2665"/>
      <c r="J63" s="2665"/>
      <c r="K63" s="2665"/>
      <c r="L63" s="2666"/>
      <c r="M63" s="2666"/>
      <c r="N63" s="2666"/>
      <c r="O63" s="2666"/>
      <c r="P63" s="2666"/>
      <c r="Q63" s="2666"/>
      <c r="R63" s="2666"/>
      <c r="S63" s="2666"/>
      <c r="T63" s="2666"/>
      <c r="U63" s="2666"/>
      <c r="V63" s="2666"/>
      <c r="W63" s="2666"/>
      <c r="X63" s="2666"/>
      <c r="Y63" s="2666"/>
      <c r="Z63" s="2666"/>
      <c r="AA63" s="2666"/>
      <c r="AB63" s="2667"/>
      <c r="AC63" s="2667"/>
      <c r="AE63" s="2666" t="s">
        <v>2442</v>
      </c>
    </row>
    <row r="64" spans="1:31">
      <c r="A64" s="2243"/>
      <c r="B64" s="2663"/>
      <c r="C64" s="2664"/>
      <c r="D64" s="2665"/>
      <c r="E64" s="2665"/>
      <c r="F64" s="2665"/>
      <c r="G64" s="2665"/>
      <c r="H64" s="2665"/>
      <c r="I64" s="2665"/>
      <c r="J64" s="2665"/>
      <c r="K64" s="2665"/>
      <c r="L64" s="2666"/>
      <c r="M64" s="2666"/>
      <c r="N64" s="2666"/>
      <c r="O64" s="2666"/>
      <c r="P64" s="2666"/>
      <c r="Q64" s="2666"/>
      <c r="R64" s="2666"/>
      <c r="S64" s="2666"/>
      <c r="T64" s="2666"/>
      <c r="U64" s="2666"/>
      <c r="V64" s="2666"/>
      <c r="W64" s="2666"/>
      <c r="X64" s="2666"/>
      <c r="Y64" s="2666"/>
      <c r="Z64" s="2666"/>
      <c r="AA64" s="2666"/>
      <c r="AB64" s="2667"/>
      <c r="AC64" s="2667"/>
      <c r="AE64" s="2666" t="s">
        <v>2442</v>
      </c>
    </row>
    <row r="65" spans="1:31">
      <c r="A65" s="2243"/>
      <c r="B65" s="2663"/>
      <c r="C65" s="2664"/>
      <c r="D65" s="2665"/>
      <c r="E65" s="2665"/>
      <c r="F65" s="2665"/>
      <c r="G65" s="2665"/>
      <c r="H65" s="2665"/>
      <c r="I65" s="2665"/>
      <c r="J65" s="2665"/>
      <c r="K65" s="2665"/>
      <c r="L65" s="2666"/>
      <c r="M65" s="2666"/>
      <c r="N65" s="2666"/>
      <c r="O65" s="2666"/>
      <c r="P65" s="2666"/>
      <c r="Q65" s="2666"/>
      <c r="R65" s="2666"/>
      <c r="S65" s="2666"/>
      <c r="T65" s="2666"/>
      <c r="U65" s="2666"/>
      <c r="V65" s="2666"/>
      <c r="W65" s="2666"/>
      <c r="X65" s="2666"/>
      <c r="Y65" s="2666"/>
      <c r="Z65" s="2666"/>
      <c r="AA65" s="2666"/>
      <c r="AB65" s="2667"/>
      <c r="AC65" s="2667"/>
      <c r="AE65" s="2666" t="s">
        <v>2442</v>
      </c>
    </row>
    <row r="66" spans="1:31">
      <c r="A66" s="2243"/>
      <c r="B66" s="2663"/>
      <c r="C66" s="2664"/>
      <c r="D66" s="2665"/>
      <c r="E66" s="2665"/>
      <c r="F66" s="2665"/>
      <c r="G66" s="2665"/>
      <c r="H66" s="2665"/>
      <c r="I66" s="2665"/>
      <c r="J66" s="2665"/>
      <c r="K66" s="2665"/>
      <c r="L66" s="2666"/>
      <c r="M66" s="2666"/>
      <c r="N66" s="2666"/>
      <c r="O66" s="2666"/>
      <c r="P66" s="2666"/>
      <c r="Q66" s="2666"/>
      <c r="R66" s="2666"/>
      <c r="S66" s="2666"/>
      <c r="T66" s="2666"/>
      <c r="U66" s="2666"/>
      <c r="V66" s="2666"/>
      <c r="W66" s="2666"/>
      <c r="X66" s="2666"/>
      <c r="Y66" s="2666"/>
      <c r="Z66" s="2666"/>
      <c r="AA66" s="2666"/>
      <c r="AB66" s="2667"/>
      <c r="AC66" s="2667"/>
      <c r="AE66" s="2666" t="s">
        <v>2442</v>
      </c>
    </row>
    <row r="67" spans="1:31">
      <c r="A67" s="2243"/>
      <c r="B67" s="2663"/>
      <c r="C67" s="2664"/>
      <c r="D67" s="2665"/>
      <c r="E67" s="2665"/>
      <c r="F67" s="2665"/>
      <c r="G67" s="2665"/>
      <c r="H67" s="2665"/>
      <c r="I67" s="2665"/>
      <c r="J67" s="2665"/>
      <c r="K67" s="2665"/>
      <c r="L67" s="2666"/>
      <c r="M67" s="2666"/>
      <c r="N67" s="2666"/>
      <c r="O67" s="2666"/>
      <c r="P67" s="2666"/>
      <c r="Q67" s="2666"/>
      <c r="R67" s="2666"/>
      <c r="S67" s="2666"/>
      <c r="T67" s="2666"/>
      <c r="U67" s="2666"/>
      <c r="V67" s="2666"/>
      <c r="W67" s="2666"/>
      <c r="X67" s="2666"/>
      <c r="Y67" s="2666"/>
      <c r="Z67" s="2666"/>
      <c r="AA67" s="2666"/>
      <c r="AB67" s="2667"/>
      <c r="AC67" s="2667"/>
      <c r="AE67" s="2666" t="s">
        <v>2442</v>
      </c>
    </row>
    <row r="68" spans="1:31">
      <c r="A68" s="2243"/>
      <c r="B68" s="2663"/>
      <c r="C68" s="2664"/>
      <c r="D68" s="2665"/>
      <c r="E68" s="2665"/>
      <c r="F68" s="2665"/>
      <c r="G68" s="2665"/>
      <c r="H68" s="2665"/>
      <c r="I68" s="2665"/>
      <c r="J68" s="2665"/>
      <c r="K68" s="2665"/>
      <c r="L68" s="2666"/>
      <c r="M68" s="2666"/>
      <c r="N68" s="2666"/>
      <c r="O68" s="2666"/>
      <c r="P68" s="2666"/>
      <c r="Q68" s="2666"/>
      <c r="R68" s="2666"/>
      <c r="S68" s="2666"/>
      <c r="T68" s="2666"/>
      <c r="U68" s="2666"/>
      <c r="V68" s="2666"/>
      <c r="W68" s="2666"/>
      <c r="X68" s="2666"/>
      <c r="Y68" s="2666"/>
      <c r="Z68" s="2666"/>
      <c r="AA68" s="2666"/>
      <c r="AB68" s="2667"/>
      <c r="AC68" s="2667"/>
      <c r="AE68" s="2666" t="s">
        <v>2442</v>
      </c>
    </row>
    <row r="69" spans="1:31">
      <c r="A69" s="2243"/>
      <c r="B69" s="2663"/>
      <c r="C69" s="2664"/>
      <c r="D69" s="2665"/>
      <c r="E69" s="2665"/>
      <c r="F69" s="2665"/>
      <c r="G69" s="2665"/>
      <c r="H69" s="2665"/>
      <c r="I69" s="2665"/>
      <c r="J69" s="2665"/>
      <c r="K69" s="2665"/>
      <c r="L69" s="2666"/>
      <c r="M69" s="2666"/>
      <c r="N69" s="2666"/>
      <c r="O69" s="2666"/>
      <c r="P69" s="2666"/>
      <c r="Q69" s="2666"/>
      <c r="R69" s="2666"/>
      <c r="S69" s="2666"/>
      <c r="T69" s="2666"/>
      <c r="U69" s="2666"/>
      <c r="V69" s="2666"/>
      <c r="W69" s="2666"/>
      <c r="X69" s="2666"/>
      <c r="Y69" s="2666"/>
      <c r="Z69" s="2666"/>
      <c r="AA69" s="2666"/>
      <c r="AB69" s="2667"/>
      <c r="AC69" s="2667"/>
      <c r="AE69" s="2666" t="s">
        <v>2442</v>
      </c>
    </row>
    <row r="70" spans="1:31">
      <c r="A70" s="2243"/>
      <c r="B70" s="2663"/>
      <c r="C70" s="2664"/>
      <c r="D70" s="2665"/>
      <c r="E70" s="2665"/>
      <c r="F70" s="2665"/>
      <c r="G70" s="2665"/>
      <c r="H70" s="2665"/>
      <c r="I70" s="2665"/>
      <c r="J70" s="2665"/>
      <c r="K70" s="2665"/>
      <c r="L70" s="2666"/>
      <c r="M70" s="2666"/>
      <c r="N70" s="2666"/>
      <c r="O70" s="2666"/>
      <c r="P70" s="2666"/>
      <c r="Q70" s="2666"/>
      <c r="R70" s="2666"/>
      <c r="S70" s="2666"/>
      <c r="T70" s="2666"/>
      <c r="U70" s="2666"/>
      <c r="V70" s="2666"/>
      <c r="W70" s="2666"/>
      <c r="X70" s="2666"/>
      <c r="Y70" s="2666"/>
      <c r="Z70" s="2666"/>
      <c r="AA70" s="2666"/>
      <c r="AB70" s="2667"/>
      <c r="AC70" s="2667"/>
      <c r="AE70" s="2666" t="s">
        <v>2442</v>
      </c>
    </row>
    <row r="71" spans="1:31">
      <c r="A71" s="2243"/>
      <c r="B71" s="2663"/>
      <c r="C71" s="2664"/>
      <c r="D71" s="2665"/>
      <c r="E71" s="2665"/>
      <c r="F71" s="2665"/>
      <c r="G71" s="2665"/>
      <c r="H71" s="2665"/>
      <c r="I71" s="2665"/>
      <c r="J71" s="2665"/>
      <c r="K71" s="2665"/>
      <c r="L71" s="2666"/>
      <c r="M71" s="2666"/>
      <c r="N71" s="2666"/>
      <c r="O71" s="2666"/>
      <c r="P71" s="2666"/>
      <c r="Q71" s="2666"/>
      <c r="R71" s="2666"/>
      <c r="S71" s="2666"/>
      <c r="T71" s="2666"/>
      <c r="U71" s="2666"/>
      <c r="V71" s="2666"/>
      <c r="W71" s="2666"/>
      <c r="X71" s="2666"/>
      <c r="Y71" s="2666"/>
      <c r="Z71" s="2666"/>
      <c r="AA71" s="2666"/>
      <c r="AB71" s="2667"/>
      <c r="AC71" s="2667"/>
      <c r="AE71" s="2666" t="s">
        <v>2442</v>
      </c>
    </row>
    <row r="72" spans="1:31">
      <c r="A72" s="2243"/>
      <c r="B72" s="2663"/>
      <c r="C72" s="2664"/>
      <c r="D72" s="2665"/>
      <c r="E72" s="2665"/>
      <c r="F72" s="2665"/>
      <c r="G72" s="2665"/>
      <c r="H72" s="2665"/>
      <c r="I72" s="2665"/>
      <c r="J72" s="2665"/>
      <c r="K72" s="2665"/>
      <c r="L72" s="2666"/>
      <c r="M72" s="2666"/>
      <c r="N72" s="2666"/>
      <c r="O72" s="2666"/>
      <c r="P72" s="2666"/>
      <c r="Q72" s="2666"/>
      <c r="R72" s="2666"/>
      <c r="S72" s="2666"/>
      <c r="T72" s="2666"/>
      <c r="U72" s="2666"/>
      <c r="V72" s="2666"/>
      <c r="W72" s="2666"/>
      <c r="X72" s="2666"/>
      <c r="Y72" s="2666"/>
      <c r="Z72" s="2666"/>
      <c r="AA72" s="2666"/>
      <c r="AB72" s="2667"/>
      <c r="AC72" s="2667"/>
      <c r="AE72" s="2666" t="s">
        <v>2442</v>
      </c>
    </row>
    <row r="73" spans="1:31">
      <c r="A73" s="2243"/>
      <c r="B73" s="2663"/>
      <c r="C73" s="2664"/>
      <c r="D73" s="2665"/>
      <c r="E73" s="2665"/>
      <c r="F73" s="2665"/>
      <c r="G73" s="2665"/>
      <c r="H73" s="2665"/>
      <c r="I73" s="2665"/>
      <c r="J73" s="2665"/>
      <c r="K73" s="2665"/>
      <c r="L73" s="2666"/>
      <c r="M73" s="2666"/>
      <c r="N73" s="2666"/>
      <c r="O73" s="2666"/>
      <c r="P73" s="2666"/>
      <c r="Q73" s="2666"/>
      <c r="R73" s="2666"/>
      <c r="S73" s="2666"/>
      <c r="T73" s="2666"/>
      <c r="U73" s="2666"/>
      <c r="V73" s="2666"/>
      <c r="W73" s="2666"/>
      <c r="X73" s="2666"/>
      <c r="Y73" s="2666"/>
      <c r="Z73" s="2666"/>
      <c r="AA73" s="2666"/>
      <c r="AB73" s="2667"/>
      <c r="AC73" s="2667"/>
      <c r="AE73" s="2666" t="s">
        <v>2442</v>
      </c>
    </row>
    <row r="74" spans="1:31">
      <c r="A74" s="2243"/>
      <c r="B74" s="2663"/>
      <c r="C74" s="2664"/>
      <c r="D74" s="2665"/>
      <c r="E74" s="2665"/>
      <c r="F74" s="2665"/>
      <c r="G74" s="2665"/>
      <c r="H74" s="2665"/>
      <c r="I74" s="2665"/>
      <c r="J74" s="2665"/>
      <c r="K74" s="2665"/>
      <c r="L74" s="2666"/>
      <c r="M74" s="2666"/>
      <c r="N74" s="2666"/>
      <c r="O74" s="2666"/>
      <c r="P74" s="2666"/>
      <c r="Q74" s="2666"/>
      <c r="R74" s="2666"/>
      <c r="S74" s="2666"/>
      <c r="T74" s="2666"/>
      <c r="U74" s="2666"/>
      <c r="V74" s="2666"/>
      <c r="W74" s="2666"/>
      <c r="X74" s="2666"/>
      <c r="Y74" s="2666"/>
      <c r="Z74" s="2666"/>
      <c r="AA74" s="2666"/>
      <c r="AB74" s="2667"/>
      <c r="AC74" s="2667"/>
      <c r="AE74" s="2666" t="s">
        <v>2442</v>
      </c>
    </row>
    <row r="75" spans="1:31">
      <c r="A75" s="2243"/>
      <c r="B75" s="2663"/>
      <c r="C75" s="2664"/>
      <c r="D75" s="2665"/>
      <c r="E75" s="2665"/>
      <c r="F75" s="2665"/>
      <c r="G75" s="2665"/>
      <c r="H75" s="2665"/>
      <c r="I75" s="2665"/>
      <c r="J75" s="2665"/>
      <c r="K75" s="2665"/>
      <c r="L75" s="2666"/>
      <c r="M75" s="2666"/>
      <c r="N75" s="2666"/>
      <c r="O75" s="2666"/>
      <c r="P75" s="2666"/>
      <c r="Q75" s="2666"/>
      <c r="R75" s="2666"/>
      <c r="S75" s="2666"/>
      <c r="T75" s="2666"/>
      <c r="U75" s="2666"/>
      <c r="V75" s="2666"/>
      <c r="W75" s="2666"/>
      <c r="X75" s="2666"/>
      <c r="Y75" s="2666"/>
      <c r="Z75" s="2666"/>
      <c r="AA75" s="2666"/>
      <c r="AB75" s="2667"/>
      <c r="AC75" s="2667"/>
      <c r="AE75" s="2666" t="s">
        <v>2442</v>
      </c>
    </row>
    <row r="76" spans="1:31">
      <c r="A76" s="2243"/>
      <c r="B76" s="2663"/>
      <c r="C76" s="2664"/>
      <c r="D76" s="2665"/>
      <c r="E76" s="2665"/>
      <c r="F76" s="2665"/>
      <c r="G76" s="2665"/>
      <c r="H76" s="2665"/>
      <c r="I76" s="2665"/>
      <c r="J76" s="2665"/>
      <c r="K76" s="2665"/>
      <c r="L76" s="2666"/>
      <c r="M76" s="2666"/>
      <c r="N76" s="2666"/>
      <c r="O76" s="2666"/>
      <c r="P76" s="2666"/>
      <c r="Q76" s="2666"/>
      <c r="R76" s="2666"/>
      <c r="S76" s="2666"/>
      <c r="T76" s="2666"/>
      <c r="U76" s="2666"/>
      <c r="V76" s="2666"/>
      <c r="W76" s="2666"/>
      <c r="X76" s="2666"/>
      <c r="Y76" s="2666"/>
      <c r="Z76" s="2666"/>
      <c r="AA76" s="2666"/>
      <c r="AB76" s="2667"/>
      <c r="AC76" s="2667"/>
      <c r="AE76" s="2666" t="s">
        <v>2442</v>
      </c>
    </row>
    <row r="77" spans="1:31">
      <c r="A77" s="2243"/>
      <c r="B77" s="2663"/>
      <c r="C77" s="2664"/>
      <c r="D77" s="2665"/>
      <c r="E77" s="2665"/>
      <c r="F77" s="2665"/>
      <c r="G77" s="2665"/>
      <c r="H77" s="2665"/>
      <c r="I77" s="2665"/>
      <c r="J77" s="2665"/>
      <c r="K77" s="2665"/>
      <c r="L77" s="2666"/>
      <c r="M77" s="2666"/>
      <c r="N77" s="2666"/>
      <c r="O77" s="2666"/>
      <c r="P77" s="2666"/>
      <c r="Q77" s="2666"/>
      <c r="R77" s="2666"/>
      <c r="S77" s="2666"/>
      <c r="T77" s="2666"/>
      <c r="U77" s="2666"/>
      <c r="V77" s="2666"/>
      <c r="W77" s="2666"/>
      <c r="X77" s="2666"/>
      <c r="Y77" s="2666"/>
      <c r="Z77" s="2666"/>
      <c r="AA77" s="2666"/>
      <c r="AB77" s="2667"/>
      <c r="AC77" s="2667"/>
      <c r="AE77" s="2666" t="s">
        <v>2442</v>
      </c>
    </row>
    <row r="78" spans="1:31">
      <c r="A78" s="2243"/>
      <c r="B78" s="2663"/>
      <c r="C78" s="2664"/>
      <c r="D78" s="2665"/>
      <c r="E78" s="2665"/>
      <c r="F78" s="2665"/>
      <c r="G78" s="2665"/>
      <c r="H78" s="2665"/>
      <c r="I78" s="2665"/>
      <c r="J78" s="2665"/>
      <c r="K78" s="2665"/>
      <c r="L78" s="2666"/>
      <c r="M78" s="2666"/>
      <c r="N78" s="2666"/>
      <c r="O78" s="2666"/>
      <c r="P78" s="2666"/>
      <c r="Q78" s="2666"/>
      <c r="R78" s="2666"/>
      <c r="S78" s="2666"/>
      <c r="T78" s="2666"/>
      <c r="U78" s="2666"/>
      <c r="V78" s="2666"/>
      <c r="W78" s="2666"/>
      <c r="X78" s="2666"/>
      <c r="Y78" s="2666"/>
      <c r="Z78" s="2666"/>
      <c r="AA78" s="2666"/>
      <c r="AB78" s="2667"/>
      <c r="AC78" s="2667"/>
      <c r="AE78" s="2666" t="s">
        <v>2442</v>
      </c>
    </row>
    <row r="79" spans="1:31">
      <c r="A79" s="2243"/>
      <c r="B79" s="2663"/>
      <c r="C79" s="2664"/>
      <c r="D79" s="2665"/>
      <c r="E79" s="2665"/>
      <c r="F79" s="2665"/>
      <c r="G79" s="2665"/>
      <c r="H79" s="2665"/>
      <c r="I79" s="2665"/>
      <c r="J79" s="2665"/>
      <c r="K79" s="2665"/>
      <c r="L79" s="2666"/>
      <c r="M79" s="2666"/>
      <c r="N79" s="2666"/>
      <c r="O79" s="2666"/>
      <c r="P79" s="2666"/>
      <c r="Q79" s="2666"/>
      <c r="R79" s="2666"/>
      <c r="S79" s="2666"/>
      <c r="T79" s="2666"/>
      <c r="U79" s="2666"/>
      <c r="V79" s="2666"/>
      <c r="W79" s="2666"/>
      <c r="X79" s="2666"/>
      <c r="Y79" s="2666"/>
      <c r="Z79" s="2666"/>
      <c r="AA79" s="2666"/>
      <c r="AB79" s="2667"/>
      <c r="AC79" s="2667"/>
      <c r="AE79" s="2666" t="s">
        <v>2442</v>
      </c>
    </row>
    <row r="80" spans="1:31">
      <c r="A80" s="2243"/>
      <c r="B80" s="2663"/>
      <c r="C80" s="2664"/>
      <c r="D80" s="2665"/>
      <c r="E80" s="2665"/>
      <c r="F80" s="2665"/>
      <c r="G80" s="2665"/>
      <c r="H80" s="2665"/>
      <c r="I80" s="2665"/>
      <c r="J80" s="2665"/>
      <c r="K80" s="2665"/>
      <c r="L80" s="2666"/>
      <c r="M80" s="2666"/>
      <c r="N80" s="2666"/>
      <c r="O80" s="2666"/>
      <c r="P80" s="2666"/>
      <c r="Q80" s="2666"/>
      <c r="R80" s="2666"/>
      <c r="S80" s="2666"/>
      <c r="T80" s="2666"/>
      <c r="U80" s="2666"/>
      <c r="V80" s="2666"/>
      <c r="W80" s="2666"/>
      <c r="X80" s="2666"/>
      <c r="Y80" s="2666"/>
      <c r="Z80" s="2666"/>
      <c r="AA80" s="2666"/>
      <c r="AB80" s="2667"/>
      <c r="AC80" s="2667"/>
      <c r="AE80" s="2666" t="s">
        <v>2442</v>
      </c>
    </row>
    <row r="81" spans="1:31">
      <c r="A81" s="2243"/>
      <c r="B81" s="2663"/>
      <c r="C81" s="2664"/>
      <c r="D81" s="2665"/>
      <c r="E81" s="2665"/>
      <c r="F81" s="2665"/>
      <c r="G81" s="2665"/>
      <c r="H81" s="2665"/>
      <c r="I81" s="2665"/>
      <c r="J81" s="2665"/>
      <c r="K81" s="2665"/>
      <c r="L81" s="2666"/>
      <c r="M81" s="2666"/>
      <c r="N81" s="2666"/>
      <c r="O81" s="2666"/>
      <c r="P81" s="2666"/>
      <c r="Q81" s="2666"/>
      <c r="R81" s="2666"/>
      <c r="S81" s="2666"/>
      <c r="T81" s="2666"/>
      <c r="U81" s="2666"/>
      <c r="V81" s="2666"/>
      <c r="W81" s="2666"/>
      <c r="X81" s="2666"/>
      <c r="Y81" s="2666"/>
      <c r="Z81" s="2666"/>
      <c r="AA81" s="2666"/>
      <c r="AB81" s="2667"/>
      <c r="AC81" s="2667"/>
      <c r="AE81" s="2666" t="s">
        <v>2442</v>
      </c>
    </row>
    <row r="82" spans="1:31">
      <c r="A82" s="2243"/>
      <c r="B82" s="2663"/>
      <c r="C82" s="2664"/>
      <c r="D82" s="2665"/>
      <c r="E82" s="2665"/>
      <c r="F82" s="2665"/>
      <c r="G82" s="2665"/>
      <c r="H82" s="2665"/>
      <c r="I82" s="2665"/>
      <c r="J82" s="2665"/>
      <c r="K82" s="2665"/>
      <c r="L82" s="2666"/>
      <c r="M82" s="2666"/>
      <c r="N82" s="2666"/>
      <c r="O82" s="2666"/>
      <c r="P82" s="2666"/>
      <c r="Q82" s="2666"/>
      <c r="R82" s="2666"/>
      <c r="S82" s="2666"/>
      <c r="T82" s="2666"/>
      <c r="U82" s="2666"/>
      <c r="V82" s="2666"/>
      <c r="W82" s="2666"/>
      <c r="X82" s="2666"/>
      <c r="Y82" s="2666"/>
      <c r="Z82" s="2666"/>
      <c r="AA82" s="2666"/>
      <c r="AB82" s="2667"/>
      <c r="AC82" s="2667"/>
      <c r="AE82" s="2666" t="s">
        <v>2442</v>
      </c>
    </row>
    <row r="83" spans="1:31">
      <c r="A83" s="2243"/>
      <c r="B83" s="2663"/>
      <c r="C83" s="2664"/>
      <c r="D83" s="2665"/>
      <c r="E83" s="2665"/>
      <c r="F83" s="2665"/>
      <c r="G83" s="2665"/>
      <c r="H83" s="2665"/>
      <c r="I83" s="2665"/>
      <c r="J83" s="2665"/>
      <c r="K83" s="2665"/>
      <c r="L83" s="2666"/>
      <c r="M83" s="2666"/>
      <c r="N83" s="2666"/>
      <c r="O83" s="2666"/>
      <c r="P83" s="2666"/>
      <c r="Q83" s="2666"/>
      <c r="R83" s="2666"/>
      <c r="S83" s="2666"/>
      <c r="T83" s="2666"/>
      <c r="U83" s="2666"/>
      <c r="V83" s="2666"/>
      <c r="W83" s="2666"/>
      <c r="X83" s="2666"/>
      <c r="Y83" s="2666"/>
      <c r="Z83" s="2666"/>
      <c r="AA83" s="2666"/>
      <c r="AB83" s="2667"/>
      <c r="AC83" s="2667"/>
      <c r="AE83" s="2666" t="s">
        <v>2442</v>
      </c>
    </row>
    <row r="84" spans="1:31">
      <c r="A84" s="2243"/>
      <c r="B84" s="2663"/>
      <c r="C84" s="2664"/>
      <c r="D84" s="2665"/>
      <c r="E84" s="2665"/>
      <c r="F84" s="2665"/>
      <c r="G84" s="2665"/>
      <c r="H84" s="2665"/>
      <c r="I84" s="2665"/>
      <c r="J84" s="2665"/>
      <c r="K84" s="2665"/>
      <c r="L84" s="2666"/>
      <c r="M84" s="2666"/>
      <c r="N84" s="2666"/>
      <c r="O84" s="2666"/>
      <c r="P84" s="2666"/>
      <c r="Q84" s="2666"/>
      <c r="R84" s="2666"/>
      <c r="S84" s="2666"/>
      <c r="T84" s="2666"/>
      <c r="U84" s="2666"/>
      <c r="V84" s="2666"/>
      <c r="W84" s="2666"/>
      <c r="X84" s="2666"/>
      <c r="Y84" s="2666"/>
      <c r="Z84" s="2666"/>
      <c r="AA84" s="2666"/>
      <c r="AB84" s="2667"/>
      <c r="AC84" s="2667"/>
      <c r="AE84" s="2666" t="s">
        <v>2442</v>
      </c>
    </row>
    <row r="85" spans="1:31">
      <c r="A85" s="2243"/>
      <c r="B85" s="2663"/>
      <c r="C85" s="2664"/>
      <c r="D85" s="2665"/>
      <c r="E85" s="2665"/>
      <c r="F85" s="2665"/>
      <c r="G85" s="2665"/>
      <c r="H85" s="2665"/>
      <c r="I85" s="2665"/>
      <c r="J85" s="2665"/>
      <c r="K85" s="2665"/>
      <c r="L85" s="2666"/>
      <c r="M85" s="2666"/>
      <c r="N85" s="2666"/>
      <c r="O85" s="2666"/>
      <c r="P85" s="2666"/>
      <c r="Q85" s="2666"/>
      <c r="R85" s="2666"/>
      <c r="S85" s="2666"/>
      <c r="T85" s="2666"/>
      <c r="U85" s="2666"/>
      <c r="V85" s="2666"/>
      <c r="W85" s="2666"/>
      <c r="X85" s="2666"/>
      <c r="Y85" s="2666"/>
      <c r="Z85" s="2666"/>
      <c r="AA85" s="2666"/>
      <c r="AB85" s="2667"/>
      <c r="AC85" s="2667"/>
      <c r="AE85" s="2666" t="s">
        <v>2442</v>
      </c>
    </row>
    <row r="86" spans="1:31">
      <c r="A86" s="2243"/>
      <c r="B86" s="2663"/>
      <c r="C86" s="2664"/>
      <c r="D86" s="2665"/>
      <c r="E86" s="2665"/>
      <c r="F86" s="2665"/>
      <c r="G86" s="2665"/>
      <c r="H86" s="2665"/>
      <c r="I86" s="2665"/>
      <c r="J86" s="2665"/>
      <c r="K86" s="2665"/>
      <c r="L86" s="2666"/>
      <c r="M86" s="2666"/>
      <c r="N86" s="2666"/>
      <c r="O86" s="2666"/>
      <c r="P86" s="2666"/>
      <c r="Q86" s="2666"/>
      <c r="R86" s="2666"/>
      <c r="S86" s="2666"/>
      <c r="T86" s="2666"/>
      <c r="U86" s="2666"/>
      <c r="V86" s="2666"/>
      <c r="W86" s="2666"/>
      <c r="X86" s="2666"/>
      <c r="Y86" s="2666"/>
      <c r="Z86" s="2666"/>
      <c r="AA86" s="2666"/>
      <c r="AB86" s="2667"/>
      <c r="AC86" s="2667"/>
      <c r="AE86" s="2666" t="s">
        <v>2442</v>
      </c>
    </row>
    <row r="87" spans="1:31">
      <c r="A87" s="2243"/>
      <c r="B87" s="2663"/>
      <c r="C87" s="2664"/>
      <c r="D87" s="2665"/>
      <c r="E87" s="2665"/>
      <c r="F87" s="2665"/>
      <c r="G87" s="2665"/>
      <c r="H87" s="2665"/>
      <c r="I87" s="2665"/>
      <c r="J87" s="2665"/>
      <c r="K87" s="2665"/>
      <c r="L87" s="2666"/>
      <c r="M87" s="2666"/>
      <c r="N87" s="2666"/>
      <c r="O87" s="2666"/>
      <c r="P87" s="2666"/>
      <c r="Q87" s="2666"/>
      <c r="R87" s="2666"/>
      <c r="S87" s="2666"/>
      <c r="T87" s="2666"/>
      <c r="U87" s="2666"/>
      <c r="V87" s="2666"/>
      <c r="W87" s="2666"/>
      <c r="X87" s="2666"/>
      <c r="Y87" s="2666"/>
      <c r="Z87" s="2666"/>
      <c r="AA87" s="2666"/>
      <c r="AB87" s="2667"/>
      <c r="AC87" s="2667"/>
      <c r="AE87" s="2666" t="s">
        <v>2442</v>
      </c>
    </row>
    <row r="88" spans="1:31">
      <c r="A88" s="2243"/>
      <c r="B88" s="2663"/>
      <c r="C88" s="2664"/>
      <c r="D88" s="2665"/>
      <c r="E88" s="2665"/>
      <c r="F88" s="2665"/>
      <c r="G88" s="2665"/>
      <c r="H88" s="2665"/>
      <c r="I88" s="2665"/>
      <c r="J88" s="2665"/>
      <c r="K88" s="2665"/>
      <c r="L88" s="2666"/>
      <c r="M88" s="2666"/>
      <c r="N88" s="2666"/>
      <c r="O88" s="2666"/>
      <c r="P88" s="2666"/>
      <c r="Q88" s="2666"/>
      <c r="R88" s="2666"/>
      <c r="S88" s="2666"/>
      <c r="T88" s="2666"/>
      <c r="U88" s="2666"/>
      <c r="V88" s="2666"/>
      <c r="W88" s="2666"/>
      <c r="X88" s="2666"/>
      <c r="Y88" s="2666"/>
      <c r="Z88" s="2666"/>
      <c r="AA88" s="2666"/>
      <c r="AB88" s="2667"/>
      <c r="AC88" s="2667"/>
      <c r="AE88" s="2666" t="s">
        <v>2442</v>
      </c>
    </row>
    <row r="89" spans="1:31">
      <c r="A89" s="2243"/>
      <c r="B89" s="2663"/>
      <c r="C89" s="2664"/>
      <c r="D89" s="2665"/>
      <c r="E89" s="2665"/>
      <c r="F89" s="2665"/>
      <c r="G89" s="2665"/>
      <c r="H89" s="2665"/>
      <c r="I89" s="2665"/>
      <c r="J89" s="2665"/>
      <c r="K89" s="2665"/>
      <c r="L89" s="2666"/>
      <c r="M89" s="2666"/>
      <c r="N89" s="2666"/>
      <c r="O89" s="2666"/>
      <c r="P89" s="2666"/>
      <c r="Q89" s="2666"/>
      <c r="R89" s="2666"/>
      <c r="S89" s="2666"/>
      <c r="T89" s="2666"/>
      <c r="U89" s="2666"/>
      <c r="V89" s="2666"/>
      <c r="W89" s="2666"/>
      <c r="X89" s="2666"/>
      <c r="Y89" s="2666"/>
      <c r="Z89" s="2666"/>
      <c r="AA89" s="2666"/>
      <c r="AB89" s="2667"/>
      <c r="AC89" s="2667"/>
      <c r="AE89" s="2666" t="s">
        <v>2442</v>
      </c>
    </row>
    <row r="90" spans="1:31">
      <c r="A90" s="2243"/>
      <c r="B90" s="2663"/>
      <c r="C90" s="2664"/>
      <c r="D90" s="2665"/>
      <c r="E90" s="2665"/>
      <c r="F90" s="2665"/>
      <c r="G90" s="2665"/>
      <c r="H90" s="2665"/>
      <c r="I90" s="2665"/>
      <c r="J90" s="2665"/>
      <c r="K90" s="2665"/>
      <c r="L90" s="2666"/>
      <c r="M90" s="2666"/>
      <c r="N90" s="2666"/>
      <c r="O90" s="2666"/>
      <c r="P90" s="2666"/>
      <c r="Q90" s="2666"/>
      <c r="R90" s="2666"/>
      <c r="S90" s="2666"/>
      <c r="T90" s="2666"/>
      <c r="U90" s="2666"/>
      <c r="V90" s="2666"/>
      <c r="W90" s="2666"/>
      <c r="X90" s="2666"/>
      <c r="Y90" s="2666"/>
      <c r="Z90" s="2666"/>
      <c r="AA90" s="2666"/>
      <c r="AB90" s="2667"/>
      <c r="AC90" s="2667"/>
      <c r="AE90" s="2666" t="s">
        <v>2442</v>
      </c>
    </row>
    <row r="91" spans="1:31">
      <c r="A91" s="2243"/>
      <c r="B91" s="2663"/>
      <c r="C91" s="2664"/>
      <c r="D91" s="2665"/>
      <c r="E91" s="2665"/>
      <c r="F91" s="2665"/>
      <c r="G91" s="2665"/>
      <c r="H91" s="2665"/>
      <c r="I91" s="2665"/>
      <c r="J91" s="2665"/>
      <c r="K91" s="2665"/>
      <c r="L91" s="2666"/>
      <c r="M91" s="2666"/>
      <c r="N91" s="2666"/>
      <c r="O91" s="2666"/>
      <c r="P91" s="2666"/>
      <c r="Q91" s="2666"/>
      <c r="R91" s="2666"/>
      <c r="S91" s="2666"/>
      <c r="T91" s="2666"/>
      <c r="U91" s="2666"/>
      <c r="V91" s="2666"/>
      <c r="W91" s="2666"/>
      <c r="X91" s="2666"/>
      <c r="Y91" s="2666"/>
      <c r="Z91" s="2666"/>
      <c r="AA91" s="2666"/>
      <c r="AB91" s="2667"/>
      <c r="AC91" s="2667"/>
      <c r="AE91" s="2666" t="s">
        <v>2442</v>
      </c>
    </row>
    <row r="92" spans="1:31">
      <c r="A92" s="2243"/>
      <c r="B92" s="2663"/>
      <c r="C92" s="2664"/>
      <c r="D92" s="2665"/>
      <c r="E92" s="2665"/>
      <c r="F92" s="2665"/>
      <c r="G92" s="2665"/>
      <c r="H92" s="2665"/>
      <c r="I92" s="2665"/>
      <c r="J92" s="2665"/>
      <c r="K92" s="2665"/>
      <c r="L92" s="2666"/>
      <c r="M92" s="2666"/>
      <c r="N92" s="2666"/>
      <c r="O92" s="2666"/>
      <c r="P92" s="2666"/>
      <c r="Q92" s="2666"/>
      <c r="R92" s="2666"/>
      <c r="S92" s="2666"/>
      <c r="T92" s="2666"/>
      <c r="U92" s="2666"/>
      <c r="V92" s="2666"/>
      <c r="W92" s="2666"/>
      <c r="X92" s="2666"/>
      <c r="Y92" s="2666"/>
      <c r="Z92" s="2666"/>
      <c r="AA92" s="2666"/>
      <c r="AB92" s="2667"/>
      <c r="AC92" s="2667"/>
      <c r="AE92" s="2666" t="s">
        <v>2442</v>
      </c>
    </row>
    <row r="93" spans="1:31">
      <c r="A93" s="2243"/>
      <c r="B93" s="2663"/>
      <c r="C93" s="2664"/>
      <c r="D93" s="2665"/>
      <c r="E93" s="2665"/>
      <c r="F93" s="2665"/>
      <c r="G93" s="2665"/>
      <c r="H93" s="2665"/>
      <c r="I93" s="2665"/>
      <c r="J93" s="2665"/>
      <c r="K93" s="2665"/>
      <c r="L93" s="2666"/>
      <c r="M93" s="2666"/>
      <c r="N93" s="2666"/>
      <c r="O93" s="2666"/>
      <c r="P93" s="2666"/>
      <c r="Q93" s="2666"/>
      <c r="R93" s="2666"/>
      <c r="S93" s="2666"/>
      <c r="T93" s="2666"/>
      <c r="U93" s="2666"/>
      <c r="V93" s="2666"/>
      <c r="W93" s="2666"/>
      <c r="X93" s="2666"/>
      <c r="Y93" s="2666"/>
      <c r="Z93" s="2666"/>
      <c r="AA93" s="2666"/>
      <c r="AB93" s="2667"/>
      <c r="AC93" s="2667"/>
      <c r="AE93" s="2666"/>
    </row>
    <row r="94" spans="1:31">
      <c r="A94" s="2665"/>
      <c r="B94" s="2665"/>
      <c r="C94" s="2669" t="s">
        <v>8</v>
      </c>
      <c r="D94" s="2669"/>
      <c r="E94" s="2669"/>
      <c r="F94" s="2669"/>
      <c r="G94" s="2669"/>
      <c r="H94" s="2669"/>
      <c r="I94" s="2669"/>
      <c r="J94" s="2669"/>
      <c r="K94" s="2669"/>
      <c r="L94" s="2670">
        <f t="shared" ref="L94:AA94" si="7">SUM(L62:L93)</f>
        <v>0</v>
      </c>
      <c r="M94" s="2670">
        <f t="shared" si="7"/>
        <v>0</v>
      </c>
      <c r="N94" s="2670">
        <f t="shared" si="7"/>
        <v>0</v>
      </c>
      <c r="O94" s="2670">
        <f t="shared" si="7"/>
        <v>0</v>
      </c>
      <c r="P94" s="2670">
        <f t="shared" si="7"/>
        <v>0</v>
      </c>
      <c r="Q94" s="2670">
        <f t="shared" si="7"/>
        <v>0</v>
      </c>
      <c r="R94" s="2670">
        <f t="shared" si="7"/>
        <v>0</v>
      </c>
      <c r="S94" s="2670">
        <f t="shared" si="7"/>
        <v>0</v>
      </c>
      <c r="T94" s="2670">
        <f t="shared" si="7"/>
        <v>0</v>
      </c>
      <c r="U94" s="2670">
        <f t="shared" si="7"/>
        <v>0</v>
      </c>
      <c r="V94" s="2670">
        <f t="shared" si="7"/>
        <v>0</v>
      </c>
      <c r="W94" s="2670">
        <f t="shared" si="7"/>
        <v>0</v>
      </c>
      <c r="X94" s="2670">
        <f t="shared" si="7"/>
        <v>0</v>
      </c>
      <c r="Y94" s="2670">
        <f t="shared" si="7"/>
        <v>0</v>
      </c>
      <c r="Z94" s="2670">
        <f t="shared" si="7"/>
        <v>0</v>
      </c>
      <c r="AA94" s="2670">
        <f t="shared" si="7"/>
        <v>0</v>
      </c>
      <c r="AB94" s="2671"/>
      <c r="AC94" s="2671"/>
      <c r="AE94" s="2670">
        <f>SUM(AE62:AE93)</f>
        <v>0</v>
      </c>
    </row>
    <row r="95" spans="1:31">
      <c r="A95" s="2665"/>
      <c r="B95" s="2665"/>
      <c r="C95" s="2665"/>
      <c r="D95" s="2665"/>
      <c r="E95" s="2665"/>
      <c r="F95" s="2665"/>
      <c r="G95" s="2665"/>
      <c r="H95" s="2665"/>
      <c r="I95" s="2665"/>
      <c r="J95" s="2665"/>
      <c r="K95" s="2665"/>
      <c r="L95" s="2582"/>
      <c r="M95" s="2582"/>
      <c r="N95" s="2672"/>
      <c r="O95" s="2582"/>
      <c r="P95" s="2582"/>
      <c r="Q95" s="2582"/>
      <c r="R95" s="2582"/>
      <c r="S95" s="2582"/>
      <c r="T95" s="2582"/>
      <c r="U95" s="2671"/>
      <c r="V95" s="2671"/>
      <c r="W95" s="2671"/>
      <c r="X95" s="2671"/>
      <c r="Y95" s="2671"/>
      <c r="Z95" s="2671"/>
      <c r="AA95" s="2671"/>
      <c r="AB95" s="2671"/>
      <c r="AC95" s="2671"/>
      <c r="AE95" s="2671"/>
    </row>
    <row r="96" spans="1:31">
      <c r="A96" s="2665"/>
      <c r="B96" s="2669" t="s">
        <v>2476</v>
      </c>
      <c r="C96" s="2665"/>
      <c r="D96" s="2665"/>
      <c r="E96" s="2665"/>
      <c r="F96" s="2665"/>
      <c r="G96" s="2665"/>
      <c r="H96" s="2665"/>
      <c r="I96" s="2665"/>
      <c r="J96" s="2665"/>
      <c r="K96" s="2665"/>
      <c r="L96" s="2582"/>
      <c r="M96" s="2582"/>
      <c r="N96" s="2672"/>
      <c r="O96" s="2582"/>
      <c r="P96" s="2582"/>
      <c r="Q96" s="2582"/>
      <c r="R96" s="2582"/>
      <c r="S96" s="2582"/>
      <c r="T96" s="2582"/>
      <c r="U96" s="2671"/>
      <c r="V96" s="2671"/>
      <c r="W96" s="2671"/>
      <c r="X96" s="2671"/>
      <c r="Y96" s="2671"/>
      <c r="Z96" s="2671"/>
      <c r="AA96" s="2671"/>
      <c r="AB96" s="2671"/>
      <c r="AC96" s="2671"/>
      <c r="AE96" s="2671"/>
    </row>
    <row r="97" spans="1:31">
      <c r="A97" s="2665"/>
      <c r="B97" s="2665"/>
      <c r="C97" s="2664"/>
      <c r="D97" s="2665"/>
      <c r="E97" s="2665"/>
      <c r="F97" s="2665"/>
      <c r="G97" s="2665"/>
      <c r="H97" s="2665"/>
      <c r="I97" s="2665"/>
      <c r="J97" s="2665"/>
      <c r="K97" s="2665"/>
      <c r="L97" s="2666"/>
      <c r="M97" s="2666"/>
      <c r="N97" s="2666"/>
      <c r="O97" s="2666"/>
      <c r="P97" s="2666"/>
      <c r="Q97" s="2666"/>
      <c r="R97" s="2666"/>
      <c r="S97" s="2666"/>
      <c r="T97" s="2666"/>
      <c r="U97" s="2666"/>
      <c r="V97" s="2666"/>
      <c r="W97" s="2666"/>
      <c r="X97" s="2666"/>
      <c r="Y97" s="2666"/>
      <c r="Z97" s="2666"/>
      <c r="AA97" s="2666"/>
      <c r="AB97" s="2667"/>
      <c r="AC97" s="2667"/>
      <c r="AE97" s="2666"/>
    </row>
    <row r="98" spans="1:31">
      <c r="A98" s="2665"/>
      <c r="B98" s="2665"/>
      <c r="C98" s="2664"/>
      <c r="D98" s="2665"/>
      <c r="E98" s="2665"/>
      <c r="F98" s="2665"/>
      <c r="G98" s="2665"/>
      <c r="H98" s="2665"/>
      <c r="I98" s="2665"/>
      <c r="J98" s="2665"/>
      <c r="K98" s="2665"/>
      <c r="L98" s="2666"/>
      <c r="M98" s="2666"/>
      <c r="N98" s="2666"/>
      <c r="O98" s="2666"/>
      <c r="P98" s="2666"/>
      <c r="Q98" s="2666"/>
      <c r="R98" s="2666"/>
      <c r="S98" s="2666"/>
      <c r="T98" s="2666"/>
      <c r="U98" s="2666"/>
      <c r="V98" s="2666"/>
      <c r="W98" s="2666"/>
      <c r="X98" s="2666"/>
      <c r="Y98" s="2666"/>
      <c r="Z98" s="2666"/>
      <c r="AA98" s="2666"/>
      <c r="AB98" s="2667"/>
      <c r="AC98" s="2667"/>
      <c r="AE98" s="2666"/>
    </row>
    <row r="99" spans="1:31">
      <c r="A99" s="2665"/>
      <c r="B99" s="2665"/>
      <c r="C99" s="2664"/>
      <c r="D99" s="2665"/>
      <c r="E99" s="2665"/>
      <c r="F99" s="2665"/>
      <c r="G99" s="2665"/>
      <c r="H99" s="2665"/>
      <c r="I99" s="2665"/>
      <c r="J99" s="2665"/>
      <c r="K99" s="2665"/>
      <c r="L99" s="2668"/>
      <c r="M99" s="2668"/>
      <c r="N99" s="2668"/>
      <c r="O99" s="2668"/>
      <c r="P99" s="2668"/>
      <c r="Q99" s="2668"/>
      <c r="R99" s="2668"/>
      <c r="S99" s="2668"/>
      <c r="T99" s="2668"/>
      <c r="U99" s="2668"/>
      <c r="V99" s="2668"/>
      <c r="W99" s="2668"/>
      <c r="X99" s="2668"/>
      <c r="Y99" s="2668"/>
      <c r="Z99" s="2668"/>
      <c r="AA99" s="2668"/>
      <c r="AB99" s="2667"/>
      <c r="AC99" s="2667"/>
      <c r="AE99" s="2668"/>
    </row>
    <row r="100" spans="1:31">
      <c r="A100" s="2665"/>
      <c r="B100" s="2665"/>
      <c r="C100" s="2664"/>
      <c r="D100" s="2665"/>
      <c r="E100" s="2665"/>
      <c r="F100" s="2665"/>
      <c r="G100" s="2665"/>
      <c r="H100" s="2665"/>
      <c r="I100" s="2665"/>
      <c r="J100" s="2665"/>
      <c r="K100" s="2665"/>
      <c r="L100" s="2668"/>
      <c r="M100" s="2668"/>
      <c r="N100" s="2668"/>
      <c r="O100" s="2668"/>
      <c r="P100" s="2668"/>
      <c r="Q100" s="2668"/>
      <c r="R100" s="2668"/>
      <c r="S100" s="2668"/>
      <c r="T100" s="2668"/>
      <c r="U100" s="2668"/>
      <c r="V100" s="2668"/>
      <c r="W100" s="2668"/>
      <c r="X100" s="2668"/>
      <c r="Y100" s="2668"/>
      <c r="Z100" s="2668"/>
      <c r="AA100" s="2668"/>
      <c r="AB100" s="2667"/>
      <c r="AC100" s="2667"/>
      <c r="AE100" s="2668"/>
    </row>
    <row r="101" spans="1:31">
      <c r="A101" s="2665"/>
      <c r="B101" s="2665"/>
      <c r="C101" s="2664"/>
      <c r="D101" s="2665"/>
      <c r="E101" s="2665"/>
      <c r="F101" s="2665"/>
      <c r="G101" s="2665"/>
      <c r="H101" s="2665"/>
      <c r="I101" s="2665"/>
      <c r="J101" s="2665"/>
      <c r="K101" s="2665"/>
      <c r="L101" s="2668"/>
      <c r="M101" s="2668"/>
      <c r="N101" s="2668"/>
      <c r="O101" s="2668"/>
      <c r="P101" s="2668"/>
      <c r="Q101" s="2668"/>
      <c r="R101" s="2668"/>
      <c r="S101" s="2668"/>
      <c r="T101" s="2668"/>
      <c r="U101" s="2668"/>
      <c r="V101" s="2668"/>
      <c r="W101" s="2668"/>
      <c r="X101" s="2668"/>
      <c r="Y101" s="2668"/>
      <c r="Z101" s="2668"/>
      <c r="AA101" s="2668"/>
      <c r="AB101" s="2667"/>
      <c r="AC101" s="2667"/>
      <c r="AE101" s="2668"/>
    </row>
    <row r="102" spans="1:31">
      <c r="A102" s="2665"/>
      <c r="B102" s="2665"/>
      <c r="C102" s="2664"/>
      <c r="D102" s="2665"/>
      <c r="E102" s="2665"/>
      <c r="F102" s="2665"/>
      <c r="G102" s="2665"/>
      <c r="H102" s="2665"/>
      <c r="I102" s="2665"/>
      <c r="J102" s="2665"/>
      <c r="K102" s="2665"/>
      <c r="L102" s="2668"/>
      <c r="M102" s="2668"/>
      <c r="N102" s="2668"/>
      <c r="O102" s="2668"/>
      <c r="P102" s="2668"/>
      <c r="Q102" s="2668"/>
      <c r="R102" s="2668"/>
      <c r="S102" s="2668"/>
      <c r="T102" s="2668"/>
      <c r="U102" s="2668"/>
      <c r="V102" s="2668"/>
      <c r="W102" s="2668"/>
      <c r="X102" s="2668"/>
      <c r="Y102" s="2668"/>
      <c r="Z102" s="2668"/>
      <c r="AA102" s="2668"/>
      <c r="AB102" s="2667"/>
      <c r="AC102" s="2667"/>
      <c r="AE102" s="2668"/>
    </row>
    <row r="103" spans="1:31">
      <c r="A103" s="2665"/>
      <c r="B103" s="2665"/>
      <c r="C103" s="2664"/>
      <c r="D103" s="2665"/>
      <c r="E103" s="2665"/>
      <c r="F103" s="2665"/>
      <c r="G103" s="2665"/>
      <c r="H103" s="2665"/>
      <c r="I103" s="2665"/>
      <c r="J103" s="2665"/>
      <c r="K103" s="2665"/>
      <c r="L103" s="2668"/>
      <c r="M103" s="2668"/>
      <c r="N103" s="2668"/>
      <c r="O103" s="2668"/>
      <c r="P103" s="2668"/>
      <c r="Q103" s="2668"/>
      <c r="R103" s="2668"/>
      <c r="S103" s="2668"/>
      <c r="T103" s="2668"/>
      <c r="U103" s="2668"/>
      <c r="V103" s="2668"/>
      <c r="W103" s="2668"/>
      <c r="X103" s="2668"/>
      <c r="Y103" s="2668"/>
      <c r="Z103" s="2668"/>
      <c r="AA103" s="2668"/>
      <c r="AB103" s="2667"/>
      <c r="AC103" s="2667"/>
      <c r="AE103" s="2668"/>
    </row>
    <row r="104" spans="1:31">
      <c r="A104" s="2665"/>
      <c r="B104" s="2665"/>
      <c r="C104" s="2664"/>
      <c r="D104" s="2665"/>
      <c r="E104" s="2665"/>
      <c r="F104" s="2665"/>
      <c r="G104" s="2665"/>
      <c r="H104" s="2665"/>
      <c r="I104" s="2665"/>
      <c r="J104" s="2665"/>
      <c r="K104" s="2665"/>
      <c r="L104" s="2668"/>
      <c r="M104" s="2668"/>
      <c r="N104" s="2668"/>
      <c r="O104" s="2668"/>
      <c r="P104" s="2668"/>
      <c r="Q104" s="2668"/>
      <c r="R104" s="2668"/>
      <c r="S104" s="2668"/>
      <c r="T104" s="2668"/>
      <c r="U104" s="2668"/>
      <c r="V104" s="2668"/>
      <c r="W104" s="2668"/>
      <c r="X104" s="2668"/>
      <c r="Y104" s="2668"/>
      <c r="Z104" s="2668"/>
      <c r="AA104" s="2668"/>
      <c r="AB104" s="2667"/>
      <c r="AC104" s="2667"/>
      <c r="AE104" s="2668"/>
    </row>
    <row r="105" spans="1:31">
      <c r="A105" s="2665"/>
      <c r="B105" s="2665"/>
      <c r="C105" s="2664"/>
      <c r="D105" s="2665"/>
      <c r="E105" s="2665"/>
      <c r="F105" s="2665"/>
      <c r="G105" s="2665"/>
      <c r="H105" s="2665"/>
      <c r="I105" s="2665"/>
      <c r="J105" s="2665"/>
      <c r="K105" s="2665"/>
      <c r="L105" s="2668"/>
      <c r="M105" s="2668"/>
      <c r="N105" s="2668"/>
      <c r="O105" s="2668"/>
      <c r="P105" s="2668"/>
      <c r="Q105" s="2668"/>
      <c r="R105" s="2668"/>
      <c r="S105" s="2668"/>
      <c r="T105" s="2668"/>
      <c r="U105" s="2668"/>
      <c r="V105" s="2668"/>
      <c r="W105" s="2668"/>
      <c r="X105" s="2668"/>
      <c r="Y105" s="2668"/>
      <c r="Z105" s="2668"/>
      <c r="AA105" s="2668"/>
      <c r="AB105" s="2667"/>
      <c r="AC105" s="2667"/>
      <c r="AE105" s="2668"/>
    </row>
    <row r="106" spans="1:31">
      <c r="A106" s="2665"/>
      <c r="B106" s="2665"/>
      <c r="C106" s="2664"/>
      <c r="D106" s="2665"/>
      <c r="E106" s="2665"/>
      <c r="F106" s="2665"/>
      <c r="G106" s="2665"/>
      <c r="H106" s="2665"/>
      <c r="I106" s="2665"/>
      <c r="J106" s="2665"/>
      <c r="K106" s="2665"/>
      <c r="L106" s="2668"/>
      <c r="M106" s="2668"/>
      <c r="N106" s="2668"/>
      <c r="O106" s="2668"/>
      <c r="P106" s="2668"/>
      <c r="Q106" s="2668"/>
      <c r="R106" s="2668"/>
      <c r="S106" s="2668"/>
      <c r="T106" s="2668"/>
      <c r="U106" s="2668"/>
      <c r="V106" s="2668"/>
      <c r="W106" s="2668"/>
      <c r="X106" s="2668"/>
      <c r="Y106" s="2668"/>
      <c r="Z106" s="2668"/>
      <c r="AA106" s="2668"/>
      <c r="AB106" s="2667"/>
      <c r="AC106" s="2667"/>
      <c r="AE106" s="2668"/>
    </row>
    <row r="107" spans="1:31">
      <c r="A107" s="2665"/>
      <c r="B107" s="2665"/>
      <c r="C107" s="2669" t="s">
        <v>8</v>
      </c>
      <c r="D107" s="2669"/>
      <c r="E107" s="2669"/>
      <c r="F107" s="2669"/>
      <c r="G107" s="2669"/>
      <c r="H107" s="2669"/>
      <c r="I107" s="2669"/>
      <c r="J107" s="2669"/>
      <c r="K107" s="2669"/>
      <c r="L107" s="2670">
        <f t="shared" ref="L107:AA107" si="8">SUM(L97:L106)</f>
        <v>0</v>
      </c>
      <c r="M107" s="2670">
        <f t="shared" si="8"/>
        <v>0</v>
      </c>
      <c r="N107" s="2670">
        <f t="shared" si="8"/>
        <v>0</v>
      </c>
      <c r="O107" s="2670">
        <f t="shared" si="8"/>
        <v>0</v>
      </c>
      <c r="P107" s="2670">
        <f t="shared" si="8"/>
        <v>0</v>
      </c>
      <c r="Q107" s="2670">
        <f t="shared" si="8"/>
        <v>0</v>
      </c>
      <c r="R107" s="2670">
        <f t="shared" si="8"/>
        <v>0</v>
      </c>
      <c r="S107" s="2670">
        <f t="shared" si="8"/>
        <v>0</v>
      </c>
      <c r="T107" s="2670">
        <f t="shared" si="8"/>
        <v>0</v>
      </c>
      <c r="U107" s="2670">
        <f t="shared" si="8"/>
        <v>0</v>
      </c>
      <c r="V107" s="2670">
        <f t="shared" si="8"/>
        <v>0</v>
      </c>
      <c r="W107" s="2670">
        <f t="shared" si="8"/>
        <v>0</v>
      </c>
      <c r="X107" s="2670">
        <f t="shared" si="8"/>
        <v>0</v>
      </c>
      <c r="Y107" s="2670">
        <f t="shared" si="8"/>
        <v>0</v>
      </c>
      <c r="Z107" s="2670">
        <f t="shared" si="8"/>
        <v>0</v>
      </c>
      <c r="AA107" s="2670">
        <f t="shared" si="8"/>
        <v>0</v>
      </c>
      <c r="AB107" s="2671"/>
      <c r="AC107" s="2671"/>
      <c r="AE107" s="2670">
        <f t="shared" ref="AE107" si="9">SUM(AE97:AE106)</f>
        <v>0</v>
      </c>
    </row>
    <row r="108" spans="1:31">
      <c r="A108" s="2665"/>
      <c r="B108" s="2665"/>
      <c r="C108" s="2665"/>
      <c r="D108" s="2665"/>
      <c r="E108" s="2665"/>
      <c r="F108" s="2665"/>
      <c r="G108" s="2665"/>
      <c r="H108" s="2665"/>
      <c r="I108" s="2665"/>
      <c r="J108" s="2665"/>
      <c r="K108" s="2665"/>
      <c r="L108" s="2582"/>
      <c r="M108" s="2582"/>
      <c r="N108" s="2672"/>
      <c r="O108" s="2582"/>
      <c r="P108" s="2582"/>
      <c r="Q108" s="2582"/>
      <c r="R108" s="2582"/>
      <c r="S108" s="2582"/>
      <c r="T108" s="2582"/>
      <c r="U108" s="2671"/>
      <c r="V108" s="2671"/>
      <c r="W108" s="2671"/>
      <c r="X108" s="2671"/>
      <c r="Y108" s="2671"/>
      <c r="Z108" s="2671"/>
      <c r="AA108" s="2671"/>
      <c r="AB108" s="2671"/>
      <c r="AC108" s="2671"/>
      <c r="AE108" s="2671"/>
    </row>
    <row r="109" spans="1:31">
      <c r="A109" s="2674" t="s">
        <v>2372</v>
      </c>
      <c r="B109" s="2675" t="s">
        <v>2474</v>
      </c>
      <c r="C109" s="2676" t="s">
        <v>2475</v>
      </c>
      <c r="D109" s="2677"/>
      <c r="E109" s="2677"/>
      <c r="F109" s="2677"/>
      <c r="G109" s="2677"/>
      <c r="H109" s="2677"/>
      <c r="I109" s="2677"/>
      <c r="J109" s="2677"/>
      <c r="K109" s="2677"/>
      <c r="L109" s="2587"/>
      <c r="M109" s="2587"/>
      <c r="N109" s="2587"/>
      <c r="O109" s="2587"/>
      <c r="P109" s="2587"/>
      <c r="Q109" s="2587"/>
      <c r="R109" s="2587"/>
      <c r="S109" s="2587"/>
      <c r="T109" s="2587"/>
      <c r="U109" s="2587"/>
      <c r="V109" s="2587"/>
      <c r="W109" s="2678"/>
      <c r="X109" s="2678"/>
      <c r="Y109" s="2678"/>
      <c r="Z109" s="2678"/>
      <c r="AA109" s="2678"/>
      <c r="AB109" s="2678"/>
      <c r="AC109" s="2678"/>
      <c r="AE109" s="2678"/>
    </row>
    <row r="110" spans="1:31">
      <c r="A110" s="2243"/>
      <c r="B110" s="2663" t="s">
        <v>2479</v>
      </c>
      <c r="C110" s="2664" t="s">
        <v>2480</v>
      </c>
      <c r="D110" s="2665"/>
      <c r="E110" s="2665"/>
      <c r="F110" s="2665"/>
      <c r="G110" s="2665"/>
      <c r="H110" s="2665"/>
      <c r="I110" s="2665"/>
      <c r="J110" s="2665"/>
      <c r="K110" s="2665"/>
      <c r="L110" s="2666"/>
      <c r="M110" s="2666"/>
      <c r="N110" s="2666"/>
      <c r="O110" s="2666"/>
      <c r="P110" s="2666"/>
      <c r="Q110" s="2666"/>
      <c r="R110" s="2666"/>
      <c r="S110" s="2666"/>
      <c r="T110" s="2666"/>
      <c r="U110" s="2666"/>
      <c r="V110" s="2666"/>
      <c r="W110" s="2666"/>
      <c r="X110" s="2666"/>
      <c r="Y110" s="2666"/>
      <c r="Z110" s="2666"/>
      <c r="AA110" s="2666"/>
      <c r="AB110" s="2667"/>
      <c r="AC110" s="2667"/>
      <c r="AE110" s="2666" t="s">
        <v>2442</v>
      </c>
    </row>
    <row r="111" spans="1:31">
      <c r="A111" s="2243"/>
      <c r="B111" s="2665"/>
      <c r="C111" s="2664"/>
      <c r="D111" s="2665"/>
      <c r="E111" s="2665"/>
      <c r="F111" s="2665"/>
      <c r="G111" s="2665"/>
      <c r="H111" s="2665"/>
      <c r="I111" s="2665"/>
      <c r="J111" s="2665"/>
      <c r="K111" s="2665"/>
      <c r="L111" s="2666"/>
      <c r="M111" s="2666"/>
      <c r="N111" s="2666"/>
      <c r="O111" s="2666"/>
      <c r="P111" s="2666"/>
      <c r="Q111" s="2666"/>
      <c r="R111" s="2666"/>
      <c r="S111" s="2666"/>
      <c r="T111" s="2666"/>
      <c r="U111" s="2666"/>
      <c r="V111" s="2666"/>
      <c r="W111" s="2666"/>
      <c r="X111" s="2666"/>
      <c r="Y111" s="2666"/>
      <c r="Z111" s="2666"/>
      <c r="AA111" s="2666"/>
      <c r="AB111" s="2667"/>
      <c r="AC111" s="2667"/>
      <c r="AE111" s="2666"/>
    </row>
    <row r="112" spans="1:31">
      <c r="A112" s="2665"/>
      <c r="B112" s="2665"/>
      <c r="C112" s="2669" t="s">
        <v>8</v>
      </c>
      <c r="D112" s="2669"/>
      <c r="E112" s="2669"/>
      <c r="F112" s="2669"/>
      <c r="G112" s="2669"/>
      <c r="H112" s="2669"/>
      <c r="I112" s="2669"/>
      <c r="J112" s="2669"/>
      <c r="K112" s="2669"/>
      <c r="L112" s="2670">
        <f t="shared" ref="L112:AA112" si="10">SUM(L110:L111)</f>
        <v>0</v>
      </c>
      <c r="M112" s="2670">
        <f t="shared" si="10"/>
        <v>0</v>
      </c>
      <c r="N112" s="2670">
        <f t="shared" si="10"/>
        <v>0</v>
      </c>
      <c r="O112" s="2670">
        <f t="shared" si="10"/>
        <v>0</v>
      </c>
      <c r="P112" s="2670">
        <f t="shared" si="10"/>
        <v>0</v>
      </c>
      <c r="Q112" s="2670">
        <f t="shared" si="10"/>
        <v>0</v>
      </c>
      <c r="R112" s="2670">
        <f t="shared" si="10"/>
        <v>0</v>
      </c>
      <c r="S112" s="2670">
        <f t="shared" si="10"/>
        <v>0</v>
      </c>
      <c r="T112" s="2670">
        <f t="shared" si="10"/>
        <v>0</v>
      </c>
      <c r="U112" s="2670">
        <f t="shared" si="10"/>
        <v>0</v>
      </c>
      <c r="V112" s="2670">
        <f t="shared" si="10"/>
        <v>0</v>
      </c>
      <c r="W112" s="2670">
        <f t="shared" si="10"/>
        <v>0</v>
      </c>
      <c r="X112" s="2670">
        <f t="shared" si="10"/>
        <v>0</v>
      </c>
      <c r="Y112" s="2670">
        <f t="shared" si="10"/>
        <v>0</v>
      </c>
      <c r="Z112" s="2670">
        <f t="shared" si="10"/>
        <v>0</v>
      </c>
      <c r="AA112" s="2670">
        <f t="shared" si="10"/>
        <v>0</v>
      </c>
      <c r="AB112" s="2671"/>
      <c r="AC112" s="2671"/>
      <c r="AE112" s="2670">
        <f>SUM(AE110:AE111)</f>
        <v>0</v>
      </c>
    </row>
    <row r="113" spans="1:31">
      <c r="A113" s="2665"/>
      <c r="B113" s="2665"/>
      <c r="C113" s="2665"/>
      <c r="D113" s="2665"/>
      <c r="E113" s="2665"/>
      <c r="F113" s="2665"/>
      <c r="G113" s="2665"/>
      <c r="H113" s="2665"/>
      <c r="I113" s="2665"/>
      <c r="J113" s="2665"/>
      <c r="K113" s="2665"/>
      <c r="L113" s="2582"/>
      <c r="M113" s="2582"/>
      <c r="N113" s="2672"/>
      <c r="O113" s="2582"/>
      <c r="P113" s="2582"/>
      <c r="Q113" s="2582"/>
      <c r="R113" s="2582"/>
      <c r="S113" s="2582"/>
      <c r="T113" s="2582"/>
      <c r="U113" s="2671"/>
      <c r="V113" s="2671"/>
      <c r="W113" s="2671"/>
      <c r="X113" s="2671"/>
      <c r="Y113" s="2671"/>
      <c r="Z113" s="2671"/>
      <c r="AA113" s="2671"/>
      <c r="AB113" s="2671"/>
      <c r="AC113" s="2671"/>
      <c r="AE113" s="2671"/>
    </row>
    <row r="114" spans="1:31">
      <c r="A114" s="2665"/>
      <c r="B114" s="2669" t="s">
        <v>2476</v>
      </c>
      <c r="C114" s="2665"/>
      <c r="D114" s="2665"/>
      <c r="E114" s="2665"/>
      <c r="F114" s="2665"/>
      <c r="G114" s="2665"/>
      <c r="H114" s="2665"/>
      <c r="I114" s="2665"/>
      <c r="J114" s="2665"/>
      <c r="K114" s="2665"/>
      <c r="L114" s="2582"/>
      <c r="M114" s="2582"/>
      <c r="N114" s="2672"/>
      <c r="O114" s="2582"/>
      <c r="P114" s="2582"/>
      <c r="Q114" s="2582"/>
      <c r="R114" s="2582"/>
      <c r="S114" s="2582"/>
      <c r="T114" s="2582"/>
      <c r="U114" s="2671"/>
      <c r="V114" s="2671"/>
      <c r="W114" s="2671"/>
      <c r="X114" s="2671"/>
      <c r="Y114" s="2671"/>
      <c r="Z114" s="2671"/>
      <c r="AA114" s="2671"/>
      <c r="AB114" s="2671"/>
      <c r="AC114" s="2671"/>
      <c r="AE114" s="2671"/>
    </row>
    <row r="115" spans="1:31">
      <c r="A115" s="2665"/>
      <c r="B115" s="2665"/>
      <c r="C115" s="2664"/>
      <c r="D115" s="2665"/>
      <c r="E115" s="2665"/>
      <c r="F115" s="2665"/>
      <c r="G115" s="2665"/>
      <c r="H115" s="2665"/>
      <c r="I115" s="2665"/>
      <c r="J115" s="2665"/>
      <c r="K115" s="2665"/>
      <c r="L115" s="2666"/>
      <c r="M115" s="2666"/>
      <c r="N115" s="2666"/>
      <c r="O115" s="2666"/>
      <c r="P115" s="2666"/>
      <c r="Q115" s="2666"/>
      <c r="R115" s="2666"/>
      <c r="S115" s="2666"/>
      <c r="T115" s="2666"/>
      <c r="U115" s="2666"/>
      <c r="V115" s="2666"/>
      <c r="W115" s="2666"/>
      <c r="X115" s="2666"/>
      <c r="Y115" s="2666"/>
      <c r="Z115" s="2666"/>
      <c r="AA115" s="2666"/>
      <c r="AB115" s="2667"/>
      <c r="AC115" s="2667"/>
      <c r="AE115" s="2666"/>
    </row>
    <row r="116" spans="1:31">
      <c r="A116" s="2665"/>
      <c r="B116" s="2665"/>
      <c r="C116" s="2664"/>
      <c r="D116" s="2665"/>
      <c r="E116" s="2665"/>
      <c r="F116" s="2665"/>
      <c r="G116" s="2665"/>
      <c r="H116" s="2665"/>
      <c r="I116" s="2665"/>
      <c r="J116" s="2665"/>
      <c r="K116" s="2665"/>
      <c r="L116" s="2666"/>
      <c r="M116" s="2666"/>
      <c r="N116" s="2666"/>
      <c r="O116" s="2666"/>
      <c r="P116" s="2666"/>
      <c r="Q116" s="2666"/>
      <c r="R116" s="2666"/>
      <c r="S116" s="2666"/>
      <c r="T116" s="2666"/>
      <c r="U116" s="2666"/>
      <c r="V116" s="2666"/>
      <c r="W116" s="2666"/>
      <c r="X116" s="2666"/>
      <c r="Y116" s="2666"/>
      <c r="Z116" s="2666"/>
      <c r="AA116" s="2666"/>
      <c r="AB116" s="2667"/>
      <c r="AC116" s="2667"/>
      <c r="AE116" s="2666"/>
    </row>
    <row r="117" spans="1:31">
      <c r="A117" s="2665"/>
      <c r="B117" s="2665"/>
      <c r="C117" s="2664"/>
      <c r="D117" s="2665"/>
      <c r="E117" s="2665"/>
      <c r="F117" s="2665"/>
      <c r="G117" s="2665"/>
      <c r="H117" s="2665"/>
      <c r="I117" s="2665"/>
      <c r="J117" s="2665"/>
      <c r="K117" s="2665"/>
      <c r="L117" s="2668"/>
      <c r="M117" s="2668"/>
      <c r="N117" s="2668"/>
      <c r="O117" s="2668"/>
      <c r="P117" s="2668"/>
      <c r="Q117" s="2668"/>
      <c r="R117" s="2668"/>
      <c r="S117" s="2668"/>
      <c r="T117" s="2668"/>
      <c r="U117" s="2668"/>
      <c r="V117" s="2668"/>
      <c r="W117" s="2668"/>
      <c r="X117" s="2668"/>
      <c r="Y117" s="2668"/>
      <c r="Z117" s="2668"/>
      <c r="AA117" s="2668"/>
      <c r="AB117" s="2667"/>
      <c r="AC117" s="2667"/>
      <c r="AE117" s="2668"/>
    </row>
    <row r="118" spans="1:31">
      <c r="A118" s="2665"/>
      <c r="B118" s="2665"/>
      <c r="C118" s="2664"/>
      <c r="D118" s="2665"/>
      <c r="E118" s="2665"/>
      <c r="F118" s="2665"/>
      <c r="G118" s="2665"/>
      <c r="H118" s="2665"/>
      <c r="I118" s="2665"/>
      <c r="J118" s="2665"/>
      <c r="K118" s="2665"/>
      <c r="L118" s="2668"/>
      <c r="M118" s="2668"/>
      <c r="N118" s="2668"/>
      <c r="O118" s="2668"/>
      <c r="P118" s="2668"/>
      <c r="Q118" s="2668"/>
      <c r="R118" s="2668"/>
      <c r="S118" s="2668"/>
      <c r="T118" s="2668"/>
      <c r="U118" s="2668"/>
      <c r="V118" s="2668"/>
      <c r="W118" s="2668"/>
      <c r="X118" s="2668"/>
      <c r="Y118" s="2668"/>
      <c r="Z118" s="2668"/>
      <c r="AA118" s="2668"/>
      <c r="AB118" s="2667"/>
      <c r="AC118" s="2667"/>
      <c r="AE118" s="2668"/>
    </row>
    <row r="119" spans="1:31">
      <c r="A119" s="2665"/>
      <c r="B119" s="2665"/>
      <c r="C119" s="2664"/>
      <c r="D119" s="2665"/>
      <c r="E119" s="2665"/>
      <c r="F119" s="2665"/>
      <c r="G119" s="2665"/>
      <c r="H119" s="2665"/>
      <c r="I119" s="2665"/>
      <c r="J119" s="2665"/>
      <c r="K119" s="2665"/>
      <c r="L119" s="2668"/>
      <c r="M119" s="2668"/>
      <c r="N119" s="2668"/>
      <c r="O119" s="2668"/>
      <c r="P119" s="2668"/>
      <c r="Q119" s="2668"/>
      <c r="R119" s="2668"/>
      <c r="S119" s="2668"/>
      <c r="T119" s="2668"/>
      <c r="U119" s="2668"/>
      <c r="V119" s="2668"/>
      <c r="W119" s="2668"/>
      <c r="X119" s="2668"/>
      <c r="Y119" s="2668"/>
      <c r="Z119" s="2668"/>
      <c r="AA119" s="2668"/>
      <c r="AB119" s="2667"/>
      <c r="AC119" s="2667"/>
      <c r="AE119" s="2668"/>
    </row>
    <row r="120" spans="1:31">
      <c r="A120" s="2665"/>
      <c r="B120" s="2665"/>
      <c r="C120" s="2664"/>
      <c r="D120" s="2665"/>
      <c r="E120" s="2665"/>
      <c r="F120" s="2665"/>
      <c r="G120" s="2665"/>
      <c r="H120" s="2665"/>
      <c r="I120" s="2665"/>
      <c r="J120" s="2665"/>
      <c r="K120" s="2665"/>
      <c r="L120" s="2668"/>
      <c r="M120" s="2668"/>
      <c r="N120" s="2668"/>
      <c r="O120" s="2668"/>
      <c r="P120" s="2668"/>
      <c r="Q120" s="2668"/>
      <c r="R120" s="2668"/>
      <c r="S120" s="2668"/>
      <c r="T120" s="2668"/>
      <c r="U120" s="2668"/>
      <c r="V120" s="2668"/>
      <c r="W120" s="2668"/>
      <c r="X120" s="2668"/>
      <c r="Y120" s="2668"/>
      <c r="Z120" s="2668"/>
      <c r="AA120" s="2668"/>
      <c r="AB120" s="2667"/>
      <c r="AC120" s="2667"/>
      <c r="AE120" s="2668"/>
    </row>
    <row r="121" spans="1:31">
      <c r="A121" s="2665"/>
      <c r="B121" s="2665"/>
      <c r="C121" s="2664"/>
      <c r="D121" s="2665"/>
      <c r="E121" s="2665"/>
      <c r="F121" s="2665"/>
      <c r="G121" s="2665"/>
      <c r="H121" s="2665"/>
      <c r="I121" s="2665"/>
      <c r="J121" s="2665"/>
      <c r="K121" s="2665"/>
      <c r="L121" s="2668"/>
      <c r="M121" s="2668"/>
      <c r="N121" s="2668"/>
      <c r="O121" s="2668"/>
      <c r="P121" s="2668"/>
      <c r="Q121" s="2668"/>
      <c r="R121" s="2668"/>
      <c r="S121" s="2668"/>
      <c r="T121" s="2668"/>
      <c r="U121" s="2668"/>
      <c r="V121" s="2668"/>
      <c r="W121" s="2668"/>
      <c r="X121" s="2668"/>
      <c r="Y121" s="2668"/>
      <c r="Z121" s="2668"/>
      <c r="AA121" s="2668"/>
      <c r="AB121" s="2667"/>
      <c r="AC121" s="2667"/>
      <c r="AE121" s="2668"/>
    </row>
    <row r="122" spans="1:31">
      <c r="A122" s="2665"/>
      <c r="B122" s="2665"/>
      <c r="C122" s="2664"/>
      <c r="D122" s="2665"/>
      <c r="E122" s="2665"/>
      <c r="F122" s="2665"/>
      <c r="G122" s="2665"/>
      <c r="H122" s="2665"/>
      <c r="I122" s="2665"/>
      <c r="J122" s="2665"/>
      <c r="K122" s="2665"/>
      <c r="L122" s="2668"/>
      <c r="M122" s="2668"/>
      <c r="N122" s="2668"/>
      <c r="O122" s="2668"/>
      <c r="P122" s="2668"/>
      <c r="Q122" s="2668"/>
      <c r="R122" s="2668"/>
      <c r="S122" s="2668"/>
      <c r="T122" s="2668"/>
      <c r="U122" s="2668"/>
      <c r="V122" s="2668"/>
      <c r="W122" s="2668"/>
      <c r="X122" s="2668"/>
      <c r="Y122" s="2668"/>
      <c r="Z122" s="2668"/>
      <c r="AA122" s="2668"/>
      <c r="AB122" s="2667"/>
      <c r="AC122" s="2667"/>
      <c r="AE122" s="2668"/>
    </row>
    <row r="123" spans="1:31">
      <c r="A123" s="2665"/>
      <c r="B123" s="2665"/>
      <c r="C123" s="2664"/>
      <c r="D123" s="2665"/>
      <c r="E123" s="2665"/>
      <c r="F123" s="2665"/>
      <c r="G123" s="2665"/>
      <c r="H123" s="2665"/>
      <c r="I123" s="2665"/>
      <c r="J123" s="2665"/>
      <c r="K123" s="2665"/>
      <c r="L123" s="2668"/>
      <c r="M123" s="2668"/>
      <c r="N123" s="2668"/>
      <c r="O123" s="2668"/>
      <c r="P123" s="2668"/>
      <c r="Q123" s="2668"/>
      <c r="R123" s="2668"/>
      <c r="S123" s="2668"/>
      <c r="T123" s="2668"/>
      <c r="U123" s="2668"/>
      <c r="V123" s="2668"/>
      <c r="W123" s="2668"/>
      <c r="X123" s="2668"/>
      <c r="Y123" s="2668"/>
      <c r="Z123" s="2668"/>
      <c r="AA123" s="2668"/>
      <c r="AB123" s="2667"/>
      <c r="AC123" s="2667"/>
      <c r="AE123" s="2668"/>
    </row>
    <row r="124" spans="1:31">
      <c r="A124" s="2665"/>
      <c r="B124" s="2665"/>
      <c r="C124" s="2664"/>
      <c r="D124" s="2665"/>
      <c r="E124" s="2665"/>
      <c r="F124" s="2665"/>
      <c r="G124" s="2665"/>
      <c r="H124" s="2665"/>
      <c r="I124" s="2665"/>
      <c r="J124" s="2665"/>
      <c r="K124" s="2665"/>
      <c r="L124" s="2668"/>
      <c r="M124" s="2668"/>
      <c r="N124" s="2668"/>
      <c r="O124" s="2668"/>
      <c r="P124" s="2668"/>
      <c r="Q124" s="2668"/>
      <c r="R124" s="2668"/>
      <c r="S124" s="2668"/>
      <c r="T124" s="2668"/>
      <c r="U124" s="2668"/>
      <c r="V124" s="2668"/>
      <c r="W124" s="2668"/>
      <c r="X124" s="2668"/>
      <c r="Y124" s="2668"/>
      <c r="Z124" s="2668"/>
      <c r="AA124" s="2668"/>
      <c r="AB124" s="2667"/>
      <c r="AC124" s="2667"/>
      <c r="AE124" s="2668"/>
    </row>
    <row r="125" spans="1:31">
      <c r="A125" s="2665"/>
      <c r="B125" s="2665"/>
      <c r="C125" s="2669" t="s">
        <v>8</v>
      </c>
      <c r="D125" s="2669"/>
      <c r="E125" s="2669"/>
      <c r="F125" s="2669"/>
      <c r="G125" s="2669"/>
      <c r="H125" s="2669"/>
      <c r="I125" s="2669"/>
      <c r="J125" s="2669"/>
      <c r="K125" s="2669"/>
      <c r="L125" s="2670">
        <f t="shared" ref="L125:AA125" si="11">SUM(L115:L124)</f>
        <v>0</v>
      </c>
      <c r="M125" s="2670">
        <f t="shared" si="11"/>
        <v>0</v>
      </c>
      <c r="N125" s="2670">
        <f t="shared" si="11"/>
        <v>0</v>
      </c>
      <c r="O125" s="2670">
        <f t="shared" si="11"/>
        <v>0</v>
      </c>
      <c r="P125" s="2670">
        <f t="shared" si="11"/>
        <v>0</v>
      </c>
      <c r="Q125" s="2670">
        <f t="shared" si="11"/>
        <v>0</v>
      </c>
      <c r="R125" s="2670">
        <f t="shared" si="11"/>
        <v>0</v>
      </c>
      <c r="S125" s="2670">
        <f t="shared" si="11"/>
        <v>0</v>
      </c>
      <c r="T125" s="2670">
        <f t="shared" si="11"/>
        <v>0</v>
      </c>
      <c r="U125" s="2670">
        <f t="shared" si="11"/>
        <v>0</v>
      </c>
      <c r="V125" s="2670">
        <f t="shared" si="11"/>
        <v>0</v>
      </c>
      <c r="W125" s="2670">
        <f t="shared" si="11"/>
        <v>0</v>
      </c>
      <c r="X125" s="2670">
        <f t="shared" si="11"/>
        <v>0</v>
      </c>
      <c r="Y125" s="2670">
        <f t="shared" si="11"/>
        <v>0</v>
      </c>
      <c r="Z125" s="2670">
        <f t="shared" si="11"/>
        <v>0</v>
      </c>
      <c r="AA125" s="2670">
        <f t="shared" si="11"/>
        <v>0</v>
      </c>
      <c r="AB125" s="2671"/>
      <c r="AC125" s="2671"/>
      <c r="AE125" s="2670">
        <f t="shared" ref="AE125" si="12">SUM(AE115:AE124)</f>
        <v>0</v>
      </c>
    </row>
    <row r="126" spans="1:31">
      <c r="A126" s="2665"/>
      <c r="B126" s="2665"/>
      <c r="C126" s="2665"/>
      <c r="D126" s="2665"/>
      <c r="E126" s="2665"/>
      <c r="F126" s="2665"/>
      <c r="G126" s="2665"/>
      <c r="H126" s="2665"/>
      <c r="I126" s="2665"/>
      <c r="J126" s="2665"/>
      <c r="K126" s="2665"/>
      <c r="L126" s="2582"/>
      <c r="M126" s="2582"/>
      <c r="N126" s="2672"/>
      <c r="O126" s="2582"/>
      <c r="P126" s="2582"/>
      <c r="Q126" s="2582"/>
      <c r="R126" s="2582"/>
      <c r="S126" s="2582"/>
      <c r="T126" s="2582"/>
      <c r="U126" s="2671"/>
      <c r="V126" s="2671"/>
      <c r="W126" s="2671"/>
      <c r="X126" s="2671"/>
      <c r="Y126" s="2671"/>
      <c r="Z126" s="2671"/>
      <c r="AA126" s="2671"/>
      <c r="AB126" s="2671"/>
      <c r="AC126" s="2671"/>
      <c r="AE126" s="2671"/>
    </row>
    <row r="127" spans="1:31">
      <c r="A127" s="2674" t="s">
        <v>1586</v>
      </c>
      <c r="B127" s="2675" t="s">
        <v>2474</v>
      </c>
      <c r="C127" s="2676" t="s">
        <v>2475</v>
      </c>
      <c r="D127" s="2677"/>
      <c r="E127" s="2677"/>
      <c r="F127" s="2677"/>
      <c r="G127" s="2677"/>
      <c r="H127" s="2677"/>
      <c r="I127" s="2677"/>
      <c r="J127" s="2677"/>
      <c r="K127" s="2677"/>
      <c r="L127" s="2587"/>
      <c r="M127" s="2587"/>
      <c r="N127" s="2587"/>
      <c r="O127" s="2587"/>
      <c r="P127" s="2587"/>
      <c r="Q127" s="2587"/>
      <c r="R127" s="2587"/>
      <c r="S127" s="2587"/>
      <c r="T127" s="2587"/>
      <c r="U127" s="2587"/>
      <c r="V127" s="2587"/>
      <c r="W127" s="2678"/>
      <c r="X127" s="2678"/>
      <c r="Y127" s="2678"/>
      <c r="Z127" s="2678"/>
      <c r="AA127" s="2678"/>
      <c r="AB127" s="2678"/>
      <c r="AC127" s="2678"/>
      <c r="AE127" s="2678"/>
    </row>
    <row r="128" spans="1:31">
      <c r="A128" s="2243"/>
      <c r="B128" s="2663"/>
      <c r="C128" s="2664"/>
      <c r="D128" s="2665"/>
      <c r="E128" s="2665"/>
      <c r="F128" s="2665"/>
      <c r="G128" s="2665"/>
      <c r="H128" s="2665"/>
      <c r="I128" s="2665"/>
      <c r="J128" s="2665"/>
      <c r="K128" s="2665"/>
      <c r="L128" s="2666"/>
      <c r="M128" s="2666"/>
      <c r="N128" s="2666"/>
      <c r="O128" s="2666"/>
      <c r="P128" s="2666"/>
      <c r="Q128" s="2666"/>
      <c r="R128" s="2666"/>
      <c r="S128" s="2666"/>
      <c r="T128" s="2666"/>
      <c r="U128" s="2666"/>
      <c r="V128" s="2666"/>
      <c r="W128" s="2666"/>
      <c r="X128" s="2666"/>
      <c r="Y128" s="2666"/>
      <c r="Z128" s="2666"/>
      <c r="AA128" s="2666"/>
      <c r="AB128" s="2667"/>
      <c r="AC128" s="2667"/>
      <c r="AE128" s="2666"/>
    </row>
    <row r="129" spans="1:31">
      <c r="A129" s="2243"/>
      <c r="B129" s="2665"/>
      <c r="C129" s="2664"/>
      <c r="D129" s="2665"/>
      <c r="E129" s="2665"/>
      <c r="F129" s="2665"/>
      <c r="G129" s="2665"/>
      <c r="H129" s="2665"/>
      <c r="I129" s="2665"/>
      <c r="J129" s="2665"/>
      <c r="K129" s="2665"/>
      <c r="L129" s="2666"/>
      <c r="M129" s="2666"/>
      <c r="N129" s="2666"/>
      <c r="O129" s="2666"/>
      <c r="P129" s="2666"/>
      <c r="Q129" s="2666"/>
      <c r="R129" s="2666"/>
      <c r="S129" s="2666"/>
      <c r="T129" s="2666"/>
      <c r="U129" s="2666"/>
      <c r="V129" s="2666"/>
      <c r="W129" s="2666"/>
      <c r="X129" s="2666"/>
      <c r="Y129" s="2666"/>
      <c r="Z129" s="2666"/>
      <c r="AA129" s="2666"/>
      <c r="AB129" s="2667"/>
      <c r="AC129" s="2667"/>
      <c r="AE129" s="2666"/>
    </row>
    <row r="130" spans="1:31">
      <c r="A130" s="2665"/>
      <c r="B130" s="2665"/>
      <c r="C130" s="2664"/>
      <c r="D130" s="2665"/>
      <c r="E130" s="2665"/>
      <c r="F130" s="2665"/>
      <c r="G130" s="2665"/>
      <c r="H130" s="2665"/>
      <c r="I130" s="2665"/>
      <c r="J130" s="2665"/>
      <c r="K130" s="2665"/>
      <c r="L130" s="2668"/>
      <c r="M130" s="2668"/>
      <c r="N130" s="2668"/>
      <c r="O130" s="2668"/>
      <c r="P130" s="2668"/>
      <c r="Q130" s="2668"/>
      <c r="R130" s="2668"/>
      <c r="S130" s="2668"/>
      <c r="T130" s="2668"/>
      <c r="U130" s="2668"/>
      <c r="V130" s="2668"/>
      <c r="W130" s="2668"/>
      <c r="X130" s="2668"/>
      <c r="Y130" s="2668"/>
      <c r="Z130" s="2668"/>
      <c r="AA130" s="2668"/>
      <c r="AB130" s="2667"/>
      <c r="AC130" s="2667"/>
      <c r="AE130" s="2668"/>
    </row>
    <row r="131" spans="1:31">
      <c r="A131" s="2665"/>
      <c r="B131" s="2665"/>
      <c r="C131" s="2664"/>
      <c r="D131" s="2665"/>
      <c r="E131" s="2665"/>
      <c r="F131" s="2665"/>
      <c r="G131" s="2665"/>
      <c r="H131" s="2665"/>
      <c r="I131" s="2665"/>
      <c r="J131" s="2665"/>
      <c r="K131" s="2665"/>
      <c r="L131" s="2668"/>
      <c r="M131" s="2668"/>
      <c r="N131" s="2668"/>
      <c r="O131" s="2668"/>
      <c r="P131" s="2668"/>
      <c r="Q131" s="2668"/>
      <c r="R131" s="2668"/>
      <c r="S131" s="2668"/>
      <c r="T131" s="2668"/>
      <c r="U131" s="2668"/>
      <c r="V131" s="2668"/>
      <c r="W131" s="2668"/>
      <c r="X131" s="2668"/>
      <c r="Y131" s="2668"/>
      <c r="Z131" s="2668"/>
      <c r="AA131" s="2668"/>
      <c r="AB131" s="2667"/>
      <c r="AC131" s="2667"/>
      <c r="AE131" s="2668"/>
    </row>
    <row r="132" spans="1:31">
      <c r="A132" s="2665"/>
      <c r="B132" s="2665"/>
      <c r="C132" s="2664"/>
      <c r="D132" s="2665"/>
      <c r="E132" s="2665"/>
      <c r="F132" s="2665"/>
      <c r="G132" s="2665"/>
      <c r="H132" s="2665"/>
      <c r="I132" s="2665"/>
      <c r="J132" s="2665"/>
      <c r="K132" s="2665"/>
      <c r="L132" s="2668"/>
      <c r="M132" s="2668"/>
      <c r="N132" s="2668"/>
      <c r="O132" s="2668"/>
      <c r="P132" s="2668"/>
      <c r="Q132" s="2668"/>
      <c r="R132" s="2668"/>
      <c r="S132" s="2668"/>
      <c r="T132" s="2668"/>
      <c r="U132" s="2668"/>
      <c r="V132" s="2668"/>
      <c r="W132" s="2668"/>
      <c r="X132" s="2668"/>
      <c r="Y132" s="2668"/>
      <c r="Z132" s="2668"/>
      <c r="AA132" s="2668"/>
      <c r="AB132" s="2667"/>
      <c r="AC132" s="2667"/>
      <c r="AE132" s="2668"/>
    </row>
    <row r="133" spans="1:31">
      <c r="A133" s="2665"/>
      <c r="B133" s="2665"/>
      <c r="C133" s="2664"/>
      <c r="D133" s="2665"/>
      <c r="E133" s="2665"/>
      <c r="F133" s="2665"/>
      <c r="G133" s="2665"/>
      <c r="H133" s="2665"/>
      <c r="I133" s="2665"/>
      <c r="J133" s="2665"/>
      <c r="K133" s="2665"/>
      <c r="L133" s="2668"/>
      <c r="M133" s="2668"/>
      <c r="N133" s="2668"/>
      <c r="O133" s="2668"/>
      <c r="P133" s="2668"/>
      <c r="Q133" s="2668"/>
      <c r="R133" s="2668"/>
      <c r="S133" s="2668"/>
      <c r="T133" s="2668"/>
      <c r="U133" s="2668"/>
      <c r="V133" s="2668"/>
      <c r="W133" s="2668"/>
      <c r="X133" s="2668"/>
      <c r="Y133" s="2668"/>
      <c r="Z133" s="2668"/>
      <c r="AA133" s="2668"/>
      <c r="AB133" s="2667"/>
      <c r="AC133" s="2667"/>
      <c r="AE133" s="2668"/>
    </row>
    <row r="134" spans="1:31">
      <c r="A134" s="2665"/>
      <c r="B134" s="2665"/>
      <c r="C134" s="2664"/>
      <c r="D134" s="2665"/>
      <c r="E134" s="2665"/>
      <c r="F134" s="2665"/>
      <c r="G134" s="2665"/>
      <c r="H134" s="2665"/>
      <c r="I134" s="2665"/>
      <c r="J134" s="2665"/>
      <c r="K134" s="2665"/>
      <c r="L134" s="2668"/>
      <c r="M134" s="2668"/>
      <c r="N134" s="2668"/>
      <c r="O134" s="2668"/>
      <c r="P134" s="2668"/>
      <c r="Q134" s="2668"/>
      <c r="R134" s="2668"/>
      <c r="S134" s="2668"/>
      <c r="T134" s="2668"/>
      <c r="U134" s="2668"/>
      <c r="V134" s="2668"/>
      <c r="W134" s="2668"/>
      <c r="X134" s="2668"/>
      <c r="Y134" s="2668"/>
      <c r="Z134" s="2668"/>
      <c r="AA134" s="2668"/>
      <c r="AB134" s="2667"/>
      <c r="AC134" s="2667"/>
      <c r="AE134" s="2668"/>
    </row>
    <row r="135" spans="1:31">
      <c r="A135" s="2665"/>
      <c r="B135" s="2665"/>
      <c r="C135" s="2664"/>
      <c r="D135" s="2665"/>
      <c r="E135" s="2665"/>
      <c r="F135" s="2665"/>
      <c r="G135" s="2665"/>
      <c r="H135" s="2665"/>
      <c r="I135" s="2665"/>
      <c r="J135" s="2665"/>
      <c r="K135" s="2665"/>
      <c r="L135" s="2668"/>
      <c r="M135" s="2668"/>
      <c r="N135" s="2668"/>
      <c r="O135" s="2668"/>
      <c r="P135" s="2668"/>
      <c r="Q135" s="2668"/>
      <c r="R135" s="2668"/>
      <c r="S135" s="2668"/>
      <c r="T135" s="2668"/>
      <c r="U135" s="2668"/>
      <c r="V135" s="2668"/>
      <c r="W135" s="2668"/>
      <c r="X135" s="2668"/>
      <c r="Y135" s="2668"/>
      <c r="Z135" s="2668"/>
      <c r="AA135" s="2668"/>
      <c r="AB135" s="2667"/>
      <c r="AC135" s="2667"/>
      <c r="AE135" s="2668"/>
    </row>
    <row r="136" spans="1:31">
      <c r="A136" s="2665"/>
      <c r="B136" s="2665"/>
      <c r="C136" s="2664"/>
      <c r="D136" s="2665"/>
      <c r="E136" s="2665"/>
      <c r="F136" s="2665"/>
      <c r="G136" s="2665"/>
      <c r="H136" s="2665"/>
      <c r="I136" s="2665"/>
      <c r="J136" s="2665"/>
      <c r="K136" s="2665"/>
      <c r="L136" s="2668"/>
      <c r="M136" s="2668"/>
      <c r="N136" s="2668"/>
      <c r="O136" s="2668"/>
      <c r="P136" s="2668"/>
      <c r="Q136" s="2668"/>
      <c r="R136" s="2668"/>
      <c r="S136" s="2668"/>
      <c r="T136" s="2668"/>
      <c r="U136" s="2668"/>
      <c r="V136" s="2668"/>
      <c r="W136" s="2668"/>
      <c r="X136" s="2668"/>
      <c r="Y136" s="2668"/>
      <c r="Z136" s="2668"/>
      <c r="AA136" s="2668"/>
      <c r="AB136" s="2667"/>
      <c r="AC136" s="2667"/>
      <c r="AE136" s="2668"/>
    </row>
    <row r="137" spans="1:31">
      <c r="A137" s="2665"/>
      <c r="B137" s="2665"/>
      <c r="C137" s="2664"/>
      <c r="D137" s="2665"/>
      <c r="E137" s="2665"/>
      <c r="F137" s="2665"/>
      <c r="G137" s="2665"/>
      <c r="H137" s="2665"/>
      <c r="I137" s="2665"/>
      <c r="J137" s="2665"/>
      <c r="K137" s="2665"/>
      <c r="L137" s="2668"/>
      <c r="M137" s="2668"/>
      <c r="N137" s="2668"/>
      <c r="O137" s="2668"/>
      <c r="P137" s="2668"/>
      <c r="Q137" s="2668"/>
      <c r="R137" s="2668"/>
      <c r="S137" s="2668"/>
      <c r="T137" s="2668"/>
      <c r="U137" s="2668"/>
      <c r="V137" s="2668"/>
      <c r="W137" s="2668"/>
      <c r="X137" s="2668"/>
      <c r="Y137" s="2668"/>
      <c r="Z137" s="2668"/>
      <c r="AA137" s="2668"/>
      <c r="AB137" s="2667"/>
      <c r="AC137" s="2667"/>
      <c r="AE137" s="2668"/>
    </row>
    <row r="138" spans="1:31">
      <c r="A138" s="2665"/>
      <c r="B138" s="2665"/>
      <c r="C138" s="2669" t="s">
        <v>8</v>
      </c>
      <c r="D138" s="2669"/>
      <c r="E138" s="2669"/>
      <c r="F138" s="2669"/>
      <c r="G138" s="2669"/>
      <c r="H138" s="2669"/>
      <c r="I138" s="2669"/>
      <c r="J138" s="2669"/>
      <c r="K138" s="2669"/>
      <c r="L138" s="2670">
        <f t="shared" ref="L138:AA138" si="13">SUM(L128:L137)</f>
        <v>0</v>
      </c>
      <c r="M138" s="2670">
        <f t="shared" si="13"/>
        <v>0</v>
      </c>
      <c r="N138" s="2670">
        <f t="shared" si="13"/>
        <v>0</v>
      </c>
      <c r="O138" s="2670">
        <f t="shared" si="13"/>
        <v>0</v>
      </c>
      <c r="P138" s="2670">
        <f t="shared" si="13"/>
        <v>0</v>
      </c>
      <c r="Q138" s="2670">
        <f t="shared" si="13"/>
        <v>0</v>
      </c>
      <c r="R138" s="2670">
        <f t="shared" si="13"/>
        <v>0</v>
      </c>
      <c r="S138" s="2670">
        <f t="shared" si="13"/>
        <v>0</v>
      </c>
      <c r="T138" s="2670">
        <f t="shared" si="13"/>
        <v>0</v>
      </c>
      <c r="U138" s="2670">
        <f t="shared" si="13"/>
        <v>0</v>
      </c>
      <c r="V138" s="2670">
        <f t="shared" si="13"/>
        <v>0</v>
      </c>
      <c r="W138" s="2670">
        <f t="shared" si="13"/>
        <v>0</v>
      </c>
      <c r="X138" s="2670">
        <f t="shared" si="13"/>
        <v>0</v>
      </c>
      <c r="Y138" s="2670">
        <f t="shared" si="13"/>
        <v>0</v>
      </c>
      <c r="Z138" s="2670">
        <f t="shared" si="13"/>
        <v>0</v>
      </c>
      <c r="AA138" s="2670">
        <f t="shared" si="13"/>
        <v>0</v>
      </c>
      <c r="AB138" s="2671"/>
      <c r="AC138" s="2671"/>
      <c r="AE138" s="2670">
        <f t="shared" ref="AE138" si="14">SUM(AE128:AE137)</f>
        <v>0</v>
      </c>
    </row>
    <row r="139" spans="1:31">
      <c r="A139" s="2665"/>
      <c r="B139" s="2665"/>
      <c r="C139" s="2665"/>
      <c r="D139" s="2665"/>
      <c r="E139" s="2665"/>
      <c r="F139" s="2665"/>
      <c r="G139" s="2665"/>
      <c r="H139" s="2665"/>
      <c r="I139" s="2665"/>
      <c r="J139" s="2665"/>
      <c r="K139" s="2665"/>
      <c r="L139" s="2582"/>
      <c r="M139" s="2582"/>
      <c r="N139" s="2672"/>
      <c r="O139" s="2582"/>
      <c r="P139" s="2582"/>
      <c r="Q139" s="2582"/>
      <c r="R139" s="2582"/>
      <c r="S139" s="2582"/>
      <c r="T139" s="2582"/>
      <c r="U139" s="2671"/>
      <c r="V139" s="2671"/>
      <c r="W139" s="2671"/>
      <c r="X139" s="2671"/>
      <c r="Y139" s="2671"/>
      <c r="Z139" s="2671"/>
      <c r="AA139" s="2671"/>
      <c r="AB139" s="2671"/>
      <c r="AC139" s="2671"/>
      <c r="AE139" s="2671"/>
    </row>
    <row r="140" spans="1:31">
      <c r="A140" s="2665"/>
      <c r="B140" s="2669" t="s">
        <v>2476</v>
      </c>
      <c r="C140" s="2665"/>
      <c r="D140" s="2665"/>
      <c r="E140" s="2665"/>
      <c r="F140" s="2665"/>
      <c r="G140" s="2665"/>
      <c r="H140" s="2665"/>
      <c r="I140" s="2665"/>
      <c r="J140" s="2665"/>
      <c r="K140" s="2665"/>
      <c r="L140" s="2582"/>
      <c r="M140" s="2582"/>
      <c r="N140" s="2672"/>
      <c r="O140" s="2582"/>
      <c r="P140" s="2582"/>
      <c r="Q140" s="2582"/>
      <c r="R140" s="2582"/>
      <c r="S140" s="2582"/>
      <c r="T140" s="2582"/>
      <c r="U140" s="2671"/>
      <c r="V140" s="2671"/>
      <c r="W140" s="2671"/>
      <c r="X140" s="2671"/>
      <c r="Y140" s="2671"/>
      <c r="Z140" s="2671"/>
      <c r="AA140" s="2671"/>
      <c r="AB140" s="2671"/>
      <c r="AC140" s="2671"/>
      <c r="AE140" s="2671"/>
    </row>
    <row r="141" spans="1:31">
      <c r="A141" s="2665"/>
      <c r="B141" s="2665"/>
      <c r="C141" s="2664"/>
      <c r="D141" s="2665"/>
      <c r="E141" s="2665"/>
      <c r="F141" s="2665"/>
      <c r="G141" s="2665"/>
      <c r="H141" s="2665"/>
      <c r="I141" s="2665"/>
      <c r="J141" s="2665"/>
      <c r="K141" s="2665"/>
      <c r="L141" s="2666"/>
      <c r="M141" s="2666"/>
      <c r="N141" s="2666"/>
      <c r="O141" s="2666"/>
      <c r="P141" s="2666"/>
      <c r="Q141" s="2666"/>
      <c r="R141" s="2666"/>
      <c r="S141" s="2666"/>
      <c r="T141" s="2666"/>
      <c r="U141" s="2666"/>
      <c r="V141" s="2666"/>
      <c r="W141" s="2666"/>
      <c r="X141" s="2666"/>
      <c r="Y141" s="2666"/>
      <c r="Z141" s="2666"/>
      <c r="AA141" s="2666"/>
      <c r="AB141" s="2667"/>
      <c r="AC141" s="2667"/>
      <c r="AE141" s="2666"/>
    </row>
    <row r="142" spans="1:31">
      <c r="A142" s="2665"/>
      <c r="B142" s="2665"/>
      <c r="C142" s="2664"/>
      <c r="D142" s="2665"/>
      <c r="E142" s="2665"/>
      <c r="F142" s="2665"/>
      <c r="G142" s="2665"/>
      <c r="H142" s="2665"/>
      <c r="I142" s="2665"/>
      <c r="J142" s="2665"/>
      <c r="K142" s="2665"/>
      <c r="L142" s="2666"/>
      <c r="M142" s="2666"/>
      <c r="N142" s="2666"/>
      <c r="O142" s="2666"/>
      <c r="P142" s="2666"/>
      <c r="Q142" s="2666"/>
      <c r="R142" s="2666"/>
      <c r="S142" s="2666"/>
      <c r="T142" s="2666"/>
      <c r="U142" s="2666"/>
      <c r="V142" s="2666"/>
      <c r="W142" s="2666"/>
      <c r="X142" s="2666"/>
      <c r="Y142" s="2666"/>
      <c r="Z142" s="2666"/>
      <c r="AA142" s="2666"/>
      <c r="AB142" s="2667"/>
      <c r="AC142" s="2667"/>
      <c r="AE142" s="2666"/>
    </row>
    <row r="143" spans="1:31">
      <c r="A143" s="2665"/>
      <c r="B143" s="2665"/>
      <c r="C143" s="2664"/>
      <c r="D143" s="2665"/>
      <c r="E143" s="2665"/>
      <c r="F143" s="2665"/>
      <c r="G143" s="2665"/>
      <c r="H143" s="2665"/>
      <c r="I143" s="2665"/>
      <c r="J143" s="2665"/>
      <c r="K143" s="2665"/>
      <c r="L143" s="2668"/>
      <c r="M143" s="2668"/>
      <c r="N143" s="2668"/>
      <c r="O143" s="2668"/>
      <c r="P143" s="2668"/>
      <c r="Q143" s="2668"/>
      <c r="R143" s="2668"/>
      <c r="S143" s="2668"/>
      <c r="T143" s="2668"/>
      <c r="U143" s="2668"/>
      <c r="V143" s="2668"/>
      <c r="W143" s="2668"/>
      <c r="X143" s="2668"/>
      <c r="Y143" s="2668"/>
      <c r="Z143" s="2668"/>
      <c r="AA143" s="2668"/>
      <c r="AB143" s="2667"/>
      <c r="AC143" s="2667"/>
      <c r="AE143" s="2668"/>
    </row>
    <row r="144" spans="1:31">
      <c r="A144" s="2665"/>
      <c r="B144" s="2665"/>
      <c r="C144" s="2664"/>
      <c r="D144" s="2665"/>
      <c r="E144" s="2665"/>
      <c r="F144" s="2665"/>
      <c r="G144" s="2665"/>
      <c r="H144" s="2665"/>
      <c r="I144" s="2665"/>
      <c r="J144" s="2665"/>
      <c r="K144" s="2665"/>
      <c r="L144" s="2668"/>
      <c r="M144" s="2668"/>
      <c r="N144" s="2668"/>
      <c r="O144" s="2668"/>
      <c r="P144" s="2668"/>
      <c r="Q144" s="2668"/>
      <c r="R144" s="2668"/>
      <c r="S144" s="2668"/>
      <c r="T144" s="2668"/>
      <c r="U144" s="2668"/>
      <c r="V144" s="2668"/>
      <c r="W144" s="2668"/>
      <c r="X144" s="2668"/>
      <c r="Y144" s="2668"/>
      <c r="Z144" s="2668"/>
      <c r="AA144" s="2668"/>
      <c r="AB144" s="2667"/>
      <c r="AC144" s="2667"/>
      <c r="AE144" s="2668"/>
    </row>
    <row r="145" spans="1:31">
      <c r="A145" s="2665"/>
      <c r="B145" s="2665"/>
      <c r="C145" s="2664"/>
      <c r="D145" s="2665"/>
      <c r="E145" s="2665"/>
      <c r="F145" s="2665"/>
      <c r="G145" s="2665"/>
      <c r="H145" s="2665"/>
      <c r="I145" s="2665"/>
      <c r="J145" s="2665"/>
      <c r="K145" s="2665"/>
      <c r="L145" s="2668"/>
      <c r="M145" s="2668"/>
      <c r="N145" s="2668"/>
      <c r="O145" s="2668"/>
      <c r="P145" s="2668"/>
      <c r="Q145" s="2668"/>
      <c r="R145" s="2668"/>
      <c r="S145" s="2668"/>
      <c r="T145" s="2668"/>
      <c r="U145" s="2668"/>
      <c r="V145" s="2668"/>
      <c r="W145" s="2668"/>
      <c r="X145" s="2668"/>
      <c r="Y145" s="2668"/>
      <c r="Z145" s="2668"/>
      <c r="AA145" s="2668"/>
      <c r="AB145" s="2667"/>
      <c r="AC145" s="2667"/>
      <c r="AE145" s="2668"/>
    </row>
    <row r="146" spans="1:31">
      <c r="A146" s="2665"/>
      <c r="B146" s="2665"/>
      <c r="C146" s="2664"/>
      <c r="D146" s="2665"/>
      <c r="E146" s="2665"/>
      <c r="F146" s="2665"/>
      <c r="G146" s="2665"/>
      <c r="H146" s="2665"/>
      <c r="I146" s="2665"/>
      <c r="J146" s="2665"/>
      <c r="K146" s="2665"/>
      <c r="L146" s="2668"/>
      <c r="M146" s="2668"/>
      <c r="N146" s="2668"/>
      <c r="O146" s="2668"/>
      <c r="P146" s="2668"/>
      <c r="Q146" s="2668"/>
      <c r="R146" s="2668"/>
      <c r="S146" s="2668"/>
      <c r="T146" s="2668"/>
      <c r="U146" s="2668"/>
      <c r="V146" s="2668"/>
      <c r="W146" s="2668"/>
      <c r="X146" s="2668"/>
      <c r="Y146" s="2668"/>
      <c r="Z146" s="2668"/>
      <c r="AA146" s="2668"/>
      <c r="AB146" s="2667"/>
      <c r="AC146" s="2667"/>
      <c r="AE146" s="2668"/>
    </row>
    <row r="147" spans="1:31">
      <c r="A147" s="2665"/>
      <c r="B147" s="2665"/>
      <c r="C147" s="2664"/>
      <c r="D147" s="2665"/>
      <c r="E147" s="2665"/>
      <c r="F147" s="2665"/>
      <c r="G147" s="2665"/>
      <c r="H147" s="2665"/>
      <c r="I147" s="2665"/>
      <c r="J147" s="2665"/>
      <c r="K147" s="2665"/>
      <c r="L147" s="2668"/>
      <c r="M147" s="2668"/>
      <c r="N147" s="2668"/>
      <c r="O147" s="2668"/>
      <c r="P147" s="2668"/>
      <c r="Q147" s="2668"/>
      <c r="R147" s="2668"/>
      <c r="S147" s="2668"/>
      <c r="T147" s="2668"/>
      <c r="U147" s="2668"/>
      <c r="V147" s="2668"/>
      <c r="W147" s="2668"/>
      <c r="X147" s="2668"/>
      <c r="Y147" s="2668"/>
      <c r="Z147" s="2668"/>
      <c r="AA147" s="2668"/>
      <c r="AB147" s="2667"/>
      <c r="AC147" s="2667"/>
      <c r="AE147" s="2668"/>
    </row>
    <row r="148" spans="1:31">
      <c r="A148" s="2665"/>
      <c r="B148" s="2665"/>
      <c r="C148" s="2664"/>
      <c r="D148" s="2665"/>
      <c r="E148" s="2665"/>
      <c r="F148" s="2665"/>
      <c r="G148" s="2665"/>
      <c r="H148" s="2665"/>
      <c r="I148" s="2665"/>
      <c r="J148" s="2665"/>
      <c r="K148" s="2665"/>
      <c r="L148" s="2668"/>
      <c r="M148" s="2668"/>
      <c r="N148" s="2668"/>
      <c r="O148" s="2668"/>
      <c r="P148" s="2668"/>
      <c r="Q148" s="2668"/>
      <c r="R148" s="2668"/>
      <c r="S148" s="2668"/>
      <c r="T148" s="2668"/>
      <c r="U148" s="2668"/>
      <c r="V148" s="2668"/>
      <c r="W148" s="2668"/>
      <c r="X148" s="2668"/>
      <c r="Y148" s="2668"/>
      <c r="Z148" s="2668"/>
      <c r="AA148" s="2668"/>
      <c r="AB148" s="2667"/>
      <c r="AC148" s="2667"/>
      <c r="AE148" s="2668"/>
    </row>
    <row r="149" spans="1:31">
      <c r="A149" s="2665"/>
      <c r="B149" s="2665"/>
      <c r="C149" s="2664"/>
      <c r="D149" s="2665"/>
      <c r="E149" s="2665"/>
      <c r="F149" s="2665"/>
      <c r="G149" s="2665"/>
      <c r="H149" s="2665"/>
      <c r="I149" s="2665"/>
      <c r="J149" s="2665"/>
      <c r="K149" s="2665"/>
      <c r="L149" s="2668"/>
      <c r="M149" s="2668"/>
      <c r="N149" s="2668"/>
      <c r="O149" s="2668"/>
      <c r="P149" s="2668"/>
      <c r="Q149" s="2668"/>
      <c r="R149" s="2668"/>
      <c r="S149" s="2668"/>
      <c r="T149" s="2668"/>
      <c r="U149" s="2668"/>
      <c r="V149" s="2668"/>
      <c r="W149" s="2668"/>
      <c r="X149" s="2668"/>
      <c r="Y149" s="2668"/>
      <c r="Z149" s="2668"/>
      <c r="AA149" s="2668"/>
      <c r="AB149" s="2667"/>
      <c r="AC149" s="2667"/>
      <c r="AE149" s="2668"/>
    </row>
    <row r="150" spans="1:31">
      <c r="A150" s="2665"/>
      <c r="B150" s="2665"/>
      <c r="C150" s="2664"/>
      <c r="D150" s="2665"/>
      <c r="E150" s="2665"/>
      <c r="F150" s="2665"/>
      <c r="G150" s="2665"/>
      <c r="H150" s="2665"/>
      <c r="I150" s="2665"/>
      <c r="J150" s="2665"/>
      <c r="K150" s="2665"/>
      <c r="L150" s="2668"/>
      <c r="M150" s="2668"/>
      <c r="N150" s="2668"/>
      <c r="O150" s="2668"/>
      <c r="P150" s="2668"/>
      <c r="Q150" s="2668"/>
      <c r="R150" s="2668"/>
      <c r="S150" s="2668"/>
      <c r="T150" s="2668"/>
      <c r="U150" s="2668"/>
      <c r="V150" s="2668"/>
      <c r="W150" s="2668"/>
      <c r="X150" s="2668"/>
      <c r="Y150" s="2668"/>
      <c r="Z150" s="2668"/>
      <c r="AA150" s="2668"/>
      <c r="AB150" s="2667"/>
      <c r="AC150" s="2667"/>
      <c r="AE150" s="2668"/>
    </row>
    <row r="151" spans="1:31">
      <c r="A151" s="2665"/>
      <c r="B151" s="2665"/>
      <c r="C151" s="2669" t="s">
        <v>8</v>
      </c>
      <c r="D151" s="2669"/>
      <c r="E151" s="2669"/>
      <c r="F151" s="2669"/>
      <c r="G151" s="2669"/>
      <c r="H151" s="2669"/>
      <c r="I151" s="2669"/>
      <c r="J151" s="2669"/>
      <c r="K151" s="2669"/>
      <c r="L151" s="2670">
        <f t="shared" ref="L151:AA151" si="15">SUM(L141:L150)</f>
        <v>0</v>
      </c>
      <c r="M151" s="2670">
        <f t="shared" si="15"/>
        <v>0</v>
      </c>
      <c r="N151" s="2670">
        <f t="shared" si="15"/>
        <v>0</v>
      </c>
      <c r="O151" s="2670">
        <f t="shared" si="15"/>
        <v>0</v>
      </c>
      <c r="P151" s="2670">
        <f t="shared" si="15"/>
        <v>0</v>
      </c>
      <c r="Q151" s="2670">
        <f t="shared" si="15"/>
        <v>0</v>
      </c>
      <c r="R151" s="2670">
        <f t="shared" si="15"/>
        <v>0</v>
      </c>
      <c r="S151" s="2670">
        <f t="shared" si="15"/>
        <v>0</v>
      </c>
      <c r="T151" s="2670">
        <f t="shared" si="15"/>
        <v>0</v>
      </c>
      <c r="U151" s="2670">
        <f t="shared" si="15"/>
        <v>0</v>
      </c>
      <c r="V151" s="2670">
        <f t="shared" si="15"/>
        <v>0</v>
      </c>
      <c r="W151" s="2670">
        <f t="shared" si="15"/>
        <v>0</v>
      </c>
      <c r="X151" s="2670">
        <f t="shared" si="15"/>
        <v>0</v>
      </c>
      <c r="Y151" s="2670">
        <f t="shared" si="15"/>
        <v>0</v>
      </c>
      <c r="Z151" s="2670">
        <f t="shared" si="15"/>
        <v>0</v>
      </c>
      <c r="AA151" s="2670">
        <f t="shared" si="15"/>
        <v>0</v>
      </c>
      <c r="AB151" s="2671"/>
      <c r="AC151" s="2671"/>
      <c r="AE151" s="2670">
        <f t="shared" ref="AE151" si="16">SUM(AE141:AE150)</f>
        <v>0</v>
      </c>
    </row>
    <row r="152" spans="1:31">
      <c r="A152" s="2665"/>
      <c r="B152" s="2665"/>
      <c r="C152" s="2665"/>
      <c r="D152" s="2665"/>
      <c r="E152" s="2665"/>
      <c r="F152" s="2665"/>
      <c r="G152" s="2665"/>
      <c r="H152" s="2665"/>
      <c r="I152" s="2665"/>
      <c r="J152" s="2665"/>
      <c r="K152" s="2665"/>
      <c r="L152" s="2582"/>
      <c r="M152" s="2582"/>
      <c r="N152" s="2672"/>
      <c r="O152" s="2582"/>
      <c r="P152" s="2582"/>
      <c r="Q152" s="2582"/>
      <c r="R152" s="2582"/>
      <c r="S152" s="2582"/>
      <c r="T152" s="2582"/>
      <c r="U152" s="2671"/>
      <c r="V152" s="2671"/>
      <c r="W152" s="2671"/>
      <c r="X152" s="2671"/>
      <c r="Y152" s="2671"/>
      <c r="Z152" s="2671"/>
      <c r="AA152" s="2671"/>
      <c r="AB152" s="2671"/>
      <c r="AC152" s="2671"/>
      <c r="AE152" s="2671"/>
    </row>
    <row r="153" spans="1:31">
      <c r="A153" s="2674" t="s">
        <v>1588</v>
      </c>
      <c r="B153" s="2675" t="s">
        <v>2474</v>
      </c>
      <c r="C153" s="2676" t="s">
        <v>2475</v>
      </c>
      <c r="D153" s="2677"/>
      <c r="E153" s="2677"/>
      <c r="F153" s="2677"/>
      <c r="G153" s="2677"/>
      <c r="H153" s="2677"/>
      <c r="I153" s="2677"/>
      <c r="J153" s="2677"/>
      <c r="K153" s="2677"/>
      <c r="L153" s="2587"/>
      <c r="M153" s="2587"/>
      <c r="N153" s="2587"/>
      <c r="O153" s="2587"/>
      <c r="P153" s="2587"/>
      <c r="Q153" s="2587"/>
      <c r="R153" s="2587"/>
      <c r="S153" s="2587"/>
      <c r="T153" s="2587"/>
      <c r="U153" s="2587"/>
      <c r="V153" s="2587"/>
      <c r="W153" s="2678"/>
      <c r="X153" s="2678"/>
      <c r="Y153" s="2678"/>
      <c r="Z153" s="2678"/>
      <c r="AA153" s="2678"/>
      <c r="AB153" s="2678"/>
      <c r="AC153" s="2678"/>
      <c r="AE153" s="2678"/>
    </row>
    <row r="154" spans="1:31">
      <c r="A154" s="2243"/>
      <c r="B154" s="2663"/>
      <c r="C154" s="2664"/>
      <c r="D154" s="2665"/>
      <c r="E154" s="2665"/>
      <c r="F154" s="2665"/>
      <c r="G154" s="2665"/>
      <c r="H154" s="2665"/>
      <c r="I154" s="2665"/>
      <c r="J154" s="2665"/>
      <c r="K154" s="2665"/>
      <c r="L154" s="2666"/>
      <c r="M154" s="2666"/>
      <c r="N154" s="2666"/>
      <c r="O154" s="2666"/>
      <c r="P154" s="2666"/>
      <c r="Q154" s="2666"/>
      <c r="R154" s="2666"/>
      <c r="S154" s="2666"/>
      <c r="T154" s="2666"/>
      <c r="U154" s="2666"/>
      <c r="V154" s="2666"/>
      <c r="W154" s="2666"/>
      <c r="X154" s="2666"/>
      <c r="Y154" s="2666"/>
      <c r="Z154" s="2666"/>
      <c r="AA154" s="2666"/>
      <c r="AB154" s="2667"/>
      <c r="AC154" s="2667"/>
      <c r="AE154" s="2666"/>
    </row>
    <row r="155" spans="1:31">
      <c r="A155" s="2243"/>
      <c r="B155" s="2665"/>
      <c r="C155" s="2664"/>
      <c r="D155" s="2665"/>
      <c r="E155" s="2665"/>
      <c r="F155" s="2665"/>
      <c r="G155" s="2665"/>
      <c r="H155" s="2665"/>
      <c r="I155" s="2665"/>
      <c r="J155" s="2665"/>
      <c r="K155" s="2665"/>
      <c r="L155" s="2666"/>
      <c r="M155" s="2666"/>
      <c r="N155" s="2666"/>
      <c r="O155" s="2666"/>
      <c r="P155" s="2666"/>
      <c r="Q155" s="2666"/>
      <c r="R155" s="2666"/>
      <c r="S155" s="2666"/>
      <c r="T155" s="2666"/>
      <c r="U155" s="2666"/>
      <c r="V155" s="2666"/>
      <c r="W155" s="2666"/>
      <c r="X155" s="2666"/>
      <c r="Y155" s="2666"/>
      <c r="Z155" s="2666"/>
      <c r="AA155" s="2666"/>
      <c r="AB155" s="2667"/>
      <c r="AC155" s="2667"/>
      <c r="AE155" s="2666"/>
    </row>
    <row r="156" spans="1:31">
      <c r="A156" s="2665"/>
      <c r="B156" s="2665"/>
      <c r="C156" s="2664"/>
      <c r="D156" s="2665"/>
      <c r="E156" s="2665"/>
      <c r="F156" s="2665"/>
      <c r="G156" s="2665"/>
      <c r="H156" s="2665"/>
      <c r="I156" s="2665"/>
      <c r="J156" s="2665"/>
      <c r="K156" s="2665"/>
      <c r="L156" s="2668"/>
      <c r="M156" s="2668"/>
      <c r="N156" s="2668"/>
      <c r="O156" s="2668"/>
      <c r="P156" s="2668"/>
      <c r="Q156" s="2668"/>
      <c r="R156" s="2668"/>
      <c r="S156" s="2668"/>
      <c r="T156" s="2668"/>
      <c r="U156" s="2668"/>
      <c r="V156" s="2668"/>
      <c r="W156" s="2668"/>
      <c r="X156" s="2668"/>
      <c r="Y156" s="2668"/>
      <c r="Z156" s="2668"/>
      <c r="AA156" s="2668"/>
      <c r="AB156" s="2667"/>
      <c r="AC156" s="2667"/>
      <c r="AE156" s="2668"/>
    </row>
    <row r="157" spans="1:31">
      <c r="A157" s="2665"/>
      <c r="B157" s="2665"/>
      <c r="C157" s="2664"/>
      <c r="D157" s="2665"/>
      <c r="E157" s="2665"/>
      <c r="F157" s="2665"/>
      <c r="G157" s="2665"/>
      <c r="H157" s="2665"/>
      <c r="I157" s="2665"/>
      <c r="J157" s="2665"/>
      <c r="K157" s="2665"/>
      <c r="L157" s="2668"/>
      <c r="M157" s="2668"/>
      <c r="N157" s="2668"/>
      <c r="O157" s="2668"/>
      <c r="P157" s="2668"/>
      <c r="Q157" s="2668"/>
      <c r="R157" s="2668"/>
      <c r="S157" s="2668"/>
      <c r="T157" s="2668"/>
      <c r="U157" s="2668"/>
      <c r="V157" s="2668"/>
      <c r="W157" s="2668"/>
      <c r="X157" s="2668"/>
      <c r="Y157" s="2668"/>
      <c r="Z157" s="2668"/>
      <c r="AA157" s="2668"/>
      <c r="AB157" s="2667"/>
      <c r="AC157" s="2667"/>
      <c r="AE157" s="2668"/>
    </row>
    <row r="158" spans="1:31">
      <c r="A158" s="2665"/>
      <c r="B158" s="2665"/>
      <c r="C158" s="2664"/>
      <c r="D158" s="2665"/>
      <c r="E158" s="2665"/>
      <c r="F158" s="2665"/>
      <c r="G158" s="2665"/>
      <c r="H158" s="2665"/>
      <c r="I158" s="2665"/>
      <c r="J158" s="2665"/>
      <c r="K158" s="2665"/>
      <c r="L158" s="2668"/>
      <c r="M158" s="2668"/>
      <c r="N158" s="2668"/>
      <c r="O158" s="2668"/>
      <c r="P158" s="2668"/>
      <c r="Q158" s="2668"/>
      <c r="R158" s="2668"/>
      <c r="S158" s="2668"/>
      <c r="T158" s="2668"/>
      <c r="U158" s="2668"/>
      <c r="V158" s="2668"/>
      <c r="W158" s="2668"/>
      <c r="X158" s="2668"/>
      <c r="Y158" s="2668"/>
      <c r="Z158" s="2668"/>
      <c r="AA158" s="2668"/>
      <c r="AB158" s="2667"/>
      <c r="AC158" s="2667"/>
      <c r="AE158" s="2668"/>
    </row>
    <row r="159" spans="1:31">
      <c r="A159" s="2665"/>
      <c r="B159" s="2665"/>
      <c r="C159" s="2664"/>
      <c r="D159" s="2665"/>
      <c r="E159" s="2665"/>
      <c r="F159" s="2665"/>
      <c r="G159" s="2665"/>
      <c r="H159" s="2665"/>
      <c r="I159" s="2665"/>
      <c r="J159" s="2665"/>
      <c r="K159" s="2665"/>
      <c r="L159" s="2668"/>
      <c r="M159" s="2668"/>
      <c r="N159" s="2668"/>
      <c r="O159" s="2668"/>
      <c r="P159" s="2668"/>
      <c r="Q159" s="2668"/>
      <c r="R159" s="2668"/>
      <c r="S159" s="2668"/>
      <c r="T159" s="2668"/>
      <c r="U159" s="2668"/>
      <c r="V159" s="2668"/>
      <c r="W159" s="2668"/>
      <c r="X159" s="2668"/>
      <c r="Y159" s="2668"/>
      <c r="Z159" s="2668"/>
      <c r="AA159" s="2668"/>
      <c r="AB159" s="2667"/>
      <c r="AC159" s="2667"/>
      <c r="AE159" s="2668"/>
    </row>
    <row r="160" spans="1:31">
      <c r="A160" s="2665"/>
      <c r="B160" s="2665"/>
      <c r="C160" s="2664"/>
      <c r="D160" s="2665"/>
      <c r="E160" s="2665"/>
      <c r="F160" s="2665"/>
      <c r="G160" s="2665"/>
      <c r="H160" s="2665"/>
      <c r="I160" s="2665"/>
      <c r="J160" s="2665"/>
      <c r="K160" s="2665"/>
      <c r="L160" s="2668"/>
      <c r="M160" s="2668"/>
      <c r="N160" s="2668"/>
      <c r="O160" s="2668"/>
      <c r="P160" s="2668"/>
      <c r="Q160" s="2668"/>
      <c r="R160" s="2668"/>
      <c r="S160" s="2668"/>
      <c r="T160" s="2668"/>
      <c r="U160" s="2668"/>
      <c r="V160" s="2668"/>
      <c r="W160" s="2668"/>
      <c r="X160" s="2668"/>
      <c r="Y160" s="2668"/>
      <c r="Z160" s="2668"/>
      <c r="AA160" s="2668"/>
      <c r="AB160" s="2667"/>
      <c r="AC160" s="2667"/>
      <c r="AE160" s="2668"/>
    </row>
    <row r="161" spans="1:31">
      <c r="A161" s="2665"/>
      <c r="B161" s="2665"/>
      <c r="C161" s="2664"/>
      <c r="D161" s="2665"/>
      <c r="E161" s="2665"/>
      <c r="F161" s="2665"/>
      <c r="G161" s="2665"/>
      <c r="H161" s="2665"/>
      <c r="I161" s="2665"/>
      <c r="J161" s="2665"/>
      <c r="K161" s="2665"/>
      <c r="L161" s="2668"/>
      <c r="M161" s="2668"/>
      <c r="N161" s="2668"/>
      <c r="O161" s="2668"/>
      <c r="P161" s="2668"/>
      <c r="Q161" s="2668"/>
      <c r="R161" s="2668"/>
      <c r="S161" s="2668"/>
      <c r="T161" s="2668"/>
      <c r="U161" s="2668"/>
      <c r="V161" s="2668"/>
      <c r="W161" s="2668"/>
      <c r="X161" s="2668"/>
      <c r="Y161" s="2668"/>
      <c r="Z161" s="2668"/>
      <c r="AA161" s="2668"/>
      <c r="AB161" s="2667"/>
      <c r="AC161" s="2667"/>
      <c r="AE161" s="2668"/>
    </row>
    <row r="162" spans="1:31">
      <c r="A162" s="2665"/>
      <c r="B162" s="2665"/>
      <c r="C162" s="2664"/>
      <c r="D162" s="2665"/>
      <c r="E162" s="2665"/>
      <c r="F162" s="2665"/>
      <c r="G162" s="2665"/>
      <c r="H162" s="2665"/>
      <c r="I162" s="2665"/>
      <c r="J162" s="2665"/>
      <c r="K162" s="2665"/>
      <c r="L162" s="2668"/>
      <c r="M162" s="2668"/>
      <c r="N162" s="2668"/>
      <c r="O162" s="2668"/>
      <c r="P162" s="2668"/>
      <c r="Q162" s="2668"/>
      <c r="R162" s="2668"/>
      <c r="S162" s="2668"/>
      <c r="T162" s="2668"/>
      <c r="U162" s="2668"/>
      <c r="V162" s="2668"/>
      <c r="W162" s="2668"/>
      <c r="X162" s="2668"/>
      <c r="Y162" s="2668"/>
      <c r="Z162" s="2668"/>
      <c r="AA162" s="2668"/>
      <c r="AB162" s="2667"/>
      <c r="AC162" s="2667"/>
      <c r="AE162" s="2668"/>
    </row>
    <row r="163" spans="1:31">
      <c r="A163" s="2665"/>
      <c r="B163" s="2665"/>
      <c r="C163" s="2664"/>
      <c r="D163" s="2665"/>
      <c r="E163" s="2665"/>
      <c r="F163" s="2665"/>
      <c r="G163" s="2665"/>
      <c r="H163" s="2665"/>
      <c r="I163" s="2665"/>
      <c r="J163" s="2665"/>
      <c r="K163" s="2665"/>
      <c r="L163" s="2668"/>
      <c r="M163" s="2668"/>
      <c r="N163" s="2668"/>
      <c r="O163" s="2668"/>
      <c r="P163" s="2668"/>
      <c r="Q163" s="2668"/>
      <c r="R163" s="2668"/>
      <c r="S163" s="2668"/>
      <c r="T163" s="2668"/>
      <c r="U163" s="2668"/>
      <c r="V163" s="2668"/>
      <c r="W163" s="2668"/>
      <c r="X163" s="2668"/>
      <c r="Y163" s="2668"/>
      <c r="Z163" s="2668"/>
      <c r="AA163" s="2668"/>
      <c r="AB163" s="2667"/>
      <c r="AC163" s="2667"/>
      <c r="AE163" s="2668"/>
    </row>
    <row r="164" spans="1:31">
      <c r="A164" s="2665"/>
      <c r="B164" s="2665"/>
      <c r="C164" s="2669" t="s">
        <v>8</v>
      </c>
      <c r="D164" s="2669"/>
      <c r="E164" s="2669"/>
      <c r="F164" s="2669"/>
      <c r="G164" s="2669"/>
      <c r="H164" s="2669"/>
      <c r="I164" s="2669"/>
      <c r="J164" s="2669"/>
      <c r="K164" s="2669"/>
      <c r="L164" s="2670">
        <f t="shared" ref="L164:AA164" si="17">SUM(L154:L163)</f>
        <v>0</v>
      </c>
      <c r="M164" s="2670">
        <f t="shared" si="17"/>
        <v>0</v>
      </c>
      <c r="N164" s="2670">
        <f t="shared" si="17"/>
        <v>0</v>
      </c>
      <c r="O164" s="2670">
        <f t="shared" si="17"/>
        <v>0</v>
      </c>
      <c r="P164" s="2670">
        <f t="shared" si="17"/>
        <v>0</v>
      </c>
      <c r="Q164" s="2670">
        <f t="shared" si="17"/>
        <v>0</v>
      </c>
      <c r="R164" s="2670">
        <f t="shared" si="17"/>
        <v>0</v>
      </c>
      <c r="S164" s="2670">
        <f t="shared" si="17"/>
        <v>0</v>
      </c>
      <c r="T164" s="2670">
        <f t="shared" si="17"/>
        <v>0</v>
      </c>
      <c r="U164" s="2670">
        <f t="shared" si="17"/>
        <v>0</v>
      </c>
      <c r="V164" s="2670">
        <f t="shared" si="17"/>
        <v>0</v>
      </c>
      <c r="W164" s="2670">
        <f t="shared" si="17"/>
        <v>0</v>
      </c>
      <c r="X164" s="2670">
        <f t="shared" si="17"/>
        <v>0</v>
      </c>
      <c r="Y164" s="2670">
        <f t="shared" si="17"/>
        <v>0</v>
      </c>
      <c r="Z164" s="2670">
        <f t="shared" si="17"/>
        <v>0</v>
      </c>
      <c r="AA164" s="2670">
        <f t="shared" si="17"/>
        <v>0</v>
      </c>
      <c r="AB164" s="2671"/>
      <c r="AC164" s="2671"/>
      <c r="AE164" s="2670">
        <f t="shared" ref="AE164" si="18">SUM(AE154:AE163)</f>
        <v>0</v>
      </c>
    </row>
    <row r="165" spans="1:31">
      <c r="A165" s="2665"/>
      <c r="B165" s="2665"/>
      <c r="C165" s="2665"/>
      <c r="D165" s="2665"/>
      <c r="E165" s="2665"/>
      <c r="F165" s="2665"/>
      <c r="G165" s="2665"/>
      <c r="H165" s="2665"/>
      <c r="I165" s="2665"/>
      <c r="J165" s="2665"/>
      <c r="K165" s="2665"/>
      <c r="L165" s="2582"/>
      <c r="M165" s="2582"/>
      <c r="N165" s="2672"/>
      <c r="O165" s="2582"/>
      <c r="P165" s="2582"/>
      <c r="Q165" s="2582"/>
      <c r="R165" s="2582"/>
      <c r="S165" s="2582"/>
      <c r="T165" s="2582"/>
      <c r="U165" s="2671"/>
      <c r="V165" s="2671"/>
      <c r="W165" s="2671"/>
      <c r="X165" s="2671"/>
      <c r="Y165" s="2671"/>
      <c r="Z165" s="2671"/>
      <c r="AA165" s="2671"/>
      <c r="AB165" s="2671"/>
      <c r="AC165" s="2671"/>
      <c r="AE165" s="2671"/>
    </row>
    <row r="166" spans="1:31">
      <c r="A166" s="2665"/>
      <c r="B166" s="2669" t="s">
        <v>2476</v>
      </c>
      <c r="C166" s="2665"/>
      <c r="D166" s="2665"/>
      <c r="E166" s="2665"/>
      <c r="F166" s="2665"/>
      <c r="G166" s="2665"/>
      <c r="H166" s="2665"/>
      <c r="I166" s="2665"/>
      <c r="J166" s="2665"/>
      <c r="K166" s="2665"/>
      <c r="L166" s="2582"/>
      <c r="M166" s="2582"/>
      <c r="N166" s="2672"/>
      <c r="O166" s="2582"/>
      <c r="P166" s="2582"/>
      <c r="Q166" s="2582"/>
      <c r="R166" s="2582"/>
      <c r="S166" s="2582"/>
      <c r="T166" s="2582"/>
      <c r="U166" s="2671"/>
      <c r="V166" s="2671"/>
      <c r="W166" s="2671"/>
      <c r="X166" s="2671"/>
      <c r="Y166" s="2671"/>
      <c r="Z166" s="2671"/>
      <c r="AA166" s="2671"/>
      <c r="AB166" s="2671"/>
      <c r="AC166" s="2671"/>
      <c r="AE166" s="2671"/>
    </row>
    <row r="167" spans="1:31">
      <c r="A167" s="2665"/>
      <c r="B167" s="2665"/>
      <c r="C167" s="2664"/>
      <c r="D167" s="2665"/>
      <c r="E167" s="2665"/>
      <c r="F167" s="2665"/>
      <c r="G167" s="2665"/>
      <c r="H167" s="2665"/>
      <c r="I167" s="2665"/>
      <c r="J167" s="2665"/>
      <c r="K167" s="2665"/>
      <c r="L167" s="2666"/>
      <c r="M167" s="2666"/>
      <c r="N167" s="2666"/>
      <c r="O167" s="2666"/>
      <c r="P167" s="2666"/>
      <c r="Q167" s="2666"/>
      <c r="R167" s="2666"/>
      <c r="S167" s="2666"/>
      <c r="T167" s="2666"/>
      <c r="U167" s="2666"/>
      <c r="V167" s="2666"/>
      <c r="W167" s="2666"/>
      <c r="X167" s="2666"/>
      <c r="Y167" s="2666"/>
      <c r="Z167" s="2666"/>
      <c r="AA167" s="2666"/>
      <c r="AB167" s="2667"/>
      <c r="AC167" s="2667"/>
      <c r="AE167" s="2666"/>
    </row>
    <row r="168" spans="1:31">
      <c r="A168" s="2665"/>
      <c r="B168" s="2665"/>
      <c r="C168" s="2664"/>
      <c r="D168" s="2665"/>
      <c r="E168" s="2665"/>
      <c r="F168" s="2665"/>
      <c r="G168" s="2665"/>
      <c r="H168" s="2665"/>
      <c r="I168" s="2665"/>
      <c r="J168" s="2665"/>
      <c r="K168" s="2665"/>
      <c r="L168" s="2666"/>
      <c r="M168" s="2666"/>
      <c r="N168" s="2666"/>
      <c r="O168" s="2666"/>
      <c r="P168" s="2666"/>
      <c r="Q168" s="2666"/>
      <c r="R168" s="2666"/>
      <c r="S168" s="2666"/>
      <c r="T168" s="2666"/>
      <c r="U168" s="2666"/>
      <c r="V168" s="2666"/>
      <c r="W168" s="2666"/>
      <c r="X168" s="2666"/>
      <c r="Y168" s="2666"/>
      <c r="Z168" s="2666"/>
      <c r="AA168" s="2666"/>
      <c r="AB168" s="2667"/>
      <c r="AC168" s="2667"/>
      <c r="AE168" s="2666"/>
    </row>
    <row r="169" spans="1:31">
      <c r="A169" s="2665"/>
      <c r="B169" s="2665"/>
      <c r="C169" s="2664"/>
      <c r="D169" s="2665"/>
      <c r="E169" s="2665"/>
      <c r="F169" s="2665"/>
      <c r="G169" s="2665"/>
      <c r="H169" s="2665"/>
      <c r="I169" s="2665"/>
      <c r="J169" s="2665"/>
      <c r="K169" s="2665"/>
      <c r="L169" s="2668"/>
      <c r="M169" s="2668"/>
      <c r="N169" s="2668"/>
      <c r="O169" s="2668"/>
      <c r="P169" s="2668"/>
      <c r="Q169" s="2668"/>
      <c r="R169" s="2668"/>
      <c r="S169" s="2668"/>
      <c r="T169" s="2668"/>
      <c r="U169" s="2668"/>
      <c r="V169" s="2668"/>
      <c r="W169" s="2668"/>
      <c r="X169" s="2668"/>
      <c r="Y169" s="2668"/>
      <c r="Z169" s="2668"/>
      <c r="AA169" s="2668"/>
      <c r="AB169" s="2667"/>
      <c r="AC169" s="2667"/>
      <c r="AE169" s="2668"/>
    </row>
    <row r="170" spans="1:31">
      <c r="A170" s="2665"/>
      <c r="B170" s="2665"/>
      <c r="C170" s="2664"/>
      <c r="D170" s="2665"/>
      <c r="E170" s="2665"/>
      <c r="F170" s="2665"/>
      <c r="G170" s="2665"/>
      <c r="H170" s="2665"/>
      <c r="I170" s="2665"/>
      <c r="J170" s="2665"/>
      <c r="K170" s="2665"/>
      <c r="L170" s="2668"/>
      <c r="M170" s="2668"/>
      <c r="N170" s="2668"/>
      <c r="O170" s="2668"/>
      <c r="P170" s="2668"/>
      <c r="Q170" s="2668"/>
      <c r="R170" s="2668"/>
      <c r="S170" s="2668"/>
      <c r="T170" s="2668"/>
      <c r="U170" s="2668"/>
      <c r="V170" s="2668"/>
      <c r="W170" s="2668"/>
      <c r="X170" s="2668"/>
      <c r="Y170" s="2668"/>
      <c r="Z170" s="2668"/>
      <c r="AA170" s="2668"/>
      <c r="AB170" s="2667"/>
      <c r="AC170" s="2667"/>
      <c r="AE170" s="2668"/>
    </row>
    <row r="171" spans="1:31">
      <c r="A171" s="2665"/>
      <c r="B171" s="2665"/>
      <c r="C171" s="2664"/>
      <c r="D171" s="2665"/>
      <c r="E171" s="2665"/>
      <c r="F171" s="2665"/>
      <c r="G171" s="2665"/>
      <c r="H171" s="2665"/>
      <c r="I171" s="2665"/>
      <c r="J171" s="2665"/>
      <c r="K171" s="2665"/>
      <c r="L171" s="2668"/>
      <c r="M171" s="2668"/>
      <c r="N171" s="2668"/>
      <c r="O171" s="2668"/>
      <c r="P171" s="2668"/>
      <c r="Q171" s="2668"/>
      <c r="R171" s="2668"/>
      <c r="S171" s="2668"/>
      <c r="T171" s="2668"/>
      <c r="U171" s="2668"/>
      <c r="V171" s="2668"/>
      <c r="W171" s="2668"/>
      <c r="X171" s="2668"/>
      <c r="Y171" s="2668"/>
      <c r="Z171" s="2668"/>
      <c r="AA171" s="2668"/>
      <c r="AB171" s="2667"/>
      <c r="AC171" s="2667"/>
      <c r="AE171" s="2668"/>
    </row>
    <row r="172" spans="1:31">
      <c r="A172" s="2665"/>
      <c r="B172" s="2665"/>
      <c r="C172" s="2664"/>
      <c r="D172" s="2665"/>
      <c r="E172" s="2665"/>
      <c r="F172" s="2665"/>
      <c r="G172" s="2665"/>
      <c r="H172" s="2665"/>
      <c r="I172" s="2665"/>
      <c r="J172" s="2665"/>
      <c r="K172" s="2665"/>
      <c r="L172" s="2668"/>
      <c r="M172" s="2668"/>
      <c r="N172" s="2668"/>
      <c r="O172" s="2668"/>
      <c r="P172" s="2668"/>
      <c r="Q172" s="2668"/>
      <c r="R172" s="2668"/>
      <c r="S172" s="2668"/>
      <c r="T172" s="2668"/>
      <c r="U172" s="2668"/>
      <c r="V172" s="2668"/>
      <c r="W172" s="2668"/>
      <c r="X172" s="2668"/>
      <c r="Y172" s="2668"/>
      <c r="Z172" s="2668"/>
      <c r="AA172" s="2668"/>
      <c r="AB172" s="2667"/>
      <c r="AC172" s="2667"/>
      <c r="AE172" s="2668"/>
    </row>
    <row r="173" spans="1:31">
      <c r="A173" s="2665"/>
      <c r="B173" s="2665"/>
      <c r="C173" s="2664"/>
      <c r="D173" s="2665"/>
      <c r="E173" s="2665"/>
      <c r="F173" s="2665"/>
      <c r="G173" s="2665"/>
      <c r="H173" s="2665"/>
      <c r="I173" s="2665"/>
      <c r="J173" s="2665"/>
      <c r="K173" s="2665"/>
      <c r="L173" s="2668"/>
      <c r="M173" s="2668"/>
      <c r="N173" s="2668"/>
      <c r="O173" s="2668"/>
      <c r="P173" s="2668"/>
      <c r="Q173" s="2668"/>
      <c r="R173" s="2668"/>
      <c r="S173" s="2668"/>
      <c r="T173" s="2668"/>
      <c r="U173" s="2668"/>
      <c r="V173" s="2668"/>
      <c r="W173" s="2668"/>
      <c r="X173" s="2668"/>
      <c r="Y173" s="2668"/>
      <c r="Z173" s="2668"/>
      <c r="AA173" s="2668"/>
      <c r="AB173" s="2667"/>
      <c r="AC173" s="2667"/>
      <c r="AE173" s="2668"/>
    </row>
    <row r="174" spans="1:31">
      <c r="A174" s="2665"/>
      <c r="B174" s="2665"/>
      <c r="C174" s="2664"/>
      <c r="D174" s="2665"/>
      <c r="E174" s="2665"/>
      <c r="F174" s="2665"/>
      <c r="G174" s="2665"/>
      <c r="H174" s="2665"/>
      <c r="I174" s="2665"/>
      <c r="J174" s="2665"/>
      <c r="K174" s="2665"/>
      <c r="L174" s="2668"/>
      <c r="M174" s="2668"/>
      <c r="N174" s="2668"/>
      <c r="O174" s="2668"/>
      <c r="P174" s="2668"/>
      <c r="Q174" s="2668"/>
      <c r="R174" s="2668"/>
      <c r="S174" s="2668"/>
      <c r="T174" s="2668"/>
      <c r="U174" s="2668"/>
      <c r="V174" s="2668"/>
      <c r="W174" s="2668"/>
      <c r="X174" s="2668"/>
      <c r="Y174" s="2668"/>
      <c r="Z174" s="2668"/>
      <c r="AA174" s="2668"/>
      <c r="AB174" s="2667"/>
      <c r="AC174" s="2667"/>
      <c r="AE174" s="2668"/>
    </row>
    <row r="175" spans="1:31">
      <c r="A175" s="2665"/>
      <c r="B175" s="2665"/>
      <c r="C175" s="2664"/>
      <c r="D175" s="2665"/>
      <c r="E175" s="2665"/>
      <c r="F175" s="2665"/>
      <c r="G175" s="2665"/>
      <c r="H175" s="2665"/>
      <c r="I175" s="2665"/>
      <c r="J175" s="2665"/>
      <c r="K175" s="2665"/>
      <c r="L175" s="2668"/>
      <c r="M175" s="2668"/>
      <c r="N175" s="2668"/>
      <c r="O175" s="2668"/>
      <c r="P175" s="2668"/>
      <c r="Q175" s="2668"/>
      <c r="R175" s="2668"/>
      <c r="S175" s="2668"/>
      <c r="T175" s="2668"/>
      <c r="U175" s="2668"/>
      <c r="V175" s="2668"/>
      <c r="W175" s="2668"/>
      <c r="X175" s="2668"/>
      <c r="Y175" s="2668"/>
      <c r="Z175" s="2668"/>
      <c r="AA175" s="2668"/>
      <c r="AB175" s="2667"/>
      <c r="AC175" s="2667"/>
      <c r="AE175" s="2668"/>
    </row>
    <row r="176" spans="1:31">
      <c r="A176" s="2665"/>
      <c r="B176" s="2665"/>
      <c r="C176" s="2664"/>
      <c r="D176" s="2665"/>
      <c r="E176" s="2665"/>
      <c r="F176" s="2665"/>
      <c r="G176" s="2665"/>
      <c r="H176" s="2665"/>
      <c r="I176" s="2665"/>
      <c r="J176" s="2665"/>
      <c r="K176" s="2665"/>
      <c r="L176" s="2668"/>
      <c r="M176" s="2668"/>
      <c r="N176" s="2668"/>
      <c r="O176" s="2668"/>
      <c r="P176" s="2668"/>
      <c r="Q176" s="2668"/>
      <c r="R176" s="2668"/>
      <c r="S176" s="2668"/>
      <c r="T176" s="2668"/>
      <c r="U176" s="2668"/>
      <c r="V176" s="2668"/>
      <c r="W176" s="2668"/>
      <c r="X176" s="2668"/>
      <c r="Y176" s="2668"/>
      <c r="Z176" s="2668"/>
      <c r="AA176" s="2668"/>
      <c r="AB176" s="2667"/>
      <c r="AC176" s="2667"/>
      <c r="AE176" s="2668"/>
    </row>
    <row r="177" spans="1:31">
      <c r="A177" s="2665"/>
      <c r="B177" s="2665"/>
      <c r="C177" s="2669" t="s">
        <v>8</v>
      </c>
      <c r="D177" s="2669"/>
      <c r="E177" s="2669"/>
      <c r="F177" s="2669"/>
      <c r="G177" s="2669"/>
      <c r="H177" s="2669"/>
      <c r="I177" s="2669"/>
      <c r="J177" s="2669"/>
      <c r="K177" s="2669"/>
      <c r="L177" s="2670">
        <f t="shared" ref="L177:AA177" si="19">SUM(L167:L176)</f>
        <v>0</v>
      </c>
      <c r="M177" s="2670">
        <f t="shared" si="19"/>
        <v>0</v>
      </c>
      <c r="N177" s="2670">
        <f t="shared" si="19"/>
        <v>0</v>
      </c>
      <c r="O177" s="2670">
        <f t="shared" si="19"/>
        <v>0</v>
      </c>
      <c r="P177" s="2670">
        <f t="shared" si="19"/>
        <v>0</v>
      </c>
      <c r="Q177" s="2670">
        <f t="shared" si="19"/>
        <v>0</v>
      </c>
      <c r="R177" s="2670">
        <f t="shared" si="19"/>
        <v>0</v>
      </c>
      <c r="S177" s="2670">
        <f t="shared" si="19"/>
        <v>0</v>
      </c>
      <c r="T177" s="2670">
        <f t="shared" si="19"/>
        <v>0</v>
      </c>
      <c r="U177" s="2670">
        <f t="shared" si="19"/>
        <v>0</v>
      </c>
      <c r="V177" s="2670">
        <f t="shared" si="19"/>
        <v>0</v>
      </c>
      <c r="W177" s="2670">
        <f t="shared" si="19"/>
        <v>0</v>
      </c>
      <c r="X177" s="2670">
        <f t="shared" si="19"/>
        <v>0</v>
      </c>
      <c r="Y177" s="2670">
        <f t="shared" si="19"/>
        <v>0</v>
      </c>
      <c r="Z177" s="2670">
        <f t="shared" si="19"/>
        <v>0</v>
      </c>
      <c r="AA177" s="2670">
        <f t="shared" si="19"/>
        <v>0</v>
      </c>
      <c r="AB177" s="2671"/>
      <c r="AC177" s="2671"/>
      <c r="AE177" s="2670">
        <f t="shared" ref="AE177" si="20">SUM(AE167:AE176)</f>
        <v>0</v>
      </c>
    </row>
    <row r="178" spans="1:31">
      <c r="A178" s="2665"/>
      <c r="B178" s="2665"/>
      <c r="C178" s="2669"/>
      <c r="D178" s="2669"/>
      <c r="E178" s="2669"/>
      <c r="F178" s="2669"/>
      <c r="G178" s="2669"/>
      <c r="H178" s="2669"/>
      <c r="I178" s="2669"/>
      <c r="J178" s="2669"/>
      <c r="K178" s="2669"/>
      <c r="L178" s="2582"/>
      <c r="M178" s="2582"/>
      <c r="N178" s="2672"/>
      <c r="O178" s="2582"/>
      <c r="P178" s="2582"/>
      <c r="Q178" s="2582"/>
      <c r="R178" s="2582"/>
      <c r="S178" s="2582"/>
      <c r="T178" s="2582"/>
      <c r="U178" s="2671"/>
      <c r="V178" s="2671"/>
      <c r="W178" s="2671"/>
      <c r="X178" s="2671"/>
      <c r="Y178" s="2671"/>
      <c r="Z178" s="2671"/>
      <c r="AA178" s="2671"/>
      <c r="AB178" s="2671"/>
      <c r="AC178" s="2671"/>
      <c r="AE178" s="2671"/>
    </row>
    <row r="179" spans="1:31">
      <c r="A179" s="2679" t="s">
        <v>2481</v>
      </c>
      <c r="B179" s="2675" t="s">
        <v>2474</v>
      </c>
      <c r="C179" s="2676" t="s">
        <v>2475</v>
      </c>
      <c r="D179" s="2677"/>
      <c r="E179" s="2677"/>
      <c r="F179" s="2677"/>
      <c r="G179" s="2677"/>
      <c r="H179" s="2677"/>
      <c r="I179" s="2677"/>
      <c r="J179" s="2677"/>
      <c r="K179" s="2677"/>
      <c r="L179" s="2582"/>
      <c r="M179" s="2582"/>
      <c r="N179" s="2672"/>
      <c r="O179" s="2582"/>
      <c r="P179" s="2582"/>
      <c r="Q179" s="2582"/>
      <c r="R179" s="2582"/>
      <c r="S179" s="2582"/>
      <c r="T179" s="2582"/>
      <c r="U179" s="2671"/>
      <c r="V179" s="2671"/>
      <c r="W179" s="2671"/>
      <c r="X179" s="2671"/>
      <c r="Y179" s="2671"/>
      <c r="Z179" s="2671"/>
      <c r="AA179" s="2671"/>
      <c r="AB179" s="2671"/>
      <c r="AC179" s="2671"/>
      <c r="AE179" s="2671"/>
    </row>
    <row r="180" spans="1:31">
      <c r="A180" s="2243"/>
      <c r="B180" s="2663"/>
      <c r="C180" s="2664"/>
      <c r="D180" s="2665"/>
      <c r="E180" s="2665"/>
      <c r="F180" s="2665"/>
      <c r="G180" s="2665"/>
      <c r="H180" s="2665"/>
      <c r="I180" s="2665"/>
      <c r="J180" s="2665"/>
      <c r="K180" s="2665"/>
      <c r="L180" s="2666"/>
      <c r="M180" s="2666"/>
      <c r="N180" s="2666"/>
      <c r="O180" s="2666"/>
      <c r="P180" s="2666"/>
      <c r="Q180" s="2666"/>
      <c r="R180" s="2666"/>
      <c r="S180" s="2666"/>
      <c r="T180" s="2666"/>
      <c r="U180" s="2666"/>
      <c r="V180" s="2666"/>
      <c r="W180" s="2666"/>
      <c r="X180" s="2666"/>
      <c r="Y180" s="2666"/>
      <c r="Z180" s="2666"/>
      <c r="AA180" s="2666"/>
      <c r="AB180" s="2667"/>
      <c r="AC180" s="2667"/>
      <c r="AE180" s="2666"/>
    </row>
    <row r="181" spans="1:31">
      <c r="A181" s="2243"/>
      <c r="B181" s="2665"/>
      <c r="C181" s="2664"/>
      <c r="D181" s="2665"/>
      <c r="E181" s="2665"/>
      <c r="F181" s="2665"/>
      <c r="G181" s="2665"/>
      <c r="H181" s="2665"/>
      <c r="I181" s="2665"/>
      <c r="J181" s="2665"/>
      <c r="K181" s="2665"/>
      <c r="L181" s="2666"/>
      <c r="M181" s="2666"/>
      <c r="N181" s="2666"/>
      <c r="O181" s="2666"/>
      <c r="P181" s="2666"/>
      <c r="Q181" s="2666"/>
      <c r="R181" s="2666"/>
      <c r="S181" s="2666"/>
      <c r="T181" s="2666"/>
      <c r="U181" s="2666"/>
      <c r="V181" s="2666"/>
      <c r="W181" s="2666"/>
      <c r="X181" s="2666"/>
      <c r="Y181" s="2666"/>
      <c r="Z181" s="2666"/>
      <c r="AA181" s="2666"/>
      <c r="AB181" s="2667"/>
      <c r="AC181" s="2667"/>
      <c r="AE181" s="2666"/>
    </row>
    <row r="182" spans="1:31">
      <c r="A182" s="2665"/>
      <c r="B182" s="2665"/>
      <c r="C182" s="2664"/>
      <c r="D182" s="2665"/>
      <c r="E182" s="2665"/>
      <c r="F182" s="2665"/>
      <c r="G182" s="2665"/>
      <c r="H182" s="2665"/>
      <c r="I182" s="2665"/>
      <c r="J182" s="2665"/>
      <c r="K182" s="2665"/>
      <c r="L182" s="2668"/>
      <c r="M182" s="2668"/>
      <c r="N182" s="2668"/>
      <c r="O182" s="2668"/>
      <c r="P182" s="2668"/>
      <c r="Q182" s="2668"/>
      <c r="R182" s="2668"/>
      <c r="S182" s="2668"/>
      <c r="T182" s="2668"/>
      <c r="U182" s="2668"/>
      <c r="V182" s="2668"/>
      <c r="W182" s="2668"/>
      <c r="X182" s="2668"/>
      <c r="Y182" s="2668"/>
      <c r="Z182" s="2668"/>
      <c r="AA182" s="2668"/>
      <c r="AB182" s="2667"/>
      <c r="AC182" s="2667"/>
      <c r="AE182" s="2668"/>
    </row>
    <row r="183" spans="1:31">
      <c r="A183" s="2665"/>
      <c r="B183" s="2665"/>
      <c r="C183" s="2664"/>
      <c r="D183" s="2665"/>
      <c r="E183" s="2665"/>
      <c r="F183" s="2665"/>
      <c r="G183" s="2665"/>
      <c r="H183" s="2665"/>
      <c r="I183" s="2665"/>
      <c r="J183" s="2665"/>
      <c r="K183" s="2665"/>
      <c r="L183" s="2668"/>
      <c r="M183" s="2668"/>
      <c r="N183" s="2668"/>
      <c r="O183" s="2668"/>
      <c r="P183" s="2668"/>
      <c r="Q183" s="2668"/>
      <c r="R183" s="2668"/>
      <c r="S183" s="2668"/>
      <c r="T183" s="2668"/>
      <c r="U183" s="2668"/>
      <c r="V183" s="2668"/>
      <c r="W183" s="2668"/>
      <c r="X183" s="2668"/>
      <c r="Y183" s="2668"/>
      <c r="Z183" s="2668"/>
      <c r="AA183" s="2668"/>
      <c r="AB183" s="2667"/>
      <c r="AC183" s="2667"/>
      <c r="AE183" s="2668"/>
    </row>
    <row r="184" spans="1:31">
      <c r="A184" s="2665"/>
      <c r="B184" s="2665"/>
      <c r="C184" s="2664"/>
      <c r="D184" s="2665"/>
      <c r="E184" s="2665"/>
      <c r="F184" s="2665"/>
      <c r="G184" s="2665"/>
      <c r="H184" s="2665"/>
      <c r="I184" s="2665"/>
      <c r="J184" s="2665"/>
      <c r="K184" s="2665"/>
      <c r="L184" s="2668"/>
      <c r="M184" s="2668"/>
      <c r="N184" s="2668"/>
      <c r="O184" s="2668"/>
      <c r="P184" s="2668"/>
      <c r="Q184" s="2668"/>
      <c r="R184" s="2668"/>
      <c r="S184" s="2668"/>
      <c r="T184" s="2668"/>
      <c r="U184" s="2668"/>
      <c r="V184" s="2668"/>
      <c r="W184" s="2668"/>
      <c r="X184" s="2668"/>
      <c r="Y184" s="2668"/>
      <c r="Z184" s="2668"/>
      <c r="AA184" s="2668"/>
      <c r="AB184" s="2667"/>
      <c r="AC184" s="2667"/>
      <c r="AE184" s="2668"/>
    </row>
    <row r="185" spans="1:31">
      <c r="A185" s="2665"/>
      <c r="B185" s="2665"/>
      <c r="C185" s="2664"/>
      <c r="D185" s="2665"/>
      <c r="E185" s="2665"/>
      <c r="F185" s="2665"/>
      <c r="G185" s="2665"/>
      <c r="H185" s="2665"/>
      <c r="I185" s="2665"/>
      <c r="J185" s="2665"/>
      <c r="K185" s="2665"/>
      <c r="L185" s="2668"/>
      <c r="M185" s="2668"/>
      <c r="N185" s="2668"/>
      <c r="O185" s="2668"/>
      <c r="P185" s="2668"/>
      <c r="Q185" s="2668"/>
      <c r="R185" s="2668"/>
      <c r="S185" s="2668"/>
      <c r="T185" s="2668"/>
      <c r="U185" s="2668"/>
      <c r="V185" s="2668"/>
      <c r="W185" s="2668"/>
      <c r="X185" s="2668"/>
      <c r="Y185" s="2668"/>
      <c r="Z185" s="2668"/>
      <c r="AA185" s="2668"/>
      <c r="AB185" s="2667"/>
      <c r="AC185" s="2667"/>
      <c r="AE185" s="2668"/>
    </row>
    <row r="186" spans="1:31">
      <c r="A186" s="2665"/>
      <c r="B186" s="2665"/>
      <c r="C186" s="2664"/>
      <c r="D186" s="2665"/>
      <c r="E186" s="2665"/>
      <c r="F186" s="2665"/>
      <c r="G186" s="2665"/>
      <c r="H186" s="2665"/>
      <c r="I186" s="2665"/>
      <c r="J186" s="2665"/>
      <c r="K186" s="2665"/>
      <c r="L186" s="2668"/>
      <c r="M186" s="2668"/>
      <c r="N186" s="2668"/>
      <c r="O186" s="2668"/>
      <c r="P186" s="2668"/>
      <c r="Q186" s="2668"/>
      <c r="R186" s="2668"/>
      <c r="S186" s="2668"/>
      <c r="T186" s="2668"/>
      <c r="U186" s="2668"/>
      <c r="V186" s="2668"/>
      <c r="W186" s="2668"/>
      <c r="X186" s="2668"/>
      <c r="Y186" s="2668"/>
      <c r="Z186" s="2668"/>
      <c r="AA186" s="2668"/>
      <c r="AB186" s="2667"/>
      <c r="AC186" s="2667"/>
      <c r="AE186" s="2668"/>
    </row>
    <row r="187" spans="1:31">
      <c r="A187" s="2665"/>
      <c r="B187" s="2665"/>
      <c r="C187" s="2664"/>
      <c r="D187" s="2665"/>
      <c r="E187" s="2665"/>
      <c r="F187" s="2665"/>
      <c r="G187" s="2665"/>
      <c r="H187" s="2665"/>
      <c r="I187" s="2665"/>
      <c r="J187" s="2665"/>
      <c r="K187" s="2665"/>
      <c r="L187" s="2668"/>
      <c r="M187" s="2668"/>
      <c r="N187" s="2668"/>
      <c r="O187" s="2668"/>
      <c r="P187" s="2668"/>
      <c r="Q187" s="2668"/>
      <c r="R187" s="2668"/>
      <c r="S187" s="2668"/>
      <c r="T187" s="2668"/>
      <c r="U187" s="2668"/>
      <c r="V187" s="2668"/>
      <c r="W187" s="2668"/>
      <c r="X187" s="2668"/>
      <c r="Y187" s="2668"/>
      <c r="Z187" s="2668"/>
      <c r="AA187" s="2668"/>
      <c r="AB187" s="2667"/>
      <c r="AC187" s="2667"/>
      <c r="AE187" s="2668"/>
    </row>
    <row r="188" spans="1:31">
      <c r="A188" s="2665"/>
      <c r="B188" s="2665"/>
      <c r="C188" s="2664"/>
      <c r="D188" s="2665"/>
      <c r="E188" s="2665"/>
      <c r="F188" s="2665"/>
      <c r="G188" s="2665"/>
      <c r="H188" s="2665"/>
      <c r="I188" s="2665"/>
      <c r="J188" s="2665"/>
      <c r="K188" s="2665"/>
      <c r="L188" s="2668"/>
      <c r="M188" s="2668"/>
      <c r="N188" s="2668"/>
      <c r="O188" s="2668"/>
      <c r="P188" s="2668"/>
      <c r="Q188" s="2668"/>
      <c r="R188" s="2668"/>
      <c r="S188" s="2668"/>
      <c r="T188" s="2668"/>
      <c r="U188" s="2668"/>
      <c r="V188" s="2668"/>
      <c r="W188" s="2668"/>
      <c r="X188" s="2668"/>
      <c r="Y188" s="2668"/>
      <c r="Z188" s="2668"/>
      <c r="AA188" s="2668"/>
      <c r="AB188" s="2667"/>
      <c r="AC188" s="2667"/>
      <c r="AE188" s="2668"/>
    </row>
    <row r="189" spans="1:31">
      <c r="A189" s="2665"/>
      <c r="B189" s="2665"/>
      <c r="C189" s="2664"/>
      <c r="D189" s="2665"/>
      <c r="E189" s="2665"/>
      <c r="F189" s="2665"/>
      <c r="G189" s="2665"/>
      <c r="H189" s="2665"/>
      <c r="I189" s="2665"/>
      <c r="J189" s="2665"/>
      <c r="K189" s="2665"/>
      <c r="L189" s="2668"/>
      <c r="M189" s="2668"/>
      <c r="N189" s="2668"/>
      <c r="O189" s="2668"/>
      <c r="P189" s="2668"/>
      <c r="Q189" s="2668"/>
      <c r="R189" s="2668"/>
      <c r="S189" s="2668"/>
      <c r="T189" s="2668"/>
      <c r="U189" s="2668"/>
      <c r="V189" s="2668"/>
      <c r="W189" s="2668"/>
      <c r="X189" s="2668"/>
      <c r="Y189" s="2668"/>
      <c r="Z189" s="2668"/>
      <c r="AA189" s="2668"/>
      <c r="AB189" s="2667"/>
      <c r="AC189" s="2667"/>
      <c r="AE189" s="2668"/>
    </row>
    <row r="190" spans="1:31">
      <c r="A190" s="2665"/>
      <c r="B190" s="2665"/>
      <c r="C190" s="2669" t="s">
        <v>8</v>
      </c>
      <c r="D190" s="2669"/>
      <c r="E190" s="2669"/>
      <c r="F190" s="2669"/>
      <c r="G190" s="2669"/>
      <c r="H190" s="2669"/>
      <c r="I190" s="2669"/>
      <c r="J190" s="2669"/>
      <c r="K190" s="2669"/>
      <c r="L190" s="2670">
        <f t="shared" ref="L190:AA190" si="21">SUM(L180:L189)</f>
        <v>0</v>
      </c>
      <c r="M190" s="2670">
        <f t="shared" si="21"/>
        <v>0</v>
      </c>
      <c r="N190" s="2670">
        <f t="shared" si="21"/>
        <v>0</v>
      </c>
      <c r="O190" s="2670">
        <f t="shared" si="21"/>
        <v>0</v>
      </c>
      <c r="P190" s="2670">
        <f t="shared" si="21"/>
        <v>0</v>
      </c>
      <c r="Q190" s="2670">
        <f t="shared" si="21"/>
        <v>0</v>
      </c>
      <c r="R190" s="2670">
        <f t="shared" si="21"/>
        <v>0</v>
      </c>
      <c r="S190" s="2670">
        <f t="shared" si="21"/>
        <v>0</v>
      </c>
      <c r="T190" s="2670">
        <f t="shared" si="21"/>
        <v>0</v>
      </c>
      <c r="U190" s="2670">
        <f t="shared" si="21"/>
        <v>0</v>
      </c>
      <c r="V190" s="2670">
        <f t="shared" si="21"/>
        <v>0</v>
      </c>
      <c r="W190" s="2670">
        <f t="shared" si="21"/>
        <v>0</v>
      </c>
      <c r="X190" s="2670">
        <f t="shared" si="21"/>
        <v>0</v>
      </c>
      <c r="Y190" s="2670">
        <f t="shared" si="21"/>
        <v>0</v>
      </c>
      <c r="Z190" s="2670">
        <f t="shared" si="21"/>
        <v>0</v>
      </c>
      <c r="AA190" s="2670">
        <f t="shared" si="21"/>
        <v>0</v>
      </c>
      <c r="AB190" s="2671"/>
      <c r="AC190" s="2671"/>
      <c r="AE190" s="2670">
        <f t="shared" ref="AE190" si="22">SUM(AE180:AE189)</f>
        <v>0</v>
      </c>
    </row>
    <row r="191" spans="1:31">
      <c r="A191" s="2665"/>
      <c r="B191" s="2665"/>
      <c r="C191" s="2665"/>
      <c r="D191" s="2665"/>
      <c r="E191" s="2665"/>
      <c r="F191" s="2665"/>
      <c r="G191" s="2665"/>
      <c r="H191" s="2665"/>
      <c r="I191" s="2665"/>
      <c r="J191" s="2665"/>
      <c r="K191" s="2665"/>
      <c r="L191" s="2582"/>
      <c r="M191" s="2582"/>
      <c r="N191" s="2672"/>
      <c r="O191" s="2582"/>
      <c r="P191" s="2582"/>
      <c r="Q191" s="2582"/>
      <c r="R191" s="2582"/>
      <c r="S191" s="2582"/>
      <c r="T191" s="2582"/>
      <c r="U191" s="2671"/>
      <c r="V191" s="2671"/>
      <c r="W191" s="2671"/>
      <c r="X191" s="2671"/>
      <c r="Y191" s="2671"/>
      <c r="Z191" s="2671"/>
      <c r="AA191" s="2671"/>
      <c r="AB191" s="2671"/>
      <c r="AC191" s="2671"/>
      <c r="AE191" s="2671"/>
    </row>
    <row r="192" spans="1:31">
      <c r="A192" s="2665"/>
      <c r="B192" s="2669" t="s">
        <v>2476</v>
      </c>
      <c r="C192" s="2665"/>
      <c r="D192" s="2665"/>
      <c r="E192" s="2665"/>
      <c r="F192" s="2665"/>
      <c r="G192" s="2665"/>
      <c r="H192" s="2665"/>
      <c r="I192" s="2665"/>
      <c r="J192" s="2665"/>
      <c r="K192" s="2665"/>
      <c r="L192" s="2582"/>
      <c r="M192" s="2582"/>
      <c r="N192" s="2672"/>
      <c r="O192" s="2582"/>
      <c r="P192" s="2582"/>
      <c r="Q192" s="2582"/>
      <c r="R192" s="2582"/>
      <c r="S192" s="2582"/>
      <c r="T192" s="2582"/>
      <c r="U192" s="2671"/>
      <c r="V192" s="2671"/>
      <c r="W192" s="2671"/>
      <c r="X192" s="2671"/>
      <c r="Y192" s="2671"/>
      <c r="Z192" s="2671"/>
      <c r="AA192" s="2671"/>
      <c r="AB192" s="2671"/>
      <c r="AC192" s="2671"/>
      <c r="AE192" s="2671"/>
    </row>
    <row r="193" spans="1:31">
      <c r="A193" s="2665"/>
      <c r="B193" s="2665"/>
      <c r="C193" s="2664"/>
      <c r="D193" s="2665"/>
      <c r="E193" s="2665"/>
      <c r="F193" s="2665"/>
      <c r="G193" s="2665"/>
      <c r="H193" s="2665"/>
      <c r="I193" s="2665"/>
      <c r="J193" s="2665"/>
      <c r="K193" s="2665"/>
      <c r="L193" s="2666"/>
      <c r="M193" s="2666"/>
      <c r="N193" s="2666"/>
      <c r="O193" s="2666"/>
      <c r="P193" s="2666"/>
      <c r="Q193" s="2666"/>
      <c r="R193" s="2666"/>
      <c r="S193" s="2666"/>
      <c r="T193" s="2666"/>
      <c r="U193" s="2666"/>
      <c r="V193" s="2666"/>
      <c r="W193" s="2666"/>
      <c r="X193" s="2666"/>
      <c r="Y193" s="2666"/>
      <c r="Z193" s="2666"/>
      <c r="AA193" s="2666"/>
      <c r="AB193" s="2667"/>
      <c r="AC193" s="2667"/>
      <c r="AE193" s="2666"/>
    </row>
    <row r="194" spans="1:31">
      <c r="A194" s="2665"/>
      <c r="B194" s="2665"/>
      <c r="C194" s="2664"/>
      <c r="D194" s="2665"/>
      <c r="E194" s="2665"/>
      <c r="F194" s="2665"/>
      <c r="G194" s="2665"/>
      <c r="H194" s="2665"/>
      <c r="I194" s="2665"/>
      <c r="J194" s="2665"/>
      <c r="K194" s="2665"/>
      <c r="L194" s="2666"/>
      <c r="M194" s="2666"/>
      <c r="N194" s="2666"/>
      <c r="O194" s="2666"/>
      <c r="P194" s="2666"/>
      <c r="Q194" s="2666"/>
      <c r="R194" s="2666"/>
      <c r="S194" s="2666"/>
      <c r="T194" s="2666"/>
      <c r="U194" s="2666"/>
      <c r="V194" s="2666"/>
      <c r="W194" s="2666"/>
      <c r="X194" s="2666"/>
      <c r="Y194" s="2666"/>
      <c r="Z194" s="2666"/>
      <c r="AA194" s="2666"/>
      <c r="AB194" s="2667"/>
      <c r="AC194" s="2667"/>
      <c r="AE194" s="2666"/>
    </row>
    <row r="195" spans="1:31">
      <c r="A195" s="2665"/>
      <c r="B195" s="2665"/>
      <c r="C195" s="2664"/>
      <c r="D195" s="2665"/>
      <c r="E195" s="2665"/>
      <c r="F195" s="2665"/>
      <c r="G195" s="2665"/>
      <c r="H195" s="2665"/>
      <c r="I195" s="2665"/>
      <c r="J195" s="2665"/>
      <c r="K195" s="2665"/>
      <c r="L195" s="2668"/>
      <c r="M195" s="2668"/>
      <c r="N195" s="2668"/>
      <c r="O195" s="2668"/>
      <c r="P195" s="2668"/>
      <c r="Q195" s="2668"/>
      <c r="R195" s="2668"/>
      <c r="S195" s="2668"/>
      <c r="T195" s="2668"/>
      <c r="U195" s="2668"/>
      <c r="V195" s="2668"/>
      <c r="W195" s="2668"/>
      <c r="X195" s="2668"/>
      <c r="Y195" s="2668"/>
      <c r="Z195" s="2668"/>
      <c r="AA195" s="2668"/>
      <c r="AB195" s="2667"/>
      <c r="AC195" s="2667"/>
      <c r="AE195" s="2668"/>
    </row>
    <row r="196" spans="1:31">
      <c r="A196" s="2665"/>
      <c r="B196" s="2665"/>
      <c r="C196" s="2664"/>
      <c r="D196" s="2665"/>
      <c r="E196" s="2665"/>
      <c r="F196" s="2665"/>
      <c r="G196" s="2665"/>
      <c r="H196" s="2665"/>
      <c r="I196" s="2665"/>
      <c r="J196" s="2665"/>
      <c r="K196" s="2665"/>
      <c r="L196" s="2668"/>
      <c r="M196" s="2668"/>
      <c r="N196" s="2668"/>
      <c r="O196" s="2668"/>
      <c r="P196" s="2668"/>
      <c r="Q196" s="2668"/>
      <c r="R196" s="2668"/>
      <c r="S196" s="2668"/>
      <c r="T196" s="2668"/>
      <c r="U196" s="2668"/>
      <c r="V196" s="2668"/>
      <c r="W196" s="2668"/>
      <c r="X196" s="2668"/>
      <c r="Y196" s="2668"/>
      <c r="Z196" s="2668"/>
      <c r="AA196" s="2668"/>
      <c r="AB196" s="2667"/>
      <c r="AC196" s="2667"/>
      <c r="AE196" s="2668"/>
    </row>
    <row r="197" spans="1:31">
      <c r="A197" s="2665"/>
      <c r="B197" s="2665"/>
      <c r="C197" s="2664"/>
      <c r="D197" s="2665"/>
      <c r="E197" s="2665"/>
      <c r="F197" s="2665"/>
      <c r="G197" s="2665"/>
      <c r="H197" s="2665"/>
      <c r="I197" s="2665"/>
      <c r="J197" s="2665"/>
      <c r="K197" s="2665"/>
      <c r="L197" s="2668"/>
      <c r="M197" s="2668"/>
      <c r="N197" s="2668"/>
      <c r="O197" s="2668"/>
      <c r="P197" s="2668"/>
      <c r="Q197" s="2668"/>
      <c r="R197" s="2668"/>
      <c r="S197" s="2668"/>
      <c r="T197" s="2668"/>
      <c r="U197" s="2668"/>
      <c r="V197" s="2668"/>
      <c r="W197" s="2668"/>
      <c r="X197" s="2668"/>
      <c r="Y197" s="2668"/>
      <c r="Z197" s="2668"/>
      <c r="AA197" s="2668"/>
      <c r="AB197" s="2667"/>
      <c r="AC197" s="2667"/>
      <c r="AE197" s="2668"/>
    </row>
    <row r="198" spans="1:31">
      <c r="A198" s="2665"/>
      <c r="B198" s="2665"/>
      <c r="C198" s="2664"/>
      <c r="D198" s="2665"/>
      <c r="E198" s="2665"/>
      <c r="F198" s="2665"/>
      <c r="G198" s="2665"/>
      <c r="H198" s="2665"/>
      <c r="I198" s="2665"/>
      <c r="J198" s="2665"/>
      <c r="K198" s="2665"/>
      <c r="L198" s="2668"/>
      <c r="M198" s="2668"/>
      <c r="N198" s="2668"/>
      <c r="O198" s="2668"/>
      <c r="P198" s="2668"/>
      <c r="Q198" s="2668"/>
      <c r="R198" s="2668"/>
      <c r="S198" s="2668"/>
      <c r="T198" s="2668"/>
      <c r="U198" s="2668"/>
      <c r="V198" s="2668"/>
      <c r="W198" s="2668"/>
      <c r="X198" s="2668"/>
      <c r="Y198" s="2668"/>
      <c r="Z198" s="2668"/>
      <c r="AA198" s="2668"/>
      <c r="AB198" s="2667"/>
      <c r="AC198" s="2667"/>
      <c r="AE198" s="2668"/>
    </row>
    <row r="199" spans="1:31">
      <c r="A199" s="2665"/>
      <c r="B199" s="2665"/>
      <c r="C199" s="2664"/>
      <c r="D199" s="2665"/>
      <c r="E199" s="2665"/>
      <c r="F199" s="2665"/>
      <c r="G199" s="2665"/>
      <c r="H199" s="2665"/>
      <c r="I199" s="2665"/>
      <c r="J199" s="2665"/>
      <c r="K199" s="2665"/>
      <c r="L199" s="2668"/>
      <c r="M199" s="2668"/>
      <c r="N199" s="2668"/>
      <c r="O199" s="2668"/>
      <c r="P199" s="2668"/>
      <c r="Q199" s="2668"/>
      <c r="R199" s="2668"/>
      <c r="S199" s="2668"/>
      <c r="T199" s="2668"/>
      <c r="U199" s="2668"/>
      <c r="V199" s="2668"/>
      <c r="W199" s="2668"/>
      <c r="X199" s="2668"/>
      <c r="Y199" s="2668"/>
      <c r="Z199" s="2668"/>
      <c r="AA199" s="2668"/>
      <c r="AB199" s="2667"/>
      <c r="AC199" s="2667"/>
      <c r="AE199" s="2668"/>
    </row>
    <row r="200" spans="1:31">
      <c r="A200" s="2665"/>
      <c r="B200" s="2665"/>
      <c r="C200" s="2664"/>
      <c r="D200" s="2665"/>
      <c r="E200" s="2665"/>
      <c r="F200" s="2665"/>
      <c r="G200" s="2665"/>
      <c r="H200" s="2665"/>
      <c r="I200" s="2665"/>
      <c r="J200" s="2665"/>
      <c r="K200" s="2665"/>
      <c r="L200" s="2668"/>
      <c r="M200" s="2668"/>
      <c r="N200" s="2668"/>
      <c r="O200" s="2668"/>
      <c r="P200" s="2668"/>
      <c r="Q200" s="2668"/>
      <c r="R200" s="2668"/>
      <c r="S200" s="2668"/>
      <c r="T200" s="2668"/>
      <c r="U200" s="2668"/>
      <c r="V200" s="2668"/>
      <c r="W200" s="2668"/>
      <c r="X200" s="2668"/>
      <c r="Y200" s="2668"/>
      <c r="Z200" s="2668"/>
      <c r="AA200" s="2668"/>
      <c r="AB200" s="2667"/>
      <c r="AC200" s="2667"/>
      <c r="AE200" s="2668"/>
    </row>
    <row r="201" spans="1:31">
      <c r="A201" s="2665"/>
      <c r="B201" s="2665"/>
      <c r="C201" s="2664"/>
      <c r="D201" s="2665"/>
      <c r="E201" s="2665"/>
      <c r="F201" s="2665"/>
      <c r="G201" s="2665"/>
      <c r="H201" s="2665"/>
      <c r="I201" s="2665"/>
      <c r="J201" s="2665"/>
      <c r="K201" s="2665"/>
      <c r="L201" s="2668"/>
      <c r="M201" s="2668"/>
      <c r="N201" s="2668"/>
      <c r="O201" s="2668"/>
      <c r="P201" s="2668"/>
      <c r="Q201" s="2668"/>
      <c r="R201" s="2668"/>
      <c r="S201" s="2668"/>
      <c r="T201" s="2668"/>
      <c r="U201" s="2668"/>
      <c r="V201" s="2668"/>
      <c r="W201" s="2668"/>
      <c r="X201" s="2668"/>
      <c r="Y201" s="2668"/>
      <c r="Z201" s="2668"/>
      <c r="AA201" s="2668"/>
      <c r="AB201" s="2667"/>
      <c r="AC201" s="2667"/>
      <c r="AE201" s="2668"/>
    </row>
    <row r="202" spans="1:31">
      <c r="A202" s="2665"/>
      <c r="B202" s="2665"/>
      <c r="C202" s="2664"/>
      <c r="D202" s="2665"/>
      <c r="E202" s="2665"/>
      <c r="F202" s="2665"/>
      <c r="G202" s="2665"/>
      <c r="H202" s="2665"/>
      <c r="I202" s="2665"/>
      <c r="J202" s="2665"/>
      <c r="K202" s="2665"/>
      <c r="L202" s="2668"/>
      <c r="M202" s="2668"/>
      <c r="N202" s="2668"/>
      <c r="O202" s="2668"/>
      <c r="P202" s="2668"/>
      <c r="Q202" s="2668"/>
      <c r="R202" s="2668"/>
      <c r="S202" s="2668"/>
      <c r="T202" s="2668"/>
      <c r="U202" s="2668"/>
      <c r="V202" s="2668"/>
      <c r="W202" s="2668"/>
      <c r="X202" s="2668"/>
      <c r="Y202" s="2668"/>
      <c r="Z202" s="2668"/>
      <c r="AA202" s="2668"/>
      <c r="AB202" s="2667"/>
      <c r="AC202" s="2667"/>
      <c r="AE202" s="2668"/>
    </row>
    <row r="203" spans="1:31">
      <c r="A203" s="2665"/>
      <c r="B203" s="2665"/>
      <c r="C203" s="2669" t="s">
        <v>8</v>
      </c>
      <c r="D203" s="2669"/>
      <c r="E203" s="2669"/>
      <c r="F203" s="2669"/>
      <c r="G203" s="2669"/>
      <c r="H203" s="2669"/>
      <c r="I203" s="2669"/>
      <c r="J203" s="2669"/>
      <c r="K203" s="2669"/>
      <c r="L203" s="2670">
        <f t="shared" ref="L203:AA203" si="23">SUM(L193:L202)</f>
        <v>0</v>
      </c>
      <c r="M203" s="2670">
        <f t="shared" si="23"/>
        <v>0</v>
      </c>
      <c r="N203" s="2670">
        <f t="shared" si="23"/>
        <v>0</v>
      </c>
      <c r="O203" s="2670">
        <f t="shared" si="23"/>
        <v>0</v>
      </c>
      <c r="P203" s="2670">
        <f t="shared" si="23"/>
        <v>0</v>
      </c>
      <c r="Q203" s="2670">
        <f t="shared" si="23"/>
        <v>0</v>
      </c>
      <c r="R203" s="2670">
        <f t="shared" si="23"/>
        <v>0</v>
      </c>
      <c r="S203" s="2670">
        <f t="shared" si="23"/>
        <v>0</v>
      </c>
      <c r="T203" s="2670">
        <f t="shared" si="23"/>
        <v>0</v>
      </c>
      <c r="U203" s="2670">
        <f t="shared" si="23"/>
        <v>0</v>
      </c>
      <c r="V203" s="2670">
        <f t="shared" si="23"/>
        <v>0</v>
      </c>
      <c r="W203" s="2670">
        <f t="shared" si="23"/>
        <v>0</v>
      </c>
      <c r="X203" s="2670">
        <f t="shared" si="23"/>
        <v>0</v>
      </c>
      <c r="Y203" s="2670">
        <f t="shared" si="23"/>
        <v>0</v>
      </c>
      <c r="Z203" s="2670">
        <f t="shared" si="23"/>
        <v>0</v>
      </c>
      <c r="AA203" s="2670">
        <f t="shared" si="23"/>
        <v>0</v>
      </c>
      <c r="AB203" s="2671"/>
      <c r="AC203" s="2671"/>
      <c r="AE203" s="2670">
        <f t="shared" ref="AE203" si="24">SUM(AE193:AE202)</f>
        <v>0</v>
      </c>
    </row>
    <row r="204" spans="1:31">
      <c r="A204" s="2665"/>
      <c r="B204" s="2665"/>
      <c r="C204" s="2665"/>
      <c r="D204" s="2665"/>
      <c r="E204" s="2665"/>
      <c r="F204" s="2665"/>
      <c r="G204" s="2665"/>
      <c r="H204" s="2665"/>
      <c r="I204" s="2665"/>
      <c r="J204" s="2665"/>
      <c r="K204" s="2665"/>
      <c r="L204" s="2582"/>
      <c r="M204" s="2582"/>
      <c r="N204" s="2672"/>
      <c r="O204" s="2582"/>
      <c r="P204" s="2582"/>
      <c r="Q204" s="2582"/>
      <c r="R204" s="2582"/>
      <c r="S204" s="2582"/>
      <c r="T204" s="2582"/>
      <c r="U204" s="2671"/>
      <c r="V204" s="2671"/>
      <c r="W204" s="2671"/>
      <c r="X204" s="2671"/>
      <c r="Y204" s="2671"/>
      <c r="Z204" s="2671"/>
      <c r="AA204" s="2671"/>
      <c r="AB204" s="2671"/>
      <c r="AC204" s="2671"/>
      <c r="AE204" s="2671"/>
    </row>
    <row r="205" spans="1:31">
      <c r="A205" s="2674" t="s">
        <v>2482</v>
      </c>
      <c r="B205" s="2675" t="s">
        <v>2474</v>
      </c>
      <c r="C205" s="2676" t="s">
        <v>2475</v>
      </c>
      <c r="D205" s="2677"/>
      <c r="E205" s="2677"/>
      <c r="F205" s="2677"/>
      <c r="G205" s="2677"/>
      <c r="H205" s="2677"/>
      <c r="I205" s="2677"/>
      <c r="J205" s="2677"/>
      <c r="K205" s="2677"/>
      <c r="L205" s="2587"/>
      <c r="M205" s="2587"/>
      <c r="N205" s="2587"/>
      <c r="O205" s="2587"/>
      <c r="P205" s="2587"/>
      <c r="Q205" s="2587"/>
      <c r="R205" s="2587"/>
      <c r="S205" s="2587"/>
      <c r="T205" s="2587"/>
      <c r="U205" s="2587"/>
      <c r="V205" s="2587"/>
      <c r="W205" s="2678"/>
      <c r="X205" s="2678"/>
      <c r="Y205" s="2678"/>
      <c r="Z205" s="2678"/>
      <c r="AA205" s="2678"/>
      <c r="AB205" s="2678"/>
      <c r="AC205" s="2678"/>
      <c r="AE205" s="2678"/>
    </row>
    <row r="206" spans="1:31">
      <c r="A206" s="2243"/>
      <c r="B206" s="2663"/>
      <c r="C206" s="2664"/>
      <c r="D206" s="2665"/>
      <c r="E206" s="2665"/>
      <c r="F206" s="2665"/>
      <c r="G206" s="2665"/>
      <c r="H206" s="2665"/>
      <c r="I206" s="2665"/>
      <c r="J206" s="2665"/>
      <c r="K206" s="2665"/>
      <c r="L206" s="2666"/>
      <c r="M206" s="2666"/>
      <c r="N206" s="2666"/>
      <c r="O206" s="2666"/>
      <c r="P206" s="2666"/>
      <c r="Q206" s="2666"/>
      <c r="R206" s="2666"/>
      <c r="S206" s="2666"/>
      <c r="T206" s="2666"/>
      <c r="U206" s="2666"/>
      <c r="V206" s="2666"/>
      <c r="W206" s="2666"/>
      <c r="X206" s="2666"/>
      <c r="Y206" s="2666"/>
      <c r="Z206" s="2666"/>
      <c r="AA206" s="2666"/>
      <c r="AB206" s="2667"/>
      <c r="AC206" s="2667"/>
      <c r="AE206" s="2666">
        <v>-7.9066845004148845E-2</v>
      </c>
    </row>
    <row r="207" spans="1:31">
      <c r="A207" s="2243"/>
      <c r="B207" s="2665"/>
      <c r="C207" s="2664"/>
      <c r="D207" s="2665"/>
      <c r="E207" s="2665"/>
      <c r="F207" s="2665"/>
      <c r="G207" s="2665"/>
      <c r="H207" s="2665"/>
      <c r="I207" s="2665"/>
      <c r="J207" s="2665"/>
      <c r="K207" s="2665"/>
      <c r="L207" s="2666"/>
      <c r="M207" s="2666"/>
      <c r="N207" s="2666"/>
      <c r="O207" s="2666"/>
      <c r="P207" s="2666"/>
      <c r="Q207" s="2666"/>
      <c r="R207" s="2666"/>
      <c r="S207" s="2666"/>
      <c r="T207" s="2666"/>
      <c r="U207" s="2666"/>
      <c r="V207" s="2666"/>
      <c r="W207" s="2666"/>
      <c r="X207" s="2666"/>
      <c r="Y207" s="2666"/>
      <c r="Z207" s="2666"/>
      <c r="AA207" s="2666"/>
      <c r="AB207" s="2667"/>
      <c r="AC207" s="2667"/>
      <c r="AE207" s="2666">
        <v>-3.7448343815769558E-2</v>
      </c>
    </row>
    <row r="208" spans="1:31">
      <c r="A208" s="2665"/>
      <c r="B208" s="2665"/>
      <c r="C208" s="2664"/>
      <c r="D208" s="2665"/>
      <c r="E208" s="2665"/>
      <c r="F208" s="2665"/>
      <c r="G208" s="2665"/>
      <c r="H208" s="2665"/>
      <c r="I208" s="2665"/>
      <c r="J208" s="2665"/>
      <c r="K208" s="2665"/>
      <c r="L208" s="2668"/>
      <c r="M208" s="2668"/>
      <c r="N208" s="2668"/>
      <c r="O208" s="2668"/>
      <c r="P208" s="2668"/>
      <c r="Q208" s="2668"/>
      <c r="R208" s="2668"/>
      <c r="S208" s="2668"/>
      <c r="T208" s="2668"/>
      <c r="U208" s="2668"/>
      <c r="V208" s="2668"/>
      <c r="W208" s="2668"/>
      <c r="X208" s="2668"/>
      <c r="Y208" s="2668"/>
      <c r="Z208" s="2668"/>
      <c r="AA208" s="2668"/>
      <c r="AB208" s="2667"/>
      <c r="AC208" s="2667"/>
      <c r="AE208" s="2668">
        <v>-1.5011643602453044E-2</v>
      </c>
    </row>
    <row r="209" spans="1:31">
      <c r="A209" s="2665"/>
      <c r="B209" s="2665"/>
      <c r="C209" s="2664"/>
      <c r="D209" s="2665"/>
      <c r="E209" s="2665"/>
      <c r="F209" s="2665"/>
      <c r="G209" s="2665"/>
      <c r="H209" s="2665"/>
      <c r="I209" s="2665"/>
      <c r="J209" s="2665"/>
      <c r="K209" s="2665"/>
      <c r="L209" s="2668"/>
      <c r="M209" s="2668"/>
      <c r="N209" s="2668"/>
      <c r="O209" s="2668"/>
      <c r="P209" s="2668"/>
      <c r="Q209" s="2668"/>
      <c r="R209" s="2668"/>
      <c r="S209" s="2668"/>
      <c r="T209" s="2668"/>
      <c r="U209" s="2668"/>
      <c r="V209" s="2668"/>
      <c r="W209" s="2668"/>
      <c r="X209" s="2668"/>
      <c r="Y209" s="2668"/>
      <c r="Z209" s="2668"/>
      <c r="AA209" s="2668"/>
      <c r="AB209" s="2667"/>
      <c r="AC209" s="2667"/>
      <c r="AE209" s="2668">
        <v>-9.6960511762970186E-2</v>
      </c>
    </row>
    <row r="210" spans="1:31">
      <c r="A210" s="2665"/>
      <c r="B210" s="2665"/>
      <c r="C210" s="2664"/>
      <c r="D210" s="2665"/>
      <c r="E210" s="2665"/>
      <c r="F210" s="2665"/>
      <c r="G210" s="2665"/>
      <c r="H210" s="2665"/>
      <c r="I210" s="2665"/>
      <c r="J210" s="2665"/>
      <c r="K210" s="2665"/>
      <c r="L210" s="2668"/>
      <c r="M210" s="2668"/>
      <c r="N210" s="2668"/>
      <c r="O210" s="2668"/>
      <c r="P210" s="2668"/>
      <c r="Q210" s="2668"/>
      <c r="R210" s="2668"/>
      <c r="S210" s="2668"/>
      <c r="T210" s="2668"/>
      <c r="U210" s="2668"/>
      <c r="V210" s="2668"/>
      <c r="W210" s="2668"/>
      <c r="X210" s="2668"/>
      <c r="Y210" s="2668"/>
      <c r="Z210" s="2668"/>
      <c r="AA210" s="2668"/>
      <c r="AB210" s="2667"/>
      <c r="AC210" s="2667"/>
      <c r="AE210" s="2668">
        <v>-0.30820655801847013</v>
      </c>
    </row>
    <row r="211" spans="1:31">
      <c r="A211" s="2665"/>
      <c r="B211" s="2665"/>
      <c r="C211" s="2664"/>
      <c r="D211" s="2665"/>
      <c r="E211" s="2665"/>
      <c r="F211" s="2665"/>
      <c r="G211" s="2665"/>
      <c r="H211" s="2665"/>
      <c r="I211" s="2665"/>
      <c r="J211" s="2665"/>
      <c r="K211" s="2665"/>
      <c r="L211" s="2668"/>
      <c r="M211" s="2668"/>
      <c r="N211" s="2668"/>
      <c r="O211" s="2668"/>
      <c r="P211" s="2668"/>
      <c r="Q211" s="2668"/>
      <c r="R211" s="2668"/>
      <c r="S211" s="2668"/>
      <c r="T211" s="2668"/>
      <c r="U211" s="2668"/>
      <c r="V211" s="2668"/>
      <c r="W211" s="2668"/>
      <c r="X211" s="2668"/>
      <c r="Y211" s="2668"/>
      <c r="Z211" s="2668"/>
      <c r="AA211" s="2668"/>
      <c r="AB211" s="2667"/>
      <c r="AC211" s="2667"/>
      <c r="AE211" s="2668">
        <v>-0.28592358494181014</v>
      </c>
    </row>
    <row r="212" spans="1:31">
      <c r="A212" s="2665"/>
      <c r="B212" s="2665"/>
      <c r="C212" s="2664"/>
      <c r="D212" s="2665"/>
      <c r="E212" s="2665"/>
      <c r="F212" s="2665"/>
      <c r="G212" s="2665"/>
      <c r="H212" s="2665"/>
      <c r="I212" s="2665"/>
      <c r="J212" s="2665"/>
      <c r="K212" s="2665"/>
      <c r="L212" s="2668"/>
      <c r="M212" s="2668"/>
      <c r="N212" s="2668"/>
      <c r="O212" s="2668"/>
      <c r="P212" s="2668"/>
      <c r="Q212" s="2668"/>
      <c r="R212" s="2668"/>
      <c r="S212" s="2668"/>
      <c r="T212" s="2668"/>
      <c r="U212" s="2668"/>
      <c r="V212" s="2668"/>
      <c r="W212" s="2668"/>
      <c r="X212" s="2668"/>
      <c r="Y212" s="2668"/>
      <c r="Z212" s="2668"/>
      <c r="AA212" s="2668"/>
      <c r="AB212" s="2667"/>
      <c r="AC212" s="2667"/>
      <c r="AE212" s="2668">
        <v>-4.6800699087621141E-2</v>
      </c>
    </row>
    <row r="213" spans="1:31">
      <c r="A213" s="2665"/>
      <c r="B213" s="2665"/>
      <c r="C213" s="2664"/>
      <c r="D213" s="2665"/>
      <c r="E213" s="2665"/>
      <c r="F213" s="2665"/>
      <c r="G213" s="2665"/>
      <c r="H213" s="2665"/>
      <c r="I213" s="2665"/>
      <c r="J213" s="2665"/>
      <c r="K213" s="2665"/>
      <c r="L213" s="2668"/>
      <c r="M213" s="2668"/>
      <c r="N213" s="2668"/>
      <c r="O213" s="2668"/>
      <c r="P213" s="2668"/>
      <c r="Q213" s="2668"/>
      <c r="R213" s="2668"/>
      <c r="S213" s="2668"/>
      <c r="T213" s="2668"/>
      <c r="U213" s="2668"/>
      <c r="V213" s="2668"/>
      <c r="W213" s="2668"/>
      <c r="X213" s="2668"/>
      <c r="Y213" s="2668"/>
      <c r="Z213" s="2668"/>
      <c r="AA213" s="2668"/>
      <c r="AB213" s="2667"/>
      <c r="AC213" s="2667"/>
      <c r="AE213" s="2668">
        <v>-1.0318864692216152</v>
      </c>
    </row>
    <row r="214" spans="1:31">
      <c r="A214" s="2665"/>
      <c r="B214" s="2665"/>
      <c r="C214" s="2664"/>
      <c r="D214" s="2665"/>
      <c r="E214" s="2665"/>
      <c r="F214" s="2665"/>
      <c r="G214" s="2665"/>
      <c r="H214" s="2665"/>
      <c r="I214" s="2665"/>
      <c r="J214" s="2665"/>
      <c r="K214" s="2665"/>
      <c r="L214" s="2668"/>
      <c r="M214" s="2668"/>
      <c r="N214" s="2668"/>
      <c r="O214" s="2668"/>
      <c r="P214" s="2668"/>
      <c r="Q214" s="2668"/>
      <c r="R214" s="2668"/>
      <c r="S214" s="2668"/>
      <c r="T214" s="2668"/>
      <c r="U214" s="2668"/>
      <c r="V214" s="2668"/>
      <c r="W214" s="2668"/>
      <c r="X214" s="2668"/>
      <c r="Y214" s="2668"/>
      <c r="Z214" s="2668"/>
      <c r="AA214" s="2668"/>
      <c r="AB214" s="2667"/>
      <c r="AC214" s="2667"/>
      <c r="AE214" s="2668" t="s">
        <v>2442</v>
      </c>
    </row>
    <row r="215" spans="1:31">
      <c r="A215" s="2665"/>
      <c r="B215" s="2665"/>
      <c r="C215" s="2664"/>
      <c r="D215" s="2665"/>
      <c r="E215" s="2665"/>
      <c r="F215" s="2665"/>
      <c r="G215" s="2665"/>
      <c r="H215" s="2665"/>
      <c r="I215" s="2665"/>
      <c r="J215" s="2665"/>
      <c r="K215" s="2665"/>
      <c r="L215" s="2668"/>
      <c r="M215" s="2668"/>
      <c r="N215" s="2668"/>
      <c r="O215" s="2668"/>
      <c r="P215" s="2668"/>
      <c r="Q215" s="2668"/>
      <c r="R215" s="2668"/>
      <c r="S215" s="2668"/>
      <c r="T215" s="2668"/>
      <c r="U215" s="2668"/>
      <c r="V215" s="2668"/>
      <c r="W215" s="2668"/>
      <c r="X215" s="2668"/>
      <c r="Y215" s="2668"/>
      <c r="Z215" s="2668"/>
      <c r="AA215" s="2668"/>
      <c r="AB215" s="2667"/>
      <c r="AC215" s="2667"/>
      <c r="AE215" s="2668" t="s">
        <v>2442</v>
      </c>
    </row>
    <row r="216" spans="1:31">
      <c r="A216" s="2665"/>
      <c r="B216" s="2665"/>
      <c r="C216" s="2664"/>
      <c r="D216" s="2665"/>
      <c r="E216" s="2665"/>
      <c r="F216" s="2665"/>
      <c r="G216" s="2665"/>
      <c r="H216" s="2665"/>
      <c r="I216" s="2665"/>
      <c r="J216" s="2665"/>
      <c r="K216" s="2665"/>
      <c r="L216" s="2668"/>
      <c r="M216" s="2668"/>
      <c r="N216" s="2668"/>
      <c r="O216" s="2668"/>
      <c r="P216" s="2668"/>
      <c r="Q216" s="2668"/>
      <c r="R216" s="2668"/>
      <c r="S216" s="2668"/>
      <c r="T216" s="2668"/>
      <c r="U216" s="2668"/>
      <c r="V216" s="2668"/>
      <c r="W216" s="2668"/>
      <c r="X216" s="2668"/>
      <c r="Y216" s="2668"/>
      <c r="Z216" s="2668"/>
      <c r="AA216" s="2668"/>
      <c r="AB216" s="2667"/>
      <c r="AC216" s="2667"/>
      <c r="AE216" s="2668" t="s">
        <v>2442</v>
      </c>
    </row>
    <row r="217" spans="1:31">
      <c r="A217" s="2665"/>
      <c r="B217" s="2665"/>
      <c r="C217" s="2664"/>
      <c r="D217" s="2665"/>
      <c r="E217" s="2665"/>
      <c r="F217" s="2665"/>
      <c r="G217" s="2665"/>
      <c r="H217" s="2665"/>
      <c r="I217" s="2665"/>
      <c r="J217" s="2665"/>
      <c r="K217" s="2665"/>
      <c r="L217" s="2668"/>
      <c r="M217" s="2668"/>
      <c r="N217" s="2668"/>
      <c r="O217" s="2668"/>
      <c r="P217" s="2668"/>
      <c r="Q217" s="2668"/>
      <c r="R217" s="2668"/>
      <c r="S217" s="2668"/>
      <c r="T217" s="2668"/>
      <c r="U217" s="2668"/>
      <c r="V217" s="2668"/>
      <c r="W217" s="2668"/>
      <c r="X217" s="2668"/>
      <c r="Y217" s="2668"/>
      <c r="Z217" s="2668"/>
      <c r="AA217" s="2668"/>
      <c r="AB217" s="2667"/>
      <c r="AC217" s="2667"/>
      <c r="AE217" s="2668" t="s">
        <v>2442</v>
      </c>
    </row>
    <row r="218" spans="1:31">
      <c r="A218" s="2665"/>
      <c r="B218" s="2665"/>
      <c r="C218" s="2664"/>
      <c r="D218" s="2665"/>
      <c r="E218" s="2665"/>
      <c r="F218" s="2665"/>
      <c r="G218" s="2665"/>
      <c r="H218" s="2665"/>
      <c r="I218" s="2665"/>
      <c r="J218" s="2665"/>
      <c r="K218" s="2665"/>
      <c r="L218" s="2668"/>
      <c r="M218" s="2668"/>
      <c r="N218" s="2668"/>
      <c r="O218" s="2668"/>
      <c r="P218" s="2668"/>
      <c r="Q218" s="2668"/>
      <c r="R218" s="2668"/>
      <c r="S218" s="2668"/>
      <c r="T218" s="2668"/>
      <c r="U218" s="2668"/>
      <c r="V218" s="2668"/>
      <c r="W218" s="2668"/>
      <c r="X218" s="2668"/>
      <c r="Y218" s="2668"/>
      <c r="Z218" s="2668"/>
      <c r="AA218" s="2668"/>
      <c r="AB218" s="2667"/>
      <c r="AC218" s="2667"/>
      <c r="AE218" s="2668" t="s">
        <v>2442</v>
      </c>
    </row>
    <row r="219" spans="1:31">
      <c r="A219" s="2665"/>
      <c r="B219" s="2665"/>
      <c r="C219" s="2664"/>
      <c r="D219" s="2665"/>
      <c r="E219" s="2665"/>
      <c r="F219" s="2665"/>
      <c r="G219" s="2665"/>
      <c r="H219" s="2665"/>
      <c r="I219" s="2665"/>
      <c r="J219" s="2665"/>
      <c r="K219" s="2665"/>
      <c r="L219" s="2668"/>
      <c r="M219" s="2668"/>
      <c r="N219" s="2668"/>
      <c r="O219" s="2668"/>
      <c r="P219" s="2668"/>
      <c r="Q219" s="2668"/>
      <c r="R219" s="2668"/>
      <c r="S219" s="2668"/>
      <c r="T219" s="2668"/>
      <c r="U219" s="2668"/>
      <c r="V219" s="2668"/>
      <c r="W219" s="2668"/>
      <c r="X219" s="2668"/>
      <c r="Y219" s="2668"/>
      <c r="Z219" s="2668"/>
      <c r="AA219" s="2668"/>
      <c r="AB219" s="2667"/>
      <c r="AC219" s="2667"/>
      <c r="AE219" s="2668" t="s">
        <v>2442</v>
      </c>
    </row>
    <row r="220" spans="1:31">
      <c r="A220" s="2665"/>
      <c r="B220" s="2665"/>
      <c r="C220" s="2664"/>
      <c r="D220" s="2665"/>
      <c r="E220" s="2665"/>
      <c r="F220" s="2665"/>
      <c r="G220" s="2665"/>
      <c r="H220" s="2665"/>
      <c r="I220" s="2665"/>
      <c r="J220" s="2665"/>
      <c r="K220" s="2665"/>
      <c r="L220" s="2668"/>
      <c r="M220" s="2668"/>
      <c r="N220" s="2668"/>
      <c r="O220" s="2668"/>
      <c r="P220" s="2668"/>
      <c r="Q220" s="2668"/>
      <c r="R220" s="2668"/>
      <c r="S220" s="2668"/>
      <c r="T220" s="2668"/>
      <c r="U220" s="2668"/>
      <c r="V220" s="2668"/>
      <c r="W220" s="2668"/>
      <c r="X220" s="2668"/>
      <c r="Y220" s="2668"/>
      <c r="Z220" s="2668"/>
      <c r="AA220" s="2668"/>
      <c r="AB220" s="2667"/>
      <c r="AC220" s="2667"/>
      <c r="AE220" s="2668" t="s">
        <v>2442</v>
      </c>
    </row>
    <row r="221" spans="1:31">
      <c r="A221" s="2665"/>
      <c r="B221" s="2665"/>
      <c r="C221" s="2664"/>
      <c r="D221" s="2665"/>
      <c r="E221" s="2665"/>
      <c r="F221" s="2665"/>
      <c r="G221" s="2665"/>
      <c r="H221" s="2665"/>
      <c r="I221" s="2665"/>
      <c r="J221" s="2665"/>
      <c r="K221" s="2665"/>
      <c r="L221" s="2668"/>
      <c r="M221" s="2668"/>
      <c r="N221" s="2668"/>
      <c r="O221" s="2668"/>
      <c r="P221" s="2668"/>
      <c r="Q221" s="2668"/>
      <c r="R221" s="2668"/>
      <c r="S221" s="2668"/>
      <c r="T221" s="2668"/>
      <c r="U221" s="2668"/>
      <c r="V221" s="2668"/>
      <c r="W221" s="2668"/>
      <c r="X221" s="2668"/>
      <c r="Y221" s="2668"/>
      <c r="Z221" s="2668"/>
      <c r="AA221" s="2668"/>
      <c r="AB221" s="2667"/>
      <c r="AC221" s="2667"/>
      <c r="AE221" s="2668" t="s">
        <v>2442</v>
      </c>
    </row>
    <row r="222" spans="1:31">
      <c r="A222" s="2665"/>
      <c r="B222" s="2665"/>
      <c r="C222" s="2664"/>
      <c r="D222" s="2665"/>
      <c r="E222" s="2665"/>
      <c r="F222" s="2665"/>
      <c r="G222" s="2665"/>
      <c r="H222" s="2665"/>
      <c r="I222" s="2665"/>
      <c r="J222" s="2665"/>
      <c r="K222" s="2665"/>
      <c r="L222" s="2668"/>
      <c r="M222" s="2668"/>
      <c r="N222" s="2668"/>
      <c r="O222" s="2668"/>
      <c r="P222" s="2668"/>
      <c r="Q222" s="2668"/>
      <c r="R222" s="2668"/>
      <c r="S222" s="2668"/>
      <c r="T222" s="2668"/>
      <c r="U222" s="2668"/>
      <c r="V222" s="2668"/>
      <c r="W222" s="2668"/>
      <c r="X222" s="2668"/>
      <c r="Y222" s="2668"/>
      <c r="Z222" s="2668"/>
      <c r="AA222" s="2668"/>
      <c r="AB222" s="2667"/>
      <c r="AC222" s="2667"/>
      <c r="AE222" s="2668" t="s">
        <v>2442</v>
      </c>
    </row>
    <row r="223" spans="1:31">
      <c r="A223" s="2665"/>
      <c r="B223" s="2665"/>
      <c r="C223" s="2664"/>
      <c r="D223" s="2665"/>
      <c r="E223" s="2665"/>
      <c r="F223" s="2665"/>
      <c r="G223" s="2665"/>
      <c r="H223" s="2665"/>
      <c r="I223" s="2665"/>
      <c r="J223" s="2665"/>
      <c r="K223" s="2665"/>
      <c r="L223" s="2668"/>
      <c r="M223" s="2668"/>
      <c r="N223" s="2668"/>
      <c r="O223" s="2668"/>
      <c r="P223" s="2668"/>
      <c r="Q223" s="2668"/>
      <c r="R223" s="2668"/>
      <c r="S223" s="2668"/>
      <c r="T223" s="2668"/>
      <c r="U223" s="2668"/>
      <c r="V223" s="2668"/>
      <c r="W223" s="2668"/>
      <c r="X223" s="2668"/>
      <c r="Y223" s="2668"/>
      <c r="Z223" s="2668"/>
      <c r="AA223" s="2668"/>
      <c r="AB223" s="2667"/>
      <c r="AC223" s="2667"/>
      <c r="AE223" s="2668" t="s">
        <v>2442</v>
      </c>
    </row>
    <row r="224" spans="1:31">
      <c r="A224" s="2665"/>
      <c r="B224" s="2665"/>
      <c r="C224" s="2664"/>
      <c r="D224" s="2665"/>
      <c r="E224" s="2665"/>
      <c r="F224" s="2665"/>
      <c r="G224" s="2665"/>
      <c r="H224" s="2665"/>
      <c r="I224" s="2665"/>
      <c r="J224" s="2665"/>
      <c r="K224" s="2665"/>
      <c r="L224" s="2668"/>
      <c r="M224" s="2668"/>
      <c r="N224" s="2668"/>
      <c r="O224" s="2668"/>
      <c r="P224" s="2668"/>
      <c r="Q224" s="2668"/>
      <c r="R224" s="2668"/>
      <c r="S224" s="2668"/>
      <c r="T224" s="2668"/>
      <c r="U224" s="2668"/>
      <c r="V224" s="2668"/>
      <c r="W224" s="2668"/>
      <c r="X224" s="2668"/>
      <c r="Y224" s="2668"/>
      <c r="Z224" s="2668"/>
      <c r="AA224" s="2668"/>
      <c r="AB224" s="2667"/>
      <c r="AC224" s="2667"/>
      <c r="AE224" s="2668" t="s">
        <v>2442</v>
      </c>
    </row>
    <row r="225" spans="1:31">
      <c r="A225" s="2665"/>
      <c r="B225" s="2665"/>
      <c r="C225" s="2664"/>
      <c r="D225" s="2665"/>
      <c r="E225" s="2665"/>
      <c r="F225" s="2665"/>
      <c r="G225" s="2665"/>
      <c r="H225" s="2665"/>
      <c r="I225" s="2665"/>
      <c r="J225" s="2665"/>
      <c r="K225" s="2665"/>
      <c r="L225" s="2668"/>
      <c r="M225" s="2668"/>
      <c r="N225" s="2668"/>
      <c r="O225" s="2668"/>
      <c r="P225" s="2668"/>
      <c r="Q225" s="2668"/>
      <c r="R225" s="2668"/>
      <c r="S225" s="2668"/>
      <c r="T225" s="2668"/>
      <c r="U225" s="2668"/>
      <c r="V225" s="2668"/>
      <c r="W225" s="2668"/>
      <c r="X225" s="2668"/>
      <c r="Y225" s="2668"/>
      <c r="Z225" s="2668"/>
      <c r="AA225" s="2668"/>
      <c r="AB225" s="2667"/>
      <c r="AC225" s="2667"/>
      <c r="AE225" s="2668" t="s">
        <v>2442</v>
      </c>
    </row>
    <row r="226" spans="1:31">
      <c r="A226" s="2665"/>
      <c r="B226" s="2665"/>
      <c r="C226" s="2664"/>
      <c r="D226" s="2665"/>
      <c r="E226" s="2665"/>
      <c r="F226" s="2665"/>
      <c r="G226" s="2665"/>
      <c r="H226" s="2665"/>
      <c r="I226" s="2665"/>
      <c r="J226" s="2665"/>
      <c r="K226" s="2665"/>
      <c r="L226" s="2668"/>
      <c r="M226" s="2668"/>
      <c r="N226" s="2668"/>
      <c r="O226" s="2668"/>
      <c r="P226" s="2668"/>
      <c r="Q226" s="2668"/>
      <c r="R226" s="2668"/>
      <c r="S226" s="2668"/>
      <c r="T226" s="2668"/>
      <c r="U226" s="2668"/>
      <c r="V226" s="2668"/>
      <c r="W226" s="2668"/>
      <c r="X226" s="2668"/>
      <c r="Y226" s="2668"/>
      <c r="Z226" s="2668"/>
      <c r="AA226" s="2668"/>
      <c r="AB226" s="2667"/>
      <c r="AC226" s="2667"/>
      <c r="AE226" s="2668">
        <v>-0.57363772244871569</v>
      </c>
    </row>
    <row r="227" spans="1:31">
      <c r="A227" s="2665"/>
      <c r="B227" s="2665"/>
      <c r="C227" s="2664"/>
      <c r="D227" s="2665"/>
      <c r="E227" s="2665"/>
      <c r="F227" s="2665"/>
      <c r="G227" s="2665"/>
      <c r="H227" s="2665"/>
      <c r="I227" s="2665"/>
      <c r="J227" s="2665"/>
      <c r="K227" s="2665"/>
      <c r="L227" s="2668"/>
      <c r="M227" s="2668"/>
      <c r="N227" s="2668"/>
      <c r="O227" s="2668"/>
      <c r="P227" s="2668"/>
      <c r="Q227" s="2668"/>
      <c r="R227" s="2668"/>
      <c r="S227" s="2668"/>
      <c r="T227" s="2668"/>
      <c r="U227" s="2668"/>
      <c r="V227" s="2668"/>
      <c r="W227" s="2668"/>
      <c r="X227" s="2668"/>
      <c r="Y227" s="2668"/>
      <c r="Z227" s="2668"/>
      <c r="AA227" s="2668"/>
      <c r="AB227" s="2667"/>
      <c r="AC227" s="2667"/>
      <c r="AE227" s="2668">
        <v>-0.13323081224071331</v>
      </c>
    </row>
    <row r="228" spans="1:31">
      <c r="A228" s="2665"/>
      <c r="B228" s="2665"/>
      <c r="C228" s="2664"/>
      <c r="D228" s="2665"/>
      <c r="E228" s="2665"/>
      <c r="F228" s="2665"/>
      <c r="G228" s="2665"/>
      <c r="H228" s="2665"/>
      <c r="I228" s="2665"/>
      <c r="J228" s="2665"/>
      <c r="K228" s="2665"/>
      <c r="L228" s="2668"/>
      <c r="M228" s="2668"/>
      <c r="N228" s="2668"/>
      <c r="O228" s="2668"/>
      <c r="P228" s="2668"/>
      <c r="Q228" s="2668"/>
      <c r="R228" s="2668"/>
      <c r="S228" s="2668"/>
      <c r="T228" s="2668"/>
      <c r="U228" s="2668"/>
      <c r="V228" s="2668"/>
      <c r="W228" s="2668"/>
      <c r="X228" s="2668"/>
      <c r="Y228" s="2668"/>
      <c r="Z228" s="2668"/>
      <c r="AA228" s="2668"/>
      <c r="AB228" s="2667"/>
      <c r="AC228" s="2667"/>
      <c r="AE228" s="2668" t="s">
        <v>2442</v>
      </c>
    </row>
    <row r="229" spans="1:31">
      <c r="A229" s="2665"/>
      <c r="B229" s="2665"/>
      <c r="C229" s="2664"/>
      <c r="D229" s="2665"/>
      <c r="E229" s="2665"/>
      <c r="F229" s="2665"/>
      <c r="G229" s="2665"/>
      <c r="H229" s="2665"/>
      <c r="I229" s="2665"/>
      <c r="J229" s="2665"/>
      <c r="K229" s="2665"/>
      <c r="L229" s="2668"/>
      <c r="M229" s="2668"/>
      <c r="N229" s="2668"/>
      <c r="O229" s="2668"/>
      <c r="P229" s="2668"/>
      <c r="Q229" s="2668"/>
      <c r="R229" s="2668"/>
      <c r="S229" s="2668"/>
      <c r="T229" s="2668"/>
      <c r="U229" s="2668"/>
      <c r="V229" s="2668"/>
      <c r="W229" s="2668"/>
      <c r="X229" s="2668"/>
      <c r="Y229" s="2668"/>
      <c r="Z229" s="2668"/>
      <c r="AA229" s="2668"/>
      <c r="AB229" s="2667"/>
      <c r="AC229" s="2667"/>
      <c r="AE229" s="2668">
        <v>-4.4410049936147201E-2</v>
      </c>
    </row>
    <row r="230" spans="1:31">
      <c r="A230" s="2665"/>
      <c r="B230" s="2665"/>
      <c r="C230" s="2664"/>
      <c r="D230" s="2665"/>
      <c r="E230" s="2665"/>
      <c r="F230" s="2665"/>
      <c r="G230" s="2665"/>
      <c r="H230" s="2665"/>
      <c r="I230" s="2665"/>
      <c r="J230" s="2665"/>
      <c r="K230" s="2665"/>
      <c r="L230" s="2668"/>
      <c r="M230" s="2668"/>
      <c r="N230" s="2668"/>
      <c r="O230" s="2668"/>
      <c r="P230" s="2668"/>
      <c r="Q230" s="2668"/>
      <c r="R230" s="2668"/>
      <c r="S230" s="2668"/>
      <c r="T230" s="2668"/>
      <c r="U230" s="2668"/>
      <c r="V230" s="2668"/>
      <c r="W230" s="2668"/>
      <c r="X230" s="2668"/>
      <c r="Y230" s="2668"/>
      <c r="Z230" s="2668"/>
      <c r="AA230" s="2668"/>
      <c r="AB230" s="2667"/>
      <c r="AC230" s="2667"/>
      <c r="AE230" s="2668" t="s">
        <v>2442</v>
      </c>
    </row>
    <row r="231" spans="1:31">
      <c r="A231" s="2665"/>
      <c r="B231" s="2665"/>
      <c r="C231" s="2664"/>
      <c r="D231" s="2665"/>
      <c r="E231" s="2665"/>
      <c r="F231" s="2665"/>
      <c r="G231" s="2665"/>
      <c r="H231" s="2665"/>
      <c r="I231" s="2665"/>
      <c r="J231" s="2665"/>
      <c r="K231" s="2665"/>
      <c r="L231" s="2668"/>
      <c r="M231" s="2668"/>
      <c r="N231" s="2668"/>
      <c r="O231" s="2668"/>
      <c r="P231" s="2668"/>
      <c r="Q231" s="2668"/>
      <c r="R231" s="2668"/>
      <c r="S231" s="2668"/>
      <c r="T231" s="2668"/>
      <c r="U231" s="2668"/>
      <c r="V231" s="2668"/>
      <c r="W231" s="2668"/>
      <c r="X231" s="2668"/>
      <c r="Y231" s="2668"/>
      <c r="Z231" s="2668"/>
      <c r="AA231" s="2668"/>
      <c r="AB231" s="2667"/>
      <c r="AC231" s="2667"/>
      <c r="AE231" s="2668" t="s">
        <v>2442</v>
      </c>
    </row>
    <row r="232" spans="1:31">
      <c r="A232" s="2665"/>
      <c r="B232" s="2665"/>
      <c r="C232" s="2664"/>
      <c r="D232" s="2665"/>
      <c r="E232" s="2665"/>
      <c r="F232" s="2665"/>
      <c r="G232" s="2665"/>
      <c r="H232" s="2665"/>
      <c r="I232" s="2665"/>
      <c r="J232" s="2665"/>
      <c r="K232" s="2665"/>
      <c r="L232" s="2668"/>
      <c r="M232" s="2668"/>
      <c r="N232" s="2668"/>
      <c r="O232" s="2668"/>
      <c r="P232" s="2668"/>
      <c r="Q232" s="2668"/>
      <c r="R232" s="2668"/>
      <c r="S232" s="2668"/>
      <c r="T232" s="2668"/>
      <c r="U232" s="2668"/>
      <c r="V232" s="2668"/>
      <c r="W232" s="2668"/>
      <c r="X232" s="2668"/>
      <c r="Y232" s="2668"/>
      <c r="Z232" s="2668"/>
      <c r="AA232" s="2668"/>
      <c r="AB232" s="2667"/>
      <c r="AC232" s="2667"/>
      <c r="AE232" s="2668" t="s">
        <v>2442</v>
      </c>
    </row>
    <row r="233" spans="1:31">
      <c r="A233" s="2665"/>
      <c r="B233" s="2665"/>
      <c r="C233" s="2664"/>
      <c r="D233" s="2665"/>
      <c r="E233" s="2665"/>
      <c r="F233" s="2665"/>
      <c r="G233" s="2665"/>
      <c r="H233" s="2665"/>
      <c r="I233" s="2665"/>
      <c r="J233" s="2665"/>
      <c r="K233" s="2665"/>
      <c r="L233" s="2668"/>
      <c r="M233" s="2668"/>
      <c r="N233" s="2668"/>
      <c r="O233" s="2668"/>
      <c r="P233" s="2668"/>
      <c r="Q233" s="2668"/>
      <c r="R233" s="2668"/>
      <c r="S233" s="2668"/>
      <c r="T233" s="2668"/>
      <c r="U233" s="2668"/>
      <c r="V233" s="2668"/>
      <c r="W233" s="2668"/>
      <c r="X233" s="2668"/>
      <c r="Y233" s="2668"/>
      <c r="Z233" s="2668"/>
      <c r="AA233" s="2668"/>
      <c r="AB233" s="2667"/>
      <c r="AC233" s="2667"/>
      <c r="AE233" s="2668" t="s">
        <v>2442</v>
      </c>
    </row>
    <row r="234" spans="1:31">
      <c r="A234" s="2665"/>
      <c r="B234" s="2665"/>
      <c r="C234" s="2664"/>
      <c r="D234" s="2665"/>
      <c r="E234" s="2665"/>
      <c r="F234" s="2665"/>
      <c r="G234" s="2665"/>
      <c r="H234" s="2665"/>
      <c r="I234" s="2665"/>
      <c r="J234" s="2665"/>
      <c r="K234" s="2665"/>
      <c r="L234" s="2668"/>
      <c r="M234" s="2668"/>
      <c r="N234" s="2668"/>
      <c r="O234" s="2668"/>
      <c r="P234" s="2668"/>
      <c r="Q234" s="2668"/>
      <c r="R234" s="2668"/>
      <c r="S234" s="2668"/>
      <c r="T234" s="2668"/>
      <c r="U234" s="2668"/>
      <c r="V234" s="2668"/>
      <c r="W234" s="2668"/>
      <c r="X234" s="2668"/>
      <c r="Y234" s="2668"/>
      <c r="Z234" s="2668"/>
      <c r="AA234" s="2668"/>
      <c r="AB234" s="2667"/>
      <c r="AC234" s="2667"/>
      <c r="AE234" s="2668" t="s">
        <v>2442</v>
      </c>
    </row>
    <row r="235" spans="1:31">
      <c r="A235" s="2665"/>
      <c r="B235" s="2665"/>
      <c r="C235" s="2664"/>
      <c r="D235" s="2665"/>
      <c r="E235" s="2665"/>
      <c r="F235" s="2665"/>
      <c r="G235" s="2665"/>
      <c r="H235" s="2665"/>
      <c r="I235" s="2665"/>
      <c r="J235" s="2665"/>
      <c r="K235" s="2665"/>
      <c r="L235" s="2668"/>
      <c r="M235" s="2668"/>
      <c r="N235" s="2668"/>
      <c r="O235" s="2668"/>
      <c r="P235" s="2668"/>
      <c r="Q235" s="2668"/>
      <c r="R235" s="2668"/>
      <c r="S235" s="2668"/>
      <c r="T235" s="2668"/>
      <c r="U235" s="2668"/>
      <c r="V235" s="2668"/>
      <c r="W235" s="2668"/>
      <c r="X235" s="2668"/>
      <c r="Y235" s="2668"/>
      <c r="Z235" s="2668"/>
      <c r="AA235" s="2668"/>
      <c r="AB235" s="2667"/>
      <c r="AC235" s="2667"/>
      <c r="AE235" s="2668" t="s">
        <v>2442</v>
      </c>
    </row>
    <row r="236" spans="1:31">
      <c r="A236" s="2665"/>
      <c r="B236" s="2665"/>
      <c r="C236" s="2664"/>
      <c r="D236" s="2665"/>
      <c r="E236" s="2665"/>
      <c r="F236" s="2665"/>
      <c r="G236" s="2665"/>
      <c r="H236" s="2665"/>
      <c r="I236" s="2665"/>
      <c r="J236" s="2665"/>
      <c r="K236" s="2665"/>
      <c r="L236" s="2668"/>
      <c r="M236" s="2668"/>
      <c r="N236" s="2668"/>
      <c r="O236" s="2668"/>
      <c r="P236" s="2668"/>
      <c r="Q236" s="2668"/>
      <c r="R236" s="2668"/>
      <c r="S236" s="2668"/>
      <c r="T236" s="2668"/>
      <c r="U236" s="2668"/>
      <c r="V236" s="2668"/>
      <c r="W236" s="2668"/>
      <c r="X236" s="2668"/>
      <c r="Y236" s="2668"/>
      <c r="Z236" s="2668"/>
      <c r="AA236" s="2668"/>
      <c r="AB236" s="2667"/>
      <c r="AC236" s="2667"/>
      <c r="AE236" s="2668" t="s">
        <v>2442</v>
      </c>
    </row>
    <row r="237" spans="1:31">
      <c r="A237" s="2665"/>
      <c r="B237" s="2665"/>
      <c r="C237" s="2664"/>
      <c r="D237" s="2665"/>
      <c r="E237" s="2665"/>
      <c r="F237" s="2665"/>
      <c r="G237" s="2665"/>
      <c r="H237" s="2665"/>
      <c r="I237" s="2665"/>
      <c r="J237" s="2665"/>
      <c r="K237" s="2665"/>
      <c r="L237" s="2668"/>
      <c r="M237" s="2668"/>
      <c r="N237" s="2668"/>
      <c r="O237" s="2668"/>
      <c r="P237" s="2668"/>
      <c r="Q237" s="2668"/>
      <c r="R237" s="2668"/>
      <c r="S237" s="2668"/>
      <c r="T237" s="2668"/>
      <c r="U237" s="2668"/>
      <c r="V237" s="2668"/>
      <c r="W237" s="2668"/>
      <c r="X237" s="2668"/>
      <c r="Y237" s="2668"/>
      <c r="Z237" s="2668"/>
      <c r="AA237" s="2668"/>
      <c r="AB237" s="2667"/>
      <c r="AC237" s="2667"/>
      <c r="AE237" s="2668" t="s">
        <v>2442</v>
      </c>
    </row>
    <row r="238" spans="1:31">
      <c r="A238" s="2665"/>
      <c r="B238" s="2665"/>
      <c r="C238" s="2664"/>
      <c r="D238" s="2665"/>
      <c r="E238" s="2665"/>
      <c r="F238" s="2665"/>
      <c r="G238" s="2665"/>
      <c r="H238" s="2665"/>
      <c r="I238" s="2665"/>
      <c r="J238" s="2665"/>
      <c r="K238" s="2665"/>
      <c r="L238" s="2668"/>
      <c r="M238" s="2668"/>
      <c r="N238" s="2668"/>
      <c r="O238" s="2668"/>
      <c r="P238" s="2668"/>
      <c r="Q238" s="2668"/>
      <c r="R238" s="2668"/>
      <c r="S238" s="2668"/>
      <c r="T238" s="2668"/>
      <c r="U238" s="2668"/>
      <c r="V238" s="2668"/>
      <c r="W238" s="2668"/>
      <c r="X238" s="2668"/>
      <c r="Y238" s="2668"/>
      <c r="Z238" s="2668"/>
      <c r="AA238" s="2668"/>
      <c r="AB238" s="2667"/>
      <c r="AC238" s="2667"/>
      <c r="AE238" s="2668" t="s">
        <v>2442</v>
      </c>
    </row>
    <row r="239" spans="1:31">
      <c r="A239" s="2665"/>
      <c r="B239" s="2665"/>
      <c r="C239" s="2664"/>
      <c r="D239" s="2665"/>
      <c r="E239" s="2665"/>
      <c r="F239" s="2665"/>
      <c r="G239" s="2665"/>
      <c r="H239" s="2665"/>
      <c r="I239" s="2665"/>
      <c r="J239" s="2665"/>
      <c r="K239" s="2665"/>
      <c r="L239" s="2668"/>
      <c r="M239" s="2668"/>
      <c r="N239" s="2668"/>
      <c r="O239" s="2668"/>
      <c r="P239" s="2668"/>
      <c r="Q239" s="2668"/>
      <c r="R239" s="2668"/>
      <c r="S239" s="2668"/>
      <c r="T239" s="2668"/>
      <c r="U239" s="2668"/>
      <c r="V239" s="2668"/>
      <c r="W239" s="2668"/>
      <c r="X239" s="2668"/>
      <c r="Y239" s="2668"/>
      <c r="Z239" s="2668"/>
      <c r="AA239" s="2668"/>
      <c r="AB239" s="2667"/>
      <c r="AC239" s="2667"/>
      <c r="AE239" s="2668" t="s">
        <v>2442</v>
      </c>
    </row>
    <row r="240" spans="1:31">
      <c r="A240" s="2665"/>
      <c r="B240" s="2665"/>
      <c r="C240" s="2664"/>
      <c r="D240" s="2665"/>
      <c r="E240" s="2665"/>
      <c r="F240" s="2665"/>
      <c r="G240" s="2665"/>
      <c r="H240" s="2665"/>
      <c r="I240" s="2665"/>
      <c r="J240" s="2665"/>
      <c r="K240" s="2665"/>
      <c r="L240" s="2668"/>
      <c r="M240" s="2668"/>
      <c r="N240" s="2668"/>
      <c r="O240" s="2668"/>
      <c r="P240" s="2668"/>
      <c r="Q240" s="2668"/>
      <c r="R240" s="2668"/>
      <c r="S240" s="2668"/>
      <c r="T240" s="2668"/>
      <c r="U240" s="2668"/>
      <c r="V240" s="2668"/>
      <c r="W240" s="2668"/>
      <c r="X240" s="2668"/>
      <c r="Y240" s="2668"/>
      <c r="Z240" s="2668"/>
      <c r="AA240" s="2668"/>
      <c r="AB240" s="2667"/>
      <c r="AC240" s="2667"/>
      <c r="AE240" s="2668" t="s">
        <v>2442</v>
      </c>
    </row>
    <row r="241" spans="1:31">
      <c r="A241" s="2665"/>
      <c r="B241" s="2665"/>
      <c r="C241" s="2664"/>
      <c r="D241" s="2665"/>
      <c r="E241" s="2665"/>
      <c r="F241" s="2665"/>
      <c r="G241" s="2665"/>
      <c r="H241" s="2665"/>
      <c r="I241" s="2665"/>
      <c r="J241" s="2665"/>
      <c r="K241" s="2665"/>
      <c r="L241" s="2668"/>
      <c r="M241" s="2668"/>
      <c r="N241" s="2668"/>
      <c r="O241" s="2668"/>
      <c r="P241" s="2668"/>
      <c r="Q241" s="2668"/>
      <c r="R241" s="2668"/>
      <c r="S241" s="2668"/>
      <c r="T241" s="2668"/>
      <c r="U241" s="2668"/>
      <c r="V241" s="2668"/>
      <c r="W241" s="2668"/>
      <c r="X241" s="2668"/>
      <c r="Y241" s="2668"/>
      <c r="Z241" s="2668"/>
      <c r="AA241" s="2668"/>
      <c r="AB241" s="2667"/>
      <c r="AC241" s="2667"/>
      <c r="AE241" s="2668" t="s">
        <v>2442</v>
      </c>
    </row>
    <row r="242" spans="1:31">
      <c r="A242" s="2665"/>
      <c r="B242" s="2665"/>
      <c r="C242" s="2664"/>
      <c r="D242" s="2665"/>
      <c r="E242" s="2665"/>
      <c r="F242" s="2665"/>
      <c r="G242" s="2665"/>
      <c r="H242" s="2665"/>
      <c r="I242" s="2665"/>
      <c r="J242" s="2665"/>
      <c r="K242" s="2665"/>
      <c r="L242" s="2668"/>
      <c r="M242" s="2668"/>
      <c r="N242" s="2668"/>
      <c r="O242" s="2668"/>
      <c r="P242" s="2668"/>
      <c r="Q242" s="2668"/>
      <c r="R242" s="2668"/>
      <c r="S242" s="2668"/>
      <c r="T242" s="2668"/>
      <c r="U242" s="2668"/>
      <c r="V242" s="2668"/>
      <c r="W242" s="2668"/>
      <c r="X242" s="2668"/>
      <c r="Y242" s="2668"/>
      <c r="Z242" s="2668"/>
      <c r="AA242" s="2668"/>
      <c r="AB242" s="2667"/>
      <c r="AC242" s="2667"/>
      <c r="AE242" s="2668" t="s">
        <v>2442</v>
      </c>
    </row>
    <row r="243" spans="1:31">
      <c r="A243" s="2665"/>
      <c r="B243" s="2665"/>
      <c r="C243" s="2664"/>
      <c r="D243" s="2665"/>
      <c r="E243" s="2665"/>
      <c r="F243" s="2665"/>
      <c r="G243" s="2665"/>
      <c r="H243" s="2665"/>
      <c r="I243" s="2665"/>
      <c r="J243" s="2665"/>
      <c r="K243" s="2665"/>
      <c r="L243" s="2668"/>
      <c r="M243" s="2668"/>
      <c r="N243" s="2668"/>
      <c r="O243" s="2668"/>
      <c r="P243" s="2668"/>
      <c r="Q243" s="2668"/>
      <c r="R243" s="2668"/>
      <c r="S243" s="2668"/>
      <c r="T243" s="2668"/>
      <c r="U243" s="2668"/>
      <c r="V243" s="2668"/>
      <c r="W243" s="2668"/>
      <c r="X243" s="2668"/>
      <c r="Y243" s="2668"/>
      <c r="Z243" s="2668"/>
      <c r="AA243" s="2668"/>
      <c r="AB243" s="2667"/>
      <c r="AC243" s="2667"/>
      <c r="AE243" s="2668" t="s">
        <v>2442</v>
      </c>
    </row>
    <row r="244" spans="1:31">
      <c r="A244" s="2665"/>
      <c r="B244" s="2665"/>
      <c r="C244" s="2664"/>
      <c r="D244" s="2665"/>
      <c r="E244" s="2665"/>
      <c r="F244" s="2665"/>
      <c r="G244" s="2665"/>
      <c r="H244" s="2665"/>
      <c r="I244" s="2665"/>
      <c r="J244" s="2665"/>
      <c r="K244" s="2665"/>
      <c r="L244" s="2668"/>
      <c r="M244" s="2668"/>
      <c r="N244" s="2668"/>
      <c r="O244" s="2668"/>
      <c r="P244" s="2668"/>
      <c r="Q244" s="2668"/>
      <c r="R244" s="2668"/>
      <c r="S244" s="2668"/>
      <c r="T244" s="2668"/>
      <c r="U244" s="2668"/>
      <c r="V244" s="2668"/>
      <c r="W244" s="2668"/>
      <c r="X244" s="2668"/>
      <c r="Y244" s="2668"/>
      <c r="Z244" s="2668"/>
      <c r="AA244" s="2668"/>
      <c r="AB244" s="2667"/>
      <c r="AC244" s="2667"/>
      <c r="AE244" s="2668" t="s">
        <v>2442</v>
      </c>
    </row>
    <row r="245" spans="1:31">
      <c r="A245" s="2665"/>
      <c r="B245" s="2665"/>
      <c r="C245" s="2664"/>
      <c r="D245" s="2665"/>
      <c r="E245" s="2665"/>
      <c r="F245" s="2665"/>
      <c r="G245" s="2665"/>
      <c r="H245" s="2665"/>
      <c r="I245" s="2665"/>
      <c r="J245" s="2665"/>
      <c r="K245" s="2665"/>
      <c r="L245" s="2668"/>
      <c r="M245" s="2668"/>
      <c r="N245" s="2668"/>
      <c r="O245" s="2668"/>
      <c r="P245" s="2668"/>
      <c r="Q245" s="2668"/>
      <c r="R245" s="2668"/>
      <c r="S245" s="2668"/>
      <c r="T245" s="2668"/>
      <c r="U245" s="2668"/>
      <c r="V245" s="2668"/>
      <c r="W245" s="2668"/>
      <c r="X245" s="2668"/>
      <c r="Y245" s="2668"/>
      <c r="Z245" s="2668"/>
      <c r="AA245" s="2668"/>
      <c r="AB245" s="2667"/>
      <c r="AC245" s="2667"/>
      <c r="AE245" s="2668" t="s">
        <v>2442</v>
      </c>
    </row>
    <row r="246" spans="1:31">
      <c r="A246" s="2665"/>
      <c r="B246" s="2665"/>
      <c r="C246" s="2664"/>
      <c r="D246" s="2665"/>
      <c r="E246" s="2665"/>
      <c r="F246" s="2665"/>
      <c r="G246" s="2665"/>
      <c r="H246" s="2665"/>
      <c r="I246" s="2665"/>
      <c r="J246" s="2665"/>
      <c r="K246" s="2665"/>
      <c r="L246" s="2668"/>
      <c r="M246" s="2668"/>
      <c r="N246" s="2668"/>
      <c r="O246" s="2668"/>
      <c r="P246" s="2668"/>
      <c r="Q246" s="2668"/>
      <c r="R246" s="2668"/>
      <c r="S246" s="2668"/>
      <c r="T246" s="2668"/>
      <c r="U246" s="2668"/>
      <c r="V246" s="2668"/>
      <c r="W246" s="2668"/>
      <c r="X246" s="2668"/>
      <c r="Y246" s="2668"/>
      <c r="Z246" s="2668"/>
      <c r="AA246" s="2668"/>
      <c r="AB246" s="2667"/>
      <c r="AC246" s="2667"/>
      <c r="AE246" s="2668" t="s">
        <v>2442</v>
      </c>
    </row>
    <row r="247" spans="1:31">
      <c r="A247" s="2665"/>
      <c r="B247" s="2665"/>
      <c r="C247" s="2664"/>
      <c r="D247" s="2665"/>
      <c r="E247" s="2665"/>
      <c r="F247" s="2665"/>
      <c r="G247" s="2665"/>
      <c r="H247" s="2665"/>
      <c r="I247" s="2665"/>
      <c r="J247" s="2665"/>
      <c r="K247" s="2665"/>
      <c r="L247" s="2668"/>
      <c r="M247" s="2668"/>
      <c r="N247" s="2668"/>
      <c r="O247" s="2668"/>
      <c r="P247" s="2668"/>
      <c r="Q247" s="2668"/>
      <c r="R247" s="2668"/>
      <c r="S247" s="2668"/>
      <c r="T247" s="2668"/>
      <c r="U247" s="2668"/>
      <c r="V247" s="2668"/>
      <c r="W247" s="2668"/>
      <c r="X247" s="2668"/>
      <c r="Y247" s="2668"/>
      <c r="Z247" s="2668"/>
      <c r="AA247" s="2668"/>
      <c r="AB247" s="2667"/>
      <c r="AC247" s="2667"/>
      <c r="AE247" s="2668" t="s">
        <v>2442</v>
      </c>
    </row>
    <row r="248" spans="1:31">
      <c r="A248" s="2665"/>
      <c r="B248" s="2665"/>
      <c r="C248" s="2664"/>
      <c r="D248" s="2665"/>
      <c r="E248" s="2665"/>
      <c r="F248" s="2665"/>
      <c r="G248" s="2665"/>
      <c r="H248" s="2665"/>
      <c r="I248" s="2665"/>
      <c r="J248" s="2665"/>
      <c r="K248" s="2665"/>
      <c r="L248" s="2668"/>
      <c r="M248" s="2668"/>
      <c r="N248" s="2668"/>
      <c r="O248" s="2668"/>
      <c r="P248" s="2668"/>
      <c r="Q248" s="2668"/>
      <c r="R248" s="2668"/>
      <c r="S248" s="2668"/>
      <c r="T248" s="2668"/>
      <c r="U248" s="2668"/>
      <c r="V248" s="2668"/>
      <c r="W248" s="2668"/>
      <c r="X248" s="2668"/>
      <c r="Y248" s="2668"/>
      <c r="Z248" s="2668"/>
      <c r="AA248" s="2668"/>
      <c r="AB248" s="2667"/>
      <c r="AC248" s="2667"/>
      <c r="AE248" s="2668" t="s">
        <v>2442</v>
      </c>
    </row>
    <row r="249" spans="1:31">
      <c r="A249" s="2665"/>
      <c r="B249" s="2665"/>
      <c r="C249" s="2664"/>
      <c r="D249" s="2665"/>
      <c r="E249" s="2665"/>
      <c r="F249" s="2665"/>
      <c r="G249" s="2665"/>
      <c r="H249" s="2665"/>
      <c r="I249" s="2665"/>
      <c r="J249" s="2665"/>
      <c r="K249" s="2665"/>
      <c r="L249" s="2668"/>
      <c r="M249" s="2668"/>
      <c r="N249" s="2668"/>
      <c r="O249" s="2668"/>
      <c r="P249" s="2668"/>
      <c r="Q249" s="2668"/>
      <c r="R249" s="2668"/>
      <c r="S249" s="2668"/>
      <c r="T249" s="2668"/>
      <c r="U249" s="2668"/>
      <c r="V249" s="2668"/>
      <c r="W249" s="2668"/>
      <c r="X249" s="2668"/>
      <c r="Y249" s="2668"/>
      <c r="Z249" s="2668"/>
      <c r="AA249" s="2668"/>
      <c r="AB249" s="2667"/>
      <c r="AC249" s="2667"/>
      <c r="AE249" s="2668" t="s">
        <v>2442</v>
      </c>
    </row>
    <row r="250" spans="1:31">
      <c r="A250" s="2665"/>
      <c r="B250" s="2665"/>
      <c r="C250" s="2664"/>
      <c r="D250" s="2665"/>
      <c r="E250" s="2665"/>
      <c r="F250" s="2665"/>
      <c r="G250" s="2665"/>
      <c r="H250" s="2665"/>
      <c r="I250" s="2665"/>
      <c r="J250" s="2665"/>
      <c r="K250" s="2665"/>
      <c r="L250" s="2668"/>
      <c r="M250" s="2668"/>
      <c r="N250" s="2668"/>
      <c r="O250" s="2668"/>
      <c r="P250" s="2668"/>
      <c r="Q250" s="2668"/>
      <c r="R250" s="2668"/>
      <c r="S250" s="2668"/>
      <c r="T250" s="2668"/>
      <c r="U250" s="2668"/>
      <c r="V250" s="2668"/>
      <c r="W250" s="2668"/>
      <c r="X250" s="2668"/>
      <c r="Y250" s="2668"/>
      <c r="Z250" s="2668"/>
      <c r="AA250" s="2668"/>
      <c r="AB250" s="2667"/>
      <c r="AC250" s="2667"/>
      <c r="AE250" s="2668" t="s">
        <v>2442</v>
      </c>
    </row>
    <row r="251" spans="1:31">
      <c r="A251" s="2665"/>
      <c r="B251" s="2665"/>
      <c r="C251" s="2664"/>
      <c r="D251" s="2665"/>
      <c r="E251" s="2665"/>
      <c r="F251" s="2665"/>
      <c r="G251" s="2665"/>
      <c r="H251" s="2665"/>
      <c r="I251" s="2665"/>
      <c r="J251" s="2665"/>
      <c r="K251" s="2665"/>
      <c r="L251" s="2668"/>
      <c r="M251" s="2668"/>
      <c r="N251" s="2668"/>
      <c r="O251" s="2668"/>
      <c r="P251" s="2668"/>
      <c r="Q251" s="2668"/>
      <c r="R251" s="2668"/>
      <c r="S251" s="2668"/>
      <c r="T251" s="2668"/>
      <c r="U251" s="2668"/>
      <c r="V251" s="2668"/>
      <c r="W251" s="2668"/>
      <c r="X251" s="2668"/>
      <c r="Y251" s="2668"/>
      <c r="Z251" s="2668"/>
      <c r="AA251" s="2668"/>
      <c r="AB251" s="2667"/>
      <c r="AC251" s="2667"/>
      <c r="AE251" s="2668">
        <v>-5.7284210840925831E-2</v>
      </c>
    </row>
    <row r="252" spans="1:31">
      <c r="A252" s="2665"/>
      <c r="B252" s="2665"/>
      <c r="C252" s="2664"/>
      <c r="D252" s="2665"/>
      <c r="E252" s="2665"/>
      <c r="F252" s="2665"/>
      <c r="G252" s="2665"/>
      <c r="H252" s="2665"/>
      <c r="I252" s="2665"/>
      <c r="J252" s="2665"/>
      <c r="K252" s="2665"/>
      <c r="L252" s="2668"/>
      <c r="M252" s="2668"/>
      <c r="N252" s="2668"/>
      <c r="O252" s="2668"/>
      <c r="P252" s="2668"/>
      <c r="Q252" s="2668"/>
      <c r="R252" s="2668"/>
      <c r="S252" s="2668"/>
      <c r="T252" s="2668"/>
      <c r="U252" s="2668"/>
      <c r="V252" s="2668"/>
      <c r="W252" s="2668"/>
      <c r="X252" s="2668"/>
      <c r="Y252" s="2668"/>
      <c r="Z252" s="2668"/>
      <c r="AA252" s="2668"/>
      <c r="AB252" s="2667"/>
      <c r="AC252" s="2667"/>
      <c r="AE252" s="2668" t="s">
        <v>2442</v>
      </c>
    </row>
    <row r="253" spans="1:31">
      <c r="A253" s="2665"/>
      <c r="B253" s="2665"/>
      <c r="C253" s="2664"/>
      <c r="D253" s="2665"/>
      <c r="E253" s="2665"/>
      <c r="F253" s="2665"/>
      <c r="G253" s="2665"/>
      <c r="H253" s="2665"/>
      <c r="I253" s="2665"/>
      <c r="J253" s="2665"/>
      <c r="K253" s="2665"/>
      <c r="L253" s="2668"/>
      <c r="M253" s="2668"/>
      <c r="N253" s="2668"/>
      <c r="O253" s="2668"/>
      <c r="P253" s="2668"/>
      <c r="Q253" s="2668"/>
      <c r="R253" s="2668"/>
      <c r="S253" s="2668"/>
      <c r="T253" s="2668"/>
      <c r="U253" s="2668"/>
      <c r="V253" s="2668"/>
      <c r="W253" s="2668"/>
      <c r="X253" s="2668"/>
      <c r="Y253" s="2668"/>
      <c r="Z253" s="2668"/>
      <c r="AA253" s="2668"/>
      <c r="AB253" s="2667"/>
      <c r="AC253" s="2667"/>
      <c r="AE253" s="2668" t="s">
        <v>2442</v>
      </c>
    </row>
    <row r="254" spans="1:31">
      <c r="A254" s="2665"/>
      <c r="B254" s="2665"/>
      <c r="C254" s="2664"/>
      <c r="D254" s="2665"/>
      <c r="E254" s="2665"/>
      <c r="F254" s="2665"/>
      <c r="G254" s="2665"/>
      <c r="H254" s="2665"/>
      <c r="I254" s="2665"/>
      <c r="J254" s="2665"/>
      <c r="K254" s="2665"/>
      <c r="L254" s="2668"/>
      <c r="M254" s="2668"/>
      <c r="N254" s="2668"/>
      <c r="O254" s="2668"/>
      <c r="P254" s="2668"/>
      <c r="Q254" s="2668"/>
      <c r="R254" s="2668"/>
      <c r="S254" s="2668"/>
      <c r="T254" s="2668"/>
      <c r="U254" s="2668"/>
      <c r="V254" s="2668"/>
      <c r="W254" s="2668"/>
      <c r="X254" s="2668"/>
      <c r="Y254" s="2668"/>
      <c r="Z254" s="2668"/>
      <c r="AA254" s="2668"/>
      <c r="AB254" s="2667"/>
      <c r="AC254" s="2667"/>
      <c r="AE254" s="2668" t="s">
        <v>2442</v>
      </c>
    </row>
    <row r="255" spans="1:31">
      <c r="A255" s="2665"/>
      <c r="B255" s="2665"/>
      <c r="C255" s="2664"/>
      <c r="D255" s="2665"/>
      <c r="E255" s="2665"/>
      <c r="F255" s="2665"/>
      <c r="G255" s="2665"/>
      <c r="H255" s="2665"/>
      <c r="I255" s="2665"/>
      <c r="J255" s="2665"/>
      <c r="K255" s="2665"/>
      <c r="L255" s="2668"/>
      <c r="M255" s="2668"/>
      <c r="N255" s="2668"/>
      <c r="O255" s="2668"/>
      <c r="P255" s="2668"/>
      <c r="Q255" s="2668"/>
      <c r="R255" s="2668"/>
      <c r="S255" s="2668"/>
      <c r="T255" s="2668"/>
      <c r="U255" s="2668"/>
      <c r="V255" s="2668"/>
      <c r="W255" s="2668"/>
      <c r="X255" s="2668"/>
      <c r="Y255" s="2668"/>
      <c r="Z255" s="2668"/>
      <c r="AA255" s="2668"/>
      <c r="AB255" s="2667"/>
      <c r="AC255" s="2667"/>
      <c r="AE255" s="2668" t="s">
        <v>2442</v>
      </c>
    </row>
    <row r="256" spans="1:31">
      <c r="A256" s="2665"/>
      <c r="B256" s="2665"/>
      <c r="C256" s="2664"/>
      <c r="D256" s="2665"/>
      <c r="E256" s="2665"/>
      <c r="F256" s="2665"/>
      <c r="G256" s="2665"/>
      <c r="H256" s="2665"/>
      <c r="I256" s="2665"/>
      <c r="J256" s="2665"/>
      <c r="K256" s="2665"/>
      <c r="L256" s="2668"/>
      <c r="M256" s="2668"/>
      <c r="N256" s="2668"/>
      <c r="O256" s="2668"/>
      <c r="P256" s="2668"/>
      <c r="Q256" s="2668"/>
      <c r="R256" s="2668"/>
      <c r="S256" s="2668"/>
      <c r="T256" s="2668"/>
      <c r="U256" s="2668"/>
      <c r="V256" s="2668"/>
      <c r="W256" s="2668"/>
      <c r="X256" s="2668"/>
      <c r="Y256" s="2668"/>
      <c r="Z256" s="2668"/>
      <c r="AA256" s="2668"/>
      <c r="AB256" s="2667"/>
      <c r="AC256" s="2667"/>
      <c r="AE256" s="2668" t="s">
        <v>2442</v>
      </c>
    </row>
    <row r="257" spans="1:31">
      <c r="A257" s="2665"/>
      <c r="B257" s="2665"/>
      <c r="C257" s="2664"/>
      <c r="D257" s="2665"/>
      <c r="E257" s="2665"/>
      <c r="F257" s="2665"/>
      <c r="G257" s="2665"/>
      <c r="H257" s="2665"/>
      <c r="I257" s="2665"/>
      <c r="J257" s="2665"/>
      <c r="K257" s="2665"/>
      <c r="L257" s="2668"/>
      <c r="M257" s="2668"/>
      <c r="N257" s="2668"/>
      <c r="O257" s="2668"/>
      <c r="P257" s="2668"/>
      <c r="Q257" s="2668"/>
      <c r="R257" s="2668"/>
      <c r="S257" s="2668"/>
      <c r="T257" s="2668"/>
      <c r="U257" s="2668"/>
      <c r="V257" s="2668"/>
      <c r="W257" s="2668"/>
      <c r="X257" s="2668"/>
      <c r="Y257" s="2668"/>
      <c r="Z257" s="2668"/>
      <c r="AA257" s="2668"/>
      <c r="AB257" s="2667"/>
      <c r="AC257" s="2667"/>
      <c r="AE257" s="2668" t="s">
        <v>2442</v>
      </c>
    </row>
    <row r="258" spans="1:31">
      <c r="A258" s="2665"/>
      <c r="B258" s="2665"/>
      <c r="C258" s="2664"/>
      <c r="D258" s="2665"/>
      <c r="E258" s="2665"/>
      <c r="F258" s="2665"/>
      <c r="G258" s="2665"/>
      <c r="H258" s="2665"/>
      <c r="I258" s="2665"/>
      <c r="J258" s="2665"/>
      <c r="K258" s="2665"/>
      <c r="L258" s="2668"/>
      <c r="M258" s="2668"/>
      <c r="N258" s="2668"/>
      <c r="O258" s="2668"/>
      <c r="P258" s="2668"/>
      <c r="Q258" s="2668"/>
      <c r="R258" s="2668"/>
      <c r="S258" s="2668"/>
      <c r="T258" s="2668"/>
      <c r="U258" s="2668"/>
      <c r="V258" s="2668"/>
      <c r="W258" s="2668"/>
      <c r="X258" s="2668"/>
      <c r="Y258" s="2668"/>
      <c r="Z258" s="2668"/>
      <c r="AA258" s="2668"/>
      <c r="AB258" s="2667"/>
      <c r="AC258" s="2667"/>
      <c r="AE258" s="2668" t="s">
        <v>2442</v>
      </c>
    </row>
    <row r="259" spans="1:31">
      <c r="A259" s="2665"/>
      <c r="B259" s="2665"/>
      <c r="C259" s="2664"/>
      <c r="D259" s="2665"/>
      <c r="E259" s="2665"/>
      <c r="F259" s="2665"/>
      <c r="G259" s="2665"/>
      <c r="H259" s="2665"/>
      <c r="I259" s="2665"/>
      <c r="J259" s="2665"/>
      <c r="K259" s="2665"/>
      <c r="L259" s="2668"/>
      <c r="M259" s="2668"/>
      <c r="N259" s="2668"/>
      <c r="O259" s="2668"/>
      <c r="P259" s="2668"/>
      <c r="Q259" s="2668"/>
      <c r="R259" s="2668"/>
      <c r="S259" s="2668"/>
      <c r="T259" s="2668"/>
      <c r="U259" s="2668"/>
      <c r="V259" s="2668"/>
      <c r="W259" s="2668"/>
      <c r="X259" s="2668"/>
      <c r="Y259" s="2668"/>
      <c r="Z259" s="2668"/>
      <c r="AA259" s="2668"/>
      <c r="AB259" s="2667"/>
      <c r="AC259" s="2667"/>
      <c r="AE259" s="2668" t="s">
        <v>2442</v>
      </c>
    </row>
    <row r="260" spans="1:31">
      <c r="A260" s="2665"/>
      <c r="B260" s="2665"/>
      <c r="C260" s="2664"/>
      <c r="D260" s="2665"/>
      <c r="E260" s="2665"/>
      <c r="F260" s="2665"/>
      <c r="G260" s="2665"/>
      <c r="H260" s="2665"/>
      <c r="I260" s="2665"/>
      <c r="J260" s="2665"/>
      <c r="K260" s="2665"/>
      <c r="L260" s="2668"/>
      <c r="M260" s="2668"/>
      <c r="N260" s="2668"/>
      <c r="O260" s="2668"/>
      <c r="P260" s="2668"/>
      <c r="Q260" s="2668"/>
      <c r="R260" s="2668"/>
      <c r="S260" s="2668"/>
      <c r="T260" s="2668"/>
      <c r="U260" s="2668"/>
      <c r="V260" s="2668"/>
      <c r="W260" s="2668"/>
      <c r="X260" s="2668"/>
      <c r="Y260" s="2668"/>
      <c r="Z260" s="2668"/>
      <c r="AA260" s="2668"/>
      <c r="AB260" s="2667"/>
      <c r="AC260" s="2667"/>
      <c r="AE260" s="2668" t="s">
        <v>2442</v>
      </c>
    </row>
    <row r="261" spans="1:31">
      <c r="A261" s="2665"/>
      <c r="B261" s="2665"/>
      <c r="C261" s="2664"/>
      <c r="D261" s="2665"/>
      <c r="E261" s="2665"/>
      <c r="F261" s="2665"/>
      <c r="G261" s="2665"/>
      <c r="H261" s="2665"/>
      <c r="I261" s="2665"/>
      <c r="J261" s="2665"/>
      <c r="K261" s="2665"/>
      <c r="L261" s="2668"/>
      <c r="M261" s="2668"/>
      <c r="N261" s="2668"/>
      <c r="O261" s="2668"/>
      <c r="P261" s="2668"/>
      <c r="Q261" s="2668"/>
      <c r="R261" s="2668"/>
      <c r="S261" s="2668"/>
      <c r="T261" s="2668"/>
      <c r="U261" s="2668"/>
      <c r="V261" s="2668"/>
      <c r="W261" s="2668"/>
      <c r="X261" s="2668"/>
      <c r="Y261" s="2668"/>
      <c r="Z261" s="2668"/>
      <c r="AA261" s="2668"/>
      <c r="AB261" s="2667"/>
      <c r="AC261" s="2667"/>
      <c r="AE261" s="2668" t="s">
        <v>2442</v>
      </c>
    </row>
    <row r="262" spans="1:31">
      <c r="A262" s="2665"/>
      <c r="B262" s="2665"/>
      <c r="C262" s="2664"/>
      <c r="D262" s="2665"/>
      <c r="E262" s="2665"/>
      <c r="F262" s="2665"/>
      <c r="G262" s="2665"/>
      <c r="H262" s="2665"/>
      <c r="I262" s="2665"/>
      <c r="J262" s="2665"/>
      <c r="K262" s="2665"/>
      <c r="L262" s="2668"/>
      <c r="M262" s="2668"/>
      <c r="N262" s="2668"/>
      <c r="O262" s="2668"/>
      <c r="P262" s="2668"/>
      <c r="Q262" s="2668"/>
      <c r="R262" s="2668"/>
      <c r="S262" s="2668"/>
      <c r="T262" s="2668"/>
      <c r="U262" s="2668"/>
      <c r="V262" s="2668"/>
      <c r="W262" s="2668"/>
      <c r="X262" s="2668"/>
      <c r="Y262" s="2668"/>
      <c r="Z262" s="2668"/>
      <c r="AA262" s="2668"/>
      <c r="AB262" s="2667"/>
      <c r="AC262" s="2667"/>
      <c r="AE262" s="2668" t="s">
        <v>2442</v>
      </c>
    </row>
    <row r="263" spans="1:31">
      <c r="A263" s="2665"/>
      <c r="B263" s="2665"/>
      <c r="C263" s="2664"/>
      <c r="D263" s="2665"/>
      <c r="E263" s="2665"/>
      <c r="F263" s="2665"/>
      <c r="G263" s="2665"/>
      <c r="H263" s="2665"/>
      <c r="I263" s="2665"/>
      <c r="J263" s="2665"/>
      <c r="K263" s="2665"/>
      <c r="L263" s="2668"/>
      <c r="M263" s="2668"/>
      <c r="N263" s="2668"/>
      <c r="O263" s="2668"/>
      <c r="P263" s="2668"/>
      <c r="Q263" s="2668"/>
      <c r="R263" s="2668"/>
      <c r="S263" s="2668"/>
      <c r="T263" s="2668"/>
      <c r="U263" s="2668"/>
      <c r="V263" s="2668"/>
      <c r="W263" s="2668"/>
      <c r="X263" s="2668"/>
      <c r="Y263" s="2668"/>
      <c r="Z263" s="2668"/>
      <c r="AA263" s="2668"/>
      <c r="AB263" s="2667"/>
      <c r="AC263" s="2667"/>
      <c r="AE263" s="2668" t="s">
        <v>2442</v>
      </c>
    </row>
    <row r="264" spans="1:31">
      <c r="A264" s="2665"/>
      <c r="B264" s="2665"/>
      <c r="C264" s="2664"/>
      <c r="D264" s="2665"/>
      <c r="E264" s="2665"/>
      <c r="F264" s="2665"/>
      <c r="G264" s="2665"/>
      <c r="H264" s="2665"/>
      <c r="I264" s="2665"/>
      <c r="J264" s="2665"/>
      <c r="K264" s="2665"/>
      <c r="L264" s="2668"/>
      <c r="M264" s="2668"/>
      <c r="N264" s="2668"/>
      <c r="O264" s="2668"/>
      <c r="P264" s="2668"/>
      <c r="Q264" s="2668"/>
      <c r="R264" s="2668"/>
      <c r="S264" s="2668"/>
      <c r="T264" s="2668"/>
      <c r="U264" s="2668"/>
      <c r="V264" s="2668"/>
      <c r="W264" s="2668"/>
      <c r="X264" s="2668"/>
      <c r="Y264" s="2668"/>
      <c r="Z264" s="2668"/>
      <c r="AA264" s="2668"/>
      <c r="AB264" s="2667"/>
      <c r="AC264" s="2667"/>
      <c r="AE264" s="2668" t="s">
        <v>2442</v>
      </c>
    </row>
    <row r="265" spans="1:31">
      <c r="A265" s="2665"/>
      <c r="B265" s="2665"/>
      <c r="C265" s="2664"/>
      <c r="D265" s="2665"/>
      <c r="E265" s="2665"/>
      <c r="F265" s="2665"/>
      <c r="G265" s="2665"/>
      <c r="H265" s="2665"/>
      <c r="I265" s="2665"/>
      <c r="J265" s="2665"/>
      <c r="K265" s="2665"/>
      <c r="L265" s="2668"/>
      <c r="M265" s="2668"/>
      <c r="N265" s="2668"/>
      <c r="O265" s="2668"/>
      <c r="P265" s="2668"/>
      <c r="Q265" s="2668"/>
      <c r="R265" s="2668"/>
      <c r="S265" s="2668"/>
      <c r="T265" s="2668"/>
      <c r="U265" s="2668"/>
      <c r="V265" s="2668"/>
      <c r="W265" s="2668"/>
      <c r="X265" s="2668"/>
      <c r="Y265" s="2668"/>
      <c r="Z265" s="2668"/>
      <c r="AA265" s="2668"/>
      <c r="AB265" s="2667"/>
      <c r="AC265" s="2667"/>
      <c r="AE265" s="2668" t="s">
        <v>2442</v>
      </c>
    </row>
    <row r="266" spans="1:31">
      <c r="A266" s="2665"/>
      <c r="B266" s="2665"/>
      <c r="C266" s="2664"/>
      <c r="D266" s="2665"/>
      <c r="E266" s="2665"/>
      <c r="F266" s="2665"/>
      <c r="G266" s="2665"/>
      <c r="H266" s="2665"/>
      <c r="I266" s="2665"/>
      <c r="J266" s="2665"/>
      <c r="K266" s="2665"/>
      <c r="L266" s="2668"/>
      <c r="M266" s="2668"/>
      <c r="N266" s="2668"/>
      <c r="O266" s="2668"/>
      <c r="P266" s="2668"/>
      <c r="Q266" s="2668"/>
      <c r="R266" s="2668"/>
      <c r="S266" s="2668"/>
      <c r="T266" s="2668"/>
      <c r="U266" s="2668"/>
      <c r="V266" s="2668"/>
      <c r="W266" s="2668"/>
      <c r="X266" s="2668"/>
      <c r="Y266" s="2668"/>
      <c r="Z266" s="2668"/>
      <c r="AA266" s="2668"/>
      <c r="AB266" s="2667"/>
      <c r="AC266" s="2667"/>
      <c r="AE266" s="2668" t="s">
        <v>2442</v>
      </c>
    </row>
    <row r="267" spans="1:31">
      <c r="A267" s="2665"/>
      <c r="B267" s="2665"/>
      <c r="C267" s="2664"/>
      <c r="D267" s="2665"/>
      <c r="E267" s="2665"/>
      <c r="F267" s="2665"/>
      <c r="G267" s="2665"/>
      <c r="H267" s="2665"/>
      <c r="I267" s="2665"/>
      <c r="J267" s="2665"/>
      <c r="K267" s="2665"/>
      <c r="L267" s="2668"/>
      <c r="M267" s="2668"/>
      <c r="N267" s="2668"/>
      <c r="O267" s="2668"/>
      <c r="P267" s="2668"/>
      <c r="Q267" s="2668"/>
      <c r="R267" s="2668"/>
      <c r="S267" s="2668"/>
      <c r="T267" s="2668"/>
      <c r="U267" s="2668"/>
      <c r="V267" s="2668"/>
      <c r="W267" s="2668"/>
      <c r="X267" s="2668"/>
      <c r="Y267" s="2668"/>
      <c r="Z267" s="2668"/>
      <c r="AA267" s="2668"/>
      <c r="AB267" s="2667"/>
      <c r="AC267" s="2667"/>
      <c r="AE267" s="2668" t="s">
        <v>2442</v>
      </c>
    </row>
    <row r="268" spans="1:31">
      <c r="A268" s="2665"/>
      <c r="B268" s="2665"/>
      <c r="C268" s="2664"/>
      <c r="D268" s="2665"/>
      <c r="E268" s="2665"/>
      <c r="F268" s="2665"/>
      <c r="G268" s="2665"/>
      <c r="H268" s="2665"/>
      <c r="I268" s="2665"/>
      <c r="J268" s="2665"/>
      <c r="K268" s="2665"/>
      <c r="L268" s="2668"/>
      <c r="M268" s="2668"/>
      <c r="N268" s="2668"/>
      <c r="O268" s="2668"/>
      <c r="P268" s="2668"/>
      <c r="Q268" s="2668"/>
      <c r="R268" s="2668"/>
      <c r="S268" s="2668"/>
      <c r="T268" s="2668"/>
      <c r="U268" s="2668"/>
      <c r="V268" s="2668"/>
      <c r="W268" s="2668"/>
      <c r="X268" s="2668"/>
      <c r="Y268" s="2668"/>
      <c r="Z268" s="2668"/>
      <c r="AA268" s="2668"/>
      <c r="AB268" s="2667"/>
      <c r="AC268" s="2667"/>
      <c r="AE268" s="2668" t="s">
        <v>2442</v>
      </c>
    </row>
    <row r="269" spans="1:31">
      <c r="A269" s="2665"/>
      <c r="B269" s="2665"/>
      <c r="C269" s="2664"/>
      <c r="D269" s="2665"/>
      <c r="E269" s="2665"/>
      <c r="F269" s="2665"/>
      <c r="G269" s="2665"/>
      <c r="H269" s="2665"/>
      <c r="I269" s="2665"/>
      <c r="J269" s="2665"/>
      <c r="K269" s="2665"/>
      <c r="L269" s="2668"/>
      <c r="M269" s="2668"/>
      <c r="N269" s="2668"/>
      <c r="O269" s="2668"/>
      <c r="P269" s="2668"/>
      <c r="Q269" s="2668"/>
      <c r="R269" s="2668"/>
      <c r="S269" s="2668"/>
      <c r="T269" s="2668"/>
      <c r="U269" s="2668"/>
      <c r="V269" s="2668"/>
      <c r="W269" s="2668"/>
      <c r="X269" s="2668"/>
      <c r="Y269" s="2668"/>
      <c r="Z269" s="2668"/>
      <c r="AA269" s="2668"/>
      <c r="AB269" s="2667"/>
      <c r="AC269" s="2667"/>
      <c r="AE269" s="2668">
        <v>-0.34519612466058724</v>
      </c>
    </row>
    <row r="270" spans="1:31">
      <c r="A270" s="2665"/>
      <c r="B270" s="2665"/>
      <c r="C270" s="2664"/>
      <c r="D270" s="2665"/>
      <c r="E270" s="2665"/>
      <c r="F270" s="2665"/>
      <c r="G270" s="2665"/>
      <c r="H270" s="2665"/>
      <c r="I270" s="2665"/>
      <c r="J270" s="2665"/>
      <c r="K270" s="2665"/>
      <c r="L270" s="2668"/>
      <c r="M270" s="2668"/>
      <c r="N270" s="2668"/>
      <c r="O270" s="2668"/>
      <c r="P270" s="2668"/>
      <c r="Q270" s="2668"/>
      <c r="R270" s="2668"/>
      <c r="S270" s="2668"/>
      <c r="T270" s="2668"/>
      <c r="U270" s="2668"/>
      <c r="V270" s="2668"/>
      <c r="W270" s="2668"/>
      <c r="X270" s="2668"/>
      <c r="Y270" s="2668"/>
      <c r="Z270" s="2668"/>
      <c r="AA270" s="2668"/>
      <c r="AB270" s="2667"/>
      <c r="AC270" s="2667"/>
      <c r="AE270" s="2668">
        <v>-0.11525278789377279</v>
      </c>
    </row>
    <row r="271" spans="1:31">
      <c r="A271" s="2665"/>
      <c r="B271" s="2665"/>
      <c r="C271" s="2664"/>
      <c r="D271" s="2665"/>
      <c r="E271" s="2665"/>
      <c r="F271" s="2665"/>
      <c r="G271" s="2665"/>
      <c r="H271" s="2665"/>
      <c r="I271" s="2665"/>
      <c r="J271" s="2665"/>
      <c r="K271" s="2665"/>
      <c r="L271" s="2668"/>
      <c r="M271" s="2668"/>
      <c r="N271" s="2668"/>
      <c r="O271" s="2668"/>
      <c r="P271" s="2668"/>
      <c r="Q271" s="2668"/>
      <c r="R271" s="2668"/>
      <c r="S271" s="2668"/>
      <c r="T271" s="2668"/>
      <c r="U271" s="2668"/>
      <c r="V271" s="2668"/>
      <c r="W271" s="2668"/>
      <c r="X271" s="2668"/>
      <c r="Y271" s="2668"/>
      <c r="Z271" s="2668"/>
      <c r="AA271" s="2668"/>
      <c r="AB271" s="2667"/>
      <c r="AC271" s="2667"/>
      <c r="AE271" s="2668">
        <v>-0.60551279125911439</v>
      </c>
    </row>
    <row r="272" spans="1:31">
      <c r="A272" s="2665"/>
      <c r="B272" s="2665"/>
      <c r="C272" s="2664"/>
      <c r="D272" s="2665"/>
      <c r="E272" s="2665"/>
      <c r="F272" s="2665"/>
      <c r="G272" s="2665"/>
      <c r="H272" s="2665"/>
      <c r="I272" s="2665"/>
      <c r="J272" s="2665"/>
      <c r="K272" s="2665"/>
      <c r="L272" s="2668"/>
      <c r="M272" s="2668"/>
      <c r="N272" s="2668"/>
      <c r="O272" s="2668"/>
      <c r="P272" s="2668"/>
      <c r="Q272" s="2668"/>
      <c r="R272" s="2668"/>
      <c r="S272" s="2668"/>
      <c r="T272" s="2668"/>
      <c r="U272" s="2668"/>
      <c r="V272" s="2668"/>
      <c r="W272" s="2668"/>
      <c r="X272" s="2668"/>
      <c r="Y272" s="2668"/>
      <c r="Z272" s="2668"/>
      <c r="AA272" s="2668"/>
      <c r="AB272" s="2667"/>
      <c r="AC272" s="2667"/>
      <c r="AE272" s="2668">
        <v>-0.30809666868247837</v>
      </c>
    </row>
    <row r="273" spans="1:31">
      <c r="A273" s="2665"/>
      <c r="B273" s="2665"/>
      <c r="C273" s="2664"/>
      <c r="D273" s="2665"/>
      <c r="E273" s="2665"/>
      <c r="F273" s="2665"/>
      <c r="G273" s="2665"/>
      <c r="H273" s="2665"/>
      <c r="I273" s="2665"/>
      <c r="J273" s="2665"/>
      <c r="K273" s="2665"/>
      <c r="L273" s="2668"/>
      <c r="M273" s="2668"/>
      <c r="N273" s="2668"/>
      <c r="O273" s="2668"/>
      <c r="P273" s="2668"/>
      <c r="Q273" s="2668"/>
      <c r="R273" s="2668"/>
      <c r="S273" s="2668"/>
      <c r="T273" s="2668"/>
      <c r="U273" s="2668"/>
      <c r="V273" s="2668"/>
      <c r="W273" s="2668"/>
      <c r="X273" s="2668"/>
      <c r="Y273" s="2668"/>
      <c r="Z273" s="2668"/>
      <c r="AA273" s="2668"/>
      <c r="AB273" s="2667"/>
      <c r="AC273" s="2667"/>
      <c r="AE273" s="2668">
        <v>-0.91977334706725766</v>
      </c>
    </row>
    <row r="274" spans="1:31">
      <c r="A274" s="2665"/>
      <c r="B274" s="2665"/>
      <c r="C274" s="2664"/>
      <c r="D274" s="2665"/>
      <c r="E274" s="2665"/>
      <c r="F274" s="2665"/>
      <c r="G274" s="2665"/>
      <c r="H274" s="2665"/>
      <c r="I274" s="2665"/>
      <c r="J274" s="2665"/>
      <c r="K274" s="2665"/>
      <c r="L274" s="2668"/>
      <c r="M274" s="2668"/>
      <c r="N274" s="2668"/>
      <c r="O274" s="2668"/>
      <c r="P274" s="2668"/>
      <c r="Q274" s="2668"/>
      <c r="R274" s="2668"/>
      <c r="S274" s="2668"/>
      <c r="T274" s="2668"/>
      <c r="U274" s="2668"/>
      <c r="V274" s="2668"/>
      <c r="W274" s="2668"/>
      <c r="X274" s="2668"/>
      <c r="Y274" s="2668"/>
      <c r="Z274" s="2668"/>
      <c r="AA274" s="2668"/>
      <c r="AB274" s="2667"/>
      <c r="AC274" s="2667"/>
      <c r="AE274" s="2668">
        <v>-0.26701947705988716</v>
      </c>
    </row>
    <row r="275" spans="1:31">
      <c r="A275" s="2665"/>
      <c r="B275" s="2665"/>
      <c r="C275" s="2664"/>
      <c r="D275" s="2665"/>
      <c r="E275" s="2665"/>
      <c r="F275" s="2665"/>
      <c r="G275" s="2665"/>
      <c r="H275" s="2665"/>
      <c r="I275" s="2665"/>
      <c r="J275" s="2665"/>
      <c r="K275" s="2665"/>
      <c r="L275" s="2668"/>
      <c r="M275" s="2668"/>
      <c r="N275" s="2668"/>
      <c r="O275" s="2668"/>
      <c r="P275" s="2668"/>
      <c r="Q275" s="2668"/>
      <c r="R275" s="2668"/>
      <c r="S275" s="2668"/>
      <c r="T275" s="2668"/>
      <c r="U275" s="2668"/>
      <c r="V275" s="2668"/>
      <c r="W275" s="2668"/>
      <c r="X275" s="2668"/>
      <c r="Y275" s="2668"/>
      <c r="Z275" s="2668"/>
      <c r="AA275" s="2668"/>
      <c r="AB275" s="2667"/>
      <c r="AC275" s="2667"/>
      <c r="AE275" s="2668">
        <v>-0.22994333676681442</v>
      </c>
    </row>
    <row r="276" spans="1:31">
      <c r="A276" s="2665"/>
      <c r="B276" s="2665"/>
      <c r="C276" s="2664"/>
      <c r="D276" s="2665"/>
      <c r="E276" s="2665"/>
      <c r="F276" s="2665"/>
      <c r="G276" s="2665"/>
      <c r="H276" s="2665"/>
      <c r="I276" s="2665"/>
      <c r="J276" s="2665"/>
      <c r="K276" s="2665"/>
      <c r="L276" s="2668"/>
      <c r="M276" s="2668"/>
      <c r="N276" s="2668"/>
      <c r="O276" s="2668"/>
      <c r="P276" s="2668"/>
      <c r="Q276" s="2668"/>
      <c r="R276" s="2668"/>
      <c r="S276" s="2668"/>
      <c r="T276" s="2668"/>
      <c r="U276" s="2668"/>
      <c r="V276" s="2668"/>
      <c r="W276" s="2668"/>
      <c r="X276" s="2668"/>
      <c r="Y276" s="2668"/>
      <c r="Z276" s="2668"/>
      <c r="AA276" s="2668"/>
      <c r="AB276" s="2667"/>
      <c r="AC276" s="2667"/>
      <c r="AE276" s="2668" t="s">
        <v>2442</v>
      </c>
    </row>
    <row r="277" spans="1:31">
      <c r="A277" s="2665"/>
      <c r="B277" s="2665"/>
      <c r="C277" s="2664"/>
      <c r="D277" s="2665"/>
      <c r="E277" s="2665"/>
      <c r="F277" s="2665"/>
      <c r="G277" s="2665"/>
      <c r="H277" s="2665"/>
      <c r="I277" s="2665"/>
      <c r="J277" s="2665"/>
      <c r="K277" s="2665"/>
      <c r="L277" s="2668"/>
      <c r="M277" s="2668"/>
      <c r="N277" s="2668"/>
      <c r="O277" s="2668"/>
      <c r="P277" s="2668"/>
      <c r="Q277" s="2668"/>
      <c r="R277" s="2668"/>
      <c r="S277" s="2668"/>
      <c r="T277" s="2668"/>
      <c r="U277" s="2668"/>
      <c r="V277" s="2668"/>
      <c r="W277" s="2668"/>
      <c r="X277" s="2668"/>
      <c r="Y277" s="2668"/>
      <c r="Z277" s="2668"/>
      <c r="AA277" s="2668"/>
      <c r="AB277" s="2667"/>
      <c r="AC277" s="2667"/>
      <c r="AE277" s="2668">
        <v>-0.62294899055250419</v>
      </c>
    </row>
    <row r="278" spans="1:31">
      <c r="A278" s="2665"/>
      <c r="B278" s="2665"/>
      <c r="C278" s="2664"/>
      <c r="D278" s="2665"/>
      <c r="E278" s="2665"/>
      <c r="F278" s="2665"/>
      <c r="G278" s="2665"/>
      <c r="H278" s="2665"/>
      <c r="I278" s="2665"/>
      <c r="J278" s="2665"/>
      <c r="K278" s="2665"/>
      <c r="L278" s="2668"/>
      <c r="M278" s="2668"/>
      <c r="N278" s="2668"/>
      <c r="O278" s="2668"/>
      <c r="P278" s="2668"/>
      <c r="Q278" s="2668"/>
      <c r="R278" s="2668"/>
      <c r="S278" s="2668"/>
      <c r="T278" s="2668"/>
      <c r="U278" s="2668"/>
      <c r="V278" s="2668"/>
      <c r="W278" s="2668"/>
      <c r="X278" s="2668"/>
      <c r="Y278" s="2668"/>
      <c r="Z278" s="2668"/>
      <c r="AA278" s="2668"/>
      <c r="AB278" s="2667"/>
      <c r="AC278" s="2667"/>
      <c r="AE278" s="2668" t="s">
        <v>2442</v>
      </c>
    </row>
    <row r="279" spans="1:31">
      <c r="A279" s="2665"/>
      <c r="B279" s="2665"/>
      <c r="C279" s="2664"/>
      <c r="D279" s="2665"/>
      <c r="E279" s="2665"/>
      <c r="F279" s="2665"/>
      <c r="G279" s="2665"/>
      <c r="H279" s="2665"/>
      <c r="I279" s="2665"/>
      <c r="J279" s="2665"/>
      <c r="K279" s="2665"/>
      <c r="L279" s="2668"/>
      <c r="M279" s="2668"/>
      <c r="N279" s="2668"/>
      <c r="O279" s="2668"/>
      <c r="P279" s="2668"/>
      <c r="Q279" s="2668"/>
      <c r="R279" s="2668"/>
      <c r="S279" s="2668"/>
      <c r="T279" s="2668"/>
      <c r="U279" s="2668"/>
      <c r="V279" s="2668"/>
      <c r="W279" s="2668"/>
      <c r="X279" s="2668"/>
      <c r="Y279" s="2668"/>
      <c r="Z279" s="2668"/>
      <c r="AA279" s="2668"/>
      <c r="AB279" s="2667"/>
      <c r="AC279" s="2667"/>
      <c r="AE279" s="2668" t="s">
        <v>2442</v>
      </c>
    </row>
    <row r="280" spans="1:31">
      <c r="A280" s="2665"/>
      <c r="B280" s="2665"/>
      <c r="C280" s="2664"/>
      <c r="D280" s="2665"/>
      <c r="E280" s="2665"/>
      <c r="F280" s="2665"/>
      <c r="G280" s="2665"/>
      <c r="H280" s="2665"/>
      <c r="I280" s="2665"/>
      <c r="J280" s="2665"/>
      <c r="K280" s="2665"/>
      <c r="L280" s="2668"/>
      <c r="M280" s="2668"/>
      <c r="N280" s="2668"/>
      <c r="O280" s="2668"/>
      <c r="P280" s="2668"/>
      <c r="Q280" s="2668"/>
      <c r="R280" s="2668"/>
      <c r="S280" s="2668"/>
      <c r="T280" s="2668"/>
      <c r="U280" s="2668"/>
      <c r="V280" s="2668"/>
      <c r="W280" s="2668"/>
      <c r="X280" s="2668"/>
      <c r="Y280" s="2668"/>
      <c r="Z280" s="2668"/>
      <c r="AA280" s="2668"/>
      <c r="AB280" s="2667"/>
      <c r="AC280" s="2667"/>
      <c r="AE280" s="2668" t="s">
        <v>2442</v>
      </c>
    </row>
    <row r="281" spans="1:31">
      <c r="A281" s="2665"/>
      <c r="B281" s="2665"/>
      <c r="C281" s="2664"/>
      <c r="D281" s="2665"/>
      <c r="E281" s="2665"/>
      <c r="F281" s="2665"/>
      <c r="G281" s="2665"/>
      <c r="H281" s="2665"/>
      <c r="I281" s="2665"/>
      <c r="J281" s="2665"/>
      <c r="K281" s="2665"/>
      <c r="L281" s="2668"/>
      <c r="M281" s="2668"/>
      <c r="N281" s="2668"/>
      <c r="O281" s="2668"/>
      <c r="P281" s="2668"/>
      <c r="Q281" s="2668"/>
      <c r="R281" s="2668"/>
      <c r="S281" s="2668"/>
      <c r="T281" s="2668"/>
      <c r="U281" s="2668"/>
      <c r="V281" s="2668"/>
      <c r="W281" s="2668"/>
      <c r="X281" s="2668"/>
      <c r="Y281" s="2668"/>
      <c r="Z281" s="2668"/>
      <c r="AA281" s="2668"/>
      <c r="AB281" s="2667"/>
      <c r="AC281" s="2667"/>
      <c r="AE281" s="2668" t="s">
        <v>2442</v>
      </c>
    </row>
    <row r="282" spans="1:31">
      <c r="A282" s="2665"/>
      <c r="B282" s="2665"/>
      <c r="C282" s="2664"/>
      <c r="D282" s="2665"/>
      <c r="E282" s="2665"/>
      <c r="F282" s="2665"/>
      <c r="G282" s="2665"/>
      <c r="H282" s="2665"/>
      <c r="I282" s="2665"/>
      <c r="J282" s="2665"/>
      <c r="K282" s="2665"/>
      <c r="L282" s="2668"/>
      <c r="M282" s="2668"/>
      <c r="N282" s="2668"/>
      <c r="O282" s="2668"/>
      <c r="P282" s="2668"/>
      <c r="Q282" s="2668"/>
      <c r="R282" s="2668"/>
      <c r="S282" s="2668"/>
      <c r="T282" s="2668"/>
      <c r="U282" s="2668"/>
      <c r="V282" s="2668"/>
      <c r="W282" s="2668"/>
      <c r="X282" s="2668"/>
      <c r="Y282" s="2668"/>
      <c r="Z282" s="2668"/>
      <c r="AA282" s="2668"/>
      <c r="AB282" s="2667"/>
      <c r="AC282" s="2667"/>
      <c r="AE282" s="2668" t="s">
        <v>2442</v>
      </c>
    </row>
    <row r="283" spans="1:31">
      <c r="A283" s="2665"/>
      <c r="B283" s="2665"/>
      <c r="C283" s="2664"/>
      <c r="D283" s="2665"/>
      <c r="E283" s="2665"/>
      <c r="F283" s="2665"/>
      <c r="G283" s="2665"/>
      <c r="H283" s="2665"/>
      <c r="I283" s="2665"/>
      <c r="J283" s="2665"/>
      <c r="K283" s="2665"/>
      <c r="L283" s="2668"/>
      <c r="M283" s="2668"/>
      <c r="N283" s="2668"/>
      <c r="O283" s="2668"/>
      <c r="P283" s="2668"/>
      <c r="Q283" s="2668"/>
      <c r="R283" s="2668"/>
      <c r="S283" s="2668"/>
      <c r="T283" s="2668"/>
      <c r="U283" s="2668"/>
      <c r="V283" s="2668"/>
      <c r="W283" s="2668"/>
      <c r="X283" s="2668"/>
      <c r="Y283" s="2668"/>
      <c r="Z283" s="2668"/>
      <c r="AA283" s="2668"/>
      <c r="AB283" s="2667"/>
      <c r="AC283" s="2667"/>
      <c r="AE283" s="2668" t="s">
        <v>2442</v>
      </c>
    </row>
    <row r="284" spans="1:31">
      <c r="A284" s="2665"/>
      <c r="B284" s="2665"/>
      <c r="C284" s="2664"/>
      <c r="D284" s="2665"/>
      <c r="E284" s="2665"/>
      <c r="F284" s="2665"/>
      <c r="G284" s="2665"/>
      <c r="H284" s="2665"/>
      <c r="I284" s="2665"/>
      <c r="J284" s="2665"/>
      <c r="K284" s="2665"/>
      <c r="L284" s="2668"/>
      <c r="M284" s="2668"/>
      <c r="N284" s="2668"/>
      <c r="O284" s="2668"/>
      <c r="P284" s="2668"/>
      <c r="Q284" s="2668"/>
      <c r="R284" s="2668"/>
      <c r="S284" s="2668"/>
      <c r="T284" s="2668"/>
      <c r="U284" s="2668"/>
      <c r="V284" s="2668"/>
      <c r="W284" s="2668"/>
      <c r="X284" s="2668"/>
      <c r="Y284" s="2668"/>
      <c r="Z284" s="2668"/>
      <c r="AA284" s="2668"/>
      <c r="AB284" s="2667"/>
      <c r="AC284" s="2667"/>
      <c r="AE284" s="2668" t="s">
        <v>2442</v>
      </c>
    </row>
    <row r="285" spans="1:31">
      <c r="A285" s="2665"/>
      <c r="B285" s="2665"/>
      <c r="C285" s="2664"/>
      <c r="D285" s="2665"/>
      <c r="E285" s="2665"/>
      <c r="F285" s="2665"/>
      <c r="G285" s="2665"/>
      <c r="H285" s="2665"/>
      <c r="I285" s="2665"/>
      <c r="J285" s="2665"/>
      <c r="K285" s="2665"/>
      <c r="L285" s="2668"/>
      <c r="M285" s="2668"/>
      <c r="N285" s="2668"/>
      <c r="O285" s="2668"/>
      <c r="P285" s="2668"/>
      <c r="Q285" s="2668"/>
      <c r="R285" s="2668"/>
      <c r="S285" s="2668"/>
      <c r="T285" s="2668"/>
      <c r="U285" s="2668"/>
      <c r="V285" s="2668"/>
      <c r="W285" s="2668"/>
      <c r="X285" s="2668"/>
      <c r="Y285" s="2668"/>
      <c r="Z285" s="2668"/>
      <c r="AA285" s="2668"/>
      <c r="AB285" s="2667"/>
      <c r="AC285" s="2667"/>
      <c r="AE285" s="2668" t="s">
        <v>2442</v>
      </c>
    </row>
    <row r="286" spans="1:31">
      <c r="A286" s="2665"/>
      <c r="B286" s="2665"/>
      <c r="C286" s="2664"/>
      <c r="D286" s="2665"/>
      <c r="E286" s="2665"/>
      <c r="F286" s="2665"/>
      <c r="G286" s="2665"/>
      <c r="H286" s="2665"/>
      <c r="I286" s="2665"/>
      <c r="J286" s="2665"/>
      <c r="K286" s="2665"/>
      <c r="L286" s="2668"/>
      <c r="M286" s="2668"/>
      <c r="N286" s="2668"/>
      <c r="O286" s="2668"/>
      <c r="P286" s="2668"/>
      <c r="Q286" s="2668"/>
      <c r="R286" s="2668"/>
      <c r="S286" s="2668"/>
      <c r="T286" s="2668"/>
      <c r="U286" s="2668"/>
      <c r="V286" s="2668"/>
      <c r="W286" s="2668"/>
      <c r="X286" s="2668"/>
      <c r="Y286" s="2668"/>
      <c r="Z286" s="2668"/>
      <c r="AA286" s="2668"/>
      <c r="AB286" s="2667"/>
      <c r="AC286" s="2667"/>
      <c r="AE286" s="2668" t="s">
        <v>2442</v>
      </c>
    </row>
    <row r="287" spans="1:31">
      <c r="A287" s="2665"/>
      <c r="B287" s="2665"/>
      <c r="C287" s="2664"/>
      <c r="D287" s="2665"/>
      <c r="E287" s="2665"/>
      <c r="F287" s="2665"/>
      <c r="G287" s="2665"/>
      <c r="H287" s="2665"/>
      <c r="I287" s="2665"/>
      <c r="J287" s="2665"/>
      <c r="K287" s="2665"/>
      <c r="L287" s="2668"/>
      <c r="M287" s="2668"/>
      <c r="N287" s="2668"/>
      <c r="O287" s="2668"/>
      <c r="P287" s="2668"/>
      <c r="Q287" s="2668"/>
      <c r="R287" s="2668"/>
      <c r="S287" s="2668"/>
      <c r="T287" s="2668"/>
      <c r="U287" s="2668"/>
      <c r="V287" s="2668"/>
      <c r="W287" s="2668"/>
      <c r="X287" s="2668"/>
      <c r="Y287" s="2668"/>
      <c r="Z287" s="2668"/>
      <c r="AA287" s="2668"/>
      <c r="AB287" s="2667"/>
      <c r="AC287" s="2667"/>
      <c r="AE287" s="2668" t="s">
        <v>2442</v>
      </c>
    </row>
    <row r="288" spans="1:31">
      <c r="A288" s="2665"/>
      <c r="B288" s="2665"/>
      <c r="C288" s="2664"/>
      <c r="D288" s="2665"/>
      <c r="E288" s="2665"/>
      <c r="F288" s="2665"/>
      <c r="G288" s="2665"/>
      <c r="H288" s="2665"/>
      <c r="I288" s="2665"/>
      <c r="J288" s="2665"/>
      <c r="K288" s="2665"/>
      <c r="L288" s="2668"/>
      <c r="M288" s="2668"/>
      <c r="N288" s="2668"/>
      <c r="O288" s="2668"/>
      <c r="P288" s="2668"/>
      <c r="Q288" s="2668"/>
      <c r="R288" s="2668"/>
      <c r="S288" s="2668"/>
      <c r="T288" s="2668"/>
      <c r="U288" s="2668"/>
      <c r="V288" s="2668"/>
      <c r="W288" s="2668"/>
      <c r="X288" s="2668"/>
      <c r="Y288" s="2668"/>
      <c r="Z288" s="2668"/>
      <c r="AA288" s="2668"/>
      <c r="AB288" s="2667"/>
      <c r="AC288" s="2667"/>
      <c r="AE288" s="2668" t="s">
        <v>2442</v>
      </c>
    </row>
    <row r="289" spans="1:31">
      <c r="A289" s="2665"/>
      <c r="B289" s="2665"/>
      <c r="C289" s="2664"/>
      <c r="D289" s="2665"/>
      <c r="E289" s="2665"/>
      <c r="F289" s="2665"/>
      <c r="G289" s="2665"/>
      <c r="H289" s="2665"/>
      <c r="I289" s="2665"/>
      <c r="J289" s="2665"/>
      <c r="K289" s="2665"/>
      <c r="L289" s="2668"/>
      <c r="M289" s="2668"/>
      <c r="N289" s="2668"/>
      <c r="O289" s="2668"/>
      <c r="P289" s="2668"/>
      <c r="Q289" s="2668"/>
      <c r="R289" s="2668"/>
      <c r="S289" s="2668"/>
      <c r="T289" s="2668"/>
      <c r="U289" s="2668"/>
      <c r="V289" s="2668"/>
      <c r="W289" s="2668"/>
      <c r="X289" s="2668"/>
      <c r="Y289" s="2668"/>
      <c r="Z289" s="2668"/>
      <c r="AA289" s="2668"/>
      <c r="AB289" s="2667"/>
      <c r="AC289" s="2667"/>
      <c r="AE289" s="2668" t="s">
        <v>2442</v>
      </c>
    </row>
    <row r="290" spans="1:31">
      <c r="A290" s="2665"/>
      <c r="B290" s="2665"/>
      <c r="C290" s="2664"/>
      <c r="D290" s="2665"/>
      <c r="E290" s="2665"/>
      <c r="F290" s="2665"/>
      <c r="G290" s="2665"/>
      <c r="H290" s="2665"/>
      <c r="I290" s="2665"/>
      <c r="J290" s="2665"/>
      <c r="K290" s="2665"/>
      <c r="L290" s="2668"/>
      <c r="M290" s="2668"/>
      <c r="N290" s="2668"/>
      <c r="O290" s="2668"/>
      <c r="P290" s="2668"/>
      <c r="Q290" s="2668"/>
      <c r="R290" s="2668"/>
      <c r="S290" s="2668"/>
      <c r="T290" s="2668"/>
      <c r="U290" s="2668"/>
      <c r="V290" s="2668"/>
      <c r="W290" s="2668"/>
      <c r="X290" s="2668"/>
      <c r="Y290" s="2668"/>
      <c r="Z290" s="2668"/>
      <c r="AA290" s="2668"/>
      <c r="AB290" s="2667"/>
      <c r="AC290" s="2667"/>
      <c r="AE290" s="2668" t="s">
        <v>2442</v>
      </c>
    </row>
    <row r="291" spans="1:31">
      <c r="A291" s="2665"/>
      <c r="B291" s="2665"/>
      <c r="C291" s="2664"/>
      <c r="D291" s="2665"/>
      <c r="E291" s="2665"/>
      <c r="F291" s="2665"/>
      <c r="G291" s="2665"/>
      <c r="H291" s="2665"/>
      <c r="I291" s="2665"/>
      <c r="J291" s="2665"/>
      <c r="K291" s="2665"/>
      <c r="L291" s="2668"/>
      <c r="M291" s="2668"/>
      <c r="N291" s="2668"/>
      <c r="O291" s="2668"/>
      <c r="P291" s="2668"/>
      <c r="Q291" s="2668"/>
      <c r="R291" s="2668"/>
      <c r="S291" s="2668"/>
      <c r="T291" s="2668"/>
      <c r="U291" s="2668"/>
      <c r="V291" s="2668"/>
      <c r="W291" s="2668"/>
      <c r="X291" s="2668"/>
      <c r="Y291" s="2668"/>
      <c r="Z291" s="2668"/>
      <c r="AA291" s="2668"/>
      <c r="AB291" s="2667"/>
      <c r="AC291" s="2667"/>
      <c r="AE291" s="2668">
        <v>-0.19374558490538421</v>
      </c>
    </row>
    <row r="292" spans="1:31">
      <c r="A292" s="2665"/>
      <c r="B292" s="2665"/>
      <c r="C292" s="2664"/>
      <c r="D292" s="2665"/>
      <c r="E292" s="2665"/>
      <c r="F292" s="2665"/>
      <c r="G292" s="2665"/>
      <c r="H292" s="2665"/>
      <c r="I292" s="2665"/>
      <c r="J292" s="2665"/>
      <c r="K292" s="2665"/>
      <c r="L292" s="2668"/>
      <c r="M292" s="2668"/>
      <c r="N292" s="2668"/>
      <c r="O292" s="2668"/>
      <c r="P292" s="2668"/>
      <c r="Q292" s="2668"/>
      <c r="R292" s="2668"/>
      <c r="S292" s="2668"/>
      <c r="T292" s="2668"/>
      <c r="U292" s="2668"/>
      <c r="V292" s="2668"/>
      <c r="W292" s="2668"/>
      <c r="X292" s="2668"/>
      <c r="Y292" s="2668"/>
      <c r="Z292" s="2668"/>
      <c r="AA292" s="2668"/>
      <c r="AB292" s="2667"/>
      <c r="AC292" s="2667"/>
      <c r="AE292" s="2668">
        <v>-8.8820099872294403E-2</v>
      </c>
    </row>
    <row r="293" spans="1:31">
      <c r="A293" s="2665"/>
      <c r="B293" s="2665"/>
      <c r="C293" s="2664"/>
      <c r="D293" s="2665"/>
      <c r="E293" s="2665"/>
      <c r="F293" s="2665"/>
      <c r="G293" s="2665"/>
      <c r="H293" s="2665"/>
      <c r="I293" s="2665"/>
      <c r="J293" s="2665"/>
      <c r="K293" s="2665"/>
      <c r="L293" s="2668"/>
      <c r="M293" s="2668"/>
      <c r="N293" s="2668"/>
      <c r="O293" s="2668"/>
      <c r="P293" s="2668"/>
      <c r="Q293" s="2668"/>
      <c r="R293" s="2668"/>
      <c r="S293" s="2668"/>
      <c r="T293" s="2668"/>
      <c r="U293" s="2668"/>
      <c r="V293" s="2668"/>
      <c r="W293" s="2668"/>
      <c r="X293" s="2668"/>
      <c r="Y293" s="2668"/>
      <c r="Z293" s="2668"/>
      <c r="AA293" s="2668"/>
      <c r="AB293" s="2667"/>
      <c r="AC293" s="2667"/>
      <c r="AE293" s="2668">
        <v>-0.18669738191849888</v>
      </c>
    </row>
    <row r="294" spans="1:31">
      <c r="A294" s="2665"/>
      <c r="B294" s="2665"/>
      <c r="C294" s="2664"/>
      <c r="D294" s="2665"/>
      <c r="E294" s="2665"/>
      <c r="F294" s="2665"/>
      <c r="G294" s="2665"/>
      <c r="H294" s="2665"/>
      <c r="I294" s="2665"/>
      <c r="J294" s="2665"/>
      <c r="K294" s="2665"/>
      <c r="L294" s="2668"/>
      <c r="M294" s="2668"/>
      <c r="N294" s="2668"/>
      <c r="O294" s="2668"/>
      <c r="P294" s="2668"/>
      <c r="Q294" s="2668"/>
      <c r="R294" s="2668"/>
      <c r="S294" s="2668"/>
      <c r="T294" s="2668"/>
      <c r="U294" s="2668"/>
      <c r="V294" s="2668"/>
      <c r="W294" s="2668"/>
      <c r="X294" s="2668"/>
      <c r="Y294" s="2668"/>
      <c r="Z294" s="2668"/>
      <c r="AA294" s="2668"/>
      <c r="AB294" s="2667"/>
      <c r="AC294" s="2667"/>
      <c r="AE294" s="2668" t="s">
        <v>2442</v>
      </c>
    </row>
    <row r="295" spans="1:31">
      <c r="A295" s="2665"/>
      <c r="B295" s="2665"/>
      <c r="C295" s="2664"/>
      <c r="D295" s="2665"/>
      <c r="E295" s="2665"/>
      <c r="F295" s="2665"/>
      <c r="G295" s="2665"/>
      <c r="H295" s="2665"/>
      <c r="I295" s="2665"/>
      <c r="J295" s="2665"/>
      <c r="K295" s="2665"/>
      <c r="L295" s="2668"/>
      <c r="M295" s="2668"/>
      <c r="N295" s="2668"/>
      <c r="O295" s="2668"/>
      <c r="P295" s="2668"/>
      <c r="Q295" s="2668"/>
      <c r="R295" s="2668"/>
      <c r="S295" s="2668"/>
      <c r="T295" s="2668"/>
      <c r="U295" s="2668"/>
      <c r="V295" s="2668"/>
      <c r="W295" s="2668"/>
      <c r="X295" s="2668"/>
      <c r="Y295" s="2668"/>
      <c r="Z295" s="2668"/>
      <c r="AA295" s="2668"/>
      <c r="AB295" s="2667"/>
      <c r="AC295" s="2667"/>
      <c r="AE295" s="2668" t="s">
        <v>2442</v>
      </c>
    </row>
    <row r="296" spans="1:31">
      <c r="A296" s="2665"/>
      <c r="B296" s="2665"/>
      <c r="C296" s="2664"/>
      <c r="D296" s="2665"/>
      <c r="E296" s="2665"/>
      <c r="F296" s="2665"/>
      <c r="G296" s="2665"/>
      <c r="H296" s="2665"/>
      <c r="I296" s="2665"/>
      <c r="J296" s="2665"/>
      <c r="K296" s="2665"/>
      <c r="L296" s="2668"/>
      <c r="M296" s="2668"/>
      <c r="N296" s="2668"/>
      <c r="O296" s="2668"/>
      <c r="P296" s="2668"/>
      <c r="Q296" s="2668"/>
      <c r="R296" s="2668"/>
      <c r="S296" s="2668"/>
      <c r="T296" s="2668"/>
      <c r="U296" s="2668"/>
      <c r="V296" s="2668"/>
      <c r="W296" s="2668"/>
      <c r="X296" s="2668"/>
      <c r="Y296" s="2668"/>
      <c r="Z296" s="2668"/>
      <c r="AA296" s="2668"/>
      <c r="AB296" s="2667"/>
      <c r="AC296" s="2667"/>
      <c r="AE296" s="2668" t="s">
        <v>2442</v>
      </c>
    </row>
    <row r="297" spans="1:31">
      <c r="A297" s="2665"/>
      <c r="B297" s="2665"/>
      <c r="C297" s="2664"/>
      <c r="D297" s="2665"/>
      <c r="E297" s="2665"/>
      <c r="F297" s="2665"/>
      <c r="G297" s="2665"/>
      <c r="H297" s="2665"/>
      <c r="I297" s="2665"/>
      <c r="J297" s="2665"/>
      <c r="K297" s="2665"/>
      <c r="L297" s="2668"/>
      <c r="M297" s="2668"/>
      <c r="N297" s="2668"/>
      <c r="O297" s="2668"/>
      <c r="P297" s="2668"/>
      <c r="Q297" s="2668"/>
      <c r="R297" s="2668"/>
      <c r="S297" s="2668"/>
      <c r="T297" s="2668"/>
      <c r="U297" s="2668"/>
      <c r="V297" s="2668"/>
      <c r="W297" s="2668"/>
      <c r="X297" s="2668"/>
      <c r="Y297" s="2668"/>
      <c r="Z297" s="2668"/>
      <c r="AA297" s="2668"/>
      <c r="AB297" s="2667"/>
      <c r="AC297" s="2667"/>
      <c r="AE297" s="2668" t="s">
        <v>2442</v>
      </c>
    </row>
    <row r="298" spans="1:31">
      <c r="A298" s="2665"/>
      <c r="B298" s="2665"/>
      <c r="C298" s="2664"/>
      <c r="D298" s="2665"/>
      <c r="E298" s="2665"/>
      <c r="F298" s="2665"/>
      <c r="G298" s="2665"/>
      <c r="H298" s="2665"/>
      <c r="I298" s="2665"/>
      <c r="J298" s="2665"/>
      <c r="K298" s="2665"/>
      <c r="L298" s="2668"/>
      <c r="M298" s="2668"/>
      <c r="N298" s="2668"/>
      <c r="O298" s="2668"/>
      <c r="P298" s="2668"/>
      <c r="Q298" s="2668"/>
      <c r="R298" s="2668"/>
      <c r="S298" s="2668"/>
      <c r="T298" s="2668"/>
      <c r="U298" s="2668"/>
      <c r="V298" s="2668"/>
      <c r="W298" s="2668"/>
      <c r="X298" s="2668"/>
      <c r="Y298" s="2668"/>
      <c r="Z298" s="2668"/>
      <c r="AA298" s="2668"/>
      <c r="AB298" s="2667"/>
      <c r="AC298" s="2667"/>
      <c r="AE298" s="2668" t="s">
        <v>2442</v>
      </c>
    </row>
    <row r="299" spans="1:31">
      <c r="A299" s="2665"/>
      <c r="B299" s="2665"/>
      <c r="C299" s="2664"/>
      <c r="D299" s="2665"/>
      <c r="E299" s="2665"/>
      <c r="F299" s="2665"/>
      <c r="G299" s="2665"/>
      <c r="H299" s="2665"/>
      <c r="I299" s="2665"/>
      <c r="J299" s="2665"/>
      <c r="K299" s="2665"/>
      <c r="L299" s="2668"/>
      <c r="M299" s="2668"/>
      <c r="N299" s="2668"/>
      <c r="O299" s="2668"/>
      <c r="P299" s="2668"/>
      <c r="Q299" s="2668"/>
      <c r="R299" s="2668"/>
      <c r="S299" s="2668"/>
      <c r="T299" s="2668"/>
      <c r="U299" s="2668"/>
      <c r="V299" s="2668"/>
      <c r="W299" s="2668"/>
      <c r="X299" s="2668"/>
      <c r="Y299" s="2668"/>
      <c r="Z299" s="2668"/>
      <c r="AA299" s="2668"/>
      <c r="AB299" s="2667"/>
      <c r="AC299" s="2667"/>
      <c r="AE299" s="2668" t="s">
        <v>2442</v>
      </c>
    </row>
    <row r="300" spans="1:31">
      <c r="A300" s="2665"/>
      <c r="B300" s="2665"/>
      <c r="C300" s="2664"/>
      <c r="D300" s="2665"/>
      <c r="E300" s="2665"/>
      <c r="F300" s="2665"/>
      <c r="G300" s="2665"/>
      <c r="H300" s="2665"/>
      <c r="I300" s="2665"/>
      <c r="J300" s="2665"/>
      <c r="K300" s="2665"/>
      <c r="L300" s="2668"/>
      <c r="M300" s="2668"/>
      <c r="N300" s="2668"/>
      <c r="O300" s="2668"/>
      <c r="P300" s="2668"/>
      <c r="Q300" s="2668"/>
      <c r="R300" s="2668"/>
      <c r="S300" s="2668"/>
      <c r="T300" s="2668"/>
      <c r="U300" s="2668"/>
      <c r="V300" s="2668"/>
      <c r="W300" s="2668"/>
      <c r="X300" s="2668"/>
      <c r="Y300" s="2668"/>
      <c r="Z300" s="2668"/>
      <c r="AA300" s="2668"/>
      <c r="AB300" s="2667"/>
      <c r="AC300" s="2667"/>
      <c r="AE300" s="2668" t="s">
        <v>2442</v>
      </c>
    </row>
    <row r="301" spans="1:31">
      <c r="A301" s="2665"/>
      <c r="B301" s="2665"/>
      <c r="C301" s="2664"/>
      <c r="D301" s="2665"/>
      <c r="E301" s="2665"/>
      <c r="F301" s="2665"/>
      <c r="G301" s="2665"/>
      <c r="H301" s="2665"/>
      <c r="I301" s="2665"/>
      <c r="J301" s="2665"/>
      <c r="K301" s="2665"/>
      <c r="L301" s="2668"/>
      <c r="M301" s="2668"/>
      <c r="N301" s="2668"/>
      <c r="O301" s="2668"/>
      <c r="P301" s="2668"/>
      <c r="Q301" s="2668"/>
      <c r="R301" s="2668"/>
      <c r="S301" s="2668"/>
      <c r="T301" s="2668"/>
      <c r="U301" s="2668"/>
      <c r="V301" s="2668"/>
      <c r="W301" s="2668"/>
      <c r="X301" s="2668"/>
      <c r="Y301" s="2668"/>
      <c r="Z301" s="2668"/>
      <c r="AA301" s="2668"/>
      <c r="AB301" s="2667"/>
      <c r="AC301" s="2667"/>
      <c r="AE301" s="2668" t="s">
        <v>2442</v>
      </c>
    </row>
    <row r="302" spans="1:31">
      <c r="A302" s="2665"/>
      <c r="B302" s="2665"/>
      <c r="C302" s="2664"/>
      <c r="D302" s="2665"/>
      <c r="E302" s="2665"/>
      <c r="F302" s="2665"/>
      <c r="G302" s="2665"/>
      <c r="H302" s="2665"/>
      <c r="I302" s="2665"/>
      <c r="J302" s="2665"/>
      <c r="K302" s="2665"/>
      <c r="L302" s="2668"/>
      <c r="M302" s="2668"/>
      <c r="N302" s="2668"/>
      <c r="O302" s="2668"/>
      <c r="P302" s="2668"/>
      <c r="Q302" s="2668"/>
      <c r="R302" s="2668"/>
      <c r="S302" s="2668"/>
      <c r="T302" s="2668"/>
      <c r="U302" s="2668"/>
      <c r="V302" s="2668"/>
      <c r="W302" s="2668"/>
      <c r="X302" s="2668"/>
      <c r="Y302" s="2668"/>
      <c r="Z302" s="2668"/>
      <c r="AA302" s="2668"/>
      <c r="AB302" s="2667"/>
      <c r="AC302" s="2667"/>
      <c r="AE302" s="2668">
        <v>-4.4910926401642648E-3</v>
      </c>
    </row>
    <row r="303" spans="1:31">
      <c r="A303" s="2665"/>
      <c r="B303" s="2665"/>
      <c r="C303" s="2664"/>
      <c r="D303" s="2665"/>
      <c r="E303" s="2665"/>
      <c r="F303" s="2665"/>
      <c r="G303" s="2665"/>
      <c r="H303" s="2665"/>
      <c r="I303" s="2665"/>
      <c r="J303" s="2665"/>
      <c r="K303" s="2665"/>
      <c r="L303" s="2668"/>
      <c r="M303" s="2668"/>
      <c r="N303" s="2668"/>
      <c r="O303" s="2668"/>
      <c r="P303" s="2668"/>
      <c r="Q303" s="2668"/>
      <c r="R303" s="2668"/>
      <c r="S303" s="2668"/>
      <c r="T303" s="2668"/>
      <c r="U303" s="2668"/>
      <c r="V303" s="2668"/>
      <c r="W303" s="2668"/>
      <c r="X303" s="2668"/>
      <c r="Y303" s="2668"/>
      <c r="Z303" s="2668"/>
      <c r="AA303" s="2668"/>
      <c r="AB303" s="2667"/>
      <c r="AC303" s="2667"/>
      <c r="AE303" s="2668" t="s">
        <v>2442</v>
      </c>
    </row>
    <row r="304" spans="1:31">
      <c r="A304" s="2665"/>
      <c r="B304" s="2665"/>
      <c r="C304" s="2664"/>
      <c r="D304" s="2665"/>
      <c r="E304" s="2665"/>
      <c r="F304" s="2665"/>
      <c r="G304" s="2665"/>
      <c r="H304" s="2665"/>
      <c r="I304" s="2665"/>
      <c r="J304" s="2665"/>
      <c r="K304" s="2665"/>
      <c r="L304" s="2668"/>
      <c r="M304" s="2668"/>
      <c r="N304" s="2668"/>
      <c r="O304" s="2668"/>
      <c r="P304" s="2668"/>
      <c r="Q304" s="2668"/>
      <c r="R304" s="2668"/>
      <c r="S304" s="2668"/>
      <c r="T304" s="2668"/>
      <c r="U304" s="2668"/>
      <c r="V304" s="2668"/>
      <c r="W304" s="2668"/>
      <c r="X304" s="2668"/>
      <c r="Y304" s="2668"/>
      <c r="Z304" s="2668"/>
      <c r="AA304" s="2668"/>
      <c r="AB304" s="2667"/>
      <c r="AC304" s="2667"/>
      <c r="AE304" s="2668" t="s">
        <v>2442</v>
      </c>
    </row>
    <row r="305" spans="1:31">
      <c r="A305" s="2665"/>
      <c r="B305" s="2665"/>
      <c r="C305" s="2664"/>
      <c r="D305" s="2665"/>
      <c r="E305" s="2665"/>
      <c r="F305" s="2665"/>
      <c r="G305" s="2665"/>
      <c r="H305" s="2665"/>
      <c r="I305" s="2665"/>
      <c r="J305" s="2665"/>
      <c r="K305" s="2665"/>
      <c r="L305" s="2668"/>
      <c r="M305" s="2668"/>
      <c r="N305" s="2668"/>
      <c r="O305" s="2668"/>
      <c r="P305" s="2668"/>
      <c r="Q305" s="2668"/>
      <c r="R305" s="2668"/>
      <c r="S305" s="2668"/>
      <c r="T305" s="2668"/>
      <c r="U305" s="2668"/>
      <c r="V305" s="2668"/>
      <c r="W305" s="2668"/>
      <c r="X305" s="2668"/>
      <c r="Y305" s="2668"/>
      <c r="Z305" s="2668"/>
      <c r="AA305" s="2668"/>
      <c r="AB305" s="2667"/>
      <c r="AC305" s="2667"/>
      <c r="AE305" s="2668" t="s">
        <v>2442</v>
      </c>
    </row>
    <row r="306" spans="1:31">
      <c r="A306" s="2665"/>
      <c r="B306" s="2665"/>
      <c r="C306" s="2664"/>
      <c r="D306" s="2665"/>
      <c r="E306" s="2665"/>
      <c r="F306" s="2665"/>
      <c r="G306" s="2665"/>
      <c r="H306" s="2665"/>
      <c r="I306" s="2665"/>
      <c r="J306" s="2665"/>
      <c r="K306" s="2665"/>
      <c r="L306" s="2668"/>
      <c r="M306" s="2668"/>
      <c r="N306" s="2668"/>
      <c r="O306" s="2668"/>
      <c r="P306" s="2668"/>
      <c r="Q306" s="2668"/>
      <c r="R306" s="2668"/>
      <c r="S306" s="2668"/>
      <c r="T306" s="2668"/>
      <c r="U306" s="2668"/>
      <c r="V306" s="2668"/>
      <c r="W306" s="2668"/>
      <c r="X306" s="2668"/>
      <c r="Y306" s="2668"/>
      <c r="Z306" s="2668"/>
      <c r="AA306" s="2668"/>
      <c r="AB306" s="2667"/>
      <c r="AC306" s="2667"/>
      <c r="AE306" s="2668" t="s">
        <v>2442</v>
      </c>
    </row>
    <row r="307" spans="1:31">
      <c r="A307" s="2665"/>
      <c r="B307" s="2665"/>
      <c r="C307" s="2664"/>
      <c r="D307" s="2665"/>
      <c r="E307" s="2665"/>
      <c r="F307" s="2665"/>
      <c r="G307" s="2665"/>
      <c r="H307" s="2665"/>
      <c r="I307" s="2665"/>
      <c r="J307" s="2665"/>
      <c r="K307" s="2665"/>
      <c r="L307" s="2668"/>
      <c r="M307" s="2668"/>
      <c r="N307" s="2668"/>
      <c r="O307" s="2668"/>
      <c r="P307" s="2668"/>
      <c r="Q307" s="2668"/>
      <c r="R307" s="2668"/>
      <c r="S307" s="2668"/>
      <c r="T307" s="2668"/>
      <c r="U307" s="2668"/>
      <c r="V307" s="2668"/>
      <c r="W307" s="2668"/>
      <c r="X307" s="2668"/>
      <c r="Y307" s="2668"/>
      <c r="Z307" s="2668"/>
      <c r="AA307" s="2668"/>
      <c r="AB307" s="2667"/>
      <c r="AC307" s="2667"/>
      <c r="AE307" s="2668">
        <v>-8.4112231696257655E-3</v>
      </c>
    </row>
    <row r="308" spans="1:31">
      <c r="A308" s="2665"/>
      <c r="B308" s="2665"/>
      <c r="C308" s="2664"/>
      <c r="D308" s="2665"/>
      <c r="E308" s="2665"/>
      <c r="F308" s="2665"/>
      <c r="G308" s="2665"/>
      <c r="H308" s="2665"/>
      <c r="I308" s="2665"/>
      <c r="J308" s="2665"/>
      <c r="K308" s="2665"/>
      <c r="L308" s="2668"/>
      <c r="M308" s="2668"/>
      <c r="N308" s="2668"/>
      <c r="O308" s="2668"/>
      <c r="P308" s="2668"/>
      <c r="Q308" s="2668"/>
      <c r="R308" s="2668"/>
      <c r="S308" s="2668"/>
      <c r="T308" s="2668"/>
      <c r="U308" s="2668"/>
      <c r="V308" s="2668"/>
      <c r="W308" s="2668"/>
      <c r="X308" s="2668"/>
      <c r="Y308" s="2668"/>
      <c r="Z308" s="2668"/>
      <c r="AA308" s="2668"/>
      <c r="AB308" s="2667"/>
      <c r="AC308" s="2667"/>
      <c r="AE308" s="2668">
        <v>-5.3978820535171168E-2</v>
      </c>
    </row>
    <row r="309" spans="1:31">
      <c r="A309" s="2665"/>
      <c r="B309" s="2665"/>
      <c r="C309" s="2664"/>
      <c r="D309" s="2665"/>
      <c r="E309" s="2665"/>
      <c r="F309" s="2665"/>
      <c r="G309" s="2665"/>
      <c r="H309" s="2665"/>
      <c r="I309" s="2665"/>
      <c r="J309" s="2665"/>
      <c r="K309" s="2665"/>
      <c r="L309" s="2668"/>
      <c r="M309" s="2668"/>
      <c r="N309" s="2668"/>
      <c r="O309" s="2668"/>
      <c r="P309" s="2668"/>
      <c r="Q309" s="2668"/>
      <c r="R309" s="2668"/>
      <c r="S309" s="2668"/>
      <c r="T309" s="2668"/>
      <c r="U309" s="2668"/>
      <c r="V309" s="2668"/>
      <c r="W309" s="2668"/>
      <c r="X309" s="2668"/>
      <c r="Y309" s="2668"/>
      <c r="Z309" s="2668"/>
      <c r="AA309" s="2668"/>
      <c r="AB309" s="2667"/>
      <c r="AC309" s="2667"/>
      <c r="AE309" s="2668" t="s">
        <v>2442</v>
      </c>
    </row>
    <row r="310" spans="1:31">
      <c r="A310" s="2665"/>
      <c r="B310" s="2665"/>
      <c r="C310" s="2664"/>
      <c r="D310" s="2665"/>
      <c r="E310" s="2665"/>
      <c r="F310" s="2665"/>
      <c r="G310" s="2665"/>
      <c r="H310" s="2665"/>
      <c r="I310" s="2665"/>
      <c r="J310" s="2665"/>
      <c r="K310" s="2665"/>
      <c r="L310" s="2668"/>
      <c r="M310" s="2668"/>
      <c r="N310" s="2668"/>
      <c r="O310" s="2668"/>
      <c r="P310" s="2668"/>
      <c r="Q310" s="2668"/>
      <c r="R310" s="2668"/>
      <c r="S310" s="2668"/>
      <c r="T310" s="2668"/>
      <c r="U310" s="2668"/>
      <c r="V310" s="2668"/>
      <c r="W310" s="2668"/>
      <c r="X310" s="2668"/>
      <c r="Y310" s="2668"/>
      <c r="Z310" s="2668"/>
      <c r="AA310" s="2668"/>
      <c r="AB310" s="2667"/>
      <c r="AC310" s="2667"/>
      <c r="AE310" s="2668" t="s">
        <v>2442</v>
      </c>
    </row>
    <row r="311" spans="1:31">
      <c r="A311" s="2665"/>
      <c r="B311" s="2665"/>
      <c r="C311" s="2664"/>
      <c r="D311" s="2665"/>
      <c r="E311" s="2665"/>
      <c r="F311" s="2665"/>
      <c r="G311" s="2665"/>
      <c r="H311" s="2665"/>
      <c r="I311" s="2665"/>
      <c r="J311" s="2665"/>
      <c r="K311" s="2665"/>
      <c r="L311" s="2668"/>
      <c r="M311" s="2668"/>
      <c r="N311" s="2668"/>
      <c r="O311" s="2668"/>
      <c r="P311" s="2668"/>
      <c r="Q311" s="2668"/>
      <c r="R311" s="2668"/>
      <c r="S311" s="2668"/>
      <c r="T311" s="2668"/>
      <c r="U311" s="2668"/>
      <c r="V311" s="2668"/>
      <c r="W311" s="2668"/>
      <c r="X311" s="2668"/>
      <c r="Y311" s="2668"/>
      <c r="Z311" s="2668"/>
      <c r="AA311" s="2668"/>
      <c r="AB311" s="2667"/>
      <c r="AC311" s="2667"/>
      <c r="AE311" s="2668" t="s">
        <v>2442</v>
      </c>
    </row>
    <row r="312" spans="1:31">
      <c r="A312" s="2665"/>
      <c r="B312" s="2665"/>
      <c r="C312" s="2664"/>
      <c r="D312" s="2665"/>
      <c r="E312" s="2665"/>
      <c r="F312" s="2665"/>
      <c r="G312" s="2665"/>
      <c r="H312" s="2665"/>
      <c r="I312" s="2665"/>
      <c r="J312" s="2665"/>
      <c r="K312" s="2665"/>
      <c r="L312" s="2668"/>
      <c r="M312" s="2668"/>
      <c r="N312" s="2668"/>
      <c r="O312" s="2668"/>
      <c r="P312" s="2668"/>
      <c r="Q312" s="2668"/>
      <c r="R312" s="2668"/>
      <c r="S312" s="2668"/>
      <c r="T312" s="2668"/>
      <c r="U312" s="2668"/>
      <c r="V312" s="2668"/>
      <c r="W312" s="2668"/>
      <c r="X312" s="2668"/>
      <c r="Y312" s="2668"/>
      <c r="Z312" s="2668"/>
      <c r="AA312" s="2668"/>
      <c r="AB312" s="2667"/>
      <c r="AC312" s="2667"/>
      <c r="AE312" s="2668" t="s">
        <v>2442</v>
      </c>
    </row>
    <row r="313" spans="1:31">
      <c r="A313" s="2665"/>
      <c r="B313" s="2665"/>
      <c r="C313" s="2664"/>
      <c r="D313" s="2665"/>
      <c r="E313" s="2665"/>
      <c r="F313" s="2665"/>
      <c r="G313" s="2665"/>
      <c r="H313" s="2665"/>
      <c r="I313" s="2665"/>
      <c r="J313" s="2665"/>
      <c r="K313" s="2665"/>
      <c r="L313" s="2668"/>
      <c r="M313" s="2668"/>
      <c r="N313" s="2668"/>
      <c r="O313" s="2668"/>
      <c r="P313" s="2668"/>
      <c r="Q313" s="2668"/>
      <c r="R313" s="2668"/>
      <c r="S313" s="2668"/>
      <c r="T313" s="2668"/>
      <c r="U313" s="2668"/>
      <c r="V313" s="2668"/>
      <c r="W313" s="2668"/>
      <c r="X313" s="2668"/>
      <c r="Y313" s="2668"/>
      <c r="Z313" s="2668"/>
      <c r="AA313" s="2668"/>
      <c r="AB313" s="2667"/>
      <c r="AC313" s="2667"/>
      <c r="AE313" s="2668" t="s">
        <v>2442</v>
      </c>
    </row>
    <row r="314" spans="1:31">
      <c r="A314" s="2665"/>
      <c r="B314" s="2665"/>
      <c r="C314" s="2664"/>
      <c r="D314" s="2665"/>
      <c r="E314" s="2665"/>
      <c r="F314" s="2665"/>
      <c r="G314" s="2665"/>
      <c r="H314" s="2665"/>
      <c r="I314" s="2665"/>
      <c r="J314" s="2665"/>
      <c r="K314" s="2665"/>
      <c r="L314" s="2668"/>
      <c r="M314" s="2668"/>
      <c r="N314" s="2668"/>
      <c r="O314" s="2668"/>
      <c r="P314" s="2668"/>
      <c r="Q314" s="2668"/>
      <c r="R314" s="2668"/>
      <c r="S314" s="2668"/>
      <c r="T314" s="2668"/>
      <c r="U314" s="2668"/>
      <c r="V314" s="2668"/>
      <c r="W314" s="2668"/>
      <c r="X314" s="2668"/>
      <c r="Y314" s="2668"/>
      <c r="Z314" s="2668"/>
      <c r="AA314" s="2668"/>
      <c r="AB314" s="2667"/>
      <c r="AC314" s="2667"/>
      <c r="AE314" s="2668" t="s">
        <v>2442</v>
      </c>
    </row>
    <row r="315" spans="1:31">
      <c r="A315" s="2665"/>
      <c r="B315" s="2665"/>
      <c r="C315" s="2664"/>
      <c r="D315" s="2665"/>
      <c r="E315" s="2665"/>
      <c r="F315" s="2665"/>
      <c r="G315" s="2665"/>
      <c r="H315" s="2665"/>
      <c r="I315" s="2665"/>
      <c r="J315" s="2665"/>
      <c r="K315" s="2665"/>
      <c r="L315" s="2668"/>
      <c r="M315" s="2668"/>
      <c r="N315" s="2668"/>
      <c r="O315" s="2668"/>
      <c r="P315" s="2668"/>
      <c r="Q315" s="2668"/>
      <c r="R315" s="2668"/>
      <c r="S315" s="2668"/>
      <c r="T315" s="2668"/>
      <c r="U315" s="2668"/>
      <c r="V315" s="2668"/>
      <c r="W315" s="2668"/>
      <c r="X315" s="2668"/>
      <c r="Y315" s="2668"/>
      <c r="Z315" s="2668"/>
      <c r="AA315" s="2668"/>
      <c r="AB315" s="2667"/>
      <c r="AC315" s="2667"/>
      <c r="AE315" s="2668" t="s">
        <v>2442</v>
      </c>
    </row>
    <row r="316" spans="1:31">
      <c r="A316" s="2665"/>
      <c r="B316" s="2665"/>
      <c r="C316" s="2664"/>
      <c r="D316" s="2665"/>
      <c r="E316" s="2665"/>
      <c r="F316" s="2665"/>
      <c r="G316" s="2665"/>
      <c r="H316" s="2665"/>
      <c r="I316" s="2665"/>
      <c r="J316" s="2665"/>
      <c r="K316" s="2665"/>
      <c r="L316" s="2668"/>
      <c r="M316" s="2668"/>
      <c r="N316" s="2668"/>
      <c r="O316" s="2668"/>
      <c r="P316" s="2668"/>
      <c r="Q316" s="2668"/>
      <c r="R316" s="2668"/>
      <c r="S316" s="2668"/>
      <c r="T316" s="2668"/>
      <c r="U316" s="2668"/>
      <c r="V316" s="2668"/>
      <c r="W316" s="2668"/>
      <c r="X316" s="2668"/>
      <c r="Y316" s="2668"/>
      <c r="Z316" s="2668"/>
      <c r="AA316" s="2668"/>
      <c r="AB316" s="2667"/>
      <c r="AC316" s="2667"/>
      <c r="AE316" s="2668">
        <v>-0.51609815289451488</v>
      </c>
    </row>
    <row r="317" spans="1:31">
      <c r="A317" s="2665"/>
      <c r="B317" s="2665"/>
      <c r="C317" s="2664"/>
      <c r="D317" s="2665"/>
      <c r="E317" s="2665"/>
      <c r="F317" s="2665"/>
      <c r="G317" s="2665"/>
      <c r="H317" s="2665"/>
      <c r="I317" s="2665"/>
      <c r="J317" s="2665"/>
      <c r="K317" s="2665"/>
      <c r="L317" s="2668"/>
      <c r="M317" s="2668"/>
      <c r="N317" s="2668"/>
      <c r="O317" s="2668"/>
      <c r="P317" s="2668"/>
      <c r="Q317" s="2668"/>
      <c r="R317" s="2668"/>
      <c r="S317" s="2668"/>
      <c r="T317" s="2668"/>
      <c r="U317" s="2668"/>
      <c r="V317" s="2668"/>
      <c r="W317" s="2668"/>
      <c r="X317" s="2668"/>
      <c r="Y317" s="2668"/>
      <c r="Z317" s="2668"/>
      <c r="AA317" s="2668"/>
      <c r="AB317" s="2667"/>
      <c r="AC317" s="2667"/>
      <c r="AE317" s="2668">
        <v>-0.888200998722944</v>
      </c>
    </row>
    <row r="318" spans="1:31">
      <c r="A318" s="2665"/>
      <c r="B318" s="2665"/>
      <c r="C318" s="2664"/>
      <c r="D318" s="2665"/>
      <c r="E318" s="2665"/>
      <c r="F318" s="2665"/>
      <c r="G318" s="2665"/>
      <c r="H318" s="2665"/>
      <c r="I318" s="2665"/>
      <c r="J318" s="2665"/>
      <c r="K318" s="2665"/>
      <c r="L318" s="2668"/>
      <c r="M318" s="2668"/>
      <c r="N318" s="2668"/>
      <c r="O318" s="2668"/>
      <c r="P318" s="2668"/>
      <c r="Q318" s="2668"/>
      <c r="R318" s="2668"/>
      <c r="S318" s="2668"/>
      <c r="T318" s="2668"/>
      <c r="U318" s="2668"/>
      <c r="V318" s="2668"/>
      <c r="W318" s="2668"/>
      <c r="X318" s="2668"/>
      <c r="Y318" s="2668"/>
      <c r="Z318" s="2668"/>
      <c r="AA318" s="2668"/>
      <c r="AB318" s="2667"/>
      <c r="AC318" s="2667"/>
      <c r="AE318" s="2668">
        <v>-0.36793827560307285</v>
      </c>
    </row>
    <row r="319" spans="1:31">
      <c r="A319" s="2665"/>
      <c r="B319" s="2665"/>
      <c r="C319" s="2664"/>
      <c r="D319" s="2665"/>
      <c r="E319" s="2665"/>
      <c r="F319" s="2665"/>
      <c r="G319" s="2665"/>
      <c r="H319" s="2665"/>
      <c r="I319" s="2665"/>
      <c r="J319" s="2665"/>
      <c r="K319" s="2665"/>
      <c r="L319" s="2668"/>
      <c r="M319" s="2668"/>
      <c r="N319" s="2668"/>
      <c r="O319" s="2668"/>
      <c r="P319" s="2668"/>
      <c r="Q319" s="2668"/>
      <c r="R319" s="2668"/>
      <c r="S319" s="2668"/>
      <c r="T319" s="2668"/>
      <c r="U319" s="2668"/>
      <c r="V319" s="2668"/>
      <c r="W319" s="2668"/>
      <c r="X319" s="2668"/>
      <c r="Y319" s="2668"/>
      <c r="Z319" s="2668"/>
      <c r="AA319" s="2668"/>
      <c r="AB319" s="2667"/>
      <c r="AC319" s="2667"/>
      <c r="AE319" s="2668">
        <v>-0.2150408970393812</v>
      </c>
    </row>
    <row r="320" spans="1:31">
      <c r="A320" s="2665"/>
      <c r="B320" s="2665"/>
      <c r="C320" s="2664"/>
      <c r="D320" s="2665"/>
      <c r="E320" s="2665"/>
      <c r="F320" s="2665"/>
      <c r="G320" s="2665"/>
      <c r="H320" s="2665"/>
      <c r="I320" s="2665"/>
      <c r="J320" s="2665"/>
      <c r="K320" s="2665"/>
      <c r="L320" s="2668"/>
      <c r="M320" s="2668"/>
      <c r="N320" s="2668"/>
      <c r="O320" s="2668"/>
      <c r="P320" s="2668"/>
      <c r="Q320" s="2668"/>
      <c r="R320" s="2668"/>
      <c r="S320" s="2668"/>
      <c r="T320" s="2668"/>
      <c r="U320" s="2668"/>
      <c r="V320" s="2668"/>
      <c r="W320" s="2668"/>
      <c r="X320" s="2668"/>
      <c r="Y320" s="2668"/>
      <c r="Z320" s="2668"/>
      <c r="AA320" s="2668"/>
      <c r="AB320" s="2667"/>
      <c r="AC320" s="2667"/>
      <c r="AE320" s="2668" t="s">
        <v>2442</v>
      </c>
    </row>
    <row r="321" spans="1:31">
      <c r="A321" s="2665"/>
      <c r="B321" s="2665"/>
      <c r="C321" s="2664"/>
      <c r="D321" s="2665"/>
      <c r="E321" s="2665"/>
      <c r="F321" s="2665"/>
      <c r="G321" s="2665"/>
      <c r="H321" s="2665"/>
      <c r="I321" s="2665"/>
      <c r="J321" s="2665"/>
      <c r="K321" s="2665"/>
      <c r="L321" s="2668"/>
      <c r="M321" s="2668"/>
      <c r="N321" s="2668"/>
      <c r="O321" s="2668"/>
      <c r="P321" s="2668"/>
      <c r="Q321" s="2668"/>
      <c r="R321" s="2668"/>
      <c r="S321" s="2668"/>
      <c r="T321" s="2668"/>
      <c r="U321" s="2668"/>
      <c r="V321" s="2668"/>
      <c r="W321" s="2668"/>
      <c r="X321" s="2668"/>
      <c r="Y321" s="2668"/>
      <c r="Z321" s="2668"/>
      <c r="AA321" s="2668"/>
      <c r="AB321" s="2667"/>
      <c r="AC321" s="2667"/>
      <c r="AE321" s="2668" t="s">
        <v>2442</v>
      </c>
    </row>
    <row r="322" spans="1:31">
      <c r="A322" s="2665"/>
      <c r="B322" s="2665"/>
      <c r="C322" s="2664"/>
      <c r="D322" s="2665"/>
      <c r="E322" s="2665"/>
      <c r="F322" s="2665"/>
      <c r="G322" s="2665"/>
      <c r="H322" s="2665"/>
      <c r="I322" s="2665"/>
      <c r="J322" s="2665"/>
      <c r="K322" s="2665"/>
      <c r="L322" s="2668"/>
      <c r="M322" s="2668"/>
      <c r="N322" s="2668"/>
      <c r="O322" s="2668"/>
      <c r="P322" s="2668"/>
      <c r="Q322" s="2668"/>
      <c r="R322" s="2668"/>
      <c r="S322" s="2668"/>
      <c r="T322" s="2668"/>
      <c r="U322" s="2668"/>
      <c r="V322" s="2668"/>
      <c r="W322" s="2668"/>
      <c r="X322" s="2668"/>
      <c r="Y322" s="2668"/>
      <c r="Z322" s="2668"/>
      <c r="AA322" s="2668"/>
      <c r="AB322" s="2667"/>
      <c r="AC322" s="2667"/>
      <c r="AE322" s="2668" t="s">
        <v>2442</v>
      </c>
    </row>
    <row r="323" spans="1:31">
      <c r="A323" s="2665"/>
      <c r="B323" s="2665"/>
      <c r="C323" s="2664"/>
      <c r="D323" s="2665"/>
      <c r="E323" s="2665"/>
      <c r="F323" s="2665"/>
      <c r="G323" s="2665"/>
      <c r="H323" s="2665"/>
      <c r="I323" s="2665"/>
      <c r="J323" s="2665"/>
      <c r="K323" s="2665"/>
      <c r="L323" s="2668"/>
      <c r="M323" s="2668"/>
      <c r="N323" s="2668"/>
      <c r="O323" s="2668"/>
      <c r="P323" s="2668"/>
      <c r="Q323" s="2668"/>
      <c r="R323" s="2668"/>
      <c r="S323" s="2668"/>
      <c r="T323" s="2668"/>
      <c r="U323" s="2668"/>
      <c r="V323" s="2668"/>
      <c r="W323" s="2668"/>
      <c r="X323" s="2668"/>
      <c r="Y323" s="2668"/>
      <c r="Z323" s="2668"/>
      <c r="AA323" s="2668"/>
      <c r="AB323" s="2667"/>
      <c r="AC323" s="2667"/>
      <c r="AE323" s="2668" t="s">
        <v>2442</v>
      </c>
    </row>
    <row r="324" spans="1:31">
      <c r="A324" s="2665"/>
      <c r="B324" s="2665"/>
      <c r="C324" s="2664"/>
      <c r="D324" s="2665"/>
      <c r="E324" s="2665"/>
      <c r="F324" s="2665"/>
      <c r="G324" s="2665"/>
      <c r="H324" s="2665"/>
      <c r="I324" s="2665"/>
      <c r="J324" s="2665"/>
      <c r="K324" s="2665"/>
      <c r="L324" s="2668"/>
      <c r="M324" s="2668"/>
      <c r="N324" s="2668"/>
      <c r="O324" s="2668"/>
      <c r="P324" s="2668"/>
      <c r="Q324" s="2668"/>
      <c r="R324" s="2668"/>
      <c r="S324" s="2668"/>
      <c r="T324" s="2668"/>
      <c r="U324" s="2668"/>
      <c r="V324" s="2668"/>
      <c r="W324" s="2668"/>
      <c r="X324" s="2668"/>
      <c r="Y324" s="2668"/>
      <c r="Z324" s="2668"/>
      <c r="AA324" s="2668"/>
      <c r="AB324" s="2667"/>
      <c r="AC324" s="2667"/>
      <c r="AE324" s="2668" t="s">
        <v>2442</v>
      </c>
    </row>
    <row r="325" spans="1:31">
      <c r="A325" s="2665"/>
      <c r="B325" s="2665"/>
      <c r="C325" s="2664"/>
      <c r="D325" s="2665"/>
      <c r="E325" s="2665"/>
      <c r="F325" s="2665"/>
      <c r="G325" s="2665"/>
      <c r="H325" s="2665"/>
      <c r="I325" s="2665"/>
      <c r="J325" s="2665"/>
      <c r="K325" s="2665"/>
      <c r="L325" s="2668"/>
      <c r="M325" s="2668"/>
      <c r="N325" s="2668"/>
      <c r="O325" s="2668"/>
      <c r="P325" s="2668"/>
      <c r="Q325" s="2668"/>
      <c r="R325" s="2668"/>
      <c r="S325" s="2668"/>
      <c r="T325" s="2668"/>
      <c r="U325" s="2668"/>
      <c r="V325" s="2668"/>
      <c r="W325" s="2668"/>
      <c r="X325" s="2668"/>
      <c r="Y325" s="2668"/>
      <c r="Z325" s="2668"/>
      <c r="AA325" s="2668"/>
      <c r="AB325" s="2667"/>
      <c r="AC325" s="2667"/>
      <c r="AE325" s="2668" t="s">
        <v>2442</v>
      </c>
    </row>
    <row r="326" spans="1:31">
      <c r="A326" s="2665"/>
      <c r="B326" s="2665"/>
      <c r="C326" s="2664"/>
      <c r="D326" s="2665"/>
      <c r="E326" s="2665"/>
      <c r="F326" s="2665"/>
      <c r="G326" s="2665"/>
      <c r="H326" s="2665"/>
      <c r="I326" s="2665"/>
      <c r="J326" s="2665"/>
      <c r="K326" s="2665"/>
      <c r="L326" s="2668"/>
      <c r="M326" s="2668"/>
      <c r="N326" s="2668"/>
      <c r="O326" s="2668"/>
      <c r="P326" s="2668"/>
      <c r="Q326" s="2668"/>
      <c r="R326" s="2668"/>
      <c r="S326" s="2668"/>
      <c r="T326" s="2668"/>
      <c r="U326" s="2668"/>
      <c r="V326" s="2668"/>
      <c r="W326" s="2668"/>
      <c r="X326" s="2668"/>
      <c r="Y326" s="2668"/>
      <c r="Z326" s="2668"/>
      <c r="AA326" s="2668"/>
      <c r="AB326" s="2667"/>
      <c r="AC326" s="2667"/>
      <c r="AE326" s="2668" t="s">
        <v>2442</v>
      </c>
    </row>
    <row r="327" spans="1:31">
      <c r="A327" s="2665"/>
      <c r="B327" s="2665"/>
      <c r="C327" s="2664"/>
      <c r="D327" s="2665"/>
      <c r="E327" s="2665"/>
      <c r="F327" s="2665"/>
      <c r="G327" s="2665"/>
      <c r="H327" s="2665"/>
      <c r="I327" s="2665"/>
      <c r="J327" s="2665"/>
      <c r="K327" s="2665"/>
      <c r="L327" s="2668"/>
      <c r="M327" s="2668"/>
      <c r="N327" s="2668"/>
      <c r="O327" s="2668"/>
      <c r="P327" s="2668"/>
      <c r="Q327" s="2668"/>
      <c r="R327" s="2668"/>
      <c r="S327" s="2668"/>
      <c r="T327" s="2668"/>
      <c r="U327" s="2668"/>
      <c r="V327" s="2668"/>
      <c r="W327" s="2668"/>
      <c r="X327" s="2668"/>
      <c r="Y327" s="2668"/>
      <c r="Z327" s="2668"/>
      <c r="AA327" s="2668"/>
      <c r="AB327" s="2667"/>
      <c r="AC327" s="2667"/>
      <c r="AE327" s="2668" t="s">
        <v>2442</v>
      </c>
    </row>
    <row r="328" spans="1:31">
      <c r="A328" s="2665"/>
      <c r="B328" s="2665"/>
      <c r="C328" s="2664"/>
      <c r="D328" s="2665"/>
      <c r="E328" s="2665"/>
      <c r="F328" s="2665"/>
      <c r="G328" s="2665"/>
      <c r="H328" s="2665"/>
      <c r="I328" s="2665"/>
      <c r="J328" s="2665"/>
      <c r="K328" s="2665"/>
      <c r="L328" s="2668"/>
      <c r="M328" s="2668"/>
      <c r="N328" s="2668"/>
      <c r="O328" s="2668"/>
      <c r="P328" s="2668"/>
      <c r="Q328" s="2668"/>
      <c r="R328" s="2668"/>
      <c r="S328" s="2668"/>
      <c r="T328" s="2668"/>
      <c r="U328" s="2668"/>
      <c r="V328" s="2668"/>
      <c r="W328" s="2668"/>
      <c r="X328" s="2668"/>
      <c r="Y328" s="2668"/>
      <c r="Z328" s="2668"/>
      <c r="AA328" s="2668"/>
      <c r="AB328" s="2667"/>
      <c r="AC328" s="2667"/>
      <c r="AE328" s="2668" t="s">
        <v>2442</v>
      </c>
    </row>
    <row r="329" spans="1:31">
      <c r="A329" s="2665"/>
      <c r="B329" s="2665"/>
      <c r="C329" s="2664"/>
      <c r="D329" s="2665"/>
      <c r="E329" s="2665"/>
      <c r="F329" s="2665"/>
      <c r="G329" s="2665"/>
      <c r="H329" s="2665"/>
      <c r="I329" s="2665"/>
      <c r="J329" s="2665"/>
      <c r="K329" s="2665"/>
      <c r="L329" s="2668"/>
      <c r="M329" s="2668"/>
      <c r="N329" s="2668"/>
      <c r="O329" s="2668"/>
      <c r="P329" s="2668"/>
      <c r="Q329" s="2668"/>
      <c r="R329" s="2668"/>
      <c r="S329" s="2668"/>
      <c r="T329" s="2668"/>
      <c r="U329" s="2668"/>
      <c r="V329" s="2668"/>
      <c r="W329" s="2668"/>
      <c r="X329" s="2668"/>
      <c r="Y329" s="2668"/>
      <c r="Z329" s="2668"/>
      <c r="AA329" s="2668"/>
      <c r="AB329" s="2667"/>
      <c r="AC329" s="2667"/>
      <c r="AE329" s="2668" t="s">
        <v>2442</v>
      </c>
    </row>
    <row r="330" spans="1:31">
      <c r="A330" s="2665"/>
      <c r="B330" s="2665"/>
      <c r="C330" s="2664"/>
      <c r="D330" s="2665"/>
      <c r="E330" s="2665"/>
      <c r="F330" s="2665"/>
      <c r="G330" s="2665"/>
      <c r="H330" s="2665"/>
      <c r="I330" s="2665"/>
      <c r="J330" s="2665"/>
      <c r="K330" s="2665"/>
      <c r="L330" s="2668"/>
      <c r="M330" s="2668"/>
      <c r="N330" s="2668"/>
      <c r="O330" s="2668"/>
      <c r="P330" s="2668"/>
      <c r="Q330" s="2668"/>
      <c r="R330" s="2668"/>
      <c r="S330" s="2668"/>
      <c r="T330" s="2668"/>
      <c r="U330" s="2668"/>
      <c r="V330" s="2668"/>
      <c r="W330" s="2668"/>
      <c r="X330" s="2668"/>
      <c r="Y330" s="2668"/>
      <c r="Z330" s="2668"/>
      <c r="AA330" s="2668"/>
      <c r="AB330" s="2667"/>
      <c r="AC330" s="2667"/>
      <c r="AE330" s="2668" t="s">
        <v>2442</v>
      </c>
    </row>
    <row r="331" spans="1:31">
      <c r="A331" s="2665"/>
      <c r="B331" s="2665"/>
      <c r="C331" s="2664"/>
      <c r="D331" s="2665"/>
      <c r="E331" s="2665"/>
      <c r="F331" s="2665"/>
      <c r="G331" s="2665"/>
      <c r="H331" s="2665"/>
      <c r="I331" s="2665"/>
      <c r="J331" s="2665"/>
      <c r="K331" s="2665"/>
      <c r="L331" s="2668"/>
      <c r="M331" s="2668"/>
      <c r="N331" s="2668"/>
      <c r="O331" s="2668"/>
      <c r="P331" s="2668"/>
      <c r="Q331" s="2668"/>
      <c r="R331" s="2668"/>
      <c r="S331" s="2668"/>
      <c r="T331" s="2668"/>
      <c r="U331" s="2668"/>
      <c r="V331" s="2668"/>
      <c r="W331" s="2668"/>
      <c r="X331" s="2668"/>
      <c r="Y331" s="2668"/>
      <c r="Z331" s="2668"/>
      <c r="AA331" s="2668"/>
      <c r="AB331" s="2667"/>
      <c r="AC331" s="2667"/>
      <c r="AE331" s="2668" t="s">
        <v>2442</v>
      </c>
    </row>
    <row r="332" spans="1:31">
      <c r="A332" s="2665"/>
      <c r="B332" s="2665"/>
      <c r="C332" s="2664"/>
      <c r="D332" s="2665"/>
      <c r="E332" s="2665"/>
      <c r="F332" s="2665"/>
      <c r="G332" s="2665"/>
      <c r="H332" s="2665"/>
      <c r="I332" s="2665"/>
      <c r="J332" s="2665"/>
      <c r="K332" s="2665"/>
      <c r="L332" s="2668"/>
      <c r="M332" s="2668"/>
      <c r="N332" s="2668"/>
      <c r="O332" s="2668"/>
      <c r="P332" s="2668"/>
      <c r="Q332" s="2668"/>
      <c r="R332" s="2668"/>
      <c r="S332" s="2668"/>
      <c r="T332" s="2668"/>
      <c r="U332" s="2668"/>
      <c r="V332" s="2668"/>
      <c r="W332" s="2668"/>
      <c r="X332" s="2668"/>
      <c r="Y332" s="2668"/>
      <c r="Z332" s="2668"/>
      <c r="AA332" s="2668"/>
      <c r="AB332" s="2667"/>
      <c r="AC332" s="2667"/>
      <c r="AE332" s="2668" t="s">
        <v>2442</v>
      </c>
    </row>
    <row r="333" spans="1:31">
      <c r="A333" s="2665"/>
      <c r="B333" s="2665"/>
      <c r="C333" s="2664"/>
      <c r="D333" s="2665"/>
      <c r="E333" s="2665"/>
      <c r="F333" s="2665"/>
      <c r="G333" s="2665"/>
      <c r="H333" s="2665"/>
      <c r="I333" s="2665"/>
      <c r="J333" s="2665"/>
      <c r="K333" s="2665"/>
      <c r="L333" s="2668"/>
      <c r="M333" s="2668"/>
      <c r="N333" s="2668"/>
      <c r="O333" s="2668"/>
      <c r="P333" s="2668"/>
      <c r="Q333" s="2668"/>
      <c r="R333" s="2668"/>
      <c r="S333" s="2668"/>
      <c r="T333" s="2668"/>
      <c r="U333" s="2668"/>
      <c r="V333" s="2668"/>
      <c r="W333" s="2668"/>
      <c r="X333" s="2668"/>
      <c r="Y333" s="2668"/>
      <c r="Z333" s="2668"/>
      <c r="AA333" s="2668"/>
      <c r="AB333" s="2667"/>
      <c r="AC333" s="2667"/>
      <c r="AE333" s="2668" t="s">
        <v>2442</v>
      </c>
    </row>
    <row r="334" spans="1:31">
      <c r="A334" s="2665"/>
      <c r="B334" s="2665"/>
      <c r="C334" s="2664"/>
      <c r="D334" s="2665"/>
      <c r="E334" s="2665"/>
      <c r="F334" s="2665"/>
      <c r="G334" s="2665"/>
      <c r="H334" s="2665"/>
      <c r="I334" s="2665"/>
      <c r="J334" s="2665"/>
      <c r="K334" s="2665"/>
      <c r="L334" s="2668"/>
      <c r="M334" s="2668"/>
      <c r="N334" s="2668"/>
      <c r="O334" s="2668"/>
      <c r="P334" s="2668"/>
      <c r="Q334" s="2668"/>
      <c r="R334" s="2668"/>
      <c r="S334" s="2668"/>
      <c r="T334" s="2668"/>
      <c r="U334" s="2668"/>
      <c r="V334" s="2668"/>
      <c r="W334" s="2668"/>
      <c r="X334" s="2668"/>
      <c r="Y334" s="2668"/>
      <c r="Z334" s="2668"/>
      <c r="AA334" s="2668"/>
      <c r="AB334" s="2667"/>
      <c r="AC334" s="2667"/>
      <c r="AE334" s="2668" t="s">
        <v>2442</v>
      </c>
    </row>
    <row r="335" spans="1:31">
      <c r="A335" s="2665"/>
      <c r="B335" s="2665"/>
      <c r="C335" s="2664"/>
      <c r="D335" s="2665"/>
      <c r="E335" s="2665"/>
      <c r="F335" s="2665"/>
      <c r="G335" s="2665"/>
      <c r="H335" s="2665"/>
      <c r="I335" s="2665"/>
      <c r="J335" s="2665"/>
      <c r="K335" s="2665"/>
      <c r="L335" s="2668"/>
      <c r="M335" s="2668"/>
      <c r="N335" s="2668"/>
      <c r="O335" s="2668"/>
      <c r="P335" s="2668"/>
      <c r="Q335" s="2668"/>
      <c r="R335" s="2668"/>
      <c r="S335" s="2668"/>
      <c r="T335" s="2668"/>
      <c r="U335" s="2668"/>
      <c r="V335" s="2668"/>
      <c r="W335" s="2668"/>
      <c r="X335" s="2668"/>
      <c r="Y335" s="2668"/>
      <c r="Z335" s="2668"/>
      <c r="AA335" s="2668"/>
      <c r="AB335" s="2667"/>
      <c r="AC335" s="2667"/>
      <c r="AE335" s="2668" t="s">
        <v>2442</v>
      </c>
    </row>
    <row r="336" spans="1:31">
      <c r="A336" s="2665"/>
      <c r="B336" s="2665"/>
      <c r="C336" s="2664"/>
      <c r="D336" s="2665"/>
      <c r="E336" s="2665"/>
      <c r="F336" s="2665"/>
      <c r="G336" s="2665"/>
      <c r="H336" s="2665"/>
      <c r="I336" s="2665"/>
      <c r="J336" s="2665"/>
      <c r="K336" s="2665"/>
      <c r="L336" s="2668"/>
      <c r="M336" s="2668"/>
      <c r="N336" s="2668"/>
      <c r="O336" s="2668"/>
      <c r="P336" s="2668"/>
      <c r="Q336" s="2668"/>
      <c r="R336" s="2668"/>
      <c r="S336" s="2668"/>
      <c r="T336" s="2668"/>
      <c r="U336" s="2668"/>
      <c r="V336" s="2668"/>
      <c r="W336" s="2668"/>
      <c r="X336" s="2668"/>
      <c r="Y336" s="2668"/>
      <c r="Z336" s="2668"/>
      <c r="AA336" s="2668"/>
      <c r="AB336" s="2667"/>
      <c r="AC336" s="2667"/>
      <c r="AE336" s="2668" t="s">
        <v>2442</v>
      </c>
    </row>
    <row r="337" spans="1:31">
      <c r="A337" s="2665"/>
      <c r="B337" s="2665"/>
      <c r="C337" s="2664"/>
      <c r="D337" s="2665"/>
      <c r="E337" s="2665"/>
      <c r="F337" s="2665"/>
      <c r="G337" s="2665"/>
      <c r="H337" s="2665"/>
      <c r="I337" s="2665"/>
      <c r="J337" s="2665"/>
      <c r="K337" s="2665"/>
      <c r="L337" s="2668"/>
      <c r="M337" s="2668"/>
      <c r="N337" s="2668"/>
      <c r="O337" s="2668"/>
      <c r="P337" s="2668"/>
      <c r="Q337" s="2668"/>
      <c r="R337" s="2668"/>
      <c r="S337" s="2668"/>
      <c r="T337" s="2668"/>
      <c r="U337" s="2668"/>
      <c r="V337" s="2668"/>
      <c r="W337" s="2668"/>
      <c r="X337" s="2668"/>
      <c r="Y337" s="2668"/>
      <c r="Z337" s="2668"/>
      <c r="AA337" s="2668"/>
      <c r="AB337" s="2667"/>
      <c r="AC337" s="2667"/>
      <c r="AE337" s="2668" t="s">
        <v>2442</v>
      </c>
    </row>
    <row r="338" spans="1:31">
      <c r="A338" s="2665"/>
      <c r="B338" s="2665"/>
      <c r="C338" s="2664"/>
      <c r="D338" s="2665"/>
      <c r="E338" s="2665"/>
      <c r="F338" s="2665"/>
      <c r="G338" s="2665"/>
      <c r="H338" s="2665"/>
      <c r="I338" s="2665"/>
      <c r="J338" s="2665"/>
      <c r="K338" s="2665"/>
      <c r="L338" s="2668"/>
      <c r="M338" s="2668"/>
      <c r="N338" s="2668"/>
      <c r="O338" s="2668"/>
      <c r="P338" s="2668"/>
      <c r="Q338" s="2668"/>
      <c r="R338" s="2668"/>
      <c r="S338" s="2668"/>
      <c r="T338" s="2668"/>
      <c r="U338" s="2668"/>
      <c r="V338" s="2668"/>
      <c r="W338" s="2668"/>
      <c r="X338" s="2668"/>
      <c r="Y338" s="2668"/>
      <c r="Z338" s="2668"/>
      <c r="AA338" s="2668"/>
      <c r="AB338" s="2667"/>
      <c r="AC338" s="2667"/>
      <c r="AE338" s="2668" t="s">
        <v>2442</v>
      </c>
    </row>
    <row r="339" spans="1:31">
      <c r="A339" s="2665"/>
      <c r="B339" s="2665"/>
      <c r="C339" s="2664"/>
      <c r="D339" s="2665"/>
      <c r="E339" s="2665"/>
      <c r="F339" s="2665"/>
      <c r="G339" s="2665"/>
      <c r="H339" s="2665"/>
      <c r="I339" s="2665"/>
      <c r="J339" s="2665"/>
      <c r="K339" s="2665"/>
      <c r="L339" s="2668"/>
      <c r="M339" s="2668"/>
      <c r="N339" s="2668"/>
      <c r="O339" s="2668"/>
      <c r="P339" s="2668"/>
      <c r="Q339" s="2668"/>
      <c r="R339" s="2668"/>
      <c r="S339" s="2668"/>
      <c r="T339" s="2668"/>
      <c r="U339" s="2668"/>
      <c r="V339" s="2668"/>
      <c r="W339" s="2668"/>
      <c r="X339" s="2668"/>
      <c r="Y339" s="2668"/>
      <c r="Z339" s="2668"/>
      <c r="AA339" s="2668"/>
      <c r="AB339" s="2667"/>
      <c r="AC339" s="2667"/>
      <c r="AE339" s="2668" t="s">
        <v>2442</v>
      </c>
    </row>
    <row r="340" spans="1:31">
      <c r="A340" s="2665"/>
      <c r="B340" s="2665"/>
      <c r="C340" s="2664"/>
      <c r="D340" s="2665"/>
      <c r="E340" s="2665"/>
      <c r="F340" s="2665"/>
      <c r="G340" s="2665"/>
      <c r="H340" s="2665"/>
      <c r="I340" s="2665"/>
      <c r="J340" s="2665"/>
      <c r="K340" s="2665"/>
      <c r="L340" s="2668"/>
      <c r="M340" s="2668"/>
      <c r="N340" s="2668"/>
      <c r="O340" s="2668"/>
      <c r="P340" s="2668"/>
      <c r="Q340" s="2668"/>
      <c r="R340" s="2668"/>
      <c r="S340" s="2668"/>
      <c r="T340" s="2668"/>
      <c r="U340" s="2668"/>
      <c r="V340" s="2668"/>
      <c r="W340" s="2668"/>
      <c r="X340" s="2668"/>
      <c r="Y340" s="2668"/>
      <c r="Z340" s="2668"/>
      <c r="AA340" s="2668"/>
      <c r="AB340" s="2667"/>
      <c r="AC340" s="2667"/>
      <c r="AE340" s="2668" t="s">
        <v>2442</v>
      </c>
    </row>
    <row r="341" spans="1:31">
      <c r="A341" s="2665"/>
      <c r="B341" s="2665"/>
      <c r="C341" s="2664"/>
      <c r="D341" s="2665"/>
      <c r="E341" s="2665"/>
      <c r="F341" s="2665"/>
      <c r="G341" s="2665"/>
      <c r="H341" s="2665"/>
      <c r="I341" s="2665"/>
      <c r="J341" s="2665"/>
      <c r="K341" s="2665"/>
      <c r="L341" s="2668"/>
      <c r="M341" s="2668"/>
      <c r="N341" s="2668"/>
      <c r="O341" s="2668"/>
      <c r="P341" s="2668"/>
      <c r="Q341" s="2668"/>
      <c r="R341" s="2668"/>
      <c r="S341" s="2668"/>
      <c r="T341" s="2668"/>
      <c r="U341" s="2668"/>
      <c r="V341" s="2668"/>
      <c r="W341" s="2668"/>
      <c r="X341" s="2668"/>
      <c r="Y341" s="2668"/>
      <c r="Z341" s="2668"/>
      <c r="AA341" s="2668"/>
      <c r="AB341" s="2667"/>
      <c r="AC341" s="2667"/>
      <c r="AE341" s="2668" t="s">
        <v>2442</v>
      </c>
    </row>
    <row r="342" spans="1:31">
      <c r="A342" s="2665"/>
      <c r="B342" s="2665"/>
      <c r="C342" s="2664"/>
      <c r="D342" s="2665"/>
      <c r="E342" s="2665"/>
      <c r="F342" s="2665"/>
      <c r="G342" s="2665"/>
      <c r="H342" s="2665"/>
      <c r="I342" s="2665"/>
      <c r="J342" s="2665"/>
      <c r="K342" s="2665"/>
      <c r="L342" s="2668"/>
      <c r="M342" s="2668"/>
      <c r="N342" s="2668"/>
      <c r="O342" s="2668"/>
      <c r="P342" s="2668"/>
      <c r="Q342" s="2668"/>
      <c r="R342" s="2668"/>
      <c r="S342" s="2668"/>
      <c r="T342" s="2668"/>
      <c r="U342" s="2668"/>
      <c r="V342" s="2668"/>
      <c r="W342" s="2668"/>
      <c r="X342" s="2668"/>
      <c r="Y342" s="2668"/>
      <c r="Z342" s="2668"/>
      <c r="AA342" s="2668"/>
      <c r="AB342" s="2667"/>
      <c r="AC342" s="2667"/>
      <c r="AE342" s="2668" t="s">
        <v>2442</v>
      </c>
    </row>
    <row r="343" spans="1:31">
      <c r="A343" s="2665"/>
      <c r="B343" s="2665"/>
      <c r="C343" s="2664"/>
      <c r="D343" s="2665"/>
      <c r="E343" s="2665"/>
      <c r="F343" s="2665"/>
      <c r="G343" s="2665"/>
      <c r="H343" s="2665"/>
      <c r="I343" s="2665"/>
      <c r="J343" s="2665"/>
      <c r="K343" s="2665"/>
      <c r="L343" s="2668"/>
      <c r="M343" s="2668"/>
      <c r="N343" s="2668"/>
      <c r="O343" s="2668"/>
      <c r="P343" s="2668"/>
      <c r="Q343" s="2668"/>
      <c r="R343" s="2668"/>
      <c r="S343" s="2668"/>
      <c r="T343" s="2668"/>
      <c r="U343" s="2668"/>
      <c r="V343" s="2668"/>
      <c r="W343" s="2668"/>
      <c r="X343" s="2668"/>
      <c r="Y343" s="2668"/>
      <c r="Z343" s="2668"/>
      <c r="AA343" s="2668"/>
      <c r="AB343" s="2667"/>
      <c r="AC343" s="2667"/>
      <c r="AE343" s="2668" t="s">
        <v>2442</v>
      </c>
    </row>
    <row r="344" spans="1:31">
      <c r="A344" s="2665"/>
      <c r="B344" s="2665"/>
      <c r="C344" s="2664"/>
      <c r="D344" s="2665"/>
      <c r="E344" s="2665"/>
      <c r="F344" s="2665"/>
      <c r="G344" s="2665"/>
      <c r="H344" s="2665"/>
      <c r="I344" s="2665"/>
      <c r="J344" s="2665"/>
      <c r="K344" s="2665"/>
      <c r="L344" s="2668"/>
      <c r="M344" s="2668"/>
      <c r="N344" s="2668"/>
      <c r="O344" s="2668"/>
      <c r="P344" s="2668"/>
      <c r="Q344" s="2668"/>
      <c r="R344" s="2668"/>
      <c r="S344" s="2668"/>
      <c r="T344" s="2668"/>
      <c r="U344" s="2668"/>
      <c r="V344" s="2668"/>
      <c r="W344" s="2668"/>
      <c r="X344" s="2668"/>
      <c r="Y344" s="2668"/>
      <c r="Z344" s="2668"/>
      <c r="AA344" s="2668"/>
      <c r="AB344" s="2667"/>
      <c r="AC344" s="2667"/>
      <c r="AE344" s="2668" t="s">
        <v>2442</v>
      </c>
    </row>
    <row r="345" spans="1:31">
      <c r="A345" s="2665"/>
      <c r="B345" s="2665"/>
      <c r="C345" s="2664"/>
      <c r="D345" s="2665"/>
      <c r="E345" s="2665"/>
      <c r="F345" s="2665"/>
      <c r="G345" s="2665"/>
      <c r="H345" s="2665"/>
      <c r="I345" s="2665"/>
      <c r="J345" s="2665"/>
      <c r="K345" s="2665"/>
      <c r="L345" s="2668"/>
      <c r="M345" s="2668"/>
      <c r="N345" s="2668"/>
      <c r="O345" s="2668"/>
      <c r="P345" s="2668"/>
      <c r="Q345" s="2668"/>
      <c r="R345" s="2668"/>
      <c r="S345" s="2668"/>
      <c r="T345" s="2668"/>
      <c r="U345" s="2668"/>
      <c r="V345" s="2668"/>
      <c r="W345" s="2668"/>
      <c r="X345" s="2668"/>
      <c r="Y345" s="2668"/>
      <c r="Z345" s="2668"/>
      <c r="AA345" s="2668"/>
      <c r="AB345" s="2667"/>
      <c r="AC345" s="2667"/>
      <c r="AE345" s="2668" t="s">
        <v>2442</v>
      </c>
    </row>
    <row r="346" spans="1:31">
      <c r="A346" s="2665"/>
      <c r="B346" s="2665"/>
      <c r="C346" s="2664"/>
      <c r="D346" s="2665"/>
      <c r="E346" s="2665"/>
      <c r="F346" s="2665"/>
      <c r="G346" s="2665"/>
      <c r="H346" s="2665"/>
      <c r="I346" s="2665"/>
      <c r="J346" s="2665"/>
      <c r="K346" s="2665"/>
      <c r="L346" s="2668"/>
      <c r="M346" s="2668"/>
      <c r="N346" s="2668"/>
      <c r="O346" s="2668"/>
      <c r="P346" s="2668"/>
      <c r="Q346" s="2668"/>
      <c r="R346" s="2668"/>
      <c r="S346" s="2668"/>
      <c r="T346" s="2668"/>
      <c r="U346" s="2668"/>
      <c r="V346" s="2668"/>
      <c r="W346" s="2668"/>
      <c r="X346" s="2668"/>
      <c r="Y346" s="2668"/>
      <c r="Z346" s="2668"/>
      <c r="AA346" s="2668"/>
      <c r="AB346" s="2667"/>
      <c r="AC346" s="2667"/>
      <c r="AE346" s="2668" t="s">
        <v>2442</v>
      </c>
    </row>
    <row r="347" spans="1:31">
      <c r="A347" s="2665"/>
      <c r="B347" s="2665"/>
      <c r="C347" s="2664"/>
      <c r="D347" s="2665"/>
      <c r="E347" s="2665"/>
      <c r="F347" s="2665"/>
      <c r="G347" s="2665"/>
      <c r="H347" s="2665"/>
      <c r="I347" s="2665"/>
      <c r="J347" s="2665"/>
      <c r="K347" s="2665"/>
      <c r="L347" s="2668"/>
      <c r="M347" s="2668"/>
      <c r="N347" s="2668"/>
      <c r="O347" s="2668"/>
      <c r="P347" s="2668"/>
      <c r="Q347" s="2668"/>
      <c r="R347" s="2668"/>
      <c r="S347" s="2668"/>
      <c r="T347" s="2668"/>
      <c r="U347" s="2668"/>
      <c r="V347" s="2668"/>
      <c r="W347" s="2668"/>
      <c r="X347" s="2668"/>
      <c r="Y347" s="2668"/>
      <c r="Z347" s="2668"/>
      <c r="AA347" s="2668"/>
      <c r="AB347" s="2667"/>
      <c r="AC347" s="2667"/>
      <c r="AE347" s="2668" t="s">
        <v>2442</v>
      </c>
    </row>
    <row r="348" spans="1:31">
      <c r="A348" s="2665"/>
      <c r="B348" s="2665"/>
      <c r="C348" s="2664"/>
      <c r="D348" s="2665"/>
      <c r="E348" s="2665"/>
      <c r="F348" s="2665"/>
      <c r="G348" s="2665"/>
      <c r="H348" s="2665"/>
      <c r="I348" s="2665"/>
      <c r="J348" s="2665"/>
      <c r="K348" s="2665"/>
      <c r="L348" s="2668"/>
      <c r="M348" s="2668"/>
      <c r="N348" s="2668"/>
      <c r="O348" s="2668"/>
      <c r="P348" s="2668"/>
      <c r="Q348" s="2668"/>
      <c r="R348" s="2668"/>
      <c r="S348" s="2668"/>
      <c r="T348" s="2668"/>
      <c r="U348" s="2668"/>
      <c r="V348" s="2668"/>
      <c r="W348" s="2668"/>
      <c r="X348" s="2668"/>
      <c r="Y348" s="2668"/>
      <c r="Z348" s="2668"/>
      <c r="AA348" s="2668"/>
      <c r="AB348" s="2667"/>
      <c r="AC348" s="2667"/>
      <c r="AE348" s="2668" t="s">
        <v>2442</v>
      </c>
    </row>
    <row r="349" spans="1:31">
      <c r="A349" s="2665"/>
      <c r="B349" s="2665"/>
      <c r="C349" s="2664"/>
      <c r="D349" s="2665"/>
      <c r="E349" s="2665"/>
      <c r="F349" s="2665"/>
      <c r="G349" s="2665"/>
      <c r="H349" s="2665"/>
      <c r="I349" s="2665"/>
      <c r="J349" s="2665"/>
      <c r="K349" s="2665"/>
      <c r="L349" s="2668"/>
      <c r="M349" s="2668"/>
      <c r="N349" s="2668"/>
      <c r="O349" s="2668"/>
      <c r="P349" s="2668"/>
      <c r="Q349" s="2668"/>
      <c r="R349" s="2668"/>
      <c r="S349" s="2668"/>
      <c r="T349" s="2668"/>
      <c r="U349" s="2668"/>
      <c r="V349" s="2668"/>
      <c r="W349" s="2668"/>
      <c r="X349" s="2668"/>
      <c r="Y349" s="2668"/>
      <c r="Z349" s="2668"/>
      <c r="AA349" s="2668"/>
      <c r="AB349" s="2667"/>
      <c r="AC349" s="2667"/>
      <c r="AE349" s="2668">
        <v>2.962197139615796E-6</v>
      </c>
    </row>
    <row r="350" spans="1:31">
      <c r="A350" s="2665"/>
      <c r="B350" s="2665"/>
      <c r="C350" s="2664"/>
      <c r="D350" s="2665"/>
      <c r="E350" s="2665"/>
      <c r="F350" s="2665"/>
      <c r="G350" s="2665"/>
      <c r="H350" s="2665"/>
      <c r="I350" s="2665"/>
      <c r="J350" s="2665"/>
      <c r="K350" s="2665"/>
      <c r="L350" s="2668"/>
      <c r="M350" s="2668"/>
      <c r="N350" s="2668"/>
      <c r="O350" s="2668"/>
      <c r="P350" s="2668"/>
      <c r="Q350" s="2668"/>
      <c r="R350" s="2668"/>
      <c r="S350" s="2668"/>
      <c r="T350" s="2668"/>
      <c r="U350" s="2668"/>
      <c r="V350" s="2668"/>
      <c r="W350" s="2668"/>
      <c r="X350" s="2668"/>
      <c r="Y350" s="2668"/>
      <c r="Z350" s="2668"/>
      <c r="AA350" s="2668"/>
      <c r="AB350" s="2667"/>
      <c r="AC350" s="2667"/>
      <c r="AE350" s="2668" t="s">
        <v>2442</v>
      </c>
    </row>
    <row r="351" spans="1:31">
      <c r="A351" s="2665"/>
      <c r="B351" s="2665"/>
      <c r="C351" s="2664"/>
      <c r="D351" s="2665"/>
      <c r="E351" s="2665"/>
      <c r="F351" s="2665"/>
      <c r="G351" s="2665"/>
      <c r="H351" s="2665"/>
      <c r="I351" s="2665"/>
      <c r="J351" s="2665"/>
      <c r="K351" s="2665"/>
      <c r="L351" s="2668"/>
      <c r="M351" s="2668"/>
      <c r="N351" s="2668"/>
      <c r="O351" s="2668"/>
      <c r="P351" s="2668"/>
      <c r="Q351" s="2668"/>
      <c r="R351" s="2668"/>
      <c r="S351" s="2668"/>
      <c r="T351" s="2668"/>
      <c r="U351" s="2668"/>
      <c r="V351" s="2668"/>
      <c r="W351" s="2668"/>
      <c r="X351" s="2668"/>
      <c r="Y351" s="2668"/>
      <c r="Z351" s="2668"/>
      <c r="AA351" s="2668"/>
      <c r="AB351" s="2667"/>
      <c r="AC351" s="2667"/>
      <c r="AE351" s="2668" t="s">
        <v>2442</v>
      </c>
    </row>
    <row r="352" spans="1:31">
      <c r="A352" s="2665"/>
      <c r="B352" s="2665"/>
      <c r="C352" s="2664"/>
      <c r="D352" s="2665"/>
      <c r="E352" s="2665"/>
      <c r="F352" s="2665"/>
      <c r="G352" s="2665"/>
      <c r="H352" s="2665"/>
      <c r="I352" s="2665"/>
      <c r="J352" s="2665"/>
      <c r="K352" s="2665"/>
      <c r="L352" s="2668"/>
      <c r="M352" s="2668"/>
      <c r="N352" s="2668"/>
      <c r="O352" s="2668"/>
      <c r="P352" s="2668"/>
      <c r="Q352" s="2668"/>
      <c r="R352" s="2668"/>
      <c r="S352" s="2668"/>
      <c r="T352" s="2668"/>
      <c r="U352" s="2668"/>
      <c r="V352" s="2668"/>
      <c r="W352" s="2668"/>
      <c r="X352" s="2668"/>
      <c r="Y352" s="2668"/>
      <c r="Z352" s="2668"/>
      <c r="AA352" s="2668"/>
      <c r="AB352" s="2667"/>
      <c r="AC352" s="2667"/>
      <c r="AE352" s="2668" t="s">
        <v>2442</v>
      </c>
    </row>
    <row r="353" spans="1:31">
      <c r="A353" s="2665"/>
      <c r="B353" s="2665"/>
      <c r="C353" s="2664"/>
      <c r="D353" s="2665"/>
      <c r="E353" s="2665"/>
      <c r="F353" s="2665"/>
      <c r="G353" s="2665"/>
      <c r="H353" s="2665"/>
      <c r="I353" s="2665"/>
      <c r="J353" s="2665"/>
      <c r="K353" s="2665"/>
      <c r="L353" s="2668"/>
      <c r="M353" s="2668"/>
      <c r="N353" s="2668"/>
      <c r="O353" s="2668"/>
      <c r="P353" s="2668"/>
      <c r="Q353" s="2668"/>
      <c r="R353" s="2668"/>
      <c r="S353" s="2668"/>
      <c r="T353" s="2668"/>
      <c r="U353" s="2668"/>
      <c r="V353" s="2668"/>
      <c r="W353" s="2668"/>
      <c r="X353" s="2668"/>
      <c r="Y353" s="2668"/>
      <c r="Z353" s="2668"/>
      <c r="AA353" s="2668"/>
      <c r="AB353" s="2667"/>
      <c r="AC353" s="2667"/>
      <c r="AE353" s="2668" t="s">
        <v>2442</v>
      </c>
    </row>
    <row r="354" spans="1:31">
      <c r="A354" s="2665"/>
      <c r="B354" s="2665"/>
      <c r="C354" s="2664"/>
      <c r="D354" s="2665"/>
      <c r="E354" s="2665"/>
      <c r="F354" s="2665"/>
      <c r="G354" s="2665"/>
      <c r="H354" s="2665"/>
      <c r="I354" s="2665"/>
      <c r="J354" s="2665"/>
      <c r="K354" s="2665"/>
      <c r="L354" s="2668"/>
      <c r="M354" s="2668"/>
      <c r="N354" s="2668"/>
      <c r="O354" s="2668"/>
      <c r="P354" s="2668"/>
      <c r="Q354" s="2668"/>
      <c r="R354" s="2668"/>
      <c r="S354" s="2668"/>
      <c r="T354" s="2668"/>
      <c r="U354" s="2668"/>
      <c r="V354" s="2668"/>
      <c r="W354" s="2668"/>
      <c r="X354" s="2668"/>
      <c r="Y354" s="2668"/>
      <c r="Z354" s="2668"/>
      <c r="AA354" s="2668"/>
      <c r="AB354" s="2667"/>
      <c r="AC354" s="2667"/>
      <c r="AE354" s="2668" t="s">
        <v>2442</v>
      </c>
    </row>
    <row r="355" spans="1:31">
      <c r="A355" s="2665"/>
      <c r="B355" s="2665"/>
      <c r="C355" s="2664"/>
      <c r="D355" s="2665"/>
      <c r="E355" s="2665"/>
      <c r="F355" s="2665"/>
      <c r="G355" s="2665"/>
      <c r="H355" s="2665"/>
      <c r="I355" s="2665"/>
      <c r="J355" s="2665"/>
      <c r="K355" s="2665"/>
      <c r="L355" s="2668"/>
      <c r="M355" s="2668"/>
      <c r="N355" s="2668"/>
      <c r="O355" s="2668"/>
      <c r="P355" s="2668"/>
      <c r="Q355" s="2668"/>
      <c r="R355" s="2668"/>
      <c r="S355" s="2668"/>
      <c r="T355" s="2668"/>
      <c r="U355" s="2668"/>
      <c r="V355" s="2668"/>
      <c r="W355" s="2668"/>
      <c r="X355" s="2668"/>
      <c r="Y355" s="2668"/>
      <c r="Z355" s="2668"/>
      <c r="AA355" s="2668"/>
      <c r="AB355" s="2667"/>
      <c r="AC355" s="2667"/>
      <c r="AE355" s="2668" t="s">
        <v>2442</v>
      </c>
    </row>
    <row r="356" spans="1:31">
      <c r="A356" s="2665"/>
      <c r="B356" s="2665"/>
      <c r="C356" s="2664"/>
      <c r="D356" s="2665"/>
      <c r="E356" s="2665"/>
      <c r="F356" s="2665"/>
      <c r="G356" s="2665"/>
      <c r="H356" s="2665"/>
      <c r="I356" s="2665"/>
      <c r="J356" s="2665"/>
      <c r="K356" s="2665"/>
      <c r="L356" s="2668"/>
      <c r="M356" s="2668"/>
      <c r="N356" s="2668"/>
      <c r="O356" s="2668"/>
      <c r="P356" s="2668"/>
      <c r="Q356" s="2668"/>
      <c r="R356" s="2668"/>
      <c r="S356" s="2668"/>
      <c r="T356" s="2668"/>
      <c r="U356" s="2668"/>
      <c r="V356" s="2668"/>
      <c r="W356" s="2668"/>
      <c r="X356" s="2668"/>
      <c r="Y356" s="2668"/>
      <c r="Z356" s="2668"/>
      <c r="AA356" s="2668"/>
      <c r="AB356" s="2667"/>
      <c r="AC356" s="2667"/>
      <c r="AE356" s="2668" t="s">
        <v>2442</v>
      </c>
    </row>
    <row r="357" spans="1:31">
      <c r="A357" s="2665"/>
      <c r="B357" s="2665"/>
      <c r="C357" s="2664"/>
      <c r="D357" s="2665"/>
      <c r="E357" s="2665"/>
      <c r="F357" s="2665"/>
      <c r="G357" s="2665"/>
      <c r="H357" s="2665"/>
      <c r="I357" s="2665"/>
      <c r="J357" s="2665"/>
      <c r="K357" s="2665"/>
      <c r="L357" s="2668"/>
      <c r="M357" s="2668"/>
      <c r="N357" s="2668"/>
      <c r="O357" s="2668"/>
      <c r="P357" s="2668"/>
      <c r="Q357" s="2668"/>
      <c r="R357" s="2668"/>
      <c r="S357" s="2668"/>
      <c r="T357" s="2668"/>
      <c r="U357" s="2668"/>
      <c r="V357" s="2668"/>
      <c r="W357" s="2668"/>
      <c r="X357" s="2668"/>
      <c r="Y357" s="2668"/>
      <c r="Z357" s="2668"/>
      <c r="AA357" s="2668"/>
      <c r="AB357" s="2667"/>
      <c r="AC357" s="2667"/>
      <c r="AE357" s="2668" t="s">
        <v>2442</v>
      </c>
    </row>
    <row r="358" spans="1:31">
      <c r="A358" s="2665"/>
      <c r="B358" s="2665"/>
      <c r="C358" s="2664"/>
      <c r="D358" s="2665"/>
      <c r="E358" s="2665"/>
      <c r="F358" s="2665"/>
      <c r="G358" s="2665"/>
      <c r="H358" s="2665"/>
      <c r="I358" s="2665"/>
      <c r="J358" s="2665"/>
      <c r="K358" s="2665"/>
      <c r="L358" s="2668"/>
      <c r="M358" s="2668"/>
      <c r="N358" s="2668"/>
      <c r="O358" s="2668"/>
      <c r="P358" s="2668"/>
      <c r="Q358" s="2668"/>
      <c r="R358" s="2668"/>
      <c r="S358" s="2668"/>
      <c r="T358" s="2668"/>
      <c r="U358" s="2668"/>
      <c r="V358" s="2668"/>
      <c r="W358" s="2668"/>
      <c r="X358" s="2668"/>
      <c r="Y358" s="2668"/>
      <c r="Z358" s="2668"/>
      <c r="AA358" s="2668"/>
      <c r="AB358" s="2667"/>
      <c r="AC358" s="2667"/>
      <c r="AE358" s="2668" t="s">
        <v>2442</v>
      </c>
    </row>
    <row r="359" spans="1:31">
      <c r="A359" s="2665"/>
      <c r="B359" s="2665"/>
      <c r="C359" s="2664"/>
      <c r="D359" s="2665"/>
      <c r="E359" s="2665"/>
      <c r="F359" s="2665"/>
      <c r="G359" s="2665"/>
      <c r="H359" s="2665"/>
      <c r="I359" s="2665"/>
      <c r="J359" s="2665"/>
      <c r="K359" s="2665"/>
      <c r="L359" s="2668"/>
      <c r="M359" s="2668"/>
      <c r="N359" s="2668"/>
      <c r="O359" s="2668"/>
      <c r="P359" s="2668"/>
      <c r="Q359" s="2668"/>
      <c r="R359" s="2668"/>
      <c r="S359" s="2668"/>
      <c r="T359" s="2668"/>
      <c r="U359" s="2668"/>
      <c r="V359" s="2668"/>
      <c r="W359" s="2668"/>
      <c r="X359" s="2668"/>
      <c r="Y359" s="2668"/>
      <c r="Z359" s="2668"/>
      <c r="AA359" s="2668"/>
      <c r="AB359" s="2667"/>
      <c r="AC359" s="2667"/>
      <c r="AE359" s="2668" t="s">
        <v>2442</v>
      </c>
    </row>
    <row r="360" spans="1:31">
      <c r="A360" s="2665"/>
      <c r="B360" s="2665"/>
      <c r="C360" s="2664"/>
      <c r="D360" s="2665"/>
      <c r="E360" s="2665"/>
      <c r="F360" s="2665"/>
      <c r="G360" s="2665"/>
      <c r="H360" s="2665"/>
      <c r="I360" s="2665"/>
      <c r="J360" s="2665"/>
      <c r="K360" s="2665"/>
      <c r="L360" s="2668"/>
      <c r="M360" s="2668"/>
      <c r="N360" s="2668"/>
      <c r="O360" s="2668"/>
      <c r="P360" s="2668"/>
      <c r="Q360" s="2668"/>
      <c r="R360" s="2668"/>
      <c r="S360" s="2668"/>
      <c r="T360" s="2668"/>
      <c r="U360" s="2668"/>
      <c r="V360" s="2668"/>
      <c r="W360" s="2668"/>
      <c r="X360" s="2668"/>
      <c r="Y360" s="2668"/>
      <c r="Z360" s="2668"/>
      <c r="AA360" s="2668"/>
      <c r="AB360" s="2667"/>
      <c r="AC360" s="2667"/>
      <c r="AE360" s="2668" t="s">
        <v>2442</v>
      </c>
    </row>
    <row r="361" spans="1:31">
      <c r="A361" s="2665"/>
      <c r="B361" s="2665"/>
      <c r="C361" s="2664"/>
      <c r="D361" s="2665"/>
      <c r="E361" s="2665"/>
      <c r="F361" s="2665"/>
      <c r="G361" s="2665"/>
      <c r="H361" s="2665"/>
      <c r="I361" s="2665"/>
      <c r="J361" s="2665"/>
      <c r="K361" s="2665"/>
      <c r="L361" s="2668"/>
      <c r="M361" s="2668"/>
      <c r="N361" s="2668"/>
      <c r="O361" s="2668"/>
      <c r="P361" s="2668"/>
      <c r="Q361" s="2668"/>
      <c r="R361" s="2668"/>
      <c r="S361" s="2668"/>
      <c r="T361" s="2668"/>
      <c r="U361" s="2668"/>
      <c r="V361" s="2668"/>
      <c r="W361" s="2668"/>
      <c r="X361" s="2668"/>
      <c r="Y361" s="2668"/>
      <c r="Z361" s="2668"/>
      <c r="AA361" s="2668"/>
      <c r="AB361" s="2667"/>
      <c r="AC361" s="2667"/>
      <c r="AE361" s="2668" t="s">
        <v>2442</v>
      </c>
    </row>
    <row r="362" spans="1:31">
      <c r="A362" s="2665"/>
      <c r="B362" s="2665"/>
      <c r="C362" s="2664"/>
      <c r="D362" s="2665"/>
      <c r="E362" s="2665"/>
      <c r="F362" s="2665"/>
      <c r="G362" s="2665"/>
      <c r="H362" s="2665"/>
      <c r="I362" s="2665"/>
      <c r="J362" s="2665"/>
      <c r="K362" s="2665"/>
      <c r="L362" s="2668"/>
      <c r="M362" s="2668"/>
      <c r="N362" s="2668"/>
      <c r="O362" s="2668"/>
      <c r="P362" s="2668"/>
      <c r="Q362" s="2668"/>
      <c r="R362" s="2668"/>
      <c r="S362" s="2668"/>
      <c r="T362" s="2668"/>
      <c r="U362" s="2668"/>
      <c r="V362" s="2668"/>
      <c r="W362" s="2668"/>
      <c r="X362" s="2668"/>
      <c r="Y362" s="2668"/>
      <c r="Z362" s="2668"/>
      <c r="AA362" s="2668"/>
      <c r="AB362" s="2667"/>
      <c r="AC362" s="2667"/>
      <c r="AE362" s="2668">
        <v>-2.5329973407799723E-2</v>
      </c>
    </row>
    <row r="363" spans="1:31">
      <c r="A363" s="2665"/>
      <c r="B363" s="2665"/>
      <c r="C363" s="2664"/>
      <c r="D363" s="2665"/>
      <c r="E363" s="2665"/>
      <c r="F363" s="2665"/>
      <c r="G363" s="2665"/>
      <c r="H363" s="2665"/>
      <c r="I363" s="2665"/>
      <c r="J363" s="2665"/>
      <c r="K363" s="2665"/>
      <c r="L363" s="2668"/>
      <c r="M363" s="2668"/>
      <c r="N363" s="2668"/>
      <c r="O363" s="2668"/>
      <c r="P363" s="2668"/>
      <c r="Q363" s="2668"/>
      <c r="R363" s="2668"/>
      <c r="S363" s="2668"/>
      <c r="T363" s="2668"/>
      <c r="U363" s="2668"/>
      <c r="V363" s="2668"/>
      <c r="W363" s="2668"/>
      <c r="X363" s="2668"/>
      <c r="Y363" s="2668"/>
      <c r="Z363" s="2668"/>
      <c r="AA363" s="2668"/>
      <c r="AB363" s="2667"/>
      <c r="AC363" s="2667"/>
      <c r="AE363" s="2668">
        <v>-3.062311551417669E-2</v>
      </c>
    </row>
    <row r="364" spans="1:31">
      <c r="A364" s="2665"/>
      <c r="B364" s="2665"/>
      <c r="C364" s="2664"/>
      <c r="D364" s="2665"/>
      <c r="E364" s="2665"/>
      <c r="F364" s="2665"/>
      <c r="G364" s="2665"/>
      <c r="H364" s="2665"/>
      <c r="I364" s="2665"/>
      <c r="J364" s="2665"/>
      <c r="K364" s="2665"/>
      <c r="L364" s="2668"/>
      <c r="M364" s="2668"/>
      <c r="N364" s="2668"/>
      <c r="O364" s="2668"/>
      <c r="P364" s="2668"/>
      <c r="Q364" s="2668"/>
      <c r="R364" s="2668"/>
      <c r="S364" s="2668"/>
      <c r="T364" s="2668"/>
      <c r="U364" s="2668"/>
      <c r="V364" s="2668"/>
      <c r="W364" s="2668"/>
      <c r="X364" s="2668"/>
      <c r="Y364" s="2668"/>
      <c r="Z364" s="2668"/>
      <c r="AA364" s="2668"/>
      <c r="AB364" s="2667"/>
      <c r="AC364" s="2667"/>
      <c r="AE364" s="2668" t="s">
        <v>2442</v>
      </c>
    </row>
    <row r="365" spans="1:31">
      <c r="A365" s="2665"/>
      <c r="B365" s="2665"/>
      <c r="C365" s="2664"/>
      <c r="D365" s="2665"/>
      <c r="E365" s="2665"/>
      <c r="F365" s="2665"/>
      <c r="G365" s="2665"/>
      <c r="H365" s="2665"/>
      <c r="I365" s="2665"/>
      <c r="J365" s="2665"/>
      <c r="K365" s="2665"/>
      <c r="L365" s="2668"/>
      <c r="M365" s="2668"/>
      <c r="N365" s="2668"/>
      <c r="O365" s="2668"/>
      <c r="P365" s="2668"/>
      <c r="Q365" s="2668"/>
      <c r="R365" s="2668"/>
      <c r="S365" s="2668"/>
      <c r="T365" s="2668"/>
      <c r="U365" s="2668"/>
      <c r="V365" s="2668"/>
      <c r="W365" s="2668"/>
      <c r="X365" s="2668"/>
      <c r="Y365" s="2668"/>
      <c r="Z365" s="2668"/>
      <c r="AA365" s="2668"/>
      <c r="AB365" s="2667"/>
      <c r="AC365" s="2667"/>
      <c r="AE365" s="2668" t="s">
        <v>2442</v>
      </c>
    </row>
    <row r="366" spans="1:31">
      <c r="A366" s="2665"/>
      <c r="B366" s="2665"/>
      <c r="C366" s="2664"/>
      <c r="D366" s="2665"/>
      <c r="E366" s="2665"/>
      <c r="F366" s="2665"/>
      <c r="G366" s="2665"/>
      <c r="H366" s="2665"/>
      <c r="I366" s="2665"/>
      <c r="J366" s="2665"/>
      <c r="K366" s="2665"/>
      <c r="L366" s="2668"/>
      <c r="M366" s="2668"/>
      <c r="N366" s="2668"/>
      <c r="O366" s="2668"/>
      <c r="P366" s="2668"/>
      <c r="Q366" s="2668"/>
      <c r="R366" s="2668"/>
      <c r="S366" s="2668"/>
      <c r="T366" s="2668"/>
      <c r="U366" s="2668"/>
      <c r="V366" s="2668"/>
      <c r="W366" s="2668"/>
      <c r="X366" s="2668"/>
      <c r="Y366" s="2668"/>
      <c r="Z366" s="2668"/>
      <c r="AA366" s="2668"/>
      <c r="AB366" s="2667"/>
      <c r="AC366" s="2667"/>
      <c r="AE366" s="2668" t="s">
        <v>2442</v>
      </c>
    </row>
    <row r="367" spans="1:31">
      <c r="A367" s="2665"/>
      <c r="B367" s="2665"/>
      <c r="C367" s="2664"/>
      <c r="D367" s="2665"/>
      <c r="E367" s="2665"/>
      <c r="F367" s="2665"/>
      <c r="G367" s="2665"/>
      <c r="H367" s="2665"/>
      <c r="I367" s="2665"/>
      <c r="J367" s="2665"/>
      <c r="K367" s="2665"/>
      <c r="L367" s="2668"/>
      <c r="M367" s="2668"/>
      <c r="N367" s="2668"/>
      <c r="O367" s="2668"/>
      <c r="P367" s="2668"/>
      <c r="Q367" s="2668"/>
      <c r="R367" s="2668"/>
      <c r="S367" s="2668"/>
      <c r="T367" s="2668"/>
      <c r="U367" s="2668"/>
      <c r="V367" s="2668"/>
      <c r="W367" s="2668"/>
      <c r="X367" s="2668"/>
      <c r="Y367" s="2668"/>
      <c r="Z367" s="2668"/>
      <c r="AA367" s="2668"/>
      <c r="AB367" s="2667"/>
      <c r="AC367" s="2667"/>
      <c r="AE367" s="2668" t="s">
        <v>2442</v>
      </c>
    </row>
    <row r="368" spans="1:31">
      <c r="A368" s="2665"/>
      <c r="B368" s="2665"/>
      <c r="C368" s="2664"/>
      <c r="D368" s="2665"/>
      <c r="E368" s="2665"/>
      <c r="F368" s="2665"/>
      <c r="G368" s="2665"/>
      <c r="H368" s="2665"/>
      <c r="I368" s="2665"/>
      <c r="J368" s="2665"/>
      <c r="K368" s="2665"/>
      <c r="L368" s="2668"/>
      <c r="M368" s="2668"/>
      <c r="N368" s="2668"/>
      <c r="O368" s="2668"/>
      <c r="P368" s="2668"/>
      <c r="Q368" s="2668"/>
      <c r="R368" s="2668"/>
      <c r="S368" s="2668"/>
      <c r="T368" s="2668"/>
      <c r="U368" s="2668"/>
      <c r="V368" s="2668"/>
      <c r="W368" s="2668"/>
      <c r="X368" s="2668"/>
      <c r="Y368" s="2668"/>
      <c r="Z368" s="2668"/>
      <c r="AA368" s="2668"/>
      <c r="AB368" s="2667"/>
      <c r="AC368" s="2667"/>
      <c r="AE368" s="2668" t="s">
        <v>2442</v>
      </c>
    </row>
    <row r="369" spans="1:31">
      <c r="A369" s="2665"/>
      <c r="B369" s="2665"/>
      <c r="C369" s="2664"/>
      <c r="D369" s="2665"/>
      <c r="E369" s="2665"/>
      <c r="F369" s="2665"/>
      <c r="G369" s="2665"/>
      <c r="H369" s="2665"/>
      <c r="I369" s="2665"/>
      <c r="J369" s="2665"/>
      <c r="K369" s="2665"/>
      <c r="L369" s="2668"/>
      <c r="M369" s="2668"/>
      <c r="N369" s="2668"/>
      <c r="O369" s="2668"/>
      <c r="P369" s="2668"/>
      <c r="Q369" s="2668"/>
      <c r="R369" s="2668"/>
      <c r="S369" s="2668"/>
      <c r="T369" s="2668"/>
      <c r="U369" s="2668"/>
      <c r="V369" s="2668"/>
      <c r="W369" s="2668"/>
      <c r="X369" s="2668"/>
      <c r="Y369" s="2668"/>
      <c r="Z369" s="2668"/>
      <c r="AA369" s="2668"/>
      <c r="AB369" s="2667"/>
      <c r="AC369" s="2667"/>
      <c r="AE369" s="2668" t="s">
        <v>2442</v>
      </c>
    </row>
    <row r="370" spans="1:31">
      <c r="A370" s="2665"/>
      <c r="B370" s="2665"/>
      <c r="C370" s="2664"/>
      <c r="D370" s="2665"/>
      <c r="E370" s="2665"/>
      <c r="F370" s="2665"/>
      <c r="G370" s="2665"/>
      <c r="H370" s="2665"/>
      <c r="I370" s="2665"/>
      <c r="J370" s="2665"/>
      <c r="K370" s="2665"/>
      <c r="L370" s="2668"/>
      <c r="M370" s="2668"/>
      <c r="N370" s="2668"/>
      <c r="O370" s="2668"/>
      <c r="P370" s="2668"/>
      <c r="Q370" s="2668"/>
      <c r="R370" s="2668"/>
      <c r="S370" s="2668"/>
      <c r="T370" s="2668"/>
      <c r="U370" s="2668"/>
      <c r="V370" s="2668"/>
      <c r="W370" s="2668"/>
      <c r="X370" s="2668"/>
      <c r="Y370" s="2668"/>
      <c r="Z370" s="2668"/>
      <c r="AA370" s="2668"/>
      <c r="AB370" s="2667"/>
      <c r="AC370" s="2667"/>
      <c r="AE370" s="2668" t="s">
        <v>2442</v>
      </c>
    </row>
    <row r="371" spans="1:31">
      <c r="A371" s="2665"/>
      <c r="B371" s="2665"/>
      <c r="C371" s="2664"/>
      <c r="D371" s="2665"/>
      <c r="E371" s="2665"/>
      <c r="F371" s="2665"/>
      <c r="G371" s="2665"/>
      <c r="H371" s="2665"/>
      <c r="I371" s="2665"/>
      <c r="J371" s="2665"/>
      <c r="K371" s="2665"/>
      <c r="L371" s="2668"/>
      <c r="M371" s="2668"/>
      <c r="N371" s="2668"/>
      <c r="O371" s="2668"/>
      <c r="P371" s="2668"/>
      <c r="Q371" s="2668"/>
      <c r="R371" s="2668"/>
      <c r="S371" s="2668"/>
      <c r="T371" s="2668"/>
      <c r="U371" s="2668"/>
      <c r="V371" s="2668"/>
      <c r="W371" s="2668"/>
      <c r="X371" s="2668"/>
      <c r="Y371" s="2668"/>
      <c r="Z371" s="2668"/>
      <c r="AA371" s="2668"/>
      <c r="AB371" s="2667"/>
      <c r="AC371" s="2667"/>
      <c r="AE371" s="2668" t="s">
        <v>2442</v>
      </c>
    </row>
    <row r="372" spans="1:31">
      <c r="A372" s="2665"/>
      <c r="B372" s="2665"/>
      <c r="C372" s="2664"/>
      <c r="D372" s="2665"/>
      <c r="E372" s="2665"/>
      <c r="F372" s="2665"/>
      <c r="G372" s="2665"/>
      <c r="H372" s="2665"/>
      <c r="I372" s="2665"/>
      <c r="J372" s="2665"/>
      <c r="K372" s="2665"/>
      <c r="L372" s="2668"/>
      <c r="M372" s="2668"/>
      <c r="N372" s="2668"/>
      <c r="O372" s="2668"/>
      <c r="P372" s="2668"/>
      <c r="Q372" s="2668"/>
      <c r="R372" s="2668"/>
      <c r="S372" s="2668"/>
      <c r="T372" s="2668"/>
      <c r="U372" s="2668"/>
      <c r="V372" s="2668"/>
      <c r="W372" s="2668"/>
      <c r="X372" s="2668"/>
      <c r="Y372" s="2668"/>
      <c r="Z372" s="2668"/>
      <c r="AA372" s="2668"/>
      <c r="AB372" s="2667"/>
      <c r="AC372" s="2667"/>
      <c r="AE372" s="2668"/>
    </row>
    <row r="373" spans="1:31">
      <c r="A373" s="2665"/>
      <c r="B373" s="2665"/>
      <c r="C373" s="2669" t="s">
        <v>8</v>
      </c>
      <c r="D373" s="2669"/>
      <c r="E373" s="2669"/>
      <c r="F373" s="2669"/>
      <c r="G373" s="2669"/>
      <c r="H373" s="2669"/>
      <c r="I373" s="2669"/>
      <c r="J373" s="2669"/>
      <c r="K373" s="2669"/>
      <c r="L373" s="2670">
        <f t="shared" ref="L373:AA373" si="25">SUM(L206:L372)</f>
        <v>0</v>
      </c>
      <c r="M373" s="2670">
        <f t="shared" si="25"/>
        <v>0</v>
      </c>
      <c r="N373" s="2670">
        <f t="shared" si="25"/>
        <v>0</v>
      </c>
      <c r="O373" s="2670">
        <f t="shared" si="25"/>
        <v>0</v>
      </c>
      <c r="P373" s="2670">
        <f t="shared" si="25"/>
        <v>0</v>
      </c>
      <c r="Q373" s="2670">
        <f t="shared" si="25"/>
        <v>0</v>
      </c>
      <c r="R373" s="2670">
        <f t="shared" si="25"/>
        <v>0</v>
      </c>
      <c r="S373" s="2670">
        <f t="shared" si="25"/>
        <v>0</v>
      </c>
      <c r="T373" s="2670">
        <f t="shared" si="25"/>
        <v>0</v>
      </c>
      <c r="U373" s="2670">
        <f t="shared" si="25"/>
        <v>0</v>
      </c>
      <c r="V373" s="2670">
        <f t="shared" si="25"/>
        <v>0</v>
      </c>
      <c r="W373" s="2670">
        <f t="shared" si="25"/>
        <v>0</v>
      </c>
      <c r="X373" s="2670">
        <f t="shared" si="25"/>
        <v>0</v>
      </c>
      <c r="Y373" s="2670">
        <f t="shared" si="25"/>
        <v>0</v>
      </c>
      <c r="Z373" s="2670">
        <f t="shared" si="25"/>
        <v>0</v>
      </c>
      <c r="AA373" s="2670">
        <f t="shared" si="25"/>
        <v>0</v>
      </c>
      <c r="AB373" s="2671"/>
      <c r="AC373" s="2671"/>
      <c r="AE373" s="2670">
        <f>SUM(AE206:AE372)</f>
        <v>-8.7029836288896654</v>
      </c>
    </row>
    <row r="374" spans="1:31">
      <c r="A374" s="2665"/>
      <c r="B374" s="2665"/>
      <c r="C374" s="2665"/>
      <c r="D374" s="2665"/>
      <c r="E374" s="2665"/>
      <c r="F374" s="2665"/>
      <c r="G374" s="2665"/>
      <c r="H374" s="2665"/>
      <c r="I374" s="2665"/>
      <c r="J374" s="2665"/>
      <c r="K374" s="2665"/>
      <c r="L374" s="2582"/>
      <c r="M374" s="2582"/>
      <c r="N374" s="2672"/>
      <c r="O374" s="2582"/>
      <c r="P374" s="2582"/>
      <c r="Q374" s="2582"/>
      <c r="R374" s="2582"/>
      <c r="S374" s="2582"/>
      <c r="T374" s="2582"/>
      <c r="U374" s="2671"/>
      <c r="V374" s="2671"/>
      <c r="W374" s="2671"/>
      <c r="X374" s="2671"/>
      <c r="Y374" s="2671"/>
      <c r="Z374" s="2671"/>
      <c r="AA374" s="2671"/>
      <c r="AB374" s="2671"/>
      <c r="AC374" s="2671"/>
      <c r="AE374" s="2671"/>
    </row>
    <row r="375" spans="1:31">
      <c r="A375" s="2665"/>
      <c r="B375" s="2669" t="s">
        <v>2476</v>
      </c>
      <c r="C375" s="2665"/>
      <c r="D375" s="2665"/>
      <c r="E375" s="2665"/>
      <c r="F375" s="2665"/>
      <c r="G375" s="2665"/>
      <c r="H375" s="2665"/>
      <c r="I375" s="2665"/>
      <c r="J375" s="2665"/>
      <c r="K375" s="2665"/>
      <c r="L375" s="2582"/>
      <c r="M375" s="2582"/>
      <c r="N375" s="2672"/>
      <c r="O375" s="2582"/>
      <c r="P375" s="2582"/>
      <c r="Q375" s="2582"/>
      <c r="R375" s="2582"/>
      <c r="S375" s="2582"/>
      <c r="T375" s="2582"/>
      <c r="U375" s="2671"/>
      <c r="V375" s="2671"/>
      <c r="W375" s="2671"/>
      <c r="X375" s="2671"/>
      <c r="Y375" s="2671"/>
      <c r="Z375" s="2671"/>
      <c r="AA375" s="2671"/>
      <c r="AB375" s="2671"/>
      <c r="AC375" s="2671"/>
      <c r="AE375" s="2671"/>
    </row>
    <row r="376" spans="1:31">
      <c r="A376" s="2665"/>
      <c r="B376" s="2665"/>
      <c r="C376" s="2664"/>
      <c r="D376" s="2665"/>
      <c r="E376" s="2665"/>
      <c r="F376" s="2665"/>
      <c r="G376" s="2665"/>
      <c r="H376" s="2665"/>
      <c r="I376" s="2665"/>
      <c r="J376" s="2665"/>
      <c r="K376" s="2665"/>
      <c r="L376" s="2668"/>
      <c r="M376" s="2668"/>
      <c r="N376" s="2680"/>
      <c r="O376" s="2668"/>
      <c r="P376" s="2668"/>
      <c r="Q376" s="2668"/>
      <c r="R376" s="2668"/>
      <c r="S376" s="2668"/>
      <c r="T376" s="2668"/>
      <c r="U376" s="2681"/>
      <c r="V376" s="2681"/>
      <c r="W376" s="2681"/>
      <c r="X376" s="2681"/>
      <c r="Y376" s="2681"/>
      <c r="Z376" s="2681"/>
      <c r="AA376" s="2681"/>
      <c r="AB376" s="2681"/>
      <c r="AC376" s="2681"/>
      <c r="AE376" s="2681"/>
    </row>
    <row r="377" spans="1:31">
      <c r="A377" s="2665"/>
      <c r="B377" s="2665"/>
      <c r="C377" s="2664"/>
      <c r="D377" s="2665"/>
      <c r="E377" s="2665"/>
      <c r="F377" s="2665"/>
      <c r="G377" s="2665"/>
      <c r="H377" s="2665"/>
      <c r="I377" s="2665"/>
      <c r="J377" s="2665"/>
      <c r="K377" s="2665"/>
      <c r="L377" s="2668"/>
      <c r="M377" s="2668"/>
      <c r="N377" s="2680"/>
      <c r="O377" s="2668"/>
      <c r="P377" s="2668"/>
      <c r="Q377" s="2668"/>
      <c r="R377" s="2668"/>
      <c r="S377" s="2668"/>
      <c r="T377" s="2668"/>
      <c r="U377" s="2681"/>
      <c r="V377" s="2681"/>
      <c r="W377" s="2681"/>
      <c r="X377" s="2681"/>
      <c r="Y377" s="2681"/>
      <c r="Z377" s="2681"/>
      <c r="AA377" s="2681"/>
      <c r="AB377" s="2681"/>
      <c r="AC377" s="2681"/>
      <c r="AE377" s="2681"/>
    </row>
    <row r="378" spans="1:31">
      <c r="A378" s="2665"/>
      <c r="B378" s="2665"/>
      <c r="C378" s="2664"/>
      <c r="D378" s="2665"/>
      <c r="E378" s="2665"/>
      <c r="F378" s="2665"/>
      <c r="G378" s="2665"/>
      <c r="H378" s="2665"/>
      <c r="I378" s="2665"/>
      <c r="J378" s="2665"/>
      <c r="K378" s="2665"/>
      <c r="L378" s="2668"/>
      <c r="M378" s="2668"/>
      <c r="N378" s="2680"/>
      <c r="O378" s="2668"/>
      <c r="P378" s="2668"/>
      <c r="Q378" s="2668"/>
      <c r="R378" s="2668"/>
      <c r="S378" s="2668"/>
      <c r="T378" s="2668"/>
      <c r="U378" s="2681"/>
      <c r="V378" s="2681"/>
      <c r="W378" s="2681"/>
      <c r="X378" s="2681"/>
      <c r="Y378" s="2681"/>
      <c r="Z378" s="2681"/>
      <c r="AA378" s="2681"/>
      <c r="AB378" s="2681"/>
      <c r="AC378" s="2681"/>
      <c r="AE378" s="2681"/>
    </row>
    <row r="379" spans="1:31">
      <c r="A379" s="2665"/>
      <c r="B379" s="2665"/>
      <c r="C379" s="2664"/>
      <c r="D379" s="2665"/>
      <c r="E379" s="2665"/>
      <c r="F379" s="2665"/>
      <c r="G379" s="2665"/>
      <c r="H379" s="2665"/>
      <c r="I379" s="2665"/>
      <c r="J379" s="2665"/>
      <c r="K379" s="2665"/>
      <c r="L379" s="2668"/>
      <c r="M379" s="2668"/>
      <c r="N379" s="2680"/>
      <c r="O379" s="2668"/>
      <c r="P379" s="2668"/>
      <c r="Q379" s="2668"/>
      <c r="R379" s="2668"/>
      <c r="S379" s="2668"/>
      <c r="T379" s="2668"/>
      <c r="U379" s="2681"/>
      <c r="V379" s="2681"/>
      <c r="W379" s="2681"/>
      <c r="X379" s="2681"/>
      <c r="Y379" s="2681"/>
      <c r="Z379" s="2681"/>
      <c r="AA379" s="2681"/>
      <c r="AB379" s="2681"/>
      <c r="AC379" s="2681"/>
      <c r="AE379" s="2681"/>
    </row>
    <row r="380" spans="1:31">
      <c r="A380" s="2665"/>
      <c r="B380" s="2665"/>
      <c r="C380" s="2664"/>
      <c r="D380" s="2665"/>
      <c r="E380" s="2665"/>
      <c r="F380" s="2665"/>
      <c r="G380" s="2665"/>
      <c r="H380" s="2665"/>
      <c r="I380" s="2665"/>
      <c r="J380" s="2665"/>
      <c r="K380" s="2665"/>
      <c r="L380" s="2668"/>
      <c r="M380" s="2668"/>
      <c r="N380" s="2680"/>
      <c r="O380" s="2668"/>
      <c r="P380" s="2668"/>
      <c r="Q380" s="2668"/>
      <c r="R380" s="2668"/>
      <c r="S380" s="2668"/>
      <c r="T380" s="2668"/>
      <c r="U380" s="2681"/>
      <c r="V380" s="2681"/>
      <c r="W380" s="2681"/>
      <c r="X380" s="2681"/>
      <c r="Y380" s="2681"/>
      <c r="Z380" s="2681"/>
      <c r="AA380" s="2681"/>
      <c r="AB380" s="2681"/>
      <c r="AC380" s="2681"/>
      <c r="AE380" s="2681"/>
    </row>
    <row r="381" spans="1:31">
      <c r="A381" s="2665"/>
      <c r="B381" s="2665"/>
      <c r="C381" s="2664"/>
      <c r="D381" s="2665"/>
      <c r="E381" s="2665"/>
      <c r="F381" s="2665"/>
      <c r="G381" s="2665"/>
      <c r="H381" s="2665"/>
      <c r="I381" s="2665"/>
      <c r="J381" s="2665"/>
      <c r="K381" s="2665"/>
      <c r="L381" s="2668"/>
      <c r="M381" s="2668"/>
      <c r="N381" s="2680"/>
      <c r="O381" s="2668"/>
      <c r="P381" s="2668"/>
      <c r="Q381" s="2668"/>
      <c r="R381" s="2668"/>
      <c r="S381" s="2668"/>
      <c r="T381" s="2668"/>
      <c r="U381" s="2681"/>
      <c r="V381" s="2681"/>
      <c r="W381" s="2681"/>
      <c r="X381" s="2681"/>
      <c r="Y381" s="2681"/>
      <c r="Z381" s="2681"/>
      <c r="AA381" s="2681"/>
      <c r="AB381" s="2681"/>
      <c r="AC381" s="2681"/>
      <c r="AE381" s="2681"/>
    </row>
    <row r="382" spans="1:31">
      <c r="A382" s="2665"/>
      <c r="B382" s="2665"/>
      <c r="C382" s="2664"/>
      <c r="D382" s="2665"/>
      <c r="E382" s="2665"/>
      <c r="F382" s="2665"/>
      <c r="G382" s="2665"/>
      <c r="H382" s="2665"/>
      <c r="I382" s="2665"/>
      <c r="J382" s="2665"/>
      <c r="K382" s="2665"/>
      <c r="L382" s="2668"/>
      <c r="M382" s="2668"/>
      <c r="N382" s="2680"/>
      <c r="O382" s="2668"/>
      <c r="P382" s="2668"/>
      <c r="Q382" s="2668"/>
      <c r="R382" s="2668"/>
      <c r="S382" s="2668"/>
      <c r="T382" s="2668"/>
      <c r="U382" s="2681"/>
      <c r="V382" s="2681"/>
      <c r="W382" s="2681"/>
      <c r="X382" s="2681"/>
      <c r="Y382" s="2681"/>
      <c r="Z382" s="2681"/>
      <c r="AA382" s="2681"/>
      <c r="AB382" s="2681"/>
      <c r="AC382" s="2681"/>
      <c r="AE382" s="2681"/>
    </row>
    <row r="383" spans="1:31">
      <c r="A383" s="2665"/>
      <c r="B383" s="2665"/>
      <c r="C383" s="2664"/>
      <c r="D383" s="2665"/>
      <c r="E383" s="2665"/>
      <c r="F383" s="2665"/>
      <c r="G383" s="2665"/>
      <c r="H383" s="2665"/>
      <c r="I383" s="2665"/>
      <c r="J383" s="2665"/>
      <c r="K383" s="2665"/>
      <c r="L383" s="2668"/>
      <c r="M383" s="2668"/>
      <c r="N383" s="2680"/>
      <c r="O383" s="2668"/>
      <c r="P383" s="2668"/>
      <c r="Q383" s="2668"/>
      <c r="R383" s="2668"/>
      <c r="S383" s="2668"/>
      <c r="T383" s="2668"/>
      <c r="U383" s="2681"/>
      <c r="V383" s="2681"/>
      <c r="W383" s="2681"/>
      <c r="X383" s="2681"/>
      <c r="Y383" s="2681"/>
      <c r="Z383" s="2681"/>
      <c r="AA383" s="2681"/>
      <c r="AB383" s="2681"/>
      <c r="AC383" s="2681"/>
      <c r="AE383" s="2681"/>
    </row>
    <row r="384" spans="1:31">
      <c r="A384" s="2665"/>
      <c r="B384" s="2665"/>
      <c r="C384" s="2664"/>
      <c r="D384" s="2665"/>
      <c r="E384" s="2665"/>
      <c r="F384" s="2665"/>
      <c r="G384" s="2665"/>
      <c r="H384" s="2665"/>
      <c r="I384" s="2665"/>
      <c r="J384" s="2665"/>
      <c r="K384" s="2665"/>
      <c r="L384" s="2668"/>
      <c r="M384" s="2668"/>
      <c r="N384" s="2680"/>
      <c r="O384" s="2668"/>
      <c r="P384" s="2668"/>
      <c r="Q384" s="2668"/>
      <c r="R384" s="2668"/>
      <c r="S384" s="2668"/>
      <c r="T384" s="2668"/>
      <c r="U384" s="2681"/>
      <c r="V384" s="2681"/>
      <c r="W384" s="2681"/>
      <c r="X384" s="2681"/>
      <c r="Y384" s="2681"/>
      <c r="Z384" s="2681"/>
      <c r="AA384" s="2681"/>
      <c r="AB384" s="2681"/>
      <c r="AC384" s="2681"/>
      <c r="AE384" s="2681"/>
    </row>
    <row r="385" spans="1:31">
      <c r="A385" s="2665"/>
      <c r="B385" s="2665"/>
      <c r="C385" s="2664"/>
      <c r="D385" s="2665"/>
      <c r="E385" s="2665"/>
      <c r="F385" s="2665"/>
      <c r="G385" s="2665"/>
      <c r="H385" s="2665"/>
      <c r="I385" s="2665"/>
      <c r="J385" s="2665"/>
      <c r="K385" s="2665"/>
      <c r="L385" s="2668"/>
      <c r="M385" s="2668"/>
      <c r="N385" s="2680"/>
      <c r="O385" s="2668"/>
      <c r="P385" s="2668"/>
      <c r="Q385" s="2668"/>
      <c r="R385" s="2668"/>
      <c r="S385" s="2668"/>
      <c r="T385" s="2668"/>
      <c r="U385" s="2681"/>
      <c r="V385" s="2681"/>
      <c r="W385" s="2681"/>
      <c r="X385" s="2681"/>
      <c r="Y385" s="2681"/>
      <c r="Z385" s="2681"/>
      <c r="AA385" s="2681"/>
      <c r="AB385" s="2681"/>
      <c r="AC385" s="2681"/>
      <c r="AE385" s="2681"/>
    </row>
    <row r="386" spans="1:31">
      <c r="A386" s="2665"/>
      <c r="B386" s="2665"/>
      <c r="C386" s="2669" t="s">
        <v>8</v>
      </c>
      <c r="D386" s="2669"/>
      <c r="E386" s="2669"/>
      <c r="F386" s="2669"/>
      <c r="G386" s="2669"/>
      <c r="H386" s="2669"/>
      <c r="I386" s="2669"/>
      <c r="J386" s="2669"/>
      <c r="K386" s="2669"/>
      <c r="L386" s="2670">
        <f>SUM(L376:L385)</f>
        <v>0</v>
      </c>
      <c r="M386" s="2670">
        <f t="shared" ref="M386:AA386" si="26">SUM(M376:M385)</f>
        <v>0</v>
      </c>
      <c r="N386" s="2682">
        <f t="shared" si="26"/>
        <v>0</v>
      </c>
      <c r="O386" s="2670">
        <f t="shared" si="26"/>
        <v>0</v>
      </c>
      <c r="P386" s="2670">
        <f t="shared" si="26"/>
        <v>0</v>
      </c>
      <c r="Q386" s="2670">
        <f t="shared" si="26"/>
        <v>0</v>
      </c>
      <c r="R386" s="2670">
        <f t="shared" si="26"/>
        <v>0</v>
      </c>
      <c r="S386" s="2670">
        <f t="shared" si="26"/>
        <v>0</v>
      </c>
      <c r="T386" s="2670">
        <f t="shared" si="26"/>
        <v>0</v>
      </c>
      <c r="U386" s="2683">
        <f t="shared" si="26"/>
        <v>0</v>
      </c>
      <c r="V386" s="2683">
        <f t="shared" si="26"/>
        <v>0</v>
      </c>
      <c r="W386" s="2683">
        <f t="shared" si="26"/>
        <v>0</v>
      </c>
      <c r="X386" s="2683">
        <f t="shared" si="26"/>
        <v>0</v>
      </c>
      <c r="Y386" s="2683">
        <f t="shared" si="26"/>
        <v>0</v>
      </c>
      <c r="Z386" s="2683">
        <f t="shared" si="26"/>
        <v>0</v>
      </c>
      <c r="AA386" s="2683">
        <f t="shared" si="26"/>
        <v>0</v>
      </c>
      <c r="AB386" s="2671"/>
      <c r="AC386" s="2671"/>
      <c r="AE386" s="2683">
        <f t="shared" ref="AE386" si="27">SUM(AE376:AE385)</f>
        <v>0</v>
      </c>
    </row>
    <row r="387" spans="1:31">
      <c r="A387" s="2665"/>
      <c r="B387" s="2665"/>
      <c r="C387" s="2665"/>
      <c r="D387" s="2665"/>
      <c r="E387" s="2665"/>
      <c r="F387" s="2665"/>
      <c r="G387" s="2665"/>
      <c r="H387" s="2665"/>
      <c r="I387" s="2665"/>
      <c r="J387" s="2665"/>
      <c r="K387" s="2665"/>
      <c r="L387" s="2582"/>
      <c r="M387" s="2582"/>
      <c r="N387" s="2672"/>
      <c r="O387" s="2582"/>
      <c r="P387" s="2582"/>
      <c r="Q387" s="2582"/>
      <c r="R387" s="2582"/>
      <c r="S387" s="2582"/>
      <c r="T387" s="2582"/>
      <c r="U387" s="2671"/>
      <c r="V387" s="2671"/>
      <c r="W387" s="2671"/>
      <c r="X387" s="2671"/>
      <c r="Y387" s="2671"/>
      <c r="Z387" s="2671"/>
      <c r="AA387" s="2671"/>
      <c r="AB387" s="2671"/>
      <c r="AC387" s="2671"/>
      <c r="AE387" s="2671"/>
    </row>
    <row r="388" spans="1:31">
      <c r="A388" s="2665"/>
      <c r="B388" s="2665"/>
      <c r="C388" s="2665"/>
      <c r="D388" s="2665"/>
      <c r="E388" s="2665"/>
      <c r="F388" s="2665"/>
      <c r="G388" s="2665"/>
      <c r="H388" s="2665"/>
      <c r="I388" s="2665"/>
      <c r="J388" s="2665"/>
      <c r="K388" s="2665"/>
      <c r="L388" s="2582"/>
      <c r="M388" s="2582"/>
      <c r="N388" s="2672"/>
      <c r="O388" s="2582"/>
      <c r="P388" s="2582"/>
      <c r="Q388" s="2582"/>
      <c r="R388" s="2582"/>
      <c r="S388" s="2582"/>
      <c r="T388" s="2582"/>
      <c r="U388" s="2671"/>
      <c r="V388" s="2671"/>
      <c r="W388" s="2671"/>
      <c r="X388" s="2671"/>
      <c r="Y388" s="2671"/>
      <c r="Z388" s="2671"/>
      <c r="AA388" s="2671"/>
      <c r="AB388" s="2671"/>
      <c r="AC388" s="2671"/>
      <c r="AE388" s="2671"/>
    </row>
    <row r="389" spans="1:31">
      <c r="A389" s="2679" t="s">
        <v>2483</v>
      </c>
      <c r="B389" s="2675" t="s">
        <v>2474</v>
      </c>
      <c r="C389" s="2676" t="s">
        <v>2475</v>
      </c>
      <c r="D389" s="2677"/>
      <c r="E389" s="2677"/>
      <c r="F389" s="2677"/>
      <c r="G389" s="2677"/>
      <c r="H389" s="2677"/>
      <c r="I389" s="2677"/>
      <c r="J389" s="2677"/>
      <c r="K389" s="2677"/>
      <c r="L389" s="2587"/>
      <c r="M389" s="2587"/>
      <c r="N389" s="2587"/>
      <c r="O389" s="2587"/>
      <c r="P389" s="2587"/>
      <c r="Q389" s="2587"/>
      <c r="R389" s="2587"/>
      <c r="S389" s="2587"/>
      <c r="T389" s="2587"/>
      <c r="U389" s="2587"/>
      <c r="V389" s="2587"/>
      <c r="W389" s="2678"/>
      <c r="X389" s="2678"/>
      <c r="Y389" s="2678"/>
      <c r="Z389" s="2678"/>
      <c r="AA389" s="2678"/>
      <c r="AB389" s="2678"/>
      <c r="AC389" s="2678"/>
      <c r="AE389" s="2678"/>
    </row>
    <row r="390" spans="1:31">
      <c r="A390" s="2243"/>
      <c r="B390" s="2663"/>
      <c r="C390" s="2664"/>
      <c r="D390" s="2665"/>
      <c r="E390" s="2665"/>
      <c r="F390" s="2665"/>
      <c r="G390" s="2665"/>
      <c r="H390" s="2665"/>
      <c r="I390" s="2665"/>
      <c r="J390" s="2665"/>
      <c r="K390" s="2665"/>
      <c r="L390" s="2666"/>
      <c r="M390" s="2666"/>
      <c r="N390" s="2666"/>
      <c r="O390" s="2666"/>
      <c r="P390" s="2666"/>
      <c r="Q390" s="2666"/>
      <c r="R390" s="2666"/>
      <c r="S390" s="2666"/>
      <c r="T390" s="2666"/>
      <c r="U390" s="2666"/>
      <c r="V390" s="2666"/>
      <c r="W390" s="2666"/>
      <c r="X390" s="2666"/>
      <c r="Y390" s="2666"/>
      <c r="Z390" s="2666"/>
      <c r="AA390" s="2666"/>
      <c r="AB390" s="2667"/>
      <c r="AC390" s="2667"/>
      <c r="AE390" s="2666" t="s">
        <v>2442</v>
      </c>
    </row>
    <row r="391" spans="1:31">
      <c r="A391" s="2243"/>
      <c r="B391" s="2665"/>
      <c r="C391" s="2664"/>
      <c r="D391" s="2665"/>
      <c r="E391" s="2665"/>
      <c r="F391" s="2665"/>
      <c r="G391" s="2665"/>
      <c r="H391" s="2665"/>
      <c r="I391" s="2665"/>
      <c r="J391" s="2665"/>
      <c r="K391" s="2665"/>
      <c r="L391" s="2666"/>
      <c r="M391" s="2666"/>
      <c r="N391" s="2666"/>
      <c r="O391" s="2666"/>
      <c r="P391" s="2666"/>
      <c r="Q391" s="2666"/>
      <c r="R391" s="2666"/>
      <c r="S391" s="2666"/>
      <c r="T391" s="2666"/>
      <c r="U391" s="2666"/>
      <c r="V391" s="2666"/>
      <c r="W391" s="2666"/>
      <c r="X391" s="2666"/>
      <c r="Y391" s="2666"/>
      <c r="Z391" s="2666"/>
      <c r="AA391" s="2666"/>
      <c r="AB391" s="2667"/>
      <c r="AC391" s="2667"/>
      <c r="AE391" s="2666" t="s">
        <v>2442</v>
      </c>
    </row>
    <row r="392" spans="1:31">
      <c r="A392" s="2665"/>
      <c r="B392" s="2665"/>
      <c r="C392" s="2664"/>
      <c r="D392" s="2665"/>
      <c r="E392" s="2665"/>
      <c r="F392" s="2665"/>
      <c r="G392" s="2665"/>
      <c r="H392" s="2665"/>
      <c r="I392" s="2665"/>
      <c r="J392" s="2665"/>
      <c r="K392" s="2665"/>
      <c r="L392" s="2668"/>
      <c r="M392" s="2668"/>
      <c r="N392" s="2668"/>
      <c r="O392" s="2668"/>
      <c r="P392" s="2668"/>
      <c r="Q392" s="2668"/>
      <c r="R392" s="2668"/>
      <c r="S392" s="2668"/>
      <c r="T392" s="2668"/>
      <c r="U392" s="2668"/>
      <c r="V392" s="2668"/>
      <c r="W392" s="2668"/>
      <c r="X392" s="2668"/>
      <c r="Y392" s="2668"/>
      <c r="Z392" s="2668"/>
      <c r="AA392" s="2668"/>
      <c r="AB392" s="2667"/>
      <c r="AC392" s="2667"/>
      <c r="AE392" s="2668" t="s">
        <v>2442</v>
      </c>
    </row>
    <row r="393" spans="1:31">
      <c r="A393" s="2665"/>
      <c r="B393" s="2665"/>
      <c r="C393" s="2664"/>
      <c r="D393" s="2665"/>
      <c r="E393" s="2665"/>
      <c r="F393" s="2665"/>
      <c r="G393" s="2665"/>
      <c r="H393" s="2665"/>
      <c r="I393" s="2665"/>
      <c r="J393" s="2665"/>
      <c r="K393" s="2665"/>
      <c r="L393" s="2668"/>
      <c r="M393" s="2668"/>
      <c r="N393" s="2668"/>
      <c r="O393" s="2668"/>
      <c r="P393" s="2668"/>
      <c r="Q393" s="2668"/>
      <c r="R393" s="2668"/>
      <c r="S393" s="2668"/>
      <c r="T393" s="2668"/>
      <c r="U393" s="2668"/>
      <c r="V393" s="2668"/>
      <c r="W393" s="2668"/>
      <c r="X393" s="2668"/>
      <c r="Y393" s="2668"/>
      <c r="Z393" s="2668"/>
      <c r="AA393" s="2668"/>
      <c r="AB393" s="2667"/>
      <c r="AC393" s="2667"/>
      <c r="AE393" s="2668" t="s">
        <v>2442</v>
      </c>
    </row>
    <row r="394" spans="1:31">
      <c r="A394" s="2665"/>
      <c r="B394" s="2665"/>
      <c r="C394" s="2664"/>
      <c r="D394" s="2665"/>
      <c r="E394" s="2665"/>
      <c r="F394" s="2665"/>
      <c r="G394" s="2665"/>
      <c r="H394" s="2665"/>
      <c r="I394" s="2665"/>
      <c r="J394" s="2665"/>
      <c r="K394" s="2665"/>
      <c r="L394" s="2668"/>
      <c r="M394" s="2668"/>
      <c r="N394" s="2668"/>
      <c r="O394" s="2668"/>
      <c r="P394" s="2668"/>
      <c r="Q394" s="2668"/>
      <c r="R394" s="2668"/>
      <c r="S394" s="2668"/>
      <c r="T394" s="2668"/>
      <c r="U394" s="2668"/>
      <c r="V394" s="2668"/>
      <c r="W394" s="2668"/>
      <c r="X394" s="2668"/>
      <c r="Y394" s="2668"/>
      <c r="Z394" s="2668"/>
      <c r="AA394" s="2668"/>
      <c r="AB394" s="2667"/>
      <c r="AC394" s="2667"/>
      <c r="AE394" s="2668" t="s">
        <v>2442</v>
      </c>
    </row>
    <row r="395" spans="1:31">
      <c r="A395" s="2665"/>
      <c r="B395" s="2665"/>
      <c r="C395" s="2664"/>
      <c r="D395" s="2665"/>
      <c r="E395" s="2665"/>
      <c r="F395" s="2665"/>
      <c r="G395" s="2665"/>
      <c r="H395" s="2665"/>
      <c r="I395" s="2665"/>
      <c r="J395" s="2665"/>
      <c r="K395" s="2665"/>
      <c r="L395" s="2668"/>
      <c r="M395" s="2668"/>
      <c r="N395" s="2668"/>
      <c r="O395" s="2668"/>
      <c r="P395" s="2668"/>
      <c r="Q395" s="2668"/>
      <c r="R395" s="2668"/>
      <c r="S395" s="2668"/>
      <c r="T395" s="2668"/>
      <c r="U395" s="2668"/>
      <c r="V395" s="2668"/>
      <c r="W395" s="2668"/>
      <c r="X395" s="2668"/>
      <c r="Y395" s="2668"/>
      <c r="Z395" s="2668"/>
      <c r="AA395" s="2668"/>
      <c r="AB395" s="2667"/>
      <c r="AC395" s="2667"/>
      <c r="AE395" s="2668" t="s">
        <v>2442</v>
      </c>
    </row>
    <row r="396" spans="1:31">
      <c r="A396" s="2665"/>
      <c r="B396" s="2665"/>
      <c r="C396" s="2664"/>
      <c r="D396" s="2665"/>
      <c r="E396" s="2665"/>
      <c r="F396" s="2665"/>
      <c r="G396" s="2665"/>
      <c r="H396" s="2665"/>
      <c r="I396" s="2665"/>
      <c r="J396" s="2665"/>
      <c r="K396" s="2665"/>
      <c r="L396" s="2668"/>
      <c r="M396" s="2668"/>
      <c r="N396" s="2668"/>
      <c r="O396" s="2668"/>
      <c r="P396" s="2668"/>
      <c r="Q396" s="2668"/>
      <c r="R396" s="2668"/>
      <c r="S396" s="2668"/>
      <c r="T396" s="2668"/>
      <c r="U396" s="2668"/>
      <c r="V396" s="2668"/>
      <c r="W396" s="2668"/>
      <c r="X396" s="2668"/>
      <c r="Y396" s="2668"/>
      <c r="Z396" s="2668"/>
      <c r="AA396" s="2668"/>
      <c r="AB396" s="2667"/>
      <c r="AC396" s="2667"/>
      <c r="AE396" s="2668" t="s">
        <v>2442</v>
      </c>
    </row>
    <row r="397" spans="1:31">
      <c r="A397" s="2665"/>
      <c r="B397" s="2665"/>
      <c r="C397" s="2664"/>
      <c r="D397" s="2665"/>
      <c r="E397" s="2665"/>
      <c r="F397" s="2665"/>
      <c r="G397" s="2665"/>
      <c r="H397" s="2665"/>
      <c r="I397" s="2665"/>
      <c r="J397" s="2665"/>
      <c r="K397" s="2665"/>
      <c r="L397" s="2668"/>
      <c r="M397" s="2668"/>
      <c r="N397" s="2668"/>
      <c r="O397" s="2668"/>
      <c r="P397" s="2668"/>
      <c r="Q397" s="2668"/>
      <c r="R397" s="2668"/>
      <c r="S397" s="2668"/>
      <c r="T397" s="2668"/>
      <c r="U397" s="2668"/>
      <c r="V397" s="2668"/>
      <c r="W397" s="2668"/>
      <c r="X397" s="2668"/>
      <c r="Y397" s="2668"/>
      <c r="Z397" s="2668"/>
      <c r="AA397" s="2668"/>
      <c r="AB397" s="2667"/>
      <c r="AC397" s="2667"/>
      <c r="AE397" s="2668" t="s">
        <v>2442</v>
      </c>
    </row>
    <row r="398" spans="1:31">
      <c r="A398" s="2665"/>
      <c r="B398" s="2665"/>
      <c r="C398" s="2664"/>
      <c r="D398" s="2665"/>
      <c r="E398" s="2665"/>
      <c r="F398" s="2665"/>
      <c r="G398" s="2665"/>
      <c r="H398" s="2665"/>
      <c r="I398" s="2665"/>
      <c r="J398" s="2665"/>
      <c r="K398" s="2665"/>
      <c r="L398" s="2668"/>
      <c r="M398" s="2668"/>
      <c r="N398" s="2668"/>
      <c r="O398" s="2668"/>
      <c r="P398" s="2668"/>
      <c r="Q398" s="2668"/>
      <c r="R398" s="2668"/>
      <c r="S398" s="2668"/>
      <c r="T398" s="2668"/>
      <c r="U398" s="2668"/>
      <c r="V398" s="2668"/>
      <c r="W398" s="2668"/>
      <c r="X398" s="2668"/>
      <c r="Y398" s="2668"/>
      <c r="Z398" s="2668"/>
      <c r="AA398" s="2668"/>
      <c r="AB398" s="2667"/>
      <c r="AC398" s="2667"/>
      <c r="AE398" s="2668" t="s">
        <v>2442</v>
      </c>
    </row>
    <row r="399" spans="1:31">
      <c r="A399" s="2665"/>
      <c r="B399" s="2665"/>
      <c r="C399" s="2664"/>
      <c r="D399" s="2665"/>
      <c r="E399" s="2665"/>
      <c r="F399" s="2665"/>
      <c r="G399" s="2665"/>
      <c r="H399" s="2665"/>
      <c r="I399" s="2665"/>
      <c r="J399" s="2665"/>
      <c r="K399" s="2665"/>
      <c r="L399" s="2668"/>
      <c r="M399" s="2668"/>
      <c r="N399" s="2668"/>
      <c r="O399" s="2668"/>
      <c r="P399" s="2668"/>
      <c r="Q399" s="2668"/>
      <c r="R399" s="2668"/>
      <c r="S399" s="2668"/>
      <c r="T399" s="2668"/>
      <c r="U399" s="2668"/>
      <c r="V399" s="2668"/>
      <c r="W399" s="2668"/>
      <c r="X399" s="2668"/>
      <c r="Y399" s="2668"/>
      <c r="Z399" s="2668"/>
      <c r="AA399" s="2668"/>
      <c r="AB399" s="2667"/>
      <c r="AC399" s="2667"/>
      <c r="AE399" s="2668" t="s">
        <v>2442</v>
      </c>
    </row>
    <row r="400" spans="1:31">
      <c r="A400" s="2665"/>
      <c r="B400" s="2665"/>
      <c r="C400" s="2664"/>
      <c r="D400" s="2665"/>
      <c r="E400" s="2665"/>
      <c r="F400" s="2665"/>
      <c r="G400" s="2665"/>
      <c r="H400" s="2665"/>
      <c r="I400" s="2665"/>
      <c r="J400" s="2665"/>
      <c r="K400" s="2665"/>
      <c r="L400" s="2668"/>
      <c r="M400" s="2668"/>
      <c r="N400" s="2668"/>
      <c r="O400" s="2668"/>
      <c r="P400" s="2668"/>
      <c r="Q400" s="2668"/>
      <c r="R400" s="2668"/>
      <c r="S400" s="2668"/>
      <c r="T400" s="2668"/>
      <c r="U400" s="2668"/>
      <c r="V400" s="2668"/>
      <c r="W400" s="2668"/>
      <c r="X400" s="2668"/>
      <c r="Y400" s="2668"/>
      <c r="Z400" s="2668"/>
      <c r="AA400" s="2668"/>
      <c r="AB400" s="2667"/>
      <c r="AC400" s="2667"/>
      <c r="AE400" s="2668" t="s">
        <v>2442</v>
      </c>
    </row>
    <row r="401" spans="1:31">
      <c r="A401" s="2665"/>
      <c r="B401" s="2665"/>
      <c r="C401" s="2664"/>
      <c r="D401" s="2665"/>
      <c r="E401" s="2665"/>
      <c r="F401" s="2665"/>
      <c r="G401" s="2665"/>
      <c r="H401" s="2665"/>
      <c r="I401" s="2665"/>
      <c r="J401" s="2665"/>
      <c r="K401" s="2665"/>
      <c r="L401" s="2668"/>
      <c r="M401" s="2668"/>
      <c r="N401" s="2668"/>
      <c r="O401" s="2668"/>
      <c r="P401" s="2668"/>
      <c r="Q401" s="2668"/>
      <c r="R401" s="2668"/>
      <c r="S401" s="2668"/>
      <c r="T401" s="2668"/>
      <c r="U401" s="2668"/>
      <c r="V401" s="2668"/>
      <c r="W401" s="2668"/>
      <c r="X401" s="2668"/>
      <c r="Y401" s="2668"/>
      <c r="Z401" s="2668"/>
      <c r="AA401" s="2668"/>
      <c r="AB401" s="2667"/>
      <c r="AC401" s="2667"/>
      <c r="AE401" s="2668" t="s">
        <v>2442</v>
      </c>
    </row>
    <row r="402" spans="1:31">
      <c r="A402" s="2665"/>
      <c r="B402" s="2665"/>
      <c r="C402" s="2664"/>
      <c r="D402" s="2665"/>
      <c r="E402" s="2665"/>
      <c r="F402" s="2665"/>
      <c r="G402" s="2665"/>
      <c r="H402" s="2665"/>
      <c r="I402" s="2665"/>
      <c r="J402" s="2665"/>
      <c r="K402" s="2665"/>
      <c r="L402" s="2668"/>
      <c r="M402" s="2668"/>
      <c r="N402" s="2668"/>
      <c r="O402" s="2668"/>
      <c r="P402" s="2668"/>
      <c r="Q402" s="2668"/>
      <c r="R402" s="2668"/>
      <c r="S402" s="2668"/>
      <c r="T402" s="2668"/>
      <c r="U402" s="2668"/>
      <c r="V402" s="2668"/>
      <c r="W402" s="2668"/>
      <c r="X402" s="2668"/>
      <c r="Y402" s="2668"/>
      <c r="Z402" s="2668"/>
      <c r="AA402" s="2668"/>
      <c r="AB402" s="2667"/>
      <c r="AC402" s="2667"/>
      <c r="AE402" s="2668" t="s">
        <v>2442</v>
      </c>
    </row>
    <row r="403" spans="1:31">
      <c r="A403" s="2665"/>
      <c r="B403" s="2665"/>
      <c r="C403" s="2664"/>
      <c r="D403" s="2665"/>
      <c r="E403" s="2665"/>
      <c r="F403" s="2665"/>
      <c r="G403" s="2665"/>
      <c r="H403" s="2665"/>
      <c r="I403" s="2665"/>
      <c r="J403" s="2665"/>
      <c r="K403" s="2665"/>
      <c r="L403" s="2668"/>
      <c r="M403" s="2668"/>
      <c r="N403" s="2668"/>
      <c r="O403" s="2668"/>
      <c r="P403" s="2668"/>
      <c r="Q403" s="2668"/>
      <c r="R403" s="2668"/>
      <c r="S403" s="2668"/>
      <c r="T403" s="2668"/>
      <c r="U403" s="2668"/>
      <c r="V403" s="2668"/>
      <c r="W403" s="2668"/>
      <c r="X403" s="2668"/>
      <c r="Y403" s="2668"/>
      <c r="Z403" s="2668"/>
      <c r="AA403" s="2668"/>
      <c r="AB403" s="2667"/>
      <c r="AC403" s="2667"/>
      <c r="AE403" s="2668" t="s">
        <v>2442</v>
      </c>
    </row>
    <row r="404" spans="1:31">
      <c r="A404" s="2665"/>
      <c r="B404" s="2665"/>
      <c r="C404" s="2664"/>
      <c r="D404" s="2665"/>
      <c r="E404" s="2665"/>
      <c r="F404" s="2665"/>
      <c r="G404" s="2665"/>
      <c r="H404" s="2665"/>
      <c r="I404" s="2665"/>
      <c r="J404" s="2665"/>
      <c r="K404" s="2665"/>
      <c r="L404" s="2668"/>
      <c r="M404" s="2668"/>
      <c r="N404" s="2668"/>
      <c r="O404" s="2668"/>
      <c r="P404" s="2668"/>
      <c r="Q404" s="2668"/>
      <c r="R404" s="2668"/>
      <c r="S404" s="2668"/>
      <c r="T404" s="2668"/>
      <c r="U404" s="2668"/>
      <c r="V404" s="2668"/>
      <c r="W404" s="2668"/>
      <c r="X404" s="2668"/>
      <c r="Y404" s="2668"/>
      <c r="Z404" s="2668"/>
      <c r="AA404" s="2668"/>
      <c r="AB404" s="2667"/>
      <c r="AC404" s="2667"/>
      <c r="AE404" s="2668" t="s">
        <v>2442</v>
      </c>
    </row>
    <row r="405" spans="1:31">
      <c r="A405" s="2665"/>
      <c r="B405" s="2665"/>
      <c r="C405" s="2664"/>
      <c r="D405" s="2665"/>
      <c r="E405" s="2665"/>
      <c r="F405" s="2665"/>
      <c r="G405" s="2665"/>
      <c r="H405" s="2665"/>
      <c r="I405" s="2665"/>
      <c r="J405" s="2665"/>
      <c r="K405" s="2665"/>
      <c r="L405" s="2668"/>
      <c r="M405" s="2668"/>
      <c r="N405" s="2668"/>
      <c r="O405" s="2668"/>
      <c r="P405" s="2668"/>
      <c r="Q405" s="2668"/>
      <c r="R405" s="2668"/>
      <c r="S405" s="2668"/>
      <c r="T405" s="2668"/>
      <c r="U405" s="2668"/>
      <c r="V405" s="2668"/>
      <c r="W405" s="2668"/>
      <c r="X405" s="2668"/>
      <c r="Y405" s="2668"/>
      <c r="Z405" s="2668"/>
      <c r="AA405" s="2668"/>
      <c r="AB405" s="2667"/>
      <c r="AC405" s="2667"/>
      <c r="AE405" s="2668" t="s">
        <v>2442</v>
      </c>
    </row>
    <row r="406" spans="1:31">
      <c r="A406" s="2665"/>
      <c r="B406" s="2665"/>
      <c r="C406" s="2664"/>
      <c r="D406" s="2665"/>
      <c r="E406" s="2665"/>
      <c r="F406" s="2665"/>
      <c r="G406" s="2665"/>
      <c r="H406" s="2665"/>
      <c r="I406" s="2665"/>
      <c r="J406" s="2665"/>
      <c r="K406" s="2665"/>
      <c r="L406" s="2668"/>
      <c r="M406" s="2668"/>
      <c r="N406" s="2668"/>
      <c r="O406" s="2668"/>
      <c r="P406" s="2668"/>
      <c r="Q406" s="2668"/>
      <c r="R406" s="2668"/>
      <c r="S406" s="2668"/>
      <c r="T406" s="2668"/>
      <c r="U406" s="2668"/>
      <c r="V406" s="2668"/>
      <c r="W406" s="2668"/>
      <c r="X406" s="2668"/>
      <c r="Y406" s="2668"/>
      <c r="Z406" s="2668"/>
      <c r="AA406" s="2668"/>
      <c r="AB406" s="2667"/>
      <c r="AC406" s="2667"/>
      <c r="AE406" s="2668" t="s">
        <v>2442</v>
      </c>
    </row>
    <row r="407" spans="1:31">
      <c r="A407" s="2665"/>
      <c r="B407" s="2665"/>
      <c r="C407" s="2664"/>
      <c r="D407" s="2665"/>
      <c r="E407" s="2665"/>
      <c r="F407" s="2665"/>
      <c r="G407" s="2665"/>
      <c r="H407" s="2665"/>
      <c r="I407" s="2665"/>
      <c r="J407" s="2665"/>
      <c r="K407" s="2665"/>
      <c r="L407" s="2668"/>
      <c r="M407" s="2668"/>
      <c r="N407" s="2668"/>
      <c r="O407" s="2668"/>
      <c r="P407" s="2668"/>
      <c r="Q407" s="2668"/>
      <c r="R407" s="2668"/>
      <c r="S407" s="2668"/>
      <c r="T407" s="2668"/>
      <c r="U407" s="2668"/>
      <c r="V407" s="2668"/>
      <c r="W407" s="2668"/>
      <c r="X407" s="2668"/>
      <c r="Y407" s="2668"/>
      <c r="Z407" s="2668"/>
      <c r="AA407" s="2668"/>
      <c r="AB407" s="2667"/>
      <c r="AC407" s="2667"/>
      <c r="AE407" s="2668" t="s">
        <v>2442</v>
      </c>
    </row>
    <row r="408" spans="1:31">
      <c r="A408" s="2665"/>
      <c r="B408" s="2665"/>
      <c r="C408" s="2664"/>
      <c r="D408" s="2665"/>
      <c r="E408" s="2665"/>
      <c r="F408" s="2665"/>
      <c r="G408" s="2665"/>
      <c r="H408" s="2665"/>
      <c r="I408" s="2665"/>
      <c r="J408" s="2665"/>
      <c r="K408" s="2665"/>
      <c r="L408" s="2668"/>
      <c r="M408" s="2668"/>
      <c r="N408" s="2668"/>
      <c r="O408" s="2668"/>
      <c r="P408" s="2668"/>
      <c r="Q408" s="2668"/>
      <c r="R408" s="2668"/>
      <c r="S408" s="2668"/>
      <c r="T408" s="2668"/>
      <c r="U408" s="2668"/>
      <c r="V408" s="2668"/>
      <c r="W408" s="2668"/>
      <c r="X408" s="2668"/>
      <c r="Y408" s="2668"/>
      <c r="Z408" s="2668"/>
      <c r="AA408" s="2668"/>
      <c r="AB408" s="2667"/>
      <c r="AC408" s="2667"/>
      <c r="AE408" s="2668" t="s">
        <v>2442</v>
      </c>
    </row>
    <row r="409" spans="1:31">
      <c r="A409" s="2665"/>
      <c r="B409" s="2665"/>
      <c r="C409" s="2664"/>
      <c r="D409" s="2665"/>
      <c r="E409" s="2665"/>
      <c r="F409" s="2665"/>
      <c r="G409" s="2665"/>
      <c r="H409" s="2665"/>
      <c r="I409" s="2665"/>
      <c r="J409" s="2665"/>
      <c r="K409" s="2665"/>
      <c r="L409" s="2668"/>
      <c r="M409" s="2668"/>
      <c r="N409" s="2668"/>
      <c r="O409" s="2668"/>
      <c r="P409" s="2668"/>
      <c r="Q409" s="2668"/>
      <c r="R409" s="2668"/>
      <c r="S409" s="2668"/>
      <c r="T409" s="2668"/>
      <c r="U409" s="2668"/>
      <c r="V409" s="2668"/>
      <c r="W409" s="2668"/>
      <c r="X409" s="2668"/>
      <c r="Y409" s="2668"/>
      <c r="Z409" s="2668"/>
      <c r="AA409" s="2668"/>
      <c r="AB409" s="2667"/>
      <c r="AC409" s="2667"/>
      <c r="AE409" s="2668" t="s">
        <v>2442</v>
      </c>
    </row>
    <row r="410" spans="1:31">
      <c r="A410" s="2665"/>
      <c r="B410" s="2665"/>
      <c r="C410" s="2664"/>
      <c r="D410" s="2665"/>
      <c r="E410" s="2665"/>
      <c r="F410" s="2665"/>
      <c r="G410" s="2665"/>
      <c r="H410" s="2665"/>
      <c r="I410" s="2665"/>
      <c r="J410" s="2665"/>
      <c r="K410" s="2665"/>
      <c r="L410" s="2668"/>
      <c r="M410" s="2668"/>
      <c r="N410" s="2668"/>
      <c r="O410" s="2668"/>
      <c r="P410" s="2668"/>
      <c r="Q410" s="2668"/>
      <c r="R410" s="2668"/>
      <c r="S410" s="2668"/>
      <c r="T410" s="2668"/>
      <c r="U410" s="2668"/>
      <c r="V410" s="2668"/>
      <c r="W410" s="2668"/>
      <c r="X410" s="2668"/>
      <c r="Y410" s="2668"/>
      <c r="Z410" s="2668"/>
      <c r="AA410" s="2668"/>
      <c r="AB410" s="2667"/>
      <c r="AC410" s="2667"/>
      <c r="AE410" s="2668" t="s">
        <v>2442</v>
      </c>
    </row>
    <row r="411" spans="1:31">
      <c r="A411" s="2665"/>
      <c r="B411" s="2665"/>
      <c r="C411" s="2664"/>
      <c r="D411" s="2665"/>
      <c r="E411" s="2665"/>
      <c r="F411" s="2665"/>
      <c r="G411" s="2665"/>
      <c r="H411" s="2665"/>
      <c r="I411" s="2665"/>
      <c r="J411" s="2665"/>
      <c r="K411" s="2665"/>
      <c r="L411" s="2668"/>
      <c r="M411" s="2668"/>
      <c r="N411" s="2668"/>
      <c r="O411" s="2668"/>
      <c r="P411" s="2668"/>
      <c r="Q411" s="2668"/>
      <c r="R411" s="2668"/>
      <c r="S411" s="2668"/>
      <c r="T411" s="2668"/>
      <c r="U411" s="2668"/>
      <c r="V411" s="2668"/>
      <c r="W411" s="2668"/>
      <c r="X411" s="2668"/>
      <c r="Y411" s="2668"/>
      <c r="Z411" s="2668"/>
      <c r="AA411" s="2668"/>
      <c r="AB411" s="2667"/>
      <c r="AC411" s="2667"/>
      <c r="AE411" s="2668" t="s">
        <v>2442</v>
      </c>
    </row>
    <row r="412" spans="1:31">
      <c r="A412" s="2665"/>
      <c r="B412" s="2665"/>
      <c r="C412" s="2664"/>
      <c r="D412" s="2665"/>
      <c r="E412" s="2665"/>
      <c r="F412" s="2665"/>
      <c r="G412" s="2665"/>
      <c r="H412" s="2665"/>
      <c r="I412" s="2665"/>
      <c r="J412" s="2665"/>
      <c r="K412" s="2665"/>
      <c r="L412" s="2668"/>
      <c r="M412" s="2668"/>
      <c r="N412" s="2668"/>
      <c r="O412" s="2668"/>
      <c r="P412" s="2668"/>
      <c r="Q412" s="2668"/>
      <c r="R412" s="2668"/>
      <c r="S412" s="2668"/>
      <c r="T412" s="2668"/>
      <c r="U412" s="2668"/>
      <c r="V412" s="2668"/>
      <c r="W412" s="2668"/>
      <c r="X412" s="2668"/>
      <c r="Y412" s="2668"/>
      <c r="Z412" s="2668"/>
      <c r="AA412" s="2668"/>
      <c r="AB412" s="2667"/>
      <c r="AC412" s="2667"/>
      <c r="AE412" s="2668">
        <v>-0.28888090735163707</v>
      </c>
    </row>
    <row r="413" spans="1:31">
      <c r="A413" s="2665"/>
      <c r="B413" s="2665"/>
      <c r="C413" s="2664"/>
      <c r="D413" s="2665"/>
      <c r="E413" s="2665"/>
      <c r="F413" s="2665"/>
      <c r="G413" s="2665"/>
      <c r="H413" s="2665"/>
      <c r="I413" s="2665"/>
      <c r="J413" s="2665"/>
      <c r="K413" s="2665"/>
      <c r="L413" s="2668"/>
      <c r="M413" s="2668"/>
      <c r="N413" s="2668"/>
      <c r="O413" s="2668"/>
      <c r="P413" s="2668"/>
      <c r="Q413" s="2668"/>
      <c r="R413" s="2668"/>
      <c r="S413" s="2668"/>
      <c r="T413" s="2668"/>
      <c r="U413" s="2668"/>
      <c r="V413" s="2668"/>
      <c r="W413" s="2668"/>
      <c r="X413" s="2668"/>
      <c r="Y413" s="2668"/>
      <c r="Z413" s="2668"/>
      <c r="AA413" s="2668"/>
      <c r="AB413" s="2667"/>
      <c r="AC413" s="2667"/>
      <c r="AE413" s="2668" t="s">
        <v>2442</v>
      </c>
    </row>
    <row r="414" spans="1:31">
      <c r="A414" s="2665"/>
      <c r="B414" s="2665"/>
      <c r="C414" s="2664"/>
      <c r="D414" s="2665"/>
      <c r="E414" s="2665"/>
      <c r="F414" s="2665"/>
      <c r="G414" s="2665"/>
      <c r="H414" s="2665"/>
      <c r="I414" s="2665"/>
      <c r="J414" s="2665"/>
      <c r="K414" s="2665"/>
      <c r="L414" s="2668"/>
      <c r="M414" s="2668"/>
      <c r="N414" s="2668"/>
      <c r="O414" s="2668"/>
      <c r="P414" s="2668"/>
      <c r="Q414" s="2668"/>
      <c r="R414" s="2668"/>
      <c r="S414" s="2668"/>
      <c r="T414" s="2668"/>
      <c r="U414" s="2668"/>
      <c r="V414" s="2668"/>
      <c r="W414" s="2668"/>
      <c r="X414" s="2668"/>
      <c r="Y414" s="2668"/>
      <c r="Z414" s="2668"/>
      <c r="AA414" s="2668"/>
      <c r="AB414" s="2667"/>
      <c r="AC414" s="2667"/>
      <c r="AE414" s="2668" t="s">
        <v>2442</v>
      </c>
    </row>
    <row r="415" spans="1:31">
      <c r="A415" s="2665"/>
      <c r="B415" s="2665"/>
      <c r="C415" s="2664"/>
      <c r="D415" s="2665"/>
      <c r="E415" s="2665"/>
      <c r="F415" s="2665"/>
      <c r="G415" s="2665"/>
      <c r="H415" s="2665"/>
      <c r="I415" s="2665"/>
      <c r="J415" s="2665"/>
      <c r="K415" s="2665"/>
      <c r="L415" s="2668"/>
      <c r="M415" s="2668"/>
      <c r="N415" s="2668"/>
      <c r="O415" s="2668"/>
      <c r="P415" s="2668"/>
      <c r="Q415" s="2668"/>
      <c r="R415" s="2668"/>
      <c r="S415" s="2668"/>
      <c r="T415" s="2668"/>
      <c r="U415" s="2668"/>
      <c r="V415" s="2668"/>
      <c r="W415" s="2668"/>
      <c r="X415" s="2668"/>
      <c r="Y415" s="2668"/>
      <c r="Z415" s="2668"/>
      <c r="AA415" s="2668"/>
      <c r="AB415" s="2667"/>
      <c r="AC415" s="2667"/>
      <c r="AE415" s="2668" t="s">
        <v>2442</v>
      </c>
    </row>
    <row r="416" spans="1:31">
      <c r="A416" s="2665"/>
      <c r="B416" s="2665"/>
      <c r="C416" s="2664"/>
      <c r="D416" s="2665"/>
      <c r="E416" s="2665"/>
      <c r="F416" s="2665"/>
      <c r="G416" s="2665"/>
      <c r="H416" s="2665"/>
      <c r="I416" s="2665"/>
      <c r="J416" s="2665"/>
      <c r="K416" s="2665"/>
      <c r="L416" s="2668"/>
      <c r="M416" s="2668"/>
      <c r="N416" s="2668"/>
      <c r="O416" s="2668"/>
      <c r="P416" s="2668"/>
      <c r="Q416" s="2668"/>
      <c r="R416" s="2668"/>
      <c r="S416" s="2668"/>
      <c r="T416" s="2668"/>
      <c r="U416" s="2668"/>
      <c r="V416" s="2668"/>
      <c r="W416" s="2668"/>
      <c r="X416" s="2668"/>
      <c r="Y416" s="2668"/>
      <c r="Z416" s="2668"/>
      <c r="AA416" s="2668"/>
      <c r="AB416" s="2667"/>
      <c r="AC416" s="2667"/>
      <c r="AE416" s="2668" t="s">
        <v>2442</v>
      </c>
    </row>
    <row r="417" spans="1:31">
      <c r="A417" s="2665"/>
      <c r="B417" s="2665"/>
      <c r="C417" s="2664"/>
      <c r="D417" s="2665"/>
      <c r="E417" s="2665"/>
      <c r="F417" s="2665"/>
      <c r="G417" s="2665"/>
      <c r="H417" s="2665"/>
      <c r="I417" s="2665"/>
      <c r="J417" s="2665"/>
      <c r="K417" s="2665"/>
      <c r="L417" s="2668"/>
      <c r="M417" s="2668"/>
      <c r="N417" s="2668"/>
      <c r="O417" s="2668"/>
      <c r="P417" s="2668"/>
      <c r="Q417" s="2668"/>
      <c r="R417" s="2668"/>
      <c r="S417" s="2668"/>
      <c r="T417" s="2668"/>
      <c r="U417" s="2668"/>
      <c r="V417" s="2668"/>
      <c r="W417" s="2668"/>
      <c r="X417" s="2668"/>
      <c r="Y417" s="2668"/>
      <c r="Z417" s="2668"/>
      <c r="AA417" s="2668"/>
      <c r="AB417" s="2667"/>
      <c r="AC417" s="2667"/>
      <c r="AE417" s="2668" t="s">
        <v>2442</v>
      </c>
    </row>
    <row r="418" spans="1:31">
      <c r="A418" s="2665"/>
      <c r="B418" s="2665"/>
      <c r="C418" s="2664"/>
      <c r="D418" s="2665"/>
      <c r="E418" s="2665"/>
      <c r="F418" s="2665"/>
      <c r="G418" s="2665"/>
      <c r="H418" s="2665"/>
      <c r="I418" s="2665"/>
      <c r="J418" s="2665"/>
      <c r="K418" s="2665"/>
      <c r="L418" s="2668"/>
      <c r="M418" s="2668"/>
      <c r="N418" s="2668"/>
      <c r="O418" s="2668"/>
      <c r="P418" s="2668"/>
      <c r="Q418" s="2668"/>
      <c r="R418" s="2668"/>
      <c r="S418" s="2668"/>
      <c r="T418" s="2668"/>
      <c r="U418" s="2668"/>
      <c r="V418" s="2668"/>
      <c r="W418" s="2668"/>
      <c r="X418" s="2668"/>
      <c r="Y418" s="2668"/>
      <c r="Z418" s="2668"/>
      <c r="AA418" s="2668"/>
      <c r="AB418" s="2667"/>
      <c r="AC418" s="2667"/>
      <c r="AE418" s="2668">
        <v>-2.2420607734753923E-2</v>
      </c>
    </row>
    <row r="419" spans="1:31">
      <c r="A419" s="2665"/>
      <c r="B419" s="2665"/>
      <c r="C419" s="2664"/>
      <c r="D419" s="2665"/>
      <c r="E419" s="2665"/>
      <c r="F419" s="2665"/>
      <c r="G419" s="2665"/>
      <c r="H419" s="2665"/>
      <c r="I419" s="2665"/>
      <c r="J419" s="2665"/>
      <c r="K419" s="2665"/>
      <c r="L419" s="2668"/>
      <c r="M419" s="2668"/>
      <c r="N419" s="2668"/>
      <c r="O419" s="2668"/>
      <c r="P419" s="2668"/>
      <c r="Q419" s="2668"/>
      <c r="R419" s="2668"/>
      <c r="S419" s="2668"/>
      <c r="T419" s="2668"/>
      <c r="U419" s="2668"/>
      <c r="V419" s="2668"/>
      <c r="W419" s="2668"/>
      <c r="X419" s="2668"/>
      <c r="Y419" s="2668"/>
      <c r="Z419" s="2668"/>
      <c r="AA419" s="2668"/>
      <c r="AB419" s="2667"/>
      <c r="AC419" s="2667"/>
      <c r="AE419" s="2668" t="s">
        <v>2442</v>
      </c>
    </row>
    <row r="420" spans="1:31">
      <c r="A420" s="2665"/>
      <c r="B420" s="2665"/>
      <c r="C420" s="2664"/>
      <c r="D420" s="2665"/>
      <c r="E420" s="2665"/>
      <c r="F420" s="2665"/>
      <c r="G420" s="2665"/>
      <c r="H420" s="2665"/>
      <c r="I420" s="2665"/>
      <c r="J420" s="2665"/>
      <c r="K420" s="2665"/>
      <c r="L420" s="2668"/>
      <c r="M420" s="2668"/>
      <c r="N420" s="2668"/>
      <c r="O420" s="2668"/>
      <c r="P420" s="2668"/>
      <c r="Q420" s="2668"/>
      <c r="R420" s="2668"/>
      <c r="S420" s="2668"/>
      <c r="T420" s="2668"/>
      <c r="U420" s="2668"/>
      <c r="V420" s="2668"/>
      <c r="W420" s="2668"/>
      <c r="X420" s="2668"/>
      <c r="Y420" s="2668"/>
      <c r="Z420" s="2668"/>
      <c r="AA420" s="2668"/>
      <c r="AB420" s="2667"/>
      <c r="AC420" s="2667"/>
      <c r="AE420" s="2668" t="s">
        <v>2442</v>
      </c>
    </row>
    <row r="421" spans="1:31">
      <c r="A421" s="2665"/>
      <c r="B421" s="2665"/>
      <c r="C421" s="2664"/>
      <c r="D421" s="2665"/>
      <c r="E421" s="2665"/>
      <c r="F421" s="2665"/>
      <c r="G421" s="2665"/>
      <c r="H421" s="2665"/>
      <c r="I421" s="2665"/>
      <c r="J421" s="2665"/>
      <c r="K421" s="2665"/>
      <c r="L421" s="2668"/>
      <c r="M421" s="2668"/>
      <c r="N421" s="2668"/>
      <c r="O421" s="2668"/>
      <c r="P421" s="2668"/>
      <c r="Q421" s="2668"/>
      <c r="R421" s="2668"/>
      <c r="S421" s="2668"/>
      <c r="T421" s="2668"/>
      <c r="U421" s="2668"/>
      <c r="V421" s="2668"/>
      <c r="W421" s="2668"/>
      <c r="X421" s="2668"/>
      <c r="Y421" s="2668"/>
      <c r="Z421" s="2668"/>
      <c r="AA421" s="2668"/>
      <c r="AB421" s="2667"/>
      <c r="AC421" s="2667"/>
      <c r="AE421" s="2668" t="s">
        <v>2442</v>
      </c>
    </row>
    <row r="422" spans="1:31">
      <c r="A422" s="2665"/>
      <c r="B422" s="2665"/>
      <c r="C422" s="2664"/>
      <c r="D422" s="2665"/>
      <c r="E422" s="2665"/>
      <c r="F422" s="2665"/>
      <c r="G422" s="2665"/>
      <c r="H422" s="2665"/>
      <c r="I422" s="2665"/>
      <c r="J422" s="2665"/>
      <c r="K422" s="2665"/>
      <c r="L422" s="2668"/>
      <c r="M422" s="2668"/>
      <c r="N422" s="2668"/>
      <c r="O422" s="2668"/>
      <c r="P422" s="2668"/>
      <c r="Q422" s="2668"/>
      <c r="R422" s="2668"/>
      <c r="S422" s="2668"/>
      <c r="T422" s="2668"/>
      <c r="U422" s="2668"/>
      <c r="V422" s="2668"/>
      <c r="W422" s="2668"/>
      <c r="X422" s="2668"/>
      <c r="Y422" s="2668"/>
      <c r="Z422" s="2668"/>
      <c r="AA422" s="2668"/>
      <c r="AB422" s="2667"/>
      <c r="AC422" s="2667"/>
      <c r="AE422" s="2668" t="s">
        <v>2442</v>
      </c>
    </row>
    <row r="423" spans="1:31">
      <c r="A423" s="2665"/>
      <c r="B423" s="2665"/>
      <c r="C423" s="2664"/>
      <c r="D423" s="2665"/>
      <c r="E423" s="2665"/>
      <c r="F423" s="2665"/>
      <c r="G423" s="2665"/>
      <c r="H423" s="2665"/>
      <c r="I423" s="2665"/>
      <c r="J423" s="2665"/>
      <c r="K423" s="2665"/>
      <c r="L423" s="2668"/>
      <c r="M423" s="2668"/>
      <c r="N423" s="2668"/>
      <c r="O423" s="2668"/>
      <c r="P423" s="2668"/>
      <c r="Q423" s="2668"/>
      <c r="R423" s="2668"/>
      <c r="S423" s="2668"/>
      <c r="T423" s="2668"/>
      <c r="U423" s="2668"/>
      <c r="V423" s="2668"/>
      <c r="W423" s="2668"/>
      <c r="X423" s="2668"/>
      <c r="Y423" s="2668"/>
      <c r="Z423" s="2668"/>
      <c r="AA423" s="2668"/>
      <c r="AB423" s="2667"/>
      <c r="AC423" s="2667"/>
      <c r="AE423" s="2668" t="s">
        <v>2442</v>
      </c>
    </row>
    <row r="424" spans="1:31">
      <c r="A424" s="2665"/>
      <c r="B424" s="2665"/>
      <c r="C424" s="2664"/>
      <c r="D424" s="2665"/>
      <c r="E424" s="2665"/>
      <c r="F424" s="2665"/>
      <c r="G424" s="2665"/>
      <c r="H424" s="2665"/>
      <c r="I424" s="2665"/>
      <c r="J424" s="2665"/>
      <c r="K424" s="2665"/>
      <c r="L424" s="2668"/>
      <c r="M424" s="2668"/>
      <c r="N424" s="2668"/>
      <c r="O424" s="2668"/>
      <c r="P424" s="2668"/>
      <c r="Q424" s="2668"/>
      <c r="R424" s="2668"/>
      <c r="S424" s="2668"/>
      <c r="T424" s="2668"/>
      <c r="U424" s="2668"/>
      <c r="V424" s="2668"/>
      <c r="W424" s="2668"/>
      <c r="X424" s="2668"/>
      <c r="Y424" s="2668"/>
      <c r="Z424" s="2668"/>
      <c r="AA424" s="2668"/>
      <c r="AB424" s="2667"/>
      <c r="AC424" s="2667"/>
      <c r="AE424" s="2668">
        <v>-0.12403132107285071</v>
      </c>
    </row>
    <row r="425" spans="1:31">
      <c r="A425" s="2665"/>
      <c r="B425" s="2665"/>
      <c r="C425" s="2664"/>
      <c r="D425" s="2665"/>
      <c r="E425" s="2665"/>
      <c r="F425" s="2665"/>
      <c r="G425" s="2665"/>
      <c r="H425" s="2665"/>
      <c r="I425" s="2665"/>
      <c r="J425" s="2665"/>
      <c r="K425" s="2665"/>
      <c r="L425" s="2668"/>
      <c r="M425" s="2668"/>
      <c r="N425" s="2668"/>
      <c r="O425" s="2668"/>
      <c r="P425" s="2668"/>
      <c r="Q425" s="2668"/>
      <c r="R425" s="2668"/>
      <c r="S425" s="2668"/>
      <c r="T425" s="2668"/>
      <c r="U425" s="2668"/>
      <c r="V425" s="2668"/>
      <c r="W425" s="2668"/>
      <c r="X425" s="2668"/>
      <c r="Y425" s="2668"/>
      <c r="Z425" s="2668"/>
      <c r="AA425" s="2668"/>
      <c r="AB425" s="2667"/>
      <c r="AC425" s="2667"/>
      <c r="AE425" s="2668">
        <v>-0.17764019974458881</v>
      </c>
    </row>
    <row r="426" spans="1:31">
      <c r="A426" s="2665"/>
      <c r="B426" s="2665"/>
      <c r="C426" s="2664"/>
      <c r="D426" s="2665"/>
      <c r="E426" s="2665"/>
      <c r="F426" s="2665"/>
      <c r="G426" s="2665"/>
      <c r="H426" s="2665"/>
      <c r="I426" s="2665"/>
      <c r="J426" s="2665"/>
      <c r="K426" s="2665"/>
      <c r="L426" s="2668"/>
      <c r="M426" s="2668"/>
      <c r="N426" s="2668"/>
      <c r="O426" s="2668"/>
      <c r="P426" s="2668"/>
      <c r="Q426" s="2668"/>
      <c r="R426" s="2668"/>
      <c r="S426" s="2668"/>
      <c r="T426" s="2668"/>
      <c r="U426" s="2668"/>
      <c r="V426" s="2668"/>
      <c r="W426" s="2668"/>
      <c r="X426" s="2668"/>
      <c r="Y426" s="2668"/>
      <c r="Z426" s="2668"/>
      <c r="AA426" s="2668"/>
      <c r="AB426" s="2667"/>
      <c r="AC426" s="2667"/>
      <c r="AE426" s="2668" t="s">
        <v>2442</v>
      </c>
    </row>
    <row r="427" spans="1:31">
      <c r="A427" s="2665"/>
      <c r="B427" s="2665"/>
      <c r="C427" s="2664"/>
      <c r="D427" s="2665"/>
      <c r="E427" s="2665"/>
      <c r="F427" s="2665"/>
      <c r="G427" s="2665"/>
      <c r="H427" s="2665"/>
      <c r="I427" s="2665"/>
      <c r="J427" s="2665"/>
      <c r="K427" s="2665"/>
      <c r="L427" s="2668"/>
      <c r="M427" s="2668"/>
      <c r="N427" s="2668"/>
      <c r="O427" s="2668"/>
      <c r="P427" s="2668"/>
      <c r="Q427" s="2668"/>
      <c r="R427" s="2668"/>
      <c r="S427" s="2668"/>
      <c r="T427" s="2668"/>
      <c r="U427" s="2668"/>
      <c r="V427" s="2668"/>
      <c r="W427" s="2668"/>
      <c r="X427" s="2668"/>
      <c r="Y427" s="2668"/>
      <c r="Z427" s="2668"/>
      <c r="AA427" s="2668"/>
      <c r="AB427" s="2667"/>
      <c r="AC427" s="2667"/>
      <c r="AE427" s="2668" t="s">
        <v>2442</v>
      </c>
    </row>
    <row r="428" spans="1:31">
      <c r="A428" s="2665"/>
      <c r="B428" s="2665"/>
      <c r="C428" s="2664"/>
      <c r="D428" s="2665"/>
      <c r="E428" s="2665"/>
      <c r="F428" s="2665"/>
      <c r="G428" s="2665"/>
      <c r="H428" s="2665"/>
      <c r="I428" s="2665"/>
      <c r="J428" s="2665"/>
      <c r="K428" s="2665"/>
      <c r="L428" s="2668"/>
      <c r="M428" s="2668"/>
      <c r="N428" s="2668"/>
      <c r="O428" s="2668"/>
      <c r="P428" s="2668"/>
      <c r="Q428" s="2668"/>
      <c r="R428" s="2668"/>
      <c r="S428" s="2668"/>
      <c r="T428" s="2668"/>
      <c r="U428" s="2668"/>
      <c r="V428" s="2668"/>
      <c r="W428" s="2668"/>
      <c r="X428" s="2668"/>
      <c r="Y428" s="2668"/>
      <c r="Z428" s="2668"/>
      <c r="AA428" s="2668"/>
      <c r="AB428" s="2667"/>
      <c r="AC428" s="2667"/>
      <c r="AE428" s="2668" t="s">
        <v>2442</v>
      </c>
    </row>
    <row r="429" spans="1:31">
      <c r="A429" s="2665"/>
      <c r="B429" s="2665"/>
      <c r="C429" s="2664"/>
      <c r="D429" s="2665"/>
      <c r="E429" s="2665"/>
      <c r="F429" s="2665"/>
      <c r="G429" s="2665"/>
      <c r="H429" s="2665"/>
      <c r="I429" s="2665"/>
      <c r="J429" s="2665"/>
      <c r="K429" s="2665"/>
      <c r="L429" s="2668"/>
      <c r="M429" s="2668"/>
      <c r="N429" s="2668"/>
      <c r="O429" s="2668"/>
      <c r="P429" s="2668"/>
      <c r="Q429" s="2668"/>
      <c r="R429" s="2668"/>
      <c r="S429" s="2668"/>
      <c r="T429" s="2668"/>
      <c r="U429" s="2668"/>
      <c r="V429" s="2668"/>
      <c r="W429" s="2668"/>
      <c r="X429" s="2668"/>
      <c r="Y429" s="2668"/>
      <c r="Z429" s="2668"/>
      <c r="AA429" s="2668"/>
      <c r="AB429" s="2667"/>
      <c r="AC429" s="2667"/>
      <c r="AE429" s="2668" t="s">
        <v>2442</v>
      </c>
    </row>
    <row r="430" spans="1:31">
      <c r="A430" s="2665"/>
      <c r="B430" s="2665"/>
      <c r="C430" s="2664"/>
      <c r="D430" s="2665"/>
      <c r="E430" s="2665"/>
      <c r="F430" s="2665"/>
      <c r="G430" s="2665"/>
      <c r="H430" s="2665"/>
      <c r="I430" s="2665"/>
      <c r="J430" s="2665"/>
      <c r="K430" s="2665"/>
      <c r="L430" s="2668"/>
      <c r="M430" s="2668"/>
      <c r="N430" s="2668"/>
      <c r="O430" s="2668"/>
      <c r="P430" s="2668"/>
      <c r="Q430" s="2668"/>
      <c r="R430" s="2668"/>
      <c r="S430" s="2668"/>
      <c r="T430" s="2668"/>
      <c r="U430" s="2668"/>
      <c r="V430" s="2668"/>
      <c r="W430" s="2668"/>
      <c r="X430" s="2668"/>
      <c r="Y430" s="2668"/>
      <c r="Z430" s="2668"/>
      <c r="AA430" s="2668"/>
      <c r="AB430" s="2667"/>
      <c r="AC430" s="2667"/>
      <c r="AE430" s="2668" t="s">
        <v>2442</v>
      </c>
    </row>
    <row r="431" spans="1:31">
      <c r="A431" s="2665"/>
      <c r="B431" s="2665"/>
      <c r="C431" s="2664"/>
      <c r="D431" s="2665"/>
      <c r="E431" s="2665"/>
      <c r="F431" s="2665"/>
      <c r="G431" s="2665"/>
      <c r="H431" s="2665"/>
      <c r="I431" s="2665"/>
      <c r="J431" s="2665"/>
      <c r="K431" s="2665"/>
      <c r="L431" s="2668"/>
      <c r="M431" s="2668"/>
      <c r="N431" s="2668"/>
      <c r="O431" s="2668"/>
      <c r="P431" s="2668"/>
      <c r="Q431" s="2668"/>
      <c r="R431" s="2668"/>
      <c r="S431" s="2668"/>
      <c r="T431" s="2668"/>
      <c r="U431" s="2668"/>
      <c r="V431" s="2668"/>
      <c r="W431" s="2668"/>
      <c r="X431" s="2668"/>
      <c r="Y431" s="2668"/>
      <c r="Z431" s="2668"/>
      <c r="AA431" s="2668"/>
      <c r="AB431" s="2667"/>
      <c r="AC431" s="2667"/>
      <c r="AE431" s="2668" t="s">
        <v>2442</v>
      </c>
    </row>
    <row r="432" spans="1:31">
      <c r="A432" s="2665"/>
      <c r="B432" s="2665"/>
      <c r="C432" s="2664"/>
      <c r="D432" s="2665"/>
      <c r="E432" s="2665"/>
      <c r="F432" s="2665"/>
      <c r="G432" s="2665"/>
      <c r="H432" s="2665"/>
      <c r="I432" s="2665"/>
      <c r="J432" s="2665"/>
      <c r="K432" s="2665"/>
      <c r="L432" s="2668"/>
      <c r="M432" s="2668"/>
      <c r="N432" s="2668"/>
      <c r="O432" s="2668"/>
      <c r="P432" s="2668"/>
      <c r="Q432" s="2668"/>
      <c r="R432" s="2668"/>
      <c r="S432" s="2668"/>
      <c r="T432" s="2668"/>
      <c r="U432" s="2668"/>
      <c r="V432" s="2668"/>
      <c r="W432" s="2668"/>
      <c r="X432" s="2668"/>
      <c r="Y432" s="2668"/>
      <c r="Z432" s="2668"/>
      <c r="AA432" s="2668"/>
      <c r="AB432" s="2667"/>
      <c r="AC432" s="2667"/>
      <c r="AE432" s="2668" t="s">
        <v>2442</v>
      </c>
    </row>
    <row r="433" spans="1:31">
      <c r="A433" s="2665"/>
      <c r="B433" s="2665"/>
      <c r="C433" s="2664"/>
      <c r="D433" s="2665"/>
      <c r="E433" s="2665"/>
      <c r="F433" s="2665"/>
      <c r="G433" s="2665"/>
      <c r="H433" s="2665"/>
      <c r="I433" s="2665"/>
      <c r="J433" s="2665"/>
      <c r="K433" s="2665"/>
      <c r="L433" s="2668"/>
      <c r="M433" s="2668"/>
      <c r="N433" s="2668"/>
      <c r="O433" s="2668"/>
      <c r="P433" s="2668"/>
      <c r="Q433" s="2668"/>
      <c r="R433" s="2668"/>
      <c r="S433" s="2668"/>
      <c r="T433" s="2668"/>
      <c r="U433" s="2668"/>
      <c r="V433" s="2668"/>
      <c r="W433" s="2668"/>
      <c r="X433" s="2668"/>
      <c r="Y433" s="2668"/>
      <c r="Z433" s="2668"/>
      <c r="AA433" s="2668"/>
      <c r="AB433" s="2667"/>
      <c r="AC433" s="2667"/>
      <c r="AE433" s="2668" t="s">
        <v>2442</v>
      </c>
    </row>
    <row r="434" spans="1:31">
      <c r="A434" s="2665"/>
      <c r="B434" s="2665"/>
      <c r="C434" s="2664"/>
      <c r="D434" s="2665"/>
      <c r="E434" s="2665"/>
      <c r="F434" s="2665"/>
      <c r="G434" s="2665"/>
      <c r="H434" s="2665"/>
      <c r="I434" s="2665"/>
      <c r="J434" s="2665"/>
      <c r="K434" s="2665"/>
      <c r="L434" s="2668"/>
      <c r="M434" s="2668"/>
      <c r="N434" s="2668"/>
      <c r="O434" s="2668"/>
      <c r="P434" s="2668"/>
      <c r="Q434" s="2668"/>
      <c r="R434" s="2668"/>
      <c r="S434" s="2668"/>
      <c r="T434" s="2668"/>
      <c r="U434" s="2668"/>
      <c r="V434" s="2668"/>
      <c r="W434" s="2668"/>
      <c r="X434" s="2668"/>
      <c r="Y434" s="2668"/>
      <c r="Z434" s="2668"/>
      <c r="AA434" s="2668"/>
      <c r="AB434" s="2667"/>
      <c r="AC434" s="2667"/>
      <c r="AE434" s="2668" t="s">
        <v>2442</v>
      </c>
    </row>
    <row r="435" spans="1:31">
      <c r="A435" s="2665"/>
      <c r="B435" s="2665"/>
      <c r="C435" s="2664"/>
      <c r="D435" s="2665"/>
      <c r="E435" s="2665"/>
      <c r="F435" s="2665"/>
      <c r="G435" s="2665"/>
      <c r="H435" s="2665"/>
      <c r="I435" s="2665"/>
      <c r="J435" s="2665"/>
      <c r="K435" s="2665"/>
      <c r="L435" s="2668"/>
      <c r="M435" s="2668"/>
      <c r="N435" s="2668"/>
      <c r="O435" s="2668"/>
      <c r="P435" s="2668"/>
      <c r="Q435" s="2668"/>
      <c r="R435" s="2668"/>
      <c r="S435" s="2668"/>
      <c r="T435" s="2668"/>
      <c r="U435" s="2668"/>
      <c r="V435" s="2668"/>
      <c r="W435" s="2668"/>
      <c r="X435" s="2668"/>
      <c r="Y435" s="2668"/>
      <c r="Z435" s="2668"/>
      <c r="AA435" s="2668"/>
      <c r="AB435" s="2667"/>
      <c r="AC435" s="2667"/>
      <c r="AE435" s="2668" t="s">
        <v>2442</v>
      </c>
    </row>
    <row r="436" spans="1:31">
      <c r="A436" s="2665"/>
      <c r="B436" s="2665"/>
      <c r="C436" s="2664"/>
      <c r="D436" s="2665"/>
      <c r="E436" s="2665"/>
      <c r="F436" s="2665"/>
      <c r="G436" s="2665"/>
      <c r="H436" s="2665"/>
      <c r="I436" s="2665"/>
      <c r="J436" s="2665"/>
      <c r="K436" s="2665"/>
      <c r="L436" s="2668"/>
      <c r="M436" s="2668"/>
      <c r="N436" s="2668"/>
      <c r="O436" s="2668"/>
      <c r="P436" s="2668"/>
      <c r="Q436" s="2668"/>
      <c r="R436" s="2668"/>
      <c r="S436" s="2668"/>
      <c r="T436" s="2668"/>
      <c r="U436" s="2668"/>
      <c r="V436" s="2668"/>
      <c r="W436" s="2668"/>
      <c r="X436" s="2668"/>
      <c r="Y436" s="2668"/>
      <c r="Z436" s="2668"/>
      <c r="AA436" s="2668"/>
      <c r="AB436" s="2667"/>
      <c r="AC436" s="2667"/>
      <c r="AE436" s="2668" t="s">
        <v>2442</v>
      </c>
    </row>
    <row r="437" spans="1:31">
      <c r="A437" s="2665"/>
      <c r="B437" s="2665"/>
      <c r="C437" s="2664"/>
      <c r="D437" s="2665"/>
      <c r="E437" s="2665"/>
      <c r="F437" s="2665"/>
      <c r="G437" s="2665"/>
      <c r="H437" s="2665"/>
      <c r="I437" s="2665"/>
      <c r="J437" s="2665"/>
      <c r="K437" s="2665"/>
      <c r="L437" s="2668"/>
      <c r="M437" s="2668"/>
      <c r="N437" s="2668"/>
      <c r="O437" s="2668"/>
      <c r="P437" s="2668"/>
      <c r="Q437" s="2668"/>
      <c r="R437" s="2668"/>
      <c r="S437" s="2668"/>
      <c r="T437" s="2668"/>
      <c r="U437" s="2668"/>
      <c r="V437" s="2668"/>
      <c r="W437" s="2668"/>
      <c r="X437" s="2668"/>
      <c r="Y437" s="2668"/>
      <c r="Z437" s="2668"/>
      <c r="AA437" s="2668"/>
      <c r="AB437" s="2667"/>
      <c r="AC437" s="2667"/>
      <c r="AE437" s="2668" t="s">
        <v>2442</v>
      </c>
    </row>
    <row r="438" spans="1:31">
      <c r="A438" s="2665"/>
      <c r="B438" s="2665"/>
      <c r="C438" s="2664"/>
      <c r="D438" s="2665"/>
      <c r="E438" s="2665"/>
      <c r="F438" s="2665"/>
      <c r="G438" s="2665"/>
      <c r="H438" s="2665"/>
      <c r="I438" s="2665"/>
      <c r="J438" s="2665"/>
      <c r="K438" s="2665"/>
      <c r="L438" s="2668"/>
      <c r="M438" s="2668"/>
      <c r="N438" s="2668"/>
      <c r="O438" s="2668"/>
      <c r="P438" s="2668"/>
      <c r="Q438" s="2668"/>
      <c r="R438" s="2668"/>
      <c r="S438" s="2668"/>
      <c r="T438" s="2668"/>
      <c r="U438" s="2668"/>
      <c r="V438" s="2668"/>
      <c r="W438" s="2668"/>
      <c r="X438" s="2668"/>
      <c r="Y438" s="2668"/>
      <c r="Z438" s="2668"/>
      <c r="AA438" s="2668"/>
      <c r="AB438" s="2667"/>
      <c r="AC438" s="2667"/>
      <c r="AE438" s="2668" t="s">
        <v>2442</v>
      </c>
    </row>
    <row r="439" spans="1:31">
      <c r="A439" s="2665"/>
      <c r="B439" s="2665"/>
      <c r="C439" s="2664"/>
      <c r="D439" s="2665"/>
      <c r="E439" s="2665"/>
      <c r="F439" s="2665"/>
      <c r="G439" s="2665"/>
      <c r="H439" s="2665"/>
      <c r="I439" s="2665"/>
      <c r="J439" s="2665"/>
      <c r="K439" s="2665"/>
      <c r="L439" s="2668"/>
      <c r="M439" s="2668"/>
      <c r="N439" s="2668"/>
      <c r="O439" s="2668"/>
      <c r="P439" s="2668"/>
      <c r="Q439" s="2668"/>
      <c r="R439" s="2668"/>
      <c r="S439" s="2668"/>
      <c r="T439" s="2668"/>
      <c r="U439" s="2668"/>
      <c r="V439" s="2668"/>
      <c r="W439" s="2668"/>
      <c r="X439" s="2668"/>
      <c r="Y439" s="2668"/>
      <c r="Z439" s="2668"/>
      <c r="AA439" s="2668"/>
      <c r="AB439" s="2667"/>
      <c r="AC439" s="2667"/>
      <c r="AE439" s="2668" t="s">
        <v>2442</v>
      </c>
    </row>
    <row r="440" spans="1:31">
      <c r="A440" s="2665"/>
      <c r="B440" s="2665"/>
      <c r="C440" s="2664"/>
      <c r="D440" s="2665"/>
      <c r="E440" s="2665"/>
      <c r="F440" s="2665"/>
      <c r="G440" s="2665"/>
      <c r="H440" s="2665"/>
      <c r="I440" s="2665"/>
      <c r="J440" s="2665"/>
      <c r="K440" s="2665"/>
      <c r="L440" s="2668"/>
      <c r="M440" s="2668"/>
      <c r="N440" s="2668"/>
      <c r="O440" s="2668"/>
      <c r="P440" s="2668"/>
      <c r="Q440" s="2668"/>
      <c r="R440" s="2668"/>
      <c r="S440" s="2668"/>
      <c r="T440" s="2668"/>
      <c r="U440" s="2668"/>
      <c r="V440" s="2668"/>
      <c r="W440" s="2668"/>
      <c r="X440" s="2668"/>
      <c r="Y440" s="2668"/>
      <c r="Z440" s="2668"/>
      <c r="AA440" s="2668"/>
      <c r="AB440" s="2667"/>
      <c r="AC440" s="2667"/>
      <c r="AE440" s="2668">
        <v>-7.0677805927233739E-4</v>
      </c>
    </row>
    <row r="441" spans="1:31">
      <c r="A441" s="2665"/>
      <c r="B441" s="2665"/>
      <c r="C441" s="2664"/>
      <c r="D441" s="2665"/>
      <c r="E441" s="2665"/>
      <c r="F441" s="2665"/>
      <c r="G441" s="2665"/>
      <c r="H441" s="2665"/>
      <c r="I441" s="2665"/>
      <c r="J441" s="2665"/>
      <c r="K441" s="2665"/>
      <c r="L441" s="2668"/>
      <c r="M441" s="2668"/>
      <c r="N441" s="2668"/>
      <c r="O441" s="2668"/>
      <c r="P441" s="2668"/>
      <c r="Q441" s="2668"/>
      <c r="R441" s="2668"/>
      <c r="S441" s="2668"/>
      <c r="T441" s="2668"/>
      <c r="U441" s="2668"/>
      <c r="V441" s="2668"/>
      <c r="W441" s="2668"/>
      <c r="X441" s="2668"/>
      <c r="Y441" s="2668"/>
      <c r="Z441" s="2668"/>
      <c r="AA441" s="2668"/>
      <c r="AB441" s="2667"/>
      <c r="AC441" s="2667"/>
      <c r="AE441" s="2668">
        <v>-7.0080652729776717E-3</v>
      </c>
    </row>
    <row r="442" spans="1:31">
      <c r="A442" s="2665"/>
      <c r="B442" s="2665"/>
      <c r="C442" s="2664"/>
      <c r="D442" s="2665"/>
      <c r="E442" s="2665"/>
      <c r="F442" s="2665"/>
      <c r="G442" s="2665"/>
      <c r="H442" s="2665"/>
      <c r="I442" s="2665"/>
      <c r="J442" s="2665"/>
      <c r="K442" s="2665"/>
      <c r="L442" s="2668"/>
      <c r="M442" s="2668"/>
      <c r="N442" s="2668"/>
      <c r="O442" s="2668"/>
      <c r="P442" s="2668"/>
      <c r="Q442" s="2668"/>
      <c r="R442" s="2668"/>
      <c r="S442" s="2668"/>
      <c r="T442" s="2668"/>
      <c r="U442" s="2668"/>
      <c r="V442" s="2668"/>
      <c r="W442" s="2668"/>
      <c r="X442" s="2668"/>
      <c r="Y442" s="2668"/>
      <c r="Z442" s="2668"/>
      <c r="AA442" s="2668"/>
      <c r="AB442" s="2667"/>
      <c r="AC442" s="2667"/>
      <c r="AE442" s="2668">
        <v>-1.011573771023073E-2</v>
      </c>
    </row>
    <row r="443" spans="1:31">
      <c r="A443" s="2665"/>
      <c r="B443" s="2665"/>
      <c r="C443" s="2664"/>
      <c r="D443" s="2665"/>
      <c r="E443" s="2665"/>
      <c r="F443" s="2665"/>
      <c r="G443" s="2665"/>
      <c r="H443" s="2665"/>
      <c r="I443" s="2665"/>
      <c r="J443" s="2665"/>
      <c r="K443" s="2665"/>
      <c r="L443" s="2668"/>
      <c r="M443" s="2668"/>
      <c r="N443" s="2668"/>
      <c r="O443" s="2668"/>
      <c r="P443" s="2668"/>
      <c r="Q443" s="2668"/>
      <c r="R443" s="2668"/>
      <c r="S443" s="2668"/>
      <c r="T443" s="2668"/>
      <c r="U443" s="2668"/>
      <c r="V443" s="2668"/>
      <c r="W443" s="2668"/>
      <c r="X443" s="2668"/>
      <c r="Y443" s="2668"/>
      <c r="Z443" s="2668"/>
      <c r="AA443" s="2668"/>
      <c r="AB443" s="2667"/>
      <c r="AC443" s="2667"/>
      <c r="AE443" s="2668" t="s">
        <v>2442</v>
      </c>
    </row>
    <row r="444" spans="1:31">
      <c r="A444" s="2665"/>
      <c r="B444" s="2665"/>
      <c r="C444" s="2664"/>
      <c r="D444" s="2665"/>
      <c r="E444" s="2665"/>
      <c r="F444" s="2665"/>
      <c r="G444" s="2665"/>
      <c r="H444" s="2665"/>
      <c r="I444" s="2665"/>
      <c r="J444" s="2665"/>
      <c r="K444" s="2665"/>
      <c r="L444" s="2668"/>
      <c r="M444" s="2668"/>
      <c r="N444" s="2668"/>
      <c r="O444" s="2668"/>
      <c r="P444" s="2668"/>
      <c r="Q444" s="2668"/>
      <c r="R444" s="2668"/>
      <c r="S444" s="2668"/>
      <c r="T444" s="2668"/>
      <c r="U444" s="2668"/>
      <c r="V444" s="2668"/>
      <c r="W444" s="2668"/>
      <c r="X444" s="2668"/>
      <c r="Y444" s="2668"/>
      <c r="Z444" s="2668"/>
      <c r="AA444" s="2668"/>
      <c r="AB444" s="2667"/>
      <c r="AC444" s="2667"/>
      <c r="AE444" s="2668" t="s">
        <v>2442</v>
      </c>
    </row>
    <row r="445" spans="1:31">
      <c r="A445" s="2665"/>
      <c r="B445" s="2665"/>
      <c r="C445" s="2664"/>
      <c r="D445" s="2665"/>
      <c r="E445" s="2665"/>
      <c r="F445" s="2665"/>
      <c r="G445" s="2665"/>
      <c r="H445" s="2665"/>
      <c r="I445" s="2665"/>
      <c r="J445" s="2665"/>
      <c r="K445" s="2665"/>
      <c r="L445" s="2668"/>
      <c r="M445" s="2668"/>
      <c r="N445" s="2668"/>
      <c r="O445" s="2668"/>
      <c r="P445" s="2668"/>
      <c r="Q445" s="2668"/>
      <c r="R445" s="2668"/>
      <c r="S445" s="2668"/>
      <c r="T445" s="2668"/>
      <c r="U445" s="2668"/>
      <c r="V445" s="2668"/>
      <c r="W445" s="2668"/>
      <c r="X445" s="2668"/>
      <c r="Y445" s="2668"/>
      <c r="Z445" s="2668"/>
      <c r="AA445" s="2668"/>
      <c r="AB445" s="2667"/>
      <c r="AC445" s="2667"/>
      <c r="AE445" s="2668" t="s">
        <v>2442</v>
      </c>
    </row>
    <row r="446" spans="1:31">
      <c r="A446" s="2665"/>
      <c r="B446" s="2665"/>
      <c r="C446" s="2664"/>
      <c r="D446" s="2665"/>
      <c r="E446" s="2665"/>
      <c r="F446" s="2665"/>
      <c r="G446" s="2665"/>
      <c r="H446" s="2665"/>
      <c r="I446" s="2665"/>
      <c r="J446" s="2665"/>
      <c r="K446" s="2665"/>
      <c r="L446" s="2668"/>
      <c r="M446" s="2668"/>
      <c r="N446" s="2668"/>
      <c r="O446" s="2668"/>
      <c r="P446" s="2668"/>
      <c r="Q446" s="2668"/>
      <c r="R446" s="2668"/>
      <c r="S446" s="2668"/>
      <c r="T446" s="2668"/>
      <c r="U446" s="2668"/>
      <c r="V446" s="2668"/>
      <c r="W446" s="2668"/>
      <c r="X446" s="2668"/>
      <c r="Y446" s="2668"/>
      <c r="Z446" s="2668"/>
      <c r="AA446" s="2668"/>
      <c r="AB446" s="2667"/>
      <c r="AC446" s="2667"/>
      <c r="AE446" s="2668" t="s">
        <v>2442</v>
      </c>
    </row>
    <row r="447" spans="1:31">
      <c r="A447" s="2665"/>
      <c r="B447" s="2665"/>
      <c r="C447" s="2664"/>
      <c r="D447" s="2665"/>
      <c r="E447" s="2665"/>
      <c r="F447" s="2665"/>
      <c r="G447" s="2665"/>
      <c r="H447" s="2665"/>
      <c r="I447" s="2665"/>
      <c r="J447" s="2665"/>
      <c r="K447" s="2665"/>
      <c r="L447" s="2668"/>
      <c r="M447" s="2668"/>
      <c r="N447" s="2668"/>
      <c r="O447" s="2668"/>
      <c r="P447" s="2668"/>
      <c r="Q447" s="2668"/>
      <c r="R447" s="2668"/>
      <c r="S447" s="2668"/>
      <c r="T447" s="2668"/>
      <c r="U447" s="2668"/>
      <c r="V447" s="2668"/>
      <c r="W447" s="2668"/>
      <c r="X447" s="2668"/>
      <c r="Y447" s="2668"/>
      <c r="Z447" s="2668"/>
      <c r="AA447" s="2668"/>
      <c r="AB447" s="2667"/>
      <c r="AC447" s="2667"/>
      <c r="AE447" s="2668" t="s">
        <v>2442</v>
      </c>
    </row>
    <row r="448" spans="1:31">
      <c r="A448" s="2665"/>
      <c r="B448" s="2665"/>
      <c r="C448" s="2664"/>
      <c r="D448" s="2665"/>
      <c r="E448" s="2665"/>
      <c r="F448" s="2665"/>
      <c r="G448" s="2665"/>
      <c r="H448" s="2665"/>
      <c r="I448" s="2665"/>
      <c r="J448" s="2665"/>
      <c r="K448" s="2665"/>
      <c r="L448" s="2668"/>
      <c r="M448" s="2668"/>
      <c r="N448" s="2668"/>
      <c r="O448" s="2668"/>
      <c r="P448" s="2668"/>
      <c r="Q448" s="2668"/>
      <c r="R448" s="2668"/>
      <c r="S448" s="2668"/>
      <c r="T448" s="2668"/>
      <c r="U448" s="2668"/>
      <c r="V448" s="2668"/>
      <c r="W448" s="2668"/>
      <c r="X448" s="2668"/>
      <c r="Y448" s="2668"/>
      <c r="Z448" s="2668"/>
      <c r="AA448" s="2668"/>
      <c r="AB448" s="2667"/>
      <c r="AC448" s="2667"/>
      <c r="AE448" s="2668" t="s">
        <v>2442</v>
      </c>
    </row>
    <row r="449" spans="1:31">
      <c r="A449" s="2665"/>
      <c r="B449" s="2665"/>
      <c r="C449" s="2664"/>
      <c r="D449" s="2665"/>
      <c r="E449" s="2665"/>
      <c r="F449" s="2665"/>
      <c r="G449" s="2665"/>
      <c r="H449" s="2665"/>
      <c r="I449" s="2665"/>
      <c r="J449" s="2665"/>
      <c r="K449" s="2665"/>
      <c r="L449" s="2668"/>
      <c r="M449" s="2668"/>
      <c r="N449" s="2668"/>
      <c r="O449" s="2668"/>
      <c r="P449" s="2668"/>
      <c r="Q449" s="2668"/>
      <c r="R449" s="2668"/>
      <c r="S449" s="2668"/>
      <c r="T449" s="2668"/>
      <c r="U449" s="2668"/>
      <c r="V449" s="2668"/>
      <c r="W449" s="2668"/>
      <c r="X449" s="2668"/>
      <c r="Y449" s="2668"/>
      <c r="Z449" s="2668"/>
      <c r="AA449" s="2668"/>
      <c r="AB449" s="2667"/>
      <c r="AC449" s="2667"/>
      <c r="AE449" s="2668" t="s">
        <v>2442</v>
      </c>
    </row>
    <row r="450" spans="1:31">
      <c r="A450" s="2665"/>
      <c r="B450" s="2665"/>
      <c r="C450" s="2664"/>
      <c r="D450" s="2665"/>
      <c r="E450" s="2665"/>
      <c r="F450" s="2665"/>
      <c r="G450" s="2665"/>
      <c r="H450" s="2665"/>
      <c r="I450" s="2665"/>
      <c r="J450" s="2665"/>
      <c r="K450" s="2665"/>
      <c r="L450" s="2668"/>
      <c r="M450" s="2668"/>
      <c r="N450" s="2668"/>
      <c r="O450" s="2668"/>
      <c r="P450" s="2668"/>
      <c r="Q450" s="2668"/>
      <c r="R450" s="2668"/>
      <c r="S450" s="2668"/>
      <c r="T450" s="2668"/>
      <c r="U450" s="2668"/>
      <c r="V450" s="2668"/>
      <c r="W450" s="2668"/>
      <c r="X450" s="2668"/>
      <c r="Y450" s="2668"/>
      <c r="Z450" s="2668"/>
      <c r="AA450" s="2668"/>
      <c r="AB450" s="2667"/>
      <c r="AC450" s="2667"/>
      <c r="AE450" s="2668" t="s">
        <v>2442</v>
      </c>
    </row>
    <row r="451" spans="1:31">
      <c r="A451" s="2665"/>
      <c r="B451" s="2665"/>
      <c r="C451" s="2664"/>
      <c r="D451" s="2665"/>
      <c r="E451" s="2665"/>
      <c r="F451" s="2665"/>
      <c r="G451" s="2665"/>
      <c r="H451" s="2665"/>
      <c r="I451" s="2665"/>
      <c r="J451" s="2665"/>
      <c r="K451" s="2665"/>
      <c r="L451" s="2668"/>
      <c r="M451" s="2668"/>
      <c r="N451" s="2668"/>
      <c r="O451" s="2668"/>
      <c r="P451" s="2668"/>
      <c r="Q451" s="2668"/>
      <c r="R451" s="2668"/>
      <c r="S451" s="2668"/>
      <c r="T451" s="2668"/>
      <c r="U451" s="2668"/>
      <c r="V451" s="2668"/>
      <c r="W451" s="2668"/>
      <c r="X451" s="2668"/>
      <c r="Y451" s="2668"/>
      <c r="Z451" s="2668"/>
      <c r="AA451" s="2668"/>
      <c r="AB451" s="2667"/>
      <c r="AC451" s="2667"/>
      <c r="AE451" s="2668" t="s">
        <v>2442</v>
      </c>
    </row>
    <row r="452" spans="1:31">
      <c r="A452" s="2665"/>
      <c r="B452" s="2665"/>
      <c r="C452" s="2664"/>
      <c r="D452" s="2665"/>
      <c r="E452" s="2665"/>
      <c r="F452" s="2665"/>
      <c r="G452" s="2665"/>
      <c r="H452" s="2665"/>
      <c r="I452" s="2665"/>
      <c r="J452" s="2665"/>
      <c r="K452" s="2665"/>
      <c r="L452" s="2668"/>
      <c r="M452" s="2668"/>
      <c r="N452" s="2668"/>
      <c r="O452" s="2668"/>
      <c r="P452" s="2668"/>
      <c r="Q452" s="2668"/>
      <c r="R452" s="2668"/>
      <c r="S452" s="2668"/>
      <c r="T452" s="2668"/>
      <c r="U452" s="2668"/>
      <c r="V452" s="2668"/>
      <c r="W452" s="2668"/>
      <c r="X452" s="2668"/>
      <c r="Y452" s="2668"/>
      <c r="Z452" s="2668"/>
      <c r="AA452" s="2668"/>
      <c r="AB452" s="2667"/>
      <c r="AC452" s="2667"/>
      <c r="AE452" s="2668" t="s">
        <v>2442</v>
      </c>
    </row>
    <row r="453" spans="1:31">
      <c r="A453" s="2665"/>
      <c r="B453" s="2665"/>
      <c r="C453" s="2664"/>
      <c r="D453" s="2665"/>
      <c r="E453" s="2665"/>
      <c r="F453" s="2665"/>
      <c r="G453" s="2665"/>
      <c r="H453" s="2665"/>
      <c r="I453" s="2665"/>
      <c r="J453" s="2665"/>
      <c r="K453" s="2665"/>
      <c r="L453" s="2668"/>
      <c r="M453" s="2668"/>
      <c r="N453" s="2668"/>
      <c r="O453" s="2668"/>
      <c r="P453" s="2668"/>
      <c r="Q453" s="2668"/>
      <c r="R453" s="2668"/>
      <c r="S453" s="2668"/>
      <c r="T453" s="2668"/>
      <c r="U453" s="2668"/>
      <c r="V453" s="2668"/>
      <c r="W453" s="2668"/>
      <c r="X453" s="2668"/>
      <c r="Y453" s="2668"/>
      <c r="Z453" s="2668"/>
      <c r="AA453" s="2668"/>
      <c r="AB453" s="2667"/>
      <c r="AC453" s="2667"/>
      <c r="AE453" s="2668" t="s">
        <v>2442</v>
      </c>
    </row>
    <row r="454" spans="1:31">
      <c r="A454" s="2665"/>
      <c r="B454" s="2665"/>
      <c r="C454" s="2664"/>
      <c r="D454" s="2665"/>
      <c r="E454" s="2665"/>
      <c r="F454" s="2665"/>
      <c r="G454" s="2665"/>
      <c r="H454" s="2665"/>
      <c r="I454" s="2665"/>
      <c r="J454" s="2665"/>
      <c r="K454" s="2665"/>
      <c r="L454" s="2668"/>
      <c r="M454" s="2668"/>
      <c r="N454" s="2668"/>
      <c r="O454" s="2668"/>
      <c r="P454" s="2668"/>
      <c r="Q454" s="2668"/>
      <c r="R454" s="2668"/>
      <c r="S454" s="2668"/>
      <c r="T454" s="2668"/>
      <c r="U454" s="2668"/>
      <c r="V454" s="2668"/>
      <c r="W454" s="2668"/>
      <c r="X454" s="2668"/>
      <c r="Y454" s="2668"/>
      <c r="Z454" s="2668"/>
      <c r="AA454" s="2668"/>
      <c r="AB454" s="2667"/>
      <c r="AC454" s="2667"/>
      <c r="AE454" s="2668" t="s">
        <v>2442</v>
      </c>
    </row>
    <row r="455" spans="1:31">
      <c r="A455" s="2665"/>
      <c r="B455" s="2665"/>
      <c r="C455" s="2664"/>
      <c r="D455" s="2665"/>
      <c r="E455" s="2665"/>
      <c r="F455" s="2665"/>
      <c r="G455" s="2665"/>
      <c r="H455" s="2665"/>
      <c r="I455" s="2665"/>
      <c r="J455" s="2665"/>
      <c r="K455" s="2665"/>
      <c r="L455" s="2668"/>
      <c r="M455" s="2668"/>
      <c r="N455" s="2668"/>
      <c r="O455" s="2668"/>
      <c r="P455" s="2668"/>
      <c r="Q455" s="2668"/>
      <c r="R455" s="2668"/>
      <c r="S455" s="2668"/>
      <c r="T455" s="2668"/>
      <c r="U455" s="2668"/>
      <c r="V455" s="2668"/>
      <c r="W455" s="2668"/>
      <c r="X455" s="2668"/>
      <c r="Y455" s="2668"/>
      <c r="Z455" s="2668"/>
      <c r="AA455" s="2668"/>
      <c r="AB455" s="2667"/>
      <c r="AC455" s="2667"/>
      <c r="AE455" s="2668" t="s">
        <v>2442</v>
      </c>
    </row>
    <row r="456" spans="1:31">
      <c r="A456" s="2665"/>
      <c r="B456" s="2665"/>
      <c r="C456" s="2664"/>
      <c r="D456" s="2665"/>
      <c r="E456" s="2665"/>
      <c r="F456" s="2665"/>
      <c r="G456" s="2665"/>
      <c r="H456" s="2665"/>
      <c r="I456" s="2665"/>
      <c r="J456" s="2665"/>
      <c r="K456" s="2665"/>
      <c r="L456" s="2668"/>
      <c r="M456" s="2668"/>
      <c r="N456" s="2668"/>
      <c r="O456" s="2668"/>
      <c r="P456" s="2668"/>
      <c r="Q456" s="2668"/>
      <c r="R456" s="2668"/>
      <c r="S456" s="2668"/>
      <c r="T456" s="2668"/>
      <c r="U456" s="2668"/>
      <c r="V456" s="2668"/>
      <c r="W456" s="2668"/>
      <c r="X456" s="2668"/>
      <c r="Y456" s="2668"/>
      <c r="Z456" s="2668"/>
      <c r="AA456" s="2668"/>
      <c r="AB456" s="2667"/>
      <c r="AC456" s="2667"/>
      <c r="AE456" s="2668" t="s">
        <v>2442</v>
      </c>
    </row>
    <row r="457" spans="1:31">
      <c r="A457" s="2665"/>
      <c r="B457" s="2665"/>
      <c r="C457" s="2664"/>
      <c r="D457" s="2665"/>
      <c r="E457" s="2665"/>
      <c r="F457" s="2665"/>
      <c r="G457" s="2665"/>
      <c r="H457" s="2665"/>
      <c r="I457" s="2665"/>
      <c r="J457" s="2665"/>
      <c r="K457" s="2665"/>
      <c r="L457" s="2668"/>
      <c r="M457" s="2668"/>
      <c r="N457" s="2668"/>
      <c r="O457" s="2668"/>
      <c r="P457" s="2668"/>
      <c r="Q457" s="2668"/>
      <c r="R457" s="2668"/>
      <c r="S457" s="2668"/>
      <c r="T457" s="2668"/>
      <c r="U457" s="2668"/>
      <c r="V457" s="2668"/>
      <c r="W457" s="2668"/>
      <c r="X457" s="2668"/>
      <c r="Y457" s="2668"/>
      <c r="Z457" s="2668"/>
      <c r="AA457" s="2668"/>
      <c r="AB457" s="2667"/>
      <c r="AC457" s="2667"/>
      <c r="AE457" s="2668" t="s">
        <v>2442</v>
      </c>
    </row>
    <row r="458" spans="1:31">
      <c r="A458" s="2665"/>
      <c r="B458" s="2665"/>
      <c r="C458" s="2664"/>
      <c r="D458" s="2665"/>
      <c r="E458" s="2665"/>
      <c r="F458" s="2665"/>
      <c r="G458" s="2665"/>
      <c r="H458" s="2665"/>
      <c r="I458" s="2665"/>
      <c r="J458" s="2665"/>
      <c r="K458" s="2665"/>
      <c r="L458" s="2668"/>
      <c r="M458" s="2668"/>
      <c r="N458" s="2668"/>
      <c r="O458" s="2668"/>
      <c r="P458" s="2668"/>
      <c r="Q458" s="2668"/>
      <c r="R458" s="2668"/>
      <c r="S458" s="2668"/>
      <c r="T458" s="2668"/>
      <c r="U458" s="2668"/>
      <c r="V458" s="2668"/>
      <c r="W458" s="2668"/>
      <c r="X458" s="2668"/>
      <c r="Y458" s="2668"/>
      <c r="Z458" s="2668"/>
      <c r="AA458" s="2668"/>
      <c r="AB458" s="2667"/>
      <c r="AC458" s="2667"/>
      <c r="AE458" s="2668" t="s">
        <v>2442</v>
      </c>
    </row>
    <row r="459" spans="1:31">
      <c r="A459" s="2665"/>
      <c r="B459" s="2665"/>
      <c r="C459" s="2664"/>
      <c r="D459" s="2665"/>
      <c r="E459" s="2665"/>
      <c r="F459" s="2665"/>
      <c r="G459" s="2665"/>
      <c r="H459" s="2665"/>
      <c r="I459" s="2665"/>
      <c r="J459" s="2665"/>
      <c r="K459" s="2665"/>
      <c r="L459" s="2668"/>
      <c r="M459" s="2668"/>
      <c r="N459" s="2668"/>
      <c r="O459" s="2668"/>
      <c r="P459" s="2668"/>
      <c r="Q459" s="2668"/>
      <c r="R459" s="2668"/>
      <c r="S459" s="2668"/>
      <c r="T459" s="2668"/>
      <c r="U459" s="2668"/>
      <c r="V459" s="2668"/>
      <c r="W459" s="2668"/>
      <c r="X459" s="2668"/>
      <c r="Y459" s="2668"/>
      <c r="Z459" s="2668"/>
      <c r="AA459" s="2668"/>
      <c r="AB459" s="2667"/>
      <c r="AC459" s="2667"/>
      <c r="AE459" s="2668" t="s">
        <v>2442</v>
      </c>
    </row>
    <row r="460" spans="1:31">
      <c r="A460" s="2665"/>
      <c r="B460" s="2665"/>
      <c r="C460" s="2664"/>
      <c r="D460" s="2665"/>
      <c r="E460" s="2665"/>
      <c r="F460" s="2665"/>
      <c r="G460" s="2665"/>
      <c r="H460" s="2665"/>
      <c r="I460" s="2665"/>
      <c r="J460" s="2665"/>
      <c r="K460" s="2665"/>
      <c r="L460" s="2668"/>
      <c r="M460" s="2668"/>
      <c r="N460" s="2668"/>
      <c r="O460" s="2668"/>
      <c r="P460" s="2668"/>
      <c r="Q460" s="2668"/>
      <c r="R460" s="2668"/>
      <c r="S460" s="2668"/>
      <c r="T460" s="2668"/>
      <c r="U460" s="2668"/>
      <c r="V460" s="2668"/>
      <c r="W460" s="2668"/>
      <c r="X460" s="2668"/>
      <c r="Y460" s="2668"/>
      <c r="Z460" s="2668"/>
      <c r="AA460" s="2668"/>
      <c r="AB460" s="2667"/>
      <c r="AC460" s="2667"/>
      <c r="AE460" s="2668" t="s">
        <v>2442</v>
      </c>
    </row>
    <row r="461" spans="1:31">
      <c r="A461" s="2665"/>
      <c r="B461" s="2665"/>
      <c r="C461" s="2664"/>
      <c r="D461" s="2665"/>
      <c r="E461" s="2665"/>
      <c r="F461" s="2665"/>
      <c r="G461" s="2665"/>
      <c r="H461" s="2665"/>
      <c r="I461" s="2665"/>
      <c r="J461" s="2665"/>
      <c r="K461" s="2665"/>
      <c r="L461" s="2668"/>
      <c r="M461" s="2668"/>
      <c r="N461" s="2668"/>
      <c r="O461" s="2668"/>
      <c r="P461" s="2668"/>
      <c r="Q461" s="2668"/>
      <c r="R461" s="2668"/>
      <c r="S461" s="2668"/>
      <c r="T461" s="2668"/>
      <c r="U461" s="2668"/>
      <c r="V461" s="2668"/>
      <c r="W461" s="2668"/>
      <c r="X461" s="2668"/>
      <c r="Y461" s="2668"/>
      <c r="Z461" s="2668"/>
      <c r="AA461" s="2668"/>
      <c r="AB461" s="2667"/>
      <c r="AC461" s="2667"/>
      <c r="AE461" s="2668" t="s">
        <v>2442</v>
      </c>
    </row>
    <row r="462" spans="1:31">
      <c r="A462" s="2665"/>
      <c r="B462" s="2665"/>
      <c r="C462" s="2664"/>
      <c r="D462" s="2665"/>
      <c r="E462" s="2665"/>
      <c r="F462" s="2665"/>
      <c r="G462" s="2665"/>
      <c r="H462" s="2665"/>
      <c r="I462" s="2665"/>
      <c r="J462" s="2665"/>
      <c r="K462" s="2665"/>
      <c r="L462" s="2668"/>
      <c r="M462" s="2668"/>
      <c r="N462" s="2668"/>
      <c r="O462" s="2668"/>
      <c r="P462" s="2668"/>
      <c r="Q462" s="2668"/>
      <c r="R462" s="2668"/>
      <c r="S462" s="2668"/>
      <c r="T462" s="2668"/>
      <c r="U462" s="2668"/>
      <c r="V462" s="2668"/>
      <c r="W462" s="2668"/>
      <c r="X462" s="2668"/>
      <c r="Y462" s="2668"/>
      <c r="Z462" s="2668"/>
      <c r="AA462" s="2668"/>
      <c r="AB462" s="2667"/>
      <c r="AC462" s="2667"/>
      <c r="AE462" s="2668" t="s">
        <v>2442</v>
      </c>
    </row>
    <row r="463" spans="1:31">
      <c r="A463" s="2665"/>
      <c r="B463" s="2665"/>
      <c r="C463" s="2664"/>
      <c r="D463" s="2665"/>
      <c r="E463" s="2665"/>
      <c r="F463" s="2665"/>
      <c r="G463" s="2665"/>
      <c r="H463" s="2665"/>
      <c r="I463" s="2665"/>
      <c r="J463" s="2665"/>
      <c r="K463" s="2665"/>
      <c r="L463" s="2668"/>
      <c r="M463" s="2668"/>
      <c r="N463" s="2668"/>
      <c r="O463" s="2668"/>
      <c r="P463" s="2668"/>
      <c r="Q463" s="2668"/>
      <c r="R463" s="2668"/>
      <c r="S463" s="2668"/>
      <c r="T463" s="2668"/>
      <c r="U463" s="2668"/>
      <c r="V463" s="2668"/>
      <c r="W463" s="2668"/>
      <c r="X463" s="2668"/>
      <c r="Y463" s="2668"/>
      <c r="Z463" s="2668"/>
      <c r="AA463" s="2668"/>
      <c r="AB463" s="2667"/>
      <c r="AC463" s="2667"/>
      <c r="AE463" s="2668" t="s">
        <v>2442</v>
      </c>
    </row>
    <row r="464" spans="1:31">
      <c r="A464" s="2665"/>
      <c r="B464" s="2665"/>
      <c r="C464" s="2664"/>
      <c r="D464" s="2665"/>
      <c r="E464" s="2665"/>
      <c r="F464" s="2665"/>
      <c r="G464" s="2665"/>
      <c r="H464" s="2665"/>
      <c r="I464" s="2665"/>
      <c r="J464" s="2665"/>
      <c r="K464" s="2665"/>
      <c r="L464" s="2668"/>
      <c r="M464" s="2668"/>
      <c r="N464" s="2668"/>
      <c r="O464" s="2668"/>
      <c r="P464" s="2668"/>
      <c r="Q464" s="2668"/>
      <c r="R464" s="2668"/>
      <c r="S464" s="2668"/>
      <c r="T464" s="2668"/>
      <c r="U464" s="2668"/>
      <c r="V464" s="2668"/>
      <c r="W464" s="2668"/>
      <c r="X464" s="2668"/>
      <c r="Y464" s="2668"/>
      <c r="Z464" s="2668"/>
      <c r="AA464" s="2668"/>
      <c r="AB464" s="2667"/>
      <c r="AC464" s="2667"/>
      <c r="AE464" s="2668" t="s">
        <v>2442</v>
      </c>
    </row>
    <row r="465" spans="1:31">
      <c r="A465" s="2665"/>
      <c r="B465" s="2665"/>
      <c r="C465" s="2664"/>
      <c r="D465" s="2665"/>
      <c r="E465" s="2665"/>
      <c r="F465" s="2665"/>
      <c r="G465" s="2665"/>
      <c r="H465" s="2665"/>
      <c r="I465" s="2665"/>
      <c r="J465" s="2665"/>
      <c r="K465" s="2665"/>
      <c r="L465" s="2668"/>
      <c r="M465" s="2668"/>
      <c r="N465" s="2668"/>
      <c r="O465" s="2668"/>
      <c r="P465" s="2668"/>
      <c r="Q465" s="2668"/>
      <c r="R465" s="2668"/>
      <c r="S465" s="2668"/>
      <c r="T465" s="2668"/>
      <c r="U465" s="2668"/>
      <c r="V465" s="2668"/>
      <c r="W465" s="2668"/>
      <c r="X465" s="2668"/>
      <c r="Y465" s="2668"/>
      <c r="Z465" s="2668"/>
      <c r="AA465" s="2668"/>
      <c r="AB465" s="2667"/>
      <c r="AC465" s="2667"/>
      <c r="AE465" s="2668" t="s">
        <v>2442</v>
      </c>
    </row>
    <row r="466" spans="1:31">
      <c r="A466" s="2665"/>
      <c r="B466" s="2665"/>
      <c r="C466" s="2664"/>
      <c r="D466" s="2665"/>
      <c r="E466" s="2665"/>
      <c r="F466" s="2665"/>
      <c r="G466" s="2665"/>
      <c r="H466" s="2665"/>
      <c r="I466" s="2665"/>
      <c r="J466" s="2665"/>
      <c r="K466" s="2665"/>
      <c r="L466" s="2668"/>
      <c r="M466" s="2668"/>
      <c r="N466" s="2668"/>
      <c r="O466" s="2668"/>
      <c r="P466" s="2668"/>
      <c r="Q466" s="2668"/>
      <c r="R466" s="2668"/>
      <c r="S466" s="2668"/>
      <c r="T466" s="2668"/>
      <c r="U466" s="2668"/>
      <c r="V466" s="2668"/>
      <c r="W466" s="2668"/>
      <c r="X466" s="2668"/>
      <c r="Y466" s="2668"/>
      <c r="Z466" s="2668"/>
      <c r="AA466" s="2668"/>
      <c r="AB466" s="2667"/>
      <c r="AC466" s="2667"/>
      <c r="AE466" s="2668" t="s">
        <v>2442</v>
      </c>
    </row>
    <row r="467" spans="1:31">
      <c r="A467" s="2665"/>
      <c r="B467" s="2665"/>
      <c r="C467" s="2664"/>
      <c r="D467" s="2665"/>
      <c r="E467" s="2665"/>
      <c r="F467" s="2665"/>
      <c r="G467" s="2665"/>
      <c r="H467" s="2665"/>
      <c r="I467" s="2665"/>
      <c r="J467" s="2665"/>
      <c r="K467" s="2665"/>
      <c r="L467" s="2668"/>
      <c r="M467" s="2668"/>
      <c r="N467" s="2668"/>
      <c r="O467" s="2668"/>
      <c r="P467" s="2668"/>
      <c r="Q467" s="2668"/>
      <c r="R467" s="2668"/>
      <c r="S467" s="2668"/>
      <c r="T467" s="2668"/>
      <c r="U467" s="2668"/>
      <c r="V467" s="2668"/>
      <c r="W467" s="2668"/>
      <c r="X467" s="2668"/>
      <c r="Y467" s="2668"/>
      <c r="Z467" s="2668"/>
      <c r="AA467" s="2668"/>
      <c r="AB467" s="2667"/>
      <c r="AC467" s="2667"/>
      <c r="AE467" s="2668" t="s">
        <v>2442</v>
      </c>
    </row>
    <row r="468" spans="1:31">
      <c r="A468" s="2665"/>
      <c r="B468" s="2665"/>
      <c r="C468" s="2664"/>
      <c r="D468" s="2665"/>
      <c r="E468" s="2665"/>
      <c r="F468" s="2665"/>
      <c r="G468" s="2665"/>
      <c r="H468" s="2665"/>
      <c r="I468" s="2665"/>
      <c r="J468" s="2665"/>
      <c r="K468" s="2665"/>
      <c r="L468" s="2668"/>
      <c r="M468" s="2668"/>
      <c r="N468" s="2668"/>
      <c r="O468" s="2668"/>
      <c r="P468" s="2668"/>
      <c r="Q468" s="2668"/>
      <c r="R468" s="2668"/>
      <c r="S468" s="2668"/>
      <c r="T468" s="2668"/>
      <c r="U468" s="2668"/>
      <c r="V468" s="2668"/>
      <c r="W468" s="2668"/>
      <c r="X468" s="2668"/>
      <c r="Y468" s="2668"/>
      <c r="Z468" s="2668"/>
      <c r="AA468" s="2668"/>
      <c r="AB468" s="2667"/>
      <c r="AC468" s="2667"/>
      <c r="AE468" s="2668" t="s">
        <v>2442</v>
      </c>
    </row>
    <row r="469" spans="1:31">
      <c r="A469" s="2665"/>
      <c r="B469" s="2665"/>
      <c r="C469" s="2664"/>
      <c r="D469" s="2665"/>
      <c r="E469" s="2665"/>
      <c r="F469" s="2665"/>
      <c r="G469" s="2665"/>
      <c r="H469" s="2665"/>
      <c r="I469" s="2665"/>
      <c r="J469" s="2665"/>
      <c r="K469" s="2665"/>
      <c r="L469" s="2668"/>
      <c r="M469" s="2668"/>
      <c r="N469" s="2668"/>
      <c r="O469" s="2668"/>
      <c r="P469" s="2668"/>
      <c r="Q469" s="2668"/>
      <c r="R469" s="2668"/>
      <c r="S469" s="2668"/>
      <c r="T469" s="2668"/>
      <c r="U469" s="2668"/>
      <c r="V469" s="2668"/>
      <c r="W469" s="2668"/>
      <c r="X469" s="2668"/>
      <c r="Y469" s="2668"/>
      <c r="Z469" s="2668"/>
      <c r="AA469" s="2668"/>
      <c r="AB469" s="2667"/>
      <c r="AC469" s="2667"/>
      <c r="AE469" s="2668">
        <v>-1.27545572955105</v>
      </c>
    </row>
    <row r="470" spans="1:31">
      <c r="A470" s="2665"/>
      <c r="B470" s="2665"/>
      <c r="C470" s="2664"/>
      <c r="D470" s="2665"/>
      <c r="E470" s="2665"/>
      <c r="F470" s="2665"/>
      <c r="G470" s="2665"/>
      <c r="H470" s="2665"/>
      <c r="I470" s="2665"/>
      <c r="J470" s="2665"/>
      <c r="K470" s="2665"/>
      <c r="L470" s="2668"/>
      <c r="M470" s="2668"/>
      <c r="N470" s="2668"/>
      <c r="O470" s="2668"/>
      <c r="P470" s="2668"/>
      <c r="Q470" s="2668"/>
      <c r="R470" s="2668"/>
      <c r="S470" s="2668"/>
      <c r="T470" s="2668"/>
      <c r="U470" s="2668"/>
      <c r="V470" s="2668"/>
      <c r="W470" s="2668"/>
      <c r="X470" s="2668"/>
      <c r="Y470" s="2668"/>
      <c r="Z470" s="2668"/>
      <c r="AA470" s="2668"/>
      <c r="AB470" s="2667"/>
      <c r="AC470" s="2667"/>
      <c r="AE470" s="2668" t="s">
        <v>2442</v>
      </c>
    </row>
    <row r="471" spans="1:31">
      <c r="A471" s="2665"/>
      <c r="B471" s="2665"/>
      <c r="C471" s="2664"/>
      <c r="D471" s="2665"/>
      <c r="E471" s="2665"/>
      <c r="F471" s="2665"/>
      <c r="G471" s="2665"/>
      <c r="H471" s="2665"/>
      <c r="I471" s="2665"/>
      <c r="J471" s="2665"/>
      <c r="K471" s="2665"/>
      <c r="L471" s="2668"/>
      <c r="M471" s="2668"/>
      <c r="N471" s="2668"/>
      <c r="O471" s="2668"/>
      <c r="P471" s="2668"/>
      <c r="Q471" s="2668"/>
      <c r="R471" s="2668"/>
      <c r="S471" s="2668"/>
      <c r="T471" s="2668"/>
      <c r="U471" s="2668"/>
      <c r="V471" s="2668"/>
      <c r="W471" s="2668"/>
      <c r="X471" s="2668"/>
      <c r="Y471" s="2668"/>
      <c r="Z471" s="2668"/>
      <c r="AA471" s="2668"/>
      <c r="AB471" s="2667"/>
      <c r="AC471" s="2667"/>
      <c r="AE471" s="2668" t="s">
        <v>2442</v>
      </c>
    </row>
    <row r="472" spans="1:31">
      <c r="A472" s="2665"/>
      <c r="B472" s="2665"/>
      <c r="C472" s="2664"/>
      <c r="D472" s="2665"/>
      <c r="E472" s="2665"/>
      <c r="F472" s="2665"/>
      <c r="G472" s="2665"/>
      <c r="H472" s="2665"/>
      <c r="I472" s="2665"/>
      <c r="J472" s="2665"/>
      <c r="K472" s="2665"/>
      <c r="L472" s="2668"/>
      <c r="M472" s="2668"/>
      <c r="N472" s="2668"/>
      <c r="O472" s="2668"/>
      <c r="P472" s="2668"/>
      <c r="Q472" s="2668"/>
      <c r="R472" s="2668"/>
      <c r="S472" s="2668"/>
      <c r="T472" s="2668"/>
      <c r="U472" s="2668"/>
      <c r="V472" s="2668"/>
      <c r="W472" s="2668"/>
      <c r="X472" s="2668"/>
      <c r="Y472" s="2668"/>
      <c r="Z472" s="2668"/>
      <c r="AA472" s="2668"/>
      <c r="AB472" s="2667"/>
      <c r="AC472" s="2667"/>
      <c r="AE472" s="2668" t="s">
        <v>2442</v>
      </c>
    </row>
    <row r="473" spans="1:31">
      <c r="A473" s="2665"/>
      <c r="B473" s="2665"/>
      <c r="C473" s="2664"/>
      <c r="D473" s="2665"/>
      <c r="E473" s="2665"/>
      <c r="F473" s="2665"/>
      <c r="G473" s="2665"/>
      <c r="H473" s="2665"/>
      <c r="I473" s="2665"/>
      <c r="J473" s="2665"/>
      <c r="K473" s="2665"/>
      <c r="L473" s="2668"/>
      <c r="M473" s="2668"/>
      <c r="N473" s="2668"/>
      <c r="O473" s="2668"/>
      <c r="P473" s="2668"/>
      <c r="Q473" s="2668"/>
      <c r="R473" s="2668"/>
      <c r="S473" s="2668"/>
      <c r="T473" s="2668"/>
      <c r="U473" s="2668"/>
      <c r="V473" s="2668"/>
      <c r="W473" s="2668"/>
      <c r="X473" s="2668"/>
      <c r="Y473" s="2668"/>
      <c r="Z473" s="2668"/>
      <c r="AA473" s="2668"/>
      <c r="AB473" s="2667"/>
      <c r="AC473" s="2667"/>
      <c r="AE473" s="2668" t="s">
        <v>2442</v>
      </c>
    </row>
    <row r="474" spans="1:31">
      <c r="A474" s="2665"/>
      <c r="B474" s="2665"/>
      <c r="C474" s="2664"/>
      <c r="D474" s="2665"/>
      <c r="E474" s="2665"/>
      <c r="F474" s="2665"/>
      <c r="G474" s="2665"/>
      <c r="H474" s="2665"/>
      <c r="I474" s="2665"/>
      <c r="J474" s="2665"/>
      <c r="K474" s="2665"/>
      <c r="L474" s="2668"/>
      <c r="M474" s="2668"/>
      <c r="N474" s="2668"/>
      <c r="O474" s="2668"/>
      <c r="P474" s="2668"/>
      <c r="Q474" s="2668"/>
      <c r="R474" s="2668"/>
      <c r="S474" s="2668"/>
      <c r="T474" s="2668"/>
      <c r="U474" s="2668"/>
      <c r="V474" s="2668"/>
      <c r="W474" s="2668"/>
      <c r="X474" s="2668"/>
      <c r="Y474" s="2668"/>
      <c r="Z474" s="2668"/>
      <c r="AA474" s="2668"/>
      <c r="AB474" s="2667"/>
      <c r="AC474" s="2667"/>
      <c r="AE474" s="2668" t="s">
        <v>2442</v>
      </c>
    </row>
    <row r="475" spans="1:31">
      <c r="A475" s="2665"/>
      <c r="B475" s="2665"/>
      <c r="C475" s="2664"/>
      <c r="D475" s="2665"/>
      <c r="E475" s="2665"/>
      <c r="F475" s="2665"/>
      <c r="G475" s="2665"/>
      <c r="H475" s="2665"/>
      <c r="I475" s="2665"/>
      <c r="J475" s="2665"/>
      <c r="K475" s="2665"/>
      <c r="L475" s="2668"/>
      <c r="M475" s="2668"/>
      <c r="N475" s="2668"/>
      <c r="O475" s="2668"/>
      <c r="P475" s="2668"/>
      <c r="Q475" s="2668"/>
      <c r="R475" s="2668"/>
      <c r="S475" s="2668"/>
      <c r="T475" s="2668"/>
      <c r="U475" s="2668"/>
      <c r="V475" s="2668"/>
      <c r="W475" s="2668"/>
      <c r="X475" s="2668"/>
      <c r="Y475" s="2668"/>
      <c r="Z475" s="2668"/>
      <c r="AA475" s="2668"/>
      <c r="AB475" s="2667"/>
      <c r="AC475" s="2667"/>
      <c r="AE475" s="2668" t="s">
        <v>2442</v>
      </c>
    </row>
    <row r="476" spans="1:31">
      <c r="A476" s="2665"/>
      <c r="B476" s="2665"/>
      <c r="C476" s="2664"/>
      <c r="D476" s="2665"/>
      <c r="E476" s="2665"/>
      <c r="F476" s="2665"/>
      <c r="G476" s="2665"/>
      <c r="H476" s="2665"/>
      <c r="I476" s="2665"/>
      <c r="J476" s="2665"/>
      <c r="K476" s="2665"/>
      <c r="L476" s="2668"/>
      <c r="M476" s="2668"/>
      <c r="N476" s="2668"/>
      <c r="O476" s="2668"/>
      <c r="P476" s="2668"/>
      <c r="Q476" s="2668"/>
      <c r="R476" s="2668"/>
      <c r="S476" s="2668"/>
      <c r="T476" s="2668"/>
      <c r="U476" s="2668"/>
      <c r="V476" s="2668"/>
      <c r="W476" s="2668"/>
      <c r="X476" s="2668"/>
      <c r="Y476" s="2668"/>
      <c r="Z476" s="2668"/>
      <c r="AA476" s="2668"/>
      <c r="AB476" s="2667"/>
      <c r="AC476" s="2667"/>
      <c r="AE476" s="2668" t="s">
        <v>2442</v>
      </c>
    </row>
    <row r="477" spans="1:31">
      <c r="A477" s="2665"/>
      <c r="B477" s="2665"/>
      <c r="C477" s="2664"/>
      <c r="D477" s="2665"/>
      <c r="E477" s="2665"/>
      <c r="F477" s="2665"/>
      <c r="G477" s="2665"/>
      <c r="H477" s="2665"/>
      <c r="I477" s="2665"/>
      <c r="J477" s="2665"/>
      <c r="K477" s="2665"/>
      <c r="L477" s="2668"/>
      <c r="M477" s="2668"/>
      <c r="N477" s="2668"/>
      <c r="O477" s="2668"/>
      <c r="P477" s="2668"/>
      <c r="Q477" s="2668"/>
      <c r="R477" s="2668"/>
      <c r="S477" s="2668"/>
      <c r="T477" s="2668"/>
      <c r="U477" s="2668"/>
      <c r="V477" s="2668"/>
      <c r="W477" s="2668"/>
      <c r="X477" s="2668"/>
      <c r="Y477" s="2668"/>
      <c r="Z477" s="2668"/>
      <c r="AA477" s="2668"/>
      <c r="AB477" s="2667"/>
      <c r="AC477" s="2667"/>
      <c r="AE477" s="2668" t="s">
        <v>2442</v>
      </c>
    </row>
    <row r="478" spans="1:31">
      <c r="A478" s="2665"/>
      <c r="B478" s="2665"/>
      <c r="C478" s="2664"/>
      <c r="D478" s="2665"/>
      <c r="E478" s="2665"/>
      <c r="F478" s="2665"/>
      <c r="G478" s="2665"/>
      <c r="H478" s="2665"/>
      <c r="I478" s="2665"/>
      <c r="J478" s="2665"/>
      <c r="K478" s="2665"/>
      <c r="L478" s="2668"/>
      <c r="M478" s="2668"/>
      <c r="N478" s="2668"/>
      <c r="O478" s="2668"/>
      <c r="P478" s="2668"/>
      <c r="Q478" s="2668"/>
      <c r="R478" s="2668"/>
      <c r="S478" s="2668"/>
      <c r="T478" s="2668"/>
      <c r="U478" s="2668"/>
      <c r="V478" s="2668"/>
      <c r="W478" s="2668"/>
      <c r="X478" s="2668"/>
      <c r="Y478" s="2668"/>
      <c r="Z478" s="2668"/>
      <c r="AA478" s="2668"/>
      <c r="AB478" s="2667"/>
      <c r="AC478" s="2667"/>
      <c r="AE478" s="2668" t="s">
        <v>2442</v>
      </c>
    </row>
    <row r="479" spans="1:31">
      <c r="A479" s="2665"/>
      <c r="B479" s="2665"/>
      <c r="C479" s="2664"/>
      <c r="D479" s="2665"/>
      <c r="E479" s="2665"/>
      <c r="F479" s="2665"/>
      <c r="G479" s="2665"/>
      <c r="H479" s="2665"/>
      <c r="I479" s="2665"/>
      <c r="J479" s="2665"/>
      <c r="K479" s="2665"/>
      <c r="L479" s="2668"/>
      <c r="M479" s="2668"/>
      <c r="N479" s="2668"/>
      <c r="O479" s="2668"/>
      <c r="P479" s="2668"/>
      <c r="Q479" s="2668"/>
      <c r="R479" s="2668"/>
      <c r="S479" s="2668"/>
      <c r="T479" s="2668"/>
      <c r="U479" s="2668"/>
      <c r="V479" s="2668"/>
      <c r="W479" s="2668"/>
      <c r="X479" s="2668"/>
      <c r="Y479" s="2668"/>
      <c r="Z479" s="2668"/>
      <c r="AA479" s="2668"/>
      <c r="AB479" s="2667"/>
      <c r="AC479" s="2667"/>
      <c r="AE479" s="2668" t="s">
        <v>2442</v>
      </c>
    </row>
    <row r="480" spans="1:31">
      <c r="A480" s="2665"/>
      <c r="B480" s="2665"/>
      <c r="C480" s="2664"/>
      <c r="D480" s="2665"/>
      <c r="E480" s="2665"/>
      <c r="F480" s="2665"/>
      <c r="G480" s="2665"/>
      <c r="H480" s="2665"/>
      <c r="I480" s="2665"/>
      <c r="J480" s="2665"/>
      <c r="K480" s="2665"/>
      <c r="L480" s="2668"/>
      <c r="M480" s="2668"/>
      <c r="N480" s="2668"/>
      <c r="O480" s="2668"/>
      <c r="P480" s="2668"/>
      <c r="Q480" s="2668"/>
      <c r="R480" s="2668"/>
      <c r="S480" s="2668"/>
      <c r="T480" s="2668"/>
      <c r="U480" s="2668"/>
      <c r="V480" s="2668"/>
      <c r="W480" s="2668"/>
      <c r="X480" s="2668"/>
      <c r="Y480" s="2668"/>
      <c r="Z480" s="2668"/>
      <c r="AA480" s="2668"/>
      <c r="AB480" s="2667"/>
      <c r="AC480" s="2667"/>
      <c r="AE480" s="2668" t="s">
        <v>2442</v>
      </c>
    </row>
    <row r="481" spans="1:31">
      <c r="A481" s="2665"/>
      <c r="B481" s="2665"/>
      <c r="C481" s="2664"/>
      <c r="D481" s="2665"/>
      <c r="E481" s="2665"/>
      <c r="F481" s="2665"/>
      <c r="G481" s="2665"/>
      <c r="H481" s="2665"/>
      <c r="I481" s="2665"/>
      <c r="J481" s="2665"/>
      <c r="K481" s="2665"/>
      <c r="L481" s="2668"/>
      <c r="M481" s="2668"/>
      <c r="N481" s="2668"/>
      <c r="O481" s="2668"/>
      <c r="P481" s="2668"/>
      <c r="Q481" s="2668"/>
      <c r="R481" s="2668"/>
      <c r="S481" s="2668"/>
      <c r="T481" s="2668"/>
      <c r="U481" s="2668"/>
      <c r="V481" s="2668"/>
      <c r="W481" s="2668"/>
      <c r="X481" s="2668"/>
      <c r="Y481" s="2668"/>
      <c r="Z481" s="2668"/>
      <c r="AA481" s="2668"/>
      <c r="AB481" s="2667"/>
      <c r="AC481" s="2667"/>
      <c r="AE481" s="2668" t="s">
        <v>2442</v>
      </c>
    </row>
    <row r="482" spans="1:31">
      <c r="A482" s="2665"/>
      <c r="B482" s="2665"/>
      <c r="C482" s="2664"/>
      <c r="D482" s="2665"/>
      <c r="E482" s="2665"/>
      <c r="F482" s="2665"/>
      <c r="G482" s="2665"/>
      <c r="H482" s="2665"/>
      <c r="I482" s="2665"/>
      <c r="J482" s="2665"/>
      <c r="K482" s="2665"/>
      <c r="L482" s="2668"/>
      <c r="M482" s="2668"/>
      <c r="N482" s="2668"/>
      <c r="O482" s="2668"/>
      <c r="P482" s="2668"/>
      <c r="Q482" s="2668"/>
      <c r="R482" s="2668"/>
      <c r="S482" s="2668"/>
      <c r="T482" s="2668"/>
      <c r="U482" s="2668"/>
      <c r="V482" s="2668"/>
      <c r="W482" s="2668"/>
      <c r="X482" s="2668"/>
      <c r="Y482" s="2668"/>
      <c r="Z482" s="2668"/>
      <c r="AA482" s="2668"/>
      <c r="AB482" s="2667"/>
      <c r="AC482" s="2667"/>
      <c r="AE482" s="2668" t="s">
        <v>2442</v>
      </c>
    </row>
    <row r="483" spans="1:31">
      <c r="A483" s="2665"/>
      <c r="B483" s="2665"/>
      <c r="C483" s="2664"/>
      <c r="D483" s="2665"/>
      <c r="E483" s="2665"/>
      <c r="F483" s="2665"/>
      <c r="G483" s="2665"/>
      <c r="H483" s="2665"/>
      <c r="I483" s="2665"/>
      <c r="J483" s="2665"/>
      <c r="K483" s="2665"/>
      <c r="L483" s="2668"/>
      <c r="M483" s="2668"/>
      <c r="N483" s="2668"/>
      <c r="O483" s="2668"/>
      <c r="P483" s="2668"/>
      <c r="Q483" s="2668"/>
      <c r="R483" s="2668"/>
      <c r="S483" s="2668"/>
      <c r="T483" s="2668"/>
      <c r="U483" s="2668"/>
      <c r="V483" s="2668"/>
      <c r="W483" s="2668"/>
      <c r="X483" s="2668"/>
      <c r="Y483" s="2668"/>
      <c r="Z483" s="2668"/>
      <c r="AA483" s="2668"/>
      <c r="AB483" s="2667"/>
      <c r="AC483" s="2667"/>
      <c r="AE483" s="2668">
        <v>-4.7636377174255949E-3</v>
      </c>
    </row>
    <row r="484" spans="1:31">
      <c r="A484" s="2665"/>
      <c r="B484" s="2665"/>
      <c r="C484" s="2664"/>
      <c r="D484" s="2665"/>
      <c r="E484" s="2665"/>
      <c r="F484" s="2665"/>
      <c r="G484" s="2665"/>
      <c r="H484" s="2665"/>
      <c r="I484" s="2665"/>
      <c r="J484" s="2665"/>
      <c r="K484" s="2665"/>
      <c r="L484" s="2668"/>
      <c r="M484" s="2668"/>
      <c r="N484" s="2668"/>
      <c r="O484" s="2668"/>
      <c r="P484" s="2668"/>
      <c r="Q484" s="2668"/>
      <c r="R484" s="2668"/>
      <c r="S484" s="2668"/>
      <c r="T484" s="2668"/>
      <c r="U484" s="2668"/>
      <c r="V484" s="2668"/>
      <c r="W484" s="2668"/>
      <c r="X484" s="2668"/>
      <c r="Y484" s="2668"/>
      <c r="Z484" s="2668"/>
      <c r="AA484" s="2668"/>
      <c r="AB484" s="2667"/>
      <c r="AC484" s="2667"/>
      <c r="AE484" s="2668">
        <v>-2.2176629719523038E-2</v>
      </c>
    </row>
    <row r="485" spans="1:31">
      <c r="A485" s="2665"/>
      <c r="B485" s="2665"/>
      <c r="C485" s="2664"/>
      <c r="D485" s="2665"/>
      <c r="E485" s="2665"/>
      <c r="F485" s="2665"/>
      <c r="G485" s="2665"/>
      <c r="H485" s="2665"/>
      <c r="I485" s="2665"/>
      <c r="J485" s="2665"/>
      <c r="K485" s="2665"/>
      <c r="L485" s="2668"/>
      <c r="M485" s="2668"/>
      <c r="N485" s="2668"/>
      <c r="O485" s="2668"/>
      <c r="P485" s="2668"/>
      <c r="Q485" s="2668"/>
      <c r="R485" s="2668"/>
      <c r="S485" s="2668"/>
      <c r="T485" s="2668"/>
      <c r="U485" s="2668"/>
      <c r="V485" s="2668"/>
      <c r="W485" s="2668"/>
      <c r="X485" s="2668"/>
      <c r="Y485" s="2668"/>
      <c r="Z485" s="2668"/>
      <c r="AA485" s="2668"/>
      <c r="AB485" s="2667"/>
      <c r="AC485" s="2667"/>
      <c r="AE485" s="2668">
        <v>-2.6540267282799745E-2</v>
      </c>
    </row>
    <row r="486" spans="1:31">
      <c r="A486" s="2665"/>
      <c r="B486" s="2665"/>
      <c r="C486" s="2664"/>
      <c r="D486" s="2665"/>
      <c r="E486" s="2665"/>
      <c r="F486" s="2665"/>
      <c r="G486" s="2665"/>
      <c r="H486" s="2665"/>
      <c r="I486" s="2665"/>
      <c r="J486" s="2665"/>
      <c r="K486" s="2665"/>
      <c r="L486" s="2668"/>
      <c r="M486" s="2668"/>
      <c r="N486" s="2668"/>
      <c r="O486" s="2668"/>
      <c r="P486" s="2668"/>
      <c r="Q486" s="2668"/>
      <c r="R486" s="2668"/>
      <c r="S486" s="2668"/>
      <c r="T486" s="2668"/>
      <c r="U486" s="2668"/>
      <c r="V486" s="2668"/>
      <c r="W486" s="2668"/>
      <c r="X486" s="2668"/>
      <c r="Y486" s="2668"/>
      <c r="Z486" s="2668"/>
      <c r="AA486" s="2668"/>
      <c r="AB486" s="2667"/>
      <c r="AC486" s="2667"/>
      <c r="AE486" s="2668" t="s">
        <v>2442</v>
      </c>
    </row>
    <row r="487" spans="1:31">
      <c r="A487" s="2665"/>
      <c r="B487" s="2665"/>
      <c r="C487" s="2664"/>
      <c r="D487" s="2665"/>
      <c r="E487" s="2665"/>
      <c r="F487" s="2665"/>
      <c r="G487" s="2665"/>
      <c r="H487" s="2665"/>
      <c r="I487" s="2665"/>
      <c r="J487" s="2665"/>
      <c r="K487" s="2665"/>
      <c r="L487" s="2668"/>
      <c r="M487" s="2668"/>
      <c r="N487" s="2668"/>
      <c r="O487" s="2668"/>
      <c r="P487" s="2668"/>
      <c r="Q487" s="2668"/>
      <c r="R487" s="2668"/>
      <c r="S487" s="2668"/>
      <c r="T487" s="2668"/>
      <c r="U487" s="2668"/>
      <c r="V487" s="2668"/>
      <c r="W487" s="2668"/>
      <c r="X487" s="2668"/>
      <c r="Y487" s="2668"/>
      <c r="Z487" s="2668"/>
      <c r="AA487" s="2668"/>
      <c r="AB487" s="2667"/>
      <c r="AC487" s="2667"/>
      <c r="AE487" s="2668" t="s">
        <v>2442</v>
      </c>
    </row>
    <row r="488" spans="1:31">
      <c r="A488" s="2665"/>
      <c r="B488" s="2665"/>
      <c r="C488" s="2664"/>
      <c r="D488" s="2665"/>
      <c r="E488" s="2665"/>
      <c r="F488" s="2665"/>
      <c r="G488" s="2665"/>
      <c r="H488" s="2665"/>
      <c r="I488" s="2665"/>
      <c r="J488" s="2665"/>
      <c r="K488" s="2665"/>
      <c r="L488" s="2668"/>
      <c r="M488" s="2668"/>
      <c r="N488" s="2668"/>
      <c r="O488" s="2668"/>
      <c r="P488" s="2668"/>
      <c r="Q488" s="2668"/>
      <c r="R488" s="2668"/>
      <c r="S488" s="2668"/>
      <c r="T488" s="2668"/>
      <c r="U488" s="2668"/>
      <c r="V488" s="2668"/>
      <c r="W488" s="2668"/>
      <c r="X488" s="2668"/>
      <c r="Y488" s="2668"/>
      <c r="Z488" s="2668"/>
      <c r="AA488" s="2668"/>
      <c r="AB488" s="2667"/>
      <c r="AC488" s="2667"/>
      <c r="AE488" s="2668" t="s">
        <v>2442</v>
      </c>
    </row>
    <row r="489" spans="1:31">
      <c r="A489" s="2665"/>
      <c r="B489" s="2665"/>
      <c r="C489" s="2664"/>
      <c r="D489" s="2665"/>
      <c r="E489" s="2665"/>
      <c r="F489" s="2665"/>
      <c r="G489" s="2665"/>
      <c r="H489" s="2665"/>
      <c r="I489" s="2665"/>
      <c r="J489" s="2665"/>
      <c r="K489" s="2665"/>
      <c r="L489" s="2668"/>
      <c r="M489" s="2668"/>
      <c r="N489" s="2668"/>
      <c r="O489" s="2668"/>
      <c r="P489" s="2668"/>
      <c r="Q489" s="2668"/>
      <c r="R489" s="2668"/>
      <c r="S489" s="2668"/>
      <c r="T489" s="2668"/>
      <c r="U489" s="2668"/>
      <c r="V489" s="2668"/>
      <c r="W489" s="2668"/>
      <c r="X489" s="2668"/>
      <c r="Y489" s="2668"/>
      <c r="Z489" s="2668"/>
      <c r="AA489" s="2668"/>
      <c r="AB489" s="2667"/>
      <c r="AC489" s="2667"/>
      <c r="AE489" s="2668" t="s">
        <v>2442</v>
      </c>
    </row>
    <row r="490" spans="1:31">
      <c r="A490" s="2665"/>
      <c r="B490" s="2665"/>
      <c r="C490" s="2664"/>
      <c r="D490" s="2665"/>
      <c r="E490" s="2665"/>
      <c r="F490" s="2665"/>
      <c r="G490" s="2665"/>
      <c r="H490" s="2665"/>
      <c r="I490" s="2665"/>
      <c r="J490" s="2665"/>
      <c r="K490" s="2665"/>
      <c r="L490" s="2668"/>
      <c r="M490" s="2668"/>
      <c r="N490" s="2668"/>
      <c r="O490" s="2668"/>
      <c r="P490" s="2668"/>
      <c r="Q490" s="2668"/>
      <c r="R490" s="2668"/>
      <c r="S490" s="2668"/>
      <c r="T490" s="2668"/>
      <c r="U490" s="2668"/>
      <c r="V490" s="2668"/>
      <c r="W490" s="2668"/>
      <c r="X490" s="2668"/>
      <c r="Y490" s="2668"/>
      <c r="Z490" s="2668"/>
      <c r="AA490" s="2668"/>
      <c r="AB490" s="2667"/>
      <c r="AC490" s="2667"/>
      <c r="AE490" s="2668" t="s">
        <v>2442</v>
      </c>
    </row>
    <row r="491" spans="1:31">
      <c r="A491" s="2665"/>
      <c r="B491" s="2665"/>
      <c r="C491" s="2664"/>
      <c r="D491" s="2665"/>
      <c r="E491" s="2665"/>
      <c r="F491" s="2665"/>
      <c r="G491" s="2665"/>
      <c r="H491" s="2665"/>
      <c r="I491" s="2665"/>
      <c r="J491" s="2665"/>
      <c r="K491" s="2665"/>
      <c r="L491" s="2668"/>
      <c r="M491" s="2668"/>
      <c r="N491" s="2668"/>
      <c r="O491" s="2668"/>
      <c r="P491" s="2668"/>
      <c r="Q491" s="2668"/>
      <c r="R491" s="2668"/>
      <c r="S491" s="2668"/>
      <c r="T491" s="2668"/>
      <c r="U491" s="2668"/>
      <c r="V491" s="2668"/>
      <c r="W491" s="2668"/>
      <c r="X491" s="2668"/>
      <c r="Y491" s="2668"/>
      <c r="Z491" s="2668"/>
      <c r="AA491" s="2668"/>
      <c r="AB491" s="2667"/>
      <c r="AC491" s="2667"/>
      <c r="AE491" s="2668" t="s">
        <v>2442</v>
      </c>
    </row>
    <row r="492" spans="1:31">
      <c r="A492" s="2665"/>
      <c r="B492" s="2665"/>
      <c r="C492" s="2664"/>
      <c r="D492" s="2665"/>
      <c r="E492" s="2665"/>
      <c r="F492" s="2665"/>
      <c r="G492" s="2665"/>
      <c r="H492" s="2665"/>
      <c r="I492" s="2665"/>
      <c r="J492" s="2665"/>
      <c r="K492" s="2665"/>
      <c r="L492" s="2668"/>
      <c r="M492" s="2668"/>
      <c r="N492" s="2668"/>
      <c r="O492" s="2668"/>
      <c r="P492" s="2668"/>
      <c r="Q492" s="2668"/>
      <c r="R492" s="2668"/>
      <c r="S492" s="2668"/>
      <c r="T492" s="2668"/>
      <c r="U492" s="2668"/>
      <c r="V492" s="2668"/>
      <c r="W492" s="2668"/>
      <c r="X492" s="2668"/>
      <c r="Y492" s="2668"/>
      <c r="Z492" s="2668"/>
      <c r="AA492" s="2668"/>
      <c r="AB492" s="2667"/>
      <c r="AC492" s="2667"/>
      <c r="AE492" s="2668" t="s">
        <v>2442</v>
      </c>
    </row>
    <row r="493" spans="1:31">
      <c r="A493" s="2665"/>
      <c r="B493" s="2665"/>
      <c r="C493" s="2664"/>
      <c r="D493" s="2665"/>
      <c r="E493" s="2665"/>
      <c r="F493" s="2665"/>
      <c r="G493" s="2665"/>
      <c r="H493" s="2665"/>
      <c r="I493" s="2665"/>
      <c r="J493" s="2665"/>
      <c r="K493" s="2665"/>
      <c r="L493" s="2668"/>
      <c r="M493" s="2668"/>
      <c r="N493" s="2668"/>
      <c r="O493" s="2668"/>
      <c r="P493" s="2668"/>
      <c r="Q493" s="2668"/>
      <c r="R493" s="2668"/>
      <c r="S493" s="2668"/>
      <c r="T493" s="2668"/>
      <c r="U493" s="2668"/>
      <c r="V493" s="2668"/>
      <c r="W493" s="2668"/>
      <c r="X493" s="2668"/>
      <c r="Y493" s="2668"/>
      <c r="Z493" s="2668"/>
      <c r="AA493" s="2668"/>
      <c r="AB493" s="2667"/>
      <c r="AC493" s="2667"/>
      <c r="AE493" s="2668" t="s">
        <v>2442</v>
      </c>
    </row>
    <row r="494" spans="1:31">
      <c r="A494" s="2665"/>
      <c r="B494" s="2665"/>
      <c r="C494" s="2664"/>
      <c r="D494" s="2665"/>
      <c r="E494" s="2665"/>
      <c r="F494" s="2665"/>
      <c r="G494" s="2665"/>
      <c r="H494" s="2665"/>
      <c r="I494" s="2665"/>
      <c r="J494" s="2665"/>
      <c r="K494" s="2665"/>
      <c r="L494" s="2668"/>
      <c r="M494" s="2668"/>
      <c r="N494" s="2668"/>
      <c r="O494" s="2668"/>
      <c r="P494" s="2668"/>
      <c r="Q494" s="2668"/>
      <c r="R494" s="2668"/>
      <c r="S494" s="2668"/>
      <c r="T494" s="2668"/>
      <c r="U494" s="2668"/>
      <c r="V494" s="2668"/>
      <c r="W494" s="2668"/>
      <c r="X494" s="2668"/>
      <c r="Y494" s="2668"/>
      <c r="Z494" s="2668"/>
      <c r="AA494" s="2668"/>
      <c r="AB494" s="2667"/>
      <c r="AC494" s="2667"/>
      <c r="AE494" s="2668" t="s">
        <v>2442</v>
      </c>
    </row>
    <row r="495" spans="1:31">
      <c r="A495" s="2665"/>
      <c r="B495" s="2665"/>
      <c r="C495" s="2664"/>
      <c r="D495" s="2665"/>
      <c r="E495" s="2665"/>
      <c r="F495" s="2665"/>
      <c r="G495" s="2665"/>
      <c r="H495" s="2665"/>
      <c r="I495" s="2665"/>
      <c r="J495" s="2665"/>
      <c r="K495" s="2665"/>
      <c r="L495" s="2668"/>
      <c r="M495" s="2668"/>
      <c r="N495" s="2668"/>
      <c r="O495" s="2668"/>
      <c r="P495" s="2668"/>
      <c r="Q495" s="2668"/>
      <c r="R495" s="2668"/>
      <c r="S495" s="2668"/>
      <c r="T495" s="2668"/>
      <c r="U495" s="2668"/>
      <c r="V495" s="2668"/>
      <c r="W495" s="2668"/>
      <c r="X495" s="2668"/>
      <c r="Y495" s="2668"/>
      <c r="Z495" s="2668"/>
      <c r="AA495" s="2668"/>
      <c r="AB495" s="2667"/>
      <c r="AC495" s="2667"/>
      <c r="AE495" s="2668" t="s">
        <v>2442</v>
      </c>
    </row>
    <row r="496" spans="1:31">
      <c r="A496" s="2665"/>
      <c r="B496" s="2665"/>
      <c r="C496" s="2664"/>
      <c r="D496" s="2665"/>
      <c r="E496" s="2665"/>
      <c r="F496" s="2665"/>
      <c r="G496" s="2665"/>
      <c r="H496" s="2665"/>
      <c r="I496" s="2665"/>
      <c r="J496" s="2665"/>
      <c r="K496" s="2665"/>
      <c r="L496" s="2668"/>
      <c r="M496" s="2668"/>
      <c r="N496" s="2668"/>
      <c r="O496" s="2668"/>
      <c r="P496" s="2668"/>
      <c r="Q496" s="2668"/>
      <c r="R496" s="2668"/>
      <c r="S496" s="2668"/>
      <c r="T496" s="2668"/>
      <c r="U496" s="2668"/>
      <c r="V496" s="2668"/>
      <c r="W496" s="2668"/>
      <c r="X496" s="2668"/>
      <c r="Y496" s="2668"/>
      <c r="Z496" s="2668"/>
      <c r="AA496" s="2668"/>
      <c r="AB496" s="2667"/>
      <c r="AC496" s="2667"/>
      <c r="AE496" s="2668" t="s">
        <v>2442</v>
      </c>
    </row>
    <row r="497" spans="1:31">
      <c r="A497" s="2665"/>
      <c r="B497" s="2665"/>
      <c r="C497" s="2664"/>
      <c r="D497" s="2665"/>
      <c r="E497" s="2665"/>
      <c r="F497" s="2665"/>
      <c r="G497" s="2665"/>
      <c r="H497" s="2665"/>
      <c r="I497" s="2665"/>
      <c r="J497" s="2665"/>
      <c r="K497" s="2665"/>
      <c r="L497" s="2668"/>
      <c r="M497" s="2668"/>
      <c r="N497" s="2668"/>
      <c r="O497" s="2668"/>
      <c r="P497" s="2668"/>
      <c r="Q497" s="2668"/>
      <c r="R497" s="2668"/>
      <c r="S497" s="2668"/>
      <c r="T497" s="2668"/>
      <c r="U497" s="2668"/>
      <c r="V497" s="2668"/>
      <c r="W497" s="2668"/>
      <c r="X497" s="2668"/>
      <c r="Y497" s="2668"/>
      <c r="Z497" s="2668"/>
      <c r="AA497" s="2668"/>
      <c r="AB497" s="2667"/>
      <c r="AC497" s="2667"/>
      <c r="AE497" s="2668" t="s">
        <v>2442</v>
      </c>
    </row>
    <row r="498" spans="1:31">
      <c r="A498" s="2665"/>
      <c r="B498" s="2665"/>
      <c r="C498" s="2664"/>
      <c r="D498" s="2665"/>
      <c r="E498" s="2665"/>
      <c r="F498" s="2665"/>
      <c r="G498" s="2665"/>
      <c r="H498" s="2665"/>
      <c r="I498" s="2665"/>
      <c r="J498" s="2665"/>
      <c r="K498" s="2665"/>
      <c r="L498" s="2668"/>
      <c r="M498" s="2668"/>
      <c r="N498" s="2668"/>
      <c r="O498" s="2668"/>
      <c r="P498" s="2668"/>
      <c r="Q498" s="2668"/>
      <c r="R498" s="2668"/>
      <c r="S498" s="2668"/>
      <c r="T498" s="2668"/>
      <c r="U498" s="2668"/>
      <c r="V498" s="2668"/>
      <c r="W498" s="2668"/>
      <c r="X498" s="2668"/>
      <c r="Y498" s="2668"/>
      <c r="Z498" s="2668"/>
      <c r="AA498" s="2668"/>
      <c r="AB498" s="2667"/>
      <c r="AC498" s="2667"/>
      <c r="AE498" s="2668" t="s">
        <v>2442</v>
      </c>
    </row>
    <row r="499" spans="1:31">
      <c r="A499" s="2665"/>
      <c r="B499" s="2665"/>
      <c r="C499" s="2664"/>
      <c r="D499" s="2665"/>
      <c r="E499" s="2665"/>
      <c r="F499" s="2665"/>
      <c r="G499" s="2665"/>
      <c r="H499" s="2665"/>
      <c r="I499" s="2665"/>
      <c r="J499" s="2665"/>
      <c r="K499" s="2665"/>
      <c r="L499" s="2668"/>
      <c r="M499" s="2668"/>
      <c r="N499" s="2668"/>
      <c r="O499" s="2668"/>
      <c r="P499" s="2668"/>
      <c r="Q499" s="2668"/>
      <c r="R499" s="2668"/>
      <c r="S499" s="2668"/>
      <c r="T499" s="2668"/>
      <c r="U499" s="2668"/>
      <c r="V499" s="2668"/>
      <c r="W499" s="2668"/>
      <c r="X499" s="2668"/>
      <c r="Y499" s="2668"/>
      <c r="Z499" s="2668"/>
      <c r="AA499" s="2668"/>
      <c r="AB499" s="2667"/>
      <c r="AC499" s="2667"/>
      <c r="AE499" s="2668"/>
    </row>
    <row r="500" spans="1:31">
      <c r="A500" s="2665"/>
      <c r="B500" s="2665"/>
      <c r="C500" s="2669" t="s">
        <v>8</v>
      </c>
      <c r="D500" s="2669"/>
      <c r="E500" s="2669"/>
      <c r="F500" s="2669"/>
      <c r="G500" s="2669"/>
      <c r="H500" s="2669"/>
      <c r="I500" s="2669"/>
      <c r="J500" s="2669"/>
      <c r="K500" s="2669"/>
      <c r="L500" s="2670">
        <f t="shared" ref="L500:AA500" si="28">SUM(L390:L499)</f>
        <v>0</v>
      </c>
      <c r="M500" s="2670">
        <f t="shared" si="28"/>
        <v>0</v>
      </c>
      <c r="N500" s="2670">
        <f t="shared" si="28"/>
        <v>0</v>
      </c>
      <c r="O500" s="2670">
        <f t="shared" si="28"/>
        <v>0</v>
      </c>
      <c r="P500" s="2670">
        <f t="shared" si="28"/>
        <v>0</v>
      </c>
      <c r="Q500" s="2670">
        <f t="shared" si="28"/>
        <v>0</v>
      </c>
      <c r="R500" s="2670">
        <f t="shared" si="28"/>
        <v>0</v>
      </c>
      <c r="S500" s="2670">
        <f t="shared" si="28"/>
        <v>0</v>
      </c>
      <c r="T500" s="2670">
        <f t="shared" si="28"/>
        <v>0</v>
      </c>
      <c r="U500" s="2670">
        <f t="shared" si="28"/>
        <v>0</v>
      </c>
      <c r="V500" s="2670">
        <f t="shared" si="28"/>
        <v>0</v>
      </c>
      <c r="W500" s="2670">
        <f t="shared" si="28"/>
        <v>0</v>
      </c>
      <c r="X500" s="2670">
        <f t="shared" si="28"/>
        <v>0</v>
      </c>
      <c r="Y500" s="2670">
        <f t="shared" si="28"/>
        <v>0</v>
      </c>
      <c r="Z500" s="2670">
        <f t="shared" si="28"/>
        <v>0</v>
      </c>
      <c r="AA500" s="2670">
        <f t="shared" si="28"/>
        <v>0</v>
      </c>
      <c r="AB500" s="2671"/>
      <c r="AC500" s="2671"/>
      <c r="AE500" s="2670">
        <f>SUM(AE390:AE499)</f>
        <v>-1.9597398812171096</v>
      </c>
    </row>
    <row r="501" spans="1:31">
      <c r="A501" s="2665"/>
      <c r="B501" s="2665"/>
      <c r="C501" s="2665"/>
      <c r="D501" s="2665"/>
      <c r="E501" s="2665"/>
      <c r="F501" s="2665"/>
      <c r="G501" s="2665"/>
      <c r="H501" s="2665"/>
      <c r="I501" s="2665"/>
      <c r="J501" s="2665"/>
      <c r="K501" s="2665"/>
      <c r="L501" s="2582"/>
      <c r="M501" s="2582"/>
      <c r="N501" s="2672"/>
      <c r="O501" s="2582"/>
      <c r="P501" s="2582"/>
      <c r="Q501" s="2582"/>
      <c r="R501" s="2582"/>
      <c r="S501" s="2582"/>
      <c r="T501" s="2582"/>
      <c r="U501" s="2671"/>
      <c r="V501" s="2671"/>
      <c r="W501" s="2671"/>
      <c r="X501" s="2671"/>
      <c r="Y501" s="2671"/>
      <c r="Z501" s="2671"/>
      <c r="AA501" s="2671"/>
      <c r="AB501" s="2671"/>
      <c r="AC501" s="2671"/>
      <c r="AE501" s="2671"/>
    </row>
    <row r="502" spans="1:31">
      <c r="A502" s="2665"/>
      <c r="B502" s="2669" t="s">
        <v>2476</v>
      </c>
      <c r="C502" s="2665"/>
      <c r="D502" s="2665"/>
      <c r="E502" s="2665"/>
      <c r="F502" s="2665"/>
      <c r="G502" s="2665"/>
      <c r="H502" s="2665"/>
      <c r="I502" s="2665"/>
      <c r="J502" s="2665"/>
      <c r="K502" s="2665"/>
      <c r="L502" s="2582"/>
      <c r="M502" s="2582"/>
      <c r="N502" s="2672"/>
      <c r="O502" s="2582"/>
      <c r="P502" s="2582"/>
      <c r="Q502" s="2582"/>
      <c r="R502" s="2582"/>
      <c r="S502" s="2582"/>
      <c r="T502" s="2582"/>
      <c r="U502" s="2671"/>
      <c r="V502" s="2671"/>
      <c r="W502" s="2671"/>
      <c r="X502" s="2671"/>
      <c r="Y502" s="2671"/>
      <c r="Z502" s="2671"/>
      <c r="AA502" s="2671"/>
      <c r="AB502" s="2671"/>
      <c r="AC502" s="2671"/>
      <c r="AE502" s="2671"/>
    </row>
    <row r="503" spans="1:31">
      <c r="A503" s="2665"/>
      <c r="B503" s="2665"/>
      <c r="C503" s="2664"/>
      <c r="D503" s="2665"/>
      <c r="E503" s="2665"/>
      <c r="F503" s="2665"/>
      <c r="G503" s="2665"/>
      <c r="H503" s="2665"/>
      <c r="I503" s="2665"/>
      <c r="J503" s="2665"/>
      <c r="K503" s="2665"/>
      <c r="L503" s="2666"/>
      <c r="M503" s="2666"/>
      <c r="N503" s="2666"/>
      <c r="O503" s="2666"/>
      <c r="P503" s="2666"/>
      <c r="Q503" s="2666"/>
      <c r="R503" s="2666"/>
      <c r="S503" s="2666"/>
      <c r="T503" s="2666"/>
      <c r="U503" s="2666"/>
      <c r="V503" s="2666"/>
      <c r="W503" s="2666"/>
      <c r="X503" s="2666"/>
      <c r="Y503" s="2666"/>
      <c r="Z503" s="2666"/>
      <c r="AA503" s="2666"/>
      <c r="AB503" s="2667"/>
      <c r="AC503" s="2667"/>
      <c r="AE503" s="2666"/>
    </row>
    <row r="504" spans="1:31">
      <c r="A504" s="2665"/>
      <c r="B504" s="2665"/>
      <c r="C504" s="2664"/>
      <c r="D504" s="2665"/>
      <c r="E504" s="2665"/>
      <c r="F504" s="2665"/>
      <c r="G504" s="2665"/>
      <c r="H504" s="2665"/>
      <c r="I504" s="2665"/>
      <c r="J504" s="2665"/>
      <c r="K504" s="2665"/>
      <c r="L504" s="2666"/>
      <c r="M504" s="2666"/>
      <c r="N504" s="2666"/>
      <c r="O504" s="2666"/>
      <c r="P504" s="2666"/>
      <c r="Q504" s="2666"/>
      <c r="R504" s="2666"/>
      <c r="S504" s="2666"/>
      <c r="T504" s="2666"/>
      <c r="U504" s="2666"/>
      <c r="V504" s="2666"/>
      <c r="W504" s="2666"/>
      <c r="X504" s="2666"/>
      <c r="Y504" s="2666"/>
      <c r="Z504" s="2666"/>
      <c r="AA504" s="2666"/>
      <c r="AB504" s="2667"/>
      <c r="AC504" s="2667"/>
      <c r="AE504" s="2666"/>
    </row>
    <row r="505" spans="1:31">
      <c r="A505" s="2665"/>
      <c r="B505" s="2665"/>
      <c r="C505" s="2664"/>
      <c r="D505" s="2665"/>
      <c r="E505" s="2665"/>
      <c r="F505" s="2665"/>
      <c r="G505" s="2665"/>
      <c r="H505" s="2665"/>
      <c r="I505" s="2665"/>
      <c r="J505" s="2665"/>
      <c r="K505" s="2665"/>
      <c r="L505" s="2668"/>
      <c r="M505" s="2668"/>
      <c r="N505" s="2668"/>
      <c r="O505" s="2668"/>
      <c r="P505" s="2668"/>
      <c r="Q505" s="2668"/>
      <c r="R505" s="2668"/>
      <c r="S505" s="2668"/>
      <c r="T505" s="2668"/>
      <c r="U505" s="2668"/>
      <c r="V505" s="2668"/>
      <c r="W505" s="2668"/>
      <c r="X505" s="2668"/>
      <c r="Y505" s="2668"/>
      <c r="Z505" s="2668"/>
      <c r="AA505" s="2668"/>
      <c r="AB505" s="2667"/>
      <c r="AC505" s="2667"/>
      <c r="AE505" s="2668"/>
    </row>
    <row r="506" spans="1:31">
      <c r="A506" s="2665"/>
      <c r="B506" s="2665"/>
      <c r="C506" s="2664"/>
      <c r="D506" s="2665"/>
      <c r="E506" s="2665"/>
      <c r="F506" s="2665"/>
      <c r="G506" s="2665"/>
      <c r="H506" s="2665"/>
      <c r="I506" s="2665"/>
      <c r="J506" s="2665"/>
      <c r="K506" s="2665"/>
      <c r="L506" s="2668"/>
      <c r="M506" s="2668"/>
      <c r="N506" s="2668"/>
      <c r="O506" s="2668"/>
      <c r="P506" s="2668"/>
      <c r="Q506" s="2668"/>
      <c r="R506" s="2668"/>
      <c r="S506" s="2668"/>
      <c r="T506" s="2668"/>
      <c r="U506" s="2668"/>
      <c r="V506" s="2668"/>
      <c r="W506" s="2668"/>
      <c r="X506" s="2668"/>
      <c r="Y506" s="2668"/>
      <c r="Z506" s="2668"/>
      <c r="AA506" s="2668"/>
      <c r="AB506" s="2667"/>
      <c r="AC506" s="2667"/>
      <c r="AE506" s="2668"/>
    </row>
    <row r="507" spans="1:31">
      <c r="A507" s="2665"/>
      <c r="B507" s="2665"/>
      <c r="C507" s="2664"/>
      <c r="D507" s="2665"/>
      <c r="E507" s="2665"/>
      <c r="F507" s="2665"/>
      <c r="G507" s="2665"/>
      <c r="H507" s="2665"/>
      <c r="I507" s="2665"/>
      <c r="J507" s="2665"/>
      <c r="K507" s="2665"/>
      <c r="L507" s="2668"/>
      <c r="M507" s="2668"/>
      <c r="N507" s="2668"/>
      <c r="O507" s="2668"/>
      <c r="P507" s="2668"/>
      <c r="Q507" s="2668"/>
      <c r="R507" s="2668"/>
      <c r="S507" s="2668"/>
      <c r="T507" s="2668"/>
      <c r="U507" s="2668"/>
      <c r="V507" s="2668"/>
      <c r="W507" s="2668"/>
      <c r="X507" s="2668"/>
      <c r="Y507" s="2668"/>
      <c r="Z507" s="2668"/>
      <c r="AA507" s="2668"/>
      <c r="AB507" s="2667"/>
      <c r="AC507" s="2667"/>
      <c r="AE507" s="2668"/>
    </row>
    <row r="508" spans="1:31">
      <c r="A508" s="2665"/>
      <c r="B508" s="2665"/>
      <c r="C508" s="2664"/>
      <c r="D508" s="2665"/>
      <c r="E508" s="2665"/>
      <c r="F508" s="2665"/>
      <c r="G508" s="2665"/>
      <c r="H508" s="2665"/>
      <c r="I508" s="2665"/>
      <c r="J508" s="2665"/>
      <c r="K508" s="2665"/>
      <c r="L508" s="2668"/>
      <c r="M508" s="2668"/>
      <c r="N508" s="2668"/>
      <c r="O508" s="2668"/>
      <c r="P508" s="2668"/>
      <c r="Q508" s="2668"/>
      <c r="R508" s="2668"/>
      <c r="S508" s="2668"/>
      <c r="T508" s="2668"/>
      <c r="U508" s="2668"/>
      <c r="V508" s="2668"/>
      <c r="W508" s="2668"/>
      <c r="X508" s="2668"/>
      <c r="Y508" s="2668"/>
      <c r="Z508" s="2668"/>
      <c r="AA508" s="2668"/>
      <c r="AB508" s="2667"/>
      <c r="AC508" s="2667"/>
      <c r="AE508" s="2668"/>
    </row>
    <row r="509" spans="1:31">
      <c r="A509" s="2665"/>
      <c r="B509" s="2665"/>
      <c r="C509" s="2664"/>
      <c r="D509" s="2665"/>
      <c r="E509" s="2665"/>
      <c r="F509" s="2665"/>
      <c r="G509" s="2665"/>
      <c r="H509" s="2665"/>
      <c r="I509" s="2665"/>
      <c r="J509" s="2665"/>
      <c r="K509" s="2665"/>
      <c r="L509" s="2668"/>
      <c r="M509" s="2668"/>
      <c r="N509" s="2668"/>
      <c r="O509" s="2668"/>
      <c r="P509" s="2668"/>
      <c r="Q509" s="2668"/>
      <c r="R509" s="2668"/>
      <c r="S509" s="2668"/>
      <c r="T509" s="2668"/>
      <c r="U509" s="2668"/>
      <c r="V509" s="2668"/>
      <c r="W509" s="2668"/>
      <c r="X509" s="2668"/>
      <c r="Y509" s="2668"/>
      <c r="Z509" s="2668"/>
      <c r="AA509" s="2668"/>
      <c r="AB509" s="2667"/>
      <c r="AC509" s="2667"/>
      <c r="AE509" s="2668"/>
    </row>
    <row r="510" spans="1:31">
      <c r="A510" s="2665"/>
      <c r="B510" s="2665"/>
      <c r="C510" s="2664"/>
      <c r="D510" s="2665"/>
      <c r="E510" s="2665"/>
      <c r="F510" s="2665"/>
      <c r="G510" s="2665"/>
      <c r="H510" s="2665"/>
      <c r="I510" s="2665"/>
      <c r="J510" s="2665"/>
      <c r="K510" s="2665"/>
      <c r="L510" s="2668"/>
      <c r="M510" s="2668"/>
      <c r="N510" s="2668"/>
      <c r="O510" s="2668"/>
      <c r="P510" s="2668"/>
      <c r="Q510" s="2668"/>
      <c r="R510" s="2668"/>
      <c r="S510" s="2668"/>
      <c r="T510" s="2668"/>
      <c r="U510" s="2668"/>
      <c r="V510" s="2668"/>
      <c r="W510" s="2668"/>
      <c r="X510" s="2668"/>
      <c r="Y510" s="2668"/>
      <c r="Z510" s="2668"/>
      <c r="AA510" s="2668"/>
      <c r="AB510" s="2667"/>
      <c r="AC510" s="2667"/>
      <c r="AE510" s="2668"/>
    </row>
    <row r="511" spans="1:31">
      <c r="A511" s="2665"/>
      <c r="B511" s="2665"/>
      <c r="C511" s="2664"/>
      <c r="D511" s="2665"/>
      <c r="E511" s="2665"/>
      <c r="F511" s="2665"/>
      <c r="G511" s="2665"/>
      <c r="H511" s="2665"/>
      <c r="I511" s="2665"/>
      <c r="J511" s="2665"/>
      <c r="K511" s="2665"/>
      <c r="L511" s="2668"/>
      <c r="M511" s="2668"/>
      <c r="N511" s="2668"/>
      <c r="O511" s="2668"/>
      <c r="P511" s="2668"/>
      <c r="Q511" s="2668"/>
      <c r="R511" s="2668"/>
      <c r="S511" s="2668"/>
      <c r="T511" s="2668"/>
      <c r="U511" s="2668"/>
      <c r="V511" s="2668"/>
      <c r="W511" s="2668"/>
      <c r="X511" s="2668"/>
      <c r="Y511" s="2668"/>
      <c r="Z511" s="2668"/>
      <c r="AA511" s="2668"/>
      <c r="AB511" s="2667"/>
      <c r="AC511" s="2667"/>
      <c r="AE511" s="2668"/>
    </row>
    <row r="512" spans="1:31">
      <c r="A512" s="2665"/>
      <c r="B512" s="2665"/>
      <c r="C512" s="2664"/>
      <c r="D512" s="2665"/>
      <c r="E512" s="2665"/>
      <c r="F512" s="2665"/>
      <c r="G512" s="2665"/>
      <c r="H512" s="2665"/>
      <c r="I512" s="2665"/>
      <c r="J512" s="2665"/>
      <c r="K512" s="2665"/>
      <c r="L512" s="2668"/>
      <c r="M512" s="2668"/>
      <c r="N512" s="2668"/>
      <c r="O512" s="2668"/>
      <c r="P512" s="2668"/>
      <c r="Q512" s="2668"/>
      <c r="R512" s="2668"/>
      <c r="S512" s="2668"/>
      <c r="T512" s="2668"/>
      <c r="U512" s="2668"/>
      <c r="V512" s="2668"/>
      <c r="W512" s="2668"/>
      <c r="X512" s="2668"/>
      <c r="Y512" s="2668"/>
      <c r="Z512" s="2668"/>
      <c r="AA512" s="2668"/>
      <c r="AB512" s="2667"/>
      <c r="AC512" s="2667"/>
      <c r="AE512" s="2668"/>
    </row>
    <row r="513" spans="1:31">
      <c r="A513" s="2665"/>
      <c r="B513" s="2665"/>
      <c r="C513" s="2669" t="s">
        <v>8</v>
      </c>
      <c r="D513" s="2669"/>
      <c r="E513" s="2669"/>
      <c r="F513" s="2669"/>
      <c r="G513" s="2669"/>
      <c r="H513" s="2669"/>
      <c r="I513" s="2669"/>
      <c r="J513" s="2669"/>
      <c r="K513" s="2669"/>
      <c r="L513" s="2670">
        <f>SUM(L503:L512)</f>
        <v>0</v>
      </c>
      <c r="M513" s="2670">
        <f t="shared" ref="M513:AA513" si="29">SUM(M503:M512)</f>
        <v>0</v>
      </c>
      <c r="N513" s="2670">
        <f t="shared" si="29"/>
        <v>0</v>
      </c>
      <c r="O513" s="2670">
        <f t="shared" si="29"/>
        <v>0</v>
      </c>
      <c r="P513" s="2670">
        <f t="shared" si="29"/>
        <v>0</v>
      </c>
      <c r="Q513" s="2670">
        <f t="shared" si="29"/>
        <v>0</v>
      </c>
      <c r="R513" s="2670">
        <f t="shared" si="29"/>
        <v>0</v>
      </c>
      <c r="S513" s="2670">
        <f t="shared" si="29"/>
        <v>0</v>
      </c>
      <c r="T513" s="2670">
        <f t="shared" si="29"/>
        <v>0</v>
      </c>
      <c r="U513" s="2670">
        <f t="shared" si="29"/>
        <v>0</v>
      </c>
      <c r="V513" s="2670">
        <f t="shared" si="29"/>
        <v>0</v>
      </c>
      <c r="W513" s="2670">
        <f t="shared" si="29"/>
        <v>0</v>
      </c>
      <c r="X513" s="2670">
        <f t="shared" si="29"/>
        <v>0</v>
      </c>
      <c r="Y513" s="2670">
        <f t="shared" si="29"/>
        <v>0</v>
      </c>
      <c r="Z513" s="2670">
        <f t="shared" si="29"/>
        <v>0</v>
      </c>
      <c r="AA513" s="2670">
        <f t="shared" si="29"/>
        <v>0</v>
      </c>
      <c r="AB513" s="2671"/>
      <c r="AC513" s="2671"/>
      <c r="AE513" s="2670">
        <f t="shared" ref="AE513" si="30">SUM(AE503:AE512)</f>
        <v>0</v>
      </c>
    </row>
    <row r="514" spans="1:31">
      <c r="A514" s="2665"/>
      <c r="B514" s="2665"/>
      <c r="C514" s="2665"/>
      <c r="D514" s="2665"/>
      <c r="E514" s="2665"/>
      <c r="F514" s="2665"/>
      <c r="G514" s="2665"/>
      <c r="H514" s="2665"/>
      <c r="I514" s="2665"/>
      <c r="J514" s="2665"/>
      <c r="K514" s="2665"/>
      <c r="L514" s="2582"/>
      <c r="M514" s="2582"/>
      <c r="N514" s="2672"/>
      <c r="O514" s="2582"/>
      <c r="P514" s="2582"/>
      <c r="Q514" s="2582"/>
      <c r="R514" s="2582"/>
      <c r="S514" s="2582"/>
      <c r="T514" s="2582"/>
      <c r="U514" s="2671"/>
      <c r="V514" s="2671"/>
      <c r="W514" s="2671"/>
      <c r="X514" s="2671"/>
      <c r="Y514" s="2671"/>
      <c r="Z514" s="2671"/>
      <c r="AA514" s="2671"/>
      <c r="AB514" s="2671"/>
      <c r="AC514" s="2671"/>
      <c r="AE514" s="2671"/>
    </row>
  </sheetData>
  <mergeCells count="2">
    <mergeCell ref="AB7:AB9"/>
    <mergeCell ref="AC7:AC9"/>
  </mergeCells>
  <pageMargins left="0.31496062992125984" right="0.27559055118110237" top="0.47244094488188981" bottom="0.74803149606299213" header="0.31496062992125984" footer="0.31496062992125984"/>
  <pageSetup paperSize="8" scale="39" fitToHeight="2" orientation="portrait" r:id="rId1"/>
</worksheet>
</file>

<file path=xl/worksheets/sheet59.xml><?xml version="1.0" encoding="utf-8"?>
<worksheet xmlns="http://schemas.openxmlformats.org/spreadsheetml/2006/main" xmlns:r="http://schemas.openxmlformats.org/officeDocument/2006/relationships">
  <sheetPr>
    <tabColor theme="8" tint="0.59999389629810485"/>
    <pageSetUpPr fitToPage="1"/>
  </sheetPr>
  <dimension ref="A1:AK293"/>
  <sheetViews>
    <sheetView zoomScale="80" zoomScaleNormal="80" zoomScaleSheetLayoutView="70" workbookViewId="0">
      <selection activeCell="E9" sqref="E9"/>
    </sheetView>
  </sheetViews>
  <sheetFormatPr defaultRowHeight="12.75"/>
  <cols>
    <col min="1" max="1" width="8.875" style="2685" customWidth="1"/>
    <col min="2" max="2" width="2.5" style="2685" customWidth="1"/>
    <col min="3" max="3" width="2.625" style="2685" customWidth="1"/>
    <col min="4" max="4" width="3.125" style="2685" customWidth="1"/>
    <col min="5" max="5" width="14.625" style="2685" bestFit="1" customWidth="1"/>
    <col min="6" max="6" width="30.875" style="2685" bestFit="1" customWidth="1"/>
    <col min="7" max="7" width="13.5" style="2685" bestFit="1" customWidth="1"/>
    <col min="8" max="9" width="11.5" style="2685" bestFit="1" customWidth="1"/>
    <col min="10" max="10" width="13" style="2685" bestFit="1" customWidth="1"/>
    <col min="11" max="12" width="13.5" style="2685" customWidth="1"/>
    <col min="13" max="13" width="17.625" style="2685" bestFit="1" customWidth="1"/>
    <col min="14" max="14" width="17.25" style="2685" bestFit="1" customWidth="1"/>
    <col min="15" max="15" width="16" style="2685" bestFit="1" customWidth="1"/>
    <col min="16" max="16" width="16.375" style="2685" bestFit="1" customWidth="1"/>
    <col min="17" max="17" width="16" style="2685" bestFit="1" customWidth="1"/>
    <col min="18" max="18" width="12.25" style="2685" bestFit="1" customWidth="1"/>
    <col min="19" max="19" width="14.625" style="2685" bestFit="1" customWidth="1"/>
    <col min="20" max="20" width="16.5" style="2685" bestFit="1" customWidth="1"/>
    <col min="21" max="21" width="15.875" style="2685" bestFit="1" customWidth="1"/>
    <col min="22" max="22" width="11.625" style="2685" customWidth="1"/>
    <col min="23" max="23" width="16.5" style="2685" bestFit="1" customWidth="1"/>
    <col min="24" max="29" width="11.625" style="2685" customWidth="1"/>
    <col min="30" max="30" width="9.625" style="2685" bestFit="1" customWidth="1"/>
    <col min="31" max="33" width="11.625" style="2685" customWidth="1"/>
    <col min="34" max="34" width="14.25" style="2685" bestFit="1" customWidth="1"/>
    <col min="35" max="35" width="9" style="2685"/>
    <col min="36" max="36" width="9" style="2685" hidden="1" customWidth="1"/>
    <col min="37" max="39" width="9" style="2685"/>
    <col min="40" max="40" width="0" style="2685" hidden="1" customWidth="1"/>
    <col min="41" max="16384" width="9" style="2685"/>
  </cols>
  <sheetData>
    <row r="1" spans="1:37" s="2643" customFormat="1" ht="24.75">
      <c r="A1" s="2360" t="s">
        <v>155</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row>
    <row r="2" spans="1:37" s="2643" customFormat="1" ht="24.75">
      <c r="A2" s="2361" t="s">
        <v>1287</v>
      </c>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row>
    <row r="3" spans="1:37" s="2643" customFormat="1" ht="25.5" thickBot="1">
      <c r="A3" s="2362" t="s">
        <v>1288</v>
      </c>
      <c r="B3" s="2362"/>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2"/>
      <c r="AH3" s="2362"/>
    </row>
    <row r="7" spans="1:37" ht="19.5">
      <c r="A7" s="2205" t="s">
        <v>2484</v>
      </c>
      <c r="B7" s="2684"/>
      <c r="C7" s="2684"/>
      <c r="D7" s="2684"/>
      <c r="E7" s="2684"/>
      <c r="G7" s="2686"/>
      <c r="I7" s="2687"/>
      <c r="J7" s="2687"/>
      <c r="K7" s="2686"/>
      <c r="L7" s="2686"/>
      <c r="AJ7" s="2685" t="s">
        <v>2485</v>
      </c>
    </row>
    <row r="8" spans="1:37" ht="15">
      <c r="A8" s="2688"/>
      <c r="B8" s="2689"/>
      <c r="C8" s="2689"/>
      <c r="D8" s="2689"/>
      <c r="E8" s="2689"/>
      <c r="AJ8" s="2685" t="s">
        <v>530</v>
      </c>
    </row>
    <row r="9" spans="1:37" ht="15">
      <c r="A9" s="2688"/>
      <c r="B9" s="2689"/>
      <c r="C9" s="2689"/>
      <c r="D9" s="2689"/>
      <c r="E9" s="2689"/>
      <c r="F9" s="2690"/>
      <c r="G9" s="2690"/>
      <c r="H9" s="2690"/>
      <c r="I9" s="2690"/>
      <c r="J9" s="2690"/>
      <c r="K9" s="2690"/>
      <c r="L9" s="2690"/>
      <c r="M9" s="2690"/>
      <c r="N9" s="2690"/>
      <c r="O9" s="2691"/>
      <c r="P9" s="2690"/>
      <c r="Q9" s="2690"/>
      <c r="R9" s="2690"/>
      <c r="S9" s="2691"/>
      <c r="T9" s="2690"/>
      <c r="U9" s="2692"/>
    </row>
    <row r="10" spans="1:37" ht="76.5" customHeight="1">
      <c r="B10" s="2687"/>
      <c r="C10" s="2687"/>
      <c r="D10" s="2687"/>
      <c r="E10" s="2693" t="s">
        <v>2486</v>
      </c>
      <c r="F10" s="2693" t="s">
        <v>2487</v>
      </c>
      <c r="G10" s="2693" t="s">
        <v>2488</v>
      </c>
      <c r="H10" s="3712" t="s">
        <v>2489</v>
      </c>
      <c r="I10" s="3713"/>
      <c r="J10" s="3714"/>
      <c r="K10" s="3712" t="s">
        <v>2490</v>
      </c>
      <c r="L10" s="3713"/>
      <c r="M10" s="2694" t="s">
        <v>2491</v>
      </c>
      <c r="N10" s="2695" t="s">
        <v>2492</v>
      </c>
      <c r="O10" s="2695" t="s">
        <v>2493</v>
      </c>
      <c r="P10" s="2695" t="s">
        <v>2494</v>
      </c>
      <c r="Q10" s="2696" t="s">
        <v>2495</v>
      </c>
      <c r="R10" s="2695" t="s">
        <v>2496</v>
      </c>
      <c r="S10" s="2696" t="s">
        <v>2497</v>
      </c>
      <c r="T10" s="2697" t="s">
        <v>2498</v>
      </c>
      <c r="U10" s="2696" t="s">
        <v>2499</v>
      </c>
      <c r="V10" s="2693" t="s">
        <v>2500</v>
      </c>
      <c r="W10" s="2693" t="s">
        <v>2501</v>
      </c>
      <c r="X10" s="2693" t="s">
        <v>2502</v>
      </c>
      <c r="Y10" s="2693"/>
      <c r="Z10" s="2693"/>
      <c r="AA10" s="2693"/>
      <c r="AB10" s="2693"/>
      <c r="AC10" s="2693"/>
      <c r="AD10" s="2693"/>
      <c r="AE10" s="2693"/>
      <c r="AF10" s="2693"/>
      <c r="AG10" s="2693"/>
      <c r="AH10" s="2693" t="s">
        <v>2503</v>
      </c>
    </row>
    <row r="11" spans="1:37" ht="102">
      <c r="B11" s="2698"/>
      <c r="C11" s="2698"/>
      <c r="D11" s="2698"/>
      <c r="E11" s="2693" t="s">
        <v>2475</v>
      </c>
      <c r="F11" s="2693" t="s">
        <v>2504</v>
      </c>
      <c r="G11" s="2693" t="s">
        <v>2505</v>
      </c>
      <c r="H11" s="2693" t="s">
        <v>2506</v>
      </c>
      <c r="I11" s="2693" t="s">
        <v>2507</v>
      </c>
      <c r="J11" s="2693" t="s">
        <v>2508</v>
      </c>
      <c r="K11" s="2693" t="s">
        <v>2509</v>
      </c>
      <c r="L11" s="2693" t="s">
        <v>2510</v>
      </c>
      <c r="M11" s="2693" t="s">
        <v>2511</v>
      </c>
      <c r="N11" s="2696" t="s">
        <v>2512</v>
      </c>
      <c r="O11" s="2696" t="s">
        <v>2512</v>
      </c>
      <c r="P11" s="2696" t="s">
        <v>2512</v>
      </c>
      <c r="Q11" s="2696" t="s">
        <v>2512</v>
      </c>
      <c r="R11" s="2696" t="s">
        <v>2513</v>
      </c>
      <c r="S11" s="2696" t="s">
        <v>2514</v>
      </c>
      <c r="T11" s="2696" t="s">
        <v>2515</v>
      </c>
      <c r="U11" s="2696" t="s">
        <v>2516</v>
      </c>
      <c r="V11" s="2693" t="s">
        <v>2517</v>
      </c>
      <c r="W11" s="2693" t="s">
        <v>2511</v>
      </c>
      <c r="X11" s="2693" t="s">
        <v>2518</v>
      </c>
      <c r="Y11" s="2693">
        <v>2014</v>
      </c>
      <c r="Z11" s="2693">
        <v>2015</v>
      </c>
      <c r="AA11" s="2693">
        <v>2016</v>
      </c>
      <c r="AB11" s="2693">
        <v>2017</v>
      </c>
      <c r="AC11" s="2693">
        <v>2018</v>
      </c>
      <c r="AD11" s="2693">
        <v>2019</v>
      </c>
      <c r="AE11" s="2693">
        <v>2020</v>
      </c>
      <c r="AF11" s="2693">
        <v>2021</v>
      </c>
      <c r="AG11" s="2693" t="s">
        <v>2519</v>
      </c>
      <c r="AH11" s="2693" t="s">
        <v>2520</v>
      </c>
      <c r="AI11" s="1100"/>
      <c r="AJ11" s="2699" t="s">
        <v>2521</v>
      </c>
      <c r="AK11" s="1100"/>
    </row>
    <row r="12" spans="1:37">
      <c r="B12" s="2698"/>
      <c r="C12" s="2698"/>
      <c r="D12" s="2698"/>
      <c r="E12" s="2700"/>
      <c r="F12" s="2701"/>
      <c r="G12" s="2702"/>
      <c r="H12" s="2703"/>
      <c r="I12" s="2702"/>
      <c r="J12" s="2703"/>
      <c r="K12" s="2701"/>
      <c r="L12" s="2701"/>
      <c r="M12" s="2704"/>
      <c r="N12" s="2704"/>
      <c r="O12" s="2705"/>
      <c r="P12" s="2705"/>
      <c r="Q12" s="2705"/>
      <c r="R12" s="2704"/>
      <c r="S12" s="2706"/>
      <c r="T12" s="2705"/>
      <c r="U12" s="2705"/>
      <c r="V12" s="2704"/>
      <c r="W12" s="2704"/>
      <c r="X12" s="2707"/>
      <c r="Y12" s="2707"/>
      <c r="Z12" s="2707"/>
      <c r="AA12" s="2707"/>
      <c r="AB12" s="2707"/>
      <c r="AC12" s="2707"/>
      <c r="AD12" s="2707"/>
      <c r="AE12" s="2707"/>
      <c r="AF12" s="2707"/>
      <c r="AG12" s="2707"/>
      <c r="AH12" s="2708">
        <f t="shared" ref="AH12:AH266" si="0">SUM(X12:AG12)</f>
        <v>0</v>
      </c>
      <c r="AI12" s="1100"/>
      <c r="AJ12" s="2709"/>
      <c r="AK12" s="1100"/>
    </row>
    <row r="13" spans="1:37">
      <c r="B13" s="2698"/>
      <c r="C13" s="2698"/>
      <c r="D13" s="2698"/>
      <c r="E13" s="2700"/>
      <c r="F13" s="2701"/>
      <c r="G13" s="2702"/>
      <c r="H13" s="2703"/>
      <c r="I13" s="2702"/>
      <c r="J13" s="2703"/>
      <c r="K13" s="2701"/>
      <c r="L13" s="2701"/>
      <c r="M13" s="2704"/>
      <c r="N13" s="2704"/>
      <c r="O13" s="2705"/>
      <c r="P13" s="2705"/>
      <c r="Q13" s="2705"/>
      <c r="R13" s="2704"/>
      <c r="S13" s="2706"/>
      <c r="T13" s="2705"/>
      <c r="U13" s="2705"/>
      <c r="V13" s="2704"/>
      <c r="W13" s="2704"/>
      <c r="X13" s="2707"/>
      <c r="Y13" s="2707"/>
      <c r="Z13" s="2707"/>
      <c r="AA13" s="2707"/>
      <c r="AB13" s="2707"/>
      <c r="AC13" s="2707"/>
      <c r="AD13" s="2707"/>
      <c r="AE13" s="2707"/>
      <c r="AF13" s="2707"/>
      <c r="AG13" s="2707"/>
      <c r="AH13" s="2708">
        <f t="shared" si="0"/>
        <v>0</v>
      </c>
      <c r="AI13" s="1100"/>
      <c r="AJ13" s="2709"/>
      <c r="AK13" s="1100"/>
    </row>
    <row r="14" spans="1:37">
      <c r="B14" s="2698"/>
      <c r="C14" s="2698"/>
      <c r="D14" s="2698"/>
      <c r="E14" s="2700"/>
      <c r="F14" s="2701"/>
      <c r="G14" s="2702"/>
      <c r="H14" s="2703"/>
      <c r="I14" s="2702"/>
      <c r="J14" s="2703"/>
      <c r="K14" s="2701"/>
      <c r="L14" s="2701"/>
      <c r="M14" s="2704"/>
      <c r="N14" s="2704"/>
      <c r="O14" s="2705"/>
      <c r="P14" s="2705"/>
      <c r="Q14" s="2705"/>
      <c r="R14" s="2704"/>
      <c r="S14" s="2706"/>
      <c r="T14" s="2705"/>
      <c r="U14" s="2705"/>
      <c r="V14" s="2704"/>
      <c r="W14" s="2704"/>
      <c r="X14" s="2707"/>
      <c r="Y14" s="2707"/>
      <c r="Z14" s="2707"/>
      <c r="AA14" s="2707"/>
      <c r="AB14" s="2707"/>
      <c r="AC14" s="2707"/>
      <c r="AD14" s="2707"/>
      <c r="AE14" s="2707"/>
      <c r="AF14" s="2707"/>
      <c r="AG14" s="2707"/>
      <c r="AH14" s="2708">
        <f t="shared" si="0"/>
        <v>0</v>
      </c>
      <c r="AI14" s="1100"/>
      <c r="AJ14" s="2709"/>
      <c r="AK14" s="1100"/>
    </row>
    <row r="15" spans="1:37">
      <c r="B15" s="2698"/>
      <c r="C15" s="2698"/>
      <c r="D15" s="2698"/>
      <c r="E15" s="2700"/>
      <c r="F15" s="2701"/>
      <c r="G15" s="2702"/>
      <c r="H15" s="2703"/>
      <c r="I15" s="2702"/>
      <c r="J15" s="2703"/>
      <c r="K15" s="2701"/>
      <c r="L15" s="2701"/>
      <c r="M15" s="2704"/>
      <c r="N15" s="2704"/>
      <c r="O15" s="2705"/>
      <c r="P15" s="2705"/>
      <c r="Q15" s="2705"/>
      <c r="R15" s="2704"/>
      <c r="S15" s="2706"/>
      <c r="T15" s="2705"/>
      <c r="U15" s="2705"/>
      <c r="V15" s="2704"/>
      <c r="W15" s="2704"/>
      <c r="X15" s="2707"/>
      <c r="Y15" s="2707"/>
      <c r="Z15" s="2707"/>
      <c r="AA15" s="2707"/>
      <c r="AB15" s="2707"/>
      <c r="AC15" s="2707"/>
      <c r="AD15" s="2707"/>
      <c r="AE15" s="2707"/>
      <c r="AF15" s="2707"/>
      <c r="AG15" s="2707"/>
      <c r="AH15" s="2708">
        <f t="shared" si="0"/>
        <v>0</v>
      </c>
      <c r="AI15" s="1100"/>
      <c r="AJ15" s="2709"/>
      <c r="AK15" s="1100"/>
    </row>
    <row r="16" spans="1:37">
      <c r="B16" s="2698"/>
      <c r="C16" s="2698"/>
      <c r="D16" s="2698"/>
      <c r="E16" s="2700"/>
      <c r="F16" s="2701"/>
      <c r="G16" s="2702"/>
      <c r="H16" s="2703"/>
      <c r="I16" s="2702"/>
      <c r="J16" s="2703"/>
      <c r="K16" s="2701"/>
      <c r="L16" s="2701"/>
      <c r="M16" s="2704"/>
      <c r="N16" s="2704"/>
      <c r="O16" s="2705"/>
      <c r="P16" s="2705"/>
      <c r="Q16" s="2705"/>
      <c r="R16" s="2704"/>
      <c r="S16" s="2706"/>
      <c r="T16" s="2705"/>
      <c r="U16" s="2705"/>
      <c r="V16" s="2704"/>
      <c r="W16" s="2704"/>
      <c r="X16" s="2707"/>
      <c r="Y16" s="2707"/>
      <c r="Z16" s="2707"/>
      <c r="AA16" s="2707"/>
      <c r="AB16" s="2707"/>
      <c r="AC16" s="2707"/>
      <c r="AD16" s="2707"/>
      <c r="AE16" s="2707"/>
      <c r="AF16" s="2707"/>
      <c r="AG16" s="2707"/>
      <c r="AH16" s="2708">
        <f t="shared" si="0"/>
        <v>0</v>
      </c>
      <c r="AI16" s="1100"/>
      <c r="AJ16" s="2709"/>
      <c r="AK16" s="1100"/>
    </row>
    <row r="17" spans="2:37">
      <c r="B17" s="2698"/>
      <c r="C17" s="2698"/>
      <c r="D17" s="2698"/>
      <c r="E17" s="2700"/>
      <c r="F17" s="2701"/>
      <c r="G17" s="2702"/>
      <c r="H17" s="2703"/>
      <c r="I17" s="2702"/>
      <c r="J17" s="2703"/>
      <c r="K17" s="2701"/>
      <c r="L17" s="2701"/>
      <c r="M17" s="2704"/>
      <c r="N17" s="2704"/>
      <c r="O17" s="2705"/>
      <c r="P17" s="2705"/>
      <c r="Q17" s="2705"/>
      <c r="R17" s="2704"/>
      <c r="S17" s="2706"/>
      <c r="T17" s="2705"/>
      <c r="U17" s="2705"/>
      <c r="V17" s="2704"/>
      <c r="W17" s="2704"/>
      <c r="X17" s="2707"/>
      <c r="Y17" s="2707"/>
      <c r="Z17" s="2707"/>
      <c r="AA17" s="2707"/>
      <c r="AB17" s="2707"/>
      <c r="AC17" s="2707"/>
      <c r="AD17" s="2707"/>
      <c r="AE17" s="2707"/>
      <c r="AF17" s="2707"/>
      <c r="AG17" s="2707"/>
      <c r="AH17" s="2708">
        <f t="shared" si="0"/>
        <v>0</v>
      </c>
      <c r="AI17" s="1100"/>
      <c r="AJ17" s="2709"/>
      <c r="AK17" s="1100"/>
    </row>
    <row r="18" spans="2:37">
      <c r="B18" s="2698"/>
      <c r="C18" s="2698"/>
      <c r="D18" s="2698"/>
      <c r="E18" s="2700"/>
      <c r="F18" s="2701"/>
      <c r="G18" s="2702"/>
      <c r="H18" s="2703"/>
      <c r="I18" s="2702"/>
      <c r="J18" s="2703"/>
      <c r="K18" s="2701"/>
      <c r="L18" s="2701"/>
      <c r="M18" s="2704"/>
      <c r="N18" s="2704"/>
      <c r="O18" s="2705"/>
      <c r="P18" s="2705"/>
      <c r="Q18" s="2705"/>
      <c r="R18" s="2704"/>
      <c r="S18" s="2706"/>
      <c r="T18" s="2705"/>
      <c r="U18" s="2705"/>
      <c r="V18" s="2704"/>
      <c r="W18" s="2704"/>
      <c r="X18" s="2707"/>
      <c r="Y18" s="2707"/>
      <c r="Z18" s="2707"/>
      <c r="AA18" s="2707"/>
      <c r="AB18" s="2707"/>
      <c r="AC18" s="2707"/>
      <c r="AD18" s="2707"/>
      <c r="AE18" s="2707"/>
      <c r="AF18" s="2707"/>
      <c r="AG18" s="2707"/>
      <c r="AH18" s="2708">
        <f t="shared" si="0"/>
        <v>0</v>
      </c>
      <c r="AI18" s="1100"/>
      <c r="AJ18" s="2709"/>
      <c r="AK18" s="1100"/>
    </row>
    <row r="19" spans="2:37">
      <c r="B19" s="2698"/>
      <c r="C19" s="2698"/>
      <c r="D19" s="2698"/>
      <c r="E19" s="2700"/>
      <c r="F19" s="2701"/>
      <c r="G19" s="2702"/>
      <c r="H19" s="2703"/>
      <c r="I19" s="2702"/>
      <c r="J19" s="2703"/>
      <c r="K19" s="2701"/>
      <c r="L19" s="2701"/>
      <c r="M19" s="2704"/>
      <c r="N19" s="2704"/>
      <c r="O19" s="2705"/>
      <c r="P19" s="2705"/>
      <c r="Q19" s="2705"/>
      <c r="R19" s="2704"/>
      <c r="S19" s="2706"/>
      <c r="T19" s="2705"/>
      <c r="U19" s="2705"/>
      <c r="V19" s="2704"/>
      <c r="W19" s="2704"/>
      <c r="X19" s="2707"/>
      <c r="Y19" s="2707"/>
      <c r="Z19" s="2707"/>
      <c r="AA19" s="2707"/>
      <c r="AB19" s="2707"/>
      <c r="AC19" s="2707"/>
      <c r="AD19" s="2707"/>
      <c r="AE19" s="2707"/>
      <c r="AF19" s="2707"/>
      <c r="AG19" s="2707"/>
      <c r="AH19" s="2708">
        <f t="shared" si="0"/>
        <v>0</v>
      </c>
      <c r="AI19" s="1100"/>
      <c r="AJ19" s="2709"/>
      <c r="AK19" s="1100"/>
    </row>
    <row r="20" spans="2:37">
      <c r="B20" s="2698"/>
      <c r="C20" s="2698"/>
      <c r="D20" s="2698"/>
      <c r="E20" s="2700"/>
      <c r="F20" s="2701"/>
      <c r="G20" s="2702"/>
      <c r="H20" s="2703"/>
      <c r="I20" s="2702"/>
      <c r="J20" s="2703"/>
      <c r="K20" s="2701"/>
      <c r="L20" s="2701"/>
      <c r="M20" s="2704"/>
      <c r="N20" s="2704"/>
      <c r="O20" s="2705"/>
      <c r="P20" s="2705"/>
      <c r="Q20" s="2705"/>
      <c r="R20" s="2704"/>
      <c r="S20" s="2706"/>
      <c r="T20" s="2705"/>
      <c r="U20" s="2705"/>
      <c r="V20" s="2704"/>
      <c r="W20" s="2704"/>
      <c r="X20" s="2707"/>
      <c r="Y20" s="2707"/>
      <c r="Z20" s="2707"/>
      <c r="AA20" s="2707"/>
      <c r="AB20" s="2707"/>
      <c r="AC20" s="2707"/>
      <c r="AD20" s="2707"/>
      <c r="AE20" s="2707"/>
      <c r="AF20" s="2707"/>
      <c r="AG20" s="2707"/>
      <c r="AH20" s="2708">
        <f t="shared" si="0"/>
        <v>0</v>
      </c>
      <c r="AI20" s="1100"/>
      <c r="AJ20" s="2709"/>
      <c r="AK20" s="1100"/>
    </row>
    <row r="21" spans="2:37">
      <c r="B21" s="2698"/>
      <c r="C21" s="2698"/>
      <c r="D21" s="2698"/>
      <c r="E21" s="2700"/>
      <c r="F21" s="2701"/>
      <c r="G21" s="2702"/>
      <c r="H21" s="2703"/>
      <c r="I21" s="2702"/>
      <c r="J21" s="2703"/>
      <c r="K21" s="2701"/>
      <c r="L21" s="2701"/>
      <c r="M21" s="2704"/>
      <c r="N21" s="2704"/>
      <c r="O21" s="2705"/>
      <c r="P21" s="2705"/>
      <c r="Q21" s="2705"/>
      <c r="R21" s="2704"/>
      <c r="S21" s="2706"/>
      <c r="T21" s="2705"/>
      <c r="U21" s="2705"/>
      <c r="V21" s="2704"/>
      <c r="W21" s="2704"/>
      <c r="X21" s="2707"/>
      <c r="Y21" s="2707"/>
      <c r="Z21" s="2707"/>
      <c r="AA21" s="2707"/>
      <c r="AB21" s="2707"/>
      <c r="AC21" s="2707"/>
      <c r="AD21" s="2707"/>
      <c r="AE21" s="2707"/>
      <c r="AF21" s="2707"/>
      <c r="AG21" s="2707"/>
      <c r="AH21" s="2708">
        <f t="shared" si="0"/>
        <v>0</v>
      </c>
      <c r="AI21" s="1100"/>
      <c r="AJ21" s="2709"/>
      <c r="AK21" s="1100"/>
    </row>
    <row r="22" spans="2:37">
      <c r="B22" s="2698"/>
      <c r="C22" s="2698"/>
      <c r="D22" s="2698"/>
      <c r="E22" s="2700"/>
      <c r="F22" s="2701"/>
      <c r="G22" s="2702"/>
      <c r="H22" s="2703"/>
      <c r="I22" s="2702"/>
      <c r="J22" s="2703"/>
      <c r="K22" s="2701"/>
      <c r="L22" s="2701"/>
      <c r="M22" s="2704"/>
      <c r="N22" s="2704"/>
      <c r="O22" s="2705"/>
      <c r="P22" s="2705"/>
      <c r="Q22" s="2705"/>
      <c r="R22" s="2704"/>
      <c r="S22" s="2706"/>
      <c r="T22" s="2705"/>
      <c r="U22" s="2705"/>
      <c r="V22" s="2704"/>
      <c r="W22" s="2704"/>
      <c r="X22" s="2707"/>
      <c r="Y22" s="2707"/>
      <c r="Z22" s="2707"/>
      <c r="AA22" s="2707"/>
      <c r="AB22" s="2707"/>
      <c r="AC22" s="2707"/>
      <c r="AD22" s="2707"/>
      <c r="AE22" s="2707"/>
      <c r="AF22" s="2707"/>
      <c r="AG22" s="2707"/>
      <c r="AH22" s="2708">
        <f t="shared" si="0"/>
        <v>0</v>
      </c>
      <c r="AI22" s="1100"/>
      <c r="AJ22" s="2709"/>
      <c r="AK22" s="1100"/>
    </row>
    <row r="23" spans="2:37">
      <c r="B23" s="2698"/>
      <c r="C23" s="2698"/>
      <c r="D23" s="2698"/>
      <c r="E23" s="2700"/>
      <c r="F23" s="2701"/>
      <c r="G23" s="2702"/>
      <c r="H23" s="2703"/>
      <c r="I23" s="2702"/>
      <c r="J23" s="2703"/>
      <c r="K23" s="2701"/>
      <c r="L23" s="2701"/>
      <c r="M23" s="2704"/>
      <c r="N23" s="2704"/>
      <c r="O23" s="2705"/>
      <c r="P23" s="2705"/>
      <c r="Q23" s="2705"/>
      <c r="R23" s="2704"/>
      <c r="S23" s="2706"/>
      <c r="T23" s="2705"/>
      <c r="U23" s="2705"/>
      <c r="V23" s="2704"/>
      <c r="W23" s="2704"/>
      <c r="X23" s="2707"/>
      <c r="Y23" s="2707"/>
      <c r="Z23" s="2707"/>
      <c r="AA23" s="2707"/>
      <c r="AB23" s="2707"/>
      <c r="AC23" s="2707"/>
      <c r="AD23" s="2707"/>
      <c r="AE23" s="2707"/>
      <c r="AF23" s="2707"/>
      <c r="AG23" s="2707"/>
      <c r="AH23" s="2708">
        <f t="shared" si="0"/>
        <v>0</v>
      </c>
      <c r="AI23" s="1100"/>
      <c r="AJ23" s="2709"/>
      <c r="AK23" s="1100"/>
    </row>
    <row r="24" spans="2:37">
      <c r="B24" s="2698"/>
      <c r="C24" s="2698"/>
      <c r="D24" s="2698"/>
      <c r="E24" s="2700"/>
      <c r="F24" s="2701"/>
      <c r="G24" s="2702"/>
      <c r="H24" s="2703"/>
      <c r="I24" s="2702"/>
      <c r="J24" s="2703"/>
      <c r="K24" s="2701"/>
      <c r="L24" s="2701"/>
      <c r="M24" s="2704"/>
      <c r="N24" s="2704"/>
      <c r="O24" s="2705"/>
      <c r="P24" s="2705"/>
      <c r="Q24" s="2705"/>
      <c r="R24" s="2704"/>
      <c r="S24" s="2706"/>
      <c r="T24" s="2705"/>
      <c r="U24" s="2705"/>
      <c r="V24" s="2704"/>
      <c r="W24" s="2704"/>
      <c r="X24" s="2707"/>
      <c r="Y24" s="2707"/>
      <c r="Z24" s="2707"/>
      <c r="AA24" s="2707"/>
      <c r="AB24" s="2707"/>
      <c r="AC24" s="2707"/>
      <c r="AD24" s="2707"/>
      <c r="AE24" s="2707"/>
      <c r="AF24" s="2707"/>
      <c r="AG24" s="2707"/>
      <c r="AH24" s="2708">
        <f t="shared" si="0"/>
        <v>0</v>
      </c>
      <c r="AI24" s="1100"/>
      <c r="AJ24" s="2709"/>
      <c r="AK24" s="1100"/>
    </row>
    <row r="25" spans="2:37">
      <c r="B25" s="2698"/>
      <c r="C25" s="2698"/>
      <c r="D25" s="2698"/>
      <c r="E25" s="2700"/>
      <c r="F25" s="2701"/>
      <c r="G25" s="2702"/>
      <c r="H25" s="2703"/>
      <c r="I25" s="2702"/>
      <c r="J25" s="2703"/>
      <c r="K25" s="2701"/>
      <c r="L25" s="2701"/>
      <c r="M25" s="2704"/>
      <c r="N25" s="2704"/>
      <c r="O25" s="2705"/>
      <c r="P25" s="2705"/>
      <c r="Q25" s="2705"/>
      <c r="R25" s="2704"/>
      <c r="S25" s="2706"/>
      <c r="T25" s="2705"/>
      <c r="U25" s="2705"/>
      <c r="V25" s="2704"/>
      <c r="W25" s="2704"/>
      <c r="X25" s="2707"/>
      <c r="Y25" s="2707"/>
      <c r="Z25" s="2707"/>
      <c r="AA25" s="2707"/>
      <c r="AB25" s="2707"/>
      <c r="AC25" s="2707"/>
      <c r="AD25" s="2707"/>
      <c r="AE25" s="2707"/>
      <c r="AF25" s="2707"/>
      <c r="AG25" s="2707"/>
      <c r="AH25" s="2708">
        <f t="shared" si="0"/>
        <v>0</v>
      </c>
      <c r="AI25" s="1100"/>
      <c r="AJ25" s="2709"/>
      <c r="AK25" s="1100"/>
    </row>
    <row r="26" spans="2:37">
      <c r="B26" s="2698"/>
      <c r="C26" s="2698"/>
      <c r="D26" s="2698"/>
      <c r="E26" s="2700"/>
      <c r="F26" s="2701"/>
      <c r="G26" s="2702"/>
      <c r="H26" s="2703"/>
      <c r="I26" s="2702"/>
      <c r="J26" s="2703"/>
      <c r="K26" s="2701"/>
      <c r="L26" s="2701"/>
      <c r="M26" s="2704"/>
      <c r="N26" s="2704"/>
      <c r="O26" s="2705"/>
      <c r="P26" s="2705"/>
      <c r="Q26" s="2705"/>
      <c r="R26" s="2704"/>
      <c r="S26" s="2706"/>
      <c r="T26" s="2705"/>
      <c r="U26" s="2705"/>
      <c r="V26" s="2704"/>
      <c r="W26" s="2704"/>
      <c r="X26" s="2707"/>
      <c r="Y26" s="2707"/>
      <c r="Z26" s="2707"/>
      <c r="AA26" s="2707"/>
      <c r="AB26" s="2707"/>
      <c r="AC26" s="2707"/>
      <c r="AD26" s="2707"/>
      <c r="AE26" s="2707"/>
      <c r="AF26" s="2707"/>
      <c r="AG26" s="2707"/>
      <c r="AH26" s="2708">
        <f t="shared" si="0"/>
        <v>0</v>
      </c>
      <c r="AI26" s="1100"/>
      <c r="AJ26" s="2709"/>
      <c r="AK26" s="1100"/>
    </row>
    <row r="27" spans="2:37">
      <c r="B27" s="2698"/>
      <c r="C27" s="2698"/>
      <c r="D27" s="2698"/>
      <c r="E27" s="2701"/>
      <c r="F27" s="2701"/>
      <c r="G27" s="2702"/>
      <c r="H27" s="2703"/>
      <c r="I27" s="2702"/>
      <c r="J27" s="2703"/>
      <c r="K27" s="2701"/>
      <c r="L27" s="2701"/>
      <c r="M27" s="2704"/>
      <c r="N27" s="2704"/>
      <c r="O27" s="2705"/>
      <c r="P27" s="2705"/>
      <c r="Q27" s="2705"/>
      <c r="R27" s="2704"/>
      <c r="S27" s="2706"/>
      <c r="T27" s="2705"/>
      <c r="U27" s="2705"/>
      <c r="V27" s="2704"/>
      <c r="W27" s="2704"/>
      <c r="X27" s="2707"/>
      <c r="Y27" s="2707"/>
      <c r="Z27" s="2707"/>
      <c r="AA27" s="2707"/>
      <c r="AB27" s="2707"/>
      <c r="AC27" s="2707"/>
      <c r="AD27" s="2707"/>
      <c r="AE27" s="2707"/>
      <c r="AF27" s="2707"/>
      <c r="AG27" s="2707"/>
      <c r="AH27" s="2708">
        <f t="shared" si="0"/>
        <v>0</v>
      </c>
      <c r="AI27" s="1100"/>
      <c r="AJ27" s="2709"/>
      <c r="AK27" s="1100"/>
    </row>
    <row r="28" spans="2:37">
      <c r="B28" s="2698"/>
      <c r="C28" s="2698"/>
      <c r="D28" s="2698"/>
      <c r="E28" s="2701"/>
      <c r="F28" s="2701"/>
      <c r="G28" s="2702"/>
      <c r="H28" s="2703"/>
      <c r="I28" s="2702"/>
      <c r="J28" s="2703"/>
      <c r="K28" s="2701"/>
      <c r="L28" s="2701"/>
      <c r="M28" s="2704"/>
      <c r="N28" s="2704"/>
      <c r="O28" s="2705"/>
      <c r="P28" s="2705"/>
      <c r="Q28" s="2705"/>
      <c r="R28" s="2704"/>
      <c r="S28" s="2706"/>
      <c r="T28" s="2705"/>
      <c r="U28" s="2705"/>
      <c r="V28" s="2704"/>
      <c r="W28" s="2704"/>
      <c r="X28" s="2707"/>
      <c r="Y28" s="2707"/>
      <c r="Z28" s="2707"/>
      <c r="AA28" s="2707"/>
      <c r="AB28" s="2707"/>
      <c r="AC28" s="2707"/>
      <c r="AD28" s="2707"/>
      <c r="AE28" s="2707"/>
      <c r="AF28" s="2707"/>
      <c r="AG28" s="2707"/>
      <c r="AH28" s="2708">
        <f t="shared" si="0"/>
        <v>0</v>
      </c>
      <c r="AI28" s="1100"/>
      <c r="AJ28" s="2709"/>
      <c r="AK28" s="1100"/>
    </row>
    <row r="29" spans="2:37">
      <c r="B29" s="2698"/>
      <c r="C29" s="2698"/>
      <c r="D29" s="2698"/>
      <c r="E29" s="2701"/>
      <c r="F29" s="2701"/>
      <c r="G29" s="2702"/>
      <c r="H29" s="2703"/>
      <c r="I29" s="2702"/>
      <c r="J29" s="2703"/>
      <c r="K29" s="2701"/>
      <c r="L29" s="2701"/>
      <c r="M29" s="2704"/>
      <c r="N29" s="2704"/>
      <c r="O29" s="2705"/>
      <c r="P29" s="2705"/>
      <c r="Q29" s="2705"/>
      <c r="R29" s="2704"/>
      <c r="S29" s="2706"/>
      <c r="T29" s="2705"/>
      <c r="U29" s="2705"/>
      <c r="V29" s="2704"/>
      <c r="W29" s="2704"/>
      <c r="X29" s="2707"/>
      <c r="Y29" s="2707"/>
      <c r="Z29" s="2707"/>
      <c r="AA29" s="2707"/>
      <c r="AB29" s="2707"/>
      <c r="AC29" s="2707"/>
      <c r="AD29" s="2707"/>
      <c r="AE29" s="2707"/>
      <c r="AF29" s="2707"/>
      <c r="AG29" s="2707"/>
      <c r="AH29" s="2708">
        <f t="shared" si="0"/>
        <v>0</v>
      </c>
      <c r="AI29" s="1100"/>
      <c r="AJ29" s="2709"/>
      <c r="AK29" s="1100"/>
    </row>
    <row r="30" spans="2:37">
      <c r="B30" s="2698"/>
      <c r="C30" s="2698"/>
      <c r="D30" s="2698"/>
      <c r="E30" s="2701"/>
      <c r="F30" s="2701"/>
      <c r="G30" s="2702"/>
      <c r="H30" s="2703"/>
      <c r="I30" s="2702"/>
      <c r="J30" s="2703"/>
      <c r="K30" s="2701"/>
      <c r="L30" s="2701"/>
      <c r="M30" s="2704"/>
      <c r="N30" s="2704"/>
      <c r="O30" s="2705"/>
      <c r="P30" s="2705"/>
      <c r="Q30" s="2705"/>
      <c r="R30" s="2704"/>
      <c r="S30" s="2706"/>
      <c r="T30" s="2705"/>
      <c r="U30" s="2705"/>
      <c r="V30" s="2704"/>
      <c r="W30" s="2704"/>
      <c r="X30" s="2707"/>
      <c r="Y30" s="2707"/>
      <c r="Z30" s="2707"/>
      <c r="AA30" s="2707"/>
      <c r="AB30" s="2707"/>
      <c r="AC30" s="2707"/>
      <c r="AD30" s="2707"/>
      <c r="AE30" s="2707"/>
      <c r="AF30" s="2707"/>
      <c r="AG30" s="2707"/>
      <c r="AH30" s="2708">
        <f t="shared" si="0"/>
        <v>0</v>
      </c>
      <c r="AI30" s="1100"/>
      <c r="AJ30" s="2709"/>
      <c r="AK30" s="1100"/>
    </row>
    <row r="31" spans="2:37">
      <c r="B31" s="2698"/>
      <c r="C31" s="2698"/>
      <c r="D31" s="2698"/>
      <c r="E31" s="2701"/>
      <c r="F31" s="2701"/>
      <c r="G31" s="2702"/>
      <c r="H31" s="2703"/>
      <c r="I31" s="2702"/>
      <c r="J31" s="2703"/>
      <c r="K31" s="2701"/>
      <c r="L31" s="2701"/>
      <c r="M31" s="2704"/>
      <c r="N31" s="2704"/>
      <c r="O31" s="2705"/>
      <c r="P31" s="2705"/>
      <c r="Q31" s="2705"/>
      <c r="R31" s="2704"/>
      <c r="S31" s="2706"/>
      <c r="T31" s="2705"/>
      <c r="U31" s="2705"/>
      <c r="V31" s="2704"/>
      <c r="W31" s="2704"/>
      <c r="X31" s="2707"/>
      <c r="Y31" s="2707"/>
      <c r="Z31" s="2707"/>
      <c r="AA31" s="2707"/>
      <c r="AB31" s="2707"/>
      <c r="AC31" s="2707"/>
      <c r="AD31" s="2707"/>
      <c r="AE31" s="2707"/>
      <c r="AF31" s="2707"/>
      <c r="AG31" s="2707"/>
      <c r="AH31" s="2708">
        <f t="shared" si="0"/>
        <v>0</v>
      </c>
      <c r="AI31" s="1100"/>
      <c r="AJ31" s="2709"/>
      <c r="AK31" s="1100"/>
    </row>
    <row r="32" spans="2:37">
      <c r="B32" s="2698"/>
      <c r="C32" s="2698"/>
      <c r="D32" s="2698"/>
      <c r="E32" s="2701"/>
      <c r="F32" s="2701"/>
      <c r="G32" s="2702"/>
      <c r="H32" s="2703"/>
      <c r="I32" s="2702"/>
      <c r="J32" s="2703"/>
      <c r="K32" s="2701"/>
      <c r="L32" s="2701"/>
      <c r="M32" s="2704"/>
      <c r="N32" s="2704"/>
      <c r="O32" s="2705"/>
      <c r="P32" s="2705"/>
      <c r="Q32" s="2705"/>
      <c r="R32" s="2704"/>
      <c r="S32" s="2706"/>
      <c r="T32" s="2705"/>
      <c r="U32" s="2705"/>
      <c r="V32" s="2704"/>
      <c r="W32" s="2704"/>
      <c r="X32" s="2707"/>
      <c r="Y32" s="2707"/>
      <c r="Z32" s="2707"/>
      <c r="AA32" s="2707"/>
      <c r="AB32" s="2707"/>
      <c r="AC32" s="2707"/>
      <c r="AD32" s="2707"/>
      <c r="AE32" s="2707"/>
      <c r="AF32" s="2707"/>
      <c r="AG32" s="2707"/>
      <c r="AH32" s="2708">
        <f t="shared" si="0"/>
        <v>0</v>
      </c>
      <c r="AI32" s="1100"/>
      <c r="AJ32" s="2709"/>
      <c r="AK32" s="1100"/>
    </row>
    <row r="33" spans="2:37">
      <c r="B33" s="2698"/>
      <c r="C33" s="2698"/>
      <c r="D33" s="2698"/>
      <c r="E33" s="2701"/>
      <c r="F33" s="2701"/>
      <c r="G33" s="2702"/>
      <c r="H33" s="2703"/>
      <c r="I33" s="2702"/>
      <c r="J33" s="2703"/>
      <c r="K33" s="2701"/>
      <c r="L33" s="2701"/>
      <c r="M33" s="2704"/>
      <c r="N33" s="2704"/>
      <c r="O33" s="2705"/>
      <c r="P33" s="2705"/>
      <c r="Q33" s="2705"/>
      <c r="R33" s="2704"/>
      <c r="S33" s="2706"/>
      <c r="T33" s="2705"/>
      <c r="U33" s="2705"/>
      <c r="V33" s="2704"/>
      <c r="W33" s="2704"/>
      <c r="X33" s="2707"/>
      <c r="Y33" s="2707"/>
      <c r="Z33" s="2707"/>
      <c r="AA33" s="2707"/>
      <c r="AB33" s="2707"/>
      <c r="AC33" s="2707"/>
      <c r="AD33" s="2707"/>
      <c r="AE33" s="2707"/>
      <c r="AF33" s="2707"/>
      <c r="AG33" s="2707"/>
      <c r="AH33" s="2708">
        <f t="shared" si="0"/>
        <v>0</v>
      </c>
      <c r="AI33" s="1100"/>
      <c r="AJ33" s="2709"/>
      <c r="AK33" s="1100"/>
    </row>
    <row r="34" spans="2:37">
      <c r="B34" s="2698"/>
      <c r="C34" s="2698"/>
      <c r="D34" s="2698"/>
      <c r="E34" s="2701"/>
      <c r="F34" s="2701"/>
      <c r="G34" s="2702"/>
      <c r="H34" s="2703"/>
      <c r="I34" s="2702"/>
      <c r="J34" s="2703"/>
      <c r="K34" s="2701"/>
      <c r="L34" s="2701"/>
      <c r="M34" s="2704"/>
      <c r="N34" s="2704"/>
      <c r="O34" s="2705"/>
      <c r="P34" s="2705"/>
      <c r="Q34" s="2705"/>
      <c r="R34" s="2704"/>
      <c r="S34" s="2706"/>
      <c r="T34" s="2705"/>
      <c r="U34" s="2705"/>
      <c r="V34" s="2704"/>
      <c r="W34" s="2704"/>
      <c r="X34" s="2707"/>
      <c r="Y34" s="2707"/>
      <c r="Z34" s="2707"/>
      <c r="AA34" s="2707"/>
      <c r="AB34" s="2707"/>
      <c r="AC34" s="2707"/>
      <c r="AD34" s="2707"/>
      <c r="AE34" s="2707"/>
      <c r="AF34" s="2707"/>
      <c r="AG34" s="2707"/>
      <c r="AH34" s="2708">
        <f t="shared" si="0"/>
        <v>0</v>
      </c>
      <c r="AI34" s="1100"/>
      <c r="AJ34" s="2709"/>
      <c r="AK34" s="1100"/>
    </row>
    <row r="35" spans="2:37">
      <c r="B35" s="2698"/>
      <c r="C35" s="2698"/>
      <c r="D35" s="2698"/>
      <c r="E35" s="2701"/>
      <c r="F35" s="2701"/>
      <c r="G35" s="2702"/>
      <c r="H35" s="2703"/>
      <c r="I35" s="2702"/>
      <c r="J35" s="2703"/>
      <c r="K35" s="2701"/>
      <c r="L35" s="2701"/>
      <c r="M35" s="2704"/>
      <c r="N35" s="2704"/>
      <c r="O35" s="2705"/>
      <c r="P35" s="2705"/>
      <c r="Q35" s="2705"/>
      <c r="R35" s="2704"/>
      <c r="S35" s="2706"/>
      <c r="T35" s="2705"/>
      <c r="U35" s="2705"/>
      <c r="V35" s="2704"/>
      <c r="W35" s="2704"/>
      <c r="X35" s="2707"/>
      <c r="Y35" s="2707"/>
      <c r="Z35" s="2707"/>
      <c r="AA35" s="2707"/>
      <c r="AB35" s="2707"/>
      <c r="AC35" s="2707"/>
      <c r="AD35" s="2707"/>
      <c r="AE35" s="2707"/>
      <c r="AF35" s="2707"/>
      <c r="AG35" s="2707"/>
      <c r="AH35" s="2708">
        <f t="shared" si="0"/>
        <v>0</v>
      </c>
      <c r="AI35" s="1100"/>
      <c r="AJ35" s="2709"/>
      <c r="AK35" s="1100"/>
    </row>
    <row r="36" spans="2:37">
      <c r="B36" s="2698"/>
      <c r="C36" s="2698"/>
      <c r="D36" s="2698"/>
      <c r="E36" s="2701"/>
      <c r="F36" s="2701"/>
      <c r="G36" s="2702"/>
      <c r="H36" s="2703"/>
      <c r="I36" s="2702"/>
      <c r="J36" s="2703"/>
      <c r="K36" s="2701"/>
      <c r="L36" s="2701"/>
      <c r="M36" s="2704"/>
      <c r="N36" s="2704"/>
      <c r="O36" s="2705"/>
      <c r="P36" s="2705"/>
      <c r="Q36" s="2705"/>
      <c r="R36" s="2704"/>
      <c r="S36" s="2706"/>
      <c r="T36" s="2705"/>
      <c r="U36" s="2705"/>
      <c r="V36" s="2704"/>
      <c r="W36" s="2704"/>
      <c r="X36" s="2707"/>
      <c r="Y36" s="2707"/>
      <c r="Z36" s="2707"/>
      <c r="AA36" s="2707"/>
      <c r="AB36" s="2707"/>
      <c r="AC36" s="2707"/>
      <c r="AD36" s="2707"/>
      <c r="AE36" s="2707"/>
      <c r="AF36" s="2707"/>
      <c r="AG36" s="2707"/>
      <c r="AH36" s="2708">
        <f t="shared" si="0"/>
        <v>0</v>
      </c>
      <c r="AI36" s="1100"/>
      <c r="AJ36" s="2709"/>
      <c r="AK36" s="1100"/>
    </row>
    <row r="37" spans="2:37">
      <c r="B37" s="2698"/>
      <c r="C37" s="2698"/>
      <c r="D37" s="2698"/>
      <c r="E37" s="2701"/>
      <c r="F37" s="2701"/>
      <c r="G37" s="2702"/>
      <c r="H37" s="2703"/>
      <c r="I37" s="2702"/>
      <c r="J37" s="2703"/>
      <c r="K37" s="2701"/>
      <c r="L37" s="2701"/>
      <c r="M37" s="2704"/>
      <c r="N37" s="2704"/>
      <c r="O37" s="2705"/>
      <c r="P37" s="2705"/>
      <c r="Q37" s="2705"/>
      <c r="R37" s="2704"/>
      <c r="S37" s="2706"/>
      <c r="T37" s="2705"/>
      <c r="U37" s="2705"/>
      <c r="V37" s="2704"/>
      <c r="W37" s="2704"/>
      <c r="X37" s="2707"/>
      <c r="Y37" s="2707"/>
      <c r="Z37" s="2707"/>
      <c r="AA37" s="2707"/>
      <c r="AB37" s="2707"/>
      <c r="AC37" s="2707"/>
      <c r="AD37" s="2707"/>
      <c r="AE37" s="2707"/>
      <c r="AF37" s="2707"/>
      <c r="AG37" s="2707"/>
      <c r="AH37" s="2708">
        <f t="shared" si="0"/>
        <v>0</v>
      </c>
      <c r="AI37" s="1100"/>
      <c r="AJ37" s="2709"/>
      <c r="AK37" s="1100"/>
    </row>
    <row r="38" spans="2:37">
      <c r="B38" s="2698"/>
      <c r="C38" s="2698"/>
      <c r="D38" s="2698"/>
      <c r="E38" s="2701"/>
      <c r="F38" s="2701"/>
      <c r="G38" s="2702"/>
      <c r="H38" s="2703"/>
      <c r="I38" s="2702"/>
      <c r="J38" s="2703"/>
      <c r="K38" s="2701"/>
      <c r="L38" s="2701"/>
      <c r="M38" s="2704"/>
      <c r="N38" s="2704"/>
      <c r="O38" s="2705"/>
      <c r="P38" s="2705"/>
      <c r="Q38" s="2705"/>
      <c r="R38" s="2704"/>
      <c r="S38" s="2706"/>
      <c r="T38" s="2705"/>
      <c r="U38" s="2705"/>
      <c r="V38" s="2704"/>
      <c r="W38" s="2704"/>
      <c r="X38" s="2707"/>
      <c r="Y38" s="2707"/>
      <c r="Z38" s="2707"/>
      <c r="AA38" s="2707"/>
      <c r="AB38" s="2707"/>
      <c r="AC38" s="2707"/>
      <c r="AD38" s="2707"/>
      <c r="AE38" s="2707"/>
      <c r="AF38" s="2707"/>
      <c r="AG38" s="2707"/>
      <c r="AH38" s="2708">
        <f t="shared" si="0"/>
        <v>0</v>
      </c>
      <c r="AI38" s="1100"/>
      <c r="AJ38" s="2709"/>
      <c r="AK38" s="1100"/>
    </row>
    <row r="39" spans="2:37">
      <c r="B39" s="2698"/>
      <c r="C39" s="2698"/>
      <c r="D39" s="2698"/>
      <c r="E39" s="2701"/>
      <c r="F39" s="2701"/>
      <c r="G39" s="2702"/>
      <c r="H39" s="2703"/>
      <c r="I39" s="2702"/>
      <c r="J39" s="2703"/>
      <c r="K39" s="2701"/>
      <c r="L39" s="2701"/>
      <c r="M39" s="2704"/>
      <c r="N39" s="2704"/>
      <c r="O39" s="2705"/>
      <c r="P39" s="2705"/>
      <c r="Q39" s="2705"/>
      <c r="R39" s="2704"/>
      <c r="S39" s="2706"/>
      <c r="T39" s="2705"/>
      <c r="U39" s="2705"/>
      <c r="V39" s="2704"/>
      <c r="W39" s="2704"/>
      <c r="X39" s="2707"/>
      <c r="Y39" s="2707"/>
      <c r="Z39" s="2707"/>
      <c r="AA39" s="2707"/>
      <c r="AB39" s="2707"/>
      <c r="AC39" s="2707"/>
      <c r="AD39" s="2707"/>
      <c r="AE39" s="2707"/>
      <c r="AF39" s="2707"/>
      <c r="AG39" s="2707"/>
      <c r="AH39" s="2708">
        <f t="shared" si="0"/>
        <v>0</v>
      </c>
      <c r="AI39" s="1100"/>
      <c r="AJ39" s="2709"/>
      <c r="AK39" s="1100"/>
    </row>
    <row r="40" spans="2:37">
      <c r="B40" s="2698"/>
      <c r="C40" s="2698"/>
      <c r="D40" s="2698"/>
      <c r="E40" s="2701"/>
      <c r="F40" s="2701"/>
      <c r="G40" s="2702"/>
      <c r="H40" s="2703"/>
      <c r="I40" s="2702"/>
      <c r="J40" s="2703"/>
      <c r="K40" s="2701"/>
      <c r="L40" s="2701"/>
      <c r="M40" s="2704"/>
      <c r="N40" s="2704"/>
      <c r="O40" s="2705"/>
      <c r="P40" s="2705"/>
      <c r="Q40" s="2705"/>
      <c r="R40" s="2704"/>
      <c r="S40" s="2706"/>
      <c r="T40" s="2705"/>
      <c r="U40" s="2705"/>
      <c r="V40" s="2704"/>
      <c r="W40" s="2704"/>
      <c r="X40" s="2707"/>
      <c r="Y40" s="2707"/>
      <c r="Z40" s="2707"/>
      <c r="AA40" s="2707"/>
      <c r="AB40" s="2707"/>
      <c r="AC40" s="2707"/>
      <c r="AD40" s="2707"/>
      <c r="AE40" s="2707"/>
      <c r="AF40" s="2707"/>
      <c r="AG40" s="2707"/>
      <c r="AH40" s="2708">
        <f t="shared" si="0"/>
        <v>0</v>
      </c>
      <c r="AI40" s="1100"/>
      <c r="AJ40" s="2709"/>
      <c r="AK40" s="1100"/>
    </row>
    <row r="41" spans="2:37">
      <c r="B41" s="2698"/>
      <c r="C41" s="2698"/>
      <c r="D41" s="2698"/>
      <c r="E41" s="2701"/>
      <c r="F41" s="2701"/>
      <c r="G41" s="2702"/>
      <c r="H41" s="2703"/>
      <c r="I41" s="2702"/>
      <c r="J41" s="2703"/>
      <c r="K41" s="2701"/>
      <c r="L41" s="2701"/>
      <c r="M41" s="2704"/>
      <c r="N41" s="2704"/>
      <c r="O41" s="2705"/>
      <c r="P41" s="2705"/>
      <c r="Q41" s="2705"/>
      <c r="R41" s="2704"/>
      <c r="S41" s="2706"/>
      <c r="T41" s="2705"/>
      <c r="U41" s="2705"/>
      <c r="V41" s="2704"/>
      <c r="W41" s="2704"/>
      <c r="X41" s="2707"/>
      <c r="Y41" s="2707"/>
      <c r="Z41" s="2707"/>
      <c r="AA41" s="2707"/>
      <c r="AB41" s="2707"/>
      <c r="AC41" s="2707"/>
      <c r="AD41" s="2707"/>
      <c r="AE41" s="2707"/>
      <c r="AF41" s="2707"/>
      <c r="AG41" s="2707"/>
      <c r="AH41" s="2708">
        <f t="shared" si="0"/>
        <v>0</v>
      </c>
      <c r="AI41" s="1100"/>
      <c r="AJ41" s="2709"/>
      <c r="AK41" s="1100"/>
    </row>
    <row r="42" spans="2:37">
      <c r="B42" s="2698"/>
      <c r="C42" s="2698"/>
      <c r="D42" s="2698"/>
      <c r="E42" s="2701"/>
      <c r="F42" s="2701"/>
      <c r="G42" s="2702"/>
      <c r="H42" s="2703"/>
      <c r="I42" s="2702"/>
      <c r="J42" s="2703"/>
      <c r="K42" s="2701"/>
      <c r="L42" s="2701"/>
      <c r="M42" s="2704"/>
      <c r="N42" s="2704"/>
      <c r="O42" s="2705"/>
      <c r="P42" s="2705"/>
      <c r="Q42" s="2705"/>
      <c r="R42" s="2704"/>
      <c r="S42" s="2706"/>
      <c r="T42" s="2705"/>
      <c r="U42" s="2705"/>
      <c r="V42" s="2704"/>
      <c r="W42" s="2704"/>
      <c r="X42" s="2707"/>
      <c r="Y42" s="2707"/>
      <c r="Z42" s="2707"/>
      <c r="AA42" s="2707"/>
      <c r="AB42" s="2707"/>
      <c r="AC42" s="2707"/>
      <c r="AD42" s="2707"/>
      <c r="AE42" s="2707"/>
      <c r="AF42" s="2707"/>
      <c r="AG42" s="2707"/>
      <c r="AH42" s="2708">
        <f t="shared" si="0"/>
        <v>0</v>
      </c>
      <c r="AI42" s="1100"/>
      <c r="AJ42" s="2709"/>
      <c r="AK42" s="1100"/>
    </row>
    <row r="43" spans="2:37">
      <c r="B43" s="2698"/>
      <c r="C43" s="2698"/>
      <c r="D43" s="2698"/>
      <c r="E43" s="2701"/>
      <c r="F43" s="2701"/>
      <c r="G43" s="2702"/>
      <c r="H43" s="2703"/>
      <c r="I43" s="2702"/>
      <c r="J43" s="2703"/>
      <c r="K43" s="2701"/>
      <c r="L43" s="2701"/>
      <c r="M43" s="2704"/>
      <c r="N43" s="2704"/>
      <c r="O43" s="2705"/>
      <c r="P43" s="2705"/>
      <c r="Q43" s="2705"/>
      <c r="R43" s="2704"/>
      <c r="S43" s="2706"/>
      <c r="T43" s="2705"/>
      <c r="U43" s="2705"/>
      <c r="V43" s="2704"/>
      <c r="W43" s="2704"/>
      <c r="X43" s="2707"/>
      <c r="Y43" s="2707"/>
      <c r="Z43" s="2707"/>
      <c r="AA43" s="2707"/>
      <c r="AB43" s="2707"/>
      <c r="AC43" s="2707"/>
      <c r="AD43" s="2707"/>
      <c r="AE43" s="2707"/>
      <c r="AF43" s="2707"/>
      <c r="AG43" s="2707"/>
      <c r="AH43" s="2708">
        <f t="shared" si="0"/>
        <v>0</v>
      </c>
      <c r="AI43" s="1100"/>
      <c r="AJ43" s="2709"/>
      <c r="AK43" s="1100"/>
    </row>
    <row r="44" spans="2:37">
      <c r="B44" s="2698"/>
      <c r="C44" s="2698"/>
      <c r="D44" s="2698"/>
      <c r="E44" s="2701"/>
      <c r="F44" s="2701"/>
      <c r="G44" s="2702"/>
      <c r="H44" s="2703"/>
      <c r="I44" s="2702"/>
      <c r="J44" s="2703"/>
      <c r="K44" s="2701"/>
      <c r="L44" s="2701"/>
      <c r="M44" s="2704"/>
      <c r="N44" s="2704"/>
      <c r="O44" s="2705"/>
      <c r="P44" s="2705"/>
      <c r="Q44" s="2705"/>
      <c r="R44" s="2704"/>
      <c r="S44" s="2706"/>
      <c r="T44" s="2705"/>
      <c r="U44" s="2705"/>
      <c r="V44" s="2704"/>
      <c r="W44" s="2704"/>
      <c r="X44" s="2707"/>
      <c r="Y44" s="2707"/>
      <c r="Z44" s="2707"/>
      <c r="AA44" s="2707"/>
      <c r="AB44" s="2707"/>
      <c r="AC44" s="2707"/>
      <c r="AD44" s="2707"/>
      <c r="AE44" s="2707"/>
      <c r="AF44" s="2707"/>
      <c r="AG44" s="2707"/>
      <c r="AH44" s="2708">
        <f t="shared" si="0"/>
        <v>0</v>
      </c>
      <c r="AI44" s="1100"/>
      <c r="AJ44" s="2709"/>
      <c r="AK44" s="1100"/>
    </row>
    <row r="45" spans="2:37">
      <c r="B45" s="2698"/>
      <c r="C45" s="2698"/>
      <c r="D45" s="2698"/>
      <c r="E45" s="2701"/>
      <c r="F45" s="2701"/>
      <c r="G45" s="2702"/>
      <c r="H45" s="2703"/>
      <c r="I45" s="2702"/>
      <c r="J45" s="2703"/>
      <c r="K45" s="2701"/>
      <c r="L45" s="2701"/>
      <c r="M45" s="2704"/>
      <c r="N45" s="2704"/>
      <c r="O45" s="2705"/>
      <c r="P45" s="2705"/>
      <c r="Q45" s="2705"/>
      <c r="R45" s="2704"/>
      <c r="S45" s="2706"/>
      <c r="T45" s="2705"/>
      <c r="U45" s="2705"/>
      <c r="V45" s="2704"/>
      <c r="W45" s="2704"/>
      <c r="X45" s="2707"/>
      <c r="Y45" s="2707"/>
      <c r="Z45" s="2707"/>
      <c r="AA45" s="2707"/>
      <c r="AB45" s="2707"/>
      <c r="AC45" s="2707"/>
      <c r="AD45" s="2707"/>
      <c r="AE45" s="2707"/>
      <c r="AF45" s="2707"/>
      <c r="AG45" s="2707"/>
      <c r="AH45" s="2708">
        <f t="shared" si="0"/>
        <v>0</v>
      </c>
      <c r="AI45" s="1100"/>
      <c r="AJ45" s="2709"/>
      <c r="AK45" s="1100"/>
    </row>
    <row r="46" spans="2:37">
      <c r="B46" s="2698"/>
      <c r="C46" s="2698"/>
      <c r="D46" s="2698"/>
      <c r="E46" s="2701"/>
      <c r="F46" s="2701"/>
      <c r="G46" s="2702"/>
      <c r="H46" s="2703"/>
      <c r="I46" s="2702"/>
      <c r="J46" s="2703"/>
      <c r="K46" s="2701"/>
      <c r="L46" s="2701"/>
      <c r="M46" s="2704"/>
      <c r="N46" s="2704"/>
      <c r="O46" s="2705"/>
      <c r="P46" s="2705"/>
      <c r="Q46" s="2705"/>
      <c r="R46" s="2704"/>
      <c r="S46" s="2706"/>
      <c r="T46" s="2705"/>
      <c r="U46" s="2705"/>
      <c r="V46" s="2704"/>
      <c r="W46" s="2704"/>
      <c r="X46" s="2707"/>
      <c r="Y46" s="2707"/>
      <c r="Z46" s="2707"/>
      <c r="AA46" s="2707"/>
      <c r="AB46" s="2707"/>
      <c r="AC46" s="2707"/>
      <c r="AD46" s="2707"/>
      <c r="AE46" s="2707"/>
      <c r="AF46" s="2707"/>
      <c r="AG46" s="2707"/>
      <c r="AH46" s="2708">
        <f t="shared" si="0"/>
        <v>0</v>
      </c>
      <c r="AI46" s="1100"/>
      <c r="AJ46" s="2709"/>
      <c r="AK46" s="1100"/>
    </row>
    <row r="47" spans="2:37">
      <c r="B47" s="2698"/>
      <c r="C47" s="2698"/>
      <c r="D47" s="2698"/>
      <c r="E47" s="2701"/>
      <c r="F47" s="2701"/>
      <c r="G47" s="2702"/>
      <c r="H47" s="2703"/>
      <c r="I47" s="2702"/>
      <c r="J47" s="2703"/>
      <c r="K47" s="2701"/>
      <c r="L47" s="2701"/>
      <c r="M47" s="2704"/>
      <c r="N47" s="2704"/>
      <c r="O47" s="2705"/>
      <c r="P47" s="2705"/>
      <c r="Q47" s="2705"/>
      <c r="R47" s="2704"/>
      <c r="S47" s="2706"/>
      <c r="T47" s="2705"/>
      <c r="U47" s="2705"/>
      <c r="V47" s="2704"/>
      <c r="W47" s="2704"/>
      <c r="X47" s="2707"/>
      <c r="Y47" s="2707"/>
      <c r="Z47" s="2707"/>
      <c r="AA47" s="2707"/>
      <c r="AB47" s="2707"/>
      <c r="AC47" s="2707"/>
      <c r="AD47" s="2707"/>
      <c r="AE47" s="2707"/>
      <c r="AF47" s="2707"/>
      <c r="AG47" s="2707"/>
      <c r="AH47" s="2708">
        <f t="shared" si="0"/>
        <v>0</v>
      </c>
      <c r="AI47" s="1100"/>
      <c r="AJ47" s="2709"/>
      <c r="AK47" s="1100"/>
    </row>
    <row r="48" spans="2:37">
      <c r="B48" s="2698"/>
      <c r="C48" s="2698"/>
      <c r="D48" s="2698"/>
      <c r="E48" s="2701"/>
      <c r="F48" s="2701"/>
      <c r="G48" s="2702"/>
      <c r="H48" s="2703"/>
      <c r="I48" s="2702"/>
      <c r="J48" s="2703"/>
      <c r="K48" s="2701"/>
      <c r="L48" s="2701"/>
      <c r="M48" s="2704"/>
      <c r="N48" s="2704"/>
      <c r="O48" s="2705"/>
      <c r="P48" s="2705"/>
      <c r="Q48" s="2705"/>
      <c r="R48" s="2704"/>
      <c r="S48" s="2706"/>
      <c r="T48" s="2705"/>
      <c r="U48" s="2705"/>
      <c r="V48" s="2704"/>
      <c r="W48" s="2704"/>
      <c r="X48" s="2707"/>
      <c r="Y48" s="2707"/>
      <c r="Z48" s="2707"/>
      <c r="AA48" s="2707"/>
      <c r="AB48" s="2707"/>
      <c r="AC48" s="2707"/>
      <c r="AD48" s="2707"/>
      <c r="AE48" s="2707"/>
      <c r="AF48" s="2707"/>
      <c r="AG48" s="2707"/>
      <c r="AH48" s="2708">
        <f t="shared" si="0"/>
        <v>0</v>
      </c>
      <c r="AI48" s="1100"/>
      <c r="AJ48" s="2709"/>
      <c r="AK48" s="1100"/>
    </row>
    <row r="49" spans="2:37">
      <c r="B49" s="2698"/>
      <c r="C49" s="2698"/>
      <c r="D49" s="2698"/>
      <c r="E49" s="2701"/>
      <c r="F49" s="2701"/>
      <c r="G49" s="2702"/>
      <c r="H49" s="2703"/>
      <c r="I49" s="2702"/>
      <c r="J49" s="2703"/>
      <c r="K49" s="2701"/>
      <c r="L49" s="2701"/>
      <c r="M49" s="2704"/>
      <c r="N49" s="2704"/>
      <c r="O49" s="2705"/>
      <c r="P49" s="2705"/>
      <c r="Q49" s="2705"/>
      <c r="R49" s="2704"/>
      <c r="S49" s="2706"/>
      <c r="T49" s="2705"/>
      <c r="U49" s="2705"/>
      <c r="V49" s="2704"/>
      <c r="W49" s="2704"/>
      <c r="X49" s="2707"/>
      <c r="Y49" s="2707"/>
      <c r="Z49" s="2707"/>
      <c r="AA49" s="2707"/>
      <c r="AB49" s="2707"/>
      <c r="AC49" s="2707"/>
      <c r="AD49" s="2707"/>
      <c r="AE49" s="2707"/>
      <c r="AF49" s="2707"/>
      <c r="AG49" s="2707"/>
      <c r="AH49" s="2708">
        <f t="shared" si="0"/>
        <v>0</v>
      </c>
      <c r="AI49" s="1100"/>
      <c r="AJ49" s="2709"/>
      <c r="AK49" s="1100"/>
    </row>
    <row r="50" spans="2:37">
      <c r="B50" s="2698"/>
      <c r="C50" s="2698"/>
      <c r="D50" s="2698"/>
      <c r="E50" s="2701"/>
      <c r="F50" s="2701"/>
      <c r="G50" s="2702"/>
      <c r="H50" s="2703"/>
      <c r="I50" s="2702"/>
      <c r="J50" s="2703"/>
      <c r="K50" s="2701"/>
      <c r="L50" s="2701"/>
      <c r="M50" s="2704"/>
      <c r="N50" s="2704"/>
      <c r="O50" s="2705"/>
      <c r="P50" s="2705"/>
      <c r="Q50" s="2705"/>
      <c r="R50" s="2704"/>
      <c r="S50" s="2706"/>
      <c r="T50" s="2705"/>
      <c r="U50" s="2705"/>
      <c r="V50" s="2704"/>
      <c r="W50" s="2704"/>
      <c r="X50" s="2707"/>
      <c r="Y50" s="2707"/>
      <c r="Z50" s="2707"/>
      <c r="AA50" s="2707"/>
      <c r="AB50" s="2707"/>
      <c r="AC50" s="2707"/>
      <c r="AD50" s="2707"/>
      <c r="AE50" s="2707"/>
      <c r="AF50" s="2707"/>
      <c r="AG50" s="2707"/>
      <c r="AH50" s="2708">
        <f t="shared" si="0"/>
        <v>0</v>
      </c>
      <c r="AI50" s="1100"/>
      <c r="AJ50" s="2709"/>
      <c r="AK50" s="1100"/>
    </row>
    <row r="51" spans="2:37">
      <c r="B51" s="2698"/>
      <c r="C51" s="2698"/>
      <c r="D51" s="2698"/>
      <c r="E51" s="2701"/>
      <c r="F51" s="2701"/>
      <c r="G51" s="2702"/>
      <c r="H51" s="2703"/>
      <c r="I51" s="2702"/>
      <c r="J51" s="2703"/>
      <c r="K51" s="2701"/>
      <c r="L51" s="2701"/>
      <c r="M51" s="2704"/>
      <c r="N51" s="2704"/>
      <c r="O51" s="2705"/>
      <c r="P51" s="2705"/>
      <c r="Q51" s="2705"/>
      <c r="R51" s="2704"/>
      <c r="S51" s="2706"/>
      <c r="T51" s="2705"/>
      <c r="U51" s="2705"/>
      <c r="V51" s="2704"/>
      <c r="W51" s="2704"/>
      <c r="X51" s="2707"/>
      <c r="Y51" s="2707"/>
      <c r="Z51" s="2707"/>
      <c r="AA51" s="2707"/>
      <c r="AB51" s="2707"/>
      <c r="AC51" s="2707"/>
      <c r="AD51" s="2707"/>
      <c r="AE51" s="2707"/>
      <c r="AF51" s="2707"/>
      <c r="AG51" s="2707"/>
      <c r="AH51" s="2708">
        <f t="shared" si="0"/>
        <v>0</v>
      </c>
      <c r="AI51" s="1100"/>
      <c r="AJ51" s="2709"/>
      <c r="AK51" s="1100"/>
    </row>
    <row r="52" spans="2:37">
      <c r="B52" s="2698"/>
      <c r="C52" s="2698"/>
      <c r="D52" s="2698"/>
      <c r="E52" s="2701"/>
      <c r="F52" s="2701"/>
      <c r="G52" s="2702"/>
      <c r="H52" s="2703"/>
      <c r="I52" s="2702"/>
      <c r="J52" s="2703"/>
      <c r="K52" s="2701"/>
      <c r="L52" s="2701"/>
      <c r="M52" s="2704"/>
      <c r="N52" s="2704"/>
      <c r="O52" s="2705"/>
      <c r="P52" s="2705"/>
      <c r="Q52" s="2705"/>
      <c r="R52" s="2704"/>
      <c r="S52" s="2706"/>
      <c r="T52" s="2705"/>
      <c r="U52" s="2705"/>
      <c r="V52" s="2704"/>
      <c r="W52" s="2704"/>
      <c r="X52" s="2707"/>
      <c r="Y52" s="2707"/>
      <c r="Z52" s="2707"/>
      <c r="AA52" s="2707"/>
      <c r="AB52" s="2707"/>
      <c r="AC52" s="2707"/>
      <c r="AD52" s="2707"/>
      <c r="AE52" s="2707"/>
      <c r="AF52" s="2707"/>
      <c r="AG52" s="2707"/>
      <c r="AH52" s="2708">
        <f t="shared" si="0"/>
        <v>0</v>
      </c>
      <c r="AI52" s="1100"/>
      <c r="AJ52" s="2709"/>
      <c r="AK52" s="1100"/>
    </row>
    <row r="53" spans="2:37">
      <c r="B53" s="2698"/>
      <c r="C53" s="2698"/>
      <c r="D53" s="2698"/>
      <c r="E53" s="2701"/>
      <c r="F53" s="2701"/>
      <c r="G53" s="2702"/>
      <c r="H53" s="2703"/>
      <c r="I53" s="2702"/>
      <c r="J53" s="2703"/>
      <c r="K53" s="2701"/>
      <c r="L53" s="2701"/>
      <c r="M53" s="2704"/>
      <c r="N53" s="2704"/>
      <c r="O53" s="2705"/>
      <c r="P53" s="2705"/>
      <c r="Q53" s="2705"/>
      <c r="R53" s="2704"/>
      <c r="S53" s="2706"/>
      <c r="T53" s="2705"/>
      <c r="U53" s="2705"/>
      <c r="V53" s="2704"/>
      <c r="W53" s="2704"/>
      <c r="X53" s="2707"/>
      <c r="Y53" s="2707"/>
      <c r="Z53" s="2707"/>
      <c r="AA53" s="2707"/>
      <c r="AB53" s="2707"/>
      <c r="AC53" s="2707"/>
      <c r="AD53" s="2707"/>
      <c r="AE53" s="2707"/>
      <c r="AF53" s="2707"/>
      <c r="AG53" s="2707"/>
      <c r="AH53" s="2708">
        <f t="shared" si="0"/>
        <v>0</v>
      </c>
      <c r="AI53" s="1100"/>
      <c r="AJ53" s="2709"/>
      <c r="AK53" s="1100"/>
    </row>
    <row r="54" spans="2:37">
      <c r="B54" s="2698"/>
      <c r="C54" s="2698"/>
      <c r="D54" s="2698"/>
      <c r="E54" s="2701"/>
      <c r="F54" s="2701"/>
      <c r="G54" s="2702"/>
      <c r="H54" s="2703"/>
      <c r="I54" s="2702"/>
      <c r="J54" s="2703"/>
      <c r="K54" s="2701"/>
      <c r="L54" s="2701"/>
      <c r="M54" s="2704"/>
      <c r="N54" s="2704"/>
      <c r="O54" s="2705"/>
      <c r="P54" s="2705"/>
      <c r="Q54" s="2705"/>
      <c r="R54" s="2704"/>
      <c r="S54" s="2706"/>
      <c r="T54" s="2705"/>
      <c r="U54" s="2705"/>
      <c r="V54" s="2704"/>
      <c r="W54" s="2704"/>
      <c r="X54" s="2707"/>
      <c r="Y54" s="2707"/>
      <c r="Z54" s="2707"/>
      <c r="AA54" s="2707"/>
      <c r="AB54" s="2707"/>
      <c r="AC54" s="2707"/>
      <c r="AD54" s="2707"/>
      <c r="AE54" s="2707"/>
      <c r="AF54" s="2707"/>
      <c r="AG54" s="2707"/>
      <c r="AH54" s="2708">
        <f t="shared" si="0"/>
        <v>0</v>
      </c>
      <c r="AI54" s="1100"/>
      <c r="AJ54" s="2709"/>
      <c r="AK54" s="1100"/>
    </row>
    <row r="55" spans="2:37">
      <c r="B55" s="2698"/>
      <c r="C55" s="2698"/>
      <c r="D55" s="2698"/>
      <c r="E55" s="2701"/>
      <c r="F55" s="2701"/>
      <c r="G55" s="2702"/>
      <c r="H55" s="2703"/>
      <c r="I55" s="2702"/>
      <c r="J55" s="2703"/>
      <c r="K55" s="2701"/>
      <c r="L55" s="2701"/>
      <c r="M55" s="2704"/>
      <c r="N55" s="2704"/>
      <c r="O55" s="2705"/>
      <c r="P55" s="2705"/>
      <c r="Q55" s="2705"/>
      <c r="R55" s="2704"/>
      <c r="S55" s="2706"/>
      <c r="T55" s="2705"/>
      <c r="U55" s="2705"/>
      <c r="V55" s="2704"/>
      <c r="W55" s="2704"/>
      <c r="X55" s="2707"/>
      <c r="Y55" s="2707"/>
      <c r="Z55" s="2707"/>
      <c r="AA55" s="2707"/>
      <c r="AB55" s="2707"/>
      <c r="AC55" s="2707"/>
      <c r="AD55" s="2707"/>
      <c r="AE55" s="2707"/>
      <c r="AF55" s="2707"/>
      <c r="AG55" s="2707"/>
      <c r="AH55" s="2708">
        <f t="shared" si="0"/>
        <v>0</v>
      </c>
      <c r="AI55" s="1100"/>
      <c r="AJ55" s="2709"/>
      <c r="AK55" s="1100"/>
    </row>
    <row r="56" spans="2:37">
      <c r="B56" s="2698"/>
      <c r="C56" s="2698"/>
      <c r="D56" s="2698"/>
      <c r="E56" s="2701"/>
      <c r="F56" s="2701"/>
      <c r="G56" s="2702"/>
      <c r="H56" s="2703"/>
      <c r="I56" s="2702"/>
      <c r="J56" s="2703"/>
      <c r="K56" s="2701"/>
      <c r="L56" s="2701"/>
      <c r="M56" s="2704"/>
      <c r="N56" s="2704"/>
      <c r="O56" s="2705"/>
      <c r="P56" s="2705"/>
      <c r="Q56" s="2705"/>
      <c r="R56" s="2704"/>
      <c r="S56" s="2706"/>
      <c r="T56" s="2705"/>
      <c r="U56" s="2705"/>
      <c r="V56" s="2704"/>
      <c r="W56" s="2704"/>
      <c r="X56" s="2707"/>
      <c r="Y56" s="2707"/>
      <c r="Z56" s="2707"/>
      <c r="AA56" s="2707"/>
      <c r="AB56" s="2707"/>
      <c r="AC56" s="2707"/>
      <c r="AD56" s="2707"/>
      <c r="AE56" s="2707"/>
      <c r="AF56" s="2707"/>
      <c r="AG56" s="2707"/>
      <c r="AH56" s="2708">
        <f t="shared" si="0"/>
        <v>0</v>
      </c>
      <c r="AI56" s="1100"/>
      <c r="AJ56" s="2709"/>
      <c r="AK56" s="1100"/>
    </row>
    <row r="57" spans="2:37">
      <c r="B57" s="2698"/>
      <c r="C57" s="2698"/>
      <c r="D57" s="2698"/>
      <c r="E57" s="2701"/>
      <c r="F57" s="2701"/>
      <c r="G57" s="2702"/>
      <c r="H57" s="2703"/>
      <c r="I57" s="2702"/>
      <c r="J57" s="2703"/>
      <c r="K57" s="2701"/>
      <c r="L57" s="2701"/>
      <c r="M57" s="2704"/>
      <c r="N57" s="2704"/>
      <c r="O57" s="2705"/>
      <c r="P57" s="2705"/>
      <c r="Q57" s="2705"/>
      <c r="R57" s="2704"/>
      <c r="S57" s="2706"/>
      <c r="T57" s="2705"/>
      <c r="U57" s="2705"/>
      <c r="V57" s="2704"/>
      <c r="W57" s="2704"/>
      <c r="X57" s="2707"/>
      <c r="Y57" s="2707"/>
      <c r="Z57" s="2707"/>
      <c r="AA57" s="2707"/>
      <c r="AB57" s="2707"/>
      <c r="AC57" s="2707"/>
      <c r="AD57" s="2707"/>
      <c r="AE57" s="2707"/>
      <c r="AF57" s="2707"/>
      <c r="AG57" s="2707"/>
      <c r="AH57" s="2708">
        <f t="shared" si="0"/>
        <v>0</v>
      </c>
      <c r="AI57" s="1100"/>
      <c r="AJ57" s="2709"/>
      <c r="AK57" s="1100"/>
    </row>
    <row r="58" spans="2:37">
      <c r="B58" s="2698"/>
      <c r="C58" s="2698"/>
      <c r="D58" s="2698"/>
      <c r="E58" s="2701"/>
      <c r="F58" s="2701"/>
      <c r="G58" s="2702"/>
      <c r="H58" s="2703"/>
      <c r="I58" s="2702"/>
      <c r="J58" s="2703"/>
      <c r="K58" s="2701"/>
      <c r="L58" s="2701"/>
      <c r="M58" s="2704"/>
      <c r="N58" s="2704"/>
      <c r="O58" s="2705"/>
      <c r="P58" s="2705"/>
      <c r="Q58" s="2705"/>
      <c r="R58" s="2704"/>
      <c r="S58" s="2706"/>
      <c r="T58" s="2705"/>
      <c r="U58" s="2705"/>
      <c r="V58" s="2704"/>
      <c r="W58" s="2704"/>
      <c r="X58" s="2707"/>
      <c r="Y58" s="2707"/>
      <c r="Z58" s="2707"/>
      <c r="AA58" s="2707"/>
      <c r="AB58" s="2707"/>
      <c r="AC58" s="2707"/>
      <c r="AD58" s="2707"/>
      <c r="AE58" s="2707"/>
      <c r="AF58" s="2707"/>
      <c r="AG58" s="2707"/>
      <c r="AH58" s="2708">
        <f t="shared" si="0"/>
        <v>0</v>
      </c>
      <c r="AI58" s="1100"/>
      <c r="AJ58" s="2709"/>
      <c r="AK58" s="1100"/>
    </row>
    <row r="59" spans="2:37">
      <c r="B59" s="2698"/>
      <c r="C59" s="2698"/>
      <c r="D59" s="2698"/>
      <c r="E59" s="2701"/>
      <c r="F59" s="2701"/>
      <c r="G59" s="2702"/>
      <c r="H59" s="2703"/>
      <c r="I59" s="2702"/>
      <c r="J59" s="2703"/>
      <c r="K59" s="2701"/>
      <c r="L59" s="2701"/>
      <c r="M59" s="2704"/>
      <c r="N59" s="2704"/>
      <c r="O59" s="2705"/>
      <c r="P59" s="2705"/>
      <c r="Q59" s="2705"/>
      <c r="R59" s="2704"/>
      <c r="S59" s="2706"/>
      <c r="T59" s="2705"/>
      <c r="U59" s="2705"/>
      <c r="V59" s="2704"/>
      <c r="W59" s="2704"/>
      <c r="X59" s="2707"/>
      <c r="Y59" s="2707"/>
      <c r="Z59" s="2707"/>
      <c r="AA59" s="2707"/>
      <c r="AB59" s="2707"/>
      <c r="AC59" s="2707"/>
      <c r="AD59" s="2707"/>
      <c r="AE59" s="2707"/>
      <c r="AF59" s="2707"/>
      <c r="AG59" s="2707"/>
      <c r="AH59" s="2708">
        <f t="shared" si="0"/>
        <v>0</v>
      </c>
      <c r="AI59" s="1100"/>
      <c r="AJ59" s="2709"/>
      <c r="AK59" s="1100"/>
    </row>
    <row r="60" spans="2:37">
      <c r="B60" s="2698"/>
      <c r="C60" s="2698"/>
      <c r="D60" s="2698"/>
      <c r="E60" s="2701"/>
      <c r="F60" s="2701"/>
      <c r="G60" s="2702"/>
      <c r="H60" s="2703"/>
      <c r="I60" s="2702"/>
      <c r="J60" s="2703"/>
      <c r="K60" s="2701"/>
      <c r="L60" s="2701"/>
      <c r="M60" s="2704"/>
      <c r="N60" s="2704"/>
      <c r="O60" s="2705"/>
      <c r="P60" s="2705"/>
      <c r="Q60" s="2705"/>
      <c r="R60" s="2704"/>
      <c r="S60" s="2706"/>
      <c r="T60" s="2705"/>
      <c r="U60" s="2705"/>
      <c r="V60" s="2704"/>
      <c r="W60" s="2704"/>
      <c r="X60" s="2707"/>
      <c r="Y60" s="2707"/>
      <c r="Z60" s="2707"/>
      <c r="AA60" s="2707"/>
      <c r="AB60" s="2707"/>
      <c r="AC60" s="2707"/>
      <c r="AD60" s="2707"/>
      <c r="AE60" s="2707"/>
      <c r="AF60" s="2707"/>
      <c r="AG60" s="2707"/>
      <c r="AH60" s="2708">
        <f t="shared" si="0"/>
        <v>0</v>
      </c>
      <c r="AI60" s="1100"/>
      <c r="AJ60" s="2709"/>
      <c r="AK60" s="1100"/>
    </row>
    <row r="61" spans="2:37">
      <c r="B61" s="2698"/>
      <c r="C61" s="2698"/>
      <c r="D61" s="2698"/>
      <c r="E61" s="2701"/>
      <c r="F61" s="2701"/>
      <c r="G61" s="2702"/>
      <c r="H61" s="2703"/>
      <c r="I61" s="2702"/>
      <c r="J61" s="2703"/>
      <c r="K61" s="2701"/>
      <c r="L61" s="2701"/>
      <c r="M61" s="2704"/>
      <c r="N61" s="2704"/>
      <c r="O61" s="2705"/>
      <c r="P61" s="2705"/>
      <c r="Q61" s="2705"/>
      <c r="R61" s="2704"/>
      <c r="S61" s="2706"/>
      <c r="T61" s="2705"/>
      <c r="U61" s="2705"/>
      <c r="V61" s="2704"/>
      <c r="W61" s="2704"/>
      <c r="X61" s="2707"/>
      <c r="Y61" s="2707"/>
      <c r="Z61" s="2707"/>
      <c r="AA61" s="2707"/>
      <c r="AB61" s="2707"/>
      <c r="AC61" s="2707"/>
      <c r="AD61" s="2707"/>
      <c r="AE61" s="2707"/>
      <c r="AF61" s="2707"/>
      <c r="AG61" s="2707"/>
      <c r="AH61" s="2708">
        <f t="shared" si="0"/>
        <v>0</v>
      </c>
      <c r="AI61" s="1100"/>
      <c r="AJ61" s="2709"/>
      <c r="AK61" s="1100"/>
    </row>
    <row r="62" spans="2:37">
      <c r="B62" s="2698"/>
      <c r="C62" s="2698"/>
      <c r="D62" s="2698"/>
      <c r="E62" s="2701"/>
      <c r="F62" s="2701"/>
      <c r="G62" s="2702"/>
      <c r="H62" s="2703"/>
      <c r="I62" s="2702"/>
      <c r="J62" s="2703"/>
      <c r="K62" s="2701"/>
      <c r="L62" s="2701"/>
      <c r="M62" s="2704"/>
      <c r="N62" s="2704"/>
      <c r="O62" s="2705"/>
      <c r="P62" s="2705"/>
      <c r="Q62" s="2705"/>
      <c r="R62" s="2704"/>
      <c r="S62" s="2706"/>
      <c r="T62" s="2705"/>
      <c r="U62" s="2705"/>
      <c r="V62" s="2704"/>
      <c r="W62" s="2704"/>
      <c r="X62" s="2707"/>
      <c r="Y62" s="2707"/>
      <c r="Z62" s="2707"/>
      <c r="AA62" s="2707"/>
      <c r="AB62" s="2707"/>
      <c r="AC62" s="2707"/>
      <c r="AD62" s="2707"/>
      <c r="AE62" s="2707"/>
      <c r="AF62" s="2707"/>
      <c r="AG62" s="2707"/>
      <c r="AH62" s="2708">
        <f t="shared" si="0"/>
        <v>0</v>
      </c>
      <c r="AI62" s="1100"/>
      <c r="AJ62" s="2709"/>
      <c r="AK62" s="1100"/>
    </row>
    <row r="63" spans="2:37">
      <c r="B63" s="2698"/>
      <c r="C63" s="2698"/>
      <c r="D63" s="2698"/>
      <c r="E63" s="2701"/>
      <c r="F63" s="2701"/>
      <c r="G63" s="2702"/>
      <c r="H63" s="2703"/>
      <c r="I63" s="2702"/>
      <c r="J63" s="2703"/>
      <c r="K63" s="2701"/>
      <c r="L63" s="2701"/>
      <c r="M63" s="2704"/>
      <c r="N63" s="2704"/>
      <c r="O63" s="2705"/>
      <c r="P63" s="2705"/>
      <c r="Q63" s="2705"/>
      <c r="R63" s="2704"/>
      <c r="S63" s="2706"/>
      <c r="T63" s="2705"/>
      <c r="U63" s="2705"/>
      <c r="V63" s="2704"/>
      <c r="W63" s="2704"/>
      <c r="X63" s="2707"/>
      <c r="Y63" s="2707"/>
      <c r="Z63" s="2707"/>
      <c r="AA63" s="2707"/>
      <c r="AB63" s="2707"/>
      <c r="AC63" s="2707"/>
      <c r="AD63" s="2707"/>
      <c r="AE63" s="2707"/>
      <c r="AF63" s="2707"/>
      <c r="AG63" s="2707"/>
      <c r="AH63" s="2708">
        <f t="shared" si="0"/>
        <v>0</v>
      </c>
      <c r="AI63" s="1100"/>
      <c r="AJ63" s="2709"/>
      <c r="AK63" s="1100"/>
    </row>
    <row r="64" spans="2:37">
      <c r="B64" s="2698"/>
      <c r="C64" s="2698"/>
      <c r="D64" s="2698"/>
      <c r="E64" s="2701"/>
      <c r="F64" s="2701"/>
      <c r="G64" s="2702"/>
      <c r="H64" s="2703"/>
      <c r="I64" s="2702"/>
      <c r="J64" s="2703"/>
      <c r="K64" s="2701"/>
      <c r="L64" s="2701"/>
      <c r="M64" s="2704"/>
      <c r="N64" s="2704"/>
      <c r="O64" s="2705"/>
      <c r="P64" s="2705"/>
      <c r="Q64" s="2705"/>
      <c r="R64" s="2704"/>
      <c r="S64" s="2706"/>
      <c r="T64" s="2705"/>
      <c r="U64" s="2705"/>
      <c r="V64" s="2704"/>
      <c r="W64" s="2704"/>
      <c r="X64" s="2707"/>
      <c r="Y64" s="2707"/>
      <c r="Z64" s="2707"/>
      <c r="AA64" s="2707"/>
      <c r="AB64" s="2707"/>
      <c r="AC64" s="2707"/>
      <c r="AD64" s="2707"/>
      <c r="AE64" s="2707"/>
      <c r="AF64" s="2707"/>
      <c r="AG64" s="2707"/>
      <c r="AH64" s="2708">
        <f t="shared" si="0"/>
        <v>0</v>
      </c>
      <c r="AI64" s="1100"/>
      <c r="AJ64" s="2709"/>
      <c r="AK64" s="1100"/>
    </row>
    <row r="65" spans="2:37">
      <c r="B65" s="2698"/>
      <c r="C65" s="2698"/>
      <c r="D65" s="2698"/>
      <c r="E65" s="2701"/>
      <c r="F65" s="2701"/>
      <c r="G65" s="2702"/>
      <c r="H65" s="2703"/>
      <c r="I65" s="2702"/>
      <c r="J65" s="2703"/>
      <c r="K65" s="2701"/>
      <c r="L65" s="2701"/>
      <c r="M65" s="2704"/>
      <c r="N65" s="2704"/>
      <c r="O65" s="2705"/>
      <c r="P65" s="2705"/>
      <c r="Q65" s="2705"/>
      <c r="R65" s="2704"/>
      <c r="S65" s="2706"/>
      <c r="T65" s="2705"/>
      <c r="U65" s="2705"/>
      <c r="V65" s="2704"/>
      <c r="W65" s="2704"/>
      <c r="X65" s="2707"/>
      <c r="Y65" s="2707"/>
      <c r="Z65" s="2707"/>
      <c r="AA65" s="2707"/>
      <c r="AB65" s="2707"/>
      <c r="AC65" s="2707"/>
      <c r="AD65" s="2707"/>
      <c r="AE65" s="2707"/>
      <c r="AF65" s="2707"/>
      <c r="AG65" s="2707"/>
      <c r="AH65" s="2708">
        <f t="shared" si="0"/>
        <v>0</v>
      </c>
      <c r="AI65" s="1100"/>
      <c r="AJ65" s="2709"/>
      <c r="AK65" s="1100"/>
    </row>
    <row r="66" spans="2:37">
      <c r="B66" s="2698"/>
      <c r="C66" s="2698"/>
      <c r="D66" s="2698"/>
      <c r="E66" s="2701"/>
      <c r="F66" s="2701"/>
      <c r="G66" s="2702"/>
      <c r="H66" s="2703"/>
      <c r="I66" s="2702"/>
      <c r="J66" s="2703"/>
      <c r="K66" s="2701"/>
      <c r="L66" s="2701"/>
      <c r="M66" s="2704"/>
      <c r="N66" s="2704"/>
      <c r="O66" s="2705"/>
      <c r="P66" s="2705"/>
      <c r="Q66" s="2705"/>
      <c r="R66" s="2704"/>
      <c r="S66" s="2706"/>
      <c r="T66" s="2705"/>
      <c r="U66" s="2705"/>
      <c r="V66" s="2704"/>
      <c r="W66" s="2704"/>
      <c r="X66" s="2707"/>
      <c r="Y66" s="2707"/>
      <c r="Z66" s="2707"/>
      <c r="AA66" s="2707"/>
      <c r="AB66" s="2707"/>
      <c r="AC66" s="2707"/>
      <c r="AD66" s="2707"/>
      <c r="AE66" s="2707"/>
      <c r="AF66" s="2707"/>
      <c r="AG66" s="2707"/>
      <c r="AH66" s="2708">
        <f t="shared" si="0"/>
        <v>0</v>
      </c>
      <c r="AI66" s="1100"/>
      <c r="AJ66" s="2709"/>
      <c r="AK66" s="1100"/>
    </row>
    <row r="67" spans="2:37">
      <c r="B67" s="2698"/>
      <c r="C67" s="2698"/>
      <c r="D67" s="2698"/>
      <c r="E67" s="2701"/>
      <c r="F67" s="2701"/>
      <c r="G67" s="2702"/>
      <c r="H67" s="2703"/>
      <c r="I67" s="2702"/>
      <c r="J67" s="2703"/>
      <c r="K67" s="2701"/>
      <c r="L67" s="2701"/>
      <c r="M67" s="2704"/>
      <c r="N67" s="2704"/>
      <c r="O67" s="2705"/>
      <c r="P67" s="2705"/>
      <c r="Q67" s="2705"/>
      <c r="R67" s="2704"/>
      <c r="S67" s="2706"/>
      <c r="T67" s="2705"/>
      <c r="U67" s="2705"/>
      <c r="V67" s="2704"/>
      <c r="W67" s="2704"/>
      <c r="X67" s="2707"/>
      <c r="Y67" s="2707"/>
      <c r="Z67" s="2707"/>
      <c r="AA67" s="2707"/>
      <c r="AB67" s="2707"/>
      <c r="AC67" s="2707"/>
      <c r="AD67" s="2707"/>
      <c r="AE67" s="2707"/>
      <c r="AF67" s="2707"/>
      <c r="AG67" s="2707"/>
      <c r="AH67" s="2708">
        <f t="shared" si="0"/>
        <v>0</v>
      </c>
      <c r="AI67" s="1100"/>
      <c r="AJ67" s="2709"/>
      <c r="AK67" s="1100"/>
    </row>
    <row r="68" spans="2:37">
      <c r="B68" s="2698"/>
      <c r="C68" s="2698"/>
      <c r="D68" s="2698"/>
      <c r="E68" s="2701"/>
      <c r="F68" s="2701"/>
      <c r="G68" s="2702"/>
      <c r="H68" s="2703"/>
      <c r="I68" s="2702"/>
      <c r="J68" s="2703"/>
      <c r="K68" s="2701"/>
      <c r="L68" s="2701"/>
      <c r="M68" s="2704"/>
      <c r="N68" s="2704"/>
      <c r="O68" s="2705"/>
      <c r="P68" s="2705"/>
      <c r="Q68" s="2705"/>
      <c r="R68" s="2704"/>
      <c r="S68" s="2706"/>
      <c r="T68" s="2705"/>
      <c r="U68" s="2705"/>
      <c r="V68" s="2704"/>
      <c r="W68" s="2704"/>
      <c r="X68" s="2707"/>
      <c r="Y68" s="2707"/>
      <c r="Z68" s="2707"/>
      <c r="AA68" s="2707"/>
      <c r="AB68" s="2707"/>
      <c r="AC68" s="2707"/>
      <c r="AD68" s="2707"/>
      <c r="AE68" s="2707"/>
      <c r="AF68" s="2707"/>
      <c r="AG68" s="2707"/>
      <c r="AH68" s="2708">
        <f t="shared" si="0"/>
        <v>0</v>
      </c>
      <c r="AI68" s="1100"/>
      <c r="AJ68" s="2709"/>
      <c r="AK68" s="1100"/>
    </row>
    <row r="69" spans="2:37">
      <c r="B69" s="2698"/>
      <c r="C69" s="2698"/>
      <c r="D69" s="2698"/>
      <c r="E69" s="2701"/>
      <c r="F69" s="2701"/>
      <c r="G69" s="2702"/>
      <c r="H69" s="2703"/>
      <c r="I69" s="2702"/>
      <c r="J69" s="2703"/>
      <c r="K69" s="2701"/>
      <c r="L69" s="2701"/>
      <c r="M69" s="2704"/>
      <c r="N69" s="2704"/>
      <c r="O69" s="2705"/>
      <c r="P69" s="2705"/>
      <c r="Q69" s="2705"/>
      <c r="R69" s="2704"/>
      <c r="S69" s="2706"/>
      <c r="T69" s="2705"/>
      <c r="U69" s="2705"/>
      <c r="V69" s="2704"/>
      <c r="W69" s="2704"/>
      <c r="X69" s="2707"/>
      <c r="Y69" s="2707"/>
      <c r="Z69" s="2707"/>
      <c r="AA69" s="2707"/>
      <c r="AB69" s="2707"/>
      <c r="AC69" s="2707"/>
      <c r="AD69" s="2707"/>
      <c r="AE69" s="2707"/>
      <c r="AF69" s="2707"/>
      <c r="AG69" s="2707"/>
      <c r="AH69" s="2708">
        <f t="shared" si="0"/>
        <v>0</v>
      </c>
      <c r="AI69" s="1100"/>
      <c r="AJ69" s="2709"/>
      <c r="AK69" s="1100"/>
    </row>
    <row r="70" spans="2:37">
      <c r="B70" s="2698"/>
      <c r="C70" s="2698"/>
      <c r="D70" s="2698"/>
      <c r="E70" s="2701"/>
      <c r="F70" s="2701"/>
      <c r="G70" s="2702"/>
      <c r="H70" s="2703"/>
      <c r="I70" s="2702"/>
      <c r="J70" s="2703"/>
      <c r="K70" s="2701"/>
      <c r="L70" s="2701"/>
      <c r="M70" s="2704"/>
      <c r="N70" s="2704"/>
      <c r="O70" s="2705"/>
      <c r="P70" s="2705"/>
      <c r="Q70" s="2705"/>
      <c r="R70" s="2704"/>
      <c r="S70" s="2706"/>
      <c r="T70" s="2705"/>
      <c r="U70" s="2705"/>
      <c r="V70" s="2704"/>
      <c r="W70" s="2704"/>
      <c r="X70" s="2707"/>
      <c r="Y70" s="2707"/>
      <c r="Z70" s="2707"/>
      <c r="AA70" s="2707"/>
      <c r="AB70" s="2707"/>
      <c r="AC70" s="2707"/>
      <c r="AD70" s="2707"/>
      <c r="AE70" s="2707"/>
      <c r="AF70" s="2707"/>
      <c r="AG70" s="2707"/>
      <c r="AH70" s="2708">
        <f t="shared" si="0"/>
        <v>0</v>
      </c>
      <c r="AI70" s="1100"/>
      <c r="AJ70" s="2709"/>
      <c r="AK70" s="1100"/>
    </row>
    <row r="71" spans="2:37">
      <c r="B71" s="2698"/>
      <c r="C71" s="2698"/>
      <c r="D71" s="2698"/>
      <c r="E71" s="2701"/>
      <c r="F71" s="2701"/>
      <c r="G71" s="2702"/>
      <c r="H71" s="2703"/>
      <c r="I71" s="2702"/>
      <c r="J71" s="2703"/>
      <c r="K71" s="2701"/>
      <c r="L71" s="2701"/>
      <c r="M71" s="2704"/>
      <c r="N71" s="2704"/>
      <c r="O71" s="2705"/>
      <c r="P71" s="2705"/>
      <c r="Q71" s="2705"/>
      <c r="R71" s="2704"/>
      <c r="S71" s="2706"/>
      <c r="T71" s="2705"/>
      <c r="U71" s="2705"/>
      <c r="V71" s="2704"/>
      <c r="W71" s="2704"/>
      <c r="X71" s="2707"/>
      <c r="Y71" s="2707"/>
      <c r="Z71" s="2707"/>
      <c r="AA71" s="2707"/>
      <c r="AB71" s="2707"/>
      <c r="AC71" s="2707"/>
      <c r="AD71" s="2707"/>
      <c r="AE71" s="2707"/>
      <c r="AF71" s="2707"/>
      <c r="AG71" s="2707"/>
      <c r="AH71" s="2708">
        <f t="shared" si="0"/>
        <v>0</v>
      </c>
      <c r="AI71" s="1100"/>
      <c r="AJ71" s="2709"/>
      <c r="AK71" s="1100"/>
    </row>
    <row r="72" spans="2:37">
      <c r="B72" s="2698"/>
      <c r="C72" s="2698"/>
      <c r="D72" s="2698"/>
      <c r="E72" s="2701"/>
      <c r="F72" s="2701"/>
      <c r="G72" s="2702"/>
      <c r="H72" s="2703"/>
      <c r="I72" s="2702"/>
      <c r="J72" s="2703"/>
      <c r="K72" s="2701"/>
      <c r="L72" s="2701"/>
      <c r="M72" s="2704"/>
      <c r="N72" s="2704"/>
      <c r="O72" s="2705"/>
      <c r="P72" s="2705"/>
      <c r="Q72" s="2705"/>
      <c r="R72" s="2704"/>
      <c r="S72" s="2706"/>
      <c r="T72" s="2705"/>
      <c r="U72" s="2705"/>
      <c r="V72" s="2704"/>
      <c r="W72" s="2704"/>
      <c r="X72" s="2707"/>
      <c r="Y72" s="2707"/>
      <c r="Z72" s="2707"/>
      <c r="AA72" s="2707"/>
      <c r="AB72" s="2707"/>
      <c r="AC72" s="2707"/>
      <c r="AD72" s="2707"/>
      <c r="AE72" s="2707"/>
      <c r="AF72" s="2707"/>
      <c r="AG72" s="2707"/>
      <c r="AH72" s="2708">
        <f t="shared" si="0"/>
        <v>0</v>
      </c>
      <c r="AI72" s="1100"/>
      <c r="AJ72" s="2709"/>
      <c r="AK72" s="1100"/>
    </row>
    <row r="73" spans="2:37">
      <c r="B73" s="2698"/>
      <c r="C73" s="2698"/>
      <c r="D73" s="2698"/>
      <c r="E73" s="2701"/>
      <c r="F73" s="2701"/>
      <c r="G73" s="2702"/>
      <c r="H73" s="2703"/>
      <c r="I73" s="2702"/>
      <c r="J73" s="2703"/>
      <c r="K73" s="2701"/>
      <c r="L73" s="2701"/>
      <c r="M73" s="2704"/>
      <c r="N73" s="2704"/>
      <c r="O73" s="2705"/>
      <c r="P73" s="2705"/>
      <c r="Q73" s="2705"/>
      <c r="R73" s="2704"/>
      <c r="S73" s="2706"/>
      <c r="T73" s="2705"/>
      <c r="U73" s="2705"/>
      <c r="V73" s="2704"/>
      <c r="W73" s="2704"/>
      <c r="X73" s="2707"/>
      <c r="Y73" s="2707"/>
      <c r="Z73" s="2707"/>
      <c r="AA73" s="2707"/>
      <c r="AB73" s="2707"/>
      <c r="AC73" s="2707"/>
      <c r="AD73" s="2707"/>
      <c r="AE73" s="2707"/>
      <c r="AF73" s="2707"/>
      <c r="AG73" s="2707"/>
      <c r="AH73" s="2708">
        <f t="shared" si="0"/>
        <v>0</v>
      </c>
      <c r="AI73" s="1100"/>
      <c r="AJ73" s="2709"/>
      <c r="AK73" s="1100"/>
    </row>
    <row r="74" spans="2:37">
      <c r="B74" s="2698"/>
      <c r="C74" s="2698"/>
      <c r="D74" s="2698"/>
      <c r="E74" s="2701"/>
      <c r="F74" s="2701"/>
      <c r="G74" s="2702"/>
      <c r="H74" s="2703"/>
      <c r="I74" s="2702"/>
      <c r="J74" s="2703"/>
      <c r="K74" s="2701"/>
      <c r="L74" s="2701"/>
      <c r="M74" s="2704"/>
      <c r="N74" s="2704"/>
      <c r="O74" s="2705"/>
      <c r="P74" s="2705"/>
      <c r="Q74" s="2705"/>
      <c r="R74" s="2704"/>
      <c r="S74" s="2706"/>
      <c r="T74" s="2705"/>
      <c r="U74" s="2705"/>
      <c r="V74" s="2704"/>
      <c r="W74" s="2704"/>
      <c r="X74" s="2707"/>
      <c r="Y74" s="2707"/>
      <c r="Z74" s="2707"/>
      <c r="AA74" s="2707"/>
      <c r="AB74" s="2707"/>
      <c r="AC74" s="2707"/>
      <c r="AD74" s="2707"/>
      <c r="AE74" s="2707"/>
      <c r="AF74" s="2707"/>
      <c r="AG74" s="2707"/>
      <c r="AH74" s="2708">
        <f t="shared" si="0"/>
        <v>0</v>
      </c>
      <c r="AI74" s="1100"/>
      <c r="AJ74" s="2709"/>
      <c r="AK74" s="1100"/>
    </row>
    <row r="75" spans="2:37">
      <c r="B75" s="2698"/>
      <c r="C75" s="2698"/>
      <c r="D75" s="2698"/>
      <c r="E75" s="2701"/>
      <c r="F75" s="2701"/>
      <c r="G75" s="2702"/>
      <c r="H75" s="2703"/>
      <c r="I75" s="2702"/>
      <c r="J75" s="2703"/>
      <c r="K75" s="2701"/>
      <c r="L75" s="2701"/>
      <c r="M75" s="2704"/>
      <c r="N75" s="2704"/>
      <c r="O75" s="2705"/>
      <c r="P75" s="2705"/>
      <c r="Q75" s="2705"/>
      <c r="R75" s="2704"/>
      <c r="S75" s="2706"/>
      <c r="T75" s="2705"/>
      <c r="U75" s="2705"/>
      <c r="V75" s="2704"/>
      <c r="W75" s="2704"/>
      <c r="X75" s="2707"/>
      <c r="Y75" s="2707"/>
      <c r="Z75" s="2707"/>
      <c r="AA75" s="2707"/>
      <c r="AB75" s="2707"/>
      <c r="AC75" s="2707"/>
      <c r="AD75" s="2707"/>
      <c r="AE75" s="2707"/>
      <c r="AF75" s="2707"/>
      <c r="AG75" s="2707"/>
      <c r="AH75" s="2708">
        <f t="shared" si="0"/>
        <v>0</v>
      </c>
      <c r="AI75" s="1100"/>
      <c r="AJ75" s="2709"/>
      <c r="AK75" s="1100"/>
    </row>
    <row r="76" spans="2:37">
      <c r="B76" s="2698"/>
      <c r="C76" s="2698"/>
      <c r="D76" s="2698"/>
      <c r="E76" s="2701"/>
      <c r="F76" s="2701"/>
      <c r="G76" s="2702"/>
      <c r="H76" s="2703"/>
      <c r="I76" s="2702"/>
      <c r="J76" s="2703"/>
      <c r="K76" s="2701"/>
      <c r="L76" s="2701"/>
      <c r="M76" s="2704"/>
      <c r="N76" s="2704"/>
      <c r="O76" s="2705"/>
      <c r="P76" s="2705"/>
      <c r="Q76" s="2705"/>
      <c r="R76" s="2704"/>
      <c r="S76" s="2706"/>
      <c r="T76" s="2705"/>
      <c r="U76" s="2705"/>
      <c r="V76" s="2704"/>
      <c r="W76" s="2704"/>
      <c r="X76" s="2707"/>
      <c r="Y76" s="2707"/>
      <c r="Z76" s="2707"/>
      <c r="AA76" s="2707"/>
      <c r="AB76" s="2707"/>
      <c r="AC76" s="2707"/>
      <c r="AD76" s="2707"/>
      <c r="AE76" s="2707"/>
      <c r="AF76" s="2707"/>
      <c r="AG76" s="2707"/>
      <c r="AH76" s="2708">
        <f t="shared" si="0"/>
        <v>0</v>
      </c>
      <c r="AI76" s="1100"/>
      <c r="AJ76" s="2709"/>
      <c r="AK76" s="1100"/>
    </row>
    <row r="77" spans="2:37">
      <c r="B77" s="2698"/>
      <c r="C77" s="2698"/>
      <c r="D77" s="2698"/>
      <c r="E77" s="2701"/>
      <c r="F77" s="2701"/>
      <c r="G77" s="2702"/>
      <c r="H77" s="2703"/>
      <c r="I77" s="2702"/>
      <c r="J77" s="2703"/>
      <c r="K77" s="2701"/>
      <c r="L77" s="2701"/>
      <c r="M77" s="2704"/>
      <c r="N77" s="2704"/>
      <c r="O77" s="2705"/>
      <c r="P77" s="2705"/>
      <c r="Q77" s="2705"/>
      <c r="R77" s="2704"/>
      <c r="S77" s="2706"/>
      <c r="T77" s="2705"/>
      <c r="U77" s="2705"/>
      <c r="V77" s="2704"/>
      <c r="W77" s="2704"/>
      <c r="X77" s="2707"/>
      <c r="Y77" s="2707"/>
      <c r="Z77" s="2707"/>
      <c r="AA77" s="2707"/>
      <c r="AB77" s="2707"/>
      <c r="AC77" s="2707"/>
      <c r="AD77" s="2707"/>
      <c r="AE77" s="2707"/>
      <c r="AF77" s="2707"/>
      <c r="AG77" s="2707"/>
      <c r="AH77" s="2708">
        <f t="shared" si="0"/>
        <v>0</v>
      </c>
      <c r="AI77" s="1100"/>
      <c r="AJ77" s="2709"/>
      <c r="AK77" s="1100"/>
    </row>
    <row r="78" spans="2:37">
      <c r="B78" s="2698"/>
      <c r="C78" s="2698"/>
      <c r="D78" s="2698"/>
      <c r="E78" s="2701"/>
      <c r="F78" s="2701"/>
      <c r="G78" s="2702"/>
      <c r="H78" s="2703"/>
      <c r="I78" s="2702"/>
      <c r="J78" s="2703"/>
      <c r="K78" s="2701"/>
      <c r="L78" s="2701"/>
      <c r="M78" s="2704"/>
      <c r="N78" s="2704"/>
      <c r="O78" s="2705"/>
      <c r="P78" s="2705"/>
      <c r="Q78" s="2705"/>
      <c r="R78" s="2704"/>
      <c r="S78" s="2706"/>
      <c r="T78" s="2705"/>
      <c r="U78" s="2705"/>
      <c r="V78" s="2704"/>
      <c r="W78" s="2704"/>
      <c r="X78" s="2707"/>
      <c r="Y78" s="2707"/>
      <c r="Z78" s="2707"/>
      <c r="AA78" s="2707"/>
      <c r="AB78" s="2707"/>
      <c r="AC78" s="2707"/>
      <c r="AD78" s="2707"/>
      <c r="AE78" s="2707"/>
      <c r="AF78" s="2707"/>
      <c r="AG78" s="2707"/>
      <c r="AH78" s="2708">
        <f t="shared" si="0"/>
        <v>0</v>
      </c>
      <c r="AI78" s="1100"/>
      <c r="AJ78" s="2709"/>
      <c r="AK78" s="1100"/>
    </row>
    <row r="79" spans="2:37">
      <c r="B79" s="2698"/>
      <c r="C79" s="2698"/>
      <c r="D79" s="2698"/>
      <c r="E79" s="2701"/>
      <c r="F79" s="2701"/>
      <c r="G79" s="2702"/>
      <c r="H79" s="2703"/>
      <c r="I79" s="2702"/>
      <c r="J79" s="2703"/>
      <c r="K79" s="2701"/>
      <c r="L79" s="2701"/>
      <c r="M79" s="2704"/>
      <c r="N79" s="2704"/>
      <c r="O79" s="2705"/>
      <c r="P79" s="2705"/>
      <c r="Q79" s="2705"/>
      <c r="R79" s="2704"/>
      <c r="S79" s="2706"/>
      <c r="T79" s="2705"/>
      <c r="U79" s="2705"/>
      <c r="V79" s="2704"/>
      <c r="W79" s="2704"/>
      <c r="X79" s="2707"/>
      <c r="Y79" s="2707"/>
      <c r="Z79" s="2707"/>
      <c r="AA79" s="2707"/>
      <c r="AB79" s="2707"/>
      <c r="AC79" s="2707"/>
      <c r="AD79" s="2707"/>
      <c r="AE79" s="2707"/>
      <c r="AF79" s="2707"/>
      <c r="AG79" s="2707"/>
      <c r="AH79" s="2708">
        <f t="shared" si="0"/>
        <v>0</v>
      </c>
      <c r="AI79" s="1100"/>
      <c r="AJ79" s="2709"/>
      <c r="AK79" s="1100"/>
    </row>
    <row r="80" spans="2:37">
      <c r="B80" s="2698"/>
      <c r="C80" s="2698"/>
      <c r="D80" s="2698"/>
      <c r="E80" s="2701"/>
      <c r="F80" s="2701"/>
      <c r="G80" s="2702"/>
      <c r="H80" s="2703"/>
      <c r="I80" s="2702"/>
      <c r="J80" s="2703"/>
      <c r="K80" s="2701"/>
      <c r="L80" s="2701"/>
      <c r="M80" s="2704"/>
      <c r="N80" s="2704"/>
      <c r="O80" s="2705"/>
      <c r="P80" s="2705"/>
      <c r="Q80" s="2705"/>
      <c r="R80" s="2704"/>
      <c r="S80" s="2706"/>
      <c r="T80" s="2705"/>
      <c r="U80" s="2705"/>
      <c r="V80" s="2704"/>
      <c r="W80" s="2704"/>
      <c r="X80" s="2707"/>
      <c r="Y80" s="2707"/>
      <c r="Z80" s="2707"/>
      <c r="AA80" s="2707"/>
      <c r="AB80" s="2707"/>
      <c r="AC80" s="2707"/>
      <c r="AD80" s="2707"/>
      <c r="AE80" s="2707"/>
      <c r="AF80" s="2707"/>
      <c r="AG80" s="2707"/>
      <c r="AH80" s="2708">
        <f t="shared" si="0"/>
        <v>0</v>
      </c>
      <c r="AI80" s="1100"/>
      <c r="AJ80" s="2709"/>
      <c r="AK80" s="1100"/>
    </row>
    <row r="81" spans="2:37">
      <c r="B81" s="2698"/>
      <c r="C81" s="2698"/>
      <c r="D81" s="2698"/>
      <c r="E81" s="2701"/>
      <c r="F81" s="2701"/>
      <c r="G81" s="2702"/>
      <c r="H81" s="2703"/>
      <c r="I81" s="2702"/>
      <c r="J81" s="2703"/>
      <c r="K81" s="2701"/>
      <c r="L81" s="2701"/>
      <c r="M81" s="2704"/>
      <c r="N81" s="2704"/>
      <c r="O81" s="2705"/>
      <c r="P81" s="2705"/>
      <c r="Q81" s="2705"/>
      <c r="R81" s="2704"/>
      <c r="S81" s="2706"/>
      <c r="T81" s="2705"/>
      <c r="U81" s="2705"/>
      <c r="V81" s="2704"/>
      <c r="W81" s="2704"/>
      <c r="X81" s="2707"/>
      <c r="Y81" s="2707"/>
      <c r="Z81" s="2707"/>
      <c r="AA81" s="2707"/>
      <c r="AB81" s="2707"/>
      <c r="AC81" s="2707"/>
      <c r="AD81" s="2707"/>
      <c r="AE81" s="2707"/>
      <c r="AF81" s="2707"/>
      <c r="AG81" s="2707"/>
      <c r="AH81" s="2708">
        <f t="shared" si="0"/>
        <v>0</v>
      </c>
      <c r="AI81" s="1100"/>
      <c r="AJ81" s="2709"/>
      <c r="AK81" s="1100"/>
    </row>
    <row r="82" spans="2:37">
      <c r="B82" s="2698"/>
      <c r="C82" s="2698"/>
      <c r="D82" s="2698"/>
      <c r="E82" s="2701"/>
      <c r="F82" s="2701"/>
      <c r="G82" s="2702"/>
      <c r="H82" s="2703"/>
      <c r="I82" s="2702"/>
      <c r="J82" s="2703"/>
      <c r="K82" s="2701"/>
      <c r="L82" s="2701"/>
      <c r="M82" s="2704"/>
      <c r="N82" s="2704"/>
      <c r="O82" s="2705"/>
      <c r="P82" s="2705"/>
      <c r="Q82" s="2705"/>
      <c r="R82" s="2704"/>
      <c r="S82" s="2706"/>
      <c r="T82" s="2705"/>
      <c r="U82" s="2705"/>
      <c r="V82" s="2704"/>
      <c r="W82" s="2704"/>
      <c r="X82" s="2707"/>
      <c r="Y82" s="2707"/>
      <c r="Z82" s="2707"/>
      <c r="AA82" s="2707"/>
      <c r="AB82" s="2707"/>
      <c r="AC82" s="2707"/>
      <c r="AD82" s="2707"/>
      <c r="AE82" s="2707"/>
      <c r="AF82" s="2707"/>
      <c r="AG82" s="2707"/>
      <c r="AH82" s="2708">
        <f t="shared" si="0"/>
        <v>0</v>
      </c>
      <c r="AI82" s="1100"/>
      <c r="AJ82" s="2709"/>
      <c r="AK82" s="1100"/>
    </row>
    <row r="83" spans="2:37">
      <c r="B83" s="2698"/>
      <c r="C83" s="2698"/>
      <c r="D83" s="2698"/>
      <c r="E83" s="2701"/>
      <c r="F83" s="2701"/>
      <c r="G83" s="2702"/>
      <c r="H83" s="2703"/>
      <c r="I83" s="2702"/>
      <c r="J83" s="2703"/>
      <c r="K83" s="2701"/>
      <c r="L83" s="2701"/>
      <c r="M83" s="2704"/>
      <c r="N83" s="2704"/>
      <c r="O83" s="2705"/>
      <c r="P83" s="2705"/>
      <c r="Q83" s="2705"/>
      <c r="R83" s="2704"/>
      <c r="S83" s="2706"/>
      <c r="T83" s="2705"/>
      <c r="U83" s="2705"/>
      <c r="V83" s="2704"/>
      <c r="W83" s="2704"/>
      <c r="X83" s="2707"/>
      <c r="Y83" s="2707"/>
      <c r="Z83" s="2707"/>
      <c r="AA83" s="2707"/>
      <c r="AB83" s="2707"/>
      <c r="AC83" s="2707"/>
      <c r="AD83" s="2707"/>
      <c r="AE83" s="2707"/>
      <c r="AF83" s="2707"/>
      <c r="AG83" s="2707"/>
      <c r="AH83" s="2708">
        <f t="shared" si="0"/>
        <v>0</v>
      </c>
      <c r="AI83" s="1100"/>
      <c r="AJ83" s="2709"/>
      <c r="AK83" s="1100"/>
    </row>
    <row r="84" spans="2:37">
      <c r="B84" s="2698"/>
      <c r="C84" s="2698"/>
      <c r="D84" s="2698"/>
      <c r="E84" s="2701"/>
      <c r="F84" s="2701"/>
      <c r="G84" s="2702"/>
      <c r="H84" s="2703"/>
      <c r="I84" s="2702"/>
      <c r="J84" s="2703"/>
      <c r="K84" s="2701"/>
      <c r="L84" s="2701"/>
      <c r="M84" s="2704"/>
      <c r="N84" s="2704"/>
      <c r="O84" s="2705"/>
      <c r="P84" s="2705"/>
      <c r="Q84" s="2705"/>
      <c r="R84" s="2704"/>
      <c r="S84" s="2706"/>
      <c r="T84" s="2705"/>
      <c r="U84" s="2705"/>
      <c r="V84" s="2704"/>
      <c r="W84" s="2704"/>
      <c r="X84" s="2707"/>
      <c r="Y84" s="2707"/>
      <c r="Z84" s="2707"/>
      <c r="AA84" s="2707"/>
      <c r="AB84" s="2707"/>
      <c r="AC84" s="2707"/>
      <c r="AD84" s="2707"/>
      <c r="AE84" s="2707"/>
      <c r="AF84" s="2707"/>
      <c r="AG84" s="2707"/>
      <c r="AH84" s="2708">
        <f t="shared" si="0"/>
        <v>0</v>
      </c>
      <c r="AI84" s="1100"/>
      <c r="AJ84" s="2709"/>
      <c r="AK84" s="1100"/>
    </row>
    <row r="85" spans="2:37">
      <c r="B85" s="2698"/>
      <c r="C85" s="2698"/>
      <c r="D85" s="2698"/>
      <c r="E85" s="2701"/>
      <c r="F85" s="2701"/>
      <c r="G85" s="2702"/>
      <c r="H85" s="2703"/>
      <c r="I85" s="2702"/>
      <c r="J85" s="2703"/>
      <c r="K85" s="2701"/>
      <c r="L85" s="2701"/>
      <c r="M85" s="2704"/>
      <c r="N85" s="2704"/>
      <c r="O85" s="2705"/>
      <c r="P85" s="2705"/>
      <c r="Q85" s="2705"/>
      <c r="R85" s="2704"/>
      <c r="S85" s="2706"/>
      <c r="T85" s="2705"/>
      <c r="U85" s="2705"/>
      <c r="V85" s="2704"/>
      <c r="W85" s="2704"/>
      <c r="X85" s="2707"/>
      <c r="Y85" s="2707"/>
      <c r="Z85" s="2707"/>
      <c r="AA85" s="2707"/>
      <c r="AB85" s="2707"/>
      <c r="AC85" s="2707"/>
      <c r="AD85" s="2707"/>
      <c r="AE85" s="2707"/>
      <c r="AF85" s="2707"/>
      <c r="AG85" s="2707"/>
      <c r="AH85" s="2708">
        <f t="shared" si="0"/>
        <v>0</v>
      </c>
      <c r="AI85" s="1100"/>
      <c r="AJ85" s="2709"/>
      <c r="AK85" s="1100"/>
    </row>
    <row r="86" spans="2:37">
      <c r="B86" s="2698"/>
      <c r="C86" s="2698"/>
      <c r="D86" s="2698"/>
      <c r="E86" s="2701"/>
      <c r="F86" s="2701"/>
      <c r="G86" s="2702"/>
      <c r="H86" s="2703"/>
      <c r="I86" s="2702"/>
      <c r="J86" s="2703"/>
      <c r="K86" s="2701"/>
      <c r="L86" s="2701"/>
      <c r="M86" s="2704"/>
      <c r="N86" s="2704"/>
      <c r="O86" s="2705"/>
      <c r="P86" s="2705"/>
      <c r="Q86" s="2705"/>
      <c r="R86" s="2704"/>
      <c r="S86" s="2706"/>
      <c r="T86" s="2705"/>
      <c r="U86" s="2705"/>
      <c r="V86" s="2704"/>
      <c r="W86" s="2704"/>
      <c r="X86" s="2707"/>
      <c r="Y86" s="2707"/>
      <c r="Z86" s="2707"/>
      <c r="AA86" s="2707"/>
      <c r="AB86" s="2707"/>
      <c r="AC86" s="2707"/>
      <c r="AD86" s="2707"/>
      <c r="AE86" s="2707"/>
      <c r="AF86" s="2707"/>
      <c r="AG86" s="2707"/>
      <c r="AH86" s="2708">
        <f t="shared" si="0"/>
        <v>0</v>
      </c>
      <c r="AI86" s="1100"/>
      <c r="AJ86" s="2709"/>
      <c r="AK86" s="1100"/>
    </row>
    <row r="87" spans="2:37">
      <c r="B87" s="2698"/>
      <c r="C87" s="2698"/>
      <c r="D87" s="2698"/>
      <c r="E87" s="2701"/>
      <c r="F87" s="2701"/>
      <c r="G87" s="2702"/>
      <c r="H87" s="2703"/>
      <c r="I87" s="2702"/>
      <c r="J87" s="2703"/>
      <c r="K87" s="2701"/>
      <c r="L87" s="2701"/>
      <c r="M87" s="2704"/>
      <c r="N87" s="2704"/>
      <c r="O87" s="2705"/>
      <c r="P87" s="2705"/>
      <c r="Q87" s="2705"/>
      <c r="R87" s="2704"/>
      <c r="S87" s="2706"/>
      <c r="T87" s="2705"/>
      <c r="U87" s="2705"/>
      <c r="V87" s="2704"/>
      <c r="W87" s="2704"/>
      <c r="X87" s="2707"/>
      <c r="Y87" s="2707"/>
      <c r="Z87" s="2707"/>
      <c r="AA87" s="2707"/>
      <c r="AB87" s="2707"/>
      <c r="AC87" s="2707"/>
      <c r="AD87" s="2707"/>
      <c r="AE87" s="2707"/>
      <c r="AF87" s="2707"/>
      <c r="AG87" s="2707"/>
      <c r="AH87" s="2708">
        <f t="shared" si="0"/>
        <v>0</v>
      </c>
      <c r="AI87" s="1100"/>
      <c r="AJ87" s="2709"/>
      <c r="AK87" s="1100"/>
    </row>
    <row r="88" spans="2:37">
      <c r="B88" s="2698"/>
      <c r="C88" s="2698"/>
      <c r="D88" s="2698"/>
      <c r="E88" s="2701"/>
      <c r="F88" s="2701"/>
      <c r="G88" s="2702"/>
      <c r="H88" s="2703"/>
      <c r="I88" s="2702"/>
      <c r="J88" s="2703"/>
      <c r="K88" s="2701"/>
      <c r="L88" s="2701"/>
      <c r="M88" s="2704"/>
      <c r="N88" s="2704"/>
      <c r="O88" s="2705"/>
      <c r="P88" s="2705"/>
      <c r="Q88" s="2705"/>
      <c r="R88" s="2704"/>
      <c r="S88" s="2706"/>
      <c r="T88" s="2705"/>
      <c r="U88" s="2705"/>
      <c r="V88" s="2704"/>
      <c r="W88" s="2704"/>
      <c r="X88" s="2707"/>
      <c r="Y88" s="2707"/>
      <c r="Z88" s="2707"/>
      <c r="AA88" s="2707"/>
      <c r="AB88" s="2707"/>
      <c r="AC88" s="2707"/>
      <c r="AD88" s="2707"/>
      <c r="AE88" s="2707"/>
      <c r="AF88" s="2707"/>
      <c r="AG88" s="2707"/>
      <c r="AH88" s="2708">
        <f t="shared" si="0"/>
        <v>0</v>
      </c>
      <c r="AI88" s="1100"/>
      <c r="AJ88" s="2709"/>
      <c r="AK88" s="1100"/>
    </row>
    <row r="89" spans="2:37">
      <c r="B89" s="2698"/>
      <c r="C89" s="2698"/>
      <c r="D89" s="2698"/>
      <c r="E89" s="2701"/>
      <c r="F89" s="2701"/>
      <c r="G89" s="2702"/>
      <c r="H89" s="2703"/>
      <c r="I89" s="2702"/>
      <c r="J89" s="2703"/>
      <c r="K89" s="2701"/>
      <c r="L89" s="2701"/>
      <c r="M89" s="2704"/>
      <c r="N89" s="2704"/>
      <c r="O89" s="2705"/>
      <c r="P89" s="2705"/>
      <c r="Q89" s="2705"/>
      <c r="R89" s="2704"/>
      <c r="S89" s="2706"/>
      <c r="T89" s="2705"/>
      <c r="U89" s="2705"/>
      <c r="V89" s="2704"/>
      <c r="W89" s="2704"/>
      <c r="X89" s="2707"/>
      <c r="Y89" s="2707"/>
      <c r="Z89" s="2707"/>
      <c r="AA89" s="2707"/>
      <c r="AB89" s="2707"/>
      <c r="AC89" s="2707"/>
      <c r="AD89" s="2707"/>
      <c r="AE89" s="2707"/>
      <c r="AF89" s="2707"/>
      <c r="AG89" s="2707"/>
      <c r="AH89" s="2708">
        <f t="shared" si="0"/>
        <v>0</v>
      </c>
      <c r="AI89" s="1100"/>
      <c r="AJ89" s="2709"/>
      <c r="AK89" s="1100"/>
    </row>
    <row r="90" spans="2:37">
      <c r="B90" s="2698"/>
      <c r="C90" s="2698"/>
      <c r="D90" s="2698"/>
      <c r="E90" s="2701"/>
      <c r="F90" s="2701"/>
      <c r="G90" s="2702"/>
      <c r="H90" s="2703"/>
      <c r="I90" s="2702"/>
      <c r="J90" s="2703"/>
      <c r="K90" s="2701"/>
      <c r="L90" s="2701"/>
      <c r="M90" s="2704"/>
      <c r="N90" s="2704"/>
      <c r="O90" s="2705"/>
      <c r="P90" s="2705"/>
      <c r="Q90" s="2705"/>
      <c r="R90" s="2704"/>
      <c r="S90" s="2706"/>
      <c r="T90" s="2705"/>
      <c r="U90" s="2705"/>
      <c r="V90" s="2704"/>
      <c r="W90" s="2704"/>
      <c r="X90" s="2707"/>
      <c r="Y90" s="2707"/>
      <c r="Z90" s="2707"/>
      <c r="AA90" s="2707"/>
      <c r="AB90" s="2707"/>
      <c r="AC90" s="2707"/>
      <c r="AD90" s="2707"/>
      <c r="AE90" s="2707"/>
      <c r="AF90" s="2707"/>
      <c r="AG90" s="2707"/>
      <c r="AH90" s="2708">
        <f t="shared" si="0"/>
        <v>0</v>
      </c>
      <c r="AI90" s="1100"/>
      <c r="AJ90" s="2709"/>
      <c r="AK90" s="1100"/>
    </row>
    <row r="91" spans="2:37">
      <c r="B91" s="2698"/>
      <c r="C91" s="2698"/>
      <c r="D91" s="2698"/>
      <c r="E91" s="2701"/>
      <c r="F91" s="2701"/>
      <c r="G91" s="2702"/>
      <c r="H91" s="2703"/>
      <c r="I91" s="2702"/>
      <c r="J91" s="2703"/>
      <c r="K91" s="2701"/>
      <c r="L91" s="2701"/>
      <c r="M91" s="2704"/>
      <c r="N91" s="2704"/>
      <c r="O91" s="2705"/>
      <c r="P91" s="2705"/>
      <c r="Q91" s="2705"/>
      <c r="R91" s="2704"/>
      <c r="S91" s="2706"/>
      <c r="T91" s="2705"/>
      <c r="U91" s="2705"/>
      <c r="V91" s="2704"/>
      <c r="W91" s="2704"/>
      <c r="X91" s="2707"/>
      <c r="Y91" s="2707"/>
      <c r="Z91" s="2707"/>
      <c r="AA91" s="2707"/>
      <c r="AB91" s="2707"/>
      <c r="AC91" s="2707"/>
      <c r="AD91" s="2707"/>
      <c r="AE91" s="2707"/>
      <c r="AF91" s="2707"/>
      <c r="AG91" s="2707"/>
      <c r="AH91" s="2708">
        <f t="shared" si="0"/>
        <v>0</v>
      </c>
      <c r="AI91" s="1100"/>
      <c r="AJ91" s="2709"/>
      <c r="AK91" s="1100"/>
    </row>
    <row r="92" spans="2:37">
      <c r="B92" s="2698"/>
      <c r="C92" s="2698"/>
      <c r="D92" s="2698"/>
      <c r="E92" s="2701"/>
      <c r="F92" s="2701"/>
      <c r="G92" s="2702"/>
      <c r="H92" s="2703"/>
      <c r="I92" s="2702"/>
      <c r="J92" s="2703"/>
      <c r="K92" s="2701"/>
      <c r="L92" s="2701"/>
      <c r="M92" s="2704"/>
      <c r="N92" s="2704"/>
      <c r="O92" s="2705"/>
      <c r="P92" s="2705"/>
      <c r="Q92" s="2705"/>
      <c r="R92" s="2704"/>
      <c r="S92" s="2706"/>
      <c r="T92" s="2705"/>
      <c r="U92" s="2705"/>
      <c r="V92" s="2704"/>
      <c r="W92" s="2704"/>
      <c r="X92" s="2707"/>
      <c r="Y92" s="2707"/>
      <c r="Z92" s="2707"/>
      <c r="AA92" s="2707"/>
      <c r="AB92" s="2707"/>
      <c r="AC92" s="2707"/>
      <c r="AD92" s="2707"/>
      <c r="AE92" s="2707"/>
      <c r="AF92" s="2707"/>
      <c r="AG92" s="2707"/>
      <c r="AH92" s="2708">
        <f t="shared" si="0"/>
        <v>0</v>
      </c>
      <c r="AI92" s="1100"/>
      <c r="AJ92" s="2709"/>
      <c r="AK92" s="1100"/>
    </row>
    <row r="93" spans="2:37">
      <c r="B93" s="2698"/>
      <c r="C93" s="2698"/>
      <c r="D93" s="2698"/>
      <c r="E93" s="2701"/>
      <c r="F93" s="2701"/>
      <c r="G93" s="2702"/>
      <c r="H93" s="2703"/>
      <c r="I93" s="2702"/>
      <c r="J93" s="2703"/>
      <c r="K93" s="2701"/>
      <c r="L93" s="2701"/>
      <c r="M93" s="2704"/>
      <c r="N93" s="2704"/>
      <c r="O93" s="2705"/>
      <c r="P93" s="2705"/>
      <c r="Q93" s="2705"/>
      <c r="R93" s="2704"/>
      <c r="S93" s="2706"/>
      <c r="T93" s="2705"/>
      <c r="U93" s="2705"/>
      <c r="V93" s="2704"/>
      <c r="W93" s="2704"/>
      <c r="X93" s="2707"/>
      <c r="Y93" s="2707"/>
      <c r="Z93" s="2707"/>
      <c r="AA93" s="2707"/>
      <c r="AB93" s="2707"/>
      <c r="AC93" s="2707"/>
      <c r="AD93" s="2707"/>
      <c r="AE93" s="2707"/>
      <c r="AF93" s="2707"/>
      <c r="AG93" s="2707"/>
      <c r="AH93" s="2708">
        <f t="shared" si="0"/>
        <v>0</v>
      </c>
      <c r="AI93" s="1100"/>
      <c r="AJ93" s="2709"/>
      <c r="AK93" s="1100"/>
    </row>
    <row r="94" spans="2:37">
      <c r="B94" s="2698"/>
      <c r="C94" s="2698"/>
      <c r="D94" s="2698"/>
      <c r="E94" s="2701"/>
      <c r="F94" s="2701"/>
      <c r="G94" s="2702"/>
      <c r="H94" s="2703"/>
      <c r="I94" s="2702"/>
      <c r="J94" s="2703"/>
      <c r="K94" s="2701"/>
      <c r="L94" s="2701"/>
      <c r="M94" s="2704"/>
      <c r="N94" s="2704"/>
      <c r="O94" s="2705"/>
      <c r="P94" s="2705"/>
      <c r="Q94" s="2705"/>
      <c r="R94" s="2704"/>
      <c r="S94" s="2706"/>
      <c r="T94" s="2705"/>
      <c r="U94" s="2705"/>
      <c r="V94" s="2704"/>
      <c r="W94" s="2704"/>
      <c r="X94" s="2707"/>
      <c r="Y94" s="2707"/>
      <c r="Z94" s="2707"/>
      <c r="AA94" s="2707"/>
      <c r="AB94" s="2707"/>
      <c r="AC94" s="2707"/>
      <c r="AD94" s="2707"/>
      <c r="AE94" s="2707"/>
      <c r="AF94" s="2707"/>
      <c r="AG94" s="2707"/>
      <c r="AH94" s="2708">
        <f t="shared" si="0"/>
        <v>0</v>
      </c>
      <c r="AI94" s="1100"/>
      <c r="AJ94" s="2709"/>
      <c r="AK94" s="1100"/>
    </row>
    <row r="95" spans="2:37">
      <c r="B95" s="2698"/>
      <c r="C95" s="2698"/>
      <c r="D95" s="2698"/>
      <c r="E95" s="2701"/>
      <c r="F95" s="2701"/>
      <c r="G95" s="2702"/>
      <c r="H95" s="2703"/>
      <c r="I95" s="2702"/>
      <c r="J95" s="2703"/>
      <c r="K95" s="2701"/>
      <c r="L95" s="2701"/>
      <c r="M95" s="2704"/>
      <c r="N95" s="2704"/>
      <c r="O95" s="2705"/>
      <c r="P95" s="2705"/>
      <c r="Q95" s="2705"/>
      <c r="R95" s="2704"/>
      <c r="S95" s="2706"/>
      <c r="T95" s="2705"/>
      <c r="U95" s="2705"/>
      <c r="V95" s="2704"/>
      <c r="W95" s="2704"/>
      <c r="X95" s="2707"/>
      <c r="Y95" s="2707"/>
      <c r="Z95" s="2707"/>
      <c r="AA95" s="2707"/>
      <c r="AB95" s="2707"/>
      <c r="AC95" s="2707"/>
      <c r="AD95" s="2707"/>
      <c r="AE95" s="2707"/>
      <c r="AF95" s="2707"/>
      <c r="AG95" s="2707"/>
      <c r="AH95" s="2708">
        <f t="shared" si="0"/>
        <v>0</v>
      </c>
      <c r="AI95" s="1100"/>
      <c r="AJ95" s="2709"/>
      <c r="AK95" s="1100"/>
    </row>
    <row r="96" spans="2:37">
      <c r="B96" s="2698"/>
      <c r="C96" s="2698"/>
      <c r="D96" s="2698"/>
      <c r="E96" s="2701"/>
      <c r="F96" s="2701"/>
      <c r="G96" s="2702"/>
      <c r="H96" s="2703"/>
      <c r="I96" s="2702"/>
      <c r="J96" s="2703"/>
      <c r="K96" s="2701"/>
      <c r="L96" s="2701"/>
      <c r="M96" s="2704"/>
      <c r="N96" s="2704"/>
      <c r="O96" s="2705"/>
      <c r="P96" s="2705"/>
      <c r="Q96" s="2705"/>
      <c r="R96" s="2704"/>
      <c r="S96" s="2706"/>
      <c r="T96" s="2705"/>
      <c r="U96" s="2705"/>
      <c r="V96" s="2704"/>
      <c r="W96" s="2704"/>
      <c r="X96" s="2707"/>
      <c r="Y96" s="2707"/>
      <c r="Z96" s="2707"/>
      <c r="AA96" s="2707"/>
      <c r="AB96" s="2707"/>
      <c r="AC96" s="2707"/>
      <c r="AD96" s="2707"/>
      <c r="AE96" s="2707"/>
      <c r="AF96" s="2707"/>
      <c r="AG96" s="2707"/>
      <c r="AH96" s="2708">
        <f t="shared" si="0"/>
        <v>0</v>
      </c>
      <c r="AI96" s="1100"/>
      <c r="AJ96" s="2709"/>
      <c r="AK96" s="1100"/>
    </row>
    <row r="97" spans="2:37">
      <c r="B97" s="2698"/>
      <c r="C97" s="2698"/>
      <c r="D97" s="2698"/>
      <c r="E97" s="2701"/>
      <c r="F97" s="2701"/>
      <c r="G97" s="2702"/>
      <c r="H97" s="2703"/>
      <c r="I97" s="2702"/>
      <c r="J97" s="2703"/>
      <c r="K97" s="2701"/>
      <c r="L97" s="2701"/>
      <c r="M97" s="2704"/>
      <c r="N97" s="2704"/>
      <c r="O97" s="2705"/>
      <c r="P97" s="2705"/>
      <c r="Q97" s="2705"/>
      <c r="R97" s="2704"/>
      <c r="S97" s="2706"/>
      <c r="T97" s="2705"/>
      <c r="U97" s="2705"/>
      <c r="V97" s="2704"/>
      <c r="W97" s="2704"/>
      <c r="X97" s="2707"/>
      <c r="Y97" s="2707"/>
      <c r="Z97" s="2707"/>
      <c r="AA97" s="2707"/>
      <c r="AB97" s="2707"/>
      <c r="AC97" s="2707"/>
      <c r="AD97" s="2707"/>
      <c r="AE97" s="2707"/>
      <c r="AF97" s="2707"/>
      <c r="AG97" s="2707"/>
      <c r="AH97" s="2708">
        <f t="shared" si="0"/>
        <v>0</v>
      </c>
      <c r="AI97" s="1100"/>
      <c r="AJ97" s="2709"/>
      <c r="AK97" s="1100"/>
    </row>
    <row r="98" spans="2:37">
      <c r="B98" s="2698"/>
      <c r="C98" s="2698"/>
      <c r="D98" s="2698"/>
      <c r="E98" s="2701"/>
      <c r="F98" s="2701"/>
      <c r="G98" s="2702"/>
      <c r="H98" s="2703"/>
      <c r="I98" s="2702"/>
      <c r="J98" s="2703"/>
      <c r="K98" s="2701"/>
      <c r="L98" s="2701"/>
      <c r="M98" s="2704"/>
      <c r="N98" s="2704"/>
      <c r="O98" s="2705"/>
      <c r="P98" s="2705"/>
      <c r="Q98" s="2705"/>
      <c r="R98" s="2704"/>
      <c r="S98" s="2706"/>
      <c r="T98" s="2705"/>
      <c r="U98" s="2705"/>
      <c r="V98" s="2704"/>
      <c r="W98" s="2704"/>
      <c r="X98" s="2707"/>
      <c r="Y98" s="2707"/>
      <c r="Z98" s="2707"/>
      <c r="AA98" s="2707"/>
      <c r="AB98" s="2707"/>
      <c r="AC98" s="2707"/>
      <c r="AD98" s="2707"/>
      <c r="AE98" s="2707"/>
      <c r="AF98" s="2707"/>
      <c r="AG98" s="2707"/>
      <c r="AH98" s="2708">
        <f t="shared" si="0"/>
        <v>0</v>
      </c>
      <c r="AI98" s="1100"/>
      <c r="AJ98" s="2709"/>
      <c r="AK98" s="1100"/>
    </row>
    <row r="99" spans="2:37">
      <c r="B99" s="2698"/>
      <c r="C99" s="2698"/>
      <c r="D99" s="2698"/>
      <c r="E99" s="2701"/>
      <c r="F99" s="2701"/>
      <c r="G99" s="2702"/>
      <c r="H99" s="2703"/>
      <c r="I99" s="2702"/>
      <c r="J99" s="2703"/>
      <c r="K99" s="2701"/>
      <c r="L99" s="2701"/>
      <c r="M99" s="2704"/>
      <c r="N99" s="2704"/>
      <c r="O99" s="2705"/>
      <c r="P99" s="2705"/>
      <c r="Q99" s="2705"/>
      <c r="R99" s="2704"/>
      <c r="S99" s="2706"/>
      <c r="T99" s="2705"/>
      <c r="U99" s="2705"/>
      <c r="V99" s="2704"/>
      <c r="W99" s="2704"/>
      <c r="X99" s="2707"/>
      <c r="Y99" s="2707"/>
      <c r="Z99" s="2707"/>
      <c r="AA99" s="2707"/>
      <c r="AB99" s="2707"/>
      <c r="AC99" s="2707"/>
      <c r="AD99" s="2707"/>
      <c r="AE99" s="2707"/>
      <c r="AF99" s="2707"/>
      <c r="AG99" s="2707"/>
      <c r="AH99" s="2708">
        <f t="shared" si="0"/>
        <v>0</v>
      </c>
      <c r="AI99" s="1100"/>
      <c r="AJ99" s="2709"/>
      <c r="AK99" s="1100"/>
    </row>
    <row r="100" spans="2:37">
      <c r="B100" s="2698"/>
      <c r="C100" s="2698"/>
      <c r="D100" s="2698"/>
      <c r="E100" s="2701"/>
      <c r="F100" s="2701"/>
      <c r="G100" s="2702"/>
      <c r="H100" s="2703"/>
      <c r="I100" s="2702"/>
      <c r="J100" s="2703"/>
      <c r="K100" s="2701"/>
      <c r="L100" s="2701"/>
      <c r="M100" s="2704"/>
      <c r="N100" s="2704"/>
      <c r="O100" s="2705"/>
      <c r="P100" s="2705"/>
      <c r="Q100" s="2705"/>
      <c r="R100" s="2704"/>
      <c r="S100" s="2706"/>
      <c r="T100" s="2705"/>
      <c r="U100" s="2705"/>
      <c r="V100" s="2704"/>
      <c r="W100" s="2704"/>
      <c r="X100" s="2707"/>
      <c r="Y100" s="2707"/>
      <c r="Z100" s="2707"/>
      <c r="AA100" s="2707"/>
      <c r="AB100" s="2707"/>
      <c r="AC100" s="2707"/>
      <c r="AD100" s="2707"/>
      <c r="AE100" s="2707"/>
      <c r="AF100" s="2707"/>
      <c r="AG100" s="2707"/>
      <c r="AH100" s="2708">
        <f t="shared" si="0"/>
        <v>0</v>
      </c>
      <c r="AI100" s="1100"/>
      <c r="AJ100" s="2709"/>
      <c r="AK100" s="1100"/>
    </row>
    <row r="101" spans="2:37">
      <c r="B101" s="2698"/>
      <c r="C101" s="2698"/>
      <c r="D101" s="2698"/>
      <c r="E101" s="2701"/>
      <c r="F101" s="2701"/>
      <c r="G101" s="2702"/>
      <c r="H101" s="2703"/>
      <c r="I101" s="2702"/>
      <c r="J101" s="2703"/>
      <c r="K101" s="2701"/>
      <c r="L101" s="2701"/>
      <c r="M101" s="2704"/>
      <c r="N101" s="2704"/>
      <c r="O101" s="2705"/>
      <c r="P101" s="2705"/>
      <c r="Q101" s="2705"/>
      <c r="R101" s="2704"/>
      <c r="S101" s="2706"/>
      <c r="T101" s="2705"/>
      <c r="U101" s="2705"/>
      <c r="V101" s="2704"/>
      <c r="W101" s="2704"/>
      <c r="X101" s="2707"/>
      <c r="Y101" s="2707"/>
      <c r="Z101" s="2707"/>
      <c r="AA101" s="2707"/>
      <c r="AB101" s="2707"/>
      <c r="AC101" s="2707"/>
      <c r="AD101" s="2707"/>
      <c r="AE101" s="2707"/>
      <c r="AF101" s="2707"/>
      <c r="AG101" s="2707"/>
      <c r="AH101" s="2708">
        <f t="shared" si="0"/>
        <v>0</v>
      </c>
      <c r="AI101" s="1100"/>
      <c r="AJ101" s="2709"/>
      <c r="AK101" s="1100"/>
    </row>
    <row r="102" spans="2:37">
      <c r="B102" s="2698"/>
      <c r="C102" s="2698"/>
      <c r="D102" s="2698"/>
      <c r="E102" s="2701"/>
      <c r="F102" s="2701"/>
      <c r="G102" s="2702"/>
      <c r="H102" s="2703"/>
      <c r="I102" s="2702"/>
      <c r="J102" s="2703"/>
      <c r="K102" s="2701"/>
      <c r="L102" s="2701"/>
      <c r="M102" s="2704"/>
      <c r="N102" s="2704"/>
      <c r="O102" s="2705"/>
      <c r="P102" s="2705"/>
      <c r="Q102" s="2705"/>
      <c r="R102" s="2704"/>
      <c r="S102" s="2706"/>
      <c r="T102" s="2705"/>
      <c r="U102" s="2705"/>
      <c r="V102" s="2704"/>
      <c r="W102" s="2704"/>
      <c r="X102" s="2707"/>
      <c r="Y102" s="2707"/>
      <c r="Z102" s="2707"/>
      <c r="AA102" s="2707"/>
      <c r="AB102" s="2707"/>
      <c r="AC102" s="2707"/>
      <c r="AD102" s="2707"/>
      <c r="AE102" s="2707"/>
      <c r="AF102" s="2707"/>
      <c r="AG102" s="2707"/>
      <c r="AH102" s="2708">
        <f t="shared" si="0"/>
        <v>0</v>
      </c>
      <c r="AI102" s="1100"/>
      <c r="AJ102" s="2709"/>
      <c r="AK102" s="1100"/>
    </row>
    <row r="103" spans="2:37">
      <c r="B103" s="2698"/>
      <c r="C103" s="2698"/>
      <c r="D103" s="2698"/>
      <c r="E103" s="2701"/>
      <c r="F103" s="2701"/>
      <c r="G103" s="2702"/>
      <c r="H103" s="2703"/>
      <c r="I103" s="2702"/>
      <c r="J103" s="2703"/>
      <c r="K103" s="2701"/>
      <c r="L103" s="2701"/>
      <c r="M103" s="2704"/>
      <c r="N103" s="2704"/>
      <c r="O103" s="2705"/>
      <c r="P103" s="2705"/>
      <c r="Q103" s="2705"/>
      <c r="R103" s="2704"/>
      <c r="S103" s="2706"/>
      <c r="T103" s="2705"/>
      <c r="U103" s="2705"/>
      <c r="V103" s="2704"/>
      <c r="W103" s="2704"/>
      <c r="X103" s="2707"/>
      <c r="Y103" s="2707"/>
      <c r="Z103" s="2707"/>
      <c r="AA103" s="2707"/>
      <c r="AB103" s="2707"/>
      <c r="AC103" s="2707"/>
      <c r="AD103" s="2707"/>
      <c r="AE103" s="2707"/>
      <c r="AF103" s="2707"/>
      <c r="AG103" s="2707"/>
      <c r="AH103" s="2708">
        <f t="shared" si="0"/>
        <v>0</v>
      </c>
      <c r="AI103" s="1100"/>
      <c r="AJ103" s="2709"/>
      <c r="AK103" s="1100"/>
    </row>
    <row r="104" spans="2:37">
      <c r="B104" s="2698"/>
      <c r="C104" s="2698"/>
      <c r="D104" s="2698"/>
      <c r="E104" s="2701"/>
      <c r="F104" s="2701"/>
      <c r="G104" s="2702"/>
      <c r="H104" s="2703"/>
      <c r="I104" s="2702"/>
      <c r="J104" s="2703"/>
      <c r="K104" s="2701"/>
      <c r="L104" s="2701"/>
      <c r="M104" s="2704"/>
      <c r="N104" s="2704"/>
      <c r="O104" s="2705"/>
      <c r="P104" s="2705"/>
      <c r="Q104" s="2705"/>
      <c r="R104" s="2704"/>
      <c r="S104" s="2706"/>
      <c r="T104" s="2705"/>
      <c r="U104" s="2705"/>
      <c r="V104" s="2704"/>
      <c r="W104" s="2704"/>
      <c r="X104" s="2707"/>
      <c r="Y104" s="2707"/>
      <c r="Z104" s="2707"/>
      <c r="AA104" s="2707"/>
      <c r="AB104" s="2707"/>
      <c r="AC104" s="2707"/>
      <c r="AD104" s="2707"/>
      <c r="AE104" s="2707"/>
      <c r="AF104" s="2707"/>
      <c r="AG104" s="2707"/>
      <c r="AH104" s="2708">
        <f t="shared" si="0"/>
        <v>0</v>
      </c>
      <c r="AI104" s="1100"/>
      <c r="AJ104" s="2709"/>
      <c r="AK104" s="1100"/>
    </row>
    <row r="105" spans="2:37">
      <c r="B105" s="2698"/>
      <c r="C105" s="2698"/>
      <c r="D105" s="2698"/>
      <c r="E105" s="2701"/>
      <c r="F105" s="2701"/>
      <c r="G105" s="2702"/>
      <c r="H105" s="2703"/>
      <c r="I105" s="2702"/>
      <c r="J105" s="2703"/>
      <c r="K105" s="2701"/>
      <c r="L105" s="2701"/>
      <c r="M105" s="2704"/>
      <c r="N105" s="2704"/>
      <c r="O105" s="2705"/>
      <c r="P105" s="2705"/>
      <c r="Q105" s="2705"/>
      <c r="R105" s="2704"/>
      <c r="S105" s="2706"/>
      <c r="T105" s="2705"/>
      <c r="U105" s="2705"/>
      <c r="V105" s="2704"/>
      <c r="W105" s="2704"/>
      <c r="X105" s="2707"/>
      <c r="Y105" s="2707"/>
      <c r="Z105" s="2707"/>
      <c r="AA105" s="2707"/>
      <c r="AB105" s="2707"/>
      <c r="AC105" s="2707"/>
      <c r="AD105" s="2707"/>
      <c r="AE105" s="2707"/>
      <c r="AF105" s="2707"/>
      <c r="AG105" s="2707"/>
      <c r="AH105" s="2708">
        <f t="shared" si="0"/>
        <v>0</v>
      </c>
      <c r="AI105" s="1100"/>
      <c r="AJ105" s="2709"/>
      <c r="AK105" s="1100"/>
    </row>
    <row r="106" spans="2:37">
      <c r="B106" s="2698"/>
      <c r="C106" s="2698"/>
      <c r="D106" s="2698"/>
      <c r="E106" s="2701"/>
      <c r="F106" s="2701"/>
      <c r="G106" s="2702"/>
      <c r="H106" s="2703"/>
      <c r="I106" s="2702"/>
      <c r="J106" s="2703"/>
      <c r="K106" s="2701"/>
      <c r="L106" s="2701"/>
      <c r="M106" s="2704"/>
      <c r="N106" s="2704"/>
      <c r="O106" s="2705"/>
      <c r="P106" s="2705"/>
      <c r="Q106" s="2705"/>
      <c r="R106" s="2704"/>
      <c r="S106" s="2706"/>
      <c r="T106" s="2705"/>
      <c r="U106" s="2705"/>
      <c r="V106" s="2704"/>
      <c r="W106" s="2704"/>
      <c r="X106" s="2707"/>
      <c r="Y106" s="2707"/>
      <c r="Z106" s="2707"/>
      <c r="AA106" s="2707"/>
      <c r="AB106" s="2707"/>
      <c r="AC106" s="2707"/>
      <c r="AD106" s="2707"/>
      <c r="AE106" s="2707"/>
      <c r="AF106" s="2707"/>
      <c r="AG106" s="2707"/>
      <c r="AH106" s="2708">
        <f t="shared" si="0"/>
        <v>0</v>
      </c>
      <c r="AI106" s="1100"/>
      <c r="AJ106" s="2709"/>
      <c r="AK106" s="1100"/>
    </row>
    <row r="107" spans="2:37">
      <c r="B107" s="2698"/>
      <c r="C107" s="2698"/>
      <c r="D107" s="2698"/>
      <c r="E107" s="2701"/>
      <c r="F107" s="2701"/>
      <c r="G107" s="2702"/>
      <c r="H107" s="2703"/>
      <c r="I107" s="2702"/>
      <c r="J107" s="2703"/>
      <c r="K107" s="2701"/>
      <c r="L107" s="2701"/>
      <c r="M107" s="2704"/>
      <c r="N107" s="2704"/>
      <c r="O107" s="2705"/>
      <c r="P107" s="2705"/>
      <c r="Q107" s="2705"/>
      <c r="R107" s="2704"/>
      <c r="S107" s="2706"/>
      <c r="T107" s="2705"/>
      <c r="U107" s="2705"/>
      <c r="V107" s="2704"/>
      <c r="W107" s="2704"/>
      <c r="X107" s="2707"/>
      <c r="Y107" s="2707"/>
      <c r="Z107" s="2707"/>
      <c r="AA107" s="2707"/>
      <c r="AB107" s="2707"/>
      <c r="AC107" s="2707"/>
      <c r="AD107" s="2707"/>
      <c r="AE107" s="2707"/>
      <c r="AF107" s="2707"/>
      <c r="AG107" s="2707"/>
      <c r="AH107" s="2708">
        <f t="shared" si="0"/>
        <v>0</v>
      </c>
      <c r="AI107" s="1100"/>
      <c r="AJ107" s="2709"/>
      <c r="AK107" s="1100"/>
    </row>
    <row r="108" spans="2:37">
      <c r="B108" s="2698"/>
      <c r="C108" s="2698"/>
      <c r="D108" s="2698"/>
      <c r="E108" s="2701"/>
      <c r="F108" s="2701"/>
      <c r="G108" s="2702"/>
      <c r="H108" s="2703"/>
      <c r="I108" s="2702"/>
      <c r="J108" s="2703"/>
      <c r="K108" s="2701"/>
      <c r="L108" s="2701"/>
      <c r="M108" s="2704"/>
      <c r="N108" s="2704"/>
      <c r="O108" s="2705"/>
      <c r="P108" s="2705"/>
      <c r="Q108" s="2705"/>
      <c r="R108" s="2704"/>
      <c r="S108" s="2706"/>
      <c r="T108" s="2705"/>
      <c r="U108" s="2705"/>
      <c r="V108" s="2704"/>
      <c r="W108" s="2704"/>
      <c r="X108" s="2707"/>
      <c r="Y108" s="2707"/>
      <c r="Z108" s="2707"/>
      <c r="AA108" s="2707"/>
      <c r="AB108" s="2707"/>
      <c r="AC108" s="2707"/>
      <c r="AD108" s="2707"/>
      <c r="AE108" s="2707"/>
      <c r="AF108" s="2707"/>
      <c r="AG108" s="2707"/>
      <c r="AH108" s="2708">
        <f t="shared" si="0"/>
        <v>0</v>
      </c>
      <c r="AI108" s="1100"/>
      <c r="AJ108" s="2709"/>
      <c r="AK108" s="1100"/>
    </row>
    <row r="109" spans="2:37">
      <c r="B109" s="2698"/>
      <c r="C109" s="2698"/>
      <c r="D109" s="2698"/>
      <c r="E109" s="2701"/>
      <c r="F109" s="2701"/>
      <c r="G109" s="2702"/>
      <c r="H109" s="2703"/>
      <c r="I109" s="2702"/>
      <c r="J109" s="2703"/>
      <c r="K109" s="2701"/>
      <c r="L109" s="2701"/>
      <c r="M109" s="2704"/>
      <c r="N109" s="2704"/>
      <c r="O109" s="2705"/>
      <c r="P109" s="2705"/>
      <c r="Q109" s="2705"/>
      <c r="R109" s="2704"/>
      <c r="S109" s="2706"/>
      <c r="T109" s="2705"/>
      <c r="U109" s="2705"/>
      <c r="V109" s="2704"/>
      <c r="W109" s="2704"/>
      <c r="X109" s="2707"/>
      <c r="Y109" s="2707"/>
      <c r="Z109" s="2707"/>
      <c r="AA109" s="2707"/>
      <c r="AB109" s="2707"/>
      <c r="AC109" s="2707"/>
      <c r="AD109" s="2707"/>
      <c r="AE109" s="2707"/>
      <c r="AF109" s="2707"/>
      <c r="AG109" s="2707"/>
      <c r="AH109" s="2708">
        <f t="shared" si="0"/>
        <v>0</v>
      </c>
      <c r="AI109" s="1100"/>
      <c r="AJ109" s="2709"/>
      <c r="AK109" s="1100"/>
    </row>
    <row r="110" spans="2:37">
      <c r="B110" s="2698"/>
      <c r="C110" s="2698"/>
      <c r="D110" s="2698"/>
      <c r="E110" s="2701"/>
      <c r="F110" s="2701"/>
      <c r="G110" s="2702"/>
      <c r="H110" s="2703"/>
      <c r="I110" s="2702"/>
      <c r="J110" s="2703"/>
      <c r="K110" s="2701"/>
      <c r="L110" s="2701"/>
      <c r="M110" s="2704"/>
      <c r="N110" s="2704"/>
      <c r="O110" s="2705"/>
      <c r="P110" s="2705"/>
      <c r="Q110" s="2705"/>
      <c r="R110" s="2704"/>
      <c r="S110" s="2706"/>
      <c r="T110" s="2705"/>
      <c r="U110" s="2705"/>
      <c r="V110" s="2704"/>
      <c r="W110" s="2704"/>
      <c r="X110" s="2707"/>
      <c r="Y110" s="2707"/>
      <c r="Z110" s="2707"/>
      <c r="AA110" s="2707"/>
      <c r="AB110" s="2707"/>
      <c r="AC110" s="2707"/>
      <c r="AD110" s="2707"/>
      <c r="AE110" s="2707"/>
      <c r="AF110" s="2707"/>
      <c r="AG110" s="2707"/>
      <c r="AH110" s="2708">
        <f t="shared" si="0"/>
        <v>0</v>
      </c>
      <c r="AI110" s="1100"/>
      <c r="AJ110" s="2709"/>
      <c r="AK110" s="1100"/>
    </row>
    <row r="111" spans="2:37">
      <c r="B111" s="2698"/>
      <c r="C111" s="2698"/>
      <c r="D111" s="2698"/>
      <c r="E111" s="2701"/>
      <c r="F111" s="2701"/>
      <c r="G111" s="2702"/>
      <c r="H111" s="2703"/>
      <c r="I111" s="2702"/>
      <c r="J111" s="2703"/>
      <c r="K111" s="2701"/>
      <c r="L111" s="2701"/>
      <c r="M111" s="2704"/>
      <c r="N111" s="2704"/>
      <c r="O111" s="2705"/>
      <c r="P111" s="2705"/>
      <c r="Q111" s="2705"/>
      <c r="R111" s="2704"/>
      <c r="S111" s="2706"/>
      <c r="T111" s="2705"/>
      <c r="U111" s="2705"/>
      <c r="V111" s="2704"/>
      <c r="W111" s="2704"/>
      <c r="X111" s="2707"/>
      <c r="Y111" s="2707"/>
      <c r="Z111" s="2707"/>
      <c r="AA111" s="2707"/>
      <c r="AB111" s="2707"/>
      <c r="AC111" s="2707"/>
      <c r="AD111" s="2707"/>
      <c r="AE111" s="2707"/>
      <c r="AF111" s="2707"/>
      <c r="AG111" s="2707"/>
      <c r="AH111" s="2708">
        <f t="shared" si="0"/>
        <v>0</v>
      </c>
      <c r="AI111" s="1100"/>
      <c r="AJ111" s="2709"/>
      <c r="AK111" s="1100"/>
    </row>
    <row r="112" spans="2:37">
      <c r="B112" s="2698"/>
      <c r="C112" s="2698"/>
      <c r="D112" s="2698"/>
      <c r="E112" s="2701"/>
      <c r="F112" s="2701"/>
      <c r="G112" s="2702"/>
      <c r="H112" s="2703"/>
      <c r="I112" s="2702"/>
      <c r="J112" s="2703"/>
      <c r="K112" s="2701"/>
      <c r="L112" s="2701"/>
      <c r="M112" s="2704"/>
      <c r="N112" s="2704"/>
      <c r="O112" s="2705"/>
      <c r="P112" s="2705"/>
      <c r="Q112" s="2705"/>
      <c r="R112" s="2704"/>
      <c r="S112" s="2706"/>
      <c r="T112" s="2705"/>
      <c r="U112" s="2705"/>
      <c r="V112" s="2704"/>
      <c r="W112" s="2704"/>
      <c r="X112" s="2707"/>
      <c r="Y112" s="2707"/>
      <c r="Z112" s="2707"/>
      <c r="AA112" s="2707"/>
      <c r="AB112" s="2707"/>
      <c r="AC112" s="2707"/>
      <c r="AD112" s="2707"/>
      <c r="AE112" s="2707"/>
      <c r="AF112" s="2707"/>
      <c r="AG112" s="2707"/>
      <c r="AH112" s="2708">
        <f t="shared" si="0"/>
        <v>0</v>
      </c>
      <c r="AI112" s="1100"/>
      <c r="AJ112" s="2709"/>
      <c r="AK112" s="1100"/>
    </row>
    <row r="113" spans="2:37">
      <c r="B113" s="2698"/>
      <c r="C113" s="2698"/>
      <c r="D113" s="2698"/>
      <c r="E113" s="2701"/>
      <c r="F113" s="2701"/>
      <c r="G113" s="2702"/>
      <c r="H113" s="2703"/>
      <c r="I113" s="2702"/>
      <c r="J113" s="2703"/>
      <c r="K113" s="2701"/>
      <c r="L113" s="2701"/>
      <c r="M113" s="2704"/>
      <c r="N113" s="2704"/>
      <c r="O113" s="2705"/>
      <c r="P113" s="2705"/>
      <c r="Q113" s="2705"/>
      <c r="R113" s="2704"/>
      <c r="S113" s="2706"/>
      <c r="T113" s="2705"/>
      <c r="U113" s="2705"/>
      <c r="V113" s="2704"/>
      <c r="W113" s="2704"/>
      <c r="X113" s="2707"/>
      <c r="Y113" s="2707"/>
      <c r="Z113" s="2707"/>
      <c r="AA113" s="2707"/>
      <c r="AB113" s="2707"/>
      <c r="AC113" s="2707"/>
      <c r="AD113" s="2707"/>
      <c r="AE113" s="2707"/>
      <c r="AF113" s="2707"/>
      <c r="AG113" s="2707"/>
      <c r="AH113" s="2708">
        <f t="shared" si="0"/>
        <v>0</v>
      </c>
      <c r="AI113" s="1100"/>
      <c r="AJ113" s="2709"/>
      <c r="AK113" s="1100"/>
    </row>
    <row r="114" spans="2:37">
      <c r="B114" s="2698"/>
      <c r="C114" s="2698"/>
      <c r="D114" s="2698"/>
      <c r="E114" s="2701"/>
      <c r="F114" s="2701"/>
      <c r="G114" s="2702"/>
      <c r="H114" s="2703"/>
      <c r="I114" s="2702"/>
      <c r="J114" s="2703"/>
      <c r="K114" s="2701"/>
      <c r="L114" s="2701"/>
      <c r="M114" s="2704"/>
      <c r="N114" s="2704"/>
      <c r="O114" s="2705"/>
      <c r="P114" s="2705"/>
      <c r="Q114" s="2705"/>
      <c r="R114" s="2704"/>
      <c r="S114" s="2706"/>
      <c r="T114" s="2705"/>
      <c r="U114" s="2705"/>
      <c r="V114" s="2704"/>
      <c r="W114" s="2704"/>
      <c r="X114" s="2707"/>
      <c r="Y114" s="2707"/>
      <c r="Z114" s="2707"/>
      <c r="AA114" s="2707"/>
      <c r="AB114" s="2707"/>
      <c r="AC114" s="2707"/>
      <c r="AD114" s="2707"/>
      <c r="AE114" s="2707"/>
      <c r="AF114" s="2707"/>
      <c r="AG114" s="2707"/>
      <c r="AH114" s="2708">
        <f t="shared" si="0"/>
        <v>0</v>
      </c>
      <c r="AI114" s="1100"/>
      <c r="AJ114" s="2709"/>
      <c r="AK114" s="1100"/>
    </row>
    <row r="115" spans="2:37">
      <c r="B115" s="2698"/>
      <c r="C115" s="2698"/>
      <c r="D115" s="2698"/>
      <c r="E115" s="2701"/>
      <c r="F115" s="2701"/>
      <c r="G115" s="2702"/>
      <c r="H115" s="2703"/>
      <c r="I115" s="2702"/>
      <c r="J115" s="2703"/>
      <c r="K115" s="2701"/>
      <c r="L115" s="2701"/>
      <c r="M115" s="2704"/>
      <c r="N115" s="2704"/>
      <c r="O115" s="2705"/>
      <c r="P115" s="2705"/>
      <c r="Q115" s="2705"/>
      <c r="R115" s="2704"/>
      <c r="S115" s="2706"/>
      <c r="T115" s="2705"/>
      <c r="U115" s="2705"/>
      <c r="V115" s="2704"/>
      <c r="W115" s="2704"/>
      <c r="X115" s="2707"/>
      <c r="Y115" s="2707"/>
      <c r="Z115" s="2707"/>
      <c r="AA115" s="2707"/>
      <c r="AB115" s="2707"/>
      <c r="AC115" s="2707"/>
      <c r="AD115" s="2707"/>
      <c r="AE115" s="2707"/>
      <c r="AF115" s="2707"/>
      <c r="AG115" s="2707"/>
      <c r="AH115" s="2708">
        <f t="shared" si="0"/>
        <v>0</v>
      </c>
      <c r="AI115" s="1100"/>
      <c r="AJ115" s="2709"/>
      <c r="AK115" s="1100"/>
    </row>
    <row r="116" spans="2:37">
      <c r="B116" s="2698"/>
      <c r="C116" s="2698"/>
      <c r="D116" s="2698"/>
      <c r="E116" s="2701"/>
      <c r="F116" s="2701"/>
      <c r="G116" s="2702"/>
      <c r="H116" s="2703"/>
      <c r="I116" s="2702"/>
      <c r="J116" s="2703"/>
      <c r="K116" s="2701"/>
      <c r="L116" s="2701"/>
      <c r="M116" s="2704"/>
      <c r="N116" s="2704"/>
      <c r="O116" s="2705"/>
      <c r="P116" s="2705"/>
      <c r="Q116" s="2705"/>
      <c r="R116" s="2704"/>
      <c r="S116" s="2706"/>
      <c r="T116" s="2705"/>
      <c r="U116" s="2705"/>
      <c r="V116" s="2704"/>
      <c r="W116" s="2704"/>
      <c r="X116" s="2707"/>
      <c r="Y116" s="2707"/>
      <c r="Z116" s="2707"/>
      <c r="AA116" s="2707"/>
      <c r="AB116" s="2707"/>
      <c r="AC116" s="2707"/>
      <c r="AD116" s="2707"/>
      <c r="AE116" s="2707"/>
      <c r="AF116" s="2707"/>
      <c r="AG116" s="2707"/>
      <c r="AH116" s="2708">
        <f t="shared" si="0"/>
        <v>0</v>
      </c>
      <c r="AI116" s="1100"/>
      <c r="AJ116" s="2709"/>
      <c r="AK116" s="1100"/>
    </row>
    <row r="117" spans="2:37">
      <c r="B117" s="2698"/>
      <c r="C117" s="2698"/>
      <c r="D117" s="2698"/>
      <c r="E117" s="2701"/>
      <c r="F117" s="2701"/>
      <c r="G117" s="2702"/>
      <c r="H117" s="2703"/>
      <c r="I117" s="2702"/>
      <c r="J117" s="2703"/>
      <c r="K117" s="2701"/>
      <c r="L117" s="2701"/>
      <c r="M117" s="2704"/>
      <c r="N117" s="2704"/>
      <c r="O117" s="2705"/>
      <c r="P117" s="2705"/>
      <c r="Q117" s="2705"/>
      <c r="R117" s="2704"/>
      <c r="S117" s="2706"/>
      <c r="T117" s="2705"/>
      <c r="U117" s="2705"/>
      <c r="V117" s="2704"/>
      <c r="W117" s="2704"/>
      <c r="X117" s="2707"/>
      <c r="Y117" s="2707"/>
      <c r="Z117" s="2707"/>
      <c r="AA117" s="2707"/>
      <c r="AB117" s="2707"/>
      <c r="AC117" s="2707"/>
      <c r="AD117" s="2707"/>
      <c r="AE117" s="2707"/>
      <c r="AF117" s="2707"/>
      <c r="AG117" s="2707"/>
      <c r="AH117" s="2708">
        <f t="shared" si="0"/>
        <v>0</v>
      </c>
      <c r="AI117" s="1100"/>
      <c r="AJ117" s="2709"/>
      <c r="AK117" s="1100"/>
    </row>
    <row r="118" spans="2:37">
      <c r="B118" s="2698"/>
      <c r="C118" s="2698"/>
      <c r="D118" s="2698"/>
      <c r="E118" s="2701"/>
      <c r="F118" s="2701"/>
      <c r="G118" s="2702"/>
      <c r="H118" s="2703"/>
      <c r="I118" s="2702"/>
      <c r="J118" s="2703"/>
      <c r="K118" s="2701"/>
      <c r="L118" s="2701"/>
      <c r="M118" s="2704"/>
      <c r="N118" s="2704"/>
      <c r="O118" s="2705"/>
      <c r="P118" s="2705"/>
      <c r="Q118" s="2705"/>
      <c r="R118" s="2704"/>
      <c r="S118" s="2706"/>
      <c r="T118" s="2705"/>
      <c r="U118" s="2705"/>
      <c r="V118" s="2704"/>
      <c r="W118" s="2704"/>
      <c r="X118" s="2707"/>
      <c r="Y118" s="2707"/>
      <c r="Z118" s="2707"/>
      <c r="AA118" s="2707"/>
      <c r="AB118" s="2707"/>
      <c r="AC118" s="2707"/>
      <c r="AD118" s="2707"/>
      <c r="AE118" s="2707"/>
      <c r="AF118" s="2707"/>
      <c r="AG118" s="2707"/>
      <c r="AH118" s="2708">
        <f t="shared" si="0"/>
        <v>0</v>
      </c>
      <c r="AI118" s="1100"/>
      <c r="AJ118" s="2709"/>
      <c r="AK118" s="1100"/>
    </row>
    <row r="119" spans="2:37">
      <c r="B119" s="2698"/>
      <c r="C119" s="2698"/>
      <c r="D119" s="2698"/>
      <c r="E119" s="2701"/>
      <c r="F119" s="2701"/>
      <c r="G119" s="2702"/>
      <c r="H119" s="2703"/>
      <c r="I119" s="2702"/>
      <c r="J119" s="2703"/>
      <c r="K119" s="2701"/>
      <c r="L119" s="2701"/>
      <c r="M119" s="2704"/>
      <c r="N119" s="2704"/>
      <c r="O119" s="2705"/>
      <c r="P119" s="2705"/>
      <c r="Q119" s="2705"/>
      <c r="R119" s="2704"/>
      <c r="S119" s="2706"/>
      <c r="T119" s="2705"/>
      <c r="U119" s="2705"/>
      <c r="V119" s="2704"/>
      <c r="W119" s="2704"/>
      <c r="X119" s="2707"/>
      <c r="Y119" s="2707"/>
      <c r="Z119" s="2707"/>
      <c r="AA119" s="2707"/>
      <c r="AB119" s="2707"/>
      <c r="AC119" s="2707"/>
      <c r="AD119" s="2707"/>
      <c r="AE119" s="2707"/>
      <c r="AF119" s="2707"/>
      <c r="AG119" s="2707"/>
      <c r="AH119" s="2708">
        <f t="shared" si="0"/>
        <v>0</v>
      </c>
      <c r="AI119" s="1100"/>
      <c r="AJ119" s="2709"/>
      <c r="AK119" s="1100"/>
    </row>
    <row r="120" spans="2:37">
      <c r="B120" s="2698"/>
      <c r="C120" s="2698"/>
      <c r="D120" s="2698"/>
      <c r="E120" s="2701"/>
      <c r="F120" s="2701"/>
      <c r="G120" s="2702"/>
      <c r="H120" s="2703"/>
      <c r="I120" s="2702"/>
      <c r="J120" s="2703"/>
      <c r="K120" s="2701"/>
      <c r="L120" s="2701"/>
      <c r="M120" s="2704"/>
      <c r="N120" s="2704"/>
      <c r="O120" s="2705"/>
      <c r="P120" s="2705"/>
      <c r="Q120" s="2705"/>
      <c r="R120" s="2704"/>
      <c r="S120" s="2706"/>
      <c r="T120" s="2705"/>
      <c r="U120" s="2705"/>
      <c r="V120" s="2704"/>
      <c r="W120" s="2704"/>
      <c r="X120" s="2707"/>
      <c r="Y120" s="2707"/>
      <c r="Z120" s="2707"/>
      <c r="AA120" s="2707"/>
      <c r="AB120" s="2707"/>
      <c r="AC120" s="2707"/>
      <c r="AD120" s="2707"/>
      <c r="AE120" s="2707"/>
      <c r="AF120" s="2707"/>
      <c r="AG120" s="2707"/>
      <c r="AH120" s="2708">
        <f t="shared" si="0"/>
        <v>0</v>
      </c>
      <c r="AI120" s="1100"/>
      <c r="AJ120" s="2709"/>
      <c r="AK120" s="1100"/>
    </row>
    <row r="121" spans="2:37">
      <c r="B121" s="2698"/>
      <c r="C121" s="2698"/>
      <c r="D121" s="2698"/>
      <c r="E121" s="2701"/>
      <c r="F121" s="2701"/>
      <c r="G121" s="2702"/>
      <c r="H121" s="2703"/>
      <c r="I121" s="2702"/>
      <c r="J121" s="2703"/>
      <c r="K121" s="2701"/>
      <c r="L121" s="2701"/>
      <c r="M121" s="2704"/>
      <c r="N121" s="2704"/>
      <c r="O121" s="2705"/>
      <c r="P121" s="2705"/>
      <c r="Q121" s="2705"/>
      <c r="R121" s="2704"/>
      <c r="S121" s="2706"/>
      <c r="T121" s="2705"/>
      <c r="U121" s="2705"/>
      <c r="V121" s="2704"/>
      <c r="W121" s="2704"/>
      <c r="X121" s="2707"/>
      <c r="Y121" s="2707"/>
      <c r="Z121" s="2707"/>
      <c r="AA121" s="2707"/>
      <c r="AB121" s="2707"/>
      <c r="AC121" s="2707"/>
      <c r="AD121" s="2707"/>
      <c r="AE121" s="2707"/>
      <c r="AF121" s="2707"/>
      <c r="AG121" s="2707"/>
      <c r="AH121" s="2708">
        <f t="shared" si="0"/>
        <v>0</v>
      </c>
      <c r="AI121" s="1100"/>
      <c r="AJ121" s="2709"/>
      <c r="AK121" s="1100"/>
    </row>
    <row r="122" spans="2:37">
      <c r="B122" s="2698"/>
      <c r="C122" s="2698"/>
      <c r="D122" s="2698"/>
      <c r="E122" s="2701"/>
      <c r="F122" s="2701"/>
      <c r="G122" s="2702"/>
      <c r="H122" s="2703"/>
      <c r="I122" s="2702"/>
      <c r="J122" s="2703"/>
      <c r="K122" s="2701"/>
      <c r="L122" s="2701"/>
      <c r="M122" s="2704"/>
      <c r="N122" s="2704"/>
      <c r="O122" s="2705"/>
      <c r="P122" s="2705"/>
      <c r="Q122" s="2705"/>
      <c r="R122" s="2704"/>
      <c r="S122" s="2706"/>
      <c r="T122" s="2705"/>
      <c r="U122" s="2705"/>
      <c r="V122" s="2704"/>
      <c r="W122" s="2704"/>
      <c r="X122" s="2707"/>
      <c r="Y122" s="2707"/>
      <c r="Z122" s="2707"/>
      <c r="AA122" s="2707"/>
      <c r="AB122" s="2707"/>
      <c r="AC122" s="2707"/>
      <c r="AD122" s="2707"/>
      <c r="AE122" s="2707"/>
      <c r="AF122" s="2707"/>
      <c r="AG122" s="2707"/>
      <c r="AH122" s="2708">
        <f t="shared" si="0"/>
        <v>0</v>
      </c>
      <c r="AI122" s="1100"/>
      <c r="AJ122" s="2709"/>
      <c r="AK122" s="1100"/>
    </row>
    <row r="123" spans="2:37">
      <c r="B123" s="2698"/>
      <c r="C123" s="2698"/>
      <c r="D123" s="2698"/>
      <c r="E123" s="2701"/>
      <c r="F123" s="2701"/>
      <c r="G123" s="2702"/>
      <c r="H123" s="2703"/>
      <c r="I123" s="2702"/>
      <c r="J123" s="2703"/>
      <c r="K123" s="2701"/>
      <c r="L123" s="2701"/>
      <c r="M123" s="2704"/>
      <c r="N123" s="2704"/>
      <c r="O123" s="2705"/>
      <c r="P123" s="2705"/>
      <c r="Q123" s="2705"/>
      <c r="R123" s="2704"/>
      <c r="S123" s="2706"/>
      <c r="T123" s="2705"/>
      <c r="U123" s="2705"/>
      <c r="V123" s="2704"/>
      <c r="W123" s="2704"/>
      <c r="X123" s="2707"/>
      <c r="Y123" s="2707"/>
      <c r="Z123" s="2707"/>
      <c r="AA123" s="2707"/>
      <c r="AB123" s="2707"/>
      <c r="AC123" s="2707"/>
      <c r="AD123" s="2707"/>
      <c r="AE123" s="2707"/>
      <c r="AF123" s="2707"/>
      <c r="AG123" s="2707"/>
      <c r="AH123" s="2708">
        <f t="shared" si="0"/>
        <v>0</v>
      </c>
      <c r="AI123" s="1100"/>
      <c r="AJ123" s="2709"/>
      <c r="AK123" s="1100"/>
    </row>
    <row r="124" spans="2:37">
      <c r="B124" s="2698"/>
      <c r="C124" s="2698"/>
      <c r="D124" s="2698"/>
      <c r="E124" s="2701"/>
      <c r="F124" s="2701"/>
      <c r="G124" s="2702"/>
      <c r="H124" s="2703"/>
      <c r="I124" s="2702"/>
      <c r="J124" s="2703"/>
      <c r="K124" s="2701"/>
      <c r="L124" s="2701"/>
      <c r="M124" s="2704"/>
      <c r="N124" s="2704"/>
      <c r="O124" s="2705"/>
      <c r="P124" s="2705"/>
      <c r="Q124" s="2705"/>
      <c r="R124" s="2704"/>
      <c r="S124" s="2706"/>
      <c r="T124" s="2705"/>
      <c r="U124" s="2705"/>
      <c r="V124" s="2704"/>
      <c r="W124" s="2704"/>
      <c r="X124" s="2707"/>
      <c r="Y124" s="2707"/>
      <c r="Z124" s="2707"/>
      <c r="AA124" s="2707"/>
      <c r="AB124" s="2707"/>
      <c r="AC124" s="2707"/>
      <c r="AD124" s="2707"/>
      <c r="AE124" s="2707"/>
      <c r="AF124" s="2707"/>
      <c r="AG124" s="2707"/>
      <c r="AH124" s="2708">
        <f t="shared" si="0"/>
        <v>0</v>
      </c>
      <c r="AI124" s="1100"/>
      <c r="AJ124" s="2709"/>
      <c r="AK124" s="1100"/>
    </row>
    <row r="125" spans="2:37">
      <c r="B125" s="2698"/>
      <c r="C125" s="2698"/>
      <c r="D125" s="2698"/>
      <c r="E125" s="2701"/>
      <c r="F125" s="2701"/>
      <c r="G125" s="2702"/>
      <c r="H125" s="2703"/>
      <c r="I125" s="2702"/>
      <c r="J125" s="2703"/>
      <c r="K125" s="2701"/>
      <c r="L125" s="2701"/>
      <c r="M125" s="2704"/>
      <c r="N125" s="2704"/>
      <c r="O125" s="2705"/>
      <c r="P125" s="2705"/>
      <c r="Q125" s="2705"/>
      <c r="R125" s="2704"/>
      <c r="S125" s="2706"/>
      <c r="T125" s="2705"/>
      <c r="U125" s="2705"/>
      <c r="V125" s="2704"/>
      <c r="W125" s="2704"/>
      <c r="X125" s="2707"/>
      <c r="Y125" s="2707"/>
      <c r="Z125" s="2707"/>
      <c r="AA125" s="2707"/>
      <c r="AB125" s="2707"/>
      <c r="AC125" s="2707"/>
      <c r="AD125" s="2707"/>
      <c r="AE125" s="2707"/>
      <c r="AF125" s="2707"/>
      <c r="AG125" s="2707"/>
      <c r="AH125" s="2708">
        <f t="shared" si="0"/>
        <v>0</v>
      </c>
      <c r="AI125" s="1100"/>
      <c r="AJ125" s="2709"/>
      <c r="AK125" s="1100"/>
    </row>
    <row r="126" spans="2:37">
      <c r="B126" s="2698"/>
      <c r="C126" s="2698"/>
      <c r="D126" s="2698"/>
      <c r="E126" s="2701"/>
      <c r="F126" s="2701"/>
      <c r="G126" s="2702"/>
      <c r="H126" s="2703"/>
      <c r="I126" s="2702"/>
      <c r="J126" s="2703"/>
      <c r="K126" s="2701"/>
      <c r="L126" s="2701"/>
      <c r="M126" s="2704"/>
      <c r="N126" s="2704"/>
      <c r="O126" s="2705"/>
      <c r="P126" s="2705"/>
      <c r="Q126" s="2705"/>
      <c r="R126" s="2704"/>
      <c r="S126" s="2706"/>
      <c r="T126" s="2705"/>
      <c r="U126" s="2705"/>
      <c r="V126" s="2704"/>
      <c r="W126" s="2704"/>
      <c r="X126" s="2707"/>
      <c r="Y126" s="2707"/>
      <c r="Z126" s="2707"/>
      <c r="AA126" s="2707"/>
      <c r="AB126" s="2707"/>
      <c r="AC126" s="2707"/>
      <c r="AD126" s="2707"/>
      <c r="AE126" s="2707"/>
      <c r="AF126" s="2707"/>
      <c r="AG126" s="2707"/>
      <c r="AH126" s="2708">
        <f t="shared" si="0"/>
        <v>0</v>
      </c>
      <c r="AI126" s="1100"/>
      <c r="AJ126" s="2709"/>
      <c r="AK126" s="1100"/>
    </row>
    <row r="127" spans="2:37">
      <c r="B127" s="2698"/>
      <c r="C127" s="2698"/>
      <c r="D127" s="2698"/>
      <c r="E127" s="2701"/>
      <c r="F127" s="2701"/>
      <c r="G127" s="2702"/>
      <c r="H127" s="2703"/>
      <c r="I127" s="2702"/>
      <c r="J127" s="2703"/>
      <c r="K127" s="2701"/>
      <c r="L127" s="2701"/>
      <c r="M127" s="2704"/>
      <c r="N127" s="2704"/>
      <c r="O127" s="2705"/>
      <c r="P127" s="2705"/>
      <c r="Q127" s="2705"/>
      <c r="R127" s="2704"/>
      <c r="S127" s="2706"/>
      <c r="T127" s="2705"/>
      <c r="U127" s="2705"/>
      <c r="V127" s="2704"/>
      <c r="W127" s="2704"/>
      <c r="X127" s="2707"/>
      <c r="Y127" s="2707"/>
      <c r="Z127" s="2707"/>
      <c r="AA127" s="2707"/>
      <c r="AB127" s="2707"/>
      <c r="AC127" s="2707"/>
      <c r="AD127" s="2707"/>
      <c r="AE127" s="2707"/>
      <c r="AF127" s="2707"/>
      <c r="AG127" s="2707"/>
      <c r="AH127" s="2708">
        <f t="shared" si="0"/>
        <v>0</v>
      </c>
      <c r="AI127" s="1100"/>
      <c r="AJ127" s="2709"/>
      <c r="AK127" s="1100"/>
    </row>
    <row r="128" spans="2:37">
      <c r="B128" s="2698"/>
      <c r="C128" s="2698"/>
      <c r="D128" s="2698"/>
      <c r="E128" s="2701"/>
      <c r="F128" s="2701"/>
      <c r="G128" s="2702"/>
      <c r="H128" s="2703"/>
      <c r="I128" s="2702"/>
      <c r="J128" s="2703"/>
      <c r="K128" s="2701"/>
      <c r="L128" s="2701"/>
      <c r="M128" s="2704"/>
      <c r="N128" s="2704"/>
      <c r="O128" s="2705"/>
      <c r="P128" s="2705"/>
      <c r="Q128" s="2705"/>
      <c r="R128" s="2704"/>
      <c r="S128" s="2706"/>
      <c r="T128" s="2705"/>
      <c r="U128" s="2705"/>
      <c r="V128" s="2704"/>
      <c r="W128" s="2704"/>
      <c r="X128" s="2707"/>
      <c r="Y128" s="2707"/>
      <c r="Z128" s="2707"/>
      <c r="AA128" s="2707"/>
      <c r="AB128" s="2707"/>
      <c r="AC128" s="2707"/>
      <c r="AD128" s="2707"/>
      <c r="AE128" s="2707"/>
      <c r="AF128" s="2707"/>
      <c r="AG128" s="2707"/>
      <c r="AH128" s="2708">
        <f t="shared" si="0"/>
        <v>0</v>
      </c>
      <c r="AI128" s="1100"/>
      <c r="AJ128" s="2709"/>
      <c r="AK128" s="1100"/>
    </row>
    <row r="129" spans="2:37">
      <c r="B129" s="2698"/>
      <c r="C129" s="2698"/>
      <c r="D129" s="2698"/>
      <c r="E129" s="2701"/>
      <c r="F129" s="2701"/>
      <c r="G129" s="2702"/>
      <c r="H129" s="2703"/>
      <c r="I129" s="2702"/>
      <c r="J129" s="2703"/>
      <c r="K129" s="2701"/>
      <c r="L129" s="2701"/>
      <c r="M129" s="2704"/>
      <c r="N129" s="2704"/>
      <c r="O129" s="2705"/>
      <c r="P129" s="2705"/>
      <c r="Q129" s="2705"/>
      <c r="R129" s="2704"/>
      <c r="S129" s="2706"/>
      <c r="T129" s="2705"/>
      <c r="U129" s="2705"/>
      <c r="V129" s="2704"/>
      <c r="W129" s="2704"/>
      <c r="X129" s="2707"/>
      <c r="Y129" s="2707"/>
      <c r="Z129" s="2707"/>
      <c r="AA129" s="2707"/>
      <c r="AB129" s="2707"/>
      <c r="AC129" s="2707"/>
      <c r="AD129" s="2707"/>
      <c r="AE129" s="2707"/>
      <c r="AF129" s="2707"/>
      <c r="AG129" s="2707"/>
      <c r="AH129" s="2708">
        <f t="shared" si="0"/>
        <v>0</v>
      </c>
      <c r="AI129" s="1100"/>
      <c r="AJ129" s="2709"/>
      <c r="AK129" s="1100"/>
    </row>
    <row r="130" spans="2:37">
      <c r="B130" s="2698"/>
      <c r="C130" s="2698"/>
      <c r="D130" s="2698"/>
      <c r="E130" s="2701"/>
      <c r="F130" s="2701"/>
      <c r="G130" s="2702"/>
      <c r="H130" s="2703"/>
      <c r="I130" s="2702"/>
      <c r="J130" s="2703"/>
      <c r="K130" s="2701"/>
      <c r="L130" s="2701"/>
      <c r="M130" s="2704"/>
      <c r="N130" s="2704"/>
      <c r="O130" s="2705"/>
      <c r="P130" s="2705"/>
      <c r="Q130" s="2705"/>
      <c r="R130" s="2704"/>
      <c r="S130" s="2706"/>
      <c r="T130" s="2705"/>
      <c r="U130" s="2705"/>
      <c r="V130" s="2704"/>
      <c r="W130" s="2704"/>
      <c r="X130" s="2707"/>
      <c r="Y130" s="2707"/>
      <c r="Z130" s="2707"/>
      <c r="AA130" s="2707"/>
      <c r="AB130" s="2707"/>
      <c r="AC130" s="2707"/>
      <c r="AD130" s="2707"/>
      <c r="AE130" s="2707"/>
      <c r="AF130" s="2707"/>
      <c r="AG130" s="2707"/>
      <c r="AH130" s="2708">
        <f t="shared" si="0"/>
        <v>0</v>
      </c>
      <c r="AI130" s="1100"/>
      <c r="AJ130" s="2709"/>
      <c r="AK130" s="1100"/>
    </row>
    <row r="131" spans="2:37">
      <c r="B131" s="2698"/>
      <c r="C131" s="2698"/>
      <c r="D131" s="2698"/>
      <c r="E131" s="2701"/>
      <c r="F131" s="2701"/>
      <c r="G131" s="2702"/>
      <c r="H131" s="2703"/>
      <c r="I131" s="2702"/>
      <c r="J131" s="2703"/>
      <c r="K131" s="2701"/>
      <c r="L131" s="2701"/>
      <c r="M131" s="2704"/>
      <c r="N131" s="2704"/>
      <c r="O131" s="2705"/>
      <c r="P131" s="2705"/>
      <c r="Q131" s="2705"/>
      <c r="R131" s="2704"/>
      <c r="S131" s="2706"/>
      <c r="T131" s="2705"/>
      <c r="U131" s="2705"/>
      <c r="V131" s="2704"/>
      <c r="W131" s="2704"/>
      <c r="X131" s="2707"/>
      <c r="Y131" s="2707"/>
      <c r="Z131" s="2707"/>
      <c r="AA131" s="2707"/>
      <c r="AB131" s="2707"/>
      <c r="AC131" s="2707"/>
      <c r="AD131" s="2707"/>
      <c r="AE131" s="2707"/>
      <c r="AF131" s="2707"/>
      <c r="AG131" s="2707"/>
      <c r="AH131" s="2708">
        <f t="shared" si="0"/>
        <v>0</v>
      </c>
      <c r="AI131" s="1100"/>
      <c r="AJ131" s="2709"/>
      <c r="AK131" s="1100"/>
    </row>
    <row r="132" spans="2:37">
      <c r="B132" s="2698"/>
      <c r="C132" s="2698"/>
      <c r="D132" s="2698"/>
      <c r="E132" s="2701"/>
      <c r="F132" s="2701"/>
      <c r="G132" s="2702"/>
      <c r="H132" s="2703"/>
      <c r="I132" s="2702"/>
      <c r="J132" s="2703"/>
      <c r="K132" s="2701"/>
      <c r="L132" s="2701"/>
      <c r="M132" s="2704"/>
      <c r="N132" s="2704"/>
      <c r="O132" s="2705"/>
      <c r="P132" s="2705"/>
      <c r="Q132" s="2705"/>
      <c r="R132" s="2704"/>
      <c r="S132" s="2706"/>
      <c r="T132" s="2705"/>
      <c r="U132" s="2705"/>
      <c r="V132" s="2704"/>
      <c r="W132" s="2704"/>
      <c r="X132" s="2707"/>
      <c r="Y132" s="2707"/>
      <c r="Z132" s="2707"/>
      <c r="AA132" s="2707"/>
      <c r="AB132" s="2707"/>
      <c r="AC132" s="2707"/>
      <c r="AD132" s="2707"/>
      <c r="AE132" s="2707"/>
      <c r="AF132" s="2707"/>
      <c r="AG132" s="2707"/>
      <c r="AH132" s="2708">
        <f t="shared" si="0"/>
        <v>0</v>
      </c>
      <c r="AI132" s="1100"/>
      <c r="AJ132" s="2709"/>
      <c r="AK132" s="1100"/>
    </row>
    <row r="133" spans="2:37">
      <c r="B133" s="2698"/>
      <c r="C133" s="2698"/>
      <c r="D133" s="2698"/>
      <c r="E133" s="2701"/>
      <c r="F133" s="2701"/>
      <c r="G133" s="2702"/>
      <c r="H133" s="2703"/>
      <c r="I133" s="2702"/>
      <c r="J133" s="2703"/>
      <c r="K133" s="2701"/>
      <c r="L133" s="2701"/>
      <c r="M133" s="2704"/>
      <c r="N133" s="2704"/>
      <c r="O133" s="2705"/>
      <c r="P133" s="2705"/>
      <c r="Q133" s="2705"/>
      <c r="R133" s="2704"/>
      <c r="S133" s="2706"/>
      <c r="T133" s="2705"/>
      <c r="U133" s="2705"/>
      <c r="V133" s="2704"/>
      <c r="W133" s="2704"/>
      <c r="X133" s="2707"/>
      <c r="Y133" s="2707"/>
      <c r="Z133" s="2707"/>
      <c r="AA133" s="2707"/>
      <c r="AB133" s="2707"/>
      <c r="AC133" s="2707"/>
      <c r="AD133" s="2707"/>
      <c r="AE133" s="2707"/>
      <c r="AF133" s="2707"/>
      <c r="AG133" s="2707"/>
      <c r="AH133" s="2708">
        <f t="shared" si="0"/>
        <v>0</v>
      </c>
      <c r="AI133" s="1100"/>
      <c r="AJ133" s="2709"/>
      <c r="AK133" s="1100"/>
    </row>
    <row r="134" spans="2:37">
      <c r="B134" s="2698"/>
      <c r="C134" s="2698"/>
      <c r="D134" s="2698"/>
      <c r="E134" s="2701"/>
      <c r="F134" s="2701"/>
      <c r="G134" s="2702"/>
      <c r="H134" s="2703"/>
      <c r="I134" s="2702"/>
      <c r="J134" s="2703"/>
      <c r="K134" s="2701"/>
      <c r="L134" s="2701"/>
      <c r="M134" s="2704"/>
      <c r="N134" s="2704"/>
      <c r="O134" s="2705"/>
      <c r="P134" s="2705"/>
      <c r="Q134" s="2705"/>
      <c r="R134" s="2704"/>
      <c r="S134" s="2706"/>
      <c r="T134" s="2705"/>
      <c r="U134" s="2705"/>
      <c r="V134" s="2704"/>
      <c r="W134" s="2704"/>
      <c r="X134" s="2707"/>
      <c r="Y134" s="2707"/>
      <c r="Z134" s="2707"/>
      <c r="AA134" s="2707"/>
      <c r="AB134" s="2707"/>
      <c r="AC134" s="2707"/>
      <c r="AD134" s="2707"/>
      <c r="AE134" s="2707"/>
      <c r="AF134" s="2707"/>
      <c r="AG134" s="2707"/>
      <c r="AH134" s="2708">
        <f t="shared" si="0"/>
        <v>0</v>
      </c>
      <c r="AI134" s="1100"/>
      <c r="AJ134" s="2709"/>
      <c r="AK134" s="1100"/>
    </row>
    <row r="135" spans="2:37">
      <c r="B135" s="2698"/>
      <c r="C135" s="2698"/>
      <c r="D135" s="2698"/>
      <c r="E135" s="2701"/>
      <c r="F135" s="2701"/>
      <c r="G135" s="2702"/>
      <c r="H135" s="2703"/>
      <c r="I135" s="2702"/>
      <c r="J135" s="2703"/>
      <c r="K135" s="2701"/>
      <c r="L135" s="2701"/>
      <c r="M135" s="2704"/>
      <c r="N135" s="2704"/>
      <c r="O135" s="2705"/>
      <c r="P135" s="2705"/>
      <c r="Q135" s="2705"/>
      <c r="R135" s="2704"/>
      <c r="S135" s="2706"/>
      <c r="T135" s="2705"/>
      <c r="U135" s="2705"/>
      <c r="V135" s="2704"/>
      <c r="W135" s="2704"/>
      <c r="X135" s="2707"/>
      <c r="Y135" s="2707"/>
      <c r="Z135" s="2707"/>
      <c r="AA135" s="2707"/>
      <c r="AB135" s="2707"/>
      <c r="AC135" s="2707"/>
      <c r="AD135" s="2707"/>
      <c r="AE135" s="2707"/>
      <c r="AF135" s="2707"/>
      <c r="AG135" s="2707"/>
      <c r="AH135" s="2708">
        <f t="shared" si="0"/>
        <v>0</v>
      </c>
      <c r="AI135" s="1100"/>
      <c r="AJ135" s="2709"/>
      <c r="AK135" s="1100"/>
    </row>
    <row r="136" spans="2:37">
      <c r="B136" s="2698"/>
      <c r="C136" s="2698"/>
      <c r="D136" s="2698"/>
      <c r="E136" s="2701"/>
      <c r="F136" s="2701"/>
      <c r="G136" s="2702"/>
      <c r="H136" s="2703"/>
      <c r="I136" s="2702"/>
      <c r="J136" s="2703"/>
      <c r="K136" s="2701"/>
      <c r="L136" s="2701"/>
      <c r="M136" s="2704"/>
      <c r="N136" s="2704"/>
      <c r="O136" s="2705"/>
      <c r="P136" s="2705"/>
      <c r="Q136" s="2705"/>
      <c r="R136" s="2704"/>
      <c r="S136" s="2706"/>
      <c r="T136" s="2705"/>
      <c r="U136" s="2705"/>
      <c r="V136" s="2704"/>
      <c r="W136" s="2704"/>
      <c r="X136" s="2707"/>
      <c r="Y136" s="2707"/>
      <c r="Z136" s="2707"/>
      <c r="AA136" s="2707"/>
      <c r="AB136" s="2707"/>
      <c r="AC136" s="2707"/>
      <c r="AD136" s="2707"/>
      <c r="AE136" s="2707"/>
      <c r="AF136" s="2707"/>
      <c r="AG136" s="2707"/>
      <c r="AH136" s="2708">
        <f t="shared" si="0"/>
        <v>0</v>
      </c>
      <c r="AI136" s="1100"/>
      <c r="AJ136" s="2709"/>
      <c r="AK136" s="1100"/>
    </row>
    <row r="137" spans="2:37">
      <c r="B137" s="2698"/>
      <c r="C137" s="2698"/>
      <c r="D137" s="2698"/>
      <c r="E137" s="2701"/>
      <c r="F137" s="2701"/>
      <c r="G137" s="2702"/>
      <c r="H137" s="2703"/>
      <c r="I137" s="2702"/>
      <c r="J137" s="2703"/>
      <c r="K137" s="2701"/>
      <c r="L137" s="2701"/>
      <c r="M137" s="2704"/>
      <c r="N137" s="2704"/>
      <c r="O137" s="2705"/>
      <c r="P137" s="2705"/>
      <c r="Q137" s="2705"/>
      <c r="R137" s="2704"/>
      <c r="S137" s="2706"/>
      <c r="T137" s="2705"/>
      <c r="U137" s="2705"/>
      <c r="V137" s="2704"/>
      <c r="W137" s="2704"/>
      <c r="X137" s="2707"/>
      <c r="Y137" s="2707"/>
      <c r="Z137" s="2707"/>
      <c r="AA137" s="2707"/>
      <c r="AB137" s="2707"/>
      <c r="AC137" s="2707"/>
      <c r="AD137" s="2707"/>
      <c r="AE137" s="2707"/>
      <c r="AF137" s="2707"/>
      <c r="AG137" s="2707"/>
      <c r="AH137" s="2708">
        <f t="shared" si="0"/>
        <v>0</v>
      </c>
      <c r="AI137" s="1100"/>
      <c r="AJ137" s="2709"/>
      <c r="AK137" s="1100"/>
    </row>
    <row r="138" spans="2:37">
      <c r="B138" s="2698"/>
      <c r="C138" s="2698"/>
      <c r="D138" s="2698"/>
      <c r="E138" s="2701"/>
      <c r="F138" s="2701"/>
      <c r="G138" s="2702"/>
      <c r="H138" s="2703"/>
      <c r="I138" s="2702"/>
      <c r="J138" s="2703"/>
      <c r="K138" s="2701"/>
      <c r="L138" s="2701"/>
      <c r="M138" s="2704"/>
      <c r="N138" s="2704"/>
      <c r="O138" s="2705"/>
      <c r="P138" s="2705"/>
      <c r="Q138" s="2705"/>
      <c r="R138" s="2704"/>
      <c r="S138" s="2706"/>
      <c r="T138" s="2705"/>
      <c r="U138" s="2705"/>
      <c r="V138" s="2704"/>
      <c r="W138" s="2704"/>
      <c r="X138" s="2707"/>
      <c r="Y138" s="2707"/>
      <c r="Z138" s="2707"/>
      <c r="AA138" s="2707"/>
      <c r="AB138" s="2707"/>
      <c r="AC138" s="2707"/>
      <c r="AD138" s="2707"/>
      <c r="AE138" s="2707"/>
      <c r="AF138" s="2707"/>
      <c r="AG138" s="2707"/>
      <c r="AH138" s="2708">
        <f t="shared" si="0"/>
        <v>0</v>
      </c>
      <c r="AI138" s="1100"/>
      <c r="AJ138" s="2709"/>
      <c r="AK138" s="1100"/>
    </row>
    <row r="139" spans="2:37">
      <c r="B139" s="2698"/>
      <c r="C139" s="2698"/>
      <c r="D139" s="2698"/>
      <c r="E139" s="2701"/>
      <c r="F139" s="2701"/>
      <c r="G139" s="2702"/>
      <c r="H139" s="2703"/>
      <c r="I139" s="2702"/>
      <c r="J139" s="2703"/>
      <c r="K139" s="2701"/>
      <c r="L139" s="2701"/>
      <c r="M139" s="2704"/>
      <c r="N139" s="2704"/>
      <c r="O139" s="2705"/>
      <c r="P139" s="2705"/>
      <c r="Q139" s="2705"/>
      <c r="R139" s="2704"/>
      <c r="S139" s="2706"/>
      <c r="T139" s="2705"/>
      <c r="U139" s="2705"/>
      <c r="V139" s="2704"/>
      <c r="W139" s="2704"/>
      <c r="X139" s="2707"/>
      <c r="Y139" s="2707"/>
      <c r="Z139" s="2707"/>
      <c r="AA139" s="2707"/>
      <c r="AB139" s="2707"/>
      <c r="AC139" s="2707"/>
      <c r="AD139" s="2707"/>
      <c r="AE139" s="2707"/>
      <c r="AF139" s="2707"/>
      <c r="AG139" s="2707"/>
      <c r="AH139" s="2708">
        <f t="shared" si="0"/>
        <v>0</v>
      </c>
      <c r="AI139" s="1100"/>
      <c r="AJ139" s="2709"/>
      <c r="AK139" s="1100"/>
    </row>
    <row r="140" spans="2:37">
      <c r="B140" s="2698"/>
      <c r="C140" s="2698"/>
      <c r="D140" s="2698"/>
      <c r="E140" s="2701"/>
      <c r="F140" s="2701"/>
      <c r="G140" s="2702"/>
      <c r="H140" s="2703"/>
      <c r="I140" s="2702"/>
      <c r="J140" s="2703"/>
      <c r="K140" s="2701"/>
      <c r="L140" s="2701"/>
      <c r="M140" s="2704"/>
      <c r="N140" s="2704"/>
      <c r="O140" s="2705"/>
      <c r="P140" s="2705"/>
      <c r="Q140" s="2705"/>
      <c r="R140" s="2704"/>
      <c r="S140" s="2706"/>
      <c r="T140" s="2705"/>
      <c r="U140" s="2705"/>
      <c r="V140" s="2704"/>
      <c r="W140" s="2704"/>
      <c r="X140" s="2707"/>
      <c r="Y140" s="2707"/>
      <c r="Z140" s="2707"/>
      <c r="AA140" s="2707"/>
      <c r="AB140" s="2707"/>
      <c r="AC140" s="2707"/>
      <c r="AD140" s="2707"/>
      <c r="AE140" s="2707"/>
      <c r="AF140" s="2707"/>
      <c r="AG140" s="2707"/>
      <c r="AH140" s="2708">
        <f t="shared" si="0"/>
        <v>0</v>
      </c>
      <c r="AI140" s="1100"/>
      <c r="AJ140" s="2709"/>
      <c r="AK140" s="1100"/>
    </row>
    <row r="141" spans="2:37">
      <c r="B141" s="2698"/>
      <c r="C141" s="2698"/>
      <c r="D141" s="2698"/>
      <c r="E141" s="2701"/>
      <c r="F141" s="2701"/>
      <c r="G141" s="2702"/>
      <c r="H141" s="2703"/>
      <c r="I141" s="2702"/>
      <c r="J141" s="2703"/>
      <c r="K141" s="2701"/>
      <c r="L141" s="2701"/>
      <c r="M141" s="2704"/>
      <c r="N141" s="2704"/>
      <c r="O141" s="2705"/>
      <c r="P141" s="2705"/>
      <c r="Q141" s="2705"/>
      <c r="R141" s="2704"/>
      <c r="S141" s="2706"/>
      <c r="T141" s="2705"/>
      <c r="U141" s="2705"/>
      <c r="V141" s="2704"/>
      <c r="W141" s="2704"/>
      <c r="X141" s="2707"/>
      <c r="Y141" s="2707"/>
      <c r="Z141" s="2707"/>
      <c r="AA141" s="2707"/>
      <c r="AB141" s="2707"/>
      <c r="AC141" s="2707"/>
      <c r="AD141" s="2707"/>
      <c r="AE141" s="2707"/>
      <c r="AF141" s="2707"/>
      <c r="AG141" s="2707"/>
      <c r="AH141" s="2708">
        <f t="shared" si="0"/>
        <v>0</v>
      </c>
      <c r="AI141" s="1100"/>
      <c r="AJ141" s="2709"/>
      <c r="AK141" s="1100"/>
    </row>
    <row r="142" spans="2:37">
      <c r="B142" s="2698"/>
      <c r="C142" s="2698"/>
      <c r="D142" s="2698"/>
      <c r="E142" s="2701"/>
      <c r="F142" s="2701"/>
      <c r="G142" s="2702"/>
      <c r="H142" s="2703"/>
      <c r="I142" s="2702"/>
      <c r="J142" s="2703"/>
      <c r="K142" s="2701"/>
      <c r="L142" s="2701"/>
      <c r="M142" s="2704"/>
      <c r="N142" s="2704"/>
      <c r="O142" s="2705"/>
      <c r="P142" s="2705"/>
      <c r="Q142" s="2705"/>
      <c r="R142" s="2704"/>
      <c r="S142" s="2706"/>
      <c r="T142" s="2705"/>
      <c r="U142" s="2705"/>
      <c r="V142" s="2704"/>
      <c r="W142" s="2704"/>
      <c r="X142" s="2707"/>
      <c r="Y142" s="2707"/>
      <c r="Z142" s="2707"/>
      <c r="AA142" s="2707"/>
      <c r="AB142" s="2707"/>
      <c r="AC142" s="2707"/>
      <c r="AD142" s="2707"/>
      <c r="AE142" s="2707"/>
      <c r="AF142" s="2707"/>
      <c r="AG142" s="2707"/>
      <c r="AH142" s="2708">
        <f t="shared" si="0"/>
        <v>0</v>
      </c>
      <c r="AI142" s="1100"/>
      <c r="AJ142" s="2709"/>
      <c r="AK142" s="1100"/>
    </row>
    <row r="143" spans="2:37">
      <c r="B143" s="2698"/>
      <c r="C143" s="2698"/>
      <c r="D143" s="2698"/>
      <c r="E143" s="2701"/>
      <c r="F143" s="2701"/>
      <c r="G143" s="2702"/>
      <c r="H143" s="2703"/>
      <c r="I143" s="2702"/>
      <c r="J143" s="2703"/>
      <c r="K143" s="2701"/>
      <c r="L143" s="2701"/>
      <c r="M143" s="2704"/>
      <c r="N143" s="2704"/>
      <c r="O143" s="2705"/>
      <c r="P143" s="2705"/>
      <c r="Q143" s="2705"/>
      <c r="R143" s="2704"/>
      <c r="S143" s="2706"/>
      <c r="T143" s="2705"/>
      <c r="U143" s="2705"/>
      <c r="V143" s="2704"/>
      <c r="W143" s="2704"/>
      <c r="X143" s="2707"/>
      <c r="Y143" s="2707"/>
      <c r="Z143" s="2707"/>
      <c r="AA143" s="2707"/>
      <c r="AB143" s="2707"/>
      <c r="AC143" s="2707"/>
      <c r="AD143" s="2707"/>
      <c r="AE143" s="2707"/>
      <c r="AF143" s="2707"/>
      <c r="AG143" s="2707"/>
      <c r="AH143" s="2708">
        <f t="shared" si="0"/>
        <v>0</v>
      </c>
      <c r="AI143" s="1100"/>
      <c r="AJ143" s="2709"/>
      <c r="AK143" s="1100"/>
    </row>
    <row r="144" spans="2:37">
      <c r="B144" s="2698"/>
      <c r="C144" s="2698"/>
      <c r="D144" s="2698"/>
      <c r="E144" s="2701"/>
      <c r="F144" s="2701"/>
      <c r="G144" s="2702"/>
      <c r="H144" s="2703"/>
      <c r="I144" s="2702"/>
      <c r="J144" s="2703"/>
      <c r="K144" s="2701"/>
      <c r="L144" s="2701"/>
      <c r="M144" s="2704"/>
      <c r="N144" s="2704"/>
      <c r="O144" s="2705"/>
      <c r="P144" s="2705"/>
      <c r="Q144" s="2705"/>
      <c r="R144" s="2704"/>
      <c r="S144" s="2706"/>
      <c r="T144" s="2705"/>
      <c r="U144" s="2705"/>
      <c r="V144" s="2704"/>
      <c r="W144" s="2704"/>
      <c r="X144" s="2707"/>
      <c r="Y144" s="2707"/>
      <c r="Z144" s="2707"/>
      <c r="AA144" s="2707"/>
      <c r="AB144" s="2707"/>
      <c r="AC144" s="2707"/>
      <c r="AD144" s="2707"/>
      <c r="AE144" s="2707"/>
      <c r="AF144" s="2707"/>
      <c r="AG144" s="2707"/>
      <c r="AH144" s="2708">
        <f t="shared" si="0"/>
        <v>0</v>
      </c>
      <c r="AI144" s="1100"/>
      <c r="AJ144" s="2709"/>
      <c r="AK144" s="1100"/>
    </row>
    <row r="145" spans="2:37">
      <c r="B145" s="2698"/>
      <c r="C145" s="2698"/>
      <c r="D145" s="2698"/>
      <c r="E145" s="2701"/>
      <c r="F145" s="2701"/>
      <c r="G145" s="2702"/>
      <c r="H145" s="2703"/>
      <c r="I145" s="2702"/>
      <c r="J145" s="2703"/>
      <c r="K145" s="2701"/>
      <c r="L145" s="2701"/>
      <c r="M145" s="2704"/>
      <c r="N145" s="2704"/>
      <c r="O145" s="2705"/>
      <c r="P145" s="2705"/>
      <c r="Q145" s="2705"/>
      <c r="R145" s="2704"/>
      <c r="S145" s="2706"/>
      <c r="T145" s="2705"/>
      <c r="U145" s="2705"/>
      <c r="V145" s="2704"/>
      <c r="W145" s="2704"/>
      <c r="X145" s="2707"/>
      <c r="Y145" s="2707"/>
      <c r="Z145" s="2707"/>
      <c r="AA145" s="2707"/>
      <c r="AB145" s="2707"/>
      <c r="AC145" s="2707"/>
      <c r="AD145" s="2707"/>
      <c r="AE145" s="2707"/>
      <c r="AF145" s="2707"/>
      <c r="AG145" s="2707"/>
      <c r="AH145" s="2708">
        <f t="shared" si="0"/>
        <v>0</v>
      </c>
      <c r="AI145" s="1100"/>
      <c r="AJ145" s="2709"/>
      <c r="AK145" s="1100"/>
    </row>
    <row r="146" spans="2:37">
      <c r="B146" s="2698"/>
      <c r="C146" s="2698"/>
      <c r="D146" s="2698"/>
      <c r="E146" s="2701"/>
      <c r="F146" s="2701"/>
      <c r="G146" s="2702"/>
      <c r="H146" s="2703"/>
      <c r="I146" s="2702"/>
      <c r="J146" s="2703"/>
      <c r="K146" s="2701"/>
      <c r="L146" s="2701"/>
      <c r="M146" s="2704"/>
      <c r="N146" s="2704"/>
      <c r="O146" s="2705"/>
      <c r="P146" s="2705"/>
      <c r="Q146" s="2705"/>
      <c r="R146" s="2704"/>
      <c r="S146" s="2706"/>
      <c r="T146" s="2705"/>
      <c r="U146" s="2705"/>
      <c r="V146" s="2704"/>
      <c r="W146" s="2704"/>
      <c r="X146" s="2707"/>
      <c r="Y146" s="2707"/>
      <c r="Z146" s="2707"/>
      <c r="AA146" s="2707"/>
      <c r="AB146" s="2707"/>
      <c r="AC146" s="2707"/>
      <c r="AD146" s="2707"/>
      <c r="AE146" s="2707"/>
      <c r="AF146" s="2707"/>
      <c r="AG146" s="2707"/>
      <c r="AH146" s="2708">
        <f t="shared" si="0"/>
        <v>0</v>
      </c>
      <c r="AI146" s="1100"/>
      <c r="AJ146" s="2709"/>
      <c r="AK146" s="1100"/>
    </row>
    <row r="147" spans="2:37">
      <c r="B147" s="2698"/>
      <c r="C147" s="2698"/>
      <c r="D147" s="2698"/>
      <c r="E147" s="2701"/>
      <c r="F147" s="2701"/>
      <c r="G147" s="2702"/>
      <c r="H147" s="2703"/>
      <c r="I147" s="2702"/>
      <c r="J147" s="2703"/>
      <c r="K147" s="2701"/>
      <c r="L147" s="2701"/>
      <c r="M147" s="2704"/>
      <c r="N147" s="2704"/>
      <c r="O147" s="2705"/>
      <c r="P147" s="2705"/>
      <c r="Q147" s="2705"/>
      <c r="R147" s="2704"/>
      <c r="S147" s="2706"/>
      <c r="T147" s="2705"/>
      <c r="U147" s="2705"/>
      <c r="V147" s="2704"/>
      <c r="W147" s="2704"/>
      <c r="X147" s="2707"/>
      <c r="Y147" s="2707"/>
      <c r="Z147" s="2707"/>
      <c r="AA147" s="2707"/>
      <c r="AB147" s="2707"/>
      <c r="AC147" s="2707"/>
      <c r="AD147" s="2707"/>
      <c r="AE147" s="2707"/>
      <c r="AF147" s="2707"/>
      <c r="AG147" s="2707"/>
      <c r="AH147" s="2708">
        <f t="shared" si="0"/>
        <v>0</v>
      </c>
      <c r="AI147" s="1100"/>
      <c r="AJ147" s="2709"/>
      <c r="AK147" s="1100"/>
    </row>
    <row r="148" spans="2:37">
      <c r="B148" s="2698"/>
      <c r="C148" s="2698"/>
      <c r="D148" s="2698"/>
      <c r="E148" s="2701"/>
      <c r="F148" s="2701"/>
      <c r="G148" s="2702"/>
      <c r="H148" s="2703"/>
      <c r="I148" s="2702"/>
      <c r="J148" s="2703"/>
      <c r="K148" s="2701"/>
      <c r="L148" s="2701"/>
      <c r="M148" s="2704"/>
      <c r="N148" s="2704"/>
      <c r="O148" s="2705"/>
      <c r="P148" s="2705"/>
      <c r="Q148" s="2705"/>
      <c r="R148" s="2704"/>
      <c r="S148" s="2706"/>
      <c r="T148" s="2705"/>
      <c r="U148" s="2705"/>
      <c r="V148" s="2704"/>
      <c r="W148" s="2704"/>
      <c r="X148" s="2707"/>
      <c r="Y148" s="2707"/>
      <c r="Z148" s="2707"/>
      <c r="AA148" s="2707"/>
      <c r="AB148" s="2707"/>
      <c r="AC148" s="2707"/>
      <c r="AD148" s="2707"/>
      <c r="AE148" s="2707"/>
      <c r="AF148" s="2707"/>
      <c r="AG148" s="2707"/>
      <c r="AH148" s="2708">
        <f t="shared" si="0"/>
        <v>0</v>
      </c>
      <c r="AI148" s="1100"/>
      <c r="AJ148" s="2709"/>
      <c r="AK148" s="1100"/>
    </row>
    <row r="149" spans="2:37">
      <c r="B149" s="2698"/>
      <c r="C149" s="2698"/>
      <c r="D149" s="2698"/>
      <c r="E149" s="2701"/>
      <c r="F149" s="2701"/>
      <c r="G149" s="2702"/>
      <c r="H149" s="2703"/>
      <c r="I149" s="2702"/>
      <c r="J149" s="2703"/>
      <c r="K149" s="2701"/>
      <c r="L149" s="2701"/>
      <c r="M149" s="2704"/>
      <c r="N149" s="2704"/>
      <c r="O149" s="2705"/>
      <c r="P149" s="2705"/>
      <c r="Q149" s="2705"/>
      <c r="R149" s="2704"/>
      <c r="S149" s="2706"/>
      <c r="T149" s="2705"/>
      <c r="U149" s="2705"/>
      <c r="V149" s="2704"/>
      <c r="W149" s="2704"/>
      <c r="X149" s="2707"/>
      <c r="Y149" s="2707"/>
      <c r="Z149" s="2707"/>
      <c r="AA149" s="2707"/>
      <c r="AB149" s="2707"/>
      <c r="AC149" s="2707"/>
      <c r="AD149" s="2707"/>
      <c r="AE149" s="2707"/>
      <c r="AF149" s="2707"/>
      <c r="AG149" s="2707"/>
      <c r="AH149" s="2708">
        <f t="shared" si="0"/>
        <v>0</v>
      </c>
      <c r="AI149" s="1100"/>
      <c r="AJ149" s="2709"/>
      <c r="AK149" s="1100"/>
    </row>
    <row r="150" spans="2:37">
      <c r="B150" s="2698"/>
      <c r="C150" s="2698"/>
      <c r="D150" s="2698"/>
      <c r="E150" s="2701"/>
      <c r="F150" s="2701"/>
      <c r="G150" s="2702"/>
      <c r="H150" s="2703"/>
      <c r="I150" s="2702"/>
      <c r="J150" s="2703"/>
      <c r="K150" s="2701"/>
      <c r="L150" s="2701"/>
      <c r="M150" s="2704"/>
      <c r="N150" s="2704"/>
      <c r="O150" s="2705"/>
      <c r="P150" s="2705"/>
      <c r="Q150" s="2705"/>
      <c r="R150" s="2704"/>
      <c r="S150" s="2706"/>
      <c r="T150" s="2705"/>
      <c r="U150" s="2705"/>
      <c r="V150" s="2704"/>
      <c r="W150" s="2704"/>
      <c r="X150" s="2707"/>
      <c r="Y150" s="2707"/>
      <c r="Z150" s="2707"/>
      <c r="AA150" s="2707"/>
      <c r="AB150" s="2707"/>
      <c r="AC150" s="2707"/>
      <c r="AD150" s="2707"/>
      <c r="AE150" s="2707"/>
      <c r="AF150" s="2707"/>
      <c r="AG150" s="2707"/>
      <c r="AH150" s="2708">
        <f t="shared" si="0"/>
        <v>0</v>
      </c>
      <c r="AI150" s="1100"/>
      <c r="AJ150" s="2709"/>
      <c r="AK150" s="1100"/>
    </row>
    <row r="151" spans="2:37">
      <c r="B151" s="2698"/>
      <c r="C151" s="2698"/>
      <c r="D151" s="2698"/>
      <c r="E151" s="2701"/>
      <c r="F151" s="2701"/>
      <c r="G151" s="2702"/>
      <c r="H151" s="2703"/>
      <c r="I151" s="2702"/>
      <c r="J151" s="2703"/>
      <c r="K151" s="2701"/>
      <c r="L151" s="2701"/>
      <c r="M151" s="2704"/>
      <c r="N151" s="2704"/>
      <c r="O151" s="2705"/>
      <c r="P151" s="2705"/>
      <c r="Q151" s="2705"/>
      <c r="R151" s="2704"/>
      <c r="S151" s="2706"/>
      <c r="T151" s="2705"/>
      <c r="U151" s="2705"/>
      <c r="V151" s="2704"/>
      <c r="W151" s="2704"/>
      <c r="X151" s="2707"/>
      <c r="Y151" s="2707"/>
      <c r="Z151" s="2707"/>
      <c r="AA151" s="2707"/>
      <c r="AB151" s="2707"/>
      <c r="AC151" s="2707"/>
      <c r="AD151" s="2707"/>
      <c r="AE151" s="2707"/>
      <c r="AF151" s="2707"/>
      <c r="AG151" s="2707"/>
      <c r="AH151" s="2708">
        <f t="shared" si="0"/>
        <v>0</v>
      </c>
      <c r="AI151" s="1100"/>
      <c r="AJ151" s="2709"/>
      <c r="AK151" s="1100"/>
    </row>
    <row r="152" spans="2:37">
      <c r="B152" s="2698"/>
      <c r="C152" s="2698"/>
      <c r="D152" s="2698"/>
      <c r="E152" s="2701"/>
      <c r="F152" s="2701"/>
      <c r="G152" s="2702"/>
      <c r="H152" s="2703"/>
      <c r="I152" s="2702"/>
      <c r="J152" s="2703"/>
      <c r="K152" s="2701"/>
      <c r="L152" s="2701"/>
      <c r="M152" s="2704"/>
      <c r="N152" s="2704"/>
      <c r="O152" s="2705"/>
      <c r="P152" s="2705"/>
      <c r="Q152" s="2705"/>
      <c r="R152" s="2704"/>
      <c r="S152" s="2706"/>
      <c r="T152" s="2705"/>
      <c r="U152" s="2705"/>
      <c r="V152" s="2704"/>
      <c r="W152" s="2704"/>
      <c r="X152" s="2707"/>
      <c r="Y152" s="2707"/>
      <c r="Z152" s="2707"/>
      <c r="AA152" s="2707"/>
      <c r="AB152" s="2707"/>
      <c r="AC152" s="2707"/>
      <c r="AD152" s="2707"/>
      <c r="AE152" s="2707"/>
      <c r="AF152" s="2707"/>
      <c r="AG152" s="2707"/>
      <c r="AH152" s="2708">
        <f t="shared" si="0"/>
        <v>0</v>
      </c>
      <c r="AI152" s="1100"/>
      <c r="AJ152" s="2709"/>
      <c r="AK152" s="1100"/>
    </row>
    <row r="153" spans="2:37">
      <c r="B153" s="2698"/>
      <c r="C153" s="2698"/>
      <c r="D153" s="2698"/>
      <c r="E153" s="2701"/>
      <c r="F153" s="2701"/>
      <c r="G153" s="2702"/>
      <c r="H153" s="2703"/>
      <c r="I153" s="2702"/>
      <c r="J153" s="2703"/>
      <c r="K153" s="2701"/>
      <c r="L153" s="2701"/>
      <c r="M153" s="2704"/>
      <c r="N153" s="2704"/>
      <c r="O153" s="2705"/>
      <c r="P153" s="2705"/>
      <c r="Q153" s="2705"/>
      <c r="R153" s="2704"/>
      <c r="S153" s="2706"/>
      <c r="T153" s="2705"/>
      <c r="U153" s="2705"/>
      <c r="V153" s="2704"/>
      <c r="W153" s="2704"/>
      <c r="X153" s="2707"/>
      <c r="Y153" s="2707"/>
      <c r="Z153" s="2707"/>
      <c r="AA153" s="2707"/>
      <c r="AB153" s="2707"/>
      <c r="AC153" s="2707"/>
      <c r="AD153" s="2707"/>
      <c r="AE153" s="2707"/>
      <c r="AF153" s="2707"/>
      <c r="AG153" s="2707"/>
      <c r="AH153" s="2708">
        <f t="shared" si="0"/>
        <v>0</v>
      </c>
      <c r="AI153" s="1100"/>
      <c r="AJ153" s="2709"/>
      <c r="AK153" s="1100"/>
    </row>
    <row r="154" spans="2:37">
      <c r="B154" s="2698"/>
      <c r="C154" s="2698"/>
      <c r="D154" s="2698"/>
      <c r="E154" s="2701"/>
      <c r="F154" s="2701"/>
      <c r="G154" s="2702"/>
      <c r="H154" s="2703"/>
      <c r="I154" s="2702"/>
      <c r="J154" s="2703"/>
      <c r="K154" s="2701"/>
      <c r="L154" s="2701"/>
      <c r="M154" s="2704"/>
      <c r="N154" s="2704"/>
      <c r="O154" s="2705"/>
      <c r="P154" s="2705"/>
      <c r="Q154" s="2705"/>
      <c r="R154" s="2704"/>
      <c r="S154" s="2706"/>
      <c r="T154" s="2705"/>
      <c r="U154" s="2705"/>
      <c r="V154" s="2704"/>
      <c r="W154" s="2704"/>
      <c r="X154" s="2707"/>
      <c r="Y154" s="2707"/>
      <c r="Z154" s="2707"/>
      <c r="AA154" s="2707"/>
      <c r="AB154" s="2707"/>
      <c r="AC154" s="2707"/>
      <c r="AD154" s="2707"/>
      <c r="AE154" s="2707"/>
      <c r="AF154" s="2707"/>
      <c r="AG154" s="2707"/>
      <c r="AH154" s="2708">
        <f t="shared" si="0"/>
        <v>0</v>
      </c>
      <c r="AI154" s="1100"/>
      <c r="AJ154" s="2709"/>
      <c r="AK154" s="1100"/>
    </row>
    <row r="155" spans="2:37">
      <c r="B155" s="2698"/>
      <c r="C155" s="2698"/>
      <c r="D155" s="2698"/>
      <c r="E155" s="2701"/>
      <c r="F155" s="2701"/>
      <c r="G155" s="2702"/>
      <c r="H155" s="2703"/>
      <c r="I155" s="2702"/>
      <c r="J155" s="2703"/>
      <c r="K155" s="2701"/>
      <c r="L155" s="2701"/>
      <c r="M155" s="2704"/>
      <c r="N155" s="2704"/>
      <c r="O155" s="2705"/>
      <c r="P155" s="2705"/>
      <c r="Q155" s="2705"/>
      <c r="R155" s="2704"/>
      <c r="S155" s="2706"/>
      <c r="T155" s="2705"/>
      <c r="U155" s="2705"/>
      <c r="V155" s="2704"/>
      <c r="W155" s="2704"/>
      <c r="X155" s="2707"/>
      <c r="Y155" s="2707"/>
      <c r="Z155" s="2707"/>
      <c r="AA155" s="2707"/>
      <c r="AB155" s="2707"/>
      <c r="AC155" s="2707"/>
      <c r="AD155" s="2707"/>
      <c r="AE155" s="2707"/>
      <c r="AF155" s="2707"/>
      <c r="AG155" s="2707"/>
      <c r="AH155" s="2708">
        <f t="shared" si="0"/>
        <v>0</v>
      </c>
      <c r="AI155" s="1100"/>
      <c r="AJ155" s="2709"/>
      <c r="AK155" s="1100"/>
    </row>
    <row r="156" spans="2:37">
      <c r="B156" s="2698"/>
      <c r="C156" s="2698"/>
      <c r="D156" s="2698"/>
      <c r="E156" s="2701"/>
      <c r="F156" s="2701"/>
      <c r="G156" s="2702"/>
      <c r="H156" s="2703"/>
      <c r="I156" s="2702"/>
      <c r="J156" s="2703"/>
      <c r="K156" s="2701"/>
      <c r="L156" s="2701"/>
      <c r="M156" s="2704"/>
      <c r="N156" s="2704"/>
      <c r="O156" s="2705"/>
      <c r="P156" s="2705"/>
      <c r="Q156" s="2705"/>
      <c r="R156" s="2704"/>
      <c r="S156" s="2706"/>
      <c r="T156" s="2705"/>
      <c r="U156" s="2705"/>
      <c r="V156" s="2704"/>
      <c r="W156" s="2704"/>
      <c r="X156" s="2707"/>
      <c r="Y156" s="2707"/>
      <c r="Z156" s="2707"/>
      <c r="AA156" s="2707"/>
      <c r="AB156" s="2707"/>
      <c r="AC156" s="2707"/>
      <c r="AD156" s="2707"/>
      <c r="AE156" s="2707"/>
      <c r="AF156" s="2707"/>
      <c r="AG156" s="2707"/>
      <c r="AH156" s="2708">
        <f t="shared" si="0"/>
        <v>0</v>
      </c>
      <c r="AI156" s="1100"/>
      <c r="AJ156" s="2709"/>
      <c r="AK156" s="1100"/>
    </row>
    <row r="157" spans="2:37">
      <c r="B157" s="2698"/>
      <c r="C157" s="2698"/>
      <c r="D157" s="2698"/>
      <c r="E157" s="2701"/>
      <c r="F157" s="2701"/>
      <c r="G157" s="2702"/>
      <c r="H157" s="2703"/>
      <c r="I157" s="2702"/>
      <c r="J157" s="2703"/>
      <c r="K157" s="2701"/>
      <c r="L157" s="2701"/>
      <c r="M157" s="2704"/>
      <c r="N157" s="2704"/>
      <c r="O157" s="2705"/>
      <c r="P157" s="2705"/>
      <c r="Q157" s="2705"/>
      <c r="R157" s="2704"/>
      <c r="S157" s="2706"/>
      <c r="T157" s="2705"/>
      <c r="U157" s="2705"/>
      <c r="V157" s="2704"/>
      <c r="W157" s="2704"/>
      <c r="X157" s="2707"/>
      <c r="Y157" s="2707"/>
      <c r="Z157" s="2707"/>
      <c r="AA157" s="2707"/>
      <c r="AB157" s="2707"/>
      <c r="AC157" s="2707"/>
      <c r="AD157" s="2707"/>
      <c r="AE157" s="2707"/>
      <c r="AF157" s="2707"/>
      <c r="AG157" s="2707"/>
      <c r="AH157" s="2708">
        <f t="shared" si="0"/>
        <v>0</v>
      </c>
      <c r="AI157" s="1100"/>
      <c r="AJ157" s="2709"/>
      <c r="AK157" s="1100"/>
    </row>
    <row r="158" spans="2:37">
      <c r="B158" s="2698"/>
      <c r="C158" s="2698"/>
      <c r="D158" s="2698"/>
      <c r="E158" s="2701"/>
      <c r="F158" s="2701"/>
      <c r="G158" s="2702"/>
      <c r="H158" s="2703"/>
      <c r="I158" s="2702"/>
      <c r="J158" s="2703"/>
      <c r="K158" s="2701"/>
      <c r="L158" s="2701"/>
      <c r="M158" s="2704"/>
      <c r="N158" s="2704"/>
      <c r="O158" s="2705"/>
      <c r="P158" s="2705"/>
      <c r="Q158" s="2705"/>
      <c r="R158" s="2704"/>
      <c r="S158" s="2706"/>
      <c r="T158" s="2705"/>
      <c r="U158" s="2705"/>
      <c r="V158" s="2704"/>
      <c r="W158" s="2704"/>
      <c r="X158" s="2707"/>
      <c r="Y158" s="2707"/>
      <c r="Z158" s="2707"/>
      <c r="AA158" s="2707"/>
      <c r="AB158" s="2707"/>
      <c r="AC158" s="2707"/>
      <c r="AD158" s="2707"/>
      <c r="AE158" s="2707"/>
      <c r="AF158" s="2707"/>
      <c r="AG158" s="2707"/>
      <c r="AH158" s="2708">
        <f t="shared" si="0"/>
        <v>0</v>
      </c>
      <c r="AI158" s="1100"/>
      <c r="AJ158" s="2709"/>
      <c r="AK158" s="1100"/>
    </row>
    <row r="159" spans="2:37">
      <c r="B159" s="2698"/>
      <c r="C159" s="2698"/>
      <c r="D159" s="2698"/>
      <c r="E159" s="2701"/>
      <c r="F159" s="2701"/>
      <c r="G159" s="2702"/>
      <c r="H159" s="2703"/>
      <c r="I159" s="2702"/>
      <c r="J159" s="2703"/>
      <c r="K159" s="2701"/>
      <c r="L159" s="2701"/>
      <c r="M159" s="2704"/>
      <c r="N159" s="2704"/>
      <c r="O159" s="2705"/>
      <c r="P159" s="2705"/>
      <c r="Q159" s="2705"/>
      <c r="R159" s="2704"/>
      <c r="S159" s="2706"/>
      <c r="T159" s="2705"/>
      <c r="U159" s="2705"/>
      <c r="V159" s="2704"/>
      <c r="W159" s="2704"/>
      <c r="X159" s="2707"/>
      <c r="Y159" s="2707"/>
      <c r="Z159" s="2707"/>
      <c r="AA159" s="2707"/>
      <c r="AB159" s="2707"/>
      <c r="AC159" s="2707"/>
      <c r="AD159" s="2707"/>
      <c r="AE159" s="2707"/>
      <c r="AF159" s="2707"/>
      <c r="AG159" s="2707"/>
      <c r="AH159" s="2708">
        <f t="shared" si="0"/>
        <v>0</v>
      </c>
      <c r="AI159" s="1100"/>
      <c r="AJ159" s="2709"/>
      <c r="AK159" s="1100"/>
    </row>
    <row r="160" spans="2:37">
      <c r="B160" s="2698"/>
      <c r="C160" s="2698"/>
      <c r="D160" s="2698"/>
      <c r="E160" s="2701"/>
      <c r="F160" s="2701"/>
      <c r="G160" s="2702"/>
      <c r="H160" s="2703"/>
      <c r="I160" s="2702"/>
      <c r="J160" s="2703"/>
      <c r="K160" s="2701"/>
      <c r="L160" s="2701"/>
      <c r="M160" s="2704"/>
      <c r="N160" s="2704"/>
      <c r="O160" s="2705"/>
      <c r="P160" s="2705"/>
      <c r="Q160" s="2705"/>
      <c r="R160" s="2704"/>
      <c r="S160" s="2706"/>
      <c r="T160" s="2705"/>
      <c r="U160" s="2705"/>
      <c r="V160" s="2704"/>
      <c r="W160" s="2704"/>
      <c r="X160" s="2707"/>
      <c r="Y160" s="2707"/>
      <c r="Z160" s="2707"/>
      <c r="AA160" s="2707"/>
      <c r="AB160" s="2707"/>
      <c r="AC160" s="2707"/>
      <c r="AD160" s="2707"/>
      <c r="AE160" s="2707"/>
      <c r="AF160" s="2707"/>
      <c r="AG160" s="2707"/>
      <c r="AH160" s="2708">
        <f t="shared" si="0"/>
        <v>0</v>
      </c>
      <c r="AI160" s="1100"/>
      <c r="AJ160" s="2709"/>
      <c r="AK160" s="1100"/>
    </row>
    <row r="161" spans="2:37">
      <c r="B161" s="2698"/>
      <c r="C161" s="2698"/>
      <c r="D161" s="2698"/>
      <c r="E161" s="2701"/>
      <c r="F161" s="2701"/>
      <c r="G161" s="2702"/>
      <c r="H161" s="2703"/>
      <c r="I161" s="2702"/>
      <c r="J161" s="2703"/>
      <c r="K161" s="2701"/>
      <c r="L161" s="2701"/>
      <c r="M161" s="2704"/>
      <c r="N161" s="2704"/>
      <c r="O161" s="2705"/>
      <c r="P161" s="2705"/>
      <c r="Q161" s="2705"/>
      <c r="R161" s="2704"/>
      <c r="S161" s="2706"/>
      <c r="T161" s="2705"/>
      <c r="U161" s="2705"/>
      <c r="V161" s="2704"/>
      <c r="W161" s="2704"/>
      <c r="X161" s="2707"/>
      <c r="Y161" s="2707"/>
      <c r="Z161" s="2707"/>
      <c r="AA161" s="2707"/>
      <c r="AB161" s="2707"/>
      <c r="AC161" s="2707"/>
      <c r="AD161" s="2707"/>
      <c r="AE161" s="2707"/>
      <c r="AF161" s="2707"/>
      <c r="AG161" s="2707"/>
      <c r="AH161" s="2708">
        <f t="shared" si="0"/>
        <v>0</v>
      </c>
      <c r="AI161" s="1100"/>
      <c r="AJ161" s="2709"/>
      <c r="AK161" s="1100"/>
    </row>
    <row r="162" spans="2:37">
      <c r="B162" s="2698"/>
      <c r="C162" s="2698"/>
      <c r="D162" s="2698"/>
      <c r="E162" s="2701"/>
      <c r="F162" s="2701"/>
      <c r="G162" s="2702"/>
      <c r="H162" s="2703"/>
      <c r="I162" s="2702"/>
      <c r="J162" s="2703"/>
      <c r="K162" s="2701"/>
      <c r="L162" s="2701"/>
      <c r="M162" s="2704"/>
      <c r="N162" s="2704"/>
      <c r="O162" s="2705"/>
      <c r="P162" s="2705"/>
      <c r="Q162" s="2705"/>
      <c r="R162" s="2704"/>
      <c r="S162" s="2706"/>
      <c r="T162" s="2705"/>
      <c r="U162" s="2705"/>
      <c r="V162" s="2704"/>
      <c r="W162" s="2704"/>
      <c r="X162" s="2707"/>
      <c r="Y162" s="2707"/>
      <c r="Z162" s="2707"/>
      <c r="AA162" s="2707"/>
      <c r="AB162" s="2707"/>
      <c r="AC162" s="2707"/>
      <c r="AD162" s="2707"/>
      <c r="AE162" s="2707"/>
      <c r="AF162" s="2707"/>
      <c r="AG162" s="2707"/>
      <c r="AH162" s="2708">
        <f t="shared" si="0"/>
        <v>0</v>
      </c>
      <c r="AI162" s="1100"/>
      <c r="AJ162" s="2709"/>
      <c r="AK162" s="1100"/>
    </row>
    <row r="163" spans="2:37">
      <c r="B163" s="2698"/>
      <c r="C163" s="2698"/>
      <c r="D163" s="2698"/>
      <c r="E163" s="2701"/>
      <c r="F163" s="2701"/>
      <c r="G163" s="2702"/>
      <c r="H163" s="2703"/>
      <c r="I163" s="2702"/>
      <c r="J163" s="2703"/>
      <c r="K163" s="2701"/>
      <c r="L163" s="2701"/>
      <c r="M163" s="2704"/>
      <c r="N163" s="2704"/>
      <c r="O163" s="2705"/>
      <c r="P163" s="2705"/>
      <c r="Q163" s="2705"/>
      <c r="R163" s="2704"/>
      <c r="S163" s="2706"/>
      <c r="T163" s="2705"/>
      <c r="U163" s="2705"/>
      <c r="V163" s="2704"/>
      <c r="W163" s="2704"/>
      <c r="X163" s="2707"/>
      <c r="Y163" s="2707"/>
      <c r="Z163" s="2707"/>
      <c r="AA163" s="2707"/>
      <c r="AB163" s="2707"/>
      <c r="AC163" s="2707"/>
      <c r="AD163" s="2707"/>
      <c r="AE163" s="2707"/>
      <c r="AF163" s="2707"/>
      <c r="AG163" s="2707"/>
      <c r="AH163" s="2708">
        <f t="shared" si="0"/>
        <v>0</v>
      </c>
      <c r="AI163" s="1100"/>
      <c r="AJ163" s="2709"/>
      <c r="AK163" s="1100"/>
    </row>
    <row r="164" spans="2:37">
      <c r="B164" s="2698"/>
      <c r="C164" s="2698"/>
      <c r="D164" s="2698"/>
      <c r="E164" s="2701"/>
      <c r="F164" s="2701"/>
      <c r="G164" s="2702"/>
      <c r="H164" s="2703"/>
      <c r="I164" s="2702"/>
      <c r="J164" s="2703"/>
      <c r="K164" s="2701"/>
      <c r="L164" s="2701"/>
      <c r="M164" s="2704"/>
      <c r="N164" s="2704"/>
      <c r="O164" s="2705"/>
      <c r="P164" s="2705"/>
      <c r="Q164" s="2705"/>
      <c r="R164" s="2704"/>
      <c r="S164" s="2706"/>
      <c r="T164" s="2705"/>
      <c r="U164" s="2705"/>
      <c r="V164" s="2704"/>
      <c r="W164" s="2704"/>
      <c r="X164" s="2707"/>
      <c r="Y164" s="2707"/>
      <c r="Z164" s="2707"/>
      <c r="AA164" s="2707"/>
      <c r="AB164" s="2707"/>
      <c r="AC164" s="2707"/>
      <c r="AD164" s="2707"/>
      <c r="AE164" s="2707"/>
      <c r="AF164" s="2707"/>
      <c r="AG164" s="2707"/>
      <c r="AH164" s="2708">
        <f t="shared" si="0"/>
        <v>0</v>
      </c>
      <c r="AI164" s="1100"/>
      <c r="AJ164" s="2709"/>
      <c r="AK164" s="1100"/>
    </row>
    <row r="165" spans="2:37">
      <c r="B165" s="2698"/>
      <c r="C165" s="2698"/>
      <c r="D165" s="2698"/>
      <c r="E165" s="2701"/>
      <c r="F165" s="2701"/>
      <c r="G165" s="2702"/>
      <c r="H165" s="2703"/>
      <c r="I165" s="2702"/>
      <c r="J165" s="2703"/>
      <c r="K165" s="2701"/>
      <c r="L165" s="2701"/>
      <c r="M165" s="2704"/>
      <c r="N165" s="2704"/>
      <c r="O165" s="2705"/>
      <c r="P165" s="2705"/>
      <c r="Q165" s="2705"/>
      <c r="R165" s="2704"/>
      <c r="S165" s="2706"/>
      <c r="T165" s="2705"/>
      <c r="U165" s="2705"/>
      <c r="V165" s="2704"/>
      <c r="W165" s="2704"/>
      <c r="X165" s="2707"/>
      <c r="Y165" s="2707"/>
      <c r="Z165" s="2707"/>
      <c r="AA165" s="2707"/>
      <c r="AB165" s="2707"/>
      <c r="AC165" s="2707"/>
      <c r="AD165" s="2707"/>
      <c r="AE165" s="2707"/>
      <c r="AF165" s="2707"/>
      <c r="AG165" s="2707"/>
      <c r="AH165" s="2708">
        <f t="shared" si="0"/>
        <v>0</v>
      </c>
      <c r="AI165" s="1100"/>
      <c r="AJ165" s="2709"/>
      <c r="AK165" s="1100"/>
    </row>
    <row r="166" spans="2:37">
      <c r="B166" s="2698"/>
      <c r="C166" s="2698"/>
      <c r="D166" s="2698"/>
      <c r="E166" s="2701"/>
      <c r="F166" s="2701"/>
      <c r="G166" s="2702"/>
      <c r="H166" s="2703"/>
      <c r="I166" s="2702"/>
      <c r="J166" s="2703"/>
      <c r="K166" s="2701"/>
      <c r="L166" s="2701"/>
      <c r="M166" s="2704"/>
      <c r="N166" s="2704"/>
      <c r="O166" s="2705"/>
      <c r="P166" s="2705"/>
      <c r="Q166" s="2705"/>
      <c r="R166" s="2704"/>
      <c r="S166" s="2706"/>
      <c r="T166" s="2705"/>
      <c r="U166" s="2705"/>
      <c r="V166" s="2704"/>
      <c r="W166" s="2704"/>
      <c r="X166" s="2707"/>
      <c r="Y166" s="2707"/>
      <c r="Z166" s="2707"/>
      <c r="AA166" s="2707"/>
      <c r="AB166" s="2707"/>
      <c r="AC166" s="2707"/>
      <c r="AD166" s="2707"/>
      <c r="AE166" s="2707"/>
      <c r="AF166" s="2707"/>
      <c r="AG166" s="2707"/>
      <c r="AH166" s="2708">
        <f t="shared" si="0"/>
        <v>0</v>
      </c>
      <c r="AI166" s="1100"/>
      <c r="AJ166" s="2709"/>
      <c r="AK166" s="1100"/>
    </row>
    <row r="167" spans="2:37">
      <c r="B167" s="2698"/>
      <c r="C167" s="2698"/>
      <c r="D167" s="2698"/>
      <c r="E167" s="2701"/>
      <c r="F167" s="2701"/>
      <c r="G167" s="2702"/>
      <c r="H167" s="2703"/>
      <c r="I167" s="2702"/>
      <c r="J167" s="2703"/>
      <c r="K167" s="2701"/>
      <c r="L167" s="2701"/>
      <c r="M167" s="2704"/>
      <c r="N167" s="2704"/>
      <c r="O167" s="2705"/>
      <c r="P167" s="2705"/>
      <c r="Q167" s="2705"/>
      <c r="R167" s="2704"/>
      <c r="S167" s="2706"/>
      <c r="T167" s="2705"/>
      <c r="U167" s="2705"/>
      <c r="V167" s="2704"/>
      <c r="W167" s="2704"/>
      <c r="X167" s="2707"/>
      <c r="Y167" s="2707"/>
      <c r="Z167" s="2707"/>
      <c r="AA167" s="2707"/>
      <c r="AB167" s="2707"/>
      <c r="AC167" s="2707"/>
      <c r="AD167" s="2707"/>
      <c r="AE167" s="2707"/>
      <c r="AF167" s="2707"/>
      <c r="AG167" s="2707"/>
      <c r="AH167" s="2708">
        <f t="shared" si="0"/>
        <v>0</v>
      </c>
      <c r="AI167" s="1100"/>
      <c r="AJ167" s="2709"/>
      <c r="AK167" s="1100"/>
    </row>
    <row r="168" spans="2:37">
      <c r="B168" s="2698"/>
      <c r="C168" s="2698"/>
      <c r="D168" s="2698"/>
      <c r="E168" s="2701"/>
      <c r="F168" s="2701"/>
      <c r="G168" s="2702"/>
      <c r="H168" s="2703"/>
      <c r="I168" s="2702"/>
      <c r="J168" s="2703"/>
      <c r="K168" s="2701"/>
      <c r="L168" s="2701"/>
      <c r="M168" s="2704"/>
      <c r="N168" s="2704"/>
      <c r="O168" s="2705"/>
      <c r="P168" s="2705"/>
      <c r="Q168" s="2705"/>
      <c r="R168" s="2704"/>
      <c r="S168" s="2706"/>
      <c r="T168" s="2705"/>
      <c r="U168" s="2705"/>
      <c r="V168" s="2704"/>
      <c r="W168" s="2704"/>
      <c r="X168" s="2707"/>
      <c r="Y168" s="2707"/>
      <c r="Z168" s="2707"/>
      <c r="AA168" s="2707"/>
      <c r="AB168" s="2707"/>
      <c r="AC168" s="2707"/>
      <c r="AD168" s="2707"/>
      <c r="AE168" s="2707"/>
      <c r="AF168" s="2707"/>
      <c r="AG168" s="2707"/>
      <c r="AH168" s="2708">
        <f t="shared" si="0"/>
        <v>0</v>
      </c>
      <c r="AI168" s="1100"/>
      <c r="AJ168" s="2709"/>
      <c r="AK168" s="1100"/>
    </row>
    <row r="169" spans="2:37">
      <c r="B169" s="2698"/>
      <c r="C169" s="2698"/>
      <c r="D169" s="2698"/>
      <c r="E169" s="2701"/>
      <c r="F169" s="2701"/>
      <c r="G169" s="2702"/>
      <c r="H169" s="2703"/>
      <c r="I169" s="2702"/>
      <c r="J169" s="2703"/>
      <c r="K169" s="2701"/>
      <c r="L169" s="2701"/>
      <c r="M169" s="2704"/>
      <c r="N169" s="2704"/>
      <c r="O169" s="2705"/>
      <c r="P169" s="2705"/>
      <c r="Q169" s="2705"/>
      <c r="R169" s="2704"/>
      <c r="S169" s="2706"/>
      <c r="T169" s="2705"/>
      <c r="U169" s="2705"/>
      <c r="V169" s="2704"/>
      <c r="W169" s="2704"/>
      <c r="X169" s="2707"/>
      <c r="Y169" s="2707"/>
      <c r="Z169" s="2707"/>
      <c r="AA169" s="2707"/>
      <c r="AB169" s="2707"/>
      <c r="AC169" s="2707"/>
      <c r="AD169" s="2707"/>
      <c r="AE169" s="2707"/>
      <c r="AF169" s="2707"/>
      <c r="AG169" s="2707"/>
      <c r="AH169" s="2708">
        <f t="shared" si="0"/>
        <v>0</v>
      </c>
      <c r="AI169" s="1100"/>
      <c r="AJ169" s="2709"/>
      <c r="AK169" s="1100"/>
    </row>
    <row r="170" spans="2:37">
      <c r="B170" s="2698"/>
      <c r="C170" s="2698"/>
      <c r="D170" s="2698"/>
      <c r="E170" s="2701"/>
      <c r="F170" s="2701"/>
      <c r="G170" s="2702"/>
      <c r="H170" s="2703"/>
      <c r="I170" s="2702"/>
      <c r="J170" s="2703"/>
      <c r="K170" s="2701"/>
      <c r="L170" s="2701"/>
      <c r="M170" s="2704"/>
      <c r="N170" s="2704"/>
      <c r="O170" s="2705"/>
      <c r="P170" s="2705"/>
      <c r="Q170" s="2705"/>
      <c r="R170" s="2704"/>
      <c r="S170" s="2706"/>
      <c r="T170" s="2705"/>
      <c r="U170" s="2705"/>
      <c r="V170" s="2704"/>
      <c r="W170" s="2704"/>
      <c r="X170" s="2707"/>
      <c r="Y170" s="2707"/>
      <c r="Z170" s="2707"/>
      <c r="AA170" s="2707"/>
      <c r="AB170" s="2707"/>
      <c r="AC170" s="2707"/>
      <c r="AD170" s="2707"/>
      <c r="AE170" s="2707"/>
      <c r="AF170" s="2707"/>
      <c r="AG170" s="2707"/>
      <c r="AH170" s="2708">
        <f t="shared" si="0"/>
        <v>0</v>
      </c>
      <c r="AI170" s="1100"/>
      <c r="AJ170" s="2709"/>
      <c r="AK170" s="1100"/>
    </row>
    <row r="171" spans="2:37">
      <c r="B171" s="2698"/>
      <c r="C171" s="2698"/>
      <c r="D171" s="2698"/>
      <c r="E171" s="2701"/>
      <c r="F171" s="2701"/>
      <c r="G171" s="2702"/>
      <c r="H171" s="2703"/>
      <c r="I171" s="2702"/>
      <c r="J171" s="2703"/>
      <c r="K171" s="2701"/>
      <c r="L171" s="2701"/>
      <c r="M171" s="2704"/>
      <c r="N171" s="2704"/>
      <c r="O171" s="2705"/>
      <c r="P171" s="2705"/>
      <c r="Q171" s="2705"/>
      <c r="R171" s="2704"/>
      <c r="S171" s="2706"/>
      <c r="T171" s="2705"/>
      <c r="U171" s="2705"/>
      <c r="V171" s="2704"/>
      <c r="W171" s="2704"/>
      <c r="X171" s="2707"/>
      <c r="Y171" s="2707"/>
      <c r="Z171" s="2707"/>
      <c r="AA171" s="2707"/>
      <c r="AB171" s="2707"/>
      <c r="AC171" s="2707"/>
      <c r="AD171" s="2707"/>
      <c r="AE171" s="2707"/>
      <c r="AF171" s="2707"/>
      <c r="AG171" s="2707"/>
      <c r="AH171" s="2708">
        <f t="shared" si="0"/>
        <v>0</v>
      </c>
      <c r="AI171" s="1100"/>
      <c r="AJ171" s="2709"/>
      <c r="AK171" s="1100"/>
    </row>
    <row r="172" spans="2:37">
      <c r="B172" s="2698"/>
      <c r="C172" s="2698"/>
      <c r="D172" s="2698"/>
      <c r="E172" s="2701"/>
      <c r="F172" s="2701"/>
      <c r="G172" s="2702"/>
      <c r="H172" s="2703"/>
      <c r="I172" s="2702"/>
      <c r="J172" s="2703"/>
      <c r="K172" s="2701"/>
      <c r="L172" s="2701"/>
      <c r="M172" s="2704"/>
      <c r="N172" s="2704"/>
      <c r="O172" s="2705"/>
      <c r="P172" s="2705"/>
      <c r="Q172" s="2705"/>
      <c r="R172" s="2704"/>
      <c r="S172" s="2706"/>
      <c r="T172" s="2705"/>
      <c r="U172" s="2705"/>
      <c r="V172" s="2704"/>
      <c r="W172" s="2704"/>
      <c r="X172" s="2707"/>
      <c r="Y172" s="2707"/>
      <c r="Z172" s="2707"/>
      <c r="AA172" s="2707"/>
      <c r="AB172" s="2707"/>
      <c r="AC172" s="2707"/>
      <c r="AD172" s="2707"/>
      <c r="AE172" s="2707"/>
      <c r="AF172" s="2707"/>
      <c r="AG172" s="2707"/>
      <c r="AH172" s="2708">
        <f t="shared" si="0"/>
        <v>0</v>
      </c>
      <c r="AI172" s="1100"/>
      <c r="AJ172" s="2709"/>
      <c r="AK172" s="1100"/>
    </row>
    <row r="173" spans="2:37">
      <c r="B173" s="2698"/>
      <c r="C173" s="2698"/>
      <c r="D173" s="2698"/>
      <c r="E173" s="2701"/>
      <c r="F173" s="2701"/>
      <c r="G173" s="2702"/>
      <c r="H173" s="2703"/>
      <c r="I173" s="2702"/>
      <c r="J173" s="2703"/>
      <c r="K173" s="2701"/>
      <c r="L173" s="2701"/>
      <c r="M173" s="2704"/>
      <c r="N173" s="2704"/>
      <c r="O173" s="2705"/>
      <c r="P173" s="2705"/>
      <c r="Q173" s="2705"/>
      <c r="R173" s="2704"/>
      <c r="S173" s="2706"/>
      <c r="T173" s="2705"/>
      <c r="U173" s="2705"/>
      <c r="V173" s="2704"/>
      <c r="W173" s="2704"/>
      <c r="X173" s="2707"/>
      <c r="Y173" s="2707"/>
      <c r="Z173" s="2707"/>
      <c r="AA173" s="2707"/>
      <c r="AB173" s="2707"/>
      <c r="AC173" s="2707"/>
      <c r="AD173" s="2707"/>
      <c r="AE173" s="2707"/>
      <c r="AF173" s="2707"/>
      <c r="AG173" s="2707"/>
      <c r="AH173" s="2708">
        <f t="shared" si="0"/>
        <v>0</v>
      </c>
      <c r="AI173" s="1100"/>
      <c r="AJ173" s="2709"/>
      <c r="AK173" s="1100"/>
    </row>
    <row r="174" spans="2:37">
      <c r="B174" s="2698"/>
      <c r="C174" s="2698"/>
      <c r="D174" s="2698"/>
      <c r="E174" s="2701"/>
      <c r="F174" s="2701"/>
      <c r="G174" s="2702"/>
      <c r="H174" s="2703"/>
      <c r="I174" s="2702"/>
      <c r="J174" s="2703"/>
      <c r="K174" s="2701"/>
      <c r="L174" s="2701"/>
      <c r="M174" s="2704"/>
      <c r="N174" s="2704"/>
      <c r="O174" s="2705"/>
      <c r="P174" s="2705"/>
      <c r="Q174" s="2705"/>
      <c r="R174" s="2704"/>
      <c r="S174" s="2706"/>
      <c r="T174" s="2705"/>
      <c r="U174" s="2705"/>
      <c r="V174" s="2704"/>
      <c r="W174" s="2704"/>
      <c r="X174" s="2707"/>
      <c r="Y174" s="2707"/>
      <c r="Z174" s="2707"/>
      <c r="AA174" s="2707"/>
      <c r="AB174" s="2707"/>
      <c r="AC174" s="2707"/>
      <c r="AD174" s="2707"/>
      <c r="AE174" s="2707"/>
      <c r="AF174" s="2707"/>
      <c r="AG174" s="2707"/>
      <c r="AH174" s="2708">
        <f t="shared" si="0"/>
        <v>0</v>
      </c>
      <c r="AI174" s="1100"/>
      <c r="AJ174" s="2709"/>
      <c r="AK174" s="1100"/>
    </row>
    <row r="175" spans="2:37">
      <c r="B175" s="2698"/>
      <c r="C175" s="2698"/>
      <c r="D175" s="2698"/>
      <c r="E175" s="2701"/>
      <c r="F175" s="2701"/>
      <c r="G175" s="2702"/>
      <c r="H175" s="2703"/>
      <c r="I175" s="2702"/>
      <c r="J175" s="2703"/>
      <c r="K175" s="2701"/>
      <c r="L175" s="2701"/>
      <c r="M175" s="2704"/>
      <c r="N175" s="2704"/>
      <c r="O175" s="2705"/>
      <c r="P175" s="2705"/>
      <c r="Q175" s="2705"/>
      <c r="R175" s="2704"/>
      <c r="S175" s="2706"/>
      <c r="T175" s="2705"/>
      <c r="U175" s="2705"/>
      <c r="V175" s="2704"/>
      <c r="W175" s="2704"/>
      <c r="X175" s="2707"/>
      <c r="Y175" s="2707"/>
      <c r="Z175" s="2707"/>
      <c r="AA175" s="2707"/>
      <c r="AB175" s="2707"/>
      <c r="AC175" s="2707"/>
      <c r="AD175" s="2707"/>
      <c r="AE175" s="2707"/>
      <c r="AF175" s="2707"/>
      <c r="AG175" s="2707"/>
      <c r="AH175" s="2708">
        <f t="shared" si="0"/>
        <v>0</v>
      </c>
      <c r="AI175" s="1100"/>
      <c r="AJ175" s="2709"/>
      <c r="AK175" s="1100"/>
    </row>
    <row r="176" spans="2:37">
      <c r="B176" s="2698"/>
      <c r="C176" s="2698"/>
      <c r="D176" s="2698"/>
      <c r="E176" s="2701"/>
      <c r="F176" s="2701"/>
      <c r="G176" s="2702"/>
      <c r="H176" s="2703"/>
      <c r="I176" s="2702"/>
      <c r="J176" s="2703"/>
      <c r="K176" s="2701"/>
      <c r="L176" s="2701"/>
      <c r="M176" s="2704"/>
      <c r="N176" s="2704"/>
      <c r="O176" s="2705"/>
      <c r="P176" s="2705"/>
      <c r="Q176" s="2705"/>
      <c r="R176" s="2704"/>
      <c r="S176" s="2706"/>
      <c r="T176" s="2705"/>
      <c r="U176" s="2705"/>
      <c r="V176" s="2704"/>
      <c r="W176" s="2704"/>
      <c r="X176" s="2707"/>
      <c r="Y176" s="2707"/>
      <c r="Z176" s="2707"/>
      <c r="AA176" s="2707"/>
      <c r="AB176" s="2707"/>
      <c r="AC176" s="2707"/>
      <c r="AD176" s="2707"/>
      <c r="AE176" s="2707"/>
      <c r="AF176" s="2707"/>
      <c r="AG176" s="2707"/>
      <c r="AH176" s="2708">
        <f t="shared" si="0"/>
        <v>0</v>
      </c>
      <c r="AI176" s="1100"/>
      <c r="AJ176" s="2709"/>
      <c r="AK176" s="1100"/>
    </row>
    <row r="177" spans="2:37">
      <c r="B177" s="2698"/>
      <c r="C177" s="2698"/>
      <c r="D177" s="2698"/>
      <c r="E177" s="2701"/>
      <c r="F177" s="2701"/>
      <c r="G177" s="2702"/>
      <c r="H177" s="2703"/>
      <c r="I177" s="2702"/>
      <c r="J177" s="2703"/>
      <c r="K177" s="2701"/>
      <c r="L177" s="2701"/>
      <c r="M177" s="2704"/>
      <c r="N177" s="2704"/>
      <c r="O177" s="2705"/>
      <c r="P177" s="2705"/>
      <c r="Q177" s="2705"/>
      <c r="R177" s="2704"/>
      <c r="S177" s="2706"/>
      <c r="T177" s="2705"/>
      <c r="U177" s="2705"/>
      <c r="V177" s="2704"/>
      <c r="W177" s="2704"/>
      <c r="X177" s="2707"/>
      <c r="Y177" s="2707"/>
      <c r="Z177" s="2707"/>
      <c r="AA177" s="2707"/>
      <c r="AB177" s="2707"/>
      <c r="AC177" s="2707"/>
      <c r="AD177" s="2707"/>
      <c r="AE177" s="2707"/>
      <c r="AF177" s="2707"/>
      <c r="AG177" s="2707"/>
      <c r="AH177" s="2708">
        <f t="shared" si="0"/>
        <v>0</v>
      </c>
      <c r="AI177" s="1100"/>
      <c r="AJ177" s="2709"/>
      <c r="AK177" s="1100"/>
    </row>
    <row r="178" spans="2:37">
      <c r="B178" s="2698"/>
      <c r="C178" s="2698"/>
      <c r="D178" s="2698"/>
      <c r="E178" s="2701"/>
      <c r="F178" s="2701"/>
      <c r="G178" s="2702"/>
      <c r="H178" s="2703"/>
      <c r="I178" s="2702"/>
      <c r="J178" s="2703"/>
      <c r="K178" s="2701"/>
      <c r="L178" s="2701"/>
      <c r="M178" s="2704"/>
      <c r="N178" s="2704"/>
      <c r="O178" s="2705"/>
      <c r="P178" s="2705"/>
      <c r="Q178" s="2705"/>
      <c r="R178" s="2704"/>
      <c r="S178" s="2706"/>
      <c r="T178" s="2705"/>
      <c r="U178" s="2705"/>
      <c r="V178" s="2704"/>
      <c r="W178" s="2704"/>
      <c r="X178" s="2707"/>
      <c r="Y178" s="2707"/>
      <c r="Z178" s="2707"/>
      <c r="AA178" s="2707"/>
      <c r="AB178" s="2707"/>
      <c r="AC178" s="2707"/>
      <c r="AD178" s="2707"/>
      <c r="AE178" s="2707"/>
      <c r="AF178" s="2707"/>
      <c r="AG178" s="2707"/>
      <c r="AH178" s="2708">
        <f t="shared" si="0"/>
        <v>0</v>
      </c>
      <c r="AI178" s="1100"/>
      <c r="AJ178" s="2709"/>
      <c r="AK178" s="1100"/>
    </row>
    <row r="179" spans="2:37">
      <c r="B179" s="2698"/>
      <c r="C179" s="2698"/>
      <c r="D179" s="2698"/>
      <c r="E179" s="2701"/>
      <c r="F179" s="2701"/>
      <c r="G179" s="2702"/>
      <c r="H179" s="2703"/>
      <c r="I179" s="2702"/>
      <c r="J179" s="2703"/>
      <c r="K179" s="2701"/>
      <c r="L179" s="2701"/>
      <c r="M179" s="2704"/>
      <c r="N179" s="2704"/>
      <c r="O179" s="2705"/>
      <c r="P179" s="2705"/>
      <c r="Q179" s="2705"/>
      <c r="R179" s="2704"/>
      <c r="S179" s="2706"/>
      <c r="T179" s="2705"/>
      <c r="U179" s="2705"/>
      <c r="V179" s="2704"/>
      <c r="W179" s="2704"/>
      <c r="X179" s="2707"/>
      <c r="Y179" s="2707"/>
      <c r="Z179" s="2707"/>
      <c r="AA179" s="2707"/>
      <c r="AB179" s="2707"/>
      <c r="AC179" s="2707"/>
      <c r="AD179" s="2707"/>
      <c r="AE179" s="2707"/>
      <c r="AF179" s="2707"/>
      <c r="AG179" s="2707"/>
      <c r="AH179" s="2708">
        <f t="shared" si="0"/>
        <v>0</v>
      </c>
      <c r="AI179" s="1100"/>
      <c r="AJ179" s="2709"/>
      <c r="AK179" s="1100"/>
    </row>
    <row r="180" spans="2:37">
      <c r="B180" s="2698"/>
      <c r="C180" s="2698"/>
      <c r="D180" s="2698"/>
      <c r="E180" s="2701"/>
      <c r="F180" s="2701"/>
      <c r="G180" s="2702"/>
      <c r="H180" s="2703"/>
      <c r="I180" s="2702"/>
      <c r="J180" s="2703"/>
      <c r="K180" s="2701"/>
      <c r="L180" s="2701"/>
      <c r="M180" s="2704"/>
      <c r="N180" s="2704"/>
      <c r="O180" s="2705"/>
      <c r="P180" s="2705"/>
      <c r="Q180" s="2705"/>
      <c r="R180" s="2704"/>
      <c r="S180" s="2706"/>
      <c r="T180" s="2705"/>
      <c r="U180" s="2705"/>
      <c r="V180" s="2704"/>
      <c r="W180" s="2704"/>
      <c r="X180" s="2707"/>
      <c r="Y180" s="2707"/>
      <c r="Z180" s="2707"/>
      <c r="AA180" s="2707"/>
      <c r="AB180" s="2707"/>
      <c r="AC180" s="2707"/>
      <c r="AD180" s="2707"/>
      <c r="AE180" s="2707"/>
      <c r="AF180" s="2707"/>
      <c r="AG180" s="2707"/>
      <c r="AH180" s="2708">
        <f t="shared" si="0"/>
        <v>0</v>
      </c>
      <c r="AI180" s="1100"/>
      <c r="AJ180" s="2709"/>
      <c r="AK180" s="1100"/>
    </row>
    <row r="181" spans="2:37">
      <c r="B181" s="2698"/>
      <c r="C181" s="2698"/>
      <c r="D181" s="2698"/>
      <c r="E181" s="2701"/>
      <c r="F181" s="2701"/>
      <c r="G181" s="2702"/>
      <c r="H181" s="2703"/>
      <c r="I181" s="2702"/>
      <c r="J181" s="2703"/>
      <c r="K181" s="2701"/>
      <c r="L181" s="2701"/>
      <c r="M181" s="2704"/>
      <c r="N181" s="2704"/>
      <c r="O181" s="2705"/>
      <c r="P181" s="2705"/>
      <c r="Q181" s="2705"/>
      <c r="R181" s="2704"/>
      <c r="S181" s="2706"/>
      <c r="T181" s="2705"/>
      <c r="U181" s="2705"/>
      <c r="V181" s="2704"/>
      <c r="W181" s="2704"/>
      <c r="X181" s="2707"/>
      <c r="Y181" s="2707"/>
      <c r="Z181" s="2707"/>
      <c r="AA181" s="2707"/>
      <c r="AB181" s="2707"/>
      <c r="AC181" s="2707"/>
      <c r="AD181" s="2707"/>
      <c r="AE181" s="2707"/>
      <c r="AF181" s="2707"/>
      <c r="AG181" s="2707"/>
      <c r="AH181" s="2708">
        <f t="shared" si="0"/>
        <v>0</v>
      </c>
      <c r="AI181" s="1100"/>
      <c r="AJ181" s="2709"/>
      <c r="AK181" s="1100"/>
    </row>
    <row r="182" spans="2:37">
      <c r="B182" s="2698"/>
      <c r="C182" s="2698"/>
      <c r="D182" s="2698"/>
      <c r="E182" s="2701"/>
      <c r="F182" s="2701"/>
      <c r="G182" s="2702"/>
      <c r="H182" s="2703"/>
      <c r="I182" s="2702"/>
      <c r="J182" s="2703"/>
      <c r="K182" s="2701"/>
      <c r="L182" s="2701"/>
      <c r="M182" s="2704"/>
      <c r="N182" s="2704"/>
      <c r="O182" s="2705"/>
      <c r="P182" s="2705"/>
      <c r="Q182" s="2705"/>
      <c r="R182" s="2704"/>
      <c r="S182" s="2706"/>
      <c r="T182" s="2705"/>
      <c r="U182" s="2705"/>
      <c r="V182" s="2704"/>
      <c r="W182" s="2704"/>
      <c r="X182" s="2707"/>
      <c r="Y182" s="2707"/>
      <c r="Z182" s="2707"/>
      <c r="AA182" s="2707"/>
      <c r="AB182" s="2707"/>
      <c r="AC182" s="2707"/>
      <c r="AD182" s="2707"/>
      <c r="AE182" s="2707"/>
      <c r="AF182" s="2707"/>
      <c r="AG182" s="2707"/>
      <c r="AH182" s="2708">
        <f t="shared" si="0"/>
        <v>0</v>
      </c>
      <c r="AI182" s="1100"/>
      <c r="AJ182" s="2709"/>
      <c r="AK182" s="1100"/>
    </row>
    <row r="183" spans="2:37">
      <c r="B183" s="2698"/>
      <c r="C183" s="2698"/>
      <c r="D183" s="2698"/>
      <c r="E183" s="2701"/>
      <c r="F183" s="2701"/>
      <c r="G183" s="2702"/>
      <c r="H183" s="2703"/>
      <c r="I183" s="2702"/>
      <c r="J183" s="2703"/>
      <c r="K183" s="2701"/>
      <c r="L183" s="2701"/>
      <c r="M183" s="2704"/>
      <c r="N183" s="2704"/>
      <c r="O183" s="2705"/>
      <c r="P183" s="2705"/>
      <c r="Q183" s="2705"/>
      <c r="R183" s="2704"/>
      <c r="S183" s="2706"/>
      <c r="T183" s="2705"/>
      <c r="U183" s="2705"/>
      <c r="V183" s="2704"/>
      <c r="W183" s="2704"/>
      <c r="X183" s="2707"/>
      <c r="Y183" s="2707"/>
      <c r="Z183" s="2707"/>
      <c r="AA183" s="2707"/>
      <c r="AB183" s="2707"/>
      <c r="AC183" s="2707"/>
      <c r="AD183" s="2707"/>
      <c r="AE183" s="2707"/>
      <c r="AF183" s="2707"/>
      <c r="AG183" s="2707"/>
      <c r="AH183" s="2708">
        <f t="shared" si="0"/>
        <v>0</v>
      </c>
      <c r="AI183" s="1100"/>
      <c r="AJ183" s="2709"/>
      <c r="AK183" s="1100"/>
    </row>
    <row r="184" spans="2:37">
      <c r="B184" s="2698"/>
      <c r="C184" s="2698"/>
      <c r="D184" s="2698"/>
      <c r="E184" s="2701"/>
      <c r="F184" s="2701"/>
      <c r="G184" s="2702"/>
      <c r="H184" s="2703"/>
      <c r="I184" s="2702"/>
      <c r="J184" s="2703"/>
      <c r="K184" s="2701"/>
      <c r="L184" s="2701"/>
      <c r="M184" s="2704"/>
      <c r="N184" s="2704"/>
      <c r="O184" s="2705"/>
      <c r="P184" s="2705"/>
      <c r="Q184" s="2705"/>
      <c r="R184" s="2704"/>
      <c r="S184" s="2706"/>
      <c r="T184" s="2705"/>
      <c r="U184" s="2705"/>
      <c r="V184" s="2704"/>
      <c r="W184" s="2704"/>
      <c r="X184" s="2707"/>
      <c r="Y184" s="2707"/>
      <c r="Z184" s="2707"/>
      <c r="AA184" s="2707"/>
      <c r="AB184" s="2707"/>
      <c r="AC184" s="2707"/>
      <c r="AD184" s="2707"/>
      <c r="AE184" s="2707"/>
      <c r="AF184" s="2707"/>
      <c r="AG184" s="2707"/>
      <c r="AH184" s="2708">
        <f t="shared" si="0"/>
        <v>0</v>
      </c>
      <c r="AI184" s="1100"/>
      <c r="AJ184" s="2709"/>
      <c r="AK184" s="1100"/>
    </row>
    <row r="185" spans="2:37">
      <c r="B185" s="2698"/>
      <c r="C185" s="2698"/>
      <c r="D185" s="2698"/>
      <c r="E185" s="2701"/>
      <c r="F185" s="2701"/>
      <c r="G185" s="2702"/>
      <c r="H185" s="2703"/>
      <c r="I185" s="2702"/>
      <c r="J185" s="2703"/>
      <c r="K185" s="2701"/>
      <c r="L185" s="2701"/>
      <c r="M185" s="2704"/>
      <c r="N185" s="2704"/>
      <c r="O185" s="2705"/>
      <c r="P185" s="2705"/>
      <c r="Q185" s="2705"/>
      <c r="R185" s="2704"/>
      <c r="S185" s="2706"/>
      <c r="T185" s="2705"/>
      <c r="U185" s="2705"/>
      <c r="V185" s="2704"/>
      <c r="W185" s="2704"/>
      <c r="X185" s="2707"/>
      <c r="Y185" s="2707"/>
      <c r="Z185" s="2707"/>
      <c r="AA185" s="2707"/>
      <c r="AB185" s="2707"/>
      <c r="AC185" s="2707"/>
      <c r="AD185" s="2707"/>
      <c r="AE185" s="2707"/>
      <c r="AF185" s="2707"/>
      <c r="AG185" s="2707"/>
      <c r="AH185" s="2708">
        <f t="shared" si="0"/>
        <v>0</v>
      </c>
      <c r="AI185" s="1100"/>
      <c r="AJ185" s="2709"/>
      <c r="AK185" s="1100"/>
    </row>
    <row r="186" spans="2:37">
      <c r="B186" s="2698"/>
      <c r="C186" s="2698"/>
      <c r="D186" s="2698"/>
      <c r="E186" s="2701"/>
      <c r="F186" s="2701"/>
      <c r="G186" s="2702"/>
      <c r="H186" s="2703"/>
      <c r="I186" s="2702"/>
      <c r="J186" s="2703"/>
      <c r="K186" s="2701"/>
      <c r="L186" s="2701"/>
      <c r="M186" s="2704"/>
      <c r="N186" s="2704"/>
      <c r="O186" s="2705"/>
      <c r="P186" s="2705"/>
      <c r="Q186" s="2705"/>
      <c r="R186" s="2704"/>
      <c r="S186" s="2706"/>
      <c r="T186" s="2705"/>
      <c r="U186" s="2705"/>
      <c r="V186" s="2704"/>
      <c r="W186" s="2704"/>
      <c r="X186" s="2707"/>
      <c r="Y186" s="2707"/>
      <c r="Z186" s="2707"/>
      <c r="AA186" s="2707"/>
      <c r="AB186" s="2707"/>
      <c r="AC186" s="2707"/>
      <c r="AD186" s="2707"/>
      <c r="AE186" s="2707"/>
      <c r="AF186" s="2707"/>
      <c r="AG186" s="2707"/>
      <c r="AH186" s="2708">
        <f t="shared" si="0"/>
        <v>0</v>
      </c>
      <c r="AI186" s="1100"/>
      <c r="AJ186" s="2709"/>
      <c r="AK186" s="1100"/>
    </row>
    <row r="187" spans="2:37">
      <c r="B187" s="2698"/>
      <c r="C187" s="2698"/>
      <c r="D187" s="2698"/>
      <c r="E187" s="2701"/>
      <c r="F187" s="2701"/>
      <c r="G187" s="2702"/>
      <c r="H187" s="2703"/>
      <c r="I187" s="2702"/>
      <c r="J187" s="2703"/>
      <c r="K187" s="2701"/>
      <c r="L187" s="2701"/>
      <c r="M187" s="2704"/>
      <c r="N187" s="2704"/>
      <c r="O187" s="2705"/>
      <c r="P187" s="2705"/>
      <c r="Q187" s="2705"/>
      <c r="R187" s="2704"/>
      <c r="S187" s="2706"/>
      <c r="T187" s="2705"/>
      <c r="U187" s="2705"/>
      <c r="V187" s="2704"/>
      <c r="W187" s="2704"/>
      <c r="X187" s="2707"/>
      <c r="Y187" s="2707"/>
      <c r="Z187" s="2707"/>
      <c r="AA187" s="2707"/>
      <c r="AB187" s="2707"/>
      <c r="AC187" s="2707"/>
      <c r="AD187" s="2707"/>
      <c r="AE187" s="2707"/>
      <c r="AF187" s="2707"/>
      <c r="AG187" s="2707"/>
      <c r="AH187" s="2708">
        <f t="shared" si="0"/>
        <v>0</v>
      </c>
      <c r="AI187" s="1100"/>
      <c r="AJ187" s="2709"/>
      <c r="AK187" s="1100"/>
    </row>
    <row r="188" spans="2:37">
      <c r="B188" s="2698"/>
      <c r="C188" s="2698"/>
      <c r="D188" s="2698"/>
      <c r="E188" s="2701"/>
      <c r="F188" s="2701"/>
      <c r="G188" s="2702"/>
      <c r="H188" s="2703"/>
      <c r="I188" s="2702"/>
      <c r="J188" s="2703"/>
      <c r="K188" s="2701"/>
      <c r="L188" s="2701"/>
      <c r="M188" s="2704"/>
      <c r="N188" s="2704"/>
      <c r="O188" s="2705"/>
      <c r="P188" s="2705"/>
      <c r="Q188" s="2705"/>
      <c r="R188" s="2704"/>
      <c r="S188" s="2706"/>
      <c r="T188" s="2705"/>
      <c r="U188" s="2705"/>
      <c r="V188" s="2704"/>
      <c r="W188" s="2704"/>
      <c r="X188" s="2707"/>
      <c r="Y188" s="2707"/>
      <c r="Z188" s="2707"/>
      <c r="AA188" s="2707"/>
      <c r="AB188" s="2707"/>
      <c r="AC188" s="2707"/>
      <c r="AD188" s="2707"/>
      <c r="AE188" s="2707"/>
      <c r="AF188" s="2707"/>
      <c r="AG188" s="2707"/>
      <c r="AH188" s="2708">
        <f t="shared" si="0"/>
        <v>0</v>
      </c>
      <c r="AI188" s="1100"/>
      <c r="AJ188" s="2709"/>
      <c r="AK188" s="1100"/>
    </row>
    <row r="189" spans="2:37">
      <c r="B189" s="2698"/>
      <c r="C189" s="2698"/>
      <c r="D189" s="2698"/>
      <c r="E189" s="2701"/>
      <c r="F189" s="2701"/>
      <c r="G189" s="2702"/>
      <c r="H189" s="2703"/>
      <c r="I189" s="2702"/>
      <c r="J189" s="2703"/>
      <c r="K189" s="2701"/>
      <c r="L189" s="2701"/>
      <c r="M189" s="2704"/>
      <c r="N189" s="2704"/>
      <c r="O189" s="2705"/>
      <c r="P189" s="2705"/>
      <c r="Q189" s="2705"/>
      <c r="R189" s="2704"/>
      <c r="S189" s="2706"/>
      <c r="T189" s="2705"/>
      <c r="U189" s="2705"/>
      <c r="V189" s="2704"/>
      <c r="W189" s="2704"/>
      <c r="X189" s="2707"/>
      <c r="Y189" s="2707"/>
      <c r="Z189" s="2707"/>
      <c r="AA189" s="2707"/>
      <c r="AB189" s="2707"/>
      <c r="AC189" s="2707"/>
      <c r="AD189" s="2707"/>
      <c r="AE189" s="2707"/>
      <c r="AF189" s="2707"/>
      <c r="AG189" s="2707"/>
      <c r="AH189" s="2708">
        <f t="shared" si="0"/>
        <v>0</v>
      </c>
      <c r="AI189" s="1100"/>
      <c r="AJ189" s="2709"/>
      <c r="AK189" s="1100"/>
    </row>
    <row r="190" spans="2:37">
      <c r="B190" s="2698"/>
      <c r="C190" s="2698"/>
      <c r="D190" s="2698"/>
      <c r="E190" s="2701"/>
      <c r="F190" s="2701"/>
      <c r="G190" s="2702"/>
      <c r="H190" s="2703"/>
      <c r="I190" s="2702"/>
      <c r="J190" s="2703"/>
      <c r="K190" s="2701"/>
      <c r="L190" s="2701"/>
      <c r="M190" s="2704"/>
      <c r="N190" s="2704"/>
      <c r="O190" s="2705"/>
      <c r="P190" s="2705"/>
      <c r="Q190" s="2705"/>
      <c r="R190" s="2704"/>
      <c r="S190" s="2706"/>
      <c r="T190" s="2705"/>
      <c r="U190" s="2705"/>
      <c r="V190" s="2704"/>
      <c r="W190" s="2704"/>
      <c r="X190" s="2707"/>
      <c r="Y190" s="2707"/>
      <c r="Z190" s="2707"/>
      <c r="AA190" s="2707"/>
      <c r="AB190" s="2707"/>
      <c r="AC190" s="2707"/>
      <c r="AD190" s="2707"/>
      <c r="AE190" s="2707"/>
      <c r="AF190" s="2707"/>
      <c r="AG190" s="2707"/>
      <c r="AH190" s="2708">
        <f t="shared" si="0"/>
        <v>0</v>
      </c>
      <c r="AI190" s="1100"/>
      <c r="AJ190" s="2709"/>
      <c r="AK190" s="1100"/>
    </row>
    <row r="191" spans="2:37">
      <c r="B191" s="2698"/>
      <c r="C191" s="2698"/>
      <c r="D191" s="2698"/>
      <c r="E191" s="2701"/>
      <c r="F191" s="2701"/>
      <c r="G191" s="2702"/>
      <c r="H191" s="2703"/>
      <c r="I191" s="2702"/>
      <c r="J191" s="2703"/>
      <c r="K191" s="2701"/>
      <c r="L191" s="2701"/>
      <c r="M191" s="2704"/>
      <c r="N191" s="2704"/>
      <c r="O191" s="2705"/>
      <c r="P191" s="2705"/>
      <c r="Q191" s="2705"/>
      <c r="R191" s="2704"/>
      <c r="S191" s="2706"/>
      <c r="T191" s="2705"/>
      <c r="U191" s="2705"/>
      <c r="V191" s="2704"/>
      <c r="W191" s="2704"/>
      <c r="X191" s="2707"/>
      <c r="Y191" s="2707"/>
      <c r="Z191" s="2707"/>
      <c r="AA191" s="2707"/>
      <c r="AB191" s="2707"/>
      <c r="AC191" s="2707"/>
      <c r="AD191" s="2707"/>
      <c r="AE191" s="2707"/>
      <c r="AF191" s="2707"/>
      <c r="AG191" s="2707"/>
      <c r="AH191" s="2708">
        <f t="shared" si="0"/>
        <v>0</v>
      </c>
      <c r="AI191" s="1100"/>
      <c r="AJ191" s="2709"/>
      <c r="AK191" s="1100"/>
    </row>
    <row r="192" spans="2:37">
      <c r="B192" s="2698"/>
      <c r="C192" s="2698"/>
      <c r="D192" s="2698"/>
      <c r="E192" s="2701"/>
      <c r="F192" s="2701"/>
      <c r="G192" s="2702"/>
      <c r="H192" s="2703"/>
      <c r="I192" s="2702"/>
      <c r="J192" s="2703"/>
      <c r="K192" s="2701"/>
      <c r="L192" s="2701"/>
      <c r="M192" s="2704"/>
      <c r="N192" s="2704"/>
      <c r="O192" s="2705"/>
      <c r="P192" s="2705"/>
      <c r="Q192" s="2705"/>
      <c r="R192" s="2704"/>
      <c r="S192" s="2706"/>
      <c r="T192" s="2705"/>
      <c r="U192" s="2705"/>
      <c r="V192" s="2704"/>
      <c r="W192" s="2704"/>
      <c r="X192" s="2707"/>
      <c r="Y192" s="2707"/>
      <c r="Z192" s="2707"/>
      <c r="AA192" s="2707"/>
      <c r="AB192" s="2707"/>
      <c r="AC192" s="2707"/>
      <c r="AD192" s="2707"/>
      <c r="AE192" s="2707"/>
      <c r="AF192" s="2707"/>
      <c r="AG192" s="2707"/>
      <c r="AH192" s="2708">
        <f t="shared" si="0"/>
        <v>0</v>
      </c>
      <c r="AI192" s="1100"/>
      <c r="AJ192" s="2709"/>
      <c r="AK192" s="1100"/>
    </row>
    <row r="193" spans="2:37">
      <c r="B193" s="2698"/>
      <c r="C193" s="2698"/>
      <c r="D193" s="2698"/>
      <c r="E193" s="2701"/>
      <c r="F193" s="2701"/>
      <c r="G193" s="2702"/>
      <c r="H193" s="2703"/>
      <c r="I193" s="2702"/>
      <c r="J193" s="2703"/>
      <c r="K193" s="2701"/>
      <c r="L193" s="2701"/>
      <c r="M193" s="2704"/>
      <c r="N193" s="2704"/>
      <c r="O193" s="2705"/>
      <c r="P193" s="2705"/>
      <c r="Q193" s="2705"/>
      <c r="R193" s="2704"/>
      <c r="S193" s="2706"/>
      <c r="T193" s="2705"/>
      <c r="U193" s="2705"/>
      <c r="V193" s="2704"/>
      <c r="W193" s="2704"/>
      <c r="X193" s="2707"/>
      <c r="Y193" s="2707"/>
      <c r="Z193" s="2707"/>
      <c r="AA193" s="2707"/>
      <c r="AB193" s="2707"/>
      <c r="AC193" s="2707"/>
      <c r="AD193" s="2707"/>
      <c r="AE193" s="2707"/>
      <c r="AF193" s="2707"/>
      <c r="AG193" s="2707"/>
      <c r="AH193" s="2708">
        <f t="shared" si="0"/>
        <v>0</v>
      </c>
      <c r="AI193" s="1100"/>
      <c r="AJ193" s="2709"/>
      <c r="AK193" s="1100"/>
    </row>
    <row r="194" spans="2:37">
      <c r="B194" s="2698"/>
      <c r="C194" s="2698"/>
      <c r="D194" s="2698"/>
      <c r="E194" s="2701"/>
      <c r="F194" s="2701"/>
      <c r="G194" s="2702"/>
      <c r="H194" s="2703"/>
      <c r="I194" s="2702"/>
      <c r="J194" s="2703"/>
      <c r="K194" s="2701"/>
      <c r="L194" s="2701"/>
      <c r="M194" s="2704"/>
      <c r="N194" s="2704"/>
      <c r="O194" s="2705"/>
      <c r="P194" s="2705"/>
      <c r="Q194" s="2705"/>
      <c r="R194" s="2704"/>
      <c r="S194" s="2706"/>
      <c r="T194" s="2705"/>
      <c r="U194" s="2705"/>
      <c r="V194" s="2704"/>
      <c r="W194" s="2704"/>
      <c r="X194" s="2707"/>
      <c r="Y194" s="2707"/>
      <c r="Z194" s="2707"/>
      <c r="AA194" s="2707"/>
      <c r="AB194" s="2707"/>
      <c r="AC194" s="2707"/>
      <c r="AD194" s="2707"/>
      <c r="AE194" s="2707"/>
      <c r="AF194" s="2707"/>
      <c r="AG194" s="2707"/>
      <c r="AH194" s="2708">
        <f t="shared" si="0"/>
        <v>0</v>
      </c>
      <c r="AI194" s="1100"/>
      <c r="AJ194" s="2709"/>
      <c r="AK194" s="1100"/>
    </row>
    <row r="195" spans="2:37">
      <c r="B195" s="2698"/>
      <c r="C195" s="2698"/>
      <c r="D195" s="2698"/>
      <c r="E195" s="2701"/>
      <c r="F195" s="2701"/>
      <c r="G195" s="2702"/>
      <c r="H195" s="2703"/>
      <c r="I195" s="2702"/>
      <c r="J195" s="2703"/>
      <c r="K195" s="2701"/>
      <c r="L195" s="2701"/>
      <c r="M195" s="2704"/>
      <c r="N195" s="2704"/>
      <c r="O195" s="2705"/>
      <c r="P195" s="2705"/>
      <c r="Q195" s="2705"/>
      <c r="R195" s="2704"/>
      <c r="S195" s="2706"/>
      <c r="T195" s="2705"/>
      <c r="U195" s="2705"/>
      <c r="V195" s="2704"/>
      <c r="W195" s="2704"/>
      <c r="X195" s="2707"/>
      <c r="Y195" s="2707"/>
      <c r="Z195" s="2707"/>
      <c r="AA195" s="2707"/>
      <c r="AB195" s="2707"/>
      <c r="AC195" s="2707"/>
      <c r="AD195" s="2707"/>
      <c r="AE195" s="2707"/>
      <c r="AF195" s="2707"/>
      <c r="AG195" s="2707"/>
      <c r="AH195" s="2708">
        <f t="shared" si="0"/>
        <v>0</v>
      </c>
      <c r="AI195" s="1100"/>
      <c r="AJ195" s="2709"/>
      <c r="AK195" s="1100"/>
    </row>
    <row r="196" spans="2:37">
      <c r="B196" s="2698"/>
      <c r="C196" s="2698"/>
      <c r="D196" s="2698"/>
      <c r="E196" s="2701"/>
      <c r="F196" s="2701"/>
      <c r="G196" s="2702"/>
      <c r="H196" s="2703"/>
      <c r="I196" s="2702"/>
      <c r="J196" s="2703"/>
      <c r="K196" s="2701"/>
      <c r="L196" s="2701"/>
      <c r="M196" s="2704"/>
      <c r="N196" s="2704"/>
      <c r="O196" s="2705"/>
      <c r="P196" s="2705"/>
      <c r="Q196" s="2705"/>
      <c r="R196" s="2704"/>
      <c r="S196" s="2706"/>
      <c r="T196" s="2705"/>
      <c r="U196" s="2705"/>
      <c r="V196" s="2704"/>
      <c r="W196" s="2704"/>
      <c r="X196" s="2707"/>
      <c r="Y196" s="2707"/>
      <c r="Z196" s="2707"/>
      <c r="AA196" s="2707"/>
      <c r="AB196" s="2707"/>
      <c r="AC196" s="2707"/>
      <c r="AD196" s="2707"/>
      <c r="AE196" s="2707"/>
      <c r="AF196" s="2707"/>
      <c r="AG196" s="2707"/>
      <c r="AH196" s="2708">
        <f t="shared" si="0"/>
        <v>0</v>
      </c>
      <c r="AI196" s="1100"/>
      <c r="AJ196" s="2709"/>
      <c r="AK196" s="1100"/>
    </row>
    <row r="197" spans="2:37">
      <c r="B197" s="2698"/>
      <c r="C197" s="2698"/>
      <c r="D197" s="2698"/>
      <c r="E197" s="2701"/>
      <c r="F197" s="2701"/>
      <c r="G197" s="2702"/>
      <c r="H197" s="2703"/>
      <c r="I197" s="2702"/>
      <c r="J197" s="2703"/>
      <c r="K197" s="2701"/>
      <c r="L197" s="2701"/>
      <c r="M197" s="2704"/>
      <c r="N197" s="2704"/>
      <c r="O197" s="2705"/>
      <c r="P197" s="2705"/>
      <c r="Q197" s="2705"/>
      <c r="R197" s="2704"/>
      <c r="S197" s="2706"/>
      <c r="T197" s="2705"/>
      <c r="U197" s="2705"/>
      <c r="V197" s="2704"/>
      <c r="W197" s="2704"/>
      <c r="X197" s="2707"/>
      <c r="Y197" s="2707"/>
      <c r="Z197" s="2707"/>
      <c r="AA197" s="2707"/>
      <c r="AB197" s="2707"/>
      <c r="AC197" s="2707"/>
      <c r="AD197" s="2707"/>
      <c r="AE197" s="2707"/>
      <c r="AF197" s="2707"/>
      <c r="AG197" s="2707"/>
      <c r="AH197" s="2708">
        <f t="shared" si="0"/>
        <v>0</v>
      </c>
      <c r="AI197" s="1100"/>
      <c r="AJ197" s="2709"/>
      <c r="AK197" s="1100"/>
    </row>
    <row r="198" spans="2:37">
      <c r="B198" s="2698"/>
      <c r="C198" s="2698"/>
      <c r="D198" s="2698"/>
      <c r="E198" s="2701"/>
      <c r="F198" s="2701"/>
      <c r="G198" s="2702"/>
      <c r="H198" s="2703"/>
      <c r="I198" s="2702"/>
      <c r="J198" s="2703"/>
      <c r="K198" s="2701"/>
      <c r="L198" s="2701"/>
      <c r="M198" s="2704"/>
      <c r="N198" s="2704"/>
      <c r="O198" s="2705"/>
      <c r="P198" s="2705"/>
      <c r="Q198" s="2705"/>
      <c r="R198" s="2704"/>
      <c r="S198" s="2706"/>
      <c r="T198" s="2705"/>
      <c r="U198" s="2705"/>
      <c r="V198" s="2704"/>
      <c r="W198" s="2704"/>
      <c r="X198" s="2707"/>
      <c r="Y198" s="2707"/>
      <c r="Z198" s="2707"/>
      <c r="AA198" s="2707"/>
      <c r="AB198" s="2707"/>
      <c r="AC198" s="2707"/>
      <c r="AD198" s="2707"/>
      <c r="AE198" s="2707"/>
      <c r="AF198" s="2707"/>
      <c r="AG198" s="2707"/>
      <c r="AH198" s="2708">
        <f t="shared" si="0"/>
        <v>0</v>
      </c>
      <c r="AI198" s="1100"/>
      <c r="AJ198" s="2709"/>
      <c r="AK198" s="1100"/>
    </row>
    <row r="199" spans="2:37">
      <c r="B199" s="2698"/>
      <c r="C199" s="2698"/>
      <c r="D199" s="2698"/>
      <c r="E199" s="2701"/>
      <c r="F199" s="2701"/>
      <c r="G199" s="2702"/>
      <c r="H199" s="2703"/>
      <c r="I199" s="2702"/>
      <c r="J199" s="2703"/>
      <c r="K199" s="2701"/>
      <c r="L199" s="2701"/>
      <c r="M199" s="2704"/>
      <c r="N199" s="2704"/>
      <c r="O199" s="2705"/>
      <c r="P199" s="2705"/>
      <c r="Q199" s="2705"/>
      <c r="R199" s="2704"/>
      <c r="S199" s="2706"/>
      <c r="T199" s="2705"/>
      <c r="U199" s="2705"/>
      <c r="V199" s="2704"/>
      <c r="W199" s="2704"/>
      <c r="X199" s="2707"/>
      <c r="Y199" s="2707"/>
      <c r="Z199" s="2707"/>
      <c r="AA199" s="2707"/>
      <c r="AB199" s="2707"/>
      <c r="AC199" s="2707"/>
      <c r="AD199" s="2707"/>
      <c r="AE199" s="2707"/>
      <c r="AF199" s="2707"/>
      <c r="AG199" s="2707"/>
      <c r="AH199" s="2708">
        <f t="shared" si="0"/>
        <v>0</v>
      </c>
      <c r="AI199" s="1100"/>
      <c r="AJ199" s="2709"/>
      <c r="AK199" s="1100"/>
    </row>
    <row r="200" spans="2:37">
      <c r="B200" s="2698"/>
      <c r="C200" s="2698"/>
      <c r="D200" s="2698"/>
      <c r="E200" s="2701"/>
      <c r="F200" s="2701"/>
      <c r="G200" s="2702"/>
      <c r="H200" s="2703"/>
      <c r="I200" s="2702"/>
      <c r="J200" s="2703"/>
      <c r="K200" s="2701"/>
      <c r="L200" s="2701"/>
      <c r="M200" s="2704"/>
      <c r="N200" s="2704"/>
      <c r="O200" s="2705"/>
      <c r="P200" s="2705"/>
      <c r="Q200" s="2705"/>
      <c r="R200" s="2704"/>
      <c r="S200" s="2706"/>
      <c r="T200" s="2705"/>
      <c r="U200" s="2705"/>
      <c r="V200" s="2704"/>
      <c r="W200" s="2704"/>
      <c r="X200" s="2707"/>
      <c r="Y200" s="2707"/>
      <c r="Z200" s="2707"/>
      <c r="AA200" s="2707"/>
      <c r="AB200" s="2707"/>
      <c r="AC200" s="2707"/>
      <c r="AD200" s="2707"/>
      <c r="AE200" s="2707"/>
      <c r="AF200" s="2707"/>
      <c r="AG200" s="2707"/>
      <c r="AH200" s="2708">
        <f t="shared" si="0"/>
        <v>0</v>
      </c>
      <c r="AI200" s="1100"/>
      <c r="AJ200" s="2709"/>
      <c r="AK200" s="1100"/>
    </row>
    <row r="201" spans="2:37">
      <c r="B201" s="2698"/>
      <c r="C201" s="2698"/>
      <c r="D201" s="2698"/>
      <c r="E201" s="2701"/>
      <c r="F201" s="2701"/>
      <c r="G201" s="2702"/>
      <c r="H201" s="2703"/>
      <c r="I201" s="2702"/>
      <c r="J201" s="2703"/>
      <c r="K201" s="2701"/>
      <c r="L201" s="2701"/>
      <c r="M201" s="2704"/>
      <c r="N201" s="2704"/>
      <c r="O201" s="2705"/>
      <c r="P201" s="2705"/>
      <c r="Q201" s="2705"/>
      <c r="R201" s="2704"/>
      <c r="S201" s="2706"/>
      <c r="T201" s="2705"/>
      <c r="U201" s="2705"/>
      <c r="V201" s="2704"/>
      <c r="W201" s="2704"/>
      <c r="X201" s="2707"/>
      <c r="Y201" s="2707"/>
      <c r="Z201" s="2707"/>
      <c r="AA201" s="2707"/>
      <c r="AB201" s="2707"/>
      <c r="AC201" s="2707"/>
      <c r="AD201" s="2707"/>
      <c r="AE201" s="2707"/>
      <c r="AF201" s="2707"/>
      <c r="AG201" s="2707"/>
      <c r="AH201" s="2708">
        <f t="shared" si="0"/>
        <v>0</v>
      </c>
      <c r="AI201" s="1100"/>
      <c r="AJ201" s="2709"/>
      <c r="AK201" s="1100"/>
    </row>
    <row r="202" spans="2:37">
      <c r="B202" s="2698"/>
      <c r="C202" s="2698"/>
      <c r="D202" s="2698"/>
      <c r="E202" s="2701"/>
      <c r="F202" s="2701"/>
      <c r="G202" s="2702"/>
      <c r="H202" s="2703"/>
      <c r="I202" s="2702"/>
      <c r="J202" s="2703"/>
      <c r="K202" s="2701"/>
      <c r="L202" s="2701"/>
      <c r="M202" s="2704"/>
      <c r="N202" s="2704"/>
      <c r="O202" s="2705"/>
      <c r="P202" s="2705"/>
      <c r="Q202" s="2705"/>
      <c r="R202" s="2704"/>
      <c r="S202" s="2706"/>
      <c r="T202" s="2705"/>
      <c r="U202" s="2705"/>
      <c r="V202" s="2704"/>
      <c r="W202" s="2704"/>
      <c r="X202" s="2707"/>
      <c r="Y202" s="2707"/>
      <c r="Z202" s="2707"/>
      <c r="AA202" s="2707"/>
      <c r="AB202" s="2707"/>
      <c r="AC202" s="2707"/>
      <c r="AD202" s="2707"/>
      <c r="AE202" s="2707"/>
      <c r="AF202" s="2707"/>
      <c r="AG202" s="2707"/>
      <c r="AH202" s="2708">
        <f t="shared" si="0"/>
        <v>0</v>
      </c>
      <c r="AI202" s="1100"/>
      <c r="AJ202" s="2709"/>
      <c r="AK202" s="1100"/>
    </row>
    <row r="203" spans="2:37">
      <c r="B203" s="2698"/>
      <c r="C203" s="2698"/>
      <c r="D203" s="2698"/>
      <c r="E203" s="2701"/>
      <c r="F203" s="2701"/>
      <c r="G203" s="2702"/>
      <c r="H203" s="2703"/>
      <c r="I203" s="2702"/>
      <c r="J203" s="2703"/>
      <c r="K203" s="2701"/>
      <c r="L203" s="2701"/>
      <c r="M203" s="2704"/>
      <c r="N203" s="2704"/>
      <c r="O203" s="2705"/>
      <c r="P203" s="2705"/>
      <c r="Q203" s="2705"/>
      <c r="R203" s="2704"/>
      <c r="S203" s="2706"/>
      <c r="T203" s="2705"/>
      <c r="U203" s="2705"/>
      <c r="V203" s="2704"/>
      <c r="W203" s="2704"/>
      <c r="X203" s="2707"/>
      <c r="Y203" s="2707"/>
      <c r="Z203" s="2707"/>
      <c r="AA203" s="2707"/>
      <c r="AB203" s="2707"/>
      <c r="AC203" s="2707"/>
      <c r="AD203" s="2707"/>
      <c r="AE203" s="2707"/>
      <c r="AF203" s="2707"/>
      <c r="AG203" s="2707"/>
      <c r="AH203" s="2708">
        <f t="shared" si="0"/>
        <v>0</v>
      </c>
      <c r="AI203" s="1100"/>
      <c r="AJ203" s="2709"/>
      <c r="AK203" s="1100"/>
    </row>
    <row r="204" spans="2:37">
      <c r="B204" s="2698"/>
      <c r="C204" s="2698"/>
      <c r="D204" s="2698"/>
      <c r="E204" s="2701"/>
      <c r="F204" s="2701"/>
      <c r="G204" s="2702"/>
      <c r="H204" s="2703"/>
      <c r="I204" s="2702"/>
      <c r="J204" s="2703"/>
      <c r="K204" s="2701"/>
      <c r="L204" s="2701"/>
      <c r="M204" s="2704"/>
      <c r="N204" s="2704"/>
      <c r="O204" s="2705"/>
      <c r="P204" s="2705"/>
      <c r="Q204" s="2705"/>
      <c r="R204" s="2704"/>
      <c r="S204" s="2706"/>
      <c r="T204" s="2705"/>
      <c r="U204" s="2705"/>
      <c r="V204" s="2704"/>
      <c r="W204" s="2704"/>
      <c r="X204" s="2707"/>
      <c r="Y204" s="2707"/>
      <c r="Z204" s="2707"/>
      <c r="AA204" s="2707"/>
      <c r="AB204" s="2707"/>
      <c r="AC204" s="2707"/>
      <c r="AD204" s="2707"/>
      <c r="AE204" s="2707"/>
      <c r="AF204" s="2707"/>
      <c r="AG204" s="2707"/>
      <c r="AH204" s="2708">
        <f t="shared" si="0"/>
        <v>0</v>
      </c>
      <c r="AI204" s="1100"/>
      <c r="AJ204" s="2709"/>
      <c r="AK204" s="1100"/>
    </row>
    <row r="205" spans="2:37">
      <c r="B205" s="2698"/>
      <c r="C205" s="2698"/>
      <c r="D205" s="2698"/>
      <c r="E205" s="2701"/>
      <c r="F205" s="2701"/>
      <c r="G205" s="2702"/>
      <c r="H205" s="2703"/>
      <c r="I205" s="2702"/>
      <c r="J205" s="2703"/>
      <c r="K205" s="2701"/>
      <c r="L205" s="2701"/>
      <c r="M205" s="2704"/>
      <c r="N205" s="2704"/>
      <c r="O205" s="2705"/>
      <c r="P205" s="2705"/>
      <c r="Q205" s="2705"/>
      <c r="R205" s="2704"/>
      <c r="S205" s="2706"/>
      <c r="T205" s="2705"/>
      <c r="U205" s="2705"/>
      <c r="V205" s="2704"/>
      <c r="W205" s="2704"/>
      <c r="X205" s="2707"/>
      <c r="Y205" s="2707"/>
      <c r="Z205" s="2707"/>
      <c r="AA205" s="2707"/>
      <c r="AB205" s="2707"/>
      <c r="AC205" s="2707"/>
      <c r="AD205" s="2707"/>
      <c r="AE205" s="2707"/>
      <c r="AF205" s="2707"/>
      <c r="AG205" s="2707"/>
      <c r="AH205" s="2708">
        <f t="shared" si="0"/>
        <v>0</v>
      </c>
      <c r="AI205" s="1100"/>
      <c r="AJ205" s="2709"/>
      <c r="AK205" s="1100"/>
    </row>
    <row r="206" spans="2:37">
      <c r="B206" s="2698"/>
      <c r="C206" s="2698"/>
      <c r="D206" s="2698"/>
      <c r="E206" s="2701"/>
      <c r="F206" s="2701"/>
      <c r="G206" s="2702"/>
      <c r="H206" s="2703"/>
      <c r="I206" s="2702"/>
      <c r="J206" s="2703"/>
      <c r="K206" s="2701"/>
      <c r="L206" s="2701"/>
      <c r="M206" s="2704"/>
      <c r="N206" s="2704"/>
      <c r="O206" s="2705"/>
      <c r="P206" s="2705"/>
      <c r="Q206" s="2705"/>
      <c r="R206" s="2704"/>
      <c r="S206" s="2706"/>
      <c r="T206" s="2705"/>
      <c r="U206" s="2705"/>
      <c r="V206" s="2704"/>
      <c r="W206" s="2704"/>
      <c r="X206" s="2707"/>
      <c r="Y206" s="2707"/>
      <c r="Z206" s="2707"/>
      <c r="AA206" s="2707"/>
      <c r="AB206" s="2707"/>
      <c r="AC206" s="2707"/>
      <c r="AD206" s="2707"/>
      <c r="AE206" s="2707"/>
      <c r="AF206" s="2707"/>
      <c r="AG206" s="2707"/>
      <c r="AH206" s="2708">
        <f t="shared" si="0"/>
        <v>0</v>
      </c>
      <c r="AI206" s="1100"/>
      <c r="AJ206" s="2709"/>
      <c r="AK206" s="1100"/>
    </row>
    <row r="207" spans="2:37">
      <c r="B207" s="2698"/>
      <c r="C207" s="2698"/>
      <c r="D207" s="2698"/>
      <c r="E207" s="2701"/>
      <c r="F207" s="2701"/>
      <c r="G207" s="2702"/>
      <c r="H207" s="2703"/>
      <c r="I207" s="2702"/>
      <c r="J207" s="2703"/>
      <c r="K207" s="2701"/>
      <c r="L207" s="2701"/>
      <c r="M207" s="2704"/>
      <c r="N207" s="2704"/>
      <c r="O207" s="2705"/>
      <c r="P207" s="2705"/>
      <c r="Q207" s="2705"/>
      <c r="R207" s="2704"/>
      <c r="S207" s="2706"/>
      <c r="T207" s="2705"/>
      <c r="U207" s="2705"/>
      <c r="V207" s="2704"/>
      <c r="W207" s="2704"/>
      <c r="X207" s="2707"/>
      <c r="Y207" s="2707"/>
      <c r="Z207" s="2707"/>
      <c r="AA207" s="2707"/>
      <c r="AB207" s="2707"/>
      <c r="AC207" s="2707"/>
      <c r="AD207" s="2707"/>
      <c r="AE207" s="2707"/>
      <c r="AF207" s="2707"/>
      <c r="AG207" s="2707"/>
      <c r="AH207" s="2708">
        <f t="shared" si="0"/>
        <v>0</v>
      </c>
      <c r="AI207" s="1100"/>
      <c r="AJ207" s="2709"/>
      <c r="AK207" s="1100"/>
    </row>
    <row r="208" spans="2:37">
      <c r="B208" s="2698"/>
      <c r="C208" s="2698"/>
      <c r="D208" s="2698"/>
      <c r="E208" s="2701"/>
      <c r="F208" s="2701"/>
      <c r="G208" s="2702"/>
      <c r="H208" s="2703"/>
      <c r="I208" s="2702"/>
      <c r="J208" s="2703"/>
      <c r="K208" s="2701"/>
      <c r="L208" s="2701"/>
      <c r="M208" s="2704"/>
      <c r="N208" s="2704"/>
      <c r="O208" s="2705"/>
      <c r="P208" s="2705"/>
      <c r="Q208" s="2705"/>
      <c r="R208" s="2704"/>
      <c r="S208" s="2706"/>
      <c r="T208" s="2705"/>
      <c r="U208" s="2705"/>
      <c r="V208" s="2704"/>
      <c r="W208" s="2704"/>
      <c r="X208" s="2707"/>
      <c r="Y208" s="2707"/>
      <c r="Z208" s="2707"/>
      <c r="AA208" s="2707"/>
      <c r="AB208" s="2707"/>
      <c r="AC208" s="2707"/>
      <c r="AD208" s="2707"/>
      <c r="AE208" s="2707"/>
      <c r="AF208" s="2707"/>
      <c r="AG208" s="2707"/>
      <c r="AH208" s="2708">
        <f t="shared" si="0"/>
        <v>0</v>
      </c>
      <c r="AI208" s="1100"/>
      <c r="AJ208" s="2709"/>
      <c r="AK208" s="1100"/>
    </row>
    <row r="209" spans="2:37">
      <c r="B209" s="2698"/>
      <c r="C209" s="2698"/>
      <c r="D209" s="2698"/>
      <c r="E209" s="2701"/>
      <c r="F209" s="2701"/>
      <c r="G209" s="2702"/>
      <c r="H209" s="2703"/>
      <c r="I209" s="2702"/>
      <c r="J209" s="2703"/>
      <c r="K209" s="2701"/>
      <c r="L209" s="2701"/>
      <c r="M209" s="2704"/>
      <c r="N209" s="2704"/>
      <c r="O209" s="2705"/>
      <c r="P209" s="2705"/>
      <c r="Q209" s="2705"/>
      <c r="R209" s="2704"/>
      <c r="S209" s="2706"/>
      <c r="T209" s="2705"/>
      <c r="U209" s="2705"/>
      <c r="V209" s="2704"/>
      <c r="W209" s="2704"/>
      <c r="X209" s="2707"/>
      <c r="Y209" s="2707"/>
      <c r="Z209" s="2707"/>
      <c r="AA209" s="2707"/>
      <c r="AB209" s="2707"/>
      <c r="AC209" s="2707"/>
      <c r="AD209" s="2707"/>
      <c r="AE209" s="2707"/>
      <c r="AF209" s="2707"/>
      <c r="AG209" s="2707"/>
      <c r="AH209" s="2708">
        <f t="shared" si="0"/>
        <v>0</v>
      </c>
      <c r="AI209" s="1100"/>
      <c r="AJ209" s="2709"/>
      <c r="AK209" s="1100"/>
    </row>
    <row r="210" spans="2:37">
      <c r="B210" s="2698"/>
      <c r="C210" s="2698"/>
      <c r="D210" s="2698"/>
      <c r="E210" s="2701"/>
      <c r="F210" s="2701"/>
      <c r="G210" s="2702"/>
      <c r="H210" s="2703"/>
      <c r="I210" s="2702"/>
      <c r="J210" s="2703"/>
      <c r="K210" s="2701"/>
      <c r="L210" s="2701"/>
      <c r="M210" s="2704"/>
      <c r="N210" s="2704"/>
      <c r="O210" s="2705"/>
      <c r="P210" s="2705"/>
      <c r="Q210" s="2705"/>
      <c r="R210" s="2704"/>
      <c r="S210" s="2706"/>
      <c r="T210" s="2705"/>
      <c r="U210" s="2705"/>
      <c r="V210" s="2704"/>
      <c r="W210" s="2704"/>
      <c r="X210" s="2707"/>
      <c r="Y210" s="2707"/>
      <c r="Z210" s="2707"/>
      <c r="AA210" s="2707"/>
      <c r="AB210" s="2707"/>
      <c r="AC210" s="2707"/>
      <c r="AD210" s="2707"/>
      <c r="AE210" s="2707"/>
      <c r="AF210" s="2707"/>
      <c r="AG210" s="2707"/>
      <c r="AH210" s="2708">
        <f t="shared" si="0"/>
        <v>0</v>
      </c>
      <c r="AI210" s="1100"/>
      <c r="AJ210" s="2709"/>
      <c r="AK210" s="1100"/>
    </row>
    <row r="211" spans="2:37">
      <c r="B211" s="2698"/>
      <c r="C211" s="2698"/>
      <c r="D211" s="2698"/>
      <c r="E211" s="2701"/>
      <c r="F211" s="2701"/>
      <c r="G211" s="2702"/>
      <c r="H211" s="2703"/>
      <c r="I211" s="2702"/>
      <c r="J211" s="2703"/>
      <c r="K211" s="2701"/>
      <c r="L211" s="2701"/>
      <c r="M211" s="2704"/>
      <c r="N211" s="2704"/>
      <c r="O211" s="2705"/>
      <c r="P211" s="2705"/>
      <c r="Q211" s="2705"/>
      <c r="R211" s="2704"/>
      <c r="S211" s="2706"/>
      <c r="T211" s="2705"/>
      <c r="U211" s="2705"/>
      <c r="V211" s="2704"/>
      <c r="W211" s="2704"/>
      <c r="X211" s="2707"/>
      <c r="Y211" s="2707"/>
      <c r="Z211" s="2707"/>
      <c r="AA211" s="2707"/>
      <c r="AB211" s="2707"/>
      <c r="AC211" s="2707"/>
      <c r="AD211" s="2707"/>
      <c r="AE211" s="2707"/>
      <c r="AF211" s="2707"/>
      <c r="AG211" s="2707"/>
      <c r="AH211" s="2708">
        <f t="shared" si="0"/>
        <v>0</v>
      </c>
      <c r="AI211" s="1100"/>
      <c r="AJ211" s="2709"/>
      <c r="AK211" s="1100"/>
    </row>
    <row r="212" spans="2:37">
      <c r="B212" s="2698"/>
      <c r="C212" s="2698"/>
      <c r="D212" s="2698"/>
      <c r="E212" s="2701"/>
      <c r="F212" s="2701"/>
      <c r="G212" s="2702"/>
      <c r="H212" s="2703"/>
      <c r="I212" s="2702"/>
      <c r="J212" s="2703"/>
      <c r="K212" s="2701"/>
      <c r="L212" s="2701"/>
      <c r="M212" s="2704"/>
      <c r="N212" s="2704"/>
      <c r="O212" s="2705"/>
      <c r="P212" s="2705"/>
      <c r="Q212" s="2705"/>
      <c r="R212" s="2704"/>
      <c r="S212" s="2706"/>
      <c r="T212" s="2705"/>
      <c r="U212" s="2705"/>
      <c r="V212" s="2704"/>
      <c r="W212" s="2704"/>
      <c r="X212" s="2707"/>
      <c r="Y212" s="2707"/>
      <c r="Z212" s="2707"/>
      <c r="AA212" s="2707"/>
      <c r="AB212" s="2707"/>
      <c r="AC212" s="2707"/>
      <c r="AD212" s="2707"/>
      <c r="AE212" s="2707"/>
      <c r="AF212" s="2707"/>
      <c r="AG212" s="2707"/>
      <c r="AH212" s="2708">
        <f t="shared" si="0"/>
        <v>0</v>
      </c>
      <c r="AI212" s="1100"/>
      <c r="AJ212" s="2709"/>
      <c r="AK212" s="1100"/>
    </row>
    <row r="213" spans="2:37">
      <c r="B213" s="2698"/>
      <c r="C213" s="2698"/>
      <c r="D213" s="2698"/>
      <c r="E213" s="2701"/>
      <c r="F213" s="2701"/>
      <c r="G213" s="2702"/>
      <c r="H213" s="2703"/>
      <c r="I213" s="2702"/>
      <c r="J213" s="2703"/>
      <c r="K213" s="2701"/>
      <c r="L213" s="2701"/>
      <c r="M213" s="2704"/>
      <c r="N213" s="2704"/>
      <c r="O213" s="2705"/>
      <c r="P213" s="2705"/>
      <c r="Q213" s="2705"/>
      <c r="R213" s="2704"/>
      <c r="S213" s="2706"/>
      <c r="T213" s="2705"/>
      <c r="U213" s="2705"/>
      <c r="V213" s="2704"/>
      <c r="W213" s="2704"/>
      <c r="X213" s="2707"/>
      <c r="Y213" s="2707"/>
      <c r="Z213" s="2707"/>
      <c r="AA213" s="2707"/>
      <c r="AB213" s="2707"/>
      <c r="AC213" s="2707"/>
      <c r="AD213" s="2707"/>
      <c r="AE213" s="2707"/>
      <c r="AF213" s="2707"/>
      <c r="AG213" s="2707"/>
      <c r="AH213" s="2708">
        <f t="shared" si="0"/>
        <v>0</v>
      </c>
      <c r="AI213" s="1100"/>
      <c r="AJ213" s="2709"/>
      <c r="AK213" s="1100"/>
    </row>
    <row r="214" spans="2:37">
      <c r="B214" s="2698"/>
      <c r="C214" s="2698"/>
      <c r="D214" s="2698"/>
      <c r="E214" s="2701"/>
      <c r="F214" s="2701"/>
      <c r="G214" s="2702"/>
      <c r="H214" s="2703"/>
      <c r="I214" s="2702"/>
      <c r="J214" s="2703"/>
      <c r="K214" s="2701"/>
      <c r="L214" s="2701"/>
      <c r="M214" s="2704"/>
      <c r="N214" s="2704"/>
      <c r="O214" s="2705"/>
      <c r="P214" s="2705"/>
      <c r="Q214" s="2705"/>
      <c r="R214" s="2704"/>
      <c r="S214" s="2706"/>
      <c r="T214" s="2705"/>
      <c r="U214" s="2705"/>
      <c r="V214" s="2704"/>
      <c r="W214" s="2704"/>
      <c r="X214" s="2707"/>
      <c r="Y214" s="2707"/>
      <c r="Z214" s="2707"/>
      <c r="AA214" s="2707"/>
      <c r="AB214" s="2707"/>
      <c r="AC214" s="2707"/>
      <c r="AD214" s="2707"/>
      <c r="AE214" s="2707"/>
      <c r="AF214" s="2707"/>
      <c r="AG214" s="2707"/>
      <c r="AH214" s="2708">
        <f t="shared" si="0"/>
        <v>0</v>
      </c>
      <c r="AI214" s="1100"/>
      <c r="AJ214" s="2709"/>
      <c r="AK214" s="1100"/>
    </row>
    <row r="215" spans="2:37">
      <c r="B215" s="2698"/>
      <c r="C215" s="2698"/>
      <c r="D215" s="2698"/>
      <c r="E215" s="2701"/>
      <c r="F215" s="2701"/>
      <c r="G215" s="2702"/>
      <c r="H215" s="2703"/>
      <c r="I215" s="2702"/>
      <c r="J215" s="2703"/>
      <c r="K215" s="2701"/>
      <c r="L215" s="2701"/>
      <c r="M215" s="2704"/>
      <c r="N215" s="2704"/>
      <c r="O215" s="2705"/>
      <c r="P215" s="2705"/>
      <c r="Q215" s="2705"/>
      <c r="R215" s="2704"/>
      <c r="S215" s="2706"/>
      <c r="T215" s="2705"/>
      <c r="U215" s="2705"/>
      <c r="V215" s="2704"/>
      <c r="W215" s="2704"/>
      <c r="X215" s="2707"/>
      <c r="Y215" s="2707"/>
      <c r="Z215" s="2707"/>
      <c r="AA215" s="2707"/>
      <c r="AB215" s="2707"/>
      <c r="AC215" s="2707"/>
      <c r="AD215" s="2707"/>
      <c r="AE215" s="2707"/>
      <c r="AF215" s="2707"/>
      <c r="AG215" s="2707"/>
      <c r="AH215" s="2708">
        <f t="shared" si="0"/>
        <v>0</v>
      </c>
      <c r="AI215" s="1100"/>
      <c r="AJ215" s="2709"/>
      <c r="AK215" s="1100"/>
    </row>
    <row r="216" spans="2:37">
      <c r="B216" s="2698"/>
      <c r="C216" s="2698"/>
      <c r="D216" s="2698"/>
      <c r="E216" s="2701"/>
      <c r="F216" s="2701"/>
      <c r="G216" s="2702"/>
      <c r="H216" s="2703"/>
      <c r="I216" s="2702"/>
      <c r="J216" s="2703"/>
      <c r="K216" s="2701"/>
      <c r="L216" s="2701"/>
      <c r="M216" s="2704"/>
      <c r="N216" s="2704"/>
      <c r="O216" s="2705"/>
      <c r="P216" s="2705"/>
      <c r="Q216" s="2705"/>
      <c r="R216" s="2704"/>
      <c r="S216" s="2706"/>
      <c r="T216" s="2705"/>
      <c r="U216" s="2705"/>
      <c r="V216" s="2704"/>
      <c r="W216" s="2704"/>
      <c r="X216" s="2707"/>
      <c r="Y216" s="2707"/>
      <c r="Z216" s="2707"/>
      <c r="AA216" s="2707"/>
      <c r="AB216" s="2707"/>
      <c r="AC216" s="2707"/>
      <c r="AD216" s="2707"/>
      <c r="AE216" s="2707"/>
      <c r="AF216" s="2707"/>
      <c r="AG216" s="2707"/>
      <c r="AH216" s="2708">
        <f t="shared" si="0"/>
        <v>0</v>
      </c>
      <c r="AI216" s="1100"/>
      <c r="AJ216" s="2709"/>
      <c r="AK216" s="1100"/>
    </row>
    <row r="217" spans="2:37">
      <c r="B217" s="2698"/>
      <c r="C217" s="2698"/>
      <c r="D217" s="2698"/>
      <c r="E217" s="2701"/>
      <c r="F217" s="2701"/>
      <c r="G217" s="2702"/>
      <c r="H217" s="2703"/>
      <c r="I217" s="2702"/>
      <c r="J217" s="2703"/>
      <c r="K217" s="2701"/>
      <c r="L217" s="2701"/>
      <c r="M217" s="2704"/>
      <c r="N217" s="2704"/>
      <c r="O217" s="2705"/>
      <c r="P217" s="2705"/>
      <c r="Q217" s="2705"/>
      <c r="R217" s="2704"/>
      <c r="S217" s="2706"/>
      <c r="T217" s="2705"/>
      <c r="U217" s="2705"/>
      <c r="V217" s="2704"/>
      <c r="W217" s="2704"/>
      <c r="X217" s="2707"/>
      <c r="Y217" s="2707"/>
      <c r="Z217" s="2707"/>
      <c r="AA217" s="2707"/>
      <c r="AB217" s="2707"/>
      <c r="AC217" s="2707"/>
      <c r="AD217" s="2707"/>
      <c r="AE217" s="2707"/>
      <c r="AF217" s="2707"/>
      <c r="AG217" s="2707"/>
      <c r="AH217" s="2708">
        <f t="shared" si="0"/>
        <v>0</v>
      </c>
      <c r="AI217" s="1100"/>
      <c r="AJ217" s="2709"/>
      <c r="AK217" s="1100"/>
    </row>
    <row r="218" spans="2:37">
      <c r="B218" s="2698"/>
      <c r="C218" s="2698"/>
      <c r="D218" s="2698"/>
      <c r="E218" s="2701"/>
      <c r="F218" s="2701"/>
      <c r="G218" s="2702"/>
      <c r="H218" s="2703"/>
      <c r="I218" s="2702"/>
      <c r="J218" s="2703"/>
      <c r="K218" s="2701"/>
      <c r="L218" s="2701"/>
      <c r="M218" s="2704"/>
      <c r="N218" s="2704"/>
      <c r="O218" s="2705"/>
      <c r="P218" s="2705"/>
      <c r="Q218" s="2705"/>
      <c r="R218" s="2704"/>
      <c r="S218" s="2706"/>
      <c r="T218" s="2705"/>
      <c r="U218" s="2705"/>
      <c r="V218" s="2704"/>
      <c r="W218" s="2704"/>
      <c r="X218" s="2707"/>
      <c r="Y218" s="2707"/>
      <c r="Z218" s="2707"/>
      <c r="AA218" s="2707"/>
      <c r="AB218" s="2707"/>
      <c r="AC218" s="2707"/>
      <c r="AD218" s="2707"/>
      <c r="AE218" s="2707"/>
      <c r="AF218" s="2707"/>
      <c r="AG218" s="2707"/>
      <c r="AH218" s="2708">
        <f t="shared" si="0"/>
        <v>0</v>
      </c>
      <c r="AI218" s="1100"/>
      <c r="AJ218" s="2709"/>
      <c r="AK218" s="1100"/>
    </row>
    <row r="219" spans="2:37">
      <c r="B219" s="2698"/>
      <c r="C219" s="2698"/>
      <c r="D219" s="2698"/>
      <c r="E219" s="2701"/>
      <c r="F219" s="2701"/>
      <c r="G219" s="2702"/>
      <c r="H219" s="2703"/>
      <c r="I219" s="2702"/>
      <c r="J219" s="2703"/>
      <c r="K219" s="2701"/>
      <c r="L219" s="2701"/>
      <c r="M219" s="2704"/>
      <c r="N219" s="2704"/>
      <c r="O219" s="2705"/>
      <c r="P219" s="2705"/>
      <c r="Q219" s="2705"/>
      <c r="R219" s="2704"/>
      <c r="S219" s="2706"/>
      <c r="T219" s="2705"/>
      <c r="U219" s="2705"/>
      <c r="V219" s="2704"/>
      <c r="W219" s="2704"/>
      <c r="X219" s="2707"/>
      <c r="Y219" s="2707"/>
      <c r="Z219" s="2707"/>
      <c r="AA219" s="2707"/>
      <c r="AB219" s="2707"/>
      <c r="AC219" s="2707"/>
      <c r="AD219" s="2707"/>
      <c r="AE219" s="2707"/>
      <c r="AF219" s="2707"/>
      <c r="AG219" s="2707"/>
      <c r="AH219" s="2708">
        <f t="shared" si="0"/>
        <v>0</v>
      </c>
      <c r="AI219" s="1100"/>
      <c r="AJ219" s="2709"/>
      <c r="AK219" s="1100"/>
    </row>
    <row r="220" spans="2:37">
      <c r="B220" s="2698"/>
      <c r="C220" s="2698"/>
      <c r="D220" s="2698"/>
      <c r="E220" s="2701"/>
      <c r="F220" s="2701"/>
      <c r="G220" s="2702"/>
      <c r="H220" s="2703"/>
      <c r="I220" s="2702"/>
      <c r="J220" s="2703"/>
      <c r="K220" s="2701"/>
      <c r="L220" s="2701"/>
      <c r="M220" s="2704"/>
      <c r="N220" s="2704"/>
      <c r="O220" s="2705"/>
      <c r="P220" s="2705"/>
      <c r="Q220" s="2705"/>
      <c r="R220" s="2704"/>
      <c r="S220" s="2706"/>
      <c r="T220" s="2705"/>
      <c r="U220" s="2705"/>
      <c r="V220" s="2704"/>
      <c r="W220" s="2704"/>
      <c r="X220" s="2707"/>
      <c r="Y220" s="2707"/>
      <c r="Z220" s="2707"/>
      <c r="AA220" s="2707"/>
      <c r="AB220" s="2707"/>
      <c r="AC220" s="2707"/>
      <c r="AD220" s="2707"/>
      <c r="AE220" s="2707"/>
      <c r="AF220" s="2707"/>
      <c r="AG220" s="2707"/>
      <c r="AH220" s="2708">
        <f t="shared" si="0"/>
        <v>0</v>
      </c>
      <c r="AI220" s="1100"/>
      <c r="AJ220" s="2709"/>
      <c r="AK220" s="1100"/>
    </row>
    <row r="221" spans="2:37">
      <c r="B221" s="2698"/>
      <c r="C221" s="2698"/>
      <c r="D221" s="2698"/>
      <c r="E221" s="2701"/>
      <c r="F221" s="2701"/>
      <c r="G221" s="2702"/>
      <c r="H221" s="2703"/>
      <c r="I221" s="2702"/>
      <c r="J221" s="2703"/>
      <c r="K221" s="2701"/>
      <c r="L221" s="2701"/>
      <c r="M221" s="2704"/>
      <c r="N221" s="2704"/>
      <c r="O221" s="2705"/>
      <c r="P221" s="2705"/>
      <c r="Q221" s="2705"/>
      <c r="R221" s="2704"/>
      <c r="S221" s="2706"/>
      <c r="T221" s="2705"/>
      <c r="U221" s="2705"/>
      <c r="V221" s="2704"/>
      <c r="W221" s="2704"/>
      <c r="X221" s="2707"/>
      <c r="Y221" s="2707"/>
      <c r="Z221" s="2707"/>
      <c r="AA221" s="2707"/>
      <c r="AB221" s="2707"/>
      <c r="AC221" s="2707"/>
      <c r="AD221" s="2707"/>
      <c r="AE221" s="2707"/>
      <c r="AF221" s="2707"/>
      <c r="AG221" s="2707"/>
      <c r="AH221" s="2708">
        <f t="shared" si="0"/>
        <v>0</v>
      </c>
      <c r="AI221" s="1100"/>
      <c r="AJ221" s="2709"/>
      <c r="AK221" s="1100"/>
    </row>
    <row r="222" spans="2:37">
      <c r="B222" s="2698"/>
      <c r="C222" s="2698"/>
      <c r="D222" s="2698"/>
      <c r="E222" s="2701"/>
      <c r="F222" s="2701"/>
      <c r="G222" s="2702"/>
      <c r="H222" s="2703"/>
      <c r="I222" s="2702"/>
      <c r="J222" s="2703"/>
      <c r="K222" s="2701"/>
      <c r="L222" s="2701"/>
      <c r="M222" s="2704"/>
      <c r="N222" s="2704"/>
      <c r="O222" s="2705"/>
      <c r="P222" s="2705"/>
      <c r="Q222" s="2705"/>
      <c r="R222" s="2704"/>
      <c r="S222" s="2706"/>
      <c r="T222" s="2705"/>
      <c r="U222" s="2705"/>
      <c r="V222" s="2704"/>
      <c r="W222" s="2704"/>
      <c r="X222" s="2707"/>
      <c r="Y222" s="2707"/>
      <c r="Z222" s="2707"/>
      <c r="AA222" s="2707"/>
      <c r="AB222" s="2707"/>
      <c r="AC222" s="2707"/>
      <c r="AD222" s="2707"/>
      <c r="AE222" s="2707"/>
      <c r="AF222" s="2707"/>
      <c r="AG222" s="2707"/>
      <c r="AH222" s="2708">
        <f t="shared" si="0"/>
        <v>0</v>
      </c>
      <c r="AI222" s="1100"/>
      <c r="AJ222" s="2709"/>
      <c r="AK222" s="1100"/>
    </row>
    <row r="223" spans="2:37">
      <c r="B223" s="2698"/>
      <c r="C223" s="2698"/>
      <c r="D223" s="2698"/>
      <c r="E223" s="2701"/>
      <c r="F223" s="2701"/>
      <c r="G223" s="2702"/>
      <c r="H223" s="2703"/>
      <c r="I223" s="2702"/>
      <c r="J223" s="2703"/>
      <c r="K223" s="2701"/>
      <c r="L223" s="2701"/>
      <c r="M223" s="2704"/>
      <c r="N223" s="2704"/>
      <c r="O223" s="2705"/>
      <c r="P223" s="2705"/>
      <c r="Q223" s="2705"/>
      <c r="R223" s="2704"/>
      <c r="S223" s="2706"/>
      <c r="T223" s="2705"/>
      <c r="U223" s="2705"/>
      <c r="V223" s="2704"/>
      <c r="W223" s="2704"/>
      <c r="X223" s="2707"/>
      <c r="Y223" s="2707"/>
      <c r="Z223" s="2707"/>
      <c r="AA223" s="2707"/>
      <c r="AB223" s="2707"/>
      <c r="AC223" s="2707"/>
      <c r="AD223" s="2707"/>
      <c r="AE223" s="2707"/>
      <c r="AF223" s="2707"/>
      <c r="AG223" s="2707"/>
      <c r="AH223" s="2708">
        <f t="shared" si="0"/>
        <v>0</v>
      </c>
      <c r="AI223" s="1100"/>
      <c r="AJ223" s="2709"/>
      <c r="AK223" s="1100"/>
    </row>
    <row r="224" spans="2:37">
      <c r="B224" s="2698"/>
      <c r="C224" s="2698"/>
      <c r="D224" s="2698"/>
      <c r="E224" s="2701"/>
      <c r="F224" s="2701"/>
      <c r="G224" s="2702"/>
      <c r="H224" s="2703"/>
      <c r="I224" s="2702"/>
      <c r="J224" s="2703"/>
      <c r="K224" s="2701"/>
      <c r="L224" s="2701"/>
      <c r="M224" s="2704"/>
      <c r="N224" s="2704"/>
      <c r="O224" s="2705"/>
      <c r="P224" s="2705"/>
      <c r="Q224" s="2705"/>
      <c r="R224" s="2704"/>
      <c r="S224" s="2706"/>
      <c r="T224" s="2705"/>
      <c r="U224" s="2705"/>
      <c r="V224" s="2704"/>
      <c r="W224" s="2704"/>
      <c r="X224" s="2707"/>
      <c r="Y224" s="2707"/>
      <c r="Z224" s="2707"/>
      <c r="AA224" s="2707"/>
      <c r="AB224" s="2707"/>
      <c r="AC224" s="2707"/>
      <c r="AD224" s="2707"/>
      <c r="AE224" s="2707"/>
      <c r="AF224" s="2707"/>
      <c r="AG224" s="2707"/>
      <c r="AH224" s="2708">
        <f t="shared" si="0"/>
        <v>0</v>
      </c>
      <c r="AI224" s="1100"/>
      <c r="AJ224" s="2709"/>
      <c r="AK224" s="1100"/>
    </row>
    <row r="225" spans="2:37">
      <c r="B225" s="2698"/>
      <c r="C225" s="2698"/>
      <c r="D225" s="2698"/>
      <c r="E225" s="2701"/>
      <c r="F225" s="2701"/>
      <c r="G225" s="2702"/>
      <c r="H225" s="2703"/>
      <c r="I225" s="2702"/>
      <c r="J225" s="2703"/>
      <c r="K225" s="2701"/>
      <c r="L225" s="2701"/>
      <c r="M225" s="2704"/>
      <c r="N225" s="2704"/>
      <c r="O225" s="2705"/>
      <c r="P225" s="2705"/>
      <c r="Q225" s="2705"/>
      <c r="R225" s="2704"/>
      <c r="S225" s="2706"/>
      <c r="T225" s="2705"/>
      <c r="U225" s="2705"/>
      <c r="V225" s="2704"/>
      <c r="W225" s="2704"/>
      <c r="X225" s="2707"/>
      <c r="Y225" s="2707"/>
      <c r="Z225" s="2707"/>
      <c r="AA225" s="2707"/>
      <c r="AB225" s="2707"/>
      <c r="AC225" s="2707"/>
      <c r="AD225" s="2707"/>
      <c r="AE225" s="2707"/>
      <c r="AF225" s="2707"/>
      <c r="AG225" s="2707"/>
      <c r="AH225" s="2708">
        <f t="shared" si="0"/>
        <v>0</v>
      </c>
      <c r="AI225" s="1100"/>
      <c r="AJ225" s="2709"/>
      <c r="AK225" s="1100"/>
    </row>
    <row r="226" spans="2:37">
      <c r="B226" s="2698"/>
      <c r="C226" s="2698"/>
      <c r="D226" s="2698"/>
      <c r="E226" s="2701"/>
      <c r="F226" s="2701"/>
      <c r="G226" s="2702"/>
      <c r="H226" s="2703"/>
      <c r="I226" s="2702"/>
      <c r="J226" s="2703"/>
      <c r="K226" s="2701"/>
      <c r="L226" s="2701"/>
      <c r="M226" s="2704"/>
      <c r="N226" s="2704"/>
      <c r="O226" s="2705"/>
      <c r="P226" s="2705"/>
      <c r="Q226" s="2705"/>
      <c r="R226" s="2704"/>
      <c r="S226" s="2706"/>
      <c r="T226" s="2705"/>
      <c r="U226" s="2705"/>
      <c r="V226" s="2704"/>
      <c r="W226" s="2704"/>
      <c r="X226" s="2707"/>
      <c r="Y226" s="2707"/>
      <c r="Z226" s="2707"/>
      <c r="AA226" s="2707"/>
      <c r="AB226" s="2707"/>
      <c r="AC226" s="2707"/>
      <c r="AD226" s="2707"/>
      <c r="AE226" s="2707"/>
      <c r="AF226" s="2707"/>
      <c r="AG226" s="2707"/>
      <c r="AH226" s="2708">
        <f t="shared" si="0"/>
        <v>0</v>
      </c>
      <c r="AI226" s="1100"/>
      <c r="AJ226" s="2709"/>
      <c r="AK226" s="1100"/>
    </row>
    <row r="227" spans="2:37">
      <c r="B227" s="2698"/>
      <c r="C227" s="2698"/>
      <c r="D227" s="2698"/>
      <c r="E227" s="2701"/>
      <c r="F227" s="2701"/>
      <c r="G227" s="2702"/>
      <c r="H227" s="2703"/>
      <c r="I227" s="2702"/>
      <c r="J227" s="2703"/>
      <c r="K227" s="2701"/>
      <c r="L227" s="2701"/>
      <c r="M227" s="2704"/>
      <c r="N227" s="2704"/>
      <c r="O227" s="2705"/>
      <c r="P227" s="2705"/>
      <c r="Q227" s="2705"/>
      <c r="R227" s="2704"/>
      <c r="S227" s="2706"/>
      <c r="T227" s="2705"/>
      <c r="U227" s="2705"/>
      <c r="V227" s="2704"/>
      <c r="W227" s="2704"/>
      <c r="X227" s="2707"/>
      <c r="Y227" s="2707"/>
      <c r="Z227" s="2707"/>
      <c r="AA227" s="2707"/>
      <c r="AB227" s="2707"/>
      <c r="AC227" s="2707"/>
      <c r="AD227" s="2707"/>
      <c r="AE227" s="2707"/>
      <c r="AF227" s="2707"/>
      <c r="AG227" s="2707"/>
      <c r="AH227" s="2708">
        <f t="shared" si="0"/>
        <v>0</v>
      </c>
      <c r="AI227" s="1100"/>
      <c r="AJ227" s="2709"/>
      <c r="AK227" s="1100"/>
    </row>
    <row r="228" spans="2:37">
      <c r="B228" s="2698"/>
      <c r="C228" s="2698"/>
      <c r="D228" s="2698"/>
      <c r="E228" s="2701"/>
      <c r="F228" s="2701"/>
      <c r="G228" s="2702"/>
      <c r="H228" s="2703"/>
      <c r="I228" s="2702"/>
      <c r="J228" s="2703"/>
      <c r="K228" s="2701"/>
      <c r="L228" s="2701"/>
      <c r="M228" s="2704"/>
      <c r="N228" s="2704"/>
      <c r="O228" s="2705"/>
      <c r="P228" s="2705"/>
      <c r="Q228" s="2705"/>
      <c r="R228" s="2704"/>
      <c r="S228" s="2706"/>
      <c r="T228" s="2705"/>
      <c r="U228" s="2705"/>
      <c r="V228" s="2704"/>
      <c r="W228" s="2704"/>
      <c r="X228" s="2707"/>
      <c r="Y228" s="2707"/>
      <c r="Z228" s="2707"/>
      <c r="AA228" s="2707"/>
      <c r="AB228" s="2707"/>
      <c r="AC228" s="2707"/>
      <c r="AD228" s="2707"/>
      <c r="AE228" s="2707"/>
      <c r="AF228" s="2707"/>
      <c r="AG228" s="2707"/>
      <c r="AH228" s="2708">
        <f t="shared" si="0"/>
        <v>0</v>
      </c>
      <c r="AI228" s="1100"/>
      <c r="AJ228" s="2709"/>
      <c r="AK228" s="1100"/>
    </row>
    <row r="229" spans="2:37">
      <c r="B229" s="2698"/>
      <c r="C229" s="2698"/>
      <c r="D229" s="2698"/>
      <c r="E229" s="2701"/>
      <c r="F229" s="2701"/>
      <c r="G229" s="2702"/>
      <c r="H229" s="2703"/>
      <c r="I229" s="2702"/>
      <c r="J229" s="2703"/>
      <c r="K229" s="2701"/>
      <c r="L229" s="2701"/>
      <c r="M229" s="2704"/>
      <c r="N229" s="2704"/>
      <c r="O229" s="2705"/>
      <c r="P229" s="2705"/>
      <c r="Q229" s="2705"/>
      <c r="R229" s="2704"/>
      <c r="S229" s="2706"/>
      <c r="T229" s="2705"/>
      <c r="U229" s="2705"/>
      <c r="V229" s="2704"/>
      <c r="W229" s="2704"/>
      <c r="X229" s="2707"/>
      <c r="Y229" s="2707"/>
      <c r="Z229" s="2707"/>
      <c r="AA229" s="2707"/>
      <c r="AB229" s="2707"/>
      <c r="AC229" s="2707"/>
      <c r="AD229" s="2707"/>
      <c r="AE229" s="2707"/>
      <c r="AF229" s="2707"/>
      <c r="AG229" s="2707"/>
      <c r="AH229" s="2708">
        <f t="shared" si="0"/>
        <v>0</v>
      </c>
      <c r="AI229" s="1100"/>
      <c r="AJ229" s="2709"/>
      <c r="AK229" s="1100"/>
    </row>
    <row r="230" spans="2:37">
      <c r="B230" s="2698"/>
      <c r="C230" s="2698"/>
      <c r="D230" s="2698"/>
      <c r="E230" s="2701"/>
      <c r="F230" s="2701"/>
      <c r="G230" s="2702"/>
      <c r="H230" s="2703"/>
      <c r="I230" s="2702"/>
      <c r="J230" s="2703"/>
      <c r="K230" s="2701"/>
      <c r="L230" s="2701"/>
      <c r="M230" s="2704"/>
      <c r="N230" s="2704"/>
      <c r="O230" s="2705"/>
      <c r="P230" s="2705"/>
      <c r="Q230" s="2705"/>
      <c r="R230" s="2704"/>
      <c r="S230" s="2706"/>
      <c r="T230" s="2705"/>
      <c r="U230" s="2705"/>
      <c r="V230" s="2704"/>
      <c r="W230" s="2704"/>
      <c r="X230" s="2707"/>
      <c r="Y230" s="2707"/>
      <c r="Z230" s="2707"/>
      <c r="AA230" s="2707"/>
      <c r="AB230" s="2707"/>
      <c r="AC230" s="2707"/>
      <c r="AD230" s="2707"/>
      <c r="AE230" s="2707"/>
      <c r="AF230" s="2707"/>
      <c r="AG230" s="2707"/>
      <c r="AH230" s="2708">
        <f t="shared" si="0"/>
        <v>0</v>
      </c>
      <c r="AI230" s="1100"/>
      <c r="AJ230" s="2709"/>
      <c r="AK230" s="1100"/>
    </row>
    <row r="231" spans="2:37">
      <c r="B231" s="2698"/>
      <c r="C231" s="2698"/>
      <c r="D231" s="2698"/>
      <c r="E231" s="2701"/>
      <c r="F231" s="2701"/>
      <c r="G231" s="2702"/>
      <c r="H231" s="2703"/>
      <c r="I231" s="2702"/>
      <c r="J231" s="2703"/>
      <c r="K231" s="2701"/>
      <c r="L231" s="2701"/>
      <c r="M231" s="2704"/>
      <c r="N231" s="2704"/>
      <c r="O231" s="2705"/>
      <c r="P231" s="2705"/>
      <c r="Q231" s="2705"/>
      <c r="R231" s="2704"/>
      <c r="S231" s="2706"/>
      <c r="T231" s="2705"/>
      <c r="U231" s="2705"/>
      <c r="V231" s="2704"/>
      <c r="W231" s="2704"/>
      <c r="X231" s="2707"/>
      <c r="Y231" s="2707"/>
      <c r="Z231" s="2707"/>
      <c r="AA231" s="2707"/>
      <c r="AB231" s="2707"/>
      <c r="AC231" s="2707"/>
      <c r="AD231" s="2707"/>
      <c r="AE231" s="2707"/>
      <c r="AF231" s="2707"/>
      <c r="AG231" s="2707"/>
      <c r="AH231" s="2708">
        <f t="shared" si="0"/>
        <v>0</v>
      </c>
      <c r="AI231" s="1100"/>
      <c r="AJ231" s="2709"/>
      <c r="AK231" s="1100"/>
    </row>
    <row r="232" spans="2:37">
      <c r="B232" s="2698"/>
      <c r="C232" s="2698"/>
      <c r="D232" s="2698"/>
      <c r="E232" s="2701"/>
      <c r="F232" s="2701"/>
      <c r="G232" s="2702"/>
      <c r="H232" s="2703"/>
      <c r="I232" s="2702"/>
      <c r="J232" s="2703"/>
      <c r="K232" s="2701"/>
      <c r="L232" s="2701"/>
      <c r="M232" s="2704"/>
      <c r="N232" s="2704"/>
      <c r="O232" s="2705"/>
      <c r="P232" s="2705"/>
      <c r="Q232" s="2705"/>
      <c r="R232" s="2704"/>
      <c r="S232" s="2706"/>
      <c r="T232" s="2705"/>
      <c r="U232" s="2705"/>
      <c r="V232" s="2704"/>
      <c r="W232" s="2704"/>
      <c r="X232" s="2707"/>
      <c r="Y232" s="2707"/>
      <c r="Z232" s="2707"/>
      <c r="AA232" s="2707"/>
      <c r="AB232" s="2707"/>
      <c r="AC232" s="2707"/>
      <c r="AD232" s="2707"/>
      <c r="AE232" s="2707"/>
      <c r="AF232" s="2707"/>
      <c r="AG232" s="2707"/>
      <c r="AH232" s="2708">
        <f t="shared" si="0"/>
        <v>0</v>
      </c>
      <c r="AI232" s="1100"/>
      <c r="AJ232" s="2709"/>
      <c r="AK232" s="1100"/>
    </row>
    <row r="233" spans="2:37">
      <c r="B233" s="2698"/>
      <c r="C233" s="2698"/>
      <c r="D233" s="2698"/>
      <c r="E233" s="2701"/>
      <c r="F233" s="2701"/>
      <c r="G233" s="2702"/>
      <c r="H233" s="2703"/>
      <c r="I233" s="2702"/>
      <c r="J233" s="2703"/>
      <c r="K233" s="2701"/>
      <c r="L233" s="2701"/>
      <c r="M233" s="2704"/>
      <c r="N233" s="2704"/>
      <c r="O233" s="2705"/>
      <c r="P233" s="2705"/>
      <c r="Q233" s="2705"/>
      <c r="R233" s="2704"/>
      <c r="S233" s="2706"/>
      <c r="T233" s="2705"/>
      <c r="U233" s="2705"/>
      <c r="V233" s="2704"/>
      <c r="W233" s="2704"/>
      <c r="X233" s="2707"/>
      <c r="Y233" s="2707"/>
      <c r="Z233" s="2707"/>
      <c r="AA233" s="2707"/>
      <c r="AB233" s="2707"/>
      <c r="AC233" s="2707"/>
      <c r="AD233" s="2707"/>
      <c r="AE233" s="2707"/>
      <c r="AF233" s="2707"/>
      <c r="AG233" s="2707"/>
      <c r="AH233" s="2708">
        <f t="shared" si="0"/>
        <v>0</v>
      </c>
      <c r="AI233" s="1100"/>
      <c r="AJ233" s="2709"/>
      <c r="AK233" s="1100"/>
    </row>
    <row r="234" spans="2:37">
      <c r="B234" s="2698"/>
      <c r="C234" s="2698"/>
      <c r="D234" s="2698"/>
      <c r="E234" s="2701"/>
      <c r="F234" s="2701"/>
      <c r="G234" s="2702"/>
      <c r="H234" s="2703"/>
      <c r="I234" s="2702"/>
      <c r="J234" s="2703"/>
      <c r="K234" s="2701"/>
      <c r="L234" s="2701"/>
      <c r="M234" s="2704"/>
      <c r="N234" s="2704"/>
      <c r="O234" s="2705"/>
      <c r="P234" s="2705"/>
      <c r="Q234" s="2705"/>
      <c r="R234" s="2704"/>
      <c r="S234" s="2706"/>
      <c r="T234" s="2705"/>
      <c r="U234" s="2705"/>
      <c r="V234" s="2704"/>
      <c r="W234" s="2704"/>
      <c r="X234" s="2707"/>
      <c r="Y234" s="2707"/>
      <c r="Z234" s="2707"/>
      <c r="AA234" s="2707"/>
      <c r="AB234" s="2707"/>
      <c r="AC234" s="2707"/>
      <c r="AD234" s="2707"/>
      <c r="AE234" s="2707"/>
      <c r="AF234" s="2707"/>
      <c r="AG234" s="2707"/>
      <c r="AH234" s="2708">
        <f t="shared" si="0"/>
        <v>0</v>
      </c>
      <c r="AI234" s="1100"/>
      <c r="AJ234" s="2709"/>
      <c r="AK234" s="1100"/>
    </row>
    <row r="235" spans="2:37">
      <c r="B235" s="2698"/>
      <c r="C235" s="2698"/>
      <c r="D235" s="2698"/>
      <c r="E235" s="2701"/>
      <c r="F235" s="2701"/>
      <c r="G235" s="2702"/>
      <c r="H235" s="2703"/>
      <c r="I235" s="2702"/>
      <c r="J235" s="2703"/>
      <c r="K235" s="2701"/>
      <c r="L235" s="2701"/>
      <c r="M235" s="2704"/>
      <c r="N235" s="2704"/>
      <c r="O235" s="2705"/>
      <c r="P235" s="2705"/>
      <c r="Q235" s="2705"/>
      <c r="R235" s="2704"/>
      <c r="S235" s="2706"/>
      <c r="T235" s="2705"/>
      <c r="U235" s="2705"/>
      <c r="V235" s="2704"/>
      <c r="W235" s="2704"/>
      <c r="X235" s="2707"/>
      <c r="Y235" s="2707"/>
      <c r="Z235" s="2707"/>
      <c r="AA235" s="2707"/>
      <c r="AB235" s="2707"/>
      <c r="AC235" s="2707"/>
      <c r="AD235" s="2707"/>
      <c r="AE235" s="2707"/>
      <c r="AF235" s="2707"/>
      <c r="AG235" s="2707"/>
      <c r="AH235" s="2708">
        <f t="shared" si="0"/>
        <v>0</v>
      </c>
      <c r="AI235" s="1100"/>
      <c r="AJ235" s="2709"/>
      <c r="AK235" s="1100"/>
    </row>
    <row r="236" spans="2:37">
      <c r="B236" s="2698"/>
      <c r="C236" s="2698"/>
      <c r="D236" s="2698"/>
      <c r="E236" s="2701"/>
      <c r="F236" s="2701"/>
      <c r="G236" s="2702"/>
      <c r="H236" s="2703"/>
      <c r="I236" s="2702"/>
      <c r="J236" s="2703"/>
      <c r="K236" s="2701"/>
      <c r="L236" s="2701"/>
      <c r="M236" s="2704"/>
      <c r="N236" s="2704"/>
      <c r="O236" s="2705"/>
      <c r="P236" s="2705"/>
      <c r="Q236" s="2705"/>
      <c r="R236" s="2704"/>
      <c r="S236" s="2706"/>
      <c r="T236" s="2705"/>
      <c r="U236" s="2705"/>
      <c r="V236" s="2704"/>
      <c r="W236" s="2704"/>
      <c r="X236" s="2707"/>
      <c r="Y236" s="2707"/>
      <c r="Z236" s="2707"/>
      <c r="AA236" s="2707"/>
      <c r="AB236" s="2707"/>
      <c r="AC236" s="2707"/>
      <c r="AD236" s="2707"/>
      <c r="AE236" s="2707"/>
      <c r="AF236" s="2707"/>
      <c r="AG236" s="2707"/>
      <c r="AH236" s="2708">
        <f t="shared" si="0"/>
        <v>0</v>
      </c>
      <c r="AI236" s="1100"/>
      <c r="AJ236" s="2709"/>
      <c r="AK236" s="1100"/>
    </row>
    <row r="237" spans="2:37">
      <c r="B237" s="2698"/>
      <c r="C237" s="2698"/>
      <c r="D237" s="2698"/>
      <c r="E237" s="2701"/>
      <c r="F237" s="2701"/>
      <c r="G237" s="2702"/>
      <c r="H237" s="2703"/>
      <c r="I237" s="2702"/>
      <c r="J237" s="2703"/>
      <c r="K237" s="2701"/>
      <c r="L237" s="2701"/>
      <c r="M237" s="2704"/>
      <c r="N237" s="2704"/>
      <c r="O237" s="2705"/>
      <c r="P237" s="2705"/>
      <c r="Q237" s="2705"/>
      <c r="R237" s="2704"/>
      <c r="S237" s="2706"/>
      <c r="T237" s="2705"/>
      <c r="U237" s="2705"/>
      <c r="V237" s="2704"/>
      <c r="W237" s="2704"/>
      <c r="X237" s="2707"/>
      <c r="Y237" s="2707"/>
      <c r="Z237" s="2707"/>
      <c r="AA237" s="2707"/>
      <c r="AB237" s="2707"/>
      <c r="AC237" s="2707"/>
      <c r="AD237" s="2707"/>
      <c r="AE237" s="2707"/>
      <c r="AF237" s="2707"/>
      <c r="AG237" s="2707"/>
      <c r="AH237" s="2708">
        <f t="shared" si="0"/>
        <v>0</v>
      </c>
      <c r="AI237" s="1100"/>
      <c r="AJ237" s="2709"/>
      <c r="AK237" s="1100"/>
    </row>
    <row r="238" spans="2:37">
      <c r="B238" s="2698"/>
      <c r="C238" s="2698"/>
      <c r="D238" s="2698"/>
      <c r="E238" s="2701"/>
      <c r="F238" s="2701"/>
      <c r="G238" s="2702"/>
      <c r="H238" s="2703"/>
      <c r="I238" s="2702"/>
      <c r="J238" s="2703"/>
      <c r="K238" s="2701"/>
      <c r="L238" s="2701"/>
      <c r="M238" s="2704"/>
      <c r="N238" s="2704"/>
      <c r="O238" s="2705"/>
      <c r="P238" s="2705"/>
      <c r="Q238" s="2705"/>
      <c r="R238" s="2704"/>
      <c r="S238" s="2706"/>
      <c r="T238" s="2705"/>
      <c r="U238" s="2705"/>
      <c r="V238" s="2704"/>
      <c r="W238" s="2704"/>
      <c r="X238" s="2707"/>
      <c r="Y238" s="2707"/>
      <c r="Z238" s="2707"/>
      <c r="AA238" s="2707"/>
      <c r="AB238" s="2707"/>
      <c r="AC238" s="2707"/>
      <c r="AD238" s="2707"/>
      <c r="AE238" s="2707"/>
      <c r="AF238" s="2707"/>
      <c r="AG238" s="2707"/>
      <c r="AH238" s="2708">
        <f t="shared" si="0"/>
        <v>0</v>
      </c>
      <c r="AI238" s="1100"/>
      <c r="AJ238" s="2709"/>
      <c r="AK238" s="1100"/>
    </row>
    <row r="239" spans="2:37">
      <c r="B239" s="2698"/>
      <c r="C239" s="2698"/>
      <c r="D239" s="2698"/>
      <c r="E239" s="2701"/>
      <c r="F239" s="2701"/>
      <c r="G239" s="2702"/>
      <c r="H239" s="2703"/>
      <c r="I239" s="2702"/>
      <c r="J239" s="2703"/>
      <c r="K239" s="2701"/>
      <c r="L239" s="2701"/>
      <c r="M239" s="2704"/>
      <c r="N239" s="2704"/>
      <c r="O239" s="2705"/>
      <c r="P239" s="2705"/>
      <c r="Q239" s="2705"/>
      <c r="R239" s="2704"/>
      <c r="S239" s="2706"/>
      <c r="T239" s="2705"/>
      <c r="U239" s="2705"/>
      <c r="V239" s="2704"/>
      <c r="W239" s="2704"/>
      <c r="X239" s="2707"/>
      <c r="Y239" s="2707"/>
      <c r="Z239" s="2707"/>
      <c r="AA239" s="2707"/>
      <c r="AB239" s="2707"/>
      <c r="AC239" s="2707"/>
      <c r="AD239" s="2707"/>
      <c r="AE239" s="2707"/>
      <c r="AF239" s="2707"/>
      <c r="AG239" s="2707"/>
      <c r="AH239" s="2708">
        <f t="shared" si="0"/>
        <v>0</v>
      </c>
      <c r="AI239" s="1100"/>
      <c r="AJ239" s="2709"/>
      <c r="AK239" s="1100"/>
    </row>
    <row r="240" spans="2:37">
      <c r="B240" s="2698"/>
      <c r="C240" s="2698"/>
      <c r="D240" s="2698"/>
      <c r="E240" s="2701"/>
      <c r="F240" s="2701"/>
      <c r="G240" s="2702"/>
      <c r="H240" s="2703"/>
      <c r="I240" s="2702"/>
      <c r="J240" s="2703"/>
      <c r="K240" s="2701"/>
      <c r="L240" s="2701"/>
      <c r="M240" s="2704"/>
      <c r="N240" s="2704"/>
      <c r="O240" s="2705"/>
      <c r="P240" s="2705"/>
      <c r="Q240" s="2705"/>
      <c r="R240" s="2704"/>
      <c r="S240" s="2706"/>
      <c r="T240" s="2705"/>
      <c r="U240" s="2705"/>
      <c r="V240" s="2704"/>
      <c r="W240" s="2704"/>
      <c r="X240" s="2707"/>
      <c r="Y240" s="2707"/>
      <c r="Z240" s="2707"/>
      <c r="AA240" s="2707"/>
      <c r="AB240" s="2707"/>
      <c r="AC240" s="2707"/>
      <c r="AD240" s="2707"/>
      <c r="AE240" s="2707"/>
      <c r="AF240" s="2707"/>
      <c r="AG240" s="2707"/>
      <c r="AH240" s="2708">
        <f t="shared" si="0"/>
        <v>0</v>
      </c>
      <c r="AI240" s="1100"/>
      <c r="AJ240" s="2709"/>
      <c r="AK240" s="1100"/>
    </row>
    <row r="241" spans="2:37">
      <c r="B241" s="2698"/>
      <c r="C241" s="2698"/>
      <c r="D241" s="2698"/>
      <c r="E241" s="2701"/>
      <c r="F241" s="2701"/>
      <c r="G241" s="2702"/>
      <c r="H241" s="2703"/>
      <c r="I241" s="2702"/>
      <c r="J241" s="2703"/>
      <c r="K241" s="2701"/>
      <c r="L241" s="2701"/>
      <c r="M241" s="2704"/>
      <c r="N241" s="2704"/>
      <c r="O241" s="2705"/>
      <c r="P241" s="2705"/>
      <c r="Q241" s="2705"/>
      <c r="R241" s="2704"/>
      <c r="S241" s="2706"/>
      <c r="T241" s="2705"/>
      <c r="U241" s="2705"/>
      <c r="V241" s="2704"/>
      <c r="W241" s="2704"/>
      <c r="X241" s="2707"/>
      <c r="Y241" s="2707"/>
      <c r="Z241" s="2707"/>
      <c r="AA241" s="2707"/>
      <c r="AB241" s="2707"/>
      <c r="AC241" s="2707"/>
      <c r="AD241" s="2707"/>
      <c r="AE241" s="2707"/>
      <c r="AF241" s="2707"/>
      <c r="AG241" s="2707"/>
      <c r="AH241" s="2708">
        <f t="shared" si="0"/>
        <v>0</v>
      </c>
      <c r="AI241" s="1100"/>
      <c r="AJ241" s="2709"/>
      <c r="AK241" s="1100"/>
    </row>
    <row r="242" spans="2:37">
      <c r="B242" s="2698"/>
      <c r="C242" s="2698"/>
      <c r="D242" s="2698"/>
      <c r="E242" s="2701"/>
      <c r="F242" s="2701"/>
      <c r="G242" s="2702"/>
      <c r="H242" s="2703"/>
      <c r="I242" s="2702"/>
      <c r="J242" s="2703"/>
      <c r="K242" s="2701"/>
      <c r="L242" s="2701"/>
      <c r="M242" s="2704"/>
      <c r="N242" s="2704"/>
      <c r="O242" s="2705"/>
      <c r="P242" s="2705"/>
      <c r="Q242" s="2705"/>
      <c r="R242" s="2704"/>
      <c r="S242" s="2706"/>
      <c r="T242" s="2705"/>
      <c r="U242" s="2705"/>
      <c r="V242" s="2704"/>
      <c r="W242" s="2704"/>
      <c r="X242" s="2707"/>
      <c r="Y242" s="2707"/>
      <c r="Z242" s="2707"/>
      <c r="AA242" s="2707"/>
      <c r="AB242" s="2707"/>
      <c r="AC242" s="2707"/>
      <c r="AD242" s="2707"/>
      <c r="AE242" s="2707"/>
      <c r="AF242" s="2707"/>
      <c r="AG242" s="2707"/>
      <c r="AH242" s="2708">
        <f t="shared" si="0"/>
        <v>0</v>
      </c>
      <c r="AI242" s="1100"/>
      <c r="AJ242" s="2709"/>
      <c r="AK242" s="1100"/>
    </row>
    <row r="243" spans="2:37">
      <c r="B243" s="2698"/>
      <c r="C243" s="2698"/>
      <c r="D243" s="2698"/>
      <c r="E243" s="2701"/>
      <c r="F243" s="2701"/>
      <c r="G243" s="2702"/>
      <c r="H243" s="2703"/>
      <c r="I243" s="2702"/>
      <c r="J243" s="2703"/>
      <c r="K243" s="2701"/>
      <c r="L243" s="2701"/>
      <c r="M243" s="2704"/>
      <c r="N243" s="2704"/>
      <c r="O243" s="2705"/>
      <c r="P243" s="2705"/>
      <c r="Q243" s="2705"/>
      <c r="R243" s="2704"/>
      <c r="S243" s="2706"/>
      <c r="T243" s="2705"/>
      <c r="U243" s="2705"/>
      <c r="V243" s="2704"/>
      <c r="W243" s="2704"/>
      <c r="X243" s="2707"/>
      <c r="Y243" s="2707"/>
      <c r="Z243" s="2707"/>
      <c r="AA243" s="2707"/>
      <c r="AB243" s="2707"/>
      <c r="AC243" s="2707"/>
      <c r="AD243" s="2707"/>
      <c r="AE243" s="2707"/>
      <c r="AF243" s="2707"/>
      <c r="AG243" s="2707"/>
      <c r="AH243" s="2708">
        <f t="shared" si="0"/>
        <v>0</v>
      </c>
      <c r="AI243" s="1100"/>
      <c r="AJ243" s="2709"/>
      <c r="AK243" s="1100"/>
    </row>
    <row r="244" spans="2:37">
      <c r="B244" s="2698"/>
      <c r="C244" s="2698"/>
      <c r="D244" s="2698"/>
      <c r="E244" s="2701"/>
      <c r="F244" s="2701"/>
      <c r="G244" s="2702"/>
      <c r="H244" s="2703"/>
      <c r="I244" s="2702"/>
      <c r="J244" s="2703"/>
      <c r="K244" s="2701"/>
      <c r="L244" s="2701"/>
      <c r="M244" s="2704"/>
      <c r="N244" s="2704"/>
      <c r="O244" s="2705"/>
      <c r="P244" s="2705"/>
      <c r="Q244" s="2705"/>
      <c r="R244" s="2704"/>
      <c r="S244" s="2706"/>
      <c r="T244" s="2705"/>
      <c r="U244" s="2705"/>
      <c r="V244" s="2704"/>
      <c r="W244" s="2704"/>
      <c r="X244" s="2707"/>
      <c r="Y244" s="2707"/>
      <c r="Z244" s="2707"/>
      <c r="AA244" s="2707"/>
      <c r="AB244" s="2707"/>
      <c r="AC244" s="2707"/>
      <c r="AD244" s="2707"/>
      <c r="AE244" s="2707"/>
      <c r="AF244" s="2707"/>
      <c r="AG244" s="2707"/>
      <c r="AH244" s="2708">
        <f t="shared" si="0"/>
        <v>0</v>
      </c>
      <c r="AI244" s="1100"/>
      <c r="AJ244" s="2709"/>
      <c r="AK244" s="1100"/>
    </row>
    <row r="245" spans="2:37">
      <c r="B245" s="2698"/>
      <c r="C245" s="2698"/>
      <c r="D245" s="2698"/>
      <c r="E245" s="2701"/>
      <c r="F245" s="2701"/>
      <c r="G245" s="2702"/>
      <c r="H245" s="2703"/>
      <c r="I245" s="2702"/>
      <c r="J245" s="2703"/>
      <c r="K245" s="2701"/>
      <c r="L245" s="2701"/>
      <c r="M245" s="2704"/>
      <c r="N245" s="2704"/>
      <c r="O245" s="2705"/>
      <c r="P245" s="2705"/>
      <c r="Q245" s="2705"/>
      <c r="R245" s="2704"/>
      <c r="S245" s="2706"/>
      <c r="T245" s="2705"/>
      <c r="U245" s="2705"/>
      <c r="V245" s="2704"/>
      <c r="W245" s="2704"/>
      <c r="X245" s="2707"/>
      <c r="Y245" s="2707"/>
      <c r="Z245" s="2707"/>
      <c r="AA245" s="2707"/>
      <c r="AB245" s="2707"/>
      <c r="AC245" s="2707"/>
      <c r="AD245" s="2707"/>
      <c r="AE245" s="2707"/>
      <c r="AF245" s="2707"/>
      <c r="AG245" s="2707"/>
      <c r="AH245" s="2708">
        <f t="shared" si="0"/>
        <v>0</v>
      </c>
      <c r="AI245" s="1100"/>
      <c r="AJ245" s="2709"/>
      <c r="AK245" s="1100"/>
    </row>
    <row r="246" spans="2:37">
      <c r="B246" s="2698"/>
      <c r="C246" s="2698"/>
      <c r="D246" s="2698"/>
      <c r="E246" s="2701"/>
      <c r="F246" s="2701"/>
      <c r="G246" s="2702"/>
      <c r="H246" s="2703"/>
      <c r="I246" s="2702"/>
      <c r="J246" s="2703"/>
      <c r="K246" s="2701"/>
      <c r="L246" s="2701"/>
      <c r="M246" s="2704"/>
      <c r="N246" s="2704"/>
      <c r="O246" s="2705"/>
      <c r="P246" s="2705"/>
      <c r="Q246" s="2705"/>
      <c r="R246" s="2704"/>
      <c r="S246" s="2706"/>
      <c r="T246" s="2705"/>
      <c r="U246" s="2705"/>
      <c r="V246" s="2704"/>
      <c r="W246" s="2704"/>
      <c r="X246" s="2707"/>
      <c r="Y246" s="2707"/>
      <c r="Z246" s="2707"/>
      <c r="AA246" s="2707"/>
      <c r="AB246" s="2707"/>
      <c r="AC246" s="2707"/>
      <c r="AD246" s="2707"/>
      <c r="AE246" s="2707"/>
      <c r="AF246" s="2707"/>
      <c r="AG246" s="2707"/>
      <c r="AH246" s="2708">
        <f t="shared" si="0"/>
        <v>0</v>
      </c>
      <c r="AI246" s="1100"/>
      <c r="AJ246" s="2709"/>
      <c r="AK246" s="1100"/>
    </row>
    <row r="247" spans="2:37">
      <c r="B247" s="2698"/>
      <c r="C247" s="2698"/>
      <c r="D247" s="2698"/>
      <c r="E247" s="2701"/>
      <c r="F247" s="2701"/>
      <c r="G247" s="2702"/>
      <c r="H247" s="2703"/>
      <c r="I247" s="2702"/>
      <c r="J247" s="2703"/>
      <c r="K247" s="2701"/>
      <c r="L247" s="2701"/>
      <c r="M247" s="2704"/>
      <c r="N247" s="2704"/>
      <c r="O247" s="2705"/>
      <c r="P247" s="2705"/>
      <c r="Q247" s="2705"/>
      <c r="R247" s="2704"/>
      <c r="S247" s="2706"/>
      <c r="T247" s="2705"/>
      <c r="U247" s="2705"/>
      <c r="V247" s="2704"/>
      <c r="W247" s="2704"/>
      <c r="X247" s="2707"/>
      <c r="Y247" s="2707"/>
      <c r="Z247" s="2707"/>
      <c r="AA247" s="2707"/>
      <c r="AB247" s="2707"/>
      <c r="AC247" s="2707"/>
      <c r="AD247" s="2707"/>
      <c r="AE247" s="2707"/>
      <c r="AF247" s="2707"/>
      <c r="AG247" s="2707"/>
      <c r="AH247" s="2708">
        <f t="shared" si="0"/>
        <v>0</v>
      </c>
      <c r="AI247" s="1100"/>
      <c r="AJ247" s="2709"/>
      <c r="AK247" s="1100"/>
    </row>
    <row r="248" spans="2:37">
      <c r="B248" s="2698"/>
      <c r="C248" s="2698"/>
      <c r="D248" s="2698"/>
      <c r="E248" s="2701"/>
      <c r="F248" s="2701"/>
      <c r="G248" s="2702"/>
      <c r="H248" s="2703"/>
      <c r="I248" s="2702"/>
      <c r="J248" s="2703"/>
      <c r="K248" s="2701"/>
      <c r="L248" s="2701"/>
      <c r="M248" s="2704"/>
      <c r="N248" s="2704"/>
      <c r="O248" s="2705"/>
      <c r="P248" s="2705"/>
      <c r="Q248" s="2705"/>
      <c r="R248" s="2704"/>
      <c r="S248" s="2706"/>
      <c r="T248" s="2705"/>
      <c r="U248" s="2705"/>
      <c r="V248" s="2704"/>
      <c r="W248" s="2704"/>
      <c r="X248" s="2707"/>
      <c r="Y248" s="2707"/>
      <c r="Z248" s="2707"/>
      <c r="AA248" s="2707"/>
      <c r="AB248" s="2707"/>
      <c r="AC248" s="2707"/>
      <c r="AD248" s="2707"/>
      <c r="AE248" s="2707"/>
      <c r="AF248" s="2707"/>
      <c r="AG248" s="2707"/>
      <c r="AH248" s="2708">
        <f t="shared" si="0"/>
        <v>0</v>
      </c>
      <c r="AI248" s="1100"/>
      <c r="AJ248" s="2709"/>
      <c r="AK248" s="1100"/>
    </row>
    <row r="249" spans="2:37">
      <c r="B249" s="2698"/>
      <c r="C249" s="2698"/>
      <c r="D249" s="2698"/>
      <c r="E249" s="2701"/>
      <c r="F249" s="2701"/>
      <c r="G249" s="2702"/>
      <c r="H249" s="2703"/>
      <c r="I249" s="2702"/>
      <c r="J249" s="2703"/>
      <c r="K249" s="2701"/>
      <c r="L249" s="2701"/>
      <c r="M249" s="2704"/>
      <c r="N249" s="2704"/>
      <c r="O249" s="2705"/>
      <c r="P249" s="2705"/>
      <c r="Q249" s="2705"/>
      <c r="R249" s="2704"/>
      <c r="S249" s="2706"/>
      <c r="T249" s="2705"/>
      <c r="U249" s="2705"/>
      <c r="V249" s="2704"/>
      <c r="W249" s="2704"/>
      <c r="X249" s="2707"/>
      <c r="Y249" s="2707"/>
      <c r="Z249" s="2707"/>
      <c r="AA249" s="2707"/>
      <c r="AB249" s="2707"/>
      <c r="AC249" s="2707"/>
      <c r="AD249" s="2707"/>
      <c r="AE249" s="2707"/>
      <c r="AF249" s="2707"/>
      <c r="AG249" s="2707"/>
      <c r="AH249" s="2708">
        <f t="shared" si="0"/>
        <v>0</v>
      </c>
      <c r="AI249" s="1100"/>
      <c r="AJ249" s="2709"/>
      <c r="AK249" s="1100"/>
    </row>
    <row r="250" spans="2:37">
      <c r="B250" s="2698"/>
      <c r="C250" s="2698"/>
      <c r="D250" s="2698"/>
      <c r="E250" s="2701"/>
      <c r="F250" s="2701"/>
      <c r="G250" s="2702"/>
      <c r="H250" s="2703"/>
      <c r="I250" s="2702"/>
      <c r="J250" s="2703"/>
      <c r="K250" s="2701"/>
      <c r="L250" s="2701"/>
      <c r="M250" s="2704"/>
      <c r="N250" s="2704"/>
      <c r="O250" s="2705"/>
      <c r="P250" s="2705"/>
      <c r="Q250" s="2705"/>
      <c r="R250" s="2704"/>
      <c r="S250" s="2706"/>
      <c r="T250" s="2705"/>
      <c r="U250" s="2705"/>
      <c r="V250" s="2704"/>
      <c r="W250" s="2704"/>
      <c r="X250" s="2707"/>
      <c r="Y250" s="2707"/>
      <c r="Z250" s="2707"/>
      <c r="AA250" s="2707"/>
      <c r="AB250" s="2707"/>
      <c r="AC250" s="2707"/>
      <c r="AD250" s="2707"/>
      <c r="AE250" s="2707"/>
      <c r="AF250" s="2707"/>
      <c r="AG250" s="2707"/>
      <c r="AH250" s="2708">
        <f t="shared" si="0"/>
        <v>0</v>
      </c>
      <c r="AI250" s="1100"/>
      <c r="AJ250" s="2709"/>
      <c r="AK250" s="1100"/>
    </row>
    <row r="251" spans="2:37">
      <c r="B251" s="2698"/>
      <c r="C251" s="2698"/>
      <c r="D251" s="2698"/>
      <c r="E251" s="2701"/>
      <c r="F251" s="2701"/>
      <c r="G251" s="2702"/>
      <c r="H251" s="2703"/>
      <c r="I251" s="2702"/>
      <c r="J251" s="2703"/>
      <c r="K251" s="2701"/>
      <c r="L251" s="2701"/>
      <c r="M251" s="2704"/>
      <c r="N251" s="2704"/>
      <c r="O251" s="2705"/>
      <c r="P251" s="2705"/>
      <c r="Q251" s="2705"/>
      <c r="R251" s="2704"/>
      <c r="S251" s="2706"/>
      <c r="T251" s="2705"/>
      <c r="U251" s="2705"/>
      <c r="V251" s="2704"/>
      <c r="W251" s="2704"/>
      <c r="X251" s="2707"/>
      <c r="Y251" s="2707"/>
      <c r="Z251" s="2707"/>
      <c r="AA251" s="2707"/>
      <c r="AB251" s="2707"/>
      <c r="AC251" s="2707"/>
      <c r="AD251" s="2707"/>
      <c r="AE251" s="2707"/>
      <c r="AF251" s="2707"/>
      <c r="AG251" s="2707"/>
      <c r="AH251" s="2708">
        <f t="shared" si="0"/>
        <v>0</v>
      </c>
      <c r="AI251" s="1100"/>
      <c r="AJ251" s="2709"/>
      <c r="AK251" s="1100"/>
    </row>
    <row r="252" spans="2:37">
      <c r="B252" s="2698"/>
      <c r="C252" s="2698"/>
      <c r="D252" s="2698"/>
      <c r="E252" s="2701"/>
      <c r="F252" s="2701"/>
      <c r="G252" s="2702"/>
      <c r="H252" s="2703"/>
      <c r="I252" s="2702"/>
      <c r="J252" s="2703"/>
      <c r="K252" s="2701"/>
      <c r="L252" s="2701"/>
      <c r="M252" s="2704"/>
      <c r="N252" s="2704"/>
      <c r="O252" s="2705"/>
      <c r="P252" s="2705"/>
      <c r="Q252" s="2705"/>
      <c r="R252" s="2704"/>
      <c r="S252" s="2706"/>
      <c r="T252" s="2705"/>
      <c r="U252" s="2705"/>
      <c r="V252" s="2704"/>
      <c r="W252" s="2704"/>
      <c r="X252" s="2707"/>
      <c r="Y252" s="2707"/>
      <c r="Z252" s="2707"/>
      <c r="AA252" s="2707"/>
      <c r="AB252" s="2707"/>
      <c r="AC252" s="2707"/>
      <c r="AD252" s="2707"/>
      <c r="AE252" s="2707"/>
      <c r="AF252" s="2707"/>
      <c r="AG252" s="2707"/>
      <c r="AH252" s="2708">
        <f t="shared" si="0"/>
        <v>0</v>
      </c>
      <c r="AI252" s="1100"/>
      <c r="AJ252" s="2709"/>
      <c r="AK252" s="1100"/>
    </row>
    <row r="253" spans="2:37">
      <c r="B253" s="2698"/>
      <c r="C253" s="2698"/>
      <c r="D253" s="2698"/>
      <c r="E253" s="2701"/>
      <c r="F253" s="2701"/>
      <c r="G253" s="2702"/>
      <c r="H253" s="2703"/>
      <c r="I253" s="2702"/>
      <c r="J253" s="2703"/>
      <c r="K253" s="2701"/>
      <c r="L253" s="2701"/>
      <c r="M253" s="2704"/>
      <c r="N253" s="2704"/>
      <c r="O253" s="2705"/>
      <c r="P253" s="2705"/>
      <c r="Q253" s="2705"/>
      <c r="R253" s="2704"/>
      <c r="S253" s="2706"/>
      <c r="T253" s="2705"/>
      <c r="U253" s="2705"/>
      <c r="V253" s="2704"/>
      <c r="W253" s="2704"/>
      <c r="X253" s="2707"/>
      <c r="Y253" s="2707"/>
      <c r="Z253" s="2707"/>
      <c r="AA253" s="2707"/>
      <c r="AB253" s="2707"/>
      <c r="AC253" s="2707"/>
      <c r="AD253" s="2707"/>
      <c r="AE253" s="2707"/>
      <c r="AF253" s="2707"/>
      <c r="AG253" s="2707"/>
      <c r="AH253" s="2708">
        <f t="shared" si="0"/>
        <v>0</v>
      </c>
      <c r="AI253" s="1100"/>
      <c r="AJ253" s="2709"/>
      <c r="AK253" s="1100"/>
    </row>
    <row r="254" spans="2:37">
      <c r="B254" s="2698"/>
      <c r="C254" s="2698"/>
      <c r="D254" s="2698"/>
      <c r="E254" s="2701"/>
      <c r="F254" s="2701"/>
      <c r="G254" s="2702"/>
      <c r="H254" s="2703"/>
      <c r="I254" s="2702"/>
      <c r="J254" s="2703"/>
      <c r="K254" s="2701"/>
      <c r="L254" s="2701"/>
      <c r="M254" s="2704"/>
      <c r="N254" s="2704"/>
      <c r="O254" s="2705"/>
      <c r="P254" s="2705"/>
      <c r="Q254" s="2705"/>
      <c r="R254" s="2704"/>
      <c r="S254" s="2706"/>
      <c r="T254" s="2705"/>
      <c r="U254" s="2705"/>
      <c r="V254" s="2704"/>
      <c r="W254" s="2704"/>
      <c r="X254" s="2707"/>
      <c r="Y254" s="2707"/>
      <c r="Z254" s="2707"/>
      <c r="AA254" s="2707"/>
      <c r="AB254" s="2707"/>
      <c r="AC254" s="2707"/>
      <c r="AD254" s="2707"/>
      <c r="AE254" s="2707"/>
      <c r="AF254" s="2707"/>
      <c r="AG254" s="2707"/>
      <c r="AH254" s="2708">
        <f t="shared" si="0"/>
        <v>0</v>
      </c>
      <c r="AI254" s="1100"/>
      <c r="AJ254" s="2709"/>
      <c r="AK254" s="1100"/>
    </row>
    <row r="255" spans="2:37">
      <c r="B255" s="2698"/>
      <c r="C255" s="2698"/>
      <c r="D255" s="2698"/>
      <c r="E255" s="2701"/>
      <c r="F255" s="2701"/>
      <c r="G255" s="2702"/>
      <c r="H255" s="2703"/>
      <c r="I255" s="2702"/>
      <c r="J255" s="2703"/>
      <c r="K255" s="2701"/>
      <c r="L255" s="2701"/>
      <c r="M255" s="2704"/>
      <c r="N255" s="2704"/>
      <c r="O255" s="2705"/>
      <c r="P255" s="2705"/>
      <c r="Q255" s="2705"/>
      <c r="R255" s="2704"/>
      <c r="S255" s="2706"/>
      <c r="T255" s="2705"/>
      <c r="U255" s="2705"/>
      <c r="V255" s="2704"/>
      <c r="W255" s="2704"/>
      <c r="X255" s="2707"/>
      <c r="Y255" s="2707"/>
      <c r="Z255" s="2707"/>
      <c r="AA255" s="2707"/>
      <c r="AB255" s="2707"/>
      <c r="AC255" s="2707"/>
      <c r="AD255" s="2707"/>
      <c r="AE255" s="2707"/>
      <c r="AF255" s="2707"/>
      <c r="AG255" s="2707"/>
      <c r="AH255" s="2708">
        <f t="shared" si="0"/>
        <v>0</v>
      </c>
      <c r="AI255" s="1100"/>
      <c r="AJ255" s="2709"/>
      <c r="AK255" s="1100"/>
    </row>
    <row r="256" spans="2:37">
      <c r="B256" s="2698"/>
      <c r="C256" s="2698"/>
      <c r="D256" s="2698"/>
      <c r="E256" s="2701"/>
      <c r="F256" s="2701"/>
      <c r="G256" s="2702"/>
      <c r="H256" s="2703"/>
      <c r="I256" s="2702"/>
      <c r="J256" s="2703"/>
      <c r="K256" s="2701"/>
      <c r="L256" s="2701"/>
      <c r="M256" s="2704"/>
      <c r="N256" s="2704"/>
      <c r="O256" s="2705"/>
      <c r="P256" s="2705"/>
      <c r="Q256" s="2705"/>
      <c r="R256" s="2704"/>
      <c r="S256" s="2706"/>
      <c r="T256" s="2705"/>
      <c r="U256" s="2705"/>
      <c r="V256" s="2704"/>
      <c r="W256" s="2704"/>
      <c r="X256" s="2707"/>
      <c r="Y256" s="2707"/>
      <c r="Z256" s="2707"/>
      <c r="AA256" s="2707"/>
      <c r="AB256" s="2707"/>
      <c r="AC256" s="2707"/>
      <c r="AD256" s="2707"/>
      <c r="AE256" s="2707"/>
      <c r="AF256" s="2707"/>
      <c r="AG256" s="2707"/>
      <c r="AH256" s="2708">
        <f t="shared" si="0"/>
        <v>0</v>
      </c>
      <c r="AI256" s="1100"/>
      <c r="AJ256" s="2709"/>
      <c r="AK256" s="1100"/>
    </row>
    <row r="257" spans="2:37">
      <c r="B257" s="2698"/>
      <c r="C257" s="2698"/>
      <c r="D257" s="2698"/>
      <c r="E257" s="2701"/>
      <c r="F257" s="2701"/>
      <c r="G257" s="2702"/>
      <c r="H257" s="2703"/>
      <c r="I257" s="2702"/>
      <c r="J257" s="2703"/>
      <c r="K257" s="2701"/>
      <c r="L257" s="2701"/>
      <c r="M257" s="2704"/>
      <c r="N257" s="2704"/>
      <c r="O257" s="2705"/>
      <c r="P257" s="2705"/>
      <c r="Q257" s="2705"/>
      <c r="R257" s="2704"/>
      <c r="S257" s="2706"/>
      <c r="T257" s="2705"/>
      <c r="U257" s="2705"/>
      <c r="V257" s="2704"/>
      <c r="W257" s="2704"/>
      <c r="X257" s="2707"/>
      <c r="Y257" s="2707"/>
      <c r="Z257" s="2707"/>
      <c r="AA257" s="2707"/>
      <c r="AB257" s="2707"/>
      <c r="AC257" s="2707"/>
      <c r="AD257" s="2707"/>
      <c r="AE257" s="2707"/>
      <c r="AF257" s="2707"/>
      <c r="AG257" s="2707"/>
      <c r="AH257" s="2708">
        <f t="shared" si="0"/>
        <v>0</v>
      </c>
      <c r="AI257" s="1100"/>
      <c r="AJ257" s="2709"/>
      <c r="AK257" s="1100"/>
    </row>
    <row r="258" spans="2:37">
      <c r="B258" s="2698"/>
      <c r="C258" s="2698"/>
      <c r="D258" s="2698"/>
      <c r="E258" s="2701"/>
      <c r="F258" s="2701"/>
      <c r="G258" s="2702"/>
      <c r="H258" s="2703"/>
      <c r="I258" s="2702"/>
      <c r="J258" s="2703"/>
      <c r="K258" s="2701"/>
      <c r="L258" s="2701"/>
      <c r="M258" s="2704"/>
      <c r="N258" s="2704"/>
      <c r="O258" s="2705"/>
      <c r="P258" s="2705"/>
      <c r="Q258" s="2705"/>
      <c r="R258" s="2704"/>
      <c r="S258" s="2706"/>
      <c r="T258" s="2705"/>
      <c r="U258" s="2705"/>
      <c r="V258" s="2704"/>
      <c r="W258" s="2704"/>
      <c r="X258" s="2707"/>
      <c r="Y258" s="2707"/>
      <c r="Z258" s="2707"/>
      <c r="AA258" s="2707"/>
      <c r="AB258" s="2707"/>
      <c r="AC258" s="2707"/>
      <c r="AD258" s="2707"/>
      <c r="AE258" s="2707"/>
      <c r="AF258" s="2707"/>
      <c r="AG258" s="2707"/>
      <c r="AH258" s="2708">
        <f t="shared" si="0"/>
        <v>0</v>
      </c>
      <c r="AI258" s="1100"/>
      <c r="AJ258" s="2709"/>
      <c r="AK258" s="1100"/>
    </row>
    <row r="259" spans="2:37">
      <c r="B259" s="2698"/>
      <c r="C259" s="2698"/>
      <c r="D259" s="2698"/>
      <c r="E259" s="2701"/>
      <c r="F259" s="2701"/>
      <c r="G259" s="2702"/>
      <c r="H259" s="2703"/>
      <c r="I259" s="2702"/>
      <c r="J259" s="2703"/>
      <c r="K259" s="2701"/>
      <c r="L259" s="2701"/>
      <c r="M259" s="2704"/>
      <c r="N259" s="2704"/>
      <c r="O259" s="2705"/>
      <c r="P259" s="2705"/>
      <c r="Q259" s="2705"/>
      <c r="R259" s="2704"/>
      <c r="S259" s="2706"/>
      <c r="T259" s="2705"/>
      <c r="U259" s="2705"/>
      <c r="V259" s="2704"/>
      <c r="W259" s="2704"/>
      <c r="X259" s="2707"/>
      <c r="Y259" s="2707"/>
      <c r="Z259" s="2707"/>
      <c r="AA259" s="2707"/>
      <c r="AB259" s="2707"/>
      <c r="AC259" s="2707"/>
      <c r="AD259" s="2707"/>
      <c r="AE259" s="2707"/>
      <c r="AF259" s="2707"/>
      <c r="AG259" s="2707"/>
      <c r="AH259" s="2708">
        <f t="shared" si="0"/>
        <v>0</v>
      </c>
      <c r="AI259" s="1100"/>
      <c r="AJ259" s="2709"/>
      <c r="AK259" s="1100"/>
    </row>
    <row r="260" spans="2:37">
      <c r="B260" s="2698"/>
      <c r="C260" s="2698"/>
      <c r="D260" s="2698"/>
      <c r="E260" s="2701"/>
      <c r="F260" s="2701"/>
      <c r="G260" s="2702"/>
      <c r="H260" s="2703"/>
      <c r="I260" s="2702"/>
      <c r="J260" s="2703"/>
      <c r="K260" s="2701"/>
      <c r="L260" s="2701"/>
      <c r="M260" s="2704"/>
      <c r="N260" s="2704"/>
      <c r="O260" s="2705"/>
      <c r="P260" s="2705"/>
      <c r="Q260" s="2705"/>
      <c r="R260" s="2704"/>
      <c r="S260" s="2706"/>
      <c r="T260" s="2705"/>
      <c r="U260" s="2705"/>
      <c r="V260" s="2704"/>
      <c r="W260" s="2704"/>
      <c r="X260" s="2707"/>
      <c r="Y260" s="2707"/>
      <c r="Z260" s="2707"/>
      <c r="AA260" s="2707"/>
      <c r="AB260" s="2707"/>
      <c r="AC260" s="2707"/>
      <c r="AD260" s="2707"/>
      <c r="AE260" s="2707"/>
      <c r="AF260" s="2707"/>
      <c r="AG260" s="2707"/>
      <c r="AH260" s="2708">
        <f t="shared" si="0"/>
        <v>0</v>
      </c>
      <c r="AI260" s="1100"/>
      <c r="AJ260" s="2709"/>
      <c r="AK260" s="1100"/>
    </row>
    <row r="261" spans="2:37">
      <c r="B261" s="2698"/>
      <c r="C261" s="2698"/>
      <c r="D261" s="2698"/>
      <c r="E261" s="2701"/>
      <c r="F261" s="2701"/>
      <c r="G261" s="2702"/>
      <c r="H261" s="2703"/>
      <c r="I261" s="2702"/>
      <c r="J261" s="2703"/>
      <c r="K261" s="2701"/>
      <c r="L261" s="2701"/>
      <c r="M261" s="2704"/>
      <c r="N261" s="2704"/>
      <c r="O261" s="2705"/>
      <c r="P261" s="2705"/>
      <c r="Q261" s="2705"/>
      <c r="R261" s="2704"/>
      <c r="S261" s="2706"/>
      <c r="T261" s="2705"/>
      <c r="U261" s="2705"/>
      <c r="V261" s="2704"/>
      <c r="W261" s="2704"/>
      <c r="X261" s="2707"/>
      <c r="Y261" s="2707"/>
      <c r="Z261" s="2707"/>
      <c r="AA261" s="2707"/>
      <c r="AB261" s="2707"/>
      <c r="AC261" s="2707"/>
      <c r="AD261" s="2707"/>
      <c r="AE261" s="2707"/>
      <c r="AF261" s="2707"/>
      <c r="AG261" s="2707"/>
      <c r="AH261" s="2708">
        <f t="shared" si="0"/>
        <v>0</v>
      </c>
      <c r="AI261" s="1100"/>
      <c r="AJ261" s="2709"/>
      <c r="AK261" s="1100"/>
    </row>
    <row r="262" spans="2:37">
      <c r="B262" s="2698"/>
      <c r="C262" s="2698"/>
      <c r="D262" s="2698"/>
      <c r="E262" s="2701"/>
      <c r="F262" s="2701"/>
      <c r="G262" s="2702"/>
      <c r="H262" s="2703"/>
      <c r="I262" s="2702"/>
      <c r="J262" s="2703"/>
      <c r="K262" s="2701"/>
      <c r="L262" s="2701"/>
      <c r="M262" s="2704"/>
      <c r="N262" s="2704"/>
      <c r="O262" s="2705"/>
      <c r="P262" s="2705"/>
      <c r="Q262" s="2705"/>
      <c r="R262" s="2704"/>
      <c r="S262" s="2706"/>
      <c r="T262" s="2705"/>
      <c r="U262" s="2705"/>
      <c r="V262" s="2704"/>
      <c r="W262" s="2704"/>
      <c r="X262" s="2707"/>
      <c r="Y262" s="2707"/>
      <c r="Z262" s="2707"/>
      <c r="AA262" s="2707"/>
      <c r="AB262" s="2707"/>
      <c r="AC262" s="2707"/>
      <c r="AD262" s="2707"/>
      <c r="AE262" s="2707"/>
      <c r="AF262" s="2707"/>
      <c r="AG262" s="2707"/>
      <c r="AH262" s="2708">
        <f t="shared" si="0"/>
        <v>0</v>
      </c>
      <c r="AI262" s="1100"/>
      <c r="AJ262" s="2709"/>
      <c r="AK262" s="1100"/>
    </row>
    <row r="263" spans="2:37">
      <c r="B263" s="2698"/>
      <c r="C263" s="2698"/>
      <c r="D263" s="2698"/>
      <c r="E263" s="2701"/>
      <c r="F263" s="2701"/>
      <c r="G263" s="2702"/>
      <c r="H263" s="2703"/>
      <c r="I263" s="2702"/>
      <c r="J263" s="2703"/>
      <c r="K263" s="2701"/>
      <c r="L263" s="2701"/>
      <c r="M263" s="2704"/>
      <c r="N263" s="2704"/>
      <c r="O263" s="2705"/>
      <c r="P263" s="2705"/>
      <c r="Q263" s="2705"/>
      <c r="R263" s="2704"/>
      <c r="S263" s="2706"/>
      <c r="T263" s="2705"/>
      <c r="U263" s="2705"/>
      <c r="V263" s="2704"/>
      <c r="W263" s="2704"/>
      <c r="X263" s="2707"/>
      <c r="Y263" s="2707"/>
      <c r="Z263" s="2707"/>
      <c r="AA263" s="2707"/>
      <c r="AB263" s="2707"/>
      <c r="AC263" s="2707"/>
      <c r="AD263" s="2707"/>
      <c r="AE263" s="2707"/>
      <c r="AF263" s="2707"/>
      <c r="AG263" s="2707"/>
      <c r="AH263" s="2708">
        <f t="shared" si="0"/>
        <v>0</v>
      </c>
      <c r="AI263" s="1100"/>
      <c r="AJ263" s="2709"/>
      <c r="AK263" s="1100"/>
    </row>
    <row r="264" spans="2:37">
      <c r="B264" s="2698"/>
      <c r="C264" s="2698"/>
      <c r="D264" s="2698"/>
      <c r="E264" s="2701"/>
      <c r="F264" s="2701"/>
      <c r="G264" s="2702"/>
      <c r="H264" s="2703"/>
      <c r="I264" s="2702"/>
      <c r="J264" s="2703"/>
      <c r="K264" s="2701"/>
      <c r="L264" s="2701"/>
      <c r="M264" s="2704"/>
      <c r="N264" s="2704"/>
      <c r="O264" s="2705"/>
      <c r="P264" s="2705"/>
      <c r="Q264" s="2705"/>
      <c r="R264" s="2704"/>
      <c r="S264" s="2706"/>
      <c r="T264" s="2705"/>
      <c r="U264" s="2705"/>
      <c r="V264" s="2704"/>
      <c r="W264" s="2704"/>
      <c r="X264" s="2707"/>
      <c r="Y264" s="2707"/>
      <c r="Z264" s="2707"/>
      <c r="AA264" s="2707"/>
      <c r="AB264" s="2707"/>
      <c r="AC264" s="2707"/>
      <c r="AD264" s="2707"/>
      <c r="AE264" s="2707"/>
      <c r="AF264" s="2707"/>
      <c r="AG264" s="2707"/>
      <c r="AH264" s="2708">
        <f t="shared" si="0"/>
        <v>0</v>
      </c>
      <c r="AI264" s="1100"/>
      <c r="AJ264" s="2709"/>
      <c r="AK264" s="1100"/>
    </row>
    <row r="265" spans="2:37">
      <c r="B265" s="2698"/>
      <c r="C265" s="2698"/>
      <c r="D265" s="2698"/>
      <c r="E265" s="2701"/>
      <c r="F265" s="2701"/>
      <c r="G265" s="2702"/>
      <c r="H265" s="2703"/>
      <c r="I265" s="2702"/>
      <c r="J265" s="2703"/>
      <c r="K265" s="2701"/>
      <c r="L265" s="2701"/>
      <c r="M265" s="2704"/>
      <c r="N265" s="2704"/>
      <c r="O265" s="2705"/>
      <c r="P265" s="2705"/>
      <c r="Q265" s="2705"/>
      <c r="R265" s="2704"/>
      <c r="S265" s="2706"/>
      <c r="T265" s="2705"/>
      <c r="U265" s="2705"/>
      <c r="V265" s="2704"/>
      <c r="W265" s="2704"/>
      <c r="X265" s="2707"/>
      <c r="Y265" s="2707"/>
      <c r="Z265" s="2707"/>
      <c r="AA265" s="2707"/>
      <c r="AB265" s="2707"/>
      <c r="AC265" s="2707"/>
      <c r="AD265" s="2707"/>
      <c r="AE265" s="2707"/>
      <c r="AF265" s="2707"/>
      <c r="AG265" s="2707"/>
      <c r="AH265" s="2708">
        <f t="shared" si="0"/>
        <v>0</v>
      </c>
      <c r="AI265" s="1100"/>
      <c r="AJ265" s="2709"/>
      <c r="AK265" s="1100"/>
    </row>
    <row r="266" spans="2:37">
      <c r="B266" s="2698"/>
      <c r="C266" s="2698"/>
      <c r="D266" s="2698"/>
      <c r="E266" s="2701"/>
      <c r="F266" s="2701"/>
      <c r="G266" s="2702"/>
      <c r="H266" s="2703"/>
      <c r="I266" s="2702"/>
      <c r="J266" s="2703"/>
      <c r="K266" s="2701"/>
      <c r="L266" s="2701"/>
      <c r="M266" s="2704"/>
      <c r="N266" s="2704"/>
      <c r="O266" s="2705"/>
      <c r="P266" s="2705"/>
      <c r="Q266" s="2705"/>
      <c r="R266" s="2704"/>
      <c r="S266" s="2706"/>
      <c r="T266" s="2705"/>
      <c r="U266" s="2705"/>
      <c r="V266" s="2704"/>
      <c r="W266" s="2704"/>
      <c r="X266" s="2707"/>
      <c r="Y266" s="2707"/>
      <c r="Z266" s="2707"/>
      <c r="AA266" s="2707"/>
      <c r="AB266" s="2707"/>
      <c r="AC266" s="2707"/>
      <c r="AD266" s="2707"/>
      <c r="AE266" s="2707"/>
      <c r="AF266" s="2707"/>
      <c r="AG266" s="2707"/>
      <c r="AH266" s="2708">
        <f t="shared" si="0"/>
        <v>0</v>
      </c>
      <c r="AI266" s="1100"/>
      <c r="AJ266" s="2709"/>
      <c r="AK266" s="1100"/>
    </row>
    <row r="267" spans="2:37">
      <c r="B267" s="2698"/>
      <c r="C267" s="2698"/>
      <c r="D267" s="2698"/>
      <c r="E267" s="2701"/>
      <c r="F267" s="2701"/>
      <c r="G267" s="2702"/>
      <c r="H267" s="2703"/>
      <c r="I267" s="2702"/>
      <c r="J267" s="2703"/>
      <c r="K267" s="2701"/>
      <c r="L267" s="2701"/>
      <c r="M267" s="2704"/>
      <c r="N267" s="2704"/>
      <c r="O267" s="2705"/>
      <c r="P267" s="2705"/>
      <c r="Q267" s="2705"/>
      <c r="R267" s="2704"/>
      <c r="S267" s="2706"/>
      <c r="T267" s="2705"/>
      <c r="U267" s="2705"/>
      <c r="V267" s="2704"/>
      <c r="W267" s="2704"/>
      <c r="X267" s="2707"/>
      <c r="Y267" s="2707"/>
      <c r="Z267" s="2707"/>
      <c r="AA267" s="2707"/>
      <c r="AB267" s="2707"/>
      <c r="AC267" s="2707"/>
      <c r="AD267" s="2707"/>
      <c r="AE267" s="2707"/>
      <c r="AF267" s="2707"/>
      <c r="AG267" s="2707"/>
      <c r="AH267" s="2708">
        <f t="shared" ref="AH267:AH282" si="1">SUM(X267:AG267)</f>
        <v>0</v>
      </c>
      <c r="AI267" s="1100"/>
      <c r="AJ267" s="2709"/>
      <c r="AK267" s="1100"/>
    </row>
    <row r="268" spans="2:37">
      <c r="B268" s="2698"/>
      <c r="C268" s="2698"/>
      <c r="D268" s="2698"/>
      <c r="E268" s="2701"/>
      <c r="F268" s="2701"/>
      <c r="G268" s="2702"/>
      <c r="H268" s="2703"/>
      <c r="I268" s="2702"/>
      <c r="J268" s="2703"/>
      <c r="K268" s="2701"/>
      <c r="L268" s="2701"/>
      <c r="M268" s="2704"/>
      <c r="N268" s="2704"/>
      <c r="O268" s="2705"/>
      <c r="P268" s="2705"/>
      <c r="Q268" s="2705"/>
      <c r="R268" s="2704"/>
      <c r="S268" s="2706"/>
      <c r="T268" s="2705"/>
      <c r="U268" s="2705"/>
      <c r="V268" s="2704"/>
      <c r="W268" s="2704"/>
      <c r="X268" s="2707"/>
      <c r="Y268" s="2707"/>
      <c r="Z268" s="2707"/>
      <c r="AA268" s="2707"/>
      <c r="AB268" s="2707"/>
      <c r="AC268" s="2707"/>
      <c r="AD268" s="2707"/>
      <c r="AE268" s="2707"/>
      <c r="AF268" s="2707"/>
      <c r="AG268" s="2707"/>
      <c r="AH268" s="2708">
        <f t="shared" si="1"/>
        <v>0</v>
      </c>
      <c r="AI268" s="1100"/>
      <c r="AJ268" s="2709"/>
      <c r="AK268" s="1100"/>
    </row>
    <row r="269" spans="2:37">
      <c r="B269" s="2698"/>
      <c r="C269" s="2698"/>
      <c r="D269" s="2698"/>
      <c r="E269" s="2701"/>
      <c r="F269" s="2701"/>
      <c r="G269" s="2702"/>
      <c r="H269" s="2703"/>
      <c r="I269" s="2702"/>
      <c r="J269" s="2703"/>
      <c r="K269" s="2701"/>
      <c r="L269" s="2701"/>
      <c r="M269" s="2704"/>
      <c r="N269" s="2704"/>
      <c r="O269" s="2705"/>
      <c r="P269" s="2705"/>
      <c r="Q269" s="2705"/>
      <c r="R269" s="2704"/>
      <c r="S269" s="2706"/>
      <c r="T269" s="2705"/>
      <c r="U269" s="2705"/>
      <c r="V269" s="2704"/>
      <c r="W269" s="2704"/>
      <c r="X269" s="2707"/>
      <c r="Y269" s="2707"/>
      <c r="Z269" s="2707"/>
      <c r="AA269" s="2707"/>
      <c r="AB269" s="2707"/>
      <c r="AC269" s="2707"/>
      <c r="AD269" s="2707"/>
      <c r="AE269" s="2707"/>
      <c r="AF269" s="2707"/>
      <c r="AG269" s="2707"/>
      <c r="AH269" s="2708">
        <f t="shared" si="1"/>
        <v>0</v>
      </c>
      <c r="AI269" s="1100"/>
      <c r="AJ269" s="2709"/>
      <c r="AK269" s="1100"/>
    </row>
    <row r="270" spans="2:37">
      <c r="B270" s="2698"/>
      <c r="C270" s="2698"/>
      <c r="D270" s="2698"/>
      <c r="E270" s="2701"/>
      <c r="F270" s="2701"/>
      <c r="G270" s="2702"/>
      <c r="H270" s="2703"/>
      <c r="I270" s="2702"/>
      <c r="J270" s="2703"/>
      <c r="K270" s="2701"/>
      <c r="L270" s="2701"/>
      <c r="M270" s="2704"/>
      <c r="N270" s="2704"/>
      <c r="O270" s="2705"/>
      <c r="P270" s="2705"/>
      <c r="Q270" s="2705"/>
      <c r="R270" s="2704"/>
      <c r="S270" s="2706"/>
      <c r="T270" s="2705"/>
      <c r="U270" s="2705"/>
      <c r="V270" s="2704"/>
      <c r="W270" s="2704"/>
      <c r="X270" s="2707"/>
      <c r="Y270" s="2707"/>
      <c r="Z270" s="2707"/>
      <c r="AA270" s="2707"/>
      <c r="AB270" s="2707"/>
      <c r="AC270" s="2707"/>
      <c r="AD270" s="2707"/>
      <c r="AE270" s="2707"/>
      <c r="AF270" s="2707"/>
      <c r="AG270" s="2707"/>
      <c r="AH270" s="2708">
        <f t="shared" si="1"/>
        <v>0</v>
      </c>
      <c r="AI270" s="1100"/>
      <c r="AJ270" s="2709"/>
      <c r="AK270" s="1100"/>
    </row>
    <row r="271" spans="2:37">
      <c r="B271" s="2698"/>
      <c r="C271" s="2698"/>
      <c r="D271" s="2698"/>
      <c r="E271" s="2701"/>
      <c r="F271" s="2701"/>
      <c r="G271" s="2702"/>
      <c r="H271" s="2703"/>
      <c r="I271" s="2702"/>
      <c r="J271" s="2703"/>
      <c r="K271" s="2701"/>
      <c r="L271" s="2701"/>
      <c r="M271" s="2704"/>
      <c r="N271" s="2704"/>
      <c r="O271" s="2705"/>
      <c r="P271" s="2705"/>
      <c r="Q271" s="2705"/>
      <c r="R271" s="2704"/>
      <c r="S271" s="2706"/>
      <c r="T271" s="2705"/>
      <c r="U271" s="2705"/>
      <c r="V271" s="2704"/>
      <c r="W271" s="2704"/>
      <c r="X271" s="2707"/>
      <c r="Y271" s="2707"/>
      <c r="Z271" s="2707"/>
      <c r="AA271" s="2707"/>
      <c r="AB271" s="2707"/>
      <c r="AC271" s="2707"/>
      <c r="AD271" s="2707"/>
      <c r="AE271" s="2707"/>
      <c r="AF271" s="2707"/>
      <c r="AG271" s="2707"/>
      <c r="AH271" s="2708">
        <f t="shared" si="1"/>
        <v>0</v>
      </c>
      <c r="AI271" s="1100"/>
      <c r="AJ271" s="2709"/>
      <c r="AK271" s="1100"/>
    </row>
    <row r="272" spans="2:37">
      <c r="B272" s="2698"/>
      <c r="C272" s="2698"/>
      <c r="D272" s="2698"/>
      <c r="E272" s="2701"/>
      <c r="F272" s="2701"/>
      <c r="G272" s="2702"/>
      <c r="H272" s="2703"/>
      <c r="I272" s="2702"/>
      <c r="J272" s="2703"/>
      <c r="K272" s="2701"/>
      <c r="L272" s="2701"/>
      <c r="M272" s="2704"/>
      <c r="N272" s="2704"/>
      <c r="O272" s="2705"/>
      <c r="P272" s="2705"/>
      <c r="Q272" s="2705"/>
      <c r="R272" s="2704"/>
      <c r="S272" s="2706"/>
      <c r="T272" s="2705"/>
      <c r="U272" s="2705"/>
      <c r="V272" s="2704"/>
      <c r="W272" s="2704"/>
      <c r="X272" s="2707"/>
      <c r="Y272" s="2707"/>
      <c r="Z272" s="2707"/>
      <c r="AA272" s="2707"/>
      <c r="AB272" s="2707"/>
      <c r="AC272" s="2707"/>
      <c r="AD272" s="2707"/>
      <c r="AE272" s="2707"/>
      <c r="AF272" s="2707"/>
      <c r="AG272" s="2707"/>
      <c r="AH272" s="2708">
        <f t="shared" si="1"/>
        <v>0</v>
      </c>
      <c r="AI272" s="1100"/>
      <c r="AJ272" s="2709"/>
      <c r="AK272" s="1100"/>
    </row>
    <row r="273" spans="1:37">
      <c r="B273" s="2698"/>
      <c r="C273" s="2698"/>
      <c r="D273" s="2698"/>
      <c r="E273" s="2701"/>
      <c r="F273" s="2701"/>
      <c r="G273" s="2702"/>
      <c r="H273" s="2703"/>
      <c r="I273" s="2702"/>
      <c r="J273" s="2703"/>
      <c r="K273" s="2701"/>
      <c r="L273" s="2701"/>
      <c r="M273" s="2704"/>
      <c r="N273" s="2704"/>
      <c r="O273" s="2705"/>
      <c r="P273" s="2705"/>
      <c r="Q273" s="2705"/>
      <c r="R273" s="2704"/>
      <c r="S273" s="2706"/>
      <c r="T273" s="2705"/>
      <c r="U273" s="2705"/>
      <c r="V273" s="2704"/>
      <c r="W273" s="2704"/>
      <c r="X273" s="2707"/>
      <c r="Y273" s="2707"/>
      <c r="Z273" s="2707"/>
      <c r="AA273" s="2707"/>
      <c r="AB273" s="2707"/>
      <c r="AC273" s="2707"/>
      <c r="AD273" s="2707"/>
      <c r="AE273" s="2707"/>
      <c r="AF273" s="2707"/>
      <c r="AG273" s="2707"/>
      <c r="AH273" s="2708">
        <f t="shared" si="1"/>
        <v>0</v>
      </c>
      <c r="AI273" s="1100"/>
      <c r="AJ273" s="2709"/>
      <c r="AK273" s="1100"/>
    </row>
    <row r="274" spans="1:37">
      <c r="B274" s="2698"/>
      <c r="C274" s="2698"/>
      <c r="D274" s="2698"/>
      <c r="E274" s="2701"/>
      <c r="F274" s="2701"/>
      <c r="G274" s="2702"/>
      <c r="H274" s="2703"/>
      <c r="I274" s="2702"/>
      <c r="J274" s="2703"/>
      <c r="K274" s="2701"/>
      <c r="L274" s="2701"/>
      <c r="M274" s="2704"/>
      <c r="N274" s="2704"/>
      <c r="O274" s="2705"/>
      <c r="P274" s="2705"/>
      <c r="Q274" s="2705"/>
      <c r="R274" s="2704"/>
      <c r="S274" s="2706"/>
      <c r="T274" s="2705"/>
      <c r="U274" s="2705"/>
      <c r="V274" s="2704"/>
      <c r="W274" s="2704"/>
      <c r="X274" s="2707"/>
      <c r="Y274" s="2707"/>
      <c r="Z274" s="2707"/>
      <c r="AA274" s="2707"/>
      <c r="AB274" s="2707"/>
      <c r="AC274" s="2707"/>
      <c r="AD274" s="2707"/>
      <c r="AE274" s="2707"/>
      <c r="AF274" s="2707"/>
      <c r="AG274" s="2707"/>
      <c r="AH274" s="2708">
        <f t="shared" si="1"/>
        <v>0</v>
      </c>
      <c r="AI274" s="1100"/>
      <c r="AJ274" s="2709"/>
      <c r="AK274" s="1100"/>
    </row>
    <row r="275" spans="1:37">
      <c r="B275" s="2698"/>
      <c r="C275" s="2698"/>
      <c r="D275" s="2698"/>
      <c r="E275" s="2701"/>
      <c r="F275" s="2701"/>
      <c r="G275" s="2702"/>
      <c r="H275" s="2703"/>
      <c r="I275" s="2702"/>
      <c r="J275" s="2703"/>
      <c r="K275" s="2701"/>
      <c r="L275" s="2701"/>
      <c r="M275" s="2704"/>
      <c r="N275" s="2704"/>
      <c r="O275" s="2705"/>
      <c r="P275" s="2705"/>
      <c r="Q275" s="2705"/>
      <c r="R275" s="2704"/>
      <c r="S275" s="2706"/>
      <c r="T275" s="2705"/>
      <c r="U275" s="2705"/>
      <c r="V275" s="2704"/>
      <c r="W275" s="2704"/>
      <c r="X275" s="2707"/>
      <c r="Y275" s="2707"/>
      <c r="Z275" s="2707"/>
      <c r="AA275" s="2707"/>
      <c r="AB275" s="2707"/>
      <c r="AC275" s="2707"/>
      <c r="AD275" s="2707"/>
      <c r="AE275" s="2707"/>
      <c r="AF275" s="2707"/>
      <c r="AG275" s="2707"/>
      <c r="AH275" s="2708">
        <f t="shared" si="1"/>
        <v>0</v>
      </c>
      <c r="AI275" s="1100"/>
      <c r="AJ275" s="2709"/>
      <c r="AK275" s="1100"/>
    </row>
    <row r="276" spans="1:37">
      <c r="B276" s="2698"/>
      <c r="C276" s="2698"/>
      <c r="D276" s="2698"/>
      <c r="E276" s="2701"/>
      <c r="F276" s="2701"/>
      <c r="G276" s="2702"/>
      <c r="H276" s="2703"/>
      <c r="I276" s="2702"/>
      <c r="J276" s="2703"/>
      <c r="K276" s="2701"/>
      <c r="L276" s="2701"/>
      <c r="M276" s="2704"/>
      <c r="N276" s="2704"/>
      <c r="O276" s="2705"/>
      <c r="P276" s="2705"/>
      <c r="Q276" s="2705"/>
      <c r="R276" s="2704"/>
      <c r="S276" s="2706"/>
      <c r="T276" s="2705"/>
      <c r="U276" s="2705"/>
      <c r="V276" s="2704"/>
      <c r="W276" s="2704"/>
      <c r="X276" s="2707"/>
      <c r="Y276" s="2707"/>
      <c r="Z276" s="2707"/>
      <c r="AA276" s="2707"/>
      <c r="AB276" s="2707"/>
      <c r="AC276" s="2707"/>
      <c r="AD276" s="2707"/>
      <c r="AE276" s="2707"/>
      <c r="AF276" s="2707"/>
      <c r="AG276" s="2707"/>
      <c r="AH276" s="2708">
        <f t="shared" si="1"/>
        <v>0</v>
      </c>
      <c r="AI276" s="1100"/>
      <c r="AJ276" s="2709"/>
      <c r="AK276" s="1100"/>
    </row>
    <row r="277" spans="1:37">
      <c r="B277" s="2698"/>
      <c r="C277" s="2698"/>
      <c r="D277" s="2698"/>
      <c r="E277" s="2701"/>
      <c r="F277" s="2701"/>
      <c r="G277" s="2702"/>
      <c r="H277" s="2703"/>
      <c r="I277" s="2702"/>
      <c r="J277" s="2703"/>
      <c r="K277" s="2701"/>
      <c r="L277" s="2701"/>
      <c r="M277" s="2704"/>
      <c r="N277" s="2704"/>
      <c r="O277" s="2705"/>
      <c r="P277" s="2705"/>
      <c r="Q277" s="2705"/>
      <c r="R277" s="2704"/>
      <c r="S277" s="2706"/>
      <c r="T277" s="2705"/>
      <c r="U277" s="2705"/>
      <c r="V277" s="2704"/>
      <c r="W277" s="2704"/>
      <c r="X277" s="2707"/>
      <c r="Y277" s="2707"/>
      <c r="Z277" s="2707"/>
      <c r="AA277" s="2707"/>
      <c r="AB277" s="2707"/>
      <c r="AC277" s="2707"/>
      <c r="AD277" s="2707"/>
      <c r="AE277" s="2707"/>
      <c r="AF277" s="2707"/>
      <c r="AG277" s="2707"/>
      <c r="AH277" s="2708">
        <f t="shared" si="1"/>
        <v>0</v>
      </c>
      <c r="AI277" s="1100"/>
      <c r="AJ277" s="2709"/>
      <c r="AK277" s="1100"/>
    </row>
    <row r="278" spans="1:37">
      <c r="B278" s="2698"/>
      <c r="C278" s="2698"/>
      <c r="D278" s="2698"/>
      <c r="E278" s="2701"/>
      <c r="F278" s="2701"/>
      <c r="G278" s="2702"/>
      <c r="H278" s="2703"/>
      <c r="I278" s="2702"/>
      <c r="J278" s="2703"/>
      <c r="K278" s="2701"/>
      <c r="L278" s="2701"/>
      <c r="M278" s="2704"/>
      <c r="N278" s="2704"/>
      <c r="O278" s="2705"/>
      <c r="P278" s="2705"/>
      <c r="Q278" s="2705"/>
      <c r="R278" s="2704"/>
      <c r="S278" s="2706"/>
      <c r="T278" s="2705"/>
      <c r="U278" s="2705"/>
      <c r="V278" s="2704"/>
      <c r="W278" s="2704"/>
      <c r="X278" s="2707"/>
      <c r="Y278" s="2707"/>
      <c r="Z278" s="2707"/>
      <c r="AA278" s="2707"/>
      <c r="AB278" s="2707"/>
      <c r="AC278" s="2707"/>
      <c r="AD278" s="2707"/>
      <c r="AE278" s="2707"/>
      <c r="AF278" s="2707"/>
      <c r="AG278" s="2707"/>
      <c r="AH278" s="2708">
        <f t="shared" si="1"/>
        <v>0</v>
      </c>
      <c r="AI278" s="1100"/>
      <c r="AJ278" s="2709"/>
      <c r="AK278" s="1100"/>
    </row>
    <row r="279" spans="1:37">
      <c r="B279" s="2698"/>
      <c r="C279" s="2698"/>
      <c r="D279" s="2698"/>
      <c r="E279" s="2701"/>
      <c r="F279" s="2701"/>
      <c r="G279" s="2702"/>
      <c r="H279" s="2703"/>
      <c r="I279" s="2702"/>
      <c r="J279" s="2703"/>
      <c r="K279" s="2701"/>
      <c r="L279" s="2701"/>
      <c r="M279" s="2704"/>
      <c r="N279" s="2704"/>
      <c r="O279" s="2705"/>
      <c r="P279" s="2705"/>
      <c r="Q279" s="2705"/>
      <c r="R279" s="2704"/>
      <c r="S279" s="2706"/>
      <c r="T279" s="2705"/>
      <c r="U279" s="2705"/>
      <c r="V279" s="2704"/>
      <c r="W279" s="2704"/>
      <c r="X279" s="2707"/>
      <c r="Y279" s="2707"/>
      <c r="Z279" s="2707"/>
      <c r="AA279" s="2707"/>
      <c r="AB279" s="2707"/>
      <c r="AC279" s="2707"/>
      <c r="AD279" s="2707"/>
      <c r="AE279" s="2707"/>
      <c r="AF279" s="2707"/>
      <c r="AG279" s="2707"/>
      <c r="AH279" s="2708">
        <f t="shared" si="1"/>
        <v>0</v>
      </c>
      <c r="AI279" s="1100"/>
      <c r="AJ279" s="2709"/>
      <c r="AK279" s="1100"/>
    </row>
    <row r="280" spans="1:37">
      <c r="B280" s="2698"/>
      <c r="C280" s="2698"/>
      <c r="D280" s="2698"/>
      <c r="E280" s="2701"/>
      <c r="F280" s="2701"/>
      <c r="G280" s="2702"/>
      <c r="H280" s="2703"/>
      <c r="I280" s="2702"/>
      <c r="J280" s="2703"/>
      <c r="K280" s="2701"/>
      <c r="L280" s="2701"/>
      <c r="M280" s="2704"/>
      <c r="N280" s="2704"/>
      <c r="O280" s="2705"/>
      <c r="P280" s="2705"/>
      <c r="Q280" s="2705"/>
      <c r="R280" s="2704"/>
      <c r="S280" s="2706"/>
      <c r="T280" s="2705"/>
      <c r="U280" s="2705"/>
      <c r="V280" s="2704"/>
      <c r="W280" s="2704"/>
      <c r="X280" s="2707"/>
      <c r="Y280" s="2707"/>
      <c r="Z280" s="2707"/>
      <c r="AA280" s="2707"/>
      <c r="AB280" s="2707"/>
      <c r="AC280" s="2707"/>
      <c r="AD280" s="2707"/>
      <c r="AE280" s="2707"/>
      <c r="AF280" s="2707"/>
      <c r="AG280" s="2707"/>
      <c r="AH280" s="2708">
        <f t="shared" si="1"/>
        <v>0</v>
      </c>
      <c r="AI280" s="1100"/>
      <c r="AJ280" s="2709"/>
      <c r="AK280" s="1100"/>
    </row>
    <row r="281" spans="1:37">
      <c r="B281" s="2698"/>
      <c r="C281" s="2698"/>
      <c r="D281" s="2698"/>
      <c r="E281" s="2701"/>
      <c r="F281" s="2701"/>
      <c r="G281" s="2702"/>
      <c r="H281" s="2703"/>
      <c r="I281" s="2703"/>
      <c r="J281" s="2703"/>
      <c r="K281" s="2701"/>
      <c r="L281" s="2701"/>
      <c r="M281" s="2704"/>
      <c r="N281" s="2704"/>
      <c r="O281" s="2705"/>
      <c r="P281" s="2705"/>
      <c r="Q281" s="2705"/>
      <c r="R281" s="2704"/>
      <c r="S281" s="2706"/>
      <c r="T281" s="2705"/>
      <c r="U281" s="2705"/>
      <c r="V281" s="2704"/>
      <c r="W281" s="2704"/>
      <c r="X281" s="2707"/>
      <c r="Y281" s="2707"/>
      <c r="Z281" s="2707"/>
      <c r="AA281" s="2707"/>
      <c r="AB281" s="2707"/>
      <c r="AC281" s="2707"/>
      <c r="AD281" s="2707"/>
      <c r="AE281" s="2707"/>
      <c r="AF281" s="2707"/>
      <c r="AG281" s="2707"/>
      <c r="AH281" s="2708">
        <f t="shared" si="1"/>
        <v>0</v>
      </c>
      <c r="AI281" s="1100"/>
      <c r="AJ281" s="2709"/>
      <c r="AK281" s="1100"/>
    </row>
    <row r="282" spans="1:37">
      <c r="B282" s="2698"/>
      <c r="C282" s="2698"/>
      <c r="D282" s="2698"/>
      <c r="E282" s="2710"/>
      <c r="F282" s="2711" t="s">
        <v>8</v>
      </c>
      <c r="G282" s="2711"/>
      <c r="H282" s="2712">
        <f>SUM(H12:H281)</f>
        <v>0</v>
      </c>
      <c r="I282" s="2713"/>
      <c r="J282" s="2713"/>
      <c r="K282" s="2711"/>
      <c r="L282" s="2711"/>
      <c r="M282" s="2713"/>
      <c r="N282" s="2713"/>
      <c r="O282" s="2713"/>
      <c r="P282" s="2713"/>
      <c r="Q282" s="2713"/>
      <c r="R282" s="2713"/>
      <c r="S282" s="2713"/>
      <c r="T282" s="2713"/>
      <c r="U282" s="2713"/>
      <c r="V282" s="2713"/>
      <c r="W282" s="2713"/>
      <c r="X282" s="2708">
        <f t="shared" ref="X282:AG282" si="2">SUM(X12:X281)</f>
        <v>0</v>
      </c>
      <c r="Y282" s="2708">
        <f t="shared" si="2"/>
        <v>0</v>
      </c>
      <c r="Z282" s="2708">
        <f t="shared" si="2"/>
        <v>0</v>
      </c>
      <c r="AA282" s="2708">
        <f t="shared" si="2"/>
        <v>0</v>
      </c>
      <c r="AB282" s="2708">
        <f t="shared" si="2"/>
        <v>0</v>
      </c>
      <c r="AC282" s="2708">
        <f t="shared" si="2"/>
        <v>0</v>
      </c>
      <c r="AD282" s="2708">
        <f t="shared" si="2"/>
        <v>0</v>
      </c>
      <c r="AE282" s="2708">
        <f t="shared" si="2"/>
        <v>0</v>
      </c>
      <c r="AF282" s="2708">
        <f t="shared" si="2"/>
        <v>0</v>
      </c>
      <c r="AG282" s="2708">
        <f t="shared" si="2"/>
        <v>0</v>
      </c>
      <c r="AH282" s="2708">
        <f t="shared" si="1"/>
        <v>0</v>
      </c>
    </row>
    <row r="283" spans="1:37">
      <c r="A283" s="2714"/>
      <c r="B283" s="2698"/>
      <c r="C283" s="2698"/>
      <c r="D283" s="2698"/>
      <c r="E283" s="2698"/>
      <c r="X283" s="2709"/>
      <c r="Y283" s="2709"/>
      <c r="Z283" s="2709"/>
      <c r="AA283" s="2709"/>
      <c r="AB283" s="2709"/>
      <c r="AC283" s="2709"/>
      <c r="AG283" s="1100"/>
    </row>
    <row r="284" spans="1:37" ht="76.5">
      <c r="B284" s="2698"/>
      <c r="C284" s="2698"/>
      <c r="D284" s="2698"/>
      <c r="E284" s="2715" t="s">
        <v>2523</v>
      </c>
      <c r="F284" s="2716" t="s">
        <v>2487</v>
      </c>
      <c r="G284" s="2716" t="s">
        <v>2488</v>
      </c>
      <c r="H284" s="3715" t="s">
        <v>2489</v>
      </c>
      <c r="I284" s="3715"/>
      <c r="J284" s="3715"/>
      <c r="K284" s="3715" t="s">
        <v>2490</v>
      </c>
      <c r="L284" s="3715"/>
      <c r="M284" s="2716" t="s">
        <v>2524</v>
      </c>
      <c r="N284" s="2717" t="s">
        <v>2492</v>
      </c>
      <c r="O284" s="2717" t="s">
        <v>2493</v>
      </c>
      <c r="P284" s="2718" t="s">
        <v>2525</v>
      </c>
      <c r="Q284" s="2719" t="s">
        <v>2495</v>
      </c>
      <c r="R284" s="2717" t="s">
        <v>2496</v>
      </c>
      <c r="S284" s="2719" t="s">
        <v>2497</v>
      </c>
      <c r="T284" s="2699"/>
      <c r="U284" s="2720"/>
    </row>
    <row r="285" spans="1:37" ht="102">
      <c r="A285" s="2714"/>
      <c r="B285" s="2698"/>
      <c r="C285" s="2698"/>
      <c r="D285" s="2698"/>
      <c r="E285" s="2721"/>
      <c r="F285" s="2722" t="s">
        <v>2504</v>
      </c>
      <c r="G285" s="2722" t="s">
        <v>2505</v>
      </c>
      <c r="H285" s="2716" t="s">
        <v>2506</v>
      </c>
      <c r="I285" s="2716" t="s">
        <v>2507</v>
      </c>
      <c r="J285" s="2716" t="s">
        <v>2508</v>
      </c>
      <c r="K285" s="2716" t="s">
        <v>2509</v>
      </c>
      <c r="L285" s="2716" t="s">
        <v>2510</v>
      </c>
      <c r="M285" s="2722" t="s">
        <v>2511</v>
      </c>
      <c r="N285" s="2723" t="s">
        <v>2526</v>
      </c>
      <c r="O285" s="2723" t="s">
        <v>2526</v>
      </c>
      <c r="P285" s="2723" t="s">
        <v>2526</v>
      </c>
      <c r="Q285" s="2723" t="s">
        <v>2526</v>
      </c>
      <c r="R285" s="2723" t="s">
        <v>2513</v>
      </c>
      <c r="S285" s="2724" t="s">
        <v>2527</v>
      </c>
      <c r="T285" s="2725"/>
      <c r="U285" s="2726"/>
    </row>
    <row r="286" spans="1:37">
      <c r="B286" s="2698"/>
      <c r="C286" s="2698"/>
      <c r="D286" s="2698"/>
      <c r="E286" s="2710"/>
      <c r="F286" s="2701"/>
      <c r="G286" s="2701"/>
      <c r="H286" s="1100"/>
      <c r="I286" s="2701"/>
      <c r="J286" s="1100"/>
      <c r="K286" s="2701"/>
      <c r="L286" s="2701"/>
      <c r="M286" s="2704"/>
      <c r="N286" s="2704"/>
      <c r="O286" s="2704"/>
      <c r="P286" s="2704"/>
      <c r="Q286" s="2704"/>
      <c r="R286" s="2704"/>
      <c r="S286" s="2706"/>
      <c r="T286" s="2725"/>
      <c r="U286" s="2726"/>
      <c r="AI286" s="1100"/>
      <c r="AJ286" s="2709"/>
      <c r="AK286" s="1100"/>
    </row>
    <row r="287" spans="1:37">
      <c r="B287" s="2698"/>
      <c r="C287" s="2698"/>
      <c r="D287" s="2698"/>
      <c r="E287" s="2710"/>
      <c r="F287" s="2701"/>
      <c r="G287" s="2701"/>
      <c r="H287" s="1100"/>
      <c r="I287" s="2701"/>
      <c r="J287" s="1100"/>
      <c r="K287" s="2701"/>
      <c r="L287" s="2701"/>
      <c r="M287" s="2704"/>
      <c r="N287" s="2704"/>
      <c r="O287" s="2704"/>
      <c r="P287" s="2704"/>
      <c r="Q287" s="2704"/>
      <c r="R287" s="2704"/>
      <c r="S287" s="2706"/>
      <c r="T287" s="2727"/>
      <c r="U287" s="2728"/>
      <c r="AI287" s="1100"/>
      <c r="AJ287" s="2709"/>
      <c r="AK287" s="1100"/>
    </row>
    <row r="288" spans="1:37">
      <c r="B288" s="2698"/>
      <c r="C288" s="2698"/>
      <c r="D288" s="2698"/>
      <c r="E288" s="2710"/>
      <c r="F288" s="2701"/>
      <c r="G288" s="2701"/>
      <c r="H288" s="1100"/>
      <c r="I288" s="2701"/>
      <c r="J288" s="1100"/>
      <c r="K288" s="2701"/>
      <c r="L288" s="2701"/>
      <c r="M288" s="2704"/>
      <c r="N288" s="2704"/>
      <c r="O288" s="2704"/>
      <c r="P288" s="2704"/>
      <c r="Q288" s="2704"/>
      <c r="R288" s="2704"/>
      <c r="S288" s="2706"/>
      <c r="AI288" s="1100"/>
      <c r="AJ288" s="2709"/>
      <c r="AK288" s="1100"/>
    </row>
    <row r="289" spans="1:37">
      <c r="B289" s="2698"/>
      <c r="C289" s="2698"/>
      <c r="D289" s="2698"/>
      <c r="E289" s="2710"/>
      <c r="F289" s="2701"/>
      <c r="G289" s="2701"/>
      <c r="H289" s="1100"/>
      <c r="I289" s="2701"/>
      <c r="J289" s="1100"/>
      <c r="K289" s="2701"/>
      <c r="L289" s="2701"/>
      <c r="M289" s="2704"/>
      <c r="N289" s="2704"/>
      <c r="O289" s="2704"/>
      <c r="P289" s="2704"/>
      <c r="Q289" s="2704"/>
      <c r="R289" s="2704"/>
      <c r="S289" s="2706"/>
      <c r="AI289" s="1100"/>
      <c r="AJ289" s="2709"/>
      <c r="AK289" s="1100"/>
    </row>
    <row r="290" spans="1:37">
      <c r="B290" s="2698"/>
      <c r="C290" s="2698"/>
      <c r="D290" s="2698"/>
      <c r="E290" s="2710"/>
      <c r="F290" s="2701"/>
      <c r="G290" s="2701"/>
      <c r="H290" s="1100"/>
      <c r="I290" s="2701"/>
      <c r="J290" s="1100"/>
      <c r="K290" s="2701"/>
      <c r="L290" s="2701"/>
      <c r="M290" s="2704"/>
      <c r="N290" s="2704"/>
      <c r="O290" s="2704"/>
      <c r="P290" s="2704"/>
      <c r="Q290" s="2704"/>
      <c r="R290" s="2704"/>
      <c r="S290" s="2706"/>
      <c r="AI290" s="1100"/>
      <c r="AJ290" s="2709" t="s">
        <v>2528</v>
      </c>
      <c r="AK290" s="1100"/>
    </row>
    <row r="291" spans="1:37">
      <c r="B291" s="2698"/>
      <c r="C291" s="2698"/>
      <c r="D291" s="2698"/>
      <c r="E291" s="2710"/>
      <c r="F291" s="2701"/>
      <c r="G291" s="2701"/>
      <c r="H291" s="1100"/>
      <c r="I291" s="2701"/>
      <c r="J291" s="1100"/>
      <c r="K291" s="2701"/>
      <c r="L291" s="2701"/>
      <c r="M291" s="2704"/>
      <c r="N291" s="2704"/>
      <c r="O291" s="2704"/>
      <c r="P291" s="2704"/>
      <c r="Q291" s="2704"/>
      <c r="R291" s="2704"/>
      <c r="S291" s="2706"/>
      <c r="AI291" s="1100"/>
      <c r="AJ291" s="2709"/>
      <c r="AK291" s="1100"/>
    </row>
    <row r="292" spans="1:37">
      <c r="A292" s="2714"/>
      <c r="B292" s="2698"/>
      <c r="C292" s="2698"/>
      <c r="D292" s="2698"/>
      <c r="E292" s="2721"/>
      <c r="F292" s="2729"/>
      <c r="G292" s="2729"/>
      <c r="H292" s="1100"/>
      <c r="I292" s="2701"/>
      <c r="J292" s="1100"/>
      <c r="K292" s="2729"/>
      <c r="L292" s="2701"/>
      <c r="M292" s="2729"/>
      <c r="N292" s="2730"/>
      <c r="O292" s="2730"/>
      <c r="P292" s="2730"/>
      <c r="Q292" s="2730"/>
      <c r="R292" s="2730"/>
      <c r="S292" s="2731"/>
    </row>
    <row r="293" spans="1:37">
      <c r="A293" s="2714"/>
      <c r="B293" s="2698"/>
      <c r="C293" s="2698"/>
      <c r="D293" s="2698"/>
      <c r="E293" s="2721"/>
      <c r="F293" s="2711" t="s">
        <v>8</v>
      </c>
      <c r="G293" s="2711"/>
      <c r="H293" s="2712">
        <f>SUM(H286:H292)</f>
        <v>0</v>
      </c>
      <c r="I293" s="2713"/>
      <c r="J293" s="2713"/>
      <c r="K293" s="2711"/>
      <c r="L293" s="2711"/>
      <c r="M293" s="2713"/>
      <c r="N293" s="2713"/>
      <c r="O293" s="2713"/>
      <c r="P293" s="2713"/>
      <c r="Q293" s="2713"/>
      <c r="R293" s="2713"/>
      <c r="S293" s="2713"/>
    </row>
  </sheetData>
  <mergeCells count="4">
    <mergeCell ref="H10:J10"/>
    <mergeCell ref="K10:L10"/>
    <mergeCell ref="H284:J284"/>
    <mergeCell ref="K284:L284"/>
  </mergeCells>
  <dataValidations count="1">
    <dataValidation type="list" allowBlank="1" showInputMessage="1" showErrorMessage="1" sqref="G290:G291 K290:L291 S290:S291 K16:L281 G16:G281 S16:S281">
      <formula1>#REF!</formula1>
    </dataValidation>
  </dataValidations>
  <pageMargins left="0.31496062992125984" right="0.11811023622047245" top="0.59055118110236227" bottom="0.35433070866141736" header="0.31496062992125984" footer="0.11811023622047245"/>
  <pageSetup paperSize="8" scale="41" fitToHeight="4" orientation="landscape" r:id="rId1"/>
  <headerFooter>
    <oddHeader>&amp;R&amp;"Verdana,Bold"&amp;14&amp;A</oddHeader>
    <oddFooter>&amp;L&amp;D &amp;T&amp;C&amp;Z&amp;F&amp;R&amp;A</oddFooter>
  </headerFooter>
</worksheet>
</file>

<file path=xl/worksheets/sheet6.xml><?xml version="1.0" encoding="utf-8"?>
<worksheet xmlns="http://schemas.openxmlformats.org/spreadsheetml/2006/main" xmlns:r="http://schemas.openxmlformats.org/officeDocument/2006/relationships">
  <sheetPr codeName="Sheet6">
    <tabColor theme="5" tint="0.59999389629810485"/>
    <pageSetUpPr fitToPage="1"/>
  </sheetPr>
  <dimension ref="A1:Q208"/>
  <sheetViews>
    <sheetView zoomScale="80" zoomScaleNormal="80" workbookViewId="0">
      <selection activeCell="A4" sqref="A4"/>
    </sheetView>
  </sheetViews>
  <sheetFormatPr defaultRowHeight="12.75"/>
  <cols>
    <col min="1" max="1" width="54.125" style="142" customWidth="1"/>
    <col min="2" max="2" width="2" style="142" customWidth="1"/>
    <col min="3" max="6" width="2" style="142" hidden="1" customWidth="1"/>
    <col min="7" max="7" width="4.25" style="142" customWidth="1"/>
    <col min="8" max="8" width="9.375" style="142" customWidth="1"/>
    <col min="9" max="16384" width="9" style="142"/>
  </cols>
  <sheetData>
    <row r="1" spans="1:17" s="163" customFormat="1" ht="24.75">
      <c r="A1" s="48" t="str">
        <f>'1.5 Net Debt 1'!A1</f>
        <v>Finance</v>
      </c>
    </row>
    <row r="2" spans="1:17" s="163" customFormat="1" ht="24.75">
      <c r="A2" s="108" t="str">
        <f>'1.5 Net Debt 1'!A2</f>
        <v xml:space="preserve">National Grid Electricity Transmission </v>
      </c>
    </row>
    <row r="3" spans="1:17" s="162" customFormat="1" ht="25.5" thickBot="1">
      <c r="A3" s="43" t="str">
        <f>'1.5 Net Debt 1'!A3</f>
        <v>2012/13</v>
      </c>
    </row>
    <row r="4" spans="1:17" s="150" customFormat="1" ht="18">
      <c r="A4" s="3577" t="s">
        <v>3477</v>
      </c>
    </row>
    <row r="5" spans="1:17" s="150" customFormat="1">
      <c r="I5" s="101"/>
    </row>
    <row r="6" spans="1:17" s="150" customFormat="1"/>
    <row r="7" spans="1:17" s="160" customFormat="1" ht="15.75">
      <c r="A7" s="132" t="s">
        <v>8</v>
      </c>
      <c r="H7" s="103" t="s">
        <v>156</v>
      </c>
      <c r="I7" s="104"/>
      <c r="J7" s="103" t="s">
        <v>155</v>
      </c>
      <c r="K7" s="102"/>
      <c r="L7" s="102"/>
      <c r="M7" s="102"/>
      <c r="N7" s="102"/>
      <c r="O7" s="102"/>
      <c r="P7" s="102"/>
      <c r="Q7" s="102"/>
    </row>
    <row r="8" spans="1:17" s="160" customFormat="1">
      <c r="A8" s="161" t="s">
        <v>150</v>
      </c>
      <c r="H8" s="99">
        <v>2012</v>
      </c>
      <c r="I8" s="99">
        <f t="shared" ref="I8:Q8" si="0">SUM(H8+1)</f>
        <v>2013</v>
      </c>
      <c r="J8" s="99">
        <f t="shared" si="0"/>
        <v>2014</v>
      </c>
      <c r="K8" s="99">
        <f t="shared" si="0"/>
        <v>2015</v>
      </c>
      <c r="L8" s="99">
        <f t="shared" si="0"/>
        <v>2016</v>
      </c>
      <c r="M8" s="99">
        <f t="shared" si="0"/>
        <v>2017</v>
      </c>
      <c r="N8" s="99">
        <f t="shared" si="0"/>
        <v>2018</v>
      </c>
      <c r="O8" s="99">
        <f t="shared" si="0"/>
        <v>2019</v>
      </c>
      <c r="P8" s="99">
        <f t="shared" si="0"/>
        <v>2020</v>
      </c>
      <c r="Q8" s="99">
        <f t="shared" si="0"/>
        <v>2021</v>
      </c>
    </row>
    <row r="9" spans="1:17">
      <c r="A9" s="159"/>
    </row>
    <row r="10" spans="1:17">
      <c r="A10" s="155" t="s">
        <v>238</v>
      </c>
      <c r="B10" s="144"/>
      <c r="C10" s="144"/>
      <c r="D10" s="144"/>
      <c r="E10" s="144"/>
      <c r="F10" s="144"/>
      <c r="G10" s="144"/>
      <c r="H10" s="145"/>
      <c r="I10" s="145"/>
      <c r="J10" s="145"/>
      <c r="K10" s="145"/>
      <c r="L10" s="145"/>
      <c r="M10" s="145"/>
      <c r="N10" s="145"/>
      <c r="O10" s="145"/>
      <c r="P10" s="145"/>
      <c r="Q10" s="145"/>
    </row>
    <row r="11" spans="1:17">
      <c r="A11" s="148"/>
      <c r="B11" s="144"/>
      <c r="C11" s="144"/>
      <c r="D11" s="144"/>
      <c r="E11" s="144"/>
      <c r="F11" s="144"/>
      <c r="G11" s="144"/>
      <c r="H11" s="147"/>
      <c r="I11" s="147"/>
      <c r="J11" s="147"/>
      <c r="K11" s="147"/>
      <c r="L11" s="147"/>
      <c r="M11" s="147"/>
      <c r="N11" s="147"/>
      <c r="O11" s="147"/>
      <c r="P11" s="147"/>
      <c r="Q11" s="147"/>
    </row>
    <row r="12" spans="1:17">
      <c r="A12" s="151" t="s">
        <v>237</v>
      </c>
      <c r="B12" s="144"/>
      <c r="C12" s="144"/>
      <c r="D12" s="144"/>
      <c r="E12" s="144"/>
      <c r="F12" s="144"/>
      <c r="G12" s="150"/>
      <c r="H12" s="149"/>
      <c r="I12" s="149"/>
      <c r="J12" s="149"/>
      <c r="K12" s="149"/>
      <c r="L12" s="149"/>
      <c r="M12" s="149"/>
      <c r="N12" s="149"/>
      <c r="O12" s="149"/>
      <c r="P12" s="149"/>
      <c r="Q12" s="149"/>
    </row>
    <row r="13" spans="1:17">
      <c r="A13" s="71" t="s">
        <v>236</v>
      </c>
      <c r="B13" s="144"/>
      <c r="C13" s="144"/>
      <c r="D13" s="144"/>
      <c r="E13" s="144"/>
      <c r="F13" s="144"/>
      <c r="G13" s="144"/>
      <c r="H13" s="145"/>
      <c r="I13" s="145"/>
      <c r="J13" s="145"/>
      <c r="K13" s="145"/>
      <c r="L13" s="145"/>
      <c r="M13" s="145"/>
      <c r="N13" s="145"/>
      <c r="O13" s="145"/>
      <c r="P13" s="145"/>
      <c r="Q13" s="145"/>
    </row>
    <row r="14" spans="1:17">
      <c r="A14" s="71" t="s">
        <v>235</v>
      </c>
      <c r="B14" s="144"/>
      <c r="C14" s="144"/>
      <c r="D14" s="144"/>
      <c r="E14" s="144"/>
      <c r="F14" s="144"/>
      <c r="G14" s="144"/>
      <c r="H14" s="145"/>
      <c r="I14" s="145"/>
      <c r="J14" s="145"/>
      <c r="K14" s="145"/>
      <c r="L14" s="145"/>
      <c r="M14" s="145"/>
      <c r="N14" s="145"/>
      <c r="O14" s="145"/>
      <c r="P14" s="145"/>
      <c r="Q14" s="145"/>
    </row>
    <row r="15" spans="1:17">
      <c r="A15" s="71" t="s">
        <v>234</v>
      </c>
      <c r="B15" s="144"/>
      <c r="C15" s="144"/>
      <c r="D15" s="144"/>
      <c r="E15" s="144"/>
      <c r="F15" s="144"/>
      <c r="G15" s="144"/>
      <c r="H15" s="145"/>
      <c r="I15" s="145"/>
      <c r="J15" s="145"/>
      <c r="K15" s="145"/>
      <c r="L15" s="145"/>
      <c r="M15" s="145"/>
      <c r="N15" s="145"/>
      <c r="O15" s="145"/>
      <c r="P15" s="145"/>
      <c r="Q15" s="145"/>
    </row>
    <row r="16" spans="1:17">
      <c r="A16" s="71" t="s">
        <v>233</v>
      </c>
      <c r="B16" s="144"/>
      <c r="C16" s="144"/>
      <c r="D16" s="144"/>
      <c r="E16" s="144"/>
      <c r="F16" s="144"/>
      <c r="G16" s="144"/>
      <c r="H16" s="145"/>
      <c r="I16" s="145"/>
      <c r="J16" s="145"/>
      <c r="K16" s="145"/>
      <c r="L16" s="145"/>
      <c r="M16" s="145"/>
      <c r="N16" s="145"/>
      <c r="O16" s="145"/>
      <c r="P16" s="145"/>
      <c r="Q16" s="145"/>
    </row>
    <row r="17" spans="1:17">
      <c r="A17" s="71" t="s">
        <v>232</v>
      </c>
      <c r="B17" s="144"/>
      <c r="C17" s="144"/>
      <c r="D17" s="144"/>
      <c r="E17" s="144"/>
      <c r="F17" s="144"/>
      <c r="G17" s="144"/>
      <c r="H17" s="145"/>
      <c r="I17" s="145"/>
      <c r="J17" s="145"/>
      <c r="K17" s="145"/>
      <c r="L17" s="145"/>
      <c r="M17" s="145"/>
      <c r="N17" s="145"/>
      <c r="O17" s="145"/>
      <c r="P17" s="145"/>
      <c r="Q17" s="145"/>
    </row>
    <row r="18" spans="1:17">
      <c r="A18" s="76" t="s">
        <v>231</v>
      </c>
      <c r="B18" s="144"/>
      <c r="C18" s="144"/>
      <c r="D18" s="144"/>
      <c r="E18" s="144"/>
      <c r="F18" s="144"/>
      <c r="G18" s="144"/>
      <c r="H18" s="143">
        <f t="shared" ref="H18:Q18" si="1">SUM(H13:H17)</f>
        <v>0</v>
      </c>
      <c r="I18" s="143">
        <f t="shared" si="1"/>
        <v>0</v>
      </c>
      <c r="J18" s="143">
        <f t="shared" si="1"/>
        <v>0</v>
      </c>
      <c r="K18" s="143">
        <f t="shared" si="1"/>
        <v>0</v>
      </c>
      <c r="L18" s="143">
        <f t="shared" si="1"/>
        <v>0</v>
      </c>
      <c r="M18" s="143">
        <f t="shared" si="1"/>
        <v>0</v>
      </c>
      <c r="N18" s="143">
        <f t="shared" si="1"/>
        <v>0</v>
      </c>
      <c r="O18" s="143">
        <f t="shared" si="1"/>
        <v>0</v>
      </c>
      <c r="P18" s="143">
        <f t="shared" si="1"/>
        <v>0</v>
      </c>
      <c r="Q18" s="143">
        <f t="shared" si="1"/>
        <v>0</v>
      </c>
    </row>
    <row r="19" spans="1:17">
      <c r="A19" s="148"/>
      <c r="B19" s="144"/>
      <c r="C19" s="144"/>
      <c r="D19" s="144"/>
      <c r="E19" s="144"/>
      <c r="F19" s="144"/>
      <c r="G19" s="144"/>
      <c r="H19" s="147"/>
      <c r="I19" s="147"/>
      <c r="J19" s="147"/>
      <c r="K19" s="147"/>
      <c r="L19" s="147"/>
      <c r="M19" s="147"/>
      <c r="N19" s="147"/>
      <c r="O19" s="147"/>
      <c r="P19" s="147"/>
      <c r="Q19" s="147"/>
    </row>
    <row r="20" spans="1:17">
      <c r="A20" s="155" t="s">
        <v>230</v>
      </c>
      <c r="B20" s="144"/>
      <c r="C20" s="144"/>
      <c r="D20" s="144"/>
      <c r="E20" s="144"/>
      <c r="F20" s="144"/>
      <c r="G20" s="144"/>
      <c r="H20" s="145"/>
      <c r="I20" s="145"/>
      <c r="J20" s="145"/>
      <c r="K20" s="145"/>
      <c r="L20" s="145"/>
      <c r="M20" s="145"/>
      <c r="N20" s="145"/>
      <c r="O20" s="145"/>
      <c r="P20" s="145"/>
      <c r="Q20" s="145"/>
    </row>
    <row r="21" spans="1:17">
      <c r="A21" s="148"/>
      <c r="B21" s="144"/>
      <c r="C21" s="144"/>
      <c r="D21" s="144"/>
      <c r="E21" s="144"/>
      <c r="F21" s="144"/>
      <c r="G21" s="144"/>
      <c r="H21" s="147"/>
      <c r="I21" s="147"/>
      <c r="J21" s="147"/>
      <c r="K21" s="147"/>
      <c r="L21" s="147"/>
      <c r="M21" s="147"/>
      <c r="N21" s="147"/>
      <c r="O21" s="147"/>
      <c r="P21" s="147"/>
      <c r="Q21" s="147"/>
    </row>
    <row r="22" spans="1:17">
      <c r="A22" s="158" t="s">
        <v>229</v>
      </c>
      <c r="B22" s="144"/>
      <c r="C22" s="144"/>
      <c r="D22" s="144"/>
      <c r="E22" s="144"/>
      <c r="F22" s="144"/>
      <c r="G22" s="144"/>
      <c r="H22" s="147"/>
      <c r="I22" s="147"/>
      <c r="J22" s="147"/>
      <c r="K22" s="147"/>
      <c r="L22" s="147"/>
      <c r="M22" s="147"/>
      <c r="N22" s="147"/>
      <c r="O22" s="147"/>
      <c r="P22" s="147"/>
      <c r="Q22" s="147"/>
    </row>
    <row r="23" spans="1:17">
      <c r="A23" s="71" t="s">
        <v>228</v>
      </c>
      <c r="B23" s="144"/>
      <c r="C23" s="144"/>
      <c r="D23" s="144"/>
      <c r="E23" s="144"/>
      <c r="F23" s="144"/>
      <c r="G23" s="144"/>
      <c r="H23" s="145"/>
      <c r="I23" s="145"/>
      <c r="J23" s="145"/>
      <c r="K23" s="145"/>
      <c r="L23" s="145"/>
      <c r="M23" s="145"/>
      <c r="N23" s="145"/>
      <c r="O23" s="145"/>
      <c r="P23" s="145"/>
      <c r="Q23" s="145"/>
    </row>
    <row r="24" spans="1:17">
      <c r="A24" s="71" t="s">
        <v>227</v>
      </c>
      <c r="B24" s="144"/>
      <c r="C24" s="144"/>
      <c r="D24" s="144"/>
      <c r="E24" s="144"/>
      <c r="F24" s="144"/>
      <c r="G24" s="144"/>
      <c r="H24" s="145"/>
      <c r="I24" s="145"/>
      <c r="J24" s="145"/>
      <c r="K24" s="145"/>
      <c r="L24" s="145"/>
      <c r="M24" s="145"/>
      <c r="N24" s="145"/>
      <c r="O24" s="145"/>
      <c r="P24" s="145"/>
      <c r="Q24" s="145"/>
    </row>
    <row r="25" spans="1:17">
      <c r="A25" s="71" t="s">
        <v>226</v>
      </c>
      <c r="B25" s="144"/>
      <c r="C25" s="144"/>
      <c r="D25" s="144"/>
      <c r="E25" s="144"/>
      <c r="F25" s="144"/>
      <c r="G25" s="144"/>
      <c r="H25" s="145"/>
      <c r="I25" s="145"/>
      <c r="J25" s="145"/>
      <c r="K25" s="145"/>
      <c r="L25" s="145"/>
      <c r="M25" s="145"/>
      <c r="N25" s="145"/>
      <c r="O25" s="145"/>
      <c r="P25" s="145"/>
      <c r="Q25" s="145"/>
    </row>
    <row r="26" spans="1:17">
      <c r="A26" s="71" t="s">
        <v>225</v>
      </c>
      <c r="B26" s="144"/>
      <c r="C26" s="144"/>
      <c r="D26" s="144"/>
      <c r="E26" s="144"/>
      <c r="F26" s="144"/>
      <c r="G26" s="144"/>
      <c r="H26" s="145"/>
      <c r="I26" s="145"/>
      <c r="J26" s="145"/>
      <c r="K26" s="145"/>
      <c r="L26" s="145"/>
      <c r="M26" s="145"/>
      <c r="N26" s="145"/>
      <c r="O26" s="145"/>
      <c r="P26" s="145"/>
      <c r="Q26" s="145"/>
    </row>
    <row r="27" spans="1:17">
      <c r="A27" s="157" t="s">
        <v>224</v>
      </c>
      <c r="B27" s="144"/>
      <c r="C27" s="144"/>
      <c r="D27" s="144"/>
      <c r="E27" s="144"/>
      <c r="F27" s="144"/>
      <c r="G27" s="144"/>
      <c r="H27" s="145"/>
      <c r="I27" s="145"/>
      <c r="J27" s="145"/>
      <c r="K27" s="145"/>
      <c r="L27" s="145"/>
      <c r="M27" s="145"/>
      <c r="N27" s="145"/>
      <c r="O27" s="145"/>
      <c r="P27" s="145"/>
      <c r="Q27" s="145"/>
    </row>
    <row r="28" spans="1:17">
      <c r="A28" s="155" t="s">
        <v>223</v>
      </c>
      <c r="B28" s="144"/>
      <c r="C28" s="144"/>
      <c r="D28" s="144"/>
      <c r="E28" s="144"/>
      <c r="F28" s="144"/>
      <c r="G28" s="144"/>
      <c r="H28" s="143">
        <f t="shared" ref="H28:Q28" si="2">SUM(H23:H27)</f>
        <v>0</v>
      </c>
      <c r="I28" s="143">
        <f t="shared" si="2"/>
        <v>0</v>
      </c>
      <c r="J28" s="143">
        <f t="shared" si="2"/>
        <v>0</v>
      </c>
      <c r="K28" s="143">
        <f t="shared" si="2"/>
        <v>0</v>
      </c>
      <c r="L28" s="143">
        <f t="shared" si="2"/>
        <v>0</v>
      </c>
      <c r="M28" s="143">
        <f t="shared" si="2"/>
        <v>0</v>
      </c>
      <c r="N28" s="143">
        <f t="shared" si="2"/>
        <v>0</v>
      </c>
      <c r="O28" s="143">
        <f t="shared" si="2"/>
        <v>0</v>
      </c>
      <c r="P28" s="143">
        <f t="shared" si="2"/>
        <v>0</v>
      </c>
      <c r="Q28" s="143">
        <f t="shared" si="2"/>
        <v>0</v>
      </c>
    </row>
    <row r="29" spans="1:17">
      <c r="A29" s="148"/>
      <c r="B29" s="144"/>
      <c r="C29" s="144"/>
      <c r="D29" s="144"/>
      <c r="E29" s="144"/>
      <c r="F29" s="144"/>
      <c r="G29" s="144"/>
      <c r="H29" s="147"/>
      <c r="I29" s="147"/>
      <c r="J29" s="147"/>
      <c r="K29" s="147"/>
      <c r="L29" s="147"/>
      <c r="M29" s="147"/>
      <c r="N29" s="147"/>
      <c r="O29" s="147"/>
      <c r="P29" s="147"/>
      <c r="Q29" s="147"/>
    </row>
    <row r="30" spans="1:17">
      <c r="A30" s="155" t="s">
        <v>222</v>
      </c>
      <c r="B30" s="144"/>
      <c r="C30" s="144"/>
      <c r="D30" s="144"/>
      <c r="E30" s="144"/>
      <c r="F30" s="144"/>
      <c r="G30" s="144"/>
      <c r="H30" s="145"/>
      <c r="I30" s="145"/>
      <c r="J30" s="145"/>
      <c r="K30" s="145"/>
      <c r="L30" s="145"/>
      <c r="M30" s="145"/>
      <c r="N30" s="145"/>
      <c r="O30" s="145"/>
      <c r="P30" s="145"/>
      <c r="Q30" s="145"/>
    </row>
    <row r="31" spans="1:17">
      <c r="A31" s="148"/>
      <c r="B31" s="144"/>
      <c r="C31" s="144"/>
      <c r="D31" s="144"/>
      <c r="E31" s="144"/>
      <c r="F31" s="144"/>
      <c r="G31" s="144"/>
      <c r="H31" s="147"/>
      <c r="I31" s="147"/>
      <c r="J31" s="147"/>
      <c r="K31" s="147"/>
      <c r="L31" s="147"/>
      <c r="M31" s="147"/>
      <c r="N31" s="147"/>
      <c r="O31" s="147"/>
      <c r="P31" s="147"/>
      <c r="Q31" s="147"/>
    </row>
    <row r="32" spans="1:17">
      <c r="A32" s="151" t="s">
        <v>221</v>
      </c>
      <c r="B32" s="144"/>
      <c r="C32" s="144"/>
      <c r="D32" s="144"/>
      <c r="E32" s="144"/>
      <c r="F32" s="144"/>
      <c r="G32" s="144"/>
      <c r="H32" s="147"/>
      <c r="I32" s="147"/>
      <c r="J32" s="147"/>
      <c r="K32" s="147"/>
      <c r="L32" s="147"/>
      <c r="M32" s="147"/>
      <c r="N32" s="147"/>
      <c r="O32" s="147"/>
      <c r="P32" s="147"/>
      <c r="Q32" s="147"/>
    </row>
    <row r="33" spans="1:17">
      <c r="A33" s="71" t="s">
        <v>220</v>
      </c>
      <c r="B33" s="144"/>
      <c r="C33" s="144"/>
      <c r="D33" s="144"/>
      <c r="E33" s="144"/>
      <c r="F33" s="144"/>
      <c r="G33" s="144"/>
      <c r="H33" s="145"/>
      <c r="I33" s="145"/>
      <c r="J33" s="145"/>
      <c r="K33" s="145"/>
      <c r="L33" s="145"/>
      <c r="M33" s="145"/>
      <c r="N33" s="145"/>
      <c r="O33" s="145"/>
      <c r="P33" s="145"/>
      <c r="Q33" s="145"/>
    </row>
    <row r="34" spans="1:17">
      <c r="A34" s="156" t="s">
        <v>219</v>
      </c>
      <c r="B34" s="144"/>
      <c r="C34" s="144"/>
      <c r="D34" s="144"/>
      <c r="E34" s="144"/>
      <c r="F34" s="144"/>
      <c r="G34" s="144"/>
      <c r="H34" s="145"/>
      <c r="I34" s="145"/>
      <c r="J34" s="145"/>
      <c r="K34" s="145"/>
      <c r="L34" s="145"/>
      <c r="M34" s="145"/>
      <c r="N34" s="145"/>
      <c r="O34" s="145"/>
      <c r="P34" s="145"/>
      <c r="Q34" s="145"/>
    </row>
    <row r="35" spans="1:17">
      <c r="A35" s="71" t="s">
        <v>218</v>
      </c>
      <c r="B35" s="144"/>
      <c r="C35" s="144"/>
      <c r="D35" s="144"/>
      <c r="E35" s="144"/>
      <c r="F35" s="144"/>
      <c r="G35" s="144"/>
      <c r="H35" s="145"/>
      <c r="I35" s="145"/>
      <c r="J35" s="145"/>
      <c r="K35" s="145"/>
      <c r="L35" s="145"/>
      <c r="M35" s="145"/>
      <c r="N35" s="145"/>
      <c r="O35" s="145"/>
      <c r="P35" s="145"/>
      <c r="Q35" s="145"/>
    </row>
    <row r="36" spans="1:17">
      <c r="A36" s="71" t="s">
        <v>217</v>
      </c>
      <c r="B36" s="144"/>
      <c r="C36" s="144"/>
      <c r="D36" s="144"/>
      <c r="E36" s="144"/>
      <c r="F36" s="144"/>
      <c r="G36" s="144"/>
      <c r="H36" s="145"/>
      <c r="I36" s="145"/>
      <c r="J36" s="145"/>
      <c r="K36" s="145"/>
      <c r="L36" s="145"/>
      <c r="M36" s="145"/>
      <c r="N36" s="145"/>
      <c r="O36" s="145"/>
      <c r="P36" s="145"/>
      <c r="Q36" s="145"/>
    </row>
    <row r="37" spans="1:17">
      <c r="A37" s="71" t="s">
        <v>216</v>
      </c>
      <c r="B37" s="144"/>
      <c r="C37" s="144"/>
      <c r="D37" s="144"/>
      <c r="E37" s="144"/>
      <c r="F37" s="144"/>
      <c r="G37" s="144"/>
      <c r="H37" s="145"/>
      <c r="I37" s="145"/>
      <c r="J37" s="145"/>
      <c r="K37" s="145"/>
      <c r="L37" s="145"/>
      <c r="M37" s="145"/>
      <c r="N37" s="145"/>
      <c r="O37" s="145"/>
      <c r="P37" s="145"/>
      <c r="Q37" s="145"/>
    </row>
    <row r="38" spans="1:17">
      <c r="A38" s="71" t="s">
        <v>215</v>
      </c>
      <c r="B38" s="144"/>
      <c r="C38" s="144"/>
      <c r="D38" s="144"/>
      <c r="E38" s="144"/>
      <c r="F38" s="144"/>
      <c r="G38" s="144"/>
      <c r="H38" s="145"/>
      <c r="I38" s="145"/>
      <c r="J38" s="145"/>
      <c r="K38" s="145"/>
      <c r="L38" s="145"/>
      <c r="M38" s="145"/>
      <c r="N38" s="145"/>
      <c r="O38" s="145"/>
      <c r="P38" s="145"/>
      <c r="Q38" s="145"/>
    </row>
    <row r="39" spans="1:17">
      <c r="A39" s="71" t="s">
        <v>214</v>
      </c>
      <c r="B39" s="144"/>
      <c r="C39" s="144"/>
      <c r="D39" s="144"/>
      <c r="E39" s="144"/>
      <c r="F39" s="144"/>
      <c r="G39" s="144"/>
      <c r="H39" s="145"/>
      <c r="I39" s="145"/>
      <c r="J39" s="145"/>
      <c r="K39" s="145"/>
      <c r="L39" s="145"/>
      <c r="M39" s="145"/>
      <c r="N39" s="145"/>
      <c r="O39" s="145"/>
      <c r="P39" s="145"/>
      <c r="Q39" s="145"/>
    </row>
    <row r="40" spans="1:17">
      <c r="A40" s="155" t="s">
        <v>213</v>
      </c>
      <c r="B40" s="144"/>
      <c r="C40" s="144"/>
      <c r="D40" s="144"/>
      <c r="E40" s="144"/>
      <c r="F40" s="144"/>
      <c r="G40" s="144"/>
      <c r="H40" s="143">
        <f t="shared" ref="H40:Q40" si="3">SUM(H33:H39)</f>
        <v>0</v>
      </c>
      <c r="I40" s="143">
        <f t="shared" si="3"/>
        <v>0</v>
      </c>
      <c r="J40" s="143">
        <f t="shared" si="3"/>
        <v>0</v>
      </c>
      <c r="K40" s="143">
        <f t="shared" si="3"/>
        <v>0</v>
      </c>
      <c r="L40" s="143">
        <f t="shared" si="3"/>
        <v>0</v>
      </c>
      <c r="M40" s="143">
        <f t="shared" si="3"/>
        <v>0</v>
      </c>
      <c r="N40" s="143">
        <f t="shared" si="3"/>
        <v>0</v>
      </c>
      <c r="O40" s="143">
        <f t="shared" si="3"/>
        <v>0</v>
      </c>
      <c r="P40" s="143">
        <f t="shared" si="3"/>
        <v>0</v>
      </c>
      <c r="Q40" s="143">
        <f t="shared" si="3"/>
        <v>0</v>
      </c>
    </row>
    <row r="41" spans="1:17">
      <c r="A41" s="148"/>
      <c r="B41" s="144"/>
      <c r="C41" s="144"/>
      <c r="D41" s="144"/>
      <c r="E41" s="144"/>
      <c r="F41" s="144"/>
      <c r="G41" s="144"/>
      <c r="H41" s="147"/>
      <c r="I41" s="147"/>
      <c r="J41" s="147"/>
      <c r="K41" s="147"/>
      <c r="L41" s="147"/>
      <c r="M41" s="147"/>
      <c r="N41" s="147"/>
      <c r="O41" s="147"/>
      <c r="P41" s="147"/>
      <c r="Q41" s="147"/>
    </row>
    <row r="42" spans="1:17" ht="15">
      <c r="A42" s="155" t="s">
        <v>212</v>
      </c>
      <c r="B42" s="144"/>
      <c r="C42" s="144"/>
      <c r="D42" s="144"/>
      <c r="E42" s="144"/>
      <c r="F42" s="144"/>
      <c r="G42" s="144"/>
      <c r="H42" s="143">
        <f t="shared" ref="H42:Q42" si="4">H10+H18+H20+H28+H30+H40</f>
        <v>0</v>
      </c>
      <c r="I42" s="143">
        <f t="shared" si="4"/>
        <v>0</v>
      </c>
      <c r="J42" s="143">
        <f t="shared" si="4"/>
        <v>0</v>
      </c>
      <c r="K42" s="143">
        <f t="shared" si="4"/>
        <v>0</v>
      </c>
      <c r="L42" s="143">
        <f t="shared" si="4"/>
        <v>0</v>
      </c>
      <c r="M42" s="143">
        <f t="shared" si="4"/>
        <v>0</v>
      </c>
      <c r="N42" s="143">
        <f t="shared" si="4"/>
        <v>0</v>
      </c>
      <c r="O42" s="143">
        <f t="shared" si="4"/>
        <v>0</v>
      </c>
      <c r="P42" s="143">
        <f t="shared" si="4"/>
        <v>0</v>
      </c>
      <c r="Q42" s="143">
        <f t="shared" si="4"/>
        <v>0</v>
      </c>
    </row>
    <row r="43" spans="1:17">
      <c r="A43" s="154" t="s">
        <v>211</v>
      </c>
      <c r="B43" s="144"/>
      <c r="C43" s="144"/>
      <c r="D43" s="144"/>
      <c r="E43" s="144"/>
      <c r="F43" s="144"/>
      <c r="G43" s="144"/>
      <c r="H43" s="145"/>
      <c r="I43" s="145"/>
      <c r="J43" s="145"/>
      <c r="K43" s="145"/>
      <c r="L43" s="145"/>
      <c r="M43" s="145"/>
      <c r="N43" s="145"/>
      <c r="O43" s="145"/>
      <c r="P43" s="145"/>
      <c r="Q43" s="145"/>
    </row>
    <row r="44" spans="1:17" ht="15">
      <c r="A44" s="153" t="s">
        <v>210</v>
      </c>
      <c r="B44" s="144"/>
      <c r="C44" s="144"/>
      <c r="D44" s="144"/>
      <c r="E44" s="144"/>
      <c r="F44" s="144"/>
      <c r="G44" s="144"/>
      <c r="H44" s="143">
        <f t="shared" ref="H44:Q44" si="5">SUM(H42+H43)</f>
        <v>0</v>
      </c>
      <c r="I44" s="143">
        <f t="shared" si="5"/>
        <v>0</v>
      </c>
      <c r="J44" s="143">
        <f t="shared" si="5"/>
        <v>0</v>
      </c>
      <c r="K44" s="143">
        <f t="shared" si="5"/>
        <v>0</v>
      </c>
      <c r="L44" s="143">
        <f t="shared" si="5"/>
        <v>0</v>
      </c>
      <c r="M44" s="143">
        <f t="shared" si="5"/>
        <v>0</v>
      </c>
      <c r="N44" s="143">
        <f t="shared" si="5"/>
        <v>0</v>
      </c>
      <c r="O44" s="143">
        <f t="shared" si="5"/>
        <v>0</v>
      </c>
      <c r="P44" s="143">
        <f t="shared" si="5"/>
        <v>0</v>
      </c>
      <c r="Q44" s="143">
        <f t="shared" si="5"/>
        <v>0</v>
      </c>
    </row>
    <row r="45" spans="1:17">
      <c r="A45" s="152"/>
      <c r="B45" s="144"/>
      <c r="C45" s="144"/>
      <c r="D45" s="144"/>
      <c r="E45" s="144"/>
      <c r="F45" s="144"/>
      <c r="G45" s="144"/>
      <c r="H45" s="147"/>
      <c r="I45" s="147"/>
      <c r="J45" s="147"/>
      <c r="K45" s="147"/>
      <c r="L45" s="147"/>
      <c r="M45" s="147"/>
      <c r="N45" s="147"/>
      <c r="O45" s="147"/>
      <c r="P45" s="147"/>
      <c r="Q45" s="147"/>
    </row>
    <row r="46" spans="1:17">
      <c r="A46" s="151" t="s">
        <v>209</v>
      </c>
      <c r="B46" s="150"/>
      <c r="C46" s="150"/>
      <c r="D46" s="150"/>
      <c r="E46" s="150"/>
      <c r="F46" s="150"/>
      <c r="G46" s="150"/>
      <c r="H46" s="149"/>
      <c r="I46" s="149"/>
      <c r="J46" s="149"/>
      <c r="K46" s="149"/>
      <c r="L46" s="149"/>
      <c r="M46" s="149"/>
      <c r="N46" s="149"/>
      <c r="O46" s="149"/>
      <c r="P46" s="149"/>
      <c r="Q46" s="149"/>
    </row>
    <row r="47" spans="1:17">
      <c r="A47" s="148"/>
      <c r="B47" s="144"/>
      <c r="C47" s="144"/>
      <c r="D47" s="144"/>
      <c r="E47" s="144"/>
      <c r="F47" s="144"/>
      <c r="G47" s="144"/>
      <c r="H47" s="147"/>
      <c r="I47" s="147"/>
      <c r="J47" s="147"/>
      <c r="K47" s="147"/>
      <c r="L47" s="147"/>
      <c r="M47" s="147"/>
      <c r="N47" s="147"/>
      <c r="O47" s="147"/>
      <c r="P47" s="147"/>
      <c r="Q47" s="147"/>
    </row>
    <row r="48" spans="1:17">
      <c r="A48" s="71" t="s">
        <v>208</v>
      </c>
      <c r="B48" s="144"/>
      <c r="C48" s="144"/>
      <c r="D48" s="144"/>
      <c r="E48" s="144"/>
      <c r="F48" s="144"/>
      <c r="G48" s="144"/>
      <c r="H48" s="146"/>
      <c r="I48" s="146"/>
      <c r="J48" s="146"/>
      <c r="K48" s="146"/>
      <c r="L48" s="146"/>
      <c r="M48" s="146"/>
      <c r="N48" s="146"/>
      <c r="O48" s="146"/>
      <c r="P48" s="146"/>
      <c r="Q48" s="146"/>
    </row>
    <row r="49" spans="1:17">
      <c r="A49" s="71" t="s">
        <v>207</v>
      </c>
      <c r="B49" s="144"/>
      <c r="C49" s="144"/>
      <c r="D49" s="144"/>
      <c r="E49" s="144"/>
      <c r="F49" s="144"/>
      <c r="G49" s="144"/>
      <c r="H49" s="143">
        <f t="shared" ref="H49:Q49" si="6">H44</f>
        <v>0</v>
      </c>
      <c r="I49" s="143">
        <f t="shared" si="6"/>
        <v>0</v>
      </c>
      <c r="J49" s="143">
        <f t="shared" si="6"/>
        <v>0</v>
      </c>
      <c r="K49" s="143">
        <f t="shared" si="6"/>
        <v>0</v>
      </c>
      <c r="L49" s="143">
        <f t="shared" si="6"/>
        <v>0</v>
      </c>
      <c r="M49" s="143">
        <f t="shared" si="6"/>
        <v>0</v>
      </c>
      <c r="N49" s="143">
        <f t="shared" si="6"/>
        <v>0</v>
      </c>
      <c r="O49" s="143">
        <f t="shared" si="6"/>
        <v>0</v>
      </c>
      <c r="P49" s="143">
        <f t="shared" si="6"/>
        <v>0</v>
      </c>
      <c r="Q49" s="143">
        <f t="shared" si="6"/>
        <v>0</v>
      </c>
    </row>
    <row r="50" spans="1:17">
      <c r="A50" s="71" t="s">
        <v>206</v>
      </c>
      <c r="B50" s="144"/>
      <c r="C50" s="144"/>
      <c r="D50" s="144"/>
      <c r="E50" s="144"/>
      <c r="F50" s="144"/>
      <c r="G50" s="144"/>
      <c r="H50" s="145"/>
      <c r="I50" s="145">
        <v>0</v>
      </c>
      <c r="J50" s="145">
        <v>0</v>
      </c>
      <c r="K50" s="145">
        <v>0</v>
      </c>
      <c r="L50" s="145">
        <v>0</v>
      </c>
      <c r="M50" s="145">
        <v>0</v>
      </c>
      <c r="N50" s="145">
        <v>0</v>
      </c>
      <c r="O50" s="145">
        <v>0</v>
      </c>
      <c r="P50" s="145">
        <v>0</v>
      </c>
      <c r="Q50" s="145">
        <v>0</v>
      </c>
    </row>
    <row r="51" spans="1:17">
      <c r="A51" s="71" t="s">
        <v>205</v>
      </c>
      <c r="B51" s="144"/>
      <c r="C51" s="144"/>
      <c r="D51" s="144"/>
      <c r="E51" s="144"/>
      <c r="F51" s="144"/>
      <c r="G51" s="144"/>
      <c r="H51" s="145"/>
      <c r="I51" s="145">
        <v>0</v>
      </c>
      <c r="J51" s="145">
        <v>0</v>
      </c>
      <c r="K51" s="145">
        <v>0</v>
      </c>
      <c r="L51" s="145">
        <v>0</v>
      </c>
      <c r="M51" s="145">
        <v>0</v>
      </c>
      <c r="N51" s="145">
        <v>0</v>
      </c>
      <c r="O51" s="145">
        <v>0</v>
      </c>
      <c r="P51" s="145">
        <v>0</v>
      </c>
      <c r="Q51" s="145">
        <v>0</v>
      </c>
    </row>
    <row r="52" spans="1:17">
      <c r="A52" s="71" t="s">
        <v>204</v>
      </c>
      <c r="B52" s="144"/>
      <c r="C52" s="144"/>
      <c r="D52" s="144"/>
      <c r="E52" s="144"/>
      <c r="F52" s="144"/>
      <c r="G52" s="144"/>
      <c r="H52" s="145"/>
      <c r="I52" s="145"/>
      <c r="J52" s="145"/>
      <c r="K52" s="145"/>
      <c r="L52" s="145"/>
      <c r="M52" s="145"/>
      <c r="N52" s="145"/>
      <c r="O52" s="145"/>
      <c r="P52" s="145"/>
      <c r="Q52" s="145"/>
    </row>
    <row r="53" spans="1:17">
      <c r="A53" s="71" t="s">
        <v>203</v>
      </c>
      <c r="B53" s="144"/>
      <c r="C53" s="144"/>
      <c r="D53" s="144"/>
      <c r="E53" s="144"/>
      <c r="F53" s="144"/>
      <c r="G53" s="144"/>
      <c r="H53" s="145"/>
      <c r="I53" s="145"/>
      <c r="J53" s="145"/>
      <c r="K53" s="145"/>
      <c r="L53" s="145"/>
      <c r="M53" s="145"/>
      <c r="N53" s="145"/>
      <c r="O53" s="145"/>
      <c r="P53" s="145"/>
      <c r="Q53" s="145"/>
    </row>
    <row r="54" spans="1:17">
      <c r="A54" s="71" t="s">
        <v>202</v>
      </c>
      <c r="B54" s="144"/>
      <c r="C54" s="144"/>
      <c r="D54" s="144"/>
      <c r="E54" s="144"/>
      <c r="F54" s="144"/>
      <c r="G54" s="144"/>
      <c r="H54" s="145"/>
      <c r="I54" s="145"/>
      <c r="J54" s="145"/>
      <c r="K54" s="145"/>
      <c r="L54" s="145"/>
      <c r="M54" s="145"/>
      <c r="N54" s="145"/>
      <c r="O54" s="145"/>
      <c r="P54" s="145"/>
      <c r="Q54" s="145"/>
    </row>
    <row r="55" spans="1:17">
      <c r="A55" s="71" t="s">
        <v>201</v>
      </c>
      <c r="B55" s="144"/>
      <c r="C55" s="144"/>
      <c r="D55" s="144"/>
      <c r="E55" s="144"/>
      <c r="F55" s="144"/>
      <c r="G55" s="144"/>
      <c r="H55" s="143">
        <f t="shared" ref="H55:Q55" si="7">SUM(H48:H54)</f>
        <v>0</v>
      </c>
      <c r="I55" s="143">
        <f t="shared" si="7"/>
        <v>0</v>
      </c>
      <c r="J55" s="143">
        <f t="shared" si="7"/>
        <v>0</v>
      </c>
      <c r="K55" s="143">
        <f t="shared" si="7"/>
        <v>0</v>
      </c>
      <c r="L55" s="143">
        <f t="shared" si="7"/>
        <v>0</v>
      </c>
      <c r="M55" s="143">
        <f t="shared" si="7"/>
        <v>0</v>
      </c>
      <c r="N55" s="143">
        <f t="shared" si="7"/>
        <v>0</v>
      </c>
      <c r="O55" s="143">
        <f t="shared" si="7"/>
        <v>0</v>
      </c>
      <c r="P55" s="143">
        <f t="shared" si="7"/>
        <v>0</v>
      </c>
      <c r="Q55" s="143">
        <f t="shared" si="7"/>
        <v>0</v>
      </c>
    </row>
    <row r="58" spans="1:17" s="160" customFormat="1" ht="15">
      <c r="A58" s="132" t="s">
        <v>152</v>
      </c>
      <c r="H58" s="95" t="str">
        <f t="shared" ref="H58:Q58" si="8">$A$58</f>
        <v>ETO</v>
      </c>
      <c r="I58" s="95" t="str">
        <f t="shared" si="8"/>
        <v>ETO</v>
      </c>
      <c r="J58" s="95" t="str">
        <f t="shared" si="8"/>
        <v>ETO</v>
      </c>
      <c r="K58" s="95" t="str">
        <f t="shared" si="8"/>
        <v>ETO</v>
      </c>
      <c r="L58" s="95" t="str">
        <f t="shared" si="8"/>
        <v>ETO</v>
      </c>
      <c r="M58" s="95" t="str">
        <f t="shared" si="8"/>
        <v>ETO</v>
      </c>
      <c r="N58" s="95" t="str">
        <f t="shared" si="8"/>
        <v>ETO</v>
      </c>
      <c r="O58" s="95" t="str">
        <f t="shared" si="8"/>
        <v>ETO</v>
      </c>
      <c r="P58" s="95" t="str">
        <f t="shared" si="8"/>
        <v>ETO</v>
      </c>
      <c r="Q58" s="95" t="str">
        <f t="shared" si="8"/>
        <v>ETO</v>
      </c>
    </row>
    <row r="59" spans="1:17" s="160" customFormat="1">
      <c r="A59" s="161" t="s">
        <v>150</v>
      </c>
      <c r="H59" s="99">
        <v>2012</v>
      </c>
      <c r="I59" s="99">
        <f t="shared" ref="I59:Q59" si="9">SUM(H59+1)</f>
        <v>2013</v>
      </c>
      <c r="J59" s="99">
        <f t="shared" si="9"/>
        <v>2014</v>
      </c>
      <c r="K59" s="99">
        <f t="shared" si="9"/>
        <v>2015</v>
      </c>
      <c r="L59" s="99">
        <f t="shared" si="9"/>
        <v>2016</v>
      </c>
      <c r="M59" s="99">
        <f t="shared" si="9"/>
        <v>2017</v>
      </c>
      <c r="N59" s="99">
        <f t="shared" si="9"/>
        <v>2018</v>
      </c>
      <c r="O59" s="99">
        <f t="shared" si="9"/>
        <v>2019</v>
      </c>
      <c r="P59" s="99">
        <f t="shared" si="9"/>
        <v>2020</v>
      </c>
      <c r="Q59" s="99">
        <f t="shared" si="9"/>
        <v>2021</v>
      </c>
    </row>
    <row r="60" spans="1:17">
      <c r="A60" s="159"/>
    </row>
    <row r="61" spans="1:17">
      <c r="A61" s="155" t="s">
        <v>238</v>
      </c>
      <c r="B61" s="144"/>
      <c r="C61" s="144"/>
      <c r="D61" s="144"/>
      <c r="E61" s="144"/>
      <c r="F61" s="144"/>
      <c r="G61" s="144"/>
      <c r="H61" s="145"/>
      <c r="I61" s="145"/>
      <c r="J61" s="145"/>
      <c r="K61" s="145"/>
      <c r="L61" s="145"/>
      <c r="M61" s="145"/>
      <c r="N61" s="145"/>
      <c r="O61" s="145"/>
      <c r="P61" s="145"/>
      <c r="Q61" s="145"/>
    </row>
    <row r="62" spans="1:17">
      <c r="A62" s="148"/>
      <c r="B62" s="144"/>
      <c r="C62" s="144"/>
      <c r="D62" s="144"/>
      <c r="E62" s="144"/>
      <c r="F62" s="144"/>
      <c r="G62" s="144"/>
      <c r="H62" s="147"/>
      <c r="I62" s="147"/>
      <c r="J62" s="147"/>
      <c r="K62" s="147"/>
      <c r="L62" s="147"/>
      <c r="M62" s="147"/>
      <c r="N62" s="147"/>
      <c r="O62" s="147"/>
      <c r="P62" s="147"/>
      <c r="Q62" s="147"/>
    </row>
    <row r="63" spans="1:17">
      <c r="A63" s="151" t="s">
        <v>237</v>
      </c>
      <c r="B63" s="144"/>
      <c r="C63" s="144"/>
      <c r="D63" s="144"/>
      <c r="E63" s="144"/>
      <c r="F63" s="144"/>
      <c r="G63" s="150"/>
      <c r="H63" s="149"/>
      <c r="I63" s="149"/>
      <c r="J63" s="149"/>
      <c r="K63" s="149"/>
      <c r="L63" s="149"/>
      <c r="M63" s="149"/>
      <c r="N63" s="149"/>
      <c r="O63" s="149"/>
      <c r="P63" s="149"/>
      <c r="Q63" s="149"/>
    </row>
    <row r="64" spans="1:17">
      <c r="A64" s="71" t="s">
        <v>236</v>
      </c>
      <c r="B64" s="144"/>
      <c r="C64" s="144"/>
      <c r="D64" s="144"/>
      <c r="E64" s="144"/>
      <c r="F64" s="144"/>
      <c r="G64" s="144"/>
      <c r="H64" s="145"/>
      <c r="I64" s="145"/>
      <c r="J64" s="145"/>
      <c r="K64" s="145"/>
      <c r="L64" s="145"/>
      <c r="M64" s="145"/>
      <c r="N64" s="145"/>
      <c r="O64" s="145"/>
      <c r="P64" s="145"/>
      <c r="Q64" s="145"/>
    </row>
    <row r="65" spans="1:17">
      <c r="A65" s="71" t="s">
        <v>235</v>
      </c>
      <c r="B65" s="144"/>
      <c r="C65" s="144"/>
      <c r="D65" s="144"/>
      <c r="E65" s="144"/>
      <c r="F65" s="144"/>
      <c r="G65" s="144"/>
      <c r="H65" s="145"/>
      <c r="I65" s="145"/>
      <c r="J65" s="145"/>
      <c r="K65" s="145"/>
      <c r="L65" s="145"/>
      <c r="M65" s="145"/>
      <c r="N65" s="145"/>
      <c r="O65" s="145"/>
      <c r="P65" s="145"/>
      <c r="Q65" s="145"/>
    </row>
    <row r="66" spans="1:17">
      <c r="A66" s="71" t="s">
        <v>234</v>
      </c>
      <c r="B66" s="144"/>
      <c r="C66" s="144"/>
      <c r="D66" s="144"/>
      <c r="E66" s="144"/>
      <c r="F66" s="144"/>
      <c r="G66" s="144"/>
      <c r="H66" s="145"/>
      <c r="I66" s="145"/>
      <c r="J66" s="145"/>
      <c r="K66" s="145"/>
      <c r="L66" s="145"/>
      <c r="M66" s="145"/>
      <c r="N66" s="145"/>
      <c r="O66" s="145"/>
      <c r="P66" s="145"/>
      <c r="Q66" s="145"/>
    </row>
    <row r="67" spans="1:17">
      <c r="A67" s="71" t="s">
        <v>233</v>
      </c>
      <c r="B67" s="144"/>
      <c r="C67" s="144"/>
      <c r="D67" s="144"/>
      <c r="E67" s="144"/>
      <c r="F67" s="144"/>
      <c r="G67" s="144"/>
      <c r="H67" s="145"/>
      <c r="I67" s="145"/>
      <c r="J67" s="145"/>
      <c r="K67" s="145"/>
      <c r="L67" s="145"/>
      <c r="M67" s="145"/>
      <c r="N67" s="145"/>
      <c r="O67" s="145"/>
      <c r="P67" s="145"/>
      <c r="Q67" s="145"/>
    </row>
    <row r="68" spans="1:17">
      <c r="A68" s="71" t="s">
        <v>232</v>
      </c>
      <c r="B68" s="144"/>
      <c r="C68" s="144"/>
      <c r="D68" s="144"/>
      <c r="E68" s="144"/>
      <c r="F68" s="144"/>
      <c r="G68" s="144"/>
      <c r="H68" s="145"/>
      <c r="I68" s="145"/>
      <c r="J68" s="145"/>
      <c r="K68" s="145"/>
      <c r="L68" s="145"/>
      <c r="M68" s="145"/>
      <c r="N68" s="145"/>
      <c r="O68" s="145"/>
      <c r="P68" s="145"/>
      <c r="Q68" s="145"/>
    </row>
    <row r="69" spans="1:17">
      <c r="A69" s="76" t="s">
        <v>231</v>
      </c>
      <c r="B69" s="144"/>
      <c r="C69" s="144"/>
      <c r="D69" s="144"/>
      <c r="E69" s="144"/>
      <c r="F69" s="144"/>
      <c r="G69" s="144"/>
      <c r="H69" s="143">
        <f t="shared" ref="H69:Q69" si="10">SUM(H64:H68)</f>
        <v>0</v>
      </c>
      <c r="I69" s="143">
        <f t="shared" si="10"/>
        <v>0</v>
      </c>
      <c r="J69" s="143">
        <f t="shared" si="10"/>
        <v>0</v>
      </c>
      <c r="K69" s="143">
        <f t="shared" si="10"/>
        <v>0</v>
      </c>
      <c r="L69" s="143">
        <f t="shared" si="10"/>
        <v>0</v>
      </c>
      <c r="M69" s="143">
        <f t="shared" si="10"/>
        <v>0</v>
      </c>
      <c r="N69" s="143">
        <f t="shared" si="10"/>
        <v>0</v>
      </c>
      <c r="O69" s="143">
        <f t="shared" si="10"/>
        <v>0</v>
      </c>
      <c r="P69" s="143">
        <f t="shared" si="10"/>
        <v>0</v>
      </c>
      <c r="Q69" s="143">
        <f t="shared" si="10"/>
        <v>0</v>
      </c>
    </row>
    <row r="70" spans="1:17">
      <c r="A70" s="148"/>
      <c r="B70" s="144"/>
      <c r="C70" s="144"/>
      <c r="D70" s="144"/>
      <c r="E70" s="144"/>
      <c r="F70" s="144"/>
      <c r="G70" s="144"/>
      <c r="H70" s="147"/>
      <c r="I70" s="147"/>
      <c r="J70" s="147"/>
      <c r="K70" s="147"/>
      <c r="L70" s="147"/>
      <c r="M70" s="147"/>
      <c r="N70" s="147"/>
      <c r="O70" s="147"/>
      <c r="P70" s="147"/>
      <c r="Q70" s="147"/>
    </row>
    <row r="71" spans="1:17">
      <c r="A71" s="155" t="s">
        <v>230</v>
      </c>
      <c r="B71" s="144"/>
      <c r="C71" s="144"/>
      <c r="D71" s="144"/>
      <c r="E71" s="144"/>
      <c r="F71" s="144"/>
      <c r="G71" s="144"/>
      <c r="H71" s="145"/>
      <c r="I71" s="145"/>
      <c r="J71" s="145"/>
      <c r="K71" s="145"/>
      <c r="L71" s="145"/>
      <c r="M71" s="145"/>
      <c r="N71" s="145"/>
      <c r="O71" s="145"/>
      <c r="P71" s="145"/>
      <c r="Q71" s="145"/>
    </row>
    <row r="72" spans="1:17">
      <c r="A72" s="148"/>
      <c r="B72" s="144"/>
      <c r="C72" s="144"/>
      <c r="D72" s="144"/>
      <c r="E72" s="144"/>
      <c r="F72" s="144"/>
      <c r="G72" s="144"/>
      <c r="H72" s="147"/>
      <c r="I72" s="147"/>
      <c r="J72" s="147"/>
      <c r="K72" s="147"/>
      <c r="L72" s="147"/>
      <c r="M72" s="147"/>
      <c r="N72" s="147"/>
      <c r="O72" s="147"/>
      <c r="P72" s="147"/>
      <c r="Q72" s="147"/>
    </row>
    <row r="73" spans="1:17">
      <c r="A73" s="158" t="s">
        <v>229</v>
      </c>
      <c r="B73" s="144"/>
      <c r="C73" s="144"/>
      <c r="D73" s="144"/>
      <c r="E73" s="144"/>
      <c r="F73" s="144"/>
      <c r="G73" s="144"/>
      <c r="H73" s="147"/>
      <c r="I73" s="147"/>
      <c r="J73" s="147"/>
      <c r="K73" s="147"/>
      <c r="L73" s="147"/>
      <c r="M73" s="147"/>
      <c r="N73" s="147"/>
      <c r="O73" s="147"/>
      <c r="P73" s="147"/>
      <c r="Q73" s="147"/>
    </row>
    <row r="74" spans="1:17">
      <c r="A74" s="71" t="s">
        <v>228</v>
      </c>
      <c r="B74" s="144"/>
      <c r="C74" s="144"/>
      <c r="D74" s="144"/>
      <c r="E74" s="144"/>
      <c r="F74" s="144"/>
      <c r="G74" s="144"/>
      <c r="H74" s="145"/>
      <c r="I74" s="145"/>
      <c r="J74" s="145"/>
      <c r="K74" s="145"/>
      <c r="L74" s="145"/>
      <c r="M74" s="145"/>
      <c r="N74" s="145"/>
      <c r="O74" s="145"/>
      <c r="P74" s="145"/>
      <c r="Q74" s="145"/>
    </row>
    <row r="75" spans="1:17">
      <c r="A75" s="71" t="s">
        <v>227</v>
      </c>
      <c r="B75" s="144"/>
      <c r="C75" s="144"/>
      <c r="D75" s="144"/>
      <c r="E75" s="144"/>
      <c r="F75" s="144"/>
      <c r="G75" s="144"/>
      <c r="H75" s="145"/>
      <c r="I75" s="145"/>
      <c r="J75" s="145"/>
      <c r="K75" s="145"/>
      <c r="L75" s="145"/>
      <c r="M75" s="145"/>
      <c r="N75" s="145"/>
      <c r="O75" s="145"/>
      <c r="P75" s="145"/>
      <c r="Q75" s="145"/>
    </row>
    <row r="76" spans="1:17">
      <c r="A76" s="71" t="s">
        <v>226</v>
      </c>
      <c r="B76" s="144"/>
      <c r="C76" s="144"/>
      <c r="D76" s="144"/>
      <c r="E76" s="144"/>
      <c r="F76" s="144"/>
      <c r="G76" s="144"/>
      <c r="H76" s="145"/>
      <c r="I76" s="145"/>
      <c r="J76" s="145"/>
      <c r="K76" s="145"/>
      <c r="L76" s="145"/>
      <c r="M76" s="145"/>
      <c r="N76" s="145"/>
      <c r="O76" s="145"/>
      <c r="P76" s="145"/>
      <c r="Q76" s="145"/>
    </row>
    <row r="77" spans="1:17">
      <c r="A77" s="71" t="s">
        <v>225</v>
      </c>
      <c r="B77" s="144"/>
      <c r="C77" s="144"/>
      <c r="D77" s="144"/>
      <c r="E77" s="144"/>
      <c r="F77" s="144"/>
      <c r="G77" s="144"/>
      <c r="H77" s="145"/>
      <c r="I77" s="145"/>
      <c r="J77" s="145"/>
      <c r="K77" s="145"/>
      <c r="L77" s="145"/>
      <c r="M77" s="145"/>
      <c r="N77" s="145"/>
      <c r="O77" s="145"/>
      <c r="P77" s="145"/>
      <c r="Q77" s="145"/>
    </row>
    <row r="78" spans="1:17">
      <c r="A78" s="157" t="s">
        <v>224</v>
      </c>
      <c r="B78" s="144"/>
      <c r="C78" s="144"/>
      <c r="D78" s="144"/>
      <c r="E78" s="144"/>
      <c r="F78" s="144"/>
      <c r="G78" s="144"/>
      <c r="H78" s="145"/>
      <c r="I78" s="145"/>
      <c r="J78" s="145"/>
      <c r="K78" s="145"/>
      <c r="L78" s="145"/>
      <c r="M78" s="145"/>
      <c r="N78" s="145"/>
      <c r="O78" s="145"/>
      <c r="P78" s="145"/>
      <c r="Q78" s="145"/>
    </row>
    <row r="79" spans="1:17">
      <c r="A79" s="155" t="s">
        <v>223</v>
      </c>
      <c r="B79" s="144"/>
      <c r="C79" s="144"/>
      <c r="D79" s="144"/>
      <c r="E79" s="144"/>
      <c r="F79" s="144"/>
      <c r="G79" s="144"/>
      <c r="H79" s="143">
        <f t="shared" ref="H79:Q79" si="11">SUM(H74:H78)</f>
        <v>0</v>
      </c>
      <c r="I79" s="143">
        <f t="shared" si="11"/>
        <v>0</v>
      </c>
      <c r="J79" s="143">
        <f t="shared" si="11"/>
        <v>0</v>
      </c>
      <c r="K79" s="143">
        <f t="shared" si="11"/>
        <v>0</v>
      </c>
      <c r="L79" s="143">
        <f t="shared" si="11"/>
        <v>0</v>
      </c>
      <c r="M79" s="143">
        <f t="shared" si="11"/>
        <v>0</v>
      </c>
      <c r="N79" s="143">
        <f t="shared" si="11"/>
        <v>0</v>
      </c>
      <c r="O79" s="143">
        <f t="shared" si="11"/>
        <v>0</v>
      </c>
      <c r="P79" s="143">
        <f t="shared" si="11"/>
        <v>0</v>
      </c>
      <c r="Q79" s="143">
        <f t="shared" si="11"/>
        <v>0</v>
      </c>
    </row>
    <row r="80" spans="1:17">
      <c r="A80" s="148"/>
      <c r="B80" s="144"/>
      <c r="C80" s="144"/>
      <c r="D80" s="144"/>
      <c r="E80" s="144"/>
      <c r="F80" s="144"/>
      <c r="G80" s="144"/>
      <c r="H80" s="147"/>
      <c r="I80" s="147"/>
      <c r="J80" s="147"/>
      <c r="K80" s="147"/>
      <c r="L80" s="147"/>
      <c r="M80" s="147"/>
      <c r="N80" s="147"/>
      <c r="O80" s="147"/>
      <c r="P80" s="147"/>
      <c r="Q80" s="147"/>
    </row>
    <row r="81" spans="1:17">
      <c r="A81" s="155" t="s">
        <v>222</v>
      </c>
      <c r="B81" s="144"/>
      <c r="C81" s="144"/>
      <c r="D81" s="144"/>
      <c r="E81" s="144"/>
      <c r="F81" s="144"/>
      <c r="G81" s="144"/>
      <c r="H81" s="145"/>
      <c r="I81" s="145"/>
      <c r="J81" s="145"/>
      <c r="K81" s="145"/>
      <c r="L81" s="145"/>
      <c r="M81" s="145"/>
      <c r="N81" s="145"/>
      <c r="O81" s="145"/>
      <c r="P81" s="145"/>
      <c r="Q81" s="145"/>
    </row>
    <row r="82" spans="1:17">
      <c r="A82" s="148"/>
      <c r="B82" s="144"/>
      <c r="C82" s="144"/>
      <c r="D82" s="144"/>
      <c r="E82" s="144"/>
      <c r="F82" s="144"/>
      <c r="G82" s="144"/>
      <c r="H82" s="147"/>
      <c r="I82" s="147"/>
      <c r="J82" s="147"/>
      <c r="K82" s="147"/>
      <c r="L82" s="147"/>
      <c r="M82" s="147"/>
      <c r="N82" s="147"/>
      <c r="O82" s="147"/>
      <c r="P82" s="147"/>
      <c r="Q82" s="147"/>
    </row>
    <row r="83" spans="1:17">
      <c r="A83" s="151" t="s">
        <v>221</v>
      </c>
      <c r="B83" s="144"/>
      <c r="C83" s="144"/>
      <c r="D83" s="144"/>
      <c r="E83" s="144"/>
      <c r="F83" s="144"/>
      <c r="G83" s="144"/>
      <c r="H83" s="147"/>
      <c r="I83" s="147"/>
      <c r="J83" s="147"/>
      <c r="K83" s="147"/>
      <c r="L83" s="147"/>
      <c r="M83" s="147"/>
      <c r="N83" s="147"/>
      <c r="O83" s="147"/>
      <c r="P83" s="147"/>
      <c r="Q83" s="147"/>
    </row>
    <row r="84" spans="1:17">
      <c r="A84" s="71" t="s">
        <v>220</v>
      </c>
      <c r="B84" s="144"/>
      <c r="C84" s="144"/>
      <c r="D84" s="144"/>
      <c r="E84" s="144"/>
      <c r="F84" s="144"/>
      <c r="G84" s="144"/>
      <c r="H84" s="145"/>
      <c r="I84" s="145"/>
      <c r="J84" s="145"/>
      <c r="K84" s="145"/>
      <c r="L84" s="145"/>
      <c r="M84" s="145"/>
      <c r="N84" s="145"/>
      <c r="O84" s="145"/>
      <c r="P84" s="145"/>
      <c r="Q84" s="145"/>
    </row>
    <row r="85" spans="1:17">
      <c r="A85" s="156" t="s">
        <v>219</v>
      </c>
      <c r="B85" s="144"/>
      <c r="C85" s="144"/>
      <c r="D85" s="144"/>
      <c r="E85" s="144"/>
      <c r="F85" s="144"/>
      <c r="G85" s="144"/>
      <c r="H85" s="145"/>
      <c r="I85" s="145"/>
      <c r="J85" s="145"/>
      <c r="K85" s="145"/>
      <c r="L85" s="145"/>
      <c r="M85" s="145"/>
      <c r="N85" s="145"/>
      <c r="O85" s="145"/>
      <c r="P85" s="145"/>
      <c r="Q85" s="145"/>
    </row>
    <row r="86" spans="1:17">
      <c r="A86" s="71" t="s">
        <v>218</v>
      </c>
      <c r="B86" s="144"/>
      <c r="C86" s="144"/>
      <c r="D86" s="144"/>
      <c r="E86" s="144"/>
      <c r="F86" s="144"/>
      <c r="G86" s="144"/>
      <c r="H86" s="145"/>
      <c r="I86" s="145"/>
      <c r="J86" s="145"/>
      <c r="K86" s="145"/>
      <c r="L86" s="145"/>
      <c r="M86" s="145"/>
      <c r="N86" s="145"/>
      <c r="O86" s="145"/>
      <c r="P86" s="145"/>
      <c r="Q86" s="145"/>
    </row>
    <row r="87" spans="1:17">
      <c r="A87" s="71" t="s">
        <v>217</v>
      </c>
      <c r="B87" s="144"/>
      <c r="C87" s="144"/>
      <c r="D87" s="144"/>
      <c r="E87" s="144"/>
      <c r="F87" s="144"/>
      <c r="G87" s="144"/>
      <c r="H87" s="145"/>
      <c r="I87" s="145"/>
      <c r="J87" s="145"/>
      <c r="K87" s="145"/>
      <c r="L87" s="145"/>
      <c r="M87" s="145"/>
      <c r="N87" s="145"/>
      <c r="O87" s="145"/>
      <c r="P87" s="145"/>
      <c r="Q87" s="145"/>
    </row>
    <row r="88" spans="1:17">
      <c r="A88" s="71" t="s">
        <v>216</v>
      </c>
      <c r="B88" s="144"/>
      <c r="C88" s="144"/>
      <c r="D88" s="144"/>
      <c r="E88" s="144"/>
      <c r="F88" s="144"/>
      <c r="G88" s="144"/>
      <c r="H88" s="145"/>
      <c r="I88" s="145"/>
      <c r="J88" s="145"/>
      <c r="K88" s="145"/>
      <c r="L88" s="145"/>
      <c r="M88" s="145"/>
      <c r="N88" s="145"/>
      <c r="O88" s="145"/>
      <c r="P88" s="145"/>
      <c r="Q88" s="145"/>
    </row>
    <row r="89" spans="1:17">
      <c r="A89" s="71" t="s">
        <v>215</v>
      </c>
      <c r="B89" s="144"/>
      <c r="C89" s="144"/>
      <c r="D89" s="144"/>
      <c r="E89" s="144"/>
      <c r="F89" s="144"/>
      <c r="G89" s="144"/>
      <c r="H89" s="145"/>
      <c r="I89" s="145"/>
      <c r="J89" s="145"/>
      <c r="K89" s="145"/>
      <c r="L89" s="145"/>
      <c r="M89" s="145"/>
      <c r="N89" s="145"/>
      <c r="O89" s="145"/>
      <c r="P89" s="145"/>
      <c r="Q89" s="145"/>
    </row>
    <row r="90" spans="1:17">
      <c r="A90" s="71" t="s">
        <v>214</v>
      </c>
      <c r="B90" s="144"/>
      <c r="C90" s="144"/>
      <c r="D90" s="144"/>
      <c r="E90" s="144"/>
      <c r="F90" s="144"/>
      <c r="G90" s="144"/>
      <c r="H90" s="145"/>
      <c r="I90" s="145"/>
      <c r="J90" s="145"/>
      <c r="K90" s="145"/>
      <c r="L90" s="145"/>
      <c r="M90" s="145"/>
      <c r="N90" s="145"/>
      <c r="O90" s="145"/>
      <c r="P90" s="145"/>
      <c r="Q90" s="145"/>
    </row>
    <row r="91" spans="1:17">
      <c r="A91" s="155" t="s">
        <v>213</v>
      </c>
      <c r="B91" s="144"/>
      <c r="C91" s="144"/>
      <c r="D91" s="144"/>
      <c r="E91" s="144"/>
      <c r="F91" s="144"/>
      <c r="G91" s="144"/>
      <c r="H91" s="143">
        <f t="shared" ref="H91:Q91" si="12">SUM(H84:H90)</f>
        <v>0</v>
      </c>
      <c r="I91" s="143">
        <f t="shared" si="12"/>
        <v>0</v>
      </c>
      <c r="J91" s="143">
        <f t="shared" si="12"/>
        <v>0</v>
      </c>
      <c r="K91" s="143">
        <f t="shared" si="12"/>
        <v>0</v>
      </c>
      <c r="L91" s="143">
        <f t="shared" si="12"/>
        <v>0</v>
      </c>
      <c r="M91" s="143">
        <f t="shared" si="12"/>
        <v>0</v>
      </c>
      <c r="N91" s="143">
        <f t="shared" si="12"/>
        <v>0</v>
      </c>
      <c r="O91" s="143">
        <f t="shared" si="12"/>
        <v>0</v>
      </c>
      <c r="P91" s="143">
        <f t="shared" si="12"/>
        <v>0</v>
      </c>
      <c r="Q91" s="143">
        <f t="shared" si="12"/>
        <v>0</v>
      </c>
    </row>
    <row r="92" spans="1:17">
      <c r="A92" s="148"/>
      <c r="B92" s="144"/>
      <c r="C92" s="144"/>
      <c r="D92" s="144"/>
      <c r="E92" s="144"/>
      <c r="F92" s="144"/>
      <c r="G92" s="144"/>
      <c r="H92" s="147"/>
      <c r="I92" s="147"/>
      <c r="J92" s="147"/>
      <c r="K92" s="147"/>
      <c r="L92" s="147"/>
      <c r="M92" s="147"/>
      <c r="N92" s="147"/>
      <c r="O92" s="147"/>
      <c r="P92" s="147"/>
      <c r="Q92" s="147"/>
    </row>
    <row r="93" spans="1:17" ht="15">
      <c r="A93" s="155" t="s">
        <v>212</v>
      </c>
      <c r="B93" s="144"/>
      <c r="C93" s="144"/>
      <c r="D93" s="144"/>
      <c r="E93" s="144"/>
      <c r="F93" s="144"/>
      <c r="G93" s="144"/>
      <c r="H93" s="143">
        <f t="shared" ref="H93:Q93" si="13">H61+H69+H71+H79+H81+H91</f>
        <v>0</v>
      </c>
      <c r="I93" s="143">
        <f t="shared" si="13"/>
        <v>0</v>
      </c>
      <c r="J93" s="143">
        <f t="shared" si="13"/>
        <v>0</v>
      </c>
      <c r="K93" s="143">
        <f t="shared" si="13"/>
        <v>0</v>
      </c>
      <c r="L93" s="143">
        <f t="shared" si="13"/>
        <v>0</v>
      </c>
      <c r="M93" s="143">
        <f t="shared" si="13"/>
        <v>0</v>
      </c>
      <c r="N93" s="143">
        <f t="shared" si="13"/>
        <v>0</v>
      </c>
      <c r="O93" s="143">
        <f t="shared" si="13"/>
        <v>0</v>
      </c>
      <c r="P93" s="143">
        <f t="shared" si="13"/>
        <v>0</v>
      </c>
      <c r="Q93" s="143">
        <f t="shared" si="13"/>
        <v>0</v>
      </c>
    </row>
    <row r="94" spans="1:17">
      <c r="A94" s="154" t="s">
        <v>211</v>
      </c>
      <c r="B94" s="144"/>
      <c r="C94" s="144"/>
      <c r="D94" s="144"/>
      <c r="E94" s="144"/>
      <c r="F94" s="144"/>
      <c r="G94" s="144"/>
      <c r="H94" s="145"/>
      <c r="I94" s="145"/>
      <c r="J94" s="145"/>
      <c r="K94" s="145"/>
      <c r="L94" s="145"/>
      <c r="M94" s="145"/>
      <c r="N94" s="145"/>
      <c r="O94" s="145"/>
      <c r="P94" s="145"/>
      <c r="Q94" s="145"/>
    </row>
    <row r="95" spans="1:17" ht="15">
      <c r="A95" s="153" t="s">
        <v>210</v>
      </c>
      <c r="B95" s="144"/>
      <c r="C95" s="144"/>
      <c r="D95" s="144"/>
      <c r="E95" s="144"/>
      <c r="F95" s="144"/>
      <c r="G95" s="144"/>
      <c r="H95" s="143">
        <f t="shared" ref="H95:Q95" si="14">SUM(H93+H94)</f>
        <v>0</v>
      </c>
      <c r="I95" s="143">
        <f t="shared" si="14"/>
        <v>0</v>
      </c>
      <c r="J95" s="143">
        <f t="shared" si="14"/>
        <v>0</v>
      </c>
      <c r="K95" s="143">
        <f t="shared" si="14"/>
        <v>0</v>
      </c>
      <c r="L95" s="143">
        <f t="shared" si="14"/>
        <v>0</v>
      </c>
      <c r="M95" s="143">
        <f t="shared" si="14"/>
        <v>0</v>
      </c>
      <c r="N95" s="143">
        <f t="shared" si="14"/>
        <v>0</v>
      </c>
      <c r="O95" s="143">
        <f t="shared" si="14"/>
        <v>0</v>
      </c>
      <c r="P95" s="143">
        <f t="shared" si="14"/>
        <v>0</v>
      </c>
      <c r="Q95" s="143">
        <f t="shared" si="14"/>
        <v>0</v>
      </c>
    </row>
    <row r="96" spans="1:17">
      <c r="A96" s="152"/>
      <c r="B96" s="144"/>
      <c r="C96" s="144"/>
      <c r="D96" s="144"/>
      <c r="E96" s="144"/>
      <c r="F96" s="144"/>
      <c r="G96" s="144"/>
      <c r="H96" s="147"/>
      <c r="I96" s="147"/>
      <c r="J96" s="147"/>
      <c r="K96" s="147"/>
      <c r="L96" s="147"/>
      <c r="M96" s="147"/>
      <c r="N96" s="147"/>
      <c r="O96" s="147"/>
      <c r="P96" s="147"/>
      <c r="Q96" s="147"/>
    </row>
    <row r="97" spans="1:17">
      <c r="A97" s="151" t="s">
        <v>209</v>
      </c>
      <c r="B97" s="150"/>
      <c r="C97" s="150"/>
      <c r="D97" s="150"/>
      <c r="E97" s="150"/>
      <c r="F97" s="150"/>
      <c r="G97" s="150"/>
      <c r="H97" s="149"/>
      <c r="I97" s="149"/>
      <c r="J97" s="149"/>
      <c r="K97" s="149"/>
      <c r="L97" s="149"/>
      <c r="M97" s="149"/>
      <c r="N97" s="149"/>
      <c r="O97" s="149"/>
      <c r="P97" s="149"/>
      <c r="Q97" s="149"/>
    </row>
    <row r="98" spans="1:17">
      <c r="A98" s="148"/>
      <c r="B98" s="144"/>
      <c r="C98" s="144"/>
      <c r="D98" s="144"/>
      <c r="E98" s="144"/>
      <c r="F98" s="144"/>
      <c r="G98" s="144"/>
      <c r="H98" s="147"/>
      <c r="I98" s="147"/>
      <c r="J98" s="147"/>
      <c r="K98" s="147"/>
      <c r="L98" s="147"/>
      <c r="M98" s="147"/>
      <c r="N98" s="147"/>
      <c r="O98" s="147"/>
      <c r="P98" s="147"/>
      <c r="Q98" s="147"/>
    </row>
    <row r="99" spans="1:17">
      <c r="A99" s="71" t="s">
        <v>208</v>
      </c>
      <c r="B99" s="144"/>
      <c r="C99" s="144"/>
      <c r="D99" s="144"/>
      <c r="E99" s="144"/>
      <c r="F99" s="144"/>
      <c r="G99" s="144"/>
      <c r="H99" s="146"/>
      <c r="I99" s="146"/>
      <c r="J99" s="146"/>
      <c r="K99" s="146"/>
      <c r="L99" s="146"/>
      <c r="M99" s="146"/>
      <c r="N99" s="146"/>
      <c r="O99" s="146"/>
      <c r="P99" s="146"/>
      <c r="Q99" s="146"/>
    </row>
    <row r="100" spans="1:17">
      <c r="A100" s="71" t="s">
        <v>207</v>
      </c>
      <c r="B100" s="144"/>
      <c r="C100" s="144"/>
      <c r="D100" s="144"/>
      <c r="E100" s="144"/>
      <c r="F100" s="144"/>
      <c r="G100" s="144"/>
      <c r="H100" s="143">
        <f t="shared" ref="H100:Q100" si="15">H95</f>
        <v>0</v>
      </c>
      <c r="I100" s="143">
        <f t="shared" si="15"/>
        <v>0</v>
      </c>
      <c r="J100" s="143">
        <f t="shared" si="15"/>
        <v>0</v>
      </c>
      <c r="K100" s="143">
        <f t="shared" si="15"/>
        <v>0</v>
      </c>
      <c r="L100" s="143">
        <f t="shared" si="15"/>
        <v>0</v>
      </c>
      <c r="M100" s="143">
        <f t="shared" si="15"/>
        <v>0</v>
      </c>
      <c r="N100" s="143">
        <f t="shared" si="15"/>
        <v>0</v>
      </c>
      <c r="O100" s="143">
        <f t="shared" si="15"/>
        <v>0</v>
      </c>
      <c r="P100" s="143">
        <f t="shared" si="15"/>
        <v>0</v>
      </c>
      <c r="Q100" s="143">
        <f t="shared" si="15"/>
        <v>0</v>
      </c>
    </row>
    <row r="101" spans="1:17">
      <c r="A101" s="71" t="s">
        <v>206</v>
      </c>
      <c r="B101" s="144"/>
      <c r="C101" s="144"/>
      <c r="D101" s="144"/>
      <c r="E101" s="144"/>
      <c r="F101" s="144"/>
      <c r="G101" s="144"/>
      <c r="H101" s="145"/>
      <c r="I101" s="145">
        <v>0</v>
      </c>
      <c r="J101" s="145">
        <v>0</v>
      </c>
      <c r="K101" s="145">
        <v>0</v>
      </c>
      <c r="L101" s="145">
        <v>0</v>
      </c>
      <c r="M101" s="145">
        <v>0</v>
      </c>
      <c r="N101" s="145">
        <v>0</v>
      </c>
      <c r="O101" s="145">
        <v>0</v>
      </c>
      <c r="P101" s="145">
        <v>0</v>
      </c>
      <c r="Q101" s="145">
        <v>0</v>
      </c>
    </row>
    <row r="102" spans="1:17">
      <c r="A102" s="71" t="s">
        <v>205</v>
      </c>
      <c r="B102" s="144"/>
      <c r="C102" s="144"/>
      <c r="D102" s="144"/>
      <c r="E102" s="144"/>
      <c r="F102" s="144"/>
      <c r="G102" s="144"/>
      <c r="H102" s="145"/>
      <c r="I102" s="145">
        <v>0</v>
      </c>
      <c r="J102" s="145">
        <v>0</v>
      </c>
      <c r="K102" s="145">
        <v>0</v>
      </c>
      <c r="L102" s="145">
        <v>0</v>
      </c>
      <c r="M102" s="145">
        <v>0</v>
      </c>
      <c r="N102" s="145">
        <v>0</v>
      </c>
      <c r="O102" s="145">
        <v>0</v>
      </c>
      <c r="P102" s="145">
        <v>0</v>
      </c>
      <c r="Q102" s="145">
        <v>0</v>
      </c>
    </row>
    <row r="103" spans="1:17">
      <c r="A103" s="71" t="s">
        <v>204</v>
      </c>
      <c r="B103" s="144"/>
      <c r="C103" s="144"/>
      <c r="D103" s="144"/>
      <c r="E103" s="144"/>
      <c r="F103" s="144"/>
      <c r="G103" s="144"/>
      <c r="H103" s="145"/>
      <c r="I103" s="145"/>
      <c r="J103" s="145"/>
      <c r="K103" s="145"/>
      <c r="L103" s="145"/>
      <c r="M103" s="145"/>
      <c r="N103" s="145"/>
      <c r="O103" s="145"/>
      <c r="P103" s="145"/>
      <c r="Q103" s="145"/>
    </row>
    <row r="104" spans="1:17">
      <c r="A104" s="71" t="s">
        <v>203</v>
      </c>
      <c r="B104" s="144"/>
      <c r="C104" s="144"/>
      <c r="D104" s="144"/>
      <c r="E104" s="144"/>
      <c r="F104" s="144"/>
      <c r="G104" s="144"/>
      <c r="H104" s="145"/>
      <c r="I104" s="145"/>
      <c r="J104" s="145"/>
      <c r="K104" s="145"/>
      <c r="L104" s="145"/>
      <c r="M104" s="145"/>
      <c r="N104" s="145"/>
      <c r="O104" s="145"/>
      <c r="P104" s="145"/>
      <c r="Q104" s="145"/>
    </row>
    <row r="105" spans="1:17">
      <c r="A105" s="71" t="s">
        <v>202</v>
      </c>
      <c r="B105" s="144"/>
      <c r="C105" s="144"/>
      <c r="D105" s="144"/>
      <c r="E105" s="144"/>
      <c r="F105" s="144"/>
      <c r="G105" s="144"/>
      <c r="H105" s="145"/>
      <c r="I105" s="145"/>
      <c r="J105" s="145"/>
      <c r="K105" s="145"/>
      <c r="L105" s="145"/>
      <c r="M105" s="145"/>
      <c r="N105" s="145"/>
      <c r="O105" s="145"/>
      <c r="P105" s="145"/>
      <c r="Q105" s="145"/>
    </row>
    <row r="106" spans="1:17">
      <c r="A106" s="71" t="s">
        <v>201</v>
      </c>
      <c r="B106" s="144"/>
      <c r="C106" s="144"/>
      <c r="D106" s="144"/>
      <c r="E106" s="144"/>
      <c r="F106" s="144"/>
      <c r="G106" s="144"/>
      <c r="H106" s="143">
        <f t="shared" ref="H106:Q106" si="16">SUM(H99:H105)</f>
        <v>0</v>
      </c>
      <c r="I106" s="143">
        <f t="shared" si="16"/>
        <v>0</v>
      </c>
      <c r="J106" s="143">
        <f t="shared" si="16"/>
        <v>0</v>
      </c>
      <c r="K106" s="143">
        <f t="shared" si="16"/>
        <v>0</v>
      </c>
      <c r="L106" s="143">
        <f t="shared" si="16"/>
        <v>0</v>
      </c>
      <c r="M106" s="143">
        <f t="shared" si="16"/>
        <v>0</v>
      </c>
      <c r="N106" s="143">
        <f t="shared" si="16"/>
        <v>0</v>
      </c>
      <c r="O106" s="143">
        <f t="shared" si="16"/>
        <v>0</v>
      </c>
      <c r="P106" s="143">
        <f t="shared" si="16"/>
        <v>0</v>
      </c>
      <c r="Q106" s="143">
        <f t="shared" si="16"/>
        <v>0</v>
      </c>
    </row>
    <row r="109" spans="1:17" s="160" customFormat="1" ht="15">
      <c r="A109" s="132" t="s">
        <v>151</v>
      </c>
      <c r="H109" s="95" t="str">
        <f t="shared" ref="H109:Q109" si="17">$A109</f>
        <v>ESO</v>
      </c>
      <c r="I109" s="95" t="str">
        <f t="shared" si="17"/>
        <v>ESO</v>
      </c>
      <c r="J109" s="95" t="str">
        <f t="shared" si="17"/>
        <v>ESO</v>
      </c>
      <c r="K109" s="95" t="str">
        <f t="shared" si="17"/>
        <v>ESO</v>
      </c>
      <c r="L109" s="95" t="str">
        <f t="shared" si="17"/>
        <v>ESO</v>
      </c>
      <c r="M109" s="95" t="str">
        <f t="shared" si="17"/>
        <v>ESO</v>
      </c>
      <c r="N109" s="95" t="str">
        <f t="shared" si="17"/>
        <v>ESO</v>
      </c>
      <c r="O109" s="95" t="str">
        <f t="shared" si="17"/>
        <v>ESO</v>
      </c>
      <c r="P109" s="95" t="str">
        <f t="shared" si="17"/>
        <v>ESO</v>
      </c>
      <c r="Q109" s="95" t="str">
        <f t="shared" si="17"/>
        <v>ESO</v>
      </c>
    </row>
    <row r="110" spans="1:17" s="160" customFormat="1">
      <c r="A110" s="161" t="s">
        <v>150</v>
      </c>
      <c r="H110" s="99">
        <v>2012</v>
      </c>
      <c r="I110" s="99">
        <f t="shared" ref="I110:Q110" si="18">SUM(H110+1)</f>
        <v>2013</v>
      </c>
      <c r="J110" s="99">
        <f t="shared" si="18"/>
        <v>2014</v>
      </c>
      <c r="K110" s="99">
        <f t="shared" si="18"/>
        <v>2015</v>
      </c>
      <c r="L110" s="99">
        <f t="shared" si="18"/>
        <v>2016</v>
      </c>
      <c r="M110" s="99">
        <f t="shared" si="18"/>
        <v>2017</v>
      </c>
      <c r="N110" s="99">
        <f t="shared" si="18"/>
        <v>2018</v>
      </c>
      <c r="O110" s="99">
        <f t="shared" si="18"/>
        <v>2019</v>
      </c>
      <c r="P110" s="99">
        <f t="shared" si="18"/>
        <v>2020</v>
      </c>
      <c r="Q110" s="99">
        <f t="shared" si="18"/>
        <v>2021</v>
      </c>
    </row>
    <row r="111" spans="1:17">
      <c r="A111" s="159"/>
    </row>
    <row r="112" spans="1:17">
      <c r="A112" s="155" t="s">
        <v>238</v>
      </c>
      <c r="B112" s="144"/>
      <c r="C112" s="144"/>
      <c r="D112" s="144"/>
      <c r="E112" s="144"/>
      <c r="F112" s="144"/>
      <c r="G112" s="144"/>
      <c r="H112" s="145"/>
      <c r="I112" s="145"/>
      <c r="J112" s="145"/>
      <c r="K112" s="145"/>
      <c r="L112" s="145"/>
      <c r="M112" s="145"/>
      <c r="N112" s="145"/>
      <c r="O112" s="145"/>
      <c r="P112" s="145"/>
      <c r="Q112" s="145"/>
    </row>
    <row r="113" spans="1:17">
      <c r="A113" s="148"/>
      <c r="B113" s="144"/>
      <c r="C113" s="144"/>
      <c r="D113" s="144"/>
      <c r="E113" s="144"/>
      <c r="F113" s="144"/>
      <c r="G113" s="144"/>
      <c r="H113" s="147"/>
      <c r="I113" s="147"/>
      <c r="J113" s="147"/>
      <c r="K113" s="147"/>
      <c r="L113" s="147"/>
      <c r="M113" s="147"/>
      <c r="N113" s="147"/>
      <c r="O113" s="147"/>
      <c r="P113" s="147"/>
      <c r="Q113" s="147"/>
    </row>
    <row r="114" spans="1:17">
      <c r="A114" s="151" t="s">
        <v>237</v>
      </c>
      <c r="B114" s="144"/>
      <c r="C114" s="144"/>
      <c r="D114" s="144"/>
      <c r="E114" s="144"/>
      <c r="F114" s="144"/>
      <c r="G114" s="150"/>
      <c r="H114" s="149"/>
      <c r="I114" s="149"/>
      <c r="J114" s="149"/>
      <c r="K114" s="149"/>
      <c r="L114" s="149"/>
      <c r="M114" s="149"/>
      <c r="N114" s="149"/>
      <c r="O114" s="149"/>
      <c r="P114" s="149"/>
      <c r="Q114" s="149"/>
    </row>
    <row r="115" spans="1:17">
      <c r="A115" s="71" t="s">
        <v>236</v>
      </c>
      <c r="B115" s="144"/>
      <c r="C115" s="144"/>
      <c r="D115" s="144"/>
      <c r="E115" s="144"/>
      <c r="F115" s="144"/>
      <c r="G115" s="144"/>
      <c r="H115" s="145"/>
      <c r="I115" s="145"/>
      <c r="J115" s="145"/>
      <c r="K115" s="145"/>
      <c r="L115" s="145"/>
      <c r="M115" s="145"/>
      <c r="N115" s="145"/>
      <c r="O115" s="145"/>
      <c r="P115" s="145"/>
      <c r="Q115" s="145"/>
    </row>
    <row r="116" spans="1:17">
      <c r="A116" s="71" t="s">
        <v>235</v>
      </c>
      <c r="B116" s="144"/>
      <c r="C116" s="144"/>
      <c r="D116" s="144"/>
      <c r="E116" s="144"/>
      <c r="F116" s="144"/>
      <c r="G116" s="144"/>
      <c r="H116" s="145"/>
      <c r="I116" s="145"/>
      <c r="J116" s="145"/>
      <c r="K116" s="145"/>
      <c r="L116" s="145"/>
      <c r="M116" s="145"/>
      <c r="N116" s="145"/>
      <c r="O116" s="145"/>
      <c r="P116" s="145"/>
      <c r="Q116" s="145"/>
    </row>
    <row r="117" spans="1:17">
      <c r="A117" s="71" t="s">
        <v>234</v>
      </c>
      <c r="B117" s="144"/>
      <c r="C117" s="144"/>
      <c r="D117" s="144"/>
      <c r="E117" s="144"/>
      <c r="F117" s="144"/>
      <c r="G117" s="144"/>
      <c r="H117" s="145"/>
      <c r="I117" s="145"/>
      <c r="J117" s="145"/>
      <c r="K117" s="145"/>
      <c r="L117" s="145"/>
      <c r="M117" s="145"/>
      <c r="N117" s="145"/>
      <c r="O117" s="145"/>
      <c r="P117" s="145"/>
      <c r="Q117" s="145"/>
    </row>
    <row r="118" spans="1:17">
      <c r="A118" s="71" t="s">
        <v>233</v>
      </c>
      <c r="B118" s="144"/>
      <c r="C118" s="144"/>
      <c r="D118" s="144"/>
      <c r="E118" s="144"/>
      <c r="F118" s="144"/>
      <c r="G118" s="144"/>
      <c r="H118" s="145"/>
      <c r="I118" s="145"/>
      <c r="J118" s="145"/>
      <c r="K118" s="145"/>
      <c r="L118" s="145"/>
      <c r="M118" s="145"/>
      <c r="N118" s="145"/>
      <c r="O118" s="145"/>
      <c r="P118" s="145"/>
      <c r="Q118" s="145"/>
    </row>
    <row r="119" spans="1:17">
      <c r="A119" s="71" t="s">
        <v>232</v>
      </c>
      <c r="B119" s="144"/>
      <c r="C119" s="144"/>
      <c r="D119" s="144"/>
      <c r="E119" s="144"/>
      <c r="F119" s="144"/>
      <c r="G119" s="144"/>
      <c r="H119" s="145"/>
      <c r="I119" s="145"/>
      <c r="J119" s="145"/>
      <c r="K119" s="145"/>
      <c r="L119" s="145"/>
      <c r="M119" s="145"/>
      <c r="N119" s="145"/>
      <c r="O119" s="145"/>
      <c r="P119" s="145"/>
      <c r="Q119" s="145"/>
    </row>
    <row r="120" spans="1:17">
      <c r="A120" s="76" t="s">
        <v>231</v>
      </c>
      <c r="B120" s="144"/>
      <c r="C120" s="144"/>
      <c r="D120" s="144"/>
      <c r="E120" s="144"/>
      <c r="F120" s="144"/>
      <c r="G120" s="144"/>
      <c r="H120" s="143">
        <f t="shared" ref="H120:Q120" si="19">SUM(H115:H119)</f>
        <v>0</v>
      </c>
      <c r="I120" s="143">
        <f t="shared" si="19"/>
        <v>0</v>
      </c>
      <c r="J120" s="143">
        <f t="shared" si="19"/>
        <v>0</v>
      </c>
      <c r="K120" s="143">
        <f t="shared" si="19"/>
        <v>0</v>
      </c>
      <c r="L120" s="143">
        <f t="shared" si="19"/>
        <v>0</v>
      </c>
      <c r="M120" s="143">
        <f t="shared" si="19"/>
        <v>0</v>
      </c>
      <c r="N120" s="143">
        <f t="shared" si="19"/>
        <v>0</v>
      </c>
      <c r="O120" s="143">
        <f t="shared" si="19"/>
        <v>0</v>
      </c>
      <c r="P120" s="143">
        <f t="shared" si="19"/>
        <v>0</v>
      </c>
      <c r="Q120" s="143">
        <f t="shared" si="19"/>
        <v>0</v>
      </c>
    </row>
    <row r="121" spans="1:17">
      <c r="A121" s="148"/>
      <c r="B121" s="144"/>
      <c r="C121" s="144"/>
      <c r="D121" s="144"/>
      <c r="E121" s="144"/>
      <c r="F121" s="144"/>
      <c r="G121" s="144"/>
      <c r="H121" s="147"/>
      <c r="I121" s="147"/>
      <c r="J121" s="147"/>
      <c r="K121" s="147"/>
      <c r="L121" s="147"/>
      <c r="M121" s="147"/>
      <c r="N121" s="147"/>
      <c r="O121" s="147"/>
      <c r="P121" s="147"/>
      <c r="Q121" s="147"/>
    </row>
    <row r="122" spans="1:17">
      <c r="A122" s="155" t="s">
        <v>230</v>
      </c>
      <c r="B122" s="144"/>
      <c r="C122" s="144"/>
      <c r="D122" s="144"/>
      <c r="E122" s="144"/>
      <c r="F122" s="144"/>
      <c r="G122" s="144"/>
      <c r="H122" s="145"/>
      <c r="I122" s="145"/>
      <c r="J122" s="145"/>
      <c r="K122" s="145"/>
      <c r="L122" s="145"/>
      <c r="M122" s="145"/>
      <c r="N122" s="145"/>
      <c r="O122" s="145"/>
      <c r="P122" s="145"/>
      <c r="Q122" s="145"/>
    </row>
    <row r="123" spans="1:17">
      <c r="A123" s="148"/>
      <c r="B123" s="144"/>
      <c r="C123" s="144"/>
      <c r="D123" s="144"/>
      <c r="E123" s="144"/>
      <c r="F123" s="144"/>
      <c r="G123" s="144"/>
      <c r="H123" s="147"/>
      <c r="I123" s="147"/>
      <c r="J123" s="147"/>
      <c r="K123" s="147"/>
      <c r="L123" s="147"/>
      <c r="M123" s="147"/>
      <c r="N123" s="147"/>
      <c r="O123" s="147"/>
      <c r="P123" s="147"/>
      <c r="Q123" s="147"/>
    </row>
    <row r="124" spans="1:17">
      <c r="A124" s="158" t="s">
        <v>229</v>
      </c>
      <c r="B124" s="144"/>
      <c r="C124" s="144"/>
      <c r="D124" s="144"/>
      <c r="E124" s="144"/>
      <c r="F124" s="144"/>
      <c r="G124" s="144"/>
      <c r="H124" s="147"/>
      <c r="I124" s="147"/>
      <c r="J124" s="147"/>
      <c r="K124" s="147"/>
      <c r="L124" s="147"/>
      <c r="M124" s="147"/>
      <c r="N124" s="147"/>
      <c r="O124" s="147"/>
      <c r="P124" s="147"/>
      <c r="Q124" s="147"/>
    </row>
    <row r="125" spans="1:17">
      <c r="A125" s="71" t="s">
        <v>228</v>
      </c>
      <c r="B125" s="144"/>
      <c r="C125" s="144"/>
      <c r="D125" s="144"/>
      <c r="E125" s="144"/>
      <c r="F125" s="144"/>
      <c r="G125" s="144"/>
      <c r="H125" s="145"/>
      <c r="I125" s="145"/>
      <c r="J125" s="145"/>
      <c r="K125" s="145"/>
      <c r="L125" s="145"/>
      <c r="M125" s="145"/>
      <c r="N125" s="145"/>
      <c r="O125" s="145"/>
      <c r="P125" s="145"/>
      <c r="Q125" s="145"/>
    </row>
    <row r="126" spans="1:17">
      <c r="A126" s="71" t="s">
        <v>227</v>
      </c>
      <c r="B126" s="144"/>
      <c r="C126" s="144"/>
      <c r="D126" s="144"/>
      <c r="E126" s="144"/>
      <c r="F126" s="144"/>
      <c r="G126" s="144"/>
      <c r="H126" s="145"/>
      <c r="I126" s="145"/>
      <c r="J126" s="145"/>
      <c r="K126" s="145"/>
      <c r="L126" s="145"/>
      <c r="M126" s="145"/>
      <c r="N126" s="145"/>
      <c r="O126" s="145"/>
      <c r="P126" s="145"/>
      <c r="Q126" s="145"/>
    </row>
    <row r="127" spans="1:17">
      <c r="A127" s="71" t="s">
        <v>226</v>
      </c>
      <c r="B127" s="144"/>
      <c r="C127" s="144"/>
      <c r="D127" s="144"/>
      <c r="E127" s="144"/>
      <c r="F127" s="144"/>
      <c r="G127" s="144"/>
      <c r="H127" s="145"/>
      <c r="I127" s="145"/>
      <c r="J127" s="145"/>
      <c r="K127" s="145"/>
      <c r="L127" s="145"/>
      <c r="M127" s="145"/>
      <c r="N127" s="145"/>
      <c r="O127" s="145"/>
      <c r="P127" s="145"/>
      <c r="Q127" s="145"/>
    </row>
    <row r="128" spans="1:17">
      <c r="A128" s="71" t="s">
        <v>225</v>
      </c>
      <c r="B128" s="144"/>
      <c r="C128" s="144"/>
      <c r="D128" s="144"/>
      <c r="E128" s="144"/>
      <c r="F128" s="144"/>
      <c r="G128" s="144"/>
      <c r="H128" s="145"/>
      <c r="I128" s="145"/>
      <c r="J128" s="145"/>
      <c r="K128" s="145"/>
      <c r="L128" s="145"/>
      <c r="M128" s="145"/>
      <c r="N128" s="145"/>
      <c r="O128" s="145"/>
      <c r="P128" s="145"/>
      <c r="Q128" s="145"/>
    </row>
    <row r="129" spans="1:17">
      <c r="A129" s="157" t="s">
        <v>224</v>
      </c>
      <c r="B129" s="144"/>
      <c r="C129" s="144"/>
      <c r="D129" s="144"/>
      <c r="E129" s="144"/>
      <c r="F129" s="144"/>
      <c r="G129" s="144"/>
      <c r="H129" s="145"/>
      <c r="I129" s="145"/>
      <c r="J129" s="145"/>
      <c r="K129" s="145"/>
      <c r="L129" s="145"/>
      <c r="M129" s="145"/>
      <c r="N129" s="145"/>
      <c r="O129" s="145"/>
      <c r="P129" s="145"/>
      <c r="Q129" s="145"/>
    </row>
    <row r="130" spans="1:17">
      <c r="A130" s="155" t="s">
        <v>223</v>
      </c>
      <c r="B130" s="144"/>
      <c r="C130" s="144"/>
      <c r="D130" s="144"/>
      <c r="E130" s="144"/>
      <c r="F130" s="144"/>
      <c r="G130" s="144"/>
      <c r="H130" s="143">
        <f t="shared" ref="H130:Q130" si="20">SUM(H125:H129)</f>
        <v>0</v>
      </c>
      <c r="I130" s="143">
        <f t="shared" si="20"/>
        <v>0</v>
      </c>
      <c r="J130" s="143">
        <f t="shared" si="20"/>
        <v>0</v>
      </c>
      <c r="K130" s="143">
        <f t="shared" si="20"/>
        <v>0</v>
      </c>
      <c r="L130" s="143">
        <f t="shared" si="20"/>
        <v>0</v>
      </c>
      <c r="M130" s="143">
        <f t="shared" si="20"/>
        <v>0</v>
      </c>
      <c r="N130" s="143">
        <f t="shared" si="20"/>
        <v>0</v>
      </c>
      <c r="O130" s="143">
        <f t="shared" si="20"/>
        <v>0</v>
      </c>
      <c r="P130" s="143">
        <f t="shared" si="20"/>
        <v>0</v>
      </c>
      <c r="Q130" s="143">
        <f t="shared" si="20"/>
        <v>0</v>
      </c>
    </row>
    <row r="131" spans="1:17">
      <c r="A131" s="148"/>
      <c r="B131" s="144"/>
      <c r="C131" s="144"/>
      <c r="D131" s="144"/>
      <c r="E131" s="144"/>
      <c r="F131" s="144"/>
      <c r="G131" s="144"/>
      <c r="H131" s="147"/>
      <c r="I131" s="147"/>
      <c r="J131" s="147"/>
      <c r="K131" s="147"/>
      <c r="L131" s="147"/>
      <c r="M131" s="147"/>
      <c r="N131" s="147"/>
      <c r="O131" s="147"/>
      <c r="P131" s="147"/>
      <c r="Q131" s="147"/>
    </row>
    <row r="132" spans="1:17">
      <c r="A132" s="155" t="s">
        <v>222</v>
      </c>
      <c r="B132" s="144"/>
      <c r="C132" s="144"/>
      <c r="D132" s="144"/>
      <c r="E132" s="144"/>
      <c r="F132" s="144"/>
      <c r="G132" s="144"/>
      <c r="H132" s="145"/>
      <c r="I132" s="145"/>
      <c r="J132" s="145"/>
      <c r="K132" s="145"/>
      <c r="L132" s="145"/>
      <c r="M132" s="145"/>
      <c r="N132" s="145"/>
      <c r="O132" s="145"/>
      <c r="P132" s="145"/>
      <c r="Q132" s="145"/>
    </row>
    <row r="133" spans="1:17">
      <c r="A133" s="148"/>
      <c r="B133" s="144"/>
      <c r="C133" s="144"/>
      <c r="D133" s="144"/>
      <c r="E133" s="144"/>
      <c r="F133" s="144"/>
      <c r="G133" s="144"/>
      <c r="H133" s="147"/>
      <c r="I133" s="147"/>
      <c r="J133" s="147"/>
      <c r="K133" s="147"/>
      <c r="L133" s="147"/>
      <c r="M133" s="147"/>
      <c r="N133" s="147"/>
      <c r="O133" s="147"/>
      <c r="P133" s="147"/>
      <c r="Q133" s="147"/>
    </row>
    <row r="134" spans="1:17">
      <c r="A134" s="151" t="s">
        <v>221</v>
      </c>
      <c r="B134" s="144"/>
      <c r="C134" s="144"/>
      <c r="D134" s="144"/>
      <c r="E134" s="144"/>
      <c r="F134" s="144"/>
      <c r="G134" s="144"/>
      <c r="H134" s="147"/>
      <c r="I134" s="147"/>
      <c r="J134" s="147"/>
      <c r="K134" s="147"/>
      <c r="L134" s="147"/>
      <c r="M134" s="147"/>
      <c r="N134" s="147"/>
      <c r="O134" s="147"/>
      <c r="P134" s="147"/>
      <c r="Q134" s="147"/>
    </row>
    <row r="135" spans="1:17">
      <c r="A135" s="71" t="s">
        <v>220</v>
      </c>
      <c r="B135" s="144"/>
      <c r="C135" s="144"/>
      <c r="D135" s="144"/>
      <c r="E135" s="144"/>
      <c r="F135" s="144"/>
      <c r="G135" s="144"/>
      <c r="H135" s="145"/>
      <c r="I135" s="145"/>
      <c r="J135" s="145"/>
      <c r="K135" s="145"/>
      <c r="L135" s="145"/>
      <c r="M135" s="145"/>
      <c r="N135" s="145"/>
      <c r="O135" s="145"/>
      <c r="P135" s="145"/>
      <c r="Q135" s="145"/>
    </row>
    <row r="136" spans="1:17">
      <c r="A136" s="156" t="s">
        <v>219</v>
      </c>
      <c r="B136" s="144"/>
      <c r="C136" s="144"/>
      <c r="D136" s="144"/>
      <c r="E136" s="144"/>
      <c r="F136" s="144"/>
      <c r="G136" s="144"/>
      <c r="H136" s="145"/>
      <c r="I136" s="145"/>
      <c r="J136" s="145"/>
      <c r="K136" s="145"/>
      <c r="L136" s="145"/>
      <c r="M136" s="145"/>
      <c r="N136" s="145"/>
      <c r="O136" s="145"/>
      <c r="P136" s="145"/>
      <c r="Q136" s="145"/>
    </row>
    <row r="137" spans="1:17">
      <c r="A137" s="71" t="s">
        <v>218</v>
      </c>
      <c r="B137" s="144"/>
      <c r="C137" s="144"/>
      <c r="D137" s="144"/>
      <c r="E137" s="144"/>
      <c r="F137" s="144"/>
      <c r="G137" s="144"/>
      <c r="H137" s="145"/>
      <c r="I137" s="145"/>
      <c r="J137" s="145"/>
      <c r="K137" s="145"/>
      <c r="L137" s="145"/>
      <c r="M137" s="145"/>
      <c r="N137" s="145"/>
      <c r="O137" s="145"/>
      <c r="P137" s="145"/>
      <c r="Q137" s="145"/>
    </row>
    <row r="138" spans="1:17">
      <c r="A138" s="71" t="s">
        <v>217</v>
      </c>
      <c r="B138" s="144"/>
      <c r="C138" s="144"/>
      <c r="D138" s="144"/>
      <c r="E138" s="144"/>
      <c r="F138" s="144"/>
      <c r="G138" s="144"/>
      <c r="H138" s="145"/>
      <c r="I138" s="145"/>
      <c r="J138" s="145"/>
      <c r="K138" s="145"/>
      <c r="L138" s="145"/>
      <c r="M138" s="145"/>
      <c r="N138" s="145"/>
      <c r="O138" s="145"/>
      <c r="P138" s="145"/>
      <c r="Q138" s="145"/>
    </row>
    <row r="139" spans="1:17">
      <c r="A139" s="71" t="s">
        <v>216</v>
      </c>
      <c r="B139" s="144"/>
      <c r="C139" s="144"/>
      <c r="D139" s="144"/>
      <c r="E139" s="144"/>
      <c r="F139" s="144"/>
      <c r="G139" s="144"/>
      <c r="H139" s="145"/>
      <c r="I139" s="145"/>
      <c r="J139" s="145"/>
      <c r="K139" s="145"/>
      <c r="L139" s="145"/>
      <c r="M139" s="145"/>
      <c r="N139" s="145"/>
      <c r="O139" s="145"/>
      <c r="P139" s="145"/>
      <c r="Q139" s="145"/>
    </row>
    <row r="140" spans="1:17">
      <c r="A140" s="71" t="s">
        <v>215</v>
      </c>
      <c r="B140" s="144"/>
      <c r="C140" s="144"/>
      <c r="D140" s="144"/>
      <c r="E140" s="144"/>
      <c r="F140" s="144"/>
      <c r="G140" s="144"/>
      <c r="H140" s="145"/>
      <c r="I140" s="145"/>
      <c r="J140" s="145"/>
      <c r="K140" s="145"/>
      <c r="L140" s="145"/>
      <c r="M140" s="145"/>
      <c r="N140" s="145"/>
      <c r="O140" s="145"/>
      <c r="P140" s="145"/>
      <c r="Q140" s="145"/>
    </row>
    <row r="141" spans="1:17">
      <c r="A141" s="71" t="s">
        <v>214</v>
      </c>
      <c r="B141" s="144"/>
      <c r="C141" s="144"/>
      <c r="D141" s="144"/>
      <c r="E141" s="144"/>
      <c r="F141" s="144"/>
      <c r="G141" s="144"/>
      <c r="H141" s="145"/>
      <c r="I141" s="145"/>
      <c r="J141" s="145"/>
      <c r="K141" s="145"/>
      <c r="L141" s="145"/>
      <c r="M141" s="145"/>
      <c r="N141" s="145"/>
      <c r="O141" s="145"/>
      <c r="P141" s="145"/>
      <c r="Q141" s="145"/>
    </row>
    <row r="142" spans="1:17">
      <c r="A142" s="155" t="s">
        <v>213</v>
      </c>
      <c r="B142" s="144"/>
      <c r="C142" s="144"/>
      <c r="D142" s="144"/>
      <c r="E142" s="144"/>
      <c r="F142" s="144"/>
      <c r="G142" s="144"/>
      <c r="H142" s="143">
        <f t="shared" ref="H142:Q142" si="21">SUM(H135:H141)</f>
        <v>0</v>
      </c>
      <c r="I142" s="143">
        <f t="shared" si="21"/>
        <v>0</v>
      </c>
      <c r="J142" s="143">
        <f t="shared" si="21"/>
        <v>0</v>
      </c>
      <c r="K142" s="143">
        <f t="shared" si="21"/>
        <v>0</v>
      </c>
      <c r="L142" s="143">
        <f t="shared" si="21"/>
        <v>0</v>
      </c>
      <c r="M142" s="143">
        <f t="shared" si="21"/>
        <v>0</v>
      </c>
      <c r="N142" s="143">
        <f t="shared" si="21"/>
        <v>0</v>
      </c>
      <c r="O142" s="143">
        <f t="shared" si="21"/>
        <v>0</v>
      </c>
      <c r="P142" s="143">
        <f t="shared" si="21"/>
        <v>0</v>
      </c>
      <c r="Q142" s="143">
        <f t="shared" si="21"/>
        <v>0</v>
      </c>
    </row>
    <row r="143" spans="1:17">
      <c r="A143" s="148"/>
      <c r="B143" s="144"/>
      <c r="C143" s="144"/>
      <c r="D143" s="144"/>
      <c r="E143" s="144"/>
      <c r="F143" s="144"/>
      <c r="G143" s="144"/>
      <c r="H143" s="147"/>
      <c r="I143" s="147"/>
      <c r="J143" s="147"/>
      <c r="K143" s="147"/>
      <c r="L143" s="147"/>
      <c r="M143" s="147"/>
      <c r="N143" s="147"/>
      <c r="O143" s="147"/>
      <c r="P143" s="147"/>
      <c r="Q143" s="147"/>
    </row>
    <row r="144" spans="1:17" ht="15">
      <c r="A144" s="155" t="s">
        <v>212</v>
      </c>
      <c r="B144" s="144"/>
      <c r="C144" s="144"/>
      <c r="D144" s="144"/>
      <c r="E144" s="144"/>
      <c r="F144" s="144"/>
      <c r="G144" s="144"/>
      <c r="H144" s="143">
        <f t="shared" ref="H144:Q144" si="22">H112+H120+H122+H130+H132+H142</f>
        <v>0</v>
      </c>
      <c r="I144" s="143">
        <f t="shared" si="22"/>
        <v>0</v>
      </c>
      <c r="J144" s="143">
        <f t="shared" si="22"/>
        <v>0</v>
      </c>
      <c r="K144" s="143">
        <f t="shared" si="22"/>
        <v>0</v>
      </c>
      <c r="L144" s="143">
        <f t="shared" si="22"/>
        <v>0</v>
      </c>
      <c r="M144" s="143">
        <f t="shared" si="22"/>
        <v>0</v>
      </c>
      <c r="N144" s="143">
        <f t="shared" si="22"/>
        <v>0</v>
      </c>
      <c r="O144" s="143">
        <f t="shared" si="22"/>
        <v>0</v>
      </c>
      <c r="P144" s="143">
        <f t="shared" si="22"/>
        <v>0</v>
      </c>
      <c r="Q144" s="143">
        <f t="shared" si="22"/>
        <v>0</v>
      </c>
    </row>
    <row r="145" spans="1:17">
      <c r="A145" s="154" t="s">
        <v>211</v>
      </c>
      <c r="B145" s="144"/>
      <c r="C145" s="144"/>
      <c r="D145" s="144"/>
      <c r="E145" s="144"/>
      <c r="F145" s="144"/>
      <c r="G145" s="144"/>
      <c r="H145" s="145"/>
      <c r="I145" s="145"/>
      <c r="J145" s="145"/>
      <c r="K145" s="145"/>
      <c r="L145" s="145"/>
      <c r="M145" s="145"/>
      <c r="N145" s="145"/>
      <c r="O145" s="145"/>
      <c r="P145" s="145"/>
      <c r="Q145" s="145"/>
    </row>
    <row r="146" spans="1:17" ht="15">
      <c r="A146" s="153" t="s">
        <v>210</v>
      </c>
      <c r="B146" s="144"/>
      <c r="C146" s="144"/>
      <c r="D146" s="144"/>
      <c r="E146" s="144"/>
      <c r="F146" s="144"/>
      <c r="G146" s="144"/>
      <c r="H146" s="143">
        <f t="shared" ref="H146:Q146" si="23">SUM(H144+H145)</f>
        <v>0</v>
      </c>
      <c r="I146" s="143">
        <f t="shared" si="23"/>
        <v>0</v>
      </c>
      <c r="J146" s="143">
        <f t="shared" si="23"/>
        <v>0</v>
      </c>
      <c r="K146" s="143">
        <f t="shared" si="23"/>
        <v>0</v>
      </c>
      <c r="L146" s="143">
        <f t="shared" si="23"/>
        <v>0</v>
      </c>
      <c r="M146" s="143">
        <f t="shared" si="23"/>
        <v>0</v>
      </c>
      <c r="N146" s="143">
        <f t="shared" si="23"/>
        <v>0</v>
      </c>
      <c r="O146" s="143">
        <f t="shared" si="23"/>
        <v>0</v>
      </c>
      <c r="P146" s="143">
        <f t="shared" si="23"/>
        <v>0</v>
      </c>
      <c r="Q146" s="143">
        <f t="shared" si="23"/>
        <v>0</v>
      </c>
    </row>
    <row r="147" spans="1:17">
      <c r="A147" s="152"/>
      <c r="B147" s="144"/>
      <c r="C147" s="144"/>
      <c r="D147" s="144"/>
      <c r="E147" s="144"/>
      <c r="F147" s="144"/>
      <c r="G147" s="144"/>
      <c r="H147" s="147"/>
      <c r="I147" s="147"/>
      <c r="J147" s="147"/>
      <c r="K147" s="147"/>
      <c r="L147" s="147"/>
      <c r="M147" s="147"/>
      <c r="N147" s="147"/>
      <c r="O147" s="147"/>
      <c r="P147" s="147"/>
      <c r="Q147" s="147"/>
    </row>
    <row r="148" spans="1:17">
      <c r="A148" s="151" t="s">
        <v>209</v>
      </c>
      <c r="B148" s="150"/>
      <c r="C148" s="150"/>
      <c r="D148" s="150"/>
      <c r="E148" s="150"/>
      <c r="F148" s="150"/>
      <c r="G148" s="150"/>
      <c r="H148" s="149"/>
      <c r="I148" s="149"/>
      <c r="J148" s="149"/>
      <c r="K148" s="149"/>
      <c r="L148" s="149"/>
      <c r="M148" s="149"/>
      <c r="N148" s="149"/>
      <c r="O148" s="149"/>
      <c r="P148" s="149"/>
      <c r="Q148" s="149"/>
    </row>
    <row r="149" spans="1:17">
      <c r="A149" s="148"/>
      <c r="B149" s="144"/>
      <c r="C149" s="144"/>
      <c r="D149" s="144"/>
      <c r="E149" s="144"/>
      <c r="F149" s="144"/>
      <c r="G149" s="144"/>
      <c r="H149" s="147"/>
      <c r="I149" s="147"/>
      <c r="J149" s="147"/>
      <c r="K149" s="147"/>
      <c r="L149" s="147"/>
      <c r="M149" s="147"/>
      <c r="N149" s="147"/>
      <c r="O149" s="147"/>
      <c r="P149" s="147"/>
      <c r="Q149" s="147"/>
    </row>
    <row r="150" spans="1:17">
      <c r="A150" s="71" t="s">
        <v>208</v>
      </c>
      <c r="B150" s="144"/>
      <c r="C150" s="144"/>
      <c r="D150" s="144"/>
      <c r="E150" s="144"/>
      <c r="F150" s="144"/>
      <c r="G150" s="144"/>
      <c r="H150" s="146"/>
      <c r="I150" s="146"/>
      <c r="J150" s="146"/>
      <c r="K150" s="146"/>
      <c r="L150" s="146"/>
      <c r="M150" s="146"/>
      <c r="N150" s="146"/>
      <c r="O150" s="146"/>
      <c r="P150" s="146"/>
      <c r="Q150" s="146"/>
    </row>
    <row r="151" spans="1:17">
      <c r="A151" s="71" t="s">
        <v>207</v>
      </c>
      <c r="B151" s="144"/>
      <c r="C151" s="144"/>
      <c r="D151" s="144"/>
      <c r="E151" s="144"/>
      <c r="F151" s="144"/>
      <c r="G151" s="144"/>
      <c r="H151" s="143">
        <f t="shared" ref="H151:Q151" si="24">H146</f>
        <v>0</v>
      </c>
      <c r="I151" s="143">
        <f t="shared" si="24"/>
        <v>0</v>
      </c>
      <c r="J151" s="143">
        <f t="shared" si="24"/>
        <v>0</v>
      </c>
      <c r="K151" s="143">
        <f t="shared" si="24"/>
        <v>0</v>
      </c>
      <c r="L151" s="143">
        <f t="shared" si="24"/>
        <v>0</v>
      </c>
      <c r="M151" s="143">
        <f t="shared" si="24"/>
        <v>0</v>
      </c>
      <c r="N151" s="143">
        <f t="shared" si="24"/>
        <v>0</v>
      </c>
      <c r="O151" s="143">
        <f t="shared" si="24"/>
        <v>0</v>
      </c>
      <c r="P151" s="143">
        <f t="shared" si="24"/>
        <v>0</v>
      </c>
      <c r="Q151" s="143">
        <f t="shared" si="24"/>
        <v>0</v>
      </c>
    </row>
    <row r="152" spans="1:17">
      <c r="A152" s="71" t="s">
        <v>206</v>
      </c>
      <c r="B152" s="144"/>
      <c r="C152" s="144"/>
      <c r="D152" s="144"/>
      <c r="E152" s="144"/>
      <c r="F152" s="144"/>
      <c r="G152" s="144"/>
      <c r="H152" s="145"/>
      <c r="I152" s="145">
        <v>0</v>
      </c>
      <c r="J152" s="145">
        <v>0</v>
      </c>
      <c r="K152" s="145">
        <v>0</v>
      </c>
      <c r="L152" s="145">
        <v>0</v>
      </c>
      <c r="M152" s="145">
        <v>0</v>
      </c>
      <c r="N152" s="145">
        <v>0</v>
      </c>
      <c r="O152" s="145">
        <v>0</v>
      </c>
      <c r="P152" s="145">
        <v>0</v>
      </c>
      <c r="Q152" s="145">
        <v>0</v>
      </c>
    </row>
    <row r="153" spans="1:17">
      <c r="A153" s="71" t="s">
        <v>205</v>
      </c>
      <c r="B153" s="144"/>
      <c r="C153" s="144"/>
      <c r="D153" s="144"/>
      <c r="E153" s="144"/>
      <c r="F153" s="144"/>
      <c r="G153" s="144"/>
      <c r="H153" s="145"/>
      <c r="I153" s="145">
        <v>0</v>
      </c>
      <c r="J153" s="145">
        <v>0</v>
      </c>
      <c r="K153" s="145">
        <v>0</v>
      </c>
      <c r="L153" s="145">
        <v>0</v>
      </c>
      <c r="M153" s="145">
        <v>0</v>
      </c>
      <c r="N153" s="145">
        <v>0</v>
      </c>
      <c r="O153" s="145">
        <v>0</v>
      </c>
      <c r="P153" s="145">
        <v>0</v>
      </c>
      <c r="Q153" s="145">
        <v>0</v>
      </c>
    </row>
    <row r="154" spans="1:17">
      <c r="A154" s="71" t="s">
        <v>204</v>
      </c>
      <c r="B154" s="144"/>
      <c r="C154" s="144"/>
      <c r="D154" s="144"/>
      <c r="E154" s="144"/>
      <c r="F154" s="144"/>
      <c r="G154" s="144"/>
      <c r="H154" s="145"/>
      <c r="I154" s="145"/>
      <c r="J154" s="145"/>
      <c r="K154" s="145"/>
      <c r="L154" s="145"/>
      <c r="M154" s="145"/>
      <c r="N154" s="145"/>
      <c r="O154" s="145"/>
      <c r="P154" s="145"/>
      <c r="Q154" s="145"/>
    </row>
    <row r="155" spans="1:17">
      <c r="A155" s="71" t="s">
        <v>203</v>
      </c>
      <c r="B155" s="144"/>
      <c r="C155" s="144"/>
      <c r="D155" s="144"/>
      <c r="E155" s="144"/>
      <c r="F155" s="144"/>
      <c r="G155" s="144"/>
      <c r="H155" s="145"/>
      <c r="I155" s="145"/>
      <c r="J155" s="145"/>
      <c r="K155" s="145"/>
      <c r="L155" s="145"/>
      <c r="M155" s="145"/>
      <c r="N155" s="145"/>
      <c r="O155" s="145"/>
      <c r="P155" s="145"/>
      <c r="Q155" s="145"/>
    </row>
    <row r="156" spans="1:17">
      <c r="A156" s="71" t="s">
        <v>202</v>
      </c>
      <c r="B156" s="144"/>
      <c r="C156" s="144"/>
      <c r="D156" s="144"/>
      <c r="E156" s="144"/>
      <c r="F156" s="144"/>
      <c r="G156" s="144"/>
      <c r="H156" s="145"/>
      <c r="I156" s="145"/>
      <c r="J156" s="145"/>
      <c r="K156" s="145"/>
      <c r="L156" s="145"/>
      <c r="M156" s="145"/>
      <c r="N156" s="145"/>
      <c r="O156" s="145"/>
      <c r="P156" s="145"/>
      <c r="Q156" s="145"/>
    </row>
    <row r="157" spans="1:17">
      <c r="A157" s="71" t="s">
        <v>201</v>
      </c>
      <c r="B157" s="144"/>
      <c r="C157" s="144"/>
      <c r="D157" s="144"/>
      <c r="E157" s="144"/>
      <c r="F157" s="144"/>
      <c r="G157" s="144"/>
      <c r="H157" s="143">
        <f t="shared" ref="H157:Q157" si="25">SUM(H150:H156)</f>
        <v>0</v>
      </c>
      <c r="I157" s="143">
        <f t="shared" si="25"/>
        <v>0</v>
      </c>
      <c r="J157" s="143">
        <f t="shared" si="25"/>
        <v>0</v>
      </c>
      <c r="K157" s="143">
        <f t="shared" si="25"/>
        <v>0</v>
      </c>
      <c r="L157" s="143">
        <f t="shared" si="25"/>
        <v>0</v>
      </c>
      <c r="M157" s="143">
        <f t="shared" si="25"/>
        <v>0</v>
      </c>
      <c r="N157" s="143">
        <f t="shared" si="25"/>
        <v>0</v>
      </c>
      <c r="O157" s="143">
        <f t="shared" si="25"/>
        <v>0</v>
      </c>
      <c r="P157" s="143">
        <f t="shared" si="25"/>
        <v>0</v>
      </c>
      <c r="Q157" s="143">
        <f t="shared" si="25"/>
        <v>0</v>
      </c>
    </row>
    <row r="160" spans="1:17" s="160" customFormat="1" ht="25.5">
      <c r="A160" s="132" t="s">
        <v>199</v>
      </c>
      <c r="H160" s="95" t="str">
        <f t="shared" ref="H160:Q160" si="26">$A160</f>
        <v>NGET Other</v>
      </c>
      <c r="I160" s="95" t="str">
        <f t="shared" si="26"/>
        <v>NGET Other</v>
      </c>
      <c r="J160" s="95" t="str">
        <f t="shared" si="26"/>
        <v>NGET Other</v>
      </c>
      <c r="K160" s="95" t="str">
        <f t="shared" si="26"/>
        <v>NGET Other</v>
      </c>
      <c r="L160" s="95" t="str">
        <f t="shared" si="26"/>
        <v>NGET Other</v>
      </c>
      <c r="M160" s="95" t="str">
        <f t="shared" si="26"/>
        <v>NGET Other</v>
      </c>
      <c r="N160" s="95" t="str">
        <f t="shared" si="26"/>
        <v>NGET Other</v>
      </c>
      <c r="O160" s="95" t="str">
        <f t="shared" si="26"/>
        <v>NGET Other</v>
      </c>
      <c r="P160" s="95" t="str">
        <f t="shared" si="26"/>
        <v>NGET Other</v>
      </c>
      <c r="Q160" s="95" t="str">
        <f t="shared" si="26"/>
        <v>NGET Other</v>
      </c>
    </row>
    <row r="161" spans="1:17" s="160" customFormat="1">
      <c r="A161" s="161" t="s">
        <v>150</v>
      </c>
      <c r="H161" s="99">
        <v>2012</v>
      </c>
      <c r="I161" s="99">
        <f t="shared" ref="I161:Q161" si="27">SUM(H161+1)</f>
        <v>2013</v>
      </c>
      <c r="J161" s="99">
        <f t="shared" si="27"/>
        <v>2014</v>
      </c>
      <c r="K161" s="99">
        <f t="shared" si="27"/>
        <v>2015</v>
      </c>
      <c r="L161" s="99">
        <f t="shared" si="27"/>
        <v>2016</v>
      </c>
      <c r="M161" s="99">
        <f t="shared" si="27"/>
        <v>2017</v>
      </c>
      <c r="N161" s="99">
        <f t="shared" si="27"/>
        <v>2018</v>
      </c>
      <c r="O161" s="99">
        <f t="shared" si="27"/>
        <v>2019</v>
      </c>
      <c r="P161" s="99">
        <f t="shared" si="27"/>
        <v>2020</v>
      </c>
      <c r="Q161" s="99">
        <f t="shared" si="27"/>
        <v>2021</v>
      </c>
    </row>
    <row r="162" spans="1:17">
      <c r="A162" s="159"/>
    </row>
    <row r="163" spans="1:17">
      <c r="A163" s="155" t="s">
        <v>238</v>
      </c>
      <c r="B163" s="144"/>
      <c r="C163" s="144"/>
      <c r="D163" s="144"/>
      <c r="E163" s="144"/>
      <c r="F163" s="144"/>
      <c r="G163" s="144"/>
      <c r="H163" s="145"/>
      <c r="I163" s="145"/>
      <c r="J163" s="145"/>
      <c r="K163" s="145"/>
      <c r="L163" s="145"/>
      <c r="M163" s="145"/>
      <c r="N163" s="145"/>
      <c r="O163" s="145"/>
      <c r="P163" s="145"/>
      <c r="Q163" s="145"/>
    </row>
    <row r="164" spans="1:17">
      <c r="A164" s="148"/>
      <c r="B164" s="144"/>
      <c r="C164" s="144"/>
      <c r="D164" s="144"/>
      <c r="E164" s="144"/>
      <c r="F164" s="144"/>
      <c r="G164" s="144"/>
      <c r="H164" s="147"/>
      <c r="I164" s="147"/>
      <c r="J164" s="147"/>
      <c r="K164" s="147"/>
      <c r="L164" s="147"/>
      <c r="M164" s="147"/>
      <c r="N164" s="147"/>
      <c r="O164" s="147"/>
      <c r="P164" s="147"/>
      <c r="Q164" s="147"/>
    </row>
    <row r="165" spans="1:17">
      <c r="A165" s="151" t="s">
        <v>237</v>
      </c>
      <c r="B165" s="144"/>
      <c r="C165" s="144"/>
      <c r="D165" s="144"/>
      <c r="E165" s="144"/>
      <c r="F165" s="144"/>
      <c r="G165" s="150"/>
      <c r="H165" s="149"/>
      <c r="I165" s="149"/>
      <c r="J165" s="149"/>
      <c r="K165" s="149"/>
      <c r="L165" s="149"/>
      <c r="M165" s="149"/>
      <c r="N165" s="149"/>
      <c r="O165" s="149"/>
      <c r="P165" s="149"/>
      <c r="Q165" s="149"/>
    </row>
    <row r="166" spans="1:17">
      <c r="A166" s="71" t="s">
        <v>236</v>
      </c>
      <c r="B166" s="144"/>
      <c r="C166" s="144"/>
      <c r="D166" s="144"/>
      <c r="E166" s="144"/>
      <c r="F166" s="144"/>
      <c r="G166" s="144"/>
      <c r="H166" s="145"/>
      <c r="I166" s="145"/>
      <c r="J166" s="145"/>
      <c r="K166" s="145"/>
      <c r="L166" s="145"/>
      <c r="M166" s="145"/>
      <c r="N166" s="145"/>
      <c r="O166" s="145"/>
      <c r="P166" s="145"/>
      <c r="Q166" s="145"/>
    </row>
    <row r="167" spans="1:17">
      <c r="A167" s="71" t="s">
        <v>235</v>
      </c>
      <c r="B167" s="144"/>
      <c r="C167" s="144"/>
      <c r="D167" s="144"/>
      <c r="E167" s="144"/>
      <c r="F167" s="144"/>
      <c r="G167" s="144"/>
      <c r="H167" s="145"/>
      <c r="I167" s="145"/>
      <c r="J167" s="145"/>
      <c r="K167" s="145"/>
      <c r="L167" s="145"/>
      <c r="M167" s="145"/>
      <c r="N167" s="145"/>
      <c r="O167" s="145"/>
      <c r="P167" s="145"/>
      <c r="Q167" s="145"/>
    </row>
    <row r="168" spans="1:17">
      <c r="A168" s="71" t="s">
        <v>234</v>
      </c>
      <c r="B168" s="144"/>
      <c r="C168" s="144"/>
      <c r="D168" s="144"/>
      <c r="E168" s="144"/>
      <c r="F168" s="144"/>
      <c r="G168" s="144"/>
      <c r="H168" s="145"/>
      <c r="I168" s="145"/>
      <c r="J168" s="145"/>
      <c r="K168" s="145"/>
      <c r="L168" s="145"/>
      <c r="M168" s="145"/>
      <c r="N168" s="145"/>
      <c r="O168" s="145"/>
      <c r="P168" s="145"/>
      <c r="Q168" s="145"/>
    </row>
    <row r="169" spans="1:17">
      <c r="A169" s="71" t="s">
        <v>233</v>
      </c>
      <c r="B169" s="144"/>
      <c r="C169" s="144"/>
      <c r="D169" s="144"/>
      <c r="E169" s="144"/>
      <c r="F169" s="144"/>
      <c r="G169" s="144"/>
      <c r="H169" s="145"/>
      <c r="I169" s="145"/>
      <c r="J169" s="145"/>
      <c r="K169" s="145"/>
      <c r="L169" s="145"/>
      <c r="M169" s="145"/>
      <c r="N169" s="145"/>
      <c r="O169" s="145"/>
      <c r="P169" s="145"/>
      <c r="Q169" s="145"/>
    </row>
    <row r="170" spans="1:17">
      <c r="A170" s="71" t="s">
        <v>232</v>
      </c>
      <c r="B170" s="144"/>
      <c r="C170" s="144"/>
      <c r="D170" s="144"/>
      <c r="E170" s="144"/>
      <c r="F170" s="144"/>
      <c r="G170" s="144"/>
      <c r="H170" s="145"/>
      <c r="I170" s="145"/>
      <c r="J170" s="145"/>
      <c r="K170" s="145"/>
      <c r="L170" s="145"/>
      <c r="M170" s="145"/>
      <c r="N170" s="145"/>
      <c r="O170" s="145"/>
      <c r="P170" s="145"/>
      <c r="Q170" s="145"/>
    </row>
    <row r="171" spans="1:17">
      <c r="A171" s="76" t="s">
        <v>231</v>
      </c>
      <c r="B171" s="144"/>
      <c r="C171" s="144"/>
      <c r="D171" s="144"/>
      <c r="E171" s="144"/>
      <c r="F171" s="144"/>
      <c r="G171" s="144"/>
      <c r="H171" s="143">
        <f t="shared" ref="H171:Q171" si="28">SUM(H166:H170)</f>
        <v>0</v>
      </c>
      <c r="I171" s="143">
        <f t="shared" si="28"/>
        <v>0</v>
      </c>
      <c r="J171" s="143">
        <f t="shared" si="28"/>
        <v>0</v>
      </c>
      <c r="K171" s="143">
        <f t="shared" si="28"/>
        <v>0</v>
      </c>
      <c r="L171" s="143">
        <f t="shared" si="28"/>
        <v>0</v>
      </c>
      <c r="M171" s="143">
        <f t="shared" si="28"/>
        <v>0</v>
      </c>
      <c r="N171" s="143">
        <f t="shared" si="28"/>
        <v>0</v>
      </c>
      <c r="O171" s="143">
        <f t="shared" si="28"/>
        <v>0</v>
      </c>
      <c r="P171" s="143">
        <f t="shared" si="28"/>
        <v>0</v>
      </c>
      <c r="Q171" s="143">
        <f t="shared" si="28"/>
        <v>0</v>
      </c>
    </row>
    <row r="172" spans="1:17">
      <c r="A172" s="148"/>
      <c r="B172" s="144"/>
      <c r="C172" s="144"/>
      <c r="D172" s="144"/>
      <c r="E172" s="144"/>
      <c r="F172" s="144"/>
      <c r="G172" s="144"/>
      <c r="H172" s="147"/>
      <c r="I172" s="147"/>
      <c r="J172" s="147"/>
      <c r="K172" s="147"/>
      <c r="L172" s="147"/>
      <c r="M172" s="147"/>
      <c r="N172" s="147"/>
      <c r="O172" s="147"/>
      <c r="P172" s="147"/>
      <c r="Q172" s="147"/>
    </row>
    <row r="173" spans="1:17">
      <c r="A173" s="155" t="s">
        <v>230</v>
      </c>
      <c r="B173" s="144"/>
      <c r="C173" s="144"/>
      <c r="D173" s="144"/>
      <c r="E173" s="144"/>
      <c r="F173" s="144"/>
      <c r="G173" s="144"/>
      <c r="H173" s="145"/>
      <c r="I173" s="145"/>
      <c r="J173" s="145"/>
      <c r="K173" s="145"/>
      <c r="L173" s="145"/>
      <c r="M173" s="145"/>
      <c r="N173" s="145"/>
      <c r="O173" s="145"/>
      <c r="P173" s="145"/>
      <c r="Q173" s="145"/>
    </row>
    <row r="174" spans="1:17">
      <c r="A174" s="148"/>
      <c r="B174" s="144"/>
      <c r="C174" s="144"/>
      <c r="D174" s="144"/>
      <c r="E174" s="144"/>
      <c r="F174" s="144"/>
      <c r="G174" s="144"/>
      <c r="H174" s="147"/>
      <c r="I174" s="147"/>
      <c r="J174" s="147"/>
      <c r="K174" s="147"/>
      <c r="L174" s="147"/>
      <c r="M174" s="147"/>
      <c r="N174" s="147"/>
      <c r="O174" s="147"/>
      <c r="P174" s="147"/>
      <c r="Q174" s="147"/>
    </row>
    <row r="175" spans="1:17">
      <c r="A175" s="158" t="s">
        <v>229</v>
      </c>
      <c r="B175" s="144"/>
      <c r="C175" s="144"/>
      <c r="D175" s="144"/>
      <c r="E175" s="144"/>
      <c r="F175" s="144"/>
      <c r="G175" s="144"/>
      <c r="H175" s="147"/>
      <c r="I175" s="147"/>
      <c r="J175" s="147"/>
      <c r="K175" s="147"/>
      <c r="L175" s="147"/>
      <c r="M175" s="147"/>
      <c r="N175" s="147"/>
      <c r="O175" s="147"/>
      <c r="P175" s="147"/>
      <c r="Q175" s="147"/>
    </row>
    <row r="176" spans="1:17">
      <c r="A176" s="71" t="s">
        <v>228</v>
      </c>
      <c r="B176" s="144"/>
      <c r="C176" s="144"/>
      <c r="D176" s="144"/>
      <c r="E176" s="144"/>
      <c r="F176" s="144"/>
      <c r="G176" s="144"/>
      <c r="H176" s="145"/>
      <c r="I176" s="145"/>
      <c r="J176" s="145"/>
      <c r="K176" s="145"/>
      <c r="L176" s="145"/>
      <c r="M176" s="145"/>
      <c r="N176" s="145"/>
      <c r="O176" s="145"/>
      <c r="P176" s="145"/>
      <c r="Q176" s="145"/>
    </row>
    <row r="177" spans="1:17">
      <c r="A177" s="71" t="s">
        <v>227</v>
      </c>
      <c r="B177" s="144"/>
      <c r="C177" s="144"/>
      <c r="D177" s="144"/>
      <c r="E177" s="144"/>
      <c r="F177" s="144"/>
      <c r="G177" s="144"/>
      <c r="H177" s="145"/>
      <c r="I177" s="145"/>
      <c r="J177" s="145"/>
      <c r="K177" s="145"/>
      <c r="L177" s="145"/>
      <c r="M177" s="145"/>
      <c r="N177" s="145"/>
      <c r="O177" s="145"/>
      <c r="P177" s="145"/>
      <c r="Q177" s="145"/>
    </row>
    <row r="178" spans="1:17">
      <c r="A178" s="71" t="s">
        <v>226</v>
      </c>
      <c r="B178" s="144"/>
      <c r="C178" s="144"/>
      <c r="D178" s="144"/>
      <c r="E178" s="144"/>
      <c r="F178" s="144"/>
      <c r="G178" s="144"/>
      <c r="H178" s="145"/>
      <c r="I178" s="145"/>
      <c r="J178" s="145"/>
      <c r="K178" s="145"/>
      <c r="L178" s="145"/>
      <c r="M178" s="145"/>
      <c r="N178" s="145"/>
      <c r="O178" s="145"/>
      <c r="P178" s="145"/>
      <c r="Q178" s="145"/>
    </row>
    <row r="179" spans="1:17">
      <c r="A179" s="71" t="s">
        <v>225</v>
      </c>
      <c r="B179" s="144"/>
      <c r="C179" s="144"/>
      <c r="D179" s="144"/>
      <c r="E179" s="144"/>
      <c r="F179" s="144"/>
      <c r="G179" s="144"/>
      <c r="H179" s="145"/>
      <c r="I179" s="145"/>
      <c r="J179" s="145"/>
      <c r="K179" s="145"/>
      <c r="L179" s="145"/>
      <c r="M179" s="145"/>
      <c r="N179" s="145"/>
      <c r="O179" s="145"/>
      <c r="P179" s="145"/>
      <c r="Q179" s="145"/>
    </row>
    <row r="180" spans="1:17">
      <c r="A180" s="157" t="s">
        <v>224</v>
      </c>
      <c r="B180" s="144"/>
      <c r="C180" s="144"/>
      <c r="D180" s="144"/>
      <c r="E180" s="144"/>
      <c r="F180" s="144"/>
      <c r="G180" s="144"/>
      <c r="H180" s="145"/>
      <c r="I180" s="145"/>
      <c r="J180" s="145"/>
      <c r="K180" s="145"/>
      <c r="L180" s="145"/>
      <c r="M180" s="145"/>
      <c r="N180" s="145"/>
      <c r="O180" s="145"/>
      <c r="P180" s="145"/>
      <c r="Q180" s="145"/>
    </row>
    <row r="181" spans="1:17">
      <c r="A181" s="155" t="s">
        <v>223</v>
      </c>
      <c r="B181" s="144"/>
      <c r="C181" s="144"/>
      <c r="D181" s="144"/>
      <c r="E181" s="144"/>
      <c r="F181" s="144"/>
      <c r="G181" s="144"/>
      <c r="H181" s="143">
        <f t="shared" ref="H181:Q181" si="29">SUM(H176:H180)</f>
        <v>0</v>
      </c>
      <c r="I181" s="143">
        <f t="shared" si="29"/>
        <v>0</v>
      </c>
      <c r="J181" s="143">
        <f t="shared" si="29"/>
        <v>0</v>
      </c>
      <c r="K181" s="143">
        <f t="shared" si="29"/>
        <v>0</v>
      </c>
      <c r="L181" s="143">
        <f t="shared" si="29"/>
        <v>0</v>
      </c>
      <c r="M181" s="143">
        <f t="shared" si="29"/>
        <v>0</v>
      </c>
      <c r="N181" s="143">
        <f t="shared" si="29"/>
        <v>0</v>
      </c>
      <c r="O181" s="143">
        <f t="shared" si="29"/>
        <v>0</v>
      </c>
      <c r="P181" s="143">
        <f t="shared" si="29"/>
        <v>0</v>
      </c>
      <c r="Q181" s="143">
        <f t="shared" si="29"/>
        <v>0</v>
      </c>
    </row>
    <row r="182" spans="1:17">
      <c r="A182" s="148"/>
      <c r="B182" s="144"/>
      <c r="C182" s="144"/>
      <c r="D182" s="144"/>
      <c r="E182" s="144"/>
      <c r="F182" s="144"/>
      <c r="G182" s="144"/>
      <c r="H182" s="147"/>
      <c r="I182" s="147"/>
      <c r="J182" s="147"/>
      <c r="K182" s="147"/>
      <c r="L182" s="147"/>
      <c r="M182" s="147"/>
      <c r="N182" s="147"/>
      <c r="O182" s="147"/>
      <c r="P182" s="147"/>
      <c r="Q182" s="147"/>
    </row>
    <row r="183" spans="1:17">
      <c r="A183" s="155" t="s">
        <v>222</v>
      </c>
      <c r="B183" s="144"/>
      <c r="C183" s="144"/>
      <c r="D183" s="144"/>
      <c r="E183" s="144"/>
      <c r="F183" s="144"/>
      <c r="G183" s="144"/>
      <c r="H183" s="145"/>
      <c r="I183" s="145"/>
      <c r="J183" s="145"/>
      <c r="K183" s="145"/>
      <c r="L183" s="145"/>
      <c r="M183" s="145"/>
      <c r="N183" s="145"/>
      <c r="O183" s="145"/>
      <c r="P183" s="145"/>
      <c r="Q183" s="145"/>
    </row>
    <row r="184" spans="1:17">
      <c r="A184" s="148"/>
      <c r="B184" s="144"/>
      <c r="C184" s="144"/>
      <c r="D184" s="144"/>
      <c r="E184" s="144"/>
      <c r="F184" s="144"/>
      <c r="G184" s="144"/>
      <c r="H184" s="147"/>
      <c r="I184" s="147"/>
      <c r="J184" s="147"/>
      <c r="K184" s="147"/>
      <c r="L184" s="147"/>
      <c r="M184" s="147"/>
      <c r="N184" s="147"/>
      <c r="O184" s="147"/>
      <c r="P184" s="147"/>
      <c r="Q184" s="147"/>
    </row>
    <row r="185" spans="1:17">
      <c r="A185" s="151" t="s">
        <v>221</v>
      </c>
      <c r="B185" s="144"/>
      <c r="C185" s="144"/>
      <c r="D185" s="144"/>
      <c r="E185" s="144"/>
      <c r="F185" s="144"/>
      <c r="G185" s="144"/>
      <c r="H185" s="147"/>
      <c r="I185" s="147"/>
      <c r="J185" s="147"/>
      <c r="K185" s="147"/>
      <c r="L185" s="147"/>
      <c r="M185" s="147"/>
      <c r="N185" s="147"/>
      <c r="O185" s="147"/>
      <c r="P185" s="147"/>
      <c r="Q185" s="147"/>
    </row>
    <row r="186" spans="1:17">
      <c r="A186" s="71" t="s">
        <v>220</v>
      </c>
      <c r="B186" s="144"/>
      <c r="C186" s="144"/>
      <c r="D186" s="144"/>
      <c r="E186" s="144"/>
      <c r="F186" s="144"/>
      <c r="G186" s="144"/>
      <c r="H186" s="145"/>
      <c r="I186" s="145"/>
      <c r="J186" s="145"/>
      <c r="K186" s="145"/>
      <c r="L186" s="145"/>
      <c r="M186" s="145"/>
      <c r="N186" s="145"/>
      <c r="O186" s="145"/>
      <c r="P186" s="145"/>
      <c r="Q186" s="145"/>
    </row>
    <row r="187" spans="1:17">
      <c r="A187" s="156" t="s">
        <v>219</v>
      </c>
      <c r="B187" s="144"/>
      <c r="C187" s="144"/>
      <c r="D187" s="144"/>
      <c r="E187" s="144"/>
      <c r="F187" s="144"/>
      <c r="G187" s="144"/>
      <c r="H187" s="145"/>
      <c r="I187" s="145"/>
      <c r="J187" s="145"/>
      <c r="K187" s="145"/>
      <c r="L187" s="145"/>
      <c r="M187" s="145"/>
      <c r="N187" s="145"/>
      <c r="O187" s="145"/>
      <c r="P187" s="145"/>
      <c r="Q187" s="145"/>
    </row>
    <row r="188" spans="1:17">
      <c r="A188" s="71" t="s">
        <v>218</v>
      </c>
      <c r="B188" s="144"/>
      <c r="C188" s="144"/>
      <c r="D188" s="144"/>
      <c r="E188" s="144"/>
      <c r="F188" s="144"/>
      <c r="G188" s="144"/>
      <c r="H188" s="145"/>
      <c r="I188" s="145"/>
      <c r="J188" s="145"/>
      <c r="K188" s="145"/>
      <c r="L188" s="145"/>
      <c r="M188" s="145"/>
      <c r="N188" s="145"/>
      <c r="O188" s="145"/>
      <c r="P188" s="145"/>
      <c r="Q188" s="145"/>
    </row>
    <row r="189" spans="1:17">
      <c r="A189" s="71" t="s">
        <v>217</v>
      </c>
      <c r="B189" s="144"/>
      <c r="C189" s="144"/>
      <c r="D189" s="144"/>
      <c r="E189" s="144"/>
      <c r="F189" s="144"/>
      <c r="G189" s="144"/>
      <c r="H189" s="145"/>
      <c r="I189" s="145"/>
      <c r="J189" s="145"/>
      <c r="K189" s="145"/>
      <c r="L189" s="145"/>
      <c r="M189" s="145"/>
      <c r="N189" s="145"/>
      <c r="O189" s="145"/>
      <c r="P189" s="145"/>
      <c r="Q189" s="145"/>
    </row>
    <row r="190" spans="1:17">
      <c r="A190" s="71" t="s">
        <v>216</v>
      </c>
      <c r="B190" s="144"/>
      <c r="C190" s="144"/>
      <c r="D190" s="144"/>
      <c r="E190" s="144"/>
      <c r="F190" s="144"/>
      <c r="G190" s="144"/>
      <c r="H190" s="145"/>
      <c r="I190" s="145"/>
      <c r="J190" s="145"/>
      <c r="K190" s="145"/>
      <c r="L190" s="145"/>
      <c r="M190" s="145"/>
      <c r="N190" s="145"/>
      <c r="O190" s="145"/>
      <c r="P190" s="145"/>
      <c r="Q190" s="145"/>
    </row>
    <row r="191" spans="1:17">
      <c r="A191" s="71" t="s">
        <v>215</v>
      </c>
      <c r="B191" s="144"/>
      <c r="C191" s="144"/>
      <c r="D191" s="144"/>
      <c r="E191" s="144"/>
      <c r="F191" s="144"/>
      <c r="G191" s="144"/>
      <c r="H191" s="145"/>
      <c r="I191" s="145"/>
      <c r="J191" s="145"/>
      <c r="K191" s="145"/>
      <c r="L191" s="145"/>
      <c r="M191" s="145"/>
      <c r="N191" s="145"/>
      <c r="O191" s="145"/>
      <c r="P191" s="145"/>
      <c r="Q191" s="145"/>
    </row>
    <row r="192" spans="1:17">
      <c r="A192" s="71" t="s">
        <v>214</v>
      </c>
      <c r="B192" s="144"/>
      <c r="C192" s="144"/>
      <c r="D192" s="144"/>
      <c r="E192" s="144"/>
      <c r="F192" s="144"/>
      <c r="G192" s="144"/>
      <c r="H192" s="145"/>
      <c r="I192" s="145"/>
      <c r="J192" s="145"/>
      <c r="K192" s="145"/>
      <c r="L192" s="145"/>
      <c r="M192" s="145"/>
      <c r="N192" s="145"/>
      <c r="O192" s="145"/>
      <c r="P192" s="145"/>
      <c r="Q192" s="145"/>
    </row>
    <row r="193" spans="1:17">
      <c r="A193" s="155" t="s">
        <v>213</v>
      </c>
      <c r="B193" s="144"/>
      <c r="C193" s="144"/>
      <c r="D193" s="144"/>
      <c r="E193" s="144"/>
      <c r="F193" s="144"/>
      <c r="G193" s="144"/>
      <c r="H193" s="143">
        <f t="shared" ref="H193:Q193" si="30">SUM(H186:H192)</f>
        <v>0</v>
      </c>
      <c r="I193" s="143">
        <f t="shared" si="30"/>
        <v>0</v>
      </c>
      <c r="J193" s="143">
        <f t="shared" si="30"/>
        <v>0</v>
      </c>
      <c r="K193" s="143">
        <f t="shared" si="30"/>
        <v>0</v>
      </c>
      <c r="L193" s="143">
        <f t="shared" si="30"/>
        <v>0</v>
      </c>
      <c r="M193" s="143">
        <f t="shared" si="30"/>
        <v>0</v>
      </c>
      <c r="N193" s="143">
        <f t="shared" si="30"/>
        <v>0</v>
      </c>
      <c r="O193" s="143">
        <f t="shared" si="30"/>
        <v>0</v>
      </c>
      <c r="P193" s="143">
        <f t="shared" si="30"/>
        <v>0</v>
      </c>
      <c r="Q193" s="143">
        <f t="shared" si="30"/>
        <v>0</v>
      </c>
    </row>
    <row r="194" spans="1:17">
      <c r="A194" s="148"/>
      <c r="B194" s="144"/>
      <c r="C194" s="144"/>
      <c r="D194" s="144"/>
      <c r="E194" s="144"/>
      <c r="F194" s="144"/>
      <c r="G194" s="144"/>
      <c r="H194" s="147"/>
      <c r="I194" s="147"/>
      <c r="J194" s="147"/>
      <c r="K194" s="147"/>
      <c r="L194" s="147"/>
      <c r="M194" s="147"/>
      <c r="N194" s="147"/>
      <c r="O194" s="147"/>
      <c r="P194" s="147"/>
      <c r="Q194" s="147"/>
    </row>
    <row r="195" spans="1:17" ht="15">
      <c r="A195" s="155" t="s">
        <v>212</v>
      </c>
      <c r="B195" s="144"/>
      <c r="C195" s="144"/>
      <c r="D195" s="144"/>
      <c r="E195" s="144"/>
      <c r="F195" s="144"/>
      <c r="G195" s="144"/>
      <c r="H195" s="143">
        <f t="shared" ref="H195:Q195" si="31">H163+H171+H173+H181+H183+H193</f>
        <v>0</v>
      </c>
      <c r="I195" s="143">
        <f t="shared" si="31"/>
        <v>0</v>
      </c>
      <c r="J195" s="143">
        <f t="shared" si="31"/>
        <v>0</v>
      </c>
      <c r="K195" s="143">
        <f t="shared" si="31"/>
        <v>0</v>
      </c>
      <c r="L195" s="143">
        <f t="shared" si="31"/>
        <v>0</v>
      </c>
      <c r="M195" s="143">
        <f t="shared" si="31"/>
        <v>0</v>
      </c>
      <c r="N195" s="143">
        <f t="shared" si="31"/>
        <v>0</v>
      </c>
      <c r="O195" s="143">
        <f t="shared" si="31"/>
        <v>0</v>
      </c>
      <c r="P195" s="143">
        <f t="shared" si="31"/>
        <v>0</v>
      </c>
      <c r="Q195" s="143">
        <f t="shared" si="31"/>
        <v>0</v>
      </c>
    </row>
    <row r="196" spans="1:17">
      <c r="A196" s="154" t="s">
        <v>211</v>
      </c>
      <c r="B196" s="144"/>
      <c r="C196" s="144"/>
      <c r="D196" s="144"/>
      <c r="E196" s="144"/>
      <c r="F196" s="144"/>
      <c r="G196" s="144"/>
      <c r="H196" s="145"/>
      <c r="I196" s="145"/>
      <c r="J196" s="145"/>
      <c r="K196" s="145"/>
      <c r="L196" s="145"/>
      <c r="M196" s="145"/>
      <c r="N196" s="145"/>
      <c r="O196" s="145"/>
      <c r="P196" s="145"/>
      <c r="Q196" s="145"/>
    </row>
    <row r="197" spans="1:17" ht="15">
      <c r="A197" s="153" t="s">
        <v>210</v>
      </c>
      <c r="B197" s="144"/>
      <c r="C197" s="144"/>
      <c r="D197" s="144"/>
      <c r="E197" s="144"/>
      <c r="F197" s="144"/>
      <c r="G197" s="144"/>
      <c r="H197" s="143">
        <f t="shared" ref="H197:Q197" si="32">SUM(H195+H196)</f>
        <v>0</v>
      </c>
      <c r="I197" s="143">
        <f t="shared" si="32"/>
        <v>0</v>
      </c>
      <c r="J197" s="143">
        <f t="shared" si="32"/>
        <v>0</v>
      </c>
      <c r="K197" s="143">
        <f t="shared" si="32"/>
        <v>0</v>
      </c>
      <c r="L197" s="143">
        <f t="shared" si="32"/>
        <v>0</v>
      </c>
      <c r="M197" s="143">
        <f t="shared" si="32"/>
        <v>0</v>
      </c>
      <c r="N197" s="143">
        <f t="shared" si="32"/>
        <v>0</v>
      </c>
      <c r="O197" s="143">
        <f t="shared" si="32"/>
        <v>0</v>
      </c>
      <c r="P197" s="143">
        <f t="shared" si="32"/>
        <v>0</v>
      </c>
      <c r="Q197" s="143">
        <f t="shared" si="32"/>
        <v>0</v>
      </c>
    </row>
    <row r="198" spans="1:17">
      <c r="A198" s="152"/>
      <c r="B198" s="144"/>
      <c r="C198" s="144"/>
      <c r="D198" s="144"/>
      <c r="E198" s="144"/>
      <c r="F198" s="144"/>
      <c r="G198" s="144"/>
      <c r="H198" s="147"/>
      <c r="I198" s="147"/>
      <c r="J198" s="147"/>
      <c r="K198" s="147"/>
      <c r="L198" s="147"/>
      <c r="M198" s="147"/>
      <c r="N198" s="147"/>
      <c r="O198" s="147"/>
      <c r="P198" s="147"/>
      <c r="Q198" s="147"/>
    </row>
    <row r="199" spans="1:17">
      <c r="A199" s="151" t="s">
        <v>209</v>
      </c>
      <c r="B199" s="150"/>
      <c r="C199" s="150"/>
      <c r="D199" s="150"/>
      <c r="E199" s="150"/>
      <c r="F199" s="150"/>
      <c r="G199" s="150"/>
      <c r="H199" s="149"/>
      <c r="I199" s="149"/>
      <c r="J199" s="149"/>
      <c r="K199" s="149"/>
      <c r="L199" s="149"/>
      <c r="M199" s="149"/>
      <c r="N199" s="149"/>
      <c r="O199" s="149"/>
      <c r="P199" s="149"/>
      <c r="Q199" s="149"/>
    </row>
    <row r="200" spans="1:17">
      <c r="A200" s="148"/>
      <c r="B200" s="144"/>
      <c r="C200" s="144"/>
      <c r="D200" s="144"/>
      <c r="E200" s="144"/>
      <c r="F200" s="144"/>
      <c r="G200" s="144"/>
      <c r="H200" s="147"/>
      <c r="I200" s="147"/>
      <c r="J200" s="147"/>
      <c r="K200" s="147"/>
      <c r="L200" s="147"/>
      <c r="M200" s="147"/>
      <c r="N200" s="147"/>
      <c r="O200" s="147"/>
      <c r="P200" s="147"/>
      <c r="Q200" s="147"/>
    </row>
    <row r="201" spans="1:17">
      <c r="A201" s="71" t="s">
        <v>208</v>
      </c>
      <c r="B201" s="144"/>
      <c r="C201" s="144"/>
      <c r="D201" s="144"/>
      <c r="E201" s="144"/>
      <c r="F201" s="144"/>
      <c r="G201" s="144"/>
      <c r="H201" s="146"/>
      <c r="I201" s="146"/>
      <c r="J201" s="146"/>
      <c r="K201" s="146"/>
      <c r="L201" s="146"/>
      <c r="M201" s="146"/>
      <c r="N201" s="146"/>
      <c r="O201" s="146"/>
      <c r="P201" s="146"/>
      <c r="Q201" s="146"/>
    </row>
    <row r="202" spans="1:17">
      <c r="A202" s="71" t="s">
        <v>207</v>
      </c>
      <c r="B202" s="144"/>
      <c r="C202" s="144"/>
      <c r="D202" s="144"/>
      <c r="E202" s="144"/>
      <c r="F202" s="144"/>
      <c r="G202" s="144"/>
      <c r="H202" s="143">
        <f t="shared" ref="H202:Q202" si="33">H197</f>
        <v>0</v>
      </c>
      <c r="I202" s="143">
        <f t="shared" si="33"/>
        <v>0</v>
      </c>
      <c r="J202" s="143">
        <f t="shared" si="33"/>
        <v>0</v>
      </c>
      <c r="K202" s="143">
        <f t="shared" si="33"/>
        <v>0</v>
      </c>
      <c r="L202" s="143">
        <f t="shared" si="33"/>
        <v>0</v>
      </c>
      <c r="M202" s="143">
        <f t="shared" si="33"/>
        <v>0</v>
      </c>
      <c r="N202" s="143">
        <f t="shared" si="33"/>
        <v>0</v>
      </c>
      <c r="O202" s="143">
        <f t="shared" si="33"/>
        <v>0</v>
      </c>
      <c r="P202" s="143">
        <f t="shared" si="33"/>
        <v>0</v>
      </c>
      <c r="Q202" s="143">
        <f t="shared" si="33"/>
        <v>0</v>
      </c>
    </row>
    <row r="203" spans="1:17">
      <c r="A203" s="71" t="s">
        <v>206</v>
      </c>
      <c r="B203" s="144"/>
      <c r="C203" s="144"/>
      <c r="D203" s="144"/>
      <c r="E203" s="144"/>
      <c r="F203" s="144"/>
      <c r="G203" s="144"/>
      <c r="H203" s="145"/>
      <c r="I203" s="145">
        <v>0</v>
      </c>
      <c r="J203" s="145">
        <v>0</v>
      </c>
      <c r="K203" s="145">
        <v>0</v>
      </c>
      <c r="L203" s="145">
        <v>0</v>
      </c>
      <c r="M203" s="145">
        <v>0</v>
      </c>
      <c r="N203" s="145">
        <v>0</v>
      </c>
      <c r="O203" s="145">
        <v>0</v>
      </c>
      <c r="P203" s="145">
        <v>0</v>
      </c>
      <c r="Q203" s="145">
        <v>0</v>
      </c>
    </row>
    <row r="204" spans="1:17">
      <c r="A204" s="71" t="s">
        <v>205</v>
      </c>
      <c r="B204" s="144"/>
      <c r="C204" s="144"/>
      <c r="D204" s="144"/>
      <c r="E204" s="144"/>
      <c r="F204" s="144"/>
      <c r="G204" s="144"/>
      <c r="H204" s="145"/>
      <c r="I204" s="145">
        <v>0</v>
      </c>
      <c r="J204" s="145">
        <v>0</v>
      </c>
      <c r="K204" s="145">
        <v>0</v>
      </c>
      <c r="L204" s="145">
        <v>0</v>
      </c>
      <c r="M204" s="145">
        <v>0</v>
      </c>
      <c r="N204" s="145">
        <v>0</v>
      </c>
      <c r="O204" s="145">
        <v>0</v>
      </c>
      <c r="P204" s="145">
        <v>0</v>
      </c>
      <c r="Q204" s="145">
        <v>0</v>
      </c>
    </row>
    <row r="205" spans="1:17">
      <c r="A205" s="71" t="s">
        <v>204</v>
      </c>
      <c r="B205" s="144"/>
      <c r="C205" s="144"/>
      <c r="D205" s="144"/>
      <c r="E205" s="144"/>
      <c r="F205" s="144"/>
      <c r="G205" s="144"/>
      <c r="H205" s="145"/>
      <c r="I205" s="145"/>
      <c r="J205" s="145"/>
      <c r="K205" s="145"/>
      <c r="L205" s="145"/>
      <c r="M205" s="145"/>
      <c r="N205" s="145"/>
      <c r="O205" s="145"/>
      <c r="P205" s="145"/>
      <c r="Q205" s="145"/>
    </row>
    <row r="206" spans="1:17">
      <c r="A206" s="71" t="s">
        <v>203</v>
      </c>
      <c r="B206" s="144"/>
      <c r="C206" s="144"/>
      <c r="D206" s="144"/>
      <c r="E206" s="144"/>
      <c r="F206" s="144"/>
      <c r="G206" s="144"/>
      <c r="H206" s="145"/>
      <c r="I206" s="145"/>
      <c r="J206" s="145"/>
      <c r="K206" s="145"/>
      <c r="L206" s="145"/>
      <c r="M206" s="145"/>
      <c r="N206" s="145"/>
      <c r="O206" s="145"/>
      <c r="P206" s="145"/>
      <c r="Q206" s="145"/>
    </row>
    <row r="207" spans="1:17">
      <c r="A207" s="71" t="s">
        <v>202</v>
      </c>
      <c r="B207" s="144"/>
      <c r="C207" s="144"/>
      <c r="D207" s="144"/>
      <c r="E207" s="144"/>
      <c r="F207" s="144"/>
      <c r="G207" s="144"/>
      <c r="H207" s="145"/>
      <c r="I207" s="145"/>
      <c r="J207" s="145"/>
      <c r="K207" s="145"/>
      <c r="L207" s="145"/>
      <c r="M207" s="145"/>
      <c r="N207" s="145"/>
      <c r="O207" s="145"/>
      <c r="P207" s="145"/>
      <c r="Q207" s="145"/>
    </row>
    <row r="208" spans="1:17">
      <c r="A208" s="71" t="s">
        <v>201</v>
      </c>
      <c r="B208" s="144"/>
      <c r="C208" s="144"/>
      <c r="D208" s="144"/>
      <c r="E208" s="144"/>
      <c r="F208" s="144"/>
      <c r="G208" s="144"/>
      <c r="H208" s="143">
        <f t="shared" ref="H208:Q208" si="34">SUM(H201:H207)</f>
        <v>0</v>
      </c>
      <c r="I208" s="143">
        <f t="shared" si="34"/>
        <v>0</v>
      </c>
      <c r="J208" s="143">
        <f t="shared" si="34"/>
        <v>0</v>
      </c>
      <c r="K208" s="143">
        <f t="shared" si="34"/>
        <v>0</v>
      </c>
      <c r="L208" s="143">
        <f t="shared" si="34"/>
        <v>0</v>
      </c>
      <c r="M208" s="143">
        <f t="shared" si="34"/>
        <v>0</v>
      </c>
      <c r="N208" s="143">
        <f t="shared" si="34"/>
        <v>0</v>
      </c>
      <c r="O208" s="143">
        <f t="shared" si="34"/>
        <v>0</v>
      </c>
      <c r="P208" s="143">
        <f t="shared" si="34"/>
        <v>0</v>
      </c>
      <c r="Q208" s="143">
        <f t="shared" si="34"/>
        <v>0</v>
      </c>
    </row>
  </sheetData>
  <pageMargins left="0.19685039370078741" right="0.16" top="0.51181102362204722" bottom="0.62992125984251968" header="0.15748031496062992" footer="0.31496062992125984"/>
  <pageSetup paperSize="9" scale="27" orientation="portrait" r:id="rId1"/>
  <headerFooter>
    <oddFooter>&amp;L&amp;D&amp;C&amp;F&amp;R&amp;A</oddFooter>
  </headerFooter>
  <legacyDrawing r:id="rId2"/>
</worksheet>
</file>

<file path=xl/worksheets/sheet60.xml><?xml version="1.0" encoding="utf-8"?>
<worksheet xmlns="http://schemas.openxmlformats.org/spreadsheetml/2006/main" xmlns:r="http://schemas.openxmlformats.org/officeDocument/2006/relationships">
  <sheetPr>
    <tabColor theme="8" tint="0.59999389629810485"/>
    <pageSetUpPr fitToPage="1"/>
  </sheetPr>
  <dimension ref="A1:AB20"/>
  <sheetViews>
    <sheetView topLeftCell="D1" zoomScale="80" zoomScaleNormal="80" workbookViewId="0">
      <selection activeCell="E140" sqref="E140"/>
    </sheetView>
  </sheetViews>
  <sheetFormatPr defaultRowHeight="12.75"/>
  <cols>
    <col min="1" max="1" width="1.25" style="2733" customWidth="1"/>
    <col min="2" max="2" width="24.125" style="2733" customWidth="1"/>
    <col min="3" max="3" width="16.125" style="2733" customWidth="1"/>
    <col min="4" max="4" width="14.75" style="2733" bestFit="1" customWidth="1"/>
    <col min="5" max="7" width="12.625" style="2733" customWidth="1"/>
    <col min="8" max="8" width="14.75" style="2733" bestFit="1" customWidth="1"/>
    <col min="9" max="9" width="11.125" style="2733" bestFit="1" customWidth="1"/>
    <col min="10" max="10" width="14.75" style="2733" bestFit="1" customWidth="1"/>
    <col min="11" max="11" width="11.125" style="2733" bestFit="1" customWidth="1"/>
    <col min="12" max="12" width="14.75" style="2733" bestFit="1" customWidth="1"/>
    <col min="13" max="13" width="11.125" style="2733" bestFit="1" customWidth="1"/>
    <col min="14" max="14" width="14.75" style="2733" bestFit="1" customWidth="1"/>
    <col min="15" max="15" width="11.125" style="2733" bestFit="1" customWidth="1"/>
    <col min="16" max="16" width="14.75" style="2733" bestFit="1" customWidth="1"/>
    <col min="17" max="17" width="11.125" style="2733" bestFit="1" customWidth="1"/>
    <col min="18" max="18" width="14.75" style="2733" bestFit="1" customWidth="1"/>
    <col min="19" max="19" width="11.125" style="2733" bestFit="1" customWidth="1"/>
    <col min="20" max="20" width="14.75" style="2733" bestFit="1" customWidth="1"/>
    <col min="21" max="21" width="11.125" style="2733" bestFit="1" customWidth="1"/>
    <col min="22" max="22" width="14.75" style="2733" bestFit="1" customWidth="1"/>
    <col min="23" max="23" width="11.125" style="2733" bestFit="1" customWidth="1"/>
    <col min="24" max="24" width="14.75" style="2733" bestFit="1" customWidth="1"/>
    <col min="25" max="25" width="11.125" style="2733" bestFit="1" customWidth="1"/>
    <col min="26" max="26" width="14.75" style="2733" bestFit="1" customWidth="1"/>
    <col min="27" max="27" width="11.125" style="2733" bestFit="1" customWidth="1"/>
    <col min="28" max="28" width="12" style="2733" customWidth="1"/>
    <col min="29" max="16384" width="9" style="2733"/>
  </cols>
  <sheetData>
    <row r="1" spans="1:28" ht="24.75">
      <c r="A1" s="2118" t="s">
        <v>1730</v>
      </c>
      <c r="B1" s="2119"/>
      <c r="C1" s="2732"/>
      <c r="D1" s="2732"/>
      <c r="E1" s="2732"/>
      <c r="F1" s="2732"/>
      <c r="G1" s="2732"/>
      <c r="H1" s="2732"/>
      <c r="I1" s="2732"/>
      <c r="J1" s="2732"/>
      <c r="K1" s="2732"/>
      <c r="L1" s="2732"/>
      <c r="M1" s="2732"/>
      <c r="N1" s="2732"/>
      <c r="O1" s="2732"/>
      <c r="P1" s="2732"/>
      <c r="Q1" s="2732"/>
      <c r="R1" s="2732"/>
      <c r="S1" s="2732"/>
      <c r="T1" s="2732"/>
      <c r="U1" s="2732"/>
      <c r="V1" s="2732"/>
      <c r="W1" s="2732"/>
      <c r="X1" s="2732"/>
      <c r="Y1" s="2732"/>
      <c r="Z1" s="2732"/>
      <c r="AA1" s="2732"/>
      <c r="AB1" s="2732"/>
    </row>
    <row r="2" spans="1:28" ht="24.75">
      <c r="A2" s="2159" t="s">
        <v>1978</v>
      </c>
      <c r="B2" s="2160"/>
      <c r="C2" s="2732"/>
      <c r="D2" s="2732"/>
      <c r="E2" s="2732"/>
      <c r="F2" s="2732"/>
      <c r="G2" s="2732"/>
      <c r="H2" s="2732"/>
      <c r="I2" s="2732"/>
      <c r="J2" s="2732"/>
      <c r="K2" s="2732"/>
      <c r="L2" s="2732"/>
      <c r="M2" s="2732"/>
      <c r="N2" s="2734"/>
      <c r="O2" s="2734"/>
      <c r="P2" s="2734"/>
      <c r="Q2" s="2734"/>
      <c r="R2" s="2734"/>
      <c r="S2" s="2734"/>
      <c r="T2" s="2732"/>
      <c r="U2" s="2732"/>
      <c r="V2" s="2732"/>
      <c r="W2" s="2732"/>
      <c r="X2" s="2732"/>
      <c r="Y2" s="2732"/>
      <c r="Z2" s="2732"/>
      <c r="AA2" s="2732"/>
      <c r="AB2" s="2732"/>
    </row>
    <row r="3" spans="1:28" ht="25.5" thickBot="1">
      <c r="A3" s="2127" t="s">
        <v>250</v>
      </c>
      <c r="B3" s="2128"/>
      <c r="C3" s="2735"/>
      <c r="D3" s="2735"/>
      <c r="E3" s="2735"/>
      <c r="F3" s="2735"/>
      <c r="G3" s="2735"/>
      <c r="H3" s="2735"/>
      <c r="I3" s="2735"/>
      <c r="J3" s="2735"/>
      <c r="K3" s="2735"/>
      <c r="L3" s="2736"/>
      <c r="M3" s="2736"/>
      <c r="N3" s="2735"/>
      <c r="O3" s="2735"/>
      <c r="P3" s="2735"/>
      <c r="Q3" s="2735"/>
      <c r="R3" s="2735"/>
      <c r="S3" s="2735"/>
      <c r="T3" s="2735"/>
      <c r="U3" s="2735"/>
      <c r="V3" s="2735"/>
      <c r="W3" s="2735"/>
      <c r="X3" s="2735"/>
      <c r="Y3" s="2735"/>
      <c r="Z3" s="2735"/>
      <c r="AA3" s="2735"/>
      <c r="AB3" s="2735"/>
    </row>
    <row r="4" spans="1:28">
      <c r="A4" s="2204"/>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row>
    <row r="5" spans="1:28" ht="19.5">
      <c r="A5" s="2205" t="s">
        <v>2529</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row>
    <row r="6" spans="1:28">
      <c r="A6" s="2592"/>
      <c r="B6" s="2593"/>
      <c r="C6" s="2593"/>
      <c r="D6" s="2593"/>
      <c r="E6" s="2593"/>
      <c r="F6" s="2593"/>
      <c r="G6" s="2593"/>
      <c r="H6" s="2593"/>
      <c r="I6" s="2593"/>
      <c r="J6" s="2593"/>
      <c r="K6" s="2593"/>
      <c r="L6" s="2593"/>
      <c r="M6" s="2593"/>
      <c r="N6" s="2593"/>
      <c r="O6" s="2593"/>
      <c r="P6" s="2593"/>
      <c r="Q6" s="2593"/>
      <c r="R6" s="2593"/>
      <c r="S6" s="2593"/>
      <c r="T6" s="2593"/>
      <c r="U6" s="2593"/>
      <c r="V6" s="2593"/>
      <c r="W6" s="2593"/>
      <c r="X6" s="2593"/>
      <c r="Y6" s="2593"/>
      <c r="Z6" s="2593"/>
      <c r="AA6" s="2593"/>
    </row>
    <row r="7" spans="1:28" ht="38.25">
      <c r="A7" s="2737"/>
      <c r="B7" s="2738" t="s">
        <v>2530</v>
      </c>
      <c r="C7" s="2738" t="s">
        <v>2376</v>
      </c>
      <c r="D7" s="2738" t="s">
        <v>2377</v>
      </c>
      <c r="E7" s="2739" t="s">
        <v>2378</v>
      </c>
      <c r="F7" s="2739" t="s">
        <v>2531</v>
      </c>
      <c r="G7" s="2739" t="s">
        <v>2532</v>
      </c>
      <c r="H7" s="2169" t="s">
        <v>156</v>
      </c>
      <c r="I7" s="2373"/>
      <c r="J7" s="2169"/>
      <c r="K7" s="2373"/>
      <c r="L7" s="2169" t="s">
        <v>155</v>
      </c>
      <c r="M7" s="2373"/>
      <c r="N7" s="2169"/>
      <c r="O7" s="2373"/>
      <c r="P7" s="2169"/>
      <c r="Q7" s="2373"/>
      <c r="R7" s="2169"/>
      <c r="S7" s="2373"/>
      <c r="T7" s="2169"/>
      <c r="U7" s="2373"/>
      <c r="V7" s="2169"/>
      <c r="W7" s="2373"/>
      <c r="X7" s="2169"/>
      <c r="Y7" s="2373"/>
      <c r="Z7" s="2169"/>
      <c r="AA7" s="2373"/>
      <c r="AB7" s="2740" t="s">
        <v>2533</v>
      </c>
    </row>
    <row r="8" spans="1:28">
      <c r="A8" s="2737"/>
      <c r="B8" s="2741"/>
      <c r="C8" s="2741"/>
      <c r="D8" s="2741"/>
      <c r="E8" s="2742"/>
      <c r="F8" s="2742"/>
      <c r="G8" s="2742"/>
      <c r="H8" s="2169">
        <v>2012</v>
      </c>
      <c r="I8" s="2373"/>
      <c r="J8" s="2169">
        <v>2013</v>
      </c>
      <c r="K8" s="2373"/>
      <c r="L8" s="2169">
        <v>2014</v>
      </c>
      <c r="M8" s="2373"/>
      <c r="N8" s="2169">
        <v>2015</v>
      </c>
      <c r="O8" s="2373"/>
      <c r="P8" s="2169">
        <v>2016</v>
      </c>
      <c r="Q8" s="2373"/>
      <c r="R8" s="2169">
        <v>2017</v>
      </c>
      <c r="S8" s="2373"/>
      <c r="T8" s="2169">
        <v>2018</v>
      </c>
      <c r="U8" s="2373"/>
      <c r="V8" s="2169">
        <v>2019</v>
      </c>
      <c r="W8" s="2373"/>
      <c r="X8" s="2169">
        <v>2020</v>
      </c>
      <c r="Y8" s="2373"/>
      <c r="Z8" s="2169">
        <v>2021</v>
      </c>
      <c r="AA8" s="2373"/>
      <c r="AB8" s="2740"/>
    </row>
    <row r="9" spans="1:28">
      <c r="A9" s="2737"/>
      <c r="B9" s="2741"/>
      <c r="C9" s="2741"/>
      <c r="D9" s="2741"/>
      <c r="E9" s="2742"/>
      <c r="F9" s="2742"/>
      <c r="G9" s="2742"/>
      <c r="H9" s="2743" t="s">
        <v>2534</v>
      </c>
      <c r="I9" s="2743" t="s">
        <v>2535</v>
      </c>
      <c r="J9" s="2743" t="s">
        <v>2534</v>
      </c>
      <c r="K9" s="2743" t="s">
        <v>2535</v>
      </c>
      <c r="L9" s="2743" t="s">
        <v>2534</v>
      </c>
      <c r="M9" s="2743" t="s">
        <v>2535</v>
      </c>
      <c r="N9" s="2743" t="s">
        <v>2534</v>
      </c>
      <c r="O9" s="2743" t="s">
        <v>2535</v>
      </c>
      <c r="P9" s="2743" t="s">
        <v>2534</v>
      </c>
      <c r="Q9" s="2743" t="s">
        <v>2535</v>
      </c>
      <c r="R9" s="2743" t="s">
        <v>2534</v>
      </c>
      <c r="S9" s="2743" t="s">
        <v>2535</v>
      </c>
      <c r="T9" s="2743" t="s">
        <v>2534</v>
      </c>
      <c r="U9" s="2743" t="s">
        <v>2535</v>
      </c>
      <c r="V9" s="2743" t="s">
        <v>2534</v>
      </c>
      <c r="W9" s="2743" t="s">
        <v>2535</v>
      </c>
      <c r="X9" s="2743" t="s">
        <v>2534</v>
      </c>
      <c r="Y9" s="2743" t="s">
        <v>2535</v>
      </c>
      <c r="Z9" s="2743" t="s">
        <v>2534</v>
      </c>
      <c r="AA9" s="2743" t="s">
        <v>2535</v>
      </c>
      <c r="AB9" s="2743"/>
    </row>
    <row r="10" spans="1:28">
      <c r="A10" s="2737"/>
      <c r="B10" s="2744"/>
      <c r="C10" s="2744"/>
      <c r="D10" s="2744"/>
      <c r="E10" s="2745"/>
      <c r="F10" s="2745"/>
      <c r="G10" s="2745"/>
      <c r="H10" s="2743" t="s">
        <v>1664</v>
      </c>
      <c r="I10" s="2743" t="s">
        <v>1664</v>
      </c>
      <c r="J10" s="2743" t="s">
        <v>1664</v>
      </c>
      <c r="K10" s="2743" t="s">
        <v>1664</v>
      </c>
      <c r="L10" s="2743" t="s">
        <v>1664</v>
      </c>
      <c r="M10" s="2743" t="s">
        <v>1664</v>
      </c>
      <c r="N10" s="2743" t="s">
        <v>1664</v>
      </c>
      <c r="O10" s="2743" t="s">
        <v>1664</v>
      </c>
      <c r="P10" s="2743" t="s">
        <v>1664</v>
      </c>
      <c r="Q10" s="2743" t="s">
        <v>1664</v>
      </c>
      <c r="R10" s="2743" t="s">
        <v>1664</v>
      </c>
      <c r="S10" s="2743" t="s">
        <v>1664</v>
      </c>
      <c r="T10" s="2743" t="s">
        <v>1664</v>
      </c>
      <c r="U10" s="2743" t="s">
        <v>1664</v>
      </c>
      <c r="V10" s="2743" t="s">
        <v>1664</v>
      </c>
      <c r="W10" s="2743" t="s">
        <v>1664</v>
      </c>
      <c r="X10" s="2743" t="s">
        <v>1664</v>
      </c>
      <c r="Y10" s="2743" t="s">
        <v>1664</v>
      </c>
      <c r="Z10" s="2743" t="s">
        <v>1664</v>
      </c>
      <c r="AA10" s="2743" t="s">
        <v>1664</v>
      </c>
      <c r="AB10" s="2743" t="s">
        <v>1664</v>
      </c>
    </row>
    <row r="11" spans="1:28">
      <c r="A11" s="2746"/>
      <c r="B11" s="2747" t="s">
        <v>2536</v>
      </c>
      <c r="C11" s="2748"/>
      <c r="D11" s="2748"/>
      <c r="E11" s="2749"/>
      <c r="F11" s="2749"/>
      <c r="G11" s="2750"/>
      <c r="H11" s="2751"/>
      <c r="I11" s="2751"/>
      <c r="J11" s="2751"/>
      <c r="K11" s="2751"/>
      <c r="L11" s="2751"/>
      <c r="M11" s="2751"/>
      <c r="N11" s="2751"/>
      <c r="O11" s="2751"/>
      <c r="P11" s="2751"/>
      <c r="Q11" s="2751"/>
      <c r="R11" s="2751"/>
      <c r="S11" s="2751"/>
      <c r="T11" s="2751"/>
      <c r="U11" s="2751"/>
      <c r="V11" s="2751"/>
      <c r="W11" s="2751"/>
      <c r="X11" s="2751"/>
      <c r="Y11" s="2751"/>
      <c r="Z11" s="2751"/>
      <c r="AA11" s="2751"/>
      <c r="AB11" s="2419"/>
    </row>
    <row r="12" spans="1:28">
      <c r="A12" s="2746"/>
      <c r="B12" s="2414" t="s">
        <v>2536</v>
      </c>
      <c r="C12" s="2748"/>
      <c r="D12" s="2748"/>
      <c r="E12" s="2749"/>
      <c r="F12" s="2749"/>
      <c r="G12" s="2750"/>
      <c r="H12" s="2751"/>
      <c r="I12" s="2751"/>
      <c r="J12" s="2751"/>
      <c r="K12" s="2751"/>
      <c r="L12" s="2751"/>
      <c r="M12" s="2751"/>
      <c r="N12" s="2751"/>
      <c r="O12" s="2751"/>
      <c r="P12" s="2751"/>
      <c r="Q12" s="2751"/>
      <c r="R12" s="2751"/>
      <c r="S12" s="2751"/>
      <c r="T12" s="2751"/>
      <c r="U12" s="2751"/>
      <c r="V12" s="2751"/>
      <c r="W12" s="2751"/>
      <c r="X12" s="2751"/>
      <c r="Y12" s="2751"/>
      <c r="Z12" s="2751"/>
      <c r="AA12" s="2751"/>
      <c r="AB12" s="2419"/>
    </row>
    <row r="13" spans="1:28">
      <c r="A13" s="2746"/>
      <c r="B13" s="2414" t="s">
        <v>2536</v>
      </c>
      <c r="C13" s="2748"/>
      <c r="D13" s="2748"/>
      <c r="E13" s="2749"/>
      <c r="F13" s="2749"/>
      <c r="G13" s="2750"/>
      <c r="H13" s="2751"/>
      <c r="I13" s="2751"/>
      <c r="J13" s="2751"/>
      <c r="K13" s="2751"/>
      <c r="L13" s="2751"/>
      <c r="M13" s="2751"/>
      <c r="N13" s="2751"/>
      <c r="O13" s="2751"/>
      <c r="P13" s="2751"/>
      <c r="Q13" s="2751"/>
      <c r="R13" s="2751"/>
      <c r="S13" s="2751"/>
      <c r="T13" s="2751"/>
      <c r="U13" s="2751"/>
      <c r="V13" s="2751"/>
      <c r="W13" s="2751"/>
      <c r="X13" s="2751"/>
      <c r="Y13" s="2751"/>
      <c r="Z13" s="2751"/>
      <c r="AA13" s="2751"/>
      <c r="AB13" s="2419"/>
    </row>
    <row r="14" spans="1:28">
      <c r="A14" s="2746"/>
      <c r="B14" s="2747" t="s">
        <v>2537</v>
      </c>
      <c r="C14" s="2748"/>
      <c r="D14" s="2748"/>
      <c r="E14" s="2749"/>
      <c r="F14" s="2749"/>
      <c r="G14" s="2750"/>
      <c r="H14" s="2751"/>
      <c r="I14" s="2751"/>
      <c r="J14" s="2751"/>
      <c r="K14" s="2751"/>
      <c r="L14" s="2751"/>
      <c r="M14" s="2751"/>
      <c r="N14" s="2751"/>
      <c r="O14" s="2751"/>
      <c r="P14" s="2751"/>
      <c r="Q14" s="2751"/>
      <c r="R14" s="2751"/>
      <c r="S14" s="2751"/>
      <c r="T14" s="2751"/>
      <c r="U14" s="2751"/>
      <c r="V14" s="2751"/>
      <c r="W14" s="2751"/>
      <c r="X14" s="2751"/>
      <c r="Y14" s="2751"/>
      <c r="Z14" s="2751"/>
      <c r="AA14" s="2751"/>
      <c r="AB14" s="2419"/>
    </row>
    <row r="15" spans="1:28">
      <c r="A15" s="2746"/>
      <c r="B15" s="2414" t="s">
        <v>2537</v>
      </c>
      <c r="C15" s="2748"/>
      <c r="D15" s="2748"/>
      <c r="E15" s="2749"/>
      <c r="F15" s="2749"/>
      <c r="G15" s="2750"/>
      <c r="H15" s="2751"/>
      <c r="I15" s="2751"/>
      <c r="J15" s="2751"/>
      <c r="K15" s="2751"/>
      <c r="L15" s="2751"/>
      <c r="M15" s="2751"/>
      <c r="N15" s="2751"/>
      <c r="O15" s="2751"/>
      <c r="P15" s="2751"/>
      <c r="Q15" s="2751"/>
      <c r="R15" s="2751"/>
      <c r="S15" s="2751"/>
      <c r="T15" s="2751"/>
      <c r="U15" s="2751"/>
      <c r="V15" s="2751"/>
      <c r="W15" s="2751"/>
      <c r="X15" s="2751"/>
      <c r="Y15" s="2751"/>
      <c r="Z15" s="2751"/>
      <c r="AA15" s="2751"/>
      <c r="AB15" s="2419"/>
    </row>
    <row r="16" spans="1:28">
      <c r="A16" s="2746"/>
      <c r="B16" s="2414" t="s">
        <v>2537</v>
      </c>
      <c r="C16" s="2748"/>
      <c r="D16" s="2748"/>
      <c r="E16" s="2749"/>
      <c r="F16" s="2749"/>
      <c r="G16" s="2750"/>
      <c r="H16" s="2751"/>
      <c r="I16" s="2751"/>
      <c r="J16" s="2751"/>
      <c r="K16" s="2751"/>
      <c r="L16" s="2751"/>
      <c r="M16" s="2751"/>
      <c r="N16" s="2751"/>
      <c r="O16" s="2751"/>
      <c r="P16" s="2751"/>
      <c r="Q16" s="2751"/>
      <c r="R16" s="2751"/>
      <c r="S16" s="2751"/>
      <c r="T16" s="2751"/>
      <c r="U16" s="2751"/>
      <c r="V16" s="2751"/>
      <c r="W16" s="2751"/>
      <c r="X16" s="2751"/>
      <c r="Y16" s="2751"/>
      <c r="Z16" s="2751"/>
      <c r="AA16" s="2751"/>
      <c r="AB16" s="2419"/>
    </row>
    <row r="17" spans="1:28">
      <c r="A17" s="2746"/>
      <c r="B17" s="2747" t="s">
        <v>2538</v>
      </c>
      <c r="C17" s="2748"/>
      <c r="D17" s="2748"/>
      <c r="E17" s="2749"/>
      <c r="F17" s="2749"/>
      <c r="G17" s="2749"/>
      <c r="H17" s="2751"/>
      <c r="I17" s="2751"/>
      <c r="J17" s="2751"/>
      <c r="K17" s="2751"/>
      <c r="L17" s="2751"/>
      <c r="M17" s="2751"/>
      <c r="N17" s="2751"/>
      <c r="O17" s="2751"/>
      <c r="P17" s="2751"/>
      <c r="Q17" s="2751"/>
      <c r="R17" s="2751"/>
      <c r="S17" s="2751"/>
      <c r="T17" s="2751"/>
      <c r="U17" s="2751"/>
      <c r="V17" s="2751"/>
      <c r="W17" s="2751"/>
      <c r="X17" s="2751"/>
      <c r="Y17" s="2751"/>
      <c r="Z17" s="2751"/>
      <c r="AA17" s="2751"/>
      <c r="AB17" s="2419"/>
    </row>
    <row r="18" spans="1:28">
      <c r="A18" s="2746"/>
      <c r="B18" s="2414" t="s">
        <v>2538</v>
      </c>
      <c r="C18" s="2748"/>
      <c r="D18" s="2748"/>
      <c r="E18" s="2749"/>
      <c r="F18" s="2749"/>
      <c r="G18" s="2749"/>
      <c r="H18" s="2751"/>
      <c r="I18" s="2751"/>
      <c r="J18" s="2751"/>
      <c r="K18" s="2751"/>
      <c r="L18" s="2751"/>
      <c r="M18" s="2751"/>
      <c r="N18" s="2751"/>
      <c r="O18" s="2751"/>
      <c r="P18" s="2751"/>
      <c r="Q18" s="2751"/>
      <c r="R18" s="2751"/>
      <c r="S18" s="2751"/>
      <c r="T18" s="2751"/>
      <c r="U18" s="2751"/>
      <c r="V18" s="2751"/>
      <c r="W18" s="2751"/>
      <c r="X18" s="2751"/>
      <c r="Y18" s="2751"/>
      <c r="Z18" s="2751"/>
      <c r="AA18" s="2751"/>
      <c r="AB18" s="2419"/>
    </row>
    <row r="19" spans="1:28">
      <c r="A19" s="2746"/>
      <c r="B19" s="2414" t="s">
        <v>2538</v>
      </c>
      <c r="C19" s="2748"/>
      <c r="D19" s="2748"/>
      <c r="E19" s="2749"/>
      <c r="F19" s="2749"/>
      <c r="G19" s="2749"/>
      <c r="H19" s="2751"/>
      <c r="I19" s="2751"/>
      <c r="J19" s="2751"/>
      <c r="K19" s="2751"/>
      <c r="L19" s="2751"/>
      <c r="M19" s="2751"/>
      <c r="N19" s="2751"/>
      <c r="O19" s="2751"/>
      <c r="P19" s="2751"/>
      <c r="Q19" s="2751"/>
      <c r="R19" s="2751"/>
      <c r="S19" s="2751"/>
      <c r="T19" s="2751"/>
      <c r="U19" s="2751"/>
      <c r="V19" s="2751"/>
      <c r="W19" s="2751"/>
      <c r="X19" s="2751"/>
      <c r="Y19" s="2751"/>
      <c r="Z19" s="2751"/>
      <c r="AA19" s="2751"/>
      <c r="AB19" s="2419"/>
    </row>
    <row r="20" spans="1:28">
      <c r="A20" s="2746"/>
      <c r="B20" s="2609"/>
      <c r="C20" s="2609"/>
      <c r="D20" s="2612"/>
      <c r="E20" s="2752"/>
      <c r="F20" s="2752"/>
      <c r="G20" s="2752"/>
      <c r="H20" s="2419">
        <f t="shared" ref="H20:AB20" si="0">SUM(H11:H19)</f>
        <v>0</v>
      </c>
      <c r="I20" s="2419">
        <f t="shared" si="0"/>
        <v>0</v>
      </c>
      <c r="J20" s="2419">
        <f t="shared" si="0"/>
        <v>0</v>
      </c>
      <c r="K20" s="2419">
        <f t="shared" si="0"/>
        <v>0</v>
      </c>
      <c r="L20" s="2419">
        <f t="shared" si="0"/>
        <v>0</v>
      </c>
      <c r="M20" s="2419">
        <f t="shared" si="0"/>
        <v>0</v>
      </c>
      <c r="N20" s="2419">
        <f t="shared" si="0"/>
        <v>0</v>
      </c>
      <c r="O20" s="2419">
        <f t="shared" si="0"/>
        <v>0</v>
      </c>
      <c r="P20" s="2419">
        <f t="shared" si="0"/>
        <v>0</v>
      </c>
      <c r="Q20" s="2419">
        <f t="shared" si="0"/>
        <v>0</v>
      </c>
      <c r="R20" s="2419">
        <f t="shared" si="0"/>
        <v>0</v>
      </c>
      <c r="S20" s="2419">
        <f t="shared" si="0"/>
        <v>0</v>
      </c>
      <c r="T20" s="2419">
        <f t="shared" si="0"/>
        <v>0</v>
      </c>
      <c r="U20" s="2419">
        <f t="shared" si="0"/>
        <v>0</v>
      </c>
      <c r="V20" s="2419">
        <f t="shared" si="0"/>
        <v>0</v>
      </c>
      <c r="W20" s="2419">
        <f t="shared" si="0"/>
        <v>0</v>
      </c>
      <c r="X20" s="2419">
        <f t="shared" si="0"/>
        <v>0</v>
      </c>
      <c r="Y20" s="2419">
        <f t="shared" si="0"/>
        <v>0</v>
      </c>
      <c r="Z20" s="2419">
        <f t="shared" si="0"/>
        <v>0</v>
      </c>
      <c r="AA20" s="2419">
        <f t="shared" si="0"/>
        <v>0</v>
      </c>
      <c r="AB20" s="2419">
        <f t="shared" si="0"/>
        <v>0</v>
      </c>
    </row>
  </sheetData>
  <hyperlinks>
    <hyperlink ref="A3" location="Index!A1" display="Index"/>
  </hyperlinks>
  <pageMargins left="0.38" right="0.70866141732283472" top="0.74803149606299213" bottom="0.74803149606299213" header="0.31496062992125984" footer="0.31496062992125984"/>
  <pageSetup paperSize="8" scale="47" orientation="landscape" r:id="rId1"/>
</worksheet>
</file>

<file path=xl/worksheets/sheet61.xml><?xml version="1.0" encoding="utf-8"?>
<worksheet xmlns="http://schemas.openxmlformats.org/spreadsheetml/2006/main" xmlns:r="http://schemas.openxmlformats.org/officeDocument/2006/relationships">
  <sheetPr>
    <tabColor theme="8" tint="0.59999389629810485"/>
    <pageSetUpPr fitToPage="1"/>
  </sheetPr>
  <dimension ref="A1:BO118"/>
  <sheetViews>
    <sheetView zoomScale="80" zoomScaleNormal="80" zoomScaleSheetLayoutView="80" workbookViewId="0">
      <selection activeCell="B31" sqref="B31"/>
    </sheetView>
  </sheetViews>
  <sheetFormatPr defaultRowHeight="14.25"/>
  <cols>
    <col min="1" max="1" width="11.625" style="2844" customWidth="1"/>
    <col min="2" max="2" width="60.75" style="2844" bestFit="1" customWidth="1"/>
    <col min="3" max="6" width="9" style="2844"/>
    <col min="7" max="7" width="36.25" style="2844" customWidth="1"/>
    <col min="8" max="8" width="20" style="2844" customWidth="1"/>
    <col min="9" max="9" width="4" style="2844" customWidth="1"/>
    <col min="10" max="10" width="36.5" style="2844" customWidth="1"/>
    <col min="11" max="16384" width="9" style="2844"/>
  </cols>
  <sheetData>
    <row r="1" spans="1:67" s="2837" customFormat="1" ht="24.75">
      <c r="A1" s="2360" t="s">
        <v>155</v>
      </c>
      <c r="B1" s="2360"/>
      <c r="C1" s="2360"/>
      <c r="D1" s="2360"/>
      <c r="E1" s="2360"/>
      <c r="F1" s="2360"/>
      <c r="G1" s="2360"/>
      <c r="H1" s="2360"/>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c r="AR1" s="2643"/>
      <c r="AS1" s="2643"/>
      <c r="AT1" s="2643"/>
      <c r="AU1" s="2643"/>
      <c r="AV1" s="2643"/>
      <c r="AW1" s="2643"/>
      <c r="AX1" s="2643"/>
      <c r="AY1" s="2643"/>
      <c r="AZ1" s="2643"/>
      <c r="BA1" s="2643"/>
      <c r="BB1" s="2643"/>
      <c r="BC1" s="2643"/>
      <c r="BD1" s="2643"/>
      <c r="BE1" s="2643"/>
      <c r="BF1" s="2643"/>
      <c r="BG1" s="2643"/>
      <c r="BH1" s="2643"/>
      <c r="BI1" s="2643"/>
      <c r="BJ1" s="2643"/>
      <c r="BK1" s="2643"/>
      <c r="BL1" s="2643"/>
      <c r="BM1" s="2643"/>
      <c r="BN1" s="2643"/>
      <c r="BO1" s="2643"/>
    </row>
    <row r="2" spans="1:67" s="2837" customFormat="1" ht="24.75">
      <c r="A2" s="2361" t="s">
        <v>1287</v>
      </c>
      <c r="B2" s="2361"/>
      <c r="C2" s="2361"/>
      <c r="D2" s="2361"/>
      <c r="E2" s="2361"/>
      <c r="F2" s="2361"/>
      <c r="G2" s="2361"/>
      <c r="H2" s="2361"/>
      <c r="I2" s="2643"/>
      <c r="J2" s="2643"/>
      <c r="K2" s="2643"/>
      <c r="L2" s="2838"/>
      <c r="M2" s="2838"/>
      <c r="N2" s="2838"/>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c r="AR2" s="2643"/>
      <c r="AS2" s="2643"/>
      <c r="AT2" s="2643"/>
      <c r="AU2" s="2643"/>
      <c r="AV2" s="2643"/>
      <c r="AW2" s="2643"/>
      <c r="AX2" s="2643"/>
      <c r="AY2" s="2643"/>
      <c r="AZ2" s="2643"/>
      <c r="BA2" s="2643"/>
      <c r="BB2" s="2643"/>
      <c r="BC2" s="2643"/>
      <c r="BD2" s="2643"/>
      <c r="BE2" s="2643"/>
      <c r="BF2" s="2643"/>
      <c r="BG2" s="2643"/>
      <c r="BH2" s="2643"/>
      <c r="BI2" s="2643"/>
      <c r="BJ2" s="2643"/>
      <c r="BK2" s="2643"/>
      <c r="BL2" s="2643"/>
      <c r="BM2" s="2643"/>
      <c r="BN2" s="2643"/>
      <c r="BO2" s="2643"/>
    </row>
    <row r="3" spans="1:67" s="2837" customFormat="1" ht="25.5" thickBot="1">
      <c r="A3" s="2362" t="s">
        <v>1288</v>
      </c>
      <c r="B3" s="2362"/>
      <c r="C3" s="2362"/>
      <c r="D3" s="2362"/>
      <c r="E3" s="2362"/>
      <c r="F3" s="2362"/>
      <c r="G3" s="2362"/>
      <c r="H3" s="2362"/>
      <c r="I3" s="2643"/>
      <c r="J3" s="2643"/>
      <c r="K3" s="2839"/>
      <c r="L3" s="2643"/>
      <c r="M3" s="2643"/>
      <c r="N3" s="2643"/>
      <c r="O3" s="2643"/>
      <c r="P3" s="2643"/>
      <c r="Q3" s="2643"/>
      <c r="R3" s="2643"/>
      <c r="S3" s="2643"/>
      <c r="T3" s="2643"/>
      <c r="U3" s="2643"/>
      <c r="V3" s="2643"/>
      <c r="W3" s="2643"/>
      <c r="X3" s="2643"/>
      <c r="Y3" s="2643"/>
      <c r="Z3" s="2643"/>
      <c r="AA3" s="2643"/>
      <c r="AB3" s="2643"/>
      <c r="AC3" s="2643"/>
      <c r="AD3" s="2643"/>
      <c r="AE3" s="2643"/>
      <c r="AF3" s="2643"/>
      <c r="AG3" s="2643"/>
      <c r="AH3" s="2643"/>
      <c r="AI3" s="2643"/>
      <c r="AJ3" s="2643"/>
      <c r="AK3" s="2643"/>
      <c r="AL3" s="2643"/>
      <c r="AM3" s="2643"/>
      <c r="AN3" s="2643"/>
      <c r="AO3" s="2643"/>
      <c r="AP3" s="2643"/>
      <c r="AQ3" s="2643"/>
      <c r="AR3" s="2643"/>
      <c r="AS3" s="2643"/>
      <c r="AT3" s="2643"/>
      <c r="AU3" s="2643"/>
      <c r="AV3" s="2643"/>
      <c r="AW3" s="2643"/>
      <c r="AX3" s="2643"/>
      <c r="AY3" s="2643"/>
      <c r="AZ3" s="2643"/>
      <c r="BA3" s="2643"/>
      <c r="BB3" s="2643"/>
      <c r="BC3" s="2643"/>
      <c r="BD3" s="2643"/>
      <c r="BE3" s="2643"/>
      <c r="BF3" s="2643"/>
      <c r="BG3" s="2643"/>
      <c r="BH3" s="2643"/>
      <c r="BI3" s="2643"/>
      <c r="BJ3" s="2643"/>
      <c r="BK3" s="2643"/>
      <c r="BL3" s="2643"/>
      <c r="BM3" s="2643"/>
      <c r="BN3" s="2643"/>
      <c r="BO3" s="2643"/>
    </row>
    <row r="4" spans="1:67" s="2204" customFormat="1" ht="12.75">
      <c r="A4" s="2203"/>
      <c r="B4" s="2203"/>
      <c r="C4" s="2203"/>
      <c r="D4" s="2203"/>
      <c r="E4" s="2203"/>
      <c r="F4" s="2203"/>
      <c r="G4" s="2203"/>
      <c r="H4" s="2203"/>
      <c r="I4" s="2203"/>
      <c r="J4" s="2203"/>
      <c r="K4" s="2203"/>
      <c r="L4" s="2203"/>
      <c r="M4" s="2203"/>
      <c r="N4" s="2203"/>
      <c r="O4" s="2203"/>
      <c r="P4" s="2203"/>
      <c r="Q4" s="2203"/>
      <c r="R4" s="2203"/>
    </row>
    <row r="5" spans="1:67" s="2204" customFormat="1" ht="19.5">
      <c r="A5" s="2205" t="s">
        <v>2640</v>
      </c>
      <c r="B5" s="2205" t="s">
        <v>3412</v>
      </c>
    </row>
    <row r="6" spans="1:67" ht="15" thickBot="1">
      <c r="A6" s="2840"/>
      <c r="B6" s="2841"/>
      <c r="C6" s="2842"/>
      <c r="D6" s="2843"/>
      <c r="E6" s="2843"/>
      <c r="F6" s="2843"/>
      <c r="G6" s="2843"/>
      <c r="H6" s="2843"/>
    </row>
    <row r="7" spans="1:67" ht="14.25" customHeight="1" thickBot="1">
      <c r="A7" s="1100"/>
      <c r="B7" s="3716" t="s">
        <v>2641</v>
      </c>
      <c r="C7" s="3719"/>
      <c r="D7" s="3722" t="s">
        <v>2642</v>
      </c>
      <c r="E7" s="3723"/>
      <c r="F7" s="3724"/>
      <c r="G7" s="2845"/>
      <c r="H7" s="3725" t="s">
        <v>2643</v>
      </c>
    </row>
    <row r="8" spans="1:67" ht="32.25">
      <c r="A8" s="1100"/>
      <c r="B8" s="3717"/>
      <c r="C8" s="3720"/>
      <c r="D8" s="2846" t="s">
        <v>2644</v>
      </c>
      <c r="E8" s="2847" t="s">
        <v>2645</v>
      </c>
      <c r="F8" s="2848" t="s">
        <v>2646</v>
      </c>
      <c r="G8" s="2849" t="s">
        <v>2647</v>
      </c>
      <c r="H8" s="3726"/>
    </row>
    <row r="9" spans="1:67" ht="15" thickBot="1">
      <c r="A9" s="1100"/>
      <c r="B9" s="3718"/>
      <c r="C9" s="3721"/>
      <c r="D9" s="2850" t="s">
        <v>2611</v>
      </c>
      <c r="E9" s="2851" t="s">
        <v>2611</v>
      </c>
      <c r="F9" s="2852" t="s">
        <v>2611</v>
      </c>
      <c r="G9" s="2853"/>
      <c r="H9" s="3727"/>
    </row>
    <row r="10" spans="1:67">
      <c r="A10" s="1100"/>
      <c r="B10" s="2854"/>
      <c r="C10" s="2855"/>
      <c r="D10" s="2856"/>
      <c r="E10" s="2857"/>
      <c r="F10" s="2858"/>
      <c r="G10" s="2857"/>
      <c r="H10" s="2857"/>
    </row>
    <row r="11" spans="1:67">
      <c r="A11" s="1100"/>
      <c r="B11" s="2859"/>
      <c r="C11" s="2860"/>
      <c r="D11" s="2861"/>
      <c r="E11" s="2862"/>
      <c r="F11" s="2863"/>
      <c r="G11" s="2862"/>
      <c r="H11" s="2862"/>
    </row>
    <row r="12" spans="1:67">
      <c r="A12" s="1100"/>
      <c r="B12" s="2864" t="s">
        <v>2237</v>
      </c>
      <c r="C12" s="2797"/>
      <c r="D12" s="2861"/>
      <c r="E12" s="2862"/>
      <c r="F12" s="2863"/>
      <c r="G12" s="2862"/>
      <c r="H12" s="2862"/>
    </row>
    <row r="13" spans="1:67" ht="17.25" customHeight="1">
      <c r="A13" s="1100"/>
      <c r="B13" s="2865" t="s">
        <v>2238</v>
      </c>
      <c r="C13" s="2802" t="s">
        <v>2023</v>
      </c>
      <c r="D13" s="2866"/>
      <c r="E13" s="2866"/>
      <c r="F13" s="2866"/>
      <c r="G13" s="2867" t="s">
        <v>2648</v>
      </c>
      <c r="H13" s="2868"/>
    </row>
    <row r="14" spans="1:67">
      <c r="A14" s="1100"/>
      <c r="B14" s="2801" t="s">
        <v>2239</v>
      </c>
      <c r="C14" s="2802" t="s">
        <v>2023</v>
      </c>
      <c r="D14" s="2866"/>
      <c r="E14" s="2866"/>
      <c r="F14" s="2866"/>
      <c r="G14" s="2867" t="s">
        <v>2648</v>
      </c>
      <c r="H14" s="2868"/>
    </row>
    <row r="15" spans="1:67">
      <c r="A15" s="1100"/>
      <c r="B15" s="2801" t="s">
        <v>2240</v>
      </c>
      <c r="C15" s="2802" t="s">
        <v>2023</v>
      </c>
      <c r="D15" s="2866"/>
      <c r="E15" s="2866"/>
      <c r="F15" s="2866"/>
      <c r="G15" s="2867" t="s">
        <v>2648</v>
      </c>
      <c r="H15" s="2868"/>
    </row>
    <row r="16" spans="1:67" ht="16.5" customHeight="1">
      <c r="A16" s="1100"/>
      <c r="B16" s="2801" t="s">
        <v>2241</v>
      </c>
      <c r="C16" s="2802" t="s">
        <v>2023</v>
      </c>
      <c r="D16" s="2866"/>
      <c r="E16" s="2866"/>
      <c r="F16" s="2866"/>
      <c r="G16" s="2867" t="s">
        <v>2648</v>
      </c>
      <c r="H16" s="2868"/>
    </row>
    <row r="17" spans="1:8" ht="16.5" customHeight="1">
      <c r="A17" s="1100"/>
      <c r="B17" s="2807" t="s">
        <v>2242</v>
      </c>
      <c r="C17" s="2802" t="s">
        <v>2023</v>
      </c>
      <c r="D17" s="2866"/>
      <c r="E17" s="2866"/>
      <c r="F17" s="2866"/>
      <c r="G17" s="2867" t="s">
        <v>2648</v>
      </c>
      <c r="H17" s="2868"/>
    </row>
    <row r="18" spans="1:8">
      <c r="A18" s="1100"/>
      <c r="B18" s="2801" t="s">
        <v>2243</v>
      </c>
      <c r="C18" s="2802" t="s">
        <v>2023</v>
      </c>
      <c r="D18" s="2866"/>
      <c r="E18" s="2866"/>
      <c r="F18" s="2866"/>
      <c r="G18" s="2867" t="s">
        <v>2648</v>
      </c>
      <c r="H18" s="2868"/>
    </row>
    <row r="19" spans="1:8" ht="16.5" customHeight="1">
      <c r="A19" s="1100"/>
      <c r="B19" s="2807" t="s">
        <v>2244</v>
      </c>
      <c r="C19" s="2802" t="s">
        <v>2023</v>
      </c>
      <c r="D19" s="2866"/>
      <c r="E19" s="2866"/>
      <c r="F19" s="2866"/>
      <c r="G19" s="2867" t="s">
        <v>2648</v>
      </c>
      <c r="H19" s="2868"/>
    </row>
    <row r="20" spans="1:8" ht="16.5" customHeight="1">
      <c r="A20" s="1100"/>
      <c r="B20" s="2807" t="s">
        <v>2027</v>
      </c>
      <c r="C20" s="2802" t="s">
        <v>2023</v>
      </c>
      <c r="D20" s="2866"/>
      <c r="E20" s="2866"/>
      <c r="F20" s="2866"/>
      <c r="G20" s="2867" t="s">
        <v>2648</v>
      </c>
      <c r="H20" s="2868"/>
    </row>
    <row r="21" spans="1:8" ht="16.5" customHeight="1">
      <c r="A21" s="1100"/>
      <c r="B21" s="2807" t="s">
        <v>2245</v>
      </c>
      <c r="C21" s="2802" t="s">
        <v>2023</v>
      </c>
      <c r="D21" s="2866"/>
      <c r="E21" s="2866"/>
      <c r="F21" s="2866"/>
      <c r="G21" s="2867" t="s">
        <v>2648</v>
      </c>
      <c r="H21" s="2868"/>
    </row>
    <row r="22" spans="1:8">
      <c r="A22" s="1100"/>
      <c r="B22" s="2807" t="s">
        <v>2029</v>
      </c>
      <c r="C22" s="2802" t="s">
        <v>2023</v>
      </c>
      <c r="D22" s="2866"/>
      <c r="E22" s="2866"/>
      <c r="F22" s="2866"/>
      <c r="G22" s="2867" t="s">
        <v>2648</v>
      </c>
      <c r="H22" s="2868"/>
    </row>
    <row r="23" spans="1:8">
      <c r="A23" s="1100"/>
      <c r="B23" s="2807" t="s">
        <v>1923</v>
      </c>
      <c r="C23" s="2802" t="s">
        <v>2023</v>
      </c>
      <c r="D23" s="2866"/>
      <c r="E23" s="2866"/>
      <c r="F23" s="2866"/>
      <c r="G23" s="2867" t="s">
        <v>2648</v>
      </c>
      <c r="H23" s="2868"/>
    </row>
    <row r="24" spans="1:8">
      <c r="A24" s="1100"/>
      <c r="B24" s="2807" t="s">
        <v>2030</v>
      </c>
      <c r="C24" s="2802" t="s">
        <v>2023</v>
      </c>
      <c r="D24" s="2866"/>
      <c r="E24" s="2866"/>
      <c r="F24" s="2866"/>
      <c r="G24" s="2867" t="s">
        <v>2648</v>
      </c>
      <c r="H24" s="2868"/>
    </row>
    <row r="25" spans="1:8">
      <c r="A25" s="1100"/>
      <c r="B25" s="2807" t="s">
        <v>2034</v>
      </c>
      <c r="C25" s="2802" t="s">
        <v>2023</v>
      </c>
      <c r="D25" s="2866"/>
      <c r="E25" s="2866"/>
      <c r="F25" s="2866"/>
      <c r="G25" s="2867" t="s">
        <v>2648</v>
      </c>
      <c r="H25" s="2868"/>
    </row>
    <row r="26" spans="1:8">
      <c r="A26" s="1100"/>
      <c r="B26" s="2807" t="s">
        <v>2035</v>
      </c>
      <c r="C26" s="2802" t="s">
        <v>2023</v>
      </c>
      <c r="D26" s="2866"/>
      <c r="E26" s="2866"/>
      <c r="F26" s="2866"/>
      <c r="G26" s="2867" t="s">
        <v>2648</v>
      </c>
      <c r="H26" s="2868"/>
    </row>
    <row r="27" spans="1:8">
      <c r="A27" s="1100"/>
      <c r="B27" s="2807" t="s">
        <v>2036</v>
      </c>
      <c r="C27" s="2802" t="s">
        <v>2023</v>
      </c>
      <c r="D27" s="2866"/>
      <c r="E27" s="2866"/>
      <c r="F27" s="2866"/>
      <c r="G27" s="2867" t="s">
        <v>2648</v>
      </c>
      <c r="H27" s="2868"/>
    </row>
    <row r="28" spans="1:8">
      <c r="A28" s="1100"/>
      <c r="B28" s="2807" t="s">
        <v>2037</v>
      </c>
      <c r="C28" s="2802" t="s">
        <v>2023</v>
      </c>
      <c r="D28" s="2866"/>
      <c r="E28" s="2866"/>
      <c r="F28" s="2866"/>
      <c r="G28" s="2867" t="s">
        <v>2648</v>
      </c>
      <c r="H28" s="2868"/>
    </row>
    <row r="29" spans="1:8">
      <c r="A29" s="1100"/>
      <c r="B29" s="2808"/>
      <c r="C29" s="2809"/>
      <c r="D29" s="2869"/>
      <c r="E29" s="2869"/>
      <c r="F29" s="2869"/>
      <c r="G29" s="2870"/>
      <c r="H29" s="2871"/>
    </row>
    <row r="30" spans="1:8">
      <c r="A30" s="1100"/>
      <c r="B30" s="2808" t="s">
        <v>2041</v>
      </c>
      <c r="C30" s="2809"/>
      <c r="D30" s="2869"/>
      <c r="E30" s="2869"/>
      <c r="F30" s="2869"/>
      <c r="G30" s="2870"/>
      <c r="H30" s="2871"/>
    </row>
    <row r="31" spans="1:8">
      <c r="A31" s="1100"/>
      <c r="B31" s="2814" t="s">
        <v>2612</v>
      </c>
      <c r="C31" s="2802" t="s">
        <v>2023</v>
      </c>
      <c r="D31" s="2866"/>
      <c r="E31" s="2866"/>
      <c r="F31" s="2866"/>
      <c r="G31" s="2867" t="s">
        <v>2649</v>
      </c>
      <c r="H31" s="2868"/>
    </row>
    <row r="32" spans="1:8">
      <c r="A32" s="1100"/>
      <c r="B32" s="2814" t="s">
        <v>2613</v>
      </c>
      <c r="C32" s="2802" t="s">
        <v>2023</v>
      </c>
      <c r="D32" s="2866"/>
      <c r="E32" s="2866"/>
      <c r="F32" s="2866"/>
      <c r="G32" s="2867" t="s">
        <v>2649</v>
      </c>
      <c r="H32" s="2868"/>
    </row>
    <row r="33" spans="1:8">
      <c r="A33" s="1100"/>
      <c r="B33" s="2814" t="s">
        <v>2614</v>
      </c>
      <c r="C33" s="2802" t="s">
        <v>2023</v>
      </c>
      <c r="D33" s="2866"/>
      <c r="E33" s="2866"/>
      <c r="F33" s="2866"/>
      <c r="G33" s="2867" t="s">
        <v>2649</v>
      </c>
      <c r="H33" s="2868"/>
    </row>
    <row r="34" spans="1:8">
      <c r="A34" s="1100"/>
      <c r="B34" s="2815" t="s">
        <v>2615</v>
      </c>
      <c r="C34" s="2802" t="s">
        <v>2023</v>
      </c>
      <c r="D34" s="2866"/>
      <c r="E34" s="2866"/>
      <c r="F34" s="2866"/>
      <c r="G34" s="2867" t="s">
        <v>2650</v>
      </c>
      <c r="H34" s="2868"/>
    </row>
    <row r="35" spans="1:8">
      <c r="A35" s="1100"/>
      <c r="B35" s="2815" t="s">
        <v>2616</v>
      </c>
      <c r="C35" s="2802" t="s">
        <v>2023</v>
      </c>
      <c r="D35" s="2866"/>
      <c r="E35" s="2866"/>
      <c r="F35" s="2866"/>
      <c r="G35" s="2867" t="s">
        <v>2650</v>
      </c>
      <c r="H35" s="2868"/>
    </row>
    <row r="36" spans="1:8">
      <c r="A36" s="1100"/>
      <c r="B36" s="2815" t="s">
        <v>2617</v>
      </c>
      <c r="C36" s="2802" t="s">
        <v>2023</v>
      </c>
      <c r="D36" s="2866"/>
      <c r="E36" s="2866"/>
      <c r="F36" s="2866"/>
      <c r="G36" s="2867" t="s">
        <v>2649</v>
      </c>
      <c r="H36" s="2868"/>
    </row>
    <row r="37" spans="1:8">
      <c r="A37" s="1100"/>
      <c r="B37" s="2815" t="s">
        <v>2618</v>
      </c>
      <c r="C37" s="2802" t="s">
        <v>2023</v>
      </c>
      <c r="D37" s="2866"/>
      <c r="E37" s="2866"/>
      <c r="F37" s="2866"/>
      <c r="G37" s="2867" t="s">
        <v>2649</v>
      </c>
      <c r="H37" s="2868"/>
    </row>
    <row r="38" spans="1:8">
      <c r="A38" s="1100"/>
      <c r="B38" s="2815" t="s">
        <v>2619</v>
      </c>
      <c r="C38" s="2802" t="s">
        <v>2023</v>
      </c>
      <c r="D38" s="2866"/>
      <c r="E38" s="2866"/>
      <c r="F38" s="2866"/>
      <c r="G38" s="2867" t="s">
        <v>2649</v>
      </c>
      <c r="H38" s="2868"/>
    </row>
    <row r="39" spans="1:8">
      <c r="A39" s="1100"/>
      <c r="B39" s="2815" t="s">
        <v>2620</v>
      </c>
      <c r="C39" s="2802" t="s">
        <v>2023</v>
      </c>
      <c r="D39" s="2866"/>
      <c r="E39" s="2866"/>
      <c r="F39" s="2866"/>
      <c r="G39" s="2867" t="s">
        <v>2650</v>
      </c>
      <c r="H39" s="2868"/>
    </row>
    <row r="40" spans="1:8">
      <c r="A40" s="1100"/>
      <c r="B40" s="2815" t="s">
        <v>2621</v>
      </c>
      <c r="C40" s="2802" t="s">
        <v>2023</v>
      </c>
      <c r="D40" s="2866"/>
      <c r="E40" s="2866"/>
      <c r="F40" s="2866"/>
      <c r="G40" s="2867" t="s">
        <v>2650</v>
      </c>
      <c r="H40" s="2868"/>
    </row>
    <row r="41" spans="1:8">
      <c r="A41" s="1100"/>
      <c r="B41" s="2815" t="s">
        <v>2622</v>
      </c>
      <c r="C41" s="2802" t="s">
        <v>2023</v>
      </c>
      <c r="D41" s="2866"/>
      <c r="E41" s="2866"/>
      <c r="F41" s="2866"/>
      <c r="G41" s="2867" t="s">
        <v>2649</v>
      </c>
      <c r="H41" s="2868"/>
    </row>
    <row r="42" spans="1:8">
      <c r="A42" s="1100"/>
      <c r="B42" s="2815" t="s">
        <v>2623</v>
      </c>
      <c r="C42" s="2802" t="s">
        <v>2023</v>
      </c>
      <c r="D42" s="2866"/>
      <c r="E42" s="2866"/>
      <c r="F42" s="2866"/>
      <c r="G42" s="2867" t="s">
        <v>2649</v>
      </c>
      <c r="H42" s="2868"/>
    </row>
    <row r="43" spans="1:8">
      <c r="A43" s="1100"/>
      <c r="B43" s="2815" t="s">
        <v>2624</v>
      </c>
      <c r="C43" s="2802" t="s">
        <v>2023</v>
      </c>
      <c r="D43" s="2866"/>
      <c r="E43" s="2866"/>
      <c r="F43" s="2866"/>
      <c r="G43" s="2867" t="s">
        <v>2649</v>
      </c>
      <c r="H43" s="2868"/>
    </row>
    <row r="44" spans="1:8">
      <c r="A44" s="1100"/>
      <c r="B44" s="2815" t="s">
        <v>2625</v>
      </c>
      <c r="C44" s="2802" t="s">
        <v>2023</v>
      </c>
      <c r="D44" s="2866"/>
      <c r="E44" s="2866"/>
      <c r="F44" s="2866"/>
      <c r="G44" s="2867" t="s">
        <v>2650</v>
      </c>
      <c r="H44" s="2868"/>
    </row>
    <row r="45" spans="1:8">
      <c r="A45" s="1100"/>
      <c r="B45" s="2815" t="s">
        <v>2626</v>
      </c>
      <c r="C45" s="2802" t="s">
        <v>2023</v>
      </c>
      <c r="D45" s="2866"/>
      <c r="E45" s="2866"/>
      <c r="F45" s="2866"/>
      <c r="G45" s="2867" t="s">
        <v>2650</v>
      </c>
      <c r="H45" s="2868"/>
    </row>
    <row r="46" spans="1:8">
      <c r="A46" s="1100"/>
      <c r="B46" s="2807" t="s">
        <v>2255</v>
      </c>
      <c r="C46" s="2802" t="s">
        <v>2023</v>
      </c>
      <c r="D46" s="2866"/>
      <c r="E46" s="2866"/>
      <c r="F46" s="2866"/>
      <c r="G46" s="2867" t="s">
        <v>2649</v>
      </c>
      <c r="H46" s="2868"/>
    </row>
    <row r="47" spans="1:8">
      <c r="A47" s="1100"/>
      <c r="B47" s="2807" t="s">
        <v>2256</v>
      </c>
      <c r="C47" s="2802" t="s">
        <v>2023</v>
      </c>
      <c r="D47" s="2866"/>
      <c r="E47" s="2866"/>
      <c r="F47" s="2866"/>
      <c r="G47" s="2867" t="s">
        <v>2649</v>
      </c>
      <c r="H47" s="2868"/>
    </row>
    <row r="48" spans="1:8">
      <c r="A48" s="1100"/>
      <c r="B48" s="2807" t="s">
        <v>2257</v>
      </c>
      <c r="C48" s="2802" t="s">
        <v>2023</v>
      </c>
      <c r="D48" s="2866"/>
      <c r="E48" s="2866"/>
      <c r="F48" s="2866"/>
      <c r="G48" s="2867" t="s">
        <v>2649</v>
      </c>
      <c r="H48" s="2868"/>
    </row>
    <row r="49" spans="1:8">
      <c r="A49" s="1100"/>
      <c r="B49" s="2815" t="s">
        <v>2258</v>
      </c>
      <c r="C49" s="2802" t="s">
        <v>2023</v>
      </c>
      <c r="D49" s="2866"/>
      <c r="E49" s="2866"/>
      <c r="F49" s="2866"/>
      <c r="G49" s="2867" t="s">
        <v>2649</v>
      </c>
      <c r="H49" s="2868"/>
    </row>
    <row r="50" spans="1:8">
      <c r="A50" s="1100"/>
      <c r="B50" s="2807"/>
      <c r="C50" s="2809"/>
      <c r="D50" s="2869"/>
      <c r="E50" s="2869"/>
      <c r="F50" s="2869"/>
      <c r="G50" s="2870"/>
      <c r="H50" s="2871"/>
    </row>
    <row r="51" spans="1:8">
      <c r="A51" s="1100"/>
      <c r="B51" s="2816" t="s">
        <v>2111</v>
      </c>
      <c r="C51" s="2809"/>
      <c r="D51" s="2869"/>
      <c r="E51" s="2869"/>
      <c r="F51" s="2869"/>
      <c r="G51" s="2870"/>
      <c r="H51" s="2871"/>
    </row>
    <row r="52" spans="1:8">
      <c r="A52" s="1100"/>
      <c r="B52" s="2817" t="s">
        <v>1454</v>
      </c>
      <c r="C52" s="2809"/>
      <c r="D52" s="2869"/>
      <c r="E52" s="2869"/>
      <c r="F52" s="2869"/>
      <c r="G52" s="2870"/>
      <c r="H52" s="2871"/>
    </row>
    <row r="53" spans="1:8">
      <c r="A53" s="1100"/>
      <c r="B53" s="2807" t="s">
        <v>2112</v>
      </c>
      <c r="C53" s="2802" t="s">
        <v>2023</v>
      </c>
      <c r="D53" s="2866"/>
      <c r="E53" s="2866"/>
      <c r="F53" s="2866"/>
      <c r="G53" s="2867" t="s">
        <v>2651</v>
      </c>
      <c r="H53" s="2868"/>
    </row>
    <row r="54" spans="1:8">
      <c r="A54" s="1100"/>
      <c r="B54" s="2807" t="s">
        <v>2113</v>
      </c>
      <c r="C54" s="2802" t="s">
        <v>2023</v>
      </c>
      <c r="D54" s="2866"/>
      <c r="E54" s="2866"/>
      <c r="F54" s="2866"/>
      <c r="G54" s="2867" t="s">
        <v>2651</v>
      </c>
      <c r="H54" s="2868"/>
    </row>
    <row r="55" spans="1:8">
      <c r="A55" s="1100"/>
      <c r="B55" s="2818"/>
      <c r="C55" s="2809"/>
      <c r="D55" s="2869"/>
      <c r="E55" s="2869"/>
      <c r="F55" s="2869"/>
      <c r="G55" s="2870"/>
      <c r="H55" s="2871"/>
    </row>
    <row r="56" spans="1:8">
      <c r="A56" s="1100"/>
      <c r="B56" s="2817" t="s">
        <v>1955</v>
      </c>
      <c r="C56" s="2809"/>
      <c r="D56" s="2869"/>
      <c r="E56" s="2869"/>
      <c r="F56" s="2869"/>
      <c r="G56" s="2870"/>
      <c r="H56" s="2871"/>
    </row>
    <row r="57" spans="1:8">
      <c r="A57" s="1100"/>
      <c r="B57" s="2819" t="s">
        <v>2627</v>
      </c>
      <c r="C57" s="2802" t="s">
        <v>2023</v>
      </c>
      <c r="D57" s="2866"/>
      <c r="E57" s="2866"/>
      <c r="F57" s="2866"/>
      <c r="G57" s="2867" t="s">
        <v>2652</v>
      </c>
      <c r="H57" s="2868"/>
    </row>
    <row r="58" spans="1:8">
      <c r="A58" s="1100"/>
      <c r="B58" s="2819" t="s">
        <v>2628</v>
      </c>
      <c r="C58" s="2802" t="s">
        <v>2023</v>
      </c>
      <c r="D58" s="2866"/>
      <c r="E58" s="2866"/>
      <c r="F58" s="2866"/>
      <c r="G58" s="2867" t="s">
        <v>2652</v>
      </c>
      <c r="H58" s="2868"/>
    </row>
    <row r="59" spans="1:8">
      <c r="A59" s="1100"/>
      <c r="B59" s="2819" t="s">
        <v>2629</v>
      </c>
      <c r="C59" s="2802" t="s">
        <v>2023</v>
      </c>
      <c r="D59" s="2866"/>
      <c r="E59" s="2866"/>
      <c r="F59" s="2866"/>
      <c r="G59" s="2867" t="s">
        <v>2652</v>
      </c>
      <c r="H59" s="2868"/>
    </row>
    <row r="60" spans="1:8">
      <c r="A60" s="1100"/>
      <c r="B60" s="2819" t="s">
        <v>2265</v>
      </c>
      <c r="C60" s="2802" t="s">
        <v>2023</v>
      </c>
      <c r="D60" s="2866"/>
      <c r="E60" s="2866"/>
      <c r="F60" s="2866"/>
      <c r="G60" s="2867" t="s">
        <v>2652</v>
      </c>
      <c r="H60" s="2868"/>
    </row>
    <row r="61" spans="1:8">
      <c r="A61" s="1100"/>
      <c r="B61" s="2819" t="s">
        <v>2266</v>
      </c>
      <c r="C61" s="2802" t="s">
        <v>2023</v>
      </c>
      <c r="D61" s="2866"/>
      <c r="E61" s="2866"/>
      <c r="F61" s="2866"/>
      <c r="G61" s="2867" t="s">
        <v>2652</v>
      </c>
      <c r="H61" s="2868"/>
    </row>
    <row r="62" spans="1:8">
      <c r="A62" s="1100"/>
      <c r="B62" s="2819" t="s">
        <v>2630</v>
      </c>
      <c r="C62" s="2802" t="s">
        <v>2023</v>
      </c>
      <c r="D62" s="2866"/>
      <c r="E62" s="2866"/>
      <c r="F62" s="2866"/>
      <c r="G62" s="2867" t="s">
        <v>2652</v>
      </c>
      <c r="H62" s="2868"/>
    </row>
    <row r="63" spans="1:8">
      <c r="A63" s="1100"/>
      <c r="B63" s="2819" t="s">
        <v>2270</v>
      </c>
      <c r="C63" s="2802" t="s">
        <v>2023</v>
      </c>
      <c r="D63" s="2866"/>
      <c r="E63" s="2866"/>
      <c r="F63" s="2866"/>
      <c r="G63" s="2867" t="s">
        <v>2652</v>
      </c>
      <c r="H63" s="2868"/>
    </row>
    <row r="64" spans="1:8">
      <c r="A64" s="1100"/>
      <c r="B64" s="2819"/>
      <c r="C64" s="2809"/>
      <c r="D64" s="2869"/>
      <c r="E64" s="2869"/>
      <c r="F64" s="2869"/>
      <c r="G64" s="2870"/>
      <c r="H64" s="2871"/>
    </row>
    <row r="65" spans="1:8">
      <c r="A65" s="1100"/>
      <c r="B65" s="2817" t="s">
        <v>2151</v>
      </c>
      <c r="C65" s="2809"/>
      <c r="D65" s="2869"/>
      <c r="E65" s="2869"/>
      <c r="F65" s="2869"/>
      <c r="G65" s="2870"/>
      <c r="H65" s="2871"/>
    </row>
    <row r="66" spans="1:8">
      <c r="A66" s="1100"/>
      <c r="B66" s="2807" t="s">
        <v>2271</v>
      </c>
      <c r="C66" s="2802" t="s">
        <v>2023</v>
      </c>
      <c r="D66" s="2866"/>
      <c r="E66" s="2866"/>
      <c r="F66" s="2866"/>
      <c r="G66" s="2867" t="s">
        <v>2651</v>
      </c>
      <c r="H66" s="2868"/>
    </row>
    <row r="67" spans="1:8">
      <c r="A67" s="1100"/>
      <c r="B67" s="2807" t="s">
        <v>2159</v>
      </c>
      <c r="C67" s="2802" t="s">
        <v>2023</v>
      </c>
      <c r="D67" s="2866"/>
      <c r="E67" s="2866"/>
      <c r="F67" s="2866"/>
      <c r="G67" s="2867" t="s">
        <v>2651</v>
      </c>
      <c r="H67" s="2868"/>
    </row>
    <row r="68" spans="1:8">
      <c r="A68" s="1100"/>
      <c r="B68" s="2807" t="s">
        <v>2154</v>
      </c>
      <c r="C68" s="2802" t="s">
        <v>2023</v>
      </c>
      <c r="D68" s="2866"/>
      <c r="E68" s="2866"/>
      <c r="F68" s="2866"/>
      <c r="G68" s="2867" t="s">
        <v>2651</v>
      </c>
      <c r="H68" s="2868"/>
    </row>
    <row r="69" spans="1:8">
      <c r="A69" s="1100"/>
      <c r="B69" s="2807"/>
      <c r="C69" s="2809"/>
      <c r="D69" s="2869"/>
      <c r="E69" s="2869"/>
      <c r="F69" s="2869"/>
      <c r="G69" s="2870"/>
      <c r="H69" s="2871"/>
    </row>
    <row r="70" spans="1:8">
      <c r="A70" s="1100"/>
      <c r="B70" s="2824" t="s">
        <v>2160</v>
      </c>
      <c r="C70" s="2809"/>
      <c r="D70" s="2869"/>
      <c r="E70" s="2869"/>
      <c r="F70" s="2869"/>
      <c r="G70" s="2870"/>
      <c r="H70" s="2871"/>
    </row>
    <row r="71" spans="1:8">
      <c r="A71" s="1100"/>
      <c r="B71" s="2807" t="s">
        <v>2161</v>
      </c>
      <c r="C71" s="2802" t="s">
        <v>2023</v>
      </c>
      <c r="D71" s="2866"/>
      <c r="E71" s="2866"/>
      <c r="F71" s="2866"/>
      <c r="G71" s="2867"/>
      <c r="H71" s="2868"/>
    </row>
    <row r="72" spans="1:8">
      <c r="A72" s="1100"/>
      <c r="B72" s="2807" t="s">
        <v>2162</v>
      </c>
      <c r="C72" s="2802" t="s">
        <v>2023</v>
      </c>
      <c r="D72" s="2866"/>
      <c r="E72" s="2866"/>
      <c r="F72" s="2866"/>
      <c r="G72" s="2867"/>
      <c r="H72" s="2868"/>
    </row>
    <row r="73" spans="1:8">
      <c r="A73" s="1100"/>
      <c r="B73" s="2807" t="s">
        <v>2163</v>
      </c>
      <c r="C73" s="2802" t="s">
        <v>2023</v>
      </c>
      <c r="D73" s="2866"/>
      <c r="E73" s="2866"/>
      <c r="F73" s="2866"/>
      <c r="G73" s="2867"/>
      <c r="H73" s="2868"/>
    </row>
    <row r="74" spans="1:8">
      <c r="A74" s="1100"/>
      <c r="B74" s="2807" t="s">
        <v>2272</v>
      </c>
      <c r="C74" s="2802" t="s">
        <v>2023</v>
      </c>
      <c r="D74" s="2866"/>
      <c r="E74" s="2866"/>
      <c r="F74" s="2866"/>
      <c r="G74" s="2867"/>
      <c r="H74" s="2868"/>
    </row>
    <row r="75" spans="1:8">
      <c r="A75" s="1100"/>
      <c r="B75" s="2807" t="s">
        <v>2631</v>
      </c>
      <c r="C75" s="2802" t="s">
        <v>2023</v>
      </c>
      <c r="D75" s="2866"/>
      <c r="E75" s="2866"/>
      <c r="F75" s="2866"/>
      <c r="G75" s="2867"/>
      <c r="H75" s="2868"/>
    </row>
    <row r="76" spans="1:8">
      <c r="A76" s="1100"/>
      <c r="B76" s="2807"/>
      <c r="C76" s="2809"/>
      <c r="D76" s="2869"/>
      <c r="E76" s="2869"/>
      <c r="F76" s="2869"/>
      <c r="G76" s="2870"/>
      <c r="H76" s="2871"/>
    </row>
    <row r="77" spans="1:8">
      <c r="A77" s="1100"/>
      <c r="B77" s="2808" t="s">
        <v>2165</v>
      </c>
      <c r="C77" s="2809"/>
      <c r="D77" s="2869"/>
      <c r="E77" s="2869"/>
      <c r="F77" s="2869"/>
      <c r="G77" s="2870"/>
      <c r="H77" s="2871"/>
    </row>
    <row r="78" spans="1:8">
      <c r="A78" s="1100"/>
      <c r="B78" s="2828" t="s">
        <v>2273</v>
      </c>
      <c r="C78" s="2802" t="s">
        <v>2167</v>
      </c>
      <c r="D78" s="2872"/>
      <c r="E78" s="2872"/>
      <c r="F78" s="2872"/>
      <c r="G78" s="2867" t="s">
        <v>2653</v>
      </c>
      <c r="H78" s="2868"/>
    </row>
    <row r="79" spans="1:8">
      <c r="A79" s="1100"/>
      <c r="B79" s="2828" t="s">
        <v>2180</v>
      </c>
      <c r="C79" s="2802" t="s">
        <v>2167</v>
      </c>
      <c r="D79" s="2872"/>
      <c r="E79" s="2872"/>
      <c r="F79" s="2872"/>
      <c r="G79" s="2867" t="s">
        <v>2653</v>
      </c>
      <c r="H79" s="2868"/>
    </row>
    <row r="80" spans="1:8">
      <c r="A80" s="1100"/>
      <c r="B80" s="2828" t="s">
        <v>2632</v>
      </c>
      <c r="C80" s="2802" t="s">
        <v>2167</v>
      </c>
      <c r="D80" s="2872"/>
      <c r="E80" s="2872"/>
      <c r="F80" s="2872"/>
      <c r="G80" s="2867" t="s">
        <v>2654</v>
      </c>
      <c r="H80" s="2868"/>
    </row>
    <row r="81" spans="1:8">
      <c r="A81" s="1100"/>
      <c r="B81" s="2825" t="s">
        <v>2277</v>
      </c>
      <c r="C81" s="2802" t="s">
        <v>2023</v>
      </c>
      <c r="D81" s="2866"/>
      <c r="E81" s="2866"/>
      <c r="F81" s="2866"/>
      <c r="G81" s="2867" t="s">
        <v>2655</v>
      </c>
      <c r="H81" s="2868"/>
    </row>
    <row r="82" spans="1:8">
      <c r="A82" s="1100"/>
      <c r="B82" s="2825" t="s">
        <v>2278</v>
      </c>
      <c r="C82" s="2802" t="s">
        <v>2023</v>
      </c>
      <c r="D82" s="2866"/>
      <c r="E82" s="2866"/>
      <c r="F82" s="2866"/>
      <c r="G82" s="2867" t="s">
        <v>2655</v>
      </c>
      <c r="H82" s="2868"/>
    </row>
    <row r="83" spans="1:8">
      <c r="A83" s="1100"/>
      <c r="B83" s="2825" t="s">
        <v>2279</v>
      </c>
      <c r="C83" s="2802" t="s">
        <v>2023</v>
      </c>
      <c r="D83" s="2872"/>
      <c r="E83" s="2872"/>
      <c r="F83" s="2872"/>
      <c r="G83" s="2867" t="s">
        <v>2655</v>
      </c>
      <c r="H83" s="2868"/>
    </row>
    <row r="84" spans="1:8">
      <c r="A84" s="1100"/>
      <c r="B84" s="2825" t="s">
        <v>2656</v>
      </c>
      <c r="C84" s="2802" t="s">
        <v>2167</v>
      </c>
      <c r="D84" s="2872"/>
      <c r="E84" s="2872"/>
      <c r="F84" s="2872"/>
      <c r="G84" s="2867"/>
      <c r="H84" s="2868"/>
    </row>
    <row r="85" spans="1:8">
      <c r="A85" s="1100"/>
      <c r="B85" s="2825" t="s">
        <v>2280</v>
      </c>
      <c r="C85" s="2802" t="s">
        <v>2023</v>
      </c>
      <c r="D85" s="2872"/>
      <c r="E85" s="2872"/>
      <c r="F85" s="2872"/>
      <c r="G85" s="2867" t="s">
        <v>2654</v>
      </c>
      <c r="H85" s="2868"/>
    </row>
    <row r="86" spans="1:8">
      <c r="A86" s="1100"/>
      <c r="B86" s="2826"/>
      <c r="C86" s="2809"/>
      <c r="D86" s="2873"/>
      <c r="E86" s="2873"/>
      <c r="F86" s="2873"/>
      <c r="G86" s="2870"/>
      <c r="H86" s="2871"/>
    </row>
    <row r="87" spans="1:8">
      <c r="A87" s="1100"/>
      <c r="B87" s="2808" t="s">
        <v>2201</v>
      </c>
      <c r="C87" s="2809"/>
      <c r="D87" s="2873"/>
      <c r="E87" s="2873"/>
      <c r="F87" s="2873"/>
      <c r="G87" s="2870"/>
      <c r="H87" s="2871"/>
    </row>
    <row r="88" spans="1:8">
      <c r="A88" s="1100"/>
      <c r="B88" s="2827" t="s">
        <v>2633</v>
      </c>
      <c r="C88" s="2802" t="s">
        <v>2167</v>
      </c>
      <c r="D88" s="2872"/>
      <c r="E88" s="2872"/>
      <c r="F88" s="2872"/>
      <c r="G88" s="2867" t="s">
        <v>2657</v>
      </c>
      <c r="H88" s="2868"/>
    </row>
    <row r="89" spans="1:8">
      <c r="A89" s="1100"/>
      <c r="B89" s="2827" t="s">
        <v>2634</v>
      </c>
      <c r="C89" s="2802" t="s">
        <v>2167</v>
      </c>
      <c r="D89" s="2872"/>
      <c r="E89" s="2872"/>
      <c r="F89" s="2872"/>
      <c r="G89" s="2867" t="s">
        <v>2657</v>
      </c>
      <c r="H89" s="2868"/>
    </row>
    <row r="90" spans="1:8">
      <c r="A90" s="1100"/>
      <c r="B90" s="2828" t="s">
        <v>2635</v>
      </c>
      <c r="C90" s="2802" t="s">
        <v>2167</v>
      </c>
      <c r="D90" s="2872"/>
      <c r="E90" s="2872"/>
      <c r="F90" s="2872"/>
      <c r="G90" s="2867" t="s">
        <v>2657</v>
      </c>
      <c r="H90" s="2868"/>
    </row>
    <row r="91" spans="1:8">
      <c r="A91" s="1100"/>
      <c r="B91" s="2827" t="s">
        <v>2636</v>
      </c>
      <c r="C91" s="2802" t="s">
        <v>2167</v>
      </c>
      <c r="D91" s="2872"/>
      <c r="E91" s="2872"/>
      <c r="F91" s="2872"/>
      <c r="G91" s="2867" t="s">
        <v>2658</v>
      </c>
      <c r="H91" s="2868"/>
    </row>
    <row r="92" spans="1:8">
      <c r="A92" s="1100"/>
      <c r="B92" s="2827" t="s">
        <v>2637</v>
      </c>
      <c r="C92" s="2802" t="s">
        <v>2167</v>
      </c>
      <c r="D92" s="2872"/>
      <c r="E92" s="2872"/>
      <c r="F92" s="2872"/>
      <c r="G92" s="2867" t="s">
        <v>2658</v>
      </c>
      <c r="H92" s="2868"/>
    </row>
    <row r="93" spans="1:8">
      <c r="A93" s="1100"/>
      <c r="B93" s="2828" t="s">
        <v>2638</v>
      </c>
      <c r="C93" s="2802" t="s">
        <v>2167</v>
      </c>
      <c r="D93" s="2872"/>
      <c r="E93" s="2872"/>
      <c r="F93" s="2872"/>
      <c r="G93" s="2867" t="s">
        <v>2658</v>
      </c>
      <c r="H93" s="2868"/>
    </row>
    <row r="94" spans="1:8">
      <c r="A94" s="1100"/>
      <c r="B94" s="2825"/>
      <c r="C94" s="2809"/>
      <c r="D94" s="2873"/>
      <c r="E94" s="2873"/>
      <c r="F94" s="2873"/>
      <c r="G94" s="2870"/>
      <c r="H94" s="2871"/>
    </row>
    <row r="95" spans="1:8">
      <c r="A95" s="1100"/>
      <c r="B95" s="2808" t="s">
        <v>2038</v>
      </c>
      <c r="C95" s="2809"/>
      <c r="D95" s="2873"/>
      <c r="E95" s="2873"/>
      <c r="F95" s="2873"/>
      <c r="G95" s="2870"/>
      <c r="H95" s="2871"/>
    </row>
    <row r="96" spans="1:8">
      <c r="A96" s="1100"/>
      <c r="B96" s="2825" t="s">
        <v>2285</v>
      </c>
      <c r="C96" s="2802" t="s">
        <v>2023</v>
      </c>
      <c r="D96" s="2866"/>
      <c r="E96" s="2866"/>
      <c r="F96" s="2866"/>
      <c r="G96" s="2867" t="s">
        <v>2654</v>
      </c>
      <c r="H96" s="2868"/>
    </row>
    <row r="97" spans="1:8">
      <c r="A97" s="1100"/>
      <c r="B97" s="2825" t="s">
        <v>2286</v>
      </c>
      <c r="C97" s="2802" t="s">
        <v>2023</v>
      </c>
      <c r="D97" s="2866"/>
      <c r="E97" s="2866"/>
      <c r="F97" s="2866"/>
      <c r="G97" s="2867" t="s">
        <v>2654</v>
      </c>
      <c r="H97" s="2868"/>
    </row>
    <row r="98" spans="1:8">
      <c r="A98" s="1100"/>
      <c r="B98" s="2825" t="s">
        <v>2287</v>
      </c>
      <c r="C98" s="2802" t="s">
        <v>2023</v>
      </c>
      <c r="D98" s="2866"/>
      <c r="E98" s="2866"/>
      <c r="F98" s="2866"/>
      <c r="G98" s="2867" t="s">
        <v>2654</v>
      </c>
      <c r="H98" s="2868"/>
    </row>
    <row r="99" spans="1:8">
      <c r="A99" s="1100"/>
      <c r="B99" s="2825" t="s">
        <v>2288</v>
      </c>
      <c r="C99" s="2802" t="s">
        <v>2023</v>
      </c>
      <c r="D99" s="2866"/>
      <c r="E99" s="2866"/>
      <c r="F99" s="2866"/>
      <c r="G99" s="2867" t="s">
        <v>2654</v>
      </c>
      <c r="H99" s="2868"/>
    </row>
    <row r="100" spans="1:8">
      <c r="A100" s="1100"/>
      <c r="B100" s="2828" t="s">
        <v>2289</v>
      </c>
      <c r="C100" s="2802" t="s">
        <v>2023</v>
      </c>
      <c r="D100" s="2866"/>
      <c r="E100" s="2866"/>
      <c r="F100" s="2866"/>
      <c r="G100" s="2867" t="s">
        <v>2654</v>
      </c>
      <c r="H100" s="2868"/>
    </row>
    <row r="101" spans="1:8">
      <c r="A101" s="1100"/>
      <c r="B101" s="2825" t="s">
        <v>2290</v>
      </c>
      <c r="C101" s="2802" t="s">
        <v>2023</v>
      </c>
      <c r="D101" s="2866"/>
      <c r="E101" s="2866"/>
      <c r="F101" s="2866"/>
      <c r="G101" s="2867" t="s">
        <v>2654</v>
      </c>
      <c r="H101" s="2868"/>
    </row>
    <row r="102" spans="1:8">
      <c r="A102" s="1100"/>
      <c r="B102" s="2825" t="s">
        <v>2291</v>
      </c>
      <c r="C102" s="2802" t="s">
        <v>2023</v>
      </c>
      <c r="D102" s="2866"/>
      <c r="E102" s="2866"/>
      <c r="F102" s="2866"/>
      <c r="G102" s="2867" t="s">
        <v>2654</v>
      </c>
      <c r="H102" s="2868"/>
    </row>
    <row r="103" spans="1:8">
      <c r="A103" s="1100"/>
      <c r="B103" s="2825" t="s">
        <v>2292</v>
      </c>
      <c r="C103" s="2802" t="s">
        <v>2023</v>
      </c>
      <c r="D103" s="2866"/>
      <c r="E103" s="2866"/>
      <c r="F103" s="2866"/>
      <c r="G103" s="2867" t="s">
        <v>2648</v>
      </c>
      <c r="H103" s="2868"/>
    </row>
    <row r="104" spans="1:8">
      <c r="A104" s="1100"/>
      <c r="B104" s="2828" t="s">
        <v>2293</v>
      </c>
      <c r="C104" s="2802" t="s">
        <v>2023</v>
      </c>
      <c r="D104" s="2866"/>
      <c r="E104" s="2866"/>
      <c r="F104" s="2866"/>
      <c r="G104" s="2867" t="s">
        <v>2648</v>
      </c>
      <c r="H104" s="2868"/>
    </row>
    <row r="105" spans="1:8">
      <c r="A105" s="1100"/>
      <c r="B105" s="2825" t="s">
        <v>2294</v>
      </c>
      <c r="C105" s="2802" t="s">
        <v>2023</v>
      </c>
      <c r="D105" s="2866"/>
      <c r="E105" s="2866"/>
      <c r="F105" s="2866"/>
      <c r="G105" s="2867" t="s">
        <v>2648</v>
      </c>
      <c r="H105" s="2868"/>
    </row>
    <row r="106" spans="1:8">
      <c r="A106" s="1100"/>
      <c r="B106" s="2828" t="s">
        <v>2295</v>
      </c>
      <c r="C106" s="2802" t="s">
        <v>2023</v>
      </c>
      <c r="D106" s="2866"/>
      <c r="E106" s="2866"/>
      <c r="F106" s="2866"/>
      <c r="G106" s="2867" t="s">
        <v>2648</v>
      </c>
      <c r="H106" s="2868"/>
    </row>
    <row r="107" spans="1:8">
      <c r="A107" s="1100"/>
      <c r="B107" s="2828" t="s">
        <v>2296</v>
      </c>
      <c r="C107" s="2802" t="s">
        <v>2023</v>
      </c>
      <c r="D107" s="2866"/>
      <c r="E107" s="2866"/>
      <c r="F107" s="2866"/>
      <c r="G107" s="2867" t="s">
        <v>2654</v>
      </c>
      <c r="H107" s="2868"/>
    </row>
    <row r="108" spans="1:8">
      <c r="A108" s="1100"/>
      <c r="B108" s="2828" t="s">
        <v>2297</v>
      </c>
      <c r="C108" s="2802" t="s">
        <v>2023</v>
      </c>
      <c r="D108" s="2866"/>
      <c r="E108" s="2866"/>
      <c r="F108" s="2866"/>
      <c r="G108" s="2867" t="s">
        <v>2654</v>
      </c>
      <c r="H108" s="2868"/>
    </row>
    <row r="109" spans="1:8">
      <c r="A109" s="1100"/>
      <c r="B109" s="2828" t="s">
        <v>2298</v>
      </c>
      <c r="C109" s="2802" t="s">
        <v>2023</v>
      </c>
      <c r="D109" s="2866"/>
      <c r="E109" s="2866"/>
      <c r="F109" s="2866"/>
      <c r="G109" s="2867" t="s">
        <v>2654</v>
      </c>
      <c r="H109" s="2868"/>
    </row>
    <row r="110" spans="1:8">
      <c r="A110" s="1100"/>
      <c r="B110" s="2828"/>
      <c r="C110" s="2809"/>
      <c r="D110" s="2869"/>
      <c r="E110" s="2869"/>
      <c r="F110" s="2874"/>
      <c r="G110" s="2871"/>
      <c r="H110" s="2871"/>
    </row>
    <row r="111" spans="1:8">
      <c r="A111" s="1100"/>
      <c r="B111" s="2808" t="s">
        <v>2299</v>
      </c>
      <c r="C111" s="2809"/>
      <c r="D111" s="2871"/>
      <c r="E111" s="2871"/>
      <c r="F111" s="2871"/>
      <c r="G111" s="2870"/>
      <c r="H111" s="2871"/>
    </row>
    <row r="112" spans="1:8">
      <c r="A112" s="1100"/>
      <c r="B112" s="2828" t="s">
        <v>2300</v>
      </c>
      <c r="C112" s="2802" t="s">
        <v>2301</v>
      </c>
      <c r="D112" s="2868"/>
      <c r="E112" s="2868"/>
      <c r="F112" s="2868"/>
      <c r="G112" s="2867" t="s">
        <v>2654</v>
      </c>
      <c r="H112" s="2868"/>
    </row>
    <row r="113" spans="1:8">
      <c r="A113" s="1100"/>
      <c r="B113" s="2828" t="s">
        <v>2302</v>
      </c>
      <c r="C113" s="2802" t="s">
        <v>2301</v>
      </c>
      <c r="D113" s="2868"/>
      <c r="E113" s="2868"/>
      <c r="F113" s="2868"/>
      <c r="G113" s="2867" t="s">
        <v>2654</v>
      </c>
      <c r="H113" s="2868"/>
    </row>
    <row r="114" spans="1:8">
      <c r="A114" s="1100"/>
      <c r="B114" s="2828" t="s">
        <v>2303</v>
      </c>
      <c r="C114" s="2802" t="s">
        <v>2301</v>
      </c>
      <c r="D114" s="2868"/>
      <c r="E114" s="2868"/>
      <c r="F114" s="2868"/>
      <c r="G114" s="2867" t="s">
        <v>2654</v>
      </c>
      <c r="H114" s="2868"/>
    </row>
    <row r="115" spans="1:8">
      <c r="A115" s="1100"/>
      <c r="B115" s="2828" t="s">
        <v>2304</v>
      </c>
      <c r="C115" s="2802" t="s">
        <v>2301</v>
      </c>
      <c r="D115" s="2868"/>
      <c r="E115" s="2868"/>
      <c r="F115" s="2868"/>
      <c r="G115" s="2867" t="s">
        <v>2654</v>
      </c>
      <c r="H115" s="2868"/>
    </row>
    <row r="116" spans="1:8">
      <c r="A116" s="1100"/>
      <c r="B116" s="2828" t="s">
        <v>2305</v>
      </c>
      <c r="C116" s="2802" t="s">
        <v>2023</v>
      </c>
      <c r="D116" s="2868"/>
      <c r="E116" s="2868"/>
      <c r="F116" s="2868"/>
      <c r="G116" s="2867" t="s">
        <v>2654</v>
      </c>
      <c r="H116" s="2868"/>
    </row>
    <row r="117" spans="1:8">
      <c r="A117" s="1100"/>
      <c r="B117" s="2828" t="s">
        <v>2306</v>
      </c>
      <c r="C117" s="2802" t="s">
        <v>2023</v>
      </c>
      <c r="D117" s="2868"/>
      <c r="E117" s="2868"/>
      <c r="F117" s="2868"/>
      <c r="G117" s="2867" t="s">
        <v>2654</v>
      </c>
      <c r="H117" s="2868"/>
    </row>
    <row r="118" spans="1:8">
      <c r="B118" s="2875"/>
      <c r="C118" s="2876"/>
    </row>
  </sheetData>
  <mergeCells count="4">
    <mergeCell ref="B7:B9"/>
    <mergeCell ref="C7:C9"/>
    <mergeCell ref="D7:F7"/>
    <mergeCell ref="H7:H9"/>
  </mergeCells>
  <pageMargins left="0.70866141732283472" right="0.70866141732283472" top="0.74803149606299213" bottom="0.74803149606299213" header="0.31496062992125984" footer="0.31496062992125984"/>
  <pageSetup paperSize="8" scale="70" fitToHeight="2" orientation="portrait" r:id="rId1"/>
</worksheet>
</file>

<file path=xl/worksheets/sheet62.xml><?xml version="1.0" encoding="utf-8"?>
<worksheet xmlns="http://schemas.openxmlformats.org/spreadsheetml/2006/main" xmlns:r="http://schemas.openxmlformats.org/officeDocument/2006/relationships">
  <sheetPr>
    <tabColor theme="8" tint="0.59999389629810485"/>
  </sheetPr>
  <dimension ref="A1:BO120"/>
  <sheetViews>
    <sheetView topLeftCell="BB6" zoomScale="80" zoomScaleNormal="80" zoomScaleSheetLayoutView="80" workbookViewId="0">
      <selection activeCell="E140" sqref="E140"/>
    </sheetView>
  </sheetViews>
  <sheetFormatPr defaultRowHeight="14.25"/>
  <cols>
    <col min="1" max="1" width="15.125" style="2363" customWidth="1"/>
    <col min="2" max="2" width="58.375" style="2363" bestFit="1" customWidth="1"/>
    <col min="3" max="3" width="9" style="2363"/>
    <col min="4" max="67" width="15.875" style="2363" customWidth="1"/>
    <col min="68" max="16384" width="9" style="2363"/>
  </cols>
  <sheetData>
    <row r="1" spans="1:67" s="1100" customFormat="1"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row>
    <row r="2" spans="1:67" s="1100" customFormat="1" ht="24.75">
      <c r="A2" s="2361" t="s">
        <v>1287</v>
      </c>
      <c r="B2" s="2199"/>
      <c r="C2" s="2307"/>
      <c r="D2" s="2307"/>
      <c r="E2" s="2307"/>
      <c r="F2" s="2307"/>
      <c r="G2" s="2307"/>
      <c r="H2" s="2307"/>
      <c r="I2" s="2307"/>
      <c r="J2" s="2307"/>
      <c r="K2" s="2307"/>
      <c r="L2" s="2490"/>
      <c r="M2" s="2490"/>
      <c r="N2" s="2490"/>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row>
    <row r="3" spans="1:67" s="1100" customFormat="1" ht="25.5" thickBot="1">
      <c r="A3" s="2362" t="s">
        <v>1288</v>
      </c>
      <c r="B3" s="2308"/>
      <c r="C3" s="2308"/>
      <c r="D3" s="2308"/>
      <c r="E3" s="2308"/>
      <c r="F3" s="2308"/>
      <c r="G3" s="2308"/>
      <c r="H3" s="2308"/>
      <c r="I3" s="2308"/>
      <c r="J3" s="2309"/>
      <c r="K3" s="2309"/>
      <c r="L3" s="2308"/>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8"/>
      <c r="BC3" s="2308"/>
      <c r="BD3" s="2308"/>
      <c r="BE3" s="2308"/>
      <c r="BF3" s="2308"/>
      <c r="BG3" s="2308"/>
      <c r="BH3" s="2308"/>
      <c r="BI3" s="2308"/>
      <c r="BJ3" s="2308"/>
      <c r="BK3" s="2308"/>
      <c r="BL3" s="2308"/>
      <c r="BM3" s="2308"/>
      <c r="BN3" s="2308"/>
      <c r="BO3" s="2308"/>
    </row>
    <row r="4" spans="1:67" s="2204" customFormat="1" ht="12.75">
      <c r="A4" s="2203"/>
      <c r="B4" s="2203"/>
      <c r="C4" s="2203"/>
      <c r="D4" s="2203"/>
      <c r="E4" s="2203"/>
      <c r="F4" s="2203"/>
      <c r="G4" s="2203"/>
      <c r="H4" s="2203"/>
      <c r="I4" s="2203"/>
      <c r="J4" s="2203"/>
      <c r="K4" s="2203"/>
      <c r="L4" s="2203"/>
      <c r="M4" s="2203"/>
      <c r="N4" s="2203"/>
      <c r="O4" s="2203"/>
      <c r="P4" s="2203"/>
      <c r="Q4" s="2203"/>
      <c r="R4" s="2203"/>
      <c r="V4" s="2203"/>
      <c r="Z4" s="2203"/>
      <c r="AD4" s="2203"/>
      <c r="AH4" s="2203"/>
      <c r="AL4" s="2203"/>
      <c r="AP4" s="2203"/>
      <c r="AT4" s="2203"/>
      <c r="AX4" s="2203"/>
      <c r="BB4" s="2203"/>
      <c r="BF4" s="2203"/>
      <c r="BJ4" s="2203"/>
      <c r="BN4" s="2203"/>
    </row>
    <row r="5" spans="1:67" s="2204" customFormat="1" ht="19.5">
      <c r="A5" s="2205" t="s">
        <v>2603</v>
      </c>
      <c r="B5" s="2205"/>
    </row>
    <row r="6" spans="1:67" ht="20.25" thickBot="1">
      <c r="A6" s="2777"/>
      <c r="B6" s="2778"/>
      <c r="M6" s="2779"/>
      <c r="Q6" s="2779"/>
      <c r="U6" s="2779"/>
      <c r="Y6" s="2779"/>
      <c r="AC6" s="2779"/>
      <c r="AG6" s="2779"/>
      <c r="AK6" s="2779"/>
      <c r="AO6" s="2779"/>
      <c r="AS6" s="2779"/>
      <c r="AW6" s="2779"/>
      <c r="BA6" s="2779"/>
      <c r="BE6" s="2779"/>
      <c r="BI6" s="2779"/>
      <c r="BM6" s="2779"/>
    </row>
    <row r="7" spans="1:67" ht="15" thickBot="1">
      <c r="B7" s="2780"/>
      <c r="C7" s="2781"/>
      <c r="D7" s="2782"/>
      <c r="E7" s="2783" t="s">
        <v>25</v>
      </c>
      <c r="F7" s="2784"/>
      <c r="G7" s="2785"/>
      <c r="H7" s="2782"/>
      <c r="I7" s="2783" t="s">
        <v>24</v>
      </c>
      <c r="J7" s="2784"/>
      <c r="K7" s="2785"/>
      <c r="L7" s="2782"/>
      <c r="M7" s="2783" t="s">
        <v>23</v>
      </c>
      <c r="N7" s="2784"/>
      <c r="O7" s="2785"/>
      <c r="P7" s="2782"/>
      <c r="Q7" s="2783" t="s">
        <v>22</v>
      </c>
      <c r="R7" s="2784"/>
      <c r="S7" s="2785"/>
      <c r="T7" s="2782"/>
      <c r="U7" s="2783" t="s">
        <v>21</v>
      </c>
      <c r="V7" s="2784"/>
      <c r="W7" s="2785"/>
      <c r="X7" s="2782"/>
      <c r="Y7" s="2783" t="s">
        <v>250</v>
      </c>
      <c r="Z7" s="2784"/>
      <c r="AA7" s="2785"/>
      <c r="AB7" s="2782"/>
      <c r="AC7" s="2783" t="s">
        <v>2210</v>
      </c>
      <c r="AD7" s="2784"/>
      <c r="AE7" s="2785"/>
      <c r="AF7" s="2782"/>
      <c r="AG7" s="2783" t="s">
        <v>2211</v>
      </c>
      <c r="AH7" s="2784"/>
      <c r="AI7" s="2785"/>
      <c r="AJ7" s="2782"/>
      <c r="AK7" s="2783" t="s">
        <v>2212</v>
      </c>
      <c r="AL7" s="2784"/>
      <c r="AM7" s="2785"/>
      <c r="AN7" s="2782"/>
      <c r="AO7" s="2783" t="s">
        <v>1657</v>
      </c>
      <c r="AP7" s="2784"/>
      <c r="AQ7" s="2785"/>
      <c r="AR7" s="2782"/>
      <c r="AS7" s="2783" t="s">
        <v>2213</v>
      </c>
      <c r="AT7" s="2784"/>
      <c r="AU7" s="2785"/>
      <c r="AV7" s="2782"/>
      <c r="AW7" s="2783" t="s">
        <v>2214</v>
      </c>
      <c r="AX7" s="2784"/>
      <c r="AY7" s="2785"/>
      <c r="AZ7" s="2782"/>
      <c r="BA7" s="2783" t="s">
        <v>2215</v>
      </c>
      <c r="BB7" s="2784"/>
      <c r="BC7" s="2785"/>
      <c r="BD7" s="2782"/>
      <c r="BE7" s="2783" t="s">
        <v>1658</v>
      </c>
      <c r="BF7" s="2784"/>
      <c r="BG7" s="2785"/>
      <c r="BH7" s="2782"/>
      <c r="BI7" s="2783" t="s">
        <v>2604</v>
      </c>
      <c r="BJ7" s="2784"/>
      <c r="BK7" s="2785"/>
      <c r="BL7" s="2782"/>
      <c r="BM7" s="2783" t="s">
        <v>2605</v>
      </c>
      <c r="BN7" s="2784"/>
      <c r="BO7" s="2785"/>
    </row>
    <row r="8" spans="1:67" ht="77.25" customHeight="1" thickBot="1">
      <c r="A8" s="1100"/>
      <c r="B8" s="2786" t="s">
        <v>2606</v>
      </c>
      <c r="C8" s="2787"/>
      <c r="D8" s="2788" t="s">
        <v>2607</v>
      </c>
      <c r="E8" s="2789" t="s">
        <v>2608</v>
      </c>
      <c r="F8" s="2790" t="s">
        <v>2609</v>
      </c>
      <c r="G8" s="2790" t="s">
        <v>2610</v>
      </c>
      <c r="H8" s="2789" t="s">
        <v>2607</v>
      </c>
      <c r="I8" s="2789" t="s">
        <v>2608</v>
      </c>
      <c r="J8" s="2790" t="s">
        <v>2609</v>
      </c>
      <c r="K8" s="2790" t="s">
        <v>2610</v>
      </c>
      <c r="L8" s="2789" t="s">
        <v>2607</v>
      </c>
      <c r="M8" s="2789" t="s">
        <v>2608</v>
      </c>
      <c r="N8" s="2790" t="s">
        <v>2609</v>
      </c>
      <c r="O8" s="2790" t="s">
        <v>2610</v>
      </c>
      <c r="P8" s="2789" t="s">
        <v>2607</v>
      </c>
      <c r="Q8" s="2789" t="s">
        <v>2608</v>
      </c>
      <c r="R8" s="2790" t="s">
        <v>2609</v>
      </c>
      <c r="S8" s="2790" t="s">
        <v>2610</v>
      </c>
      <c r="T8" s="2789" t="s">
        <v>2607</v>
      </c>
      <c r="U8" s="2789" t="s">
        <v>2608</v>
      </c>
      <c r="V8" s="2790" t="s">
        <v>2609</v>
      </c>
      <c r="W8" s="2790" t="s">
        <v>2610</v>
      </c>
      <c r="X8" s="2789" t="s">
        <v>2607</v>
      </c>
      <c r="Y8" s="2789" t="s">
        <v>2608</v>
      </c>
      <c r="Z8" s="2790" t="s">
        <v>2609</v>
      </c>
      <c r="AA8" s="2790" t="s">
        <v>2610</v>
      </c>
      <c r="AB8" s="2789" t="s">
        <v>2607</v>
      </c>
      <c r="AC8" s="2789" t="s">
        <v>2608</v>
      </c>
      <c r="AD8" s="2790" t="s">
        <v>2609</v>
      </c>
      <c r="AE8" s="2790" t="s">
        <v>2610</v>
      </c>
      <c r="AF8" s="2789" t="s">
        <v>2607</v>
      </c>
      <c r="AG8" s="2789" t="s">
        <v>2608</v>
      </c>
      <c r="AH8" s="2790" t="s">
        <v>2609</v>
      </c>
      <c r="AI8" s="2790" t="s">
        <v>2610</v>
      </c>
      <c r="AJ8" s="2789" t="s">
        <v>2607</v>
      </c>
      <c r="AK8" s="2789" t="s">
        <v>2608</v>
      </c>
      <c r="AL8" s="2790" t="s">
        <v>2609</v>
      </c>
      <c r="AM8" s="2790" t="s">
        <v>2610</v>
      </c>
      <c r="AN8" s="2789" t="s">
        <v>2607</v>
      </c>
      <c r="AO8" s="2789" t="s">
        <v>2608</v>
      </c>
      <c r="AP8" s="2790" t="s">
        <v>2609</v>
      </c>
      <c r="AQ8" s="2790" t="s">
        <v>2610</v>
      </c>
      <c r="AR8" s="2789" t="s">
        <v>2607</v>
      </c>
      <c r="AS8" s="2789" t="s">
        <v>2608</v>
      </c>
      <c r="AT8" s="2790" t="s">
        <v>2609</v>
      </c>
      <c r="AU8" s="2790" t="s">
        <v>2610</v>
      </c>
      <c r="AV8" s="2789" t="s">
        <v>2607</v>
      </c>
      <c r="AW8" s="2789" t="s">
        <v>2608</v>
      </c>
      <c r="AX8" s="2790" t="s">
        <v>2609</v>
      </c>
      <c r="AY8" s="2790" t="s">
        <v>2610</v>
      </c>
      <c r="AZ8" s="2789" t="s">
        <v>2607</v>
      </c>
      <c r="BA8" s="2789" t="s">
        <v>2608</v>
      </c>
      <c r="BB8" s="2790" t="s">
        <v>2609</v>
      </c>
      <c r="BC8" s="2790" t="s">
        <v>2610</v>
      </c>
      <c r="BD8" s="2789" t="s">
        <v>2607</v>
      </c>
      <c r="BE8" s="2789" t="s">
        <v>2608</v>
      </c>
      <c r="BF8" s="2790" t="s">
        <v>2609</v>
      </c>
      <c r="BG8" s="2790" t="s">
        <v>2610</v>
      </c>
      <c r="BH8" s="2789" t="s">
        <v>2607</v>
      </c>
      <c r="BI8" s="2789" t="s">
        <v>2608</v>
      </c>
      <c r="BJ8" s="2790" t="s">
        <v>2609</v>
      </c>
      <c r="BK8" s="2790" t="s">
        <v>2610</v>
      </c>
      <c r="BL8" s="2789" t="s">
        <v>2607</v>
      </c>
      <c r="BM8" s="2789" t="s">
        <v>2608</v>
      </c>
      <c r="BN8" s="2790" t="s">
        <v>2609</v>
      </c>
      <c r="BO8" s="2790" t="s">
        <v>2610</v>
      </c>
    </row>
    <row r="9" spans="1:67" ht="15" thickBot="1">
      <c r="A9" s="1100"/>
      <c r="B9" s="2791"/>
      <c r="C9" s="2792"/>
      <c r="D9" s="2793" t="s">
        <v>2413</v>
      </c>
      <c r="E9" s="2794" t="s">
        <v>20</v>
      </c>
      <c r="F9" s="2795" t="s">
        <v>2611</v>
      </c>
      <c r="G9" s="2792"/>
      <c r="H9" s="2794" t="s">
        <v>2413</v>
      </c>
      <c r="I9" s="2794" t="s">
        <v>20</v>
      </c>
      <c r="J9" s="2795" t="s">
        <v>2611</v>
      </c>
      <c r="K9" s="2792"/>
      <c r="L9" s="2794" t="s">
        <v>2413</v>
      </c>
      <c r="M9" s="2794" t="s">
        <v>20</v>
      </c>
      <c r="N9" s="2795" t="s">
        <v>2611</v>
      </c>
      <c r="O9" s="2792"/>
      <c r="P9" s="2794" t="s">
        <v>2413</v>
      </c>
      <c r="Q9" s="2794" t="s">
        <v>20</v>
      </c>
      <c r="R9" s="2795" t="s">
        <v>2611</v>
      </c>
      <c r="S9" s="2792"/>
      <c r="T9" s="2794" t="s">
        <v>2413</v>
      </c>
      <c r="U9" s="2794" t="s">
        <v>20</v>
      </c>
      <c r="V9" s="2795" t="s">
        <v>2611</v>
      </c>
      <c r="W9" s="2792"/>
      <c r="X9" s="2794" t="s">
        <v>2413</v>
      </c>
      <c r="Y9" s="2794" t="s">
        <v>20</v>
      </c>
      <c r="Z9" s="2795" t="s">
        <v>2611</v>
      </c>
      <c r="AA9" s="2792"/>
      <c r="AB9" s="2794" t="s">
        <v>2413</v>
      </c>
      <c r="AC9" s="2794" t="s">
        <v>20</v>
      </c>
      <c r="AD9" s="2795" t="s">
        <v>2611</v>
      </c>
      <c r="AE9" s="2792"/>
      <c r="AF9" s="2794" t="s">
        <v>2413</v>
      </c>
      <c r="AG9" s="2794" t="s">
        <v>20</v>
      </c>
      <c r="AH9" s="2795" t="s">
        <v>2611</v>
      </c>
      <c r="AI9" s="2792"/>
      <c r="AJ9" s="2794" t="s">
        <v>2413</v>
      </c>
      <c r="AK9" s="2794" t="s">
        <v>20</v>
      </c>
      <c r="AL9" s="2795" t="s">
        <v>2611</v>
      </c>
      <c r="AM9" s="2792"/>
      <c r="AN9" s="2794" t="s">
        <v>2413</v>
      </c>
      <c r="AO9" s="2794" t="s">
        <v>20</v>
      </c>
      <c r="AP9" s="2795" t="s">
        <v>2611</v>
      </c>
      <c r="AQ9" s="2792"/>
      <c r="AR9" s="2794" t="s">
        <v>2413</v>
      </c>
      <c r="AS9" s="2794" t="s">
        <v>20</v>
      </c>
      <c r="AT9" s="2795" t="s">
        <v>2611</v>
      </c>
      <c r="AU9" s="2792"/>
      <c r="AV9" s="2794" t="s">
        <v>2413</v>
      </c>
      <c r="AW9" s="2794" t="s">
        <v>20</v>
      </c>
      <c r="AX9" s="2795" t="s">
        <v>2611</v>
      </c>
      <c r="AY9" s="2792"/>
      <c r="AZ9" s="2794" t="s">
        <v>2413</v>
      </c>
      <c r="BA9" s="2794" t="s">
        <v>20</v>
      </c>
      <c r="BB9" s="2795" t="s">
        <v>2611</v>
      </c>
      <c r="BC9" s="2792"/>
      <c r="BD9" s="2794" t="s">
        <v>2413</v>
      </c>
      <c r="BE9" s="2794" t="s">
        <v>20</v>
      </c>
      <c r="BF9" s="2795" t="s">
        <v>2611</v>
      </c>
      <c r="BG9" s="2792"/>
      <c r="BH9" s="2794" t="s">
        <v>2413</v>
      </c>
      <c r="BI9" s="2794" t="s">
        <v>20</v>
      </c>
      <c r="BJ9" s="2795" t="s">
        <v>2611</v>
      </c>
      <c r="BK9" s="2792"/>
      <c r="BL9" s="2794" t="s">
        <v>2413</v>
      </c>
      <c r="BM9" s="2794" t="s">
        <v>20</v>
      </c>
      <c r="BN9" s="2795" t="s">
        <v>2611</v>
      </c>
      <c r="BO9" s="2792"/>
    </row>
    <row r="10" spans="1:67">
      <c r="A10" s="1100"/>
      <c r="B10" s="2796" t="s">
        <v>2237</v>
      </c>
      <c r="C10" s="2797"/>
      <c r="D10" s="2798"/>
      <c r="E10" s="2798"/>
      <c r="F10" s="2799"/>
      <c r="G10" s="2800"/>
      <c r="H10" s="2798"/>
      <c r="I10" s="2798"/>
      <c r="J10" s="2799"/>
      <c r="K10" s="2800"/>
      <c r="L10" s="2798"/>
      <c r="M10" s="2798"/>
      <c r="N10" s="2799"/>
      <c r="O10" s="2800"/>
      <c r="P10" s="2798"/>
      <c r="Q10" s="2798"/>
      <c r="R10" s="2799"/>
      <c r="S10" s="2800"/>
      <c r="T10" s="2798"/>
      <c r="U10" s="2798"/>
      <c r="V10" s="2799"/>
      <c r="W10" s="2800"/>
      <c r="X10" s="2798"/>
      <c r="Y10" s="2798"/>
      <c r="Z10" s="2799"/>
      <c r="AA10" s="2800"/>
      <c r="AB10" s="2798"/>
      <c r="AC10" s="2798"/>
      <c r="AD10" s="2799"/>
      <c r="AE10" s="2800"/>
      <c r="AF10" s="2798"/>
      <c r="AG10" s="2798"/>
      <c r="AH10" s="2799"/>
      <c r="AI10" s="2800"/>
      <c r="AJ10" s="2798"/>
      <c r="AK10" s="2798"/>
      <c r="AL10" s="2799"/>
      <c r="AM10" s="2800"/>
      <c r="AN10" s="2798"/>
      <c r="AO10" s="2798"/>
      <c r="AP10" s="2799"/>
      <c r="AQ10" s="2800"/>
      <c r="AR10" s="2798"/>
      <c r="AS10" s="2798"/>
      <c r="AT10" s="2799"/>
      <c r="AU10" s="2800"/>
      <c r="AV10" s="2798"/>
      <c r="AW10" s="2798"/>
      <c r="AX10" s="2799"/>
      <c r="AY10" s="2800"/>
      <c r="AZ10" s="2798"/>
      <c r="BA10" s="2798"/>
      <c r="BB10" s="2799"/>
      <c r="BC10" s="2800"/>
      <c r="BD10" s="2798"/>
      <c r="BE10" s="2798"/>
      <c r="BF10" s="2799"/>
      <c r="BG10" s="2800"/>
      <c r="BH10" s="2798"/>
      <c r="BI10" s="2798"/>
      <c r="BJ10" s="2799"/>
      <c r="BK10" s="2800"/>
      <c r="BL10" s="2798"/>
      <c r="BM10" s="2798"/>
      <c r="BN10" s="2799"/>
      <c r="BO10" s="2800"/>
    </row>
    <row r="11" spans="1:67">
      <c r="A11" s="1100"/>
      <c r="B11" s="2801" t="s">
        <v>2238</v>
      </c>
      <c r="C11" s="2802" t="s">
        <v>2023</v>
      </c>
      <c r="D11" s="2803"/>
      <c r="E11" s="2804">
        <f>+D11*(F11/1000)</f>
        <v>0</v>
      </c>
      <c r="F11" s="2805"/>
      <c r="G11" s="2806"/>
      <c r="H11" s="2803"/>
      <c r="I11" s="2804">
        <f>+H11*(J11/1000)</f>
        <v>0</v>
      </c>
      <c r="J11" s="2805"/>
      <c r="K11" s="2806"/>
      <c r="L11" s="2803"/>
      <c r="M11" s="2804">
        <f>+L11*(N11/1000)</f>
        <v>0</v>
      </c>
      <c r="N11" s="2805"/>
      <c r="O11" s="2806"/>
      <c r="P11" s="2803"/>
      <c r="Q11" s="2804">
        <f>+P11*(R11/1000)</f>
        <v>0</v>
      </c>
      <c r="R11" s="2805"/>
      <c r="S11" s="2806"/>
      <c r="T11" s="2803"/>
      <c r="U11" s="2804">
        <f>+T11*(V11/1000)</f>
        <v>0</v>
      </c>
      <c r="V11" s="2805"/>
      <c r="W11" s="2806"/>
      <c r="X11" s="2803"/>
      <c r="Y11" s="2804">
        <f>+X11*(Z11/1000)</f>
        <v>0</v>
      </c>
      <c r="Z11" s="2805"/>
      <c r="AA11" s="2806"/>
      <c r="AB11" s="2803"/>
      <c r="AC11" s="2804">
        <f>+AB11*(AD11/1000)</f>
        <v>0</v>
      </c>
      <c r="AD11" s="2805"/>
      <c r="AE11" s="2806"/>
      <c r="AF11" s="2803"/>
      <c r="AG11" s="2804">
        <f>+AF11*(AH11/1000)</f>
        <v>0</v>
      </c>
      <c r="AH11" s="2805"/>
      <c r="AI11" s="2806"/>
      <c r="AJ11" s="2803"/>
      <c r="AK11" s="2804">
        <f>+AJ11*(AL11/1000)</f>
        <v>0</v>
      </c>
      <c r="AL11" s="2805"/>
      <c r="AM11" s="2806"/>
      <c r="AN11" s="2803"/>
      <c r="AO11" s="2804">
        <f>+AN11*(AP11/1000)</f>
        <v>0</v>
      </c>
      <c r="AP11" s="2805"/>
      <c r="AQ11" s="2806"/>
      <c r="AR11" s="2803"/>
      <c r="AS11" s="2804">
        <f>+AR11*(AT11/1000)</f>
        <v>0</v>
      </c>
      <c r="AT11" s="2805"/>
      <c r="AU11" s="2806"/>
      <c r="AV11" s="2803"/>
      <c r="AW11" s="2804">
        <f>+AV11*(AX11/1000)</f>
        <v>0</v>
      </c>
      <c r="AX11" s="2805"/>
      <c r="AY11" s="2806"/>
      <c r="AZ11" s="2803"/>
      <c r="BA11" s="2804">
        <f>+AZ11*(BB11/1000)</f>
        <v>0</v>
      </c>
      <c r="BB11" s="2805"/>
      <c r="BC11" s="2806"/>
      <c r="BD11" s="2803"/>
      <c r="BE11" s="2804">
        <f>+BD11*(BF11/1000)</f>
        <v>0</v>
      </c>
      <c r="BF11" s="2805"/>
      <c r="BG11" s="2806"/>
      <c r="BH11" s="2803"/>
      <c r="BI11" s="2804">
        <f>+BH11*(BJ11/1000)</f>
        <v>0</v>
      </c>
      <c r="BJ11" s="2805"/>
      <c r="BK11" s="2806"/>
      <c r="BL11" s="2803"/>
      <c r="BM11" s="2804">
        <f>+BL11*(BN11/1000)</f>
        <v>0</v>
      </c>
      <c r="BN11" s="2805"/>
      <c r="BO11" s="2806"/>
    </row>
    <row r="12" spans="1:67">
      <c r="A12" s="1100"/>
      <c r="B12" s="2801" t="s">
        <v>2239</v>
      </c>
      <c r="C12" s="2802" t="s">
        <v>2023</v>
      </c>
      <c r="D12" s="2803"/>
      <c r="E12" s="2804">
        <f t="shared" ref="E12:E27" si="0">+D12*(F12/1000)</f>
        <v>0</v>
      </c>
      <c r="F12" s="2805"/>
      <c r="G12" s="2806"/>
      <c r="H12" s="2803"/>
      <c r="I12" s="2804">
        <f t="shared" ref="I12:I27" si="1">+H12*(J12/1000)</f>
        <v>0</v>
      </c>
      <c r="J12" s="2805"/>
      <c r="K12" s="2806"/>
      <c r="L12" s="2803"/>
      <c r="M12" s="2804">
        <f t="shared" ref="M12:M27" si="2">+L12*(N12/1000)</f>
        <v>0</v>
      </c>
      <c r="N12" s="2805"/>
      <c r="O12" s="2806"/>
      <c r="P12" s="2803"/>
      <c r="Q12" s="2804">
        <f t="shared" ref="Q12:Q27" si="3">+P12*(R12/1000)</f>
        <v>0</v>
      </c>
      <c r="R12" s="2805"/>
      <c r="S12" s="2806"/>
      <c r="T12" s="2803"/>
      <c r="U12" s="2804">
        <f t="shared" ref="U12:U27" si="4">+T12*(V12/1000)</f>
        <v>0</v>
      </c>
      <c r="V12" s="2805"/>
      <c r="W12" s="2806"/>
      <c r="X12" s="2803"/>
      <c r="Y12" s="2804">
        <f t="shared" ref="Y12:Y27" si="5">+X12*(Z12/1000)</f>
        <v>0</v>
      </c>
      <c r="Z12" s="2805"/>
      <c r="AA12" s="2806"/>
      <c r="AB12" s="2803"/>
      <c r="AC12" s="2804">
        <f t="shared" ref="AC12:AC27" si="6">+AB12*(AD12/1000)</f>
        <v>0</v>
      </c>
      <c r="AD12" s="2805"/>
      <c r="AE12" s="2806"/>
      <c r="AF12" s="2803"/>
      <c r="AG12" s="2804">
        <f t="shared" ref="AG12:AG27" si="7">+AF12*(AH12/1000)</f>
        <v>0</v>
      </c>
      <c r="AH12" s="2805"/>
      <c r="AI12" s="2806"/>
      <c r="AJ12" s="2803"/>
      <c r="AK12" s="2804">
        <f t="shared" ref="AK12:AK27" si="8">+AJ12*(AL12/1000)</f>
        <v>0</v>
      </c>
      <c r="AL12" s="2805"/>
      <c r="AM12" s="2806"/>
      <c r="AN12" s="2803"/>
      <c r="AO12" s="2804">
        <f t="shared" ref="AO12:AO27" si="9">+AN12*(AP12/1000)</f>
        <v>0</v>
      </c>
      <c r="AP12" s="2805"/>
      <c r="AQ12" s="2806"/>
      <c r="AR12" s="2803"/>
      <c r="AS12" s="2804">
        <f t="shared" ref="AS12:AS27" si="10">+AR12*(AT12/1000)</f>
        <v>0</v>
      </c>
      <c r="AT12" s="2805"/>
      <c r="AU12" s="2806"/>
      <c r="AV12" s="2803"/>
      <c r="AW12" s="2804">
        <f t="shared" ref="AW12:AW27" si="11">+AV12*(AX12/1000)</f>
        <v>0</v>
      </c>
      <c r="AX12" s="2805"/>
      <c r="AY12" s="2806"/>
      <c r="AZ12" s="2803"/>
      <c r="BA12" s="2804">
        <f t="shared" ref="BA12:BA27" si="12">+AZ12*(BB12/1000)</f>
        <v>0</v>
      </c>
      <c r="BB12" s="2805"/>
      <c r="BC12" s="2806"/>
      <c r="BD12" s="2803"/>
      <c r="BE12" s="2804">
        <f t="shared" ref="BE12:BE27" si="13">+BD12*(BF12/1000)</f>
        <v>0</v>
      </c>
      <c r="BF12" s="2805"/>
      <c r="BG12" s="2806"/>
      <c r="BH12" s="2803"/>
      <c r="BI12" s="2804">
        <f t="shared" ref="BI12:BI27" si="14">+BH12*(BJ12/1000)</f>
        <v>0</v>
      </c>
      <c r="BJ12" s="2805"/>
      <c r="BK12" s="2806"/>
      <c r="BL12" s="2803"/>
      <c r="BM12" s="2804">
        <f t="shared" ref="BM12:BM27" si="15">+BL12*(BN12/1000)</f>
        <v>0</v>
      </c>
      <c r="BN12" s="2805"/>
      <c r="BO12" s="2806"/>
    </row>
    <row r="13" spans="1:67">
      <c r="A13" s="1100"/>
      <c r="B13" s="2801" t="s">
        <v>2240</v>
      </c>
      <c r="C13" s="2802" t="s">
        <v>2023</v>
      </c>
      <c r="D13" s="2803"/>
      <c r="E13" s="2804">
        <f t="shared" si="0"/>
        <v>0</v>
      </c>
      <c r="F13" s="2805"/>
      <c r="G13" s="2806"/>
      <c r="H13" s="2803"/>
      <c r="I13" s="2804">
        <f t="shared" si="1"/>
        <v>0</v>
      </c>
      <c r="J13" s="2805"/>
      <c r="K13" s="2806"/>
      <c r="L13" s="2803"/>
      <c r="M13" s="2804">
        <f t="shared" si="2"/>
        <v>0</v>
      </c>
      <c r="N13" s="2805"/>
      <c r="O13" s="2806"/>
      <c r="P13" s="2803"/>
      <c r="Q13" s="2804">
        <f t="shared" si="3"/>
        <v>0</v>
      </c>
      <c r="R13" s="2805"/>
      <c r="S13" s="2806"/>
      <c r="T13" s="2803"/>
      <c r="U13" s="2804">
        <f t="shared" si="4"/>
        <v>0</v>
      </c>
      <c r="V13" s="2805"/>
      <c r="W13" s="2806"/>
      <c r="X13" s="2803"/>
      <c r="Y13" s="2804">
        <f t="shared" si="5"/>
        <v>0</v>
      </c>
      <c r="Z13" s="2805"/>
      <c r="AA13" s="2806"/>
      <c r="AB13" s="2803"/>
      <c r="AC13" s="2804">
        <f t="shared" si="6"/>
        <v>0</v>
      </c>
      <c r="AD13" s="2805"/>
      <c r="AE13" s="2806"/>
      <c r="AF13" s="2803"/>
      <c r="AG13" s="2804">
        <f t="shared" si="7"/>
        <v>0</v>
      </c>
      <c r="AH13" s="2805"/>
      <c r="AI13" s="2806"/>
      <c r="AJ13" s="2803"/>
      <c r="AK13" s="2804">
        <f t="shared" si="8"/>
        <v>0</v>
      </c>
      <c r="AL13" s="2805"/>
      <c r="AM13" s="2806"/>
      <c r="AN13" s="2803"/>
      <c r="AO13" s="2804">
        <f t="shared" si="9"/>
        <v>0</v>
      </c>
      <c r="AP13" s="2805"/>
      <c r="AQ13" s="2806"/>
      <c r="AR13" s="2803"/>
      <c r="AS13" s="2804">
        <f t="shared" si="10"/>
        <v>0</v>
      </c>
      <c r="AT13" s="2805"/>
      <c r="AU13" s="2806"/>
      <c r="AV13" s="2803"/>
      <c r="AW13" s="2804">
        <f t="shared" si="11"/>
        <v>0</v>
      </c>
      <c r="AX13" s="2805"/>
      <c r="AY13" s="2806"/>
      <c r="AZ13" s="2803"/>
      <c r="BA13" s="2804">
        <f t="shared" si="12"/>
        <v>0</v>
      </c>
      <c r="BB13" s="2805"/>
      <c r="BC13" s="2806"/>
      <c r="BD13" s="2803"/>
      <c r="BE13" s="2804">
        <f t="shared" si="13"/>
        <v>0</v>
      </c>
      <c r="BF13" s="2805"/>
      <c r="BG13" s="2806"/>
      <c r="BH13" s="2803"/>
      <c r="BI13" s="2804">
        <f t="shared" si="14"/>
        <v>0</v>
      </c>
      <c r="BJ13" s="2805"/>
      <c r="BK13" s="2806"/>
      <c r="BL13" s="2803"/>
      <c r="BM13" s="2804">
        <f t="shared" si="15"/>
        <v>0</v>
      </c>
      <c r="BN13" s="2805"/>
      <c r="BO13" s="2806"/>
    </row>
    <row r="14" spans="1:67">
      <c r="A14" s="1100"/>
      <c r="B14" s="2801" t="s">
        <v>2241</v>
      </c>
      <c r="C14" s="2802" t="s">
        <v>2023</v>
      </c>
      <c r="D14" s="2803"/>
      <c r="E14" s="2804">
        <f t="shared" si="0"/>
        <v>0</v>
      </c>
      <c r="F14" s="2805"/>
      <c r="G14" s="2806"/>
      <c r="H14" s="2803"/>
      <c r="I14" s="2804">
        <f t="shared" si="1"/>
        <v>0</v>
      </c>
      <c r="J14" s="2805"/>
      <c r="K14" s="2806"/>
      <c r="L14" s="2803"/>
      <c r="M14" s="2804">
        <f t="shared" si="2"/>
        <v>0</v>
      </c>
      <c r="N14" s="2805"/>
      <c r="O14" s="2806"/>
      <c r="P14" s="2803"/>
      <c r="Q14" s="2804">
        <f t="shared" si="3"/>
        <v>0</v>
      </c>
      <c r="R14" s="2805"/>
      <c r="S14" s="2806"/>
      <c r="T14" s="2803"/>
      <c r="U14" s="2804">
        <f t="shared" si="4"/>
        <v>0</v>
      </c>
      <c r="V14" s="2805"/>
      <c r="W14" s="2806"/>
      <c r="X14" s="2803"/>
      <c r="Y14" s="2804">
        <f t="shared" si="5"/>
        <v>0</v>
      </c>
      <c r="Z14" s="2805"/>
      <c r="AA14" s="2806"/>
      <c r="AB14" s="2803"/>
      <c r="AC14" s="2804">
        <f t="shared" si="6"/>
        <v>0</v>
      </c>
      <c r="AD14" s="2805"/>
      <c r="AE14" s="2806"/>
      <c r="AF14" s="2803"/>
      <c r="AG14" s="2804">
        <f t="shared" si="7"/>
        <v>0</v>
      </c>
      <c r="AH14" s="2805"/>
      <c r="AI14" s="2806"/>
      <c r="AJ14" s="2803"/>
      <c r="AK14" s="2804">
        <f t="shared" si="8"/>
        <v>0</v>
      </c>
      <c r="AL14" s="2805"/>
      <c r="AM14" s="2806"/>
      <c r="AN14" s="2803"/>
      <c r="AO14" s="2804">
        <f t="shared" si="9"/>
        <v>0</v>
      </c>
      <c r="AP14" s="2805"/>
      <c r="AQ14" s="2806"/>
      <c r="AR14" s="2803"/>
      <c r="AS14" s="2804">
        <f t="shared" si="10"/>
        <v>0</v>
      </c>
      <c r="AT14" s="2805"/>
      <c r="AU14" s="2806"/>
      <c r="AV14" s="2803"/>
      <c r="AW14" s="2804">
        <f t="shared" si="11"/>
        <v>0</v>
      </c>
      <c r="AX14" s="2805"/>
      <c r="AY14" s="2806"/>
      <c r="AZ14" s="2803"/>
      <c r="BA14" s="2804">
        <f t="shared" si="12"/>
        <v>0</v>
      </c>
      <c r="BB14" s="2805"/>
      <c r="BC14" s="2806"/>
      <c r="BD14" s="2803"/>
      <c r="BE14" s="2804">
        <f t="shared" si="13"/>
        <v>0</v>
      </c>
      <c r="BF14" s="2805"/>
      <c r="BG14" s="2806"/>
      <c r="BH14" s="2803"/>
      <c r="BI14" s="2804">
        <f t="shared" si="14"/>
        <v>0</v>
      </c>
      <c r="BJ14" s="2805"/>
      <c r="BK14" s="2806"/>
      <c r="BL14" s="2803"/>
      <c r="BM14" s="2804">
        <f t="shared" si="15"/>
        <v>0</v>
      </c>
      <c r="BN14" s="2805"/>
      <c r="BO14" s="2806"/>
    </row>
    <row r="15" spans="1:67">
      <c r="A15" s="1100"/>
      <c r="B15" s="2807" t="s">
        <v>2242</v>
      </c>
      <c r="C15" s="2802" t="s">
        <v>2023</v>
      </c>
      <c r="D15" s="2803"/>
      <c r="E15" s="2804">
        <f t="shared" si="0"/>
        <v>0</v>
      </c>
      <c r="F15" s="2805"/>
      <c r="G15" s="2806"/>
      <c r="H15" s="2803"/>
      <c r="I15" s="2804">
        <f t="shared" si="1"/>
        <v>0</v>
      </c>
      <c r="J15" s="2805"/>
      <c r="K15" s="2806"/>
      <c r="L15" s="2803"/>
      <c r="M15" s="2804">
        <f t="shared" si="2"/>
        <v>0</v>
      </c>
      <c r="N15" s="2805"/>
      <c r="O15" s="2806"/>
      <c r="P15" s="2803"/>
      <c r="Q15" s="2804">
        <f t="shared" si="3"/>
        <v>0</v>
      </c>
      <c r="R15" s="2805"/>
      <c r="S15" s="2806"/>
      <c r="T15" s="2803"/>
      <c r="U15" s="2804">
        <f t="shared" si="4"/>
        <v>0</v>
      </c>
      <c r="V15" s="2805"/>
      <c r="W15" s="2806"/>
      <c r="X15" s="2803"/>
      <c r="Y15" s="2804">
        <f t="shared" si="5"/>
        <v>0</v>
      </c>
      <c r="Z15" s="2805"/>
      <c r="AA15" s="2806"/>
      <c r="AB15" s="2803"/>
      <c r="AC15" s="2804">
        <f t="shared" si="6"/>
        <v>0</v>
      </c>
      <c r="AD15" s="2805"/>
      <c r="AE15" s="2806"/>
      <c r="AF15" s="2803"/>
      <c r="AG15" s="2804">
        <f t="shared" si="7"/>
        <v>0</v>
      </c>
      <c r="AH15" s="2805"/>
      <c r="AI15" s="2806"/>
      <c r="AJ15" s="2803"/>
      <c r="AK15" s="2804">
        <f t="shared" si="8"/>
        <v>0</v>
      </c>
      <c r="AL15" s="2805"/>
      <c r="AM15" s="2806"/>
      <c r="AN15" s="2803"/>
      <c r="AO15" s="2804">
        <f t="shared" si="9"/>
        <v>0</v>
      </c>
      <c r="AP15" s="2805"/>
      <c r="AQ15" s="2806"/>
      <c r="AR15" s="2803"/>
      <c r="AS15" s="2804">
        <f t="shared" si="10"/>
        <v>0</v>
      </c>
      <c r="AT15" s="2805"/>
      <c r="AU15" s="2806"/>
      <c r="AV15" s="2803"/>
      <c r="AW15" s="2804">
        <f t="shared" si="11"/>
        <v>0</v>
      </c>
      <c r="AX15" s="2805"/>
      <c r="AY15" s="2806"/>
      <c r="AZ15" s="2803"/>
      <c r="BA15" s="2804">
        <f t="shared" si="12"/>
        <v>0</v>
      </c>
      <c r="BB15" s="2805"/>
      <c r="BC15" s="2806"/>
      <c r="BD15" s="2803"/>
      <c r="BE15" s="2804">
        <f t="shared" si="13"/>
        <v>0</v>
      </c>
      <c r="BF15" s="2805"/>
      <c r="BG15" s="2806"/>
      <c r="BH15" s="2803"/>
      <c r="BI15" s="2804">
        <f t="shared" si="14"/>
        <v>0</v>
      </c>
      <c r="BJ15" s="2805"/>
      <c r="BK15" s="2806"/>
      <c r="BL15" s="2803"/>
      <c r="BM15" s="2804">
        <f t="shared" si="15"/>
        <v>0</v>
      </c>
      <c r="BN15" s="2805"/>
      <c r="BO15" s="2806"/>
    </row>
    <row r="16" spans="1:67">
      <c r="A16" s="1100"/>
      <c r="B16" s="2801" t="s">
        <v>2243</v>
      </c>
      <c r="C16" s="2802" t="s">
        <v>2023</v>
      </c>
      <c r="D16" s="2803"/>
      <c r="E16" s="2804">
        <f t="shared" si="0"/>
        <v>0</v>
      </c>
      <c r="F16" s="2805"/>
      <c r="G16" s="2806"/>
      <c r="H16" s="2803"/>
      <c r="I16" s="2804">
        <f t="shared" si="1"/>
        <v>0</v>
      </c>
      <c r="J16" s="2805"/>
      <c r="K16" s="2806"/>
      <c r="L16" s="2803"/>
      <c r="M16" s="2804">
        <f t="shared" si="2"/>
        <v>0</v>
      </c>
      <c r="N16" s="2805"/>
      <c r="O16" s="2806"/>
      <c r="P16" s="2803"/>
      <c r="Q16" s="2804">
        <f t="shared" si="3"/>
        <v>0</v>
      </c>
      <c r="R16" s="2805"/>
      <c r="S16" s="2806"/>
      <c r="T16" s="2803"/>
      <c r="U16" s="2804">
        <f t="shared" si="4"/>
        <v>0</v>
      </c>
      <c r="V16" s="2805"/>
      <c r="W16" s="2806"/>
      <c r="X16" s="2803"/>
      <c r="Y16" s="2804">
        <f t="shared" si="5"/>
        <v>0</v>
      </c>
      <c r="Z16" s="2805"/>
      <c r="AA16" s="2806"/>
      <c r="AB16" s="2803"/>
      <c r="AC16" s="2804">
        <f t="shared" si="6"/>
        <v>0</v>
      </c>
      <c r="AD16" s="2805"/>
      <c r="AE16" s="2806"/>
      <c r="AF16" s="2803"/>
      <c r="AG16" s="2804">
        <f t="shared" si="7"/>
        <v>0</v>
      </c>
      <c r="AH16" s="2805"/>
      <c r="AI16" s="2806"/>
      <c r="AJ16" s="2803"/>
      <c r="AK16" s="2804">
        <f t="shared" si="8"/>
        <v>0</v>
      </c>
      <c r="AL16" s="2805"/>
      <c r="AM16" s="2806"/>
      <c r="AN16" s="2803"/>
      <c r="AO16" s="2804">
        <f t="shared" si="9"/>
        <v>0</v>
      </c>
      <c r="AP16" s="2805"/>
      <c r="AQ16" s="2806"/>
      <c r="AR16" s="2803"/>
      <c r="AS16" s="2804">
        <f t="shared" si="10"/>
        <v>0</v>
      </c>
      <c r="AT16" s="2805"/>
      <c r="AU16" s="2806"/>
      <c r="AV16" s="2803"/>
      <c r="AW16" s="2804">
        <f t="shared" si="11"/>
        <v>0</v>
      </c>
      <c r="AX16" s="2805"/>
      <c r="AY16" s="2806"/>
      <c r="AZ16" s="2803"/>
      <c r="BA16" s="2804">
        <f t="shared" si="12"/>
        <v>0</v>
      </c>
      <c r="BB16" s="2805"/>
      <c r="BC16" s="2806"/>
      <c r="BD16" s="2803"/>
      <c r="BE16" s="2804">
        <f t="shared" si="13"/>
        <v>0</v>
      </c>
      <c r="BF16" s="2805"/>
      <c r="BG16" s="2806"/>
      <c r="BH16" s="2803"/>
      <c r="BI16" s="2804">
        <f t="shared" si="14"/>
        <v>0</v>
      </c>
      <c r="BJ16" s="2805"/>
      <c r="BK16" s="2806"/>
      <c r="BL16" s="2803"/>
      <c r="BM16" s="2804">
        <f t="shared" si="15"/>
        <v>0</v>
      </c>
      <c r="BN16" s="2805"/>
      <c r="BO16" s="2806"/>
    </row>
    <row r="17" spans="1:67">
      <c r="A17" s="1100"/>
      <c r="B17" s="2807" t="s">
        <v>2244</v>
      </c>
      <c r="C17" s="2802" t="s">
        <v>2023</v>
      </c>
      <c r="D17" s="2803"/>
      <c r="E17" s="2804">
        <f t="shared" si="0"/>
        <v>0</v>
      </c>
      <c r="F17" s="2805"/>
      <c r="G17" s="2806"/>
      <c r="H17" s="2803"/>
      <c r="I17" s="2804">
        <f t="shared" si="1"/>
        <v>0</v>
      </c>
      <c r="J17" s="2805"/>
      <c r="K17" s="2806"/>
      <c r="L17" s="2803"/>
      <c r="M17" s="2804">
        <f t="shared" si="2"/>
        <v>0</v>
      </c>
      <c r="N17" s="2805"/>
      <c r="O17" s="2806"/>
      <c r="P17" s="2803"/>
      <c r="Q17" s="2804">
        <f t="shared" si="3"/>
        <v>0</v>
      </c>
      <c r="R17" s="2805"/>
      <c r="S17" s="2806"/>
      <c r="T17" s="2803"/>
      <c r="U17" s="2804">
        <f t="shared" si="4"/>
        <v>0</v>
      </c>
      <c r="V17" s="2805"/>
      <c r="W17" s="2806"/>
      <c r="X17" s="2803"/>
      <c r="Y17" s="2804">
        <f t="shared" si="5"/>
        <v>0</v>
      </c>
      <c r="Z17" s="2805"/>
      <c r="AA17" s="2806"/>
      <c r="AB17" s="2803"/>
      <c r="AC17" s="2804">
        <f t="shared" si="6"/>
        <v>0</v>
      </c>
      <c r="AD17" s="2805"/>
      <c r="AE17" s="2806"/>
      <c r="AF17" s="2803"/>
      <c r="AG17" s="2804">
        <f t="shared" si="7"/>
        <v>0</v>
      </c>
      <c r="AH17" s="2805"/>
      <c r="AI17" s="2806"/>
      <c r="AJ17" s="2803"/>
      <c r="AK17" s="2804">
        <f t="shared" si="8"/>
        <v>0</v>
      </c>
      <c r="AL17" s="2805"/>
      <c r="AM17" s="2806"/>
      <c r="AN17" s="2803"/>
      <c r="AO17" s="2804">
        <f t="shared" si="9"/>
        <v>0</v>
      </c>
      <c r="AP17" s="2805"/>
      <c r="AQ17" s="2806"/>
      <c r="AR17" s="2803"/>
      <c r="AS17" s="2804">
        <f t="shared" si="10"/>
        <v>0</v>
      </c>
      <c r="AT17" s="2805"/>
      <c r="AU17" s="2806"/>
      <c r="AV17" s="2803"/>
      <c r="AW17" s="2804">
        <f t="shared" si="11"/>
        <v>0</v>
      </c>
      <c r="AX17" s="2805"/>
      <c r="AY17" s="2806"/>
      <c r="AZ17" s="2803"/>
      <c r="BA17" s="2804">
        <f t="shared" si="12"/>
        <v>0</v>
      </c>
      <c r="BB17" s="2805"/>
      <c r="BC17" s="2806"/>
      <c r="BD17" s="2803"/>
      <c r="BE17" s="2804">
        <f t="shared" si="13"/>
        <v>0</v>
      </c>
      <c r="BF17" s="2805"/>
      <c r="BG17" s="2806"/>
      <c r="BH17" s="2803"/>
      <c r="BI17" s="2804">
        <f t="shared" si="14"/>
        <v>0</v>
      </c>
      <c r="BJ17" s="2805"/>
      <c r="BK17" s="2806"/>
      <c r="BL17" s="2803"/>
      <c r="BM17" s="2804">
        <f t="shared" si="15"/>
        <v>0</v>
      </c>
      <c r="BN17" s="2805"/>
      <c r="BO17" s="2806"/>
    </row>
    <row r="18" spans="1:67">
      <c r="A18" s="1100"/>
      <c r="B18" s="2807" t="s">
        <v>2027</v>
      </c>
      <c r="C18" s="2802" t="s">
        <v>2023</v>
      </c>
      <c r="D18" s="2803"/>
      <c r="E18" s="2804">
        <f t="shared" si="0"/>
        <v>0</v>
      </c>
      <c r="F18" s="2805"/>
      <c r="G18" s="2806"/>
      <c r="H18" s="2803"/>
      <c r="I18" s="2804">
        <f t="shared" si="1"/>
        <v>0</v>
      </c>
      <c r="J18" s="2805"/>
      <c r="K18" s="2806"/>
      <c r="L18" s="2803"/>
      <c r="M18" s="2804">
        <f t="shared" si="2"/>
        <v>0</v>
      </c>
      <c r="N18" s="2805"/>
      <c r="O18" s="2806"/>
      <c r="P18" s="2803"/>
      <c r="Q18" s="2804">
        <f t="shared" si="3"/>
        <v>0</v>
      </c>
      <c r="R18" s="2805"/>
      <c r="S18" s="2806"/>
      <c r="T18" s="2803"/>
      <c r="U18" s="2804">
        <f t="shared" si="4"/>
        <v>0</v>
      </c>
      <c r="V18" s="2805"/>
      <c r="W18" s="2806"/>
      <c r="X18" s="2803"/>
      <c r="Y18" s="2804">
        <f t="shared" si="5"/>
        <v>0</v>
      </c>
      <c r="Z18" s="2805"/>
      <c r="AA18" s="2806"/>
      <c r="AB18" s="2803"/>
      <c r="AC18" s="2804">
        <f t="shared" si="6"/>
        <v>0</v>
      </c>
      <c r="AD18" s="2805"/>
      <c r="AE18" s="2806"/>
      <c r="AF18" s="2803"/>
      <c r="AG18" s="2804">
        <f t="shared" si="7"/>
        <v>0</v>
      </c>
      <c r="AH18" s="2805"/>
      <c r="AI18" s="2806"/>
      <c r="AJ18" s="2803"/>
      <c r="AK18" s="2804">
        <f t="shared" si="8"/>
        <v>0</v>
      </c>
      <c r="AL18" s="2805"/>
      <c r="AM18" s="2806"/>
      <c r="AN18" s="2803"/>
      <c r="AO18" s="2804">
        <f t="shared" si="9"/>
        <v>0</v>
      </c>
      <c r="AP18" s="2805"/>
      <c r="AQ18" s="2806"/>
      <c r="AR18" s="2803"/>
      <c r="AS18" s="2804">
        <f t="shared" si="10"/>
        <v>0</v>
      </c>
      <c r="AT18" s="2805"/>
      <c r="AU18" s="2806"/>
      <c r="AV18" s="2803"/>
      <c r="AW18" s="2804">
        <f t="shared" si="11"/>
        <v>0</v>
      </c>
      <c r="AX18" s="2805"/>
      <c r="AY18" s="2806"/>
      <c r="AZ18" s="2803"/>
      <c r="BA18" s="2804">
        <f t="shared" si="12"/>
        <v>0</v>
      </c>
      <c r="BB18" s="2805"/>
      <c r="BC18" s="2806"/>
      <c r="BD18" s="2803"/>
      <c r="BE18" s="2804">
        <f t="shared" si="13"/>
        <v>0</v>
      </c>
      <c r="BF18" s="2805"/>
      <c r="BG18" s="2806"/>
      <c r="BH18" s="2803"/>
      <c r="BI18" s="2804">
        <f t="shared" si="14"/>
        <v>0</v>
      </c>
      <c r="BJ18" s="2805"/>
      <c r="BK18" s="2806"/>
      <c r="BL18" s="2803"/>
      <c r="BM18" s="2804">
        <f t="shared" si="15"/>
        <v>0</v>
      </c>
      <c r="BN18" s="2805"/>
      <c r="BO18" s="2806"/>
    </row>
    <row r="19" spans="1:67">
      <c r="A19" s="1100"/>
      <c r="B19" s="2807" t="s">
        <v>2245</v>
      </c>
      <c r="C19" s="2802" t="s">
        <v>2023</v>
      </c>
      <c r="D19" s="2803"/>
      <c r="E19" s="2804">
        <f t="shared" si="0"/>
        <v>0</v>
      </c>
      <c r="F19" s="2805"/>
      <c r="G19" s="2806"/>
      <c r="H19" s="2803"/>
      <c r="I19" s="2804">
        <f t="shared" si="1"/>
        <v>0</v>
      </c>
      <c r="J19" s="2805"/>
      <c r="K19" s="2806"/>
      <c r="L19" s="2803"/>
      <c r="M19" s="2804">
        <f t="shared" si="2"/>
        <v>0</v>
      </c>
      <c r="N19" s="2805"/>
      <c r="O19" s="2806"/>
      <c r="P19" s="2803"/>
      <c r="Q19" s="2804">
        <f t="shared" si="3"/>
        <v>0</v>
      </c>
      <c r="R19" s="2805"/>
      <c r="S19" s="2806"/>
      <c r="T19" s="2803"/>
      <c r="U19" s="2804">
        <f t="shared" si="4"/>
        <v>0</v>
      </c>
      <c r="V19" s="2805"/>
      <c r="W19" s="2806"/>
      <c r="X19" s="2803"/>
      <c r="Y19" s="2804">
        <f t="shared" si="5"/>
        <v>0</v>
      </c>
      <c r="Z19" s="2805"/>
      <c r="AA19" s="2806"/>
      <c r="AB19" s="2803"/>
      <c r="AC19" s="2804">
        <f t="shared" si="6"/>
        <v>0</v>
      </c>
      <c r="AD19" s="2805"/>
      <c r="AE19" s="2806"/>
      <c r="AF19" s="2803"/>
      <c r="AG19" s="2804">
        <f t="shared" si="7"/>
        <v>0</v>
      </c>
      <c r="AH19" s="2805"/>
      <c r="AI19" s="2806"/>
      <c r="AJ19" s="2803"/>
      <c r="AK19" s="2804">
        <f t="shared" si="8"/>
        <v>0</v>
      </c>
      <c r="AL19" s="2805"/>
      <c r="AM19" s="2806"/>
      <c r="AN19" s="2803"/>
      <c r="AO19" s="2804">
        <f t="shared" si="9"/>
        <v>0</v>
      </c>
      <c r="AP19" s="2805"/>
      <c r="AQ19" s="2806"/>
      <c r="AR19" s="2803"/>
      <c r="AS19" s="2804">
        <f t="shared" si="10"/>
        <v>0</v>
      </c>
      <c r="AT19" s="2805"/>
      <c r="AU19" s="2806"/>
      <c r="AV19" s="2803"/>
      <c r="AW19" s="2804">
        <f t="shared" si="11"/>
        <v>0</v>
      </c>
      <c r="AX19" s="2805"/>
      <c r="AY19" s="2806"/>
      <c r="AZ19" s="2803"/>
      <c r="BA19" s="2804">
        <f t="shared" si="12"/>
        <v>0</v>
      </c>
      <c r="BB19" s="2805"/>
      <c r="BC19" s="2806"/>
      <c r="BD19" s="2803"/>
      <c r="BE19" s="2804">
        <f t="shared" si="13"/>
        <v>0</v>
      </c>
      <c r="BF19" s="2805"/>
      <c r="BG19" s="2806"/>
      <c r="BH19" s="2803"/>
      <c r="BI19" s="2804">
        <f t="shared" si="14"/>
        <v>0</v>
      </c>
      <c r="BJ19" s="2805"/>
      <c r="BK19" s="2806"/>
      <c r="BL19" s="2803"/>
      <c r="BM19" s="2804">
        <f t="shared" si="15"/>
        <v>0</v>
      </c>
      <c r="BN19" s="2805"/>
      <c r="BO19" s="2806"/>
    </row>
    <row r="20" spans="1:67">
      <c r="A20" s="1100"/>
      <c r="B20" s="2807" t="s">
        <v>2028</v>
      </c>
      <c r="C20" s="2802" t="s">
        <v>2023</v>
      </c>
      <c r="D20" s="2803"/>
      <c r="E20" s="2804">
        <f t="shared" si="0"/>
        <v>0</v>
      </c>
      <c r="F20" s="2805"/>
      <c r="G20" s="2806"/>
      <c r="H20" s="2803"/>
      <c r="I20" s="2804">
        <f t="shared" si="1"/>
        <v>0</v>
      </c>
      <c r="J20" s="2805"/>
      <c r="K20" s="2806"/>
      <c r="L20" s="2803"/>
      <c r="M20" s="2804">
        <f t="shared" si="2"/>
        <v>0</v>
      </c>
      <c r="N20" s="2805"/>
      <c r="O20" s="2806"/>
      <c r="P20" s="2803"/>
      <c r="Q20" s="2804">
        <f t="shared" si="3"/>
        <v>0</v>
      </c>
      <c r="R20" s="2805"/>
      <c r="S20" s="2806"/>
      <c r="T20" s="2803"/>
      <c r="U20" s="2804">
        <f t="shared" si="4"/>
        <v>0</v>
      </c>
      <c r="V20" s="2805"/>
      <c r="W20" s="2806"/>
      <c r="X20" s="2803"/>
      <c r="Y20" s="2804">
        <f t="shared" si="5"/>
        <v>0</v>
      </c>
      <c r="Z20" s="2805"/>
      <c r="AA20" s="2806"/>
      <c r="AB20" s="2803"/>
      <c r="AC20" s="2804">
        <f t="shared" si="6"/>
        <v>0</v>
      </c>
      <c r="AD20" s="2805"/>
      <c r="AE20" s="2806"/>
      <c r="AF20" s="2803"/>
      <c r="AG20" s="2804">
        <f t="shared" si="7"/>
        <v>0</v>
      </c>
      <c r="AH20" s="2805"/>
      <c r="AI20" s="2806"/>
      <c r="AJ20" s="2803"/>
      <c r="AK20" s="2804">
        <f t="shared" si="8"/>
        <v>0</v>
      </c>
      <c r="AL20" s="2805"/>
      <c r="AM20" s="2806"/>
      <c r="AN20" s="2803"/>
      <c r="AO20" s="2804">
        <f t="shared" si="9"/>
        <v>0</v>
      </c>
      <c r="AP20" s="2805"/>
      <c r="AQ20" s="2806"/>
      <c r="AR20" s="2803"/>
      <c r="AS20" s="2804">
        <f t="shared" si="10"/>
        <v>0</v>
      </c>
      <c r="AT20" s="2805"/>
      <c r="AU20" s="2806"/>
      <c r="AV20" s="2803"/>
      <c r="AW20" s="2804">
        <f t="shared" si="11"/>
        <v>0</v>
      </c>
      <c r="AX20" s="2805"/>
      <c r="AY20" s="2806"/>
      <c r="AZ20" s="2803"/>
      <c r="BA20" s="2804">
        <f t="shared" si="12"/>
        <v>0</v>
      </c>
      <c r="BB20" s="2805"/>
      <c r="BC20" s="2806"/>
      <c r="BD20" s="2803"/>
      <c r="BE20" s="2804">
        <f t="shared" si="13"/>
        <v>0</v>
      </c>
      <c r="BF20" s="2805"/>
      <c r="BG20" s="2806"/>
      <c r="BH20" s="2803"/>
      <c r="BI20" s="2804">
        <f t="shared" si="14"/>
        <v>0</v>
      </c>
      <c r="BJ20" s="2805"/>
      <c r="BK20" s="2806"/>
      <c r="BL20" s="2803"/>
      <c r="BM20" s="2804">
        <f t="shared" si="15"/>
        <v>0</v>
      </c>
      <c r="BN20" s="2805"/>
      <c r="BO20" s="2806"/>
    </row>
    <row r="21" spans="1:67">
      <c r="A21" s="1100"/>
      <c r="B21" s="2807" t="s">
        <v>2029</v>
      </c>
      <c r="C21" s="2802" t="s">
        <v>2023</v>
      </c>
      <c r="D21" s="2803"/>
      <c r="E21" s="2804">
        <f t="shared" si="0"/>
        <v>0</v>
      </c>
      <c r="F21" s="2805"/>
      <c r="G21" s="2806"/>
      <c r="H21" s="2803"/>
      <c r="I21" s="2804">
        <f t="shared" si="1"/>
        <v>0</v>
      </c>
      <c r="J21" s="2805"/>
      <c r="K21" s="2806"/>
      <c r="L21" s="2803"/>
      <c r="M21" s="2804">
        <f t="shared" si="2"/>
        <v>0</v>
      </c>
      <c r="N21" s="2805"/>
      <c r="O21" s="2806"/>
      <c r="P21" s="2803"/>
      <c r="Q21" s="2804">
        <f t="shared" si="3"/>
        <v>0</v>
      </c>
      <c r="R21" s="2805"/>
      <c r="S21" s="2806"/>
      <c r="T21" s="2803"/>
      <c r="U21" s="2804">
        <f t="shared" si="4"/>
        <v>0</v>
      </c>
      <c r="V21" s="2805"/>
      <c r="W21" s="2806"/>
      <c r="X21" s="2803"/>
      <c r="Y21" s="2804">
        <f t="shared" si="5"/>
        <v>0</v>
      </c>
      <c r="Z21" s="2805"/>
      <c r="AA21" s="2806"/>
      <c r="AB21" s="2803"/>
      <c r="AC21" s="2804">
        <f t="shared" si="6"/>
        <v>0</v>
      </c>
      <c r="AD21" s="2805"/>
      <c r="AE21" s="2806"/>
      <c r="AF21" s="2803"/>
      <c r="AG21" s="2804">
        <f t="shared" si="7"/>
        <v>0</v>
      </c>
      <c r="AH21" s="2805"/>
      <c r="AI21" s="2806"/>
      <c r="AJ21" s="2803"/>
      <c r="AK21" s="2804">
        <f t="shared" si="8"/>
        <v>0</v>
      </c>
      <c r="AL21" s="2805"/>
      <c r="AM21" s="2806"/>
      <c r="AN21" s="2803"/>
      <c r="AO21" s="2804">
        <f t="shared" si="9"/>
        <v>0</v>
      </c>
      <c r="AP21" s="2805"/>
      <c r="AQ21" s="2806"/>
      <c r="AR21" s="2803"/>
      <c r="AS21" s="2804">
        <f t="shared" si="10"/>
        <v>0</v>
      </c>
      <c r="AT21" s="2805"/>
      <c r="AU21" s="2806"/>
      <c r="AV21" s="2803"/>
      <c r="AW21" s="2804">
        <f t="shared" si="11"/>
        <v>0</v>
      </c>
      <c r="AX21" s="2805"/>
      <c r="AY21" s="2806"/>
      <c r="AZ21" s="2803"/>
      <c r="BA21" s="2804">
        <f t="shared" si="12"/>
        <v>0</v>
      </c>
      <c r="BB21" s="2805"/>
      <c r="BC21" s="2806"/>
      <c r="BD21" s="2803"/>
      <c r="BE21" s="2804">
        <f t="shared" si="13"/>
        <v>0</v>
      </c>
      <c r="BF21" s="2805"/>
      <c r="BG21" s="2806"/>
      <c r="BH21" s="2803"/>
      <c r="BI21" s="2804">
        <f t="shared" si="14"/>
        <v>0</v>
      </c>
      <c r="BJ21" s="2805"/>
      <c r="BK21" s="2806"/>
      <c r="BL21" s="2803"/>
      <c r="BM21" s="2804">
        <f t="shared" si="15"/>
        <v>0</v>
      </c>
      <c r="BN21" s="2805"/>
      <c r="BO21" s="2806"/>
    </row>
    <row r="22" spans="1:67">
      <c r="A22" s="1100"/>
      <c r="B22" s="2807" t="s">
        <v>1923</v>
      </c>
      <c r="C22" s="2802" t="s">
        <v>2023</v>
      </c>
      <c r="D22" s="2803"/>
      <c r="E22" s="2804">
        <f t="shared" si="0"/>
        <v>0</v>
      </c>
      <c r="F22" s="2805"/>
      <c r="G22" s="2806"/>
      <c r="H22" s="2803"/>
      <c r="I22" s="2804">
        <f t="shared" si="1"/>
        <v>0</v>
      </c>
      <c r="J22" s="2805"/>
      <c r="K22" s="2806"/>
      <c r="L22" s="2803"/>
      <c r="M22" s="2804">
        <f t="shared" si="2"/>
        <v>0</v>
      </c>
      <c r="N22" s="2805"/>
      <c r="O22" s="2806"/>
      <c r="P22" s="2803"/>
      <c r="Q22" s="2804">
        <f t="shared" si="3"/>
        <v>0</v>
      </c>
      <c r="R22" s="2805"/>
      <c r="S22" s="2806"/>
      <c r="T22" s="2803"/>
      <c r="U22" s="2804">
        <f t="shared" si="4"/>
        <v>0</v>
      </c>
      <c r="V22" s="2805"/>
      <c r="W22" s="2806"/>
      <c r="X22" s="2803"/>
      <c r="Y22" s="2804">
        <f t="shared" si="5"/>
        <v>0</v>
      </c>
      <c r="Z22" s="2805"/>
      <c r="AA22" s="2806"/>
      <c r="AB22" s="2803"/>
      <c r="AC22" s="2804">
        <f t="shared" si="6"/>
        <v>0</v>
      </c>
      <c r="AD22" s="2805"/>
      <c r="AE22" s="2806"/>
      <c r="AF22" s="2803"/>
      <c r="AG22" s="2804">
        <f t="shared" si="7"/>
        <v>0</v>
      </c>
      <c r="AH22" s="2805"/>
      <c r="AI22" s="2806"/>
      <c r="AJ22" s="2803"/>
      <c r="AK22" s="2804">
        <f t="shared" si="8"/>
        <v>0</v>
      </c>
      <c r="AL22" s="2805"/>
      <c r="AM22" s="2806"/>
      <c r="AN22" s="2803"/>
      <c r="AO22" s="2804">
        <f t="shared" si="9"/>
        <v>0</v>
      </c>
      <c r="AP22" s="2805"/>
      <c r="AQ22" s="2806"/>
      <c r="AR22" s="2803"/>
      <c r="AS22" s="2804">
        <f t="shared" si="10"/>
        <v>0</v>
      </c>
      <c r="AT22" s="2805"/>
      <c r="AU22" s="2806"/>
      <c r="AV22" s="2803"/>
      <c r="AW22" s="2804">
        <f t="shared" si="11"/>
        <v>0</v>
      </c>
      <c r="AX22" s="2805"/>
      <c r="AY22" s="2806"/>
      <c r="AZ22" s="2803"/>
      <c r="BA22" s="2804">
        <f t="shared" si="12"/>
        <v>0</v>
      </c>
      <c r="BB22" s="2805"/>
      <c r="BC22" s="2806"/>
      <c r="BD22" s="2803"/>
      <c r="BE22" s="2804">
        <f t="shared" si="13"/>
        <v>0</v>
      </c>
      <c r="BF22" s="2805"/>
      <c r="BG22" s="2806"/>
      <c r="BH22" s="2803"/>
      <c r="BI22" s="2804">
        <f t="shared" si="14"/>
        <v>0</v>
      </c>
      <c r="BJ22" s="2805"/>
      <c r="BK22" s="2806"/>
      <c r="BL22" s="2803"/>
      <c r="BM22" s="2804">
        <f t="shared" si="15"/>
        <v>0</v>
      </c>
      <c r="BN22" s="2805"/>
      <c r="BO22" s="2806"/>
    </row>
    <row r="23" spans="1:67">
      <c r="A23" s="1100"/>
      <c r="B23" s="2807" t="s">
        <v>2030</v>
      </c>
      <c r="C23" s="2802" t="s">
        <v>2023</v>
      </c>
      <c r="D23" s="2803"/>
      <c r="E23" s="2804">
        <f t="shared" si="0"/>
        <v>0</v>
      </c>
      <c r="F23" s="2805"/>
      <c r="G23" s="2806"/>
      <c r="H23" s="2803"/>
      <c r="I23" s="2804">
        <f t="shared" si="1"/>
        <v>0</v>
      </c>
      <c r="J23" s="2805"/>
      <c r="K23" s="2806"/>
      <c r="L23" s="2803"/>
      <c r="M23" s="2804">
        <f t="shared" si="2"/>
        <v>0</v>
      </c>
      <c r="N23" s="2805"/>
      <c r="O23" s="2806"/>
      <c r="P23" s="2803"/>
      <c r="Q23" s="2804">
        <f t="shared" si="3"/>
        <v>0</v>
      </c>
      <c r="R23" s="2805"/>
      <c r="S23" s="2806"/>
      <c r="T23" s="2803"/>
      <c r="U23" s="2804">
        <f t="shared" si="4"/>
        <v>0</v>
      </c>
      <c r="V23" s="2805"/>
      <c r="W23" s="2806"/>
      <c r="X23" s="2803"/>
      <c r="Y23" s="2804">
        <f t="shared" si="5"/>
        <v>0</v>
      </c>
      <c r="Z23" s="2805"/>
      <c r="AA23" s="2806"/>
      <c r="AB23" s="2803"/>
      <c r="AC23" s="2804">
        <f t="shared" si="6"/>
        <v>0</v>
      </c>
      <c r="AD23" s="2805"/>
      <c r="AE23" s="2806"/>
      <c r="AF23" s="2803"/>
      <c r="AG23" s="2804">
        <f t="shared" si="7"/>
        <v>0</v>
      </c>
      <c r="AH23" s="2805"/>
      <c r="AI23" s="2806"/>
      <c r="AJ23" s="2803"/>
      <c r="AK23" s="2804">
        <f t="shared" si="8"/>
        <v>0</v>
      </c>
      <c r="AL23" s="2805"/>
      <c r="AM23" s="2806"/>
      <c r="AN23" s="2803"/>
      <c r="AO23" s="2804">
        <f t="shared" si="9"/>
        <v>0</v>
      </c>
      <c r="AP23" s="2805"/>
      <c r="AQ23" s="2806"/>
      <c r="AR23" s="2803"/>
      <c r="AS23" s="2804">
        <f t="shared" si="10"/>
        <v>0</v>
      </c>
      <c r="AT23" s="2805"/>
      <c r="AU23" s="2806"/>
      <c r="AV23" s="2803"/>
      <c r="AW23" s="2804">
        <f t="shared" si="11"/>
        <v>0</v>
      </c>
      <c r="AX23" s="2805"/>
      <c r="AY23" s="2806"/>
      <c r="AZ23" s="2803"/>
      <c r="BA23" s="2804">
        <f t="shared" si="12"/>
        <v>0</v>
      </c>
      <c r="BB23" s="2805"/>
      <c r="BC23" s="2806"/>
      <c r="BD23" s="2803"/>
      <c r="BE23" s="2804">
        <f t="shared" si="13"/>
        <v>0</v>
      </c>
      <c r="BF23" s="2805"/>
      <c r="BG23" s="2806"/>
      <c r="BH23" s="2803"/>
      <c r="BI23" s="2804">
        <f t="shared" si="14"/>
        <v>0</v>
      </c>
      <c r="BJ23" s="2805"/>
      <c r="BK23" s="2806"/>
      <c r="BL23" s="2803"/>
      <c r="BM23" s="2804">
        <f t="shared" si="15"/>
        <v>0</v>
      </c>
      <c r="BN23" s="2805"/>
      <c r="BO23" s="2806"/>
    </row>
    <row r="24" spans="1:67">
      <c r="A24" s="1100"/>
      <c r="B24" s="2807" t="s">
        <v>2034</v>
      </c>
      <c r="C24" s="2802" t="s">
        <v>2023</v>
      </c>
      <c r="D24" s="2803"/>
      <c r="E24" s="2804">
        <f t="shared" si="0"/>
        <v>0</v>
      </c>
      <c r="F24" s="2805"/>
      <c r="G24" s="2806"/>
      <c r="H24" s="2803"/>
      <c r="I24" s="2804">
        <f t="shared" si="1"/>
        <v>0</v>
      </c>
      <c r="J24" s="2805"/>
      <c r="K24" s="2806"/>
      <c r="L24" s="2803"/>
      <c r="M24" s="2804">
        <f t="shared" si="2"/>
        <v>0</v>
      </c>
      <c r="N24" s="2805"/>
      <c r="O24" s="2806"/>
      <c r="P24" s="2803"/>
      <c r="Q24" s="2804">
        <f t="shared" si="3"/>
        <v>0</v>
      </c>
      <c r="R24" s="2805"/>
      <c r="S24" s="2806"/>
      <c r="T24" s="2803"/>
      <c r="U24" s="2804">
        <f t="shared" si="4"/>
        <v>0</v>
      </c>
      <c r="V24" s="2805"/>
      <c r="W24" s="2806"/>
      <c r="X24" s="2803"/>
      <c r="Y24" s="2804">
        <f t="shared" si="5"/>
        <v>0</v>
      </c>
      <c r="Z24" s="2805"/>
      <c r="AA24" s="2806"/>
      <c r="AB24" s="2803"/>
      <c r="AC24" s="2804">
        <f t="shared" si="6"/>
        <v>0</v>
      </c>
      <c r="AD24" s="2805"/>
      <c r="AE24" s="2806"/>
      <c r="AF24" s="2803"/>
      <c r="AG24" s="2804">
        <f t="shared" si="7"/>
        <v>0</v>
      </c>
      <c r="AH24" s="2805"/>
      <c r="AI24" s="2806"/>
      <c r="AJ24" s="2803"/>
      <c r="AK24" s="2804">
        <f t="shared" si="8"/>
        <v>0</v>
      </c>
      <c r="AL24" s="2805"/>
      <c r="AM24" s="2806"/>
      <c r="AN24" s="2803"/>
      <c r="AO24" s="2804">
        <f t="shared" si="9"/>
        <v>0</v>
      </c>
      <c r="AP24" s="2805"/>
      <c r="AQ24" s="2806"/>
      <c r="AR24" s="2803"/>
      <c r="AS24" s="2804">
        <f t="shared" si="10"/>
        <v>0</v>
      </c>
      <c r="AT24" s="2805"/>
      <c r="AU24" s="2806"/>
      <c r="AV24" s="2803"/>
      <c r="AW24" s="2804">
        <f t="shared" si="11"/>
        <v>0</v>
      </c>
      <c r="AX24" s="2805"/>
      <c r="AY24" s="2806"/>
      <c r="AZ24" s="2803"/>
      <c r="BA24" s="2804">
        <f t="shared" si="12"/>
        <v>0</v>
      </c>
      <c r="BB24" s="2805"/>
      <c r="BC24" s="2806"/>
      <c r="BD24" s="2803"/>
      <c r="BE24" s="2804">
        <f t="shared" si="13"/>
        <v>0</v>
      </c>
      <c r="BF24" s="2805"/>
      <c r="BG24" s="2806"/>
      <c r="BH24" s="2803"/>
      <c r="BI24" s="2804">
        <f t="shared" si="14"/>
        <v>0</v>
      </c>
      <c r="BJ24" s="2805"/>
      <c r="BK24" s="2806"/>
      <c r="BL24" s="2803"/>
      <c r="BM24" s="2804">
        <f t="shared" si="15"/>
        <v>0</v>
      </c>
      <c r="BN24" s="2805"/>
      <c r="BO24" s="2806"/>
    </row>
    <row r="25" spans="1:67">
      <c r="A25" s="1100"/>
      <c r="B25" s="2807" t="s">
        <v>2035</v>
      </c>
      <c r="C25" s="2802" t="s">
        <v>2023</v>
      </c>
      <c r="D25" s="2803"/>
      <c r="E25" s="2804">
        <f t="shared" si="0"/>
        <v>0</v>
      </c>
      <c r="F25" s="2805"/>
      <c r="G25" s="2806"/>
      <c r="H25" s="2803"/>
      <c r="I25" s="2804">
        <f t="shared" si="1"/>
        <v>0</v>
      </c>
      <c r="J25" s="2805"/>
      <c r="K25" s="2806"/>
      <c r="L25" s="2803"/>
      <c r="M25" s="2804">
        <f t="shared" si="2"/>
        <v>0</v>
      </c>
      <c r="N25" s="2805"/>
      <c r="O25" s="2806"/>
      <c r="P25" s="2803"/>
      <c r="Q25" s="2804">
        <f t="shared" si="3"/>
        <v>0</v>
      </c>
      <c r="R25" s="2805"/>
      <c r="S25" s="2806"/>
      <c r="T25" s="2803"/>
      <c r="U25" s="2804">
        <f t="shared" si="4"/>
        <v>0</v>
      </c>
      <c r="V25" s="2805"/>
      <c r="W25" s="2806"/>
      <c r="X25" s="2803"/>
      <c r="Y25" s="2804">
        <f t="shared" si="5"/>
        <v>0</v>
      </c>
      <c r="Z25" s="2805"/>
      <c r="AA25" s="2806"/>
      <c r="AB25" s="2803"/>
      <c r="AC25" s="2804">
        <f t="shared" si="6"/>
        <v>0</v>
      </c>
      <c r="AD25" s="2805"/>
      <c r="AE25" s="2806"/>
      <c r="AF25" s="2803"/>
      <c r="AG25" s="2804">
        <f t="shared" si="7"/>
        <v>0</v>
      </c>
      <c r="AH25" s="2805"/>
      <c r="AI25" s="2806"/>
      <c r="AJ25" s="2803"/>
      <c r="AK25" s="2804">
        <f t="shared" si="8"/>
        <v>0</v>
      </c>
      <c r="AL25" s="2805"/>
      <c r="AM25" s="2806"/>
      <c r="AN25" s="2803"/>
      <c r="AO25" s="2804">
        <f t="shared" si="9"/>
        <v>0</v>
      </c>
      <c r="AP25" s="2805"/>
      <c r="AQ25" s="2806"/>
      <c r="AR25" s="2803"/>
      <c r="AS25" s="2804">
        <f t="shared" si="10"/>
        <v>0</v>
      </c>
      <c r="AT25" s="2805"/>
      <c r="AU25" s="2806"/>
      <c r="AV25" s="2803"/>
      <c r="AW25" s="2804">
        <f t="shared" si="11"/>
        <v>0</v>
      </c>
      <c r="AX25" s="2805"/>
      <c r="AY25" s="2806"/>
      <c r="AZ25" s="2803"/>
      <c r="BA25" s="2804">
        <f t="shared" si="12"/>
        <v>0</v>
      </c>
      <c r="BB25" s="2805"/>
      <c r="BC25" s="2806"/>
      <c r="BD25" s="2803"/>
      <c r="BE25" s="2804">
        <f t="shared" si="13"/>
        <v>0</v>
      </c>
      <c r="BF25" s="2805"/>
      <c r="BG25" s="2806"/>
      <c r="BH25" s="2803"/>
      <c r="BI25" s="2804">
        <f t="shared" si="14"/>
        <v>0</v>
      </c>
      <c r="BJ25" s="2805"/>
      <c r="BK25" s="2806"/>
      <c r="BL25" s="2803"/>
      <c r="BM25" s="2804">
        <f t="shared" si="15"/>
        <v>0</v>
      </c>
      <c r="BN25" s="2805"/>
      <c r="BO25" s="2806"/>
    </row>
    <row r="26" spans="1:67">
      <c r="A26" s="1100"/>
      <c r="B26" s="2807" t="s">
        <v>2036</v>
      </c>
      <c r="C26" s="2802" t="s">
        <v>2023</v>
      </c>
      <c r="D26" s="2803"/>
      <c r="E26" s="2804">
        <f t="shared" si="0"/>
        <v>0</v>
      </c>
      <c r="F26" s="2805"/>
      <c r="G26" s="2806"/>
      <c r="H26" s="2803"/>
      <c r="I26" s="2804">
        <f t="shared" si="1"/>
        <v>0</v>
      </c>
      <c r="J26" s="2805"/>
      <c r="K26" s="2806"/>
      <c r="L26" s="2803"/>
      <c r="M26" s="2804">
        <f t="shared" si="2"/>
        <v>0</v>
      </c>
      <c r="N26" s="2805"/>
      <c r="O26" s="2806"/>
      <c r="P26" s="2803"/>
      <c r="Q26" s="2804">
        <f t="shared" si="3"/>
        <v>0</v>
      </c>
      <c r="R26" s="2805"/>
      <c r="S26" s="2806"/>
      <c r="T26" s="2803"/>
      <c r="U26" s="2804">
        <f t="shared" si="4"/>
        <v>0</v>
      </c>
      <c r="V26" s="2805"/>
      <c r="W26" s="2806"/>
      <c r="X26" s="2803"/>
      <c r="Y26" s="2804">
        <f t="shared" si="5"/>
        <v>0</v>
      </c>
      <c r="Z26" s="2805"/>
      <c r="AA26" s="2806"/>
      <c r="AB26" s="2803"/>
      <c r="AC26" s="2804">
        <f t="shared" si="6"/>
        <v>0</v>
      </c>
      <c r="AD26" s="2805"/>
      <c r="AE26" s="2806"/>
      <c r="AF26" s="2803"/>
      <c r="AG26" s="2804">
        <f t="shared" si="7"/>
        <v>0</v>
      </c>
      <c r="AH26" s="2805"/>
      <c r="AI26" s="2806"/>
      <c r="AJ26" s="2803"/>
      <c r="AK26" s="2804">
        <f t="shared" si="8"/>
        <v>0</v>
      </c>
      <c r="AL26" s="2805"/>
      <c r="AM26" s="2806"/>
      <c r="AN26" s="2803"/>
      <c r="AO26" s="2804">
        <f t="shared" si="9"/>
        <v>0</v>
      </c>
      <c r="AP26" s="2805"/>
      <c r="AQ26" s="2806"/>
      <c r="AR26" s="2803"/>
      <c r="AS26" s="2804">
        <f t="shared" si="10"/>
        <v>0</v>
      </c>
      <c r="AT26" s="2805"/>
      <c r="AU26" s="2806"/>
      <c r="AV26" s="2803"/>
      <c r="AW26" s="2804">
        <f t="shared" si="11"/>
        <v>0</v>
      </c>
      <c r="AX26" s="2805"/>
      <c r="AY26" s="2806"/>
      <c r="AZ26" s="2803"/>
      <c r="BA26" s="2804">
        <f t="shared" si="12"/>
        <v>0</v>
      </c>
      <c r="BB26" s="2805"/>
      <c r="BC26" s="2806"/>
      <c r="BD26" s="2803"/>
      <c r="BE26" s="2804">
        <f t="shared" si="13"/>
        <v>0</v>
      </c>
      <c r="BF26" s="2805"/>
      <c r="BG26" s="2806"/>
      <c r="BH26" s="2803"/>
      <c r="BI26" s="2804">
        <f t="shared" si="14"/>
        <v>0</v>
      </c>
      <c r="BJ26" s="2805"/>
      <c r="BK26" s="2806"/>
      <c r="BL26" s="2803"/>
      <c r="BM26" s="2804">
        <f t="shared" si="15"/>
        <v>0</v>
      </c>
      <c r="BN26" s="2805"/>
      <c r="BO26" s="2806"/>
    </row>
    <row r="27" spans="1:67">
      <c r="A27" s="1100"/>
      <c r="B27" s="2807" t="s">
        <v>2037</v>
      </c>
      <c r="C27" s="2802" t="s">
        <v>2023</v>
      </c>
      <c r="D27" s="2803"/>
      <c r="E27" s="2804">
        <f t="shared" si="0"/>
        <v>0</v>
      </c>
      <c r="F27" s="2805"/>
      <c r="G27" s="2806"/>
      <c r="H27" s="2803"/>
      <c r="I27" s="2804">
        <f t="shared" si="1"/>
        <v>0</v>
      </c>
      <c r="J27" s="2805"/>
      <c r="K27" s="2806"/>
      <c r="L27" s="2803"/>
      <c r="M27" s="2804">
        <f t="shared" si="2"/>
        <v>0</v>
      </c>
      <c r="N27" s="2805"/>
      <c r="O27" s="2806"/>
      <c r="P27" s="2803"/>
      <c r="Q27" s="2804">
        <f t="shared" si="3"/>
        <v>0</v>
      </c>
      <c r="R27" s="2805"/>
      <c r="S27" s="2806"/>
      <c r="T27" s="2803"/>
      <c r="U27" s="2804">
        <f t="shared" si="4"/>
        <v>0</v>
      </c>
      <c r="V27" s="2805"/>
      <c r="W27" s="2806"/>
      <c r="X27" s="2803"/>
      <c r="Y27" s="2804">
        <f t="shared" si="5"/>
        <v>0</v>
      </c>
      <c r="Z27" s="2805"/>
      <c r="AA27" s="2806"/>
      <c r="AB27" s="2803"/>
      <c r="AC27" s="2804">
        <f t="shared" si="6"/>
        <v>0</v>
      </c>
      <c r="AD27" s="2805"/>
      <c r="AE27" s="2806"/>
      <c r="AF27" s="2803"/>
      <c r="AG27" s="2804">
        <f t="shared" si="7"/>
        <v>0</v>
      </c>
      <c r="AH27" s="2805"/>
      <c r="AI27" s="2806"/>
      <c r="AJ27" s="2803"/>
      <c r="AK27" s="2804">
        <f t="shared" si="8"/>
        <v>0</v>
      </c>
      <c r="AL27" s="2805"/>
      <c r="AM27" s="2806"/>
      <c r="AN27" s="2803"/>
      <c r="AO27" s="2804">
        <f t="shared" si="9"/>
        <v>0</v>
      </c>
      <c r="AP27" s="2805"/>
      <c r="AQ27" s="2806"/>
      <c r="AR27" s="2803"/>
      <c r="AS27" s="2804">
        <f t="shared" si="10"/>
        <v>0</v>
      </c>
      <c r="AT27" s="2805"/>
      <c r="AU27" s="2806"/>
      <c r="AV27" s="2803"/>
      <c r="AW27" s="2804">
        <f t="shared" si="11"/>
        <v>0</v>
      </c>
      <c r="AX27" s="2805"/>
      <c r="AY27" s="2806"/>
      <c r="AZ27" s="2803"/>
      <c r="BA27" s="2804">
        <f t="shared" si="12"/>
        <v>0</v>
      </c>
      <c r="BB27" s="2805"/>
      <c r="BC27" s="2806"/>
      <c r="BD27" s="2803"/>
      <c r="BE27" s="2804">
        <f t="shared" si="13"/>
        <v>0</v>
      </c>
      <c r="BF27" s="2805"/>
      <c r="BG27" s="2806"/>
      <c r="BH27" s="2803"/>
      <c r="BI27" s="2804">
        <f t="shared" si="14"/>
        <v>0</v>
      </c>
      <c r="BJ27" s="2805"/>
      <c r="BK27" s="2806"/>
      <c r="BL27" s="2803"/>
      <c r="BM27" s="2804">
        <f t="shared" si="15"/>
        <v>0</v>
      </c>
      <c r="BN27" s="2805"/>
      <c r="BO27" s="2806"/>
    </row>
    <row r="28" spans="1:67">
      <c r="A28" s="1100"/>
      <c r="B28" s="2808"/>
      <c r="C28" s="2809"/>
      <c r="D28" s="2810"/>
      <c r="E28" s="2811"/>
      <c r="F28" s="2812"/>
      <c r="G28" s="2813"/>
      <c r="H28" s="2810"/>
      <c r="I28" s="2811"/>
      <c r="J28" s="2812"/>
      <c r="K28" s="2813"/>
      <c r="L28" s="2810"/>
      <c r="M28" s="2811"/>
      <c r="N28" s="2812"/>
      <c r="O28" s="2813"/>
      <c r="P28" s="2810"/>
      <c r="Q28" s="2811"/>
      <c r="R28" s="2812"/>
      <c r="S28" s="2813"/>
      <c r="T28" s="2810"/>
      <c r="U28" s="2811"/>
      <c r="V28" s="2812"/>
      <c r="W28" s="2813"/>
      <c r="X28" s="2810"/>
      <c r="Y28" s="2811"/>
      <c r="Z28" s="2812"/>
      <c r="AA28" s="2813"/>
      <c r="AB28" s="2810"/>
      <c r="AC28" s="2811"/>
      <c r="AD28" s="2812"/>
      <c r="AE28" s="2813"/>
      <c r="AF28" s="2810"/>
      <c r="AG28" s="2811"/>
      <c r="AH28" s="2812"/>
      <c r="AI28" s="2813"/>
      <c r="AJ28" s="2810"/>
      <c r="AK28" s="2811"/>
      <c r="AL28" s="2812"/>
      <c r="AM28" s="2813"/>
      <c r="AN28" s="2810"/>
      <c r="AO28" s="2811"/>
      <c r="AP28" s="2812"/>
      <c r="AQ28" s="2813"/>
      <c r="AR28" s="2810"/>
      <c r="AS28" s="2811"/>
      <c r="AT28" s="2812"/>
      <c r="AU28" s="2813"/>
      <c r="AV28" s="2810"/>
      <c r="AW28" s="2811"/>
      <c r="AX28" s="2812"/>
      <c r="AY28" s="2813"/>
      <c r="AZ28" s="2810"/>
      <c r="BA28" s="2811"/>
      <c r="BB28" s="2812"/>
      <c r="BC28" s="2813"/>
      <c r="BD28" s="2810"/>
      <c r="BE28" s="2811"/>
      <c r="BF28" s="2812"/>
      <c r="BG28" s="2813"/>
      <c r="BH28" s="2810"/>
      <c r="BI28" s="2811"/>
      <c r="BJ28" s="2812"/>
      <c r="BK28" s="2813"/>
      <c r="BL28" s="2810"/>
      <c r="BM28" s="2811"/>
      <c r="BN28" s="2812"/>
      <c r="BO28" s="2806"/>
    </row>
    <row r="29" spans="1:67">
      <c r="A29" s="1100"/>
      <c r="B29" s="2808" t="s">
        <v>2041</v>
      </c>
      <c r="C29" s="2809"/>
      <c r="D29" s="2810"/>
      <c r="E29" s="2811"/>
      <c r="F29" s="2812"/>
      <c r="G29" s="2813"/>
      <c r="H29" s="2810"/>
      <c r="I29" s="2811"/>
      <c r="J29" s="2812"/>
      <c r="K29" s="2813"/>
      <c r="L29" s="2810"/>
      <c r="M29" s="2811"/>
      <c r="N29" s="2812"/>
      <c r="O29" s="2813"/>
      <c r="P29" s="2810"/>
      <c r="Q29" s="2811"/>
      <c r="R29" s="2812"/>
      <c r="S29" s="2813"/>
      <c r="T29" s="2810"/>
      <c r="U29" s="2811"/>
      <c r="V29" s="2812"/>
      <c r="W29" s="2813"/>
      <c r="X29" s="2810"/>
      <c r="Y29" s="2811"/>
      <c r="Z29" s="2812"/>
      <c r="AA29" s="2813"/>
      <c r="AB29" s="2810"/>
      <c r="AC29" s="2811"/>
      <c r="AD29" s="2812"/>
      <c r="AE29" s="2813"/>
      <c r="AF29" s="2810"/>
      <c r="AG29" s="2811"/>
      <c r="AH29" s="2812"/>
      <c r="AI29" s="2813"/>
      <c r="AJ29" s="2810"/>
      <c r="AK29" s="2811"/>
      <c r="AL29" s="2812"/>
      <c r="AM29" s="2813"/>
      <c r="AN29" s="2810"/>
      <c r="AO29" s="2811"/>
      <c r="AP29" s="2812"/>
      <c r="AQ29" s="2813"/>
      <c r="AR29" s="2810"/>
      <c r="AS29" s="2811"/>
      <c r="AT29" s="2812"/>
      <c r="AU29" s="2813"/>
      <c r="AV29" s="2810"/>
      <c r="AW29" s="2811"/>
      <c r="AX29" s="2812"/>
      <c r="AY29" s="2813"/>
      <c r="AZ29" s="2810"/>
      <c r="BA29" s="2811"/>
      <c r="BB29" s="2812"/>
      <c r="BC29" s="2813"/>
      <c r="BD29" s="2810"/>
      <c r="BE29" s="2811"/>
      <c r="BF29" s="2812"/>
      <c r="BG29" s="2813"/>
      <c r="BH29" s="2810"/>
      <c r="BI29" s="2811"/>
      <c r="BJ29" s="2812"/>
      <c r="BK29" s="2813"/>
      <c r="BL29" s="2810"/>
      <c r="BM29" s="2811"/>
      <c r="BN29" s="2812"/>
      <c r="BO29" s="2806"/>
    </row>
    <row r="30" spans="1:67">
      <c r="A30" s="1100"/>
      <c r="B30" s="2814" t="s">
        <v>2612</v>
      </c>
      <c r="C30" s="2802" t="s">
        <v>2023</v>
      </c>
      <c r="D30" s="2803"/>
      <c r="E30" s="2804">
        <f t="shared" ref="E30:E48" si="16">+D30*(F30/1000)</f>
        <v>0</v>
      </c>
      <c r="F30" s="2805"/>
      <c r="G30" s="2806"/>
      <c r="H30" s="2803"/>
      <c r="I30" s="2804">
        <f t="shared" ref="I30:I48" si="17">+H30*(J30/1000)</f>
        <v>0</v>
      </c>
      <c r="J30" s="2805"/>
      <c r="K30" s="2806"/>
      <c r="L30" s="2803"/>
      <c r="M30" s="2804">
        <f t="shared" ref="M30:M48" si="18">+L30*(N30/1000)</f>
        <v>0</v>
      </c>
      <c r="N30" s="2805"/>
      <c r="O30" s="2806"/>
      <c r="P30" s="2803"/>
      <c r="Q30" s="2804">
        <f t="shared" ref="Q30:Q48" si="19">+P30*(R30/1000)</f>
        <v>0</v>
      </c>
      <c r="R30" s="2805"/>
      <c r="S30" s="2806"/>
      <c r="T30" s="2803"/>
      <c r="U30" s="2804">
        <f t="shared" ref="U30:U48" si="20">+T30*(V30/1000)</f>
        <v>0</v>
      </c>
      <c r="V30" s="2805"/>
      <c r="W30" s="2806"/>
      <c r="X30" s="2803"/>
      <c r="Y30" s="2804">
        <f t="shared" ref="Y30:Y48" si="21">+X30*(Z30/1000)</f>
        <v>0</v>
      </c>
      <c r="Z30" s="2805"/>
      <c r="AA30" s="2806"/>
      <c r="AB30" s="2803"/>
      <c r="AC30" s="2804">
        <f t="shared" ref="AC30:AC48" si="22">+AB30*(AD30/1000)</f>
        <v>0</v>
      </c>
      <c r="AD30" s="2805"/>
      <c r="AE30" s="2806"/>
      <c r="AF30" s="2803"/>
      <c r="AG30" s="2804">
        <f t="shared" ref="AG30:AG48" si="23">+AF30*(AH30/1000)</f>
        <v>0</v>
      </c>
      <c r="AH30" s="2805"/>
      <c r="AI30" s="2806"/>
      <c r="AJ30" s="2803"/>
      <c r="AK30" s="2804">
        <f t="shared" ref="AK30:AK48" si="24">+AJ30*(AL30/1000)</f>
        <v>0</v>
      </c>
      <c r="AL30" s="2805"/>
      <c r="AM30" s="2806"/>
      <c r="AN30" s="2803"/>
      <c r="AO30" s="2804">
        <f t="shared" ref="AO30:AO48" si="25">+AN30*(AP30/1000)</f>
        <v>0</v>
      </c>
      <c r="AP30" s="2805"/>
      <c r="AQ30" s="2806"/>
      <c r="AR30" s="2803"/>
      <c r="AS30" s="2804">
        <f t="shared" ref="AS30:AS48" si="26">+AR30*(AT30/1000)</f>
        <v>0</v>
      </c>
      <c r="AT30" s="2805"/>
      <c r="AU30" s="2806"/>
      <c r="AV30" s="2803"/>
      <c r="AW30" s="2804">
        <f t="shared" ref="AW30:AW48" si="27">+AV30*(AX30/1000)</f>
        <v>0</v>
      </c>
      <c r="AX30" s="2805"/>
      <c r="AY30" s="2806"/>
      <c r="AZ30" s="2803"/>
      <c r="BA30" s="2804">
        <f t="shared" ref="BA30:BA48" si="28">+AZ30*(BB30/1000)</f>
        <v>0</v>
      </c>
      <c r="BB30" s="2805"/>
      <c r="BC30" s="2806"/>
      <c r="BD30" s="2803"/>
      <c r="BE30" s="2804">
        <f t="shared" ref="BE30:BE48" si="29">+BD30*(BF30/1000)</f>
        <v>0</v>
      </c>
      <c r="BF30" s="2805"/>
      <c r="BG30" s="2806"/>
      <c r="BH30" s="2803"/>
      <c r="BI30" s="2804">
        <f t="shared" ref="BI30:BI48" si="30">+BH30*(BJ30/1000)</f>
        <v>0</v>
      </c>
      <c r="BJ30" s="2805"/>
      <c r="BK30" s="2806"/>
      <c r="BL30" s="2803"/>
      <c r="BM30" s="2804">
        <f t="shared" ref="BM30:BM48" si="31">+BL30*(BN30/1000)</f>
        <v>0</v>
      </c>
      <c r="BN30" s="2805"/>
      <c r="BO30" s="2806"/>
    </row>
    <row r="31" spans="1:67">
      <c r="A31" s="1100"/>
      <c r="B31" s="2814" t="s">
        <v>2613</v>
      </c>
      <c r="C31" s="2802" t="s">
        <v>2023</v>
      </c>
      <c r="D31" s="2803"/>
      <c r="E31" s="2804">
        <f t="shared" si="16"/>
        <v>0</v>
      </c>
      <c r="F31" s="2805"/>
      <c r="G31" s="2806"/>
      <c r="H31" s="2803"/>
      <c r="I31" s="2804">
        <f t="shared" si="17"/>
        <v>0</v>
      </c>
      <c r="J31" s="2805"/>
      <c r="K31" s="2806"/>
      <c r="L31" s="2803"/>
      <c r="M31" s="2804">
        <f t="shared" si="18"/>
        <v>0</v>
      </c>
      <c r="N31" s="2805"/>
      <c r="O31" s="2806"/>
      <c r="P31" s="2803"/>
      <c r="Q31" s="2804">
        <f t="shared" si="19"/>
        <v>0</v>
      </c>
      <c r="R31" s="2805"/>
      <c r="S31" s="2806"/>
      <c r="T31" s="2803"/>
      <c r="U31" s="2804">
        <f t="shared" si="20"/>
        <v>0</v>
      </c>
      <c r="V31" s="2805"/>
      <c r="W31" s="2806"/>
      <c r="X31" s="2803"/>
      <c r="Y31" s="2804">
        <f t="shared" si="21"/>
        <v>0</v>
      </c>
      <c r="Z31" s="2805"/>
      <c r="AA31" s="2806"/>
      <c r="AB31" s="2803"/>
      <c r="AC31" s="2804">
        <f t="shared" si="22"/>
        <v>0</v>
      </c>
      <c r="AD31" s="2805"/>
      <c r="AE31" s="2806"/>
      <c r="AF31" s="2803"/>
      <c r="AG31" s="2804">
        <f t="shared" si="23"/>
        <v>0</v>
      </c>
      <c r="AH31" s="2805"/>
      <c r="AI31" s="2806"/>
      <c r="AJ31" s="2803"/>
      <c r="AK31" s="2804">
        <f t="shared" si="24"/>
        <v>0</v>
      </c>
      <c r="AL31" s="2805"/>
      <c r="AM31" s="2806"/>
      <c r="AN31" s="2803"/>
      <c r="AO31" s="2804">
        <f t="shared" si="25"/>
        <v>0</v>
      </c>
      <c r="AP31" s="2805"/>
      <c r="AQ31" s="2806"/>
      <c r="AR31" s="2803"/>
      <c r="AS31" s="2804">
        <f t="shared" si="26"/>
        <v>0</v>
      </c>
      <c r="AT31" s="2805"/>
      <c r="AU31" s="2806"/>
      <c r="AV31" s="2803"/>
      <c r="AW31" s="2804">
        <f t="shared" si="27"/>
        <v>0</v>
      </c>
      <c r="AX31" s="2805"/>
      <c r="AY31" s="2806"/>
      <c r="AZ31" s="2803"/>
      <c r="BA31" s="2804">
        <f t="shared" si="28"/>
        <v>0</v>
      </c>
      <c r="BB31" s="2805"/>
      <c r="BC31" s="2806"/>
      <c r="BD31" s="2803"/>
      <c r="BE31" s="2804">
        <f t="shared" si="29"/>
        <v>0</v>
      </c>
      <c r="BF31" s="2805"/>
      <c r="BG31" s="2806"/>
      <c r="BH31" s="2803"/>
      <c r="BI31" s="2804">
        <f t="shared" si="30"/>
        <v>0</v>
      </c>
      <c r="BJ31" s="2805"/>
      <c r="BK31" s="2806"/>
      <c r="BL31" s="2803"/>
      <c r="BM31" s="2804">
        <f t="shared" si="31"/>
        <v>0</v>
      </c>
      <c r="BN31" s="2805"/>
      <c r="BO31" s="2806"/>
    </row>
    <row r="32" spans="1:67">
      <c r="A32" s="1100"/>
      <c r="B32" s="2814" t="s">
        <v>2614</v>
      </c>
      <c r="C32" s="2802" t="s">
        <v>2023</v>
      </c>
      <c r="D32" s="2803"/>
      <c r="E32" s="2804">
        <f t="shared" si="16"/>
        <v>0</v>
      </c>
      <c r="F32" s="2805"/>
      <c r="G32" s="2806"/>
      <c r="H32" s="2803"/>
      <c r="I32" s="2804">
        <f t="shared" si="17"/>
        <v>0</v>
      </c>
      <c r="J32" s="2805"/>
      <c r="K32" s="2806"/>
      <c r="L32" s="2803"/>
      <c r="M32" s="2804">
        <f t="shared" si="18"/>
        <v>0</v>
      </c>
      <c r="N32" s="2805"/>
      <c r="O32" s="2806"/>
      <c r="P32" s="2803"/>
      <c r="Q32" s="2804">
        <f t="shared" si="19"/>
        <v>0</v>
      </c>
      <c r="R32" s="2805"/>
      <c r="S32" s="2806"/>
      <c r="T32" s="2803"/>
      <c r="U32" s="2804">
        <f t="shared" si="20"/>
        <v>0</v>
      </c>
      <c r="V32" s="2805"/>
      <c r="W32" s="2806"/>
      <c r="X32" s="2803"/>
      <c r="Y32" s="2804">
        <f t="shared" si="21"/>
        <v>0</v>
      </c>
      <c r="Z32" s="2805"/>
      <c r="AA32" s="2806"/>
      <c r="AB32" s="2803"/>
      <c r="AC32" s="2804">
        <f t="shared" si="22"/>
        <v>0</v>
      </c>
      <c r="AD32" s="2805"/>
      <c r="AE32" s="2806"/>
      <c r="AF32" s="2803"/>
      <c r="AG32" s="2804">
        <f t="shared" si="23"/>
        <v>0</v>
      </c>
      <c r="AH32" s="2805"/>
      <c r="AI32" s="2806"/>
      <c r="AJ32" s="2803"/>
      <c r="AK32" s="2804">
        <f t="shared" si="24"/>
        <v>0</v>
      </c>
      <c r="AL32" s="2805"/>
      <c r="AM32" s="2806"/>
      <c r="AN32" s="2803"/>
      <c r="AO32" s="2804">
        <f t="shared" si="25"/>
        <v>0</v>
      </c>
      <c r="AP32" s="2805"/>
      <c r="AQ32" s="2806"/>
      <c r="AR32" s="2803"/>
      <c r="AS32" s="2804">
        <f t="shared" si="26"/>
        <v>0</v>
      </c>
      <c r="AT32" s="2805"/>
      <c r="AU32" s="2806"/>
      <c r="AV32" s="2803"/>
      <c r="AW32" s="2804">
        <f t="shared" si="27"/>
        <v>0</v>
      </c>
      <c r="AX32" s="2805"/>
      <c r="AY32" s="2806"/>
      <c r="AZ32" s="2803"/>
      <c r="BA32" s="2804">
        <f t="shared" si="28"/>
        <v>0</v>
      </c>
      <c r="BB32" s="2805"/>
      <c r="BC32" s="2806"/>
      <c r="BD32" s="2803"/>
      <c r="BE32" s="2804">
        <f t="shared" si="29"/>
        <v>0</v>
      </c>
      <c r="BF32" s="2805"/>
      <c r="BG32" s="2806"/>
      <c r="BH32" s="2803"/>
      <c r="BI32" s="2804">
        <f t="shared" si="30"/>
        <v>0</v>
      </c>
      <c r="BJ32" s="2805"/>
      <c r="BK32" s="2806"/>
      <c r="BL32" s="2803"/>
      <c r="BM32" s="2804">
        <f t="shared" si="31"/>
        <v>0</v>
      </c>
      <c r="BN32" s="2805"/>
      <c r="BO32" s="2806"/>
    </row>
    <row r="33" spans="1:67">
      <c r="A33" s="1100"/>
      <c r="B33" s="2815" t="s">
        <v>2615</v>
      </c>
      <c r="C33" s="2802" t="s">
        <v>2023</v>
      </c>
      <c r="D33" s="2803"/>
      <c r="E33" s="2804">
        <f t="shared" si="16"/>
        <v>0</v>
      </c>
      <c r="F33" s="2805"/>
      <c r="G33" s="2806"/>
      <c r="H33" s="2803"/>
      <c r="I33" s="2804">
        <f t="shared" si="17"/>
        <v>0</v>
      </c>
      <c r="J33" s="2805"/>
      <c r="K33" s="2806"/>
      <c r="L33" s="2803"/>
      <c r="M33" s="2804">
        <f t="shared" si="18"/>
        <v>0</v>
      </c>
      <c r="N33" s="2805"/>
      <c r="O33" s="2806"/>
      <c r="P33" s="2803"/>
      <c r="Q33" s="2804">
        <f t="shared" si="19"/>
        <v>0</v>
      </c>
      <c r="R33" s="2805"/>
      <c r="S33" s="2806"/>
      <c r="T33" s="2803"/>
      <c r="U33" s="2804">
        <f t="shared" si="20"/>
        <v>0</v>
      </c>
      <c r="V33" s="2805"/>
      <c r="W33" s="2806"/>
      <c r="X33" s="2803"/>
      <c r="Y33" s="2804">
        <f t="shared" si="21"/>
        <v>0</v>
      </c>
      <c r="Z33" s="2805"/>
      <c r="AA33" s="2806"/>
      <c r="AB33" s="2803"/>
      <c r="AC33" s="2804">
        <f t="shared" si="22"/>
        <v>0</v>
      </c>
      <c r="AD33" s="2805"/>
      <c r="AE33" s="2806"/>
      <c r="AF33" s="2803"/>
      <c r="AG33" s="2804">
        <f t="shared" si="23"/>
        <v>0</v>
      </c>
      <c r="AH33" s="2805"/>
      <c r="AI33" s="2806"/>
      <c r="AJ33" s="2803"/>
      <c r="AK33" s="2804">
        <f t="shared" si="24"/>
        <v>0</v>
      </c>
      <c r="AL33" s="2805"/>
      <c r="AM33" s="2806"/>
      <c r="AN33" s="2803"/>
      <c r="AO33" s="2804">
        <f t="shared" si="25"/>
        <v>0</v>
      </c>
      <c r="AP33" s="2805"/>
      <c r="AQ33" s="2806"/>
      <c r="AR33" s="2803"/>
      <c r="AS33" s="2804">
        <f t="shared" si="26"/>
        <v>0</v>
      </c>
      <c r="AT33" s="2805"/>
      <c r="AU33" s="2806"/>
      <c r="AV33" s="2803"/>
      <c r="AW33" s="2804">
        <f t="shared" si="27"/>
        <v>0</v>
      </c>
      <c r="AX33" s="2805"/>
      <c r="AY33" s="2806"/>
      <c r="AZ33" s="2803"/>
      <c r="BA33" s="2804">
        <f t="shared" si="28"/>
        <v>0</v>
      </c>
      <c r="BB33" s="2805"/>
      <c r="BC33" s="2806"/>
      <c r="BD33" s="2803"/>
      <c r="BE33" s="2804">
        <f t="shared" si="29"/>
        <v>0</v>
      </c>
      <c r="BF33" s="2805"/>
      <c r="BG33" s="2806"/>
      <c r="BH33" s="2803"/>
      <c r="BI33" s="2804">
        <f t="shared" si="30"/>
        <v>0</v>
      </c>
      <c r="BJ33" s="2805"/>
      <c r="BK33" s="2806"/>
      <c r="BL33" s="2803"/>
      <c r="BM33" s="2804">
        <f t="shared" si="31"/>
        <v>0</v>
      </c>
      <c r="BN33" s="2805"/>
      <c r="BO33" s="2806"/>
    </row>
    <row r="34" spans="1:67">
      <c r="A34" s="1100"/>
      <c r="B34" s="2815" t="s">
        <v>2616</v>
      </c>
      <c r="C34" s="2802" t="s">
        <v>2023</v>
      </c>
      <c r="D34" s="2803"/>
      <c r="E34" s="2804">
        <f t="shared" si="16"/>
        <v>0</v>
      </c>
      <c r="F34" s="2805"/>
      <c r="G34" s="2806"/>
      <c r="H34" s="2803"/>
      <c r="I34" s="2804">
        <f t="shared" si="17"/>
        <v>0</v>
      </c>
      <c r="J34" s="2805"/>
      <c r="K34" s="2806"/>
      <c r="L34" s="2803"/>
      <c r="M34" s="2804">
        <f t="shared" si="18"/>
        <v>0</v>
      </c>
      <c r="N34" s="2805"/>
      <c r="O34" s="2806"/>
      <c r="P34" s="2803"/>
      <c r="Q34" s="2804">
        <f t="shared" si="19"/>
        <v>0</v>
      </c>
      <c r="R34" s="2805"/>
      <c r="S34" s="2806"/>
      <c r="T34" s="2803"/>
      <c r="U34" s="2804">
        <f t="shared" si="20"/>
        <v>0</v>
      </c>
      <c r="V34" s="2805"/>
      <c r="W34" s="2806"/>
      <c r="X34" s="2803"/>
      <c r="Y34" s="2804">
        <f t="shared" si="21"/>
        <v>0</v>
      </c>
      <c r="Z34" s="2805"/>
      <c r="AA34" s="2806"/>
      <c r="AB34" s="2803"/>
      <c r="AC34" s="2804">
        <f t="shared" si="22"/>
        <v>0</v>
      </c>
      <c r="AD34" s="2805"/>
      <c r="AE34" s="2806"/>
      <c r="AF34" s="2803"/>
      <c r="AG34" s="2804">
        <f t="shared" si="23"/>
        <v>0</v>
      </c>
      <c r="AH34" s="2805"/>
      <c r="AI34" s="2806"/>
      <c r="AJ34" s="2803"/>
      <c r="AK34" s="2804">
        <f t="shared" si="24"/>
        <v>0</v>
      </c>
      <c r="AL34" s="2805"/>
      <c r="AM34" s="2806"/>
      <c r="AN34" s="2803"/>
      <c r="AO34" s="2804">
        <f t="shared" si="25"/>
        <v>0</v>
      </c>
      <c r="AP34" s="2805"/>
      <c r="AQ34" s="2806"/>
      <c r="AR34" s="2803"/>
      <c r="AS34" s="2804">
        <f t="shared" si="26"/>
        <v>0</v>
      </c>
      <c r="AT34" s="2805"/>
      <c r="AU34" s="2806"/>
      <c r="AV34" s="2803"/>
      <c r="AW34" s="2804">
        <f t="shared" si="27"/>
        <v>0</v>
      </c>
      <c r="AX34" s="2805"/>
      <c r="AY34" s="2806"/>
      <c r="AZ34" s="2803"/>
      <c r="BA34" s="2804">
        <f t="shared" si="28"/>
        <v>0</v>
      </c>
      <c r="BB34" s="2805"/>
      <c r="BC34" s="2806"/>
      <c r="BD34" s="2803"/>
      <c r="BE34" s="2804">
        <f t="shared" si="29"/>
        <v>0</v>
      </c>
      <c r="BF34" s="2805"/>
      <c r="BG34" s="2806"/>
      <c r="BH34" s="2803"/>
      <c r="BI34" s="2804">
        <f t="shared" si="30"/>
        <v>0</v>
      </c>
      <c r="BJ34" s="2805"/>
      <c r="BK34" s="2806"/>
      <c r="BL34" s="2803"/>
      <c r="BM34" s="2804">
        <f t="shared" si="31"/>
        <v>0</v>
      </c>
      <c r="BN34" s="2805"/>
      <c r="BO34" s="2806"/>
    </row>
    <row r="35" spans="1:67">
      <c r="A35" s="1100"/>
      <c r="B35" s="2815" t="s">
        <v>2617</v>
      </c>
      <c r="C35" s="2802" t="s">
        <v>2023</v>
      </c>
      <c r="D35" s="2803"/>
      <c r="E35" s="2804">
        <f t="shared" si="16"/>
        <v>0</v>
      </c>
      <c r="F35" s="2805"/>
      <c r="G35" s="2806"/>
      <c r="H35" s="2803"/>
      <c r="I35" s="2804">
        <f t="shared" si="17"/>
        <v>0</v>
      </c>
      <c r="J35" s="2805"/>
      <c r="K35" s="2806"/>
      <c r="L35" s="2803"/>
      <c r="M35" s="2804">
        <f t="shared" si="18"/>
        <v>0</v>
      </c>
      <c r="N35" s="2805"/>
      <c r="O35" s="2806"/>
      <c r="P35" s="2803"/>
      <c r="Q35" s="2804">
        <f t="shared" si="19"/>
        <v>0</v>
      </c>
      <c r="R35" s="2805"/>
      <c r="S35" s="2806"/>
      <c r="T35" s="2803"/>
      <c r="U35" s="2804">
        <f t="shared" si="20"/>
        <v>0</v>
      </c>
      <c r="V35" s="2805"/>
      <c r="W35" s="2806"/>
      <c r="X35" s="2803"/>
      <c r="Y35" s="2804">
        <f t="shared" si="21"/>
        <v>0</v>
      </c>
      <c r="Z35" s="2805"/>
      <c r="AA35" s="2806"/>
      <c r="AB35" s="2803"/>
      <c r="AC35" s="2804">
        <f t="shared" si="22"/>
        <v>0</v>
      </c>
      <c r="AD35" s="2805"/>
      <c r="AE35" s="2806"/>
      <c r="AF35" s="2803"/>
      <c r="AG35" s="2804">
        <f t="shared" si="23"/>
        <v>0</v>
      </c>
      <c r="AH35" s="2805"/>
      <c r="AI35" s="2806"/>
      <c r="AJ35" s="2803"/>
      <c r="AK35" s="2804">
        <f t="shared" si="24"/>
        <v>0</v>
      </c>
      <c r="AL35" s="2805"/>
      <c r="AM35" s="2806"/>
      <c r="AN35" s="2803"/>
      <c r="AO35" s="2804">
        <f t="shared" si="25"/>
        <v>0</v>
      </c>
      <c r="AP35" s="2805"/>
      <c r="AQ35" s="2806"/>
      <c r="AR35" s="2803"/>
      <c r="AS35" s="2804">
        <f t="shared" si="26"/>
        <v>0</v>
      </c>
      <c r="AT35" s="2805"/>
      <c r="AU35" s="2806"/>
      <c r="AV35" s="2803"/>
      <c r="AW35" s="2804">
        <f t="shared" si="27"/>
        <v>0</v>
      </c>
      <c r="AX35" s="2805"/>
      <c r="AY35" s="2806"/>
      <c r="AZ35" s="2803"/>
      <c r="BA35" s="2804">
        <f t="shared" si="28"/>
        <v>0</v>
      </c>
      <c r="BB35" s="2805"/>
      <c r="BC35" s="2806"/>
      <c r="BD35" s="2803"/>
      <c r="BE35" s="2804">
        <f t="shared" si="29"/>
        <v>0</v>
      </c>
      <c r="BF35" s="2805"/>
      <c r="BG35" s="2806"/>
      <c r="BH35" s="2803"/>
      <c r="BI35" s="2804">
        <f t="shared" si="30"/>
        <v>0</v>
      </c>
      <c r="BJ35" s="2805"/>
      <c r="BK35" s="2806"/>
      <c r="BL35" s="2803"/>
      <c r="BM35" s="2804">
        <f t="shared" si="31"/>
        <v>0</v>
      </c>
      <c r="BN35" s="2805"/>
      <c r="BO35" s="2806"/>
    </row>
    <row r="36" spans="1:67">
      <c r="A36" s="1100"/>
      <c r="B36" s="2815" t="s">
        <v>2618</v>
      </c>
      <c r="C36" s="2802" t="s">
        <v>2023</v>
      </c>
      <c r="D36" s="2803"/>
      <c r="E36" s="2804">
        <f t="shared" si="16"/>
        <v>0</v>
      </c>
      <c r="F36" s="2805"/>
      <c r="G36" s="2806"/>
      <c r="H36" s="2803"/>
      <c r="I36" s="2804">
        <f t="shared" si="17"/>
        <v>0</v>
      </c>
      <c r="J36" s="2805"/>
      <c r="K36" s="2806"/>
      <c r="L36" s="2803"/>
      <c r="M36" s="2804">
        <f t="shared" si="18"/>
        <v>0</v>
      </c>
      <c r="N36" s="2805"/>
      <c r="O36" s="2806"/>
      <c r="P36" s="2803"/>
      <c r="Q36" s="2804">
        <f t="shared" si="19"/>
        <v>0</v>
      </c>
      <c r="R36" s="2805"/>
      <c r="S36" s="2806"/>
      <c r="T36" s="2803"/>
      <c r="U36" s="2804">
        <f t="shared" si="20"/>
        <v>0</v>
      </c>
      <c r="V36" s="2805"/>
      <c r="W36" s="2806"/>
      <c r="X36" s="2803"/>
      <c r="Y36" s="2804">
        <f t="shared" si="21"/>
        <v>0</v>
      </c>
      <c r="Z36" s="2805"/>
      <c r="AA36" s="2806"/>
      <c r="AB36" s="2803"/>
      <c r="AC36" s="2804">
        <f t="shared" si="22"/>
        <v>0</v>
      </c>
      <c r="AD36" s="2805"/>
      <c r="AE36" s="2806"/>
      <c r="AF36" s="2803"/>
      <c r="AG36" s="2804">
        <f t="shared" si="23"/>
        <v>0</v>
      </c>
      <c r="AH36" s="2805"/>
      <c r="AI36" s="2806"/>
      <c r="AJ36" s="2803"/>
      <c r="AK36" s="2804">
        <f t="shared" si="24"/>
        <v>0</v>
      </c>
      <c r="AL36" s="2805"/>
      <c r="AM36" s="2806"/>
      <c r="AN36" s="2803"/>
      <c r="AO36" s="2804">
        <f t="shared" si="25"/>
        <v>0</v>
      </c>
      <c r="AP36" s="2805"/>
      <c r="AQ36" s="2806"/>
      <c r="AR36" s="2803"/>
      <c r="AS36" s="2804">
        <f t="shared" si="26"/>
        <v>0</v>
      </c>
      <c r="AT36" s="2805"/>
      <c r="AU36" s="2806"/>
      <c r="AV36" s="2803"/>
      <c r="AW36" s="2804">
        <f t="shared" si="27"/>
        <v>0</v>
      </c>
      <c r="AX36" s="2805"/>
      <c r="AY36" s="2806"/>
      <c r="AZ36" s="2803"/>
      <c r="BA36" s="2804">
        <f t="shared" si="28"/>
        <v>0</v>
      </c>
      <c r="BB36" s="2805"/>
      <c r="BC36" s="2806"/>
      <c r="BD36" s="2803"/>
      <c r="BE36" s="2804">
        <f t="shared" si="29"/>
        <v>0</v>
      </c>
      <c r="BF36" s="2805"/>
      <c r="BG36" s="2806"/>
      <c r="BH36" s="2803"/>
      <c r="BI36" s="2804">
        <f t="shared" si="30"/>
        <v>0</v>
      </c>
      <c r="BJ36" s="2805"/>
      <c r="BK36" s="2806"/>
      <c r="BL36" s="2803"/>
      <c r="BM36" s="2804">
        <f t="shared" si="31"/>
        <v>0</v>
      </c>
      <c r="BN36" s="2805"/>
      <c r="BO36" s="2806"/>
    </row>
    <row r="37" spans="1:67">
      <c r="A37" s="1100"/>
      <c r="B37" s="2815" t="s">
        <v>2619</v>
      </c>
      <c r="C37" s="2802" t="s">
        <v>2023</v>
      </c>
      <c r="D37" s="2803"/>
      <c r="E37" s="2804">
        <f t="shared" si="16"/>
        <v>0</v>
      </c>
      <c r="F37" s="2805"/>
      <c r="G37" s="2806"/>
      <c r="H37" s="2803"/>
      <c r="I37" s="2804">
        <f t="shared" si="17"/>
        <v>0</v>
      </c>
      <c r="J37" s="2805"/>
      <c r="K37" s="2806"/>
      <c r="L37" s="2803"/>
      <c r="M37" s="2804">
        <f t="shared" si="18"/>
        <v>0</v>
      </c>
      <c r="N37" s="2805"/>
      <c r="O37" s="2806"/>
      <c r="P37" s="2803"/>
      <c r="Q37" s="2804">
        <f t="shared" si="19"/>
        <v>0</v>
      </c>
      <c r="R37" s="2805"/>
      <c r="S37" s="2806"/>
      <c r="T37" s="2803"/>
      <c r="U37" s="2804">
        <f t="shared" si="20"/>
        <v>0</v>
      </c>
      <c r="V37" s="2805"/>
      <c r="W37" s="2806"/>
      <c r="X37" s="2803"/>
      <c r="Y37" s="2804">
        <f t="shared" si="21"/>
        <v>0</v>
      </c>
      <c r="Z37" s="2805"/>
      <c r="AA37" s="2806"/>
      <c r="AB37" s="2803"/>
      <c r="AC37" s="2804">
        <f t="shared" si="22"/>
        <v>0</v>
      </c>
      <c r="AD37" s="2805"/>
      <c r="AE37" s="2806"/>
      <c r="AF37" s="2803"/>
      <c r="AG37" s="2804">
        <f t="shared" si="23"/>
        <v>0</v>
      </c>
      <c r="AH37" s="2805"/>
      <c r="AI37" s="2806"/>
      <c r="AJ37" s="2803"/>
      <c r="AK37" s="2804">
        <f t="shared" si="24"/>
        <v>0</v>
      </c>
      <c r="AL37" s="2805"/>
      <c r="AM37" s="2806"/>
      <c r="AN37" s="2803"/>
      <c r="AO37" s="2804">
        <f t="shared" si="25"/>
        <v>0</v>
      </c>
      <c r="AP37" s="2805"/>
      <c r="AQ37" s="2806"/>
      <c r="AR37" s="2803"/>
      <c r="AS37" s="2804">
        <f t="shared" si="26"/>
        <v>0</v>
      </c>
      <c r="AT37" s="2805"/>
      <c r="AU37" s="2806"/>
      <c r="AV37" s="2803"/>
      <c r="AW37" s="2804">
        <f t="shared" si="27"/>
        <v>0</v>
      </c>
      <c r="AX37" s="2805"/>
      <c r="AY37" s="2806"/>
      <c r="AZ37" s="2803"/>
      <c r="BA37" s="2804">
        <f t="shared" si="28"/>
        <v>0</v>
      </c>
      <c r="BB37" s="2805"/>
      <c r="BC37" s="2806"/>
      <c r="BD37" s="2803"/>
      <c r="BE37" s="2804">
        <f t="shared" si="29"/>
        <v>0</v>
      </c>
      <c r="BF37" s="2805"/>
      <c r="BG37" s="2806"/>
      <c r="BH37" s="2803"/>
      <c r="BI37" s="2804">
        <f t="shared" si="30"/>
        <v>0</v>
      </c>
      <c r="BJ37" s="2805"/>
      <c r="BK37" s="2806"/>
      <c r="BL37" s="2803"/>
      <c r="BM37" s="2804">
        <f t="shared" si="31"/>
        <v>0</v>
      </c>
      <c r="BN37" s="2805"/>
      <c r="BO37" s="2806"/>
    </row>
    <row r="38" spans="1:67">
      <c r="A38" s="1100"/>
      <c r="B38" s="2815" t="s">
        <v>2620</v>
      </c>
      <c r="C38" s="2802" t="s">
        <v>2023</v>
      </c>
      <c r="D38" s="2803"/>
      <c r="E38" s="2804">
        <f t="shared" si="16"/>
        <v>0</v>
      </c>
      <c r="F38" s="2805"/>
      <c r="G38" s="2806"/>
      <c r="H38" s="2803"/>
      <c r="I38" s="2804">
        <f t="shared" si="17"/>
        <v>0</v>
      </c>
      <c r="J38" s="2805"/>
      <c r="K38" s="2806"/>
      <c r="L38" s="2803"/>
      <c r="M38" s="2804">
        <f t="shared" si="18"/>
        <v>0</v>
      </c>
      <c r="N38" s="2805"/>
      <c r="O38" s="2806"/>
      <c r="P38" s="2803"/>
      <c r="Q38" s="2804">
        <f t="shared" si="19"/>
        <v>0</v>
      </c>
      <c r="R38" s="2805"/>
      <c r="S38" s="2806"/>
      <c r="T38" s="2803"/>
      <c r="U38" s="2804">
        <f t="shared" si="20"/>
        <v>0</v>
      </c>
      <c r="V38" s="2805"/>
      <c r="W38" s="2806"/>
      <c r="X38" s="2803"/>
      <c r="Y38" s="2804">
        <f t="shared" si="21"/>
        <v>0</v>
      </c>
      <c r="Z38" s="2805"/>
      <c r="AA38" s="2806"/>
      <c r="AB38" s="2803"/>
      <c r="AC38" s="2804">
        <f t="shared" si="22"/>
        <v>0</v>
      </c>
      <c r="AD38" s="2805"/>
      <c r="AE38" s="2806"/>
      <c r="AF38" s="2803"/>
      <c r="AG38" s="2804">
        <f t="shared" si="23"/>
        <v>0</v>
      </c>
      <c r="AH38" s="2805"/>
      <c r="AI38" s="2806"/>
      <c r="AJ38" s="2803"/>
      <c r="AK38" s="2804">
        <f t="shared" si="24"/>
        <v>0</v>
      </c>
      <c r="AL38" s="2805"/>
      <c r="AM38" s="2806"/>
      <c r="AN38" s="2803"/>
      <c r="AO38" s="2804">
        <f t="shared" si="25"/>
        <v>0</v>
      </c>
      <c r="AP38" s="2805"/>
      <c r="AQ38" s="2806"/>
      <c r="AR38" s="2803"/>
      <c r="AS38" s="2804">
        <f t="shared" si="26"/>
        <v>0</v>
      </c>
      <c r="AT38" s="2805"/>
      <c r="AU38" s="2806"/>
      <c r="AV38" s="2803"/>
      <c r="AW38" s="2804">
        <f t="shared" si="27"/>
        <v>0</v>
      </c>
      <c r="AX38" s="2805"/>
      <c r="AY38" s="2806"/>
      <c r="AZ38" s="2803"/>
      <c r="BA38" s="2804">
        <f t="shared" si="28"/>
        <v>0</v>
      </c>
      <c r="BB38" s="2805"/>
      <c r="BC38" s="2806"/>
      <c r="BD38" s="2803"/>
      <c r="BE38" s="2804">
        <f t="shared" si="29"/>
        <v>0</v>
      </c>
      <c r="BF38" s="2805"/>
      <c r="BG38" s="2806"/>
      <c r="BH38" s="2803"/>
      <c r="BI38" s="2804">
        <f t="shared" si="30"/>
        <v>0</v>
      </c>
      <c r="BJ38" s="2805"/>
      <c r="BK38" s="2806"/>
      <c r="BL38" s="2803"/>
      <c r="BM38" s="2804">
        <f t="shared" si="31"/>
        <v>0</v>
      </c>
      <c r="BN38" s="2805"/>
      <c r="BO38" s="2806"/>
    </row>
    <row r="39" spans="1:67">
      <c r="A39" s="1100"/>
      <c r="B39" s="2815" t="s">
        <v>2621</v>
      </c>
      <c r="C39" s="2802" t="s">
        <v>2023</v>
      </c>
      <c r="D39" s="2803"/>
      <c r="E39" s="2804">
        <f t="shared" si="16"/>
        <v>0</v>
      </c>
      <c r="F39" s="2805"/>
      <c r="G39" s="2806"/>
      <c r="H39" s="2803"/>
      <c r="I39" s="2804">
        <f t="shared" si="17"/>
        <v>0</v>
      </c>
      <c r="J39" s="2805"/>
      <c r="K39" s="2806"/>
      <c r="L39" s="2803"/>
      <c r="M39" s="2804">
        <f t="shared" si="18"/>
        <v>0</v>
      </c>
      <c r="N39" s="2805"/>
      <c r="O39" s="2806"/>
      <c r="P39" s="2803"/>
      <c r="Q39" s="2804">
        <f t="shared" si="19"/>
        <v>0</v>
      </c>
      <c r="R39" s="2805"/>
      <c r="S39" s="2806"/>
      <c r="T39" s="2803"/>
      <c r="U39" s="2804">
        <f t="shared" si="20"/>
        <v>0</v>
      </c>
      <c r="V39" s="2805"/>
      <c r="W39" s="2806"/>
      <c r="X39" s="2803"/>
      <c r="Y39" s="2804">
        <f t="shared" si="21"/>
        <v>0</v>
      </c>
      <c r="Z39" s="2805"/>
      <c r="AA39" s="2806"/>
      <c r="AB39" s="2803"/>
      <c r="AC39" s="2804">
        <f t="shared" si="22"/>
        <v>0</v>
      </c>
      <c r="AD39" s="2805"/>
      <c r="AE39" s="2806"/>
      <c r="AF39" s="2803"/>
      <c r="AG39" s="2804">
        <f t="shared" si="23"/>
        <v>0</v>
      </c>
      <c r="AH39" s="2805"/>
      <c r="AI39" s="2806"/>
      <c r="AJ39" s="2803"/>
      <c r="AK39" s="2804">
        <f t="shared" si="24"/>
        <v>0</v>
      </c>
      <c r="AL39" s="2805"/>
      <c r="AM39" s="2806"/>
      <c r="AN39" s="2803"/>
      <c r="AO39" s="2804">
        <f t="shared" si="25"/>
        <v>0</v>
      </c>
      <c r="AP39" s="2805"/>
      <c r="AQ39" s="2806"/>
      <c r="AR39" s="2803"/>
      <c r="AS39" s="2804">
        <f t="shared" si="26"/>
        <v>0</v>
      </c>
      <c r="AT39" s="2805"/>
      <c r="AU39" s="2806"/>
      <c r="AV39" s="2803"/>
      <c r="AW39" s="2804">
        <f t="shared" si="27"/>
        <v>0</v>
      </c>
      <c r="AX39" s="2805"/>
      <c r="AY39" s="2806"/>
      <c r="AZ39" s="2803"/>
      <c r="BA39" s="2804">
        <f t="shared" si="28"/>
        <v>0</v>
      </c>
      <c r="BB39" s="2805"/>
      <c r="BC39" s="2806"/>
      <c r="BD39" s="2803"/>
      <c r="BE39" s="2804">
        <f t="shared" si="29"/>
        <v>0</v>
      </c>
      <c r="BF39" s="2805"/>
      <c r="BG39" s="2806"/>
      <c r="BH39" s="2803"/>
      <c r="BI39" s="2804">
        <f t="shared" si="30"/>
        <v>0</v>
      </c>
      <c r="BJ39" s="2805"/>
      <c r="BK39" s="2806"/>
      <c r="BL39" s="2803"/>
      <c r="BM39" s="2804">
        <f t="shared" si="31"/>
        <v>0</v>
      </c>
      <c r="BN39" s="2805"/>
      <c r="BO39" s="2806"/>
    </row>
    <row r="40" spans="1:67">
      <c r="A40" s="1100"/>
      <c r="B40" s="2815" t="s">
        <v>2622</v>
      </c>
      <c r="C40" s="2802" t="s">
        <v>2023</v>
      </c>
      <c r="D40" s="2803"/>
      <c r="E40" s="2804">
        <f t="shared" si="16"/>
        <v>0</v>
      </c>
      <c r="F40" s="2805"/>
      <c r="G40" s="2806"/>
      <c r="H40" s="2803"/>
      <c r="I40" s="2804">
        <f t="shared" si="17"/>
        <v>0</v>
      </c>
      <c r="J40" s="2805"/>
      <c r="K40" s="2806"/>
      <c r="L40" s="2803"/>
      <c r="M40" s="2804">
        <f t="shared" si="18"/>
        <v>0</v>
      </c>
      <c r="N40" s="2805"/>
      <c r="O40" s="2806"/>
      <c r="P40" s="2803"/>
      <c r="Q40" s="2804">
        <f t="shared" si="19"/>
        <v>0</v>
      </c>
      <c r="R40" s="2805"/>
      <c r="S40" s="2806"/>
      <c r="T40" s="2803"/>
      <c r="U40" s="2804">
        <f t="shared" si="20"/>
        <v>0</v>
      </c>
      <c r="V40" s="2805"/>
      <c r="W40" s="2806"/>
      <c r="X40" s="2803"/>
      <c r="Y40" s="2804">
        <f t="shared" si="21"/>
        <v>0</v>
      </c>
      <c r="Z40" s="2805"/>
      <c r="AA40" s="2806"/>
      <c r="AB40" s="2803"/>
      <c r="AC40" s="2804">
        <f t="shared" si="22"/>
        <v>0</v>
      </c>
      <c r="AD40" s="2805"/>
      <c r="AE40" s="2806"/>
      <c r="AF40" s="2803"/>
      <c r="AG40" s="2804">
        <f t="shared" si="23"/>
        <v>0</v>
      </c>
      <c r="AH40" s="2805"/>
      <c r="AI40" s="2806"/>
      <c r="AJ40" s="2803"/>
      <c r="AK40" s="2804">
        <f t="shared" si="24"/>
        <v>0</v>
      </c>
      <c r="AL40" s="2805"/>
      <c r="AM40" s="2806"/>
      <c r="AN40" s="2803"/>
      <c r="AO40" s="2804">
        <f t="shared" si="25"/>
        <v>0</v>
      </c>
      <c r="AP40" s="2805"/>
      <c r="AQ40" s="2806"/>
      <c r="AR40" s="2803"/>
      <c r="AS40" s="2804">
        <f t="shared" si="26"/>
        <v>0</v>
      </c>
      <c r="AT40" s="2805"/>
      <c r="AU40" s="2806"/>
      <c r="AV40" s="2803"/>
      <c r="AW40" s="2804">
        <f t="shared" si="27"/>
        <v>0</v>
      </c>
      <c r="AX40" s="2805"/>
      <c r="AY40" s="2806"/>
      <c r="AZ40" s="2803"/>
      <c r="BA40" s="2804">
        <f t="shared" si="28"/>
        <v>0</v>
      </c>
      <c r="BB40" s="2805"/>
      <c r="BC40" s="2806"/>
      <c r="BD40" s="2803"/>
      <c r="BE40" s="2804">
        <f t="shared" si="29"/>
        <v>0</v>
      </c>
      <c r="BF40" s="2805"/>
      <c r="BG40" s="2806"/>
      <c r="BH40" s="2803"/>
      <c r="BI40" s="2804">
        <f t="shared" si="30"/>
        <v>0</v>
      </c>
      <c r="BJ40" s="2805"/>
      <c r="BK40" s="2806"/>
      <c r="BL40" s="2803"/>
      <c r="BM40" s="2804">
        <f t="shared" si="31"/>
        <v>0</v>
      </c>
      <c r="BN40" s="2805"/>
      <c r="BO40" s="2806"/>
    </row>
    <row r="41" spans="1:67">
      <c r="A41" s="1100"/>
      <c r="B41" s="2815" t="s">
        <v>2623</v>
      </c>
      <c r="C41" s="2802" t="s">
        <v>2023</v>
      </c>
      <c r="D41" s="2803"/>
      <c r="E41" s="2804">
        <f t="shared" si="16"/>
        <v>0</v>
      </c>
      <c r="F41" s="2805"/>
      <c r="G41" s="2806"/>
      <c r="H41" s="2803"/>
      <c r="I41" s="2804">
        <f t="shared" si="17"/>
        <v>0</v>
      </c>
      <c r="J41" s="2805"/>
      <c r="K41" s="2806"/>
      <c r="L41" s="2803"/>
      <c r="M41" s="2804">
        <f t="shared" si="18"/>
        <v>0</v>
      </c>
      <c r="N41" s="2805"/>
      <c r="O41" s="2806"/>
      <c r="P41" s="2803"/>
      <c r="Q41" s="2804">
        <f t="shared" si="19"/>
        <v>0</v>
      </c>
      <c r="R41" s="2805"/>
      <c r="S41" s="2806"/>
      <c r="T41" s="2803"/>
      <c r="U41" s="2804">
        <f t="shared" si="20"/>
        <v>0</v>
      </c>
      <c r="V41" s="2805"/>
      <c r="W41" s="2806"/>
      <c r="X41" s="2803"/>
      <c r="Y41" s="2804">
        <f t="shared" si="21"/>
        <v>0</v>
      </c>
      <c r="Z41" s="2805"/>
      <c r="AA41" s="2806"/>
      <c r="AB41" s="2803"/>
      <c r="AC41" s="2804">
        <f t="shared" si="22"/>
        <v>0</v>
      </c>
      <c r="AD41" s="2805"/>
      <c r="AE41" s="2806"/>
      <c r="AF41" s="2803"/>
      <c r="AG41" s="2804">
        <f t="shared" si="23"/>
        <v>0</v>
      </c>
      <c r="AH41" s="2805"/>
      <c r="AI41" s="2806"/>
      <c r="AJ41" s="2803"/>
      <c r="AK41" s="2804">
        <f t="shared" si="24"/>
        <v>0</v>
      </c>
      <c r="AL41" s="2805"/>
      <c r="AM41" s="2806"/>
      <c r="AN41" s="2803"/>
      <c r="AO41" s="2804">
        <f t="shared" si="25"/>
        <v>0</v>
      </c>
      <c r="AP41" s="2805"/>
      <c r="AQ41" s="2806"/>
      <c r="AR41" s="2803"/>
      <c r="AS41" s="2804">
        <f t="shared" si="26"/>
        <v>0</v>
      </c>
      <c r="AT41" s="2805"/>
      <c r="AU41" s="2806"/>
      <c r="AV41" s="2803"/>
      <c r="AW41" s="2804">
        <f t="shared" si="27"/>
        <v>0</v>
      </c>
      <c r="AX41" s="2805"/>
      <c r="AY41" s="2806"/>
      <c r="AZ41" s="2803"/>
      <c r="BA41" s="2804">
        <f t="shared" si="28"/>
        <v>0</v>
      </c>
      <c r="BB41" s="2805"/>
      <c r="BC41" s="2806"/>
      <c r="BD41" s="2803"/>
      <c r="BE41" s="2804">
        <f t="shared" si="29"/>
        <v>0</v>
      </c>
      <c r="BF41" s="2805"/>
      <c r="BG41" s="2806"/>
      <c r="BH41" s="2803"/>
      <c r="BI41" s="2804">
        <f t="shared" si="30"/>
        <v>0</v>
      </c>
      <c r="BJ41" s="2805"/>
      <c r="BK41" s="2806"/>
      <c r="BL41" s="2803"/>
      <c r="BM41" s="2804">
        <f t="shared" si="31"/>
        <v>0</v>
      </c>
      <c r="BN41" s="2805"/>
      <c r="BO41" s="2806"/>
    </row>
    <row r="42" spans="1:67">
      <c r="A42" s="1100"/>
      <c r="B42" s="2815" t="s">
        <v>2624</v>
      </c>
      <c r="C42" s="2802" t="s">
        <v>2023</v>
      </c>
      <c r="D42" s="2803"/>
      <c r="E42" s="2804">
        <f t="shared" si="16"/>
        <v>0</v>
      </c>
      <c r="F42" s="2805"/>
      <c r="G42" s="2806"/>
      <c r="H42" s="2803"/>
      <c r="I42" s="2804">
        <f t="shared" si="17"/>
        <v>0</v>
      </c>
      <c r="J42" s="2805"/>
      <c r="K42" s="2806"/>
      <c r="L42" s="2803"/>
      <c r="M42" s="2804">
        <f t="shared" si="18"/>
        <v>0</v>
      </c>
      <c r="N42" s="2805"/>
      <c r="O42" s="2806"/>
      <c r="P42" s="2803"/>
      <c r="Q42" s="2804">
        <f t="shared" si="19"/>
        <v>0</v>
      </c>
      <c r="R42" s="2805"/>
      <c r="S42" s="2806"/>
      <c r="T42" s="2803"/>
      <c r="U42" s="2804">
        <f t="shared" si="20"/>
        <v>0</v>
      </c>
      <c r="V42" s="2805"/>
      <c r="W42" s="2806"/>
      <c r="X42" s="2803"/>
      <c r="Y42" s="2804">
        <f t="shared" si="21"/>
        <v>0</v>
      </c>
      <c r="Z42" s="2805"/>
      <c r="AA42" s="2806"/>
      <c r="AB42" s="2803"/>
      <c r="AC42" s="2804">
        <f t="shared" si="22"/>
        <v>0</v>
      </c>
      <c r="AD42" s="2805"/>
      <c r="AE42" s="2806"/>
      <c r="AF42" s="2803"/>
      <c r="AG42" s="2804">
        <f t="shared" si="23"/>
        <v>0</v>
      </c>
      <c r="AH42" s="2805"/>
      <c r="AI42" s="2806"/>
      <c r="AJ42" s="2803"/>
      <c r="AK42" s="2804">
        <f t="shared" si="24"/>
        <v>0</v>
      </c>
      <c r="AL42" s="2805"/>
      <c r="AM42" s="2806"/>
      <c r="AN42" s="2803"/>
      <c r="AO42" s="2804">
        <f t="shared" si="25"/>
        <v>0</v>
      </c>
      <c r="AP42" s="2805"/>
      <c r="AQ42" s="2806"/>
      <c r="AR42" s="2803"/>
      <c r="AS42" s="2804">
        <f t="shared" si="26"/>
        <v>0</v>
      </c>
      <c r="AT42" s="2805"/>
      <c r="AU42" s="2806"/>
      <c r="AV42" s="2803"/>
      <c r="AW42" s="2804">
        <f t="shared" si="27"/>
        <v>0</v>
      </c>
      <c r="AX42" s="2805"/>
      <c r="AY42" s="2806"/>
      <c r="AZ42" s="2803"/>
      <c r="BA42" s="2804">
        <f t="shared" si="28"/>
        <v>0</v>
      </c>
      <c r="BB42" s="2805"/>
      <c r="BC42" s="2806"/>
      <c r="BD42" s="2803"/>
      <c r="BE42" s="2804">
        <f t="shared" si="29"/>
        <v>0</v>
      </c>
      <c r="BF42" s="2805"/>
      <c r="BG42" s="2806"/>
      <c r="BH42" s="2803"/>
      <c r="BI42" s="2804">
        <f t="shared" si="30"/>
        <v>0</v>
      </c>
      <c r="BJ42" s="2805"/>
      <c r="BK42" s="2806"/>
      <c r="BL42" s="2803"/>
      <c r="BM42" s="2804">
        <f t="shared" si="31"/>
        <v>0</v>
      </c>
      <c r="BN42" s="2805"/>
      <c r="BO42" s="2806"/>
    </row>
    <row r="43" spans="1:67">
      <c r="A43" s="1100"/>
      <c r="B43" s="2815" t="s">
        <v>2625</v>
      </c>
      <c r="C43" s="2802" t="s">
        <v>2023</v>
      </c>
      <c r="D43" s="2803"/>
      <c r="E43" s="2804">
        <f t="shared" si="16"/>
        <v>0</v>
      </c>
      <c r="F43" s="2805"/>
      <c r="G43" s="2806"/>
      <c r="H43" s="2803"/>
      <c r="I43" s="2804">
        <f t="shared" si="17"/>
        <v>0</v>
      </c>
      <c r="J43" s="2805"/>
      <c r="K43" s="2806"/>
      <c r="L43" s="2803"/>
      <c r="M43" s="2804">
        <f t="shared" si="18"/>
        <v>0</v>
      </c>
      <c r="N43" s="2805"/>
      <c r="O43" s="2806"/>
      <c r="P43" s="2803"/>
      <c r="Q43" s="2804">
        <f t="shared" si="19"/>
        <v>0</v>
      </c>
      <c r="R43" s="2805"/>
      <c r="S43" s="2806"/>
      <c r="T43" s="2803"/>
      <c r="U43" s="2804">
        <f t="shared" si="20"/>
        <v>0</v>
      </c>
      <c r="V43" s="2805"/>
      <c r="W43" s="2806"/>
      <c r="X43" s="2803"/>
      <c r="Y43" s="2804">
        <f t="shared" si="21"/>
        <v>0</v>
      </c>
      <c r="Z43" s="2805"/>
      <c r="AA43" s="2806"/>
      <c r="AB43" s="2803"/>
      <c r="AC43" s="2804">
        <f t="shared" si="22"/>
        <v>0</v>
      </c>
      <c r="AD43" s="2805"/>
      <c r="AE43" s="2806"/>
      <c r="AF43" s="2803"/>
      <c r="AG43" s="2804">
        <f t="shared" si="23"/>
        <v>0</v>
      </c>
      <c r="AH43" s="2805"/>
      <c r="AI43" s="2806"/>
      <c r="AJ43" s="2803"/>
      <c r="AK43" s="2804">
        <f t="shared" si="24"/>
        <v>0</v>
      </c>
      <c r="AL43" s="2805"/>
      <c r="AM43" s="2806"/>
      <c r="AN43" s="2803"/>
      <c r="AO43" s="2804">
        <f t="shared" si="25"/>
        <v>0</v>
      </c>
      <c r="AP43" s="2805"/>
      <c r="AQ43" s="2806"/>
      <c r="AR43" s="2803"/>
      <c r="AS43" s="2804">
        <f t="shared" si="26"/>
        <v>0</v>
      </c>
      <c r="AT43" s="2805"/>
      <c r="AU43" s="2806"/>
      <c r="AV43" s="2803"/>
      <c r="AW43" s="2804">
        <f t="shared" si="27"/>
        <v>0</v>
      </c>
      <c r="AX43" s="2805"/>
      <c r="AY43" s="2806"/>
      <c r="AZ43" s="2803"/>
      <c r="BA43" s="2804">
        <f t="shared" si="28"/>
        <v>0</v>
      </c>
      <c r="BB43" s="2805"/>
      <c r="BC43" s="2806"/>
      <c r="BD43" s="2803"/>
      <c r="BE43" s="2804">
        <f t="shared" si="29"/>
        <v>0</v>
      </c>
      <c r="BF43" s="2805"/>
      <c r="BG43" s="2806"/>
      <c r="BH43" s="2803"/>
      <c r="BI43" s="2804">
        <f t="shared" si="30"/>
        <v>0</v>
      </c>
      <c r="BJ43" s="2805"/>
      <c r="BK43" s="2806"/>
      <c r="BL43" s="2803"/>
      <c r="BM43" s="2804">
        <f t="shared" si="31"/>
        <v>0</v>
      </c>
      <c r="BN43" s="2805"/>
      <c r="BO43" s="2806"/>
    </row>
    <row r="44" spans="1:67">
      <c r="A44" s="1100"/>
      <c r="B44" s="2815" t="s">
        <v>2626</v>
      </c>
      <c r="C44" s="2802" t="s">
        <v>2023</v>
      </c>
      <c r="D44" s="2803"/>
      <c r="E44" s="2804">
        <f t="shared" si="16"/>
        <v>0</v>
      </c>
      <c r="F44" s="2805"/>
      <c r="G44" s="2806"/>
      <c r="H44" s="2803"/>
      <c r="I44" s="2804">
        <f t="shared" si="17"/>
        <v>0</v>
      </c>
      <c r="J44" s="2805"/>
      <c r="K44" s="2806"/>
      <c r="L44" s="2803"/>
      <c r="M44" s="2804">
        <f t="shared" si="18"/>
        <v>0</v>
      </c>
      <c r="N44" s="2805"/>
      <c r="O44" s="2806"/>
      <c r="P44" s="2803"/>
      <c r="Q44" s="2804">
        <f t="shared" si="19"/>
        <v>0</v>
      </c>
      <c r="R44" s="2805"/>
      <c r="S44" s="2806"/>
      <c r="T44" s="2803"/>
      <c r="U44" s="2804">
        <f t="shared" si="20"/>
        <v>0</v>
      </c>
      <c r="V44" s="2805"/>
      <c r="W44" s="2806"/>
      <c r="X44" s="2803"/>
      <c r="Y44" s="2804">
        <f t="shared" si="21"/>
        <v>0</v>
      </c>
      <c r="Z44" s="2805"/>
      <c r="AA44" s="2806"/>
      <c r="AB44" s="2803"/>
      <c r="AC44" s="2804">
        <f t="shared" si="22"/>
        <v>0</v>
      </c>
      <c r="AD44" s="2805"/>
      <c r="AE44" s="2806"/>
      <c r="AF44" s="2803"/>
      <c r="AG44" s="2804">
        <f t="shared" si="23"/>
        <v>0</v>
      </c>
      <c r="AH44" s="2805"/>
      <c r="AI44" s="2806"/>
      <c r="AJ44" s="2803"/>
      <c r="AK44" s="2804">
        <f t="shared" si="24"/>
        <v>0</v>
      </c>
      <c r="AL44" s="2805"/>
      <c r="AM44" s="2806"/>
      <c r="AN44" s="2803"/>
      <c r="AO44" s="2804">
        <f t="shared" si="25"/>
        <v>0</v>
      </c>
      <c r="AP44" s="2805"/>
      <c r="AQ44" s="2806"/>
      <c r="AR44" s="2803"/>
      <c r="AS44" s="2804">
        <f t="shared" si="26"/>
        <v>0</v>
      </c>
      <c r="AT44" s="2805"/>
      <c r="AU44" s="2806"/>
      <c r="AV44" s="2803"/>
      <c r="AW44" s="2804">
        <f t="shared" si="27"/>
        <v>0</v>
      </c>
      <c r="AX44" s="2805"/>
      <c r="AY44" s="2806"/>
      <c r="AZ44" s="2803"/>
      <c r="BA44" s="2804">
        <f t="shared" si="28"/>
        <v>0</v>
      </c>
      <c r="BB44" s="2805"/>
      <c r="BC44" s="2806"/>
      <c r="BD44" s="2803"/>
      <c r="BE44" s="2804">
        <f t="shared" si="29"/>
        <v>0</v>
      </c>
      <c r="BF44" s="2805"/>
      <c r="BG44" s="2806"/>
      <c r="BH44" s="2803"/>
      <c r="BI44" s="2804">
        <f t="shared" si="30"/>
        <v>0</v>
      </c>
      <c r="BJ44" s="2805"/>
      <c r="BK44" s="2806"/>
      <c r="BL44" s="2803"/>
      <c r="BM44" s="2804">
        <f t="shared" si="31"/>
        <v>0</v>
      </c>
      <c r="BN44" s="2805"/>
      <c r="BO44" s="2806"/>
    </row>
    <row r="45" spans="1:67">
      <c r="A45" s="1100"/>
      <c r="B45" s="2807" t="s">
        <v>2255</v>
      </c>
      <c r="C45" s="2802" t="s">
        <v>2023</v>
      </c>
      <c r="D45" s="2803"/>
      <c r="E45" s="2804">
        <f t="shared" si="16"/>
        <v>0</v>
      </c>
      <c r="F45" s="2805"/>
      <c r="G45" s="2806"/>
      <c r="H45" s="2803"/>
      <c r="I45" s="2804">
        <f t="shared" si="17"/>
        <v>0</v>
      </c>
      <c r="J45" s="2805"/>
      <c r="K45" s="2806"/>
      <c r="L45" s="2803"/>
      <c r="M45" s="2804">
        <f t="shared" si="18"/>
        <v>0</v>
      </c>
      <c r="N45" s="2805"/>
      <c r="O45" s="2806"/>
      <c r="P45" s="2803"/>
      <c r="Q45" s="2804">
        <f t="shared" si="19"/>
        <v>0</v>
      </c>
      <c r="R45" s="2805"/>
      <c r="S45" s="2806"/>
      <c r="T45" s="2803"/>
      <c r="U45" s="2804">
        <f t="shared" si="20"/>
        <v>0</v>
      </c>
      <c r="V45" s="2805"/>
      <c r="W45" s="2806"/>
      <c r="X45" s="2803"/>
      <c r="Y45" s="2804">
        <f t="shared" si="21"/>
        <v>0</v>
      </c>
      <c r="Z45" s="2805"/>
      <c r="AA45" s="2806"/>
      <c r="AB45" s="2803"/>
      <c r="AC45" s="2804">
        <f t="shared" si="22"/>
        <v>0</v>
      </c>
      <c r="AD45" s="2805"/>
      <c r="AE45" s="2806"/>
      <c r="AF45" s="2803"/>
      <c r="AG45" s="2804">
        <f t="shared" si="23"/>
        <v>0</v>
      </c>
      <c r="AH45" s="2805"/>
      <c r="AI45" s="2806"/>
      <c r="AJ45" s="2803"/>
      <c r="AK45" s="2804">
        <f t="shared" si="24"/>
        <v>0</v>
      </c>
      <c r="AL45" s="2805"/>
      <c r="AM45" s="2806"/>
      <c r="AN45" s="2803"/>
      <c r="AO45" s="2804">
        <f t="shared" si="25"/>
        <v>0</v>
      </c>
      <c r="AP45" s="2805"/>
      <c r="AQ45" s="2806"/>
      <c r="AR45" s="2803"/>
      <c r="AS45" s="2804">
        <f t="shared" si="26"/>
        <v>0</v>
      </c>
      <c r="AT45" s="2805"/>
      <c r="AU45" s="2806"/>
      <c r="AV45" s="2803"/>
      <c r="AW45" s="2804">
        <f t="shared" si="27"/>
        <v>0</v>
      </c>
      <c r="AX45" s="2805"/>
      <c r="AY45" s="2806"/>
      <c r="AZ45" s="2803"/>
      <c r="BA45" s="2804">
        <f t="shared" si="28"/>
        <v>0</v>
      </c>
      <c r="BB45" s="2805"/>
      <c r="BC45" s="2806"/>
      <c r="BD45" s="2803"/>
      <c r="BE45" s="2804">
        <f t="shared" si="29"/>
        <v>0</v>
      </c>
      <c r="BF45" s="2805"/>
      <c r="BG45" s="2806"/>
      <c r="BH45" s="2803"/>
      <c r="BI45" s="2804">
        <f t="shared" si="30"/>
        <v>0</v>
      </c>
      <c r="BJ45" s="2805"/>
      <c r="BK45" s="2806"/>
      <c r="BL45" s="2803"/>
      <c r="BM45" s="2804">
        <f t="shared" si="31"/>
        <v>0</v>
      </c>
      <c r="BN45" s="2805"/>
      <c r="BO45" s="2806"/>
    </row>
    <row r="46" spans="1:67">
      <c r="A46" s="1100"/>
      <c r="B46" s="2807" t="s">
        <v>2256</v>
      </c>
      <c r="C46" s="2802" t="s">
        <v>2023</v>
      </c>
      <c r="D46" s="2803"/>
      <c r="E46" s="2804">
        <f t="shared" si="16"/>
        <v>0</v>
      </c>
      <c r="F46" s="2805"/>
      <c r="G46" s="2806"/>
      <c r="H46" s="2803"/>
      <c r="I46" s="2804">
        <f t="shared" si="17"/>
        <v>0</v>
      </c>
      <c r="J46" s="2805"/>
      <c r="K46" s="2806"/>
      <c r="L46" s="2803"/>
      <c r="M46" s="2804">
        <f t="shared" si="18"/>
        <v>0</v>
      </c>
      <c r="N46" s="2805"/>
      <c r="O46" s="2806"/>
      <c r="P46" s="2803"/>
      <c r="Q46" s="2804">
        <f t="shared" si="19"/>
        <v>0</v>
      </c>
      <c r="R46" s="2805"/>
      <c r="S46" s="2806"/>
      <c r="T46" s="2803"/>
      <c r="U46" s="2804">
        <f t="shared" si="20"/>
        <v>0</v>
      </c>
      <c r="V46" s="2805"/>
      <c r="W46" s="2806"/>
      <c r="X46" s="2803"/>
      <c r="Y46" s="2804">
        <f t="shared" si="21"/>
        <v>0</v>
      </c>
      <c r="Z46" s="2805"/>
      <c r="AA46" s="2806"/>
      <c r="AB46" s="2803"/>
      <c r="AC46" s="2804">
        <f t="shared" si="22"/>
        <v>0</v>
      </c>
      <c r="AD46" s="2805"/>
      <c r="AE46" s="2806"/>
      <c r="AF46" s="2803"/>
      <c r="AG46" s="2804">
        <f t="shared" si="23"/>
        <v>0</v>
      </c>
      <c r="AH46" s="2805"/>
      <c r="AI46" s="2806"/>
      <c r="AJ46" s="2803"/>
      <c r="AK46" s="2804">
        <f t="shared" si="24"/>
        <v>0</v>
      </c>
      <c r="AL46" s="2805"/>
      <c r="AM46" s="2806"/>
      <c r="AN46" s="2803"/>
      <c r="AO46" s="2804">
        <f t="shared" si="25"/>
        <v>0</v>
      </c>
      <c r="AP46" s="2805"/>
      <c r="AQ46" s="2806"/>
      <c r="AR46" s="2803"/>
      <c r="AS46" s="2804">
        <f t="shared" si="26"/>
        <v>0</v>
      </c>
      <c r="AT46" s="2805"/>
      <c r="AU46" s="2806"/>
      <c r="AV46" s="2803"/>
      <c r="AW46" s="2804">
        <f t="shared" si="27"/>
        <v>0</v>
      </c>
      <c r="AX46" s="2805"/>
      <c r="AY46" s="2806"/>
      <c r="AZ46" s="2803"/>
      <c r="BA46" s="2804">
        <f t="shared" si="28"/>
        <v>0</v>
      </c>
      <c r="BB46" s="2805"/>
      <c r="BC46" s="2806"/>
      <c r="BD46" s="2803"/>
      <c r="BE46" s="2804">
        <f t="shared" si="29"/>
        <v>0</v>
      </c>
      <c r="BF46" s="2805"/>
      <c r="BG46" s="2806"/>
      <c r="BH46" s="2803"/>
      <c r="BI46" s="2804">
        <f t="shared" si="30"/>
        <v>0</v>
      </c>
      <c r="BJ46" s="2805"/>
      <c r="BK46" s="2806"/>
      <c r="BL46" s="2803"/>
      <c r="BM46" s="2804">
        <f t="shared" si="31"/>
        <v>0</v>
      </c>
      <c r="BN46" s="2805"/>
      <c r="BO46" s="2806"/>
    </row>
    <row r="47" spans="1:67">
      <c r="A47" s="1100"/>
      <c r="B47" s="2807" t="s">
        <v>2257</v>
      </c>
      <c r="C47" s="2802" t="s">
        <v>2023</v>
      </c>
      <c r="D47" s="2803"/>
      <c r="E47" s="2804">
        <f t="shared" si="16"/>
        <v>0</v>
      </c>
      <c r="F47" s="2805"/>
      <c r="G47" s="2806"/>
      <c r="H47" s="2803"/>
      <c r="I47" s="2804">
        <f t="shared" si="17"/>
        <v>0</v>
      </c>
      <c r="J47" s="2805"/>
      <c r="K47" s="2806"/>
      <c r="L47" s="2803"/>
      <c r="M47" s="2804">
        <f t="shared" si="18"/>
        <v>0</v>
      </c>
      <c r="N47" s="2805"/>
      <c r="O47" s="2806"/>
      <c r="P47" s="2803"/>
      <c r="Q47" s="2804">
        <f t="shared" si="19"/>
        <v>0</v>
      </c>
      <c r="R47" s="2805"/>
      <c r="S47" s="2806"/>
      <c r="T47" s="2803"/>
      <c r="U47" s="2804">
        <f t="shared" si="20"/>
        <v>0</v>
      </c>
      <c r="V47" s="2805"/>
      <c r="W47" s="2806"/>
      <c r="X47" s="2803"/>
      <c r="Y47" s="2804">
        <f t="shared" si="21"/>
        <v>0</v>
      </c>
      <c r="Z47" s="2805"/>
      <c r="AA47" s="2806"/>
      <c r="AB47" s="2803"/>
      <c r="AC47" s="2804">
        <f t="shared" si="22"/>
        <v>0</v>
      </c>
      <c r="AD47" s="2805"/>
      <c r="AE47" s="2806"/>
      <c r="AF47" s="2803"/>
      <c r="AG47" s="2804">
        <f t="shared" si="23"/>
        <v>0</v>
      </c>
      <c r="AH47" s="2805"/>
      <c r="AI47" s="2806"/>
      <c r="AJ47" s="2803"/>
      <c r="AK47" s="2804">
        <f t="shared" si="24"/>
        <v>0</v>
      </c>
      <c r="AL47" s="2805"/>
      <c r="AM47" s="2806"/>
      <c r="AN47" s="2803"/>
      <c r="AO47" s="2804">
        <f t="shared" si="25"/>
        <v>0</v>
      </c>
      <c r="AP47" s="2805"/>
      <c r="AQ47" s="2806"/>
      <c r="AR47" s="2803"/>
      <c r="AS47" s="2804">
        <f t="shared" si="26"/>
        <v>0</v>
      </c>
      <c r="AT47" s="2805"/>
      <c r="AU47" s="2806"/>
      <c r="AV47" s="2803"/>
      <c r="AW47" s="2804">
        <f t="shared" si="27"/>
        <v>0</v>
      </c>
      <c r="AX47" s="2805"/>
      <c r="AY47" s="2806"/>
      <c r="AZ47" s="2803"/>
      <c r="BA47" s="2804">
        <f t="shared" si="28"/>
        <v>0</v>
      </c>
      <c r="BB47" s="2805"/>
      <c r="BC47" s="2806"/>
      <c r="BD47" s="2803"/>
      <c r="BE47" s="2804">
        <f t="shared" si="29"/>
        <v>0</v>
      </c>
      <c r="BF47" s="2805"/>
      <c r="BG47" s="2806"/>
      <c r="BH47" s="2803"/>
      <c r="BI47" s="2804">
        <f t="shared" si="30"/>
        <v>0</v>
      </c>
      <c r="BJ47" s="2805"/>
      <c r="BK47" s="2806"/>
      <c r="BL47" s="2803"/>
      <c r="BM47" s="2804">
        <f t="shared" si="31"/>
        <v>0</v>
      </c>
      <c r="BN47" s="2805"/>
      <c r="BO47" s="2806"/>
    </row>
    <row r="48" spans="1:67">
      <c r="A48" s="1100"/>
      <c r="B48" s="2815" t="s">
        <v>2258</v>
      </c>
      <c r="C48" s="2802" t="s">
        <v>2023</v>
      </c>
      <c r="D48" s="2803"/>
      <c r="E48" s="2804">
        <f t="shared" si="16"/>
        <v>0</v>
      </c>
      <c r="F48" s="2805"/>
      <c r="G48" s="2806"/>
      <c r="H48" s="2803"/>
      <c r="I48" s="2804">
        <f t="shared" si="17"/>
        <v>0</v>
      </c>
      <c r="J48" s="2805"/>
      <c r="K48" s="2806"/>
      <c r="L48" s="2803"/>
      <c r="M48" s="2804">
        <f t="shared" si="18"/>
        <v>0</v>
      </c>
      <c r="N48" s="2805"/>
      <c r="O48" s="2806"/>
      <c r="P48" s="2803"/>
      <c r="Q48" s="2804">
        <f t="shared" si="19"/>
        <v>0</v>
      </c>
      <c r="R48" s="2805"/>
      <c r="S48" s="2806"/>
      <c r="T48" s="2803"/>
      <c r="U48" s="2804">
        <f t="shared" si="20"/>
        <v>0</v>
      </c>
      <c r="V48" s="2805"/>
      <c r="W48" s="2806"/>
      <c r="X48" s="2803"/>
      <c r="Y48" s="2804">
        <f t="shared" si="21"/>
        <v>0</v>
      </c>
      <c r="Z48" s="2805"/>
      <c r="AA48" s="2806"/>
      <c r="AB48" s="2803"/>
      <c r="AC48" s="2804">
        <f t="shared" si="22"/>
        <v>0</v>
      </c>
      <c r="AD48" s="2805"/>
      <c r="AE48" s="2806"/>
      <c r="AF48" s="2803"/>
      <c r="AG48" s="2804">
        <f t="shared" si="23"/>
        <v>0</v>
      </c>
      <c r="AH48" s="2805"/>
      <c r="AI48" s="2806"/>
      <c r="AJ48" s="2803"/>
      <c r="AK48" s="2804">
        <f t="shared" si="24"/>
        <v>0</v>
      </c>
      <c r="AL48" s="2805"/>
      <c r="AM48" s="2806"/>
      <c r="AN48" s="2803"/>
      <c r="AO48" s="2804">
        <f t="shared" si="25"/>
        <v>0</v>
      </c>
      <c r="AP48" s="2805"/>
      <c r="AQ48" s="2806"/>
      <c r="AR48" s="2803"/>
      <c r="AS48" s="2804">
        <f t="shared" si="26"/>
        <v>0</v>
      </c>
      <c r="AT48" s="2805"/>
      <c r="AU48" s="2806"/>
      <c r="AV48" s="2803"/>
      <c r="AW48" s="2804">
        <f t="shared" si="27"/>
        <v>0</v>
      </c>
      <c r="AX48" s="2805"/>
      <c r="AY48" s="2806"/>
      <c r="AZ48" s="2803"/>
      <c r="BA48" s="2804">
        <f t="shared" si="28"/>
        <v>0</v>
      </c>
      <c r="BB48" s="2805"/>
      <c r="BC48" s="2806"/>
      <c r="BD48" s="2803"/>
      <c r="BE48" s="2804">
        <f t="shared" si="29"/>
        <v>0</v>
      </c>
      <c r="BF48" s="2805"/>
      <c r="BG48" s="2806"/>
      <c r="BH48" s="2803"/>
      <c r="BI48" s="2804">
        <f t="shared" si="30"/>
        <v>0</v>
      </c>
      <c r="BJ48" s="2805"/>
      <c r="BK48" s="2806"/>
      <c r="BL48" s="2803"/>
      <c r="BM48" s="2804">
        <f t="shared" si="31"/>
        <v>0</v>
      </c>
      <c r="BN48" s="2805"/>
      <c r="BO48" s="2806"/>
    </row>
    <row r="49" spans="1:67">
      <c r="A49" s="1100"/>
      <c r="B49" s="2807"/>
      <c r="C49" s="2809"/>
      <c r="D49" s="2810"/>
      <c r="E49" s="2811"/>
      <c r="F49" s="2812"/>
      <c r="G49" s="2813"/>
      <c r="H49" s="2810"/>
      <c r="I49" s="2811"/>
      <c r="J49" s="2812"/>
      <c r="K49" s="2813"/>
      <c r="L49" s="2810"/>
      <c r="M49" s="2811"/>
      <c r="N49" s="2812"/>
      <c r="O49" s="2813"/>
      <c r="P49" s="2810"/>
      <c r="Q49" s="2811"/>
      <c r="R49" s="2812"/>
      <c r="S49" s="2813"/>
      <c r="T49" s="2810"/>
      <c r="U49" s="2811"/>
      <c r="V49" s="2812"/>
      <c r="W49" s="2813"/>
      <c r="X49" s="2810"/>
      <c r="Y49" s="2811"/>
      <c r="Z49" s="2812"/>
      <c r="AA49" s="2813"/>
      <c r="AB49" s="2810"/>
      <c r="AC49" s="2811"/>
      <c r="AD49" s="2812"/>
      <c r="AE49" s="2813"/>
      <c r="AF49" s="2810"/>
      <c r="AG49" s="2811"/>
      <c r="AH49" s="2812"/>
      <c r="AI49" s="2813"/>
      <c r="AJ49" s="2810"/>
      <c r="AK49" s="2811"/>
      <c r="AL49" s="2812"/>
      <c r="AM49" s="2813"/>
      <c r="AN49" s="2810"/>
      <c r="AO49" s="2811"/>
      <c r="AP49" s="2812"/>
      <c r="AQ49" s="2813"/>
      <c r="AR49" s="2810"/>
      <c r="AS49" s="2811"/>
      <c r="AT49" s="2812"/>
      <c r="AU49" s="2813"/>
      <c r="AV49" s="2810"/>
      <c r="AW49" s="2811"/>
      <c r="AX49" s="2812"/>
      <c r="AY49" s="2813"/>
      <c r="AZ49" s="2810"/>
      <c r="BA49" s="2811"/>
      <c r="BB49" s="2812"/>
      <c r="BC49" s="2813"/>
      <c r="BD49" s="2810"/>
      <c r="BE49" s="2811"/>
      <c r="BF49" s="2812"/>
      <c r="BG49" s="2813"/>
      <c r="BH49" s="2810"/>
      <c r="BI49" s="2811"/>
      <c r="BJ49" s="2812"/>
      <c r="BK49" s="2813"/>
      <c r="BL49" s="2810"/>
      <c r="BM49" s="2811"/>
      <c r="BN49" s="2812"/>
      <c r="BO49" s="2806"/>
    </row>
    <row r="50" spans="1:67">
      <c r="A50" s="1100"/>
      <c r="B50" s="2816" t="s">
        <v>2111</v>
      </c>
      <c r="C50" s="2809"/>
      <c r="D50" s="2810"/>
      <c r="E50" s="2811"/>
      <c r="F50" s="2812"/>
      <c r="G50" s="2813"/>
      <c r="H50" s="2810"/>
      <c r="I50" s="2811"/>
      <c r="J50" s="2812"/>
      <c r="K50" s="2813"/>
      <c r="L50" s="2810"/>
      <c r="M50" s="2811"/>
      <c r="N50" s="2812"/>
      <c r="O50" s="2813"/>
      <c r="P50" s="2810"/>
      <c r="Q50" s="2811"/>
      <c r="R50" s="2812"/>
      <c r="S50" s="2813"/>
      <c r="T50" s="2810"/>
      <c r="U50" s="2811"/>
      <c r="V50" s="2812"/>
      <c r="W50" s="2813"/>
      <c r="X50" s="2810"/>
      <c r="Y50" s="2811"/>
      <c r="Z50" s="2812"/>
      <c r="AA50" s="2813"/>
      <c r="AB50" s="2810"/>
      <c r="AC50" s="2811"/>
      <c r="AD50" s="2812"/>
      <c r="AE50" s="2813"/>
      <c r="AF50" s="2810"/>
      <c r="AG50" s="2811"/>
      <c r="AH50" s="2812"/>
      <c r="AI50" s="2813"/>
      <c r="AJ50" s="2810"/>
      <c r="AK50" s="2811"/>
      <c r="AL50" s="2812"/>
      <c r="AM50" s="2813"/>
      <c r="AN50" s="2810"/>
      <c r="AO50" s="2811"/>
      <c r="AP50" s="2812"/>
      <c r="AQ50" s="2813"/>
      <c r="AR50" s="2810"/>
      <c r="AS50" s="2811"/>
      <c r="AT50" s="2812"/>
      <c r="AU50" s="2813"/>
      <c r="AV50" s="2810"/>
      <c r="AW50" s="2811"/>
      <c r="AX50" s="2812"/>
      <c r="AY50" s="2813"/>
      <c r="AZ50" s="2810"/>
      <c r="BA50" s="2811"/>
      <c r="BB50" s="2812"/>
      <c r="BC50" s="2813"/>
      <c r="BD50" s="2810"/>
      <c r="BE50" s="2811"/>
      <c r="BF50" s="2812"/>
      <c r="BG50" s="2813"/>
      <c r="BH50" s="2810"/>
      <c r="BI50" s="2811"/>
      <c r="BJ50" s="2812"/>
      <c r="BK50" s="2813"/>
      <c r="BL50" s="2810"/>
      <c r="BM50" s="2811"/>
      <c r="BN50" s="2812"/>
      <c r="BO50" s="2806"/>
    </row>
    <row r="51" spans="1:67">
      <c r="A51" s="1100"/>
      <c r="B51" s="2817" t="s">
        <v>1454</v>
      </c>
      <c r="C51" s="2809"/>
      <c r="D51" s="2810"/>
      <c r="E51" s="2811"/>
      <c r="F51" s="2812"/>
      <c r="G51" s="2813"/>
      <c r="H51" s="2810"/>
      <c r="I51" s="2811"/>
      <c r="J51" s="2812"/>
      <c r="K51" s="2813"/>
      <c r="L51" s="2810"/>
      <c r="M51" s="2811"/>
      <c r="N51" s="2812"/>
      <c r="O51" s="2813"/>
      <c r="P51" s="2810"/>
      <c r="Q51" s="2811"/>
      <c r="R51" s="2812"/>
      <c r="S51" s="2813"/>
      <c r="T51" s="2810"/>
      <c r="U51" s="2811"/>
      <c r="V51" s="2812"/>
      <c r="W51" s="2813"/>
      <c r="X51" s="2810"/>
      <c r="Y51" s="2811"/>
      <c r="Z51" s="2812"/>
      <c r="AA51" s="2813"/>
      <c r="AB51" s="2810"/>
      <c r="AC51" s="2811"/>
      <c r="AD51" s="2812"/>
      <c r="AE51" s="2813"/>
      <c r="AF51" s="2810"/>
      <c r="AG51" s="2811"/>
      <c r="AH51" s="2812"/>
      <c r="AI51" s="2813"/>
      <c r="AJ51" s="2810"/>
      <c r="AK51" s="2811"/>
      <c r="AL51" s="2812"/>
      <c r="AM51" s="2813"/>
      <c r="AN51" s="2810"/>
      <c r="AO51" s="2811"/>
      <c r="AP51" s="2812"/>
      <c r="AQ51" s="2813"/>
      <c r="AR51" s="2810"/>
      <c r="AS51" s="2811"/>
      <c r="AT51" s="2812"/>
      <c r="AU51" s="2813"/>
      <c r="AV51" s="2810"/>
      <c r="AW51" s="2811"/>
      <c r="AX51" s="2812"/>
      <c r="AY51" s="2813"/>
      <c r="AZ51" s="2810"/>
      <c r="BA51" s="2811"/>
      <c r="BB51" s="2812"/>
      <c r="BC51" s="2813"/>
      <c r="BD51" s="2810"/>
      <c r="BE51" s="2811"/>
      <c r="BF51" s="2812"/>
      <c r="BG51" s="2813"/>
      <c r="BH51" s="2810"/>
      <c r="BI51" s="2811"/>
      <c r="BJ51" s="2812"/>
      <c r="BK51" s="2813"/>
      <c r="BL51" s="2810"/>
      <c r="BM51" s="2811"/>
      <c r="BN51" s="2812"/>
      <c r="BO51" s="2806"/>
    </row>
    <row r="52" spans="1:67">
      <c r="A52" s="1100"/>
      <c r="B52" s="2807" t="s">
        <v>2112</v>
      </c>
      <c r="C52" s="2802" t="s">
        <v>2023</v>
      </c>
      <c r="D52" s="2803"/>
      <c r="E52" s="2804">
        <f t="shared" ref="E52:E53" si="32">+D52*(F52/1000)</f>
        <v>0</v>
      </c>
      <c r="F52" s="2805"/>
      <c r="G52" s="2806"/>
      <c r="H52" s="2803"/>
      <c r="I52" s="2804">
        <f t="shared" ref="I52:I53" si="33">+H52*(J52/1000)</f>
        <v>0</v>
      </c>
      <c r="J52" s="2805"/>
      <c r="K52" s="2806"/>
      <c r="L52" s="2803"/>
      <c r="M52" s="2804">
        <f t="shared" ref="M52:M53" si="34">+L52*(N52/1000)</f>
        <v>0</v>
      </c>
      <c r="N52" s="2805"/>
      <c r="O52" s="2806"/>
      <c r="P52" s="2803"/>
      <c r="Q52" s="2804">
        <f t="shared" ref="Q52:Q53" si="35">+P52*(R52/1000)</f>
        <v>0</v>
      </c>
      <c r="R52" s="2805"/>
      <c r="S52" s="2806"/>
      <c r="T52" s="2803"/>
      <c r="U52" s="2804">
        <f t="shared" ref="U52:U53" si="36">+T52*(V52/1000)</f>
        <v>0</v>
      </c>
      <c r="V52" s="2805"/>
      <c r="W52" s="2806"/>
      <c r="X52" s="2803"/>
      <c r="Y52" s="2804">
        <f t="shared" ref="Y52:Y53" si="37">+X52*(Z52/1000)</f>
        <v>0</v>
      </c>
      <c r="Z52" s="2805"/>
      <c r="AA52" s="2806"/>
      <c r="AB52" s="2803"/>
      <c r="AC52" s="2804">
        <f t="shared" ref="AC52:AC53" si="38">+AB52*(AD52/1000)</f>
        <v>0</v>
      </c>
      <c r="AD52" s="2805"/>
      <c r="AE52" s="2806"/>
      <c r="AF52" s="2803"/>
      <c r="AG52" s="2804">
        <f t="shared" ref="AG52:AG53" si="39">+AF52*(AH52/1000)</f>
        <v>0</v>
      </c>
      <c r="AH52" s="2805"/>
      <c r="AI52" s="2806"/>
      <c r="AJ52" s="2803"/>
      <c r="AK52" s="2804">
        <f t="shared" ref="AK52:AK53" si="40">+AJ52*(AL52/1000)</f>
        <v>0</v>
      </c>
      <c r="AL52" s="2805"/>
      <c r="AM52" s="2806"/>
      <c r="AN52" s="2803"/>
      <c r="AO52" s="2804">
        <f t="shared" ref="AO52:AO53" si="41">+AN52*(AP52/1000)</f>
        <v>0</v>
      </c>
      <c r="AP52" s="2805"/>
      <c r="AQ52" s="2806"/>
      <c r="AR52" s="2803"/>
      <c r="AS52" s="2804">
        <f t="shared" ref="AS52:AS53" si="42">+AR52*(AT52/1000)</f>
        <v>0</v>
      </c>
      <c r="AT52" s="2805"/>
      <c r="AU52" s="2806"/>
      <c r="AV52" s="2803"/>
      <c r="AW52" s="2804">
        <f t="shared" ref="AW52:AW53" si="43">+AV52*(AX52/1000)</f>
        <v>0</v>
      </c>
      <c r="AX52" s="2805"/>
      <c r="AY52" s="2806"/>
      <c r="AZ52" s="2803"/>
      <c r="BA52" s="2804">
        <f t="shared" ref="BA52:BA53" si="44">+AZ52*(BB52/1000)</f>
        <v>0</v>
      </c>
      <c r="BB52" s="2805"/>
      <c r="BC52" s="2806"/>
      <c r="BD52" s="2803"/>
      <c r="BE52" s="2804">
        <f t="shared" ref="BE52:BE53" si="45">+BD52*(BF52/1000)</f>
        <v>0</v>
      </c>
      <c r="BF52" s="2805"/>
      <c r="BG52" s="2806"/>
      <c r="BH52" s="2803"/>
      <c r="BI52" s="2804">
        <f t="shared" ref="BI52:BI53" si="46">+BH52*(BJ52/1000)</f>
        <v>0</v>
      </c>
      <c r="BJ52" s="2805"/>
      <c r="BK52" s="2806"/>
      <c r="BL52" s="2803"/>
      <c r="BM52" s="2804">
        <f t="shared" ref="BM52:BM53" si="47">+BL52*(BN52/1000)</f>
        <v>0</v>
      </c>
      <c r="BN52" s="2805"/>
      <c r="BO52" s="2806"/>
    </row>
    <row r="53" spans="1:67">
      <c r="A53" s="1100"/>
      <c r="B53" s="2807" t="s">
        <v>2113</v>
      </c>
      <c r="C53" s="2802" t="s">
        <v>2023</v>
      </c>
      <c r="D53" s="2803"/>
      <c r="E53" s="2804">
        <f t="shared" si="32"/>
        <v>0</v>
      </c>
      <c r="F53" s="2805"/>
      <c r="G53" s="2806"/>
      <c r="H53" s="2803"/>
      <c r="I53" s="2804">
        <f t="shared" si="33"/>
        <v>0</v>
      </c>
      <c r="J53" s="2805"/>
      <c r="K53" s="2806"/>
      <c r="L53" s="2803"/>
      <c r="M53" s="2804">
        <f t="shared" si="34"/>
        <v>0</v>
      </c>
      <c r="N53" s="2805"/>
      <c r="O53" s="2806"/>
      <c r="P53" s="2803"/>
      <c r="Q53" s="2804">
        <f t="shared" si="35"/>
        <v>0</v>
      </c>
      <c r="R53" s="2805"/>
      <c r="S53" s="2806"/>
      <c r="T53" s="2803"/>
      <c r="U53" s="2804">
        <f t="shared" si="36"/>
        <v>0</v>
      </c>
      <c r="V53" s="2805"/>
      <c r="W53" s="2806"/>
      <c r="X53" s="2803"/>
      <c r="Y53" s="2804">
        <f t="shared" si="37"/>
        <v>0</v>
      </c>
      <c r="Z53" s="2805"/>
      <c r="AA53" s="2806"/>
      <c r="AB53" s="2803"/>
      <c r="AC53" s="2804">
        <f t="shared" si="38"/>
        <v>0</v>
      </c>
      <c r="AD53" s="2805"/>
      <c r="AE53" s="2806"/>
      <c r="AF53" s="2803"/>
      <c r="AG53" s="2804">
        <f t="shared" si="39"/>
        <v>0</v>
      </c>
      <c r="AH53" s="2805"/>
      <c r="AI53" s="2806"/>
      <c r="AJ53" s="2803"/>
      <c r="AK53" s="2804">
        <f t="shared" si="40"/>
        <v>0</v>
      </c>
      <c r="AL53" s="2805"/>
      <c r="AM53" s="2806"/>
      <c r="AN53" s="2803"/>
      <c r="AO53" s="2804">
        <f t="shared" si="41"/>
        <v>0</v>
      </c>
      <c r="AP53" s="2805"/>
      <c r="AQ53" s="2806"/>
      <c r="AR53" s="2803"/>
      <c r="AS53" s="2804">
        <f t="shared" si="42"/>
        <v>0</v>
      </c>
      <c r="AT53" s="2805"/>
      <c r="AU53" s="2806"/>
      <c r="AV53" s="2803"/>
      <c r="AW53" s="2804">
        <f t="shared" si="43"/>
        <v>0</v>
      </c>
      <c r="AX53" s="2805"/>
      <c r="AY53" s="2806"/>
      <c r="AZ53" s="2803"/>
      <c r="BA53" s="2804">
        <f t="shared" si="44"/>
        <v>0</v>
      </c>
      <c r="BB53" s="2805"/>
      <c r="BC53" s="2806"/>
      <c r="BD53" s="2803"/>
      <c r="BE53" s="2804">
        <f t="shared" si="45"/>
        <v>0</v>
      </c>
      <c r="BF53" s="2805"/>
      <c r="BG53" s="2806"/>
      <c r="BH53" s="2803"/>
      <c r="BI53" s="2804">
        <f t="shared" si="46"/>
        <v>0</v>
      </c>
      <c r="BJ53" s="2805"/>
      <c r="BK53" s="2806"/>
      <c r="BL53" s="2803"/>
      <c r="BM53" s="2804">
        <f t="shared" si="47"/>
        <v>0</v>
      </c>
      <c r="BN53" s="2805"/>
      <c r="BO53" s="2806"/>
    </row>
    <row r="54" spans="1:67">
      <c r="A54" s="1100"/>
      <c r="B54" s="2818"/>
      <c r="C54" s="2809"/>
      <c r="D54" s="2810"/>
      <c r="E54" s="2811"/>
      <c r="F54" s="2812"/>
      <c r="G54" s="2813"/>
      <c r="H54" s="2810"/>
      <c r="I54" s="2811"/>
      <c r="J54" s="2812"/>
      <c r="K54" s="2813"/>
      <c r="L54" s="2810"/>
      <c r="M54" s="2811"/>
      <c r="N54" s="2812"/>
      <c r="O54" s="2813"/>
      <c r="P54" s="2810"/>
      <c r="Q54" s="2811"/>
      <c r="R54" s="2812"/>
      <c r="S54" s="2813"/>
      <c r="T54" s="2810"/>
      <c r="U54" s="2811"/>
      <c r="V54" s="2812"/>
      <c r="W54" s="2813"/>
      <c r="X54" s="2810"/>
      <c r="Y54" s="2811"/>
      <c r="Z54" s="2812"/>
      <c r="AA54" s="2813"/>
      <c r="AB54" s="2810"/>
      <c r="AC54" s="2811"/>
      <c r="AD54" s="2812"/>
      <c r="AE54" s="2813"/>
      <c r="AF54" s="2810"/>
      <c r="AG54" s="2811"/>
      <c r="AH54" s="2812"/>
      <c r="AI54" s="2813"/>
      <c r="AJ54" s="2810"/>
      <c r="AK54" s="2811"/>
      <c r="AL54" s="2812"/>
      <c r="AM54" s="2813"/>
      <c r="AN54" s="2810"/>
      <c r="AO54" s="2811"/>
      <c r="AP54" s="2812"/>
      <c r="AQ54" s="2813"/>
      <c r="AR54" s="2810"/>
      <c r="AS54" s="2811"/>
      <c r="AT54" s="2812"/>
      <c r="AU54" s="2813"/>
      <c r="AV54" s="2810"/>
      <c r="AW54" s="2811"/>
      <c r="AX54" s="2812"/>
      <c r="AY54" s="2813"/>
      <c r="AZ54" s="2810"/>
      <c r="BA54" s="2811"/>
      <c r="BB54" s="2812"/>
      <c r="BC54" s="2813"/>
      <c r="BD54" s="2810"/>
      <c r="BE54" s="2811"/>
      <c r="BF54" s="2812"/>
      <c r="BG54" s="2813"/>
      <c r="BH54" s="2810"/>
      <c r="BI54" s="2811"/>
      <c r="BJ54" s="2812"/>
      <c r="BK54" s="2813"/>
      <c r="BL54" s="2810"/>
      <c r="BM54" s="2811"/>
      <c r="BN54" s="2812"/>
      <c r="BO54" s="2806"/>
    </row>
    <row r="55" spans="1:67">
      <c r="A55" s="1100"/>
      <c r="B55" s="2817" t="s">
        <v>1955</v>
      </c>
      <c r="C55" s="2809"/>
      <c r="D55" s="2810"/>
      <c r="E55" s="2811"/>
      <c r="F55" s="2812"/>
      <c r="G55" s="2813"/>
      <c r="H55" s="2810"/>
      <c r="I55" s="2811"/>
      <c r="J55" s="2812"/>
      <c r="K55" s="2813"/>
      <c r="L55" s="2810"/>
      <c r="M55" s="2811"/>
      <c r="N55" s="2812"/>
      <c r="O55" s="2813"/>
      <c r="P55" s="2810"/>
      <c r="Q55" s="2811"/>
      <c r="R55" s="2812"/>
      <c r="S55" s="2813"/>
      <c r="T55" s="2810"/>
      <c r="U55" s="2811"/>
      <c r="V55" s="2812"/>
      <c r="W55" s="2813"/>
      <c r="X55" s="2810"/>
      <c r="Y55" s="2811"/>
      <c r="Z55" s="2812"/>
      <c r="AA55" s="2813"/>
      <c r="AB55" s="2810"/>
      <c r="AC55" s="2811"/>
      <c r="AD55" s="2812"/>
      <c r="AE55" s="2813"/>
      <c r="AF55" s="2810"/>
      <c r="AG55" s="2811"/>
      <c r="AH55" s="2812"/>
      <c r="AI55" s="2813"/>
      <c r="AJ55" s="2810"/>
      <c r="AK55" s="2811"/>
      <c r="AL55" s="2812"/>
      <c r="AM55" s="2813"/>
      <c r="AN55" s="2810"/>
      <c r="AO55" s="2811"/>
      <c r="AP55" s="2812"/>
      <c r="AQ55" s="2813"/>
      <c r="AR55" s="2810"/>
      <c r="AS55" s="2811"/>
      <c r="AT55" s="2812"/>
      <c r="AU55" s="2813"/>
      <c r="AV55" s="2810"/>
      <c r="AW55" s="2811"/>
      <c r="AX55" s="2812"/>
      <c r="AY55" s="2813"/>
      <c r="AZ55" s="2810"/>
      <c r="BA55" s="2811"/>
      <c r="BB55" s="2812"/>
      <c r="BC55" s="2813"/>
      <c r="BD55" s="2810"/>
      <c r="BE55" s="2811"/>
      <c r="BF55" s="2812"/>
      <c r="BG55" s="2813"/>
      <c r="BH55" s="2810"/>
      <c r="BI55" s="2811"/>
      <c r="BJ55" s="2812"/>
      <c r="BK55" s="2813"/>
      <c r="BL55" s="2810"/>
      <c r="BM55" s="2811"/>
      <c r="BN55" s="2812"/>
      <c r="BO55" s="2806"/>
    </row>
    <row r="56" spans="1:67">
      <c r="A56" s="1100"/>
      <c r="B56" s="2819" t="s">
        <v>2627</v>
      </c>
      <c r="C56" s="2802" t="s">
        <v>2023</v>
      </c>
      <c r="D56" s="2803"/>
      <c r="E56" s="2804">
        <f t="shared" ref="E56:E62" si="48">+D56*(F56/1000)</f>
        <v>0</v>
      </c>
      <c r="F56" s="2805"/>
      <c r="G56" s="2806"/>
      <c r="H56" s="2803"/>
      <c r="I56" s="2804">
        <f t="shared" ref="I56:I62" si="49">+H56*(J56/1000)</f>
        <v>0</v>
      </c>
      <c r="J56" s="2805"/>
      <c r="K56" s="2806"/>
      <c r="L56" s="2803"/>
      <c r="M56" s="2804">
        <f t="shared" ref="M56:M62" si="50">+L56*(N56/1000)</f>
        <v>0</v>
      </c>
      <c r="N56" s="2805"/>
      <c r="O56" s="2806"/>
      <c r="P56" s="2803"/>
      <c r="Q56" s="2804">
        <f t="shared" ref="Q56:Q62" si="51">+P56*(R56/1000)</f>
        <v>0</v>
      </c>
      <c r="R56" s="2805"/>
      <c r="S56" s="2806"/>
      <c r="T56" s="2803"/>
      <c r="U56" s="2804">
        <f t="shared" ref="U56:U62" si="52">+T56*(V56/1000)</f>
        <v>0</v>
      </c>
      <c r="V56" s="2805"/>
      <c r="W56" s="2806"/>
      <c r="X56" s="2803"/>
      <c r="Y56" s="2804">
        <f t="shared" ref="Y56:Y62" si="53">+X56*(Z56/1000)</f>
        <v>0</v>
      </c>
      <c r="Z56" s="2805"/>
      <c r="AA56" s="2806"/>
      <c r="AB56" s="2803"/>
      <c r="AC56" s="2804">
        <f t="shared" ref="AC56:AC62" si="54">+AB56*(AD56/1000)</f>
        <v>0</v>
      </c>
      <c r="AD56" s="2805"/>
      <c r="AE56" s="2806"/>
      <c r="AF56" s="2803"/>
      <c r="AG56" s="2804">
        <f t="shared" ref="AG56:AG62" si="55">+AF56*(AH56/1000)</f>
        <v>0</v>
      </c>
      <c r="AH56" s="2805"/>
      <c r="AI56" s="2806"/>
      <c r="AJ56" s="2803"/>
      <c r="AK56" s="2804">
        <f t="shared" ref="AK56:AK62" si="56">+AJ56*(AL56/1000)</f>
        <v>0</v>
      </c>
      <c r="AL56" s="2805"/>
      <c r="AM56" s="2806"/>
      <c r="AN56" s="2803"/>
      <c r="AO56" s="2804">
        <f t="shared" ref="AO56:AO62" si="57">+AN56*(AP56/1000)</f>
        <v>0</v>
      </c>
      <c r="AP56" s="2805"/>
      <c r="AQ56" s="2806"/>
      <c r="AR56" s="2803"/>
      <c r="AS56" s="2804">
        <f t="shared" ref="AS56:AS62" si="58">+AR56*(AT56/1000)</f>
        <v>0</v>
      </c>
      <c r="AT56" s="2805"/>
      <c r="AU56" s="2806"/>
      <c r="AV56" s="2803"/>
      <c r="AW56" s="2804">
        <f t="shared" ref="AW56:AW62" si="59">+AV56*(AX56/1000)</f>
        <v>0</v>
      </c>
      <c r="AX56" s="2805"/>
      <c r="AY56" s="2806"/>
      <c r="AZ56" s="2803"/>
      <c r="BA56" s="2804">
        <f t="shared" ref="BA56:BA62" si="60">+AZ56*(BB56/1000)</f>
        <v>0</v>
      </c>
      <c r="BB56" s="2805"/>
      <c r="BC56" s="2806"/>
      <c r="BD56" s="2803"/>
      <c r="BE56" s="2804">
        <f t="shared" ref="BE56:BE62" si="61">+BD56*(BF56/1000)</f>
        <v>0</v>
      </c>
      <c r="BF56" s="2805"/>
      <c r="BG56" s="2806"/>
      <c r="BH56" s="2803"/>
      <c r="BI56" s="2804">
        <f t="shared" ref="BI56:BI62" si="62">+BH56*(BJ56/1000)</f>
        <v>0</v>
      </c>
      <c r="BJ56" s="2805"/>
      <c r="BK56" s="2806"/>
      <c r="BL56" s="2803"/>
      <c r="BM56" s="2804">
        <f t="shared" ref="BM56:BM62" si="63">+BL56*(BN56/1000)</f>
        <v>0</v>
      </c>
      <c r="BN56" s="2805"/>
      <c r="BO56" s="2806"/>
    </row>
    <row r="57" spans="1:67">
      <c r="A57" s="1100"/>
      <c r="B57" s="2819" t="s">
        <v>2628</v>
      </c>
      <c r="C57" s="2802" t="s">
        <v>2023</v>
      </c>
      <c r="D57" s="2803"/>
      <c r="E57" s="2804">
        <f t="shared" si="48"/>
        <v>0</v>
      </c>
      <c r="F57" s="2805"/>
      <c r="G57" s="2806"/>
      <c r="H57" s="2803"/>
      <c r="I57" s="2804">
        <f t="shared" si="49"/>
        <v>0</v>
      </c>
      <c r="J57" s="2805"/>
      <c r="K57" s="2806"/>
      <c r="L57" s="2803"/>
      <c r="M57" s="2804">
        <f t="shared" si="50"/>
        <v>0</v>
      </c>
      <c r="N57" s="2805"/>
      <c r="O57" s="2806"/>
      <c r="P57" s="2803"/>
      <c r="Q57" s="2804">
        <f t="shared" si="51"/>
        <v>0</v>
      </c>
      <c r="R57" s="2805"/>
      <c r="S57" s="2806"/>
      <c r="T57" s="2803"/>
      <c r="U57" s="2804">
        <f t="shared" si="52"/>
        <v>0</v>
      </c>
      <c r="V57" s="2805"/>
      <c r="W57" s="2806"/>
      <c r="X57" s="2803"/>
      <c r="Y57" s="2804">
        <f t="shared" si="53"/>
        <v>0</v>
      </c>
      <c r="Z57" s="2805"/>
      <c r="AA57" s="2806"/>
      <c r="AB57" s="2803"/>
      <c r="AC57" s="2804">
        <f t="shared" si="54"/>
        <v>0</v>
      </c>
      <c r="AD57" s="2805"/>
      <c r="AE57" s="2806"/>
      <c r="AF57" s="2803"/>
      <c r="AG57" s="2804">
        <f t="shared" si="55"/>
        <v>0</v>
      </c>
      <c r="AH57" s="2805"/>
      <c r="AI57" s="2806"/>
      <c r="AJ57" s="2803"/>
      <c r="AK57" s="2804">
        <f t="shared" si="56"/>
        <v>0</v>
      </c>
      <c r="AL57" s="2805"/>
      <c r="AM57" s="2806"/>
      <c r="AN57" s="2803"/>
      <c r="AO57" s="2804">
        <f t="shared" si="57"/>
        <v>0</v>
      </c>
      <c r="AP57" s="2805"/>
      <c r="AQ57" s="2806"/>
      <c r="AR57" s="2803"/>
      <c r="AS57" s="2804">
        <f t="shared" si="58"/>
        <v>0</v>
      </c>
      <c r="AT57" s="2805"/>
      <c r="AU57" s="2806"/>
      <c r="AV57" s="2803"/>
      <c r="AW57" s="2804">
        <f t="shared" si="59"/>
        <v>0</v>
      </c>
      <c r="AX57" s="2805"/>
      <c r="AY57" s="2806"/>
      <c r="AZ57" s="2803"/>
      <c r="BA57" s="2804">
        <f t="shared" si="60"/>
        <v>0</v>
      </c>
      <c r="BB57" s="2805"/>
      <c r="BC57" s="2806"/>
      <c r="BD57" s="2803"/>
      <c r="BE57" s="2804">
        <f t="shared" si="61"/>
        <v>0</v>
      </c>
      <c r="BF57" s="2805"/>
      <c r="BG57" s="2806"/>
      <c r="BH57" s="2803"/>
      <c r="BI57" s="2804">
        <f t="shared" si="62"/>
        <v>0</v>
      </c>
      <c r="BJ57" s="2805"/>
      <c r="BK57" s="2806"/>
      <c r="BL57" s="2803"/>
      <c r="BM57" s="2804">
        <f t="shared" si="63"/>
        <v>0</v>
      </c>
      <c r="BN57" s="2805"/>
      <c r="BO57" s="2806"/>
    </row>
    <row r="58" spans="1:67">
      <c r="A58" s="1100"/>
      <c r="B58" s="2819" t="s">
        <v>2629</v>
      </c>
      <c r="C58" s="2802" t="s">
        <v>2023</v>
      </c>
      <c r="D58" s="2803"/>
      <c r="E58" s="2804">
        <f t="shared" si="48"/>
        <v>0</v>
      </c>
      <c r="F58" s="2805"/>
      <c r="G58" s="2806"/>
      <c r="H58" s="2803"/>
      <c r="I58" s="2804">
        <f t="shared" si="49"/>
        <v>0</v>
      </c>
      <c r="J58" s="2805"/>
      <c r="K58" s="2806"/>
      <c r="L58" s="2803"/>
      <c r="M58" s="2804">
        <f t="shared" si="50"/>
        <v>0</v>
      </c>
      <c r="N58" s="2805"/>
      <c r="O58" s="2806"/>
      <c r="P58" s="2803"/>
      <c r="Q58" s="2804">
        <f t="shared" si="51"/>
        <v>0</v>
      </c>
      <c r="R58" s="2805"/>
      <c r="S58" s="2806"/>
      <c r="T58" s="2803"/>
      <c r="U58" s="2804">
        <f t="shared" si="52"/>
        <v>0</v>
      </c>
      <c r="V58" s="2805"/>
      <c r="W58" s="2806"/>
      <c r="X58" s="2803"/>
      <c r="Y58" s="2804">
        <f t="shared" si="53"/>
        <v>0</v>
      </c>
      <c r="Z58" s="2805"/>
      <c r="AA58" s="2806"/>
      <c r="AB58" s="2803"/>
      <c r="AC58" s="2804">
        <f t="shared" si="54"/>
        <v>0</v>
      </c>
      <c r="AD58" s="2805"/>
      <c r="AE58" s="2806"/>
      <c r="AF58" s="2803"/>
      <c r="AG58" s="2804">
        <f t="shared" si="55"/>
        <v>0</v>
      </c>
      <c r="AH58" s="2805"/>
      <c r="AI58" s="2806"/>
      <c r="AJ58" s="2803"/>
      <c r="AK58" s="2804">
        <f t="shared" si="56"/>
        <v>0</v>
      </c>
      <c r="AL58" s="2805"/>
      <c r="AM58" s="2806"/>
      <c r="AN58" s="2803"/>
      <c r="AO58" s="2804">
        <f t="shared" si="57"/>
        <v>0</v>
      </c>
      <c r="AP58" s="2805"/>
      <c r="AQ58" s="2806"/>
      <c r="AR58" s="2803"/>
      <c r="AS58" s="2804">
        <f t="shared" si="58"/>
        <v>0</v>
      </c>
      <c r="AT58" s="2805"/>
      <c r="AU58" s="2806"/>
      <c r="AV58" s="2803"/>
      <c r="AW58" s="2804">
        <f t="shared" si="59"/>
        <v>0</v>
      </c>
      <c r="AX58" s="2805"/>
      <c r="AY58" s="2806"/>
      <c r="AZ58" s="2803"/>
      <c r="BA58" s="2804">
        <f t="shared" si="60"/>
        <v>0</v>
      </c>
      <c r="BB58" s="2805"/>
      <c r="BC58" s="2806"/>
      <c r="BD58" s="2803"/>
      <c r="BE58" s="2804">
        <f t="shared" si="61"/>
        <v>0</v>
      </c>
      <c r="BF58" s="2805"/>
      <c r="BG58" s="2806"/>
      <c r="BH58" s="2803"/>
      <c r="BI58" s="2804">
        <f t="shared" si="62"/>
        <v>0</v>
      </c>
      <c r="BJ58" s="2805"/>
      <c r="BK58" s="2806"/>
      <c r="BL58" s="2803"/>
      <c r="BM58" s="2804">
        <f t="shared" si="63"/>
        <v>0</v>
      </c>
      <c r="BN58" s="2805"/>
      <c r="BO58" s="2806"/>
    </row>
    <row r="59" spans="1:67">
      <c r="A59" s="1100"/>
      <c r="B59" s="2819" t="s">
        <v>2265</v>
      </c>
      <c r="C59" s="2802" t="s">
        <v>2023</v>
      </c>
      <c r="D59" s="2803"/>
      <c r="E59" s="2804">
        <f t="shared" si="48"/>
        <v>0</v>
      </c>
      <c r="F59" s="2805"/>
      <c r="G59" s="2806"/>
      <c r="H59" s="2803"/>
      <c r="I59" s="2804">
        <f t="shared" si="49"/>
        <v>0</v>
      </c>
      <c r="J59" s="2805"/>
      <c r="K59" s="2806"/>
      <c r="L59" s="2803"/>
      <c r="M59" s="2804">
        <f t="shared" si="50"/>
        <v>0</v>
      </c>
      <c r="N59" s="2805"/>
      <c r="O59" s="2806"/>
      <c r="P59" s="2803"/>
      <c r="Q59" s="2804">
        <f t="shared" si="51"/>
        <v>0</v>
      </c>
      <c r="R59" s="2805"/>
      <c r="S59" s="2806"/>
      <c r="T59" s="2803"/>
      <c r="U59" s="2804">
        <f t="shared" si="52"/>
        <v>0</v>
      </c>
      <c r="V59" s="2805"/>
      <c r="W59" s="2806"/>
      <c r="X59" s="2803"/>
      <c r="Y59" s="2804">
        <f t="shared" si="53"/>
        <v>0</v>
      </c>
      <c r="Z59" s="2805"/>
      <c r="AA59" s="2806"/>
      <c r="AB59" s="2803"/>
      <c r="AC59" s="2804">
        <f t="shared" si="54"/>
        <v>0</v>
      </c>
      <c r="AD59" s="2805"/>
      <c r="AE59" s="2806"/>
      <c r="AF59" s="2803"/>
      <c r="AG59" s="2804">
        <f t="shared" si="55"/>
        <v>0</v>
      </c>
      <c r="AH59" s="2805"/>
      <c r="AI59" s="2806"/>
      <c r="AJ59" s="2803"/>
      <c r="AK59" s="2804">
        <f t="shared" si="56"/>
        <v>0</v>
      </c>
      <c r="AL59" s="2805"/>
      <c r="AM59" s="2806"/>
      <c r="AN59" s="2803"/>
      <c r="AO59" s="2804">
        <f t="shared" si="57"/>
        <v>0</v>
      </c>
      <c r="AP59" s="2805"/>
      <c r="AQ59" s="2806"/>
      <c r="AR59" s="2803"/>
      <c r="AS59" s="2804">
        <f t="shared" si="58"/>
        <v>0</v>
      </c>
      <c r="AT59" s="2805"/>
      <c r="AU59" s="2806"/>
      <c r="AV59" s="2803"/>
      <c r="AW59" s="2804">
        <f t="shared" si="59"/>
        <v>0</v>
      </c>
      <c r="AX59" s="2805"/>
      <c r="AY59" s="2806"/>
      <c r="AZ59" s="2803"/>
      <c r="BA59" s="2804">
        <f t="shared" si="60"/>
        <v>0</v>
      </c>
      <c r="BB59" s="2805"/>
      <c r="BC59" s="2806"/>
      <c r="BD59" s="2803"/>
      <c r="BE59" s="2804">
        <f t="shared" si="61"/>
        <v>0</v>
      </c>
      <c r="BF59" s="2805"/>
      <c r="BG59" s="2806"/>
      <c r="BH59" s="2803"/>
      <c r="BI59" s="2804">
        <f t="shared" si="62"/>
        <v>0</v>
      </c>
      <c r="BJ59" s="2805"/>
      <c r="BK59" s="2806"/>
      <c r="BL59" s="2803"/>
      <c r="BM59" s="2804">
        <f t="shared" si="63"/>
        <v>0</v>
      </c>
      <c r="BN59" s="2805"/>
      <c r="BO59" s="2806"/>
    </row>
    <row r="60" spans="1:67">
      <c r="A60" s="1100"/>
      <c r="B60" s="2819" t="s">
        <v>2266</v>
      </c>
      <c r="C60" s="2802" t="s">
        <v>2023</v>
      </c>
      <c r="D60" s="2803"/>
      <c r="E60" s="2804">
        <f t="shared" si="48"/>
        <v>0</v>
      </c>
      <c r="F60" s="2805"/>
      <c r="G60" s="2806"/>
      <c r="H60" s="2803"/>
      <c r="I60" s="2804">
        <f t="shared" si="49"/>
        <v>0</v>
      </c>
      <c r="J60" s="2805"/>
      <c r="K60" s="2806"/>
      <c r="L60" s="2803"/>
      <c r="M60" s="2804">
        <f t="shared" si="50"/>
        <v>0</v>
      </c>
      <c r="N60" s="2805"/>
      <c r="O60" s="2806"/>
      <c r="P60" s="2803"/>
      <c r="Q60" s="2804">
        <f t="shared" si="51"/>
        <v>0</v>
      </c>
      <c r="R60" s="2805"/>
      <c r="S60" s="2806"/>
      <c r="T60" s="2803"/>
      <c r="U60" s="2804">
        <f t="shared" si="52"/>
        <v>0</v>
      </c>
      <c r="V60" s="2805"/>
      <c r="W60" s="2806"/>
      <c r="X60" s="2803"/>
      <c r="Y60" s="2804">
        <f t="shared" si="53"/>
        <v>0</v>
      </c>
      <c r="Z60" s="2805"/>
      <c r="AA60" s="2806"/>
      <c r="AB60" s="2803"/>
      <c r="AC60" s="2804">
        <f t="shared" si="54"/>
        <v>0</v>
      </c>
      <c r="AD60" s="2805"/>
      <c r="AE60" s="2806"/>
      <c r="AF60" s="2803"/>
      <c r="AG60" s="2804">
        <f t="shared" si="55"/>
        <v>0</v>
      </c>
      <c r="AH60" s="2805"/>
      <c r="AI60" s="2806"/>
      <c r="AJ60" s="2803"/>
      <c r="AK60" s="2804">
        <f t="shared" si="56"/>
        <v>0</v>
      </c>
      <c r="AL60" s="2805"/>
      <c r="AM60" s="2806"/>
      <c r="AN60" s="2803"/>
      <c r="AO60" s="2804">
        <f t="shared" si="57"/>
        <v>0</v>
      </c>
      <c r="AP60" s="2805"/>
      <c r="AQ60" s="2806"/>
      <c r="AR60" s="2803"/>
      <c r="AS60" s="2804">
        <f t="shared" si="58"/>
        <v>0</v>
      </c>
      <c r="AT60" s="2805"/>
      <c r="AU60" s="2806"/>
      <c r="AV60" s="2803"/>
      <c r="AW60" s="2804">
        <f t="shared" si="59"/>
        <v>0</v>
      </c>
      <c r="AX60" s="2805"/>
      <c r="AY60" s="2806"/>
      <c r="AZ60" s="2803"/>
      <c r="BA60" s="2804">
        <f t="shared" si="60"/>
        <v>0</v>
      </c>
      <c r="BB60" s="2805"/>
      <c r="BC60" s="2806"/>
      <c r="BD60" s="2803"/>
      <c r="BE60" s="2804">
        <f t="shared" si="61"/>
        <v>0</v>
      </c>
      <c r="BF60" s="2805"/>
      <c r="BG60" s="2806"/>
      <c r="BH60" s="2803"/>
      <c r="BI60" s="2804">
        <f t="shared" si="62"/>
        <v>0</v>
      </c>
      <c r="BJ60" s="2805"/>
      <c r="BK60" s="2806"/>
      <c r="BL60" s="2803"/>
      <c r="BM60" s="2804">
        <f t="shared" si="63"/>
        <v>0</v>
      </c>
      <c r="BN60" s="2805"/>
      <c r="BO60" s="2806"/>
    </row>
    <row r="61" spans="1:67">
      <c r="A61" s="1100"/>
      <c r="B61" s="2819" t="s">
        <v>2630</v>
      </c>
      <c r="C61" s="2802" t="s">
        <v>2023</v>
      </c>
      <c r="D61" s="2803"/>
      <c r="E61" s="2804">
        <f t="shared" si="48"/>
        <v>0</v>
      </c>
      <c r="F61" s="2805"/>
      <c r="G61" s="2806"/>
      <c r="H61" s="2803"/>
      <c r="I61" s="2804">
        <f t="shared" si="49"/>
        <v>0</v>
      </c>
      <c r="J61" s="2805"/>
      <c r="K61" s="2806"/>
      <c r="L61" s="2803"/>
      <c r="M61" s="2804">
        <f t="shared" si="50"/>
        <v>0</v>
      </c>
      <c r="N61" s="2805"/>
      <c r="O61" s="2806"/>
      <c r="P61" s="2803"/>
      <c r="Q61" s="2804">
        <f t="shared" si="51"/>
        <v>0</v>
      </c>
      <c r="R61" s="2805"/>
      <c r="S61" s="2806"/>
      <c r="T61" s="2803"/>
      <c r="U61" s="2804">
        <f t="shared" si="52"/>
        <v>0</v>
      </c>
      <c r="V61" s="2805"/>
      <c r="W61" s="2806"/>
      <c r="X61" s="2803"/>
      <c r="Y61" s="2804">
        <f t="shared" si="53"/>
        <v>0</v>
      </c>
      <c r="Z61" s="2805"/>
      <c r="AA61" s="2806"/>
      <c r="AB61" s="2803"/>
      <c r="AC61" s="2804">
        <f t="shared" si="54"/>
        <v>0</v>
      </c>
      <c r="AD61" s="2805"/>
      <c r="AE61" s="2806"/>
      <c r="AF61" s="2803"/>
      <c r="AG61" s="2804">
        <f t="shared" si="55"/>
        <v>0</v>
      </c>
      <c r="AH61" s="2805"/>
      <c r="AI61" s="2806"/>
      <c r="AJ61" s="2803"/>
      <c r="AK61" s="2804">
        <f t="shared" si="56"/>
        <v>0</v>
      </c>
      <c r="AL61" s="2805"/>
      <c r="AM61" s="2806"/>
      <c r="AN61" s="2803"/>
      <c r="AO61" s="2804">
        <f t="shared" si="57"/>
        <v>0</v>
      </c>
      <c r="AP61" s="2805"/>
      <c r="AQ61" s="2806"/>
      <c r="AR61" s="2803"/>
      <c r="AS61" s="2804">
        <f t="shared" si="58"/>
        <v>0</v>
      </c>
      <c r="AT61" s="2805"/>
      <c r="AU61" s="2806"/>
      <c r="AV61" s="2803"/>
      <c r="AW61" s="2804">
        <f t="shared" si="59"/>
        <v>0</v>
      </c>
      <c r="AX61" s="2805"/>
      <c r="AY61" s="2806"/>
      <c r="AZ61" s="2803"/>
      <c r="BA61" s="2804">
        <f t="shared" si="60"/>
        <v>0</v>
      </c>
      <c r="BB61" s="2805"/>
      <c r="BC61" s="2806"/>
      <c r="BD61" s="2803"/>
      <c r="BE61" s="2804">
        <f t="shared" si="61"/>
        <v>0</v>
      </c>
      <c r="BF61" s="2805"/>
      <c r="BG61" s="2806"/>
      <c r="BH61" s="2803"/>
      <c r="BI61" s="2804">
        <f t="shared" si="62"/>
        <v>0</v>
      </c>
      <c r="BJ61" s="2805"/>
      <c r="BK61" s="2806"/>
      <c r="BL61" s="2803"/>
      <c r="BM61" s="2804">
        <f t="shared" si="63"/>
        <v>0</v>
      </c>
      <c r="BN61" s="2805"/>
      <c r="BO61" s="2806"/>
    </row>
    <row r="62" spans="1:67">
      <c r="A62" s="1100"/>
      <c r="B62" s="2819" t="s">
        <v>2270</v>
      </c>
      <c r="C62" s="2802" t="s">
        <v>2023</v>
      </c>
      <c r="D62" s="2803"/>
      <c r="E62" s="2804">
        <f t="shared" si="48"/>
        <v>0</v>
      </c>
      <c r="F62" s="2805"/>
      <c r="G62" s="2806"/>
      <c r="H62" s="2803"/>
      <c r="I62" s="2804">
        <f t="shared" si="49"/>
        <v>0</v>
      </c>
      <c r="J62" s="2805"/>
      <c r="K62" s="2806"/>
      <c r="L62" s="2803"/>
      <c r="M62" s="2804">
        <f t="shared" si="50"/>
        <v>0</v>
      </c>
      <c r="N62" s="2805"/>
      <c r="O62" s="2806"/>
      <c r="P62" s="2803"/>
      <c r="Q62" s="2804">
        <f t="shared" si="51"/>
        <v>0</v>
      </c>
      <c r="R62" s="2805"/>
      <c r="S62" s="2806"/>
      <c r="T62" s="2803"/>
      <c r="U62" s="2804">
        <f t="shared" si="52"/>
        <v>0</v>
      </c>
      <c r="V62" s="2805"/>
      <c r="W62" s="2806"/>
      <c r="X62" s="2803"/>
      <c r="Y62" s="2804">
        <f t="shared" si="53"/>
        <v>0</v>
      </c>
      <c r="Z62" s="2805"/>
      <c r="AA62" s="2806"/>
      <c r="AB62" s="2803"/>
      <c r="AC62" s="2804">
        <f t="shared" si="54"/>
        <v>0</v>
      </c>
      <c r="AD62" s="2805"/>
      <c r="AE62" s="2806"/>
      <c r="AF62" s="2803"/>
      <c r="AG62" s="2804">
        <f t="shared" si="55"/>
        <v>0</v>
      </c>
      <c r="AH62" s="2805"/>
      <c r="AI62" s="2806"/>
      <c r="AJ62" s="2803"/>
      <c r="AK62" s="2804">
        <f t="shared" si="56"/>
        <v>0</v>
      </c>
      <c r="AL62" s="2805"/>
      <c r="AM62" s="2806"/>
      <c r="AN62" s="2803"/>
      <c r="AO62" s="2804">
        <f t="shared" si="57"/>
        <v>0</v>
      </c>
      <c r="AP62" s="2805"/>
      <c r="AQ62" s="2806"/>
      <c r="AR62" s="2803"/>
      <c r="AS62" s="2804">
        <f t="shared" si="58"/>
        <v>0</v>
      </c>
      <c r="AT62" s="2805"/>
      <c r="AU62" s="2806"/>
      <c r="AV62" s="2803"/>
      <c r="AW62" s="2804">
        <f t="shared" si="59"/>
        <v>0</v>
      </c>
      <c r="AX62" s="2805"/>
      <c r="AY62" s="2806"/>
      <c r="AZ62" s="2803"/>
      <c r="BA62" s="2804">
        <f t="shared" si="60"/>
        <v>0</v>
      </c>
      <c r="BB62" s="2805"/>
      <c r="BC62" s="2806"/>
      <c r="BD62" s="2803"/>
      <c r="BE62" s="2804">
        <f t="shared" si="61"/>
        <v>0</v>
      </c>
      <c r="BF62" s="2805"/>
      <c r="BG62" s="2806"/>
      <c r="BH62" s="2803"/>
      <c r="BI62" s="2804">
        <f t="shared" si="62"/>
        <v>0</v>
      </c>
      <c r="BJ62" s="2805"/>
      <c r="BK62" s="2806"/>
      <c r="BL62" s="2803"/>
      <c r="BM62" s="2804">
        <f t="shared" si="63"/>
        <v>0</v>
      </c>
      <c r="BN62" s="2805"/>
      <c r="BO62" s="2806"/>
    </row>
    <row r="63" spans="1:67">
      <c r="A63" s="1100"/>
      <c r="B63" s="2819"/>
      <c r="C63" s="2809"/>
      <c r="D63" s="2820"/>
      <c r="E63" s="2821"/>
      <c r="F63" s="2822"/>
      <c r="G63" s="2823"/>
      <c r="H63" s="2820"/>
      <c r="I63" s="2821"/>
      <c r="J63" s="2822"/>
      <c r="K63" s="2823"/>
      <c r="L63" s="2820"/>
      <c r="M63" s="2821"/>
      <c r="N63" s="2822"/>
      <c r="O63" s="2823"/>
      <c r="P63" s="2820"/>
      <c r="Q63" s="2821"/>
      <c r="R63" s="2822"/>
      <c r="S63" s="2823"/>
      <c r="T63" s="2820"/>
      <c r="U63" s="2821"/>
      <c r="V63" s="2822"/>
      <c r="W63" s="2823"/>
      <c r="X63" s="2820"/>
      <c r="Y63" s="2821"/>
      <c r="Z63" s="2822"/>
      <c r="AA63" s="2823"/>
      <c r="AB63" s="2820"/>
      <c r="AC63" s="2821"/>
      <c r="AD63" s="2822"/>
      <c r="AE63" s="2823"/>
      <c r="AF63" s="2820"/>
      <c r="AG63" s="2821"/>
      <c r="AH63" s="2822"/>
      <c r="AI63" s="2823"/>
      <c r="AJ63" s="2820"/>
      <c r="AK63" s="2821"/>
      <c r="AL63" s="2822"/>
      <c r="AM63" s="2823"/>
      <c r="AN63" s="2820"/>
      <c r="AO63" s="2821"/>
      <c r="AP63" s="2822"/>
      <c r="AQ63" s="2823"/>
      <c r="AR63" s="2820"/>
      <c r="AS63" s="2821"/>
      <c r="AT63" s="2822"/>
      <c r="AU63" s="2823"/>
      <c r="AV63" s="2820"/>
      <c r="AW63" s="2821"/>
      <c r="AX63" s="2822"/>
      <c r="AY63" s="2823"/>
      <c r="AZ63" s="2820"/>
      <c r="BA63" s="2821"/>
      <c r="BB63" s="2822"/>
      <c r="BC63" s="2823"/>
      <c r="BD63" s="2820"/>
      <c r="BE63" s="2821"/>
      <c r="BF63" s="2822"/>
      <c r="BG63" s="2823"/>
      <c r="BH63" s="2820"/>
      <c r="BI63" s="2821"/>
      <c r="BJ63" s="2822"/>
      <c r="BK63" s="2823"/>
      <c r="BL63" s="2820"/>
      <c r="BM63" s="2821"/>
      <c r="BN63" s="2822"/>
      <c r="BO63" s="2823"/>
    </row>
    <row r="64" spans="1:67">
      <c r="A64" s="1100"/>
      <c r="B64" s="2817" t="s">
        <v>2151</v>
      </c>
      <c r="C64" s="2809"/>
      <c r="D64" s="2810"/>
      <c r="E64" s="2811"/>
      <c r="F64" s="2812"/>
      <c r="G64" s="2813"/>
      <c r="H64" s="2810"/>
      <c r="I64" s="2811"/>
      <c r="J64" s="2812"/>
      <c r="K64" s="2813"/>
      <c r="L64" s="2810"/>
      <c r="M64" s="2811"/>
      <c r="N64" s="2812"/>
      <c r="O64" s="2813"/>
      <c r="P64" s="2810"/>
      <c r="Q64" s="2811"/>
      <c r="R64" s="2812"/>
      <c r="S64" s="2813"/>
      <c r="T64" s="2810"/>
      <c r="U64" s="2811"/>
      <c r="V64" s="2812"/>
      <c r="W64" s="2813"/>
      <c r="X64" s="2810"/>
      <c r="Y64" s="2811"/>
      <c r="Z64" s="2812"/>
      <c r="AA64" s="2813"/>
      <c r="AB64" s="2810"/>
      <c r="AC64" s="2811"/>
      <c r="AD64" s="2812"/>
      <c r="AE64" s="2813"/>
      <c r="AF64" s="2810"/>
      <c r="AG64" s="2811"/>
      <c r="AH64" s="2812"/>
      <c r="AI64" s="2813"/>
      <c r="AJ64" s="2810"/>
      <c r="AK64" s="2811"/>
      <c r="AL64" s="2812"/>
      <c r="AM64" s="2813"/>
      <c r="AN64" s="2810"/>
      <c r="AO64" s="2811"/>
      <c r="AP64" s="2812"/>
      <c r="AQ64" s="2813"/>
      <c r="AR64" s="2810"/>
      <c r="AS64" s="2811"/>
      <c r="AT64" s="2812"/>
      <c r="AU64" s="2813"/>
      <c r="AV64" s="2810"/>
      <c r="AW64" s="2811"/>
      <c r="AX64" s="2812"/>
      <c r="AY64" s="2813"/>
      <c r="AZ64" s="2810"/>
      <c r="BA64" s="2811"/>
      <c r="BB64" s="2812"/>
      <c r="BC64" s="2813"/>
      <c r="BD64" s="2810"/>
      <c r="BE64" s="2811"/>
      <c r="BF64" s="2812"/>
      <c r="BG64" s="2813"/>
      <c r="BH64" s="2810"/>
      <c r="BI64" s="2811"/>
      <c r="BJ64" s="2812"/>
      <c r="BK64" s="2813"/>
      <c r="BL64" s="2810"/>
      <c r="BM64" s="2811"/>
      <c r="BN64" s="2812"/>
      <c r="BO64" s="2806"/>
    </row>
    <row r="65" spans="1:67">
      <c r="A65" s="1100"/>
      <c r="B65" s="2807" t="s">
        <v>2271</v>
      </c>
      <c r="C65" s="2802" t="s">
        <v>2023</v>
      </c>
      <c r="D65" s="2803"/>
      <c r="E65" s="2804">
        <f t="shared" ref="E65:E67" si="64">+D65*(F65/1000)</f>
        <v>0</v>
      </c>
      <c r="F65" s="2805"/>
      <c r="G65" s="2806"/>
      <c r="H65" s="2803"/>
      <c r="I65" s="2804">
        <f t="shared" ref="I65:I67" si="65">+H65*(J65/1000)</f>
        <v>0</v>
      </c>
      <c r="J65" s="2805"/>
      <c r="K65" s="2806"/>
      <c r="L65" s="2803"/>
      <c r="M65" s="2804">
        <f t="shared" ref="M65:M67" si="66">+L65*(N65/1000)</f>
        <v>0</v>
      </c>
      <c r="N65" s="2805"/>
      <c r="O65" s="2806"/>
      <c r="P65" s="2803"/>
      <c r="Q65" s="2804">
        <f t="shared" ref="Q65:Q67" si="67">+P65*(R65/1000)</f>
        <v>0</v>
      </c>
      <c r="R65" s="2805"/>
      <c r="S65" s="2806"/>
      <c r="T65" s="2803"/>
      <c r="U65" s="2804">
        <f t="shared" ref="U65:U67" si="68">+T65*(V65/1000)</f>
        <v>0</v>
      </c>
      <c r="V65" s="2805"/>
      <c r="W65" s="2806"/>
      <c r="X65" s="2803"/>
      <c r="Y65" s="2804">
        <f t="shared" ref="Y65:Y67" si="69">+X65*(Z65/1000)</f>
        <v>0</v>
      </c>
      <c r="Z65" s="2805"/>
      <c r="AA65" s="2806"/>
      <c r="AB65" s="2803"/>
      <c r="AC65" s="2804">
        <f t="shared" ref="AC65:AC67" si="70">+AB65*(AD65/1000)</f>
        <v>0</v>
      </c>
      <c r="AD65" s="2805"/>
      <c r="AE65" s="2806"/>
      <c r="AF65" s="2803"/>
      <c r="AG65" s="2804">
        <f t="shared" ref="AG65:AG67" si="71">+AF65*(AH65/1000)</f>
        <v>0</v>
      </c>
      <c r="AH65" s="2805"/>
      <c r="AI65" s="2806"/>
      <c r="AJ65" s="2803"/>
      <c r="AK65" s="2804">
        <f t="shared" ref="AK65:AK67" si="72">+AJ65*(AL65/1000)</f>
        <v>0</v>
      </c>
      <c r="AL65" s="2805"/>
      <c r="AM65" s="2806"/>
      <c r="AN65" s="2803"/>
      <c r="AO65" s="2804">
        <f t="shared" ref="AO65:AO67" si="73">+AN65*(AP65/1000)</f>
        <v>0</v>
      </c>
      <c r="AP65" s="2805"/>
      <c r="AQ65" s="2806"/>
      <c r="AR65" s="2803"/>
      <c r="AS65" s="2804">
        <f t="shared" ref="AS65:AS67" si="74">+AR65*(AT65/1000)</f>
        <v>0</v>
      </c>
      <c r="AT65" s="2805"/>
      <c r="AU65" s="2806"/>
      <c r="AV65" s="2803"/>
      <c r="AW65" s="2804">
        <f t="shared" ref="AW65:AW67" si="75">+AV65*(AX65/1000)</f>
        <v>0</v>
      </c>
      <c r="AX65" s="2805"/>
      <c r="AY65" s="2806"/>
      <c r="AZ65" s="2803"/>
      <c r="BA65" s="2804">
        <f t="shared" ref="BA65:BA67" si="76">+AZ65*(BB65/1000)</f>
        <v>0</v>
      </c>
      <c r="BB65" s="2805"/>
      <c r="BC65" s="2806"/>
      <c r="BD65" s="2803"/>
      <c r="BE65" s="2804">
        <f t="shared" ref="BE65:BE67" si="77">+BD65*(BF65/1000)</f>
        <v>0</v>
      </c>
      <c r="BF65" s="2805"/>
      <c r="BG65" s="2806"/>
      <c r="BH65" s="2803"/>
      <c r="BI65" s="2804">
        <f t="shared" ref="BI65:BI67" si="78">+BH65*(BJ65/1000)</f>
        <v>0</v>
      </c>
      <c r="BJ65" s="2805"/>
      <c r="BK65" s="2806"/>
      <c r="BL65" s="2803"/>
      <c r="BM65" s="2804">
        <f t="shared" ref="BM65:BM67" si="79">+BL65*(BN65/1000)</f>
        <v>0</v>
      </c>
      <c r="BN65" s="2805"/>
      <c r="BO65" s="2806"/>
    </row>
    <row r="66" spans="1:67">
      <c r="A66" s="1100"/>
      <c r="B66" s="2807" t="s">
        <v>2159</v>
      </c>
      <c r="C66" s="2802" t="s">
        <v>2023</v>
      </c>
      <c r="D66" s="2803"/>
      <c r="E66" s="2804">
        <f t="shared" si="64"/>
        <v>0</v>
      </c>
      <c r="F66" s="2805"/>
      <c r="G66" s="2806"/>
      <c r="H66" s="2803"/>
      <c r="I66" s="2804">
        <f t="shared" si="65"/>
        <v>0</v>
      </c>
      <c r="J66" s="2805"/>
      <c r="K66" s="2806"/>
      <c r="L66" s="2803"/>
      <c r="M66" s="2804">
        <f t="shared" si="66"/>
        <v>0</v>
      </c>
      <c r="N66" s="2805"/>
      <c r="O66" s="2806"/>
      <c r="P66" s="2803"/>
      <c r="Q66" s="2804">
        <f t="shared" si="67"/>
        <v>0</v>
      </c>
      <c r="R66" s="2805"/>
      <c r="S66" s="2806"/>
      <c r="T66" s="2803"/>
      <c r="U66" s="2804">
        <f t="shared" si="68"/>
        <v>0</v>
      </c>
      <c r="V66" s="2805"/>
      <c r="W66" s="2806"/>
      <c r="X66" s="2803"/>
      <c r="Y66" s="2804">
        <f t="shared" si="69"/>
        <v>0</v>
      </c>
      <c r="Z66" s="2805"/>
      <c r="AA66" s="2806"/>
      <c r="AB66" s="2803"/>
      <c r="AC66" s="2804">
        <f t="shared" si="70"/>
        <v>0</v>
      </c>
      <c r="AD66" s="2805"/>
      <c r="AE66" s="2806"/>
      <c r="AF66" s="2803"/>
      <c r="AG66" s="2804">
        <f t="shared" si="71"/>
        <v>0</v>
      </c>
      <c r="AH66" s="2805"/>
      <c r="AI66" s="2806"/>
      <c r="AJ66" s="2803"/>
      <c r="AK66" s="2804">
        <f t="shared" si="72"/>
        <v>0</v>
      </c>
      <c r="AL66" s="2805"/>
      <c r="AM66" s="2806"/>
      <c r="AN66" s="2803"/>
      <c r="AO66" s="2804">
        <f t="shared" si="73"/>
        <v>0</v>
      </c>
      <c r="AP66" s="2805"/>
      <c r="AQ66" s="2806"/>
      <c r="AR66" s="2803"/>
      <c r="AS66" s="2804">
        <f t="shared" si="74"/>
        <v>0</v>
      </c>
      <c r="AT66" s="2805"/>
      <c r="AU66" s="2806"/>
      <c r="AV66" s="2803"/>
      <c r="AW66" s="2804">
        <f t="shared" si="75"/>
        <v>0</v>
      </c>
      <c r="AX66" s="2805"/>
      <c r="AY66" s="2806"/>
      <c r="AZ66" s="2803"/>
      <c r="BA66" s="2804">
        <f t="shared" si="76"/>
        <v>0</v>
      </c>
      <c r="BB66" s="2805"/>
      <c r="BC66" s="2806"/>
      <c r="BD66" s="2803"/>
      <c r="BE66" s="2804">
        <f t="shared" si="77"/>
        <v>0</v>
      </c>
      <c r="BF66" s="2805"/>
      <c r="BG66" s="2806"/>
      <c r="BH66" s="2803"/>
      <c r="BI66" s="2804">
        <f t="shared" si="78"/>
        <v>0</v>
      </c>
      <c r="BJ66" s="2805"/>
      <c r="BK66" s="2806"/>
      <c r="BL66" s="2803"/>
      <c r="BM66" s="2804">
        <f t="shared" si="79"/>
        <v>0</v>
      </c>
      <c r="BN66" s="2805"/>
      <c r="BO66" s="2806"/>
    </row>
    <row r="67" spans="1:67">
      <c r="A67" s="1100"/>
      <c r="B67" s="2807" t="s">
        <v>2154</v>
      </c>
      <c r="C67" s="2802" t="s">
        <v>2023</v>
      </c>
      <c r="D67" s="2803"/>
      <c r="E67" s="2804">
        <f t="shared" si="64"/>
        <v>0</v>
      </c>
      <c r="F67" s="2805"/>
      <c r="G67" s="2806"/>
      <c r="H67" s="2803"/>
      <c r="I67" s="2804">
        <f t="shared" si="65"/>
        <v>0</v>
      </c>
      <c r="J67" s="2805"/>
      <c r="K67" s="2806"/>
      <c r="L67" s="2803"/>
      <c r="M67" s="2804">
        <f t="shared" si="66"/>
        <v>0</v>
      </c>
      <c r="N67" s="2805"/>
      <c r="O67" s="2806"/>
      <c r="P67" s="2803"/>
      <c r="Q67" s="2804">
        <f t="shared" si="67"/>
        <v>0</v>
      </c>
      <c r="R67" s="2805"/>
      <c r="S67" s="2806"/>
      <c r="T67" s="2803"/>
      <c r="U67" s="2804">
        <f t="shared" si="68"/>
        <v>0</v>
      </c>
      <c r="V67" s="2805"/>
      <c r="W67" s="2806"/>
      <c r="X67" s="2803"/>
      <c r="Y67" s="2804">
        <f t="shared" si="69"/>
        <v>0</v>
      </c>
      <c r="Z67" s="2805"/>
      <c r="AA67" s="2806"/>
      <c r="AB67" s="2803"/>
      <c r="AC67" s="2804">
        <f t="shared" si="70"/>
        <v>0</v>
      </c>
      <c r="AD67" s="2805"/>
      <c r="AE67" s="2806"/>
      <c r="AF67" s="2803"/>
      <c r="AG67" s="2804">
        <f t="shared" si="71"/>
        <v>0</v>
      </c>
      <c r="AH67" s="2805"/>
      <c r="AI67" s="2806"/>
      <c r="AJ67" s="2803"/>
      <c r="AK67" s="2804">
        <f t="shared" si="72"/>
        <v>0</v>
      </c>
      <c r="AL67" s="2805"/>
      <c r="AM67" s="2806"/>
      <c r="AN67" s="2803"/>
      <c r="AO67" s="2804">
        <f t="shared" si="73"/>
        <v>0</v>
      </c>
      <c r="AP67" s="2805"/>
      <c r="AQ67" s="2806"/>
      <c r="AR67" s="2803"/>
      <c r="AS67" s="2804">
        <f t="shared" si="74"/>
        <v>0</v>
      </c>
      <c r="AT67" s="2805"/>
      <c r="AU67" s="2806"/>
      <c r="AV67" s="2803"/>
      <c r="AW67" s="2804">
        <f t="shared" si="75"/>
        <v>0</v>
      </c>
      <c r="AX67" s="2805"/>
      <c r="AY67" s="2806"/>
      <c r="AZ67" s="2803"/>
      <c r="BA67" s="2804">
        <f t="shared" si="76"/>
        <v>0</v>
      </c>
      <c r="BB67" s="2805"/>
      <c r="BC67" s="2806"/>
      <c r="BD67" s="2803"/>
      <c r="BE67" s="2804">
        <f t="shared" si="77"/>
        <v>0</v>
      </c>
      <c r="BF67" s="2805"/>
      <c r="BG67" s="2806"/>
      <c r="BH67" s="2803"/>
      <c r="BI67" s="2804">
        <f t="shared" si="78"/>
        <v>0</v>
      </c>
      <c r="BJ67" s="2805"/>
      <c r="BK67" s="2806"/>
      <c r="BL67" s="2803"/>
      <c r="BM67" s="2804">
        <f t="shared" si="79"/>
        <v>0</v>
      </c>
      <c r="BN67" s="2805"/>
      <c r="BO67" s="2806"/>
    </row>
    <row r="68" spans="1:67">
      <c r="A68" s="1100"/>
      <c r="B68" s="2807"/>
      <c r="C68" s="2809"/>
      <c r="D68" s="2810"/>
      <c r="E68" s="2811"/>
      <c r="F68" s="2812"/>
      <c r="G68" s="2813"/>
      <c r="H68" s="2810"/>
      <c r="I68" s="2811"/>
      <c r="J68" s="2812"/>
      <c r="K68" s="2813"/>
      <c r="L68" s="2810"/>
      <c r="M68" s="2811"/>
      <c r="N68" s="2812"/>
      <c r="O68" s="2813"/>
      <c r="P68" s="2810"/>
      <c r="Q68" s="2811"/>
      <c r="R68" s="2812"/>
      <c r="S68" s="2813"/>
      <c r="T68" s="2810"/>
      <c r="U68" s="2811"/>
      <c r="V68" s="2812"/>
      <c r="W68" s="2813"/>
      <c r="X68" s="2810"/>
      <c r="Y68" s="2811"/>
      <c r="Z68" s="2812"/>
      <c r="AA68" s="2813"/>
      <c r="AB68" s="2810"/>
      <c r="AC68" s="2811"/>
      <c r="AD68" s="2812"/>
      <c r="AE68" s="2813"/>
      <c r="AF68" s="2810"/>
      <c r="AG68" s="2811"/>
      <c r="AH68" s="2812"/>
      <c r="AI68" s="2813"/>
      <c r="AJ68" s="2810"/>
      <c r="AK68" s="2811"/>
      <c r="AL68" s="2812"/>
      <c r="AM68" s="2813"/>
      <c r="AN68" s="2810"/>
      <c r="AO68" s="2811"/>
      <c r="AP68" s="2812"/>
      <c r="AQ68" s="2813"/>
      <c r="AR68" s="2810"/>
      <c r="AS68" s="2811"/>
      <c r="AT68" s="2812"/>
      <c r="AU68" s="2813"/>
      <c r="AV68" s="2810"/>
      <c r="AW68" s="2811"/>
      <c r="AX68" s="2812"/>
      <c r="AY68" s="2813"/>
      <c r="AZ68" s="2810"/>
      <c r="BA68" s="2811"/>
      <c r="BB68" s="2812"/>
      <c r="BC68" s="2813"/>
      <c r="BD68" s="2810"/>
      <c r="BE68" s="2811"/>
      <c r="BF68" s="2812"/>
      <c r="BG68" s="2813"/>
      <c r="BH68" s="2810"/>
      <c r="BI68" s="2811"/>
      <c r="BJ68" s="2812"/>
      <c r="BK68" s="2813"/>
      <c r="BL68" s="2810"/>
      <c r="BM68" s="2811"/>
      <c r="BN68" s="2812"/>
      <c r="BO68" s="2806"/>
    </row>
    <row r="69" spans="1:67">
      <c r="A69" s="1100"/>
      <c r="B69" s="2824" t="s">
        <v>2160</v>
      </c>
      <c r="C69" s="2809"/>
      <c r="D69" s="2810"/>
      <c r="E69" s="2811"/>
      <c r="F69" s="2812"/>
      <c r="G69" s="2813"/>
      <c r="H69" s="2810"/>
      <c r="I69" s="2811"/>
      <c r="J69" s="2812"/>
      <c r="K69" s="2813"/>
      <c r="L69" s="2810"/>
      <c r="M69" s="2811"/>
      <c r="N69" s="2812"/>
      <c r="O69" s="2813"/>
      <c r="P69" s="2810"/>
      <c r="Q69" s="2811"/>
      <c r="R69" s="2812"/>
      <c r="S69" s="2813"/>
      <c r="T69" s="2810"/>
      <c r="U69" s="2811"/>
      <c r="V69" s="2812"/>
      <c r="W69" s="2813"/>
      <c r="X69" s="2810"/>
      <c r="Y69" s="2811"/>
      <c r="Z69" s="2812"/>
      <c r="AA69" s="2813"/>
      <c r="AB69" s="2810"/>
      <c r="AC69" s="2811"/>
      <c r="AD69" s="2812"/>
      <c r="AE69" s="2813"/>
      <c r="AF69" s="2810"/>
      <c r="AG69" s="2811"/>
      <c r="AH69" s="2812"/>
      <c r="AI69" s="2813"/>
      <c r="AJ69" s="2810"/>
      <c r="AK69" s="2811"/>
      <c r="AL69" s="2812"/>
      <c r="AM69" s="2813"/>
      <c r="AN69" s="2810"/>
      <c r="AO69" s="2811"/>
      <c r="AP69" s="2812"/>
      <c r="AQ69" s="2813"/>
      <c r="AR69" s="2810"/>
      <c r="AS69" s="2811"/>
      <c r="AT69" s="2812"/>
      <c r="AU69" s="2813"/>
      <c r="AV69" s="2810"/>
      <c r="AW69" s="2811"/>
      <c r="AX69" s="2812"/>
      <c r="AY69" s="2813"/>
      <c r="AZ69" s="2810"/>
      <c r="BA69" s="2811"/>
      <c r="BB69" s="2812"/>
      <c r="BC69" s="2813"/>
      <c r="BD69" s="2810"/>
      <c r="BE69" s="2811"/>
      <c r="BF69" s="2812"/>
      <c r="BG69" s="2813"/>
      <c r="BH69" s="2810"/>
      <c r="BI69" s="2811"/>
      <c r="BJ69" s="2812"/>
      <c r="BK69" s="2813"/>
      <c r="BL69" s="2810"/>
      <c r="BM69" s="2811"/>
      <c r="BN69" s="2812"/>
      <c r="BO69" s="2806"/>
    </row>
    <row r="70" spans="1:67">
      <c r="A70" s="1100"/>
      <c r="B70" s="2807" t="s">
        <v>2161</v>
      </c>
      <c r="C70" s="2802" t="s">
        <v>2023</v>
      </c>
      <c r="D70" s="2803"/>
      <c r="E70" s="2804">
        <f t="shared" ref="E70:E74" si="80">+D70*(F70/1000)</f>
        <v>0</v>
      </c>
      <c r="F70" s="2805"/>
      <c r="G70" s="2806"/>
      <c r="H70" s="2803"/>
      <c r="I70" s="2804">
        <f t="shared" ref="I70:I74" si="81">+H70*(J70/1000)</f>
        <v>0</v>
      </c>
      <c r="J70" s="2805"/>
      <c r="K70" s="2806"/>
      <c r="L70" s="2803"/>
      <c r="M70" s="2804">
        <f t="shared" ref="M70:M74" si="82">+L70*(N70/1000)</f>
        <v>0</v>
      </c>
      <c r="N70" s="2805"/>
      <c r="O70" s="2806"/>
      <c r="P70" s="2803"/>
      <c r="Q70" s="2804">
        <f t="shared" ref="Q70:Q74" si="83">+P70*(R70/1000)</f>
        <v>0</v>
      </c>
      <c r="R70" s="2805"/>
      <c r="S70" s="2806"/>
      <c r="T70" s="2803"/>
      <c r="U70" s="2804">
        <f t="shared" ref="U70:U74" si="84">+T70*(V70/1000)</f>
        <v>0</v>
      </c>
      <c r="V70" s="2805"/>
      <c r="W70" s="2806"/>
      <c r="X70" s="2803"/>
      <c r="Y70" s="2804">
        <f t="shared" ref="Y70:Y74" si="85">+X70*(Z70/1000)</f>
        <v>0</v>
      </c>
      <c r="Z70" s="2805"/>
      <c r="AA70" s="2806"/>
      <c r="AB70" s="2803"/>
      <c r="AC70" s="2804">
        <f t="shared" ref="AC70:AC74" si="86">+AB70*(AD70/1000)</f>
        <v>0</v>
      </c>
      <c r="AD70" s="2805"/>
      <c r="AE70" s="2806"/>
      <c r="AF70" s="2803"/>
      <c r="AG70" s="2804">
        <f t="shared" ref="AG70:AG74" si="87">+AF70*(AH70/1000)</f>
        <v>0</v>
      </c>
      <c r="AH70" s="2805"/>
      <c r="AI70" s="2806"/>
      <c r="AJ70" s="2803"/>
      <c r="AK70" s="2804">
        <f t="shared" ref="AK70:AK74" si="88">+AJ70*(AL70/1000)</f>
        <v>0</v>
      </c>
      <c r="AL70" s="2805"/>
      <c r="AM70" s="2806"/>
      <c r="AN70" s="2803"/>
      <c r="AO70" s="2804">
        <f t="shared" ref="AO70:AO74" si="89">+AN70*(AP70/1000)</f>
        <v>0</v>
      </c>
      <c r="AP70" s="2805"/>
      <c r="AQ70" s="2806"/>
      <c r="AR70" s="2803"/>
      <c r="AS70" s="2804">
        <f t="shared" ref="AS70:AS74" si="90">+AR70*(AT70/1000)</f>
        <v>0</v>
      </c>
      <c r="AT70" s="2805"/>
      <c r="AU70" s="2806"/>
      <c r="AV70" s="2803"/>
      <c r="AW70" s="2804">
        <f t="shared" ref="AW70:AW74" si="91">+AV70*(AX70/1000)</f>
        <v>0</v>
      </c>
      <c r="AX70" s="2805"/>
      <c r="AY70" s="2806"/>
      <c r="AZ70" s="2803"/>
      <c r="BA70" s="2804">
        <f t="shared" ref="BA70:BA74" si="92">+AZ70*(BB70/1000)</f>
        <v>0</v>
      </c>
      <c r="BB70" s="2805"/>
      <c r="BC70" s="2806"/>
      <c r="BD70" s="2803"/>
      <c r="BE70" s="2804">
        <f t="shared" ref="BE70:BE74" si="93">+BD70*(BF70/1000)</f>
        <v>0</v>
      </c>
      <c r="BF70" s="2805"/>
      <c r="BG70" s="2806"/>
      <c r="BH70" s="2803"/>
      <c r="BI70" s="2804">
        <f t="shared" ref="BI70:BI74" si="94">+BH70*(BJ70/1000)</f>
        <v>0</v>
      </c>
      <c r="BJ70" s="2805"/>
      <c r="BK70" s="2806"/>
      <c r="BL70" s="2803"/>
      <c r="BM70" s="2804">
        <f t="shared" ref="BM70:BM74" si="95">+BL70*(BN70/1000)</f>
        <v>0</v>
      </c>
      <c r="BN70" s="2805"/>
      <c r="BO70" s="2806"/>
    </row>
    <row r="71" spans="1:67">
      <c r="A71" s="1100"/>
      <c r="B71" s="2807" t="s">
        <v>2162</v>
      </c>
      <c r="C71" s="2802" t="s">
        <v>2023</v>
      </c>
      <c r="D71" s="2803"/>
      <c r="E71" s="2804">
        <f t="shared" si="80"/>
        <v>0</v>
      </c>
      <c r="F71" s="2805"/>
      <c r="G71" s="2806"/>
      <c r="H71" s="2803"/>
      <c r="I71" s="2804">
        <f t="shared" si="81"/>
        <v>0</v>
      </c>
      <c r="J71" s="2805"/>
      <c r="K71" s="2806"/>
      <c r="L71" s="2803"/>
      <c r="M71" s="2804">
        <f t="shared" si="82"/>
        <v>0</v>
      </c>
      <c r="N71" s="2805"/>
      <c r="O71" s="2806"/>
      <c r="P71" s="2803"/>
      <c r="Q71" s="2804">
        <f t="shared" si="83"/>
        <v>0</v>
      </c>
      <c r="R71" s="2805"/>
      <c r="S71" s="2806"/>
      <c r="T71" s="2803"/>
      <c r="U71" s="2804">
        <f t="shared" si="84"/>
        <v>0</v>
      </c>
      <c r="V71" s="2805"/>
      <c r="W71" s="2806"/>
      <c r="X71" s="2803"/>
      <c r="Y71" s="2804">
        <f t="shared" si="85"/>
        <v>0</v>
      </c>
      <c r="Z71" s="2805"/>
      <c r="AA71" s="2806"/>
      <c r="AB71" s="2803"/>
      <c r="AC71" s="2804">
        <f t="shared" si="86"/>
        <v>0</v>
      </c>
      <c r="AD71" s="2805"/>
      <c r="AE71" s="2806"/>
      <c r="AF71" s="2803"/>
      <c r="AG71" s="2804">
        <f t="shared" si="87"/>
        <v>0</v>
      </c>
      <c r="AH71" s="2805"/>
      <c r="AI71" s="2806"/>
      <c r="AJ71" s="2803"/>
      <c r="AK71" s="2804">
        <f t="shared" si="88"/>
        <v>0</v>
      </c>
      <c r="AL71" s="2805"/>
      <c r="AM71" s="2806"/>
      <c r="AN71" s="2803"/>
      <c r="AO71" s="2804">
        <f t="shared" si="89"/>
        <v>0</v>
      </c>
      <c r="AP71" s="2805"/>
      <c r="AQ71" s="2806"/>
      <c r="AR71" s="2803"/>
      <c r="AS71" s="2804">
        <f t="shared" si="90"/>
        <v>0</v>
      </c>
      <c r="AT71" s="2805"/>
      <c r="AU71" s="2806"/>
      <c r="AV71" s="2803"/>
      <c r="AW71" s="2804">
        <f t="shared" si="91"/>
        <v>0</v>
      </c>
      <c r="AX71" s="2805"/>
      <c r="AY71" s="2806"/>
      <c r="AZ71" s="2803"/>
      <c r="BA71" s="2804">
        <f t="shared" si="92"/>
        <v>0</v>
      </c>
      <c r="BB71" s="2805"/>
      <c r="BC71" s="2806"/>
      <c r="BD71" s="2803"/>
      <c r="BE71" s="2804">
        <f t="shared" si="93"/>
        <v>0</v>
      </c>
      <c r="BF71" s="2805"/>
      <c r="BG71" s="2806"/>
      <c r="BH71" s="2803"/>
      <c r="BI71" s="2804">
        <f t="shared" si="94"/>
        <v>0</v>
      </c>
      <c r="BJ71" s="2805"/>
      <c r="BK71" s="2806"/>
      <c r="BL71" s="2803"/>
      <c r="BM71" s="2804">
        <f t="shared" si="95"/>
        <v>0</v>
      </c>
      <c r="BN71" s="2805"/>
      <c r="BO71" s="2806"/>
    </row>
    <row r="72" spans="1:67">
      <c r="A72" s="1100"/>
      <c r="B72" s="2807" t="s">
        <v>2163</v>
      </c>
      <c r="C72" s="2802" t="s">
        <v>2023</v>
      </c>
      <c r="D72" s="2803"/>
      <c r="E72" s="2804">
        <f t="shared" si="80"/>
        <v>0</v>
      </c>
      <c r="F72" s="2805"/>
      <c r="G72" s="2806"/>
      <c r="H72" s="2803"/>
      <c r="I72" s="2804">
        <f t="shared" si="81"/>
        <v>0</v>
      </c>
      <c r="J72" s="2805"/>
      <c r="K72" s="2806"/>
      <c r="L72" s="2803"/>
      <c r="M72" s="2804">
        <f t="shared" si="82"/>
        <v>0</v>
      </c>
      <c r="N72" s="2805"/>
      <c r="O72" s="2806"/>
      <c r="P72" s="2803"/>
      <c r="Q72" s="2804">
        <f t="shared" si="83"/>
        <v>0</v>
      </c>
      <c r="R72" s="2805"/>
      <c r="S72" s="2806"/>
      <c r="T72" s="2803"/>
      <c r="U72" s="2804">
        <f t="shared" si="84"/>
        <v>0</v>
      </c>
      <c r="V72" s="2805"/>
      <c r="W72" s="2806"/>
      <c r="X72" s="2803"/>
      <c r="Y72" s="2804">
        <f t="shared" si="85"/>
        <v>0</v>
      </c>
      <c r="Z72" s="2805"/>
      <c r="AA72" s="2806"/>
      <c r="AB72" s="2803"/>
      <c r="AC72" s="2804">
        <f t="shared" si="86"/>
        <v>0</v>
      </c>
      <c r="AD72" s="2805"/>
      <c r="AE72" s="2806"/>
      <c r="AF72" s="2803"/>
      <c r="AG72" s="2804">
        <f t="shared" si="87"/>
        <v>0</v>
      </c>
      <c r="AH72" s="2805"/>
      <c r="AI72" s="2806"/>
      <c r="AJ72" s="2803"/>
      <c r="AK72" s="2804">
        <f t="shared" si="88"/>
        <v>0</v>
      </c>
      <c r="AL72" s="2805"/>
      <c r="AM72" s="2806"/>
      <c r="AN72" s="2803"/>
      <c r="AO72" s="2804">
        <f t="shared" si="89"/>
        <v>0</v>
      </c>
      <c r="AP72" s="2805"/>
      <c r="AQ72" s="2806"/>
      <c r="AR72" s="2803"/>
      <c r="AS72" s="2804">
        <f t="shared" si="90"/>
        <v>0</v>
      </c>
      <c r="AT72" s="2805"/>
      <c r="AU72" s="2806"/>
      <c r="AV72" s="2803"/>
      <c r="AW72" s="2804">
        <f t="shared" si="91"/>
        <v>0</v>
      </c>
      <c r="AX72" s="2805"/>
      <c r="AY72" s="2806"/>
      <c r="AZ72" s="2803"/>
      <c r="BA72" s="2804">
        <f t="shared" si="92"/>
        <v>0</v>
      </c>
      <c r="BB72" s="2805"/>
      <c r="BC72" s="2806"/>
      <c r="BD72" s="2803"/>
      <c r="BE72" s="2804">
        <f t="shared" si="93"/>
        <v>0</v>
      </c>
      <c r="BF72" s="2805"/>
      <c r="BG72" s="2806"/>
      <c r="BH72" s="2803"/>
      <c r="BI72" s="2804">
        <f t="shared" si="94"/>
        <v>0</v>
      </c>
      <c r="BJ72" s="2805"/>
      <c r="BK72" s="2806"/>
      <c r="BL72" s="2803"/>
      <c r="BM72" s="2804">
        <f t="shared" si="95"/>
        <v>0</v>
      </c>
      <c r="BN72" s="2805"/>
      <c r="BO72" s="2806"/>
    </row>
    <row r="73" spans="1:67">
      <c r="A73" s="1100"/>
      <c r="B73" s="2807" t="s">
        <v>2272</v>
      </c>
      <c r="C73" s="2802" t="s">
        <v>2023</v>
      </c>
      <c r="D73" s="2803"/>
      <c r="E73" s="2804">
        <f t="shared" si="80"/>
        <v>0</v>
      </c>
      <c r="F73" s="2805"/>
      <c r="G73" s="2806"/>
      <c r="H73" s="2803"/>
      <c r="I73" s="2804">
        <f t="shared" si="81"/>
        <v>0</v>
      </c>
      <c r="J73" s="2805"/>
      <c r="K73" s="2806"/>
      <c r="L73" s="2803"/>
      <c r="M73" s="2804">
        <f t="shared" si="82"/>
        <v>0</v>
      </c>
      <c r="N73" s="2805"/>
      <c r="O73" s="2806"/>
      <c r="P73" s="2803"/>
      <c r="Q73" s="2804">
        <f t="shared" si="83"/>
        <v>0</v>
      </c>
      <c r="R73" s="2805"/>
      <c r="S73" s="2806"/>
      <c r="T73" s="2803"/>
      <c r="U73" s="2804">
        <f t="shared" si="84"/>
        <v>0</v>
      </c>
      <c r="V73" s="2805"/>
      <c r="W73" s="2806"/>
      <c r="X73" s="2803"/>
      <c r="Y73" s="2804">
        <f t="shared" si="85"/>
        <v>0</v>
      </c>
      <c r="Z73" s="2805"/>
      <c r="AA73" s="2806"/>
      <c r="AB73" s="2803"/>
      <c r="AC73" s="2804">
        <f t="shared" si="86"/>
        <v>0</v>
      </c>
      <c r="AD73" s="2805"/>
      <c r="AE73" s="2806"/>
      <c r="AF73" s="2803"/>
      <c r="AG73" s="2804">
        <f t="shared" si="87"/>
        <v>0</v>
      </c>
      <c r="AH73" s="2805"/>
      <c r="AI73" s="2806"/>
      <c r="AJ73" s="2803"/>
      <c r="AK73" s="2804">
        <f t="shared" si="88"/>
        <v>0</v>
      </c>
      <c r="AL73" s="2805"/>
      <c r="AM73" s="2806"/>
      <c r="AN73" s="2803"/>
      <c r="AO73" s="2804">
        <f t="shared" si="89"/>
        <v>0</v>
      </c>
      <c r="AP73" s="2805"/>
      <c r="AQ73" s="2806"/>
      <c r="AR73" s="2803"/>
      <c r="AS73" s="2804">
        <f t="shared" si="90"/>
        <v>0</v>
      </c>
      <c r="AT73" s="2805"/>
      <c r="AU73" s="2806"/>
      <c r="AV73" s="2803"/>
      <c r="AW73" s="2804">
        <f t="shared" si="91"/>
        <v>0</v>
      </c>
      <c r="AX73" s="2805"/>
      <c r="AY73" s="2806"/>
      <c r="AZ73" s="2803"/>
      <c r="BA73" s="2804">
        <f t="shared" si="92"/>
        <v>0</v>
      </c>
      <c r="BB73" s="2805"/>
      <c r="BC73" s="2806"/>
      <c r="BD73" s="2803"/>
      <c r="BE73" s="2804">
        <f t="shared" si="93"/>
        <v>0</v>
      </c>
      <c r="BF73" s="2805"/>
      <c r="BG73" s="2806"/>
      <c r="BH73" s="2803"/>
      <c r="BI73" s="2804">
        <f t="shared" si="94"/>
        <v>0</v>
      </c>
      <c r="BJ73" s="2805"/>
      <c r="BK73" s="2806"/>
      <c r="BL73" s="2803"/>
      <c r="BM73" s="2804">
        <f t="shared" si="95"/>
        <v>0</v>
      </c>
      <c r="BN73" s="2805"/>
      <c r="BO73" s="2806"/>
    </row>
    <row r="74" spans="1:67">
      <c r="A74" s="1100"/>
      <c r="B74" s="2807" t="s">
        <v>2631</v>
      </c>
      <c r="C74" s="2802" t="s">
        <v>2023</v>
      </c>
      <c r="D74" s="2803"/>
      <c r="E74" s="2804">
        <f t="shared" si="80"/>
        <v>0</v>
      </c>
      <c r="F74" s="2805"/>
      <c r="G74" s="2806"/>
      <c r="H74" s="2803"/>
      <c r="I74" s="2804">
        <f t="shared" si="81"/>
        <v>0</v>
      </c>
      <c r="J74" s="2805"/>
      <c r="K74" s="2806"/>
      <c r="L74" s="2803"/>
      <c r="M74" s="2804">
        <f t="shared" si="82"/>
        <v>0</v>
      </c>
      <c r="N74" s="2805"/>
      <c r="O74" s="2806"/>
      <c r="P74" s="2803"/>
      <c r="Q74" s="2804">
        <f t="shared" si="83"/>
        <v>0</v>
      </c>
      <c r="R74" s="2805"/>
      <c r="S74" s="2806"/>
      <c r="T74" s="2803"/>
      <c r="U74" s="2804">
        <f t="shared" si="84"/>
        <v>0</v>
      </c>
      <c r="V74" s="2805"/>
      <c r="W74" s="2806"/>
      <c r="X74" s="2803"/>
      <c r="Y74" s="2804">
        <f t="shared" si="85"/>
        <v>0</v>
      </c>
      <c r="Z74" s="2805"/>
      <c r="AA74" s="2806"/>
      <c r="AB74" s="2803"/>
      <c r="AC74" s="2804">
        <f t="shared" si="86"/>
        <v>0</v>
      </c>
      <c r="AD74" s="2805"/>
      <c r="AE74" s="2806"/>
      <c r="AF74" s="2803"/>
      <c r="AG74" s="2804">
        <f t="shared" si="87"/>
        <v>0</v>
      </c>
      <c r="AH74" s="2805"/>
      <c r="AI74" s="2806"/>
      <c r="AJ74" s="2803"/>
      <c r="AK74" s="2804">
        <f t="shared" si="88"/>
        <v>0</v>
      </c>
      <c r="AL74" s="2805"/>
      <c r="AM74" s="2806"/>
      <c r="AN74" s="2803"/>
      <c r="AO74" s="2804">
        <f t="shared" si="89"/>
        <v>0</v>
      </c>
      <c r="AP74" s="2805"/>
      <c r="AQ74" s="2806"/>
      <c r="AR74" s="2803"/>
      <c r="AS74" s="2804">
        <f t="shared" si="90"/>
        <v>0</v>
      </c>
      <c r="AT74" s="2805"/>
      <c r="AU74" s="2806"/>
      <c r="AV74" s="2803"/>
      <c r="AW74" s="2804">
        <f t="shared" si="91"/>
        <v>0</v>
      </c>
      <c r="AX74" s="2805"/>
      <c r="AY74" s="2806"/>
      <c r="AZ74" s="2803"/>
      <c r="BA74" s="2804">
        <f t="shared" si="92"/>
        <v>0</v>
      </c>
      <c r="BB74" s="2805"/>
      <c r="BC74" s="2806"/>
      <c r="BD74" s="2803"/>
      <c r="BE74" s="2804">
        <f t="shared" si="93"/>
        <v>0</v>
      </c>
      <c r="BF74" s="2805"/>
      <c r="BG74" s="2806"/>
      <c r="BH74" s="2803"/>
      <c r="BI74" s="2804">
        <f t="shared" si="94"/>
        <v>0</v>
      </c>
      <c r="BJ74" s="2805"/>
      <c r="BK74" s="2806"/>
      <c r="BL74" s="2803"/>
      <c r="BM74" s="2804">
        <f t="shared" si="95"/>
        <v>0</v>
      </c>
      <c r="BN74" s="2805"/>
      <c r="BO74" s="2806"/>
    </row>
    <row r="75" spans="1:67">
      <c r="A75" s="1100"/>
      <c r="B75" s="2807"/>
      <c r="C75" s="2809"/>
      <c r="D75" s="2810"/>
      <c r="E75" s="2811"/>
      <c r="F75" s="2812"/>
      <c r="G75" s="2813"/>
      <c r="H75" s="2810"/>
      <c r="I75" s="2811"/>
      <c r="J75" s="2812"/>
      <c r="K75" s="2813"/>
      <c r="L75" s="2810"/>
      <c r="M75" s="2811"/>
      <c r="N75" s="2812"/>
      <c r="O75" s="2813"/>
      <c r="P75" s="2810"/>
      <c r="Q75" s="2811"/>
      <c r="R75" s="2812"/>
      <c r="S75" s="2813"/>
      <c r="T75" s="2810"/>
      <c r="U75" s="2811"/>
      <c r="V75" s="2812"/>
      <c r="W75" s="2813"/>
      <c r="X75" s="2810"/>
      <c r="Y75" s="2811"/>
      <c r="Z75" s="2812"/>
      <c r="AA75" s="2813"/>
      <c r="AB75" s="2810"/>
      <c r="AC75" s="2811"/>
      <c r="AD75" s="2812"/>
      <c r="AE75" s="2813"/>
      <c r="AF75" s="2810"/>
      <c r="AG75" s="2811"/>
      <c r="AH75" s="2812"/>
      <c r="AI75" s="2813"/>
      <c r="AJ75" s="2810"/>
      <c r="AK75" s="2811"/>
      <c r="AL75" s="2812"/>
      <c r="AM75" s="2813"/>
      <c r="AN75" s="2810"/>
      <c r="AO75" s="2811"/>
      <c r="AP75" s="2812"/>
      <c r="AQ75" s="2813"/>
      <c r="AR75" s="2810"/>
      <c r="AS75" s="2811"/>
      <c r="AT75" s="2812"/>
      <c r="AU75" s="2813"/>
      <c r="AV75" s="2810"/>
      <c r="AW75" s="2811"/>
      <c r="AX75" s="2812"/>
      <c r="AY75" s="2813"/>
      <c r="AZ75" s="2810"/>
      <c r="BA75" s="2811"/>
      <c r="BB75" s="2812"/>
      <c r="BC75" s="2813"/>
      <c r="BD75" s="2810"/>
      <c r="BE75" s="2811"/>
      <c r="BF75" s="2812"/>
      <c r="BG75" s="2813"/>
      <c r="BH75" s="2810"/>
      <c r="BI75" s="2811"/>
      <c r="BJ75" s="2812"/>
      <c r="BK75" s="2813"/>
      <c r="BL75" s="2810"/>
      <c r="BM75" s="2811"/>
      <c r="BN75" s="2812"/>
      <c r="BO75" s="2806"/>
    </row>
    <row r="76" spans="1:67">
      <c r="A76" s="1100"/>
      <c r="B76" s="2808" t="s">
        <v>2165</v>
      </c>
      <c r="C76" s="2809"/>
      <c r="D76" s="2810"/>
      <c r="E76" s="2811"/>
      <c r="F76" s="2812"/>
      <c r="G76" s="2813"/>
      <c r="H76" s="2810"/>
      <c r="I76" s="2811"/>
      <c r="J76" s="2812"/>
      <c r="K76" s="2813"/>
      <c r="L76" s="2810"/>
      <c r="M76" s="2811"/>
      <c r="N76" s="2812"/>
      <c r="O76" s="2813"/>
      <c r="P76" s="2810"/>
      <c r="Q76" s="2811"/>
      <c r="R76" s="2812"/>
      <c r="S76" s="2813"/>
      <c r="T76" s="2810"/>
      <c r="U76" s="2811"/>
      <c r="V76" s="2812"/>
      <c r="W76" s="2813"/>
      <c r="X76" s="2810"/>
      <c r="Y76" s="2811"/>
      <c r="Z76" s="2812"/>
      <c r="AA76" s="2813"/>
      <c r="AB76" s="2810"/>
      <c r="AC76" s="2811"/>
      <c r="AD76" s="2812"/>
      <c r="AE76" s="2813"/>
      <c r="AF76" s="2810"/>
      <c r="AG76" s="2811"/>
      <c r="AH76" s="2812"/>
      <c r="AI76" s="2813"/>
      <c r="AJ76" s="2810"/>
      <c r="AK76" s="2811"/>
      <c r="AL76" s="2812"/>
      <c r="AM76" s="2813"/>
      <c r="AN76" s="2810"/>
      <c r="AO76" s="2811"/>
      <c r="AP76" s="2812"/>
      <c r="AQ76" s="2813"/>
      <c r="AR76" s="2810"/>
      <c r="AS76" s="2811"/>
      <c r="AT76" s="2812"/>
      <c r="AU76" s="2813"/>
      <c r="AV76" s="2810"/>
      <c r="AW76" s="2811"/>
      <c r="AX76" s="2812"/>
      <c r="AY76" s="2813"/>
      <c r="AZ76" s="2810"/>
      <c r="BA76" s="2811"/>
      <c r="BB76" s="2812"/>
      <c r="BC76" s="2813"/>
      <c r="BD76" s="2810"/>
      <c r="BE76" s="2811"/>
      <c r="BF76" s="2812"/>
      <c r="BG76" s="2813"/>
      <c r="BH76" s="2810"/>
      <c r="BI76" s="2811"/>
      <c r="BJ76" s="2812"/>
      <c r="BK76" s="2813"/>
      <c r="BL76" s="2810"/>
      <c r="BM76" s="2811"/>
      <c r="BN76" s="2812"/>
      <c r="BO76" s="2806"/>
    </row>
    <row r="77" spans="1:67">
      <c r="A77" s="1100"/>
      <c r="B77" s="2825" t="s">
        <v>2273</v>
      </c>
      <c r="C77" s="2802" t="s">
        <v>2167</v>
      </c>
      <c r="D77" s="2803"/>
      <c r="E77" s="2804">
        <f t="shared" ref="E77:E83" si="96">+D77*(F77/1000)</f>
        <v>0</v>
      </c>
      <c r="F77" s="2805"/>
      <c r="G77" s="2806"/>
      <c r="H77" s="2803"/>
      <c r="I77" s="2804">
        <f t="shared" ref="I77:I83" si="97">+H77*(J77/1000)</f>
        <v>0</v>
      </c>
      <c r="J77" s="2805"/>
      <c r="K77" s="2806"/>
      <c r="L77" s="2803"/>
      <c r="M77" s="2804">
        <f t="shared" ref="M77:M83" si="98">+L77*(N77/1000)</f>
        <v>0</v>
      </c>
      <c r="N77" s="2805"/>
      <c r="O77" s="2806"/>
      <c r="P77" s="2803"/>
      <c r="Q77" s="2804">
        <f t="shared" ref="Q77:Q83" si="99">+P77*(R77/1000)</f>
        <v>0</v>
      </c>
      <c r="R77" s="2805"/>
      <c r="S77" s="2806"/>
      <c r="T77" s="2803"/>
      <c r="U77" s="2804">
        <f t="shared" ref="U77:U83" si="100">+T77*(V77/1000)</f>
        <v>0</v>
      </c>
      <c r="V77" s="2805"/>
      <c r="W77" s="2806"/>
      <c r="X77" s="2803"/>
      <c r="Y77" s="2804">
        <f t="shared" ref="Y77:Y83" si="101">+X77*(Z77/1000)</f>
        <v>0</v>
      </c>
      <c r="Z77" s="2805"/>
      <c r="AA77" s="2806"/>
      <c r="AB77" s="2803"/>
      <c r="AC77" s="2804">
        <f t="shared" ref="AC77:AC83" si="102">+AB77*(AD77/1000)</f>
        <v>0</v>
      </c>
      <c r="AD77" s="2805"/>
      <c r="AE77" s="2806"/>
      <c r="AF77" s="2803"/>
      <c r="AG77" s="2804">
        <f t="shared" ref="AG77:AG83" si="103">+AF77*(AH77/1000)</f>
        <v>0</v>
      </c>
      <c r="AH77" s="2805"/>
      <c r="AI77" s="2806"/>
      <c r="AJ77" s="2803"/>
      <c r="AK77" s="2804">
        <f t="shared" ref="AK77:AK83" si="104">+AJ77*(AL77/1000)</f>
        <v>0</v>
      </c>
      <c r="AL77" s="2805"/>
      <c r="AM77" s="2806"/>
      <c r="AN77" s="2803"/>
      <c r="AO77" s="2804">
        <f t="shared" ref="AO77:AO83" si="105">+AN77*(AP77/1000)</f>
        <v>0</v>
      </c>
      <c r="AP77" s="2805"/>
      <c r="AQ77" s="2806"/>
      <c r="AR77" s="2803"/>
      <c r="AS77" s="2804">
        <f t="shared" ref="AS77:AS83" si="106">+AR77*(AT77/1000)</f>
        <v>0</v>
      </c>
      <c r="AT77" s="2805"/>
      <c r="AU77" s="2806"/>
      <c r="AV77" s="2803"/>
      <c r="AW77" s="2804">
        <f t="shared" ref="AW77:AW83" si="107">+AV77*(AX77/1000)</f>
        <v>0</v>
      </c>
      <c r="AX77" s="2805"/>
      <c r="AY77" s="2806"/>
      <c r="AZ77" s="2803"/>
      <c r="BA77" s="2804">
        <f t="shared" ref="BA77:BA83" si="108">+AZ77*(BB77/1000)</f>
        <v>0</v>
      </c>
      <c r="BB77" s="2805"/>
      <c r="BC77" s="2806"/>
      <c r="BD77" s="2803"/>
      <c r="BE77" s="2804">
        <f t="shared" ref="BE77:BE83" si="109">+BD77*(BF77/1000)</f>
        <v>0</v>
      </c>
      <c r="BF77" s="2805"/>
      <c r="BG77" s="2806"/>
      <c r="BH77" s="2803"/>
      <c r="BI77" s="2804">
        <f t="shared" ref="BI77:BI83" si="110">+BH77*(BJ77/1000)</f>
        <v>0</v>
      </c>
      <c r="BJ77" s="2805"/>
      <c r="BK77" s="2806"/>
      <c r="BL77" s="2803"/>
      <c r="BM77" s="2804">
        <f t="shared" ref="BM77:BM83" si="111">+BL77*(BN77/1000)</f>
        <v>0</v>
      </c>
      <c r="BN77" s="2805"/>
      <c r="BO77" s="2806"/>
    </row>
    <row r="78" spans="1:67">
      <c r="A78" s="1100"/>
      <c r="B78" s="2825" t="s">
        <v>2180</v>
      </c>
      <c r="C78" s="2802" t="s">
        <v>2167</v>
      </c>
      <c r="D78" s="2803"/>
      <c r="E78" s="2804">
        <f t="shared" si="96"/>
        <v>0</v>
      </c>
      <c r="F78" s="2805"/>
      <c r="G78" s="2806"/>
      <c r="H78" s="2803"/>
      <c r="I78" s="2804">
        <f t="shared" si="97"/>
        <v>0</v>
      </c>
      <c r="J78" s="2805"/>
      <c r="K78" s="2806"/>
      <c r="L78" s="2803"/>
      <c r="M78" s="2804">
        <f t="shared" si="98"/>
        <v>0</v>
      </c>
      <c r="N78" s="2805"/>
      <c r="O78" s="2806"/>
      <c r="P78" s="2803"/>
      <c r="Q78" s="2804">
        <f t="shared" si="99"/>
        <v>0</v>
      </c>
      <c r="R78" s="2805"/>
      <c r="S78" s="2806"/>
      <c r="T78" s="2803"/>
      <c r="U78" s="2804">
        <f t="shared" si="100"/>
        <v>0</v>
      </c>
      <c r="V78" s="2805"/>
      <c r="W78" s="2806"/>
      <c r="X78" s="2803"/>
      <c r="Y78" s="2804">
        <f t="shared" si="101"/>
        <v>0</v>
      </c>
      <c r="Z78" s="2805"/>
      <c r="AA78" s="2806"/>
      <c r="AB78" s="2803"/>
      <c r="AC78" s="2804">
        <f t="shared" si="102"/>
        <v>0</v>
      </c>
      <c r="AD78" s="2805"/>
      <c r="AE78" s="2806"/>
      <c r="AF78" s="2803"/>
      <c r="AG78" s="2804">
        <f t="shared" si="103"/>
        <v>0</v>
      </c>
      <c r="AH78" s="2805"/>
      <c r="AI78" s="2806"/>
      <c r="AJ78" s="2803"/>
      <c r="AK78" s="2804">
        <f t="shared" si="104"/>
        <v>0</v>
      </c>
      <c r="AL78" s="2805"/>
      <c r="AM78" s="2806"/>
      <c r="AN78" s="2803"/>
      <c r="AO78" s="2804">
        <f t="shared" si="105"/>
        <v>0</v>
      </c>
      <c r="AP78" s="2805"/>
      <c r="AQ78" s="2806"/>
      <c r="AR78" s="2803"/>
      <c r="AS78" s="2804">
        <f t="shared" si="106"/>
        <v>0</v>
      </c>
      <c r="AT78" s="2805"/>
      <c r="AU78" s="2806"/>
      <c r="AV78" s="2803"/>
      <c r="AW78" s="2804">
        <f t="shared" si="107"/>
        <v>0</v>
      </c>
      <c r="AX78" s="2805"/>
      <c r="AY78" s="2806"/>
      <c r="AZ78" s="2803"/>
      <c r="BA78" s="2804">
        <f t="shared" si="108"/>
        <v>0</v>
      </c>
      <c r="BB78" s="2805"/>
      <c r="BC78" s="2806"/>
      <c r="BD78" s="2803"/>
      <c r="BE78" s="2804">
        <f t="shared" si="109"/>
        <v>0</v>
      </c>
      <c r="BF78" s="2805"/>
      <c r="BG78" s="2806"/>
      <c r="BH78" s="2803"/>
      <c r="BI78" s="2804">
        <f t="shared" si="110"/>
        <v>0</v>
      </c>
      <c r="BJ78" s="2805"/>
      <c r="BK78" s="2806"/>
      <c r="BL78" s="2803"/>
      <c r="BM78" s="2804">
        <f t="shared" si="111"/>
        <v>0</v>
      </c>
      <c r="BN78" s="2805"/>
      <c r="BO78" s="2806"/>
    </row>
    <row r="79" spans="1:67">
      <c r="A79" s="1100"/>
      <c r="B79" s="2825" t="s">
        <v>2632</v>
      </c>
      <c r="C79" s="2802" t="s">
        <v>2167</v>
      </c>
      <c r="D79" s="2803"/>
      <c r="E79" s="2804">
        <f t="shared" si="96"/>
        <v>0</v>
      </c>
      <c r="F79" s="2805"/>
      <c r="G79" s="2806"/>
      <c r="H79" s="2803"/>
      <c r="I79" s="2804">
        <f t="shared" si="97"/>
        <v>0</v>
      </c>
      <c r="J79" s="2805"/>
      <c r="K79" s="2806"/>
      <c r="L79" s="2803"/>
      <c r="M79" s="2804">
        <f t="shared" si="98"/>
        <v>0</v>
      </c>
      <c r="N79" s="2805"/>
      <c r="O79" s="2806"/>
      <c r="P79" s="2803"/>
      <c r="Q79" s="2804">
        <f t="shared" si="99"/>
        <v>0</v>
      </c>
      <c r="R79" s="2805"/>
      <c r="S79" s="2806"/>
      <c r="T79" s="2803"/>
      <c r="U79" s="2804">
        <f t="shared" si="100"/>
        <v>0</v>
      </c>
      <c r="V79" s="2805"/>
      <c r="W79" s="2806"/>
      <c r="X79" s="2803"/>
      <c r="Y79" s="2804">
        <f t="shared" si="101"/>
        <v>0</v>
      </c>
      <c r="Z79" s="2805"/>
      <c r="AA79" s="2806"/>
      <c r="AB79" s="2803"/>
      <c r="AC79" s="2804">
        <f t="shared" si="102"/>
        <v>0</v>
      </c>
      <c r="AD79" s="2805"/>
      <c r="AE79" s="2806"/>
      <c r="AF79" s="2803"/>
      <c r="AG79" s="2804">
        <f t="shared" si="103"/>
        <v>0</v>
      </c>
      <c r="AH79" s="2805"/>
      <c r="AI79" s="2806"/>
      <c r="AJ79" s="2803"/>
      <c r="AK79" s="2804">
        <f t="shared" si="104"/>
        <v>0</v>
      </c>
      <c r="AL79" s="2805"/>
      <c r="AM79" s="2806"/>
      <c r="AN79" s="2803"/>
      <c r="AO79" s="2804">
        <f t="shared" si="105"/>
        <v>0</v>
      </c>
      <c r="AP79" s="2805"/>
      <c r="AQ79" s="2806"/>
      <c r="AR79" s="2803"/>
      <c r="AS79" s="2804">
        <f t="shared" si="106"/>
        <v>0</v>
      </c>
      <c r="AT79" s="2805"/>
      <c r="AU79" s="2806"/>
      <c r="AV79" s="2803"/>
      <c r="AW79" s="2804">
        <f t="shared" si="107"/>
        <v>0</v>
      </c>
      <c r="AX79" s="2805"/>
      <c r="AY79" s="2806"/>
      <c r="AZ79" s="2803"/>
      <c r="BA79" s="2804">
        <f t="shared" si="108"/>
        <v>0</v>
      </c>
      <c r="BB79" s="2805"/>
      <c r="BC79" s="2806"/>
      <c r="BD79" s="2803"/>
      <c r="BE79" s="2804">
        <f t="shared" si="109"/>
        <v>0</v>
      </c>
      <c r="BF79" s="2805"/>
      <c r="BG79" s="2806"/>
      <c r="BH79" s="2803"/>
      <c r="BI79" s="2804">
        <f t="shared" si="110"/>
        <v>0</v>
      </c>
      <c r="BJ79" s="2805"/>
      <c r="BK79" s="2806"/>
      <c r="BL79" s="2803"/>
      <c r="BM79" s="2804">
        <f t="shared" si="111"/>
        <v>0</v>
      </c>
      <c r="BN79" s="2805"/>
      <c r="BO79" s="2806"/>
    </row>
    <row r="80" spans="1:67">
      <c r="A80" s="1100"/>
      <c r="B80" s="2825" t="s">
        <v>2277</v>
      </c>
      <c r="C80" s="2802" t="s">
        <v>2023</v>
      </c>
      <c r="D80" s="2803"/>
      <c r="E80" s="2804">
        <f t="shared" si="96"/>
        <v>0</v>
      </c>
      <c r="F80" s="2805"/>
      <c r="G80" s="2806"/>
      <c r="H80" s="2803"/>
      <c r="I80" s="2804">
        <f t="shared" si="97"/>
        <v>0</v>
      </c>
      <c r="J80" s="2805"/>
      <c r="K80" s="2806"/>
      <c r="L80" s="2803"/>
      <c r="M80" s="2804">
        <f t="shared" si="98"/>
        <v>0</v>
      </c>
      <c r="N80" s="2805"/>
      <c r="O80" s="2806"/>
      <c r="P80" s="2803"/>
      <c r="Q80" s="2804">
        <f t="shared" si="99"/>
        <v>0</v>
      </c>
      <c r="R80" s="2805"/>
      <c r="S80" s="2806"/>
      <c r="T80" s="2803"/>
      <c r="U80" s="2804">
        <f t="shared" si="100"/>
        <v>0</v>
      </c>
      <c r="V80" s="2805"/>
      <c r="W80" s="2806"/>
      <c r="X80" s="2803"/>
      <c r="Y80" s="2804">
        <f t="shared" si="101"/>
        <v>0</v>
      </c>
      <c r="Z80" s="2805"/>
      <c r="AA80" s="2806"/>
      <c r="AB80" s="2803"/>
      <c r="AC80" s="2804">
        <f t="shared" si="102"/>
        <v>0</v>
      </c>
      <c r="AD80" s="2805"/>
      <c r="AE80" s="2806"/>
      <c r="AF80" s="2803"/>
      <c r="AG80" s="2804">
        <f t="shared" si="103"/>
        <v>0</v>
      </c>
      <c r="AH80" s="2805"/>
      <c r="AI80" s="2806"/>
      <c r="AJ80" s="2803"/>
      <c r="AK80" s="2804">
        <f t="shared" si="104"/>
        <v>0</v>
      </c>
      <c r="AL80" s="2805"/>
      <c r="AM80" s="2806"/>
      <c r="AN80" s="2803"/>
      <c r="AO80" s="2804">
        <f t="shared" si="105"/>
        <v>0</v>
      </c>
      <c r="AP80" s="2805"/>
      <c r="AQ80" s="2806"/>
      <c r="AR80" s="2803"/>
      <c r="AS80" s="2804">
        <f t="shared" si="106"/>
        <v>0</v>
      </c>
      <c r="AT80" s="2805"/>
      <c r="AU80" s="2806"/>
      <c r="AV80" s="2803"/>
      <c r="AW80" s="2804">
        <f t="shared" si="107"/>
        <v>0</v>
      </c>
      <c r="AX80" s="2805"/>
      <c r="AY80" s="2806"/>
      <c r="AZ80" s="2803"/>
      <c r="BA80" s="2804">
        <f t="shared" si="108"/>
        <v>0</v>
      </c>
      <c r="BB80" s="2805"/>
      <c r="BC80" s="2806"/>
      <c r="BD80" s="2803"/>
      <c r="BE80" s="2804">
        <f t="shared" si="109"/>
        <v>0</v>
      </c>
      <c r="BF80" s="2805"/>
      <c r="BG80" s="2806"/>
      <c r="BH80" s="2803"/>
      <c r="BI80" s="2804">
        <f t="shared" si="110"/>
        <v>0</v>
      </c>
      <c r="BJ80" s="2805"/>
      <c r="BK80" s="2806"/>
      <c r="BL80" s="2803"/>
      <c r="BM80" s="2804">
        <f t="shared" si="111"/>
        <v>0</v>
      </c>
      <c r="BN80" s="2805"/>
      <c r="BO80" s="2806"/>
    </row>
    <row r="81" spans="1:67">
      <c r="A81" s="1100"/>
      <c r="B81" s="2825" t="s">
        <v>2278</v>
      </c>
      <c r="C81" s="2802" t="s">
        <v>2023</v>
      </c>
      <c r="D81" s="2803"/>
      <c r="E81" s="2804">
        <f t="shared" si="96"/>
        <v>0</v>
      </c>
      <c r="F81" s="2805"/>
      <c r="G81" s="2806"/>
      <c r="H81" s="2803"/>
      <c r="I81" s="2804">
        <f t="shared" si="97"/>
        <v>0</v>
      </c>
      <c r="J81" s="2805"/>
      <c r="K81" s="2806"/>
      <c r="L81" s="2803"/>
      <c r="M81" s="2804">
        <f t="shared" si="98"/>
        <v>0</v>
      </c>
      <c r="N81" s="2805"/>
      <c r="O81" s="2806"/>
      <c r="P81" s="2803"/>
      <c r="Q81" s="2804">
        <f t="shared" si="99"/>
        <v>0</v>
      </c>
      <c r="R81" s="2805"/>
      <c r="S81" s="2806"/>
      <c r="T81" s="2803"/>
      <c r="U81" s="2804">
        <f t="shared" si="100"/>
        <v>0</v>
      </c>
      <c r="V81" s="2805"/>
      <c r="W81" s="2806"/>
      <c r="X81" s="2803"/>
      <c r="Y81" s="2804">
        <f t="shared" si="101"/>
        <v>0</v>
      </c>
      <c r="Z81" s="2805"/>
      <c r="AA81" s="2806"/>
      <c r="AB81" s="2803"/>
      <c r="AC81" s="2804">
        <f t="shared" si="102"/>
        <v>0</v>
      </c>
      <c r="AD81" s="2805"/>
      <c r="AE81" s="2806"/>
      <c r="AF81" s="2803"/>
      <c r="AG81" s="2804">
        <f t="shared" si="103"/>
        <v>0</v>
      </c>
      <c r="AH81" s="2805"/>
      <c r="AI81" s="2806"/>
      <c r="AJ81" s="2803"/>
      <c r="AK81" s="2804">
        <f t="shared" si="104"/>
        <v>0</v>
      </c>
      <c r="AL81" s="2805"/>
      <c r="AM81" s="2806"/>
      <c r="AN81" s="2803"/>
      <c r="AO81" s="2804">
        <f t="shared" si="105"/>
        <v>0</v>
      </c>
      <c r="AP81" s="2805"/>
      <c r="AQ81" s="2806"/>
      <c r="AR81" s="2803"/>
      <c r="AS81" s="2804">
        <f t="shared" si="106"/>
        <v>0</v>
      </c>
      <c r="AT81" s="2805"/>
      <c r="AU81" s="2806"/>
      <c r="AV81" s="2803"/>
      <c r="AW81" s="2804">
        <f t="shared" si="107"/>
        <v>0</v>
      </c>
      <c r="AX81" s="2805"/>
      <c r="AY81" s="2806"/>
      <c r="AZ81" s="2803"/>
      <c r="BA81" s="2804">
        <f t="shared" si="108"/>
        <v>0</v>
      </c>
      <c r="BB81" s="2805"/>
      <c r="BC81" s="2806"/>
      <c r="BD81" s="2803"/>
      <c r="BE81" s="2804">
        <f t="shared" si="109"/>
        <v>0</v>
      </c>
      <c r="BF81" s="2805"/>
      <c r="BG81" s="2806"/>
      <c r="BH81" s="2803"/>
      <c r="BI81" s="2804">
        <f t="shared" si="110"/>
        <v>0</v>
      </c>
      <c r="BJ81" s="2805"/>
      <c r="BK81" s="2806"/>
      <c r="BL81" s="2803"/>
      <c r="BM81" s="2804">
        <f t="shared" si="111"/>
        <v>0</v>
      </c>
      <c r="BN81" s="2805"/>
      <c r="BO81" s="2806"/>
    </row>
    <row r="82" spans="1:67">
      <c r="A82" s="1100"/>
      <c r="B82" s="2825" t="s">
        <v>2279</v>
      </c>
      <c r="C82" s="2802" t="s">
        <v>2023</v>
      </c>
      <c r="D82" s="2803"/>
      <c r="E82" s="2804">
        <f t="shared" si="96"/>
        <v>0</v>
      </c>
      <c r="F82" s="2805"/>
      <c r="G82" s="2806"/>
      <c r="H82" s="2803"/>
      <c r="I82" s="2804">
        <f t="shared" si="97"/>
        <v>0</v>
      </c>
      <c r="J82" s="2805"/>
      <c r="K82" s="2806"/>
      <c r="L82" s="2803"/>
      <c r="M82" s="2804">
        <f t="shared" si="98"/>
        <v>0</v>
      </c>
      <c r="N82" s="2805"/>
      <c r="O82" s="2806"/>
      <c r="P82" s="2803"/>
      <c r="Q82" s="2804">
        <f t="shared" si="99"/>
        <v>0</v>
      </c>
      <c r="R82" s="2805"/>
      <c r="S82" s="2806"/>
      <c r="T82" s="2803"/>
      <c r="U82" s="2804">
        <f t="shared" si="100"/>
        <v>0</v>
      </c>
      <c r="V82" s="2805"/>
      <c r="W82" s="2806"/>
      <c r="X82" s="2803"/>
      <c r="Y82" s="2804">
        <f t="shared" si="101"/>
        <v>0</v>
      </c>
      <c r="Z82" s="2805"/>
      <c r="AA82" s="2806"/>
      <c r="AB82" s="2803"/>
      <c r="AC82" s="2804">
        <f t="shared" si="102"/>
        <v>0</v>
      </c>
      <c r="AD82" s="2805"/>
      <c r="AE82" s="2806"/>
      <c r="AF82" s="2803"/>
      <c r="AG82" s="2804">
        <f t="shared" si="103"/>
        <v>0</v>
      </c>
      <c r="AH82" s="2805"/>
      <c r="AI82" s="2806"/>
      <c r="AJ82" s="2803"/>
      <c r="AK82" s="2804">
        <f t="shared" si="104"/>
        <v>0</v>
      </c>
      <c r="AL82" s="2805"/>
      <c r="AM82" s="2806"/>
      <c r="AN82" s="2803"/>
      <c r="AO82" s="2804">
        <f t="shared" si="105"/>
        <v>0</v>
      </c>
      <c r="AP82" s="2805"/>
      <c r="AQ82" s="2806"/>
      <c r="AR82" s="2803"/>
      <c r="AS82" s="2804">
        <f t="shared" si="106"/>
        <v>0</v>
      </c>
      <c r="AT82" s="2805"/>
      <c r="AU82" s="2806"/>
      <c r="AV82" s="2803"/>
      <c r="AW82" s="2804">
        <f t="shared" si="107"/>
        <v>0</v>
      </c>
      <c r="AX82" s="2805"/>
      <c r="AY82" s="2806"/>
      <c r="AZ82" s="2803"/>
      <c r="BA82" s="2804">
        <f t="shared" si="108"/>
        <v>0</v>
      </c>
      <c r="BB82" s="2805"/>
      <c r="BC82" s="2806"/>
      <c r="BD82" s="2803"/>
      <c r="BE82" s="2804">
        <f t="shared" si="109"/>
        <v>0</v>
      </c>
      <c r="BF82" s="2805"/>
      <c r="BG82" s="2806"/>
      <c r="BH82" s="2803"/>
      <c r="BI82" s="2804">
        <f t="shared" si="110"/>
        <v>0</v>
      </c>
      <c r="BJ82" s="2805"/>
      <c r="BK82" s="2806"/>
      <c r="BL82" s="2803"/>
      <c r="BM82" s="2804">
        <f t="shared" si="111"/>
        <v>0</v>
      </c>
      <c r="BN82" s="2805"/>
      <c r="BO82" s="2806"/>
    </row>
    <row r="83" spans="1:67">
      <c r="A83" s="1100"/>
      <c r="B83" s="2825" t="s">
        <v>2280</v>
      </c>
      <c r="C83" s="2802" t="s">
        <v>2023</v>
      </c>
      <c r="D83" s="2803"/>
      <c r="E83" s="2804">
        <f t="shared" si="96"/>
        <v>0</v>
      </c>
      <c r="F83" s="2805"/>
      <c r="G83" s="2806"/>
      <c r="H83" s="2803"/>
      <c r="I83" s="2804">
        <f t="shared" si="97"/>
        <v>0</v>
      </c>
      <c r="J83" s="2805"/>
      <c r="K83" s="2806"/>
      <c r="L83" s="2803"/>
      <c r="M83" s="2804">
        <f t="shared" si="98"/>
        <v>0</v>
      </c>
      <c r="N83" s="2805"/>
      <c r="O83" s="2806"/>
      <c r="P83" s="2803"/>
      <c r="Q83" s="2804">
        <f t="shared" si="99"/>
        <v>0</v>
      </c>
      <c r="R83" s="2805"/>
      <c r="S83" s="2806"/>
      <c r="T83" s="2803"/>
      <c r="U83" s="2804">
        <f t="shared" si="100"/>
        <v>0</v>
      </c>
      <c r="V83" s="2805"/>
      <c r="W83" s="2806"/>
      <c r="X83" s="2803"/>
      <c r="Y83" s="2804">
        <f t="shared" si="101"/>
        <v>0</v>
      </c>
      <c r="Z83" s="2805"/>
      <c r="AA83" s="2806"/>
      <c r="AB83" s="2803"/>
      <c r="AC83" s="2804">
        <f t="shared" si="102"/>
        <v>0</v>
      </c>
      <c r="AD83" s="2805"/>
      <c r="AE83" s="2806"/>
      <c r="AF83" s="2803"/>
      <c r="AG83" s="2804">
        <f t="shared" si="103"/>
        <v>0</v>
      </c>
      <c r="AH83" s="2805"/>
      <c r="AI83" s="2806"/>
      <c r="AJ83" s="2803"/>
      <c r="AK83" s="2804">
        <f t="shared" si="104"/>
        <v>0</v>
      </c>
      <c r="AL83" s="2805"/>
      <c r="AM83" s="2806"/>
      <c r="AN83" s="2803"/>
      <c r="AO83" s="2804">
        <f t="shared" si="105"/>
        <v>0</v>
      </c>
      <c r="AP83" s="2805"/>
      <c r="AQ83" s="2806"/>
      <c r="AR83" s="2803"/>
      <c r="AS83" s="2804">
        <f t="shared" si="106"/>
        <v>0</v>
      </c>
      <c r="AT83" s="2805"/>
      <c r="AU83" s="2806"/>
      <c r="AV83" s="2803"/>
      <c r="AW83" s="2804">
        <f t="shared" si="107"/>
        <v>0</v>
      </c>
      <c r="AX83" s="2805"/>
      <c r="AY83" s="2806"/>
      <c r="AZ83" s="2803"/>
      <c r="BA83" s="2804">
        <f t="shared" si="108"/>
        <v>0</v>
      </c>
      <c r="BB83" s="2805"/>
      <c r="BC83" s="2806"/>
      <c r="BD83" s="2803"/>
      <c r="BE83" s="2804">
        <f t="shared" si="109"/>
        <v>0</v>
      </c>
      <c r="BF83" s="2805"/>
      <c r="BG83" s="2806"/>
      <c r="BH83" s="2803"/>
      <c r="BI83" s="2804">
        <f t="shared" si="110"/>
        <v>0</v>
      </c>
      <c r="BJ83" s="2805"/>
      <c r="BK83" s="2806"/>
      <c r="BL83" s="2803"/>
      <c r="BM83" s="2804">
        <f t="shared" si="111"/>
        <v>0</v>
      </c>
      <c r="BN83" s="2805"/>
      <c r="BO83" s="2806"/>
    </row>
    <row r="84" spans="1:67">
      <c r="A84" s="1100"/>
      <c r="B84" s="2826"/>
      <c r="C84" s="2802"/>
      <c r="D84" s="2810"/>
      <c r="E84" s="2811"/>
      <c r="F84" s="2812"/>
      <c r="G84" s="2813"/>
      <c r="H84" s="2810"/>
      <c r="I84" s="2811"/>
      <c r="J84" s="2812"/>
      <c r="K84" s="2813"/>
      <c r="L84" s="2810"/>
      <c r="M84" s="2811"/>
      <c r="N84" s="2812"/>
      <c r="O84" s="2813"/>
      <c r="P84" s="2810"/>
      <c r="Q84" s="2811"/>
      <c r="R84" s="2812"/>
      <c r="S84" s="2813"/>
      <c r="T84" s="2810"/>
      <c r="U84" s="2811"/>
      <c r="V84" s="2812"/>
      <c r="W84" s="2813"/>
      <c r="X84" s="2810"/>
      <c r="Y84" s="2811"/>
      <c r="Z84" s="2812"/>
      <c r="AA84" s="2813"/>
      <c r="AB84" s="2810"/>
      <c r="AC84" s="2811"/>
      <c r="AD84" s="2812"/>
      <c r="AE84" s="2813"/>
      <c r="AF84" s="2810"/>
      <c r="AG84" s="2811"/>
      <c r="AH84" s="2812"/>
      <c r="AI84" s="2813"/>
      <c r="AJ84" s="2810"/>
      <c r="AK84" s="2811"/>
      <c r="AL84" s="2812"/>
      <c r="AM84" s="2813"/>
      <c r="AN84" s="2810"/>
      <c r="AO84" s="2811"/>
      <c r="AP84" s="2812"/>
      <c r="AQ84" s="2813"/>
      <c r="AR84" s="2810"/>
      <c r="AS84" s="2811"/>
      <c r="AT84" s="2812"/>
      <c r="AU84" s="2813"/>
      <c r="AV84" s="2810"/>
      <c r="AW84" s="2811"/>
      <c r="AX84" s="2812"/>
      <c r="AY84" s="2813"/>
      <c r="AZ84" s="2810"/>
      <c r="BA84" s="2811"/>
      <c r="BB84" s="2812"/>
      <c r="BC84" s="2813"/>
      <c r="BD84" s="2810"/>
      <c r="BE84" s="2811"/>
      <c r="BF84" s="2812"/>
      <c r="BG84" s="2813"/>
      <c r="BH84" s="2810"/>
      <c r="BI84" s="2811"/>
      <c r="BJ84" s="2812"/>
      <c r="BK84" s="2813"/>
      <c r="BL84" s="2810"/>
      <c r="BM84" s="2811"/>
      <c r="BN84" s="2812"/>
      <c r="BO84" s="2806"/>
    </row>
    <row r="85" spans="1:67">
      <c r="A85" s="1100"/>
      <c r="B85" s="2808" t="s">
        <v>2201</v>
      </c>
      <c r="C85" s="2809"/>
      <c r="D85" s="2810"/>
      <c r="E85" s="2811"/>
      <c r="F85" s="2812"/>
      <c r="G85" s="2813"/>
      <c r="H85" s="2810"/>
      <c r="I85" s="2811"/>
      <c r="J85" s="2812"/>
      <c r="K85" s="2813"/>
      <c r="L85" s="2810"/>
      <c r="M85" s="2811"/>
      <c r="N85" s="2812"/>
      <c r="O85" s="2813"/>
      <c r="P85" s="2810"/>
      <c r="Q85" s="2811"/>
      <c r="R85" s="2812"/>
      <c r="S85" s="2813"/>
      <c r="T85" s="2810"/>
      <c r="U85" s="2811"/>
      <c r="V85" s="2812"/>
      <c r="W85" s="2813"/>
      <c r="X85" s="2810"/>
      <c r="Y85" s="2811"/>
      <c r="Z85" s="2812"/>
      <c r="AA85" s="2813"/>
      <c r="AB85" s="2810"/>
      <c r="AC85" s="2811"/>
      <c r="AD85" s="2812"/>
      <c r="AE85" s="2813"/>
      <c r="AF85" s="2810"/>
      <c r="AG85" s="2811"/>
      <c r="AH85" s="2812"/>
      <c r="AI85" s="2813"/>
      <c r="AJ85" s="2810"/>
      <c r="AK85" s="2811"/>
      <c r="AL85" s="2812"/>
      <c r="AM85" s="2813"/>
      <c r="AN85" s="2810"/>
      <c r="AO85" s="2811"/>
      <c r="AP85" s="2812"/>
      <c r="AQ85" s="2813"/>
      <c r="AR85" s="2810"/>
      <c r="AS85" s="2811"/>
      <c r="AT85" s="2812"/>
      <c r="AU85" s="2813"/>
      <c r="AV85" s="2810"/>
      <c r="AW85" s="2811"/>
      <c r="AX85" s="2812"/>
      <c r="AY85" s="2813"/>
      <c r="AZ85" s="2810"/>
      <c r="BA85" s="2811"/>
      <c r="BB85" s="2812"/>
      <c r="BC85" s="2813"/>
      <c r="BD85" s="2810"/>
      <c r="BE85" s="2811"/>
      <c r="BF85" s="2812"/>
      <c r="BG85" s="2813"/>
      <c r="BH85" s="2810"/>
      <c r="BI85" s="2811"/>
      <c r="BJ85" s="2812"/>
      <c r="BK85" s="2813"/>
      <c r="BL85" s="2810"/>
      <c r="BM85" s="2811"/>
      <c r="BN85" s="2812"/>
      <c r="BO85" s="2806"/>
    </row>
    <row r="86" spans="1:67">
      <c r="A86" s="1100"/>
      <c r="B86" s="2827" t="s">
        <v>2633</v>
      </c>
      <c r="C86" s="2802" t="s">
        <v>2167</v>
      </c>
      <c r="D86" s="2803"/>
      <c r="E86" s="2804">
        <f t="shared" ref="E86:E91" si="112">+D86*(F86/1000)</f>
        <v>0</v>
      </c>
      <c r="F86" s="2805"/>
      <c r="G86" s="2806"/>
      <c r="H86" s="2803"/>
      <c r="I86" s="2804">
        <f t="shared" ref="I86:I91" si="113">+H86*(J86/1000)</f>
        <v>0</v>
      </c>
      <c r="J86" s="2805"/>
      <c r="K86" s="2806"/>
      <c r="L86" s="2803"/>
      <c r="M86" s="2804">
        <f t="shared" ref="M86:M91" si="114">+L86*(N86/1000)</f>
        <v>0</v>
      </c>
      <c r="N86" s="2805"/>
      <c r="O86" s="2806"/>
      <c r="P86" s="2803"/>
      <c r="Q86" s="2804">
        <f t="shared" ref="Q86:Q91" si="115">+P86*(R86/1000)</f>
        <v>0</v>
      </c>
      <c r="R86" s="2805"/>
      <c r="S86" s="2806"/>
      <c r="T86" s="2803"/>
      <c r="U86" s="2804">
        <f t="shared" ref="U86:U91" si="116">+T86*(V86/1000)</f>
        <v>0</v>
      </c>
      <c r="V86" s="2805"/>
      <c r="W86" s="2806"/>
      <c r="X86" s="2803"/>
      <c r="Y86" s="2804">
        <f t="shared" ref="Y86:Y91" si="117">+X86*(Z86/1000)</f>
        <v>0</v>
      </c>
      <c r="Z86" s="2805"/>
      <c r="AA86" s="2806"/>
      <c r="AB86" s="2803"/>
      <c r="AC86" s="2804">
        <f t="shared" ref="AC86:AC91" si="118">+AB86*(AD86/1000)</f>
        <v>0</v>
      </c>
      <c r="AD86" s="2805"/>
      <c r="AE86" s="2806"/>
      <c r="AF86" s="2803"/>
      <c r="AG86" s="2804">
        <f t="shared" ref="AG86:AG91" si="119">+AF86*(AH86/1000)</f>
        <v>0</v>
      </c>
      <c r="AH86" s="2805"/>
      <c r="AI86" s="2806"/>
      <c r="AJ86" s="2803"/>
      <c r="AK86" s="2804">
        <f t="shared" ref="AK86:AK91" si="120">+AJ86*(AL86/1000)</f>
        <v>0</v>
      </c>
      <c r="AL86" s="2805"/>
      <c r="AM86" s="2806"/>
      <c r="AN86" s="2803"/>
      <c r="AO86" s="2804">
        <f t="shared" ref="AO86:AO91" si="121">+AN86*(AP86/1000)</f>
        <v>0</v>
      </c>
      <c r="AP86" s="2805"/>
      <c r="AQ86" s="2806"/>
      <c r="AR86" s="2803"/>
      <c r="AS86" s="2804">
        <f t="shared" ref="AS86:AS91" si="122">+AR86*(AT86/1000)</f>
        <v>0</v>
      </c>
      <c r="AT86" s="2805"/>
      <c r="AU86" s="2806"/>
      <c r="AV86" s="2803"/>
      <c r="AW86" s="2804">
        <f t="shared" ref="AW86:AW91" si="123">+AV86*(AX86/1000)</f>
        <v>0</v>
      </c>
      <c r="AX86" s="2805"/>
      <c r="AY86" s="2806"/>
      <c r="AZ86" s="2803"/>
      <c r="BA86" s="2804">
        <f t="shared" ref="BA86:BA91" si="124">+AZ86*(BB86/1000)</f>
        <v>0</v>
      </c>
      <c r="BB86" s="2805"/>
      <c r="BC86" s="2806"/>
      <c r="BD86" s="2803"/>
      <c r="BE86" s="2804">
        <f t="shared" ref="BE86:BE91" si="125">+BD86*(BF86/1000)</f>
        <v>0</v>
      </c>
      <c r="BF86" s="2805"/>
      <c r="BG86" s="2806"/>
      <c r="BH86" s="2803"/>
      <c r="BI86" s="2804">
        <f t="shared" ref="BI86:BI91" si="126">+BH86*(BJ86/1000)</f>
        <v>0</v>
      </c>
      <c r="BJ86" s="2805"/>
      <c r="BK86" s="2806"/>
      <c r="BL86" s="2803"/>
      <c r="BM86" s="2804">
        <f t="shared" ref="BM86:BM91" si="127">+BL86*(BN86/1000)</f>
        <v>0</v>
      </c>
      <c r="BN86" s="2805"/>
      <c r="BO86" s="2806"/>
    </row>
    <row r="87" spans="1:67">
      <c r="A87" s="1100"/>
      <c r="B87" s="2827" t="s">
        <v>2634</v>
      </c>
      <c r="C87" s="2802" t="s">
        <v>2167</v>
      </c>
      <c r="D87" s="2803"/>
      <c r="E87" s="2804">
        <f t="shared" si="112"/>
        <v>0</v>
      </c>
      <c r="F87" s="2805"/>
      <c r="G87" s="2806"/>
      <c r="H87" s="2803"/>
      <c r="I87" s="2804">
        <f t="shared" si="113"/>
        <v>0</v>
      </c>
      <c r="J87" s="2805"/>
      <c r="K87" s="2806"/>
      <c r="L87" s="2803"/>
      <c r="M87" s="2804">
        <f t="shared" si="114"/>
        <v>0</v>
      </c>
      <c r="N87" s="2805"/>
      <c r="O87" s="2806"/>
      <c r="P87" s="2803"/>
      <c r="Q87" s="2804">
        <f t="shared" si="115"/>
        <v>0</v>
      </c>
      <c r="R87" s="2805"/>
      <c r="S87" s="2806"/>
      <c r="T87" s="2803"/>
      <c r="U87" s="2804">
        <f t="shared" si="116"/>
        <v>0</v>
      </c>
      <c r="V87" s="2805"/>
      <c r="W87" s="2806"/>
      <c r="X87" s="2803"/>
      <c r="Y87" s="2804">
        <f t="shared" si="117"/>
        <v>0</v>
      </c>
      <c r="Z87" s="2805"/>
      <c r="AA87" s="2806"/>
      <c r="AB87" s="2803"/>
      <c r="AC87" s="2804">
        <f t="shared" si="118"/>
        <v>0</v>
      </c>
      <c r="AD87" s="2805"/>
      <c r="AE87" s="2806"/>
      <c r="AF87" s="2803"/>
      <c r="AG87" s="2804">
        <f t="shared" si="119"/>
        <v>0</v>
      </c>
      <c r="AH87" s="2805"/>
      <c r="AI87" s="2806"/>
      <c r="AJ87" s="2803"/>
      <c r="AK87" s="2804">
        <f t="shared" si="120"/>
        <v>0</v>
      </c>
      <c r="AL87" s="2805"/>
      <c r="AM87" s="2806"/>
      <c r="AN87" s="2803"/>
      <c r="AO87" s="2804">
        <f t="shared" si="121"/>
        <v>0</v>
      </c>
      <c r="AP87" s="2805"/>
      <c r="AQ87" s="2806"/>
      <c r="AR87" s="2803"/>
      <c r="AS87" s="2804">
        <f t="shared" si="122"/>
        <v>0</v>
      </c>
      <c r="AT87" s="2805"/>
      <c r="AU87" s="2806"/>
      <c r="AV87" s="2803"/>
      <c r="AW87" s="2804">
        <f t="shared" si="123"/>
        <v>0</v>
      </c>
      <c r="AX87" s="2805"/>
      <c r="AY87" s="2806"/>
      <c r="AZ87" s="2803"/>
      <c r="BA87" s="2804">
        <f t="shared" si="124"/>
        <v>0</v>
      </c>
      <c r="BB87" s="2805"/>
      <c r="BC87" s="2806"/>
      <c r="BD87" s="2803"/>
      <c r="BE87" s="2804">
        <f t="shared" si="125"/>
        <v>0</v>
      </c>
      <c r="BF87" s="2805"/>
      <c r="BG87" s="2806"/>
      <c r="BH87" s="2803"/>
      <c r="BI87" s="2804">
        <f t="shared" si="126"/>
        <v>0</v>
      </c>
      <c r="BJ87" s="2805"/>
      <c r="BK87" s="2806"/>
      <c r="BL87" s="2803"/>
      <c r="BM87" s="2804">
        <f t="shared" si="127"/>
        <v>0</v>
      </c>
      <c r="BN87" s="2805"/>
      <c r="BO87" s="2806"/>
    </row>
    <row r="88" spans="1:67">
      <c r="A88" s="1100"/>
      <c r="B88" s="2828" t="s">
        <v>2635</v>
      </c>
      <c r="C88" s="2802" t="s">
        <v>2167</v>
      </c>
      <c r="D88" s="2803"/>
      <c r="E88" s="2804">
        <f t="shared" si="112"/>
        <v>0</v>
      </c>
      <c r="F88" s="2805"/>
      <c r="G88" s="2806"/>
      <c r="H88" s="2803"/>
      <c r="I88" s="2804">
        <f t="shared" si="113"/>
        <v>0</v>
      </c>
      <c r="J88" s="2805"/>
      <c r="K88" s="2806"/>
      <c r="L88" s="2803"/>
      <c r="M88" s="2804">
        <f t="shared" si="114"/>
        <v>0</v>
      </c>
      <c r="N88" s="2805"/>
      <c r="O88" s="2806"/>
      <c r="P88" s="2803"/>
      <c r="Q88" s="2804">
        <f t="shared" si="115"/>
        <v>0</v>
      </c>
      <c r="R88" s="2805"/>
      <c r="S88" s="2806"/>
      <c r="T88" s="2803"/>
      <c r="U88" s="2804">
        <f t="shared" si="116"/>
        <v>0</v>
      </c>
      <c r="V88" s="2805"/>
      <c r="W88" s="2806"/>
      <c r="X88" s="2803"/>
      <c r="Y88" s="2804">
        <f t="shared" si="117"/>
        <v>0</v>
      </c>
      <c r="Z88" s="2805"/>
      <c r="AA88" s="2806"/>
      <c r="AB88" s="2803"/>
      <c r="AC88" s="2804">
        <f t="shared" si="118"/>
        <v>0</v>
      </c>
      <c r="AD88" s="2805"/>
      <c r="AE88" s="2806"/>
      <c r="AF88" s="2803"/>
      <c r="AG88" s="2804">
        <f t="shared" si="119"/>
        <v>0</v>
      </c>
      <c r="AH88" s="2805"/>
      <c r="AI88" s="2806"/>
      <c r="AJ88" s="2803"/>
      <c r="AK88" s="2804">
        <f t="shared" si="120"/>
        <v>0</v>
      </c>
      <c r="AL88" s="2805"/>
      <c r="AM88" s="2806"/>
      <c r="AN88" s="2803"/>
      <c r="AO88" s="2804">
        <f t="shared" si="121"/>
        <v>0</v>
      </c>
      <c r="AP88" s="2805"/>
      <c r="AQ88" s="2806"/>
      <c r="AR88" s="2803"/>
      <c r="AS88" s="2804">
        <f t="shared" si="122"/>
        <v>0</v>
      </c>
      <c r="AT88" s="2805"/>
      <c r="AU88" s="2806"/>
      <c r="AV88" s="2803"/>
      <c r="AW88" s="2804">
        <f t="shared" si="123"/>
        <v>0</v>
      </c>
      <c r="AX88" s="2805"/>
      <c r="AY88" s="2806"/>
      <c r="AZ88" s="2803"/>
      <c r="BA88" s="2804">
        <f t="shared" si="124"/>
        <v>0</v>
      </c>
      <c r="BB88" s="2805"/>
      <c r="BC88" s="2806"/>
      <c r="BD88" s="2803"/>
      <c r="BE88" s="2804">
        <f t="shared" si="125"/>
        <v>0</v>
      </c>
      <c r="BF88" s="2805"/>
      <c r="BG88" s="2806"/>
      <c r="BH88" s="2803"/>
      <c r="BI88" s="2804">
        <f t="shared" si="126"/>
        <v>0</v>
      </c>
      <c r="BJ88" s="2805"/>
      <c r="BK88" s="2806"/>
      <c r="BL88" s="2803"/>
      <c r="BM88" s="2804">
        <f t="shared" si="127"/>
        <v>0</v>
      </c>
      <c r="BN88" s="2805"/>
      <c r="BO88" s="2806"/>
    </row>
    <row r="89" spans="1:67">
      <c r="A89" s="1100"/>
      <c r="B89" s="2827" t="s">
        <v>2636</v>
      </c>
      <c r="C89" s="2802" t="s">
        <v>2167</v>
      </c>
      <c r="D89" s="2803"/>
      <c r="E89" s="2804">
        <f t="shared" si="112"/>
        <v>0</v>
      </c>
      <c r="F89" s="2805"/>
      <c r="G89" s="2806"/>
      <c r="H89" s="2803"/>
      <c r="I89" s="2804">
        <f t="shared" si="113"/>
        <v>0</v>
      </c>
      <c r="J89" s="2805"/>
      <c r="K89" s="2806"/>
      <c r="L89" s="2803"/>
      <c r="M89" s="2804">
        <f t="shared" si="114"/>
        <v>0</v>
      </c>
      <c r="N89" s="2805"/>
      <c r="O89" s="2806"/>
      <c r="P89" s="2803"/>
      <c r="Q89" s="2804">
        <f t="shared" si="115"/>
        <v>0</v>
      </c>
      <c r="R89" s="2805"/>
      <c r="S89" s="2806"/>
      <c r="T89" s="2803"/>
      <c r="U89" s="2804">
        <f t="shared" si="116"/>
        <v>0</v>
      </c>
      <c r="V89" s="2805"/>
      <c r="W89" s="2806"/>
      <c r="X89" s="2803"/>
      <c r="Y89" s="2804">
        <f t="shared" si="117"/>
        <v>0</v>
      </c>
      <c r="Z89" s="2805"/>
      <c r="AA89" s="2806"/>
      <c r="AB89" s="2803"/>
      <c r="AC89" s="2804">
        <f t="shared" si="118"/>
        <v>0</v>
      </c>
      <c r="AD89" s="2805"/>
      <c r="AE89" s="2806"/>
      <c r="AF89" s="2803"/>
      <c r="AG89" s="2804">
        <f t="shared" si="119"/>
        <v>0</v>
      </c>
      <c r="AH89" s="2805"/>
      <c r="AI89" s="2806"/>
      <c r="AJ89" s="2803"/>
      <c r="AK89" s="2804">
        <f t="shared" si="120"/>
        <v>0</v>
      </c>
      <c r="AL89" s="2805"/>
      <c r="AM89" s="2806"/>
      <c r="AN89" s="2803"/>
      <c r="AO89" s="2804">
        <f t="shared" si="121"/>
        <v>0</v>
      </c>
      <c r="AP89" s="2805"/>
      <c r="AQ89" s="2806"/>
      <c r="AR89" s="2803"/>
      <c r="AS89" s="2804">
        <f t="shared" si="122"/>
        <v>0</v>
      </c>
      <c r="AT89" s="2805"/>
      <c r="AU89" s="2806"/>
      <c r="AV89" s="2803"/>
      <c r="AW89" s="2804">
        <f t="shared" si="123"/>
        <v>0</v>
      </c>
      <c r="AX89" s="2805"/>
      <c r="AY89" s="2806"/>
      <c r="AZ89" s="2803"/>
      <c r="BA89" s="2804">
        <f t="shared" si="124"/>
        <v>0</v>
      </c>
      <c r="BB89" s="2805"/>
      <c r="BC89" s="2806"/>
      <c r="BD89" s="2803"/>
      <c r="BE89" s="2804">
        <f t="shared" si="125"/>
        <v>0</v>
      </c>
      <c r="BF89" s="2805"/>
      <c r="BG89" s="2806"/>
      <c r="BH89" s="2803"/>
      <c r="BI89" s="2804">
        <f t="shared" si="126"/>
        <v>0</v>
      </c>
      <c r="BJ89" s="2805"/>
      <c r="BK89" s="2806"/>
      <c r="BL89" s="2803"/>
      <c r="BM89" s="2804">
        <f t="shared" si="127"/>
        <v>0</v>
      </c>
      <c r="BN89" s="2805"/>
      <c r="BO89" s="2806"/>
    </row>
    <row r="90" spans="1:67">
      <c r="A90" s="1100"/>
      <c r="B90" s="2827" t="s">
        <v>2637</v>
      </c>
      <c r="C90" s="2802" t="s">
        <v>2167</v>
      </c>
      <c r="D90" s="2803"/>
      <c r="E90" s="2804">
        <f t="shared" si="112"/>
        <v>0</v>
      </c>
      <c r="F90" s="2805"/>
      <c r="G90" s="2806"/>
      <c r="H90" s="2803"/>
      <c r="I90" s="2804">
        <f t="shared" si="113"/>
        <v>0</v>
      </c>
      <c r="J90" s="2805"/>
      <c r="K90" s="2806"/>
      <c r="L90" s="2803"/>
      <c r="M90" s="2804">
        <f t="shared" si="114"/>
        <v>0</v>
      </c>
      <c r="N90" s="2805"/>
      <c r="O90" s="2806"/>
      <c r="P90" s="2803"/>
      <c r="Q90" s="2804">
        <f t="shared" si="115"/>
        <v>0</v>
      </c>
      <c r="R90" s="2805"/>
      <c r="S90" s="2806"/>
      <c r="T90" s="2803"/>
      <c r="U90" s="2804">
        <f t="shared" si="116"/>
        <v>0</v>
      </c>
      <c r="V90" s="2805"/>
      <c r="W90" s="2806"/>
      <c r="X90" s="2803"/>
      <c r="Y90" s="2804">
        <f t="shared" si="117"/>
        <v>0</v>
      </c>
      <c r="Z90" s="2805"/>
      <c r="AA90" s="2806"/>
      <c r="AB90" s="2803"/>
      <c r="AC90" s="2804">
        <f t="shared" si="118"/>
        <v>0</v>
      </c>
      <c r="AD90" s="2805"/>
      <c r="AE90" s="2806"/>
      <c r="AF90" s="2803"/>
      <c r="AG90" s="2804">
        <f t="shared" si="119"/>
        <v>0</v>
      </c>
      <c r="AH90" s="2805"/>
      <c r="AI90" s="2806"/>
      <c r="AJ90" s="2803"/>
      <c r="AK90" s="2804">
        <f t="shared" si="120"/>
        <v>0</v>
      </c>
      <c r="AL90" s="2805"/>
      <c r="AM90" s="2806"/>
      <c r="AN90" s="2803"/>
      <c r="AO90" s="2804">
        <f t="shared" si="121"/>
        <v>0</v>
      </c>
      <c r="AP90" s="2805"/>
      <c r="AQ90" s="2806"/>
      <c r="AR90" s="2803"/>
      <c r="AS90" s="2804">
        <f t="shared" si="122"/>
        <v>0</v>
      </c>
      <c r="AT90" s="2805"/>
      <c r="AU90" s="2806"/>
      <c r="AV90" s="2803"/>
      <c r="AW90" s="2804">
        <f t="shared" si="123"/>
        <v>0</v>
      </c>
      <c r="AX90" s="2805"/>
      <c r="AY90" s="2806"/>
      <c r="AZ90" s="2803"/>
      <c r="BA90" s="2804">
        <f t="shared" si="124"/>
        <v>0</v>
      </c>
      <c r="BB90" s="2805"/>
      <c r="BC90" s="2806"/>
      <c r="BD90" s="2803"/>
      <c r="BE90" s="2804">
        <f t="shared" si="125"/>
        <v>0</v>
      </c>
      <c r="BF90" s="2805"/>
      <c r="BG90" s="2806"/>
      <c r="BH90" s="2803"/>
      <c r="BI90" s="2804">
        <f t="shared" si="126"/>
        <v>0</v>
      </c>
      <c r="BJ90" s="2805"/>
      <c r="BK90" s="2806"/>
      <c r="BL90" s="2803"/>
      <c r="BM90" s="2804">
        <f t="shared" si="127"/>
        <v>0</v>
      </c>
      <c r="BN90" s="2805"/>
      <c r="BO90" s="2806"/>
    </row>
    <row r="91" spans="1:67">
      <c r="A91" s="1100"/>
      <c r="B91" s="2828" t="s">
        <v>2638</v>
      </c>
      <c r="C91" s="2802" t="s">
        <v>2167</v>
      </c>
      <c r="D91" s="2803"/>
      <c r="E91" s="2804">
        <f t="shared" si="112"/>
        <v>0</v>
      </c>
      <c r="F91" s="2805"/>
      <c r="G91" s="2806"/>
      <c r="H91" s="2803"/>
      <c r="I91" s="2804">
        <f t="shared" si="113"/>
        <v>0</v>
      </c>
      <c r="J91" s="2805"/>
      <c r="K91" s="2806"/>
      <c r="L91" s="2803"/>
      <c r="M91" s="2804">
        <f t="shared" si="114"/>
        <v>0</v>
      </c>
      <c r="N91" s="2805"/>
      <c r="O91" s="2806"/>
      <c r="P91" s="2803"/>
      <c r="Q91" s="2804">
        <f t="shared" si="115"/>
        <v>0</v>
      </c>
      <c r="R91" s="2805"/>
      <c r="S91" s="2806"/>
      <c r="T91" s="2803"/>
      <c r="U91" s="2804">
        <f t="shared" si="116"/>
        <v>0</v>
      </c>
      <c r="V91" s="2805"/>
      <c r="W91" s="2806"/>
      <c r="X91" s="2803"/>
      <c r="Y91" s="2804">
        <f t="shared" si="117"/>
        <v>0</v>
      </c>
      <c r="Z91" s="2805"/>
      <c r="AA91" s="2806"/>
      <c r="AB91" s="2803"/>
      <c r="AC91" s="2804">
        <f t="shared" si="118"/>
        <v>0</v>
      </c>
      <c r="AD91" s="2805"/>
      <c r="AE91" s="2806"/>
      <c r="AF91" s="2803"/>
      <c r="AG91" s="2804">
        <f t="shared" si="119"/>
        <v>0</v>
      </c>
      <c r="AH91" s="2805"/>
      <c r="AI91" s="2806"/>
      <c r="AJ91" s="2803"/>
      <c r="AK91" s="2804">
        <f t="shared" si="120"/>
        <v>0</v>
      </c>
      <c r="AL91" s="2805"/>
      <c r="AM91" s="2806"/>
      <c r="AN91" s="2803"/>
      <c r="AO91" s="2804">
        <f t="shared" si="121"/>
        <v>0</v>
      </c>
      <c r="AP91" s="2805"/>
      <c r="AQ91" s="2806"/>
      <c r="AR91" s="2803"/>
      <c r="AS91" s="2804">
        <f t="shared" si="122"/>
        <v>0</v>
      </c>
      <c r="AT91" s="2805"/>
      <c r="AU91" s="2806"/>
      <c r="AV91" s="2803"/>
      <c r="AW91" s="2804">
        <f t="shared" si="123"/>
        <v>0</v>
      </c>
      <c r="AX91" s="2805"/>
      <c r="AY91" s="2806"/>
      <c r="AZ91" s="2803"/>
      <c r="BA91" s="2804">
        <f t="shared" si="124"/>
        <v>0</v>
      </c>
      <c r="BB91" s="2805"/>
      <c r="BC91" s="2806"/>
      <c r="BD91" s="2803"/>
      <c r="BE91" s="2804">
        <f t="shared" si="125"/>
        <v>0</v>
      </c>
      <c r="BF91" s="2805"/>
      <c r="BG91" s="2806"/>
      <c r="BH91" s="2803"/>
      <c r="BI91" s="2804">
        <f t="shared" si="126"/>
        <v>0</v>
      </c>
      <c r="BJ91" s="2805"/>
      <c r="BK91" s="2806"/>
      <c r="BL91" s="2803"/>
      <c r="BM91" s="2804">
        <f t="shared" si="127"/>
        <v>0</v>
      </c>
      <c r="BN91" s="2805"/>
      <c r="BO91" s="2806"/>
    </row>
    <row r="92" spans="1:67">
      <c r="A92" s="1100"/>
      <c r="B92" s="2825"/>
      <c r="C92" s="2809"/>
      <c r="D92" s="2810"/>
      <c r="E92" s="2811"/>
      <c r="F92" s="2812"/>
      <c r="G92" s="2813"/>
      <c r="H92" s="2810"/>
      <c r="I92" s="2811"/>
      <c r="J92" s="2812"/>
      <c r="K92" s="2813"/>
      <c r="L92" s="2810"/>
      <c r="M92" s="2811"/>
      <c r="N92" s="2812"/>
      <c r="O92" s="2813"/>
      <c r="P92" s="2810"/>
      <c r="Q92" s="2811"/>
      <c r="R92" s="2812"/>
      <c r="S92" s="2813"/>
      <c r="T92" s="2810"/>
      <c r="U92" s="2811"/>
      <c r="V92" s="2812"/>
      <c r="W92" s="2813"/>
      <c r="X92" s="2810"/>
      <c r="Y92" s="2811"/>
      <c r="Z92" s="2812"/>
      <c r="AA92" s="2813"/>
      <c r="AB92" s="2810"/>
      <c r="AC92" s="2811"/>
      <c r="AD92" s="2812"/>
      <c r="AE92" s="2813"/>
      <c r="AF92" s="2810"/>
      <c r="AG92" s="2811"/>
      <c r="AH92" s="2812"/>
      <c r="AI92" s="2813"/>
      <c r="AJ92" s="2810"/>
      <c r="AK92" s="2811"/>
      <c r="AL92" s="2812"/>
      <c r="AM92" s="2813"/>
      <c r="AN92" s="2810"/>
      <c r="AO92" s="2811"/>
      <c r="AP92" s="2812"/>
      <c r="AQ92" s="2813"/>
      <c r="AR92" s="2810"/>
      <c r="AS92" s="2811"/>
      <c r="AT92" s="2812"/>
      <c r="AU92" s="2813"/>
      <c r="AV92" s="2810"/>
      <c r="AW92" s="2811"/>
      <c r="AX92" s="2812"/>
      <c r="AY92" s="2813"/>
      <c r="AZ92" s="2810"/>
      <c r="BA92" s="2811"/>
      <c r="BB92" s="2812"/>
      <c r="BC92" s="2813"/>
      <c r="BD92" s="2810"/>
      <c r="BE92" s="2811"/>
      <c r="BF92" s="2812"/>
      <c r="BG92" s="2813"/>
      <c r="BH92" s="2810"/>
      <c r="BI92" s="2811"/>
      <c r="BJ92" s="2812"/>
      <c r="BK92" s="2813"/>
      <c r="BL92" s="2810"/>
      <c r="BM92" s="2811"/>
      <c r="BN92" s="2812"/>
      <c r="BO92" s="2806"/>
    </row>
    <row r="93" spans="1:67">
      <c r="A93" s="1100"/>
      <c r="B93" s="2808" t="s">
        <v>2038</v>
      </c>
      <c r="C93" s="2809"/>
      <c r="D93" s="2810"/>
      <c r="E93" s="2811"/>
      <c r="F93" s="2812"/>
      <c r="G93" s="2813"/>
      <c r="H93" s="2810"/>
      <c r="I93" s="2811"/>
      <c r="J93" s="2812"/>
      <c r="K93" s="2813"/>
      <c r="L93" s="2810"/>
      <c r="M93" s="2811"/>
      <c r="N93" s="2812"/>
      <c r="O93" s="2813"/>
      <c r="P93" s="2810"/>
      <c r="Q93" s="2811"/>
      <c r="R93" s="2812"/>
      <c r="S93" s="2813"/>
      <c r="T93" s="2810"/>
      <c r="U93" s="2811"/>
      <c r="V93" s="2812"/>
      <c r="W93" s="2813"/>
      <c r="X93" s="2810"/>
      <c r="Y93" s="2811"/>
      <c r="Z93" s="2812"/>
      <c r="AA93" s="2813"/>
      <c r="AB93" s="2810"/>
      <c r="AC93" s="2811"/>
      <c r="AD93" s="2812"/>
      <c r="AE93" s="2813"/>
      <c r="AF93" s="2810"/>
      <c r="AG93" s="2811"/>
      <c r="AH93" s="2812"/>
      <c r="AI93" s="2813"/>
      <c r="AJ93" s="2810"/>
      <c r="AK93" s="2811"/>
      <c r="AL93" s="2812"/>
      <c r="AM93" s="2813"/>
      <c r="AN93" s="2810"/>
      <c r="AO93" s="2811"/>
      <c r="AP93" s="2812"/>
      <c r="AQ93" s="2813"/>
      <c r="AR93" s="2810"/>
      <c r="AS93" s="2811"/>
      <c r="AT93" s="2812"/>
      <c r="AU93" s="2813"/>
      <c r="AV93" s="2810"/>
      <c r="AW93" s="2811"/>
      <c r="AX93" s="2812"/>
      <c r="AY93" s="2813"/>
      <c r="AZ93" s="2810"/>
      <c r="BA93" s="2811"/>
      <c r="BB93" s="2812"/>
      <c r="BC93" s="2813"/>
      <c r="BD93" s="2810"/>
      <c r="BE93" s="2811"/>
      <c r="BF93" s="2812"/>
      <c r="BG93" s="2813"/>
      <c r="BH93" s="2810"/>
      <c r="BI93" s="2811"/>
      <c r="BJ93" s="2812"/>
      <c r="BK93" s="2813"/>
      <c r="BL93" s="2810"/>
      <c r="BM93" s="2811"/>
      <c r="BN93" s="2812"/>
      <c r="BO93" s="2806"/>
    </row>
    <row r="94" spans="1:67">
      <c r="A94" s="1100"/>
      <c r="B94" s="2825" t="s">
        <v>2285</v>
      </c>
      <c r="C94" s="2802" t="s">
        <v>2023</v>
      </c>
      <c r="D94" s="2803"/>
      <c r="E94" s="2804">
        <f t="shared" ref="E94:E108" si="128">+D94*(F94/1000)</f>
        <v>0</v>
      </c>
      <c r="F94" s="2805"/>
      <c r="G94" s="2806"/>
      <c r="H94" s="2803"/>
      <c r="I94" s="2804">
        <f t="shared" ref="I94:I108" si="129">+H94*(J94/1000)</f>
        <v>0</v>
      </c>
      <c r="J94" s="2805"/>
      <c r="K94" s="2806"/>
      <c r="L94" s="2803"/>
      <c r="M94" s="2804">
        <f t="shared" ref="M94:M108" si="130">+L94*(N94/1000)</f>
        <v>0</v>
      </c>
      <c r="N94" s="2805"/>
      <c r="O94" s="2806"/>
      <c r="P94" s="2803"/>
      <c r="Q94" s="2804">
        <f t="shared" ref="Q94:Q108" si="131">+P94*(R94/1000)</f>
        <v>0</v>
      </c>
      <c r="R94" s="2805"/>
      <c r="S94" s="2806"/>
      <c r="T94" s="2803"/>
      <c r="U94" s="2804">
        <f t="shared" ref="U94:U108" si="132">+T94*(V94/1000)</f>
        <v>0</v>
      </c>
      <c r="V94" s="2805"/>
      <c r="W94" s="2806"/>
      <c r="X94" s="2803"/>
      <c r="Y94" s="2804">
        <f t="shared" ref="Y94:Y108" si="133">+X94*(Z94/1000)</f>
        <v>0</v>
      </c>
      <c r="Z94" s="2805"/>
      <c r="AA94" s="2806"/>
      <c r="AB94" s="2803"/>
      <c r="AC94" s="2804">
        <f t="shared" ref="AC94:AC108" si="134">+AB94*(AD94/1000)</f>
        <v>0</v>
      </c>
      <c r="AD94" s="2805"/>
      <c r="AE94" s="2806"/>
      <c r="AF94" s="2803"/>
      <c r="AG94" s="2804">
        <f t="shared" ref="AG94:AG108" si="135">+AF94*(AH94/1000)</f>
        <v>0</v>
      </c>
      <c r="AH94" s="2805"/>
      <c r="AI94" s="2806"/>
      <c r="AJ94" s="2803"/>
      <c r="AK94" s="2804">
        <f t="shared" ref="AK94:AK108" si="136">+AJ94*(AL94/1000)</f>
        <v>0</v>
      </c>
      <c r="AL94" s="2805"/>
      <c r="AM94" s="2806"/>
      <c r="AN94" s="2803"/>
      <c r="AO94" s="2804">
        <f t="shared" ref="AO94:AO108" si="137">+AN94*(AP94/1000)</f>
        <v>0</v>
      </c>
      <c r="AP94" s="2805"/>
      <c r="AQ94" s="2806"/>
      <c r="AR94" s="2803"/>
      <c r="AS94" s="2804">
        <f t="shared" ref="AS94:AS108" si="138">+AR94*(AT94/1000)</f>
        <v>0</v>
      </c>
      <c r="AT94" s="2805"/>
      <c r="AU94" s="2806"/>
      <c r="AV94" s="2803"/>
      <c r="AW94" s="2804">
        <f t="shared" ref="AW94:AW108" si="139">+AV94*(AX94/1000)</f>
        <v>0</v>
      </c>
      <c r="AX94" s="2805"/>
      <c r="AY94" s="2806"/>
      <c r="AZ94" s="2803"/>
      <c r="BA94" s="2804">
        <f t="shared" ref="BA94:BA108" si="140">+AZ94*(BB94/1000)</f>
        <v>0</v>
      </c>
      <c r="BB94" s="2805"/>
      <c r="BC94" s="2806"/>
      <c r="BD94" s="2803"/>
      <c r="BE94" s="2804">
        <f t="shared" ref="BE94:BE108" si="141">+BD94*(BF94/1000)</f>
        <v>0</v>
      </c>
      <c r="BF94" s="2805"/>
      <c r="BG94" s="2806"/>
      <c r="BH94" s="2803"/>
      <c r="BI94" s="2804">
        <f t="shared" ref="BI94:BI108" si="142">+BH94*(BJ94/1000)</f>
        <v>0</v>
      </c>
      <c r="BJ94" s="2805"/>
      <c r="BK94" s="2806"/>
      <c r="BL94" s="2803"/>
      <c r="BM94" s="2804">
        <f t="shared" ref="BM94:BM108" si="143">+BL94*(BN94/1000)</f>
        <v>0</v>
      </c>
      <c r="BN94" s="2805"/>
      <c r="BO94" s="2806"/>
    </row>
    <row r="95" spans="1:67">
      <c r="A95" s="1100"/>
      <c r="B95" s="2825" t="s">
        <v>2286</v>
      </c>
      <c r="C95" s="2802" t="s">
        <v>2023</v>
      </c>
      <c r="D95" s="2803"/>
      <c r="E95" s="2804">
        <f t="shared" si="128"/>
        <v>0</v>
      </c>
      <c r="F95" s="2805"/>
      <c r="G95" s="2806"/>
      <c r="H95" s="2803"/>
      <c r="I95" s="2804">
        <f t="shared" si="129"/>
        <v>0</v>
      </c>
      <c r="J95" s="2805"/>
      <c r="K95" s="2806"/>
      <c r="L95" s="2803"/>
      <c r="M95" s="2804">
        <f t="shared" si="130"/>
        <v>0</v>
      </c>
      <c r="N95" s="2805"/>
      <c r="O95" s="2806"/>
      <c r="P95" s="2803"/>
      <c r="Q95" s="2804">
        <f t="shared" si="131"/>
        <v>0</v>
      </c>
      <c r="R95" s="2805"/>
      <c r="S95" s="2806"/>
      <c r="T95" s="2803"/>
      <c r="U95" s="2804">
        <f t="shared" si="132"/>
        <v>0</v>
      </c>
      <c r="V95" s="2805"/>
      <c r="W95" s="2806"/>
      <c r="X95" s="2803"/>
      <c r="Y95" s="2804">
        <f t="shared" si="133"/>
        <v>0</v>
      </c>
      <c r="Z95" s="2805"/>
      <c r="AA95" s="2806"/>
      <c r="AB95" s="2803"/>
      <c r="AC95" s="2804">
        <f t="shared" si="134"/>
        <v>0</v>
      </c>
      <c r="AD95" s="2805"/>
      <c r="AE95" s="2806"/>
      <c r="AF95" s="2803"/>
      <c r="AG95" s="2804">
        <f t="shared" si="135"/>
        <v>0</v>
      </c>
      <c r="AH95" s="2805"/>
      <c r="AI95" s="2806"/>
      <c r="AJ95" s="2803"/>
      <c r="AK95" s="2804">
        <f t="shared" si="136"/>
        <v>0</v>
      </c>
      <c r="AL95" s="2805"/>
      <c r="AM95" s="2806"/>
      <c r="AN95" s="2803"/>
      <c r="AO95" s="2804">
        <f t="shared" si="137"/>
        <v>0</v>
      </c>
      <c r="AP95" s="2805"/>
      <c r="AQ95" s="2806"/>
      <c r="AR95" s="2803"/>
      <c r="AS95" s="2804">
        <f t="shared" si="138"/>
        <v>0</v>
      </c>
      <c r="AT95" s="2805"/>
      <c r="AU95" s="2806"/>
      <c r="AV95" s="2803"/>
      <c r="AW95" s="2804">
        <f t="shared" si="139"/>
        <v>0</v>
      </c>
      <c r="AX95" s="2805"/>
      <c r="AY95" s="2806"/>
      <c r="AZ95" s="2803"/>
      <c r="BA95" s="2804">
        <f t="shared" si="140"/>
        <v>0</v>
      </c>
      <c r="BB95" s="2805"/>
      <c r="BC95" s="2806"/>
      <c r="BD95" s="2803"/>
      <c r="BE95" s="2804">
        <f t="shared" si="141"/>
        <v>0</v>
      </c>
      <c r="BF95" s="2805"/>
      <c r="BG95" s="2806"/>
      <c r="BH95" s="2803"/>
      <c r="BI95" s="2804">
        <f t="shared" si="142"/>
        <v>0</v>
      </c>
      <c r="BJ95" s="2805"/>
      <c r="BK95" s="2806"/>
      <c r="BL95" s="2803"/>
      <c r="BM95" s="2804">
        <f t="shared" si="143"/>
        <v>0</v>
      </c>
      <c r="BN95" s="2805"/>
      <c r="BO95" s="2806"/>
    </row>
    <row r="96" spans="1:67">
      <c r="A96" s="1100"/>
      <c r="B96" s="2825" t="s">
        <v>2287</v>
      </c>
      <c r="C96" s="2802" t="s">
        <v>2023</v>
      </c>
      <c r="D96" s="2803"/>
      <c r="E96" s="2804">
        <f t="shared" si="128"/>
        <v>0</v>
      </c>
      <c r="F96" s="2805"/>
      <c r="G96" s="2806"/>
      <c r="H96" s="2803"/>
      <c r="I96" s="2804">
        <f t="shared" si="129"/>
        <v>0</v>
      </c>
      <c r="J96" s="2805"/>
      <c r="K96" s="2806"/>
      <c r="L96" s="2803"/>
      <c r="M96" s="2804">
        <f t="shared" si="130"/>
        <v>0</v>
      </c>
      <c r="N96" s="2805"/>
      <c r="O96" s="2806"/>
      <c r="P96" s="2803"/>
      <c r="Q96" s="2804">
        <f t="shared" si="131"/>
        <v>0</v>
      </c>
      <c r="R96" s="2805"/>
      <c r="S96" s="2806"/>
      <c r="T96" s="2803"/>
      <c r="U96" s="2804">
        <f t="shared" si="132"/>
        <v>0</v>
      </c>
      <c r="V96" s="2805"/>
      <c r="W96" s="2806"/>
      <c r="X96" s="2803"/>
      <c r="Y96" s="2804">
        <f t="shared" si="133"/>
        <v>0</v>
      </c>
      <c r="Z96" s="2805"/>
      <c r="AA96" s="2806"/>
      <c r="AB96" s="2803"/>
      <c r="AC96" s="2804">
        <f t="shared" si="134"/>
        <v>0</v>
      </c>
      <c r="AD96" s="2805"/>
      <c r="AE96" s="2806"/>
      <c r="AF96" s="2803"/>
      <c r="AG96" s="2804">
        <f t="shared" si="135"/>
        <v>0</v>
      </c>
      <c r="AH96" s="2805"/>
      <c r="AI96" s="2806"/>
      <c r="AJ96" s="2803"/>
      <c r="AK96" s="2804">
        <f t="shared" si="136"/>
        <v>0</v>
      </c>
      <c r="AL96" s="2805"/>
      <c r="AM96" s="2806"/>
      <c r="AN96" s="2803"/>
      <c r="AO96" s="2804">
        <f t="shared" si="137"/>
        <v>0</v>
      </c>
      <c r="AP96" s="2805"/>
      <c r="AQ96" s="2806"/>
      <c r="AR96" s="2803"/>
      <c r="AS96" s="2804">
        <f t="shared" si="138"/>
        <v>0</v>
      </c>
      <c r="AT96" s="2805"/>
      <c r="AU96" s="2806"/>
      <c r="AV96" s="2803"/>
      <c r="AW96" s="2804">
        <f t="shared" si="139"/>
        <v>0</v>
      </c>
      <c r="AX96" s="2805"/>
      <c r="AY96" s="2806"/>
      <c r="AZ96" s="2803"/>
      <c r="BA96" s="2804">
        <f t="shared" si="140"/>
        <v>0</v>
      </c>
      <c r="BB96" s="2805"/>
      <c r="BC96" s="2806"/>
      <c r="BD96" s="2803"/>
      <c r="BE96" s="2804">
        <f t="shared" si="141"/>
        <v>0</v>
      </c>
      <c r="BF96" s="2805"/>
      <c r="BG96" s="2806"/>
      <c r="BH96" s="2803"/>
      <c r="BI96" s="2804">
        <f t="shared" si="142"/>
        <v>0</v>
      </c>
      <c r="BJ96" s="2805"/>
      <c r="BK96" s="2806"/>
      <c r="BL96" s="2803"/>
      <c r="BM96" s="2804">
        <f t="shared" si="143"/>
        <v>0</v>
      </c>
      <c r="BN96" s="2805"/>
      <c r="BO96" s="2806"/>
    </row>
    <row r="97" spans="1:67">
      <c r="A97" s="1100"/>
      <c r="B97" s="2825" t="s">
        <v>2288</v>
      </c>
      <c r="C97" s="2802" t="s">
        <v>2023</v>
      </c>
      <c r="D97" s="2803"/>
      <c r="E97" s="2804">
        <f t="shared" si="128"/>
        <v>0</v>
      </c>
      <c r="F97" s="2805"/>
      <c r="G97" s="2806"/>
      <c r="H97" s="2803"/>
      <c r="I97" s="2804">
        <f t="shared" si="129"/>
        <v>0</v>
      </c>
      <c r="J97" s="2805"/>
      <c r="K97" s="2806"/>
      <c r="L97" s="2803"/>
      <c r="M97" s="2804">
        <f t="shared" si="130"/>
        <v>0</v>
      </c>
      <c r="N97" s="2805"/>
      <c r="O97" s="2806"/>
      <c r="P97" s="2803"/>
      <c r="Q97" s="2804">
        <f t="shared" si="131"/>
        <v>0</v>
      </c>
      <c r="R97" s="2805"/>
      <c r="S97" s="2806"/>
      <c r="T97" s="2803"/>
      <c r="U97" s="2804">
        <f t="shared" si="132"/>
        <v>0</v>
      </c>
      <c r="V97" s="2805"/>
      <c r="W97" s="2806"/>
      <c r="X97" s="2803"/>
      <c r="Y97" s="2804">
        <f t="shared" si="133"/>
        <v>0</v>
      </c>
      <c r="Z97" s="2805"/>
      <c r="AA97" s="2806"/>
      <c r="AB97" s="2803"/>
      <c r="AC97" s="2804">
        <f t="shared" si="134"/>
        <v>0</v>
      </c>
      <c r="AD97" s="2805"/>
      <c r="AE97" s="2806"/>
      <c r="AF97" s="2803"/>
      <c r="AG97" s="2804">
        <f t="shared" si="135"/>
        <v>0</v>
      </c>
      <c r="AH97" s="2805"/>
      <c r="AI97" s="2806"/>
      <c r="AJ97" s="2803"/>
      <c r="AK97" s="2804">
        <f t="shared" si="136"/>
        <v>0</v>
      </c>
      <c r="AL97" s="2805"/>
      <c r="AM97" s="2806"/>
      <c r="AN97" s="2803"/>
      <c r="AO97" s="2804">
        <f t="shared" si="137"/>
        <v>0</v>
      </c>
      <c r="AP97" s="2805"/>
      <c r="AQ97" s="2806"/>
      <c r="AR97" s="2803"/>
      <c r="AS97" s="2804">
        <f t="shared" si="138"/>
        <v>0</v>
      </c>
      <c r="AT97" s="2805"/>
      <c r="AU97" s="2806"/>
      <c r="AV97" s="2803"/>
      <c r="AW97" s="2804">
        <f t="shared" si="139"/>
        <v>0</v>
      </c>
      <c r="AX97" s="2805"/>
      <c r="AY97" s="2806"/>
      <c r="AZ97" s="2803"/>
      <c r="BA97" s="2804">
        <f t="shared" si="140"/>
        <v>0</v>
      </c>
      <c r="BB97" s="2805"/>
      <c r="BC97" s="2806"/>
      <c r="BD97" s="2803"/>
      <c r="BE97" s="2804">
        <f t="shared" si="141"/>
        <v>0</v>
      </c>
      <c r="BF97" s="2805"/>
      <c r="BG97" s="2806"/>
      <c r="BH97" s="2803"/>
      <c r="BI97" s="2804">
        <f t="shared" si="142"/>
        <v>0</v>
      </c>
      <c r="BJ97" s="2805"/>
      <c r="BK97" s="2806"/>
      <c r="BL97" s="2803"/>
      <c r="BM97" s="2804">
        <f t="shared" si="143"/>
        <v>0</v>
      </c>
      <c r="BN97" s="2805"/>
      <c r="BO97" s="2806"/>
    </row>
    <row r="98" spans="1:67">
      <c r="A98" s="1100"/>
      <c r="B98" s="2828" t="s">
        <v>2289</v>
      </c>
      <c r="C98" s="2802" t="s">
        <v>2023</v>
      </c>
      <c r="D98" s="2803"/>
      <c r="E98" s="2804">
        <f t="shared" si="128"/>
        <v>0</v>
      </c>
      <c r="F98" s="2805"/>
      <c r="G98" s="2806"/>
      <c r="H98" s="2803"/>
      <c r="I98" s="2804">
        <f t="shared" si="129"/>
        <v>0</v>
      </c>
      <c r="J98" s="2805"/>
      <c r="K98" s="2806"/>
      <c r="L98" s="2803"/>
      <c r="M98" s="2804">
        <f t="shared" si="130"/>
        <v>0</v>
      </c>
      <c r="N98" s="2805"/>
      <c r="O98" s="2806"/>
      <c r="P98" s="2803"/>
      <c r="Q98" s="2804">
        <f t="shared" si="131"/>
        <v>0</v>
      </c>
      <c r="R98" s="2805"/>
      <c r="S98" s="2806"/>
      <c r="T98" s="2803"/>
      <c r="U98" s="2804">
        <f t="shared" si="132"/>
        <v>0</v>
      </c>
      <c r="V98" s="2805"/>
      <c r="W98" s="2806"/>
      <c r="X98" s="2803"/>
      <c r="Y98" s="2804">
        <f t="shared" si="133"/>
        <v>0</v>
      </c>
      <c r="Z98" s="2805"/>
      <c r="AA98" s="2806"/>
      <c r="AB98" s="2803"/>
      <c r="AC98" s="2804">
        <f t="shared" si="134"/>
        <v>0</v>
      </c>
      <c r="AD98" s="2805"/>
      <c r="AE98" s="2806"/>
      <c r="AF98" s="2803"/>
      <c r="AG98" s="2804">
        <f t="shared" si="135"/>
        <v>0</v>
      </c>
      <c r="AH98" s="2805"/>
      <c r="AI98" s="2806"/>
      <c r="AJ98" s="2803"/>
      <c r="AK98" s="2804">
        <f t="shared" si="136"/>
        <v>0</v>
      </c>
      <c r="AL98" s="2805"/>
      <c r="AM98" s="2806"/>
      <c r="AN98" s="2803"/>
      <c r="AO98" s="2804">
        <f t="shared" si="137"/>
        <v>0</v>
      </c>
      <c r="AP98" s="2805"/>
      <c r="AQ98" s="2806"/>
      <c r="AR98" s="2803"/>
      <c r="AS98" s="2804">
        <f t="shared" si="138"/>
        <v>0</v>
      </c>
      <c r="AT98" s="2805"/>
      <c r="AU98" s="2806"/>
      <c r="AV98" s="2803"/>
      <c r="AW98" s="2804">
        <f t="shared" si="139"/>
        <v>0</v>
      </c>
      <c r="AX98" s="2805"/>
      <c r="AY98" s="2806"/>
      <c r="AZ98" s="2803"/>
      <c r="BA98" s="2804">
        <f t="shared" si="140"/>
        <v>0</v>
      </c>
      <c r="BB98" s="2805"/>
      <c r="BC98" s="2806"/>
      <c r="BD98" s="2803"/>
      <c r="BE98" s="2804">
        <f t="shared" si="141"/>
        <v>0</v>
      </c>
      <c r="BF98" s="2805"/>
      <c r="BG98" s="2806"/>
      <c r="BH98" s="2803"/>
      <c r="BI98" s="2804">
        <f t="shared" si="142"/>
        <v>0</v>
      </c>
      <c r="BJ98" s="2805"/>
      <c r="BK98" s="2806"/>
      <c r="BL98" s="2803"/>
      <c r="BM98" s="2804">
        <f t="shared" si="143"/>
        <v>0</v>
      </c>
      <c r="BN98" s="2805"/>
      <c r="BO98" s="2806"/>
    </row>
    <row r="99" spans="1:67">
      <c r="A99" s="1100"/>
      <c r="B99" s="2825" t="s">
        <v>2290</v>
      </c>
      <c r="C99" s="2802" t="s">
        <v>2023</v>
      </c>
      <c r="D99" s="2803"/>
      <c r="E99" s="2804">
        <f t="shared" si="128"/>
        <v>0</v>
      </c>
      <c r="F99" s="2805"/>
      <c r="G99" s="2806"/>
      <c r="H99" s="2803"/>
      <c r="I99" s="2804">
        <f t="shared" si="129"/>
        <v>0</v>
      </c>
      <c r="J99" s="2805"/>
      <c r="K99" s="2806"/>
      <c r="L99" s="2803"/>
      <c r="M99" s="2804">
        <f t="shared" si="130"/>
        <v>0</v>
      </c>
      <c r="N99" s="2805"/>
      <c r="O99" s="2806"/>
      <c r="P99" s="2803"/>
      <c r="Q99" s="2804">
        <f t="shared" si="131"/>
        <v>0</v>
      </c>
      <c r="R99" s="2805"/>
      <c r="S99" s="2806"/>
      <c r="T99" s="2803"/>
      <c r="U99" s="2804">
        <f t="shared" si="132"/>
        <v>0</v>
      </c>
      <c r="V99" s="2805"/>
      <c r="W99" s="2806"/>
      <c r="X99" s="2803"/>
      <c r="Y99" s="2804">
        <f t="shared" si="133"/>
        <v>0</v>
      </c>
      <c r="Z99" s="2805"/>
      <c r="AA99" s="2806"/>
      <c r="AB99" s="2803"/>
      <c r="AC99" s="2804">
        <f t="shared" si="134"/>
        <v>0</v>
      </c>
      <c r="AD99" s="2805"/>
      <c r="AE99" s="2806"/>
      <c r="AF99" s="2803"/>
      <c r="AG99" s="2804">
        <f t="shared" si="135"/>
        <v>0</v>
      </c>
      <c r="AH99" s="2805"/>
      <c r="AI99" s="2806"/>
      <c r="AJ99" s="2803"/>
      <c r="AK99" s="2804">
        <f t="shared" si="136"/>
        <v>0</v>
      </c>
      <c r="AL99" s="2805"/>
      <c r="AM99" s="2806"/>
      <c r="AN99" s="2803"/>
      <c r="AO99" s="2804">
        <f t="shared" si="137"/>
        <v>0</v>
      </c>
      <c r="AP99" s="2805"/>
      <c r="AQ99" s="2806"/>
      <c r="AR99" s="2803"/>
      <c r="AS99" s="2804">
        <f t="shared" si="138"/>
        <v>0</v>
      </c>
      <c r="AT99" s="2805"/>
      <c r="AU99" s="2806"/>
      <c r="AV99" s="2803"/>
      <c r="AW99" s="2804">
        <f t="shared" si="139"/>
        <v>0</v>
      </c>
      <c r="AX99" s="2805"/>
      <c r="AY99" s="2806"/>
      <c r="AZ99" s="2803"/>
      <c r="BA99" s="2804">
        <f t="shared" si="140"/>
        <v>0</v>
      </c>
      <c r="BB99" s="2805"/>
      <c r="BC99" s="2806"/>
      <c r="BD99" s="2803"/>
      <c r="BE99" s="2804">
        <f t="shared" si="141"/>
        <v>0</v>
      </c>
      <c r="BF99" s="2805"/>
      <c r="BG99" s="2806"/>
      <c r="BH99" s="2803"/>
      <c r="BI99" s="2804">
        <f t="shared" si="142"/>
        <v>0</v>
      </c>
      <c r="BJ99" s="2805"/>
      <c r="BK99" s="2806"/>
      <c r="BL99" s="2803"/>
      <c r="BM99" s="2804">
        <f t="shared" si="143"/>
        <v>0</v>
      </c>
      <c r="BN99" s="2805"/>
      <c r="BO99" s="2806"/>
    </row>
    <row r="100" spans="1:67">
      <c r="A100" s="1100"/>
      <c r="B100" s="2825" t="s">
        <v>2291</v>
      </c>
      <c r="C100" s="2802" t="s">
        <v>2023</v>
      </c>
      <c r="D100" s="2803"/>
      <c r="E100" s="2804">
        <f t="shared" si="128"/>
        <v>0</v>
      </c>
      <c r="F100" s="2805"/>
      <c r="G100" s="2806"/>
      <c r="H100" s="2803"/>
      <c r="I100" s="2804">
        <f t="shared" si="129"/>
        <v>0</v>
      </c>
      <c r="J100" s="2805"/>
      <c r="K100" s="2806"/>
      <c r="L100" s="2803"/>
      <c r="M100" s="2804">
        <f t="shared" si="130"/>
        <v>0</v>
      </c>
      <c r="N100" s="2805"/>
      <c r="O100" s="2806"/>
      <c r="P100" s="2803"/>
      <c r="Q100" s="2804">
        <f t="shared" si="131"/>
        <v>0</v>
      </c>
      <c r="R100" s="2805"/>
      <c r="S100" s="2806"/>
      <c r="T100" s="2803"/>
      <c r="U100" s="2804">
        <f t="shared" si="132"/>
        <v>0</v>
      </c>
      <c r="V100" s="2805"/>
      <c r="W100" s="2806"/>
      <c r="X100" s="2803"/>
      <c r="Y100" s="2804">
        <f t="shared" si="133"/>
        <v>0</v>
      </c>
      <c r="Z100" s="2805"/>
      <c r="AA100" s="2806"/>
      <c r="AB100" s="2803"/>
      <c r="AC100" s="2804">
        <f t="shared" si="134"/>
        <v>0</v>
      </c>
      <c r="AD100" s="2805"/>
      <c r="AE100" s="2806"/>
      <c r="AF100" s="2803"/>
      <c r="AG100" s="2804">
        <f t="shared" si="135"/>
        <v>0</v>
      </c>
      <c r="AH100" s="2805"/>
      <c r="AI100" s="2806"/>
      <c r="AJ100" s="2803"/>
      <c r="AK100" s="2804">
        <f t="shared" si="136"/>
        <v>0</v>
      </c>
      <c r="AL100" s="2805"/>
      <c r="AM100" s="2806"/>
      <c r="AN100" s="2803"/>
      <c r="AO100" s="2804">
        <f t="shared" si="137"/>
        <v>0</v>
      </c>
      <c r="AP100" s="2805"/>
      <c r="AQ100" s="2806"/>
      <c r="AR100" s="2803"/>
      <c r="AS100" s="2804">
        <f t="shared" si="138"/>
        <v>0</v>
      </c>
      <c r="AT100" s="2805"/>
      <c r="AU100" s="2806"/>
      <c r="AV100" s="2803"/>
      <c r="AW100" s="2804">
        <f t="shared" si="139"/>
        <v>0</v>
      </c>
      <c r="AX100" s="2805"/>
      <c r="AY100" s="2806"/>
      <c r="AZ100" s="2803"/>
      <c r="BA100" s="2804">
        <f t="shared" si="140"/>
        <v>0</v>
      </c>
      <c r="BB100" s="2805"/>
      <c r="BC100" s="2806"/>
      <c r="BD100" s="2803"/>
      <c r="BE100" s="2804">
        <f t="shared" si="141"/>
        <v>0</v>
      </c>
      <c r="BF100" s="2805"/>
      <c r="BG100" s="2806"/>
      <c r="BH100" s="2803"/>
      <c r="BI100" s="2804">
        <f t="shared" si="142"/>
        <v>0</v>
      </c>
      <c r="BJ100" s="2805"/>
      <c r="BK100" s="2806"/>
      <c r="BL100" s="2803"/>
      <c r="BM100" s="2804">
        <f t="shared" si="143"/>
        <v>0</v>
      </c>
      <c r="BN100" s="2805"/>
      <c r="BO100" s="2806"/>
    </row>
    <row r="101" spans="1:67">
      <c r="A101" s="1100"/>
      <c r="B101" s="2825" t="s">
        <v>2292</v>
      </c>
      <c r="C101" s="2802" t="s">
        <v>2023</v>
      </c>
      <c r="D101" s="2803"/>
      <c r="E101" s="2804">
        <f t="shared" si="128"/>
        <v>0</v>
      </c>
      <c r="F101" s="2805"/>
      <c r="G101" s="2806"/>
      <c r="H101" s="2803"/>
      <c r="I101" s="2804">
        <f t="shared" si="129"/>
        <v>0</v>
      </c>
      <c r="J101" s="2805"/>
      <c r="K101" s="2806"/>
      <c r="L101" s="2803"/>
      <c r="M101" s="2804">
        <f t="shared" si="130"/>
        <v>0</v>
      </c>
      <c r="N101" s="2805"/>
      <c r="O101" s="2806"/>
      <c r="P101" s="2803"/>
      <c r="Q101" s="2804">
        <f t="shared" si="131"/>
        <v>0</v>
      </c>
      <c r="R101" s="2805"/>
      <c r="S101" s="2806"/>
      <c r="T101" s="2803"/>
      <c r="U101" s="2804">
        <f t="shared" si="132"/>
        <v>0</v>
      </c>
      <c r="V101" s="2805"/>
      <c r="W101" s="2806"/>
      <c r="X101" s="2803"/>
      <c r="Y101" s="2804">
        <f t="shared" si="133"/>
        <v>0</v>
      </c>
      <c r="Z101" s="2805"/>
      <c r="AA101" s="2806"/>
      <c r="AB101" s="2803"/>
      <c r="AC101" s="2804">
        <f t="shared" si="134"/>
        <v>0</v>
      </c>
      <c r="AD101" s="2805"/>
      <c r="AE101" s="2806"/>
      <c r="AF101" s="2803"/>
      <c r="AG101" s="2804">
        <f t="shared" si="135"/>
        <v>0</v>
      </c>
      <c r="AH101" s="2805"/>
      <c r="AI101" s="2806"/>
      <c r="AJ101" s="2803"/>
      <c r="AK101" s="2804">
        <f t="shared" si="136"/>
        <v>0</v>
      </c>
      <c r="AL101" s="2805"/>
      <c r="AM101" s="2806"/>
      <c r="AN101" s="2803"/>
      <c r="AO101" s="2804">
        <f t="shared" si="137"/>
        <v>0</v>
      </c>
      <c r="AP101" s="2805"/>
      <c r="AQ101" s="2806"/>
      <c r="AR101" s="2803"/>
      <c r="AS101" s="2804">
        <f t="shared" si="138"/>
        <v>0</v>
      </c>
      <c r="AT101" s="2805"/>
      <c r="AU101" s="2806"/>
      <c r="AV101" s="2803"/>
      <c r="AW101" s="2804">
        <f t="shared" si="139"/>
        <v>0</v>
      </c>
      <c r="AX101" s="2805"/>
      <c r="AY101" s="2806"/>
      <c r="AZ101" s="2803"/>
      <c r="BA101" s="2804">
        <f t="shared" si="140"/>
        <v>0</v>
      </c>
      <c r="BB101" s="2805"/>
      <c r="BC101" s="2806"/>
      <c r="BD101" s="2803"/>
      <c r="BE101" s="2804">
        <f t="shared" si="141"/>
        <v>0</v>
      </c>
      <c r="BF101" s="2805"/>
      <c r="BG101" s="2806"/>
      <c r="BH101" s="2803"/>
      <c r="BI101" s="2804">
        <f t="shared" si="142"/>
        <v>0</v>
      </c>
      <c r="BJ101" s="2805"/>
      <c r="BK101" s="2806"/>
      <c r="BL101" s="2803"/>
      <c r="BM101" s="2804">
        <f t="shared" si="143"/>
        <v>0</v>
      </c>
      <c r="BN101" s="2805"/>
      <c r="BO101" s="2806"/>
    </row>
    <row r="102" spans="1:67">
      <c r="A102" s="1100"/>
      <c r="B102" s="2828" t="s">
        <v>2293</v>
      </c>
      <c r="C102" s="2802" t="s">
        <v>2023</v>
      </c>
      <c r="D102" s="2803"/>
      <c r="E102" s="2804">
        <f t="shared" si="128"/>
        <v>0</v>
      </c>
      <c r="F102" s="2805"/>
      <c r="G102" s="2806"/>
      <c r="H102" s="2803"/>
      <c r="I102" s="2804">
        <f t="shared" si="129"/>
        <v>0</v>
      </c>
      <c r="J102" s="2805"/>
      <c r="K102" s="2806"/>
      <c r="L102" s="2803"/>
      <c r="M102" s="2804">
        <f t="shared" si="130"/>
        <v>0</v>
      </c>
      <c r="N102" s="2805"/>
      <c r="O102" s="2806"/>
      <c r="P102" s="2803"/>
      <c r="Q102" s="2804">
        <f t="shared" si="131"/>
        <v>0</v>
      </c>
      <c r="R102" s="2805"/>
      <c r="S102" s="2806"/>
      <c r="T102" s="2803"/>
      <c r="U102" s="2804">
        <f t="shared" si="132"/>
        <v>0</v>
      </c>
      <c r="V102" s="2805"/>
      <c r="W102" s="2806"/>
      <c r="X102" s="2803"/>
      <c r="Y102" s="2804">
        <f t="shared" si="133"/>
        <v>0</v>
      </c>
      <c r="Z102" s="2805"/>
      <c r="AA102" s="2806"/>
      <c r="AB102" s="2803"/>
      <c r="AC102" s="2804">
        <f t="shared" si="134"/>
        <v>0</v>
      </c>
      <c r="AD102" s="2805"/>
      <c r="AE102" s="2806"/>
      <c r="AF102" s="2803"/>
      <c r="AG102" s="2804">
        <f t="shared" si="135"/>
        <v>0</v>
      </c>
      <c r="AH102" s="2805"/>
      <c r="AI102" s="2806"/>
      <c r="AJ102" s="2803"/>
      <c r="AK102" s="2804">
        <f t="shared" si="136"/>
        <v>0</v>
      </c>
      <c r="AL102" s="2805"/>
      <c r="AM102" s="2806"/>
      <c r="AN102" s="2803"/>
      <c r="AO102" s="2804">
        <f t="shared" si="137"/>
        <v>0</v>
      </c>
      <c r="AP102" s="2805"/>
      <c r="AQ102" s="2806"/>
      <c r="AR102" s="2803"/>
      <c r="AS102" s="2804">
        <f t="shared" si="138"/>
        <v>0</v>
      </c>
      <c r="AT102" s="2805"/>
      <c r="AU102" s="2806"/>
      <c r="AV102" s="2803"/>
      <c r="AW102" s="2804">
        <f t="shared" si="139"/>
        <v>0</v>
      </c>
      <c r="AX102" s="2805"/>
      <c r="AY102" s="2806"/>
      <c r="AZ102" s="2803"/>
      <c r="BA102" s="2804">
        <f t="shared" si="140"/>
        <v>0</v>
      </c>
      <c r="BB102" s="2805"/>
      <c r="BC102" s="2806"/>
      <c r="BD102" s="2803"/>
      <c r="BE102" s="2804">
        <f t="shared" si="141"/>
        <v>0</v>
      </c>
      <c r="BF102" s="2805"/>
      <c r="BG102" s="2806"/>
      <c r="BH102" s="2803"/>
      <c r="BI102" s="2804">
        <f t="shared" si="142"/>
        <v>0</v>
      </c>
      <c r="BJ102" s="2805"/>
      <c r="BK102" s="2806"/>
      <c r="BL102" s="2803"/>
      <c r="BM102" s="2804">
        <f t="shared" si="143"/>
        <v>0</v>
      </c>
      <c r="BN102" s="2805"/>
      <c r="BO102" s="2806"/>
    </row>
    <row r="103" spans="1:67">
      <c r="A103" s="1100"/>
      <c r="B103" s="2825" t="s">
        <v>2294</v>
      </c>
      <c r="C103" s="2802" t="s">
        <v>2023</v>
      </c>
      <c r="D103" s="2803"/>
      <c r="E103" s="2804">
        <f t="shared" si="128"/>
        <v>0</v>
      </c>
      <c r="F103" s="2805"/>
      <c r="G103" s="2806"/>
      <c r="H103" s="2803"/>
      <c r="I103" s="2804">
        <f t="shared" si="129"/>
        <v>0</v>
      </c>
      <c r="J103" s="2805"/>
      <c r="K103" s="2806"/>
      <c r="L103" s="2803"/>
      <c r="M103" s="2804">
        <f t="shared" si="130"/>
        <v>0</v>
      </c>
      <c r="N103" s="2805"/>
      <c r="O103" s="2806"/>
      <c r="P103" s="2803"/>
      <c r="Q103" s="2804">
        <f t="shared" si="131"/>
        <v>0</v>
      </c>
      <c r="R103" s="2805"/>
      <c r="S103" s="2806"/>
      <c r="T103" s="2803"/>
      <c r="U103" s="2804">
        <f t="shared" si="132"/>
        <v>0</v>
      </c>
      <c r="V103" s="2805"/>
      <c r="W103" s="2806"/>
      <c r="X103" s="2803"/>
      <c r="Y103" s="2804">
        <f t="shared" si="133"/>
        <v>0</v>
      </c>
      <c r="Z103" s="2805"/>
      <c r="AA103" s="2806"/>
      <c r="AB103" s="2803"/>
      <c r="AC103" s="2804">
        <f t="shared" si="134"/>
        <v>0</v>
      </c>
      <c r="AD103" s="2805"/>
      <c r="AE103" s="2806"/>
      <c r="AF103" s="2803"/>
      <c r="AG103" s="2804">
        <f t="shared" si="135"/>
        <v>0</v>
      </c>
      <c r="AH103" s="2805"/>
      <c r="AI103" s="2806"/>
      <c r="AJ103" s="2803"/>
      <c r="AK103" s="2804">
        <f t="shared" si="136"/>
        <v>0</v>
      </c>
      <c r="AL103" s="2805"/>
      <c r="AM103" s="2806"/>
      <c r="AN103" s="2803"/>
      <c r="AO103" s="2804">
        <f t="shared" si="137"/>
        <v>0</v>
      </c>
      <c r="AP103" s="2805"/>
      <c r="AQ103" s="2806"/>
      <c r="AR103" s="2803"/>
      <c r="AS103" s="2804">
        <f t="shared" si="138"/>
        <v>0</v>
      </c>
      <c r="AT103" s="2805"/>
      <c r="AU103" s="2806"/>
      <c r="AV103" s="2803"/>
      <c r="AW103" s="2804">
        <f t="shared" si="139"/>
        <v>0</v>
      </c>
      <c r="AX103" s="2805"/>
      <c r="AY103" s="2806"/>
      <c r="AZ103" s="2803"/>
      <c r="BA103" s="2804">
        <f t="shared" si="140"/>
        <v>0</v>
      </c>
      <c r="BB103" s="2805"/>
      <c r="BC103" s="2806"/>
      <c r="BD103" s="2803"/>
      <c r="BE103" s="2804">
        <f t="shared" si="141"/>
        <v>0</v>
      </c>
      <c r="BF103" s="2805"/>
      <c r="BG103" s="2806"/>
      <c r="BH103" s="2803"/>
      <c r="BI103" s="2804">
        <f t="shared" si="142"/>
        <v>0</v>
      </c>
      <c r="BJ103" s="2805"/>
      <c r="BK103" s="2806"/>
      <c r="BL103" s="2803"/>
      <c r="BM103" s="2804">
        <f t="shared" si="143"/>
        <v>0</v>
      </c>
      <c r="BN103" s="2805"/>
      <c r="BO103" s="2806"/>
    </row>
    <row r="104" spans="1:67">
      <c r="A104" s="1100"/>
      <c r="B104" s="2828" t="s">
        <v>2295</v>
      </c>
      <c r="C104" s="2802" t="s">
        <v>2023</v>
      </c>
      <c r="D104" s="2803"/>
      <c r="E104" s="2804">
        <f t="shared" si="128"/>
        <v>0</v>
      </c>
      <c r="F104" s="2805"/>
      <c r="G104" s="2806"/>
      <c r="H104" s="2803"/>
      <c r="I104" s="2804">
        <f t="shared" si="129"/>
        <v>0</v>
      </c>
      <c r="J104" s="2805"/>
      <c r="K104" s="2806"/>
      <c r="L104" s="2803"/>
      <c r="M104" s="2804">
        <f t="shared" si="130"/>
        <v>0</v>
      </c>
      <c r="N104" s="2805"/>
      <c r="O104" s="2806"/>
      <c r="P104" s="2803"/>
      <c r="Q104" s="2804">
        <f t="shared" si="131"/>
        <v>0</v>
      </c>
      <c r="R104" s="2805"/>
      <c r="S104" s="2806"/>
      <c r="T104" s="2803"/>
      <c r="U104" s="2804">
        <f t="shared" si="132"/>
        <v>0</v>
      </c>
      <c r="V104" s="2805"/>
      <c r="W104" s="2806"/>
      <c r="X104" s="2803"/>
      <c r="Y104" s="2804">
        <f t="shared" si="133"/>
        <v>0</v>
      </c>
      <c r="Z104" s="2805"/>
      <c r="AA104" s="2806"/>
      <c r="AB104" s="2803"/>
      <c r="AC104" s="2804">
        <f t="shared" si="134"/>
        <v>0</v>
      </c>
      <c r="AD104" s="2805"/>
      <c r="AE104" s="2806"/>
      <c r="AF104" s="2803"/>
      <c r="AG104" s="2804">
        <f t="shared" si="135"/>
        <v>0</v>
      </c>
      <c r="AH104" s="2805"/>
      <c r="AI104" s="2806"/>
      <c r="AJ104" s="2803"/>
      <c r="AK104" s="2804">
        <f t="shared" si="136"/>
        <v>0</v>
      </c>
      <c r="AL104" s="2805"/>
      <c r="AM104" s="2806"/>
      <c r="AN104" s="2803"/>
      <c r="AO104" s="2804">
        <f t="shared" si="137"/>
        <v>0</v>
      </c>
      <c r="AP104" s="2805"/>
      <c r="AQ104" s="2806"/>
      <c r="AR104" s="2803"/>
      <c r="AS104" s="2804">
        <f t="shared" si="138"/>
        <v>0</v>
      </c>
      <c r="AT104" s="2805"/>
      <c r="AU104" s="2806"/>
      <c r="AV104" s="2803"/>
      <c r="AW104" s="2804">
        <f t="shared" si="139"/>
        <v>0</v>
      </c>
      <c r="AX104" s="2805"/>
      <c r="AY104" s="2806"/>
      <c r="AZ104" s="2803"/>
      <c r="BA104" s="2804">
        <f t="shared" si="140"/>
        <v>0</v>
      </c>
      <c r="BB104" s="2805"/>
      <c r="BC104" s="2806"/>
      <c r="BD104" s="2803"/>
      <c r="BE104" s="2804">
        <f t="shared" si="141"/>
        <v>0</v>
      </c>
      <c r="BF104" s="2805"/>
      <c r="BG104" s="2806"/>
      <c r="BH104" s="2803"/>
      <c r="BI104" s="2804">
        <f t="shared" si="142"/>
        <v>0</v>
      </c>
      <c r="BJ104" s="2805"/>
      <c r="BK104" s="2806"/>
      <c r="BL104" s="2803"/>
      <c r="BM104" s="2804">
        <f t="shared" si="143"/>
        <v>0</v>
      </c>
      <c r="BN104" s="2805"/>
      <c r="BO104" s="2806"/>
    </row>
    <row r="105" spans="1:67">
      <c r="A105" s="1100"/>
      <c r="B105" s="2828" t="s">
        <v>2296</v>
      </c>
      <c r="C105" s="2802" t="s">
        <v>2023</v>
      </c>
      <c r="D105" s="2803"/>
      <c r="E105" s="2804">
        <f t="shared" si="128"/>
        <v>0</v>
      </c>
      <c r="F105" s="2805"/>
      <c r="G105" s="2806"/>
      <c r="H105" s="2803"/>
      <c r="I105" s="2804">
        <f t="shared" si="129"/>
        <v>0</v>
      </c>
      <c r="J105" s="2805"/>
      <c r="K105" s="2806"/>
      <c r="L105" s="2803"/>
      <c r="M105" s="2804">
        <f t="shared" si="130"/>
        <v>0</v>
      </c>
      <c r="N105" s="2805"/>
      <c r="O105" s="2806"/>
      <c r="P105" s="2803"/>
      <c r="Q105" s="2804">
        <f t="shared" si="131"/>
        <v>0</v>
      </c>
      <c r="R105" s="2805"/>
      <c r="S105" s="2806"/>
      <c r="T105" s="2803"/>
      <c r="U105" s="2804">
        <f t="shared" si="132"/>
        <v>0</v>
      </c>
      <c r="V105" s="2805"/>
      <c r="W105" s="2806"/>
      <c r="X105" s="2803"/>
      <c r="Y105" s="2804">
        <f t="shared" si="133"/>
        <v>0</v>
      </c>
      <c r="Z105" s="2805"/>
      <c r="AA105" s="2806"/>
      <c r="AB105" s="2803"/>
      <c r="AC105" s="2804">
        <f t="shared" si="134"/>
        <v>0</v>
      </c>
      <c r="AD105" s="2805"/>
      <c r="AE105" s="2806"/>
      <c r="AF105" s="2803"/>
      <c r="AG105" s="2804">
        <f t="shared" si="135"/>
        <v>0</v>
      </c>
      <c r="AH105" s="2805"/>
      <c r="AI105" s="2806"/>
      <c r="AJ105" s="2803"/>
      <c r="AK105" s="2804">
        <f t="shared" si="136"/>
        <v>0</v>
      </c>
      <c r="AL105" s="2805"/>
      <c r="AM105" s="2806"/>
      <c r="AN105" s="2803"/>
      <c r="AO105" s="2804">
        <f t="shared" si="137"/>
        <v>0</v>
      </c>
      <c r="AP105" s="2805"/>
      <c r="AQ105" s="2806"/>
      <c r="AR105" s="2803"/>
      <c r="AS105" s="2804">
        <f t="shared" si="138"/>
        <v>0</v>
      </c>
      <c r="AT105" s="2805"/>
      <c r="AU105" s="2806"/>
      <c r="AV105" s="2803"/>
      <c r="AW105" s="2804">
        <f t="shared" si="139"/>
        <v>0</v>
      </c>
      <c r="AX105" s="2805"/>
      <c r="AY105" s="2806"/>
      <c r="AZ105" s="2803"/>
      <c r="BA105" s="2804">
        <f t="shared" si="140"/>
        <v>0</v>
      </c>
      <c r="BB105" s="2805"/>
      <c r="BC105" s="2806"/>
      <c r="BD105" s="2803"/>
      <c r="BE105" s="2804">
        <f t="shared" si="141"/>
        <v>0</v>
      </c>
      <c r="BF105" s="2805"/>
      <c r="BG105" s="2806"/>
      <c r="BH105" s="2803"/>
      <c r="BI105" s="2804">
        <f t="shared" si="142"/>
        <v>0</v>
      </c>
      <c r="BJ105" s="2805"/>
      <c r="BK105" s="2806"/>
      <c r="BL105" s="2803"/>
      <c r="BM105" s="2804">
        <f t="shared" si="143"/>
        <v>0</v>
      </c>
      <c r="BN105" s="2805"/>
      <c r="BO105" s="2806"/>
    </row>
    <row r="106" spans="1:67">
      <c r="A106" s="1100"/>
      <c r="B106" s="2828" t="s">
        <v>2297</v>
      </c>
      <c r="C106" s="2802" t="s">
        <v>2023</v>
      </c>
      <c r="D106" s="2803"/>
      <c r="E106" s="2804">
        <f t="shared" si="128"/>
        <v>0</v>
      </c>
      <c r="F106" s="2805"/>
      <c r="G106" s="2806"/>
      <c r="H106" s="2803"/>
      <c r="I106" s="2804">
        <f t="shared" si="129"/>
        <v>0</v>
      </c>
      <c r="J106" s="2805"/>
      <c r="K106" s="2806"/>
      <c r="L106" s="2803"/>
      <c r="M106" s="2804">
        <f t="shared" si="130"/>
        <v>0</v>
      </c>
      <c r="N106" s="2805"/>
      <c r="O106" s="2806"/>
      <c r="P106" s="2803"/>
      <c r="Q106" s="2804">
        <f t="shared" si="131"/>
        <v>0</v>
      </c>
      <c r="R106" s="2805"/>
      <c r="S106" s="2806"/>
      <c r="T106" s="2803"/>
      <c r="U106" s="2804">
        <f t="shared" si="132"/>
        <v>0</v>
      </c>
      <c r="V106" s="2805"/>
      <c r="W106" s="2806"/>
      <c r="X106" s="2803"/>
      <c r="Y106" s="2804">
        <f t="shared" si="133"/>
        <v>0</v>
      </c>
      <c r="Z106" s="2805"/>
      <c r="AA106" s="2806"/>
      <c r="AB106" s="2803"/>
      <c r="AC106" s="2804">
        <f t="shared" si="134"/>
        <v>0</v>
      </c>
      <c r="AD106" s="2805"/>
      <c r="AE106" s="2806"/>
      <c r="AF106" s="2803"/>
      <c r="AG106" s="2804">
        <f t="shared" si="135"/>
        <v>0</v>
      </c>
      <c r="AH106" s="2805"/>
      <c r="AI106" s="2806"/>
      <c r="AJ106" s="2803"/>
      <c r="AK106" s="2804">
        <f t="shared" si="136"/>
        <v>0</v>
      </c>
      <c r="AL106" s="2805"/>
      <c r="AM106" s="2806"/>
      <c r="AN106" s="2803"/>
      <c r="AO106" s="2804">
        <f t="shared" si="137"/>
        <v>0</v>
      </c>
      <c r="AP106" s="2805"/>
      <c r="AQ106" s="2806"/>
      <c r="AR106" s="2803"/>
      <c r="AS106" s="2804">
        <f t="shared" si="138"/>
        <v>0</v>
      </c>
      <c r="AT106" s="2805"/>
      <c r="AU106" s="2806"/>
      <c r="AV106" s="2803"/>
      <c r="AW106" s="2804">
        <f t="shared" si="139"/>
        <v>0</v>
      </c>
      <c r="AX106" s="2805"/>
      <c r="AY106" s="2806"/>
      <c r="AZ106" s="2803"/>
      <c r="BA106" s="2804">
        <f t="shared" si="140"/>
        <v>0</v>
      </c>
      <c r="BB106" s="2805"/>
      <c r="BC106" s="2806"/>
      <c r="BD106" s="2803"/>
      <c r="BE106" s="2804">
        <f t="shared" si="141"/>
        <v>0</v>
      </c>
      <c r="BF106" s="2805"/>
      <c r="BG106" s="2806"/>
      <c r="BH106" s="2803"/>
      <c r="BI106" s="2804">
        <f t="shared" si="142"/>
        <v>0</v>
      </c>
      <c r="BJ106" s="2805"/>
      <c r="BK106" s="2806"/>
      <c r="BL106" s="2803"/>
      <c r="BM106" s="2804">
        <f t="shared" si="143"/>
        <v>0</v>
      </c>
      <c r="BN106" s="2805"/>
      <c r="BO106" s="2806"/>
    </row>
    <row r="107" spans="1:67">
      <c r="A107" s="1100"/>
      <c r="B107" s="2828" t="s">
        <v>2298</v>
      </c>
      <c r="C107" s="2802" t="s">
        <v>2023</v>
      </c>
      <c r="D107" s="2803"/>
      <c r="E107" s="2804">
        <f t="shared" si="128"/>
        <v>0</v>
      </c>
      <c r="F107" s="2805"/>
      <c r="G107" s="2806"/>
      <c r="H107" s="2803"/>
      <c r="I107" s="2804">
        <f t="shared" si="129"/>
        <v>0</v>
      </c>
      <c r="J107" s="2805"/>
      <c r="K107" s="2806"/>
      <c r="L107" s="2803"/>
      <c r="M107" s="2804">
        <f t="shared" si="130"/>
        <v>0</v>
      </c>
      <c r="N107" s="2805"/>
      <c r="O107" s="2806"/>
      <c r="P107" s="2803"/>
      <c r="Q107" s="2804">
        <f t="shared" si="131"/>
        <v>0</v>
      </c>
      <c r="R107" s="2805"/>
      <c r="S107" s="2806"/>
      <c r="T107" s="2803"/>
      <c r="U107" s="2804">
        <f t="shared" si="132"/>
        <v>0</v>
      </c>
      <c r="V107" s="2805"/>
      <c r="W107" s="2806"/>
      <c r="X107" s="2803"/>
      <c r="Y107" s="2804">
        <f t="shared" si="133"/>
        <v>0</v>
      </c>
      <c r="Z107" s="2805"/>
      <c r="AA107" s="2806"/>
      <c r="AB107" s="2803"/>
      <c r="AC107" s="2804">
        <f t="shared" si="134"/>
        <v>0</v>
      </c>
      <c r="AD107" s="2805"/>
      <c r="AE107" s="2806"/>
      <c r="AF107" s="2803"/>
      <c r="AG107" s="2804">
        <f t="shared" si="135"/>
        <v>0</v>
      </c>
      <c r="AH107" s="2805"/>
      <c r="AI107" s="2806"/>
      <c r="AJ107" s="2803"/>
      <c r="AK107" s="2804">
        <f t="shared" si="136"/>
        <v>0</v>
      </c>
      <c r="AL107" s="2805"/>
      <c r="AM107" s="2806"/>
      <c r="AN107" s="2803"/>
      <c r="AO107" s="2804">
        <f t="shared" si="137"/>
        <v>0</v>
      </c>
      <c r="AP107" s="2805"/>
      <c r="AQ107" s="2806"/>
      <c r="AR107" s="2803"/>
      <c r="AS107" s="2804">
        <f t="shared" si="138"/>
        <v>0</v>
      </c>
      <c r="AT107" s="2805"/>
      <c r="AU107" s="2806"/>
      <c r="AV107" s="2803"/>
      <c r="AW107" s="2804">
        <f t="shared" si="139"/>
        <v>0</v>
      </c>
      <c r="AX107" s="2805"/>
      <c r="AY107" s="2806"/>
      <c r="AZ107" s="2803"/>
      <c r="BA107" s="2804">
        <f t="shared" si="140"/>
        <v>0</v>
      </c>
      <c r="BB107" s="2805"/>
      <c r="BC107" s="2806"/>
      <c r="BD107" s="2803"/>
      <c r="BE107" s="2804">
        <f t="shared" si="141"/>
        <v>0</v>
      </c>
      <c r="BF107" s="2805"/>
      <c r="BG107" s="2806"/>
      <c r="BH107" s="2803"/>
      <c r="BI107" s="2804">
        <f t="shared" si="142"/>
        <v>0</v>
      </c>
      <c r="BJ107" s="2805"/>
      <c r="BK107" s="2806"/>
      <c r="BL107" s="2803"/>
      <c r="BM107" s="2804">
        <f t="shared" si="143"/>
        <v>0</v>
      </c>
      <c r="BN107" s="2805"/>
      <c r="BO107" s="2806"/>
    </row>
    <row r="108" spans="1:67">
      <c r="A108" s="1100"/>
      <c r="B108" s="2829" t="s">
        <v>2639</v>
      </c>
      <c r="C108" s="2802" t="s">
        <v>2023</v>
      </c>
      <c r="D108" s="2803"/>
      <c r="E108" s="2804">
        <f t="shared" si="128"/>
        <v>0</v>
      </c>
      <c r="F108" s="2805"/>
      <c r="G108" s="2806"/>
      <c r="H108" s="2803"/>
      <c r="I108" s="2804">
        <f t="shared" si="129"/>
        <v>0</v>
      </c>
      <c r="J108" s="2805"/>
      <c r="K108" s="2806"/>
      <c r="L108" s="2803"/>
      <c r="M108" s="2804">
        <f t="shared" si="130"/>
        <v>0</v>
      </c>
      <c r="N108" s="2805"/>
      <c r="O108" s="2806"/>
      <c r="P108" s="2803"/>
      <c r="Q108" s="2804">
        <f t="shared" si="131"/>
        <v>0</v>
      </c>
      <c r="R108" s="2805"/>
      <c r="S108" s="2806"/>
      <c r="T108" s="2803"/>
      <c r="U108" s="2804">
        <f t="shared" si="132"/>
        <v>0</v>
      </c>
      <c r="V108" s="2805"/>
      <c r="W108" s="2806"/>
      <c r="X108" s="2803"/>
      <c r="Y108" s="2804">
        <f t="shared" si="133"/>
        <v>0</v>
      </c>
      <c r="Z108" s="2805"/>
      <c r="AA108" s="2806"/>
      <c r="AB108" s="2803"/>
      <c r="AC108" s="2804">
        <f t="shared" si="134"/>
        <v>0</v>
      </c>
      <c r="AD108" s="2805"/>
      <c r="AE108" s="2806"/>
      <c r="AF108" s="2803"/>
      <c r="AG108" s="2804">
        <f t="shared" si="135"/>
        <v>0</v>
      </c>
      <c r="AH108" s="2805"/>
      <c r="AI108" s="2806"/>
      <c r="AJ108" s="2803"/>
      <c r="AK108" s="2804">
        <f t="shared" si="136"/>
        <v>0</v>
      </c>
      <c r="AL108" s="2805"/>
      <c r="AM108" s="2806"/>
      <c r="AN108" s="2803"/>
      <c r="AO108" s="2804">
        <f t="shared" si="137"/>
        <v>0</v>
      </c>
      <c r="AP108" s="2805"/>
      <c r="AQ108" s="2806"/>
      <c r="AR108" s="2803"/>
      <c r="AS108" s="2804">
        <f t="shared" si="138"/>
        <v>0</v>
      </c>
      <c r="AT108" s="2805"/>
      <c r="AU108" s="2806"/>
      <c r="AV108" s="2803"/>
      <c r="AW108" s="2804">
        <f t="shared" si="139"/>
        <v>0</v>
      </c>
      <c r="AX108" s="2805"/>
      <c r="AY108" s="2806"/>
      <c r="AZ108" s="2803"/>
      <c r="BA108" s="2804">
        <f t="shared" si="140"/>
        <v>0</v>
      </c>
      <c r="BB108" s="2805"/>
      <c r="BC108" s="2806"/>
      <c r="BD108" s="2803"/>
      <c r="BE108" s="2804">
        <f t="shared" si="141"/>
        <v>0</v>
      </c>
      <c r="BF108" s="2805"/>
      <c r="BG108" s="2806"/>
      <c r="BH108" s="2803"/>
      <c r="BI108" s="2804">
        <f t="shared" si="142"/>
        <v>0</v>
      </c>
      <c r="BJ108" s="2805"/>
      <c r="BK108" s="2806"/>
      <c r="BL108" s="2803"/>
      <c r="BM108" s="2804">
        <f t="shared" si="143"/>
        <v>0</v>
      </c>
      <c r="BN108" s="2805"/>
      <c r="BO108" s="2806"/>
    </row>
    <row r="109" spans="1:67">
      <c r="A109" s="1100"/>
      <c r="B109" s="2828"/>
      <c r="C109" s="2809"/>
      <c r="D109" s="2810"/>
      <c r="E109" s="2811"/>
      <c r="F109" s="2812"/>
      <c r="G109" s="2813"/>
      <c r="H109" s="2810"/>
      <c r="I109" s="2811"/>
      <c r="J109" s="2812"/>
      <c r="K109" s="2813"/>
      <c r="L109" s="2810"/>
      <c r="M109" s="2811"/>
      <c r="N109" s="2812"/>
      <c r="O109" s="2813"/>
      <c r="P109" s="2810"/>
      <c r="Q109" s="2811"/>
      <c r="R109" s="2812"/>
      <c r="S109" s="2813"/>
      <c r="T109" s="2810"/>
      <c r="U109" s="2811"/>
      <c r="V109" s="2812"/>
      <c r="W109" s="2813"/>
      <c r="X109" s="2810"/>
      <c r="Y109" s="2811"/>
      <c r="Z109" s="2812"/>
      <c r="AA109" s="2813"/>
      <c r="AB109" s="2810"/>
      <c r="AC109" s="2811"/>
      <c r="AD109" s="2812"/>
      <c r="AE109" s="2813"/>
      <c r="AF109" s="2810"/>
      <c r="AG109" s="2811"/>
      <c r="AH109" s="2812"/>
      <c r="AI109" s="2813"/>
      <c r="AJ109" s="2810"/>
      <c r="AK109" s="2811"/>
      <c r="AL109" s="2812"/>
      <c r="AM109" s="2813"/>
      <c r="AN109" s="2810"/>
      <c r="AO109" s="2811"/>
      <c r="AP109" s="2812"/>
      <c r="AQ109" s="2813"/>
      <c r="AR109" s="2810"/>
      <c r="AS109" s="2811"/>
      <c r="AT109" s="2812"/>
      <c r="AU109" s="2813"/>
      <c r="AV109" s="2810"/>
      <c r="AW109" s="2811"/>
      <c r="AX109" s="2812"/>
      <c r="AY109" s="2813"/>
      <c r="AZ109" s="2810"/>
      <c r="BA109" s="2811"/>
      <c r="BB109" s="2812"/>
      <c r="BC109" s="2813"/>
      <c r="BD109" s="2810"/>
      <c r="BE109" s="2811"/>
      <c r="BF109" s="2812"/>
      <c r="BG109" s="2813"/>
      <c r="BH109" s="2810"/>
      <c r="BI109" s="2811"/>
      <c r="BJ109" s="2812"/>
      <c r="BK109" s="2813"/>
      <c r="BL109" s="2810"/>
      <c r="BM109" s="2811"/>
      <c r="BN109" s="2812"/>
      <c r="BO109" s="2806"/>
    </row>
    <row r="110" spans="1:67">
      <c r="A110" s="1100"/>
      <c r="B110" s="2808" t="s">
        <v>2299</v>
      </c>
      <c r="C110" s="2809"/>
      <c r="D110" s="2810"/>
      <c r="E110" s="2811"/>
      <c r="F110" s="2812"/>
      <c r="G110" s="2813"/>
      <c r="H110" s="2810"/>
      <c r="I110" s="2811"/>
      <c r="J110" s="2812"/>
      <c r="K110" s="2813"/>
      <c r="L110" s="2810"/>
      <c r="M110" s="2811"/>
      <c r="N110" s="2812"/>
      <c r="O110" s="2813"/>
      <c r="P110" s="2810"/>
      <c r="Q110" s="2811"/>
      <c r="R110" s="2812"/>
      <c r="S110" s="2813"/>
      <c r="T110" s="2810"/>
      <c r="U110" s="2811"/>
      <c r="V110" s="2812"/>
      <c r="W110" s="2813"/>
      <c r="X110" s="2810"/>
      <c r="Y110" s="2811"/>
      <c r="Z110" s="2812"/>
      <c r="AA110" s="2813"/>
      <c r="AB110" s="2810"/>
      <c r="AC110" s="2811"/>
      <c r="AD110" s="2812"/>
      <c r="AE110" s="2813"/>
      <c r="AF110" s="2810"/>
      <c r="AG110" s="2811"/>
      <c r="AH110" s="2812"/>
      <c r="AI110" s="2813"/>
      <c r="AJ110" s="2810"/>
      <c r="AK110" s="2811"/>
      <c r="AL110" s="2812"/>
      <c r="AM110" s="2813"/>
      <c r="AN110" s="2810"/>
      <c r="AO110" s="2811"/>
      <c r="AP110" s="2812"/>
      <c r="AQ110" s="2813"/>
      <c r="AR110" s="2810"/>
      <c r="AS110" s="2811"/>
      <c r="AT110" s="2812"/>
      <c r="AU110" s="2813"/>
      <c r="AV110" s="2810"/>
      <c r="AW110" s="2811"/>
      <c r="AX110" s="2812"/>
      <c r="AY110" s="2813"/>
      <c r="AZ110" s="2810"/>
      <c r="BA110" s="2811"/>
      <c r="BB110" s="2812"/>
      <c r="BC110" s="2813"/>
      <c r="BD110" s="2810"/>
      <c r="BE110" s="2811"/>
      <c r="BF110" s="2812"/>
      <c r="BG110" s="2813"/>
      <c r="BH110" s="2810"/>
      <c r="BI110" s="2811"/>
      <c r="BJ110" s="2812"/>
      <c r="BK110" s="2813"/>
      <c r="BL110" s="2810"/>
      <c r="BM110" s="2811"/>
      <c r="BN110" s="2812"/>
      <c r="BO110" s="2806"/>
    </row>
    <row r="111" spans="1:67">
      <c r="A111" s="1100"/>
      <c r="B111" s="2825" t="s">
        <v>2300</v>
      </c>
      <c r="C111" s="2802" t="s">
        <v>2301</v>
      </c>
      <c r="D111" s="2803"/>
      <c r="E111" s="2804">
        <f t="shared" ref="E111:E116" si="144">+D111*(F111/1000)</f>
        <v>0</v>
      </c>
      <c r="F111" s="2805"/>
      <c r="G111" s="2806"/>
      <c r="H111" s="2803"/>
      <c r="I111" s="2804">
        <f t="shared" ref="I111:I116" si="145">+H111*(J111/1000)</f>
        <v>0</v>
      </c>
      <c r="J111" s="2805"/>
      <c r="K111" s="2806"/>
      <c r="L111" s="2803"/>
      <c r="M111" s="2804">
        <f t="shared" ref="M111:M116" si="146">+L111*(N111/1000)</f>
        <v>0</v>
      </c>
      <c r="N111" s="2805"/>
      <c r="O111" s="2806"/>
      <c r="P111" s="2803"/>
      <c r="Q111" s="2804">
        <f t="shared" ref="Q111:Q116" si="147">+P111*(R111/1000)</f>
        <v>0</v>
      </c>
      <c r="R111" s="2805"/>
      <c r="S111" s="2806"/>
      <c r="T111" s="2803"/>
      <c r="U111" s="2804">
        <f t="shared" ref="U111:U116" si="148">+T111*(V111/1000)</f>
        <v>0</v>
      </c>
      <c r="V111" s="2805"/>
      <c r="W111" s="2806"/>
      <c r="X111" s="2803"/>
      <c r="Y111" s="2804">
        <f t="shared" ref="Y111:Y116" si="149">+X111*(Z111/1000)</f>
        <v>0</v>
      </c>
      <c r="Z111" s="2805"/>
      <c r="AA111" s="2806"/>
      <c r="AB111" s="2803"/>
      <c r="AC111" s="2804">
        <f t="shared" ref="AC111:AC116" si="150">+AB111*(AD111/1000)</f>
        <v>0</v>
      </c>
      <c r="AD111" s="2805"/>
      <c r="AE111" s="2806"/>
      <c r="AF111" s="2803"/>
      <c r="AG111" s="2804">
        <f t="shared" ref="AG111:AG116" si="151">+AF111*(AH111/1000)</f>
        <v>0</v>
      </c>
      <c r="AH111" s="2805"/>
      <c r="AI111" s="2806"/>
      <c r="AJ111" s="2803"/>
      <c r="AK111" s="2804">
        <f t="shared" ref="AK111:AK116" si="152">+AJ111*(AL111/1000)</f>
        <v>0</v>
      </c>
      <c r="AL111" s="2805"/>
      <c r="AM111" s="2806"/>
      <c r="AN111" s="2803"/>
      <c r="AO111" s="2804">
        <f t="shared" ref="AO111:AO116" si="153">+AN111*(AP111/1000)</f>
        <v>0</v>
      </c>
      <c r="AP111" s="2805"/>
      <c r="AQ111" s="2806"/>
      <c r="AR111" s="2803"/>
      <c r="AS111" s="2804">
        <f t="shared" ref="AS111:AS116" si="154">+AR111*(AT111/1000)</f>
        <v>0</v>
      </c>
      <c r="AT111" s="2805"/>
      <c r="AU111" s="2806"/>
      <c r="AV111" s="2803"/>
      <c r="AW111" s="2804">
        <f t="shared" ref="AW111:AW116" si="155">+AV111*(AX111/1000)</f>
        <v>0</v>
      </c>
      <c r="AX111" s="2805"/>
      <c r="AY111" s="2806"/>
      <c r="AZ111" s="2803"/>
      <c r="BA111" s="2804">
        <f t="shared" ref="BA111:BA116" si="156">+AZ111*(BB111/1000)</f>
        <v>0</v>
      </c>
      <c r="BB111" s="2805"/>
      <c r="BC111" s="2806"/>
      <c r="BD111" s="2803"/>
      <c r="BE111" s="2804">
        <f t="shared" ref="BE111:BE116" si="157">+BD111*(BF111/1000)</f>
        <v>0</v>
      </c>
      <c r="BF111" s="2805"/>
      <c r="BG111" s="2806"/>
      <c r="BH111" s="2803"/>
      <c r="BI111" s="2804">
        <f t="shared" ref="BI111:BI116" si="158">+BH111*(BJ111/1000)</f>
        <v>0</v>
      </c>
      <c r="BJ111" s="2805"/>
      <c r="BK111" s="2806"/>
      <c r="BL111" s="2803"/>
      <c r="BM111" s="2804">
        <f t="shared" ref="BM111:BM116" si="159">+BL111*(BN111/1000)</f>
        <v>0</v>
      </c>
      <c r="BN111" s="2805"/>
      <c r="BO111" s="2806"/>
    </row>
    <row r="112" spans="1:67">
      <c r="A112" s="1100"/>
      <c r="B112" s="2825" t="s">
        <v>2302</v>
      </c>
      <c r="C112" s="2802" t="s">
        <v>2301</v>
      </c>
      <c r="D112" s="2803"/>
      <c r="E112" s="2804">
        <f t="shared" si="144"/>
        <v>0</v>
      </c>
      <c r="F112" s="2805"/>
      <c r="G112" s="2806"/>
      <c r="H112" s="2803"/>
      <c r="I112" s="2804">
        <f t="shared" si="145"/>
        <v>0</v>
      </c>
      <c r="J112" s="2805"/>
      <c r="K112" s="2806"/>
      <c r="L112" s="2803"/>
      <c r="M112" s="2804">
        <f t="shared" si="146"/>
        <v>0</v>
      </c>
      <c r="N112" s="2805"/>
      <c r="O112" s="2806"/>
      <c r="P112" s="2803"/>
      <c r="Q112" s="2804">
        <f t="shared" si="147"/>
        <v>0</v>
      </c>
      <c r="R112" s="2805"/>
      <c r="S112" s="2806"/>
      <c r="T112" s="2803"/>
      <c r="U112" s="2804">
        <f t="shared" si="148"/>
        <v>0</v>
      </c>
      <c r="V112" s="2805"/>
      <c r="W112" s="2806"/>
      <c r="X112" s="2803"/>
      <c r="Y112" s="2804">
        <f t="shared" si="149"/>
        <v>0</v>
      </c>
      <c r="Z112" s="2805"/>
      <c r="AA112" s="2806"/>
      <c r="AB112" s="2803"/>
      <c r="AC112" s="2804">
        <f t="shared" si="150"/>
        <v>0</v>
      </c>
      <c r="AD112" s="2805"/>
      <c r="AE112" s="2806"/>
      <c r="AF112" s="2803"/>
      <c r="AG112" s="2804">
        <f t="shared" si="151"/>
        <v>0</v>
      </c>
      <c r="AH112" s="2805"/>
      <c r="AI112" s="2806"/>
      <c r="AJ112" s="2803"/>
      <c r="AK112" s="2804">
        <f t="shared" si="152"/>
        <v>0</v>
      </c>
      <c r="AL112" s="2805"/>
      <c r="AM112" s="2806"/>
      <c r="AN112" s="2803"/>
      <c r="AO112" s="2804">
        <f t="shared" si="153"/>
        <v>0</v>
      </c>
      <c r="AP112" s="2805"/>
      <c r="AQ112" s="2806"/>
      <c r="AR112" s="2803"/>
      <c r="AS112" s="2804">
        <f t="shared" si="154"/>
        <v>0</v>
      </c>
      <c r="AT112" s="2805"/>
      <c r="AU112" s="2806"/>
      <c r="AV112" s="2803"/>
      <c r="AW112" s="2804">
        <f t="shared" si="155"/>
        <v>0</v>
      </c>
      <c r="AX112" s="2805"/>
      <c r="AY112" s="2806"/>
      <c r="AZ112" s="2803"/>
      <c r="BA112" s="2804">
        <f t="shared" si="156"/>
        <v>0</v>
      </c>
      <c r="BB112" s="2805"/>
      <c r="BC112" s="2806"/>
      <c r="BD112" s="2803"/>
      <c r="BE112" s="2804">
        <f t="shared" si="157"/>
        <v>0</v>
      </c>
      <c r="BF112" s="2805"/>
      <c r="BG112" s="2806"/>
      <c r="BH112" s="2803"/>
      <c r="BI112" s="2804">
        <f t="shared" si="158"/>
        <v>0</v>
      </c>
      <c r="BJ112" s="2805"/>
      <c r="BK112" s="2806"/>
      <c r="BL112" s="2803"/>
      <c r="BM112" s="2804">
        <f t="shared" si="159"/>
        <v>0</v>
      </c>
      <c r="BN112" s="2805"/>
      <c r="BO112" s="2806"/>
    </row>
    <row r="113" spans="1:67">
      <c r="A113" s="1100"/>
      <c r="B113" s="2825" t="s">
        <v>2303</v>
      </c>
      <c r="C113" s="2802" t="s">
        <v>2301</v>
      </c>
      <c r="D113" s="2803"/>
      <c r="E113" s="2804">
        <f t="shared" si="144"/>
        <v>0</v>
      </c>
      <c r="F113" s="2805"/>
      <c r="G113" s="2806"/>
      <c r="H113" s="2803"/>
      <c r="I113" s="2804">
        <f t="shared" si="145"/>
        <v>0</v>
      </c>
      <c r="J113" s="2805"/>
      <c r="K113" s="2806"/>
      <c r="L113" s="2803"/>
      <c r="M113" s="2804">
        <f t="shared" si="146"/>
        <v>0</v>
      </c>
      <c r="N113" s="2805"/>
      <c r="O113" s="2806"/>
      <c r="P113" s="2803"/>
      <c r="Q113" s="2804">
        <f t="shared" si="147"/>
        <v>0</v>
      </c>
      <c r="R113" s="2805"/>
      <c r="S113" s="2806"/>
      <c r="T113" s="2803"/>
      <c r="U113" s="2804">
        <f t="shared" si="148"/>
        <v>0</v>
      </c>
      <c r="V113" s="2805"/>
      <c r="W113" s="2806"/>
      <c r="X113" s="2803"/>
      <c r="Y113" s="2804">
        <f t="shared" si="149"/>
        <v>0</v>
      </c>
      <c r="Z113" s="2805"/>
      <c r="AA113" s="2806"/>
      <c r="AB113" s="2803"/>
      <c r="AC113" s="2804">
        <f t="shared" si="150"/>
        <v>0</v>
      </c>
      <c r="AD113" s="2805"/>
      <c r="AE113" s="2806"/>
      <c r="AF113" s="2803"/>
      <c r="AG113" s="2804">
        <f t="shared" si="151"/>
        <v>0</v>
      </c>
      <c r="AH113" s="2805"/>
      <c r="AI113" s="2806"/>
      <c r="AJ113" s="2803"/>
      <c r="AK113" s="2804">
        <f t="shared" si="152"/>
        <v>0</v>
      </c>
      <c r="AL113" s="2805"/>
      <c r="AM113" s="2806"/>
      <c r="AN113" s="2803"/>
      <c r="AO113" s="2804">
        <f t="shared" si="153"/>
        <v>0</v>
      </c>
      <c r="AP113" s="2805"/>
      <c r="AQ113" s="2806"/>
      <c r="AR113" s="2803"/>
      <c r="AS113" s="2804">
        <f t="shared" si="154"/>
        <v>0</v>
      </c>
      <c r="AT113" s="2805"/>
      <c r="AU113" s="2806"/>
      <c r="AV113" s="2803"/>
      <c r="AW113" s="2804">
        <f t="shared" si="155"/>
        <v>0</v>
      </c>
      <c r="AX113" s="2805"/>
      <c r="AY113" s="2806"/>
      <c r="AZ113" s="2803"/>
      <c r="BA113" s="2804">
        <f t="shared" si="156"/>
        <v>0</v>
      </c>
      <c r="BB113" s="2805"/>
      <c r="BC113" s="2806"/>
      <c r="BD113" s="2803"/>
      <c r="BE113" s="2804">
        <f t="shared" si="157"/>
        <v>0</v>
      </c>
      <c r="BF113" s="2805"/>
      <c r="BG113" s="2806"/>
      <c r="BH113" s="2803"/>
      <c r="BI113" s="2804">
        <f t="shared" si="158"/>
        <v>0</v>
      </c>
      <c r="BJ113" s="2805"/>
      <c r="BK113" s="2806"/>
      <c r="BL113" s="2803"/>
      <c r="BM113" s="2804">
        <f t="shared" si="159"/>
        <v>0</v>
      </c>
      <c r="BN113" s="2805"/>
      <c r="BO113" s="2806"/>
    </row>
    <row r="114" spans="1:67">
      <c r="B114" s="2825" t="s">
        <v>2304</v>
      </c>
      <c r="C114" s="2802" t="s">
        <v>2301</v>
      </c>
      <c r="D114" s="2803"/>
      <c r="E114" s="2804">
        <f t="shared" si="144"/>
        <v>0</v>
      </c>
      <c r="F114" s="2805"/>
      <c r="G114" s="2806"/>
      <c r="H114" s="2803"/>
      <c r="I114" s="2804">
        <f t="shared" si="145"/>
        <v>0</v>
      </c>
      <c r="J114" s="2805"/>
      <c r="K114" s="2806"/>
      <c r="L114" s="2803"/>
      <c r="M114" s="2804">
        <f t="shared" si="146"/>
        <v>0</v>
      </c>
      <c r="N114" s="2805"/>
      <c r="O114" s="2806"/>
      <c r="P114" s="2803"/>
      <c r="Q114" s="2804">
        <f t="shared" si="147"/>
        <v>0</v>
      </c>
      <c r="R114" s="2805"/>
      <c r="S114" s="2806"/>
      <c r="T114" s="2803"/>
      <c r="U114" s="2804">
        <f t="shared" si="148"/>
        <v>0</v>
      </c>
      <c r="V114" s="2805"/>
      <c r="W114" s="2806"/>
      <c r="X114" s="2803"/>
      <c r="Y114" s="2804">
        <f t="shared" si="149"/>
        <v>0</v>
      </c>
      <c r="Z114" s="2805"/>
      <c r="AA114" s="2806"/>
      <c r="AB114" s="2803"/>
      <c r="AC114" s="2804">
        <f t="shared" si="150"/>
        <v>0</v>
      </c>
      <c r="AD114" s="2805"/>
      <c r="AE114" s="2806"/>
      <c r="AF114" s="2803"/>
      <c r="AG114" s="2804">
        <f t="shared" si="151"/>
        <v>0</v>
      </c>
      <c r="AH114" s="2805"/>
      <c r="AI114" s="2806"/>
      <c r="AJ114" s="2803"/>
      <c r="AK114" s="2804">
        <f t="shared" si="152"/>
        <v>0</v>
      </c>
      <c r="AL114" s="2805"/>
      <c r="AM114" s="2806"/>
      <c r="AN114" s="2803"/>
      <c r="AO114" s="2804">
        <f t="shared" si="153"/>
        <v>0</v>
      </c>
      <c r="AP114" s="2805"/>
      <c r="AQ114" s="2806"/>
      <c r="AR114" s="2803"/>
      <c r="AS114" s="2804">
        <f t="shared" si="154"/>
        <v>0</v>
      </c>
      <c r="AT114" s="2805"/>
      <c r="AU114" s="2806"/>
      <c r="AV114" s="2803"/>
      <c r="AW114" s="2804">
        <f t="shared" si="155"/>
        <v>0</v>
      </c>
      <c r="AX114" s="2805"/>
      <c r="AY114" s="2806"/>
      <c r="AZ114" s="2803"/>
      <c r="BA114" s="2804">
        <f t="shared" si="156"/>
        <v>0</v>
      </c>
      <c r="BB114" s="2805"/>
      <c r="BC114" s="2806"/>
      <c r="BD114" s="2803"/>
      <c r="BE114" s="2804">
        <f t="shared" si="157"/>
        <v>0</v>
      </c>
      <c r="BF114" s="2805"/>
      <c r="BG114" s="2806"/>
      <c r="BH114" s="2803"/>
      <c r="BI114" s="2804">
        <f t="shared" si="158"/>
        <v>0</v>
      </c>
      <c r="BJ114" s="2805"/>
      <c r="BK114" s="2806"/>
      <c r="BL114" s="2803"/>
      <c r="BM114" s="2804">
        <f t="shared" si="159"/>
        <v>0</v>
      </c>
      <c r="BN114" s="2805"/>
      <c r="BO114" s="2806"/>
    </row>
    <row r="115" spans="1:67">
      <c r="B115" s="2825" t="s">
        <v>2305</v>
      </c>
      <c r="C115" s="2802" t="s">
        <v>2023</v>
      </c>
      <c r="D115" s="2803"/>
      <c r="E115" s="2804">
        <f t="shared" si="144"/>
        <v>0</v>
      </c>
      <c r="F115" s="2805"/>
      <c r="G115" s="2806"/>
      <c r="H115" s="2803"/>
      <c r="I115" s="2804">
        <f t="shared" si="145"/>
        <v>0</v>
      </c>
      <c r="J115" s="2805"/>
      <c r="K115" s="2806"/>
      <c r="L115" s="2803"/>
      <c r="M115" s="2804">
        <f t="shared" si="146"/>
        <v>0</v>
      </c>
      <c r="N115" s="2805"/>
      <c r="O115" s="2806"/>
      <c r="P115" s="2803"/>
      <c r="Q115" s="2804">
        <f t="shared" si="147"/>
        <v>0</v>
      </c>
      <c r="R115" s="2805"/>
      <c r="S115" s="2806"/>
      <c r="T115" s="2803"/>
      <c r="U115" s="2804">
        <f t="shared" si="148"/>
        <v>0</v>
      </c>
      <c r="V115" s="2805"/>
      <c r="W115" s="2806"/>
      <c r="X115" s="2803"/>
      <c r="Y115" s="2804">
        <f t="shared" si="149"/>
        <v>0</v>
      </c>
      <c r="Z115" s="2805"/>
      <c r="AA115" s="2806"/>
      <c r="AB115" s="2803"/>
      <c r="AC115" s="2804">
        <f t="shared" si="150"/>
        <v>0</v>
      </c>
      <c r="AD115" s="2805"/>
      <c r="AE115" s="2806"/>
      <c r="AF115" s="2803"/>
      <c r="AG115" s="2804">
        <f t="shared" si="151"/>
        <v>0</v>
      </c>
      <c r="AH115" s="2805"/>
      <c r="AI115" s="2806"/>
      <c r="AJ115" s="2803"/>
      <c r="AK115" s="2804">
        <f t="shared" si="152"/>
        <v>0</v>
      </c>
      <c r="AL115" s="2805"/>
      <c r="AM115" s="2806"/>
      <c r="AN115" s="2803"/>
      <c r="AO115" s="2804">
        <f t="shared" si="153"/>
        <v>0</v>
      </c>
      <c r="AP115" s="2805"/>
      <c r="AQ115" s="2806"/>
      <c r="AR115" s="2803"/>
      <c r="AS115" s="2804">
        <f t="shared" si="154"/>
        <v>0</v>
      </c>
      <c r="AT115" s="2805"/>
      <c r="AU115" s="2806"/>
      <c r="AV115" s="2803"/>
      <c r="AW115" s="2804">
        <f t="shared" si="155"/>
        <v>0</v>
      </c>
      <c r="AX115" s="2805"/>
      <c r="AY115" s="2806"/>
      <c r="AZ115" s="2803"/>
      <c r="BA115" s="2804">
        <f t="shared" si="156"/>
        <v>0</v>
      </c>
      <c r="BB115" s="2805"/>
      <c r="BC115" s="2806"/>
      <c r="BD115" s="2803"/>
      <c r="BE115" s="2804">
        <f t="shared" si="157"/>
        <v>0</v>
      </c>
      <c r="BF115" s="2805"/>
      <c r="BG115" s="2806"/>
      <c r="BH115" s="2803"/>
      <c r="BI115" s="2804">
        <f t="shared" si="158"/>
        <v>0</v>
      </c>
      <c r="BJ115" s="2805"/>
      <c r="BK115" s="2806"/>
      <c r="BL115" s="2803"/>
      <c r="BM115" s="2804">
        <f t="shared" si="159"/>
        <v>0</v>
      </c>
      <c r="BN115" s="2805"/>
      <c r="BO115" s="2806"/>
    </row>
    <row r="116" spans="1:67">
      <c r="B116" s="2825" t="s">
        <v>2306</v>
      </c>
      <c r="C116" s="2802" t="s">
        <v>2023</v>
      </c>
      <c r="D116" s="2803"/>
      <c r="E116" s="2804">
        <f t="shared" si="144"/>
        <v>0</v>
      </c>
      <c r="F116" s="2805"/>
      <c r="G116" s="2806"/>
      <c r="H116" s="2803"/>
      <c r="I116" s="2804">
        <f t="shared" si="145"/>
        <v>0</v>
      </c>
      <c r="J116" s="2805"/>
      <c r="K116" s="2806"/>
      <c r="L116" s="2803"/>
      <c r="M116" s="2804">
        <f t="shared" si="146"/>
        <v>0</v>
      </c>
      <c r="N116" s="2805"/>
      <c r="O116" s="2806"/>
      <c r="P116" s="2803"/>
      <c r="Q116" s="2804">
        <f t="shared" si="147"/>
        <v>0</v>
      </c>
      <c r="R116" s="2805"/>
      <c r="S116" s="2806"/>
      <c r="T116" s="2803"/>
      <c r="U116" s="2804">
        <f t="shared" si="148"/>
        <v>0</v>
      </c>
      <c r="V116" s="2805"/>
      <c r="W116" s="2806"/>
      <c r="X116" s="2803"/>
      <c r="Y116" s="2804">
        <f t="shared" si="149"/>
        <v>0</v>
      </c>
      <c r="Z116" s="2805"/>
      <c r="AA116" s="2806"/>
      <c r="AB116" s="2803"/>
      <c r="AC116" s="2804">
        <f t="shared" si="150"/>
        <v>0</v>
      </c>
      <c r="AD116" s="2805"/>
      <c r="AE116" s="2806"/>
      <c r="AF116" s="2803"/>
      <c r="AG116" s="2804">
        <f t="shared" si="151"/>
        <v>0</v>
      </c>
      <c r="AH116" s="2805"/>
      <c r="AI116" s="2806"/>
      <c r="AJ116" s="2803"/>
      <c r="AK116" s="2804">
        <f t="shared" si="152"/>
        <v>0</v>
      </c>
      <c r="AL116" s="2805"/>
      <c r="AM116" s="2806"/>
      <c r="AN116" s="2803"/>
      <c r="AO116" s="2804">
        <f t="shared" si="153"/>
        <v>0</v>
      </c>
      <c r="AP116" s="2805"/>
      <c r="AQ116" s="2806"/>
      <c r="AR116" s="2803"/>
      <c r="AS116" s="2804">
        <f t="shared" si="154"/>
        <v>0</v>
      </c>
      <c r="AT116" s="2805"/>
      <c r="AU116" s="2806"/>
      <c r="AV116" s="2803"/>
      <c r="AW116" s="2804">
        <f t="shared" si="155"/>
        <v>0</v>
      </c>
      <c r="AX116" s="2805"/>
      <c r="AY116" s="2806"/>
      <c r="AZ116" s="2803"/>
      <c r="BA116" s="2804">
        <f t="shared" si="156"/>
        <v>0</v>
      </c>
      <c r="BB116" s="2805"/>
      <c r="BC116" s="2806"/>
      <c r="BD116" s="2803"/>
      <c r="BE116" s="2804">
        <f t="shared" si="157"/>
        <v>0</v>
      </c>
      <c r="BF116" s="2805"/>
      <c r="BG116" s="2806"/>
      <c r="BH116" s="2803"/>
      <c r="BI116" s="2804">
        <f t="shared" si="158"/>
        <v>0</v>
      </c>
      <c r="BJ116" s="2805"/>
      <c r="BK116" s="2806"/>
      <c r="BL116" s="2803"/>
      <c r="BM116" s="2804">
        <f t="shared" si="159"/>
        <v>0</v>
      </c>
      <c r="BN116" s="2805"/>
      <c r="BO116" s="2806"/>
    </row>
    <row r="117" spans="1:67" ht="15" thickBot="1">
      <c r="B117" s="2830"/>
      <c r="C117" s="2809"/>
      <c r="D117" s="2810"/>
      <c r="E117" s="2811"/>
      <c r="F117" s="2812"/>
      <c r="G117" s="2813"/>
      <c r="H117" s="2810"/>
      <c r="I117" s="2811"/>
      <c r="J117" s="2812"/>
      <c r="K117" s="2813"/>
      <c r="L117" s="2810"/>
      <c r="M117" s="2811"/>
      <c r="N117" s="2812"/>
      <c r="O117" s="2813"/>
      <c r="P117" s="2810"/>
      <c r="Q117" s="2811"/>
      <c r="R117" s="2812"/>
      <c r="S117" s="2813"/>
      <c r="T117" s="2810"/>
      <c r="U117" s="2811"/>
      <c r="V117" s="2812"/>
      <c r="W117" s="2813"/>
      <c r="X117" s="2810"/>
      <c r="Y117" s="2811"/>
      <c r="Z117" s="2812"/>
      <c r="AA117" s="2813"/>
      <c r="AB117" s="2810"/>
      <c r="AC117" s="2811"/>
      <c r="AD117" s="2812"/>
      <c r="AE117" s="2813"/>
      <c r="AF117" s="2810"/>
      <c r="AG117" s="2811"/>
      <c r="AH117" s="2812"/>
      <c r="AI117" s="2813"/>
      <c r="AJ117" s="2810"/>
      <c r="AK117" s="2811"/>
      <c r="AL117" s="2812"/>
      <c r="AM117" s="2813"/>
      <c r="AN117" s="2810"/>
      <c r="AO117" s="2811"/>
      <c r="AP117" s="2812"/>
      <c r="AQ117" s="2813"/>
      <c r="AR117" s="2810"/>
      <c r="AS117" s="2811"/>
      <c r="AT117" s="2812"/>
      <c r="AU117" s="2813"/>
      <c r="AV117" s="2810"/>
      <c r="AW117" s="2811"/>
      <c r="AX117" s="2812"/>
      <c r="AY117" s="2813"/>
      <c r="AZ117" s="2810"/>
      <c r="BA117" s="2811"/>
      <c r="BB117" s="2812"/>
      <c r="BC117" s="2813"/>
      <c r="BD117" s="2810"/>
      <c r="BE117" s="2811"/>
      <c r="BF117" s="2812"/>
      <c r="BG117" s="2813"/>
      <c r="BH117" s="2810"/>
      <c r="BI117" s="2811"/>
      <c r="BJ117" s="2812"/>
      <c r="BK117" s="2813"/>
      <c r="BL117" s="2810"/>
      <c r="BM117" s="2811"/>
      <c r="BN117" s="2812"/>
      <c r="BO117" s="2806"/>
    </row>
    <row r="118" spans="1:67" ht="15" thickBot="1">
      <c r="B118" s="2831" t="s">
        <v>8</v>
      </c>
      <c r="C118" s="2832"/>
      <c r="D118" s="2832"/>
      <c r="E118" s="2833">
        <f>SUM(E11:E116)</f>
        <v>0</v>
      </c>
      <c r="F118" s="2832"/>
      <c r="G118" s="2832"/>
      <c r="H118" s="2832"/>
      <c r="I118" s="2833">
        <f>SUM(I11:I116)</f>
        <v>0</v>
      </c>
      <c r="J118" s="2832"/>
      <c r="K118" s="2832"/>
      <c r="L118" s="2832"/>
      <c r="M118" s="2833">
        <f>SUM(M11:M116)</f>
        <v>0</v>
      </c>
      <c r="N118" s="2832"/>
      <c r="O118" s="2832"/>
      <c r="P118" s="2832"/>
      <c r="Q118" s="2833">
        <f>SUM(Q11:Q116)</f>
        <v>0</v>
      </c>
      <c r="R118" s="2832"/>
      <c r="S118" s="2832"/>
      <c r="T118" s="2832"/>
      <c r="U118" s="2833">
        <f>SUM(U11:U116)</f>
        <v>0</v>
      </c>
      <c r="V118" s="2832"/>
      <c r="W118" s="2832"/>
      <c r="X118" s="2832"/>
      <c r="Y118" s="2833">
        <f>SUM(Y11:Y116)</f>
        <v>0</v>
      </c>
      <c r="Z118" s="2832"/>
      <c r="AA118" s="2832"/>
      <c r="AB118" s="2832"/>
      <c r="AC118" s="2833">
        <f>SUM(AC11:AC116)</f>
        <v>0</v>
      </c>
      <c r="AD118" s="2832"/>
      <c r="AE118" s="2832"/>
      <c r="AF118" s="2832"/>
      <c r="AG118" s="2833">
        <f>SUM(AG11:AG116)</f>
        <v>0</v>
      </c>
      <c r="AH118" s="2832"/>
      <c r="AI118" s="2832"/>
      <c r="AJ118" s="2832"/>
      <c r="AK118" s="2833">
        <f>SUM(AK11:AK116)</f>
        <v>0</v>
      </c>
      <c r="AL118" s="2832"/>
      <c r="AM118" s="2832"/>
      <c r="AN118" s="2832"/>
      <c r="AO118" s="2833">
        <f>SUM(AO11:AO116)</f>
        <v>0</v>
      </c>
      <c r="AP118" s="2832"/>
      <c r="AQ118" s="2832"/>
      <c r="AR118" s="2832"/>
      <c r="AS118" s="2833">
        <f>SUM(AS11:AS116)</f>
        <v>0</v>
      </c>
      <c r="AT118" s="2832"/>
      <c r="AU118" s="2832"/>
      <c r="AV118" s="2832"/>
      <c r="AW118" s="2833">
        <f>SUM(AW11:AW116)</f>
        <v>0</v>
      </c>
      <c r="AX118" s="2832"/>
      <c r="AY118" s="2832"/>
      <c r="AZ118" s="2832"/>
      <c r="BA118" s="2833">
        <f>SUM(BA11:BA116)</f>
        <v>0</v>
      </c>
      <c r="BB118" s="2832"/>
      <c r="BC118" s="2832"/>
      <c r="BD118" s="2832"/>
      <c r="BE118" s="2833">
        <f>SUM(BE11:BE116)</f>
        <v>0</v>
      </c>
      <c r="BF118" s="2832"/>
      <c r="BG118" s="2832"/>
      <c r="BH118" s="2832"/>
      <c r="BI118" s="2833">
        <f>SUM(BI11:BI116)</f>
        <v>0</v>
      </c>
      <c r="BJ118" s="2832"/>
      <c r="BK118" s="2832"/>
      <c r="BL118" s="2832"/>
      <c r="BM118" s="2833">
        <f>SUM(BM11:BM116)</f>
        <v>0</v>
      </c>
      <c r="BN118" s="2834"/>
      <c r="BO118" s="2835"/>
    </row>
    <row r="120" spans="1:67">
      <c r="B120" s="2836"/>
    </row>
  </sheetData>
  <pageMargins left="0.27559055118110237" right="0.4" top="0.74803149606299213" bottom="0.74803149606299213" header="0.31496062992125984" footer="0.31496062992125984"/>
  <pageSetup paperSize="8" scale="20" orientation="landscape" horizontalDpi="300" r:id="rId1"/>
</worksheet>
</file>

<file path=xl/worksheets/sheet63.xml><?xml version="1.0" encoding="utf-8"?>
<worksheet xmlns="http://schemas.openxmlformats.org/spreadsheetml/2006/main" xmlns:r="http://schemas.openxmlformats.org/officeDocument/2006/relationships">
  <sheetPr>
    <tabColor theme="8" tint="0.59999389629810485"/>
  </sheetPr>
  <dimension ref="B2:T41"/>
  <sheetViews>
    <sheetView view="pageBreakPreview" zoomScale="80" zoomScaleSheetLayoutView="80" workbookViewId="0">
      <selection activeCell="B2" sqref="B2"/>
    </sheetView>
  </sheetViews>
  <sheetFormatPr defaultRowHeight="12.75"/>
  <cols>
    <col min="1" max="1" width="2.5" customWidth="1"/>
    <col min="2" max="2" width="3.25" customWidth="1"/>
    <col min="3" max="3" width="18.375" customWidth="1"/>
    <col min="4" max="4" width="11.25" customWidth="1"/>
    <col min="5" max="5" width="13.125" customWidth="1"/>
    <col min="6" max="6" width="17.25" customWidth="1"/>
    <col min="7" max="7" width="14.25" customWidth="1"/>
    <col min="8" max="8" width="15" customWidth="1"/>
    <col min="9" max="9" width="14.375" customWidth="1"/>
    <col min="10" max="10" width="12.625" customWidth="1"/>
    <col min="11" max="11" width="11" customWidth="1"/>
    <col min="12" max="12" width="13.75" customWidth="1"/>
    <col min="13" max="13" width="18" customWidth="1"/>
    <col min="14" max="14" width="21.25" customWidth="1"/>
    <col min="15" max="15" width="18.125" customWidth="1"/>
    <col min="16" max="16" width="17.75" customWidth="1"/>
    <col min="17" max="17" width="17.375" customWidth="1"/>
    <col min="18" max="18" width="14.5" customWidth="1"/>
    <col min="19" max="19" width="12.625" customWidth="1"/>
    <col min="20" max="20" width="11.875" customWidth="1"/>
  </cols>
  <sheetData>
    <row r="2" spans="2:20" ht="18">
      <c r="B2" s="1711" t="s">
        <v>3508</v>
      </c>
    </row>
    <row r="4" spans="2:20">
      <c r="B4" s="1712" t="s">
        <v>1710</v>
      </c>
    </row>
    <row r="5" spans="2:20">
      <c r="B5" s="1712"/>
    </row>
    <row r="6" spans="2:20">
      <c r="B6" s="1713" t="s">
        <v>1396</v>
      </c>
      <c r="C6" s="1714" t="s">
        <v>1711</v>
      </c>
      <c r="D6" s="1714" t="s">
        <v>2766</v>
      </c>
      <c r="E6" s="1714" t="s">
        <v>2767</v>
      </c>
      <c r="F6" s="1714" t="s">
        <v>2768</v>
      </c>
      <c r="G6" s="3728" t="s">
        <v>2769</v>
      </c>
      <c r="H6" s="3730"/>
      <c r="I6" s="3730"/>
      <c r="J6" s="3730"/>
      <c r="K6" s="3730"/>
      <c r="L6" s="3729"/>
      <c r="M6" s="3731" t="s">
        <v>724</v>
      </c>
      <c r="N6" s="3732"/>
      <c r="O6" s="3732"/>
      <c r="P6" s="3732"/>
      <c r="Q6" s="3733"/>
      <c r="R6" s="3081" t="s">
        <v>8</v>
      </c>
      <c r="S6" s="3082" t="s">
        <v>2770</v>
      </c>
      <c r="T6" s="3083" t="s">
        <v>2771</v>
      </c>
    </row>
    <row r="7" spans="2:20">
      <c r="B7" s="1716"/>
      <c r="C7" s="1717"/>
      <c r="D7" s="1717"/>
      <c r="E7" s="1717"/>
      <c r="F7" s="1717"/>
      <c r="G7" s="3728" t="s">
        <v>2772</v>
      </c>
      <c r="H7" s="3729"/>
      <c r="I7" s="3728" t="s">
        <v>2773</v>
      </c>
      <c r="J7" s="3729"/>
      <c r="K7" s="3728" t="s">
        <v>2774</v>
      </c>
      <c r="L7" s="3729"/>
      <c r="M7" s="3084" t="s">
        <v>2775</v>
      </c>
      <c r="N7" s="3084" t="s">
        <v>2776</v>
      </c>
      <c r="O7" s="3084" t="s">
        <v>2777</v>
      </c>
      <c r="P7" s="3084" t="s">
        <v>2778</v>
      </c>
      <c r="Q7" s="3085" t="s">
        <v>168</v>
      </c>
      <c r="R7" s="3086"/>
      <c r="S7" s="3086"/>
      <c r="T7" s="3087"/>
    </row>
    <row r="8" spans="2:20" s="1667" customFormat="1">
      <c r="B8" s="1718"/>
      <c r="C8" s="1719"/>
      <c r="D8" s="1719"/>
      <c r="E8" s="1719"/>
      <c r="F8" s="1719"/>
      <c r="G8" s="3088" t="s">
        <v>2021</v>
      </c>
      <c r="H8" s="3089" t="s">
        <v>2779</v>
      </c>
      <c r="I8" s="3088" t="s">
        <v>2021</v>
      </c>
      <c r="J8" s="3089" t="s">
        <v>2779</v>
      </c>
      <c r="K8" s="3088" t="s">
        <v>2021</v>
      </c>
      <c r="L8" s="3089" t="s">
        <v>2779</v>
      </c>
      <c r="M8" s="3090" t="s">
        <v>2780</v>
      </c>
      <c r="N8" s="3090" t="s">
        <v>2780</v>
      </c>
      <c r="O8" s="3090" t="s">
        <v>2780</v>
      </c>
      <c r="P8" s="3090" t="s">
        <v>2780</v>
      </c>
      <c r="Q8" s="3089" t="s">
        <v>2780</v>
      </c>
      <c r="R8" s="3090" t="s">
        <v>2780</v>
      </c>
      <c r="S8" s="3090" t="s">
        <v>2780</v>
      </c>
      <c r="T8" s="3089" t="s">
        <v>2780</v>
      </c>
    </row>
    <row r="9" spans="2:20" s="1667" customFormat="1">
      <c r="B9" s="1720"/>
      <c r="C9" s="1721"/>
      <c r="D9" s="1721"/>
      <c r="E9" s="1721"/>
      <c r="F9" s="1721"/>
      <c r="G9" s="1721"/>
      <c r="H9" s="3091"/>
      <c r="I9" s="1721"/>
      <c r="J9" s="3091"/>
      <c r="K9" s="1721"/>
      <c r="L9" s="3091"/>
      <c r="M9" s="1721"/>
      <c r="N9" s="1721"/>
      <c r="O9" s="1721"/>
      <c r="P9" s="1721"/>
      <c r="Q9" s="3091"/>
      <c r="R9" s="1721"/>
      <c r="S9" s="1721"/>
      <c r="T9" s="3091"/>
    </row>
    <row r="10" spans="2:20" s="1667" customFormat="1">
      <c r="B10" s="1723"/>
      <c r="C10" s="1724"/>
      <c r="D10" s="1724"/>
      <c r="E10" s="1724"/>
      <c r="F10" s="1724"/>
      <c r="G10" s="1724"/>
      <c r="H10" s="3092"/>
      <c r="I10" s="1724"/>
      <c r="J10" s="3092"/>
      <c r="K10" s="1724"/>
      <c r="L10" s="3092"/>
      <c r="M10" s="1724"/>
      <c r="N10" s="1724"/>
      <c r="O10" s="1724"/>
      <c r="P10" s="1724"/>
      <c r="Q10" s="3092"/>
      <c r="R10" s="3093">
        <f>SUM(M10:Q10)</f>
        <v>0</v>
      </c>
      <c r="S10" s="1724"/>
      <c r="T10" s="3092"/>
    </row>
    <row r="11" spans="2:20" s="1667" customFormat="1">
      <c r="B11" s="1723"/>
      <c r="C11" s="1724"/>
      <c r="D11" s="1724"/>
      <c r="E11" s="1724"/>
      <c r="F11" s="1724"/>
      <c r="G11" s="1724"/>
      <c r="H11" s="3092"/>
      <c r="I11" s="1724"/>
      <c r="J11" s="3092"/>
      <c r="K11" s="1724"/>
      <c r="L11" s="3092"/>
      <c r="M11" s="1724"/>
      <c r="N11" s="1724"/>
      <c r="O11" s="1724"/>
      <c r="P11" s="1724"/>
      <c r="Q11" s="3092"/>
      <c r="R11" s="3093">
        <f t="shared" ref="R11:R19" si="0">SUM(M11:Q11)</f>
        <v>0</v>
      </c>
      <c r="S11" s="1724"/>
      <c r="T11" s="3092"/>
    </row>
    <row r="12" spans="2:20" s="1667" customFormat="1">
      <c r="B12" s="1723"/>
      <c r="C12" s="1724"/>
      <c r="D12" s="1724"/>
      <c r="E12" s="1724"/>
      <c r="F12" s="1724"/>
      <c r="G12" s="1724"/>
      <c r="H12" s="3092"/>
      <c r="I12" s="1724"/>
      <c r="J12" s="3092"/>
      <c r="K12" s="1724"/>
      <c r="L12" s="3092"/>
      <c r="M12" s="1724"/>
      <c r="N12" s="1724"/>
      <c r="O12" s="1724"/>
      <c r="P12" s="1724"/>
      <c r="Q12" s="3092"/>
      <c r="R12" s="3093">
        <f t="shared" si="0"/>
        <v>0</v>
      </c>
      <c r="S12" s="1724"/>
      <c r="T12" s="3092"/>
    </row>
    <row r="13" spans="2:20" s="1667" customFormat="1">
      <c r="B13" s="1723"/>
      <c r="C13" s="1724"/>
      <c r="D13" s="1724"/>
      <c r="E13" s="1724"/>
      <c r="F13" s="1724"/>
      <c r="G13" s="1724"/>
      <c r="H13" s="3092"/>
      <c r="I13" s="1724"/>
      <c r="J13" s="3092"/>
      <c r="K13" s="1724"/>
      <c r="L13" s="3092"/>
      <c r="M13" s="1724"/>
      <c r="N13" s="1724"/>
      <c r="O13" s="1724"/>
      <c r="P13" s="1724"/>
      <c r="Q13" s="3092"/>
      <c r="R13" s="3093">
        <f t="shared" si="0"/>
        <v>0</v>
      </c>
      <c r="S13" s="1724"/>
      <c r="T13" s="3092"/>
    </row>
    <row r="14" spans="2:20" s="1667" customFormat="1">
      <c r="B14" s="1723"/>
      <c r="C14" s="1724"/>
      <c r="D14" s="1724"/>
      <c r="E14" s="1724"/>
      <c r="F14" s="1724"/>
      <c r="G14" s="1724"/>
      <c r="H14" s="3092"/>
      <c r="I14" s="1724"/>
      <c r="J14" s="3092"/>
      <c r="K14" s="1724"/>
      <c r="L14" s="3092"/>
      <c r="M14" s="1724"/>
      <c r="N14" s="1724"/>
      <c r="O14" s="1724"/>
      <c r="P14" s="1724"/>
      <c r="Q14" s="3092"/>
      <c r="R14" s="3093">
        <f t="shared" si="0"/>
        <v>0</v>
      </c>
      <c r="S14" s="1724"/>
      <c r="T14" s="3092"/>
    </row>
    <row r="15" spans="2:20" s="1667" customFormat="1">
      <c r="B15" s="1723"/>
      <c r="C15" s="1724"/>
      <c r="D15" s="1724"/>
      <c r="E15" s="1724"/>
      <c r="F15" s="1724"/>
      <c r="G15" s="1724"/>
      <c r="H15" s="3092"/>
      <c r="I15" s="1724"/>
      <c r="J15" s="3092"/>
      <c r="K15" s="1724"/>
      <c r="L15" s="3092"/>
      <c r="M15" s="1724"/>
      <c r="N15" s="1724"/>
      <c r="O15" s="1724"/>
      <c r="P15" s="1724"/>
      <c r="Q15" s="3092"/>
      <c r="R15" s="3093">
        <f t="shared" si="0"/>
        <v>0</v>
      </c>
      <c r="S15" s="1724"/>
      <c r="T15" s="3092"/>
    </row>
    <row r="16" spans="2:20" s="1667" customFormat="1">
      <c r="B16" s="1723"/>
      <c r="C16" s="1724"/>
      <c r="D16" s="1724"/>
      <c r="E16" s="1724"/>
      <c r="F16" s="1724"/>
      <c r="G16" s="1724"/>
      <c r="H16" s="3092"/>
      <c r="I16" s="1724"/>
      <c r="J16" s="3092"/>
      <c r="K16" s="1724"/>
      <c r="L16" s="3092"/>
      <c r="M16" s="1724"/>
      <c r="N16" s="1724"/>
      <c r="O16" s="1724"/>
      <c r="P16" s="1724"/>
      <c r="Q16" s="3092"/>
      <c r="R16" s="3093">
        <f t="shared" si="0"/>
        <v>0</v>
      </c>
      <c r="S16" s="1724"/>
      <c r="T16" s="3092"/>
    </row>
    <row r="17" spans="2:20" s="1667" customFormat="1">
      <c r="B17" s="1723"/>
      <c r="C17" s="1724"/>
      <c r="D17" s="1724"/>
      <c r="E17" s="1724"/>
      <c r="F17" s="1724"/>
      <c r="G17" s="1724"/>
      <c r="H17" s="3092"/>
      <c r="I17" s="1724"/>
      <c r="J17" s="3092"/>
      <c r="K17" s="1724"/>
      <c r="L17" s="3092"/>
      <c r="M17" s="1724"/>
      <c r="N17" s="1724"/>
      <c r="O17" s="1724"/>
      <c r="P17" s="1724"/>
      <c r="Q17" s="3092"/>
      <c r="R17" s="3093">
        <f t="shared" si="0"/>
        <v>0</v>
      </c>
      <c r="S17" s="1724"/>
      <c r="T17" s="3092"/>
    </row>
    <row r="18" spans="2:20" s="1667" customFormat="1">
      <c r="B18" s="1723"/>
      <c r="C18" s="1724"/>
      <c r="D18" s="1724"/>
      <c r="E18" s="1724"/>
      <c r="F18" s="1724"/>
      <c r="G18" s="1724"/>
      <c r="H18" s="3092"/>
      <c r="I18" s="1724"/>
      <c r="J18" s="3092"/>
      <c r="K18" s="1724"/>
      <c r="L18" s="3092"/>
      <c r="M18" s="1724"/>
      <c r="N18" s="1724"/>
      <c r="O18" s="1724"/>
      <c r="P18" s="1724"/>
      <c r="Q18" s="3092"/>
      <c r="R18" s="3093">
        <f t="shared" si="0"/>
        <v>0</v>
      </c>
      <c r="S18" s="1724"/>
      <c r="T18" s="3092"/>
    </row>
    <row r="19" spans="2:20" s="1667" customFormat="1">
      <c r="B19" s="1723"/>
      <c r="C19" s="1724"/>
      <c r="D19" s="1724"/>
      <c r="E19" s="1724"/>
      <c r="F19" s="1724"/>
      <c r="G19" s="1724"/>
      <c r="H19" s="3092"/>
      <c r="I19" s="1724"/>
      <c r="J19" s="3092"/>
      <c r="K19" s="1724"/>
      <c r="L19" s="3092"/>
      <c r="M19" s="1724"/>
      <c r="N19" s="1724"/>
      <c r="O19" s="1724"/>
      <c r="P19" s="1724"/>
      <c r="Q19" s="3092"/>
      <c r="R19" s="3093">
        <f t="shared" si="0"/>
        <v>0</v>
      </c>
      <c r="S19" s="1724"/>
      <c r="T19" s="3092"/>
    </row>
    <row r="20" spans="2:20">
      <c r="B20" s="3094"/>
      <c r="C20" s="1722"/>
      <c r="D20" s="1722"/>
      <c r="E20" s="1722"/>
      <c r="F20" s="1722"/>
      <c r="G20" s="1722"/>
      <c r="H20" s="3095"/>
      <c r="I20" s="1722"/>
      <c r="J20" s="3095"/>
      <c r="K20" s="1722"/>
      <c r="L20" s="3095"/>
      <c r="M20" s="1722"/>
      <c r="N20" s="1722"/>
      <c r="O20" s="1722"/>
      <c r="P20" s="1722"/>
      <c r="Q20" s="3095"/>
      <c r="R20" s="1722"/>
      <c r="S20" s="1722"/>
      <c r="T20" s="3095"/>
    </row>
    <row r="21" spans="2:20">
      <c r="B21" s="3096"/>
      <c r="C21" s="3097"/>
      <c r="D21" s="3097"/>
      <c r="E21" s="3097"/>
      <c r="F21" s="3097"/>
      <c r="G21" s="3097"/>
      <c r="H21" s="3098"/>
      <c r="I21" s="3097"/>
      <c r="J21" s="3098"/>
      <c r="K21" s="3097"/>
      <c r="L21" s="3098"/>
      <c r="M21" s="3097"/>
      <c r="N21" s="3097"/>
      <c r="O21" s="3097"/>
      <c r="P21" s="3097"/>
      <c r="Q21" s="3098"/>
      <c r="R21" s="3097"/>
      <c r="S21" s="3097"/>
      <c r="T21" s="3098"/>
    </row>
    <row r="23" spans="2:20">
      <c r="B23" s="1712" t="s">
        <v>2781</v>
      </c>
    </row>
    <row r="26" spans="2:20">
      <c r="B26" s="1713" t="s">
        <v>1396</v>
      </c>
      <c r="C26" s="1714" t="s">
        <v>1711</v>
      </c>
      <c r="D26" s="1714" t="s">
        <v>2766</v>
      </c>
      <c r="E26" s="1714" t="s">
        <v>2767</v>
      </c>
      <c r="F26" s="1714" t="s">
        <v>2768</v>
      </c>
      <c r="G26" s="3728" t="s">
        <v>2769</v>
      </c>
      <c r="H26" s="3730"/>
      <c r="I26" s="3730"/>
      <c r="J26" s="3730"/>
      <c r="K26" s="3730"/>
      <c r="L26" s="3729"/>
      <c r="M26" s="3731" t="s">
        <v>724</v>
      </c>
      <c r="N26" s="3732"/>
      <c r="O26" s="3732"/>
      <c r="P26" s="3732"/>
      <c r="Q26" s="3733"/>
      <c r="R26" s="3081" t="s">
        <v>8</v>
      </c>
      <c r="S26" s="3082" t="s">
        <v>2770</v>
      </c>
      <c r="T26" s="3099"/>
    </row>
    <row r="27" spans="2:20">
      <c r="B27" s="1716"/>
      <c r="C27" s="1717"/>
      <c r="D27" s="1717"/>
      <c r="E27" s="1717"/>
      <c r="F27" s="1717"/>
      <c r="G27" s="3728" t="s">
        <v>2772</v>
      </c>
      <c r="H27" s="3729"/>
      <c r="I27" s="3728" t="s">
        <v>2773</v>
      </c>
      <c r="J27" s="3729"/>
      <c r="K27" s="3728" t="s">
        <v>2774</v>
      </c>
      <c r="L27" s="3729"/>
      <c r="M27" s="3084" t="s">
        <v>2775</v>
      </c>
      <c r="N27" s="3084" t="s">
        <v>2776</v>
      </c>
      <c r="O27" s="3084" t="s">
        <v>2777</v>
      </c>
      <c r="P27" s="3084" t="s">
        <v>2778</v>
      </c>
      <c r="Q27" s="3085" t="s">
        <v>168</v>
      </c>
      <c r="R27" s="1725"/>
      <c r="S27" s="1725"/>
      <c r="T27" s="3100"/>
    </row>
    <row r="28" spans="2:20">
      <c r="B28" s="1718"/>
      <c r="C28" s="1719"/>
      <c r="D28" s="1719"/>
      <c r="E28" s="1719"/>
      <c r="F28" s="1719"/>
      <c r="G28" s="3088" t="s">
        <v>2021</v>
      </c>
      <c r="H28" s="3089" t="s">
        <v>2779</v>
      </c>
      <c r="I28" s="3088" t="s">
        <v>2021</v>
      </c>
      <c r="J28" s="3089" t="s">
        <v>2779</v>
      </c>
      <c r="K28" s="3088" t="s">
        <v>2021</v>
      </c>
      <c r="L28" s="3089" t="s">
        <v>2779</v>
      </c>
      <c r="M28" s="3090" t="s">
        <v>2780</v>
      </c>
      <c r="N28" s="3090" t="s">
        <v>2780</v>
      </c>
      <c r="O28" s="3090" t="s">
        <v>2780</v>
      </c>
      <c r="P28" s="3090" t="s">
        <v>2780</v>
      </c>
      <c r="Q28" s="3089" t="s">
        <v>2780</v>
      </c>
      <c r="R28" s="3090" t="s">
        <v>2780</v>
      </c>
      <c r="S28" s="3090" t="s">
        <v>2780</v>
      </c>
      <c r="T28" s="3101"/>
    </row>
    <row r="29" spans="2:20">
      <c r="B29" s="1720"/>
      <c r="C29" s="1721"/>
      <c r="D29" s="1721"/>
      <c r="E29" s="1721"/>
      <c r="F29" s="1721"/>
      <c r="G29" s="1721"/>
      <c r="H29" s="3091"/>
      <c r="I29" s="1721"/>
      <c r="J29" s="3091"/>
      <c r="K29" s="1721"/>
      <c r="L29" s="3091"/>
      <c r="M29" s="1721"/>
      <c r="N29" s="1721"/>
      <c r="O29" s="1721"/>
      <c r="P29" s="1721"/>
      <c r="Q29" s="3091"/>
      <c r="R29" s="1721"/>
      <c r="S29" s="1721"/>
      <c r="T29" s="3101"/>
    </row>
    <row r="30" spans="2:20">
      <c r="B30" s="1723"/>
      <c r="C30" s="1724"/>
      <c r="D30" s="1724"/>
      <c r="E30" s="1724"/>
      <c r="F30" s="1724"/>
      <c r="G30" s="1724"/>
      <c r="H30" s="3092"/>
      <c r="I30" s="1724"/>
      <c r="J30" s="3092"/>
      <c r="K30" s="1724"/>
      <c r="L30" s="3092"/>
      <c r="M30" s="1724"/>
      <c r="N30" s="1724"/>
      <c r="O30" s="1724"/>
      <c r="P30" s="1724"/>
      <c r="Q30" s="3092"/>
      <c r="R30" s="3093">
        <f>SUM(M30:Q30)</f>
        <v>0</v>
      </c>
      <c r="S30" s="1724"/>
      <c r="T30" s="3101"/>
    </row>
    <row r="31" spans="2:20">
      <c r="B31" s="1723"/>
      <c r="C31" s="1724"/>
      <c r="D31" s="1724"/>
      <c r="E31" s="1724"/>
      <c r="F31" s="1724"/>
      <c r="G31" s="1724"/>
      <c r="H31" s="3092"/>
      <c r="I31" s="1724"/>
      <c r="J31" s="3092"/>
      <c r="K31" s="1724"/>
      <c r="L31" s="3092"/>
      <c r="M31" s="1724"/>
      <c r="N31" s="1724"/>
      <c r="O31" s="1724"/>
      <c r="P31" s="1724"/>
      <c r="Q31" s="3092"/>
      <c r="R31" s="3093">
        <f t="shared" ref="R31:R39" si="1">SUM(M31:Q31)</f>
        <v>0</v>
      </c>
      <c r="S31" s="1724"/>
      <c r="T31" s="3101"/>
    </row>
    <row r="32" spans="2:20">
      <c r="B32" s="1723"/>
      <c r="C32" s="1724"/>
      <c r="D32" s="1724"/>
      <c r="E32" s="1724"/>
      <c r="F32" s="1724"/>
      <c r="G32" s="1724"/>
      <c r="H32" s="3092"/>
      <c r="I32" s="1724"/>
      <c r="J32" s="3092"/>
      <c r="K32" s="1724"/>
      <c r="L32" s="3092"/>
      <c r="M32" s="1724"/>
      <c r="N32" s="1724"/>
      <c r="O32" s="1724"/>
      <c r="P32" s="1724"/>
      <c r="Q32" s="3092"/>
      <c r="R32" s="3093">
        <f t="shared" si="1"/>
        <v>0</v>
      </c>
      <c r="S32" s="1724"/>
      <c r="T32" s="3101"/>
    </row>
    <row r="33" spans="2:20">
      <c r="B33" s="1723"/>
      <c r="C33" s="1724"/>
      <c r="D33" s="1724"/>
      <c r="E33" s="1724"/>
      <c r="F33" s="1724"/>
      <c r="G33" s="1724"/>
      <c r="H33" s="3092"/>
      <c r="I33" s="1724"/>
      <c r="J33" s="3092"/>
      <c r="K33" s="1724"/>
      <c r="L33" s="3092"/>
      <c r="M33" s="1724"/>
      <c r="N33" s="1724"/>
      <c r="O33" s="1724"/>
      <c r="P33" s="1724"/>
      <c r="Q33" s="3092"/>
      <c r="R33" s="3093">
        <f t="shared" si="1"/>
        <v>0</v>
      </c>
      <c r="S33" s="1724"/>
      <c r="T33" s="3101"/>
    </row>
    <row r="34" spans="2:20">
      <c r="B34" s="1723"/>
      <c r="C34" s="1724"/>
      <c r="D34" s="1724"/>
      <c r="E34" s="1724"/>
      <c r="F34" s="1724"/>
      <c r="G34" s="1724"/>
      <c r="H34" s="3092"/>
      <c r="I34" s="1724"/>
      <c r="J34" s="3092"/>
      <c r="K34" s="1724"/>
      <c r="L34" s="3092"/>
      <c r="M34" s="1724"/>
      <c r="N34" s="1724"/>
      <c r="O34" s="1724"/>
      <c r="P34" s="1724"/>
      <c r="Q34" s="3092"/>
      <c r="R34" s="3093">
        <f t="shared" si="1"/>
        <v>0</v>
      </c>
      <c r="S34" s="1724"/>
      <c r="T34" s="3101"/>
    </row>
    <row r="35" spans="2:20">
      <c r="B35" s="1723"/>
      <c r="C35" s="1724"/>
      <c r="D35" s="1724"/>
      <c r="E35" s="1724"/>
      <c r="F35" s="1724"/>
      <c r="G35" s="1724"/>
      <c r="H35" s="3092"/>
      <c r="I35" s="1724"/>
      <c r="J35" s="3092"/>
      <c r="K35" s="1724"/>
      <c r="L35" s="3092"/>
      <c r="M35" s="1724"/>
      <c r="N35" s="1724"/>
      <c r="O35" s="1724"/>
      <c r="P35" s="1724"/>
      <c r="Q35" s="3092"/>
      <c r="R35" s="3093">
        <f t="shared" si="1"/>
        <v>0</v>
      </c>
      <c r="S35" s="1724"/>
      <c r="T35" s="3101"/>
    </row>
    <row r="36" spans="2:20">
      <c r="B36" s="1723"/>
      <c r="C36" s="1724"/>
      <c r="D36" s="1724"/>
      <c r="E36" s="1724"/>
      <c r="F36" s="1724"/>
      <c r="G36" s="1724"/>
      <c r="H36" s="3092"/>
      <c r="I36" s="1724"/>
      <c r="J36" s="3092"/>
      <c r="K36" s="1724"/>
      <c r="L36" s="3092"/>
      <c r="M36" s="1724"/>
      <c r="N36" s="1724"/>
      <c r="O36" s="1724"/>
      <c r="P36" s="1724"/>
      <c r="Q36" s="3092"/>
      <c r="R36" s="3093">
        <f t="shared" si="1"/>
        <v>0</v>
      </c>
      <c r="S36" s="1724"/>
      <c r="T36" s="3101"/>
    </row>
    <row r="37" spans="2:20">
      <c r="B37" s="1723"/>
      <c r="C37" s="1724"/>
      <c r="D37" s="1724"/>
      <c r="E37" s="1724"/>
      <c r="F37" s="1724"/>
      <c r="G37" s="1724"/>
      <c r="H37" s="3092"/>
      <c r="I37" s="1724"/>
      <c r="J37" s="3092"/>
      <c r="K37" s="1724"/>
      <c r="L37" s="3092"/>
      <c r="M37" s="1724"/>
      <c r="N37" s="1724"/>
      <c r="O37" s="1724"/>
      <c r="P37" s="1724"/>
      <c r="Q37" s="3092"/>
      <c r="R37" s="3093">
        <f t="shared" si="1"/>
        <v>0</v>
      </c>
      <c r="S37" s="1724"/>
      <c r="T37" s="3101"/>
    </row>
    <row r="38" spans="2:20">
      <c r="B38" s="1723"/>
      <c r="C38" s="1724"/>
      <c r="D38" s="1724"/>
      <c r="E38" s="1724"/>
      <c r="F38" s="1724"/>
      <c r="G38" s="1724"/>
      <c r="H38" s="3092"/>
      <c r="I38" s="1724"/>
      <c r="J38" s="3092"/>
      <c r="K38" s="1724"/>
      <c r="L38" s="3092"/>
      <c r="M38" s="1724"/>
      <c r="N38" s="1724"/>
      <c r="O38" s="1724"/>
      <c r="P38" s="1724"/>
      <c r="Q38" s="3092"/>
      <c r="R38" s="3093">
        <f t="shared" si="1"/>
        <v>0</v>
      </c>
      <c r="S38" s="1724"/>
      <c r="T38" s="3101"/>
    </row>
    <row r="39" spans="2:20">
      <c r="B39" s="1723"/>
      <c r="C39" s="1724"/>
      <c r="D39" s="1724"/>
      <c r="E39" s="1724"/>
      <c r="F39" s="1724"/>
      <c r="G39" s="1724"/>
      <c r="H39" s="3092"/>
      <c r="I39" s="1724"/>
      <c r="J39" s="3092"/>
      <c r="K39" s="1724"/>
      <c r="L39" s="3092"/>
      <c r="M39" s="1724"/>
      <c r="N39" s="1724"/>
      <c r="O39" s="1724"/>
      <c r="P39" s="1724"/>
      <c r="Q39" s="3092"/>
      <c r="R39" s="3093">
        <f t="shared" si="1"/>
        <v>0</v>
      </c>
      <c r="S39" s="1724"/>
      <c r="T39" s="3101"/>
    </row>
    <row r="40" spans="2:20">
      <c r="B40" s="3094"/>
      <c r="C40" s="1722"/>
      <c r="D40" s="1722"/>
      <c r="E40" s="1722"/>
      <c r="F40" s="1722"/>
      <c r="G40" s="1722"/>
      <c r="H40" s="3095"/>
      <c r="I40" s="1722"/>
      <c r="J40" s="3095"/>
      <c r="K40" s="1722"/>
      <c r="L40" s="3095"/>
      <c r="M40" s="1722"/>
      <c r="N40" s="1722"/>
      <c r="O40" s="1722"/>
      <c r="P40" s="1722"/>
      <c r="Q40" s="3095"/>
      <c r="R40" s="1722"/>
      <c r="S40" s="1722"/>
      <c r="T40" s="3100"/>
    </row>
    <row r="41" spans="2:20">
      <c r="B41" s="3096"/>
      <c r="C41" s="3097"/>
      <c r="D41" s="3097"/>
      <c r="E41" s="3097"/>
      <c r="F41" s="3097"/>
      <c r="G41" s="3097"/>
      <c r="H41" s="3098"/>
      <c r="I41" s="3097"/>
      <c r="J41" s="3098"/>
      <c r="K41" s="3097"/>
      <c r="L41" s="3098"/>
      <c r="M41" s="3097"/>
      <c r="N41" s="3097"/>
      <c r="O41" s="3097"/>
      <c r="P41" s="3097"/>
      <c r="Q41" s="3098"/>
      <c r="R41" s="3097"/>
      <c r="S41" s="3097"/>
      <c r="T41" s="3100"/>
    </row>
  </sheetData>
  <mergeCells count="10">
    <mergeCell ref="G27:H27"/>
    <mergeCell ref="I27:J27"/>
    <mergeCell ref="K27:L27"/>
    <mergeCell ref="G6:L6"/>
    <mergeCell ref="M6:Q6"/>
    <mergeCell ref="G7:H7"/>
    <mergeCell ref="I7:J7"/>
    <mergeCell ref="K7:L7"/>
    <mergeCell ref="G26:L26"/>
    <mergeCell ref="M26:Q26"/>
  </mergeCells>
  <pageMargins left="0.70866141732283472" right="0.70866141732283472" top="0.74803149606299213" bottom="0.74803149606299213" header="0.31496062992125984" footer="0.31496062992125984"/>
  <pageSetup paperSize="8" scale="61" orientation="landscape" r:id="rId1"/>
</worksheet>
</file>

<file path=xl/worksheets/sheet64.xml><?xml version="1.0" encoding="utf-8"?>
<worksheet xmlns="http://schemas.openxmlformats.org/spreadsheetml/2006/main" xmlns:r="http://schemas.openxmlformats.org/officeDocument/2006/relationships">
  <sheetPr>
    <tabColor theme="9" tint="0.59999389629810485"/>
    <pageSetUpPr fitToPage="1"/>
  </sheetPr>
  <dimension ref="A1:Q119"/>
  <sheetViews>
    <sheetView zoomScale="80" zoomScaleNormal="80" workbookViewId="0">
      <selection activeCell="E140" sqref="E140"/>
    </sheetView>
  </sheetViews>
  <sheetFormatPr defaultRowHeight="12.75"/>
  <cols>
    <col min="1" max="1" width="2.125" customWidth="1"/>
    <col min="2" max="2" width="1.875" customWidth="1"/>
    <col min="3" max="4" width="2" customWidth="1"/>
    <col min="5" max="5" width="1.625" customWidth="1"/>
    <col min="6" max="6" width="1.875" customWidth="1"/>
    <col min="7" max="7" width="69.25" bestFit="1" customWidth="1"/>
  </cols>
  <sheetData>
    <row r="1" spans="1:17" ht="24.75">
      <c r="A1" s="3104" t="s">
        <v>1730</v>
      </c>
      <c r="B1" s="3105"/>
      <c r="C1" s="3105"/>
      <c r="D1" s="3105"/>
      <c r="E1" s="3105"/>
      <c r="F1" s="3105"/>
      <c r="G1" s="3105"/>
      <c r="H1" s="3105"/>
      <c r="I1" s="3105"/>
      <c r="J1" s="3105"/>
      <c r="K1" s="3105"/>
      <c r="L1" s="3105"/>
    </row>
    <row r="2" spans="1:17" ht="24.75">
      <c r="A2" s="3107" t="s">
        <v>1978</v>
      </c>
      <c r="B2" s="2160"/>
      <c r="C2" s="3105"/>
      <c r="D2" s="3105"/>
      <c r="E2" s="3105"/>
      <c r="F2" s="3105"/>
      <c r="G2" s="3105"/>
      <c r="H2" s="3105"/>
      <c r="I2" s="3105"/>
      <c r="J2" s="3105"/>
      <c r="K2" s="3105"/>
      <c r="L2" s="3105"/>
    </row>
    <row r="3" spans="1:17" ht="25.5" thickBot="1">
      <c r="A3" s="3109" t="s">
        <v>250</v>
      </c>
      <c r="B3" s="3110"/>
      <c r="C3" s="3110"/>
      <c r="D3" s="3110"/>
      <c r="E3" s="3110"/>
      <c r="F3" s="3110"/>
      <c r="G3" s="3110"/>
      <c r="H3" s="3110"/>
      <c r="I3" s="3110"/>
      <c r="J3" s="3110"/>
      <c r="K3" s="3110"/>
      <c r="L3" s="3110"/>
    </row>
    <row r="4" spans="1:17">
      <c r="A4" s="3176" t="s">
        <v>2883</v>
      </c>
      <c r="B4" s="3176" t="s">
        <v>2884</v>
      </c>
      <c r="C4" s="3177"/>
      <c r="D4" s="3177"/>
      <c r="E4" s="3177"/>
      <c r="F4" s="3177"/>
      <c r="G4" s="3177"/>
      <c r="H4" s="3177"/>
      <c r="I4" s="3177"/>
      <c r="J4" s="3177"/>
      <c r="K4" s="3177"/>
      <c r="L4" s="3177"/>
    </row>
    <row r="5" spans="1:17" ht="19.5">
      <c r="A5" s="3178" t="s">
        <v>2885</v>
      </c>
      <c r="B5" s="3178"/>
      <c r="C5" s="3177"/>
      <c r="D5" s="3177"/>
      <c r="E5" s="3177"/>
      <c r="F5" s="3177"/>
      <c r="G5" s="3177"/>
      <c r="H5" s="3177"/>
      <c r="I5" s="3177"/>
      <c r="J5" s="3177"/>
      <c r="K5" s="3177"/>
      <c r="L5" s="3177"/>
    </row>
    <row r="6" spans="1:17" ht="19.5">
      <c r="A6" s="3179"/>
      <c r="B6" s="3179"/>
    </row>
    <row r="7" spans="1:17" ht="15">
      <c r="A7" s="3180"/>
      <c r="B7" s="3181"/>
      <c r="G7" s="3182"/>
      <c r="H7" s="3114" t="s">
        <v>156</v>
      </c>
      <c r="I7" s="3115"/>
      <c r="J7" s="2169" t="s">
        <v>155</v>
      </c>
      <c r="K7" s="2169"/>
      <c r="L7" s="2169"/>
      <c r="M7" s="2169"/>
      <c r="N7" s="2169"/>
      <c r="O7" s="2169"/>
      <c r="P7" s="2169"/>
      <c r="Q7" s="2169"/>
    </row>
    <row r="8" spans="1:17">
      <c r="A8" s="3183"/>
      <c r="B8" s="3181"/>
      <c r="G8" s="3184"/>
      <c r="H8" s="2170">
        <v>2012</v>
      </c>
      <c r="I8" s="2170">
        <v>2013</v>
      </c>
      <c r="J8" s="2170">
        <v>2014</v>
      </c>
      <c r="K8" s="2170">
        <v>2015</v>
      </c>
      <c r="L8" s="2170">
        <v>2016</v>
      </c>
      <c r="M8" s="2170">
        <v>2017</v>
      </c>
      <c r="N8" s="2170">
        <v>2018</v>
      </c>
      <c r="O8" s="2170">
        <v>2019</v>
      </c>
      <c r="P8" s="2170">
        <v>2020</v>
      </c>
      <c r="Q8" s="2170">
        <v>2021</v>
      </c>
    </row>
    <row r="9" spans="1:17">
      <c r="A9" s="3183"/>
      <c r="B9" s="3181"/>
      <c r="G9" s="3184"/>
      <c r="H9" s="3185"/>
      <c r="I9" s="3185"/>
      <c r="J9" s="3185"/>
      <c r="K9" s="3185"/>
      <c r="L9" s="3185"/>
      <c r="M9" s="3185"/>
      <c r="N9" s="3185"/>
      <c r="O9" s="3185"/>
      <c r="P9" s="3185"/>
      <c r="Q9" s="3185"/>
    </row>
    <row r="10" spans="1:17">
      <c r="A10" s="3183"/>
      <c r="B10" s="3181"/>
      <c r="G10" s="3184" t="s">
        <v>2886</v>
      </c>
      <c r="H10" s="3186"/>
      <c r="I10" s="3186"/>
      <c r="J10" s="3186"/>
      <c r="K10" s="3186"/>
      <c r="L10" s="3186"/>
      <c r="M10" s="3186"/>
      <c r="N10" s="3186"/>
      <c r="O10" s="3186"/>
      <c r="P10" s="3186"/>
      <c r="Q10" s="3186"/>
    </row>
    <row r="11" spans="1:17">
      <c r="A11" s="3183"/>
      <c r="B11" s="3181"/>
      <c r="G11" s="3184"/>
      <c r="H11" s="3185"/>
      <c r="I11" s="3185"/>
      <c r="J11" s="3185"/>
      <c r="K11" s="3185"/>
      <c r="L11" s="3185"/>
      <c r="M11" s="3185"/>
      <c r="N11" s="3185"/>
      <c r="O11" s="3185"/>
      <c r="P11" s="3185"/>
      <c r="Q11" s="3185"/>
    </row>
    <row r="12" spans="1:17" ht="14.25">
      <c r="A12" s="3187"/>
      <c r="B12" s="3181"/>
      <c r="G12" s="3188" t="s">
        <v>1747</v>
      </c>
      <c r="H12" s="3189"/>
      <c r="I12" s="3189"/>
      <c r="J12" s="3189"/>
      <c r="K12" s="3189"/>
      <c r="L12" s="3190"/>
      <c r="M12" s="3190"/>
      <c r="N12" s="3190"/>
      <c r="O12" s="3191"/>
      <c r="P12" s="3191"/>
      <c r="Q12" s="3191"/>
    </row>
    <row r="13" spans="1:17">
      <c r="A13" s="3187"/>
      <c r="B13" s="3181"/>
      <c r="G13" s="3191" t="s">
        <v>2887</v>
      </c>
      <c r="H13" s="3186"/>
      <c r="I13" s="3186"/>
      <c r="J13" s="3186"/>
      <c r="K13" s="3186"/>
      <c r="L13" s="3186"/>
      <c r="M13" s="3186"/>
      <c r="N13" s="3186"/>
      <c r="O13" s="3186"/>
      <c r="P13" s="3186"/>
      <c r="Q13" s="3186"/>
    </row>
    <row r="14" spans="1:17">
      <c r="A14" s="3187"/>
      <c r="B14" s="3181"/>
      <c r="G14" s="3191" t="s">
        <v>2888</v>
      </c>
      <c r="H14" s="3186"/>
      <c r="I14" s="3186"/>
      <c r="J14" s="3186"/>
      <c r="K14" s="3186"/>
      <c r="L14" s="3186"/>
      <c r="M14" s="3186"/>
      <c r="N14" s="3186"/>
      <c r="O14" s="3186"/>
      <c r="P14" s="3186"/>
      <c r="Q14" s="3186"/>
    </row>
    <row r="15" spans="1:17">
      <c r="A15" s="3187"/>
      <c r="B15" s="3181"/>
      <c r="G15" s="3191" t="s">
        <v>2889</v>
      </c>
      <c r="H15" s="3186"/>
      <c r="I15" s="3186"/>
      <c r="J15" s="3186"/>
      <c r="K15" s="3186"/>
      <c r="L15" s="3186"/>
      <c r="M15" s="3186"/>
      <c r="N15" s="3186"/>
      <c r="O15" s="3186"/>
      <c r="P15" s="3186"/>
      <c r="Q15" s="3186"/>
    </row>
    <row r="16" spans="1:17">
      <c r="A16" s="3187"/>
      <c r="B16" s="3181"/>
      <c r="G16" s="3191" t="s">
        <v>2890</v>
      </c>
      <c r="H16" s="3186"/>
      <c r="I16" s="3186"/>
      <c r="J16" s="3186"/>
      <c r="K16" s="3186"/>
      <c r="L16" s="3186"/>
      <c r="M16" s="3186"/>
      <c r="N16" s="3186"/>
      <c r="O16" s="3186"/>
      <c r="P16" s="3186"/>
      <c r="Q16" s="3186"/>
    </row>
    <row r="17" spans="1:17">
      <c r="A17" s="3187"/>
      <c r="B17" s="3181"/>
      <c r="G17" s="3191" t="s">
        <v>2891</v>
      </c>
      <c r="H17" s="3186"/>
      <c r="I17" s="3186"/>
      <c r="J17" s="3186"/>
      <c r="K17" s="3186"/>
      <c r="L17" s="3186"/>
      <c r="M17" s="3186"/>
      <c r="N17" s="3186"/>
      <c r="O17" s="3186"/>
      <c r="P17" s="3186"/>
      <c r="Q17" s="3186"/>
    </row>
    <row r="18" spans="1:17">
      <c r="A18" s="3187"/>
      <c r="B18" s="3181"/>
      <c r="G18" s="3191" t="s">
        <v>2888</v>
      </c>
      <c r="H18" s="3186"/>
      <c r="I18" s="3186"/>
      <c r="J18" s="3186"/>
      <c r="K18" s="3186"/>
      <c r="L18" s="3186"/>
      <c r="M18" s="3186"/>
      <c r="N18" s="3186"/>
      <c r="O18" s="3186"/>
      <c r="P18" s="3186"/>
      <c r="Q18" s="3186"/>
    </row>
    <row r="19" spans="1:17">
      <c r="A19" s="3187"/>
      <c r="B19" s="3181"/>
      <c r="G19" s="3191" t="s">
        <v>2889</v>
      </c>
      <c r="H19" s="3186"/>
      <c r="I19" s="3186"/>
      <c r="J19" s="3186"/>
      <c r="K19" s="3186"/>
      <c r="L19" s="3186"/>
      <c r="M19" s="3186"/>
      <c r="N19" s="3186"/>
      <c r="O19" s="3186"/>
      <c r="P19" s="3186"/>
      <c r="Q19" s="3186"/>
    </row>
    <row r="20" spans="1:17">
      <c r="A20" s="3187"/>
      <c r="B20" s="3181"/>
      <c r="G20" s="3191" t="s">
        <v>2890</v>
      </c>
      <c r="H20" s="3186"/>
      <c r="I20" s="3186"/>
      <c r="J20" s="3186"/>
      <c r="K20" s="3186"/>
      <c r="L20" s="3186"/>
      <c r="M20" s="3186"/>
      <c r="N20" s="3186"/>
      <c r="O20" s="3186"/>
      <c r="P20" s="3186"/>
      <c r="Q20" s="3186"/>
    </row>
    <row r="21" spans="1:17">
      <c r="A21" s="3187"/>
      <c r="B21" s="3181"/>
      <c r="G21" s="3191" t="s">
        <v>2892</v>
      </c>
      <c r="H21" s="3186"/>
      <c r="I21" s="3186"/>
      <c r="J21" s="3186"/>
      <c r="K21" s="3186"/>
      <c r="L21" s="3186"/>
      <c r="M21" s="3186"/>
      <c r="N21" s="3186"/>
      <c r="O21" s="3186"/>
      <c r="P21" s="3186"/>
      <c r="Q21" s="3186"/>
    </row>
    <row r="22" spans="1:17">
      <c r="A22" s="3187"/>
      <c r="B22" s="3181"/>
      <c r="G22" s="3191" t="s">
        <v>2888</v>
      </c>
      <c r="H22" s="3186"/>
      <c r="I22" s="3186"/>
      <c r="J22" s="3186"/>
      <c r="K22" s="3186"/>
      <c r="L22" s="3186"/>
      <c r="M22" s="3186"/>
      <c r="N22" s="3186"/>
      <c r="O22" s="3186"/>
      <c r="P22" s="3186"/>
      <c r="Q22" s="3186"/>
    </row>
    <row r="23" spans="1:17">
      <c r="A23" s="3187"/>
      <c r="B23" s="3181"/>
      <c r="G23" s="3191" t="s">
        <v>2889</v>
      </c>
      <c r="H23" s="3186"/>
      <c r="I23" s="3186"/>
      <c r="J23" s="3186"/>
      <c r="K23" s="3186"/>
      <c r="L23" s="3186"/>
      <c r="M23" s="3186"/>
      <c r="N23" s="3186"/>
      <c r="O23" s="3186"/>
      <c r="P23" s="3186"/>
      <c r="Q23" s="3186"/>
    </row>
    <row r="24" spans="1:17">
      <c r="A24" s="3187"/>
      <c r="B24" s="3181"/>
      <c r="G24" s="3191" t="s">
        <v>2890</v>
      </c>
      <c r="H24" s="3186"/>
      <c r="I24" s="3186"/>
      <c r="J24" s="3186"/>
      <c r="K24" s="3186"/>
      <c r="L24" s="3186"/>
      <c r="M24" s="3186"/>
      <c r="N24" s="3186"/>
      <c r="O24" s="3186"/>
      <c r="P24" s="3186"/>
      <c r="Q24" s="3186"/>
    </row>
    <row r="25" spans="1:17">
      <c r="A25" s="3187"/>
      <c r="B25" s="3181"/>
      <c r="G25" s="3191" t="s">
        <v>2893</v>
      </c>
      <c r="H25" s="3186"/>
      <c r="I25" s="3186"/>
      <c r="J25" s="3186"/>
      <c r="K25" s="3186"/>
      <c r="L25" s="3186"/>
      <c r="M25" s="3186"/>
      <c r="N25" s="3186"/>
      <c r="O25" s="3186"/>
      <c r="P25" s="3186"/>
      <c r="Q25" s="3186"/>
    </row>
    <row r="26" spans="1:17">
      <c r="A26" s="3187"/>
      <c r="B26" s="3181"/>
      <c r="G26" s="3191" t="s">
        <v>2888</v>
      </c>
      <c r="H26" s="3186"/>
      <c r="I26" s="3186"/>
      <c r="J26" s="3186"/>
      <c r="K26" s="3186"/>
      <c r="L26" s="3186"/>
      <c r="M26" s="3186"/>
      <c r="N26" s="3186"/>
      <c r="O26" s="3186"/>
      <c r="P26" s="3186"/>
      <c r="Q26" s="3186"/>
    </row>
    <row r="27" spans="1:17">
      <c r="A27" s="3187"/>
      <c r="B27" s="3181"/>
      <c r="G27" s="3191" t="s">
        <v>2889</v>
      </c>
      <c r="H27" s="3186"/>
      <c r="I27" s="3186"/>
      <c r="J27" s="3186"/>
      <c r="K27" s="3186"/>
      <c r="L27" s="3186"/>
      <c r="M27" s="3186"/>
      <c r="N27" s="3186"/>
      <c r="O27" s="3186"/>
      <c r="P27" s="3186"/>
      <c r="Q27" s="3186"/>
    </row>
    <row r="28" spans="1:17">
      <c r="A28" s="3187"/>
      <c r="B28" s="3181"/>
      <c r="G28" s="3191" t="s">
        <v>2890</v>
      </c>
      <c r="H28" s="3186"/>
      <c r="I28" s="3186"/>
      <c r="J28" s="3186"/>
      <c r="K28" s="3186"/>
      <c r="L28" s="3186"/>
      <c r="M28" s="3186"/>
      <c r="N28" s="3186"/>
      <c r="O28" s="3186"/>
      <c r="P28" s="3186"/>
      <c r="Q28" s="3186"/>
    </row>
    <row r="29" spans="1:17">
      <c r="A29" s="3192"/>
      <c r="B29" s="3181"/>
      <c r="G29" s="3193"/>
      <c r="H29" s="3194"/>
      <c r="I29" s="3194"/>
      <c r="J29" s="3194"/>
      <c r="K29" s="3194"/>
      <c r="L29" s="3195"/>
      <c r="M29" s="3196"/>
      <c r="N29" s="3196"/>
      <c r="O29" s="3197"/>
      <c r="P29" s="3197"/>
      <c r="Q29" s="3197"/>
    </row>
    <row r="30" spans="1:17">
      <c r="A30" s="3187"/>
      <c r="B30" s="3181"/>
      <c r="G30" s="3188" t="s">
        <v>1748</v>
      </c>
      <c r="H30" s="3194"/>
      <c r="I30" s="3194"/>
      <c r="J30" s="3194"/>
      <c r="K30" s="3194"/>
      <c r="L30" s="3198"/>
      <c r="M30" s="3196"/>
      <c r="N30" s="3196"/>
      <c r="O30" s="3197"/>
      <c r="P30" s="3197"/>
      <c r="Q30" s="3197"/>
    </row>
    <row r="31" spans="1:17">
      <c r="A31" s="3187"/>
      <c r="B31" s="3181"/>
      <c r="G31" s="3191" t="s">
        <v>2887</v>
      </c>
      <c r="H31" s="3186"/>
      <c r="I31" s="3186"/>
      <c r="J31" s="3186"/>
      <c r="K31" s="3186"/>
      <c r="L31" s="3186"/>
      <c r="M31" s="3186"/>
      <c r="N31" s="3186"/>
      <c r="O31" s="3186"/>
      <c r="P31" s="3186"/>
      <c r="Q31" s="3186"/>
    </row>
    <row r="32" spans="1:17">
      <c r="A32" s="3187"/>
      <c r="B32" s="3181"/>
      <c r="G32" s="3191" t="s">
        <v>2888</v>
      </c>
      <c r="H32" s="3186"/>
      <c r="I32" s="3186"/>
      <c r="J32" s="3186"/>
      <c r="K32" s="3186"/>
      <c r="L32" s="3186"/>
      <c r="M32" s="3186"/>
      <c r="N32" s="3186"/>
      <c r="O32" s="3186"/>
      <c r="P32" s="3186"/>
      <c r="Q32" s="3186"/>
    </row>
    <row r="33" spans="1:17">
      <c r="A33" s="3187"/>
      <c r="B33" s="3181"/>
      <c r="G33" s="3191" t="s">
        <v>2889</v>
      </c>
      <c r="H33" s="3186"/>
      <c r="I33" s="3186"/>
      <c r="J33" s="3186"/>
      <c r="K33" s="3186"/>
      <c r="L33" s="3186"/>
      <c r="M33" s="3186"/>
      <c r="N33" s="3186"/>
      <c r="O33" s="3186"/>
      <c r="P33" s="3186"/>
      <c r="Q33" s="3186"/>
    </row>
    <row r="34" spans="1:17">
      <c r="A34" s="3187"/>
      <c r="B34" s="3181"/>
      <c r="G34" s="3191" t="s">
        <v>2890</v>
      </c>
      <c r="H34" s="3186"/>
      <c r="I34" s="3186"/>
      <c r="J34" s="3186"/>
      <c r="K34" s="3186"/>
      <c r="L34" s="3186"/>
      <c r="M34" s="3186"/>
      <c r="N34" s="3186"/>
      <c r="O34" s="3186"/>
      <c r="P34" s="3186"/>
      <c r="Q34" s="3186"/>
    </row>
    <row r="35" spans="1:17">
      <c r="A35" s="3187"/>
      <c r="B35" s="3181"/>
      <c r="G35" s="3191" t="s">
        <v>2891</v>
      </c>
      <c r="H35" s="3186"/>
      <c r="I35" s="3186"/>
      <c r="J35" s="3186"/>
      <c r="K35" s="3186"/>
      <c r="L35" s="3186"/>
      <c r="M35" s="3186"/>
      <c r="N35" s="3186"/>
      <c r="O35" s="3186"/>
      <c r="P35" s="3186"/>
      <c r="Q35" s="3186"/>
    </row>
    <row r="36" spans="1:17">
      <c r="A36" s="3187"/>
      <c r="B36" s="3181"/>
      <c r="G36" s="3191" t="s">
        <v>2888</v>
      </c>
      <c r="H36" s="3186"/>
      <c r="I36" s="3186"/>
      <c r="J36" s="3186"/>
      <c r="K36" s="3186"/>
      <c r="L36" s="3186"/>
      <c r="M36" s="3186"/>
      <c r="N36" s="3186"/>
      <c r="O36" s="3186"/>
      <c r="P36" s="3186"/>
      <c r="Q36" s="3186"/>
    </row>
    <row r="37" spans="1:17">
      <c r="A37" s="3187"/>
      <c r="B37" s="3181"/>
      <c r="G37" s="3191" t="s">
        <v>2889</v>
      </c>
      <c r="H37" s="3186"/>
      <c r="I37" s="3186"/>
      <c r="J37" s="3186"/>
      <c r="K37" s="3186"/>
      <c r="L37" s="3186"/>
      <c r="M37" s="3186"/>
      <c r="N37" s="3186"/>
      <c r="O37" s="3186"/>
      <c r="P37" s="3186"/>
      <c r="Q37" s="3186"/>
    </row>
    <row r="38" spans="1:17">
      <c r="A38" s="3187"/>
      <c r="B38" s="3181"/>
      <c r="G38" s="3191" t="s">
        <v>2890</v>
      </c>
      <c r="H38" s="3186"/>
      <c r="I38" s="3186"/>
      <c r="J38" s="3186"/>
      <c r="K38" s="3186"/>
      <c r="L38" s="3186"/>
      <c r="M38" s="3186"/>
      <c r="N38" s="3186"/>
      <c r="O38" s="3186"/>
      <c r="P38" s="3186"/>
      <c r="Q38" s="3186"/>
    </row>
    <row r="39" spans="1:17">
      <c r="A39" s="3187"/>
      <c r="B39" s="3181"/>
      <c r="G39" s="3191" t="s">
        <v>2892</v>
      </c>
      <c r="H39" s="3186"/>
      <c r="I39" s="3186"/>
      <c r="J39" s="3186"/>
      <c r="K39" s="3186"/>
      <c r="L39" s="3186"/>
      <c r="M39" s="3186"/>
      <c r="N39" s="3186"/>
      <c r="O39" s="3186"/>
      <c r="P39" s="3186"/>
      <c r="Q39" s="3186"/>
    </row>
    <row r="40" spans="1:17">
      <c r="A40" s="3187"/>
      <c r="B40" s="3181"/>
      <c r="G40" s="3191" t="s">
        <v>2888</v>
      </c>
      <c r="H40" s="3186"/>
      <c r="I40" s="3186"/>
      <c r="J40" s="3186"/>
      <c r="K40" s="3186"/>
      <c r="L40" s="3186"/>
      <c r="M40" s="3186"/>
      <c r="N40" s="3186"/>
      <c r="O40" s="3186"/>
      <c r="P40" s="3186"/>
      <c r="Q40" s="3186"/>
    </row>
    <row r="41" spans="1:17">
      <c r="A41" s="3187"/>
      <c r="B41" s="3181"/>
      <c r="G41" s="3191" t="s">
        <v>2889</v>
      </c>
      <c r="H41" s="3186"/>
      <c r="I41" s="3186"/>
      <c r="J41" s="3186"/>
      <c r="K41" s="3186"/>
      <c r="L41" s="3186"/>
      <c r="M41" s="3186"/>
      <c r="N41" s="3186"/>
      <c r="O41" s="3186"/>
      <c r="P41" s="3186"/>
      <c r="Q41" s="3186"/>
    </row>
    <row r="42" spans="1:17">
      <c r="A42" s="3187"/>
      <c r="B42" s="3181"/>
      <c r="G42" s="3191" t="s">
        <v>2890</v>
      </c>
      <c r="H42" s="3186"/>
      <c r="I42" s="3186"/>
      <c r="J42" s="3186"/>
      <c r="K42" s="3186"/>
      <c r="L42" s="3186"/>
      <c r="M42" s="3186"/>
      <c r="N42" s="3186"/>
      <c r="O42" s="3186"/>
      <c r="P42" s="3186"/>
      <c r="Q42" s="3186"/>
    </row>
    <row r="43" spans="1:17">
      <c r="A43" s="3187"/>
      <c r="B43" s="3181"/>
      <c r="G43" s="3191" t="s">
        <v>2893</v>
      </c>
      <c r="H43" s="3186"/>
      <c r="I43" s="3186"/>
      <c r="J43" s="3186"/>
      <c r="K43" s="3186"/>
      <c r="L43" s="3186"/>
      <c r="M43" s="3186"/>
      <c r="N43" s="3186"/>
      <c r="O43" s="3186"/>
      <c r="P43" s="3186"/>
      <c r="Q43" s="3186"/>
    </row>
    <row r="44" spans="1:17">
      <c r="A44" s="3187"/>
      <c r="B44" s="3181"/>
      <c r="G44" s="3191" t="s">
        <v>2888</v>
      </c>
      <c r="H44" s="3186"/>
      <c r="I44" s="3186"/>
      <c r="J44" s="3186"/>
      <c r="K44" s="3186"/>
      <c r="L44" s="3186"/>
      <c r="M44" s="3186"/>
      <c r="N44" s="3186"/>
      <c r="O44" s="3186"/>
      <c r="P44" s="3186"/>
      <c r="Q44" s="3186"/>
    </row>
    <row r="45" spans="1:17">
      <c r="A45" s="3187"/>
      <c r="B45" s="3181"/>
      <c r="G45" s="3191" t="s">
        <v>2889</v>
      </c>
      <c r="H45" s="3186"/>
      <c r="I45" s="3186"/>
      <c r="J45" s="3186"/>
      <c r="K45" s="3186"/>
      <c r="L45" s="3186"/>
      <c r="M45" s="3186"/>
      <c r="N45" s="3186"/>
      <c r="O45" s="3186"/>
      <c r="P45" s="3186"/>
      <c r="Q45" s="3186"/>
    </row>
    <row r="46" spans="1:17">
      <c r="A46" s="3187"/>
      <c r="B46" s="3181"/>
      <c r="G46" s="3191" t="s">
        <v>2890</v>
      </c>
      <c r="H46" s="3186"/>
      <c r="I46" s="3186"/>
      <c r="J46" s="3186"/>
      <c r="K46" s="3186"/>
      <c r="L46" s="3186"/>
      <c r="M46" s="3186"/>
      <c r="N46" s="3186"/>
      <c r="O46" s="3186"/>
      <c r="P46" s="3186"/>
      <c r="Q46" s="3186"/>
    </row>
    <row r="47" spans="1:17">
      <c r="A47" s="3187"/>
      <c r="B47" s="3181"/>
      <c r="G47" s="3191"/>
      <c r="H47" s="3199"/>
      <c r="I47" s="3199"/>
      <c r="J47" s="3199"/>
      <c r="K47" s="3199"/>
      <c r="L47" s="3195"/>
      <c r="M47" s="3196"/>
      <c r="N47" s="3196"/>
      <c r="O47" s="3197"/>
      <c r="P47" s="3197"/>
      <c r="Q47" s="3197"/>
    </row>
    <row r="48" spans="1:17" ht="14.25">
      <c r="A48" s="3187"/>
      <c r="B48" s="3181"/>
      <c r="G48" s="3188" t="s">
        <v>1753</v>
      </c>
      <c r="H48" s="3199"/>
      <c r="I48" s="3199"/>
      <c r="J48" s="3199"/>
      <c r="K48" s="3199"/>
      <c r="L48" s="3200"/>
      <c r="M48" s="3201"/>
      <c r="N48" s="3201"/>
      <c r="O48" s="3197"/>
      <c r="P48" s="3197"/>
      <c r="Q48" s="3197"/>
    </row>
    <row r="49" spans="1:17">
      <c r="A49" s="3187"/>
      <c r="B49" s="3181"/>
      <c r="G49" s="3191" t="s">
        <v>1749</v>
      </c>
      <c r="H49" s="3186"/>
      <c r="I49" s="3186"/>
      <c r="J49" s="3186"/>
      <c r="K49" s="3186"/>
      <c r="L49" s="3186"/>
      <c r="M49" s="3186"/>
      <c r="N49" s="3186"/>
      <c r="O49" s="3186"/>
      <c r="P49" s="3186"/>
      <c r="Q49" s="3186"/>
    </row>
    <row r="50" spans="1:17">
      <c r="A50" s="3187"/>
      <c r="B50" s="3181"/>
      <c r="G50" s="3191" t="s">
        <v>2890</v>
      </c>
      <c r="H50" s="3186"/>
      <c r="I50" s="3186"/>
      <c r="J50" s="3186"/>
      <c r="K50" s="3186"/>
      <c r="L50" s="3186"/>
      <c r="M50" s="3186"/>
      <c r="N50" s="3186"/>
      <c r="O50" s="3186"/>
      <c r="P50" s="3186"/>
      <c r="Q50" s="3186"/>
    </row>
    <row r="51" spans="1:17">
      <c r="A51" s="3187"/>
      <c r="B51" s="3181"/>
      <c r="G51" s="3191" t="s">
        <v>1750</v>
      </c>
      <c r="H51" s="3186"/>
      <c r="I51" s="3186"/>
      <c r="J51" s="3186"/>
      <c r="K51" s="3186"/>
      <c r="L51" s="3186"/>
      <c r="M51" s="3186"/>
      <c r="N51" s="3186"/>
      <c r="O51" s="3186"/>
      <c r="P51" s="3186"/>
      <c r="Q51" s="3186"/>
    </row>
    <row r="52" spans="1:17">
      <c r="A52" s="3187"/>
      <c r="B52" s="3181"/>
      <c r="G52" s="3191" t="s">
        <v>2890</v>
      </c>
      <c r="H52" s="3186"/>
      <c r="I52" s="3186"/>
      <c r="J52" s="3186"/>
      <c r="K52" s="3186"/>
      <c r="L52" s="3186"/>
      <c r="M52" s="3186"/>
      <c r="N52" s="3186"/>
      <c r="O52" s="3186"/>
      <c r="P52" s="3186"/>
      <c r="Q52" s="3186"/>
    </row>
    <row r="53" spans="1:17">
      <c r="A53" s="3187"/>
      <c r="B53" s="3181"/>
      <c r="G53" s="3191" t="s">
        <v>1751</v>
      </c>
      <c r="H53" s="3186"/>
      <c r="I53" s="3186"/>
      <c r="J53" s="3186"/>
      <c r="K53" s="3186"/>
      <c r="L53" s="3186"/>
      <c r="M53" s="3186"/>
      <c r="N53" s="3186"/>
      <c r="O53" s="3186"/>
      <c r="P53" s="3186"/>
      <c r="Q53" s="3186"/>
    </row>
    <row r="54" spans="1:17">
      <c r="A54" s="3187"/>
      <c r="B54" s="3181"/>
      <c r="G54" s="3191" t="s">
        <v>2890</v>
      </c>
      <c r="H54" s="3186"/>
      <c r="I54" s="3186"/>
      <c r="J54" s="3186"/>
      <c r="K54" s="3186"/>
      <c r="L54" s="3186"/>
      <c r="M54" s="3186"/>
      <c r="N54" s="3186"/>
      <c r="O54" s="3186"/>
      <c r="P54" s="3186"/>
      <c r="Q54" s="3186"/>
    </row>
    <row r="55" spans="1:17">
      <c r="A55" s="3187"/>
      <c r="B55" s="3181"/>
      <c r="G55" s="3191" t="s">
        <v>1752</v>
      </c>
      <c r="H55" s="3186"/>
      <c r="I55" s="3186"/>
      <c r="J55" s="3186"/>
      <c r="K55" s="3186"/>
      <c r="L55" s="3186"/>
      <c r="M55" s="3186"/>
      <c r="N55" s="3186"/>
      <c r="O55" s="3186"/>
      <c r="P55" s="3186"/>
      <c r="Q55" s="3186"/>
    </row>
    <row r="56" spans="1:17">
      <c r="A56" s="3187"/>
      <c r="B56" s="3181"/>
      <c r="G56" s="3191" t="s">
        <v>2890</v>
      </c>
      <c r="H56" s="3186"/>
      <c r="I56" s="3186"/>
      <c r="J56" s="3186"/>
      <c r="K56" s="3186"/>
      <c r="L56" s="3186"/>
      <c r="M56" s="3186"/>
      <c r="N56" s="3186"/>
      <c r="O56" s="3186"/>
      <c r="P56" s="3186"/>
      <c r="Q56" s="3186"/>
    </row>
    <row r="57" spans="1:17">
      <c r="A57" s="3187"/>
      <c r="B57" s="3181"/>
      <c r="G57" s="3191"/>
      <c r="H57" s="3199"/>
      <c r="I57" s="3199"/>
      <c r="J57" s="3199"/>
      <c r="K57" s="3199"/>
      <c r="L57" s="3200"/>
      <c r="M57" s="3196"/>
      <c r="N57" s="3196"/>
      <c r="O57" s="3197"/>
      <c r="P57" s="3197"/>
      <c r="Q57" s="3197"/>
    </row>
    <row r="58" spans="1:17">
      <c r="A58" s="3187"/>
      <c r="B58" s="3181"/>
      <c r="G58" s="3188" t="s">
        <v>2894</v>
      </c>
      <c r="H58" s="3199"/>
      <c r="I58" s="3199"/>
      <c r="J58" s="3199"/>
      <c r="K58" s="3199"/>
      <c r="L58" s="3200"/>
      <c r="M58" s="3196"/>
      <c r="N58" s="3196"/>
      <c r="O58" s="3197"/>
      <c r="P58" s="3197"/>
      <c r="Q58" s="3197"/>
    </row>
    <row r="59" spans="1:17">
      <c r="A59" s="3187"/>
      <c r="B59" s="3181"/>
      <c r="G59" s="3191" t="s">
        <v>1749</v>
      </c>
      <c r="H59" s="3186"/>
      <c r="I59" s="3186"/>
      <c r="J59" s="3186"/>
      <c r="K59" s="3186"/>
      <c r="L59" s="3186"/>
      <c r="M59" s="3186"/>
      <c r="N59" s="3186"/>
      <c r="O59" s="3186"/>
      <c r="P59" s="3186"/>
      <c r="Q59" s="3186"/>
    </row>
    <row r="60" spans="1:17">
      <c r="A60" s="3187"/>
      <c r="B60" s="3181"/>
      <c r="G60" s="3191" t="s">
        <v>2890</v>
      </c>
      <c r="H60" s="3186"/>
      <c r="I60" s="3186"/>
      <c r="J60" s="3186"/>
      <c r="K60" s="3186"/>
      <c r="L60" s="3186"/>
      <c r="M60" s="3186"/>
      <c r="N60" s="3186"/>
      <c r="O60" s="3186"/>
      <c r="P60" s="3186"/>
      <c r="Q60" s="3186"/>
    </row>
    <row r="61" spans="1:17">
      <c r="A61" s="3187"/>
      <c r="B61" s="3181"/>
      <c r="G61" s="3191" t="s">
        <v>1750</v>
      </c>
      <c r="H61" s="3186"/>
      <c r="I61" s="3186"/>
      <c r="J61" s="3186"/>
      <c r="K61" s="3186"/>
      <c r="L61" s="3186"/>
      <c r="M61" s="3186"/>
      <c r="N61" s="3186"/>
      <c r="O61" s="3186"/>
      <c r="P61" s="3186"/>
      <c r="Q61" s="3186"/>
    </row>
    <row r="62" spans="1:17">
      <c r="A62" s="3187"/>
      <c r="B62" s="3181"/>
      <c r="G62" s="3191" t="s">
        <v>2890</v>
      </c>
      <c r="H62" s="3186"/>
      <c r="I62" s="3186"/>
      <c r="J62" s="3186"/>
      <c r="K62" s="3186"/>
      <c r="L62" s="3186"/>
      <c r="M62" s="3186"/>
      <c r="N62" s="3186"/>
      <c r="O62" s="3186"/>
      <c r="P62" s="3186"/>
      <c r="Q62" s="3186"/>
    </row>
    <row r="63" spans="1:17">
      <c r="A63" s="3187"/>
      <c r="B63" s="3181"/>
      <c r="G63" s="3191" t="s">
        <v>1751</v>
      </c>
      <c r="H63" s="3186"/>
      <c r="I63" s="3186"/>
      <c r="J63" s="3186"/>
      <c r="K63" s="3186"/>
      <c r="L63" s="3186"/>
      <c r="M63" s="3186"/>
      <c r="N63" s="3186"/>
      <c r="O63" s="3186"/>
      <c r="P63" s="3186"/>
      <c r="Q63" s="3186"/>
    </row>
    <row r="64" spans="1:17">
      <c r="A64" s="3187"/>
      <c r="B64" s="3181"/>
      <c r="G64" s="3191" t="s">
        <v>2890</v>
      </c>
      <c r="H64" s="3186"/>
      <c r="I64" s="3186"/>
      <c r="J64" s="3186"/>
      <c r="K64" s="3186"/>
      <c r="L64" s="3186"/>
      <c r="M64" s="3186"/>
      <c r="N64" s="3186"/>
      <c r="O64" s="3186"/>
      <c r="P64" s="3186"/>
      <c r="Q64" s="3186"/>
    </row>
    <row r="65" spans="1:17">
      <c r="A65" s="3187"/>
      <c r="B65" s="3181"/>
      <c r="G65" s="3191" t="s">
        <v>1752</v>
      </c>
      <c r="H65" s="3186"/>
      <c r="I65" s="3186"/>
      <c r="J65" s="3186"/>
      <c r="K65" s="3186"/>
      <c r="L65" s="3186"/>
      <c r="M65" s="3186"/>
      <c r="N65" s="3186"/>
      <c r="O65" s="3186"/>
      <c r="P65" s="3186"/>
      <c r="Q65" s="3186"/>
    </row>
    <row r="66" spans="1:17">
      <c r="A66" s="3187"/>
      <c r="B66" s="3181"/>
      <c r="G66" s="3191" t="s">
        <v>2890</v>
      </c>
      <c r="H66" s="3186"/>
      <c r="I66" s="3186"/>
      <c r="J66" s="3186"/>
      <c r="K66" s="3186"/>
      <c r="L66" s="3186"/>
      <c r="M66" s="3186"/>
      <c r="N66" s="3186"/>
      <c r="O66" s="3186"/>
      <c r="P66" s="3186"/>
      <c r="Q66" s="3186"/>
    </row>
    <row r="67" spans="1:17">
      <c r="A67" s="3187"/>
      <c r="B67" s="3181"/>
      <c r="G67" s="3191"/>
      <c r="H67" s="3194"/>
      <c r="I67" s="3194"/>
      <c r="J67" s="3194"/>
      <c r="K67" s="3194"/>
      <c r="L67" s="3202"/>
      <c r="M67" s="3196"/>
      <c r="N67" s="3196"/>
      <c r="O67" s="3197"/>
      <c r="P67" s="3197"/>
      <c r="Q67" s="3197"/>
    </row>
    <row r="68" spans="1:17">
      <c r="A68" s="3187"/>
      <c r="B68" s="3181"/>
      <c r="G68" s="3188" t="s">
        <v>1754</v>
      </c>
      <c r="H68" s="3194"/>
      <c r="I68" s="3194"/>
      <c r="J68" s="3194"/>
      <c r="K68" s="3194"/>
      <c r="L68" s="3198"/>
      <c r="M68" s="3196"/>
      <c r="N68" s="3196"/>
      <c r="O68" s="3197"/>
      <c r="P68" s="3197"/>
      <c r="Q68" s="3197"/>
    </row>
    <row r="69" spans="1:17">
      <c r="A69" s="3187"/>
      <c r="B69" s="3181"/>
      <c r="G69" s="3191" t="s">
        <v>1755</v>
      </c>
      <c r="H69" s="3186"/>
      <c r="I69" s="3186"/>
      <c r="J69" s="3186"/>
      <c r="K69" s="3186"/>
      <c r="L69" s="3186"/>
      <c r="M69" s="3186"/>
      <c r="N69" s="3186"/>
      <c r="O69" s="3186"/>
      <c r="P69" s="3186"/>
      <c r="Q69" s="3186"/>
    </row>
    <row r="70" spans="1:17">
      <c r="A70" s="3187"/>
      <c r="B70" s="3181"/>
      <c r="G70" s="3191" t="s">
        <v>2890</v>
      </c>
      <c r="H70" s="3186"/>
      <c r="I70" s="3186"/>
      <c r="J70" s="3186"/>
      <c r="K70" s="3186"/>
      <c r="L70" s="3186"/>
      <c r="M70" s="3186"/>
      <c r="N70" s="3186"/>
      <c r="O70" s="3186"/>
      <c r="P70" s="3186"/>
      <c r="Q70" s="3186"/>
    </row>
    <row r="71" spans="1:17">
      <c r="A71" s="3187"/>
      <c r="B71" s="3181"/>
      <c r="G71" s="3191" t="s">
        <v>2895</v>
      </c>
      <c r="H71" s="3186"/>
      <c r="I71" s="3186"/>
      <c r="J71" s="3186"/>
      <c r="K71" s="3186"/>
      <c r="L71" s="3186"/>
      <c r="M71" s="3186"/>
      <c r="N71" s="3186"/>
      <c r="O71" s="3186"/>
      <c r="P71" s="3186"/>
      <c r="Q71" s="3186"/>
    </row>
    <row r="72" spans="1:17">
      <c r="A72" s="3187"/>
      <c r="B72" s="3181"/>
      <c r="G72" s="3191" t="s">
        <v>2890</v>
      </c>
      <c r="H72" s="3186"/>
      <c r="I72" s="3186"/>
      <c r="J72" s="3186"/>
      <c r="K72" s="3186"/>
      <c r="L72" s="3186"/>
      <c r="M72" s="3186"/>
      <c r="N72" s="3186"/>
      <c r="O72" s="3186"/>
      <c r="P72" s="3186"/>
      <c r="Q72" s="3186"/>
    </row>
    <row r="73" spans="1:17">
      <c r="A73" s="3187"/>
      <c r="B73" s="3181"/>
      <c r="G73" s="3191" t="s">
        <v>2896</v>
      </c>
      <c r="H73" s="3186"/>
      <c r="I73" s="3186"/>
      <c r="J73" s="3186"/>
      <c r="K73" s="3186"/>
      <c r="L73" s="3186"/>
      <c r="M73" s="3186"/>
      <c r="N73" s="3186"/>
      <c r="O73" s="3186"/>
      <c r="P73" s="3186"/>
      <c r="Q73" s="3186"/>
    </row>
    <row r="74" spans="1:17">
      <c r="A74" s="3187"/>
      <c r="B74" s="3181"/>
      <c r="G74" s="3191" t="s">
        <v>2890</v>
      </c>
      <c r="H74" s="3186"/>
      <c r="I74" s="3186"/>
      <c r="J74" s="3186"/>
      <c r="K74" s="3186"/>
      <c r="L74" s="3186"/>
      <c r="M74" s="3186"/>
      <c r="N74" s="3186"/>
      <c r="O74" s="3186"/>
      <c r="P74" s="3186"/>
      <c r="Q74" s="3186"/>
    </row>
    <row r="75" spans="1:17">
      <c r="A75" s="3187"/>
      <c r="B75" s="3181"/>
      <c r="G75" s="3191" t="s">
        <v>2897</v>
      </c>
      <c r="H75" s="3186"/>
      <c r="I75" s="3186"/>
      <c r="J75" s="3186"/>
      <c r="K75" s="3186"/>
      <c r="L75" s="3186"/>
      <c r="M75" s="3186"/>
      <c r="N75" s="3186"/>
      <c r="O75" s="3186"/>
      <c r="P75" s="3186"/>
      <c r="Q75" s="3186"/>
    </row>
    <row r="76" spans="1:17">
      <c r="A76" s="3187"/>
      <c r="B76" s="3181"/>
      <c r="G76" s="3191" t="s">
        <v>2890</v>
      </c>
      <c r="H76" s="3186"/>
      <c r="I76" s="3186"/>
      <c r="J76" s="3186"/>
      <c r="K76" s="3186"/>
      <c r="L76" s="3186"/>
      <c r="M76" s="3186"/>
      <c r="N76" s="3186"/>
      <c r="O76" s="3186"/>
      <c r="P76" s="3186"/>
      <c r="Q76" s="3186"/>
    </row>
    <row r="77" spans="1:17">
      <c r="A77" s="3187"/>
      <c r="B77" s="3181"/>
      <c r="G77" s="3191" t="s">
        <v>1756</v>
      </c>
      <c r="H77" s="3186"/>
      <c r="I77" s="3186"/>
      <c r="J77" s="3186"/>
      <c r="K77" s="3186"/>
      <c r="L77" s="3186"/>
      <c r="M77" s="3186"/>
      <c r="N77" s="3186"/>
      <c r="O77" s="3186"/>
      <c r="P77" s="3186"/>
      <c r="Q77" s="3186"/>
    </row>
    <row r="78" spans="1:17" ht="12.75" customHeight="1">
      <c r="A78" s="3187"/>
      <c r="B78" s="3181"/>
      <c r="G78" s="3191" t="s">
        <v>2898</v>
      </c>
      <c r="H78" s="3186"/>
      <c r="I78" s="3186"/>
      <c r="J78" s="3186"/>
      <c r="K78" s="3186"/>
      <c r="L78" s="3186"/>
      <c r="M78" s="3186"/>
      <c r="N78" s="3186"/>
      <c r="O78" s="3186"/>
      <c r="P78" s="3186"/>
      <c r="Q78" s="3186"/>
    </row>
    <row r="79" spans="1:17" ht="12.75" customHeight="1">
      <c r="A79" s="3187"/>
      <c r="B79" s="3181"/>
      <c r="G79" s="3203" t="s">
        <v>2899</v>
      </c>
      <c r="H79" s="3186"/>
      <c r="I79" s="3186"/>
      <c r="J79" s="3186"/>
      <c r="K79" s="3186"/>
      <c r="L79" s="3186"/>
      <c r="M79" s="3186"/>
      <c r="N79" s="3186"/>
      <c r="O79" s="3186"/>
      <c r="P79" s="3186"/>
      <c r="Q79" s="3186"/>
    </row>
    <row r="80" spans="1:17" ht="12.75" customHeight="1">
      <c r="A80" s="3187"/>
      <c r="B80" s="3181"/>
      <c r="G80" s="3203" t="s">
        <v>2900</v>
      </c>
      <c r="H80" s="3186"/>
      <c r="I80" s="3186"/>
      <c r="J80" s="3186"/>
      <c r="K80" s="3186"/>
      <c r="L80" s="3186"/>
      <c r="M80" s="3186"/>
      <c r="N80" s="3186"/>
      <c r="O80" s="3186"/>
      <c r="P80" s="3186"/>
      <c r="Q80" s="3186"/>
    </row>
    <row r="81" spans="1:17" ht="12.75" customHeight="1">
      <c r="A81" s="3187"/>
      <c r="B81" s="3181"/>
      <c r="G81" s="3203"/>
      <c r="H81" s="3194"/>
      <c r="I81" s="3194"/>
      <c r="J81" s="3194"/>
      <c r="K81" s="3194"/>
      <c r="L81" s="3202"/>
      <c r="M81" s="3196"/>
      <c r="N81" s="3196"/>
      <c r="O81" s="3197"/>
      <c r="P81" s="3197"/>
      <c r="Q81" s="3197"/>
    </row>
    <row r="82" spans="1:17" ht="12.75" customHeight="1">
      <c r="A82" s="3187"/>
      <c r="B82" s="3181"/>
      <c r="G82" s="3204" t="s">
        <v>1757</v>
      </c>
      <c r="H82" s="3194"/>
      <c r="I82" s="3194"/>
      <c r="J82" s="3194"/>
      <c r="K82" s="3194"/>
      <c r="L82" s="3198"/>
      <c r="M82" s="3196"/>
      <c r="N82" s="3196"/>
      <c r="O82" s="3197"/>
      <c r="P82" s="3197"/>
      <c r="Q82" s="3197"/>
    </row>
    <row r="83" spans="1:17" ht="12.75" customHeight="1">
      <c r="A83" s="3187"/>
      <c r="B83" s="3181"/>
      <c r="G83" s="3203" t="s">
        <v>1758</v>
      </c>
      <c r="H83" s="3186"/>
      <c r="I83" s="3186"/>
      <c r="J83" s="3186"/>
      <c r="K83" s="3186"/>
      <c r="L83" s="3186"/>
      <c r="M83" s="3186"/>
      <c r="N83" s="3186"/>
      <c r="O83" s="3186"/>
      <c r="P83" s="3186"/>
      <c r="Q83" s="3186"/>
    </row>
    <row r="84" spans="1:17" ht="12.75" customHeight="1">
      <c r="A84" s="3187"/>
      <c r="B84" s="3181"/>
      <c r="G84" s="3203" t="s">
        <v>1759</v>
      </c>
      <c r="H84" s="3186"/>
      <c r="I84" s="3186"/>
      <c r="J84" s="3186"/>
      <c r="K84" s="3186"/>
      <c r="L84" s="3186"/>
      <c r="M84" s="3186"/>
      <c r="N84" s="3186"/>
      <c r="O84" s="3186"/>
      <c r="P84" s="3186"/>
      <c r="Q84" s="3186"/>
    </row>
    <row r="85" spans="1:17" ht="12.75" customHeight="1">
      <c r="A85" s="3187"/>
      <c r="B85" s="3181"/>
      <c r="G85" s="3203" t="s">
        <v>2901</v>
      </c>
      <c r="H85" s="3186"/>
      <c r="I85" s="3186"/>
      <c r="J85" s="3186"/>
      <c r="K85" s="3186"/>
      <c r="L85" s="3186"/>
      <c r="M85" s="3186"/>
      <c r="N85" s="3186"/>
      <c r="O85" s="3186"/>
      <c r="P85" s="3186"/>
      <c r="Q85" s="3186"/>
    </row>
    <row r="86" spans="1:17" ht="12.75" customHeight="1">
      <c r="A86" s="3187"/>
      <c r="B86" s="3181"/>
      <c r="G86" s="3203" t="s">
        <v>1760</v>
      </c>
      <c r="H86" s="3186"/>
      <c r="I86" s="3186"/>
      <c r="J86" s="3186"/>
      <c r="K86" s="3186"/>
      <c r="L86" s="3186"/>
      <c r="M86" s="3186"/>
      <c r="N86" s="3186"/>
      <c r="O86" s="3186"/>
      <c r="P86" s="3186"/>
      <c r="Q86" s="3186"/>
    </row>
    <row r="87" spans="1:17" ht="12.75" customHeight="1">
      <c r="A87" s="3187"/>
      <c r="B87" s="3181"/>
      <c r="G87" s="3203" t="s">
        <v>2902</v>
      </c>
      <c r="H87" s="3186"/>
      <c r="I87" s="3186"/>
      <c r="J87" s="3186"/>
      <c r="K87" s="3186"/>
      <c r="L87" s="3186"/>
      <c r="M87" s="3186"/>
      <c r="N87" s="3186"/>
      <c r="O87" s="3186"/>
      <c r="P87" s="3186"/>
      <c r="Q87" s="3186"/>
    </row>
    <row r="88" spans="1:17" ht="12.75" customHeight="1">
      <c r="A88" s="3187"/>
      <c r="B88" s="3181"/>
      <c r="G88" s="3203" t="s">
        <v>2903</v>
      </c>
      <c r="H88" s="3186"/>
      <c r="I88" s="3186"/>
      <c r="J88" s="3186"/>
      <c r="K88" s="3186"/>
      <c r="L88" s="3186"/>
      <c r="M88" s="3186"/>
      <c r="N88" s="3186"/>
      <c r="O88" s="3186"/>
      <c r="P88" s="3186"/>
      <c r="Q88" s="3186"/>
    </row>
    <row r="89" spans="1:17" ht="12.75" customHeight="1">
      <c r="A89" s="3187"/>
      <c r="B89" s="3181"/>
      <c r="G89" s="3203" t="s">
        <v>2904</v>
      </c>
      <c r="H89" s="3186"/>
      <c r="I89" s="3186"/>
      <c r="J89" s="3186"/>
      <c r="K89" s="3186"/>
      <c r="L89" s="3186"/>
      <c r="M89" s="3186"/>
      <c r="N89" s="3186"/>
      <c r="O89" s="3186"/>
      <c r="P89" s="3186"/>
      <c r="Q89" s="3186"/>
    </row>
    <row r="90" spans="1:17" ht="12.75" customHeight="1">
      <c r="A90" s="3187"/>
      <c r="B90" s="3181"/>
      <c r="G90" s="3203" t="s">
        <v>2905</v>
      </c>
      <c r="H90" s="3186"/>
      <c r="I90" s="3186"/>
      <c r="J90" s="3186"/>
      <c r="K90" s="3186"/>
      <c r="L90" s="3186"/>
      <c r="M90" s="3186"/>
      <c r="N90" s="3186"/>
      <c r="O90" s="3186"/>
      <c r="P90" s="3186"/>
      <c r="Q90" s="3186"/>
    </row>
    <row r="91" spans="1:17" ht="12.75" customHeight="1">
      <c r="A91" s="3187"/>
      <c r="B91" s="3181"/>
      <c r="G91" s="3203"/>
      <c r="H91" s="3194"/>
      <c r="I91" s="3194"/>
      <c r="J91" s="3194"/>
      <c r="K91" s="3194"/>
      <c r="L91" s="3198"/>
      <c r="M91" s="3196"/>
      <c r="N91" s="3196"/>
      <c r="O91" s="3197"/>
      <c r="P91" s="3197"/>
      <c r="Q91" s="3197"/>
    </row>
    <row r="92" spans="1:17" ht="12.75" customHeight="1">
      <c r="A92" s="3187"/>
      <c r="B92" s="3181"/>
      <c r="G92" s="3204" t="s">
        <v>1761</v>
      </c>
      <c r="H92" s="3194"/>
      <c r="I92" s="3194"/>
      <c r="J92" s="3194"/>
      <c r="K92" s="3194"/>
      <c r="L92" s="3198"/>
      <c r="M92" s="3196"/>
      <c r="N92" s="3196"/>
      <c r="O92" s="3197"/>
      <c r="P92" s="3197"/>
      <c r="Q92" s="3197"/>
    </row>
    <row r="93" spans="1:17">
      <c r="A93" s="3187"/>
      <c r="B93" s="3181"/>
      <c r="G93" s="3191" t="s">
        <v>1749</v>
      </c>
      <c r="H93" s="3186"/>
      <c r="I93" s="3186"/>
      <c r="J93" s="3186"/>
      <c r="K93" s="3186"/>
      <c r="L93" s="3186"/>
      <c r="M93" s="3186"/>
      <c r="N93" s="3186"/>
      <c r="O93" s="3186"/>
      <c r="P93" s="3186"/>
      <c r="Q93" s="3186"/>
    </row>
    <row r="94" spans="1:17">
      <c r="A94" s="3187"/>
      <c r="B94" s="3181"/>
      <c r="G94" s="3191" t="s">
        <v>1750</v>
      </c>
      <c r="H94" s="3186"/>
      <c r="I94" s="3186"/>
      <c r="J94" s="3186"/>
      <c r="K94" s="3186"/>
      <c r="L94" s="3186"/>
      <c r="M94" s="3186"/>
      <c r="N94" s="3186"/>
      <c r="O94" s="3186"/>
      <c r="P94" s="3186"/>
      <c r="Q94" s="3186"/>
    </row>
    <row r="95" spans="1:17">
      <c r="A95" s="3187"/>
      <c r="B95" s="3181"/>
      <c r="G95" s="3191" t="s">
        <v>1751</v>
      </c>
      <c r="H95" s="3186"/>
      <c r="I95" s="3186"/>
      <c r="J95" s="3186"/>
      <c r="K95" s="3186"/>
      <c r="L95" s="3186"/>
      <c r="M95" s="3186"/>
      <c r="N95" s="3186"/>
      <c r="O95" s="3186"/>
      <c r="P95" s="3186"/>
      <c r="Q95" s="3186"/>
    </row>
    <row r="96" spans="1:17">
      <c r="A96" s="3187"/>
      <c r="B96" s="3181"/>
      <c r="G96" s="3191" t="s">
        <v>1752</v>
      </c>
      <c r="H96" s="3186"/>
      <c r="I96" s="3186"/>
      <c r="J96" s="3186"/>
      <c r="K96" s="3186"/>
      <c r="L96" s="3186"/>
      <c r="M96" s="3186"/>
      <c r="N96" s="3186"/>
      <c r="O96" s="3186"/>
      <c r="P96" s="3186"/>
      <c r="Q96" s="3186"/>
    </row>
    <row r="97" spans="1:17">
      <c r="A97" s="3187"/>
      <c r="B97" s="3181"/>
      <c r="G97" s="3205"/>
      <c r="H97" s="3194"/>
      <c r="I97" s="3194"/>
      <c r="J97" s="3194"/>
      <c r="K97" s="3194"/>
      <c r="L97" s="3202"/>
      <c r="M97" s="3196"/>
      <c r="N97" s="3196"/>
      <c r="O97" s="3197"/>
      <c r="P97" s="3197"/>
      <c r="Q97" s="3197"/>
    </row>
    <row r="98" spans="1:17">
      <c r="A98" s="3187"/>
      <c r="B98" s="3181"/>
      <c r="G98" s="3206" t="s">
        <v>168</v>
      </c>
      <c r="H98" s="3194"/>
      <c r="I98" s="3194"/>
      <c r="J98" s="3194"/>
      <c r="K98" s="3194"/>
      <c r="L98" s="3198"/>
      <c r="M98" s="3196"/>
      <c r="N98" s="3196"/>
      <c r="O98" s="3197"/>
      <c r="P98" s="3197"/>
      <c r="Q98" s="3197"/>
    </row>
    <row r="99" spans="1:17">
      <c r="A99" s="3187"/>
      <c r="B99" s="3181"/>
      <c r="G99" s="3188" t="s">
        <v>1762</v>
      </c>
      <c r="H99" s="3194"/>
      <c r="I99" s="3194"/>
      <c r="J99" s="3194"/>
      <c r="K99" s="3194"/>
      <c r="L99" s="3198"/>
      <c r="M99" s="3196"/>
      <c r="N99" s="3196"/>
      <c r="O99" s="3197"/>
      <c r="P99" s="3197"/>
      <c r="Q99" s="3197"/>
    </row>
    <row r="100" spans="1:17">
      <c r="A100" s="3187"/>
      <c r="B100" s="3181"/>
      <c r="G100" s="3191" t="s">
        <v>1749</v>
      </c>
      <c r="H100" s="3186"/>
      <c r="I100" s="3186"/>
      <c r="J100" s="3186"/>
      <c r="K100" s="3186"/>
      <c r="L100" s="3186"/>
      <c r="M100" s="3186"/>
      <c r="N100" s="3186"/>
      <c r="O100" s="3186"/>
      <c r="P100" s="3186"/>
      <c r="Q100" s="3186"/>
    </row>
    <row r="101" spans="1:17">
      <c r="A101" s="3187"/>
      <c r="B101" s="3181"/>
      <c r="G101" s="3191" t="s">
        <v>1750</v>
      </c>
      <c r="H101" s="3186"/>
      <c r="I101" s="3186"/>
      <c r="J101" s="3186"/>
      <c r="K101" s="3186"/>
      <c r="L101" s="3186"/>
      <c r="M101" s="3186"/>
      <c r="N101" s="3186"/>
      <c r="O101" s="3186"/>
      <c r="P101" s="3186"/>
      <c r="Q101" s="3186"/>
    </row>
    <row r="102" spans="1:17">
      <c r="A102" s="3187"/>
      <c r="B102" s="3181"/>
      <c r="G102" s="3191" t="s">
        <v>1751</v>
      </c>
      <c r="H102" s="3186"/>
      <c r="I102" s="3186"/>
      <c r="J102" s="3186"/>
      <c r="K102" s="3186"/>
      <c r="L102" s="3186"/>
      <c r="M102" s="3186"/>
      <c r="N102" s="3186"/>
      <c r="O102" s="3186"/>
      <c r="P102" s="3186"/>
      <c r="Q102" s="3186"/>
    </row>
    <row r="103" spans="1:17">
      <c r="A103" s="3187"/>
      <c r="B103" s="3181"/>
      <c r="G103" s="3191" t="s">
        <v>1752</v>
      </c>
      <c r="H103" s="3186"/>
      <c r="I103" s="3186"/>
      <c r="J103" s="3186"/>
      <c r="K103" s="3186"/>
      <c r="L103" s="3186"/>
      <c r="M103" s="3186"/>
      <c r="N103" s="3186"/>
      <c r="O103" s="3186"/>
      <c r="P103" s="3186"/>
      <c r="Q103" s="3186"/>
    </row>
    <row r="104" spans="1:17">
      <c r="A104" s="3187"/>
      <c r="B104" s="3181"/>
      <c r="G104" s="3191"/>
      <c r="H104" s="3194"/>
      <c r="I104" s="3194"/>
      <c r="J104" s="3194"/>
      <c r="K104" s="3194"/>
      <c r="L104" s="3198"/>
      <c r="M104" s="3197"/>
      <c r="N104" s="3197"/>
      <c r="O104" s="3197"/>
      <c r="P104" s="3197"/>
      <c r="Q104" s="3197"/>
    </row>
    <row r="105" spans="1:17">
      <c r="A105" s="3187"/>
      <c r="B105" s="3181"/>
      <c r="G105" s="3188" t="s">
        <v>1763</v>
      </c>
      <c r="H105" s="3194"/>
      <c r="I105" s="3194"/>
      <c r="J105" s="3194"/>
      <c r="K105" s="3194"/>
      <c r="L105" s="3198"/>
      <c r="M105" s="3197"/>
      <c r="N105" s="3197"/>
      <c r="O105" s="3197"/>
      <c r="P105" s="3197"/>
      <c r="Q105" s="3197"/>
    </row>
    <row r="106" spans="1:17">
      <c r="A106" s="3187"/>
      <c r="B106" s="3181"/>
      <c r="G106" s="3191" t="s">
        <v>1749</v>
      </c>
      <c r="H106" s="3186"/>
      <c r="I106" s="3186"/>
      <c r="J106" s="3186"/>
      <c r="K106" s="3186"/>
      <c r="L106" s="3186"/>
      <c r="M106" s="3186"/>
      <c r="N106" s="3186"/>
      <c r="O106" s="3186"/>
      <c r="P106" s="3186"/>
      <c r="Q106" s="3186"/>
    </row>
    <row r="107" spans="1:17">
      <c r="A107" s="3187"/>
      <c r="B107" s="3181"/>
      <c r="G107" s="3191" t="s">
        <v>1750</v>
      </c>
      <c r="H107" s="3186"/>
      <c r="I107" s="3186"/>
      <c r="J107" s="3186"/>
      <c r="K107" s="3186"/>
      <c r="L107" s="3186"/>
      <c r="M107" s="3186"/>
      <c r="N107" s="3186"/>
      <c r="O107" s="3186"/>
      <c r="P107" s="3186"/>
      <c r="Q107" s="3186"/>
    </row>
    <row r="108" spans="1:17">
      <c r="A108" s="3187"/>
      <c r="B108" s="3181"/>
      <c r="G108" s="3191" t="s">
        <v>1751</v>
      </c>
      <c r="H108" s="3186"/>
      <c r="I108" s="3186"/>
      <c r="J108" s="3186"/>
      <c r="K108" s="3186"/>
      <c r="L108" s="3186"/>
      <c r="M108" s="3186"/>
      <c r="N108" s="3186"/>
      <c r="O108" s="3186"/>
      <c r="P108" s="3186"/>
      <c r="Q108" s="3186"/>
    </row>
    <row r="109" spans="1:17">
      <c r="A109" s="3187"/>
      <c r="B109" s="3181"/>
      <c r="G109" s="3191" t="s">
        <v>1752</v>
      </c>
      <c r="H109" s="3186"/>
      <c r="I109" s="3186"/>
      <c r="J109" s="3186"/>
      <c r="K109" s="3186"/>
      <c r="L109" s="3186"/>
      <c r="M109" s="3186"/>
      <c r="N109" s="3186"/>
      <c r="O109" s="3186"/>
      <c r="P109" s="3186"/>
      <c r="Q109" s="3186"/>
    </row>
    <row r="110" spans="1:17">
      <c r="A110" s="3187"/>
      <c r="B110" s="3181"/>
      <c r="G110" s="3191"/>
      <c r="H110" s="3186"/>
      <c r="I110" s="3186"/>
      <c r="J110" s="3186"/>
      <c r="K110" s="3186"/>
      <c r="L110" s="3186"/>
      <c r="M110" s="3186"/>
      <c r="N110" s="3186"/>
      <c r="O110" s="3186"/>
      <c r="P110" s="3186"/>
      <c r="Q110" s="3186"/>
    </row>
    <row r="111" spans="1:17">
      <c r="A111" s="3187"/>
      <c r="B111" s="3181"/>
      <c r="G111" s="3188" t="s">
        <v>2906</v>
      </c>
      <c r="H111" s="3194"/>
      <c r="I111" s="3194"/>
      <c r="J111" s="3194"/>
      <c r="K111" s="3194"/>
      <c r="L111" s="3198"/>
      <c r="M111" s="3197"/>
      <c r="N111" s="3197"/>
      <c r="O111" s="3197"/>
      <c r="P111" s="3197"/>
      <c r="Q111" s="3197"/>
    </row>
    <row r="112" spans="1:17">
      <c r="A112" s="3187"/>
      <c r="B112" s="3181"/>
      <c r="G112" s="3191" t="s">
        <v>2907</v>
      </c>
      <c r="H112" s="3186"/>
      <c r="I112" s="3186"/>
      <c r="J112" s="3186"/>
      <c r="K112" s="3186"/>
      <c r="L112" s="3186"/>
      <c r="M112" s="3186"/>
      <c r="N112" s="3186"/>
      <c r="O112" s="3186"/>
      <c r="P112" s="3186"/>
      <c r="Q112" s="3186"/>
    </row>
    <row r="113" spans="1:17">
      <c r="A113" s="3187"/>
      <c r="B113" s="3181"/>
      <c r="G113" s="3191" t="s">
        <v>2908</v>
      </c>
      <c r="H113" s="3186"/>
      <c r="I113" s="3186"/>
      <c r="J113" s="3186"/>
      <c r="K113" s="3186"/>
      <c r="L113" s="3186"/>
      <c r="M113" s="3186"/>
      <c r="N113" s="3186"/>
      <c r="O113" s="3186"/>
      <c r="P113" s="3186"/>
      <c r="Q113" s="3186"/>
    </row>
    <row r="114" spans="1:17">
      <c r="A114" s="3187"/>
      <c r="B114" s="3181"/>
      <c r="G114" s="3191" t="s">
        <v>2909</v>
      </c>
      <c r="H114" s="3186"/>
      <c r="I114" s="3186"/>
      <c r="J114" s="3186"/>
      <c r="K114" s="3186"/>
      <c r="L114" s="3186"/>
      <c r="M114" s="3186"/>
      <c r="N114" s="3186"/>
      <c r="O114" s="3186"/>
      <c r="P114" s="3186"/>
      <c r="Q114" s="3186"/>
    </row>
    <row r="115" spans="1:17">
      <c r="A115" s="3187"/>
      <c r="B115" s="3181"/>
      <c r="G115" s="3191"/>
      <c r="H115" s="3186"/>
      <c r="I115" s="3186"/>
      <c r="J115" s="3186"/>
      <c r="K115" s="3186"/>
      <c r="L115" s="3186"/>
      <c r="M115" s="3186"/>
      <c r="N115" s="3186"/>
      <c r="O115" s="3186"/>
      <c r="P115" s="3186"/>
      <c r="Q115" s="3186"/>
    </row>
    <row r="116" spans="1:17">
      <c r="A116" s="3187"/>
      <c r="B116" s="3187"/>
      <c r="C116" s="3207"/>
      <c r="D116" s="3207"/>
      <c r="E116" s="3187"/>
      <c r="F116" s="3187"/>
      <c r="G116" s="3187"/>
      <c r="H116" s="3187"/>
      <c r="I116" s="3187"/>
      <c r="J116" s="3192"/>
      <c r="K116" s="3192"/>
      <c r="L116" s="3192"/>
    </row>
    <row r="117" spans="1:17">
      <c r="A117" s="3187"/>
      <c r="B117" s="3187"/>
      <c r="C117" s="3207"/>
      <c r="D117" s="3207"/>
      <c r="E117" s="3187"/>
      <c r="F117" s="3187"/>
      <c r="G117" s="3187"/>
      <c r="H117" s="3187"/>
      <c r="I117" s="3187"/>
      <c r="J117" s="3187"/>
      <c r="K117" s="3187"/>
      <c r="L117" s="3187"/>
    </row>
    <row r="118" spans="1:17">
      <c r="A118" s="3187"/>
      <c r="B118" s="3187"/>
      <c r="C118" s="3187"/>
      <c r="D118" s="3187"/>
      <c r="E118" s="3187"/>
      <c r="F118" s="3187"/>
      <c r="G118" s="3187"/>
      <c r="H118" s="3187"/>
      <c r="I118" s="3187"/>
      <c r="J118" s="3187"/>
      <c r="K118" s="3187"/>
      <c r="L118" s="3187"/>
    </row>
    <row r="119" spans="1:17">
      <c r="A119" s="3187"/>
      <c r="B119" s="3187"/>
      <c r="C119" s="3187"/>
      <c r="D119" s="3187"/>
      <c r="E119" s="3187"/>
      <c r="F119" s="3187"/>
      <c r="G119" s="3187"/>
      <c r="H119" s="3187"/>
      <c r="I119" s="3187"/>
      <c r="J119" s="3187"/>
      <c r="K119" s="3187"/>
      <c r="L119" s="3187"/>
    </row>
  </sheetData>
  <pageMargins left="0.70866141732283472" right="0.70866141732283472" top="0.74803149606299213" bottom="0.74803149606299213" header="0.31496062992125984" footer="0.31496062992125984"/>
  <pageSetup paperSize="9" scale="36" orientation="portrait" r:id="rId1"/>
</worksheet>
</file>

<file path=xl/worksheets/sheet65.xml><?xml version="1.0" encoding="utf-8"?>
<worksheet xmlns="http://schemas.openxmlformats.org/spreadsheetml/2006/main" xmlns:r="http://schemas.openxmlformats.org/officeDocument/2006/relationships">
  <sheetPr>
    <tabColor theme="9" tint="0.59999389629810485"/>
    <pageSetUpPr fitToPage="1"/>
  </sheetPr>
  <dimension ref="A1:U341"/>
  <sheetViews>
    <sheetView zoomScale="80" zoomScaleNormal="80" workbookViewId="0">
      <selection activeCell="P19" sqref="P19"/>
    </sheetView>
  </sheetViews>
  <sheetFormatPr defaultRowHeight="12.75"/>
  <cols>
    <col min="1" max="1" width="9" style="3103"/>
    <col min="2" max="2" width="57.625" style="3103" customWidth="1"/>
    <col min="3" max="10" width="1.125" style="3103" hidden="1" customWidth="1"/>
    <col min="11" max="11" width="12.5" style="3103" customWidth="1"/>
    <col min="12" max="16384" width="9" style="3103"/>
  </cols>
  <sheetData>
    <row r="1" spans="1:21" ht="24.75">
      <c r="A1" s="2360" t="s">
        <v>155</v>
      </c>
      <c r="B1" s="2307"/>
      <c r="C1" s="2307"/>
      <c r="D1" s="2307"/>
      <c r="E1" s="2307"/>
      <c r="F1" s="2307"/>
      <c r="G1" s="2307"/>
      <c r="H1" s="2307"/>
      <c r="I1" s="2307"/>
      <c r="J1" s="2307"/>
      <c r="K1" s="2307"/>
      <c r="L1" s="2307"/>
      <c r="M1" s="2307"/>
      <c r="N1" s="2307"/>
      <c r="O1" s="2307"/>
      <c r="P1" s="2307"/>
      <c r="Q1" s="2307"/>
      <c r="R1" s="2307"/>
      <c r="S1" s="2307"/>
      <c r="T1" s="2307"/>
      <c r="U1" s="2307"/>
    </row>
    <row r="2" spans="1:21" ht="24.75">
      <c r="A2" s="2361" t="s">
        <v>1287</v>
      </c>
      <c r="B2" s="2199"/>
      <c r="C2" s="2307"/>
      <c r="D2" s="2307"/>
      <c r="E2" s="2307"/>
      <c r="F2" s="2307"/>
      <c r="G2" s="2307"/>
      <c r="H2" s="2307"/>
      <c r="I2" s="2307"/>
      <c r="J2" s="2307"/>
      <c r="K2" s="2307"/>
      <c r="L2" s="2307"/>
      <c r="M2" s="2307"/>
      <c r="N2" s="2307"/>
      <c r="O2" s="2307"/>
      <c r="P2" s="2307"/>
      <c r="Q2" s="2307"/>
      <c r="R2" s="2307"/>
      <c r="S2" s="2307"/>
      <c r="T2" s="2307"/>
      <c r="U2" s="2307"/>
    </row>
    <row r="3" spans="1:21" ht="25.5" thickBot="1">
      <c r="A3" s="2362" t="s">
        <v>1288</v>
      </c>
      <c r="B3" s="2308"/>
      <c r="C3" s="2308"/>
      <c r="D3" s="2308"/>
      <c r="E3" s="2308"/>
      <c r="F3" s="2308"/>
      <c r="G3" s="2308"/>
      <c r="H3" s="2308"/>
      <c r="I3" s="2308"/>
      <c r="J3" s="2308"/>
      <c r="K3" s="2309"/>
      <c r="L3" s="2308"/>
      <c r="M3" s="2308"/>
      <c r="N3" s="2308"/>
      <c r="O3" s="2308"/>
      <c r="P3" s="2308"/>
      <c r="Q3" s="2308"/>
      <c r="R3" s="2308"/>
      <c r="S3" s="2308"/>
      <c r="T3" s="2308"/>
      <c r="U3" s="2308"/>
    </row>
    <row r="4" spans="1:21">
      <c r="A4" s="2203" t="s">
        <v>2539</v>
      </c>
      <c r="B4" s="2203"/>
      <c r="C4" s="2203"/>
      <c r="D4" s="2203"/>
      <c r="E4" s="2203"/>
      <c r="F4" s="2203"/>
      <c r="G4" s="2203"/>
      <c r="H4" s="2203"/>
      <c r="I4" s="2203"/>
      <c r="J4" s="2203"/>
      <c r="K4" s="2204"/>
      <c r="L4" s="2204"/>
      <c r="M4" s="2204"/>
      <c r="N4" s="2204"/>
      <c r="O4" s="2204"/>
      <c r="P4" s="2204"/>
      <c r="Q4" s="2204"/>
      <c r="R4" s="2204"/>
      <c r="S4" s="2204"/>
      <c r="T4" s="2204"/>
      <c r="U4" s="2204"/>
    </row>
    <row r="5" spans="1:21" ht="19.5">
      <c r="A5" s="2205" t="s">
        <v>2955</v>
      </c>
      <c r="B5" s="2205"/>
      <c r="C5" s="2204"/>
      <c r="D5" s="2204"/>
      <c r="E5" s="2204"/>
      <c r="F5" s="2204"/>
      <c r="G5" s="2204"/>
      <c r="H5" s="2204"/>
      <c r="I5" s="2204"/>
      <c r="J5" s="2204"/>
      <c r="K5" s="2204"/>
      <c r="L5" s="2204"/>
      <c r="M5" s="2204"/>
      <c r="N5" s="2204"/>
      <c r="O5" s="2204"/>
      <c r="P5" s="2204"/>
      <c r="Q5" s="2204"/>
      <c r="R5" s="2204"/>
      <c r="S5" s="2204"/>
      <c r="T5" s="2204"/>
      <c r="U5" s="2204"/>
    </row>
    <row r="6" spans="1:21">
      <c r="A6" s="2753"/>
      <c r="B6" s="2753"/>
    </row>
    <row r="7" spans="1:21">
      <c r="A7" s="2313"/>
      <c r="B7" s="3246" t="s">
        <v>3383</v>
      </c>
      <c r="C7" s="2313"/>
      <c r="D7" s="2313"/>
      <c r="E7" s="2313"/>
      <c r="F7" s="2313"/>
      <c r="G7" s="2313"/>
      <c r="H7" s="2313"/>
      <c r="I7" s="2313"/>
      <c r="J7" s="2313"/>
      <c r="K7" s="3208"/>
      <c r="L7" s="3214" t="s">
        <v>156</v>
      </c>
      <c r="M7" s="3214"/>
      <c r="N7" s="3214" t="s">
        <v>155</v>
      </c>
      <c r="O7" s="3214"/>
      <c r="P7" s="3214"/>
      <c r="Q7" s="3214"/>
      <c r="R7" s="3214"/>
      <c r="S7" s="3214"/>
      <c r="T7" s="3214"/>
      <c r="U7" s="3214"/>
    </row>
    <row r="8" spans="1:21" ht="26.25" customHeight="1">
      <c r="A8" s="2315"/>
      <c r="B8" s="2316"/>
      <c r="C8" s="2313"/>
      <c r="D8" s="2313"/>
      <c r="E8" s="2313"/>
      <c r="F8" s="2313"/>
      <c r="G8" s="2313"/>
      <c r="H8" s="2313"/>
      <c r="I8" s="2313"/>
      <c r="J8" s="2313"/>
      <c r="K8" s="3213" t="s">
        <v>1571</v>
      </c>
      <c r="L8" s="3212">
        <v>2012</v>
      </c>
      <c r="M8" s="3212">
        <v>2013</v>
      </c>
      <c r="N8" s="3212">
        <v>2014</v>
      </c>
      <c r="O8" s="3212">
        <v>2015</v>
      </c>
      <c r="P8" s="3212">
        <v>2016</v>
      </c>
      <c r="Q8" s="3212">
        <v>2017</v>
      </c>
      <c r="R8" s="3212">
        <v>2018</v>
      </c>
      <c r="S8" s="3212">
        <v>2019</v>
      </c>
      <c r="T8" s="3212">
        <v>2020</v>
      </c>
      <c r="U8" s="3212">
        <v>2021</v>
      </c>
    </row>
    <row r="9" spans="1:21">
      <c r="A9" s="3219"/>
      <c r="B9" s="3225" t="s">
        <v>1764</v>
      </c>
      <c r="C9" s="3240"/>
      <c r="D9" s="3240"/>
      <c r="E9" s="3240"/>
      <c r="F9" s="3240"/>
      <c r="G9" s="3240"/>
      <c r="H9" s="3240"/>
      <c r="I9" s="3240"/>
      <c r="J9" s="3240"/>
      <c r="K9" s="3240"/>
      <c r="L9" s="3240"/>
      <c r="M9" s="3240"/>
      <c r="N9" s="3240"/>
      <c r="O9" s="3245"/>
      <c r="P9" s="3245"/>
      <c r="Q9" s="3245"/>
      <c r="R9" s="3245"/>
      <c r="S9" s="3218"/>
      <c r="T9" s="3218"/>
      <c r="U9" s="3218"/>
    </row>
    <row r="10" spans="1:21">
      <c r="A10" s="3219"/>
      <c r="B10" s="3243" t="s">
        <v>94</v>
      </c>
      <c r="C10" s="3242"/>
      <c r="D10" s="3242"/>
      <c r="E10" s="3242"/>
      <c r="F10" s="3242"/>
      <c r="G10" s="3242"/>
      <c r="H10" s="3242"/>
      <c r="I10" s="3242"/>
      <c r="J10" s="3242"/>
      <c r="K10" s="3242"/>
      <c r="L10" s="3534"/>
      <c r="M10" s="3215"/>
      <c r="N10" s="3215"/>
      <c r="O10" s="3215"/>
      <c r="P10" s="3215"/>
      <c r="Q10" s="3215"/>
      <c r="R10" s="3215"/>
      <c r="S10" s="3215"/>
      <c r="T10" s="3215"/>
      <c r="U10" s="3215"/>
    </row>
    <row r="11" spans="1:21">
      <c r="A11" s="3219"/>
      <c r="B11" s="3243" t="s">
        <v>1765</v>
      </c>
      <c r="C11" s="3244"/>
      <c r="D11" s="3244"/>
      <c r="E11" s="3244"/>
      <c r="F11" s="3244"/>
      <c r="G11" s="3244"/>
      <c r="H11" s="3244"/>
      <c r="I11" s="3244"/>
      <c r="J11" s="3244"/>
      <c r="K11" s="3244"/>
      <c r="L11" s="3534"/>
      <c r="M11" s="3215"/>
      <c r="N11" s="3215"/>
      <c r="O11" s="3215"/>
      <c r="P11" s="3215"/>
      <c r="Q11" s="3215"/>
      <c r="R11" s="3215"/>
      <c r="S11" s="3215"/>
      <c r="T11" s="3215"/>
      <c r="U11" s="3215"/>
    </row>
    <row r="12" spans="1:21">
      <c r="A12" s="3219"/>
      <c r="B12" s="3243" t="s">
        <v>2954</v>
      </c>
      <c r="C12" s="3242"/>
      <c r="D12" s="3242"/>
      <c r="E12" s="3242"/>
      <c r="F12" s="3242"/>
      <c r="G12" s="3242"/>
      <c r="H12" s="3242"/>
      <c r="I12" s="3242"/>
      <c r="J12" s="3242"/>
      <c r="K12" s="3242"/>
      <c r="L12" s="3534"/>
      <c r="M12" s="3215"/>
      <c r="N12" s="3215"/>
      <c r="O12" s="3215"/>
      <c r="P12" s="3215"/>
      <c r="Q12" s="3215"/>
      <c r="R12" s="3215"/>
      <c r="S12" s="3215"/>
      <c r="T12" s="3215"/>
      <c r="U12" s="3215"/>
    </row>
    <row r="13" spans="1:21">
      <c r="A13" s="3219"/>
      <c r="B13" s="3243" t="s">
        <v>2953</v>
      </c>
      <c r="C13" s="3242"/>
      <c r="D13" s="3242"/>
      <c r="E13" s="3242"/>
      <c r="F13" s="3242"/>
      <c r="G13" s="3242"/>
      <c r="H13" s="3242"/>
      <c r="I13" s="3242"/>
      <c r="J13" s="3242"/>
      <c r="K13" s="3242"/>
      <c r="L13" s="3534"/>
      <c r="M13" s="3215"/>
      <c r="N13" s="3215"/>
      <c r="O13" s="3215"/>
      <c r="P13" s="3215"/>
      <c r="Q13" s="3215"/>
      <c r="R13" s="3215"/>
      <c r="S13" s="3215"/>
      <c r="T13" s="3215"/>
      <c r="U13" s="3215"/>
    </row>
    <row r="14" spans="1:21">
      <c r="A14" s="3219"/>
      <c r="B14" s="3238" t="s">
        <v>2952</v>
      </c>
      <c r="C14" s="3242"/>
      <c r="D14" s="3242"/>
      <c r="E14" s="3242"/>
      <c r="F14" s="3242"/>
      <c r="G14" s="3242"/>
      <c r="H14" s="3242"/>
      <c r="I14" s="3242"/>
      <c r="J14" s="3242"/>
      <c r="K14" s="3242"/>
      <c r="L14" s="3534"/>
      <c r="M14" s="3215"/>
      <c r="N14" s="3215"/>
      <c r="O14" s="3215"/>
      <c r="P14" s="3215"/>
      <c r="Q14" s="3215"/>
      <c r="R14" s="3215"/>
      <c r="S14" s="3215"/>
      <c r="T14" s="3215"/>
      <c r="U14" s="3215"/>
    </row>
    <row r="15" spans="1:21">
      <c r="A15" s="3219"/>
      <c r="B15" s="3235"/>
      <c r="C15" s="3233"/>
      <c r="D15" s="3233"/>
      <c r="E15" s="3233"/>
      <c r="F15" s="3233"/>
      <c r="G15" s="3233"/>
      <c r="H15" s="3233"/>
      <c r="I15" s="3233"/>
      <c r="J15" s="3233"/>
      <c r="K15" s="3233"/>
      <c r="L15" s="3232"/>
      <c r="M15" s="3232"/>
      <c r="N15" s="3232"/>
      <c r="O15" s="3232"/>
      <c r="P15" s="3222"/>
      <c r="Q15" s="3222"/>
      <c r="R15" s="3222"/>
      <c r="S15" s="3222"/>
      <c r="T15" s="3222"/>
      <c r="U15" s="3222"/>
    </row>
    <row r="16" spans="1:21">
      <c r="A16" s="3219"/>
      <c r="B16" s="3234" t="s">
        <v>1766</v>
      </c>
      <c r="C16" s="3233"/>
      <c r="D16" s="3233"/>
      <c r="E16" s="3233"/>
      <c r="F16" s="3233"/>
      <c r="G16" s="3233"/>
      <c r="H16" s="3233"/>
      <c r="I16" s="3233"/>
      <c r="J16" s="3233"/>
      <c r="K16" s="3233"/>
      <c r="L16" s="3232"/>
      <c r="M16" s="3232"/>
      <c r="N16" s="3232"/>
      <c r="O16" s="3232"/>
      <c r="P16" s="3222"/>
      <c r="Q16" s="3222"/>
      <c r="R16" s="3222"/>
      <c r="S16" s="3222"/>
      <c r="T16" s="3222"/>
      <c r="U16" s="3222"/>
    </row>
    <row r="17" spans="1:21" ht="12.75" customHeight="1">
      <c r="A17" s="3219"/>
      <c r="B17" s="3238" t="s">
        <v>93</v>
      </c>
      <c r="C17" s="3241"/>
      <c r="D17" s="3241"/>
      <c r="E17" s="3241"/>
      <c r="F17" s="3241"/>
      <c r="G17" s="3241"/>
      <c r="H17" s="3241"/>
      <c r="I17" s="3241"/>
      <c r="J17" s="3241"/>
      <c r="K17" s="3241"/>
      <c r="L17" s="3534"/>
      <c r="M17" s="3215"/>
      <c r="N17" s="3215"/>
      <c r="O17" s="3215"/>
      <c r="P17" s="3215"/>
      <c r="Q17" s="3215"/>
      <c r="R17" s="3215"/>
      <c r="S17" s="3215"/>
      <c r="T17" s="3215"/>
      <c r="U17" s="3215"/>
    </row>
    <row r="18" spans="1:21" ht="12.75" customHeight="1">
      <c r="A18" s="3219"/>
      <c r="B18" s="3238" t="s">
        <v>92</v>
      </c>
      <c r="C18" s="3241"/>
      <c r="D18" s="3241"/>
      <c r="E18" s="3241"/>
      <c r="F18" s="3241"/>
      <c r="G18" s="3241"/>
      <c r="H18" s="3241"/>
      <c r="I18" s="3241"/>
      <c r="J18" s="3241"/>
      <c r="K18" s="3241"/>
      <c r="L18" s="3534"/>
      <c r="M18" s="3215"/>
      <c r="N18" s="3215"/>
      <c r="O18" s="3215"/>
      <c r="P18" s="3215"/>
      <c r="Q18" s="3215"/>
      <c r="R18" s="3215"/>
      <c r="S18" s="3215"/>
      <c r="T18" s="3215"/>
      <c r="U18" s="3215"/>
    </row>
    <row r="19" spans="1:21" ht="12.75" customHeight="1">
      <c r="A19" s="3219"/>
      <c r="B19" s="3238" t="s">
        <v>91</v>
      </c>
      <c r="C19" s="3241"/>
      <c r="D19" s="3241"/>
      <c r="E19" s="3241"/>
      <c r="F19" s="3241"/>
      <c r="G19" s="3241"/>
      <c r="H19" s="3241"/>
      <c r="I19" s="3241"/>
      <c r="J19" s="3241"/>
      <c r="K19" s="3241"/>
      <c r="L19" s="3534"/>
      <c r="M19" s="3215"/>
      <c r="N19" s="3215"/>
      <c r="O19" s="3215"/>
      <c r="P19" s="3215"/>
      <c r="Q19" s="3215"/>
      <c r="R19" s="3215"/>
      <c r="S19" s="3215"/>
      <c r="T19" s="3215"/>
      <c r="U19" s="3215"/>
    </row>
    <row r="20" spans="1:21" ht="12.75" customHeight="1">
      <c r="A20" s="3219"/>
      <c r="B20" s="3238" t="s">
        <v>2951</v>
      </c>
      <c r="C20" s="3241"/>
      <c r="D20" s="3241"/>
      <c r="E20" s="3241"/>
      <c r="F20" s="3241"/>
      <c r="G20" s="3241"/>
      <c r="H20" s="3241"/>
      <c r="I20" s="3241"/>
      <c r="J20" s="3241"/>
      <c r="K20" s="3241"/>
      <c r="L20" s="3534"/>
      <c r="M20" s="3215"/>
      <c r="N20" s="3215"/>
      <c r="O20" s="3215"/>
      <c r="P20" s="3215"/>
      <c r="Q20" s="3215"/>
      <c r="R20" s="3215"/>
      <c r="S20" s="3215"/>
      <c r="T20" s="3215"/>
      <c r="U20" s="3215"/>
    </row>
    <row r="21" spans="1:21">
      <c r="A21" s="3219"/>
      <c r="B21" s="3235"/>
      <c r="C21" s="3233"/>
      <c r="D21" s="3233"/>
      <c r="E21" s="3233"/>
      <c r="F21" s="3233"/>
      <c r="G21" s="3233"/>
      <c r="H21" s="3233"/>
      <c r="I21" s="3233"/>
      <c r="J21" s="3233"/>
      <c r="K21" s="3233"/>
      <c r="L21" s="3232"/>
      <c r="M21" s="3232"/>
      <c r="N21" s="3232"/>
      <c r="O21" s="3232"/>
      <c r="P21" s="3222"/>
      <c r="Q21" s="3222"/>
      <c r="R21" s="3222"/>
      <c r="S21" s="3222"/>
      <c r="T21" s="3222"/>
      <c r="U21" s="3222"/>
    </row>
    <row r="22" spans="1:21">
      <c r="A22" s="3219"/>
      <c r="B22" s="3234" t="s">
        <v>1767</v>
      </c>
      <c r="C22" s="3233"/>
      <c r="D22" s="3233"/>
      <c r="E22" s="3233"/>
      <c r="F22" s="3233"/>
      <c r="G22" s="3233"/>
      <c r="H22" s="3233"/>
      <c r="I22" s="3233"/>
      <c r="J22" s="3233"/>
      <c r="K22" s="3233"/>
      <c r="L22" s="3232"/>
      <c r="M22" s="3232"/>
      <c r="N22" s="3232"/>
      <c r="O22" s="3232"/>
      <c r="P22" s="3222"/>
      <c r="Q22" s="3222"/>
      <c r="R22" s="3222"/>
      <c r="S22" s="3222"/>
      <c r="T22" s="3222"/>
      <c r="U22" s="3222"/>
    </row>
    <row r="23" spans="1:21" ht="12.75" customHeight="1">
      <c r="A23" s="3219"/>
      <c r="B23" s="3238" t="s">
        <v>1768</v>
      </c>
      <c r="C23" s="3237"/>
      <c r="D23" s="3237"/>
      <c r="E23" s="3237"/>
      <c r="F23" s="3237"/>
      <c r="G23" s="3237"/>
      <c r="H23" s="3237"/>
      <c r="I23" s="3237"/>
      <c r="J23" s="3237"/>
      <c r="K23" s="3237"/>
      <c r="L23" s="3534"/>
      <c r="M23" s="3215"/>
      <c r="N23" s="3215"/>
      <c r="O23" s="3215"/>
      <c r="P23" s="3215"/>
      <c r="Q23" s="3215"/>
      <c r="R23" s="3215"/>
      <c r="S23" s="3215"/>
      <c r="T23" s="3215"/>
      <c r="U23" s="3215"/>
    </row>
    <row r="24" spans="1:21" ht="12.75" customHeight="1">
      <c r="A24" s="3219"/>
      <c r="B24" s="3238" t="s">
        <v>1769</v>
      </c>
      <c r="C24" s="3237"/>
      <c r="D24" s="3237"/>
      <c r="E24" s="3237"/>
      <c r="F24" s="3237"/>
      <c r="G24" s="3237"/>
      <c r="H24" s="3237"/>
      <c r="I24" s="3237"/>
      <c r="J24" s="3237"/>
      <c r="K24" s="3237"/>
      <c r="L24" s="3534"/>
      <c r="M24" s="3215"/>
      <c r="N24" s="3215"/>
      <c r="O24" s="3215"/>
      <c r="P24" s="3215"/>
      <c r="Q24" s="3215"/>
      <c r="R24" s="3215"/>
      <c r="S24" s="3215"/>
      <c r="T24" s="3215"/>
      <c r="U24" s="3215"/>
    </row>
    <row r="25" spans="1:21" ht="12.75" customHeight="1">
      <c r="A25" s="3219"/>
      <c r="B25" s="3238" t="s">
        <v>1770</v>
      </c>
      <c r="C25" s="3237"/>
      <c r="D25" s="3237"/>
      <c r="E25" s="3237"/>
      <c r="F25" s="3237"/>
      <c r="G25" s="3237"/>
      <c r="H25" s="3237"/>
      <c r="I25" s="3237"/>
      <c r="J25" s="3237"/>
      <c r="K25" s="3237"/>
      <c r="L25" s="3534"/>
      <c r="M25" s="3215"/>
      <c r="N25" s="3215"/>
      <c r="O25" s="3215"/>
      <c r="P25" s="3215"/>
      <c r="Q25" s="3215"/>
      <c r="R25" s="3215"/>
      <c r="S25" s="3215"/>
      <c r="T25" s="3215"/>
      <c r="U25" s="3215"/>
    </row>
    <row r="26" spans="1:21">
      <c r="A26" s="3219"/>
      <c r="B26" s="3235"/>
      <c r="C26" s="3240"/>
      <c r="D26" s="3240"/>
      <c r="E26" s="3240"/>
      <c r="F26" s="3240"/>
      <c r="G26" s="3240"/>
      <c r="H26" s="3240"/>
      <c r="I26" s="3240"/>
      <c r="J26" s="3240"/>
      <c r="K26" s="3240"/>
      <c r="L26" s="3226"/>
      <c r="M26" s="3226"/>
      <c r="N26" s="3226"/>
      <c r="O26" s="3226"/>
      <c r="P26" s="3239"/>
      <c r="Q26" s="3239"/>
      <c r="R26" s="3239"/>
      <c r="S26" s="3222"/>
      <c r="T26" s="3222"/>
      <c r="U26" s="3222"/>
    </row>
    <row r="27" spans="1:21">
      <c r="A27" s="3219"/>
      <c r="B27" s="3234" t="s">
        <v>1771</v>
      </c>
      <c r="C27" s="3240"/>
      <c r="D27" s="3240"/>
      <c r="E27" s="3240"/>
      <c r="F27" s="3240"/>
      <c r="G27" s="3240"/>
      <c r="H27" s="3240"/>
      <c r="I27" s="3240"/>
      <c r="J27" s="3240"/>
      <c r="K27" s="3240"/>
      <c r="L27" s="3226"/>
      <c r="M27" s="3226"/>
      <c r="N27" s="3226"/>
      <c r="O27" s="3226"/>
      <c r="P27" s="3239"/>
      <c r="Q27" s="3239"/>
      <c r="R27" s="3239"/>
      <c r="S27" s="3222"/>
      <c r="T27" s="3222"/>
      <c r="U27" s="3222"/>
    </row>
    <row r="28" spans="1:21" ht="12.75" customHeight="1">
      <c r="A28" s="3219"/>
      <c r="B28" s="3238" t="s">
        <v>1772</v>
      </c>
      <c r="C28" s="3237"/>
      <c r="D28" s="3237"/>
      <c r="E28" s="3237"/>
      <c r="F28" s="3237"/>
      <c r="G28" s="3237"/>
      <c r="H28" s="3237"/>
      <c r="I28" s="3237"/>
      <c r="J28" s="3237"/>
      <c r="K28" s="3237"/>
      <c r="L28" s="3236"/>
      <c r="M28" s="3236"/>
      <c r="N28" s="3236"/>
      <c r="O28" s="3236"/>
      <c r="P28" s="3236"/>
      <c r="Q28" s="3236"/>
      <c r="R28" s="3236"/>
      <c r="S28" s="3236"/>
      <c r="T28" s="3236"/>
      <c r="U28" s="3236"/>
    </row>
    <row r="29" spans="1:21" ht="12.75" customHeight="1">
      <c r="A29" s="3219"/>
      <c r="B29" s="3238" t="s">
        <v>1773</v>
      </c>
      <c r="C29" s="3237"/>
      <c r="D29" s="3237"/>
      <c r="E29" s="3237"/>
      <c r="F29" s="3237"/>
      <c r="G29" s="3237"/>
      <c r="H29" s="3237"/>
      <c r="I29" s="3237"/>
      <c r="J29" s="3237"/>
      <c r="K29" s="3237"/>
      <c r="L29" s="3236"/>
      <c r="M29" s="3236"/>
      <c r="N29" s="3236"/>
      <c r="O29" s="3236"/>
      <c r="P29" s="3236"/>
      <c r="Q29" s="3236"/>
      <c r="R29" s="3236"/>
      <c r="S29" s="3236"/>
      <c r="T29" s="3236"/>
      <c r="U29" s="3236"/>
    </row>
    <row r="30" spans="1:21">
      <c r="A30" s="3219"/>
      <c r="B30" s="3235"/>
      <c r="C30" s="3233"/>
      <c r="D30" s="3233"/>
      <c r="E30" s="3233"/>
      <c r="F30" s="3233"/>
      <c r="G30" s="3233"/>
      <c r="H30" s="3233"/>
      <c r="I30" s="3233"/>
      <c r="J30" s="3233"/>
      <c r="K30" s="3233"/>
      <c r="L30" s="3232"/>
      <c r="M30" s="3232"/>
      <c r="N30" s="3232"/>
      <c r="O30" s="3232"/>
      <c r="P30" s="3222"/>
      <c r="Q30" s="3222"/>
      <c r="R30" s="3222"/>
      <c r="S30" s="3222"/>
      <c r="T30" s="3222"/>
      <c r="U30" s="3222"/>
    </row>
    <row r="31" spans="1:21">
      <c r="A31" s="3219"/>
      <c r="B31" s="3234" t="s">
        <v>2950</v>
      </c>
      <c r="C31" s="3233"/>
      <c r="D31" s="3233"/>
      <c r="E31" s="3233"/>
      <c r="F31" s="3233"/>
      <c r="G31" s="3233"/>
      <c r="H31" s="3233"/>
      <c r="I31" s="3233"/>
      <c r="J31" s="3233"/>
      <c r="K31" s="3233"/>
      <c r="L31" s="3232"/>
      <c r="M31" s="3232"/>
      <c r="N31" s="3232"/>
      <c r="O31" s="3232"/>
      <c r="P31" s="3222"/>
      <c r="Q31" s="3222"/>
      <c r="R31" s="3222"/>
      <c r="S31" s="3222"/>
      <c r="T31" s="3222"/>
      <c r="U31" s="3222"/>
    </row>
    <row r="32" spans="1:21" ht="12.75" customHeight="1">
      <c r="A32" s="3219"/>
      <c r="B32" s="3231" t="s">
        <v>2949</v>
      </c>
      <c r="C32" s="3229"/>
      <c r="D32" s="3229"/>
      <c r="E32" s="3229"/>
      <c r="F32" s="3229"/>
      <c r="G32" s="3229"/>
      <c r="H32" s="3229"/>
      <c r="I32" s="3229"/>
      <c r="J32" s="3229"/>
      <c r="K32" s="3216"/>
      <c r="L32" s="3534"/>
      <c r="M32" s="3215"/>
      <c r="N32" s="3215"/>
      <c r="O32" s="3215"/>
      <c r="P32" s="3230"/>
      <c r="Q32" s="3230"/>
      <c r="R32" s="3230"/>
      <c r="S32" s="3230"/>
      <c r="T32" s="3230"/>
      <c r="U32" s="3230"/>
    </row>
    <row r="33" spans="1:21">
      <c r="A33" s="3219"/>
      <c r="B33" s="3219"/>
      <c r="C33" s="2763"/>
      <c r="D33" s="2763"/>
      <c r="E33" s="2763"/>
      <c r="F33" s="2763"/>
      <c r="G33" s="2763"/>
      <c r="H33" s="2763"/>
      <c r="I33" s="2763"/>
      <c r="J33" s="2763"/>
      <c r="K33" s="2763"/>
      <c r="L33" s="3223"/>
      <c r="M33" s="3223"/>
      <c r="N33" s="3223"/>
      <c r="O33" s="3223"/>
      <c r="P33" s="3222"/>
      <c r="Q33" s="3222"/>
      <c r="R33" s="3222"/>
      <c r="S33" s="3222"/>
      <c r="T33" s="3222"/>
      <c r="U33" s="3222"/>
    </row>
    <row r="34" spans="1:21">
      <c r="A34" s="3219"/>
      <c r="B34" s="3225" t="s">
        <v>1774</v>
      </c>
      <c r="C34" s="2763"/>
      <c r="D34" s="2763"/>
      <c r="E34" s="2763"/>
      <c r="F34" s="2763"/>
      <c r="G34" s="2763"/>
      <c r="H34" s="2763"/>
      <c r="I34" s="2763"/>
      <c r="J34" s="2763"/>
      <c r="K34" s="2763"/>
      <c r="L34" s="3223"/>
      <c r="M34" s="3223"/>
      <c r="N34" s="3223"/>
      <c r="O34" s="3223"/>
      <c r="P34" s="3222"/>
      <c r="Q34" s="3222"/>
      <c r="R34" s="3222"/>
      <c r="S34" s="3222"/>
      <c r="T34" s="3222"/>
      <c r="U34" s="3222"/>
    </row>
    <row r="35" spans="1:21">
      <c r="A35" s="3219"/>
      <c r="B35" s="3219" t="s">
        <v>3423</v>
      </c>
      <c r="C35" s="3229"/>
      <c r="D35" s="3229"/>
      <c r="E35" s="3229"/>
      <c r="F35" s="3229"/>
      <c r="G35" s="3229"/>
      <c r="H35" s="3229"/>
      <c r="I35" s="3229"/>
      <c r="J35" s="3229"/>
      <c r="K35" s="3228"/>
      <c r="L35" s="3534"/>
      <c r="M35" s="3215"/>
      <c r="N35" s="3215"/>
      <c r="O35" s="3215"/>
      <c r="P35" s="3215"/>
      <c r="Q35" s="3215"/>
      <c r="R35" s="3215"/>
      <c r="S35" s="3215"/>
      <c r="T35" s="3215"/>
      <c r="U35" s="3215"/>
    </row>
    <row r="36" spans="1:21">
      <c r="A36" s="3219"/>
      <c r="B36" s="3219" t="s">
        <v>3424</v>
      </c>
      <c r="C36" s="3229"/>
      <c r="D36" s="3229"/>
      <c r="E36" s="3229"/>
      <c r="F36" s="3229"/>
      <c r="G36" s="3229"/>
      <c r="H36" s="3229"/>
      <c r="I36" s="3229"/>
      <c r="J36" s="3229"/>
      <c r="K36" s="3228"/>
      <c r="L36" s="3534"/>
      <c r="M36" s="3215"/>
      <c r="N36" s="3215"/>
      <c r="O36" s="3215"/>
      <c r="P36" s="3215"/>
      <c r="Q36" s="3215"/>
      <c r="R36" s="3215"/>
      <c r="S36" s="3215"/>
      <c r="T36" s="3215"/>
      <c r="U36" s="3215"/>
    </row>
    <row r="37" spans="1:21">
      <c r="A37" s="3219"/>
      <c r="B37" s="3219" t="s">
        <v>3425</v>
      </c>
      <c r="C37" s="2768"/>
      <c r="D37" s="2768"/>
      <c r="E37" s="2768"/>
      <c r="F37" s="2768"/>
      <c r="G37" s="2768"/>
      <c r="H37" s="2768"/>
      <c r="I37" s="2768"/>
      <c r="J37" s="2768"/>
      <c r="K37" s="3228"/>
      <c r="L37" s="3534"/>
      <c r="M37" s="3215"/>
      <c r="N37" s="3215"/>
      <c r="O37" s="3215"/>
      <c r="P37" s="3215"/>
      <c r="Q37" s="3215"/>
      <c r="R37" s="3215"/>
      <c r="S37" s="3215"/>
      <c r="T37" s="3215"/>
      <c r="U37" s="3215"/>
    </row>
    <row r="38" spans="1:21">
      <c r="A38" s="3219"/>
      <c r="B38" s="3219" t="s">
        <v>3426</v>
      </c>
      <c r="C38" s="2768"/>
      <c r="D38" s="2768"/>
      <c r="E38" s="2768"/>
      <c r="F38" s="2768"/>
      <c r="G38" s="2768"/>
      <c r="H38" s="2768"/>
      <c r="I38" s="2768"/>
      <c r="J38" s="2768"/>
      <c r="K38" s="3228"/>
      <c r="L38" s="3534"/>
      <c r="M38" s="3215"/>
      <c r="N38" s="3215"/>
      <c r="O38" s="3215"/>
      <c r="P38" s="3215"/>
      <c r="Q38" s="3215"/>
      <c r="R38" s="3215"/>
      <c r="S38" s="3215"/>
      <c r="T38" s="3215"/>
      <c r="U38" s="3215"/>
    </row>
    <row r="39" spans="1:21">
      <c r="A39" s="3219"/>
      <c r="B39" s="3219"/>
      <c r="C39" s="2768"/>
      <c r="D39" s="2768"/>
      <c r="E39" s="2768"/>
      <c r="F39" s="2768"/>
      <c r="G39" s="2768"/>
      <c r="H39" s="2768"/>
      <c r="I39" s="2768"/>
      <c r="J39" s="2768"/>
      <c r="K39" s="3228"/>
      <c r="L39" s="3534"/>
      <c r="M39" s="3215"/>
      <c r="N39" s="3215"/>
      <c r="O39" s="3215"/>
      <c r="P39" s="3215"/>
      <c r="Q39" s="3215"/>
      <c r="R39" s="3215"/>
      <c r="S39" s="3215"/>
      <c r="T39" s="3215"/>
      <c r="U39" s="3215"/>
    </row>
    <row r="40" spans="1:21">
      <c r="A40" s="3219"/>
      <c r="B40" s="3219"/>
      <c r="C40" s="2763"/>
      <c r="D40" s="2763"/>
      <c r="E40" s="2763"/>
      <c r="F40" s="2763"/>
      <c r="G40" s="2763"/>
      <c r="H40" s="2763"/>
      <c r="I40" s="2763"/>
      <c r="J40" s="2763"/>
      <c r="K40" s="2763"/>
      <c r="L40" s="3223"/>
      <c r="M40" s="3223"/>
      <c r="N40" s="3223"/>
      <c r="O40" s="3223"/>
      <c r="P40" s="3222"/>
      <c r="Q40" s="3222"/>
      <c r="R40" s="3222"/>
      <c r="S40" s="3222"/>
      <c r="T40" s="3222"/>
      <c r="U40" s="3222"/>
    </row>
    <row r="41" spans="1:21">
      <c r="A41" s="3219"/>
      <c r="B41" s="3225" t="s">
        <v>2948</v>
      </c>
      <c r="C41" s="2763"/>
      <c r="D41" s="2763"/>
      <c r="E41" s="2763"/>
      <c r="F41" s="2763"/>
      <c r="G41" s="2763"/>
      <c r="H41" s="2763"/>
      <c r="I41" s="2763"/>
      <c r="J41" s="2763"/>
      <c r="K41" s="2763"/>
      <c r="L41" s="3223"/>
      <c r="M41" s="3223"/>
      <c r="N41" s="3223"/>
      <c r="O41" s="3223"/>
      <c r="P41" s="3222"/>
      <c r="Q41" s="3222"/>
      <c r="R41" s="3222"/>
      <c r="S41" s="3222"/>
      <c r="T41" s="3222"/>
      <c r="U41" s="3222"/>
    </row>
    <row r="42" spans="1:21" ht="12.75" customHeight="1">
      <c r="A42" s="3219"/>
      <c r="B42" s="3217"/>
      <c r="C42" s="2768"/>
      <c r="D42" s="2768"/>
      <c r="E42" s="2768"/>
      <c r="F42" s="2768"/>
      <c r="G42" s="2768"/>
      <c r="H42" s="2768"/>
      <c r="I42" s="2768"/>
      <c r="J42" s="2768"/>
      <c r="K42" s="2768"/>
      <c r="L42" s="3534"/>
      <c r="M42" s="3215"/>
      <c r="N42" s="3215"/>
      <c r="O42" s="3215"/>
      <c r="P42" s="3215"/>
      <c r="Q42" s="3215"/>
      <c r="R42" s="3215"/>
      <c r="S42" s="3215"/>
      <c r="T42" s="3215"/>
      <c r="U42" s="3215"/>
    </row>
    <row r="43" spans="1:21" ht="12.75" customHeight="1">
      <c r="A43" s="3219"/>
      <c r="B43" s="3217"/>
      <c r="C43" s="2768"/>
      <c r="D43" s="2768"/>
      <c r="E43" s="2768"/>
      <c r="F43" s="2768"/>
      <c r="G43" s="2768"/>
      <c r="H43" s="2768"/>
      <c r="I43" s="2768"/>
      <c r="J43" s="2768"/>
      <c r="K43" s="2768"/>
      <c r="L43" s="3534"/>
      <c r="M43" s="3215"/>
      <c r="N43" s="3215"/>
      <c r="O43" s="3215"/>
      <c r="P43" s="3215"/>
      <c r="Q43" s="3215"/>
      <c r="R43" s="3215"/>
      <c r="S43" s="3215"/>
      <c r="T43" s="3215"/>
      <c r="U43" s="3215"/>
    </row>
    <row r="44" spans="1:21" ht="12.75" customHeight="1">
      <c r="A44" s="3219"/>
      <c r="B44" s="3217"/>
      <c r="C44" s="2768"/>
      <c r="D44" s="2768"/>
      <c r="E44" s="2768"/>
      <c r="F44" s="2768"/>
      <c r="G44" s="2768"/>
      <c r="H44" s="2768"/>
      <c r="I44" s="2768"/>
      <c r="J44" s="2768"/>
      <c r="K44" s="2768"/>
      <c r="L44" s="3534"/>
      <c r="M44" s="3215"/>
      <c r="N44" s="3215"/>
      <c r="O44" s="3215"/>
      <c r="P44" s="3215"/>
      <c r="Q44" s="3215"/>
      <c r="R44" s="3215"/>
      <c r="S44" s="3215"/>
      <c r="T44" s="3215"/>
      <c r="U44" s="3215"/>
    </row>
    <row r="45" spans="1:21" ht="12.75" customHeight="1">
      <c r="A45" s="3219"/>
      <c r="B45" s="3217"/>
      <c r="C45" s="2768"/>
      <c r="D45" s="2768"/>
      <c r="E45" s="2768"/>
      <c r="F45" s="2768"/>
      <c r="G45" s="2768"/>
      <c r="H45" s="2768"/>
      <c r="I45" s="2768"/>
      <c r="J45" s="2768"/>
      <c r="K45" s="2768"/>
      <c r="L45" s="3534"/>
      <c r="M45" s="3215"/>
      <c r="N45" s="3215"/>
      <c r="O45" s="3215"/>
      <c r="P45" s="3215"/>
      <c r="Q45" s="3215"/>
      <c r="R45" s="3215"/>
      <c r="S45" s="3215"/>
      <c r="T45" s="3215"/>
      <c r="U45" s="3215"/>
    </row>
    <row r="46" spans="1:21" ht="12.75" customHeight="1">
      <c r="A46" s="3219"/>
      <c r="B46" s="3217"/>
      <c r="C46" s="2768"/>
      <c r="D46" s="2768"/>
      <c r="E46" s="2768"/>
      <c r="F46" s="2768"/>
      <c r="G46" s="2768"/>
      <c r="H46" s="2768"/>
      <c r="I46" s="2768"/>
      <c r="J46" s="2768"/>
      <c r="K46" s="2768"/>
      <c r="L46" s="3534"/>
      <c r="M46" s="3215"/>
      <c r="N46" s="3215"/>
      <c r="O46" s="3215"/>
      <c r="P46" s="3215"/>
      <c r="Q46" s="3215"/>
      <c r="R46" s="3215"/>
      <c r="S46" s="3215"/>
      <c r="T46" s="3215"/>
      <c r="U46" s="3215"/>
    </row>
    <row r="47" spans="1:21" ht="12.75" customHeight="1">
      <c r="A47" s="3219"/>
      <c r="B47" s="3217"/>
      <c r="C47" s="2768"/>
      <c r="D47" s="2768"/>
      <c r="E47" s="2768"/>
      <c r="F47" s="2768"/>
      <c r="G47" s="2768"/>
      <c r="H47" s="2768"/>
      <c r="I47" s="2768"/>
      <c r="J47" s="2768"/>
      <c r="K47" s="2768"/>
      <c r="L47" s="3534"/>
      <c r="M47" s="3215"/>
      <c r="N47" s="3215"/>
      <c r="O47" s="3215"/>
      <c r="P47" s="3215"/>
      <c r="Q47" s="3215"/>
      <c r="R47" s="3215"/>
      <c r="S47" s="3215"/>
      <c r="T47" s="3215"/>
      <c r="U47" s="3215"/>
    </row>
    <row r="48" spans="1:21" ht="12.75" customHeight="1">
      <c r="A48" s="3219"/>
      <c r="B48" s="3217"/>
      <c r="C48" s="2768"/>
      <c r="D48" s="2768"/>
      <c r="E48" s="2768"/>
      <c r="F48" s="2768"/>
      <c r="G48" s="2768"/>
      <c r="H48" s="2768"/>
      <c r="I48" s="2768"/>
      <c r="J48" s="2768"/>
      <c r="K48" s="2768"/>
      <c r="L48" s="3534"/>
      <c r="M48" s="3215"/>
      <c r="N48" s="3215"/>
      <c r="O48" s="3215"/>
      <c r="P48" s="3215"/>
      <c r="Q48" s="3215"/>
      <c r="R48" s="3215"/>
      <c r="S48" s="3215"/>
      <c r="T48" s="3215"/>
      <c r="U48" s="3215"/>
    </row>
    <row r="49" spans="1:21" ht="12.75" customHeight="1">
      <c r="A49" s="3219"/>
      <c r="B49" s="3217"/>
      <c r="C49" s="2768"/>
      <c r="D49" s="2768"/>
      <c r="E49" s="2768"/>
      <c r="F49" s="2768"/>
      <c r="G49" s="2768"/>
      <c r="H49" s="2768"/>
      <c r="I49" s="2768"/>
      <c r="J49" s="2768"/>
      <c r="K49" s="2768"/>
      <c r="L49" s="3534"/>
      <c r="M49" s="3215"/>
      <c r="N49" s="3215"/>
      <c r="O49" s="3215"/>
      <c r="P49" s="3215"/>
      <c r="Q49" s="3215"/>
      <c r="R49" s="3215"/>
      <c r="S49" s="3215"/>
      <c r="T49" s="3215"/>
      <c r="U49" s="3215"/>
    </row>
    <row r="50" spans="1:21" ht="12.75" customHeight="1">
      <c r="A50" s="3219"/>
      <c r="B50" s="3217"/>
      <c r="C50" s="2768"/>
      <c r="D50" s="2768"/>
      <c r="E50" s="2768"/>
      <c r="F50" s="2768"/>
      <c r="G50" s="2768"/>
      <c r="H50" s="2768"/>
      <c r="I50" s="2768"/>
      <c r="J50" s="2768"/>
      <c r="K50" s="2768"/>
      <c r="L50" s="3534"/>
      <c r="M50" s="3215"/>
      <c r="N50" s="3215"/>
      <c r="O50" s="3215"/>
      <c r="P50" s="3215"/>
      <c r="Q50" s="3215"/>
      <c r="R50" s="3215"/>
      <c r="S50" s="3215"/>
      <c r="T50" s="3215"/>
      <c r="U50" s="3215"/>
    </row>
    <row r="51" spans="1:21" ht="12.75" customHeight="1">
      <c r="A51" s="3219"/>
      <c r="B51" s="3217"/>
      <c r="C51" s="2768"/>
      <c r="D51" s="2768"/>
      <c r="E51" s="2768"/>
      <c r="F51" s="2768"/>
      <c r="G51" s="2768"/>
      <c r="H51" s="2768"/>
      <c r="I51" s="2768"/>
      <c r="J51" s="2768"/>
      <c r="K51" s="2768"/>
      <c r="L51" s="3534"/>
      <c r="M51" s="3215"/>
      <c r="N51" s="3215"/>
      <c r="O51" s="3215"/>
      <c r="P51" s="3215"/>
      <c r="Q51" s="3215"/>
      <c r="R51" s="3215"/>
      <c r="S51" s="3215"/>
      <c r="T51" s="3215"/>
      <c r="U51" s="3215"/>
    </row>
    <row r="52" spans="1:21">
      <c r="A52" s="3219"/>
      <c r="B52" s="3217"/>
      <c r="C52" s="2768"/>
      <c r="D52" s="2768"/>
      <c r="E52" s="2768"/>
      <c r="F52" s="2768"/>
      <c r="G52" s="2768"/>
      <c r="H52" s="2768"/>
      <c r="I52" s="2768"/>
      <c r="J52" s="2768"/>
      <c r="K52" s="2768"/>
      <c r="L52" s="3534"/>
      <c r="M52" s="3215"/>
      <c r="N52" s="3215"/>
      <c r="O52" s="3215"/>
      <c r="P52" s="3215"/>
      <c r="Q52" s="3215"/>
      <c r="R52" s="3215"/>
      <c r="S52" s="3215"/>
      <c r="T52" s="3215"/>
      <c r="U52" s="3215"/>
    </row>
    <row r="53" spans="1:21">
      <c r="A53" s="3219"/>
      <c r="B53" s="3217"/>
      <c r="C53" s="2768"/>
      <c r="D53" s="2768"/>
      <c r="E53" s="2768"/>
      <c r="F53" s="2768"/>
      <c r="G53" s="2768"/>
      <c r="H53" s="2768"/>
      <c r="I53" s="2768"/>
      <c r="J53" s="2768"/>
      <c r="K53" s="2768"/>
      <c r="L53" s="3534"/>
      <c r="M53" s="3215"/>
      <c r="N53" s="3215"/>
      <c r="O53" s="3215"/>
      <c r="P53" s="3215"/>
      <c r="Q53" s="3215"/>
      <c r="R53" s="3215"/>
      <c r="S53" s="3215"/>
      <c r="T53" s="3215"/>
      <c r="U53" s="3215"/>
    </row>
    <row r="54" spans="1:21" ht="12.75" customHeight="1">
      <c r="A54" s="3219"/>
      <c r="B54" s="3217"/>
      <c r="C54" s="2768"/>
      <c r="D54" s="2768"/>
      <c r="E54" s="2768"/>
      <c r="F54" s="2768"/>
      <c r="G54" s="2768"/>
      <c r="H54" s="2768"/>
      <c r="I54" s="2768"/>
      <c r="J54" s="2768"/>
      <c r="K54" s="2768"/>
      <c r="L54" s="3534"/>
      <c r="M54" s="3215"/>
      <c r="N54" s="3215"/>
      <c r="O54" s="3215"/>
      <c r="P54" s="3215"/>
      <c r="Q54" s="3215"/>
      <c r="R54" s="3215"/>
      <c r="S54" s="3215"/>
      <c r="T54" s="3215"/>
      <c r="U54" s="3215"/>
    </row>
    <row r="55" spans="1:21" ht="12.75" customHeight="1">
      <c r="A55" s="3219"/>
      <c r="B55" s="3217"/>
      <c r="C55" s="2768"/>
      <c r="D55" s="2768"/>
      <c r="E55" s="2768"/>
      <c r="F55" s="2768"/>
      <c r="G55" s="2768"/>
      <c r="H55" s="2768"/>
      <c r="I55" s="2768"/>
      <c r="J55" s="2768"/>
      <c r="K55" s="2768"/>
      <c r="L55" s="3534"/>
      <c r="M55" s="3215"/>
      <c r="N55" s="3215"/>
      <c r="O55" s="3215"/>
      <c r="P55" s="3215"/>
      <c r="Q55" s="3215"/>
      <c r="R55" s="3215"/>
      <c r="S55" s="3215"/>
      <c r="T55" s="3215"/>
      <c r="U55" s="3215"/>
    </row>
    <row r="56" spans="1:21" ht="12.75" customHeight="1">
      <c r="A56" s="3219"/>
      <c r="B56" s="3217"/>
      <c r="C56" s="2768"/>
      <c r="D56" s="2768"/>
      <c r="E56" s="2768"/>
      <c r="F56" s="2768"/>
      <c r="G56" s="2768"/>
      <c r="H56" s="2768"/>
      <c r="I56" s="2768"/>
      <c r="J56" s="2768"/>
      <c r="K56" s="2768"/>
      <c r="L56" s="3534"/>
      <c r="M56" s="3215"/>
      <c r="N56" s="3215"/>
      <c r="O56" s="3215"/>
      <c r="P56" s="3215"/>
      <c r="Q56" s="3215"/>
      <c r="R56" s="3215"/>
      <c r="S56" s="3215"/>
      <c r="T56" s="3215"/>
      <c r="U56" s="3215"/>
    </row>
    <row r="57" spans="1:21" ht="12.75" customHeight="1">
      <c r="A57" s="3219"/>
      <c r="B57" s="3217"/>
      <c r="C57" s="2768"/>
      <c r="D57" s="2768"/>
      <c r="E57" s="2768"/>
      <c r="F57" s="2768"/>
      <c r="G57" s="2768"/>
      <c r="H57" s="2768"/>
      <c r="I57" s="2768"/>
      <c r="J57" s="2768"/>
      <c r="K57" s="2768"/>
      <c r="L57" s="3534"/>
      <c r="M57" s="3215"/>
      <c r="N57" s="3215"/>
      <c r="O57" s="3215"/>
      <c r="P57" s="3215"/>
      <c r="Q57" s="3215"/>
      <c r="R57" s="3215"/>
      <c r="S57" s="3215"/>
      <c r="T57" s="3215"/>
      <c r="U57" s="3215"/>
    </row>
    <row r="58" spans="1:21" ht="12.75" customHeight="1">
      <c r="A58" s="3219"/>
      <c r="B58" s="3217"/>
      <c r="C58" s="2768"/>
      <c r="D58" s="2768"/>
      <c r="E58" s="2768"/>
      <c r="F58" s="2768"/>
      <c r="G58" s="2768"/>
      <c r="H58" s="2768"/>
      <c r="I58" s="2768"/>
      <c r="J58" s="2768"/>
      <c r="K58" s="2768"/>
      <c r="L58" s="3534"/>
      <c r="M58" s="3215"/>
      <c r="N58" s="3215"/>
      <c r="O58" s="3215"/>
      <c r="P58" s="3215"/>
      <c r="Q58" s="3215"/>
      <c r="R58" s="3215"/>
      <c r="S58" s="3215"/>
      <c r="T58" s="3215"/>
      <c r="U58" s="3215"/>
    </row>
    <row r="59" spans="1:21" ht="12.75" customHeight="1">
      <c r="A59" s="3219"/>
      <c r="B59" s="3217"/>
      <c r="C59" s="2768"/>
      <c r="D59" s="2768"/>
      <c r="E59" s="2768"/>
      <c r="F59" s="2768"/>
      <c r="G59" s="2768"/>
      <c r="H59" s="2768"/>
      <c r="I59" s="2768"/>
      <c r="J59" s="2768"/>
      <c r="K59" s="2768"/>
      <c r="L59" s="3534"/>
      <c r="M59" s="3215"/>
      <c r="N59" s="3215"/>
      <c r="O59" s="3215"/>
      <c r="P59" s="3215"/>
      <c r="Q59" s="3215"/>
      <c r="R59" s="3215"/>
      <c r="S59" s="3215"/>
      <c r="T59" s="3215"/>
      <c r="U59" s="3215"/>
    </row>
    <row r="60" spans="1:21" ht="12.75" customHeight="1">
      <c r="A60" s="3219"/>
      <c r="B60" s="3217"/>
      <c r="C60" s="2768"/>
      <c r="D60" s="2768"/>
      <c r="E60" s="2768"/>
      <c r="F60" s="2768"/>
      <c r="G60" s="2768"/>
      <c r="H60" s="2768"/>
      <c r="I60" s="2768"/>
      <c r="J60" s="2768"/>
      <c r="K60" s="2768"/>
      <c r="L60" s="3534"/>
      <c r="M60" s="3215"/>
      <c r="N60" s="3215"/>
      <c r="O60" s="3215"/>
      <c r="P60" s="3215"/>
      <c r="Q60" s="3215"/>
      <c r="R60" s="3215"/>
      <c r="S60" s="3215"/>
      <c r="T60" s="3215"/>
      <c r="U60" s="3215"/>
    </row>
    <row r="61" spans="1:21" ht="12.75" customHeight="1">
      <c r="A61" s="3219"/>
      <c r="B61" s="3217"/>
      <c r="C61" s="2768"/>
      <c r="D61" s="2768"/>
      <c r="E61" s="2768"/>
      <c r="F61" s="2768"/>
      <c r="G61" s="2768"/>
      <c r="H61" s="2768"/>
      <c r="I61" s="2768"/>
      <c r="J61" s="2768"/>
      <c r="K61" s="2768"/>
      <c r="L61" s="3534"/>
      <c r="M61" s="3215"/>
      <c r="N61" s="3215"/>
      <c r="O61" s="3215"/>
      <c r="P61" s="3215"/>
      <c r="Q61" s="3215"/>
      <c r="R61" s="3215"/>
      <c r="S61" s="3215"/>
      <c r="T61" s="3215"/>
      <c r="U61" s="3215"/>
    </row>
    <row r="62" spans="1:21" ht="12.75" customHeight="1">
      <c r="A62" s="3219"/>
      <c r="B62" s="3219"/>
      <c r="C62" s="2763"/>
      <c r="D62" s="2763"/>
      <c r="E62" s="2763"/>
      <c r="F62" s="2763"/>
      <c r="G62" s="2763"/>
      <c r="H62" s="2763"/>
      <c r="I62" s="2763"/>
      <c r="J62" s="2763"/>
      <c r="K62" s="2763"/>
      <c r="L62" s="3223"/>
      <c r="M62" s="3223"/>
      <c r="N62" s="3223"/>
      <c r="O62" s="3223"/>
      <c r="P62" s="3222"/>
      <c r="Q62" s="3222"/>
      <c r="R62" s="3222"/>
      <c r="S62" s="3222"/>
      <c r="T62" s="3222"/>
      <c r="U62" s="3222"/>
    </row>
    <row r="63" spans="1:21" ht="12.75" customHeight="1">
      <c r="A63" s="3219"/>
      <c r="B63" s="3225" t="s">
        <v>2947</v>
      </c>
      <c r="C63" s="2763"/>
      <c r="D63" s="2763"/>
      <c r="E63" s="2763"/>
      <c r="F63" s="2763"/>
      <c r="G63" s="2763"/>
      <c r="H63" s="2763"/>
      <c r="I63" s="2763"/>
      <c r="J63" s="2763"/>
      <c r="K63" s="2763"/>
      <c r="L63" s="3223"/>
      <c r="M63" s="3223"/>
      <c r="N63" s="3223"/>
      <c r="O63" s="3223"/>
      <c r="P63" s="3222"/>
      <c r="Q63" s="3222"/>
      <c r="R63" s="3222"/>
      <c r="S63" s="3222"/>
      <c r="T63" s="3222"/>
      <c r="U63" s="3222"/>
    </row>
    <row r="64" spans="1:21">
      <c r="A64" s="3219"/>
      <c r="B64" s="3217"/>
      <c r="C64" s="2768"/>
      <c r="D64" s="2768"/>
      <c r="E64" s="2768"/>
      <c r="F64" s="2768"/>
      <c r="G64" s="2768"/>
      <c r="H64" s="2768"/>
      <c r="I64" s="2768"/>
      <c r="J64" s="2768"/>
      <c r="K64" s="2768"/>
      <c r="L64" s="3534"/>
      <c r="M64" s="3215"/>
      <c r="N64" s="3215"/>
      <c r="O64" s="3215"/>
      <c r="P64" s="3215"/>
      <c r="Q64" s="3215"/>
      <c r="R64" s="3215"/>
      <c r="S64" s="3215"/>
      <c r="T64" s="3215"/>
      <c r="U64" s="3215"/>
    </row>
    <row r="65" spans="1:21">
      <c r="A65" s="3219"/>
      <c r="B65" s="3217"/>
      <c r="C65" s="2768"/>
      <c r="D65" s="2768"/>
      <c r="E65" s="2768"/>
      <c r="F65" s="2768"/>
      <c r="G65" s="2768"/>
      <c r="H65" s="2768"/>
      <c r="I65" s="2768"/>
      <c r="J65" s="2768"/>
      <c r="K65" s="2768"/>
      <c r="L65" s="3534"/>
      <c r="M65" s="3215"/>
      <c r="N65" s="3215"/>
      <c r="O65" s="3215"/>
      <c r="P65" s="3215"/>
      <c r="Q65" s="3215"/>
      <c r="R65" s="3215"/>
      <c r="S65" s="3215"/>
      <c r="T65" s="3215"/>
      <c r="U65" s="3215"/>
    </row>
    <row r="66" spans="1:21" ht="12.75" customHeight="1">
      <c r="A66" s="3219"/>
      <c r="B66" s="3217"/>
      <c r="C66" s="2768"/>
      <c r="D66" s="2768"/>
      <c r="E66" s="2768"/>
      <c r="F66" s="2768"/>
      <c r="G66" s="2768"/>
      <c r="H66" s="2768"/>
      <c r="I66" s="2768"/>
      <c r="J66" s="2768"/>
      <c r="K66" s="2768"/>
      <c r="L66" s="3534"/>
      <c r="M66" s="3215"/>
      <c r="N66" s="3215"/>
      <c r="O66" s="3215"/>
      <c r="P66" s="3215"/>
      <c r="Q66" s="3215"/>
      <c r="R66" s="3215"/>
      <c r="S66" s="3215"/>
      <c r="T66" s="3215"/>
      <c r="U66" s="3215"/>
    </row>
    <row r="67" spans="1:21" ht="12.75" customHeight="1">
      <c r="A67" s="3219"/>
      <c r="B67" s="3217"/>
      <c r="C67" s="2768"/>
      <c r="D67" s="2768"/>
      <c r="E67" s="2768"/>
      <c r="F67" s="2768"/>
      <c r="G67" s="2768"/>
      <c r="H67" s="2768"/>
      <c r="I67" s="2768"/>
      <c r="J67" s="2768"/>
      <c r="K67" s="2768"/>
      <c r="L67" s="3534"/>
      <c r="M67" s="3215"/>
      <c r="N67" s="3215"/>
      <c r="O67" s="3215"/>
      <c r="P67" s="3215"/>
      <c r="Q67" s="3215"/>
      <c r="R67" s="3215"/>
      <c r="S67" s="3215"/>
      <c r="T67" s="3215"/>
      <c r="U67" s="3215"/>
    </row>
    <row r="68" spans="1:21" ht="12.75" customHeight="1">
      <c r="A68" s="3219"/>
      <c r="B68" s="3217"/>
      <c r="C68" s="2768"/>
      <c r="D68" s="2768"/>
      <c r="E68" s="2768"/>
      <c r="F68" s="2768"/>
      <c r="G68" s="2768"/>
      <c r="H68" s="2768"/>
      <c r="I68" s="2768"/>
      <c r="J68" s="2768"/>
      <c r="K68" s="2768"/>
      <c r="L68" s="3534"/>
      <c r="M68" s="3215"/>
      <c r="N68" s="3215"/>
      <c r="O68" s="3215"/>
      <c r="P68" s="3215"/>
      <c r="Q68" s="3215"/>
      <c r="R68" s="3215"/>
      <c r="S68" s="3215"/>
      <c r="T68" s="3215"/>
      <c r="U68" s="3215"/>
    </row>
    <row r="69" spans="1:21" ht="12.75" customHeight="1">
      <c r="A69" s="3219"/>
      <c r="B69" s="3217"/>
      <c r="C69" s="2768"/>
      <c r="D69" s="2768"/>
      <c r="E69" s="2768"/>
      <c r="F69" s="2768"/>
      <c r="G69" s="2768"/>
      <c r="H69" s="2768"/>
      <c r="I69" s="2768"/>
      <c r="J69" s="2768"/>
      <c r="K69" s="2768"/>
      <c r="L69" s="3534"/>
      <c r="M69" s="3215"/>
      <c r="N69" s="3215"/>
      <c r="O69" s="3215"/>
      <c r="P69" s="3215"/>
      <c r="Q69" s="3215"/>
      <c r="R69" s="3215"/>
      <c r="S69" s="3215"/>
      <c r="T69" s="3215"/>
      <c r="U69" s="3215"/>
    </row>
    <row r="70" spans="1:21" ht="12.75" customHeight="1">
      <c r="A70" s="3219"/>
      <c r="B70" s="3217"/>
      <c r="C70" s="2768"/>
      <c r="D70" s="2768"/>
      <c r="E70" s="2768"/>
      <c r="F70" s="2768"/>
      <c r="G70" s="2768"/>
      <c r="H70" s="2768"/>
      <c r="I70" s="2768"/>
      <c r="J70" s="2768"/>
      <c r="K70" s="2768"/>
      <c r="L70" s="3534"/>
      <c r="M70" s="3215"/>
      <c r="N70" s="3215"/>
      <c r="O70" s="3215"/>
      <c r="P70" s="3215"/>
      <c r="Q70" s="3215"/>
      <c r="R70" s="3215"/>
      <c r="S70" s="3215"/>
      <c r="T70" s="3215"/>
      <c r="U70" s="3215"/>
    </row>
    <row r="71" spans="1:21" ht="12.75" customHeight="1">
      <c r="A71" s="3219"/>
      <c r="B71" s="3217"/>
      <c r="C71" s="2768"/>
      <c r="D71" s="2768"/>
      <c r="E71" s="2768"/>
      <c r="F71" s="2768"/>
      <c r="G71" s="2768"/>
      <c r="H71" s="2768"/>
      <c r="I71" s="2768"/>
      <c r="J71" s="2768"/>
      <c r="K71" s="2768"/>
      <c r="L71" s="3534"/>
      <c r="M71" s="3215"/>
      <c r="N71" s="3215"/>
      <c r="O71" s="3215"/>
      <c r="P71" s="3215"/>
      <c r="Q71" s="3215"/>
      <c r="R71" s="3215"/>
      <c r="S71" s="3215"/>
      <c r="T71" s="3215"/>
      <c r="U71" s="3215"/>
    </row>
    <row r="72" spans="1:21" ht="12.75" customHeight="1">
      <c r="A72" s="3219"/>
      <c r="B72" s="3217"/>
      <c r="C72" s="2768"/>
      <c r="D72" s="2768"/>
      <c r="E72" s="2768"/>
      <c r="F72" s="2768"/>
      <c r="G72" s="2768"/>
      <c r="H72" s="2768"/>
      <c r="I72" s="2768"/>
      <c r="J72" s="2768"/>
      <c r="K72" s="2768"/>
      <c r="L72" s="3534"/>
      <c r="M72" s="3215"/>
      <c r="N72" s="3215"/>
      <c r="O72" s="3215"/>
      <c r="P72" s="3215"/>
      <c r="Q72" s="3215"/>
      <c r="R72" s="3215"/>
      <c r="S72" s="3215"/>
      <c r="T72" s="3215"/>
      <c r="U72" s="3215"/>
    </row>
    <row r="73" spans="1:21" ht="12.75" customHeight="1">
      <c r="A73" s="3219"/>
      <c r="B73" s="3217"/>
      <c r="C73" s="2768"/>
      <c r="D73" s="2768"/>
      <c r="E73" s="2768"/>
      <c r="F73" s="2768"/>
      <c r="G73" s="2768"/>
      <c r="H73" s="2768"/>
      <c r="I73" s="2768"/>
      <c r="J73" s="2768"/>
      <c r="K73" s="2768"/>
      <c r="L73" s="3534"/>
      <c r="M73" s="3215"/>
      <c r="N73" s="3215"/>
      <c r="O73" s="3215"/>
      <c r="P73" s="3215"/>
      <c r="Q73" s="3215"/>
      <c r="R73" s="3215"/>
      <c r="S73" s="3215"/>
      <c r="T73" s="3215"/>
      <c r="U73" s="3215"/>
    </row>
    <row r="74" spans="1:21" ht="12.75" customHeight="1">
      <c r="A74" s="3219"/>
      <c r="B74" s="3217"/>
      <c r="C74" s="2768"/>
      <c r="D74" s="2768"/>
      <c r="E74" s="2768"/>
      <c r="F74" s="2768"/>
      <c r="G74" s="2768"/>
      <c r="H74" s="2768"/>
      <c r="I74" s="2768"/>
      <c r="J74" s="2768"/>
      <c r="K74" s="2768"/>
      <c r="L74" s="3534"/>
      <c r="M74" s="3215"/>
      <c r="N74" s="3215"/>
      <c r="O74" s="3215"/>
      <c r="P74" s="3215"/>
      <c r="Q74" s="3215"/>
      <c r="R74" s="3215"/>
      <c r="S74" s="3215"/>
      <c r="T74" s="3215"/>
      <c r="U74" s="3215"/>
    </row>
    <row r="75" spans="1:21" ht="12.75" customHeight="1">
      <c r="A75" s="3219"/>
      <c r="B75" s="3217"/>
      <c r="C75" s="2768"/>
      <c r="D75" s="2768"/>
      <c r="E75" s="2768"/>
      <c r="F75" s="2768"/>
      <c r="G75" s="2768"/>
      <c r="H75" s="2768"/>
      <c r="I75" s="2768"/>
      <c r="J75" s="2768"/>
      <c r="K75" s="2768"/>
      <c r="L75" s="3534"/>
      <c r="M75" s="3215"/>
      <c r="N75" s="3215"/>
      <c r="O75" s="3215"/>
      <c r="P75" s="3215"/>
      <c r="Q75" s="3215"/>
      <c r="R75" s="3215"/>
      <c r="S75" s="3215"/>
      <c r="T75" s="3215"/>
      <c r="U75" s="3215"/>
    </row>
    <row r="76" spans="1:21">
      <c r="A76" s="3219"/>
      <c r="B76" s="3217"/>
      <c r="C76" s="2768"/>
      <c r="D76" s="2768"/>
      <c r="E76" s="2768"/>
      <c r="F76" s="2768"/>
      <c r="G76" s="2768"/>
      <c r="H76" s="2768"/>
      <c r="I76" s="2768"/>
      <c r="J76" s="2768"/>
      <c r="K76" s="2768"/>
      <c r="L76" s="3534"/>
      <c r="M76" s="3215"/>
      <c r="N76" s="3215"/>
      <c r="O76" s="3215"/>
      <c r="P76" s="3215"/>
      <c r="Q76" s="3215"/>
      <c r="R76" s="3215"/>
      <c r="S76" s="3215"/>
      <c r="T76" s="3215"/>
      <c r="U76" s="3215"/>
    </row>
    <row r="77" spans="1:21">
      <c r="A77" s="3219"/>
      <c r="B77" s="3217"/>
      <c r="C77" s="2768"/>
      <c r="D77" s="2768"/>
      <c r="E77" s="2768"/>
      <c r="F77" s="2768"/>
      <c r="G77" s="2768"/>
      <c r="H77" s="2768"/>
      <c r="I77" s="2768"/>
      <c r="J77" s="2768"/>
      <c r="K77" s="2768"/>
      <c r="L77" s="3534"/>
      <c r="M77" s="3215"/>
      <c r="N77" s="3215"/>
      <c r="O77" s="3215"/>
      <c r="P77" s="3215"/>
      <c r="Q77" s="3215"/>
      <c r="R77" s="3215"/>
      <c r="S77" s="3215"/>
      <c r="T77" s="3215"/>
      <c r="U77" s="3215"/>
    </row>
    <row r="78" spans="1:21" ht="12.75" customHeight="1">
      <c r="A78" s="3219"/>
      <c r="B78" s="3217"/>
      <c r="C78" s="2768"/>
      <c r="D78" s="2768"/>
      <c r="E78" s="2768"/>
      <c r="F78" s="2768"/>
      <c r="G78" s="2768"/>
      <c r="H78" s="2768"/>
      <c r="I78" s="2768"/>
      <c r="J78" s="2768"/>
      <c r="K78" s="2768"/>
      <c r="L78" s="3534"/>
      <c r="M78" s="3215"/>
      <c r="N78" s="3215"/>
      <c r="O78" s="3215"/>
      <c r="P78" s="3215"/>
      <c r="Q78" s="3215"/>
      <c r="R78" s="3215"/>
      <c r="S78" s="3215"/>
      <c r="T78" s="3215"/>
      <c r="U78" s="3215"/>
    </row>
    <row r="79" spans="1:21" ht="12.75" customHeight="1">
      <c r="A79" s="3219"/>
      <c r="B79" s="3217"/>
      <c r="C79" s="2768"/>
      <c r="D79" s="2768"/>
      <c r="E79" s="2768"/>
      <c r="F79" s="2768"/>
      <c r="G79" s="2768"/>
      <c r="H79" s="2768"/>
      <c r="I79" s="2768"/>
      <c r="J79" s="2768"/>
      <c r="K79" s="2768"/>
      <c r="L79" s="3534"/>
      <c r="M79" s="3215"/>
      <c r="N79" s="3215"/>
      <c r="O79" s="3215"/>
      <c r="P79" s="3215"/>
      <c r="Q79" s="3215"/>
      <c r="R79" s="3215"/>
      <c r="S79" s="3215"/>
      <c r="T79" s="3215"/>
      <c r="U79" s="3215"/>
    </row>
    <row r="80" spans="1:21" ht="12.75" customHeight="1">
      <c r="A80" s="3219"/>
      <c r="B80" s="3217"/>
      <c r="C80" s="2768"/>
      <c r="D80" s="2768"/>
      <c r="E80" s="2768"/>
      <c r="F80" s="2768"/>
      <c r="G80" s="2768"/>
      <c r="H80" s="2768"/>
      <c r="I80" s="2768"/>
      <c r="J80" s="2768"/>
      <c r="K80" s="2768"/>
      <c r="L80" s="3534"/>
      <c r="M80" s="3215"/>
      <c r="N80" s="3215"/>
      <c r="O80" s="3215"/>
      <c r="P80" s="3215"/>
      <c r="Q80" s="3215"/>
      <c r="R80" s="3215"/>
      <c r="S80" s="3215"/>
      <c r="T80" s="3215"/>
      <c r="U80" s="3215"/>
    </row>
    <row r="81" spans="1:21" ht="12.75" customHeight="1">
      <c r="A81" s="3219"/>
      <c r="B81" s="3217"/>
      <c r="C81" s="2768"/>
      <c r="D81" s="2768"/>
      <c r="E81" s="2768"/>
      <c r="F81" s="2768"/>
      <c r="G81" s="2768"/>
      <c r="H81" s="2768"/>
      <c r="I81" s="2768"/>
      <c r="J81" s="2768"/>
      <c r="K81" s="2768"/>
      <c r="L81" s="3534"/>
      <c r="M81" s="3215"/>
      <c r="N81" s="3215"/>
      <c r="O81" s="3215"/>
      <c r="P81" s="3215"/>
      <c r="Q81" s="3215"/>
      <c r="R81" s="3215"/>
      <c r="S81" s="3215"/>
      <c r="T81" s="3215"/>
      <c r="U81" s="3215"/>
    </row>
    <row r="82" spans="1:21" ht="12.75" customHeight="1">
      <c r="A82" s="3219"/>
      <c r="B82" s="3217"/>
      <c r="C82" s="2768"/>
      <c r="D82" s="2768"/>
      <c r="E82" s="2768"/>
      <c r="F82" s="2768"/>
      <c r="G82" s="2768"/>
      <c r="H82" s="2768"/>
      <c r="I82" s="2768"/>
      <c r="J82" s="2768"/>
      <c r="K82" s="2768"/>
      <c r="L82" s="3534"/>
      <c r="M82" s="3215"/>
      <c r="N82" s="3215"/>
      <c r="O82" s="3215"/>
      <c r="P82" s="3215"/>
      <c r="Q82" s="3215"/>
      <c r="R82" s="3215"/>
      <c r="S82" s="3215"/>
      <c r="T82" s="3215"/>
      <c r="U82" s="3215"/>
    </row>
    <row r="83" spans="1:21" ht="12.75" customHeight="1">
      <c r="A83" s="3219"/>
      <c r="B83" s="3217"/>
      <c r="C83" s="2768"/>
      <c r="D83" s="2768"/>
      <c r="E83" s="2768"/>
      <c r="F83" s="2768"/>
      <c r="G83" s="2768"/>
      <c r="H83" s="2768"/>
      <c r="I83" s="2768"/>
      <c r="J83" s="2768"/>
      <c r="K83" s="2768"/>
      <c r="L83" s="3534"/>
      <c r="M83" s="3215"/>
      <c r="N83" s="3215"/>
      <c r="O83" s="3215"/>
      <c r="P83" s="3215"/>
      <c r="Q83" s="3215"/>
      <c r="R83" s="3215"/>
      <c r="S83" s="3215"/>
      <c r="T83" s="3215"/>
      <c r="U83" s="3215"/>
    </row>
    <row r="84" spans="1:21" ht="12.75" customHeight="1">
      <c r="A84" s="3219"/>
      <c r="B84" s="3219"/>
      <c r="C84" s="2770"/>
      <c r="D84" s="2770"/>
      <c r="E84" s="2770"/>
      <c r="F84" s="2770"/>
      <c r="G84" s="2770"/>
      <c r="H84" s="2770"/>
      <c r="I84" s="2770"/>
      <c r="J84" s="2770"/>
      <c r="K84" s="2770"/>
      <c r="L84" s="3220"/>
      <c r="M84" s="3220"/>
      <c r="N84" s="3220"/>
      <c r="O84" s="3220"/>
      <c r="P84" s="3220"/>
      <c r="Q84" s="3220"/>
      <c r="R84" s="3220"/>
      <c r="S84" s="3220"/>
      <c r="T84" s="3220"/>
      <c r="U84" s="3220"/>
    </row>
    <row r="85" spans="1:21" ht="12.75" customHeight="1">
      <c r="A85" s="3219"/>
      <c r="B85" s="3225" t="s">
        <v>2946</v>
      </c>
      <c r="C85" s="2763"/>
      <c r="D85" s="2763"/>
      <c r="E85" s="2763"/>
      <c r="F85" s="2763"/>
      <c r="G85" s="2763"/>
      <c r="H85" s="2763"/>
      <c r="I85" s="2763"/>
      <c r="J85" s="2763"/>
      <c r="K85" s="2763"/>
      <c r="L85" s="3220"/>
      <c r="M85" s="3220"/>
      <c r="N85" s="3220"/>
      <c r="O85" s="3220"/>
      <c r="P85" s="3220"/>
      <c r="Q85" s="3220"/>
      <c r="R85" s="3220"/>
      <c r="S85" s="3220"/>
      <c r="T85" s="3220"/>
      <c r="U85" s="3220"/>
    </row>
    <row r="86" spans="1:21" ht="12.75" customHeight="1">
      <c r="A86" s="3219"/>
      <c r="B86" s="3217"/>
      <c r="C86" s="2768"/>
      <c r="D86" s="2768"/>
      <c r="E86" s="2768"/>
      <c r="F86" s="2768"/>
      <c r="G86" s="2768"/>
      <c r="H86" s="2768"/>
      <c r="I86" s="2768"/>
      <c r="J86" s="2768"/>
      <c r="K86" s="2768"/>
      <c r="L86" s="3534"/>
      <c r="M86" s="3215"/>
      <c r="N86" s="3215"/>
      <c r="O86" s="3215"/>
      <c r="P86" s="3215"/>
      <c r="Q86" s="3215"/>
      <c r="R86" s="3215"/>
      <c r="S86" s="3215"/>
      <c r="T86" s="3215"/>
      <c r="U86" s="3215"/>
    </row>
    <row r="87" spans="1:21" ht="12.75" customHeight="1">
      <c r="A87" s="3219"/>
      <c r="B87" s="3217"/>
      <c r="C87" s="2768"/>
      <c r="D87" s="2768"/>
      <c r="E87" s="2768"/>
      <c r="F87" s="2768"/>
      <c r="G87" s="2768"/>
      <c r="H87" s="2768"/>
      <c r="I87" s="2768"/>
      <c r="J87" s="2768"/>
      <c r="K87" s="2768"/>
      <c r="L87" s="3534"/>
      <c r="M87" s="3215"/>
      <c r="N87" s="3215"/>
      <c r="O87" s="3215"/>
      <c r="P87" s="3215"/>
      <c r="Q87" s="3215"/>
      <c r="R87" s="3215"/>
      <c r="S87" s="3215"/>
      <c r="T87" s="3215"/>
      <c r="U87" s="3215"/>
    </row>
    <row r="88" spans="1:21" ht="12.75" customHeight="1">
      <c r="A88" s="3219"/>
      <c r="B88" s="3217"/>
      <c r="C88" s="2768"/>
      <c r="D88" s="2768"/>
      <c r="E88" s="2768"/>
      <c r="F88" s="2768"/>
      <c r="G88" s="2768"/>
      <c r="H88" s="2768"/>
      <c r="I88" s="2768"/>
      <c r="J88" s="2768"/>
      <c r="K88" s="2768"/>
      <c r="L88" s="3534"/>
      <c r="M88" s="3215"/>
      <c r="N88" s="3215"/>
      <c r="O88" s="3215"/>
      <c r="P88" s="3215"/>
      <c r="Q88" s="3215"/>
      <c r="R88" s="3215"/>
      <c r="S88" s="3215"/>
      <c r="T88" s="3215"/>
      <c r="U88" s="3215"/>
    </row>
    <row r="89" spans="1:21" ht="12.75" customHeight="1">
      <c r="A89" s="3219"/>
      <c r="B89" s="3217"/>
      <c r="C89" s="2768"/>
      <c r="D89" s="2768"/>
      <c r="E89" s="2768"/>
      <c r="F89" s="2768"/>
      <c r="G89" s="2768"/>
      <c r="H89" s="2768"/>
      <c r="I89" s="2768"/>
      <c r="J89" s="2768"/>
      <c r="K89" s="2768"/>
      <c r="L89" s="3534"/>
      <c r="M89" s="3215"/>
      <c r="N89" s="3215"/>
      <c r="O89" s="3215"/>
      <c r="P89" s="3215"/>
      <c r="Q89" s="3215"/>
      <c r="R89" s="3215"/>
      <c r="S89" s="3215"/>
      <c r="T89" s="3215"/>
      <c r="U89" s="3215"/>
    </row>
    <row r="90" spans="1:21" ht="12.75" customHeight="1">
      <c r="A90" s="3219"/>
      <c r="B90" s="3217"/>
      <c r="C90" s="2768"/>
      <c r="D90" s="2768"/>
      <c r="E90" s="2768"/>
      <c r="F90" s="2768"/>
      <c r="G90" s="2768"/>
      <c r="H90" s="2768"/>
      <c r="I90" s="2768"/>
      <c r="J90" s="2768"/>
      <c r="K90" s="2768"/>
      <c r="L90" s="3534"/>
      <c r="M90" s="3215"/>
      <c r="N90" s="3215"/>
      <c r="O90" s="3215"/>
      <c r="P90" s="3215"/>
      <c r="Q90" s="3215"/>
      <c r="R90" s="3215"/>
      <c r="S90" s="3215"/>
      <c r="T90" s="3215"/>
      <c r="U90" s="3215"/>
    </row>
    <row r="91" spans="1:21" ht="12.75" customHeight="1">
      <c r="A91" s="3219"/>
      <c r="B91" s="3217"/>
      <c r="C91" s="2768"/>
      <c r="D91" s="2768"/>
      <c r="E91" s="2768"/>
      <c r="F91" s="2768"/>
      <c r="G91" s="2768"/>
      <c r="H91" s="2768"/>
      <c r="I91" s="2768"/>
      <c r="J91" s="2768"/>
      <c r="K91" s="2768"/>
      <c r="L91" s="3534"/>
      <c r="M91" s="3215"/>
      <c r="N91" s="3215"/>
      <c r="O91" s="3215"/>
      <c r="P91" s="3215"/>
      <c r="Q91" s="3215"/>
      <c r="R91" s="3215"/>
      <c r="S91" s="3215"/>
      <c r="T91" s="3215"/>
      <c r="U91" s="3215"/>
    </row>
    <row r="92" spans="1:21" ht="12.75" customHeight="1">
      <c r="A92" s="3219"/>
      <c r="B92" s="3217"/>
      <c r="C92" s="2768"/>
      <c r="D92" s="2768"/>
      <c r="E92" s="2768"/>
      <c r="F92" s="2768"/>
      <c r="G92" s="2768"/>
      <c r="H92" s="2768"/>
      <c r="I92" s="2768"/>
      <c r="J92" s="2768"/>
      <c r="K92" s="2768"/>
      <c r="L92" s="3534"/>
      <c r="M92" s="3215"/>
      <c r="N92" s="3215"/>
      <c r="O92" s="3215"/>
      <c r="P92" s="3215"/>
      <c r="Q92" s="3215"/>
      <c r="R92" s="3215"/>
      <c r="S92" s="3215"/>
      <c r="T92" s="3215"/>
      <c r="U92" s="3215"/>
    </row>
    <row r="93" spans="1:21" ht="12.75" customHeight="1">
      <c r="A93" s="3219"/>
      <c r="B93" s="3217"/>
      <c r="C93" s="2768"/>
      <c r="D93" s="2768"/>
      <c r="E93" s="2768"/>
      <c r="F93" s="2768"/>
      <c r="G93" s="2768"/>
      <c r="H93" s="2768"/>
      <c r="I93" s="2768"/>
      <c r="J93" s="2768"/>
      <c r="K93" s="2768"/>
      <c r="L93" s="3534"/>
      <c r="M93" s="3215"/>
      <c r="N93" s="3215"/>
      <c r="O93" s="3215"/>
      <c r="P93" s="3215"/>
      <c r="Q93" s="3215"/>
      <c r="R93" s="3215"/>
      <c r="S93" s="3215"/>
      <c r="T93" s="3215"/>
      <c r="U93" s="3215"/>
    </row>
    <row r="94" spans="1:21" ht="12.75" customHeight="1">
      <c r="A94" s="3219"/>
      <c r="B94" s="3217"/>
      <c r="C94" s="2768"/>
      <c r="D94" s="2768"/>
      <c r="E94" s="2768"/>
      <c r="F94" s="2768"/>
      <c r="G94" s="2768"/>
      <c r="H94" s="2768"/>
      <c r="I94" s="2768"/>
      <c r="J94" s="2768"/>
      <c r="K94" s="2768"/>
      <c r="L94" s="3534"/>
      <c r="M94" s="3215"/>
      <c r="N94" s="3215"/>
      <c r="O94" s="3215"/>
      <c r="P94" s="3215"/>
      <c r="Q94" s="3215"/>
      <c r="R94" s="3215"/>
      <c r="S94" s="3215"/>
      <c r="T94" s="3215"/>
      <c r="U94" s="3215"/>
    </row>
    <row r="95" spans="1:21" ht="12.75" customHeight="1">
      <c r="A95" s="3219"/>
      <c r="B95" s="3217"/>
      <c r="C95" s="2768"/>
      <c r="D95" s="2768"/>
      <c r="E95" s="2768"/>
      <c r="F95" s="2768"/>
      <c r="G95" s="2768"/>
      <c r="H95" s="2768"/>
      <c r="I95" s="2768"/>
      <c r="J95" s="2768"/>
      <c r="K95" s="2768"/>
      <c r="L95" s="3534"/>
      <c r="M95" s="3215"/>
      <c r="N95" s="3215"/>
      <c r="O95" s="3215"/>
      <c r="P95" s="3215"/>
      <c r="Q95" s="3215"/>
      <c r="R95" s="3215"/>
      <c r="S95" s="3215"/>
      <c r="T95" s="3215"/>
      <c r="U95" s="3215"/>
    </row>
    <row r="96" spans="1:21" ht="12.75" customHeight="1">
      <c r="A96" s="3219"/>
      <c r="B96" s="3217"/>
      <c r="C96" s="3227"/>
      <c r="D96" s="3227"/>
      <c r="E96" s="3227"/>
      <c r="F96" s="3227"/>
      <c r="G96" s="3227"/>
      <c r="H96" s="3227"/>
      <c r="I96" s="3227"/>
      <c r="J96" s="3227"/>
      <c r="K96" s="3227"/>
      <c r="L96" s="3534"/>
      <c r="M96" s="3215"/>
      <c r="N96" s="3215"/>
      <c r="O96" s="3215"/>
      <c r="P96" s="3215"/>
      <c r="Q96" s="3215"/>
      <c r="R96" s="3215"/>
      <c r="S96" s="3215"/>
      <c r="T96" s="3215"/>
      <c r="U96" s="3215"/>
    </row>
    <row r="97" spans="1:21" ht="12.75" customHeight="1">
      <c r="A97" s="3219"/>
      <c r="B97" s="3217"/>
      <c r="C97" s="3227"/>
      <c r="D97" s="3227"/>
      <c r="E97" s="3227"/>
      <c r="F97" s="3227"/>
      <c r="G97" s="3227"/>
      <c r="H97" s="3227"/>
      <c r="I97" s="3227"/>
      <c r="J97" s="3227"/>
      <c r="K97" s="3227"/>
      <c r="L97" s="3534"/>
      <c r="M97" s="3215"/>
      <c r="N97" s="3215"/>
      <c r="O97" s="3215"/>
      <c r="P97" s="3215"/>
      <c r="Q97" s="3215"/>
      <c r="R97" s="3215"/>
      <c r="S97" s="3215"/>
      <c r="T97" s="3215"/>
      <c r="U97" s="3215"/>
    </row>
    <row r="98" spans="1:21" ht="12.75" customHeight="1">
      <c r="A98" s="3219"/>
      <c r="B98" s="3217"/>
      <c r="C98" s="3227"/>
      <c r="D98" s="3227"/>
      <c r="E98" s="3227"/>
      <c r="F98" s="3227"/>
      <c r="G98" s="3227"/>
      <c r="H98" s="3227"/>
      <c r="I98" s="3227"/>
      <c r="J98" s="3227"/>
      <c r="K98" s="3227"/>
      <c r="L98" s="3534"/>
      <c r="M98" s="3215"/>
      <c r="N98" s="3215"/>
      <c r="O98" s="3215"/>
      <c r="P98" s="3215"/>
      <c r="Q98" s="3215"/>
      <c r="R98" s="3215"/>
      <c r="S98" s="3215"/>
      <c r="T98" s="3215"/>
      <c r="U98" s="3215"/>
    </row>
    <row r="99" spans="1:21" ht="12.75" customHeight="1">
      <c r="A99" s="3219"/>
      <c r="B99" s="3217"/>
      <c r="C99" s="3227"/>
      <c r="D99" s="3227"/>
      <c r="E99" s="3227"/>
      <c r="F99" s="3227"/>
      <c r="G99" s="3227"/>
      <c r="H99" s="3227"/>
      <c r="I99" s="3227"/>
      <c r="J99" s="3227"/>
      <c r="K99" s="3227"/>
      <c r="L99" s="3534"/>
      <c r="M99" s="3215"/>
      <c r="N99" s="3215"/>
      <c r="O99" s="3215"/>
      <c r="P99" s="3215"/>
      <c r="Q99" s="3215"/>
      <c r="R99" s="3215"/>
      <c r="S99" s="3215"/>
      <c r="T99" s="3215"/>
      <c r="U99" s="3215"/>
    </row>
    <row r="100" spans="1:21" ht="12.75" customHeight="1">
      <c r="A100" s="3219"/>
      <c r="B100" s="3217"/>
      <c r="C100" s="3227"/>
      <c r="D100" s="3227"/>
      <c r="E100" s="3227"/>
      <c r="F100" s="3227"/>
      <c r="G100" s="3227"/>
      <c r="H100" s="3227"/>
      <c r="I100" s="3227"/>
      <c r="J100" s="3227"/>
      <c r="K100" s="3227"/>
      <c r="L100" s="3534"/>
      <c r="M100" s="3215"/>
      <c r="N100" s="3215"/>
      <c r="O100" s="3215"/>
      <c r="P100" s="3215"/>
      <c r="Q100" s="3215"/>
      <c r="R100" s="3215"/>
      <c r="S100" s="3215"/>
      <c r="T100" s="3215"/>
      <c r="U100" s="3215"/>
    </row>
    <row r="101" spans="1:21" ht="12.75" customHeight="1">
      <c r="A101" s="3219"/>
      <c r="B101" s="3217"/>
      <c r="C101" s="3227"/>
      <c r="D101" s="3227"/>
      <c r="E101" s="3227"/>
      <c r="F101" s="3227"/>
      <c r="G101" s="3227"/>
      <c r="H101" s="3227"/>
      <c r="I101" s="3227"/>
      <c r="J101" s="3227"/>
      <c r="K101" s="3227"/>
      <c r="L101" s="3534"/>
      <c r="M101" s="3215"/>
      <c r="N101" s="3215"/>
      <c r="O101" s="3215"/>
      <c r="P101" s="3215"/>
      <c r="Q101" s="3215"/>
      <c r="R101" s="3215"/>
      <c r="S101" s="3215"/>
      <c r="T101" s="3215"/>
      <c r="U101" s="3215"/>
    </row>
    <row r="102" spans="1:21" ht="12.75" customHeight="1">
      <c r="A102" s="3219"/>
      <c r="B102" s="3217"/>
      <c r="C102" s="3227"/>
      <c r="D102" s="3227"/>
      <c r="E102" s="3227"/>
      <c r="F102" s="3227"/>
      <c r="G102" s="3227"/>
      <c r="H102" s="3227"/>
      <c r="I102" s="3227"/>
      <c r="J102" s="3227"/>
      <c r="K102" s="3227"/>
      <c r="L102" s="3534"/>
      <c r="M102" s="3215"/>
      <c r="N102" s="3215"/>
      <c r="O102" s="3215"/>
      <c r="P102" s="3215"/>
      <c r="Q102" s="3215"/>
      <c r="R102" s="3215"/>
      <c r="S102" s="3215"/>
      <c r="T102" s="3215"/>
      <c r="U102" s="3215"/>
    </row>
    <row r="103" spans="1:21" ht="12.75" customHeight="1">
      <c r="A103" s="3219"/>
      <c r="B103" s="3217"/>
      <c r="C103" s="3227"/>
      <c r="D103" s="3227"/>
      <c r="E103" s="3227"/>
      <c r="F103" s="3227"/>
      <c r="G103" s="3227"/>
      <c r="H103" s="3227"/>
      <c r="I103" s="3227"/>
      <c r="J103" s="3227"/>
      <c r="K103" s="3227"/>
      <c r="L103" s="3534"/>
      <c r="M103" s="3215"/>
      <c r="N103" s="3215"/>
      <c r="O103" s="3215"/>
      <c r="P103" s="3215"/>
      <c r="Q103" s="3215"/>
      <c r="R103" s="3215"/>
      <c r="S103" s="3215"/>
      <c r="T103" s="3215"/>
      <c r="U103" s="3215"/>
    </row>
    <row r="104" spans="1:21" ht="12.75" customHeight="1">
      <c r="A104" s="3219"/>
      <c r="B104" s="3217"/>
      <c r="C104" s="3227"/>
      <c r="D104" s="3227"/>
      <c r="E104" s="3227"/>
      <c r="F104" s="3227"/>
      <c r="G104" s="3227"/>
      <c r="H104" s="3227"/>
      <c r="I104" s="3227"/>
      <c r="J104" s="3227"/>
      <c r="K104" s="3227"/>
      <c r="L104" s="3534"/>
      <c r="M104" s="3215"/>
      <c r="N104" s="3215"/>
      <c r="O104" s="3215"/>
      <c r="P104" s="3215"/>
      <c r="Q104" s="3215"/>
      <c r="R104" s="3215"/>
      <c r="S104" s="3215"/>
      <c r="T104" s="3215"/>
      <c r="U104" s="3215"/>
    </row>
    <row r="105" spans="1:21" ht="12.75" customHeight="1">
      <c r="A105" s="3219"/>
      <c r="B105" s="3217"/>
      <c r="C105" s="3227"/>
      <c r="D105" s="3227"/>
      <c r="E105" s="3227"/>
      <c r="F105" s="3227"/>
      <c r="G105" s="3227"/>
      <c r="H105" s="3227"/>
      <c r="I105" s="3227"/>
      <c r="J105" s="3227"/>
      <c r="K105" s="3227"/>
      <c r="L105" s="3534"/>
      <c r="M105" s="3215"/>
      <c r="N105" s="3215"/>
      <c r="O105" s="3215"/>
      <c r="P105" s="3215"/>
      <c r="Q105" s="3215"/>
      <c r="R105" s="3215"/>
      <c r="S105" s="3215"/>
      <c r="T105" s="3215"/>
      <c r="U105" s="3215"/>
    </row>
    <row r="106" spans="1:21" ht="12.75" customHeight="1">
      <c r="A106" s="3219"/>
      <c r="B106" s="3219"/>
      <c r="C106" s="2768"/>
      <c r="D106" s="2768"/>
      <c r="E106" s="2768"/>
      <c r="F106" s="2768"/>
      <c r="G106" s="2768"/>
      <c r="H106" s="2768"/>
      <c r="I106" s="2768"/>
      <c r="J106" s="2768"/>
      <c r="K106" s="2768"/>
      <c r="L106" s="3220"/>
      <c r="M106" s="3220"/>
      <c r="N106" s="3220"/>
      <c r="O106" s="3220"/>
      <c r="P106" s="3222"/>
      <c r="Q106" s="3222"/>
      <c r="R106" s="3222"/>
      <c r="S106" s="3222"/>
      <c r="T106" s="3222"/>
      <c r="U106" s="3222"/>
    </row>
    <row r="107" spans="1:21" ht="12.75" customHeight="1">
      <c r="A107" s="3219"/>
      <c r="B107" s="3225" t="s">
        <v>2945</v>
      </c>
      <c r="C107" s="2763"/>
      <c r="D107" s="2763"/>
      <c r="E107" s="2763"/>
      <c r="F107" s="2763"/>
      <c r="G107" s="2763"/>
      <c r="H107" s="2763"/>
      <c r="I107" s="2763"/>
      <c r="J107" s="2763"/>
      <c r="K107" s="2763"/>
      <c r="L107" s="3226"/>
      <c r="M107" s="3226"/>
      <c r="N107" s="3226"/>
      <c r="O107" s="3226"/>
      <c r="P107" s="3222"/>
      <c r="Q107" s="3222"/>
      <c r="R107" s="3222"/>
      <c r="S107" s="3222"/>
      <c r="T107" s="3222"/>
      <c r="U107" s="3222"/>
    </row>
    <row r="108" spans="1:21" ht="12.75" customHeight="1">
      <c r="A108" s="3219"/>
      <c r="B108" s="3217"/>
      <c r="C108" s="2768"/>
      <c r="D108" s="2768"/>
      <c r="E108" s="2768"/>
      <c r="F108" s="2768"/>
      <c r="G108" s="2768"/>
      <c r="H108" s="2768"/>
      <c r="I108" s="2768"/>
      <c r="J108" s="2768"/>
      <c r="K108" s="2768"/>
      <c r="L108" s="3534"/>
      <c r="M108" s="3215"/>
      <c r="N108" s="3215"/>
      <c r="O108" s="3215"/>
      <c r="P108" s="3215"/>
      <c r="Q108" s="3215"/>
      <c r="R108" s="3215"/>
      <c r="S108" s="3215"/>
      <c r="T108" s="3215"/>
      <c r="U108" s="3215"/>
    </row>
    <row r="109" spans="1:21" ht="12.75" customHeight="1">
      <c r="A109" s="3219"/>
      <c r="B109" s="3217"/>
      <c r="C109" s="2768"/>
      <c r="D109" s="2768"/>
      <c r="E109" s="2768"/>
      <c r="F109" s="2768"/>
      <c r="G109" s="2768"/>
      <c r="H109" s="2768"/>
      <c r="I109" s="2768"/>
      <c r="J109" s="2768"/>
      <c r="K109" s="2768"/>
      <c r="L109" s="3534"/>
      <c r="M109" s="3215"/>
      <c r="N109" s="3215"/>
      <c r="O109" s="3215"/>
      <c r="P109" s="3215"/>
      <c r="Q109" s="3215"/>
      <c r="R109" s="3215"/>
      <c r="S109" s="3215"/>
      <c r="T109" s="3215"/>
      <c r="U109" s="3215"/>
    </row>
    <row r="110" spans="1:21" ht="12.75" customHeight="1">
      <c r="A110" s="3219"/>
      <c r="B110" s="3217"/>
      <c r="C110" s="2768"/>
      <c r="D110" s="2768"/>
      <c r="E110" s="2768"/>
      <c r="F110" s="2768"/>
      <c r="G110" s="2768"/>
      <c r="H110" s="2768"/>
      <c r="I110" s="2768"/>
      <c r="J110" s="2768"/>
      <c r="K110" s="2768"/>
      <c r="L110" s="3534"/>
      <c r="M110" s="3215"/>
      <c r="N110" s="3215"/>
      <c r="O110" s="3215"/>
      <c r="P110" s="3215"/>
      <c r="Q110" s="3215"/>
      <c r="R110" s="3215"/>
      <c r="S110" s="3215"/>
      <c r="T110" s="3215"/>
      <c r="U110" s="3215"/>
    </row>
    <row r="111" spans="1:21" ht="12.75" customHeight="1">
      <c r="A111" s="3219"/>
      <c r="B111" s="3217"/>
      <c r="C111" s="2768"/>
      <c r="D111" s="2768"/>
      <c r="E111" s="2768"/>
      <c r="F111" s="2768"/>
      <c r="G111" s="2768"/>
      <c r="H111" s="2768"/>
      <c r="I111" s="2768"/>
      <c r="J111" s="2768"/>
      <c r="K111" s="2768"/>
      <c r="L111" s="3534"/>
      <c r="M111" s="3215"/>
      <c r="N111" s="3215"/>
      <c r="O111" s="3215"/>
      <c r="P111" s="3215"/>
      <c r="Q111" s="3215"/>
      <c r="R111" s="3215"/>
      <c r="S111" s="3215"/>
      <c r="T111" s="3215"/>
      <c r="U111" s="3215"/>
    </row>
    <row r="112" spans="1:21">
      <c r="A112" s="3219"/>
      <c r="B112" s="3217"/>
      <c r="C112" s="2768"/>
      <c r="D112" s="2768"/>
      <c r="E112" s="2768"/>
      <c r="F112" s="2768"/>
      <c r="G112" s="2768"/>
      <c r="H112" s="2768"/>
      <c r="I112" s="2768"/>
      <c r="J112" s="2768"/>
      <c r="K112" s="2768"/>
      <c r="L112" s="3534"/>
      <c r="M112" s="3215"/>
      <c r="N112" s="3215"/>
      <c r="O112" s="3215"/>
      <c r="P112" s="3215"/>
      <c r="Q112" s="3215"/>
      <c r="R112" s="3215"/>
      <c r="S112" s="3215"/>
      <c r="T112" s="3215"/>
      <c r="U112" s="3215"/>
    </row>
    <row r="113" spans="1:21">
      <c r="A113" s="3219"/>
      <c r="B113" s="3217"/>
      <c r="C113" s="2768"/>
      <c r="D113" s="2768"/>
      <c r="E113" s="2768"/>
      <c r="F113" s="2768"/>
      <c r="G113" s="2768"/>
      <c r="H113" s="2768"/>
      <c r="I113" s="2768"/>
      <c r="J113" s="2768"/>
      <c r="K113" s="2768"/>
      <c r="L113" s="3534"/>
      <c r="M113" s="3215"/>
      <c r="N113" s="3215"/>
      <c r="O113" s="3215"/>
      <c r="P113" s="3215"/>
      <c r="Q113" s="3215"/>
      <c r="R113" s="3215"/>
      <c r="S113" s="3215"/>
      <c r="T113" s="3215"/>
      <c r="U113" s="3215"/>
    </row>
    <row r="114" spans="1:21">
      <c r="A114" s="3219"/>
      <c r="B114" s="3217"/>
      <c r="C114" s="2768"/>
      <c r="D114" s="2768"/>
      <c r="E114" s="2768"/>
      <c r="F114" s="2768"/>
      <c r="G114" s="2768"/>
      <c r="H114" s="2768"/>
      <c r="I114" s="2768"/>
      <c r="J114" s="2768"/>
      <c r="K114" s="2768"/>
      <c r="L114" s="3534"/>
      <c r="M114" s="3215"/>
      <c r="N114" s="3215"/>
      <c r="O114" s="3215"/>
      <c r="P114" s="3215"/>
      <c r="Q114" s="3215"/>
      <c r="R114" s="3215"/>
      <c r="S114" s="3215"/>
      <c r="T114" s="3215"/>
      <c r="U114" s="3215"/>
    </row>
    <row r="115" spans="1:21">
      <c r="A115" s="3219"/>
      <c r="B115" s="3217"/>
      <c r="C115" s="2768"/>
      <c r="D115" s="2768"/>
      <c r="E115" s="2768"/>
      <c r="F115" s="2768"/>
      <c r="G115" s="2768"/>
      <c r="H115" s="2768"/>
      <c r="I115" s="2768"/>
      <c r="J115" s="2768"/>
      <c r="K115" s="2768"/>
      <c r="L115" s="3534"/>
      <c r="M115" s="3215"/>
      <c r="N115" s="3215"/>
      <c r="O115" s="3215"/>
      <c r="P115" s="3215"/>
      <c r="Q115" s="3215"/>
      <c r="R115" s="3215"/>
      <c r="S115" s="3215"/>
      <c r="T115" s="3215"/>
      <c r="U115" s="3215"/>
    </row>
    <row r="116" spans="1:21">
      <c r="A116" s="3219"/>
      <c r="B116" s="3217"/>
      <c r="C116" s="2768"/>
      <c r="D116" s="2768"/>
      <c r="E116" s="2768"/>
      <c r="F116" s="2768"/>
      <c r="G116" s="2768"/>
      <c r="H116" s="2768"/>
      <c r="I116" s="2768"/>
      <c r="J116" s="2768"/>
      <c r="K116" s="2768"/>
      <c r="L116" s="3534"/>
      <c r="M116" s="3215"/>
      <c r="N116" s="3215"/>
      <c r="O116" s="3215"/>
      <c r="P116" s="3215"/>
      <c r="Q116" s="3215"/>
      <c r="R116" s="3215"/>
      <c r="S116" s="3215"/>
      <c r="T116" s="3215"/>
      <c r="U116" s="3215"/>
    </row>
    <row r="117" spans="1:21">
      <c r="A117" s="3219"/>
      <c r="B117" s="3217"/>
      <c r="C117" s="2768"/>
      <c r="D117" s="2768"/>
      <c r="E117" s="2768"/>
      <c r="F117" s="2768"/>
      <c r="G117" s="2768"/>
      <c r="H117" s="2768"/>
      <c r="I117" s="2768"/>
      <c r="J117" s="2768"/>
      <c r="K117" s="2768"/>
      <c r="L117" s="3534"/>
      <c r="M117" s="3215"/>
      <c r="N117" s="3215"/>
      <c r="O117" s="3215"/>
      <c r="P117" s="3215"/>
      <c r="Q117" s="3215"/>
      <c r="R117" s="3215"/>
      <c r="S117" s="3215"/>
      <c r="T117" s="3215"/>
      <c r="U117" s="3215"/>
    </row>
    <row r="118" spans="1:21">
      <c r="A118" s="3219"/>
      <c r="B118" s="3217"/>
      <c r="C118" s="2768"/>
      <c r="D118" s="2768"/>
      <c r="E118" s="2768"/>
      <c r="F118" s="2768"/>
      <c r="G118" s="2768"/>
      <c r="H118" s="2768"/>
      <c r="I118" s="2768"/>
      <c r="J118" s="2768"/>
      <c r="K118" s="2768"/>
      <c r="L118" s="3534"/>
      <c r="M118" s="3215"/>
      <c r="N118" s="3215"/>
      <c r="O118" s="3215"/>
      <c r="P118" s="3215"/>
      <c r="Q118" s="3215"/>
      <c r="R118" s="3215"/>
      <c r="S118" s="3215"/>
      <c r="T118" s="3215"/>
      <c r="U118" s="3215"/>
    </row>
    <row r="119" spans="1:21">
      <c r="A119" s="3219"/>
      <c r="B119" s="3217"/>
      <c r="C119" s="2768"/>
      <c r="D119" s="2768"/>
      <c r="E119" s="2768"/>
      <c r="F119" s="2768"/>
      <c r="G119" s="2768"/>
      <c r="H119" s="2768"/>
      <c r="I119" s="2768"/>
      <c r="J119" s="2768"/>
      <c r="K119" s="2768"/>
      <c r="L119" s="3534"/>
      <c r="M119" s="3215"/>
      <c r="N119" s="3215"/>
      <c r="O119" s="3215"/>
      <c r="P119" s="3215"/>
      <c r="Q119" s="3215"/>
      <c r="R119" s="3215"/>
      <c r="S119" s="3215"/>
      <c r="T119" s="3215"/>
      <c r="U119" s="3215"/>
    </row>
    <row r="120" spans="1:21">
      <c r="A120" s="3219"/>
      <c r="B120" s="3217"/>
      <c r="C120" s="2768"/>
      <c r="D120" s="2768"/>
      <c r="E120" s="2768"/>
      <c r="F120" s="2768"/>
      <c r="G120" s="2768"/>
      <c r="H120" s="2768"/>
      <c r="I120" s="2768"/>
      <c r="J120" s="2768"/>
      <c r="K120" s="2768"/>
      <c r="L120" s="3534"/>
      <c r="M120" s="3215"/>
      <c r="N120" s="3215"/>
      <c r="O120" s="3215"/>
      <c r="P120" s="3215"/>
      <c r="Q120" s="3215"/>
      <c r="R120" s="3215"/>
      <c r="S120" s="3215"/>
      <c r="T120" s="3215"/>
      <c r="U120" s="3215"/>
    </row>
    <row r="121" spans="1:21">
      <c r="A121" s="3219"/>
      <c r="B121" s="3217"/>
      <c r="C121" s="2768"/>
      <c r="D121" s="2768"/>
      <c r="E121" s="2768"/>
      <c r="F121" s="2768"/>
      <c r="G121" s="2768"/>
      <c r="H121" s="2768"/>
      <c r="I121" s="2768"/>
      <c r="J121" s="2768"/>
      <c r="K121" s="2768"/>
      <c r="L121" s="3534"/>
      <c r="M121" s="3215"/>
      <c r="N121" s="3215"/>
      <c r="O121" s="3215"/>
      <c r="P121" s="3215"/>
      <c r="Q121" s="3215"/>
      <c r="R121" s="3215"/>
      <c r="S121" s="3215"/>
      <c r="T121" s="3215"/>
      <c r="U121" s="3215"/>
    </row>
    <row r="122" spans="1:21">
      <c r="A122" s="3219"/>
      <c r="B122" s="3217"/>
      <c r="C122" s="2768"/>
      <c r="D122" s="2768"/>
      <c r="E122" s="2768"/>
      <c r="F122" s="2768"/>
      <c r="G122" s="2768"/>
      <c r="H122" s="2768"/>
      <c r="I122" s="2768"/>
      <c r="J122" s="2768"/>
      <c r="K122" s="2768"/>
      <c r="L122" s="3534"/>
      <c r="M122" s="3215"/>
      <c r="N122" s="3215"/>
      <c r="O122" s="3215"/>
      <c r="P122" s="3215"/>
      <c r="Q122" s="3215"/>
      <c r="R122" s="3215"/>
      <c r="S122" s="3215"/>
      <c r="T122" s="3215"/>
      <c r="U122" s="3215"/>
    </row>
    <row r="123" spans="1:21">
      <c r="A123" s="3219"/>
      <c r="B123" s="3217"/>
      <c r="C123" s="2768"/>
      <c r="D123" s="2768"/>
      <c r="E123" s="2768"/>
      <c r="F123" s="2768"/>
      <c r="G123" s="2768"/>
      <c r="H123" s="2768"/>
      <c r="I123" s="2768"/>
      <c r="J123" s="2768"/>
      <c r="K123" s="2768"/>
      <c r="L123" s="3534"/>
      <c r="M123" s="3215"/>
      <c r="N123" s="3215"/>
      <c r="O123" s="3215"/>
      <c r="P123" s="3215"/>
      <c r="Q123" s="3215"/>
      <c r="R123" s="3215"/>
      <c r="S123" s="3215"/>
      <c r="T123" s="3215"/>
      <c r="U123" s="3215"/>
    </row>
    <row r="124" spans="1:21">
      <c r="A124" s="3219"/>
      <c r="B124" s="3217"/>
      <c r="C124" s="2768"/>
      <c r="D124" s="2768"/>
      <c r="E124" s="2768"/>
      <c r="F124" s="2768"/>
      <c r="G124" s="2768"/>
      <c r="H124" s="2768"/>
      <c r="I124" s="2768"/>
      <c r="J124" s="2768"/>
      <c r="K124" s="2768"/>
      <c r="L124" s="3534"/>
      <c r="M124" s="3215"/>
      <c r="N124" s="3215"/>
      <c r="O124" s="3215"/>
      <c r="P124" s="3215"/>
      <c r="Q124" s="3215"/>
      <c r="R124" s="3215"/>
      <c r="S124" s="3215"/>
      <c r="T124" s="3215"/>
      <c r="U124" s="3215"/>
    </row>
    <row r="125" spans="1:21">
      <c r="A125" s="3219"/>
      <c r="B125" s="3217"/>
      <c r="C125" s="2768"/>
      <c r="D125" s="2768"/>
      <c r="E125" s="2768"/>
      <c r="F125" s="2768"/>
      <c r="G125" s="2768"/>
      <c r="H125" s="2768"/>
      <c r="I125" s="2768"/>
      <c r="J125" s="2768"/>
      <c r="K125" s="2768"/>
      <c r="L125" s="3534"/>
      <c r="M125" s="3215"/>
      <c r="N125" s="3215"/>
      <c r="O125" s="3215"/>
      <c r="P125" s="3215"/>
      <c r="Q125" s="3215"/>
      <c r="R125" s="3215"/>
      <c r="S125" s="3215"/>
      <c r="T125" s="3215"/>
      <c r="U125" s="3215"/>
    </row>
    <row r="126" spans="1:21">
      <c r="A126" s="3219"/>
      <c r="B126" s="3217"/>
      <c r="C126" s="2768"/>
      <c r="D126" s="2768"/>
      <c r="E126" s="2768"/>
      <c r="F126" s="2768"/>
      <c r="G126" s="2768"/>
      <c r="H126" s="2768"/>
      <c r="I126" s="2768"/>
      <c r="J126" s="2768"/>
      <c r="K126" s="2768"/>
      <c r="L126" s="3534"/>
      <c r="M126" s="3215"/>
      <c r="N126" s="3215"/>
      <c r="O126" s="3215"/>
      <c r="P126" s="3215"/>
      <c r="Q126" s="3215"/>
      <c r="R126" s="3215"/>
      <c r="S126" s="3215"/>
      <c r="T126" s="3215"/>
      <c r="U126" s="3215"/>
    </row>
    <row r="127" spans="1:21">
      <c r="A127" s="3219"/>
      <c r="B127" s="3217"/>
      <c r="C127" s="2768"/>
      <c r="D127" s="2768"/>
      <c r="E127" s="2768"/>
      <c r="F127" s="2768"/>
      <c r="G127" s="2768"/>
      <c r="H127" s="2768"/>
      <c r="I127" s="2768"/>
      <c r="J127" s="2768"/>
      <c r="K127" s="2768"/>
      <c r="L127" s="3534"/>
      <c r="M127" s="3215"/>
      <c r="N127" s="3215"/>
      <c r="O127" s="3215"/>
      <c r="P127" s="3215"/>
      <c r="Q127" s="3215"/>
      <c r="R127" s="3215"/>
      <c r="S127" s="3215"/>
      <c r="T127" s="3215"/>
      <c r="U127" s="3215"/>
    </row>
    <row r="128" spans="1:21">
      <c r="A128" s="3219"/>
      <c r="B128" s="3217"/>
      <c r="C128" s="2768"/>
      <c r="D128" s="2768"/>
      <c r="E128" s="2768"/>
      <c r="F128" s="2768"/>
      <c r="G128" s="2768"/>
      <c r="H128" s="2768"/>
      <c r="I128" s="2768"/>
      <c r="J128" s="2768"/>
      <c r="K128" s="2768"/>
      <c r="L128" s="3220"/>
      <c r="M128" s="3220"/>
      <c r="N128" s="3220"/>
      <c r="O128" s="3220"/>
      <c r="P128" s="3220"/>
      <c r="Q128" s="3220"/>
      <c r="R128" s="3220"/>
      <c r="S128" s="3220"/>
      <c r="T128" s="3220"/>
      <c r="U128" s="3220"/>
    </row>
    <row r="129" spans="1:21">
      <c r="A129" s="3219"/>
      <c r="B129" s="3225" t="s">
        <v>2944</v>
      </c>
      <c r="C129" s="2768"/>
      <c r="D129" s="2768"/>
      <c r="E129" s="2768"/>
      <c r="F129" s="2768"/>
      <c r="G129" s="2768"/>
      <c r="H129" s="2768"/>
      <c r="I129" s="2768"/>
      <c r="J129" s="2768"/>
      <c r="K129" s="2768"/>
      <c r="L129" s="3220"/>
      <c r="M129" s="3220"/>
      <c r="N129" s="3220"/>
      <c r="O129" s="3220"/>
      <c r="P129" s="3220"/>
      <c r="Q129" s="3220"/>
      <c r="R129" s="3220"/>
      <c r="S129" s="3220"/>
      <c r="T129" s="3220"/>
      <c r="U129" s="3220"/>
    </row>
    <row r="130" spans="1:21">
      <c r="A130" s="3219"/>
      <c r="B130" s="3217"/>
      <c r="C130" s="2768"/>
      <c r="D130" s="2768"/>
      <c r="E130" s="2768"/>
      <c r="F130" s="2768"/>
      <c r="G130" s="2768"/>
      <c r="H130" s="2768"/>
      <c r="I130" s="2768"/>
      <c r="J130" s="2768"/>
      <c r="K130" s="2768"/>
      <c r="L130" s="3534"/>
      <c r="M130" s="3215"/>
      <c r="N130" s="3215"/>
      <c r="O130" s="3215"/>
      <c r="P130" s="3215"/>
      <c r="Q130" s="3215"/>
      <c r="R130" s="3215"/>
      <c r="S130" s="3215"/>
      <c r="T130" s="3215"/>
      <c r="U130" s="3215"/>
    </row>
    <row r="131" spans="1:21">
      <c r="A131" s="3219"/>
      <c r="B131" s="3217"/>
      <c r="C131" s="2768"/>
      <c r="D131" s="2768"/>
      <c r="E131" s="2768"/>
      <c r="F131" s="2768"/>
      <c r="G131" s="2768"/>
      <c r="H131" s="2768"/>
      <c r="I131" s="2768"/>
      <c r="J131" s="2768"/>
      <c r="K131" s="2768"/>
      <c r="L131" s="3534"/>
      <c r="M131" s="3215"/>
      <c r="N131" s="3215"/>
      <c r="O131" s="3215"/>
      <c r="P131" s="3215"/>
      <c r="Q131" s="3215"/>
      <c r="R131" s="3215"/>
      <c r="S131" s="3215"/>
      <c r="T131" s="3215"/>
      <c r="U131" s="3215"/>
    </row>
    <row r="132" spans="1:21">
      <c r="A132" s="3219"/>
      <c r="B132" s="3217"/>
      <c r="C132" s="2768"/>
      <c r="D132" s="2768"/>
      <c r="E132" s="2768"/>
      <c r="F132" s="2768"/>
      <c r="G132" s="2768"/>
      <c r="H132" s="2768"/>
      <c r="I132" s="2768"/>
      <c r="J132" s="2768"/>
      <c r="K132" s="2768"/>
      <c r="L132" s="3534"/>
      <c r="M132" s="3215"/>
      <c r="N132" s="3215"/>
      <c r="O132" s="3215"/>
      <c r="P132" s="3215"/>
      <c r="Q132" s="3215"/>
      <c r="R132" s="3215"/>
      <c r="S132" s="3215"/>
      <c r="T132" s="3215"/>
      <c r="U132" s="3215"/>
    </row>
    <row r="133" spans="1:21">
      <c r="A133" s="3219"/>
      <c r="B133" s="3217"/>
      <c r="C133" s="2768"/>
      <c r="D133" s="2768"/>
      <c r="E133" s="2768"/>
      <c r="F133" s="2768"/>
      <c r="G133" s="2768"/>
      <c r="H133" s="2768"/>
      <c r="I133" s="2768"/>
      <c r="J133" s="2768"/>
      <c r="K133" s="2768"/>
      <c r="L133" s="3534"/>
      <c r="M133" s="3215"/>
      <c r="N133" s="3215"/>
      <c r="O133" s="3215"/>
      <c r="P133" s="3215"/>
      <c r="Q133" s="3215"/>
      <c r="R133" s="3215"/>
      <c r="S133" s="3215"/>
      <c r="T133" s="3215"/>
      <c r="U133" s="3215"/>
    </row>
    <row r="134" spans="1:21">
      <c r="A134" s="3219"/>
      <c r="B134" s="3217"/>
      <c r="C134" s="2768"/>
      <c r="D134" s="2768"/>
      <c r="E134" s="2768"/>
      <c r="F134" s="2768"/>
      <c r="G134" s="2768"/>
      <c r="H134" s="2768"/>
      <c r="I134" s="2768"/>
      <c r="J134" s="2768"/>
      <c r="K134" s="2768"/>
      <c r="L134" s="3534"/>
      <c r="M134" s="3215"/>
      <c r="N134" s="3215"/>
      <c r="O134" s="3215"/>
      <c r="P134" s="3215"/>
      <c r="Q134" s="3215"/>
      <c r="R134" s="3215"/>
      <c r="S134" s="3215"/>
      <c r="T134" s="3215"/>
      <c r="U134" s="3215"/>
    </row>
    <row r="135" spans="1:21">
      <c r="A135" s="3219"/>
      <c r="B135" s="3217"/>
      <c r="C135" s="2768"/>
      <c r="D135" s="2768"/>
      <c r="E135" s="2768"/>
      <c r="F135" s="2768"/>
      <c r="G135" s="2768"/>
      <c r="H135" s="2768"/>
      <c r="I135" s="2768"/>
      <c r="J135" s="2768"/>
      <c r="K135" s="2768"/>
      <c r="L135" s="3534"/>
      <c r="M135" s="3215"/>
      <c r="N135" s="3215"/>
      <c r="O135" s="3215"/>
      <c r="P135" s="3215"/>
      <c r="Q135" s="3215"/>
      <c r="R135" s="3215"/>
      <c r="S135" s="3215"/>
      <c r="T135" s="3215"/>
      <c r="U135" s="3215"/>
    </row>
    <row r="136" spans="1:21">
      <c r="A136" s="3219"/>
      <c r="B136" s="3217"/>
      <c r="C136" s="2768"/>
      <c r="D136" s="2768"/>
      <c r="E136" s="2768"/>
      <c r="F136" s="2768"/>
      <c r="G136" s="2768"/>
      <c r="H136" s="2768"/>
      <c r="I136" s="2768"/>
      <c r="J136" s="2768"/>
      <c r="K136" s="2768"/>
      <c r="L136" s="3534"/>
      <c r="M136" s="3215"/>
      <c r="N136" s="3215"/>
      <c r="O136" s="3215"/>
      <c r="P136" s="3215"/>
      <c r="Q136" s="3215"/>
      <c r="R136" s="3215"/>
      <c r="S136" s="3215"/>
      <c r="T136" s="3215"/>
      <c r="U136" s="3215"/>
    </row>
    <row r="137" spans="1:21">
      <c r="A137" s="3219"/>
      <c r="B137" s="3217"/>
      <c r="C137" s="2768"/>
      <c r="D137" s="2768"/>
      <c r="E137" s="2768"/>
      <c r="F137" s="2768"/>
      <c r="G137" s="2768"/>
      <c r="H137" s="2768"/>
      <c r="I137" s="2768"/>
      <c r="J137" s="2768"/>
      <c r="K137" s="2768"/>
      <c r="L137" s="3534"/>
      <c r="M137" s="3215"/>
      <c r="N137" s="3215"/>
      <c r="O137" s="3215"/>
      <c r="P137" s="3215"/>
      <c r="Q137" s="3215"/>
      <c r="R137" s="3215"/>
      <c r="S137" s="3215"/>
      <c r="T137" s="3215"/>
      <c r="U137" s="3215"/>
    </row>
    <row r="138" spans="1:21">
      <c r="A138" s="3219"/>
      <c r="B138" s="3217"/>
      <c r="C138" s="2768"/>
      <c r="D138" s="2768"/>
      <c r="E138" s="2768"/>
      <c r="F138" s="2768"/>
      <c r="G138" s="2768"/>
      <c r="H138" s="2768"/>
      <c r="I138" s="2768"/>
      <c r="J138" s="2768"/>
      <c r="K138" s="2768"/>
      <c r="L138" s="3534"/>
      <c r="M138" s="3215"/>
      <c r="N138" s="3215"/>
      <c r="O138" s="3215"/>
      <c r="P138" s="3215"/>
      <c r="Q138" s="3215"/>
      <c r="R138" s="3215"/>
      <c r="S138" s="3215"/>
      <c r="T138" s="3215"/>
      <c r="U138" s="3215"/>
    </row>
    <row r="139" spans="1:21">
      <c r="A139" s="3219"/>
      <c r="B139" s="3217"/>
      <c r="C139" s="2768"/>
      <c r="D139" s="2768"/>
      <c r="E139" s="2768"/>
      <c r="F139" s="2768"/>
      <c r="G139" s="2768"/>
      <c r="H139" s="2768"/>
      <c r="I139" s="2768"/>
      <c r="J139" s="2768"/>
      <c r="K139" s="2768"/>
      <c r="L139" s="3534"/>
      <c r="M139" s="3215"/>
      <c r="N139" s="3215"/>
      <c r="O139" s="3215"/>
      <c r="P139" s="3215"/>
      <c r="Q139" s="3215"/>
      <c r="R139" s="3215"/>
      <c r="S139" s="3215"/>
      <c r="T139" s="3215"/>
      <c r="U139" s="3215"/>
    </row>
    <row r="140" spans="1:21">
      <c r="A140" s="3219"/>
      <c r="B140" s="3217"/>
      <c r="C140" s="2768"/>
      <c r="D140" s="2768"/>
      <c r="E140" s="2768"/>
      <c r="F140" s="2768"/>
      <c r="G140" s="2768"/>
      <c r="H140" s="2768"/>
      <c r="I140" s="2768"/>
      <c r="J140" s="2768"/>
      <c r="K140" s="2768"/>
      <c r="L140" s="3534"/>
      <c r="M140" s="3215"/>
      <c r="N140" s="3215"/>
      <c r="O140" s="3215"/>
      <c r="P140" s="3215"/>
      <c r="Q140" s="3215"/>
      <c r="R140" s="3215"/>
      <c r="S140" s="3215"/>
      <c r="T140" s="3215"/>
      <c r="U140" s="3215"/>
    </row>
    <row r="141" spans="1:21">
      <c r="A141" s="3219"/>
      <c r="B141" s="3217"/>
      <c r="C141" s="2768"/>
      <c r="D141" s="2768"/>
      <c r="E141" s="2768"/>
      <c r="F141" s="2768"/>
      <c r="G141" s="2768"/>
      <c r="H141" s="2768"/>
      <c r="I141" s="2768"/>
      <c r="J141" s="2768"/>
      <c r="K141" s="2768"/>
      <c r="L141" s="3534"/>
      <c r="M141" s="3215"/>
      <c r="N141" s="3215"/>
      <c r="O141" s="3215"/>
      <c r="P141" s="3215"/>
      <c r="Q141" s="3215"/>
      <c r="R141" s="3215"/>
      <c r="S141" s="3215"/>
      <c r="T141" s="3215"/>
      <c r="U141" s="3215"/>
    </row>
    <row r="142" spans="1:21">
      <c r="A142" s="3219"/>
      <c r="B142" s="3217"/>
      <c r="C142" s="2768"/>
      <c r="D142" s="2768"/>
      <c r="E142" s="2768"/>
      <c r="F142" s="2768"/>
      <c r="G142" s="2768"/>
      <c r="H142" s="2768"/>
      <c r="I142" s="2768"/>
      <c r="J142" s="2768"/>
      <c r="K142" s="2768"/>
      <c r="L142" s="3534"/>
      <c r="M142" s="3215"/>
      <c r="N142" s="3215"/>
      <c r="O142" s="3215"/>
      <c r="P142" s="3215"/>
      <c r="Q142" s="3215"/>
      <c r="R142" s="3215"/>
      <c r="S142" s="3215"/>
      <c r="T142" s="3215"/>
      <c r="U142" s="3215"/>
    </row>
    <row r="143" spans="1:21">
      <c r="A143" s="3219"/>
      <c r="B143" s="3217"/>
      <c r="C143" s="2768"/>
      <c r="D143" s="2768"/>
      <c r="E143" s="2768"/>
      <c r="F143" s="2768"/>
      <c r="G143" s="2768"/>
      <c r="H143" s="2768"/>
      <c r="I143" s="2768"/>
      <c r="J143" s="2768"/>
      <c r="K143" s="2768"/>
      <c r="L143" s="3534"/>
      <c r="M143" s="3215"/>
      <c r="N143" s="3215"/>
      <c r="O143" s="3215"/>
      <c r="P143" s="3215"/>
      <c r="Q143" s="3215"/>
      <c r="R143" s="3215"/>
      <c r="S143" s="3215"/>
      <c r="T143" s="3215"/>
      <c r="U143" s="3215"/>
    </row>
    <row r="144" spans="1:21">
      <c r="A144" s="3219"/>
      <c r="B144" s="3217"/>
      <c r="C144" s="2768"/>
      <c r="D144" s="2768"/>
      <c r="E144" s="2768"/>
      <c r="F144" s="2768"/>
      <c r="G144" s="2768"/>
      <c r="H144" s="2768"/>
      <c r="I144" s="2768"/>
      <c r="J144" s="2768"/>
      <c r="K144" s="2768"/>
      <c r="L144" s="3534"/>
      <c r="M144" s="3215"/>
      <c r="N144" s="3215"/>
      <c r="O144" s="3215"/>
      <c r="P144" s="3215"/>
      <c r="Q144" s="3215"/>
      <c r="R144" s="3215"/>
      <c r="S144" s="3215"/>
      <c r="T144" s="3215"/>
      <c r="U144" s="3215"/>
    </row>
    <row r="145" spans="1:21">
      <c r="A145" s="3219"/>
      <c r="B145" s="3217"/>
      <c r="C145" s="2768"/>
      <c r="D145" s="2768"/>
      <c r="E145" s="2768"/>
      <c r="F145" s="2768"/>
      <c r="G145" s="2768"/>
      <c r="H145" s="2768"/>
      <c r="I145" s="2768"/>
      <c r="J145" s="2768"/>
      <c r="K145" s="2768"/>
      <c r="L145" s="3534"/>
      <c r="M145" s="3215"/>
      <c r="N145" s="3215"/>
      <c r="O145" s="3215"/>
      <c r="P145" s="3215"/>
      <c r="Q145" s="3215"/>
      <c r="R145" s="3215"/>
      <c r="S145" s="3215"/>
      <c r="T145" s="3215"/>
      <c r="U145" s="3215"/>
    </row>
    <row r="146" spans="1:21">
      <c r="A146" s="3219"/>
      <c r="B146" s="3217"/>
      <c r="C146" s="2768"/>
      <c r="D146" s="2768"/>
      <c r="E146" s="2768"/>
      <c r="F146" s="2768"/>
      <c r="G146" s="2768"/>
      <c r="H146" s="2768"/>
      <c r="I146" s="2768"/>
      <c r="J146" s="2768"/>
      <c r="K146" s="2768"/>
      <c r="L146" s="3534"/>
      <c r="M146" s="3215"/>
      <c r="N146" s="3215"/>
      <c r="O146" s="3215"/>
      <c r="P146" s="3215"/>
      <c r="Q146" s="3215"/>
      <c r="R146" s="3215"/>
      <c r="S146" s="3215"/>
      <c r="T146" s="3215"/>
      <c r="U146" s="3215"/>
    </row>
    <row r="147" spans="1:21">
      <c r="A147" s="3219"/>
      <c r="B147" s="3217"/>
      <c r="C147" s="2768"/>
      <c r="D147" s="2768"/>
      <c r="E147" s="2768"/>
      <c r="F147" s="2768"/>
      <c r="G147" s="2768"/>
      <c r="H147" s="2768"/>
      <c r="I147" s="2768"/>
      <c r="J147" s="2768"/>
      <c r="K147" s="2768"/>
      <c r="L147" s="3534"/>
      <c r="M147" s="3215"/>
      <c r="N147" s="3215"/>
      <c r="O147" s="3215"/>
      <c r="P147" s="3215"/>
      <c r="Q147" s="3215"/>
      <c r="R147" s="3215"/>
      <c r="S147" s="3215"/>
      <c r="T147" s="3215"/>
      <c r="U147" s="3215"/>
    </row>
    <row r="148" spans="1:21">
      <c r="A148" s="3219"/>
      <c r="B148" s="3217"/>
      <c r="C148" s="2768"/>
      <c r="D148" s="2768"/>
      <c r="E148" s="2768"/>
      <c r="F148" s="2768"/>
      <c r="G148" s="2768"/>
      <c r="H148" s="2768"/>
      <c r="I148" s="2768"/>
      <c r="J148" s="2768"/>
      <c r="K148" s="2768"/>
      <c r="L148" s="3534"/>
      <c r="M148" s="3215"/>
      <c r="N148" s="3215"/>
      <c r="O148" s="3215"/>
      <c r="P148" s="3215"/>
      <c r="Q148" s="3215"/>
      <c r="R148" s="3215"/>
      <c r="S148" s="3215"/>
      <c r="T148" s="3215"/>
      <c r="U148" s="3215"/>
    </row>
    <row r="149" spans="1:21">
      <c r="A149" s="3219"/>
      <c r="B149" s="3217"/>
      <c r="C149" s="2768"/>
      <c r="D149" s="2768"/>
      <c r="E149" s="2768"/>
      <c r="F149" s="2768"/>
      <c r="G149" s="2768"/>
      <c r="H149" s="2768"/>
      <c r="I149" s="2768"/>
      <c r="J149" s="2768"/>
      <c r="K149" s="2768"/>
      <c r="L149" s="3534"/>
      <c r="M149" s="3215"/>
      <c r="N149" s="3215"/>
      <c r="O149" s="3215"/>
      <c r="P149" s="3215"/>
      <c r="Q149" s="3215"/>
      <c r="R149" s="3215"/>
      <c r="S149" s="3215"/>
      <c r="T149" s="3215"/>
      <c r="U149" s="3215"/>
    </row>
    <row r="150" spans="1:21">
      <c r="A150" s="3219"/>
      <c r="B150" s="3217"/>
      <c r="C150" s="2768"/>
      <c r="D150" s="2768"/>
      <c r="E150" s="2768"/>
      <c r="F150" s="2768"/>
      <c r="G150" s="2768"/>
      <c r="H150" s="2768"/>
      <c r="I150" s="2768"/>
      <c r="J150" s="2768"/>
      <c r="K150" s="2768"/>
      <c r="L150" s="3220"/>
      <c r="M150" s="3220"/>
      <c r="N150" s="3220"/>
      <c r="O150" s="3224"/>
      <c r="P150" s="3224"/>
      <c r="Q150" s="3224"/>
      <c r="R150" s="3224"/>
      <c r="S150" s="3222"/>
      <c r="T150" s="3222"/>
      <c r="U150" s="3222"/>
    </row>
    <row r="151" spans="1:21" ht="21.75">
      <c r="A151" s="3219"/>
      <c r="B151" s="3221" t="s">
        <v>2943</v>
      </c>
      <c r="C151" s="2763"/>
      <c r="D151" s="2763"/>
      <c r="E151" s="2763"/>
      <c r="F151" s="2763"/>
      <c r="G151" s="2763"/>
      <c r="H151" s="2763"/>
      <c r="I151" s="2763"/>
      <c r="J151" s="2763"/>
      <c r="K151" s="2763"/>
      <c r="L151" s="3223"/>
      <c r="M151" s="3223"/>
      <c r="N151" s="3223"/>
      <c r="O151" s="3223"/>
      <c r="P151" s="3222"/>
      <c r="Q151" s="3222"/>
      <c r="R151" s="3222"/>
      <c r="S151" s="3222"/>
      <c r="T151" s="3222"/>
      <c r="U151" s="3222"/>
    </row>
    <row r="152" spans="1:21">
      <c r="A152" s="3219"/>
      <c r="B152" s="3217"/>
      <c r="C152" s="2768"/>
      <c r="D152" s="2768"/>
      <c r="E152" s="2768"/>
      <c r="F152" s="2768"/>
      <c r="G152" s="2768"/>
      <c r="H152" s="2768"/>
      <c r="I152" s="2768"/>
      <c r="J152" s="2768"/>
      <c r="K152" s="2768"/>
      <c r="L152" s="3534"/>
      <c r="M152" s="3215"/>
      <c r="N152" s="3215"/>
      <c r="O152" s="3215"/>
      <c r="P152" s="3215"/>
      <c r="Q152" s="3215"/>
      <c r="R152" s="3215"/>
      <c r="S152" s="3215"/>
      <c r="T152" s="3215"/>
      <c r="U152" s="3215"/>
    </row>
    <row r="153" spans="1:21">
      <c r="A153" s="3219"/>
      <c r="B153" s="3217"/>
      <c r="C153" s="2768"/>
      <c r="D153" s="2768"/>
      <c r="E153" s="2768"/>
      <c r="F153" s="2768"/>
      <c r="G153" s="2768"/>
      <c r="H153" s="2768"/>
      <c r="I153" s="2768"/>
      <c r="J153" s="2768"/>
      <c r="K153" s="2768"/>
      <c r="L153" s="3534"/>
      <c r="M153" s="3215"/>
      <c r="N153" s="3215"/>
      <c r="O153" s="3215"/>
      <c r="P153" s="3215"/>
      <c r="Q153" s="3215"/>
      <c r="R153" s="3215"/>
      <c r="S153" s="3215"/>
      <c r="T153" s="3215"/>
      <c r="U153" s="3215"/>
    </row>
    <row r="154" spans="1:21">
      <c r="A154" s="3219"/>
      <c r="B154" s="3217"/>
      <c r="C154" s="2768"/>
      <c r="D154" s="2768"/>
      <c r="E154" s="2768"/>
      <c r="F154" s="2768"/>
      <c r="G154" s="2768"/>
      <c r="H154" s="2768"/>
      <c r="I154" s="2768"/>
      <c r="J154" s="2768"/>
      <c r="K154" s="2768"/>
      <c r="L154" s="3534"/>
      <c r="M154" s="3215"/>
      <c r="N154" s="3215"/>
      <c r="O154" s="3215"/>
      <c r="P154" s="3215"/>
      <c r="Q154" s="3215"/>
      <c r="R154" s="3215"/>
      <c r="S154" s="3215"/>
      <c r="T154" s="3215"/>
      <c r="U154" s="3215"/>
    </row>
    <row r="155" spans="1:21">
      <c r="A155" s="3219"/>
      <c r="B155" s="3217"/>
      <c r="C155" s="2768"/>
      <c r="D155" s="2768"/>
      <c r="E155" s="2768"/>
      <c r="F155" s="2768"/>
      <c r="G155" s="2768"/>
      <c r="H155" s="2768"/>
      <c r="I155" s="2768"/>
      <c r="J155" s="2768"/>
      <c r="K155" s="2768"/>
      <c r="L155" s="3534"/>
      <c r="M155" s="3215"/>
      <c r="N155" s="3215"/>
      <c r="O155" s="3215"/>
      <c r="P155" s="3215"/>
      <c r="Q155" s="3215"/>
      <c r="R155" s="3215"/>
      <c r="S155" s="3215"/>
      <c r="T155" s="3215"/>
      <c r="U155" s="3215"/>
    </row>
    <row r="156" spans="1:21">
      <c r="A156" s="3219"/>
      <c r="B156" s="3217"/>
      <c r="C156" s="2768"/>
      <c r="D156" s="2768"/>
      <c r="E156" s="2768"/>
      <c r="F156" s="2768"/>
      <c r="G156" s="2768"/>
      <c r="H156" s="2768"/>
      <c r="I156" s="2768"/>
      <c r="J156" s="2768"/>
      <c r="K156" s="2768"/>
      <c r="L156" s="3534"/>
      <c r="M156" s="3215"/>
      <c r="N156" s="3215"/>
      <c r="O156" s="3215"/>
      <c r="P156" s="3215"/>
      <c r="Q156" s="3215"/>
      <c r="R156" s="3215"/>
      <c r="S156" s="3215"/>
      <c r="T156" s="3215"/>
      <c r="U156" s="3215"/>
    </row>
    <row r="157" spans="1:21">
      <c r="A157" s="3219"/>
      <c r="B157" s="3217"/>
      <c r="C157" s="2768"/>
      <c r="D157" s="2768"/>
      <c r="E157" s="2768"/>
      <c r="F157" s="2768"/>
      <c r="G157" s="2768"/>
      <c r="H157" s="2768"/>
      <c r="I157" s="2768"/>
      <c r="J157" s="2768"/>
      <c r="K157" s="2768"/>
      <c r="L157" s="3534"/>
      <c r="M157" s="3215"/>
      <c r="N157" s="3215"/>
      <c r="O157" s="3215"/>
      <c r="P157" s="3215"/>
      <c r="Q157" s="3215"/>
      <c r="R157" s="3215"/>
      <c r="S157" s="3215"/>
      <c r="T157" s="3215"/>
      <c r="U157" s="3215"/>
    </row>
    <row r="158" spans="1:21">
      <c r="A158" s="3219"/>
      <c r="B158" s="3217"/>
      <c r="C158" s="2768"/>
      <c r="D158" s="2768"/>
      <c r="E158" s="2768"/>
      <c r="F158" s="2768"/>
      <c r="G158" s="2768"/>
      <c r="H158" s="2768"/>
      <c r="I158" s="2768"/>
      <c r="J158" s="2768"/>
      <c r="K158" s="2768"/>
      <c r="L158" s="3534"/>
      <c r="M158" s="3215"/>
      <c r="N158" s="3215"/>
      <c r="O158" s="3215"/>
      <c r="P158" s="3215"/>
      <c r="Q158" s="3215"/>
      <c r="R158" s="3215"/>
      <c r="S158" s="3215"/>
      <c r="T158" s="3215"/>
      <c r="U158" s="3215"/>
    </row>
    <row r="159" spans="1:21">
      <c r="A159" s="3219"/>
      <c r="B159" s="3217"/>
      <c r="C159" s="2768"/>
      <c r="D159" s="2768"/>
      <c r="E159" s="2768"/>
      <c r="F159" s="2768"/>
      <c r="G159" s="2768"/>
      <c r="H159" s="2768"/>
      <c r="I159" s="2768"/>
      <c r="J159" s="2768"/>
      <c r="K159" s="2768"/>
      <c r="L159" s="3534"/>
      <c r="M159" s="3215"/>
      <c r="N159" s="3215"/>
      <c r="O159" s="3215"/>
      <c r="P159" s="3215"/>
      <c r="Q159" s="3215"/>
      <c r="R159" s="3215"/>
      <c r="S159" s="3215"/>
      <c r="T159" s="3215"/>
      <c r="U159" s="3215"/>
    </row>
    <row r="160" spans="1:21">
      <c r="A160" s="3219"/>
      <c r="B160" s="3217"/>
      <c r="C160" s="2768"/>
      <c r="D160" s="2768"/>
      <c r="E160" s="2768"/>
      <c r="F160" s="2768"/>
      <c r="G160" s="2768"/>
      <c r="H160" s="2768"/>
      <c r="I160" s="2768"/>
      <c r="J160" s="2768"/>
      <c r="K160" s="2768"/>
      <c r="L160" s="3534"/>
      <c r="M160" s="3215"/>
      <c r="N160" s="3215"/>
      <c r="O160" s="3215"/>
      <c r="P160" s="3215"/>
      <c r="Q160" s="3215"/>
      <c r="R160" s="3215"/>
      <c r="S160" s="3215"/>
      <c r="T160" s="3215"/>
      <c r="U160" s="3215"/>
    </row>
    <row r="161" spans="1:21">
      <c r="A161" s="3219"/>
      <c r="B161" s="3217"/>
      <c r="C161" s="2768"/>
      <c r="D161" s="2768"/>
      <c r="E161" s="2768"/>
      <c r="F161" s="2768"/>
      <c r="G161" s="2768"/>
      <c r="H161" s="2768"/>
      <c r="I161" s="2768"/>
      <c r="J161" s="2768"/>
      <c r="K161" s="2768"/>
      <c r="L161" s="3534"/>
      <c r="M161" s="3215"/>
      <c r="N161" s="3215"/>
      <c r="O161" s="3215"/>
      <c r="P161" s="3215"/>
      <c r="Q161" s="3215"/>
      <c r="R161" s="3215"/>
      <c r="S161" s="3215"/>
      <c r="T161" s="3215"/>
      <c r="U161" s="3215"/>
    </row>
    <row r="162" spans="1:21">
      <c r="A162" s="3219"/>
      <c r="B162" s="3217"/>
      <c r="C162" s="3216"/>
      <c r="D162" s="3216"/>
      <c r="E162" s="3216"/>
      <c r="F162" s="3216"/>
      <c r="G162" s="3216"/>
      <c r="H162" s="3216"/>
      <c r="I162" s="3216"/>
      <c r="J162" s="3216"/>
      <c r="K162" s="3216"/>
      <c r="L162" s="3534"/>
      <c r="M162" s="3215"/>
      <c r="N162" s="3215"/>
      <c r="O162" s="3215"/>
      <c r="P162" s="3215"/>
      <c r="Q162" s="3215"/>
      <c r="R162" s="3215"/>
      <c r="S162" s="3215"/>
      <c r="T162" s="3215"/>
      <c r="U162" s="3215"/>
    </row>
    <row r="163" spans="1:21">
      <c r="A163" s="3219"/>
      <c r="B163" s="3217"/>
      <c r="C163" s="3216"/>
      <c r="D163" s="3216"/>
      <c r="E163" s="3216"/>
      <c r="F163" s="3216"/>
      <c r="G163" s="3216"/>
      <c r="H163" s="3216"/>
      <c r="I163" s="3216"/>
      <c r="J163" s="3216"/>
      <c r="K163" s="3216"/>
      <c r="L163" s="3534"/>
      <c r="M163" s="3215"/>
      <c r="N163" s="3215"/>
      <c r="O163" s="3215"/>
      <c r="P163" s="3215"/>
      <c r="Q163" s="3215"/>
      <c r="R163" s="3215"/>
      <c r="S163" s="3215"/>
      <c r="T163" s="3215"/>
      <c r="U163" s="3215"/>
    </row>
    <row r="164" spans="1:21">
      <c r="A164" s="3218"/>
      <c r="B164" s="3217"/>
      <c r="C164" s="3216"/>
      <c r="D164" s="3216"/>
      <c r="E164" s="3216"/>
      <c r="F164" s="3216"/>
      <c r="G164" s="3216"/>
      <c r="H164" s="3216"/>
      <c r="I164" s="3216"/>
      <c r="J164" s="3216"/>
      <c r="K164" s="3216"/>
      <c r="L164" s="3534"/>
      <c r="M164" s="3215"/>
      <c r="N164" s="3215"/>
      <c r="O164" s="3215"/>
      <c r="P164" s="3215"/>
      <c r="Q164" s="3215"/>
      <c r="R164" s="3215"/>
      <c r="S164" s="3215"/>
      <c r="T164" s="3215"/>
      <c r="U164" s="3215"/>
    </row>
    <row r="165" spans="1:21">
      <c r="A165" s="3218"/>
      <c r="B165" s="3217"/>
      <c r="C165" s="3216"/>
      <c r="D165" s="3216"/>
      <c r="E165" s="3216"/>
      <c r="F165" s="3216"/>
      <c r="G165" s="3216"/>
      <c r="H165" s="3216"/>
      <c r="I165" s="3216"/>
      <c r="J165" s="3216"/>
      <c r="K165" s="3216"/>
      <c r="L165" s="3534"/>
      <c r="M165" s="3215"/>
      <c r="N165" s="3215"/>
      <c r="O165" s="3215"/>
      <c r="P165" s="3215"/>
      <c r="Q165" s="3215"/>
      <c r="R165" s="3215"/>
      <c r="S165" s="3215"/>
      <c r="T165" s="3215"/>
      <c r="U165" s="3215"/>
    </row>
    <row r="166" spans="1:21">
      <c r="A166" s="3218"/>
      <c r="B166" s="3217"/>
      <c r="C166" s="3216"/>
      <c r="D166" s="3216"/>
      <c r="E166" s="3216"/>
      <c r="F166" s="3216"/>
      <c r="G166" s="3216"/>
      <c r="H166" s="3216"/>
      <c r="I166" s="3216"/>
      <c r="J166" s="3216"/>
      <c r="K166" s="3216"/>
      <c r="L166" s="3534"/>
      <c r="M166" s="3215"/>
      <c r="N166" s="3215"/>
      <c r="O166" s="3215"/>
      <c r="P166" s="3215"/>
      <c r="Q166" s="3215"/>
      <c r="R166" s="3215"/>
      <c r="S166" s="3215"/>
      <c r="T166" s="3215"/>
      <c r="U166" s="3215"/>
    </row>
    <row r="167" spans="1:21">
      <c r="A167" s="3218"/>
      <c r="B167" s="3217"/>
      <c r="C167" s="3216"/>
      <c r="D167" s="3216"/>
      <c r="E167" s="3216"/>
      <c r="F167" s="3216"/>
      <c r="G167" s="3216"/>
      <c r="H167" s="3216"/>
      <c r="I167" s="3216"/>
      <c r="J167" s="3216"/>
      <c r="K167" s="3216"/>
      <c r="L167" s="3534"/>
      <c r="M167" s="3215"/>
      <c r="N167" s="3215"/>
      <c r="O167" s="3215"/>
      <c r="P167" s="3215"/>
      <c r="Q167" s="3215"/>
      <c r="R167" s="3215"/>
      <c r="S167" s="3215"/>
      <c r="T167" s="3215"/>
      <c r="U167" s="3215"/>
    </row>
    <row r="168" spans="1:21">
      <c r="A168" s="3218"/>
      <c r="B168" s="3217"/>
      <c r="C168" s="3216"/>
      <c r="D168" s="3216"/>
      <c r="E168" s="3216"/>
      <c r="F168" s="3216"/>
      <c r="G168" s="3216"/>
      <c r="H168" s="3216"/>
      <c r="I168" s="3216"/>
      <c r="J168" s="3216"/>
      <c r="K168" s="3216"/>
      <c r="L168" s="3534"/>
      <c r="M168" s="3215"/>
      <c r="N168" s="3215"/>
      <c r="O168" s="3215"/>
      <c r="P168" s="3215"/>
      <c r="Q168" s="3215"/>
      <c r="R168" s="3215"/>
      <c r="S168" s="3215"/>
      <c r="T168" s="3215"/>
      <c r="U168" s="3215"/>
    </row>
    <row r="169" spans="1:21">
      <c r="A169" s="3218"/>
      <c r="B169" s="3217"/>
      <c r="C169" s="3216"/>
      <c r="D169" s="3216"/>
      <c r="E169" s="3216"/>
      <c r="F169" s="3216"/>
      <c r="G169" s="3216"/>
      <c r="H169" s="3216"/>
      <c r="I169" s="3216"/>
      <c r="J169" s="3216"/>
      <c r="K169" s="3216"/>
      <c r="L169" s="3534"/>
      <c r="M169" s="3215"/>
      <c r="N169" s="3215"/>
      <c r="O169" s="3215"/>
      <c r="P169" s="3215"/>
      <c r="Q169" s="3215"/>
      <c r="R169" s="3215"/>
      <c r="S169" s="3215"/>
      <c r="T169" s="3215"/>
      <c r="U169" s="3215"/>
    </row>
    <row r="170" spans="1:21">
      <c r="A170" s="3218"/>
      <c r="B170" s="3217"/>
      <c r="C170" s="3216"/>
      <c r="D170" s="3216"/>
      <c r="E170" s="3216"/>
      <c r="F170" s="3216"/>
      <c r="G170" s="3216"/>
      <c r="H170" s="3216"/>
      <c r="I170" s="3216"/>
      <c r="J170" s="3216"/>
      <c r="K170" s="3216"/>
      <c r="L170" s="3534"/>
      <c r="M170" s="3215"/>
      <c r="N170" s="3215"/>
      <c r="O170" s="3215"/>
      <c r="P170" s="3215"/>
      <c r="Q170" s="3215"/>
      <c r="R170" s="3215"/>
      <c r="S170" s="3215"/>
      <c r="T170" s="3215"/>
      <c r="U170" s="3215"/>
    </row>
    <row r="171" spans="1:21">
      <c r="A171" s="3218"/>
      <c r="B171" s="3217"/>
      <c r="C171" s="3216"/>
      <c r="D171" s="3216"/>
      <c r="E171" s="3216"/>
      <c r="F171" s="3216"/>
      <c r="G171" s="3216"/>
      <c r="H171" s="3216"/>
      <c r="I171" s="3216"/>
      <c r="J171" s="3216"/>
      <c r="K171" s="3216"/>
      <c r="L171" s="3534"/>
      <c r="M171" s="3215"/>
      <c r="N171" s="3215"/>
      <c r="O171" s="3215"/>
      <c r="P171" s="3215"/>
      <c r="Q171" s="3215"/>
      <c r="R171" s="3215"/>
      <c r="S171" s="3215"/>
      <c r="T171" s="3215"/>
      <c r="U171" s="3215"/>
    </row>
    <row r="172" spans="1:21">
      <c r="A172" s="3218"/>
      <c r="B172" s="3219"/>
      <c r="C172" s="2768"/>
      <c r="D172" s="2768"/>
      <c r="E172" s="2768"/>
      <c r="F172" s="2768"/>
      <c r="G172" s="2768"/>
      <c r="H172" s="2768"/>
      <c r="I172" s="2768"/>
      <c r="J172" s="2768"/>
      <c r="K172" s="2768"/>
      <c r="L172" s="3220"/>
      <c r="M172" s="3220"/>
      <c r="N172" s="3220"/>
      <c r="O172" s="3220"/>
      <c r="P172" s="3220"/>
      <c r="Q172" s="3220"/>
      <c r="R172" s="3220"/>
      <c r="S172" s="3220"/>
      <c r="T172" s="3220"/>
      <c r="U172" s="3220"/>
    </row>
    <row r="173" spans="1:21" ht="21.75">
      <c r="A173" s="3219"/>
      <c r="B173" s="3221" t="s">
        <v>2942</v>
      </c>
      <c r="C173" s="2763"/>
      <c r="D173" s="2763"/>
      <c r="E173" s="2763"/>
      <c r="F173" s="2763"/>
      <c r="G173" s="2763"/>
      <c r="H173" s="2763"/>
      <c r="I173" s="2763"/>
      <c r="J173" s="2763"/>
      <c r="K173" s="2763"/>
      <c r="L173" s="3220"/>
      <c r="M173" s="3220"/>
      <c r="N173" s="3220"/>
      <c r="O173" s="3220"/>
      <c r="P173" s="3220"/>
      <c r="Q173" s="3220"/>
      <c r="R173" s="3220"/>
      <c r="S173" s="3220"/>
      <c r="T173" s="3220"/>
      <c r="U173" s="3220"/>
    </row>
    <row r="174" spans="1:21">
      <c r="A174" s="3219"/>
      <c r="B174" s="3217"/>
      <c r="C174" s="2768"/>
      <c r="D174" s="2768"/>
      <c r="E174" s="2768"/>
      <c r="F174" s="2768"/>
      <c r="G174" s="2768"/>
      <c r="H174" s="2768"/>
      <c r="I174" s="2768"/>
      <c r="J174" s="2768"/>
      <c r="K174" s="2768"/>
      <c r="L174" s="3534"/>
      <c r="M174" s="3215"/>
      <c r="N174" s="3215"/>
      <c r="O174" s="3215"/>
      <c r="P174" s="3215"/>
      <c r="Q174" s="3215"/>
      <c r="R174" s="3215"/>
      <c r="S174" s="3215"/>
      <c r="T174" s="3215"/>
      <c r="U174" s="3215"/>
    </row>
    <row r="175" spans="1:21">
      <c r="A175" s="3219"/>
      <c r="B175" s="3217"/>
      <c r="C175" s="2768"/>
      <c r="D175" s="2768"/>
      <c r="E175" s="2768"/>
      <c r="F175" s="2768"/>
      <c r="G175" s="2768"/>
      <c r="H175" s="2768"/>
      <c r="I175" s="2768"/>
      <c r="J175" s="2768"/>
      <c r="K175" s="2768"/>
      <c r="L175" s="3534"/>
      <c r="M175" s="3215"/>
      <c r="N175" s="3215"/>
      <c r="O175" s="3215"/>
      <c r="P175" s="3215"/>
      <c r="Q175" s="3215"/>
      <c r="R175" s="3215"/>
      <c r="S175" s="3215"/>
      <c r="T175" s="3215"/>
      <c r="U175" s="3215"/>
    </row>
    <row r="176" spans="1:21">
      <c r="A176" s="3219"/>
      <c r="B176" s="3217"/>
      <c r="C176" s="2768"/>
      <c r="D176" s="2768"/>
      <c r="E176" s="2768"/>
      <c r="F176" s="2768"/>
      <c r="G176" s="2768"/>
      <c r="H176" s="2768"/>
      <c r="I176" s="2768"/>
      <c r="J176" s="2768"/>
      <c r="K176" s="2768"/>
      <c r="L176" s="3534"/>
      <c r="M176" s="3215"/>
      <c r="N176" s="3215"/>
      <c r="O176" s="3215"/>
      <c r="P176" s="3215"/>
      <c r="Q176" s="3215"/>
      <c r="R176" s="3215"/>
      <c r="S176" s="3215"/>
      <c r="T176" s="3215"/>
      <c r="U176" s="3215"/>
    </row>
    <row r="177" spans="1:21">
      <c r="A177" s="3219"/>
      <c r="B177" s="3217"/>
      <c r="C177" s="2768"/>
      <c r="D177" s="2768"/>
      <c r="E177" s="2768"/>
      <c r="F177" s="2768"/>
      <c r="G177" s="2768"/>
      <c r="H177" s="2768"/>
      <c r="I177" s="2768"/>
      <c r="J177" s="2768"/>
      <c r="K177" s="2768"/>
      <c r="L177" s="3534"/>
      <c r="M177" s="3215"/>
      <c r="N177" s="3215"/>
      <c r="O177" s="3215"/>
      <c r="P177" s="3215"/>
      <c r="Q177" s="3215"/>
      <c r="R177" s="3215"/>
      <c r="S177" s="3215"/>
      <c r="T177" s="3215"/>
      <c r="U177" s="3215"/>
    </row>
    <row r="178" spans="1:21">
      <c r="A178" s="3219"/>
      <c r="B178" s="3217"/>
      <c r="C178" s="2768"/>
      <c r="D178" s="2768"/>
      <c r="E178" s="2768"/>
      <c r="F178" s="2768"/>
      <c r="G178" s="2768"/>
      <c r="H178" s="2768"/>
      <c r="I178" s="2768"/>
      <c r="J178" s="2768"/>
      <c r="K178" s="2768"/>
      <c r="L178" s="3534"/>
      <c r="M178" s="3215"/>
      <c r="N178" s="3215"/>
      <c r="O178" s="3215"/>
      <c r="P178" s="3215"/>
      <c r="Q178" s="3215"/>
      <c r="R178" s="3215"/>
      <c r="S178" s="3215"/>
      <c r="T178" s="3215"/>
      <c r="U178" s="3215"/>
    </row>
    <row r="179" spans="1:21">
      <c r="A179" s="3219"/>
      <c r="B179" s="3217"/>
      <c r="C179" s="2768"/>
      <c r="D179" s="2768"/>
      <c r="E179" s="2768"/>
      <c r="F179" s="2768"/>
      <c r="G179" s="2768"/>
      <c r="H179" s="2768"/>
      <c r="I179" s="2768"/>
      <c r="J179" s="2768"/>
      <c r="K179" s="2768"/>
      <c r="L179" s="3534"/>
      <c r="M179" s="3215"/>
      <c r="N179" s="3215"/>
      <c r="O179" s="3215"/>
      <c r="P179" s="3215"/>
      <c r="Q179" s="3215"/>
      <c r="R179" s="3215"/>
      <c r="S179" s="3215"/>
      <c r="T179" s="3215"/>
      <c r="U179" s="3215"/>
    </row>
    <row r="180" spans="1:21">
      <c r="A180" s="3219"/>
      <c r="B180" s="3217"/>
      <c r="C180" s="2768"/>
      <c r="D180" s="2768"/>
      <c r="E180" s="2768"/>
      <c r="F180" s="2768"/>
      <c r="G180" s="2768"/>
      <c r="H180" s="2768"/>
      <c r="I180" s="2768"/>
      <c r="J180" s="2768"/>
      <c r="K180" s="2768"/>
      <c r="L180" s="3534"/>
      <c r="M180" s="3215"/>
      <c r="N180" s="3215"/>
      <c r="O180" s="3215"/>
      <c r="P180" s="3215"/>
      <c r="Q180" s="3215"/>
      <c r="R180" s="3215"/>
      <c r="S180" s="3215"/>
      <c r="T180" s="3215"/>
      <c r="U180" s="3215"/>
    </row>
    <row r="181" spans="1:21">
      <c r="A181" s="3219"/>
      <c r="B181" s="3217"/>
      <c r="C181" s="2768"/>
      <c r="D181" s="2768"/>
      <c r="E181" s="2768"/>
      <c r="F181" s="2768"/>
      <c r="G181" s="2768"/>
      <c r="H181" s="2768"/>
      <c r="I181" s="2768"/>
      <c r="J181" s="2768"/>
      <c r="K181" s="2768"/>
      <c r="L181" s="3534"/>
      <c r="M181" s="3215"/>
      <c r="N181" s="3215"/>
      <c r="O181" s="3215"/>
      <c r="P181" s="3215"/>
      <c r="Q181" s="3215"/>
      <c r="R181" s="3215"/>
      <c r="S181" s="3215"/>
      <c r="T181" s="3215"/>
      <c r="U181" s="3215"/>
    </row>
    <row r="182" spans="1:21">
      <c r="A182" s="3219"/>
      <c r="B182" s="3217"/>
      <c r="C182" s="2768"/>
      <c r="D182" s="2768"/>
      <c r="E182" s="2768"/>
      <c r="F182" s="2768"/>
      <c r="G182" s="2768"/>
      <c r="H182" s="2768"/>
      <c r="I182" s="2768"/>
      <c r="J182" s="2768"/>
      <c r="K182" s="2768"/>
      <c r="L182" s="3534"/>
      <c r="M182" s="3215"/>
      <c r="N182" s="3215"/>
      <c r="O182" s="3215"/>
      <c r="P182" s="3215"/>
      <c r="Q182" s="3215"/>
      <c r="R182" s="3215"/>
      <c r="S182" s="3215"/>
      <c r="T182" s="3215"/>
      <c r="U182" s="3215"/>
    </row>
    <row r="183" spans="1:21">
      <c r="A183" s="3219"/>
      <c r="B183" s="3217"/>
      <c r="C183" s="2768"/>
      <c r="D183" s="2768"/>
      <c r="E183" s="2768"/>
      <c r="F183" s="2768"/>
      <c r="G183" s="2768"/>
      <c r="H183" s="2768"/>
      <c r="I183" s="2768"/>
      <c r="J183" s="2768"/>
      <c r="K183" s="2768"/>
      <c r="L183" s="3534"/>
      <c r="M183" s="3215"/>
      <c r="N183" s="3215"/>
      <c r="O183" s="3215"/>
      <c r="P183" s="3215"/>
      <c r="Q183" s="3215"/>
      <c r="R183" s="3215"/>
      <c r="S183" s="3215"/>
      <c r="T183" s="3215"/>
      <c r="U183" s="3215"/>
    </row>
    <row r="184" spans="1:21">
      <c r="A184" s="3219"/>
      <c r="B184" s="3217"/>
      <c r="C184" s="3216"/>
      <c r="D184" s="3216"/>
      <c r="E184" s="3216"/>
      <c r="F184" s="3216"/>
      <c r="G184" s="3216"/>
      <c r="H184" s="3216"/>
      <c r="I184" s="3216"/>
      <c r="J184" s="3216"/>
      <c r="K184" s="3216"/>
      <c r="L184" s="3534"/>
      <c r="M184" s="3215"/>
      <c r="N184" s="3215"/>
      <c r="O184" s="3215"/>
      <c r="P184" s="3215"/>
      <c r="Q184" s="3215"/>
      <c r="R184" s="3215"/>
      <c r="S184" s="3215"/>
      <c r="T184" s="3215"/>
      <c r="U184" s="3215"/>
    </row>
    <row r="185" spans="1:21">
      <c r="A185" s="3219"/>
      <c r="B185" s="3217"/>
      <c r="C185" s="3216"/>
      <c r="D185" s="3216"/>
      <c r="E185" s="3216"/>
      <c r="F185" s="3216"/>
      <c r="G185" s="3216"/>
      <c r="H185" s="3216"/>
      <c r="I185" s="3216"/>
      <c r="J185" s="3216"/>
      <c r="K185" s="3216"/>
      <c r="L185" s="3534"/>
      <c r="M185" s="3215"/>
      <c r="N185" s="3215"/>
      <c r="O185" s="3215"/>
      <c r="P185" s="3215"/>
      <c r="Q185" s="3215"/>
      <c r="R185" s="3215"/>
      <c r="S185" s="3215"/>
      <c r="T185" s="3215"/>
      <c r="U185" s="3215"/>
    </row>
    <row r="186" spans="1:21">
      <c r="A186" s="3218"/>
      <c r="B186" s="3217"/>
      <c r="C186" s="3216"/>
      <c r="D186" s="3216"/>
      <c r="E186" s="3216"/>
      <c r="F186" s="3216"/>
      <c r="G186" s="3216"/>
      <c r="H186" s="3216"/>
      <c r="I186" s="3216"/>
      <c r="J186" s="3216"/>
      <c r="K186" s="3216"/>
      <c r="L186" s="3534"/>
      <c r="M186" s="3215"/>
      <c r="N186" s="3215"/>
      <c r="O186" s="3215"/>
      <c r="P186" s="3215"/>
      <c r="Q186" s="3215"/>
      <c r="R186" s="3215"/>
      <c r="S186" s="3215"/>
      <c r="T186" s="3215"/>
      <c r="U186" s="3215"/>
    </row>
    <row r="187" spans="1:21">
      <c r="A187" s="3218"/>
      <c r="B187" s="3217"/>
      <c r="C187" s="3216"/>
      <c r="D187" s="3216"/>
      <c r="E187" s="3216"/>
      <c r="F187" s="3216"/>
      <c r="G187" s="3216"/>
      <c r="H187" s="3216"/>
      <c r="I187" s="3216"/>
      <c r="J187" s="3216"/>
      <c r="K187" s="3216"/>
      <c r="L187" s="3534"/>
      <c r="M187" s="3215"/>
      <c r="N187" s="3215"/>
      <c r="O187" s="3215"/>
      <c r="P187" s="3215"/>
      <c r="Q187" s="3215"/>
      <c r="R187" s="3215"/>
      <c r="S187" s="3215"/>
      <c r="T187" s="3215"/>
      <c r="U187" s="3215"/>
    </row>
    <row r="188" spans="1:21">
      <c r="A188" s="3218"/>
      <c r="B188" s="3217"/>
      <c r="C188" s="3216"/>
      <c r="D188" s="3216"/>
      <c r="E188" s="3216"/>
      <c r="F188" s="3216"/>
      <c r="G188" s="3216"/>
      <c r="H188" s="3216"/>
      <c r="I188" s="3216"/>
      <c r="J188" s="3216"/>
      <c r="K188" s="3216"/>
      <c r="L188" s="3534"/>
      <c r="M188" s="3215"/>
      <c r="N188" s="3215"/>
      <c r="O188" s="3215"/>
      <c r="P188" s="3215"/>
      <c r="Q188" s="3215"/>
      <c r="R188" s="3215"/>
      <c r="S188" s="3215"/>
      <c r="T188" s="3215"/>
      <c r="U188" s="3215"/>
    </row>
    <row r="189" spans="1:21">
      <c r="A189" s="3218"/>
      <c r="B189" s="3217"/>
      <c r="C189" s="3216"/>
      <c r="D189" s="3216"/>
      <c r="E189" s="3216"/>
      <c r="F189" s="3216"/>
      <c r="G189" s="3216"/>
      <c r="H189" s="3216"/>
      <c r="I189" s="3216"/>
      <c r="J189" s="3216"/>
      <c r="K189" s="3216"/>
      <c r="L189" s="3534"/>
      <c r="M189" s="3215"/>
      <c r="N189" s="3215"/>
      <c r="O189" s="3215"/>
      <c r="P189" s="3215"/>
      <c r="Q189" s="3215"/>
      <c r="R189" s="3215"/>
      <c r="S189" s="3215"/>
      <c r="T189" s="3215"/>
      <c r="U189" s="3215"/>
    </row>
    <row r="190" spans="1:21">
      <c r="A190" s="3218"/>
      <c r="B190" s="3217"/>
      <c r="C190" s="3216"/>
      <c r="D190" s="3216"/>
      <c r="E190" s="3216"/>
      <c r="F190" s="3216"/>
      <c r="G190" s="3216"/>
      <c r="H190" s="3216"/>
      <c r="I190" s="3216"/>
      <c r="J190" s="3216"/>
      <c r="K190" s="3216"/>
      <c r="L190" s="3534"/>
      <c r="M190" s="3215"/>
      <c r="N190" s="3215"/>
      <c r="O190" s="3215"/>
      <c r="P190" s="3215"/>
      <c r="Q190" s="3215"/>
      <c r="R190" s="3215"/>
      <c r="S190" s="3215"/>
      <c r="T190" s="3215"/>
      <c r="U190" s="3215"/>
    </row>
    <row r="191" spans="1:21">
      <c r="A191" s="3218"/>
      <c r="B191" s="3217"/>
      <c r="C191" s="3216"/>
      <c r="D191" s="3216"/>
      <c r="E191" s="3216"/>
      <c r="F191" s="3216"/>
      <c r="G191" s="3216"/>
      <c r="H191" s="3216"/>
      <c r="I191" s="3216"/>
      <c r="J191" s="3216"/>
      <c r="K191" s="3216"/>
      <c r="L191" s="3534"/>
      <c r="M191" s="3215"/>
      <c r="N191" s="3215"/>
      <c r="O191" s="3215"/>
      <c r="P191" s="3215"/>
      <c r="Q191" s="3215"/>
      <c r="R191" s="3215"/>
      <c r="S191" s="3215"/>
      <c r="T191" s="3215"/>
      <c r="U191" s="3215"/>
    </row>
    <row r="192" spans="1:21">
      <c r="A192" s="3218"/>
      <c r="B192" s="3217"/>
      <c r="C192" s="3216"/>
      <c r="D192" s="3216"/>
      <c r="E192" s="3216"/>
      <c r="F192" s="3216"/>
      <c r="G192" s="3216"/>
      <c r="H192" s="3216"/>
      <c r="I192" s="3216"/>
      <c r="J192" s="3216"/>
      <c r="K192" s="3216"/>
      <c r="L192" s="3534"/>
      <c r="M192" s="3215"/>
      <c r="N192" s="3215"/>
      <c r="O192" s="3215"/>
      <c r="P192" s="3215"/>
      <c r="Q192" s="3215"/>
      <c r="R192" s="3215"/>
      <c r="S192" s="3215"/>
      <c r="T192" s="3215"/>
      <c r="U192" s="3215"/>
    </row>
    <row r="193" spans="1:21">
      <c r="A193" s="3218"/>
      <c r="B193" s="3217"/>
      <c r="C193" s="3216"/>
      <c r="D193" s="3216"/>
      <c r="E193" s="3216"/>
      <c r="F193" s="3216"/>
      <c r="G193" s="3216"/>
      <c r="H193" s="3216"/>
      <c r="I193" s="3216"/>
      <c r="J193" s="3216"/>
      <c r="K193" s="3216"/>
      <c r="L193" s="3534"/>
      <c r="M193" s="3215"/>
      <c r="N193" s="3215"/>
      <c r="O193" s="3215"/>
      <c r="P193" s="3215"/>
      <c r="Q193" s="3215"/>
      <c r="R193" s="3215"/>
      <c r="S193" s="3215"/>
      <c r="T193" s="3215"/>
      <c r="U193" s="3215"/>
    </row>
    <row r="247" spans="3:12">
      <c r="C247" s="2776"/>
      <c r="D247" s="2776"/>
      <c r="E247" s="2776"/>
      <c r="F247" s="2776"/>
      <c r="G247" s="2776"/>
      <c r="H247" s="2776"/>
      <c r="I247" s="2776"/>
      <c r="J247" s="2776"/>
      <c r="K247" s="2776"/>
      <c r="L247" s="2776"/>
    </row>
    <row r="248" spans="3:12">
      <c r="C248" s="2776"/>
      <c r="D248" s="2776"/>
      <c r="E248" s="2776"/>
      <c r="F248" s="2776"/>
      <c r="G248" s="2776"/>
      <c r="H248" s="2776"/>
      <c r="I248" s="2776"/>
      <c r="J248" s="2776"/>
      <c r="K248" s="2776"/>
      <c r="L248" s="2776"/>
    </row>
    <row r="249" spans="3:12">
      <c r="C249" s="2776"/>
      <c r="D249" s="2776"/>
      <c r="E249" s="2776"/>
      <c r="F249" s="2776"/>
      <c r="G249" s="2776"/>
      <c r="H249" s="2776"/>
      <c r="I249" s="2776"/>
      <c r="J249" s="2776"/>
      <c r="K249" s="2776"/>
      <c r="L249" s="2776"/>
    </row>
    <row r="303" spans="3:12">
      <c r="C303" s="2776"/>
      <c r="D303" s="2776"/>
      <c r="E303" s="2776"/>
      <c r="F303" s="2776"/>
      <c r="G303" s="2776"/>
      <c r="H303" s="2776"/>
      <c r="I303" s="2776"/>
      <c r="J303" s="2776"/>
      <c r="K303" s="2776"/>
      <c r="L303" s="2776"/>
    </row>
    <row r="304" spans="3:12">
      <c r="C304" s="2776"/>
      <c r="D304" s="2776"/>
      <c r="E304" s="2776"/>
      <c r="F304" s="2776"/>
      <c r="G304" s="2776"/>
      <c r="H304" s="2776"/>
      <c r="I304" s="2776"/>
      <c r="J304" s="2776"/>
      <c r="K304" s="2776"/>
      <c r="L304" s="2776"/>
    </row>
    <row r="305" spans="3:12">
      <c r="C305" s="2776"/>
      <c r="D305" s="2776"/>
      <c r="E305" s="2776"/>
      <c r="F305" s="2776"/>
      <c r="G305" s="2776"/>
      <c r="H305" s="2776"/>
      <c r="I305" s="2776"/>
      <c r="J305" s="2776"/>
      <c r="K305" s="2776"/>
      <c r="L305" s="2776"/>
    </row>
    <row r="306" spans="3:12">
      <c r="C306" s="2776"/>
      <c r="D306" s="2776"/>
      <c r="E306" s="2776"/>
      <c r="F306" s="2776"/>
      <c r="G306" s="2776"/>
      <c r="H306" s="2776"/>
      <c r="I306" s="2776"/>
      <c r="J306" s="2776"/>
      <c r="K306" s="2776"/>
      <c r="L306" s="2776"/>
    </row>
    <row r="341" spans="3:12">
      <c r="C341" s="2776"/>
      <c r="D341" s="2776"/>
      <c r="E341" s="2776"/>
      <c r="F341" s="2776"/>
      <c r="G341" s="2776"/>
      <c r="H341" s="2776"/>
      <c r="I341" s="2776"/>
      <c r="J341" s="2776"/>
      <c r="K341" s="2776"/>
      <c r="L341" s="2776"/>
    </row>
  </sheetData>
  <pageMargins left="0.70866141732283472" right="0.70866141732283472" top="0.42" bottom="0.38" header="0.31496062992125984" footer="0.31496062992125984"/>
  <pageSetup paperSize="9" scale="37" fitToHeight="2" orientation="landscape" r:id="rId1"/>
</worksheet>
</file>

<file path=xl/worksheets/sheet66.xml><?xml version="1.0" encoding="utf-8"?>
<worksheet xmlns="http://schemas.openxmlformats.org/spreadsheetml/2006/main" xmlns:r="http://schemas.openxmlformats.org/officeDocument/2006/relationships">
  <sheetPr>
    <tabColor theme="9" tint="0.59999389629810485"/>
    <pageSetUpPr fitToPage="1"/>
  </sheetPr>
  <dimension ref="A1:AM542"/>
  <sheetViews>
    <sheetView zoomScale="80" zoomScaleNormal="80" workbookViewId="0">
      <selection activeCell="B12" sqref="B12"/>
    </sheetView>
  </sheetViews>
  <sheetFormatPr defaultRowHeight="12.75"/>
  <cols>
    <col min="1" max="1" width="9" style="3103"/>
    <col min="2" max="2" width="57.625" style="3103" customWidth="1"/>
    <col min="3" max="11" width="1.125" style="3103" hidden="1" customWidth="1"/>
    <col min="12" max="12" width="9.125" style="3103" bestFit="1" customWidth="1"/>
    <col min="13" max="13" width="9.25" style="3103" bestFit="1" customWidth="1"/>
    <col min="14" max="14" width="9.125" style="3103" bestFit="1" customWidth="1"/>
    <col min="15" max="15" width="9.25" style="3103" bestFit="1" customWidth="1"/>
    <col min="16" max="16" width="9.125" style="3103" bestFit="1" customWidth="1"/>
    <col min="17" max="17" width="10.625" style="3103" bestFit="1" customWidth="1"/>
    <col min="18" max="18" width="9.125" style="3103" bestFit="1" customWidth="1"/>
    <col min="19" max="19" width="9.25" style="3103" bestFit="1" customWidth="1"/>
    <col min="20" max="20" width="9.125" style="3103" bestFit="1" customWidth="1"/>
    <col min="21" max="21" width="9.25" style="3103" bestFit="1" customWidth="1"/>
    <col min="22" max="22" width="9.125" style="3103" bestFit="1" customWidth="1"/>
    <col min="23" max="23" width="9.25" style="3103" bestFit="1" customWidth="1"/>
    <col min="24" max="24" width="9.125" style="3103" bestFit="1" customWidth="1"/>
    <col min="25" max="25" width="9.25" style="3103" bestFit="1" customWidth="1"/>
    <col min="26" max="26" width="9.125" style="3103" bestFit="1" customWidth="1"/>
    <col min="27" max="27" width="9.25" style="3103" bestFit="1" customWidth="1"/>
    <col min="28" max="28" width="9.125" style="3103" bestFit="1" customWidth="1"/>
    <col min="29" max="29" width="9.25" style="3103" bestFit="1" customWidth="1"/>
    <col min="30" max="30" width="9.125" style="3103" bestFit="1" customWidth="1"/>
    <col min="31" max="31" width="9.25" style="3103" bestFit="1" customWidth="1"/>
    <col min="32" max="32" width="9.125" style="3103" bestFit="1" customWidth="1"/>
    <col min="33" max="33" width="9.25" style="3103" bestFit="1" customWidth="1"/>
    <col min="34" max="34" width="9.125" style="3103" bestFit="1" customWidth="1"/>
    <col min="35" max="35" width="9.25" style="3103" bestFit="1" customWidth="1"/>
    <col min="36" max="36" width="9.125" style="3103" bestFit="1" customWidth="1"/>
    <col min="37" max="37" width="9.25" style="3103" bestFit="1" customWidth="1"/>
    <col min="38" max="38" width="9.125" style="3103" bestFit="1" customWidth="1"/>
    <col min="39" max="39" width="9.25" style="3103" bestFit="1" customWidth="1"/>
    <col min="40" max="16384" width="9" style="3103"/>
  </cols>
  <sheetData>
    <row r="1" spans="1:39"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row>
    <row r="2" spans="1:39" ht="24.75">
      <c r="A2" s="2361" t="s">
        <v>1287</v>
      </c>
      <c r="B2" s="2199"/>
      <c r="C2" s="2307"/>
      <c r="D2" s="2307"/>
      <c r="E2" s="2307"/>
      <c r="F2" s="2307"/>
      <c r="G2" s="2307"/>
      <c r="H2" s="2307"/>
      <c r="I2" s="2307"/>
      <c r="J2" s="2307"/>
      <c r="K2" s="2307"/>
      <c r="L2" s="2490"/>
      <c r="M2" s="2490"/>
      <c r="N2" s="2490"/>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row>
    <row r="3" spans="1:39" ht="25.5" thickBot="1">
      <c r="A3" s="2362" t="s">
        <v>1288</v>
      </c>
      <c r="B3" s="2308"/>
      <c r="C3" s="2308"/>
      <c r="D3" s="2308"/>
      <c r="E3" s="2308"/>
      <c r="F3" s="2308"/>
      <c r="G3" s="2308"/>
      <c r="H3" s="2308"/>
      <c r="I3" s="2308"/>
      <c r="J3" s="2308"/>
      <c r="K3" s="2309"/>
      <c r="L3" s="2308"/>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row>
    <row r="4" spans="1:39">
      <c r="A4" s="2203" t="s">
        <v>2539</v>
      </c>
      <c r="B4" s="2203"/>
      <c r="C4" s="2203"/>
      <c r="D4" s="2203"/>
      <c r="E4" s="2203"/>
      <c r="F4" s="2203"/>
      <c r="G4" s="2203"/>
      <c r="H4" s="2203"/>
      <c r="I4" s="2203"/>
      <c r="J4" s="2203"/>
      <c r="K4" s="2204"/>
      <c r="L4" s="2204"/>
      <c r="M4" s="2204"/>
      <c r="N4" s="2204"/>
      <c r="O4" s="2204"/>
      <c r="P4" s="2204"/>
      <c r="Q4" s="2204"/>
      <c r="R4" s="2204"/>
      <c r="S4" s="2204"/>
      <c r="T4" s="2204"/>
      <c r="U4" s="2204"/>
      <c r="V4" s="2204"/>
      <c r="W4" s="2204"/>
      <c r="X4" s="2204"/>
      <c r="Y4" s="2204"/>
    </row>
    <row r="5" spans="1:39" ht="19.5">
      <c r="A5" s="2205" t="s">
        <v>2962</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row>
    <row r="6" spans="1:39" ht="13.5" thickBot="1">
      <c r="A6" s="2753"/>
      <c r="B6" s="2753"/>
    </row>
    <row r="7" spans="1:39" ht="13.5" thickBot="1">
      <c r="A7" s="3251"/>
      <c r="B7" s="3363" t="s">
        <v>2961</v>
      </c>
      <c r="C7" s="2754"/>
      <c r="D7" s="2754"/>
      <c r="E7" s="2754"/>
      <c r="F7" s="2754"/>
      <c r="G7" s="2754"/>
      <c r="H7" s="2754"/>
      <c r="I7" s="2754"/>
      <c r="J7" s="2754"/>
      <c r="K7" s="2755"/>
      <c r="L7" s="3741" t="s">
        <v>156</v>
      </c>
      <c r="M7" s="3737"/>
      <c r="N7" s="3737"/>
      <c r="O7" s="3737"/>
      <c r="P7" s="3737"/>
      <c r="Q7" s="3737"/>
      <c r="R7" s="3737"/>
      <c r="S7" s="3737"/>
      <c r="T7" s="3737"/>
      <c r="U7" s="3737"/>
      <c r="V7" s="3362" t="s">
        <v>2540</v>
      </c>
      <c r="W7" s="3361"/>
      <c r="X7" s="3737" t="s">
        <v>155</v>
      </c>
      <c r="Y7" s="3737"/>
      <c r="Z7" s="3737"/>
      <c r="AA7" s="3737"/>
      <c r="AB7" s="3737"/>
      <c r="AC7" s="3737"/>
      <c r="AD7" s="3737"/>
      <c r="AE7" s="3737"/>
      <c r="AF7" s="3737"/>
      <c r="AG7" s="3737"/>
      <c r="AH7" s="3737"/>
      <c r="AI7" s="3737"/>
      <c r="AJ7" s="3737"/>
      <c r="AK7" s="3737"/>
      <c r="AL7" s="3737"/>
      <c r="AM7" s="3738"/>
    </row>
    <row r="8" spans="1:39" ht="13.5" thickBot="1">
      <c r="A8" s="3251"/>
      <c r="B8" s="3286"/>
      <c r="C8" s="2756"/>
      <c r="D8" s="2756"/>
      <c r="E8" s="2756"/>
      <c r="F8" s="2756"/>
      <c r="G8" s="2756"/>
      <c r="H8" s="2756"/>
      <c r="I8" s="2756"/>
      <c r="J8" s="2756"/>
      <c r="K8" s="2757"/>
      <c r="L8" s="3735" t="s">
        <v>2959</v>
      </c>
      <c r="M8" s="3736"/>
      <c r="N8" s="3735" t="s">
        <v>2958</v>
      </c>
      <c r="O8" s="3736"/>
      <c r="P8" s="3735" t="s">
        <v>2957</v>
      </c>
      <c r="Q8" s="3736"/>
      <c r="R8" s="3739" t="s">
        <v>2956</v>
      </c>
      <c r="S8" s="3740"/>
      <c r="T8" s="3735" t="s">
        <v>2541</v>
      </c>
      <c r="U8" s="3736"/>
      <c r="V8" s="3735" t="s">
        <v>2542</v>
      </c>
      <c r="W8" s="3736"/>
      <c r="X8" s="3735" t="s">
        <v>2543</v>
      </c>
      <c r="Y8" s="3736"/>
      <c r="Z8" s="3735" t="s">
        <v>2544</v>
      </c>
      <c r="AA8" s="3736"/>
      <c r="AB8" s="3735" t="s">
        <v>2545</v>
      </c>
      <c r="AC8" s="3736"/>
      <c r="AD8" s="3735" t="s">
        <v>2546</v>
      </c>
      <c r="AE8" s="3736"/>
      <c r="AF8" s="3735" t="s">
        <v>2547</v>
      </c>
      <c r="AG8" s="3736"/>
      <c r="AH8" s="3735" t="s">
        <v>2548</v>
      </c>
      <c r="AI8" s="3736"/>
      <c r="AJ8" s="3735" t="s">
        <v>2549</v>
      </c>
      <c r="AK8" s="3736"/>
      <c r="AL8" s="3735" t="s">
        <v>2550</v>
      </c>
      <c r="AM8" s="3736"/>
    </row>
    <row r="9" spans="1:39">
      <c r="A9" s="3251"/>
      <c r="B9" s="3284"/>
      <c r="C9" s="2313"/>
      <c r="D9" s="2313"/>
      <c r="E9" s="2313"/>
      <c r="F9" s="2313"/>
      <c r="G9" s="2313"/>
      <c r="H9" s="2313"/>
      <c r="I9" s="2313"/>
      <c r="J9" s="2313"/>
      <c r="K9" s="2758"/>
      <c r="L9" s="2759" t="s">
        <v>2413</v>
      </c>
      <c r="M9" s="2760" t="s">
        <v>1984</v>
      </c>
      <c r="N9" s="2759" t="s">
        <v>2413</v>
      </c>
      <c r="O9" s="2760" t="s">
        <v>1984</v>
      </c>
      <c r="P9" s="2759" t="s">
        <v>2413</v>
      </c>
      <c r="Q9" s="2760" t="s">
        <v>1984</v>
      </c>
      <c r="R9" s="2759" t="s">
        <v>2413</v>
      </c>
      <c r="S9" s="2760" t="s">
        <v>1984</v>
      </c>
      <c r="T9" s="2759" t="s">
        <v>2413</v>
      </c>
      <c r="U9" s="2760" t="s">
        <v>1984</v>
      </c>
      <c r="V9" s="2759" t="s">
        <v>2413</v>
      </c>
      <c r="W9" s="2760" t="s">
        <v>1984</v>
      </c>
      <c r="X9" s="2759" t="s">
        <v>2413</v>
      </c>
      <c r="Y9" s="2760" t="s">
        <v>1984</v>
      </c>
      <c r="Z9" s="2759" t="s">
        <v>2413</v>
      </c>
      <c r="AA9" s="2760" t="s">
        <v>1984</v>
      </c>
      <c r="AB9" s="2759" t="s">
        <v>2413</v>
      </c>
      <c r="AC9" s="2760" t="s">
        <v>1984</v>
      </c>
      <c r="AD9" s="2759" t="s">
        <v>2413</v>
      </c>
      <c r="AE9" s="2760" t="s">
        <v>1984</v>
      </c>
      <c r="AF9" s="2761" t="s">
        <v>2413</v>
      </c>
      <c r="AG9" s="2760" t="s">
        <v>1984</v>
      </c>
      <c r="AH9" s="2761" t="s">
        <v>2413</v>
      </c>
      <c r="AI9" s="2760" t="s">
        <v>1984</v>
      </c>
      <c r="AJ9" s="2761" t="s">
        <v>2413</v>
      </c>
      <c r="AK9" s="2760" t="s">
        <v>1984</v>
      </c>
      <c r="AL9" s="3360" t="s">
        <v>2413</v>
      </c>
      <c r="AM9" s="3359" t="s">
        <v>1984</v>
      </c>
    </row>
    <row r="10" spans="1:39">
      <c r="A10" s="3251"/>
      <c r="B10" s="3281" t="s">
        <v>2551</v>
      </c>
      <c r="C10" s="2763"/>
      <c r="D10" s="2763"/>
      <c r="E10" s="2763"/>
      <c r="F10" s="2763"/>
      <c r="G10" s="2763"/>
      <c r="H10" s="2763"/>
      <c r="I10" s="2763"/>
      <c r="J10" s="2763"/>
      <c r="K10" s="2764"/>
      <c r="L10" s="2762"/>
      <c r="M10" s="2764"/>
      <c r="N10" s="2762"/>
      <c r="O10" s="2764"/>
      <c r="P10" s="2762"/>
      <c r="Q10" s="2764"/>
      <c r="R10" s="2762"/>
      <c r="S10" s="2764"/>
      <c r="T10" s="2762"/>
      <c r="U10" s="2764"/>
      <c r="V10" s="2762"/>
      <c r="W10" s="2764"/>
      <c r="X10" s="2762"/>
      <c r="Y10" s="2764"/>
      <c r="Z10" s="2762"/>
      <c r="AA10" s="2764"/>
      <c r="AB10" s="2765"/>
      <c r="AC10" s="2766"/>
      <c r="AD10" s="2765"/>
      <c r="AE10" s="2766"/>
      <c r="AF10" s="2767"/>
      <c r="AG10" s="2766"/>
      <c r="AH10" s="2767"/>
      <c r="AI10" s="2766"/>
      <c r="AJ10" s="2767"/>
      <c r="AK10" s="2766"/>
      <c r="AL10" s="2767"/>
      <c r="AM10" s="2766"/>
    </row>
    <row r="11" spans="1:39">
      <c r="A11" s="3251"/>
      <c r="B11" s="3281" t="s">
        <v>2552</v>
      </c>
      <c r="C11" s="2768"/>
      <c r="D11" s="2768"/>
      <c r="E11" s="2768"/>
      <c r="F11" s="2768"/>
      <c r="G11" s="2768"/>
      <c r="H11" s="2768"/>
      <c r="I11" s="2768"/>
      <c r="J11" s="2768"/>
      <c r="K11" s="2769"/>
      <c r="L11" s="3324"/>
      <c r="M11" s="3323"/>
      <c r="N11" s="3324"/>
      <c r="O11" s="3323"/>
      <c r="P11" s="3324"/>
      <c r="Q11" s="3323"/>
      <c r="R11" s="3324"/>
      <c r="S11" s="3323"/>
      <c r="T11" s="3324"/>
      <c r="U11" s="3323"/>
      <c r="V11" s="3324"/>
      <c r="W11" s="3323"/>
      <c r="X11" s="3324"/>
      <c r="Y11" s="3323"/>
      <c r="Z11" s="3324"/>
      <c r="AA11" s="3323"/>
      <c r="AB11" s="3324"/>
      <c r="AC11" s="3323"/>
      <c r="AD11" s="3324"/>
      <c r="AE11" s="3323"/>
      <c r="AF11" s="3324"/>
      <c r="AG11" s="3323"/>
      <c r="AH11" s="3324"/>
      <c r="AI11" s="3323"/>
      <c r="AJ11" s="3324"/>
      <c r="AK11" s="3323"/>
      <c r="AL11" s="3324"/>
      <c r="AM11" s="3323"/>
    </row>
    <row r="12" spans="1:39">
      <c r="A12" s="3251"/>
      <c r="B12" s="3281" t="s">
        <v>2553</v>
      </c>
      <c r="C12" s="2768"/>
      <c r="D12" s="2768"/>
      <c r="E12" s="2768"/>
      <c r="F12" s="2768"/>
      <c r="G12" s="2768"/>
      <c r="H12" s="2768"/>
      <c r="I12" s="2768"/>
      <c r="J12" s="2768"/>
      <c r="K12" s="2769"/>
      <c r="L12" s="3322"/>
      <c r="M12" s="3268"/>
      <c r="N12" s="3322"/>
      <c r="O12" s="3268"/>
      <c r="P12" s="3322"/>
      <c r="Q12" s="3268"/>
      <c r="R12" s="3319"/>
      <c r="S12" s="3318"/>
      <c r="T12" s="3319"/>
      <c r="U12" s="3318"/>
      <c r="V12" s="3319"/>
      <c r="W12" s="3320"/>
      <c r="X12" s="3319"/>
      <c r="Y12" s="3318"/>
      <c r="Z12" s="3321"/>
      <c r="AA12" s="3318"/>
      <c r="AB12" s="3319"/>
      <c r="AC12" s="3318"/>
      <c r="AD12" s="3319"/>
      <c r="AE12" s="3318"/>
      <c r="AF12" s="3319"/>
      <c r="AG12" s="3318"/>
      <c r="AH12" s="3319"/>
      <c r="AI12" s="3318"/>
      <c r="AJ12" s="3319"/>
      <c r="AK12" s="3320"/>
      <c r="AL12" s="3319"/>
      <c r="AM12" s="3318"/>
    </row>
    <row r="13" spans="1:39">
      <c r="A13" s="3251"/>
      <c r="B13" s="3254" t="s">
        <v>2554</v>
      </c>
      <c r="C13" s="2768"/>
      <c r="D13" s="2768"/>
      <c r="E13" s="2768"/>
      <c r="F13" s="2768"/>
      <c r="G13" s="2768"/>
      <c r="H13" s="2768"/>
      <c r="I13" s="2768"/>
      <c r="J13" s="2768"/>
      <c r="K13" s="2769"/>
      <c r="L13" s="3301"/>
      <c r="M13" s="3300"/>
      <c r="N13" s="3301"/>
      <c r="O13" s="3300"/>
      <c r="P13" s="3301"/>
      <c r="Q13" s="3300"/>
      <c r="R13" s="3301"/>
      <c r="S13" s="3300"/>
      <c r="T13" s="3301"/>
      <c r="U13" s="3300"/>
      <c r="V13" s="3301"/>
      <c r="W13" s="3300"/>
      <c r="X13" s="3301"/>
      <c r="Y13" s="3300"/>
      <c r="Z13" s="3301"/>
      <c r="AA13" s="3300"/>
      <c r="AB13" s="3301"/>
      <c r="AC13" s="3300"/>
      <c r="AD13" s="3301"/>
      <c r="AE13" s="3300"/>
      <c r="AF13" s="3301"/>
      <c r="AG13" s="3300"/>
      <c r="AH13" s="3301"/>
      <c r="AI13" s="3300"/>
      <c r="AJ13" s="3301"/>
      <c r="AK13" s="3300"/>
      <c r="AL13" s="3301"/>
      <c r="AM13" s="3300"/>
    </row>
    <row r="14" spans="1:39">
      <c r="A14" s="3251"/>
      <c r="B14" s="3254" t="s">
        <v>2555</v>
      </c>
      <c r="C14" s="2768"/>
      <c r="D14" s="2768"/>
      <c r="E14" s="2768"/>
      <c r="F14" s="2768"/>
      <c r="G14" s="2768"/>
      <c r="H14" s="2768"/>
      <c r="I14" s="2768"/>
      <c r="J14" s="2768"/>
      <c r="K14" s="2769"/>
      <c r="L14" s="3301"/>
      <c r="M14" s="3300"/>
      <c r="N14" s="3301"/>
      <c r="O14" s="3300"/>
      <c r="P14" s="3301"/>
      <c r="Q14" s="3300"/>
      <c r="R14" s="3301"/>
      <c r="S14" s="3300"/>
      <c r="T14" s="3301"/>
      <c r="U14" s="3300"/>
      <c r="V14" s="3301"/>
      <c r="W14" s="3300"/>
      <c r="X14" s="3301"/>
      <c r="Y14" s="3300"/>
      <c r="Z14" s="3301"/>
      <c r="AA14" s="3300"/>
      <c r="AB14" s="3301"/>
      <c r="AC14" s="3300"/>
      <c r="AD14" s="3301"/>
      <c r="AE14" s="3300"/>
      <c r="AF14" s="3301"/>
      <c r="AG14" s="3300"/>
      <c r="AH14" s="3301"/>
      <c r="AI14" s="3300"/>
      <c r="AJ14" s="3301"/>
      <c r="AK14" s="3300"/>
      <c r="AL14" s="3301"/>
      <c r="AM14" s="3300"/>
    </row>
    <row r="15" spans="1:39" s="2222" customFormat="1">
      <c r="A15" s="3251"/>
      <c r="B15" s="3341" t="s">
        <v>1311</v>
      </c>
      <c r="C15" s="2768"/>
      <c r="D15" s="2768"/>
      <c r="E15" s="2768"/>
      <c r="F15" s="2768"/>
      <c r="G15" s="2768"/>
      <c r="H15" s="2768"/>
      <c r="I15" s="2768"/>
      <c r="J15" s="2768"/>
      <c r="K15" s="2769"/>
      <c r="L15" s="3301"/>
      <c r="M15" s="3300"/>
      <c r="N15" s="3301"/>
      <c r="O15" s="3300"/>
      <c r="P15" s="3301"/>
      <c r="Q15" s="3300"/>
      <c r="R15" s="3301"/>
      <c r="S15" s="3300"/>
      <c r="T15" s="3301"/>
      <c r="U15" s="3300"/>
      <c r="V15" s="3301"/>
      <c r="W15" s="3300"/>
      <c r="X15" s="3301"/>
      <c r="Y15" s="3300"/>
      <c r="Z15" s="3301"/>
      <c r="AA15" s="3300"/>
      <c r="AB15" s="3301"/>
      <c r="AC15" s="3300"/>
      <c r="AD15" s="3301"/>
      <c r="AE15" s="3300"/>
      <c r="AF15" s="3301"/>
      <c r="AG15" s="3300"/>
      <c r="AH15" s="3301"/>
      <c r="AI15" s="3300"/>
      <c r="AJ15" s="3301"/>
      <c r="AK15" s="3300"/>
      <c r="AL15" s="3301"/>
      <c r="AM15" s="3300"/>
    </row>
    <row r="16" spans="1:39">
      <c r="A16" s="3251"/>
      <c r="B16" s="3254" t="s">
        <v>2556</v>
      </c>
      <c r="C16" s="2768"/>
      <c r="D16" s="2768"/>
      <c r="E16" s="2768"/>
      <c r="F16" s="2768"/>
      <c r="G16" s="2768"/>
      <c r="H16" s="2768"/>
      <c r="I16" s="2768"/>
      <c r="J16" s="2768"/>
      <c r="K16" s="2769"/>
      <c r="L16" s="3301"/>
      <c r="M16" s="3300"/>
      <c r="N16" s="3301"/>
      <c r="O16" s="3300"/>
      <c r="P16" s="3301"/>
      <c r="Q16" s="3300"/>
      <c r="R16" s="3301"/>
      <c r="S16" s="3300"/>
      <c r="T16" s="3301"/>
      <c r="U16" s="3300"/>
      <c r="V16" s="3301"/>
      <c r="W16" s="3300"/>
      <c r="X16" s="3301"/>
      <c r="Y16" s="3300"/>
      <c r="Z16" s="3301"/>
      <c r="AA16" s="3300"/>
      <c r="AB16" s="3301"/>
      <c r="AC16" s="3300"/>
      <c r="AD16" s="3301"/>
      <c r="AE16" s="3300"/>
      <c r="AF16" s="3301"/>
      <c r="AG16" s="3300"/>
      <c r="AH16" s="3301"/>
      <c r="AI16" s="3300"/>
      <c r="AJ16" s="3301"/>
      <c r="AK16" s="3300"/>
      <c r="AL16" s="3301"/>
      <c r="AM16" s="3300"/>
    </row>
    <row r="17" spans="1:39">
      <c r="A17" s="3251"/>
      <c r="B17" s="3254" t="s">
        <v>2557</v>
      </c>
      <c r="C17" s="2768"/>
      <c r="D17" s="2768"/>
      <c r="E17" s="2768"/>
      <c r="F17" s="2768"/>
      <c r="G17" s="2768"/>
      <c r="H17" s="2768"/>
      <c r="I17" s="2768"/>
      <c r="J17" s="2768"/>
      <c r="K17" s="2769"/>
      <c r="L17" s="3301"/>
      <c r="M17" s="3300"/>
      <c r="N17" s="3301"/>
      <c r="O17" s="3300"/>
      <c r="P17" s="3301"/>
      <c r="Q17" s="3300"/>
      <c r="R17" s="3301"/>
      <c r="S17" s="3300"/>
      <c r="T17" s="3301"/>
      <c r="U17" s="3300"/>
      <c r="V17" s="3301"/>
      <c r="W17" s="3300"/>
      <c r="X17" s="3301"/>
      <c r="Y17" s="3300"/>
      <c r="Z17" s="3301"/>
      <c r="AA17" s="3300"/>
      <c r="AB17" s="3301"/>
      <c r="AC17" s="3300"/>
      <c r="AD17" s="3301"/>
      <c r="AE17" s="3300"/>
      <c r="AF17" s="3301"/>
      <c r="AG17" s="3300"/>
      <c r="AH17" s="3301"/>
      <c r="AI17" s="3300"/>
      <c r="AJ17" s="3301"/>
      <c r="AK17" s="3300"/>
      <c r="AL17" s="3301"/>
      <c r="AM17" s="3300"/>
    </row>
    <row r="18" spans="1:39">
      <c r="A18" s="3251"/>
      <c r="B18" s="3254" t="s">
        <v>2558</v>
      </c>
      <c r="C18" s="2768"/>
      <c r="D18" s="2768"/>
      <c r="E18" s="2768"/>
      <c r="F18" s="2768"/>
      <c r="G18" s="2768"/>
      <c r="H18" s="2768"/>
      <c r="I18" s="2768"/>
      <c r="J18" s="2768"/>
      <c r="K18" s="2769"/>
      <c r="L18" s="3301"/>
      <c r="M18" s="3300"/>
      <c r="N18" s="3301"/>
      <c r="O18" s="3300"/>
      <c r="P18" s="3301"/>
      <c r="Q18" s="3300"/>
      <c r="R18" s="3301"/>
      <c r="S18" s="3300"/>
      <c r="T18" s="3301"/>
      <c r="U18" s="3300"/>
      <c r="V18" s="3301"/>
      <c r="W18" s="3300"/>
      <c r="X18" s="3301"/>
      <c r="Y18" s="3300"/>
      <c r="Z18" s="3301"/>
      <c r="AA18" s="3300"/>
      <c r="AB18" s="3301"/>
      <c r="AC18" s="3300"/>
      <c r="AD18" s="3301"/>
      <c r="AE18" s="3300"/>
      <c r="AF18" s="3301"/>
      <c r="AG18" s="3300"/>
      <c r="AH18" s="3301"/>
      <c r="AI18" s="3300"/>
      <c r="AJ18" s="3301"/>
      <c r="AK18" s="3300"/>
      <c r="AL18" s="3301"/>
      <c r="AM18" s="3300"/>
    </row>
    <row r="19" spans="1:39">
      <c r="A19" s="3251"/>
      <c r="B19" s="3341" t="s">
        <v>2559</v>
      </c>
      <c r="C19" s="2768"/>
      <c r="D19" s="2768"/>
      <c r="E19" s="2768"/>
      <c r="F19" s="2768"/>
      <c r="G19" s="2768"/>
      <c r="H19" s="2768"/>
      <c r="I19" s="2768"/>
      <c r="J19" s="2768"/>
      <c r="K19" s="2769"/>
      <c r="L19" s="3301"/>
      <c r="M19" s="3300"/>
      <c r="N19" s="3301"/>
      <c r="O19" s="3300"/>
      <c r="P19" s="3301"/>
      <c r="Q19" s="3300"/>
      <c r="R19" s="3301"/>
      <c r="S19" s="3300"/>
      <c r="T19" s="3301"/>
      <c r="U19" s="3300"/>
      <c r="V19" s="3301"/>
      <c r="W19" s="3300"/>
      <c r="X19" s="3301"/>
      <c r="Y19" s="3300"/>
      <c r="Z19" s="3301"/>
      <c r="AA19" s="3300"/>
      <c r="AB19" s="3301"/>
      <c r="AC19" s="3300"/>
      <c r="AD19" s="3301"/>
      <c r="AE19" s="3300"/>
      <c r="AF19" s="3301"/>
      <c r="AG19" s="3300"/>
      <c r="AH19" s="3301"/>
      <c r="AI19" s="3300"/>
      <c r="AJ19" s="3301"/>
      <c r="AK19" s="3300"/>
      <c r="AL19" s="3301"/>
      <c r="AM19" s="3300"/>
    </row>
    <row r="20" spans="1:39">
      <c r="A20" s="3251"/>
      <c r="B20" s="3254" t="s">
        <v>1312</v>
      </c>
      <c r="C20" s="2768"/>
      <c r="D20" s="2768"/>
      <c r="E20" s="2768"/>
      <c r="F20" s="2768"/>
      <c r="G20" s="2768"/>
      <c r="H20" s="2768"/>
      <c r="I20" s="2768"/>
      <c r="J20" s="2768"/>
      <c r="K20" s="2769"/>
      <c r="L20" s="3301"/>
      <c r="M20" s="3300"/>
      <c r="N20" s="3301"/>
      <c r="O20" s="3300"/>
      <c r="P20" s="3301"/>
      <c r="Q20" s="3300"/>
      <c r="R20" s="3301"/>
      <c r="S20" s="3300"/>
      <c r="T20" s="3301"/>
      <c r="U20" s="3300"/>
      <c r="V20" s="3301"/>
      <c r="W20" s="3300"/>
      <c r="X20" s="3301"/>
      <c r="Y20" s="3300"/>
      <c r="Z20" s="3301"/>
      <c r="AA20" s="3300"/>
      <c r="AB20" s="3301"/>
      <c r="AC20" s="3300"/>
      <c r="AD20" s="3301"/>
      <c r="AE20" s="3300"/>
      <c r="AF20" s="3301"/>
      <c r="AG20" s="3300"/>
      <c r="AH20" s="3301"/>
      <c r="AI20" s="3300"/>
      <c r="AJ20" s="3301"/>
      <c r="AK20" s="3300"/>
      <c r="AL20" s="3301"/>
      <c r="AM20" s="3300"/>
    </row>
    <row r="21" spans="1:39">
      <c r="A21" s="3251"/>
      <c r="B21" s="3254" t="s">
        <v>2560</v>
      </c>
      <c r="C21" s="2768"/>
      <c r="D21" s="2768"/>
      <c r="E21" s="2768"/>
      <c r="F21" s="2768"/>
      <c r="G21" s="2768"/>
      <c r="H21" s="2768"/>
      <c r="I21" s="2768"/>
      <c r="J21" s="2768"/>
      <c r="K21" s="2769"/>
      <c r="L21" s="3301"/>
      <c r="M21" s="3300"/>
      <c r="N21" s="3301"/>
      <c r="O21" s="3300"/>
      <c r="P21" s="3301"/>
      <c r="Q21" s="3300"/>
      <c r="R21" s="3301"/>
      <c r="S21" s="3300"/>
      <c r="T21" s="3301"/>
      <c r="U21" s="3300"/>
      <c r="V21" s="3301"/>
      <c r="W21" s="3300"/>
      <c r="X21" s="3301"/>
      <c r="Y21" s="3300"/>
      <c r="Z21" s="3301"/>
      <c r="AA21" s="3300"/>
      <c r="AB21" s="3301"/>
      <c r="AC21" s="3300"/>
      <c r="AD21" s="3301"/>
      <c r="AE21" s="3300"/>
      <c r="AF21" s="3301"/>
      <c r="AG21" s="3300"/>
      <c r="AH21" s="3301"/>
      <c r="AI21" s="3300"/>
      <c r="AJ21" s="3301"/>
      <c r="AK21" s="3300"/>
      <c r="AL21" s="3301"/>
      <c r="AM21" s="3300"/>
    </row>
    <row r="22" spans="1:39">
      <c r="A22" s="3251"/>
      <c r="B22" s="3254" t="s">
        <v>1574</v>
      </c>
      <c r="C22" s="2768"/>
      <c r="D22" s="2768"/>
      <c r="E22" s="2768"/>
      <c r="F22" s="2768"/>
      <c r="G22" s="2768"/>
      <c r="H22" s="2768"/>
      <c r="I22" s="2768"/>
      <c r="J22" s="2768"/>
      <c r="K22" s="2769"/>
      <c r="L22" s="3301"/>
      <c r="M22" s="3300"/>
      <c r="N22" s="3301"/>
      <c r="O22" s="3300"/>
      <c r="P22" s="3301"/>
      <c r="Q22" s="3300"/>
      <c r="R22" s="3301"/>
      <c r="S22" s="3300"/>
      <c r="T22" s="3301"/>
      <c r="U22" s="3300"/>
      <c r="V22" s="3301"/>
      <c r="W22" s="3300"/>
      <c r="X22" s="3301"/>
      <c r="Y22" s="3300"/>
      <c r="Z22" s="3301"/>
      <c r="AA22" s="3300"/>
      <c r="AB22" s="3301"/>
      <c r="AC22" s="3300"/>
      <c r="AD22" s="3301"/>
      <c r="AE22" s="3300"/>
      <c r="AF22" s="3301"/>
      <c r="AG22" s="3300"/>
      <c r="AH22" s="3301"/>
      <c r="AI22" s="3300"/>
      <c r="AJ22" s="3301"/>
      <c r="AK22" s="3300"/>
      <c r="AL22" s="3301"/>
      <c r="AM22" s="3300"/>
    </row>
    <row r="23" spans="1:39">
      <c r="A23" s="3251"/>
      <c r="B23" s="3313"/>
      <c r="C23" s="2768"/>
      <c r="D23" s="2768"/>
      <c r="E23" s="2768"/>
      <c r="F23" s="2768"/>
      <c r="G23" s="2768"/>
      <c r="H23" s="2768"/>
      <c r="I23" s="2768"/>
      <c r="J23" s="2768"/>
      <c r="K23" s="2769"/>
      <c r="L23" s="3322"/>
      <c r="M23" s="3268"/>
      <c r="N23" s="3322"/>
      <c r="O23" s="3268"/>
      <c r="P23" s="3322"/>
      <c r="Q23" s="3268"/>
      <c r="R23" s="3322"/>
      <c r="S23" s="3268"/>
      <c r="T23" s="3322"/>
      <c r="U23" s="3268"/>
      <c r="V23" s="3322"/>
      <c r="W23" s="3342"/>
      <c r="X23" s="3322"/>
      <c r="Y23" s="3268"/>
      <c r="Z23" s="3357"/>
      <c r="AA23" s="3356"/>
      <c r="AB23" s="3358"/>
      <c r="AC23" s="3356"/>
      <c r="AD23" s="3358"/>
      <c r="AE23" s="3356"/>
      <c r="AF23" s="3357"/>
      <c r="AG23" s="3356"/>
      <c r="AH23" s="3355"/>
      <c r="AI23" s="3352"/>
      <c r="AJ23" s="3355"/>
      <c r="AK23" s="3354"/>
      <c r="AL23" s="3353"/>
      <c r="AM23" s="3352"/>
    </row>
    <row r="24" spans="1:39">
      <c r="A24" s="3251"/>
      <c r="B24" s="3281" t="s">
        <v>2561</v>
      </c>
      <c r="C24" s="2768"/>
      <c r="D24" s="2768"/>
      <c r="E24" s="2768"/>
      <c r="F24" s="2768"/>
      <c r="G24" s="2768"/>
      <c r="H24" s="2768"/>
      <c r="I24" s="2768"/>
      <c r="J24" s="2768"/>
      <c r="K24" s="2769"/>
      <c r="L24" s="3324"/>
      <c r="M24" s="3323"/>
      <c r="N24" s="3324"/>
      <c r="O24" s="3323"/>
      <c r="P24" s="3324"/>
      <c r="Q24" s="3323"/>
      <c r="R24" s="3324"/>
      <c r="S24" s="3323"/>
      <c r="T24" s="3324"/>
      <c r="U24" s="3323"/>
      <c r="V24" s="3324"/>
      <c r="W24" s="3323"/>
      <c r="X24" s="3324"/>
      <c r="Y24" s="3323"/>
      <c r="Z24" s="3324"/>
      <c r="AA24" s="3323"/>
      <c r="AB24" s="3324"/>
      <c r="AC24" s="3323"/>
      <c r="AD24" s="3324"/>
      <c r="AE24" s="3323"/>
      <c r="AF24" s="3324"/>
      <c r="AG24" s="3323"/>
      <c r="AH24" s="3324"/>
      <c r="AI24" s="3323"/>
      <c r="AJ24" s="3324"/>
      <c r="AK24" s="3323"/>
      <c r="AL24" s="3324"/>
      <c r="AM24" s="3323"/>
    </row>
    <row r="25" spans="1:39">
      <c r="A25" s="3251"/>
      <c r="B25" s="3281" t="s">
        <v>2562</v>
      </c>
      <c r="C25" s="2768"/>
      <c r="D25" s="2768"/>
      <c r="E25" s="2768"/>
      <c r="F25" s="2768"/>
      <c r="G25" s="2768"/>
      <c r="H25" s="2768"/>
      <c r="I25" s="2768"/>
      <c r="J25" s="2768"/>
      <c r="K25" s="2769"/>
      <c r="L25" s="3322"/>
      <c r="M25" s="3268"/>
      <c r="N25" s="3322"/>
      <c r="O25" s="3268"/>
      <c r="P25" s="3322"/>
      <c r="Q25" s="3268"/>
      <c r="R25" s="3319"/>
      <c r="S25" s="3318"/>
      <c r="T25" s="3319"/>
      <c r="U25" s="3318"/>
      <c r="V25" s="3319"/>
      <c r="W25" s="3320"/>
      <c r="X25" s="3319"/>
      <c r="Y25" s="3318"/>
      <c r="Z25" s="3321"/>
      <c r="AA25" s="3318"/>
      <c r="AB25" s="3319"/>
      <c r="AC25" s="3318"/>
      <c r="AD25" s="3319"/>
      <c r="AE25" s="3318"/>
      <c r="AF25" s="3319"/>
      <c r="AG25" s="3318"/>
      <c r="AH25" s="3319"/>
      <c r="AI25" s="3318"/>
      <c r="AJ25" s="3319"/>
      <c r="AK25" s="3320"/>
      <c r="AL25" s="3319"/>
      <c r="AM25" s="3318"/>
    </row>
    <row r="26" spans="1:39">
      <c r="A26" s="3251"/>
      <c r="B26" s="3254" t="s">
        <v>2554</v>
      </c>
      <c r="C26" s="2768"/>
      <c r="D26" s="2768"/>
      <c r="E26" s="2768"/>
      <c r="F26" s="2768"/>
      <c r="G26" s="2768"/>
      <c r="H26" s="2768"/>
      <c r="I26" s="2768"/>
      <c r="J26" s="2768"/>
      <c r="K26" s="2769"/>
      <c r="L26" s="3301"/>
      <c r="M26" s="3300"/>
      <c r="N26" s="3301"/>
      <c r="O26" s="3300"/>
      <c r="P26" s="3301"/>
      <c r="Q26" s="3300"/>
      <c r="R26" s="3301"/>
      <c r="S26" s="3300"/>
      <c r="T26" s="3301"/>
      <c r="U26" s="3300"/>
      <c r="V26" s="3301"/>
      <c r="W26" s="3300"/>
      <c r="X26" s="3301"/>
      <c r="Y26" s="3300"/>
      <c r="Z26" s="3301"/>
      <c r="AA26" s="3300"/>
      <c r="AB26" s="3301"/>
      <c r="AC26" s="3300"/>
      <c r="AD26" s="3301"/>
      <c r="AE26" s="3300"/>
      <c r="AF26" s="3301"/>
      <c r="AG26" s="3300"/>
      <c r="AH26" s="3301"/>
      <c r="AI26" s="3300"/>
      <c r="AJ26" s="3301"/>
      <c r="AK26" s="3300"/>
      <c r="AL26" s="3301"/>
      <c r="AM26" s="3300"/>
    </row>
    <row r="27" spans="1:39">
      <c r="A27" s="3251"/>
      <c r="B27" s="3254" t="s">
        <v>2555</v>
      </c>
      <c r="C27" s="2768"/>
      <c r="D27" s="2768"/>
      <c r="E27" s="2768"/>
      <c r="F27" s="2768"/>
      <c r="G27" s="2768"/>
      <c r="H27" s="2768"/>
      <c r="I27" s="2768"/>
      <c r="J27" s="2768"/>
      <c r="K27" s="2769"/>
      <c r="L27" s="3301"/>
      <c r="M27" s="3300"/>
      <c r="N27" s="3301"/>
      <c r="O27" s="3300"/>
      <c r="P27" s="3301"/>
      <c r="Q27" s="3300"/>
      <c r="R27" s="3301"/>
      <c r="S27" s="3300"/>
      <c r="T27" s="3301"/>
      <c r="U27" s="3300"/>
      <c r="V27" s="3301"/>
      <c r="W27" s="3300"/>
      <c r="X27" s="3301"/>
      <c r="Y27" s="3300"/>
      <c r="Z27" s="3301"/>
      <c r="AA27" s="3300"/>
      <c r="AB27" s="3301"/>
      <c r="AC27" s="3300"/>
      <c r="AD27" s="3301"/>
      <c r="AE27" s="3300"/>
      <c r="AF27" s="3301"/>
      <c r="AG27" s="3300"/>
      <c r="AH27" s="3301"/>
      <c r="AI27" s="3300"/>
      <c r="AJ27" s="3301"/>
      <c r="AK27" s="3300"/>
      <c r="AL27" s="3301"/>
      <c r="AM27" s="3300"/>
    </row>
    <row r="28" spans="1:39">
      <c r="A28" s="3251"/>
      <c r="B28" s="3254" t="s">
        <v>1311</v>
      </c>
      <c r="C28" s="2768"/>
      <c r="D28" s="2768"/>
      <c r="E28" s="2768"/>
      <c r="F28" s="2768"/>
      <c r="G28" s="2768"/>
      <c r="H28" s="2768"/>
      <c r="I28" s="2768"/>
      <c r="J28" s="2768"/>
      <c r="K28" s="2769"/>
      <c r="L28" s="3301"/>
      <c r="M28" s="3300"/>
      <c r="N28" s="3301"/>
      <c r="O28" s="3300"/>
      <c r="P28" s="3301"/>
      <c r="Q28" s="3300"/>
      <c r="R28" s="3301"/>
      <c r="S28" s="3300"/>
      <c r="T28" s="3301"/>
      <c r="U28" s="3300"/>
      <c r="V28" s="3301"/>
      <c r="W28" s="3300"/>
      <c r="X28" s="3301"/>
      <c r="Y28" s="3300"/>
      <c r="Z28" s="3301"/>
      <c r="AA28" s="3300"/>
      <c r="AB28" s="3301"/>
      <c r="AC28" s="3300"/>
      <c r="AD28" s="3301"/>
      <c r="AE28" s="3300"/>
      <c r="AF28" s="3301"/>
      <c r="AG28" s="3300"/>
      <c r="AH28" s="3301"/>
      <c r="AI28" s="3300"/>
      <c r="AJ28" s="3301"/>
      <c r="AK28" s="3300"/>
      <c r="AL28" s="3301"/>
      <c r="AM28" s="3300"/>
    </row>
    <row r="29" spans="1:39">
      <c r="A29" s="3251"/>
      <c r="B29" s="3254" t="s">
        <v>2556</v>
      </c>
      <c r="C29" s="2768"/>
      <c r="D29" s="2768"/>
      <c r="E29" s="2768"/>
      <c r="F29" s="2768"/>
      <c r="G29" s="2768"/>
      <c r="H29" s="2768"/>
      <c r="I29" s="2768"/>
      <c r="J29" s="2768"/>
      <c r="K29" s="2769"/>
      <c r="L29" s="3301"/>
      <c r="M29" s="3300"/>
      <c r="N29" s="3301"/>
      <c r="O29" s="3300"/>
      <c r="P29" s="3301"/>
      <c r="Q29" s="3300"/>
      <c r="R29" s="3301"/>
      <c r="S29" s="3300"/>
      <c r="T29" s="3301"/>
      <c r="U29" s="3300"/>
      <c r="V29" s="3301"/>
      <c r="W29" s="3300"/>
      <c r="X29" s="3301"/>
      <c r="Y29" s="3300"/>
      <c r="Z29" s="3301"/>
      <c r="AA29" s="3300"/>
      <c r="AB29" s="3301"/>
      <c r="AC29" s="3300"/>
      <c r="AD29" s="3301"/>
      <c r="AE29" s="3300"/>
      <c r="AF29" s="3301"/>
      <c r="AG29" s="3300"/>
      <c r="AH29" s="3301"/>
      <c r="AI29" s="3300"/>
      <c r="AJ29" s="3301"/>
      <c r="AK29" s="3300"/>
      <c r="AL29" s="3301"/>
      <c r="AM29" s="3300"/>
    </row>
    <row r="30" spans="1:39">
      <c r="A30" s="3251"/>
      <c r="B30" s="3254" t="s">
        <v>2557</v>
      </c>
      <c r="C30" s="2768"/>
      <c r="D30" s="2768"/>
      <c r="E30" s="2768"/>
      <c r="F30" s="2768"/>
      <c r="G30" s="2768"/>
      <c r="H30" s="2768"/>
      <c r="I30" s="2768"/>
      <c r="J30" s="2768"/>
      <c r="K30" s="2769"/>
      <c r="L30" s="3301"/>
      <c r="M30" s="3300"/>
      <c r="N30" s="3301"/>
      <c r="O30" s="3300"/>
      <c r="P30" s="3301"/>
      <c r="Q30" s="3300"/>
      <c r="R30" s="3301"/>
      <c r="S30" s="3300"/>
      <c r="T30" s="3301"/>
      <c r="U30" s="3300"/>
      <c r="V30" s="3301"/>
      <c r="W30" s="3300"/>
      <c r="X30" s="3301"/>
      <c r="Y30" s="3300"/>
      <c r="Z30" s="3301"/>
      <c r="AA30" s="3300"/>
      <c r="AB30" s="3301"/>
      <c r="AC30" s="3300"/>
      <c r="AD30" s="3301"/>
      <c r="AE30" s="3300"/>
      <c r="AF30" s="3301"/>
      <c r="AG30" s="3300"/>
      <c r="AH30" s="3301"/>
      <c r="AI30" s="3300"/>
      <c r="AJ30" s="3301"/>
      <c r="AK30" s="3300"/>
      <c r="AL30" s="3301"/>
      <c r="AM30" s="3300"/>
    </row>
    <row r="31" spans="1:39">
      <c r="A31" s="3251"/>
      <c r="B31" s="3254" t="s">
        <v>2558</v>
      </c>
      <c r="C31" s="2768"/>
      <c r="D31" s="2768"/>
      <c r="E31" s="2768"/>
      <c r="F31" s="2768"/>
      <c r="G31" s="2768"/>
      <c r="H31" s="2768"/>
      <c r="I31" s="2768"/>
      <c r="J31" s="2768"/>
      <c r="K31" s="2769"/>
      <c r="L31" s="3301"/>
      <c r="M31" s="3300"/>
      <c r="N31" s="3301"/>
      <c r="O31" s="3300"/>
      <c r="P31" s="3301"/>
      <c r="Q31" s="3300"/>
      <c r="R31" s="3301"/>
      <c r="S31" s="3300"/>
      <c r="T31" s="3301"/>
      <c r="U31" s="3300"/>
      <c r="V31" s="3301"/>
      <c r="W31" s="3300"/>
      <c r="X31" s="3301"/>
      <c r="Y31" s="3300"/>
      <c r="Z31" s="3301"/>
      <c r="AA31" s="3300"/>
      <c r="AB31" s="3301"/>
      <c r="AC31" s="3300"/>
      <c r="AD31" s="3301"/>
      <c r="AE31" s="3300"/>
      <c r="AF31" s="3301"/>
      <c r="AG31" s="3300"/>
      <c r="AH31" s="3301"/>
      <c r="AI31" s="3300"/>
      <c r="AJ31" s="3301"/>
      <c r="AK31" s="3300"/>
      <c r="AL31" s="3301"/>
      <c r="AM31" s="3300"/>
    </row>
    <row r="32" spans="1:39">
      <c r="A32" s="3251"/>
      <c r="B32" s="3254" t="s">
        <v>2559</v>
      </c>
      <c r="C32" s="2768"/>
      <c r="D32" s="2768"/>
      <c r="E32" s="2768"/>
      <c r="F32" s="2768"/>
      <c r="G32" s="2768"/>
      <c r="H32" s="2768"/>
      <c r="I32" s="2768"/>
      <c r="J32" s="2768"/>
      <c r="K32" s="2769"/>
      <c r="L32" s="3301"/>
      <c r="M32" s="3300"/>
      <c r="N32" s="3301"/>
      <c r="O32" s="3300"/>
      <c r="P32" s="3301"/>
      <c r="Q32" s="3300"/>
      <c r="R32" s="3301"/>
      <c r="S32" s="3300"/>
      <c r="T32" s="3301"/>
      <c r="U32" s="3300"/>
      <c r="V32" s="3301"/>
      <c r="W32" s="3300"/>
      <c r="X32" s="3301"/>
      <c r="Y32" s="3300"/>
      <c r="Z32" s="3301"/>
      <c r="AA32" s="3300"/>
      <c r="AB32" s="3301"/>
      <c r="AC32" s="3300"/>
      <c r="AD32" s="3301"/>
      <c r="AE32" s="3300"/>
      <c r="AF32" s="3301"/>
      <c r="AG32" s="3300"/>
      <c r="AH32" s="3301"/>
      <c r="AI32" s="3300"/>
      <c r="AJ32" s="3301"/>
      <c r="AK32" s="3300"/>
      <c r="AL32" s="3301"/>
      <c r="AM32" s="3300"/>
    </row>
    <row r="33" spans="1:39">
      <c r="A33" s="3251"/>
      <c r="B33" s="3254" t="s">
        <v>1312</v>
      </c>
      <c r="C33" s="2768"/>
      <c r="D33" s="2768"/>
      <c r="E33" s="2768"/>
      <c r="F33" s="2768"/>
      <c r="G33" s="2768"/>
      <c r="H33" s="2768"/>
      <c r="I33" s="2768"/>
      <c r="J33" s="2768"/>
      <c r="K33" s="2769"/>
      <c r="L33" s="3301"/>
      <c r="M33" s="3300"/>
      <c r="N33" s="3301"/>
      <c r="O33" s="3300"/>
      <c r="P33" s="3301"/>
      <c r="Q33" s="3300"/>
      <c r="R33" s="3301"/>
      <c r="S33" s="3300"/>
      <c r="T33" s="3301"/>
      <c r="U33" s="3300"/>
      <c r="V33" s="3301"/>
      <c r="W33" s="3300"/>
      <c r="X33" s="3301"/>
      <c r="Y33" s="3300"/>
      <c r="Z33" s="3301"/>
      <c r="AA33" s="3300"/>
      <c r="AB33" s="3301"/>
      <c r="AC33" s="3300"/>
      <c r="AD33" s="3301"/>
      <c r="AE33" s="3300"/>
      <c r="AF33" s="3301"/>
      <c r="AG33" s="3300"/>
      <c r="AH33" s="3301"/>
      <c r="AI33" s="3300"/>
      <c r="AJ33" s="3301"/>
      <c r="AK33" s="3300"/>
      <c r="AL33" s="3301"/>
      <c r="AM33" s="3300"/>
    </row>
    <row r="34" spans="1:39">
      <c r="A34" s="3251"/>
      <c r="B34" s="3254" t="s">
        <v>2563</v>
      </c>
      <c r="C34" s="2768"/>
      <c r="D34" s="2768"/>
      <c r="E34" s="2768"/>
      <c r="F34" s="2768"/>
      <c r="G34" s="2768"/>
      <c r="H34" s="2768"/>
      <c r="I34" s="2768"/>
      <c r="J34" s="2768"/>
      <c r="K34" s="2769"/>
      <c r="L34" s="3301"/>
      <c r="M34" s="3300"/>
      <c r="N34" s="3301"/>
      <c r="O34" s="3300"/>
      <c r="P34" s="3301"/>
      <c r="Q34" s="3300"/>
      <c r="R34" s="3301"/>
      <c r="S34" s="3300"/>
      <c r="T34" s="3301"/>
      <c r="U34" s="3300"/>
      <c r="V34" s="3301"/>
      <c r="W34" s="3300"/>
      <c r="X34" s="3301"/>
      <c r="Y34" s="3300"/>
      <c r="Z34" s="3301"/>
      <c r="AA34" s="3300"/>
      <c r="AB34" s="3301"/>
      <c r="AC34" s="3300"/>
      <c r="AD34" s="3301"/>
      <c r="AE34" s="3300"/>
      <c r="AF34" s="3301"/>
      <c r="AG34" s="3300"/>
      <c r="AH34" s="3301"/>
      <c r="AI34" s="3300"/>
      <c r="AJ34" s="3301"/>
      <c r="AK34" s="3300"/>
      <c r="AL34" s="3301"/>
      <c r="AM34" s="3300"/>
    </row>
    <row r="35" spans="1:39">
      <c r="A35" s="3251"/>
      <c r="B35" s="3254" t="s">
        <v>1574</v>
      </c>
      <c r="C35" s="2768"/>
      <c r="D35" s="2768"/>
      <c r="E35" s="2768"/>
      <c r="F35" s="2768"/>
      <c r="G35" s="2768"/>
      <c r="H35" s="2768"/>
      <c r="I35" s="2768"/>
      <c r="J35" s="2768"/>
      <c r="K35" s="2769"/>
      <c r="L35" s="3301"/>
      <c r="M35" s="3300"/>
      <c r="N35" s="3301"/>
      <c r="O35" s="3300"/>
      <c r="P35" s="3301"/>
      <c r="Q35" s="3300"/>
      <c r="R35" s="3301"/>
      <c r="S35" s="3300"/>
      <c r="T35" s="3301"/>
      <c r="U35" s="3300"/>
      <c r="V35" s="3301"/>
      <c r="W35" s="3300"/>
      <c r="X35" s="3301"/>
      <c r="Y35" s="3300"/>
      <c r="Z35" s="3301"/>
      <c r="AA35" s="3300"/>
      <c r="AB35" s="3301"/>
      <c r="AC35" s="3300"/>
      <c r="AD35" s="3301"/>
      <c r="AE35" s="3300"/>
      <c r="AF35" s="3301"/>
      <c r="AG35" s="3300"/>
      <c r="AH35" s="3301"/>
      <c r="AI35" s="3300"/>
      <c r="AJ35" s="3301"/>
      <c r="AK35" s="3300"/>
      <c r="AL35" s="3301"/>
      <c r="AM35" s="3300"/>
    </row>
    <row r="36" spans="1:39">
      <c r="A36" s="3251"/>
      <c r="B36" s="3313"/>
      <c r="C36" s="2768"/>
      <c r="D36" s="2768"/>
      <c r="E36" s="2768"/>
      <c r="F36" s="2768"/>
      <c r="G36" s="2768"/>
      <c r="H36" s="2768"/>
      <c r="I36" s="2768"/>
      <c r="J36" s="2768"/>
      <c r="K36" s="2769"/>
      <c r="L36" s="3322"/>
      <c r="M36" s="3268"/>
      <c r="N36" s="3322"/>
      <c r="O36" s="3268"/>
      <c r="P36" s="3322"/>
      <c r="Q36" s="3268"/>
      <c r="R36" s="3322"/>
      <c r="S36" s="3268"/>
      <c r="T36" s="3322"/>
      <c r="U36" s="3268"/>
      <c r="V36" s="3322"/>
      <c r="W36" s="3342"/>
      <c r="X36" s="3322"/>
      <c r="Y36" s="3268"/>
      <c r="Z36" s="3357"/>
      <c r="AA36" s="3356"/>
      <c r="AB36" s="3358"/>
      <c r="AC36" s="3356"/>
      <c r="AD36" s="3358"/>
      <c r="AE36" s="3356"/>
      <c r="AF36" s="3357"/>
      <c r="AG36" s="3356"/>
      <c r="AH36" s="3355"/>
      <c r="AI36" s="3352"/>
      <c r="AJ36" s="3355"/>
      <c r="AK36" s="3354"/>
      <c r="AL36" s="3353"/>
      <c r="AM36" s="3352"/>
    </row>
    <row r="37" spans="1:39">
      <c r="A37" s="3251"/>
      <c r="B37" s="3281" t="s">
        <v>2564</v>
      </c>
      <c r="C37" s="3315"/>
      <c r="D37" s="3315"/>
      <c r="E37" s="3315"/>
      <c r="F37" s="3315"/>
      <c r="G37" s="3315"/>
      <c r="H37" s="3315"/>
      <c r="I37" s="3315"/>
      <c r="J37" s="3315"/>
      <c r="K37" s="3314"/>
      <c r="L37" s="3324"/>
      <c r="M37" s="3323"/>
      <c r="N37" s="3324"/>
      <c r="O37" s="3323"/>
      <c r="P37" s="3324"/>
      <c r="Q37" s="3323"/>
      <c r="R37" s="3324"/>
      <c r="S37" s="3323"/>
      <c r="T37" s="3324"/>
      <c r="U37" s="3323"/>
      <c r="V37" s="3324"/>
      <c r="W37" s="3323"/>
      <c r="X37" s="3324"/>
      <c r="Y37" s="3323"/>
      <c r="Z37" s="3324"/>
      <c r="AA37" s="3323"/>
      <c r="AB37" s="3324"/>
      <c r="AC37" s="3323"/>
      <c r="AD37" s="3324"/>
      <c r="AE37" s="3323"/>
      <c r="AF37" s="3324"/>
      <c r="AG37" s="3323"/>
      <c r="AH37" s="3324"/>
      <c r="AI37" s="3323"/>
      <c r="AJ37" s="3324"/>
      <c r="AK37" s="3323"/>
      <c r="AL37" s="3324"/>
      <c r="AM37" s="3323"/>
    </row>
    <row r="38" spans="1:39">
      <c r="A38" s="3251"/>
      <c r="B38" s="3281" t="s">
        <v>2565</v>
      </c>
      <c r="C38" s="3315"/>
      <c r="D38" s="3315"/>
      <c r="E38" s="3315"/>
      <c r="F38" s="3315"/>
      <c r="G38" s="3315"/>
      <c r="H38" s="3315"/>
      <c r="I38" s="3315"/>
      <c r="J38" s="3315"/>
      <c r="K38" s="3314"/>
      <c r="L38" s="3322"/>
      <c r="M38" s="3268"/>
      <c r="N38" s="3322"/>
      <c r="O38" s="3268"/>
      <c r="P38" s="3322"/>
      <c r="Q38" s="3268"/>
      <c r="R38" s="3319"/>
      <c r="S38" s="3318"/>
      <c r="T38" s="3319"/>
      <c r="U38" s="3318"/>
      <c r="V38" s="3319"/>
      <c r="W38" s="3320"/>
      <c r="X38" s="3319"/>
      <c r="Y38" s="3318"/>
      <c r="Z38" s="3321"/>
      <c r="AA38" s="3318"/>
      <c r="AB38" s="3319"/>
      <c r="AC38" s="3318"/>
      <c r="AD38" s="3319"/>
      <c r="AE38" s="3318"/>
      <c r="AF38" s="3319"/>
      <c r="AG38" s="3318"/>
      <c r="AH38" s="3319"/>
      <c r="AI38" s="3318"/>
      <c r="AJ38" s="3319"/>
      <c r="AK38" s="3320"/>
      <c r="AL38" s="3319"/>
      <c r="AM38" s="3318"/>
    </row>
    <row r="39" spans="1:39">
      <c r="A39" s="3251"/>
      <c r="B39" s="3254" t="s">
        <v>2554</v>
      </c>
      <c r="C39" s="3315"/>
      <c r="D39" s="3315"/>
      <c r="E39" s="3315"/>
      <c r="F39" s="3315"/>
      <c r="G39" s="3315"/>
      <c r="H39" s="3315"/>
      <c r="I39" s="3315"/>
      <c r="J39" s="3315"/>
      <c r="K39" s="3314"/>
      <c r="L39" s="3301"/>
      <c r="M39" s="3300"/>
      <c r="N39" s="3301"/>
      <c r="O39" s="3300"/>
      <c r="P39" s="3301"/>
      <c r="Q39" s="3300"/>
      <c r="R39" s="3301"/>
      <c r="S39" s="3300"/>
      <c r="T39" s="3301"/>
      <c r="U39" s="3300"/>
      <c r="V39" s="3301"/>
      <c r="W39" s="3300"/>
      <c r="X39" s="3301"/>
      <c r="Y39" s="3300"/>
      <c r="Z39" s="3301"/>
      <c r="AA39" s="3300"/>
      <c r="AB39" s="3301"/>
      <c r="AC39" s="3300"/>
      <c r="AD39" s="3301"/>
      <c r="AE39" s="3300"/>
      <c r="AF39" s="3301"/>
      <c r="AG39" s="3300"/>
      <c r="AH39" s="3301"/>
      <c r="AI39" s="3300"/>
      <c r="AJ39" s="3301"/>
      <c r="AK39" s="3300"/>
      <c r="AL39" s="3301"/>
      <c r="AM39" s="3300"/>
    </row>
    <row r="40" spans="1:39">
      <c r="A40" s="3251"/>
      <c r="B40" s="3254" t="s">
        <v>2555</v>
      </c>
      <c r="C40" s="3315"/>
      <c r="D40" s="3315"/>
      <c r="E40" s="3315"/>
      <c r="F40" s="3315"/>
      <c r="G40" s="3315"/>
      <c r="H40" s="3315"/>
      <c r="I40" s="3315"/>
      <c r="J40" s="3315"/>
      <c r="K40" s="3314"/>
      <c r="L40" s="3301"/>
      <c r="M40" s="3300"/>
      <c r="N40" s="3301"/>
      <c r="O40" s="3300"/>
      <c r="P40" s="3301"/>
      <c r="Q40" s="3300"/>
      <c r="R40" s="3301"/>
      <c r="S40" s="3300"/>
      <c r="T40" s="3301"/>
      <c r="U40" s="3300"/>
      <c r="V40" s="3301"/>
      <c r="W40" s="3300"/>
      <c r="X40" s="3301"/>
      <c r="Y40" s="3300"/>
      <c r="Z40" s="3301"/>
      <c r="AA40" s="3300"/>
      <c r="AB40" s="3301"/>
      <c r="AC40" s="3300"/>
      <c r="AD40" s="3301"/>
      <c r="AE40" s="3300"/>
      <c r="AF40" s="3301"/>
      <c r="AG40" s="3300"/>
      <c r="AH40" s="3301"/>
      <c r="AI40" s="3300"/>
      <c r="AJ40" s="3301"/>
      <c r="AK40" s="3300"/>
      <c r="AL40" s="3301"/>
      <c r="AM40" s="3300"/>
    </row>
    <row r="41" spans="1:39">
      <c r="A41" s="3251"/>
      <c r="B41" s="3254" t="s">
        <v>1311</v>
      </c>
      <c r="C41" s="3315"/>
      <c r="D41" s="3315"/>
      <c r="E41" s="3315"/>
      <c r="F41" s="3315"/>
      <c r="G41" s="3315"/>
      <c r="H41" s="3315"/>
      <c r="I41" s="3315"/>
      <c r="J41" s="3315"/>
      <c r="K41" s="3314"/>
      <c r="L41" s="3301"/>
      <c r="M41" s="3300"/>
      <c r="N41" s="3301"/>
      <c r="O41" s="3300"/>
      <c r="P41" s="3301"/>
      <c r="Q41" s="3300"/>
      <c r="R41" s="3301"/>
      <c r="S41" s="3300"/>
      <c r="T41" s="3301"/>
      <c r="U41" s="3300"/>
      <c r="V41" s="3301"/>
      <c r="W41" s="3300"/>
      <c r="X41" s="3301"/>
      <c r="Y41" s="3300"/>
      <c r="Z41" s="3301"/>
      <c r="AA41" s="3300"/>
      <c r="AB41" s="3301"/>
      <c r="AC41" s="3300"/>
      <c r="AD41" s="3301"/>
      <c r="AE41" s="3300"/>
      <c r="AF41" s="3301"/>
      <c r="AG41" s="3300"/>
      <c r="AH41" s="3301"/>
      <c r="AI41" s="3300"/>
      <c r="AJ41" s="3301"/>
      <c r="AK41" s="3300"/>
      <c r="AL41" s="3301"/>
      <c r="AM41" s="3300"/>
    </row>
    <row r="42" spans="1:39">
      <c r="A42" s="3251"/>
      <c r="B42" s="3254" t="s">
        <v>2556</v>
      </c>
      <c r="C42" s="3315"/>
      <c r="D42" s="3315"/>
      <c r="E42" s="3315"/>
      <c r="F42" s="3315"/>
      <c r="G42" s="3315"/>
      <c r="H42" s="3315"/>
      <c r="I42" s="3315"/>
      <c r="J42" s="3315"/>
      <c r="K42" s="3314"/>
      <c r="L42" s="3301"/>
      <c r="M42" s="3300"/>
      <c r="N42" s="3301"/>
      <c r="O42" s="3300"/>
      <c r="P42" s="3301"/>
      <c r="Q42" s="3300"/>
      <c r="R42" s="3301"/>
      <c r="S42" s="3300"/>
      <c r="T42" s="3301"/>
      <c r="U42" s="3300"/>
      <c r="V42" s="3301"/>
      <c r="W42" s="3300"/>
      <c r="X42" s="3301"/>
      <c r="Y42" s="3300"/>
      <c r="Z42" s="3301"/>
      <c r="AA42" s="3300"/>
      <c r="AB42" s="3301"/>
      <c r="AC42" s="3300"/>
      <c r="AD42" s="3301"/>
      <c r="AE42" s="3300"/>
      <c r="AF42" s="3301"/>
      <c r="AG42" s="3300"/>
      <c r="AH42" s="3301"/>
      <c r="AI42" s="3300"/>
      <c r="AJ42" s="3301"/>
      <c r="AK42" s="3300"/>
      <c r="AL42" s="3301"/>
      <c r="AM42" s="3300"/>
    </row>
    <row r="43" spans="1:39">
      <c r="A43" s="3251"/>
      <c r="B43" s="3254" t="s">
        <v>2557</v>
      </c>
      <c r="C43" s="3315"/>
      <c r="D43" s="3315"/>
      <c r="E43" s="3315"/>
      <c r="F43" s="3315"/>
      <c r="G43" s="3315"/>
      <c r="H43" s="3315"/>
      <c r="I43" s="3315"/>
      <c r="J43" s="3315"/>
      <c r="K43" s="3314"/>
      <c r="L43" s="3301"/>
      <c r="M43" s="3300"/>
      <c r="N43" s="3301"/>
      <c r="O43" s="3300"/>
      <c r="P43" s="3301"/>
      <c r="Q43" s="3300"/>
      <c r="R43" s="3301"/>
      <c r="S43" s="3300"/>
      <c r="T43" s="3301"/>
      <c r="U43" s="3300"/>
      <c r="V43" s="3301"/>
      <c r="W43" s="3300"/>
      <c r="X43" s="3301"/>
      <c r="Y43" s="3300"/>
      <c r="Z43" s="3301"/>
      <c r="AA43" s="3300"/>
      <c r="AB43" s="3301"/>
      <c r="AC43" s="3300"/>
      <c r="AD43" s="3301"/>
      <c r="AE43" s="3300"/>
      <c r="AF43" s="3301"/>
      <c r="AG43" s="3300"/>
      <c r="AH43" s="3301"/>
      <c r="AI43" s="3300"/>
      <c r="AJ43" s="3301"/>
      <c r="AK43" s="3300"/>
      <c r="AL43" s="3301"/>
      <c r="AM43" s="3300"/>
    </row>
    <row r="44" spans="1:39">
      <c r="A44" s="3251"/>
      <c r="B44" s="3254" t="s">
        <v>2558</v>
      </c>
      <c r="C44" s="3315"/>
      <c r="D44" s="3315"/>
      <c r="E44" s="3315"/>
      <c r="F44" s="3315"/>
      <c r="G44" s="3315"/>
      <c r="H44" s="3315"/>
      <c r="I44" s="3315"/>
      <c r="J44" s="3315"/>
      <c r="K44" s="3314"/>
      <c r="L44" s="3301"/>
      <c r="M44" s="3300"/>
      <c r="N44" s="3301"/>
      <c r="O44" s="3300"/>
      <c r="P44" s="3301"/>
      <c r="Q44" s="3300"/>
      <c r="R44" s="3301"/>
      <c r="S44" s="3300"/>
      <c r="T44" s="3301"/>
      <c r="U44" s="3300"/>
      <c r="V44" s="3301"/>
      <c r="W44" s="3300"/>
      <c r="X44" s="3301"/>
      <c r="Y44" s="3300"/>
      <c r="Z44" s="3301"/>
      <c r="AA44" s="3300"/>
      <c r="AB44" s="3301"/>
      <c r="AC44" s="3300"/>
      <c r="AD44" s="3301"/>
      <c r="AE44" s="3300"/>
      <c r="AF44" s="3301"/>
      <c r="AG44" s="3300"/>
      <c r="AH44" s="3301"/>
      <c r="AI44" s="3300"/>
      <c r="AJ44" s="3301"/>
      <c r="AK44" s="3300"/>
      <c r="AL44" s="3301"/>
      <c r="AM44" s="3300"/>
    </row>
    <row r="45" spans="1:39">
      <c r="A45" s="3251"/>
      <c r="B45" s="3254" t="s">
        <v>2559</v>
      </c>
      <c r="C45" s="3315"/>
      <c r="D45" s="3315"/>
      <c r="E45" s="3315"/>
      <c r="F45" s="3315"/>
      <c r="G45" s="3315"/>
      <c r="H45" s="3315"/>
      <c r="I45" s="3315"/>
      <c r="J45" s="3315"/>
      <c r="K45" s="3314"/>
      <c r="L45" s="3301"/>
      <c r="M45" s="3300"/>
      <c r="N45" s="3301"/>
      <c r="O45" s="3300"/>
      <c r="P45" s="3301"/>
      <c r="Q45" s="3300"/>
      <c r="R45" s="3301"/>
      <c r="S45" s="3300"/>
      <c r="T45" s="3301"/>
      <c r="U45" s="3300"/>
      <c r="V45" s="3301"/>
      <c r="W45" s="3300"/>
      <c r="X45" s="3301"/>
      <c r="Y45" s="3300"/>
      <c r="Z45" s="3301"/>
      <c r="AA45" s="3300"/>
      <c r="AB45" s="3301"/>
      <c r="AC45" s="3300"/>
      <c r="AD45" s="3301"/>
      <c r="AE45" s="3300"/>
      <c r="AF45" s="3301"/>
      <c r="AG45" s="3300"/>
      <c r="AH45" s="3301"/>
      <c r="AI45" s="3300"/>
      <c r="AJ45" s="3301"/>
      <c r="AK45" s="3300"/>
      <c r="AL45" s="3301"/>
      <c r="AM45" s="3300"/>
    </row>
    <row r="46" spans="1:39">
      <c r="A46" s="3251"/>
      <c r="B46" s="3254" t="s">
        <v>1312</v>
      </c>
      <c r="C46" s="3315"/>
      <c r="D46" s="3315"/>
      <c r="E46" s="3315"/>
      <c r="F46" s="3315"/>
      <c r="G46" s="3315"/>
      <c r="H46" s="3315"/>
      <c r="I46" s="3315"/>
      <c r="J46" s="3315"/>
      <c r="K46" s="3314"/>
      <c r="L46" s="3301"/>
      <c r="M46" s="3300"/>
      <c r="N46" s="3301"/>
      <c r="O46" s="3300"/>
      <c r="P46" s="3301"/>
      <c r="Q46" s="3300"/>
      <c r="R46" s="3301"/>
      <c r="S46" s="3300"/>
      <c r="T46" s="3301"/>
      <c r="U46" s="3300"/>
      <c r="V46" s="3301"/>
      <c r="W46" s="3300"/>
      <c r="X46" s="3301"/>
      <c r="Y46" s="3300"/>
      <c r="Z46" s="3301"/>
      <c r="AA46" s="3300"/>
      <c r="AB46" s="3301"/>
      <c r="AC46" s="3300"/>
      <c r="AD46" s="3301"/>
      <c r="AE46" s="3300"/>
      <c r="AF46" s="3301"/>
      <c r="AG46" s="3300"/>
      <c r="AH46" s="3301"/>
      <c r="AI46" s="3300"/>
      <c r="AJ46" s="3301"/>
      <c r="AK46" s="3300"/>
      <c r="AL46" s="3301"/>
      <c r="AM46" s="3300"/>
    </row>
    <row r="47" spans="1:39">
      <c r="A47" s="3251"/>
      <c r="B47" s="3254" t="s">
        <v>2563</v>
      </c>
      <c r="C47" s="3315"/>
      <c r="D47" s="3315"/>
      <c r="E47" s="3315"/>
      <c r="F47" s="3315"/>
      <c r="G47" s="3315"/>
      <c r="H47" s="3315"/>
      <c r="I47" s="3315"/>
      <c r="J47" s="3315"/>
      <c r="K47" s="3314"/>
      <c r="L47" s="3301"/>
      <c r="M47" s="3300"/>
      <c r="N47" s="3301"/>
      <c r="O47" s="3300"/>
      <c r="P47" s="3301"/>
      <c r="Q47" s="3300"/>
      <c r="R47" s="3301"/>
      <c r="S47" s="3300"/>
      <c r="T47" s="3301"/>
      <c r="U47" s="3300"/>
      <c r="V47" s="3301"/>
      <c r="W47" s="3300"/>
      <c r="X47" s="3301"/>
      <c r="Y47" s="3300"/>
      <c r="Z47" s="3301"/>
      <c r="AA47" s="3300"/>
      <c r="AB47" s="3301"/>
      <c r="AC47" s="3300"/>
      <c r="AD47" s="3301"/>
      <c r="AE47" s="3300"/>
      <c r="AF47" s="3301"/>
      <c r="AG47" s="3300"/>
      <c r="AH47" s="3301"/>
      <c r="AI47" s="3300"/>
      <c r="AJ47" s="3301"/>
      <c r="AK47" s="3300"/>
      <c r="AL47" s="3301"/>
      <c r="AM47" s="3300"/>
    </row>
    <row r="48" spans="1:39">
      <c r="A48" s="3251"/>
      <c r="B48" s="3254" t="s">
        <v>1574</v>
      </c>
      <c r="C48" s="3315"/>
      <c r="D48" s="3315"/>
      <c r="E48" s="3315"/>
      <c r="F48" s="3315"/>
      <c r="G48" s="3315"/>
      <c r="H48" s="3315"/>
      <c r="I48" s="3315"/>
      <c r="J48" s="3315"/>
      <c r="K48" s="3314"/>
      <c r="L48" s="3301"/>
      <c r="M48" s="3300"/>
      <c r="N48" s="3301"/>
      <c r="O48" s="3300"/>
      <c r="P48" s="3301"/>
      <c r="Q48" s="3300"/>
      <c r="R48" s="3301"/>
      <c r="S48" s="3300"/>
      <c r="T48" s="3301"/>
      <c r="U48" s="3300"/>
      <c r="V48" s="3301"/>
      <c r="W48" s="3300"/>
      <c r="X48" s="3301"/>
      <c r="Y48" s="3300"/>
      <c r="Z48" s="3301"/>
      <c r="AA48" s="3300"/>
      <c r="AB48" s="3301"/>
      <c r="AC48" s="3300"/>
      <c r="AD48" s="3301"/>
      <c r="AE48" s="3300"/>
      <c r="AF48" s="3301"/>
      <c r="AG48" s="3300"/>
      <c r="AH48" s="3301"/>
      <c r="AI48" s="3300"/>
      <c r="AJ48" s="3301"/>
      <c r="AK48" s="3300"/>
      <c r="AL48" s="3301"/>
      <c r="AM48" s="3300"/>
    </row>
    <row r="49" spans="1:39">
      <c r="A49" s="3251"/>
      <c r="B49" s="3313"/>
      <c r="C49" s="2768"/>
      <c r="D49" s="2768"/>
      <c r="E49" s="2768"/>
      <c r="F49" s="2768"/>
      <c r="G49" s="2768"/>
      <c r="H49" s="2768"/>
      <c r="I49" s="2768"/>
      <c r="J49" s="2768"/>
      <c r="K49" s="2769"/>
      <c r="L49" s="3336"/>
      <c r="M49" s="3335"/>
      <c r="N49" s="3336"/>
      <c r="O49" s="3335"/>
      <c r="P49" s="3336"/>
      <c r="Q49" s="3335"/>
      <c r="R49" s="3336"/>
      <c r="S49" s="3335"/>
      <c r="T49" s="3336"/>
      <c r="U49" s="3335"/>
      <c r="V49" s="3336"/>
      <c r="W49" s="3337"/>
      <c r="X49" s="3336"/>
      <c r="Y49" s="3335"/>
      <c r="Z49" s="3350"/>
      <c r="AA49" s="3349"/>
      <c r="AB49" s="3351"/>
      <c r="AC49" s="3349"/>
      <c r="AD49" s="3351"/>
      <c r="AE49" s="3349"/>
      <c r="AF49" s="3350"/>
      <c r="AG49" s="3349"/>
      <c r="AH49" s="3348"/>
      <c r="AI49" s="3345"/>
      <c r="AJ49" s="3348"/>
      <c r="AK49" s="3347"/>
      <c r="AL49" s="3346"/>
      <c r="AM49" s="3345"/>
    </row>
    <row r="50" spans="1:39">
      <c r="A50" s="3251"/>
      <c r="B50" s="3281" t="s">
        <v>2566</v>
      </c>
      <c r="C50" s="3315"/>
      <c r="D50" s="3315"/>
      <c r="E50" s="3315"/>
      <c r="F50" s="3315"/>
      <c r="G50" s="3315"/>
      <c r="H50" s="3315"/>
      <c r="I50" s="3315"/>
      <c r="J50" s="3315"/>
      <c r="K50" s="3314"/>
      <c r="L50" s="3324"/>
      <c r="M50" s="3323"/>
      <c r="N50" s="3324"/>
      <c r="O50" s="3323"/>
      <c r="P50" s="3324"/>
      <c r="Q50" s="3323"/>
      <c r="R50" s="3324"/>
      <c r="S50" s="3323"/>
      <c r="T50" s="3324"/>
      <c r="U50" s="3323"/>
      <c r="V50" s="3324"/>
      <c r="W50" s="3323"/>
      <c r="X50" s="3324"/>
      <c r="Y50" s="3323"/>
      <c r="Z50" s="3324"/>
      <c r="AA50" s="3323"/>
      <c r="AB50" s="3324"/>
      <c r="AC50" s="3323"/>
      <c r="AD50" s="3324"/>
      <c r="AE50" s="3323"/>
      <c r="AF50" s="3324"/>
      <c r="AG50" s="3323"/>
      <c r="AH50" s="3324"/>
      <c r="AI50" s="3323"/>
      <c r="AJ50" s="3324"/>
      <c r="AK50" s="3323"/>
      <c r="AL50" s="3324"/>
      <c r="AM50" s="3323"/>
    </row>
    <row r="51" spans="1:39">
      <c r="A51" s="3251"/>
      <c r="B51" s="3281" t="s">
        <v>2567</v>
      </c>
      <c r="C51" s="3315"/>
      <c r="D51" s="3315"/>
      <c r="E51" s="3315"/>
      <c r="F51" s="3315"/>
      <c r="G51" s="3315"/>
      <c r="H51" s="3315"/>
      <c r="I51" s="3315"/>
      <c r="J51" s="3315"/>
      <c r="K51" s="3314"/>
      <c r="L51" s="3322"/>
      <c r="M51" s="3268"/>
      <c r="N51" s="3322"/>
      <c r="O51" s="3268"/>
      <c r="P51" s="3322"/>
      <c r="Q51" s="3268"/>
      <c r="R51" s="3319"/>
      <c r="S51" s="3318"/>
      <c r="T51" s="3319"/>
      <c r="U51" s="3318"/>
      <c r="V51" s="3319"/>
      <c r="W51" s="3320"/>
      <c r="X51" s="3319"/>
      <c r="Y51" s="3318"/>
      <c r="Z51" s="3321"/>
      <c r="AA51" s="3318"/>
      <c r="AB51" s="3319"/>
      <c r="AC51" s="3318"/>
      <c r="AD51" s="3319"/>
      <c r="AE51" s="3318"/>
      <c r="AF51" s="3319"/>
      <c r="AG51" s="3318"/>
      <c r="AH51" s="3319"/>
      <c r="AI51" s="3318"/>
      <c r="AJ51" s="3319"/>
      <c r="AK51" s="3320"/>
      <c r="AL51" s="3319"/>
      <c r="AM51" s="3318"/>
    </row>
    <row r="52" spans="1:39">
      <c r="A52" s="3251"/>
      <c r="B52" s="3254" t="s">
        <v>2554</v>
      </c>
      <c r="C52" s="3315"/>
      <c r="D52" s="3315"/>
      <c r="E52" s="3315"/>
      <c r="F52" s="3315"/>
      <c r="G52" s="3315"/>
      <c r="H52" s="3315"/>
      <c r="I52" s="3315"/>
      <c r="J52" s="3315"/>
      <c r="K52" s="3314"/>
      <c r="L52" s="3301"/>
      <c r="M52" s="3300"/>
      <c r="N52" s="3301"/>
      <c r="O52" s="3300"/>
      <c r="P52" s="3301"/>
      <c r="Q52" s="3300"/>
      <c r="R52" s="3301"/>
      <c r="S52" s="3300"/>
      <c r="T52" s="3301"/>
      <c r="U52" s="3300"/>
      <c r="V52" s="3301"/>
      <c r="W52" s="3300"/>
      <c r="X52" s="3301"/>
      <c r="Y52" s="3300"/>
      <c r="Z52" s="3301"/>
      <c r="AA52" s="3300"/>
      <c r="AB52" s="3301"/>
      <c r="AC52" s="3300"/>
      <c r="AD52" s="3301"/>
      <c r="AE52" s="3300"/>
      <c r="AF52" s="3301"/>
      <c r="AG52" s="3300"/>
      <c r="AH52" s="3301"/>
      <c r="AI52" s="3300"/>
      <c r="AJ52" s="3301"/>
      <c r="AK52" s="3300"/>
      <c r="AL52" s="3301"/>
      <c r="AM52" s="3300"/>
    </row>
    <row r="53" spans="1:39">
      <c r="A53" s="3251"/>
      <c r="B53" s="3254" t="s">
        <v>2555</v>
      </c>
      <c r="C53" s="3315"/>
      <c r="D53" s="3315"/>
      <c r="E53" s="3315"/>
      <c r="F53" s="3315"/>
      <c r="G53" s="3315"/>
      <c r="H53" s="3315"/>
      <c r="I53" s="3315"/>
      <c r="J53" s="3315"/>
      <c r="K53" s="3314"/>
      <c r="L53" s="3301"/>
      <c r="M53" s="3300"/>
      <c r="N53" s="3301"/>
      <c r="O53" s="3300"/>
      <c r="P53" s="3301"/>
      <c r="Q53" s="3300"/>
      <c r="R53" s="3301"/>
      <c r="S53" s="3300"/>
      <c r="T53" s="3301"/>
      <c r="U53" s="3300"/>
      <c r="V53" s="3301"/>
      <c r="W53" s="3300"/>
      <c r="X53" s="3301"/>
      <c r="Y53" s="3300"/>
      <c r="Z53" s="3301"/>
      <c r="AA53" s="3300"/>
      <c r="AB53" s="3301"/>
      <c r="AC53" s="3300"/>
      <c r="AD53" s="3301"/>
      <c r="AE53" s="3300"/>
      <c r="AF53" s="3301"/>
      <c r="AG53" s="3300"/>
      <c r="AH53" s="3301"/>
      <c r="AI53" s="3300"/>
      <c r="AJ53" s="3301"/>
      <c r="AK53" s="3300"/>
      <c r="AL53" s="3301"/>
      <c r="AM53" s="3300"/>
    </row>
    <row r="54" spans="1:39">
      <c r="A54" s="3251"/>
      <c r="B54" s="3341" t="s">
        <v>1311</v>
      </c>
      <c r="C54" s="3315"/>
      <c r="D54" s="3315"/>
      <c r="E54" s="3315"/>
      <c r="F54" s="3315"/>
      <c r="G54" s="3315"/>
      <c r="H54" s="3315"/>
      <c r="I54" s="3315"/>
      <c r="J54" s="3315"/>
      <c r="K54" s="3314"/>
      <c r="L54" s="3301"/>
      <c r="M54" s="3300"/>
      <c r="N54" s="3301"/>
      <c r="O54" s="3300"/>
      <c r="P54" s="3301"/>
      <c r="Q54" s="3300"/>
      <c r="R54" s="3301"/>
      <c r="S54" s="3300"/>
      <c r="T54" s="3301"/>
      <c r="U54" s="3300"/>
      <c r="V54" s="3301"/>
      <c r="W54" s="3300"/>
      <c r="X54" s="3301"/>
      <c r="Y54" s="3300"/>
      <c r="Z54" s="3301"/>
      <c r="AA54" s="3300"/>
      <c r="AB54" s="3301"/>
      <c r="AC54" s="3300"/>
      <c r="AD54" s="3301"/>
      <c r="AE54" s="3300"/>
      <c r="AF54" s="3301"/>
      <c r="AG54" s="3300"/>
      <c r="AH54" s="3301"/>
      <c r="AI54" s="3300"/>
      <c r="AJ54" s="3301"/>
      <c r="AK54" s="3300"/>
      <c r="AL54" s="3301"/>
      <c r="AM54" s="3300"/>
    </row>
    <row r="55" spans="1:39">
      <c r="A55" s="3251"/>
      <c r="B55" s="3254" t="s">
        <v>2556</v>
      </c>
      <c r="C55" s="3315"/>
      <c r="D55" s="3315"/>
      <c r="E55" s="3315"/>
      <c r="F55" s="3315"/>
      <c r="G55" s="3315"/>
      <c r="H55" s="3315"/>
      <c r="I55" s="3315"/>
      <c r="J55" s="3315"/>
      <c r="K55" s="3314"/>
      <c r="L55" s="3301"/>
      <c r="M55" s="3300"/>
      <c r="N55" s="3301"/>
      <c r="O55" s="3300"/>
      <c r="P55" s="3301"/>
      <c r="Q55" s="3300"/>
      <c r="R55" s="3301"/>
      <c r="S55" s="3300"/>
      <c r="T55" s="3301"/>
      <c r="U55" s="3300"/>
      <c r="V55" s="3301"/>
      <c r="W55" s="3300"/>
      <c r="X55" s="3301"/>
      <c r="Y55" s="3300"/>
      <c r="Z55" s="3301"/>
      <c r="AA55" s="3300"/>
      <c r="AB55" s="3301"/>
      <c r="AC55" s="3300"/>
      <c r="AD55" s="3301"/>
      <c r="AE55" s="3300"/>
      <c r="AF55" s="3301"/>
      <c r="AG55" s="3300"/>
      <c r="AH55" s="3301"/>
      <c r="AI55" s="3300"/>
      <c r="AJ55" s="3301"/>
      <c r="AK55" s="3300"/>
      <c r="AL55" s="3301"/>
      <c r="AM55" s="3300"/>
    </row>
    <row r="56" spans="1:39">
      <c r="A56" s="3251"/>
      <c r="B56" s="3254" t="s">
        <v>2557</v>
      </c>
      <c r="C56" s="3315"/>
      <c r="D56" s="3315"/>
      <c r="E56" s="3315"/>
      <c r="F56" s="3315"/>
      <c r="G56" s="3315"/>
      <c r="H56" s="3315"/>
      <c r="I56" s="3315"/>
      <c r="J56" s="3315"/>
      <c r="K56" s="3314"/>
      <c r="L56" s="3301"/>
      <c r="M56" s="3300"/>
      <c r="N56" s="3301"/>
      <c r="O56" s="3300"/>
      <c r="P56" s="3301"/>
      <c r="Q56" s="3300"/>
      <c r="R56" s="3301"/>
      <c r="S56" s="3300"/>
      <c r="T56" s="3301"/>
      <c r="U56" s="3300"/>
      <c r="V56" s="3301"/>
      <c r="W56" s="3300"/>
      <c r="X56" s="3301"/>
      <c r="Y56" s="3300"/>
      <c r="Z56" s="3301"/>
      <c r="AA56" s="3300"/>
      <c r="AB56" s="3301"/>
      <c r="AC56" s="3300"/>
      <c r="AD56" s="3301"/>
      <c r="AE56" s="3300"/>
      <c r="AF56" s="3301"/>
      <c r="AG56" s="3300"/>
      <c r="AH56" s="3301"/>
      <c r="AI56" s="3300"/>
      <c r="AJ56" s="3301"/>
      <c r="AK56" s="3300"/>
      <c r="AL56" s="3301"/>
      <c r="AM56" s="3300"/>
    </row>
    <row r="57" spans="1:39">
      <c r="A57" s="3251"/>
      <c r="B57" s="3254" t="s">
        <v>2558</v>
      </c>
      <c r="C57" s="3315"/>
      <c r="D57" s="3315"/>
      <c r="E57" s="3315"/>
      <c r="F57" s="3315"/>
      <c r="G57" s="3315"/>
      <c r="H57" s="3315"/>
      <c r="I57" s="3315"/>
      <c r="J57" s="3315"/>
      <c r="K57" s="3314"/>
      <c r="L57" s="3301"/>
      <c r="M57" s="3300"/>
      <c r="N57" s="3301"/>
      <c r="O57" s="3300"/>
      <c r="P57" s="3301"/>
      <c r="Q57" s="3300"/>
      <c r="R57" s="3301"/>
      <c r="S57" s="3300"/>
      <c r="T57" s="3301"/>
      <c r="U57" s="3300"/>
      <c r="V57" s="3301"/>
      <c r="W57" s="3300"/>
      <c r="X57" s="3301"/>
      <c r="Y57" s="3300"/>
      <c r="Z57" s="3301"/>
      <c r="AA57" s="3300"/>
      <c r="AB57" s="3301"/>
      <c r="AC57" s="3300"/>
      <c r="AD57" s="3301"/>
      <c r="AE57" s="3300"/>
      <c r="AF57" s="3301"/>
      <c r="AG57" s="3300"/>
      <c r="AH57" s="3301"/>
      <c r="AI57" s="3300"/>
      <c r="AJ57" s="3301"/>
      <c r="AK57" s="3300"/>
      <c r="AL57" s="3301"/>
      <c r="AM57" s="3300"/>
    </row>
    <row r="58" spans="1:39">
      <c r="A58" s="3251"/>
      <c r="B58" s="3254" t="s">
        <v>2559</v>
      </c>
      <c r="C58" s="3315"/>
      <c r="D58" s="3315"/>
      <c r="E58" s="3315"/>
      <c r="F58" s="3315"/>
      <c r="G58" s="3315"/>
      <c r="H58" s="3315"/>
      <c r="I58" s="3315"/>
      <c r="J58" s="3315"/>
      <c r="K58" s="3314"/>
      <c r="L58" s="3301"/>
      <c r="M58" s="3300"/>
      <c r="N58" s="3301"/>
      <c r="O58" s="3300"/>
      <c r="P58" s="3301"/>
      <c r="Q58" s="3300"/>
      <c r="R58" s="3301"/>
      <c r="S58" s="3300"/>
      <c r="T58" s="3301"/>
      <c r="U58" s="3300"/>
      <c r="V58" s="3301"/>
      <c r="W58" s="3300"/>
      <c r="X58" s="3301"/>
      <c r="Y58" s="3300"/>
      <c r="Z58" s="3301"/>
      <c r="AA58" s="3300"/>
      <c r="AB58" s="3301"/>
      <c r="AC58" s="3300"/>
      <c r="AD58" s="3301"/>
      <c r="AE58" s="3300"/>
      <c r="AF58" s="3301"/>
      <c r="AG58" s="3300"/>
      <c r="AH58" s="3301"/>
      <c r="AI58" s="3300"/>
      <c r="AJ58" s="3301"/>
      <c r="AK58" s="3300"/>
      <c r="AL58" s="3301"/>
      <c r="AM58" s="3300"/>
    </row>
    <row r="59" spans="1:39">
      <c r="A59" s="3251"/>
      <c r="B59" s="3254" t="s">
        <v>1312</v>
      </c>
      <c r="C59" s="3315"/>
      <c r="D59" s="3315"/>
      <c r="E59" s="3315"/>
      <c r="F59" s="3315"/>
      <c r="G59" s="3315"/>
      <c r="H59" s="3315"/>
      <c r="I59" s="3315"/>
      <c r="J59" s="3315"/>
      <c r="K59" s="3314"/>
      <c r="L59" s="3301"/>
      <c r="M59" s="3300"/>
      <c r="N59" s="3301"/>
      <c r="O59" s="3300"/>
      <c r="P59" s="3301"/>
      <c r="Q59" s="3300"/>
      <c r="R59" s="3301"/>
      <c r="S59" s="3300"/>
      <c r="T59" s="3301"/>
      <c r="U59" s="3300"/>
      <c r="V59" s="3301"/>
      <c r="W59" s="3300"/>
      <c r="X59" s="3301"/>
      <c r="Y59" s="3300"/>
      <c r="Z59" s="3301"/>
      <c r="AA59" s="3300"/>
      <c r="AB59" s="3301"/>
      <c r="AC59" s="3300"/>
      <c r="AD59" s="3301"/>
      <c r="AE59" s="3300"/>
      <c r="AF59" s="3301"/>
      <c r="AG59" s="3300"/>
      <c r="AH59" s="3301"/>
      <c r="AI59" s="3300"/>
      <c r="AJ59" s="3301"/>
      <c r="AK59" s="3300"/>
      <c r="AL59" s="3301"/>
      <c r="AM59" s="3300"/>
    </row>
    <row r="60" spans="1:39">
      <c r="A60" s="3251"/>
      <c r="B60" s="3254" t="s">
        <v>2563</v>
      </c>
      <c r="C60" s="3315"/>
      <c r="D60" s="3315"/>
      <c r="E60" s="3315"/>
      <c r="F60" s="3315"/>
      <c r="G60" s="3315"/>
      <c r="H60" s="3315"/>
      <c r="I60" s="3315"/>
      <c r="J60" s="3315"/>
      <c r="K60" s="3314"/>
      <c r="L60" s="3301"/>
      <c r="M60" s="3300"/>
      <c r="N60" s="3301"/>
      <c r="O60" s="3300"/>
      <c r="P60" s="3301"/>
      <c r="Q60" s="3300"/>
      <c r="R60" s="3301"/>
      <c r="S60" s="3300"/>
      <c r="T60" s="3301"/>
      <c r="U60" s="3300"/>
      <c r="V60" s="3301"/>
      <c r="W60" s="3300"/>
      <c r="X60" s="3301"/>
      <c r="Y60" s="3300"/>
      <c r="Z60" s="3301"/>
      <c r="AA60" s="3300"/>
      <c r="AB60" s="3301"/>
      <c r="AC60" s="3300"/>
      <c r="AD60" s="3301"/>
      <c r="AE60" s="3300"/>
      <c r="AF60" s="3301"/>
      <c r="AG60" s="3300"/>
      <c r="AH60" s="3301"/>
      <c r="AI60" s="3300"/>
      <c r="AJ60" s="3301"/>
      <c r="AK60" s="3300"/>
      <c r="AL60" s="3301"/>
      <c r="AM60" s="3300"/>
    </row>
    <row r="61" spans="1:39">
      <c r="A61" s="3251"/>
      <c r="B61" s="3254" t="s">
        <v>1574</v>
      </c>
      <c r="C61" s="3315"/>
      <c r="D61" s="3315"/>
      <c r="E61" s="3315"/>
      <c r="F61" s="3315"/>
      <c r="G61" s="3315"/>
      <c r="H61" s="3315"/>
      <c r="I61" s="3315"/>
      <c r="J61" s="3315"/>
      <c r="K61" s="3314"/>
      <c r="L61" s="3301"/>
      <c r="M61" s="3300"/>
      <c r="N61" s="3301"/>
      <c r="O61" s="3300"/>
      <c r="P61" s="3301"/>
      <c r="Q61" s="3300"/>
      <c r="R61" s="3301"/>
      <c r="S61" s="3300"/>
      <c r="T61" s="3301"/>
      <c r="U61" s="3300"/>
      <c r="V61" s="3301"/>
      <c r="W61" s="3300"/>
      <c r="X61" s="3301"/>
      <c r="Y61" s="3300"/>
      <c r="Z61" s="3301"/>
      <c r="AA61" s="3300"/>
      <c r="AB61" s="3301"/>
      <c r="AC61" s="3300"/>
      <c r="AD61" s="3301"/>
      <c r="AE61" s="3300"/>
      <c r="AF61" s="3301"/>
      <c r="AG61" s="3300"/>
      <c r="AH61" s="3301"/>
      <c r="AI61" s="3300"/>
      <c r="AJ61" s="3301"/>
      <c r="AK61" s="3300"/>
      <c r="AL61" s="3301"/>
      <c r="AM61" s="3300"/>
    </row>
    <row r="62" spans="1:39">
      <c r="A62" s="3251"/>
      <c r="B62" s="3313"/>
      <c r="C62" s="2768"/>
      <c r="D62" s="2768"/>
      <c r="E62" s="2768"/>
      <c r="F62" s="2768"/>
      <c r="G62" s="2768"/>
      <c r="H62" s="2768"/>
      <c r="I62" s="2768"/>
      <c r="J62" s="2768"/>
      <c r="K62" s="2769"/>
      <c r="L62" s="3322"/>
      <c r="M62" s="3268"/>
      <c r="N62" s="3322"/>
      <c r="O62" s="3268"/>
      <c r="P62" s="3322"/>
      <c r="Q62" s="3268"/>
      <c r="R62" s="3322"/>
      <c r="S62" s="3343"/>
      <c r="T62" s="3322"/>
      <c r="U62" s="3343"/>
      <c r="V62" s="3322"/>
      <c r="W62" s="3343"/>
      <c r="X62" s="3322"/>
      <c r="Y62" s="3269"/>
      <c r="Z62" s="3344"/>
      <c r="AA62" s="3343"/>
      <c r="AB62" s="3322"/>
      <c r="AC62" s="3343"/>
      <c r="AD62" s="3322"/>
      <c r="AE62" s="3343"/>
      <c r="AF62" s="3322"/>
      <c r="AG62" s="3343"/>
      <c r="AH62" s="3322"/>
      <c r="AI62" s="3343"/>
      <c r="AJ62" s="3322"/>
      <c r="AK62" s="3343"/>
      <c r="AL62" s="3322"/>
      <c r="AM62" s="3268"/>
    </row>
    <row r="63" spans="1:39">
      <c r="A63" s="3251"/>
      <c r="B63" s="3281" t="s">
        <v>2568</v>
      </c>
      <c r="C63" s="3315"/>
      <c r="D63" s="3315"/>
      <c r="E63" s="3315"/>
      <c r="F63" s="3315"/>
      <c r="G63" s="3315"/>
      <c r="H63" s="3315"/>
      <c r="I63" s="3315"/>
      <c r="J63" s="3315"/>
      <c r="K63" s="3314"/>
      <c r="L63" s="3324"/>
      <c r="M63" s="3323"/>
      <c r="N63" s="3324"/>
      <c r="O63" s="3323"/>
      <c r="P63" s="3324"/>
      <c r="Q63" s="3323"/>
      <c r="R63" s="3324"/>
      <c r="S63" s="3323"/>
      <c r="T63" s="3324"/>
      <c r="U63" s="3323"/>
      <c r="V63" s="3324"/>
      <c r="W63" s="3323"/>
      <c r="X63" s="3324"/>
      <c r="Y63" s="3323"/>
      <c r="Z63" s="3324"/>
      <c r="AA63" s="3323"/>
      <c r="AB63" s="3324"/>
      <c r="AC63" s="3323"/>
      <c r="AD63" s="3324"/>
      <c r="AE63" s="3323"/>
      <c r="AF63" s="3324"/>
      <c r="AG63" s="3323"/>
      <c r="AH63" s="3324"/>
      <c r="AI63" s="3323"/>
      <c r="AJ63" s="3324"/>
      <c r="AK63" s="3323"/>
      <c r="AL63" s="3324"/>
      <c r="AM63" s="3323"/>
    </row>
    <row r="64" spans="1:39">
      <c r="A64" s="3251"/>
      <c r="B64" s="3281" t="s">
        <v>2569</v>
      </c>
      <c r="C64" s="3315"/>
      <c r="D64" s="3315"/>
      <c r="E64" s="3315"/>
      <c r="F64" s="3315"/>
      <c r="G64" s="3315"/>
      <c r="H64" s="3315"/>
      <c r="I64" s="3315"/>
      <c r="J64" s="3315"/>
      <c r="K64" s="3314"/>
      <c r="L64" s="3322"/>
      <c r="M64" s="3268"/>
      <c r="N64" s="3322"/>
      <c r="O64" s="3268"/>
      <c r="P64" s="3322"/>
      <c r="Q64" s="3268"/>
      <c r="R64" s="3319"/>
      <c r="S64" s="3318"/>
      <c r="T64" s="3319"/>
      <c r="U64" s="3318"/>
      <c r="V64" s="3319"/>
      <c r="W64" s="3320"/>
      <c r="X64" s="3319"/>
      <c r="Y64" s="3318"/>
      <c r="Z64" s="3321"/>
      <c r="AA64" s="3318"/>
      <c r="AB64" s="3319"/>
      <c r="AC64" s="3318"/>
      <c r="AD64" s="3319"/>
      <c r="AE64" s="3318"/>
      <c r="AF64" s="3319"/>
      <c r="AG64" s="3318"/>
      <c r="AH64" s="3319"/>
      <c r="AI64" s="3318"/>
      <c r="AJ64" s="3319"/>
      <c r="AK64" s="3320"/>
      <c r="AL64" s="3319"/>
      <c r="AM64" s="3318"/>
    </row>
    <row r="65" spans="1:39">
      <c r="A65" s="3251"/>
      <c r="B65" s="3254" t="s">
        <v>2554</v>
      </c>
      <c r="C65" s="3315"/>
      <c r="D65" s="3315"/>
      <c r="E65" s="3315"/>
      <c r="F65" s="3315"/>
      <c r="G65" s="3315"/>
      <c r="H65" s="3315"/>
      <c r="I65" s="3315"/>
      <c r="J65" s="3315"/>
      <c r="K65" s="3314"/>
      <c r="L65" s="3301"/>
      <c r="M65" s="3300"/>
      <c r="N65" s="3301"/>
      <c r="O65" s="3300"/>
      <c r="P65" s="3301"/>
      <c r="Q65" s="3300"/>
      <c r="R65" s="3301"/>
      <c r="S65" s="3300"/>
      <c r="T65" s="3301"/>
      <c r="U65" s="3300"/>
      <c r="V65" s="3301"/>
      <c r="W65" s="3300"/>
      <c r="X65" s="3301"/>
      <c r="Y65" s="3300"/>
      <c r="Z65" s="3301"/>
      <c r="AA65" s="3300"/>
      <c r="AB65" s="3301"/>
      <c r="AC65" s="3300"/>
      <c r="AD65" s="3301"/>
      <c r="AE65" s="3300"/>
      <c r="AF65" s="3301"/>
      <c r="AG65" s="3300"/>
      <c r="AH65" s="3301"/>
      <c r="AI65" s="3300"/>
      <c r="AJ65" s="3301"/>
      <c r="AK65" s="3300"/>
      <c r="AL65" s="3301"/>
      <c r="AM65" s="3300"/>
    </row>
    <row r="66" spans="1:39">
      <c r="A66" s="3251"/>
      <c r="B66" s="3254" t="s">
        <v>2555</v>
      </c>
      <c r="C66" s="3315"/>
      <c r="D66" s="3315"/>
      <c r="E66" s="3315"/>
      <c r="F66" s="3315"/>
      <c r="G66" s="3315"/>
      <c r="H66" s="3315"/>
      <c r="I66" s="3315"/>
      <c r="J66" s="3315"/>
      <c r="K66" s="3314"/>
      <c r="L66" s="3301"/>
      <c r="M66" s="3300"/>
      <c r="N66" s="3301"/>
      <c r="O66" s="3300"/>
      <c r="P66" s="3301"/>
      <c r="Q66" s="3300"/>
      <c r="R66" s="3301"/>
      <c r="S66" s="3300"/>
      <c r="T66" s="3301"/>
      <c r="U66" s="3300"/>
      <c r="V66" s="3301"/>
      <c r="W66" s="3300"/>
      <c r="X66" s="3301"/>
      <c r="Y66" s="3300"/>
      <c r="Z66" s="3301"/>
      <c r="AA66" s="3300"/>
      <c r="AB66" s="3301"/>
      <c r="AC66" s="3300"/>
      <c r="AD66" s="3301"/>
      <c r="AE66" s="3300"/>
      <c r="AF66" s="3301"/>
      <c r="AG66" s="3300"/>
      <c r="AH66" s="3301"/>
      <c r="AI66" s="3300"/>
      <c r="AJ66" s="3301"/>
      <c r="AK66" s="3300"/>
      <c r="AL66" s="3301"/>
      <c r="AM66" s="3300"/>
    </row>
    <row r="67" spans="1:39">
      <c r="A67" s="3251"/>
      <c r="B67" s="3254" t="s">
        <v>1311</v>
      </c>
      <c r="C67" s="3315"/>
      <c r="D67" s="3315"/>
      <c r="E67" s="3315"/>
      <c r="F67" s="3315"/>
      <c r="G67" s="3315"/>
      <c r="H67" s="3315"/>
      <c r="I67" s="3315"/>
      <c r="J67" s="3315"/>
      <c r="K67" s="3314"/>
      <c r="L67" s="3301"/>
      <c r="M67" s="3300"/>
      <c r="N67" s="3301"/>
      <c r="O67" s="3300"/>
      <c r="P67" s="3301"/>
      <c r="Q67" s="3300"/>
      <c r="R67" s="3301"/>
      <c r="S67" s="3300"/>
      <c r="T67" s="3301"/>
      <c r="U67" s="3300"/>
      <c r="V67" s="3301"/>
      <c r="W67" s="3300"/>
      <c r="X67" s="3301"/>
      <c r="Y67" s="3300"/>
      <c r="Z67" s="3301"/>
      <c r="AA67" s="3300"/>
      <c r="AB67" s="3301"/>
      <c r="AC67" s="3300"/>
      <c r="AD67" s="3301"/>
      <c r="AE67" s="3300"/>
      <c r="AF67" s="3301"/>
      <c r="AG67" s="3300"/>
      <c r="AH67" s="3301"/>
      <c r="AI67" s="3300"/>
      <c r="AJ67" s="3301"/>
      <c r="AK67" s="3300"/>
      <c r="AL67" s="3301"/>
      <c r="AM67" s="3300"/>
    </row>
    <row r="68" spans="1:39">
      <c r="A68" s="3251"/>
      <c r="B68" s="3254" t="s">
        <v>2556</v>
      </c>
      <c r="C68" s="3315"/>
      <c r="D68" s="3315"/>
      <c r="E68" s="3315"/>
      <c r="F68" s="3315"/>
      <c r="G68" s="3315"/>
      <c r="H68" s="3315"/>
      <c r="I68" s="3315"/>
      <c r="J68" s="3315"/>
      <c r="K68" s="3314"/>
      <c r="L68" s="3301"/>
      <c r="M68" s="3300"/>
      <c r="N68" s="3301"/>
      <c r="O68" s="3300"/>
      <c r="P68" s="3301"/>
      <c r="Q68" s="3300"/>
      <c r="R68" s="3301"/>
      <c r="S68" s="3300"/>
      <c r="T68" s="3301"/>
      <c r="U68" s="3300"/>
      <c r="V68" s="3301"/>
      <c r="W68" s="3300"/>
      <c r="X68" s="3301"/>
      <c r="Y68" s="3300"/>
      <c r="Z68" s="3301"/>
      <c r="AA68" s="3300"/>
      <c r="AB68" s="3301"/>
      <c r="AC68" s="3300"/>
      <c r="AD68" s="3301"/>
      <c r="AE68" s="3300"/>
      <c r="AF68" s="3301"/>
      <c r="AG68" s="3300"/>
      <c r="AH68" s="3301"/>
      <c r="AI68" s="3300"/>
      <c r="AJ68" s="3301"/>
      <c r="AK68" s="3300"/>
      <c r="AL68" s="3301"/>
      <c r="AM68" s="3300"/>
    </row>
    <row r="69" spans="1:39">
      <c r="A69" s="3251"/>
      <c r="B69" s="3254" t="s">
        <v>2557</v>
      </c>
      <c r="C69" s="3315"/>
      <c r="D69" s="3315"/>
      <c r="E69" s="3315"/>
      <c r="F69" s="3315"/>
      <c r="G69" s="3315"/>
      <c r="H69" s="3315"/>
      <c r="I69" s="3315"/>
      <c r="J69" s="3315"/>
      <c r="K69" s="3314"/>
      <c r="L69" s="3301"/>
      <c r="M69" s="3300"/>
      <c r="N69" s="3301"/>
      <c r="O69" s="3300"/>
      <c r="P69" s="3301"/>
      <c r="Q69" s="3300"/>
      <c r="R69" s="3301"/>
      <c r="S69" s="3300"/>
      <c r="T69" s="3301"/>
      <c r="U69" s="3300"/>
      <c r="V69" s="3301"/>
      <c r="W69" s="3300"/>
      <c r="X69" s="3301"/>
      <c r="Y69" s="3300"/>
      <c r="Z69" s="3301"/>
      <c r="AA69" s="3300"/>
      <c r="AB69" s="3301"/>
      <c r="AC69" s="3300"/>
      <c r="AD69" s="3301"/>
      <c r="AE69" s="3300"/>
      <c r="AF69" s="3301"/>
      <c r="AG69" s="3300"/>
      <c r="AH69" s="3301"/>
      <c r="AI69" s="3300"/>
      <c r="AJ69" s="3301"/>
      <c r="AK69" s="3300"/>
      <c r="AL69" s="3301"/>
      <c r="AM69" s="3300"/>
    </row>
    <row r="70" spans="1:39">
      <c r="A70" s="3251"/>
      <c r="B70" s="3254" t="s">
        <v>2558</v>
      </c>
      <c r="C70" s="3315"/>
      <c r="D70" s="3315"/>
      <c r="E70" s="3315"/>
      <c r="F70" s="3315"/>
      <c r="G70" s="3315"/>
      <c r="H70" s="3315"/>
      <c r="I70" s="3315"/>
      <c r="J70" s="3315"/>
      <c r="K70" s="3314"/>
      <c r="L70" s="3301"/>
      <c r="M70" s="3300"/>
      <c r="N70" s="3301"/>
      <c r="O70" s="3300"/>
      <c r="P70" s="3301"/>
      <c r="Q70" s="3300"/>
      <c r="R70" s="3301"/>
      <c r="S70" s="3300"/>
      <c r="T70" s="3301"/>
      <c r="U70" s="3300"/>
      <c r="V70" s="3301"/>
      <c r="W70" s="3300"/>
      <c r="X70" s="3301"/>
      <c r="Y70" s="3300"/>
      <c r="Z70" s="3301"/>
      <c r="AA70" s="3300"/>
      <c r="AB70" s="3301"/>
      <c r="AC70" s="3300"/>
      <c r="AD70" s="3301"/>
      <c r="AE70" s="3300"/>
      <c r="AF70" s="3301"/>
      <c r="AG70" s="3300"/>
      <c r="AH70" s="3301"/>
      <c r="AI70" s="3300"/>
      <c r="AJ70" s="3301"/>
      <c r="AK70" s="3300"/>
      <c r="AL70" s="3301"/>
      <c r="AM70" s="3300"/>
    </row>
    <row r="71" spans="1:39">
      <c r="A71" s="3251"/>
      <c r="B71" s="3254" t="s">
        <v>2559</v>
      </c>
      <c r="C71" s="3315"/>
      <c r="D71" s="3315"/>
      <c r="E71" s="3315"/>
      <c r="F71" s="3315"/>
      <c r="G71" s="3315"/>
      <c r="H71" s="3315"/>
      <c r="I71" s="3315"/>
      <c r="J71" s="3315"/>
      <c r="K71" s="3314"/>
      <c r="L71" s="3301"/>
      <c r="M71" s="3300"/>
      <c r="N71" s="3301"/>
      <c r="O71" s="3300"/>
      <c r="P71" s="3301"/>
      <c r="Q71" s="3300"/>
      <c r="R71" s="3301"/>
      <c r="S71" s="3300"/>
      <c r="T71" s="3301"/>
      <c r="U71" s="3300"/>
      <c r="V71" s="3301"/>
      <c r="W71" s="3300"/>
      <c r="X71" s="3301"/>
      <c r="Y71" s="3300"/>
      <c r="Z71" s="3301"/>
      <c r="AA71" s="3300"/>
      <c r="AB71" s="3301"/>
      <c r="AC71" s="3300"/>
      <c r="AD71" s="3301"/>
      <c r="AE71" s="3300"/>
      <c r="AF71" s="3301"/>
      <c r="AG71" s="3300"/>
      <c r="AH71" s="3301"/>
      <c r="AI71" s="3300"/>
      <c r="AJ71" s="3301"/>
      <c r="AK71" s="3300"/>
      <c r="AL71" s="3301"/>
      <c r="AM71" s="3300"/>
    </row>
    <row r="72" spans="1:39">
      <c r="A72" s="3251"/>
      <c r="B72" s="3254" t="s">
        <v>1312</v>
      </c>
      <c r="C72" s="3315"/>
      <c r="D72" s="3315"/>
      <c r="E72" s="3315"/>
      <c r="F72" s="3315"/>
      <c r="G72" s="3315"/>
      <c r="H72" s="3315"/>
      <c r="I72" s="3315"/>
      <c r="J72" s="3315"/>
      <c r="K72" s="3314"/>
      <c r="L72" s="3301"/>
      <c r="M72" s="3300"/>
      <c r="N72" s="3301"/>
      <c r="O72" s="3300"/>
      <c r="P72" s="3301"/>
      <c r="Q72" s="3300"/>
      <c r="R72" s="3301"/>
      <c r="S72" s="3300"/>
      <c r="T72" s="3301"/>
      <c r="U72" s="3300"/>
      <c r="V72" s="3301"/>
      <c r="W72" s="3300"/>
      <c r="X72" s="3301"/>
      <c r="Y72" s="3300"/>
      <c r="Z72" s="3301"/>
      <c r="AA72" s="3300"/>
      <c r="AB72" s="3301"/>
      <c r="AC72" s="3300"/>
      <c r="AD72" s="3301"/>
      <c r="AE72" s="3300"/>
      <c r="AF72" s="3301"/>
      <c r="AG72" s="3300"/>
      <c r="AH72" s="3301"/>
      <c r="AI72" s="3300"/>
      <c r="AJ72" s="3301"/>
      <c r="AK72" s="3300"/>
      <c r="AL72" s="3301"/>
      <c r="AM72" s="3300"/>
    </row>
    <row r="73" spans="1:39">
      <c r="A73" s="3251"/>
      <c r="B73" s="3254" t="s">
        <v>2563</v>
      </c>
      <c r="C73" s="3315"/>
      <c r="D73" s="3315"/>
      <c r="E73" s="3315"/>
      <c r="F73" s="3315"/>
      <c r="G73" s="3315"/>
      <c r="H73" s="3315"/>
      <c r="I73" s="3315"/>
      <c r="J73" s="3315"/>
      <c r="K73" s="3314"/>
      <c r="L73" s="3301"/>
      <c r="M73" s="3300"/>
      <c r="N73" s="3301"/>
      <c r="O73" s="3300"/>
      <c r="P73" s="3301"/>
      <c r="Q73" s="3300"/>
      <c r="R73" s="3301"/>
      <c r="S73" s="3300"/>
      <c r="T73" s="3301"/>
      <c r="U73" s="3300"/>
      <c r="V73" s="3301"/>
      <c r="W73" s="3300"/>
      <c r="X73" s="3301"/>
      <c r="Y73" s="3300"/>
      <c r="Z73" s="3301"/>
      <c r="AA73" s="3300"/>
      <c r="AB73" s="3301"/>
      <c r="AC73" s="3300"/>
      <c r="AD73" s="3301"/>
      <c r="AE73" s="3300"/>
      <c r="AF73" s="3301"/>
      <c r="AG73" s="3300"/>
      <c r="AH73" s="3301"/>
      <c r="AI73" s="3300"/>
      <c r="AJ73" s="3301"/>
      <c r="AK73" s="3300"/>
      <c r="AL73" s="3301"/>
      <c r="AM73" s="3300"/>
    </row>
    <row r="74" spans="1:39">
      <c r="A74" s="3251"/>
      <c r="B74" s="3254" t="s">
        <v>1574</v>
      </c>
      <c r="C74" s="3315"/>
      <c r="D74" s="3315"/>
      <c r="E74" s="3315"/>
      <c r="F74" s="3315"/>
      <c r="G74" s="3315"/>
      <c r="H74" s="3315"/>
      <c r="I74" s="3315"/>
      <c r="J74" s="3315"/>
      <c r="K74" s="3314"/>
      <c r="L74" s="3301"/>
      <c r="M74" s="3300"/>
      <c r="N74" s="3301"/>
      <c r="O74" s="3300"/>
      <c r="P74" s="3301"/>
      <c r="Q74" s="3300"/>
      <c r="R74" s="3301"/>
      <c r="S74" s="3300"/>
      <c r="T74" s="3301"/>
      <c r="U74" s="3300"/>
      <c r="V74" s="3301"/>
      <c r="W74" s="3300"/>
      <c r="X74" s="3301"/>
      <c r="Y74" s="3300"/>
      <c r="Z74" s="3301"/>
      <c r="AA74" s="3300"/>
      <c r="AB74" s="3301"/>
      <c r="AC74" s="3300"/>
      <c r="AD74" s="3301"/>
      <c r="AE74" s="3300"/>
      <c r="AF74" s="3301"/>
      <c r="AG74" s="3300"/>
      <c r="AH74" s="3301"/>
      <c r="AI74" s="3300"/>
      <c r="AJ74" s="3301"/>
      <c r="AK74" s="3300"/>
      <c r="AL74" s="3301"/>
      <c r="AM74" s="3300"/>
    </row>
    <row r="75" spans="1:39">
      <c r="A75" s="3251"/>
      <c r="B75" s="3313"/>
      <c r="C75" s="2768"/>
      <c r="D75" s="2768"/>
      <c r="E75" s="2768"/>
      <c r="F75" s="2768"/>
      <c r="G75" s="2768"/>
      <c r="H75" s="2768"/>
      <c r="I75" s="2768"/>
      <c r="J75" s="2768"/>
      <c r="K75" s="2769"/>
      <c r="L75" s="3322"/>
      <c r="M75" s="3268"/>
      <c r="N75" s="3322"/>
      <c r="O75" s="3268"/>
      <c r="P75" s="3322"/>
      <c r="Q75" s="3268"/>
      <c r="R75" s="3322"/>
      <c r="S75" s="3343"/>
      <c r="T75" s="3322"/>
      <c r="U75" s="3343"/>
      <c r="V75" s="3322"/>
      <c r="W75" s="3343"/>
      <c r="X75" s="3322"/>
      <c r="Y75" s="3269"/>
      <c r="Z75" s="3344"/>
      <c r="AA75" s="3343"/>
      <c r="AB75" s="3322"/>
      <c r="AC75" s="3343"/>
      <c r="AD75" s="3322"/>
      <c r="AE75" s="3343"/>
      <c r="AF75" s="3322"/>
      <c r="AG75" s="3343"/>
      <c r="AH75" s="3322"/>
      <c r="AI75" s="3343"/>
      <c r="AJ75" s="3322"/>
      <c r="AK75" s="3343"/>
      <c r="AL75" s="3322"/>
      <c r="AM75" s="3268"/>
    </row>
    <row r="76" spans="1:39">
      <c r="A76" s="3251"/>
      <c r="B76" s="3281" t="s">
        <v>2570</v>
      </c>
      <c r="C76" s="3315"/>
      <c r="D76" s="3315"/>
      <c r="E76" s="3315"/>
      <c r="F76" s="3315"/>
      <c r="G76" s="3315"/>
      <c r="H76" s="3315"/>
      <c r="I76" s="3315"/>
      <c r="J76" s="3315"/>
      <c r="K76" s="3314"/>
      <c r="L76" s="3324"/>
      <c r="M76" s="3323"/>
      <c r="N76" s="3324"/>
      <c r="O76" s="3323"/>
      <c r="P76" s="3324"/>
      <c r="Q76" s="3323"/>
      <c r="R76" s="3324"/>
      <c r="S76" s="3323"/>
      <c r="T76" s="3324"/>
      <c r="U76" s="3323"/>
      <c r="V76" s="3324"/>
      <c r="W76" s="3323"/>
      <c r="X76" s="3324"/>
      <c r="Y76" s="3323"/>
      <c r="Z76" s="3324"/>
      <c r="AA76" s="3323"/>
      <c r="AB76" s="3324"/>
      <c r="AC76" s="3323"/>
      <c r="AD76" s="3324"/>
      <c r="AE76" s="3323"/>
      <c r="AF76" s="3324"/>
      <c r="AG76" s="3323"/>
      <c r="AH76" s="3324"/>
      <c r="AI76" s="3323"/>
      <c r="AJ76" s="3324"/>
      <c r="AK76" s="3323"/>
      <c r="AL76" s="3324"/>
      <c r="AM76" s="3323"/>
    </row>
    <row r="77" spans="1:39">
      <c r="A77" s="3251"/>
      <c r="B77" s="3281" t="s">
        <v>2571</v>
      </c>
      <c r="C77" s="3315"/>
      <c r="D77" s="3315"/>
      <c r="E77" s="3315"/>
      <c r="F77" s="3315"/>
      <c r="G77" s="3315"/>
      <c r="H77" s="3315"/>
      <c r="I77" s="3315"/>
      <c r="J77" s="3315"/>
      <c r="K77" s="3314"/>
      <c r="L77" s="3322"/>
      <c r="M77" s="3268"/>
      <c r="N77" s="3322"/>
      <c r="O77" s="3268"/>
      <c r="P77" s="3322"/>
      <c r="Q77" s="3268"/>
      <c r="R77" s="3319"/>
      <c r="S77" s="3318"/>
      <c r="T77" s="3319"/>
      <c r="U77" s="3318"/>
      <c r="V77" s="3319"/>
      <c r="W77" s="3320"/>
      <c r="X77" s="3319"/>
      <c r="Y77" s="3318"/>
      <c r="Z77" s="3321"/>
      <c r="AA77" s="3318"/>
      <c r="AB77" s="3319"/>
      <c r="AC77" s="3318"/>
      <c r="AD77" s="3319"/>
      <c r="AE77" s="3318"/>
      <c r="AF77" s="3319"/>
      <c r="AG77" s="3318"/>
      <c r="AH77" s="3319"/>
      <c r="AI77" s="3318"/>
      <c r="AJ77" s="3319"/>
      <c r="AK77" s="3320"/>
      <c r="AL77" s="3319"/>
      <c r="AM77" s="3318"/>
    </row>
    <row r="78" spans="1:39">
      <c r="A78" s="3251"/>
      <c r="B78" s="3254" t="s">
        <v>2554</v>
      </c>
      <c r="C78" s="3315"/>
      <c r="D78" s="3315"/>
      <c r="E78" s="3315"/>
      <c r="F78" s="3315"/>
      <c r="G78" s="3315"/>
      <c r="H78" s="3315"/>
      <c r="I78" s="3315"/>
      <c r="J78" s="3315"/>
      <c r="K78" s="3314"/>
      <c r="L78" s="3301"/>
      <c r="M78" s="3300"/>
      <c r="N78" s="3301"/>
      <c r="O78" s="3300"/>
      <c r="P78" s="3301"/>
      <c r="Q78" s="3300"/>
      <c r="R78" s="3301"/>
      <c r="S78" s="3300"/>
      <c r="T78" s="3301"/>
      <c r="U78" s="3300"/>
      <c r="V78" s="3301"/>
      <c r="W78" s="3300"/>
      <c r="X78" s="3301"/>
      <c r="Y78" s="3300"/>
      <c r="Z78" s="3301"/>
      <c r="AA78" s="3300"/>
      <c r="AB78" s="3301"/>
      <c r="AC78" s="3300"/>
      <c r="AD78" s="3301"/>
      <c r="AE78" s="3300"/>
      <c r="AF78" s="3301"/>
      <c r="AG78" s="3300"/>
      <c r="AH78" s="3301"/>
      <c r="AI78" s="3300"/>
      <c r="AJ78" s="3301"/>
      <c r="AK78" s="3300"/>
      <c r="AL78" s="3301"/>
      <c r="AM78" s="3300"/>
    </row>
    <row r="79" spans="1:39">
      <c r="A79" s="3251"/>
      <c r="B79" s="3254" t="s">
        <v>2555</v>
      </c>
      <c r="C79" s="3315"/>
      <c r="D79" s="3315"/>
      <c r="E79" s="3315"/>
      <c r="F79" s="3315"/>
      <c r="G79" s="3315"/>
      <c r="H79" s="3315"/>
      <c r="I79" s="3315"/>
      <c r="J79" s="3315"/>
      <c r="K79" s="3314"/>
      <c r="L79" s="3301"/>
      <c r="M79" s="3300"/>
      <c r="N79" s="3301"/>
      <c r="O79" s="3300"/>
      <c r="P79" s="3301"/>
      <c r="Q79" s="3300"/>
      <c r="R79" s="3301"/>
      <c r="S79" s="3300"/>
      <c r="T79" s="3301"/>
      <c r="U79" s="3300"/>
      <c r="V79" s="3301"/>
      <c r="W79" s="3300"/>
      <c r="X79" s="3301"/>
      <c r="Y79" s="3300"/>
      <c r="Z79" s="3301"/>
      <c r="AA79" s="3300"/>
      <c r="AB79" s="3301"/>
      <c r="AC79" s="3300"/>
      <c r="AD79" s="3301"/>
      <c r="AE79" s="3300"/>
      <c r="AF79" s="3301"/>
      <c r="AG79" s="3300"/>
      <c r="AH79" s="3301"/>
      <c r="AI79" s="3300"/>
      <c r="AJ79" s="3301"/>
      <c r="AK79" s="3300"/>
      <c r="AL79" s="3301"/>
      <c r="AM79" s="3300"/>
    </row>
    <row r="80" spans="1:39">
      <c r="A80" s="3251"/>
      <c r="B80" s="3254" t="s">
        <v>1311</v>
      </c>
      <c r="C80" s="3315"/>
      <c r="D80" s="3315"/>
      <c r="E80" s="3315"/>
      <c r="F80" s="3315"/>
      <c r="G80" s="3315"/>
      <c r="H80" s="3315"/>
      <c r="I80" s="3315"/>
      <c r="J80" s="3315"/>
      <c r="K80" s="3314"/>
      <c r="L80" s="3301"/>
      <c r="M80" s="3300"/>
      <c r="N80" s="3301"/>
      <c r="O80" s="3300"/>
      <c r="P80" s="3301"/>
      <c r="Q80" s="3300"/>
      <c r="R80" s="3301"/>
      <c r="S80" s="3300"/>
      <c r="T80" s="3301"/>
      <c r="U80" s="3300"/>
      <c r="V80" s="3301"/>
      <c r="W80" s="3300"/>
      <c r="X80" s="3301"/>
      <c r="Y80" s="3300"/>
      <c r="Z80" s="3301"/>
      <c r="AA80" s="3300"/>
      <c r="AB80" s="3301"/>
      <c r="AC80" s="3300"/>
      <c r="AD80" s="3301"/>
      <c r="AE80" s="3300"/>
      <c r="AF80" s="3301"/>
      <c r="AG80" s="3300"/>
      <c r="AH80" s="3301"/>
      <c r="AI80" s="3300"/>
      <c r="AJ80" s="3301"/>
      <c r="AK80" s="3300"/>
      <c r="AL80" s="3301"/>
      <c r="AM80" s="3300"/>
    </row>
    <row r="81" spans="1:39">
      <c r="A81" s="3251"/>
      <c r="B81" s="3254" t="s">
        <v>2556</v>
      </c>
      <c r="C81" s="3315"/>
      <c r="D81" s="3315"/>
      <c r="E81" s="3315"/>
      <c r="F81" s="3315"/>
      <c r="G81" s="3315"/>
      <c r="H81" s="3315"/>
      <c r="I81" s="3315"/>
      <c r="J81" s="3315"/>
      <c r="K81" s="3314"/>
      <c r="L81" s="3301"/>
      <c r="M81" s="3300"/>
      <c r="N81" s="3301"/>
      <c r="O81" s="3300"/>
      <c r="P81" s="3301"/>
      <c r="Q81" s="3300"/>
      <c r="R81" s="3301"/>
      <c r="S81" s="3300"/>
      <c r="T81" s="3301"/>
      <c r="U81" s="3300"/>
      <c r="V81" s="3301"/>
      <c r="W81" s="3300"/>
      <c r="X81" s="3301"/>
      <c r="Y81" s="3300"/>
      <c r="Z81" s="3301"/>
      <c r="AA81" s="3300"/>
      <c r="AB81" s="3301"/>
      <c r="AC81" s="3300"/>
      <c r="AD81" s="3301"/>
      <c r="AE81" s="3300"/>
      <c r="AF81" s="3301"/>
      <c r="AG81" s="3300"/>
      <c r="AH81" s="3301"/>
      <c r="AI81" s="3300"/>
      <c r="AJ81" s="3301"/>
      <c r="AK81" s="3300"/>
      <c r="AL81" s="3301"/>
      <c r="AM81" s="3300"/>
    </row>
    <row r="82" spans="1:39">
      <c r="A82" s="3251"/>
      <c r="B82" s="3254" t="s">
        <v>2557</v>
      </c>
      <c r="C82" s="3315"/>
      <c r="D82" s="3315"/>
      <c r="E82" s="3315"/>
      <c r="F82" s="3315"/>
      <c r="G82" s="3315"/>
      <c r="H82" s="3315"/>
      <c r="I82" s="3315"/>
      <c r="J82" s="3315"/>
      <c r="K82" s="3314"/>
      <c r="L82" s="3301"/>
      <c r="M82" s="3300"/>
      <c r="N82" s="3301"/>
      <c r="O82" s="3300"/>
      <c r="P82" s="3301"/>
      <c r="Q82" s="3300"/>
      <c r="R82" s="3301"/>
      <c r="S82" s="3300"/>
      <c r="T82" s="3301"/>
      <c r="U82" s="3300"/>
      <c r="V82" s="3301"/>
      <c r="W82" s="3300"/>
      <c r="X82" s="3301"/>
      <c r="Y82" s="3300"/>
      <c r="Z82" s="3301"/>
      <c r="AA82" s="3300"/>
      <c r="AB82" s="3301"/>
      <c r="AC82" s="3300"/>
      <c r="AD82" s="3301"/>
      <c r="AE82" s="3300"/>
      <c r="AF82" s="3301"/>
      <c r="AG82" s="3300"/>
      <c r="AH82" s="3301"/>
      <c r="AI82" s="3300"/>
      <c r="AJ82" s="3301"/>
      <c r="AK82" s="3300"/>
      <c r="AL82" s="3301"/>
      <c r="AM82" s="3300"/>
    </row>
    <row r="83" spans="1:39">
      <c r="A83" s="3251"/>
      <c r="B83" s="3254" t="s">
        <v>2558</v>
      </c>
      <c r="C83" s="3315"/>
      <c r="D83" s="3315"/>
      <c r="E83" s="3315"/>
      <c r="F83" s="3315"/>
      <c r="G83" s="3315"/>
      <c r="H83" s="3315"/>
      <c r="I83" s="3315"/>
      <c r="J83" s="3315"/>
      <c r="K83" s="3314"/>
      <c r="L83" s="3301"/>
      <c r="M83" s="3300"/>
      <c r="N83" s="3301"/>
      <c r="O83" s="3300"/>
      <c r="P83" s="3301"/>
      <c r="Q83" s="3300"/>
      <c r="R83" s="3301"/>
      <c r="S83" s="3300"/>
      <c r="T83" s="3301"/>
      <c r="U83" s="3300"/>
      <c r="V83" s="3301"/>
      <c r="W83" s="3300"/>
      <c r="X83" s="3301"/>
      <c r="Y83" s="3300"/>
      <c r="Z83" s="3301"/>
      <c r="AA83" s="3300"/>
      <c r="AB83" s="3301"/>
      <c r="AC83" s="3300"/>
      <c r="AD83" s="3301"/>
      <c r="AE83" s="3300"/>
      <c r="AF83" s="3301"/>
      <c r="AG83" s="3300"/>
      <c r="AH83" s="3301"/>
      <c r="AI83" s="3300"/>
      <c r="AJ83" s="3301"/>
      <c r="AK83" s="3300"/>
      <c r="AL83" s="3301"/>
      <c r="AM83" s="3300"/>
    </row>
    <row r="84" spans="1:39">
      <c r="A84" s="3251"/>
      <c r="B84" s="3254" t="s">
        <v>2559</v>
      </c>
      <c r="C84" s="3315"/>
      <c r="D84" s="3315"/>
      <c r="E84" s="3315"/>
      <c r="F84" s="3315"/>
      <c r="G84" s="3315"/>
      <c r="H84" s="3315"/>
      <c r="I84" s="3315"/>
      <c r="J84" s="3315"/>
      <c r="K84" s="3314"/>
      <c r="L84" s="3301"/>
      <c r="M84" s="3300"/>
      <c r="N84" s="3301"/>
      <c r="O84" s="3300"/>
      <c r="P84" s="3301"/>
      <c r="Q84" s="3300"/>
      <c r="R84" s="3301"/>
      <c r="S84" s="3300"/>
      <c r="T84" s="3301"/>
      <c r="U84" s="3300"/>
      <c r="V84" s="3301"/>
      <c r="W84" s="3300"/>
      <c r="X84" s="3301"/>
      <c r="Y84" s="3300"/>
      <c r="Z84" s="3301"/>
      <c r="AA84" s="3300"/>
      <c r="AB84" s="3301"/>
      <c r="AC84" s="3300"/>
      <c r="AD84" s="3301"/>
      <c r="AE84" s="3300"/>
      <c r="AF84" s="3301"/>
      <c r="AG84" s="3300"/>
      <c r="AH84" s="3301"/>
      <c r="AI84" s="3300"/>
      <c r="AJ84" s="3301"/>
      <c r="AK84" s="3300"/>
      <c r="AL84" s="3301"/>
      <c r="AM84" s="3300"/>
    </row>
    <row r="85" spans="1:39">
      <c r="A85" s="3251"/>
      <c r="B85" s="3254" t="s">
        <v>1312</v>
      </c>
      <c r="C85" s="3315"/>
      <c r="D85" s="3315"/>
      <c r="E85" s="3315"/>
      <c r="F85" s="3315"/>
      <c r="G85" s="3315"/>
      <c r="H85" s="3315"/>
      <c r="I85" s="3315"/>
      <c r="J85" s="3315"/>
      <c r="K85" s="3314"/>
      <c r="L85" s="3301"/>
      <c r="M85" s="3300"/>
      <c r="N85" s="3301"/>
      <c r="O85" s="3300"/>
      <c r="P85" s="3301"/>
      <c r="Q85" s="3300"/>
      <c r="R85" s="3301"/>
      <c r="S85" s="3300"/>
      <c r="T85" s="3301"/>
      <c r="U85" s="3300"/>
      <c r="V85" s="3301"/>
      <c r="W85" s="3300"/>
      <c r="X85" s="3301"/>
      <c r="Y85" s="3300"/>
      <c r="Z85" s="3301"/>
      <c r="AA85" s="3300"/>
      <c r="AB85" s="3301"/>
      <c r="AC85" s="3300"/>
      <c r="AD85" s="3301"/>
      <c r="AE85" s="3300"/>
      <c r="AF85" s="3301"/>
      <c r="AG85" s="3300"/>
      <c r="AH85" s="3301"/>
      <c r="AI85" s="3300"/>
      <c r="AJ85" s="3301"/>
      <c r="AK85" s="3300"/>
      <c r="AL85" s="3301"/>
      <c r="AM85" s="3300"/>
    </row>
    <row r="86" spans="1:39">
      <c r="A86" s="3251"/>
      <c r="B86" s="3254" t="s">
        <v>2560</v>
      </c>
      <c r="C86" s="3315"/>
      <c r="D86" s="3315"/>
      <c r="E86" s="3315"/>
      <c r="F86" s="3315"/>
      <c r="G86" s="3315"/>
      <c r="H86" s="3315"/>
      <c r="I86" s="3315"/>
      <c r="J86" s="3315"/>
      <c r="K86" s="3314"/>
      <c r="L86" s="3301"/>
      <c r="M86" s="3300"/>
      <c r="N86" s="3301"/>
      <c r="O86" s="3300"/>
      <c r="P86" s="3301"/>
      <c r="Q86" s="3300"/>
      <c r="R86" s="3301"/>
      <c r="S86" s="3300"/>
      <c r="T86" s="3301"/>
      <c r="U86" s="3300"/>
      <c r="V86" s="3301"/>
      <c r="W86" s="3300"/>
      <c r="X86" s="3301"/>
      <c r="Y86" s="3300"/>
      <c r="Z86" s="3301"/>
      <c r="AA86" s="3300"/>
      <c r="AB86" s="3301"/>
      <c r="AC86" s="3300"/>
      <c r="AD86" s="3301"/>
      <c r="AE86" s="3300"/>
      <c r="AF86" s="3301"/>
      <c r="AG86" s="3300"/>
      <c r="AH86" s="3301"/>
      <c r="AI86" s="3300"/>
      <c r="AJ86" s="3301"/>
      <c r="AK86" s="3300"/>
      <c r="AL86" s="3301"/>
      <c r="AM86" s="3300"/>
    </row>
    <row r="87" spans="1:39">
      <c r="A87" s="3251"/>
      <c r="B87" s="3254" t="s">
        <v>1574</v>
      </c>
      <c r="C87" s="3315"/>
      <c r="D87" s="3315"/>
      <c r="E87" s="3315"/>
      <c r="F87" s="3315"/>
      <c r="G87" s="3315"/>
      <c r="H87" s="3315"/>
      <c r="I87" s="3315"/>
      <c r="J87" s="3315"/>
      <c r="K87" s="3314"/>
      <c r="L87" s="3301"/>
      <c r="M87" s="3300"/>
      <c r="N87" s="3301"/>
      <c r="O87" s="3300"/>
      <c r="P87" s="3301"/>
      <c r="Q87" s="3300"/>
      <c r="R87" s="3301"/>
      <c r="S87" s="3300"/>
      <c r="T87" s="3301"/>
      <c r="U87" s="3300"/>
      <c r="V87" s="3301"/>
      <c r="W87" s="3300"/>
      <c r="X87" s="3301"/>
      <c r="Y87" s="3300"/>
      <c r="Z87" s="3301"/>
      <c r="AA87" s="3300"/>
      <c r="AB87" s="3301"/>
      <c r="AC87" s="3300"/>
      <c r="AD87" s="3301"/>
      <c r="AE87" s="3300"/>
      <c r="AF87" s="3301"/>
      <c r="AG87" s="3300"/>
      <c r="AH87" s="3301"/>
      <c r="AI87" s="3300"/>
      <c r="AJ87" s="3301"/>
      <c r="AK87" s="3300"/>
      <c r="AL87" s="3301"/>
      <c r="AM87" s="3300"/>
    </row>
    <row r="88" spans="1:39">
      <c r="A88" s="3251"/>
      <c r="B88" s="3313"/>
      <c r="C88" s="2768"/>
      <c r="D88" s="2768"/>
      <c r="E88" s="2768"/>
      <c r="F88" s="2768"/>
      <c r="G88" s="2768"/>
      <c r="H88" s="2768"/>
      <c r="I88" s="2768"/>
      <c r="J88" s="2768"/>
      <c r="K88" s="2769"/>
      <c r="L88" s="3322"/>
      <c r="M88" s="3268"/>
      <c r="N88" s="3322"/>
      <c r="O88" s="3268"/>
      <c r="P88" s="3322"/>
      <c r="Q88" s="3268"/>
      <c r="R88" s="3322"/>
      <c r="S88" s="3343"/>
      <c r="T88" s="3322"/>
      <c r="U88" s="3343"/>
      <c r="V88" s="3322"/>
      <c r="W88" s="3343"/>
      <c r="X88" s="3322"/>
      <c r="Y88" s="3269"/>
      <c r="Z88" s="3344"/>
      <c r="AA88" s="3343"/>
      <c r="AB88" s="3322"/>
      <c r="AC88" s="3343"/>
      <c r="AD88" s="3322"/>
      <c r="AE88" s="3343"/>
      <c r="AF88" s="3322"/>
      <c r="AG88" s="3343"/>
      <c r="AH88" s="3322"/>
      <c r="AI88" s="3343"/>
      <c r="AJ88" s="3322"/>
      <c r="AK88" s="3343"/>
      <c r="AL88" s="3322"/>
      <c r="AM88" s="3268"/>
    </row>
    <row r="89" spans="1:39">
      <c r="A89" s="3251"/>
      <c r="B89" s="3281" t="s">
        <v>2572</v>
      </c>
      <c r="C89" s="3315"/>
      <c r="D89" s="3315"/>
      <c r="E89" s="3315"/>
      <c r="F89" s="3315"/>
      <c r="G89" s="3315"/>
      <c r="H89" s="3315"/>
      <c r="I89" s="3315"/>
      <c r="J89" s="3315"/>
      <c r="K89" s="3314"/>
      <c r="L89" s="3324"/>
      <c r="M89" s="3323"/>
      <c r="N89" s="3324"/>
      <c r="O89" s="3323"/>
      <c r="P89" s="3324"/>
      <c r="Q89" s="3323"/>
      <c r="R89" s="3324"/>
      <c r="S89" s="3323"/>
      <c r="T89" s="3324"/>
      <c r="U89" s="3323"/>
      <c r="V89" s="3324"/>
      <c r="W89" s="3323"/>
      <c r="X89" s="3324"/>
      <c r="Y89" s="3323"/>
      <c r="Z89" s="3324"/>
      <c r="AA89" s="3323"/>
      <c r="AB89" s="3324"/>
      <c r="AC89" s="3323"/>
      <c r="AD89" s="3324"/>
      <c r="AE89" s="3323"/>
      <c r="AF89" s="3324"/>
      <c r="AG89" s="3323"/>
      <c r="AH89" s="3324"/>
      <c r="AI89" s="3323"/>
      <c r="AJ89" s="3324"/>
      <c r="AK89" s="3323"/>
      <c r="AL89" s="3324"/>
      <c r="AM89" s="3323"/>
    </row>
    <row r="90" spans="1:39">
      <c r="A90" s="3251"/>
      <c r="B90" s="3281" t="s">
        <v>2573</v>
      </c>
      <c r="C90" s="3315"/>
      <c r="D90" s="3315"/>
      <c r="E90" s="3315"/>
      <c r="F90" s="3315"/>
      <c r="G90" s="3315"/>
      <c r="H90" s="3315"/>
      <c r="I90" s="3315"/>
      <c r="J90" s="3315"/>
      <c r="K90" s="3314"/>
      <c r="L90" s="3322"/>
      <c r="M90" s="3268"/>
      <c r="N90" s="3322"/>
      <c r="O90" s="3268"/>
      <c r="P90" s="3322"/>
      <c r="Q90" s="3268"/>
      <c r="R90" s="3319"/>
      <c r="S90" s="3318"/>
      <c r="T90" s="3319"/>
      <c r="U90" s="3318"/>
      <c r="V90" s="3319"/>
      <c r="W90" s="3320"/>
      <c r="X90" s="3319"/>
      <c r="Y90" s="3318"/>
      <c r="Z90" s="3321"/>
      <c r="AA90" s="3318"/>
      <c r="AB90" s="3319"/>
      <c r="AC90" s="3318"/>
      <c r="AD90" s="3319"/>
      <c r="AE90" s="3318"/>
      <c r="AF90" s="3319"/>
      <c r="AG90" s="3318"/>
      <c r="AH90" s="3319"/>
      <c r="AI90" s="3318"/>
      <c r="AJ90" s="3319"/>
      <c r="AK90" s="3320"/>
      <c r="AL90" s="3319"/>
      <c r="AM90" s="3318"/>
    </row>
    <row r="91" spans="1:39">
      <c r="A91" s="3251"/>
      <c r="B91" s="3254" t="s">
        <v>2554</v>
      </c>
      <c r="C91" s="3315"/>
      <c r="D91" s="3315"/>
      <c r="E91" s="3315"/>
      <c r="F91" s="3315"/>
      <c r="G91" s="3315"/>
      <c r="H91" s="3315"/>
      <c r="I91" s="3315"/>
      <c r="J91" s="3315"/>
      <c r="K91" s="3314"/>
      <c r="L91" s="3301"/>
      <c r="M91" s="3300"/>
      <c r="N91" s="3301"/>
      <c r="O91" s="3300"/>
      <c r="P91" s="3301"/>
      <c r="Q91" s="3300"/>
      <c r="R91" s="3301"/>
      <c r="S91" s="3300"/>
      <c r="T91" s="3301"/>
      <c r="U91" s="3300"/>
      <c r="V91" s="3301"/>
      <c r="W91" s="3300"/>
      <c r="X91" s="3301"/>
      <c r="Y91" s="3300"/>
      <c r="Z91" s="3301"/>
      <c r="AA91" s="3300"/>
      <c r="AB91" s="3301"/>
      <c r="AC91" s="3300"/>
      <c r="AD91" s="3301"/>
      <c r="AE91" s="3300"/>
      <c r="AF91" s="3301"/>
      <c r="AG91" s="3300"/>
      <c r="AH91" s="3301"/>
      <c r="AI91" s="3300"/>
      <c r="AJ91" s="3301"/>
      <c r="AK91" s="3300"/>
      <c r="AL91" s="3301"/>
      <c r="AM91" s="3300"/>
    </row>
    <row r="92" spans="1:39">
      <c r="A92" s="3251"/>
      <c r="B92" s="3254" t="s">
        <v>2555</v>
      </c>
      <c r="C92" s="3315"/>
      <c r="D92" s="3315"/>
      <c r="E92" s="3315"/>
      <c r="F92" s="3315"/>
      <c r="G92" s="3315"/>
      <c r="H92" s="3315"/>
      <c r="I92" s="3315"/>
      <c r="J92" s="3315"/>
      <c r="K92" s="3314"/>
      <c r="L92" s="3301"/>
      <c r="M92" s="3300"/>
      <c r="N92" s="3301"/>
      <c r="O92" s="3300"/>
      <c r="P92" s="3301"/>
      <c r="Q92" s="3300"/>
      <c r="R92" s="3301"/>
      <c r="S92" s="3300"/>
      <c r="T92" s="3301"/>
      <c r="U92" s="3300"/>
      <c r="V92" s="3301"/>
      <c r="W92" s="3300"/>
      <c r="X92" s="3301"/>
      <c r="Y92" s="3300"/>
      <c r="Z92" s="3301"/>
      <c r="AA92" s="3300"/>
      <c r="AB92" s="3301"/>
      <c r="AC92" s="3300"/>
      <c r="AD92" s="3301"/>
      <c r="AE92" s="3300"/>
      <c r="AF92" s="3301"/>
      <c r="AG92" s="3300"/>
      <c r="AH92" s="3301"/>
      <c r="AI92" s="3300"/>
      <c r="AJ92" s="3301"/>
      <c r="AK92" s="3300"/>
      <c r="AL92" s="3301"/>
      <c r="AM92" s="3300"/>
    </row>
    <row r="93" spans="1:39">
      <c r="A93" s="3251"/>
      <c r="B93" s="3254" t="s">
        <v>1311</v>
      </c>
      <c r="C93" s="3315"/>
      <c r="D93" s="3315"/>
      <c r="E93" s="3315"/>
      <c r="F93" s="3315"/>
      <c r="G93" s="3315"/>
      <c r="H93" s="3315"/>
      <c r="I93" s="3315"/>
      <c r="J93" s="3315"/>
      <c r="K93" s="3314"/>
      <c r="L93" s="3301"/>
      <c r="M93" s="3300"/>
      <c r="N93" s="3301"/>
      <c r="O93" s="3300"/>
      <c r="P93" s="3301"/>
      <c r="Q93" s="3300"/>
      <c r="R93" s="3301"/>
      <c r="S93" s="3300"/>
      <c r="T93" s="3301"/>
      <c r="U93" s="3300"/>
      <c r="V93" s="3301"/>
      <c r="W93" s="3300"/>
      <c r="X93" s="3301"/>
      <c r="Y93" s="3300"/>
      <c r="Z93" s="3301"/>
      <c r="AA93" s="3300"/>
      <c r="AB93" s="3301"/>
      <c r="AC93" s="3300"/>
      <c r="AD93" s="3301"/>
      <c r="AE93" s="3300"/>
      <c r="AF93" s="3301"/>
      <c r="AG93" s="3300"/>
      <c r="AH93" s="3301"/>
      <c r="AI93" s="3300"/>
      <c r="AJ93" s="3301"/>
      <c r="AK93" s="3300"/>
      <c r="AL93" s="3301"/>
      <c r="AM93" s="3300"/>
    </row>
    <row r="94" spans="1:39">
      <c r="A94" s="3251"/>
      <c r="B94" s="3254" t="s">
        <v>2556</v>
      </c>
      <c r="C94" s="3315"/>
      <c r="D94" s="3315"/>
      <c r="E94" s="3315"/>
      <c r="F94" s="3315"/>
      <c r="G94" s="3315"/>
      <c r="H94" s="3315"/>
      <c r="I94" s="3315"/>
      <c r="J94" s="3315"/>
      <c r="K94" s="3314"/>
      <c r="L94" s="3301"/>
      <c r="M94" s="3300"/>
      <c r="N94" s="3301"/>
      <c r="O94" s="3300"/>
      <c r="P94" s="3301"/>
      <c r="Q94" s="3300"/>
      <c r="R94" s="3301"/>
      <c r="S94" s="3300"/>
      <c r="T94" s="3301"/>
      <c r="U94" s="3300"/>
      <c r="V94" s="3301"/>
      <c r="W94" s="3300"/>
      <c r="X94" s="3301"/>
      <c r="Y94" s="3300"/>
      <c r="Z94" s="3301"/>
      <c r="AA94" s="3300"/>
      <c r="AB94" s="3301"/>
      <c r="AC94" s="3300"/>
      <c r="AD94" s="3301"/>
      <c r="AE94" s="3300"/>
      <c r="AF94" s="3301"/>
      <c r="AG94" s="3300"/>
      <c r="AH94" s="3301"/>
      <c r="AI94" s="3300"/>
      <c r="AJ94" s="3301"/>
      <c r="AK94" s="3300"/>
      <c r="AL94" s="3301"/>
      <c r="AM94" s="3300"/>
    </row>
    <row r="95" spans="1:39">
      <c r="A95" s="3251"/>
      <c r="B95" s="3254" t="s">
        <v>2557</v>
      </c>
      <c r="C95" s="3315"/>
      <c r="D95" s="3315"/>
      <c r="E95" s="3315"/>
      <c r="F95" s="3315"/>
      <c r="G95" s="3315"/>
      <c r="H95" s="3315"/>
      <c r="I95" s="3315"/>
      <c r="J95" s="3315"/>
      <c r="K95" s="3314"/>
      <c r="L95" s="3301"/>
      <c r="M95" s="3300"/>
      <c r="N95" s="3301"/>
      <c r="O95" s="3300"/>
      <c r="P95" s="3301"/>
      <c r="Q95" s="3300"/>
      <c r="R95" s="3301"/>
      <c r="S95" s="3300"/>
      <c r="T95" s="3301"/>
      <c r="U95" s="3300"/>
      <c r="V95" s="3301"/>
      <c r="W95" s="3300"/>
      <c r="X95" s="3301"/>
      <c r="Y95" s="3300"/>
      <c r="Z95" s="3301"/>
      <c r="AA95" s="3300"/>
      <c r="AB95" s="3301"/>
      <c r="AC95" s="3300"/>
      <c r="AD95" s="3301"/>
      <c r="AE95" s="3300"/>
      <c r="AF95" s="3301"/>
      <c r="AG95" s="3300"/>
      <c r="AH95" s="3301"/>
      <c r="AI95" s="3300"/>
      <c r="AJ95" s="3301"/>
      <c r="AK95" s="3300"/>
      <c r="AL95" s="3301"/>
      <c r="AM95" s="3300"/>
    </row>
    <row r="96" spans="1:39">
      <c r="A96" s="3251"/>
      <c r="B96" s="3254" t="s">
        <v>2558</v>
      </c>
      <c r="C96" s="3315"/>
      <c r="D96" s="3315"/>
      <c r="E96" s="3315"/>
      <c r="F96" s="3315"/>
      <c r="G96" s="3315"/>
      <c r="H96" s="3315"/>
      <c r="I96" s="3315"/>
      <c r="J96" s="3315"/>
      <c r="K96" s="3314"/>
      <c r="L96" s="3301"/>
      <c r="M96" s="3300"/>
      <c r="N96" s="3301"/>
      <c r="O96" s="3300"/>
      <c r="P96" s="3301"/>
      <c r="Q96" s="3300"/>
      <c r="R96" s="3301"/>
      <c r="S96" s="3300"/>
      <c r="T96" s="3301"/>
      <c r="U96" s="3300"/>
      <c r="V96" s="3301"/>
      <c r="W96" s="3300"/>
      <c r="X96" s="3301"/>
      <c r="Y96" s="3300"/>
      <c r="Z96" s="3301"/>
      <c r="AA96" s="3300"/>
      <c r="AB96" s="3301"/>
      <c r="AC96" s="3300"/>
      <c r="AD96" s="3301"/>
      <c r="AE96" s="3300"/>
      <c r="AF96" s="3301"/>
      <c r="AG96" s="3300"/>
      <c r="AH96" s="3301"/>
      <c r="AI96" s="3300"/>
      <c r="AJ96" s="3301"/>
      <c r="AK96" s="3300"/>
      <c r="AL96" s="3301"/>
      <c r="AM96" s="3300"/>
    </row>
    <row r="97" spans="1:39">
      <c r="A97" s="3251"/>
      <c r="B97" s="3254" t="s">
        <v>2559</v>
      </c>
      <c r="C97" s="3315"/>
      <c r="D97" s="3315"/>
      <c r="E97" s="3315"/>
      <c r="F97" s="3315"/>
      <c r="G97" s="3315"/>
      <c r="H97" s="3315"/>
      <c r="I97" s="3315"/>
      <c r="J97" s="3315"/>
      <c r="K97" s="3314"/>
      <c r="L97" s="3301"/>
      <c r="M97" s="3300"/>
      <c r="N97" s="3301"/>
      <c r="O97" s="3300"/>
      <c r="P97" s="3301"/>
      <c r="Q97" s="3300"/>
      <c r="R97" s="3301"/>
      <c r="S97" s="3300"/>
      <c r="T97" s="3301"/>
      <c r="U97" s="3300"/>
      <c r="V97" s="3301"/>
      <c r="W97" s="3300"/>
      <c r="X97" s="3301"/>
      <c r="Y97" s="3300"/>
      <c r="Z97" s="3301"/>
      <c r="AA97" s="3300"/>
      <c r="AB97" s="3301"/>
      <c r="AC97" s="3300"/>
      <c r="AD97" s="3301"/>
      <c r="AE97" s="3300"/>
      <c r="AF97" s="3301"/>
      <c r="AG97" s="3300"/>
      <c r="AH97" s="3301"/>
      <c r="AI97" s="3300"/>
      <c r="AJ97" s="3301"/>
      <c r="AK97" s="3300"/>
      <c r="AL97" s="3301"/>
      <c r="AM97" s="3300"/>
    </row>
    <row r="98" spans="1:39">
      <c r="A98" s="3251"/>
      <c r="B98" s="3254" t="s">
        <v>1312</v>
      </c>
      <c r="C98" s="3315"/>
      <c r="D98" s="3315"/>
      <c r="E98" s="3315"/>
      <c r="F98" s="3315"/>
      <c r="G98" s="3315"/>
      <c r="H98" s="3315"/>
      <c r="I98" s="3315"/>
      <c r="J98" s="3315"/>
      <c r="K98" s="3314"/>
      <c r="L98" s="3301"/>
      <c r="M98" s="3300"/>
      <c r="N98" s="3301"/>
      <c r="O98" s="3300"/>
      <c r="P98" s="3301"/>
      <c r="Q98" s="3300"/>
      <c r="R98" s="3301"/>
      <c r="S98" s="3300"/>
      <c r="T98" s="3301"/>
      <c r="U98" s="3300"/>
      <c r="V98" s="3301"/>
      <c r="W98" s="3300"/>
      <c r="X98" s="3301"/>
      <c r="Y98" s="3300"/>
      <c r="Z98" s="3301"/>
      <c r="AA98" s="3300"/>
      <c r="AB98" s="3301"/>
      <c r="AC98" s="3300"/>
      <c r="AD98" s="3301"/>
      <c r="AE98" s="3300"/>
      <c r="AF98" s="3301"/>
      <c r="AG98" s="3300"/>
      <c r="AH98" s="3301"/>
      <c r="AI98" s="3300"/>
      <c r="AJ98" s="3301"/>
      <c r="AK98" s="3300"/>
      <c r="AL98" s="3301"/>
      <c r="AM98" s="3300"/>
    </row>
    <row r="99" spans="1:39">
      <c r="A99" s="3251"/>
      <c r="B99" s="3254" t="s">
        <v>2563</v>
      </c>
      <c r="C99" s="3315"/>
      <c r="D99" s="3315"/>
      <c r="E99" s="3315"/>
      <c r="F99" s="3315"/>
      <c r="G99" s="3315"/>
      <c r="H99" s="3315"/>
      <c r="I99" s="3315"/>
      <c r="J99" s="3315"/>
      <c r="K99" s="3314"/>
      <c r="L99" s="3301"/>
      <c r="M99" s="3300"/>
      <c r="N99" s="3301"/>
      <c r="O99" s="3300"/>
      <c r="P99" s="3301"/>
      <c r="Q99" s="3300"/>
      <c r="R99" s="3301"/>
      <c r="S99" s="3300"/>
      <c r="T99" s="3301"/>
      <c r="U99" s="3300"/>
      <c r="V99" s="3301"/>
      <c r="W99" s="3300"/>
      <c r="X99" s="3301"/>
      <c r="Y99" s="3300"/>
      <c r="Z99" s="3301"/>
      <c r="AA99" s="3300"/>
      <c r="AB99" s="3301"/>
      <c r="AC99" s="3300"/>
      <c r="AD99" s="3301"/>
      <c r="AE99" s="3300"/>
      <c r="AF99" s="3301"/>
      <c r="AG99" s="3300"/>
      <c r="AH99" s="3301"/>
      <c r="AI99" s="3300"/>
      <c r="AJ99" s="3301"/>
      <c r="AK99" s="3300"/>
      <c r="AL99" s="3301"/>
      <c r="AM99" s="3300"/>
    </row>
    <row r="100" spans="1:39">
      <c r="A100" s="3251"/>
      <c r="B100" s="3254" t="s">
        <v>1574</v>
      </c>
      <c r="C100" s="3315"/>
      <c r="D100" s="3315"/>
      <c r="E100" s="3315"/>
      <c r="F100" s="3315"/>
      <c r="G100" s="3315"/>
      <c r="H100" s="3315"/>
      <c r="I100" s="3315"/>
      <c r="J100" s="3315"/>
      <c r="K100" s="3314"/>
      <c r="L100" s="3301"/>
      <c r="M100" s="3300"/>
      <c r="N100" s="3301"/>
      <c r="O100" s="3300"/>
      <c r="P100" s="3301"/>
      <c r="Q100" s="3300"/>
      <c r="R100" s="3301"/>
      <c r="S100" s="3300"/>
      <c r="T100" s="3301"/>
      <c r="U100" s="3300"/>
      <c r="V100" s="3301"/>
      <c r="W100" s="3300"/>
      <c r="X100" s="3301"/>
      <c r="Y100" s="3300"/>
      <c r="Z100" s="3301"/>
      <c r="AA100" s="3300"/>
      <c r="AB100" s="3301"/>
      <c r="AC100" s="3300"/>
      <c r="AD100" s="3301"/>
      <c r="AE100" s="3300"/>
      <c r="AF100" s="3301"/>
      <c r="AG100" s="3300"/>
      <c r="AH100" s="3301"/>
      <c r="AI100" s="3300"/>
      <c r="AJ100" s="3301"/>
      <c r="AK100" s="3300"/>
      <c r="AL100" s="3301"/>
      <c r="AM100" s="3300"/>
    </row>
    <row r="101" spans="1:39">
      <c r="A101" s="3251"/>
      <c r="B101" s="3313"/>
      <c r="C101" s="2768"/>
      <c r="D101" s="2768"/>
      <c r="E101" s="2768"/>
      <c r="F101" s="2768"/>
      <c r="G101" s="2768"/>
      <c r="H101" s="2768"/>
      <c r="I101" s="2768"/>
      <c r="J101" s="2768"/>
      <c r="K101" s="2769"/>
      <c r="L101" s="3322"/>
      <c r="M101" s="3268"/>
      <c r="N101" s="3322"/>
      <c r="O101" s="3268"/>
      <c r="P101" s="3322"/>
      <c r="Q101" s="3268"/>
      <c r="R101" s="3322"/>
      <c r="S101" s="3343"/>
      <c r="T101" s="3322"/>
      <c r="U101" s="3343"/>
      <c r="V101" s="3322"/>
      <c r="W101" s="3343"/>
      <c r="X101" s="3322"/>
      <c r="Y101" s="3269"/>
      <c r="Z101" s="3344"/>
      <c r="AA101" s="3343"/>
      <c r="AB101" s="3322"/>
      <c r="AC101" s="3343"/>
      <c r="AD101" s="3322"/>
      <c r="AE101" s="3343"/>
      <c r="AF101" s="3322"/>
      <c r="AG101" s="3343"/>
      <c r="AH101" s="3322"/>
      <c r="AI101" s="3343"/>
      <c r="AJ101" s="3322"/>
      <c r="AK101" s="3343"/>
      <c r="AL101" s="3322"/>
      <c r="AM101" s="3268"/>
    </row>
    <row r="102" spans="1:39">
      <c r="A102" s="3251"/>
      <c r="B102" s="3281" t="s">
        <v>2574</v>
      </c>
      <c r="C102" s="3315"/>
      <c r="D102" s="3315"/>
      <c r="E102" s="3315"/>
      <c r="F102" s="3315"/>
      <c r="G102" s="3315"/>
      <c r="H102" s="3315"/>
      <c r="I102" s="3315"/>
      <c r="J102" s="3315"/>
      <c r="K102" s="3314"/>
      <c r="L102" s="3324"/>
      <c r="M102" s="3323"/>
      <c r="N102" s="3324"/>
      <c r="O102" s="3323"/>
      <c r="P102" s="3324"/>
      <c r="Q102" s="3323"/>
      <c r="R102" s="3324"/>
      <c r="S102" s="3323"/>
      <c r="T102" s="3324"/>
      <c r="U102" s="3323"/>
      <c r="V102" s="3324"/>
      <c r="W102" s="3323"/>
      <c r="X102" s="3324"/>
      <c r="Y102" s="3323"/>
      <c r="Z102" s="3324"/>
      <c r="AA102" s="3323"/>
      <c r="AB102" s="3324"/>
      <c r="AC102" s="3323"/>
      <c r="AD102" s="3324"/>
      <c r="AE102" s="3323"/>
      <c r="AF102" s="3324"/>
      <c r="AG102" s="3323"/>
      <c r="AH102" s="3324"/>
      <c r="AI102" s="3323"/>
      <c r="AJ102" s="3324"/>
      <c r="AK102" s="3323"/>
      <c r="AL102" s="3324"/>
      <c r="AM102" s="3323"/>
    </row>
    <row r="103" spans="1:39">
      <c r="A103" s="3251"/>
      <c r="B103" s="3281" t="s">
        <v>2575</v>
      </c>
      <c r="C103" s="3315"/>
      <c r="D103" s="3315"/>
      <c r="E103" s="3315"/>
      <c r="F103" s="3315"/>
      <c r="G103" s="3315"/>
      <c r="H103" s="3315"/>
      <c r="I103" s="3315"/>
      <c r="J103" s="3315"/>
      <c r="K103" s="3314"/>
      <c r="L103" s="3322"/>
      <c r="M103" s="3268"/>
      <c r="N103" s="3322"/>
      <c r="O103" s="3268"/>
      <c r="P103" s="3322"/>
      <c r="Q103" s="3268"/>
      <c r="R103" s="3319"/>
      <c r="S103" s="3318"/>
      <c r="T103" s="3319"/>
      <c r="U103" s="3318"/>
      <c r="V103" s="3319"/>
      <c r="W103" s="3320"/>
      <c r="X103" s="3319"/>
      <c r="Y103" s="3318"/>
      <c r="Z103" s="3321"/>
      <c r="AA103" s="3318"/>
      <c r="AB103" s="3319"/>
      <c r="AC103" s="3318"/>
      <c r="AD103" s="3319"/>
      <c r="AE103" s="3318"/>
      <c r="AF103" s="3319"/>
      <c r="AG103" s="3318"/>
      <c r="AH103" s="3319"/>
      <c r="AI103" s="3318"/>
      <c r="AJ103" s="3319"/>
      <c r="AK103" s="3320"/>
      <c r="AL103" s="3319"/>
      <c r="AM103" s="3318"/>
    </row>
    <row r="104" spans="1:39">
      <c r="A104" s="3251"/>
      <c r="B104" s="3254" t="s">
        <v>2554</v>
      </c>
      <c r="C104" s="3315"/>
      <c r="D104" s="3315"/>
      <c r="E104" s="3315"/>
      <c r="F104" s="3315"/>
      <c r="G104" s="3315"/>
      <c r="H104" s="3315"/>
      <c r="I104" s="3315"/>
      <c r="J104" s="3315"/>
      <c r="K104" s="3314"/>
      <c r="L104" s="3301"/>
      <c r="M104" s="3300"/>
      <c r="N104" s="3301"/>
      <c r="O104" s="3300"/>
      <c r="P104" s="3301"/>
      <c r="Q104" s="3300"/>
      <c r="R104" s="3301"/>
      <c r="S104" s="3300"/>
      <c r="T104" s="3301"/>
      <c r="U104" s="3300"/>
      <c r="V104" s="3301"/>
      <c r="W104" s="3300"/>
      <c r="X104" s="3301"/>
      <c r="Y104" s="3300"/>
      <c r="Z104" s="3301"/>
      <c r="AA104" s="3300"/>
      <c r="AB104" s="3301"/>
      <c r="AC104" s="3300"/>
      <c r="AD104" s="3301"/>
      <c r="AE104" s="3300"/>
      <c r="AF104" s="3301"/>
      <c r="AG104" s="3300"/>
      <c r="AH104" s="3301"/>
      <c r="AI104" s="3300"/>
      <c r="AJ104" s="3301"/>
      <c r="AK104" s="3300"/>
      <c r="AL104" s="3301"/>
      <c r="AM104" s="3300"/>
    </row>
    <row r="105" spans="1:39">
      <c r="A105" s="3251"/>
      <c r="B105" s="3254" t="s">
        <v>2555</v>
      </c>
      <c r="C105" s="3315"/>
      <c r="D105" s="3315"/>
      <c r="E105" s="3315"/>
      <c r="F105" s="3315"/>
      <c r="G105" s="3315"/>
      <c r="H105" s="3315"/>
      <c r="I105" s="3315"/>
      <c r="J105" s="3315"/>
      <c r="K105" s="3314"/>
      <c r="L105" s="3301"/>
      <c r="M105" s="3300"/>
      <c r="N105" s="3301"/>
      <c r="O105" s="3300"/>
      <c r="P105" s="3301"/>
      <c r="Q105" s="3300"/>
      <c r="R105" s="3301"/>
      <c r="S105" s="3300"/>
      <c r="T105" s="3301"/>
      <c r="U105" s="3300"/>
      <c r="V105" s="3301"/>
      <c r="W105" s="3300"/>
      <c r="X105" s="3301"/>
      <c r="Y105" s="3300"/>
      <c r="Z105" s="3301"/>
      <c r="AA105" s="3300"/>
      <c r="AB105" s="3301"/>
      <c r="AC105" s="3300"/>
      <c r="AD105" s="3301"/>
      <c r="AE105" s="3300"/>
      <c r="AF105" s="3301"/>
      <c r="AG105" s="3300"/>
      <c r="AH105" s="3301"/>
      <c r="AI105" s="3300"/>
      <c r="AJ105" s="3301"/>
      <c r="AK105" s="3300"/>
      <c r="AL105" s="3301"/>
      <c r="AM105" s="3300"/>
    </row>
    <row r="106" spans="1:39">
      <c r="A106" s="3251"/>
      <c r="B106" s="3254" t="s">
        <v>1311</v>
      </c>
      <c r="C106" s="3315"/>
      <c r="D106" s="3315"/>
      <c r="E106" s="3315"/>
      <c r="F106" s="3315"/>
      <c r="G106" s="3315"/>
      <c r="H106" s="3315"/>
      <c r="I106" s="3315"/>
      <c r="J106" s="3315"/>
      <c r="K106" s="3314"/>
      <c r="L106" s="3301"/>
      <c r="M106" s="3300"/>
      <c r="N106" s="3301"/>
      <c r="O106" s="3300"/>
      <c r="P106" s="3301"/>
      <c r="Q106" s="3300"/>
      <c r="R106" s="3301"/>
      <c r="S106" s="3300"/>
      <c r="T106" s="3301"/>
      <c r="U106" s="3300"/>
      <c r="V106" s="3301"/>
      <c r="W106" s="3300"/>
      <c r="X106" s="3301"/>
      <c r="Y106" s="3300"/>
      <c r="Z106" s="3301"/>
      <c r="AA106" s="3300"/>
      <c r="AB106" s="3301"/>
      <c r="AC106" s="3300"/>
      <c r="AD106" s="3301"/>
      <c r="AE106" s="3300"/>
      <c r="AF106" s="3301"/>
      <c r="AG106" s="3300"/>
      <c r="AH106" s="3301"/>
      <c r="AI106" s="3300"/>
      <c r="AJ106" s="3301"/>
      <c r="AK106" s="3300"/>
      <c r="AL106" s="3301"/>
      <c r="AM106" s="3300"/>
    </row>
    <row r="107" spans="1:39">
      <c r="A107" s="3251"/>
      <c r="B107" s="3254" t="s">
        <v>2556</v>
      </c>
      <c r="C107" s="3340"/>
      <c r="D107" s="3340"/>
      <c r="E107" s="3340"/>
      <c r="F107" s="3340"/>
      <c r="G107" s="3340"/>
      <c r="H107" s="3340"/>
      <c r="I107" s="3340"/>
      <c r="J107" s="3340"/>
      <c r="K107" s="3339"/>
      <c r="L107" s="3301"/>
      <c r="M107" s="3300"/>
      <c r="N107" s="3301"/>
      <c r="O107" s="3300"/>
      <c r="P107" s="3301"/>
      <c r="Q107" s="3300"/>
      <c r="R107" s="3301"/>
      <c r="S107" s="3300"/>
      <c r="T107" s="3301"/>
      <c r="U107" s="3300"/>
      <c r="V107" s="3301"/>
      <c r="W107" s="3300"/>
      <c r="X107" s="3301"/>
      <c r="Y107" s="3300"/>
      <c r="Z107" s="3301"/>
      <c r="AA107" s="3300"/>
      <c r="AB107" s="3301"/>
      <c r="AC107" s="3300"/>
      <c r="AD107" s="3301"/>
      <c r="AE107" s="3300"/>
      <c r="AF107" s="3301"/>
      <c r="AG107" s="3300"/>
      <c r="AH107" s="3301"/>
      <c r="AI107" s="3300"/>
      <c r="AJ107" s="3301"/>
      <c r="AK107" s="3300"/>
      <c r="AL107" s="3301"/>
      <c r="AM107" s="3300"/>
    </row>
    <row r="108" spans="1:39">
      <c r="A108" s="3251"/>
      <c r="B108" s="3254" t="s">
        <v>2557</v>
      </c>
      <c r="C108" s="3340"/>
      <c r="D108" s="3340"/>
      <c r="E108" s="3340"/>
      <c r="F108" s="3340"/>
      <c r="G108" s="3340"/>
      <c r="H108" s="3340"/>
      <c r="I108" s="3340"/>
      <c r="J108" s="3340"/>
      <c r="K108" s="3339"/>
      <c r="L108" s="3301"/>
      <c r="M108" s="3300"/>
      <c r="N108" s="3301"/>
      <c r="O108" s="3300"/>
      <c r="P108" s="3301"/>
      <c r="Q108" s="3300"/>
      <c r="R108" s="3301"/>
      <c r="S108" s="3300"/>
      <c r="T108" s="3301"/>
      <c r="U108" s="3300"/>
      <c r="V108" s="3301"/>
      <c r="W108" s="3300"/>
      <c r="X108" s="3301"/>
      <c r="Y108" s="3300"/>
      <c r="Z108" s="3301"/>
      <c r="AA108" s="3300"/>
      <c r="AB108" s="3301"/>
      <c r="AC108" s="3300"/>
      <c r="AD108" s="3301"/>
      <c r="AE108" s="3300"/>
      <c r="AF108" s="3301"/>
      <c r="AG108" s="3300"/>
      <c r="AH108" s="3301"/>
      <c r="AI108" s="3300"/>
      <c r="AJ108" s="3301"/>
      <c r="AK108" s="3300"/>
      <c r="AL108" s="3301"/>
      <c r="AM108" s="3300"/>
    </row>
    <row r="109" spans="1:39">
      <c r="A109" s="3251"/>
      <c r="B109" s="3254" t="s">
        <v>2558</v>
      </c>
      <c r="C109" s="3340"/>
      <c r="D109" s="3340"/>
      <c r="E109" s="3340"/>
      <c r="F109" s="3340"/>
      <c r="G109" s="3340"/>
      <c r="H109" s="3340"/>
      <c r="I109" s="3340"/>
      <c r="J109" s="3340"/>
      <c r="K109" s="3339"/>
      <c r="L109" s="3301"/>
      <c r="M109" s="3300"/>
      <c r="N109" s="3301"/>
      <c r="O109" s="3300"/>
      <c r="P109" s="3301"/>
      <c r="Q109" s="3300"/>
      <c r="R109" s="3301"/>
      <c r="S109" s="3300"/>
      <c r="T109" s="3301"/>
      <c r="U109" s="3300"/>
      <c r="V109" s="3301"/>
      <c r="W109" s="3300"/>
      <c r="X109" s="3301"/>
      <c r="Y109" s="3300"/>
      <c r="Z109" s="3301"/>
      <c r="AA109" s="3300"/>
      <c r="AB109" s="3301"/>
      <c r="AC109" s="3300"/>
      <c r="AD109" s="3301"/>
      <c r="AE109" s="3300"/>
      <c r="AF109" s="3301"/>
      <c r="AG109" s="3300"/>
      <c r="AH109" s="3301"/>
      <c r="AI109" s="3300"/>
      <c r="AJ109" s="3301"/>
      <c r="AK109" s="3300"/>
      <c r="AL109" s="3301"/>
      <c r="AM109" s="3300"/>
    </row>
    <row r="110" spans="1:39">
      <c r="A110" s="3251"/>
      <c r="B110" s="3254" t="s">
        <v>2559</v>
      </c>
      <c r="C110" s="3340"/>
      <c r="D110" s="3340"/>
      <c r="E110" s="3340"/>
      <c r="F110" s="3340"/>
      <c r="G110" s="3340"/>
      <c r="H110" s="3340"/>
      <c r="I110" s="3340"/>
      <c r="J110" s="3340"/>
      <c r="K110" s="3339"/>
      <c r="L110" s="3301"/>
      <c r="M110" s="3300"/>
      <c r="N110" s="3301"/>
      <c r="O110" s="3300"/>
      <c r="P110" s="3301"/>
      <c r="Q110" s="3300"/>
      <c r="R110" s="3301"/>
      <c r="S110" s="3300"/>
      <c r="T110" s="3301"/>
      <c r="U110" s="3300"/>
      <c r="V110" s="3301"/>
      <c r="W110" s="3300"/>
      <c r="X110" s="3301"/>
      <c r="Y110" s="3300"/>
      <c r="Z110" s="3301"/>
      <c r="AA110" s="3300"/>
      <c r="AB110" s="3301"/>
      <c r="AC110" s="3300"/>
      <c r="AD110" s="3301"/>
      <c r="AE110" s="3300"/>
      <c r="AF110" s="3301"/>
      <c r="AG110" s="3300"/>
      <c r="AH110" s="3301"/>
      <c r="AI110" s="3300"/>
      <c r="AJ110" s="3301"/>
      <c r="AK110" s="3300"/>
      <c r="AL110" s="3301"/>
      <c r="AM110" s="3300"/>
    </row>
    <row r="111" spans="1:39">
      <c r="A111" s="3251"/>
      <c r="B111" s="3254" t="s">
        <v>1312</v>
      </c>
      <c r="C111" s="3340"/>
      <c r="D111" s="3340"/>
      <c r="E111" s="3340"/>
      <c r="F111" s="3340"/>
      <c r="G111" s="3340"/>
      <c r="H111" s="3340"/>
      <c r="I111" s="3340"/>
      <c r="J111" s="3340"/>
      <c r="K111" s="3339"/>
      <c r="L111" s="3301"/>
      <c r="M111" s="3300"/>
      <c r="N111" s="3301"/>
      <c r="O111" s="3300"/>
      <c r="P111" s="3301"/>
      <c r="Q111" s="3300"/>
      <c r="R111" s="3301"/>
      <c r="S111" s="3300"/>
      <c r="T111" s="3301"/>
      <c r="U111" s="3300"/>
      <c r="V111" s="3301"/>
      <c r="W111" s="3300"/>
      <c r="X111" s="3301"/>
      <c r="Y111" s="3300"/>
      <c r="Z111" s="3301"/>
      <c r="AA111" s="3300"/>
      <c r="AB111" s="3301"/>
      <c r="AC111" s="3300"/>
      <c r="AD111" s="3301"/>
      <c r="AE111" s="3300"/>
      <c r="AF111" s="3301"/>
      <c r="AG111" s="3300"/>
      <c r="AH111" s="3301"/>
      <c r="AI111" s="3300"/>
      <c r="AJ111" s="3301"/>
      <c r="AK111" s="3300"/>
      <c r="AL111" s="3301"/>
      <c r="AM111" s="3300"/>
    </row>
    <row r="112" spans="1:39">
      <c r="A112" s="3251"/>
      <c r="B112" s="3254" t="s">
        <v>2563</v>
      </c>
      <c r="C112" s="3340"/>
      <c r="D112" s="3340"/>
      <c r="E112" s="3340"/>
      <c r="F112" s="3340"/>
      <c r="G112" s="3340"/>
      <c r="H112" s="3340"/>
      <c r="I112" s="3340"/>
      <c r="J112" s="3340"/>
      <c r="K112" s="3339"/>
      <c r="L112" s="3301"/>
      <c r="M112" s="3300"/>
      <c r="N112" s="3301"/>
      <c r="O112" s="3300"/>
      <c r="P112" s="3301"/>
      <c r="Q112" s="3300"/>
      <c r="R112" s="3301"/>
      <c r="S112" s="3300"/>
      <c r="T112" s="3301"/>
      <c r="U112" s="3300"/>
      <c r="V112" s="3301"/>
      <c r="W112" s="3300"/>
      <c r="X112" s="3301"/>
      <c r="Y112" s="3300"/>
      <c r="Z112" s="3301"/>
      <c r="AA112" s="3300"/>
      <c r="AB112" s="3301"/>
      <c r="AC112" s="3300"/>
      <c r="AD112" s="3301"/>
      <c r="AE112" s="3300"/>
      <c r="AF112" s="3301"/>
      <c r="AG112" s="3300"/>
      <c r="AH112" s="3301"/>
      <c r="AI112" s="3300"/>
      <c r="AJ112" s="3301"/>
      <c r="AK112" s="3300"/>
      <c r="AL112" s="3301"/>
      <c r="AM112" s="3300"/>
    </row>
    <row r="113" spans="1:39">
      <c r="A113" s="3251"/>
      <c r="B113" s="3254" t="s">
        <v>1574</v>
      </c>
      <c r="C113" s="3340"/>
      <c r="D113" s="3340"/>
      <c r="E113" s="3340"/>
      <c r="F113" s="3340"/>
      <c r="G113" s="3340"/>
      <c r="H113" s="3340"/>
      <c r="I113" s="3340"/>
      <c r="J113" s="3340"/>
      <c r="K113" s="3339"/>
      <c r="L113" s="3301"/>
      <c r="M113" s="3300"/>
      <c r="N113" s="3301"/>
      <c r="O113" s="3300"/>
      <c r="P113" s="3301"/>
      <c r="Q113" s="3300"/>
      <c r="R113" s="3301"/>
      <c r="S113" s="3300"/>
      <c r="T113" s="3301"/>
      <c r="U113" s="3300"/>
      <c r="V113" s="3301"/>
      <c r="W113" s="3300"/>
      <c r="X113" s="3301"/>
      <c r="Y113" s="3300"/>
      <c r="Z113" s="3301"/>
      <c r="AA113" s="3300"/>
      <c r="AB113" s="3301"/>
      <c r="AC113" s="3300"/>
      <c r="AD113" s="3301"/>
      <c r="AE113" s="3300"/>
      <c r="AF113" s="3301"/>
      <c r="AG113" s="3300"/>
      <c r="AH113" s="3301"/>
      <c r="AI113" s="3300"/>
      <c r="AJ113" s="3301"/>
      <c r="AK113" s="3300"/>
      <c r="AL113" s="3301"/>
      <c r="AM113" s="3300"/>
    </row>
    <row r="114" spans="1:39">
      <c r="A114" s="3251"/>
      <c r="B114" s="3313"/>
      <c r="C114" s="2768"/>
      <c r="D114" s="2768"/>
      <c r="E114" s="2768"/>
      <c r="F114" s="2768"/>
      <c r="G114" s="2768"/>
      <c r="H114" s="2768"/>
      <c r="I114" s="2768"/>
      <c r="J114" s="2768"/>
      <c r="K114" s="2769"/>
      <c r="L114" s="3336"/>
      <c r="M114" s="3335"/>
      <c r="N114" s="3336"/>
      <c r="O114" s="3335"/>
      <c r="P114" s="3336"/>
      <c r="Q114" s="3335"/>
      <c r="R114" s="3336"/>
      <c r="S114" s="3335"/>
      <c r="T114" s="3336"/>
      <c r="U114" s="3335"/>
      <c r="V114" s="3336"/>
      <c r="W114" s="3337"/>
      <c r="X114" s="3336"/>
      <c r="Y114" s="3335"/>
      <c r="Z114" s="3338"/>
      <c r="AA114" s="3335"/>
      <c r="AB114" s="3336"/>
      <c r="AC114" s="3335"/>
      <c r="AD114" s="3336"/>
      <c r="AE114" s="3335"/>
      <c r="AF114" s="3338"/>
      <c r="AG114" s="3335"/>
      <c r="AH114" s="3338"/>
      <c r="AI114" s="3335"/>
      <c r="AJ114" s="3338"/>
      <c r="AK114" s="3337"/>
      <c r="AL114" s="3336"/>
      <c r="AM114" s="3335"/>
    </row>
    <row r="115" spans="1:39">
      <c r="A115" s="3251"/>
      <c r="B115" s="3281" t="s">
        <v>2576</v>
      </c>
      <c r="C115" s="3315"/>
      <c r="D115" s="3315"/>
      <c r="E115" s="3315"/>
      <c r="F115" s="3315"/>
      <c r="G115" s="3315"/>
      <c r="H115" s="3315"/>
      <c r="I115" s="3315"/>
      <c r="J115" s="3315"/>
      <c r="K115" s="3314"/>
      <c r="L115" s="3324"/>
      <c r="M115" s="3323"/>
      <c r="N115" s="3324"/>
      <c r="O115" s="3323"/>
      <c r="P115" s="3324"/>
      <c r="Q115" s="3323"/>
      <c r="R115" s="3324"/>
      <c r="S115" s="3323"/>
      <c r="T115" s="3324"/>
      <c r="U115" s="3323"/>
      <c r="V115" s="3324"/>
      <c r="W115" s="3323"/>
      <c r="X115" s="3324"/>
      <c r="Y115" s="3323"/>
      <c r="Z115" s="3324"/>
      <c r="AA115" s="3323"/>
      <c r="AB115" s="3324"/>
      <c r="AC115" s="3323"/>
      <c r="AD115" s="3324"/>
      <c r="AE115" s="3323"/>
      <c r="AF115" s="3324"/>
      <c r="AG115" s="3323"/>
      <c r="AH115" s="3324"/>
      <c r="AI115" s="3323"/>
      <c r="AJ115" s="3324"/>
      <c r="AK115" s="3323"/>
      <c r="AL115" s="3324"/>
      <c r="AM115" s="3323"/>
    </row>
    <row r="116" spans="1:39">
      <c r="A116" s="3251"/>
      <c r="B116" s="3281" t="s">
        <v>2577</v>
      </c>
      <c r="C116" s="3315"/>
      <c r="D116" s="3315"/>
      <c r="E116" s="3315"/>
      <c r="F116" s="3315"/>
      <c r="G116" s="3315"/>
      <c r="H116" s="3315"/>
      <c r="I116" s="3315"/>
      <c r="J116" s="3315"/>
      <c r="K116" s="3314"/>
      <c r="L116" s="3322"/>
      <c r="M116" s="3268"/>
      <c r="N116" s="3322"/>
      <c r="O116" s="3268"/>
      <c r="P116" s="3322"/>
      <c r="Q116" s="3268"/>
      <c r="R116" s="3319"/>
      <c r="S116" s="3318"/>
      <c r="T116" s="3319"/>
      <c r="U116" s="3318"/>
      <c r="V116" s="3319"/>
      <c r="W116" s="3320"/>
      <c r="X116" s="3319"/>
      <c r="Y116" s="3318"/>
      <c r="Z116" s="3321"/>
      <c r="AA116" s="3318"/>
      <c r="AB116" s="3319"/>
      <c r="AC116" s="3318"/>
      <c r="AD116" s="3319"/>
      <c r="AE116" s="3318"/>
      <c r="AF116" s="3319"/>
      <c r="AG116" s="3318"/>
      <c r="AH116" s="3319"/>
      <c r="AI116" s="3318"/>
      <c r="AJ116" s="3319"/>
      <c r="AK116" s="3320"/>
      <c r="AL116" s="3319"/>
      <c r="AM116" s="3318"/>
    </row>
    <row r="117" spans="1:39">
      <c r="A117" s="3251"/>
      <c r="B117" s="3254" t="s">
        <v>2554</v>
      </c>
      <c r="C117" s="3315"/>
      <c r="D117" s="3315"/>
      <c r="E117" s="3315"/>
      <c r="F117" s="3315"/>
      <c r="G117" s="3315"/>
      <c r="H117" s="3315"/>
      <c r="I117" s="3315"/>
      <c r="J117" s="3315"/>
      <c r="K117" s="3314"/>
      <c r="L117" s="3301"/>
      <c r="M117" s="3300"/>
      <c r="N117" s="3301"/>
      <c r="O117" s="3300"/>
      <c r="P117" s="3301"/>
      <c r="Q117" s="3300"/>
      <c r="R117" s="3301"/>
      <c r="S117" s="3300"/>
      <c r="T117" s="3301"/>
      <c r="U117" s="3300"/>
      <c r="V117" s="3301"/>
      <c r="W117" s="3300"/>
      <c r="X117" s="3301"/>
      <c r="Y117" s="3300"/>
      <c r="Z117" s="3301"/>
      <c r="AA117" s="3300"/>
      <c r="AB117" s="3301"/>
      <c r="AC117" s="3300"/>
      <c r="AD117" s="3301"/>
      <c r="AE117" s="3300"/>
      <c r="AF117" s="3301"/>
      <c r="AG117" s="3300"/>
      <c r="AH117" s="3301"/>
      <c r="AI117" s="3300"/>
      <c r="AJ117" s="3301"/>
      <c r="AK117" s="3300"/>
      <c r="AL117" s="3301"/>
      <c r="AM117" s="3300"/>
    </row>
    <row r="118" spans="1:39">
      <c r="A118" s="3251"/>
      <c r="B118" s="3254" t="s">
        <v>2555</v>
      </c>
      <c r="C118" s="3315"/>
      <c r="D118" s="3315"/>
      <c r="E118" s="3315"/>
      <c r="F118" s="3315"/>
      <c r="G118" s="3315"/>
      <c r="H118" s="3315"/>
      <c r="I118" s="3315"/>
      <c r="J118" s="3315"/>
      <c r="K118" s="3314"/>
      <c r="L118" s="3301"/>
      <c r="M118" s="3300"/>
      <c r="N118" s="3301"/>
      <c r="O118" s="3300"/>
      <c r="P118" s="3301"/>
      <c r="Q118" s="3300"/>
      <c r="R118" s="3301"/>
      <c r="S118" s="3300"/>
      <c r="T118" s="3301"/>
      <c r="U118" s="3300"/>
      <c r="V118" s="3301"/>
      <c r="W118" s="3300"/>
      <c r="X118" s="3301"/>
      <c r="Y118" s="3300"/>
      <c r="Z118" s="3301"/>
      <c r="AA118" s="3300"/>
      <c r="AB118" s="3301"/>
      <c r="AC118" s="3300"/>
      <c r="AD118" s="3301"/>
      <c r="AE118" s="3300"/>
      <c r="AF118" s="3301"/>
      <c r="AG118" s="3300"/>
      <c r="AH118" s="3301"/>
      <c r="AI118" s="3300"/>
      <c r="AJ118" s="3301"/>
      <c r="AK118" s="3300"/>
      <c r="AL118" s="3301"/>
      <c r="AM118" s="3300"/>
    </row>
    <row r="119" spans="1:39">
      <c r="A119" s="3251"/>
      <c r="B119" s="3254" t="s">
        <v>1311</v>
      </c>
      <c r="C119" s="3315"/>
      <c r="D119" s="3315"/>
      <c r="E119" s="3315"/>
      <c r="F119" s="3315"/>
      <c r="G119" s="3315"/>
      <c r="H119" s="3315"/>
      <c r="I119" s="3315"/>
      <c r="J119" s="3315"/>
      <c r="K119" s="3314"/>
      <c r="L119" s="3301"/>
      <c r="M119" s="3300"/>
      <c r="N119" s="3301"/>
      <c r="O119" s="3300"/>
      <c r="P119" s="3301"/>
      <c r="Q119" s="3300"/>
      <c r="R119" s="3301"/>
      <c r="S119" s="3300"/>
      <c r="T119" s="3301"/>
      <c r="U119" s="3300"/>
      <c r="V119" s="3301"/>
      <c r="W119" s="3300"/>
      <c r="X119" s="3301"/>
      <c r="Y119" s="3300"/>
      <c r="Z119" s="3301"/>
      <c r="AA119" s="3300"/>
      <c r="AB119" s="3301"/>
      <c r="AC119" s="3300"/>
      <c r="AD119" s="3301"/>
      <c r="AE119" s="3300"/>
      <c r="AF119" s="3301"/>
      <c r="AG119" s="3300"/>
      <c r="AH119" s="3301"/>
      <c r="AI119" s="3300"/>
      <c r="AJ119" s="3301"/>
      <c r="AK119" s="3300"/>
      <c r="AL119" s="3301"/>
      <c r="AM119" s="3300"/>
    </row>
    <row r="120" spans="1:39">
      <c r="A120" s="3251"/>
      <c r="B120" s="3254" t="s">
        <v>2556</v>
      </c>
      <c r="C120" s="3340"/>
      <c r="D120" s="3340"/>
      <c r="E120" s="3340"/>
      <c r="F120" s="3340"/>
      <c r="G120" s="3340"/>
      <c r="H120" s="3340"/>
      <c r="I120" s="3340"/>
      <c r="J120" s="3340"/>
      <c r="K120" s="3339"/>
      <c r="L120" s="3301"/>
      <c r="M120" s="3300"/>
      <c r="N120" s="3301"/>
      <c r="O120" s="3300"/>
      <c r="P120" s="3301"/>
      <c r="Q120" s="3300"/>
      <c r="R120" s="3301"/>
      <c r="S120" s="3300"/>
      <c r="T120" s="3301"/>
      <c r="U120" s="3300"/>
      <c r="V120" s="3301"/>
      <c r="W120" s="3300"/>
      <c r="X120" s="3301"/>
      <c r="Y120" s="3300"/>
      <c r="Z120" s="3301"/>
      <c r="AA120" s="3300"/>
      <c r="AB120" s="3301"/>
      <c r="AC120" s="3300"/>
      <c r="AD120" s="3301"/>
      <c r="AE120" s="3300"/>
      <c r="AF120" s="3301"/>
      <c r="AG120" s="3300"/>
      <c r="AH120" s="3301"/>
      <c r="AI120" s="3300"/>
      <c r="AJ120" s="3301"/>
      <c r="AK120" s="3300"/>
      <c r="AL120" s="3301"/>
      <c r="AM120" s="3300"/>
    </row>
    <row r="121" spans="1:39">
      <c r="A121" s="3251"/>
      <c r="B121" s="3254" t="s">
        <v>2557</v>
      </c>
      <c r="C121" s="3340"/>
      <c r="D121" s="3340"/>
      <c r="E121" s="3340"/>
      <c r="F121" s="3340"/>
      <c r="G121" s="3340"/>
      <c r="H121" s="3340"/>
      <c r="I121" s="3340"/>
      <c r="J121" s="3340"/>
      <c r="K121" s="3339"/>
      <c r="L121" s="3301"/>
      <c r="M121" s="3300"/>
      <c r="N121" s="3301"/>
      <c r="O121" s="3300"/>
      <c r="P121" s="3301"/>
      <c r="Q121" s="3300"/>
      <c r="R121" s="3301"/>
      <c r="S121" s="3300"/>
      <c r="T121" s="3301"/>
      <c r="U121" s="3300"/>
      <c r="V121" s="3301"/>
      <c r="W121" s="3300"/>
      <c r="X121" s="3301"/>
      <c r="Y121" s="3300"/>
      <c r="Z121" s="3301"/>
      <c r="AA121" s="3300"/>
      <c r="AB121" s="3301"/>
      <c r="AC121" s="3300"/>
      <c r="AD121" s="3301"/>
      <c r="AE121" s="3300"/>
      <c r="AF121" s="3301"/>
      <c r="AG121" s="3300"/>
      <c r="AH121" s="3301"/>
      <c r="AI121" s="3300"/>
      <c r="AJ121" s="3301"/>
      <c r="AK121" s="3300"/>
      <c r="AL121" s="3301"/>
      <c r="AM121" s="3300"/>
    </row>
    <row r="122" spans="1:39">
      <c r="A122" s="3251"/>
      <c r="B122" s="3254" t="s">
        <v>2558</v>
      </c>
      <c r="C122" s="3340"/>
      <c r="D122" s="3340"/>
      <c r="E122" s="3340"/>
      <c r="F122" s="3340"/>
      <c r="G122" s="3340"/>
      <c r="H122" s="3340"/>
      <c r="I122" s="3340"/>
      <c r="J122" s="3340"/>
      <c r="K122" s="3339"/>
      <c r="L122" s="3301"/>
      <c r="M122" s="3300"/>
      <c r="N122" s="3301"/>
      <c r="O122" s="3300"/>
      <c r="P122" s="3301"/>
      <c r="Q122" s="3300"/>
      <c r="R122" s="3301"/>
      <c r="S122" s="3300"/>
      <c r="T122" s="3301"/>
      <c r="U122" s="3300"/>
      <c r="V122" s="3301"/>
      <c r="W122" s="3300"/>
      <c r="X122" s="3301"/>
      <c r="Y122" s="3300"/>
      <c r="Z122" s="3301"/>
      <c r="AA122" s="3300"/>
      <c r="AB122" s="3301"/>
      <c r="AC122" s="3300"/>
      <c r="AD122" s="3301"/>
      <c r="AE122" s="3300"/>
      <c r="AF122" s="3301"/>
      <c r="AG122" s="3300"/>
      <c r="AH122" s="3301"/>
      <c r="AI122" s="3300"/>
      <c r="AJ122" s="3301"/>
      <c r="AK122" s="3300"/>
      <c r="AL122" s="3301"/>
      <c r="AM122" s="3300"/>
    </row>
    <row r="123" spans="1:39">
      <c r="A123" s="3251"/>
      <c r="B123" s="3254" t="s">
        <v>2559</v>
      </c>
      <c r="C123" s="3340"/>
      <c r="D123" s="3340"/>
      <c r="E123" s="3340"/>
      <c r="F123" s="3340"/>
      <c r="G123" s="3340"/>
      <c r="H123" s="3340"/>
      <c r="I123" s="3340"/>
      <c r="J123" s="3340"/>
      <c r="K123" s="3339"/>
      <c r="L123" s="3301"/>
      <c r="M123" s="3300"/>
      <c r="N123" s="3301"/>
      <c r="O123" s="3300"/>
      <c r="P123" s="3301"/>
      <c r="Q123" s="3300"/>
      <c r="R123" s="3301"/>
      <c r="S123" s="3300"/>
      <c r="T123" s="3301"/>
      <c r="U123" s="3300"/>
      <c r="V123" s="3301"/>
      <c r="W123" s="3300"/>
      <c r="X123" s="3301"/>
      <c r="Y123" s="3300"/>
      <c r="Z123" s="3301"/>
      <c r="AA123" s="3300"/>
      <c r="AB123" s="3301"/>
      <c r="AC123" s="3300"/>
      <c r="AD123" s="3301"/>
      <c r="AE123" s="3300"/>
      <c r="AF123" s="3301"/>
      <c r="AG123" s="3300"/>
      <c r="AH123" s="3301"/>
      <c r="AI123" s="3300"/>
      <c r="AJ123" s="3301"/>
      <c r="AK123" s="3300"/>
      <c r="AL123" s="3301"/>
      <c r="AM123" s="3300"/>
    </row>
    <row r="124" spans="1:39">
      <c r="A124" s="3251"/>
      <c r="B124" s="3254" t="s">
        <v>1312</v>
      </c>
      <c r="C124" s="3340"/>
      <c r="D124" s="3340"/>
      <c r="E124" s="3340"/>
      <c r="F124" s="3340"/>
      <c r="G124" s="3340"/>
      <c r="H124" s="3340"/>
      <c r="I124" s="3340"/>
      <c r="J124" s="3340"/>
      <c r="K124" s="3339"/>
      <c r="L124" s="3301"/>
      <c r="M124" s="3300"/>
      <c r="N124" s="3301"/>
      <c r="O124" s="3300"/>
      <c r="P124" s="3301"/>
      <c r="Q124" s="3300"/>
      <c r="R124" s="3301"/>
      <c r="S124" s="3300"/>
      <c r="T124" s="3301"/>
      <c r="U124" s="3300"/>
      <c r="V124" s="3301"/>
      <c r="W124" s="3300"/>
      <c r="X124" s="3301"/>
      <c r="Y124" s="3300"/>
      <c r="Z124" s="3301"/>
      <c r="AA124" s="3300"/>
      <c r="AB124" s="3301"/>
      <c r="AC124" s="3300"/>
      <c r="AD124" s="3301"/>
      <c r="AE124" s="3300"/>
      <c r="AF124" s="3301"/>
      <c r="AG124" s="3300"/>
      <c r="AH124" s="3301"/>
      <c r="AI124" s="3300"/>
      <c r="AJ124" s="3301"/>
      <c r="AK124" s="3300"/>
      <c r="AL124" s="3301"/>
      <c r="AM124" s="3300"/>
    </row>
    <row r="125" spans="1:39">
      <c r="A125" s="3251"/>
      <c r="B125" s="3254" t="s">
        <v>2563</v>
      </c>
      <c r="C125" s="3340"/>
      <c r="D125" s="3340"/>
      <c r="E125" s="3340"/>
      <c r="F125" s="3340"/>
      <c r="G125" s="3340"/>
      <c r="H125" s="3340"/>
      <c r="I125" s="3340"/>
      <c r="J125" s="3340"/>
      <c r="K125" s="3339"/>
      <c r="L125" s="3301"/>
      <c r="M125" s="3300"/>
      <c r="N125" s="3301"/>
      <c r="O125" s="3300"/>
      <c r="P125" s="3301"/>
      <c r="Q125" s="3300"/>
      <c r="R125" s="3301"/>
      <c r="S125" s="3300"/>
      <c r="T125" s="3301"/>
      <c r="U125" s="3300"/>
      <c r="V125" s="3301"/>
      <c r="W125" s="3300"/>
      <c r="X125" s="3301"/>
      <c r="Y125" s="3300"/>
      <c r="Z125" s="3301"/>
      <c r="AA125" s="3300"/>
      <c r="AB125" s="3301"/>
      <c r="AC125" s="3300"/>
      <c r="AD125" s="3301"/>
      <c r="AE125" s="3300"/>
      <c r="AF125" s="3301"/>
      <c r="AG125" s="3300"/>
      <c r="AH125" s="3301"/>
      <c r="AI125" s="3300"/>
      <c r="AJ125" s="3301"/>
      <c r="AK125" s="3300"/>
      <c r="AL125" s="3301"/>
      <c r="AM125" s="3300"/>
    </row>
    <row r="126" spans="1:39">
      <c r="A126" s="3251"/>
      <c r="B126" s="3254" t="s">
        <v>1574</v>
      </c>
      <c r="C126" s="3340"/>
      <c r="D126" s="3340"/>
      <c r="E126" s="3340"/>
      <c r="F126" s="3340"/>
      <c r="G126" s="3340"/>
      <c r="H126" s="3340"/>
      <c r="I126" s="3340"/>
      <c r="J126" s="3340"/>
      <c r="K126" s="3339"/>
      <c r="L126" s="3301"/>
      <c r="M126" s="3300"/>
      <c r="N126" s="3301"/>
      <c r="O126" s="3300"/>
      <c r="P126" s="3301"/>
      <c r="Q126" s="3300"/>
      <c r="R126" s="3301"/>
      <c r="S126" s="3300"/>
      <c r="T126" s="3301"/>
      <c r="U126" s="3300"/>
      <c r="V126" s="3301"/>
      <c r="W126" s="3300"/>
      <c r="X126" s="3301"/>
      <c r="Y126" s="3300"/>
      <c r="Z126" s="3301"/>
      <c r="AA126" s="3300"/>
      <c r="AB126" s="3301"/>
      <c r="AC126" s="3300"/>
      <c r="AD126" s="3301"/>
      <c r="AE126" s="3300"/>
      <c r="AF126" s="3301"/>
      <c r="AG126" s="3300"/>
      <c r="AH126" s="3301"/>
      <c r="AI126" s="3300"/>
      <c r="AJ126" s="3301"/>
      <c r="AK126" s="3300"/>
      <c r="AL126" s="3301"/>
      <c r="AM126" s="3300"/>
    </row>
    <row r="127" spans="1:39">
      <c r="A127" s="3251"/>
      <c r="B127" s="3313"/>
      <c r="C127" s="2768"/>
      <c r="D127" s="2768"/>
      <c r="E127" s="2768"/>
      <c r="F127" s="2768"/>
      <c r="G127" s="2768"/>
      <c r="H127" s="2768"/>
      <c r="I127" s="2768"/>
      <c r="J127" s="2768"/>
      <c r="K127" s="2769"/>
      <c r="L127" s="3336"/>
      <c r="M127" s="3335"/>
      <c r="N127" s="3336"/>
      <c r="O127" s="3335"/>
      <c r="P127" s="3336"/>
      <c r="Q127" s="3335"/>
      <c r="R127" s="3336"/>
      <c r="S127" s="3335"/>
      <c r="T127" s="3336"/>
      <c r="U127" s="3335"/>
      <c r="V127" s="3336"/>
      <c r="W127" s="3337"/>
      <c r="X127" s="3336"/>
      <c r="Y127" s="3335"/>
      <c r="Z127" s="3338"/>
      <c r="AA127" s="3335"/>
      <c r="AB127" s="3336"/>
      <c r="AC127" s="3335"/>
      <c r="AD127" s="3336"/>
      <c r="AE127" s="3335"/>
      <c r="AF127" s="3338"/>
      <c r="AG127" s="3335"/>
      <c r="AH127" s="3338"/>
      <c r="AI127" s="3335"/>
      <c r="AJ127" s="3338"/>
      <c r="AK127" s="3337"/>
      <c r="AL127" s="3336"/>
      <c r="AM127" s="3335"/>
    </row>
    <row r="128" spans="1:39">
      <c r="A128" s="3251"/>
      <c r="B128" s="3281" t="s">
        <v>2578</v>
      </c>
      <c r="C128" s="3315"/>
      <c r="D128" s="3315"/>
      <c r="E128" s="3315"/>
      <c r="F128" s="3315"/>
      <c r="G128" s="3315"/>
      <c r="H128" s="3315"/>
      <c r="I128" s="3315"/>
      <c r="J128" s="3315"/>
      <c r="K128" s="3314"/>
      <c r="L128" s="3324"/>
      <c r="M128" s="3323"/>
      <c r="N128" s="3324"/>
      <c r="O128" s="3323"/>
      <c r="P128" s="3324"/>
      <c r="Q128" s="3323"/>
      <c r="R128" s="3324"/>
      <c r="S128" s="3323"/>
      <c r="T128" s="3324"/>
      <c r="U128" s="3323"/>
      <c r="V128" s="3324"/>
      <c r="W128" s="3323"/>
      <c r="X128" s="3324"/>
      <c r="Y128" s="3323"/>
      <c r="Z128" s="3324"/>
      <c r="AA128" s="3323"/>
      <c r="AB128" s="3324"/>
      <c r="AC128" s="3323"/>
      <c r="AD128" s="3324"/>
      <c r="AE128" s="3323"/>
      <c r="AF128" s="3324"/>
      <c r="AG128" s="3323"/>
      <c r="AH128" s="3324"/>
      <c r="AI128" s="3323"/>
      <c r="AJ128" s="3324"/>
      <c r="AK128" s="3323"/>
      <c r="AL128" s="3324"/>
      <c r="AM128" s="3323"/>
    </row>
    <row r="129" spans="1:39">
      <c r="A129" s="3251"/>
      <c r="B129" s="3281" t="s">
        <v>2579</v>
      </c>
      <c r="C129" s="3315"/>
      <c r="D129" s="3315"/>
      <c r="E129" s="3315"/>
      <c r="F129" s="3315"/>
      <c r="G129" s="3315"/>
      <c r="H129" s="3315"/>
      <c r="I129" s="3315"/>
      <c r="J129" s="3315"/>
      <c r="K129" s="3314"/>
      <c r="L129" s="3322"/>
      <c r="M129" s="3268"/>
      <c r="N129" s="3322"/>
      <c r="O129" s="3268"/>
      <c r="P129" s="3322"/>
      <c r="Q129" s="3268"/>
      <c r="R129" s="3319"/>
      <c r="S129" s="3318"/>
      <c r="T129" s="3319"/>
      <c r="U129" s="3318"/>
      <c r="V129" s="3319"/>
      <c r="W129" s="3320"/>
      <c r="X129" s="3319"/>
      <c r="Y129" s="3318"/>
      <c r="Z129" s="3321"/>
      <c r="AA129" s="3318"/>
      <c r="AB129" s="3319"/>
      <c r="AC129" s="3318"/>
      <c r="AD129" s="3319"/>
      <c r="AE129" s="3318"/>
      <c r="AF129" s="3319"/>
      <c r="AG129" s="3318"/>
      <c r="AH129" s="3319"/>
      <c r="AI129" s="3318"/>
      <c r="AJ129" s="3319"/>
      <c r="AK129" s="3320"/>
      <c r="AL129" s="3319"/>
      <c r="AM129" s="3318"/>
    </row>
    <row r="130" spans="1:39">
      <c r="A130" s="3251"/>
      <c r="B130" s="3254" t="s">
        <v>2554</v>
      </c>
      <c r="C130" s="3315"/>
      <c r="D130" s="3315"/>
      <c r="E130" s="3315"/>
      <c r="F130" s="3315"/>
      <c r="G130" s="3315"/>
      <c r="H130" s="3315"/>
      <c r="I130" s="3315"/>
      <c r="J130" s="3315"/>
      <c r="K130" s="3314"/>
      <c r="L130" s="3301"/>
      <c r="M130" s="3300"/>
      <c r="N130" s="3301"/>
      <c r="O130" s="3300"/>
      <c r="P130" s="3301"/>
      <c r="Q130" s="3300"/>
      <c r="R130" s="3301"/>
      <c r="S130" s="3300"/>
      <c r="T130" s="3301"/>
      <c r="U130" s="3300"/>
      <c r="V130" s="3301"/>
      <c r="W130" s="3300"/>
      <c r="X130" s="3301"/>
      <c r="Y130" s="3300"/>
      <c r="Z130" s="3301"/>
      <c r="AA130" s="3300"/>
      <c r="AB130" s="3301"/>
      <c r="AC130" s="3300"/>
      <c r="AD130" s="3301"/>
      <c r="AE130" s="3300"/>
      <c r="AF130" s="3301"/>
      <c r="AG130" s="3300"/>
      <c r="AH130" s="3301"/>
      <c r="AI130" s="3300"/>
      <c r="AJ130" s="3301"/>
      <c r="AK130" s="3300"/>
      <c r="AL130" s="3301"/>
      <c r="AM130" s="3300"/>
    </row>
    <row r="131" spans="1:39">
      <c r="A131" s="3251"/>
      <c r="B131" s="3254" t="s">
        <v>2555</v>
      </c>
      <c r="C131" s="3315"/>
      <c r="D131" s="3315"/>
      <c r="E131" s="3315"/>
      <c r="F131" s="3315"/>
      <c r="G131" s="3315"/>
      <c r="H131" s="3315"/>
      <c r="I131" s="3315"/>
      <c r="J131" s="3315"/>
      <c r="K131" s="3314"/>
      <c r="L131" s="3301"/>
      <c r="M131" s="3300"/>
      <c r="N131" s="3301"/>
      <c r="O131" s="3300"/>
      <c r="P131" s="3301"/>
      <c r="Q131" s="3300"/>
      <c r="R131" s="3301"/>
      <c r="S131" s="3300"/>
      <c r="T131" s="3301"/>
      <c r="U131" s="3300"/>
      <c r="V131" s="3301"/>
      <c r="W131" s="3300"/>
      <c r="X131" s="3301"/>
      <c r="Y131" s="3300"/>
      <c r="Z131" s="3301"/>
      <c r="AA131" s="3300"/>
      <c r="AB131" s="3301"/>
      <c r="AC131" s="3300"/>
      <c r="AD131" s="3301"/>
      <c r="AE131" s="3300"/>
      <c r="AF131" s="3301"/>
      <c r="AG131" s="3300"/>
      <c r="AH131" s="3301"/>
      <c r="AI131" s="3300"/>
      <c r="AJ131" s="3301"/>
      <c r="AK131" s="3300"/>
      <c r="AL131" s="3301"/>
      <c r="AM131" s="3300"/>
    </row>
    <row r="132" spans="1:39">
      <c r="A132" s="3251"/>
      <c r="B132" s="3254" t="s">
        <v>1311</v>
      </c>
      <c r="C132" s="3315"/>
      <c r="D132" s="3315"/>
      <c r="E132" s="3315"/>
      <c r="F132" s="3315"/>
      <c r="G132" s="3315"/>
      <c r="H132" s="3315"/>
      <c r="I132" s="3315"/>
      <c r="J132" s="3315"/>
      <c r="K132" s="3314"/>
      <c r="L132" s="3301"/>
      <c r="M132" s="3300"/>
      <c r="N132" s="3301"/>
      <c r="O132" s="3300"/>
      <c r="P132" s="3301"/>
      <c r="Q132" s="3300"/>
      <c r="R132" s="3301"/>
      <c r="S132" s="3300"/>
      <c r="T132" s="3301"/>
      <c r="U132" s="3300"/>
      <c r="V132" s="3301"/>
      <c r="W132" s="3300"/>
      <c r="X132" s="3301"/>
      <c r="Y132" s="3300"/>
      <c r="Z132" s="3301"/>
      <c r="AA132" s="3300"/>
      <c r="AB132" s="3301"/>
      <c r="AC132" s="3300"/>
      <c r="AD132" s="3301"/>
      <c r="AE132" s="3300"/>
      <c r="AF132" s="3301"/>
      <c r="AG132" s="3300"/>
      <c r="AH132" s="3301"/>
      <c r="AI132" s="3300"/>
      <c r="AJ132" s="3301"/>
      <c r="AK132" s="3300"/>
      <c r="AL132" s="3301"/>
      <c r="AM132" s="3300"/>
    </row>
    <row r="133" spans="1:39">
      <c r="A133" s="3251"/>
      <c r="B133" s="3254" t="s">
        <v>2556</v>
      </c>
      <c r="C133" s="3315"/>
      <c r="D133" s="3315"/>
      <c r="E133" s="3315"/>
      <c r="F133" s="3315"/>
      <c r="G133" s="3315"/>
      <c r="H133" s="3315"/>
      <c r="I133" s="3315"/>
      <c r="J133" s="3315"/>
      <c r="K133" s="3314"/>
      <c r="L133" s="3301"/>
      <c r="M133" s="3300"/>
      <c r="N133" s="3301"/>
      <c r="O133" s="3300"/>
      <c r="P133" s="3301"/>
      <c r="Q133" s="3300"/>
      <c r="R133" s="3301"/>
      <c r="S133" s="3300"/>
      <c r="T133" s="3301"/>
      <c r="U133" s="3300"/>
      <c r="V133" s="3301"/>
      <c r="W133" s="3300"/>
      <c r="X133" s="3301"/>
      <c r="Y133" s="3300"/>
      <c r="Z133" s="3301"/>
      <c r="AA133" s="3300"/>
      <c r="AB133" s="3301"/>
      <c r="AC133" s="3300"/>
      <c r="AD133" s="3301"/>
      <c r="AE133" s="3300"/>
      <c r="AF133" s="3301"/>
      <c r="AG133" s="3300"/>
      <c r="AH133" s="3301"/>
      <c r="AI133" s="3300"/>
      <c r="AJ133" s="3301"/>
      <c r="AK133" s="3300"/>
      <c r="AL133" s="3301"/>
      <c r="AM133" s="3300"/>
    </row>
    <row r="134" spans="1:39">
      <c r="A134" s="3251"/>
      <c r="B134" s="3254" t="s">
        <v>2557</v>
      </c>
      <c r="C134" s="3315"/>
      <c r="D134" s="3315"/>
      <c r="E134" s="3315"/>
      <c r="F134" s="3315"/>
      <c r="G134" s="3315"/>
      <c r="H134" s="3315"/>
      <c r="I134" s="3315"/>
      <c r="J134" s="3315"/>
      <c r="K134" s="3314"/>
      <c r="L134" s="3301"/>
      <c r="M134" s="3300"/>
      <c r="N134" s="3301"/>
      <c r="O134" s="3300"/>
      <c r="P134" s="3301"/>
      <c r="Q134" s="3300"/>
      <c r="R134" s="3301"/>
      <c r="S134" s="3300"/>
      <c r="T134" s="3301"/>
      <c r="U134" s="3300"/>
      <c r="V134" s="3301"/>
      <c r="W134" s="3300"/>
      <c r="X134" s="3301"/>
      <c r="Y134" s="3300"/>
      <c r="Z134" s="3301"/>
      <c r="AA134" s="3300"/>
      <c r="AB134" s="3301"/>
      <c r="AC134" s="3300"/>
      <c r="AD134" s="3301"/>
      <c r="AE134" s="3300"/>
      <c r="AF134" s="3301"/>
      <c r="AG134" s="3300"/>
      <c r="AH134" s="3301"/>
      <c r="AI134" s="3300"/>
      <c r="AJ134" s="3301"/>
      <c r="AK134" s="3300"/>
      <c r="AL134" s="3301"/>
      <c r="AM134" s="3300"/>
    </row>
    <row r="135" spans="1:39">
      <c r="A135" s="3251"/>
      <c r="B135" s="3254" t="s">
        <v>2558</v>
      </c>
      <c r="C135" s="3315"/>
      <c r="D135" s="3315"/>
      <c r="E135" s="3315"/>
      <c r="F135" s="3315"/>
      <c r="G135" s="3315"/>
      <c r="H135" s="3315"/>
      <c r="I135" s="3315"/>
      <c r="J135" s="3315"/>
      <c r="K135" s="3314"/>
      <c r="L135" s="3301"/>
      <c r="M135" s="3300"/>
      <c r="N135" s="3301"/>
      <c r="O135" s="3300"/>
      <c r="P135" s="3301"/>
      <c r="Q135" s="3300"/>
      <c r="R135" s="3301"/>
      <c r="S135" s="3300"/>
      <c r="T135" s="3301"/>
      <c r="U135" s="3300"/>
      <c r="V135" s="3301"/>
      <c r="W135" s="3300"/>
      <c r="X135" s="3301"/>
      <c r="Y135" s="3300"/>
      <c r="Z135" s="3301"/>
      <c r="AA135" s="3300"/>
      <c r="AB135" s="3301"/>
      <c r="AC135" s="3300"/>
      <c r="AD135" s="3301"/>
      <c r="AE135" s="3300"/>
      <c r="AF135" s="3301"/>
      <c r="AG135" s="3300"/>
      <c r="AH135" s="3301"/>
      <c r="AI135" s="3300"/>
      <c r="AJ135" s="3301"/>
      <c r="AK135" s="3300"/>
      <c r="AL135" s="3301"/>
      <c r="AM135" s="3300"/>
    </row>
    <row r="136" spans="1:39">
      <c r="A136" s="3251"/>
      <c r="B136" s="3254" t="s">
        <v>2559</v>
      </c>
      <c r="C136" s="3315"/>
      <c r="D136" s="3315"/>
      <c r="E136" s="3315"/>
      <c r="F136" s="3315"/>
      <c r="G136" s="3315"/>
      <c r="H136" s="3315"/>
      <c r="I136" s="3315"/>
      <c r="J136" s="3315"/>
      <c r="K136" s="3314"/>
      <c r="L136" s="3301"/>
      <c r="M136" s="3300"/>
      <c r="N136" s="3301"/>
      <c r="O136" s="3300"/>
      <c r="P136" s="3301"/>
      <c r="Q136" s="3300"/>
      <c r="R136" s="3301"/>
      <c r="S136" s="3300"/>
      <c r="T136" s="3301"/>
      <c r="U136" s="3300"/>
      <c r="V136" s="3301"/>
      <c r="W136" s="3300"/>
      <c r="X136" s="3301"/>
      <c r="Y136" s="3300"/>
      <c r="Z136" s="3301"/>
      <c r="AA136" s="3300"/>
      <c r="AB136" s="3301"/>
      <c r="AC136" s="3300"/>
      <c r="AD136" s="3301"/>
      <c r="AE136" s="3300"/>
      <c r="AF136" s="3301"/>
      <c r="AG136" s="3300"/>
      <c r="AH136" s="3301"/>
      <c r="AI136" s="3300"/>
      <c r="AJ136" s="3301"/>
      <c r="AK136" s="3300"/>
      <c r="AL136" s="3301"/>
      <c r="AM136" s="3300"/>
    </row>
    <row r="137" spans="1:39">
      <c r="A137" s="3251"/>
      <c r="B137" s="3254" t="s">
        <v>1312</v>
      </c>
      <c r="C137" s="3315"/>
      <c r="D137" s="3315"/>
      <c r="E137" s="3315"/>
      <c r="F137" s="3315"/>
      <c r="G137" s="3315"/>
      <c r="H137" s="3315"/>
      <c r="I137" s="3315"/>
      <c r="J137" s="3315"/>
      <c r="K137" s="3314"/>
      <c r="L137" s="3301"/>
      <c r="M137" s="3300"/>
      <c r="N137" s="3301"/>
      <c r="O137" s="3300"/>
      <c r="P137" s="3301"/>
      <c r="Q137" s="3300"/>
      <c r="R137" s="3301"/>
      <c r="S137" s="3300"/>
      <c r="T137" s="3301"/>
      <c r="U137" s="3300"/>
      <c r="V137" s="3301"/>
      <c r="W137" s="3300"/>
      <c r="X137" s="3301"/>
      <c r="Y137" s="3300"/>
      <c r="Z137" s="3301"/>
      <c r="AA137" s="3300"/>
      <c r="AB137" s="3301"/>
      <c r="AC137" s="3300"/>
      <c r="AD137" s="3301"/>
      <c r="AE137" s="3300"/>
      <c r="AF137" s="3301"/>
      <c r="AG137" s="3300"/>
      <c r="AH137" s="3301"/>
      <c r="AI137" s="3300"/>
      <c r="AJ137" s="3301"/>
      <c r="AK137" s="3300"/>
      <c r="AL137" s="3301"/>
      <c r="AM137" s="3300"/>
    </row>
    <row r="138" spans="1:39">
      <c r="A138" s="3251"/>
      <c r="B138" s="3254" t="s">
        <v>2563</v>
      </c>
      <c r="C138" s="3315"/>
      <c r="D138" s="3315"/>
      <c r="E138" s="3315"/>
      <c r="F138" s="3315"/>
      <c r="G138" s="3315"/>
      <c r="H138" s="3315"/>
      <c r="I138" s="3315"/>
      <c r="J138" s="3315"/>
      <c r="K138" s="3314"/>
      <c r="L138" s="3301"/>
      <c r="M138" s="3300"/>
      <c r="N138" s="3301"/>
      <c r="O138" s="3300"/>
      <c r="P138" s="3301"/>
      <c r="Q138" s="3300"/>
      <c r="R138" s="3301"/>
      <c r="S138" s="3300"/>
      <c r="T138" s="3301"/>
      <c r="U138" s="3300"/>
      <c r="V138" s="3301"/>
      <c r="W138" s="3300"/>
      <c r="X138" s="3301"/>
      <c r="Y138" s="3300"/>
      <c r="Z138" s="3301"/>
      <c r="AA138" s="3300"/>
      <c r="AB138" s="3301"/>
      <c r="AC138" s="3300"/>
      <c r="AD138" s="3301"/>
      <c r="AE138" s="3300"/>
      <c r="AF138" s="3301"/>
      <c r="AG138" s="3300"/>
      <c r="AH138" s="3301"/>
      <c r="AI138" s="3300"/>
      <c r="AJ138" s="3301"/>
      <c r="AK138" s="3300"/>
      <c r="AL138" s="3301"/>
      <c r="AM138" s="3300"/>
    </row>
    <row r="139" spans="1:39">
      <c r="A139" s="3251"/>
      <c r="B139" s="3254" t="s">
        <v>1574</v>
      </c>
      <c r="C139" s="3315"/>
      <c r="D139" s="3315"/>
      <c r="E139" s="3315"/>
      <c r="F139" s="3315"/>
      <c r="G139" s="3315"/>
      <c r="H139" s="3315"/>
      <c r="I139" s="3315"/>
      <c r="J139" s="3315"/>
      <c r="K139" s="3314"/>
      <c r="L139" s="3301"/>
      <c r="M139" s="3300"/>
      <c r="N139" s="3301"/>
      <c r="O139" s="3300"/>
      <c r="P139" s="3301"/>
      <c r="Q139" s="3300"/>
      <c r="R139" s="3301"/>
      <c r="S139" s="3300"/>
      <c r="T139" s="3301"/>
      <c r="U139" s="3300"/>
      <c r="V139" s="3301"/>
      <c r="W139" s="3300"/>
      <c r="X139" s="3301"/>
      <c r="Y139" s="3300"/>
      <c r="Z139" s="3301"/>
      <c r="AA139" s="3300"/>
      <c r="AB139" s="3301"/>
      <c r="AC139" s="3300"/>
      <c r="AD139" s="3301"/>
      <c r="AE139" s="3300"/>
      <c r="AF139" s="3301"/>
      <c r="AG139" s="3300"/>
      <c r="AH139" s="3301"/>
      <c r="AI139" s="3300"/>
      <c r="AJ139" s="3301"/>
      <c r="AK139" s="3300"/>
      <c r="AL139" s="3301"/>
      <c r="AM139" s="3300"/>
    </row>
    <row r="140" spans="1:39">
      <c r="A140" s="3251"/>
      <c r="B140" s="3341"/>
      <c r="C140" s="3340"/>
      <c r="D140" s="3340"/>
      <c r="E140" s="3340"/>
      <c r="F140" s="3340"/>
      <c r="G140" s="3340"/>
      <c r="H140" s="3340"/>
      <c r="I140" s="3340"/>
      <c r="J140" s="3340"/>
      <c r="K140" s="3339"/>
      <c r="L140" s="3336"/>
      <c r="M140" s="3335"/>
      <c r="N140" s="3336"/>
      <c r="O140" s="3335"/>
      <c r="P140" s="3336"/>
      <c r="Q140" s="3335"/>
      <c r="R140" s="3336"/>
      <c r="S140" s="3335"/>
      <c r="T140" s="3336"/>
      <c r="U140" s="3335"/>
      <c r="V140" s="3336"/>
      <c r="W140" s="3337"/>
      <c r="X140" s="3336"/>
      <c r="Y140" s="3335"/>
      <c r="Z140" s="3338"/>
      <c r="AA140" s="3335"/>
      <c r="AB140" s="3336"/>
      <c r="AC140" s="3335"/>
      <c r="AD140" s="3336"/>
      <c r="AE140" s="3335"/>
      <c r="AF140" s="3338"/>
      <c r="AG140" s="3335"/>
      <c r="AH140" s="3338"/>
      <c r="AI140" s="3335"/>
      <c r="AJ140" s="3338"/>
      <c r="AK140" s="3337"/>
      <c r="AL140" s="3336"/>
      <c r="AM140" s="3335"/>
    </row>
    <row r="141" spans="1:39">
      <c r="A141" s="3251"/>
      <c r="B141" s="3281" t="s">
        <v>2580</v>
      </c>
      <c r="C141" s="3315"/>
      <c r="D141" s="3315"/>
      <c r="E141" s="3315"/>
      <c r="F141" s="3315"/>
      <c r="G141" s="3315"/>
      <c r="H141" s="3315"/>
      <c r="I141" s="3315"/>
      <c r="J141" s="3315"/>
      <c r="K141" s="3314"/>
      <c r="L141" s="3324"/>
      <c r="M141" s="3323"/>
      <c r="N141" s="3324"/>
      <c r="O141" s="3323"/>
      <c r="P141" s="3324"/>
      <c r="Q141" s="3323"/>
      <c r="R141" s="3324"/>
      <c r="S141" s="3323"/>
      <c r="T141" s="3324"/>
      <c r="U141" s="3323"/>
      <c r="V141" s="3324"/>
      <c r="W141" s="3323"/>
      <c r="X141" s="3324"/>
      <c r="Y141" s="3323"/>
      <c r="Z141" s="3324"/>
      <c r="AA141" s="3323"/>
      <c r="AB141" s="3324"/>
      <c r="AC141" s="3323"/>
      <c r="AD141" s="3324"/>
      <c r="AE141" s="3323"/>
      <c r="AF141" s="3324"/>
      <c r="AG141" s="3323"/>
      <c r="AH141" s="3324"/>
      <c r="AI141" s="3323"/>
      <c r="AJ141" s="3324"/>
      <c r="AK141" s="3323"/>
      <c r="AL141" s="3324"/>
      <c r="AM141" s="3323"/>
    </row>
    <row r="142" spans="1:39">
      <c r="A142" s="3251"/>
      <c r="B142" s="3281" t="s">
        <v>2581</v>
      </c>
      <c r="C142" s="3315"/>
      <c r="D142" s="3315"/>
      <c r="E142" s="3315"/>
      <c r="F142" s="3315"/>
      <c r="G142" s="3315"/>
      <c r="H142" s="3315"/>
      <c r="I142" s="3315"/>
      <c r="J142" s="3315"/>
      <c r="K142" s="3314"/>
      <c r="L142" s="3322"/>
      <c r="M142" s="3268"/>
      <c r="N142" s="3322"/>
      <c r="O142" s="3268"/>
      <c r="P142" s="3322"/>
      <c r="Q142" s="3268"/>
      <c r="R142" s="3319"/>
      <c r="S142" s="3318"/>
      <c r="T142" s="3319"/>
      <c r="U142" s="3318"/>
      <c r="V142" s="3319"/>
      <c r="W142" s="3320"/>
      <c r="X142" s="3319"/>
      <c r="Y142" s="3318"/>
      <c r="Z142" s="3321"/>
      <c r="AA142" s="3318"/>
      <c r="AB142" s="3319"/>
      <c r="AC142" s="3318"/>
      <c r="AD142" s="3319"/>
      <c r="AE142" s="3318"/>
      <c r="AF142" s="3319"/>
      <c r="AG142" s="3318"/>
      <c r="AH142" s="3319"/>
      <c r="AI142" s="3318"/>
      <c r="AJ142" s="3319"/>
      <c r="AK142" s="3320"/>
      <c r="AL142" s="3319"/>
      <c r="AM142" s="3318"/>
    </row>
    <row r="143" spans="1:39">
      <c r="A143" s="3251"/>
      <c r="B143" s="3254" t="s">
        <v>2554</v>
      </c>
      <c r="C143" s="3315"/>
      <c r="D143" s="3315"/>
      <c r="E143" s="3315"/>
      <c r="F143" s="3315"/>
      <c r="G143" s="3315"/>
      <c r="H143" s="3315"/>
      <c r="I143" s="3315"/>
      <c r="J143" s="3315"/>
      <c r="K143" s="3314"/>
      <c r="L143" s="3301"/>
      <c r="M143" s="3300"/>
      <c r="N143" s="3301"/>
      <c r="O143" s="3300"/>
      <c r="P143" s="3301"/>
      <c r="Q143" s="3300"/>
      <c r="R143" s="3301"/>
      <c r="S143" s="3300"/>
      <c r="T143" s="3301"/>
      <c r="U143" s="3300"/>
      <c r="V143" s="3301"/>
      <c r="W143" s="3300"/>
      <c r="X143" s="3301"/>
      <c r="Y143" s="3300"/>
      <c r="Z143" s="3301"/>
      <c r="AA143" s="3300"/>
      <c r="AB143" s="3301"/>
      <c r="AC143" s="3300"/>
      <c r="AD143" s="3301"/>
      <c r="AE143" s="3300"/>
      <c r="AF143" s="3301"/>
      <c r="AG143" s="3300"/>
      <c r="AH143" s="3301"/>
      <c r="AI143" s="3300"/>
      <c r="AJ143" s="3301"/>
      <c r="AK143" s="3300"/>
      <c r="AL143" s="3301"/>
      <c r="AM143" s="3300"/>
    </row>
    <row r="144" spans="1:39">
      <c r="A144" s="3251"/>
      <c r="B144" s="3254" t="s">
        <v>2555</v>
      </c>
      <c r="C144" s="3315"/>
      <c r="D144" s="3315"/>
      <c r="E144" s="3315"/>
      <c r="F144" s="3315"/>
      <c r="G144" s="3315"/>
      <c r="H144" s="3315"/>
      <c r="I144" s="3315"/>
      <c r="J144" s="3315"/>
      <c r="K144" s="3314"/>
      <c r="L144" s="3301"/>
      <c r="M144" s="3300"/>
      <c r="N144" s="3301"/>
      <c r="O144" s="3300"/>
      <c r="P144" s="3301"/>
      <c r="Q144" s="3300"/>
      <c r="R144" s="3301"/>
      <c r="S144" s="3300"/>
      <c r="T144" s="3301"/>
      <c r="U144" s="3300"/>
      <c r="V144" s="3301"/>
      <c r="W144" s="3300"/>
      <c r="X144" s="3301"/>
      <c r="Y144" s="3300"/>
      <c r="Z144" s="3301"/>
      <c r="AA144" s="3300"/>
      <c r="AB144" s="3301"/>
      <c r="AC144" s="3300"/>
      <c r="AD144" s="3301"/>
      <c r="AE144" s="3300"/>
      <c r="AF144" s="3301"/>
      <c r="AG144" s="3300"/>
      <c r="AH144" s="3301"/>
      <c r="AI144" s="3300"/>
      <c r="AJ144" s="3301"/>
      <c r="AK144" s="3300"/>
      <c r="AL144" s="3301"/>
      <c r="AM144" s="3300"/>
    </row>
    <row r="145" spans="1:39">
      <c r="A145" s="3251"/>
      <c r="B145" s="3254" t="s">
        <v>1311</v>
      </c>
      <c r="C145" s="3315"/>
      <c r="D145" s="3315"/>
      <c r="E145" s="3315"/>
      <c r="F145" s="3315"/>
      <c r="G145" s="3315"/>
      <c r="H145" s="3315"/>
      <c r="I145" s="3315"/>
      <c r="J145" s="3315"/>
      <c r="K145" s="3314"/>
      <c r="L145" s="3301"/>
      <c r="M145" s="3300"/>
      <c r="N145" s="3301"/>
      <c r="O145" s="3300"/>
      <c r="P145" s="3301"/>
      <c r="Q145" s="3300"/>
      <c r="R145" s="3301"/>
      <c r="S145" s="3300"/>
      <c r="T145" s="3301"/>
      <c r="U145" s="3300"/>
      <c r="V145" s="3301"/>
      <c r="W145" s="3300"/>
      <c r="X145" s="3301"/>
      <c r="Y145" s="3300"/>
      <c r="Z145" s="3301"/>
      <c r="AA145" s="3300"/>
      <c r="AB145" s="3301"/>
      <c r="AC145" s="3300"/>
      <c r="AD145" s="3301"/>
      <c r="AE145" s="3300"/>
      <c r="AF145" s="3301"/>
      <c r="AG145" s="3300"/>
      <c r="AH145" s="3301"/>
      <c r="AI145" s="3300"/>
      <c r="AJ145" s="3301"/>
      <c r="AK145" s="3300"/>
      <c r="AL145" s="3301"/>
      <c r="AM145" s="3300"/>
    </row>
    <row r="146" spans="1:39">
      <c r="A146" s="3251"/>
      <c r="B146" s="3254" t="s">
        <v>2556</v>
      </c>
      <c r="C146" s="3340"/>
      <c r="D146" s="3340"/>
      <c r="E146" s="3340"/>
      <c r="F146" s="3340"/>
      <c r="G146" s="3340"/>
      <c r="H146" s="3340"/>
      <c r="I146" s="3340"/>
      <c r="J146" s="3340"/>
      <c r="K146" s="3339"/>
      <c r="L146" s="3301"/>
      <c r="M146" s="3300"/>
      <c r="N146" s="3301"/>
      <c r="O146" s="3300"/>
      <c r="P146" s="3301"/>
      <c r="Q146" s="3300"/>
      <c r="R146" s="3301"/>
      <c r="S146" s="3300"/>
      <c r="T146" s="3301"/>
      <c r="U146" s="3300"/>
      <c r="V146" s="3301"/>
      <c r="W146" s="3300"/>
      <c r="X146" s="3301"/>
      <c r="Y146" s="3300"/>
      <c r="Z146" s="3301"/>
      <c r="AA146" s="3300"/>
      <c r="AB146" s="3301"/>
      <c r="AC146" s="3300"/>
      <c r="AD146" s="3301"/>
      <c r="AE146" s="3300"/>
      <c r="AF146" s="3301"/>
      <c r="AG146" s="3300"/>
      <c r="AH146" s="3301"/>
      <c r="AI146" s="3300"/>
      <c r="AJ146" s="3301"/>
      <c r="AK146" s="3300"/>
      <c r="AL146" s="3301"/>
      <c r="AM146" s="3300"/>
    </row>
    <row r="147" spans="1:39">
      <c r="A147" s="3251"/>
      <c r="B147" s="3254" t="s">
        <v>2557</v>
      </c>
      <c r="C147" s="3340"/>
      <c r="D147" s="3340"/>
      <c r="E147" s="3340"/>
      <c r="F147" s="3340"/>
      <c r="G147" s="3340"/>
      <c r="H147" s="3340"/>
      <c r="I147" s="3340"/>
      <c r="J147" s="3340"/>
      <c r="K147" s="3339"/>
      <c r="L147" s="3301"/>
      <c r="M147" s="3300"/>
      <c r="N147" s="3301"/>
      <c r="O147" s="3300"/>
      <c r="P147" s="3301"/>
      <c r="Q147" s="3300"/>
      <c r="R147" s="3301"/>
      <c r="S147" s="3300"/>
      <c r="T147" s="3301"/>
      <c r="U147" s="3300"/>
      <c r="V147" s="3301"/>
      <c r="W147" s="3300"/>
      <c r="X147" s="3301"/>
      <c r="Y147" s="3300"/>
      <c r="Z147" s="3301"/>
      <c r="AA147" s="3300"/>
      <c r="AB147" s="3301"/>
      <c r="AC147" s="3300"/>
      <c r="AD147" s="3301"/>
      <c r="AE147" s="3300"/>
      <c r="AF147" s="3301"/>
      <c r="AG147" s="3300"/>
      <c r="AH147" s="3301"/>
      <c r="AI147" s="3300"/>
      <c r="AJ147" s="3301"/>
      <c r="AK147" s="3300"/>
      <c r="AL147" s="3301"/>
      <c r="AM147" s="3300"/>
    </row>
    <row r="148" spans="1:39">
      <c r="A148" s="3251"/>
      <c r="B148" s="3254" t="s">
        <v>2558</v>
      </c>
      <c r="C148" s="3340"/>
      <c r="D148" s="3340"/>
      <c r="E148" s="3340"/>
      <c r="F148" s="3340"/>
      <c r="G148" s="3340"/>
      <c r="H148" s="3340"/>
      <c r="I148" s="3340"/>
      <c r="J148" s="3340"/>
      <c r="K148" s="3339"/>
      <c r="L148" s="3301"/>
      <c r="M148" s="3300"/>
      <c r="N148" s="3301"/>
      <c r="O148" s="3300"/>
      <c r="P148" s="3301"/>
      <c r="Q148" s="3300"/>
      <c r="R148" s="3301"/>
      <c r="S148" s="3300"/>
      <c r="T148" s="3301"/>
      <c r="U148" s="3300"/>
      <c r="V148" s="3301"/>
      <c r="W148" s="3300"/>
      <c r="X148" s="3301"/>
      <c r="Y148" s="3300"/>
      <c r="Z148" s="3301"/>
      <c r="AA148" s="3300"/>
      <c r="AB148" s="3301"/>
      <c r="AC148" s="3300"/>
      <c r="AD148" s="3301"/>
      <c r="AE148" s="3300"/>
      <c r="AF148" s="3301"/>
      <c r="AG148" s="3300"/>
      <c r="AH148" s="3301"/>
      <c r="AI148" s="3300"/>
      <c r="AJ148" s="3301"/>
      <c r="AK148" s="3300"/>
      <c r="AL148" s="3301"/>
      <c r="AM148" s="3300"/>
    </row>
    <row r="149" spans="1:39">
      <c r="A149" s="3251"/>
      <c r="B149" s="3254" t="s">
        <v>2559</v>
      </c>
      <c r="C149" s="3340"/>
      <c r="D149" s="3340"/>
      <c r="E149" s="3340"/>
      <c r="F149" s="3340"/>
      <c r="G149" s="3340"/>
      <c r="H149" s="3340"/>
      <c r="I149" s="3340"/>
      <c r="J149" s="3340"/>
      <c r="K149" s="3339"/>
      <c r="L149" s="3301"/>
      <c r="M149" s="3300"/>
      <c r="N149" s="3301"/>
      <c r="O149" s="3300"/>
      <c r="P149" s="3301"/>
      <c r="Q149" s="3300"/>
      <c r="R149" s="3301"/>
      <c r="S149" s="3300"/>
      <c r="T149" s="3301"/>
      <c r="U149" s="3300"/>
      <c r="V149" s="3301"/>
      <c r="W149" s="3300"/>
      <c r="X149" s="3301"/>
      <c r="Y149" s="3300"/>
      <c r="Z149" s="3301"/>
      <c r="AA149" s="3300"/>
      <c r="AB149" s="3301"/>
      <c r="AC149" s="3300"/>
      <c r="AD149" s="3301"/>
      <c r="AE149" s="3300"/>
      <c r="AF149" s="3301"/>
      <c r="AG149" s="3300"/>
      <c r="AH149" s="3301"/>
      <c r="AI149" s="3300"/>
      <c r="AJ149" s="3301"/>
      <c r="AK149" s="3300"/>
      <c r="AL149" s="3301"/>
      <c r="AM149" s="3300"/>
    </row>
    <row r="150" spans="1:39">
      <c r="A150" s="3251"/>
      <c r="B150" s="3254" t="s">
        <v>1312</v>
      </c>
      <c r="C150" s="3340"/>
      <c r="D150" s="3340"/>
      <c r="E150" s="3340"/>
      <c r="F150" s="3340"/>
      <c r="G150" s="3340"/>
      <c r="H150" s="3340"/>
      <c r="I150" s="3340"/>
      <c r="J150" s="3340"/>
      <c r="K150" s="3339"/>
      <c r="L150" s="3301"/>
      <c r="M150" s="3300"/>
      <c r="N150" s="3301"/>
      <c r="O150" s="3300"/>
      <c r="P150" s="3301"/>
      <c r="Q150" s="3300"/>
      <c r="R150" s="3301"/>
      <c r="S150" s="3300"/>
      <c r="T150" s="3301"/>
      <c r="U150" s="3300"/>
      <c r="V150" s="3301"/>
      <c r="W150" s="3300"/>
      <c r="X150" s="3301"/>
      <c r="Y150" s="3300"/>
      <c r="Z150" s="3301"/>
      <c r="AA150" s="3300"/>
      <c r="AB150" s="3301"/>
      <c r="AC150" s="3300"/>
      <c r="AD150" s="3301"/>
      <c r="AE150" s="3300"/>
      <c r="AF150" s="3301"/>
      <c r="AG150" s="3300"/>
      <c r="AH150" s="3301"/>
      <c r="AI150" s="3300"/>
      <c r="AJ150" s="3301"/>
      <c r="AK150" s="3300"/>
      <c r="AL150" s="3301"/>
      <c r="AM150" s="3300"/>
    </row>
    <row r="151" spans="1:39">
      <c r="A151" s="3251"/>
      <c r="B151" s="3254" t="s">
        <v>2563</v>
      </c>
      <c r="C151" s="3340"/>
      <c r="D151" s="3340"/>
      <c r="E151" s="3340"/>
      <c r="F151" s="3340"/>
      <c r="G151" s="3340"/>
      <c r="H151" s="3340"/>
      <c r="I151" s="3340"/>
      <c r="J151" s="3340"/>
      <c r="K151" s="3339"/>
      <c r="L151" s="3301"/>
      <c r="M151" s="3300"/>
      <c r="N151" s="3301"/>
      <c r="O151" s="3300"/>
      <c r="P151" s="3301"/>
      <c r="Q151" s="3300"/>
      <c r="R151" s="3301"/>
      <c r="S151" s="3300"/>
      <c r="T151" s="3301"/>
      <c r="U151" s="3300"/>
      <c r="V151" s="3301"/>
      <c r="W151" s="3300"/>
      <c r="X151" s="3301"/>
      <c r="Y151" s="3300"/>
      <c r="Z151" s="3301"/>
      <c r="AA151" s="3300"/>
      <c r="AB151" s="3301"/>
      <c r="AC151" s="3300"/>
      <c r="AD151" s="3301"/>
      <c r="AE151" s="3300"/>
      <c r="AF151" s="3301"/>
      <c r="AG151" s="3300"/>
      <c r="AH151" s="3301"/>
      <c r="AI151" s="3300"/>
      <c r="AJ151" s="3301"/>
      <c r="AK151" s="3300"/>
      <c r="AL151" s="3301"/>
      <c r="AM151" s="3300"/>
    </row>
    <row r="152" spans="1:39">
      <c r="A152" s="3251"/>
      <c r="B152" s="3254" t="s">
        <v>1574</v>
      </c>
      <c r="C152" s="3340"/>
      <c r="D152" s="3340"/>
      <c r="E152" s="3340"/>
      <c r="F152" s="3340"/>
      <c r="G152" s="3340"/>
      <c r="H152" s="3340"/>
      <c r="I152" s="3340"/>
      <c r="J152" s="3340"/>
      <c r="K152" s="3339"/>
      <c r="L152" s="3301"/>
      <c r="M152" s="3300"/>
      <c r="N152" s="3301"/>
      <c r="O152" s="3300"/>
      <c r="P152" s="3301"/>
      <c r="Q152" s="3300"/>
      <c r="R152" s="3301"/>
      <c r="S152" s="3300"/>
      <c r="T152" s="3301"/>
      <c r="U152" s="3300"/>
      <c r="V152" s="3301"/>
      <c r="W152" s="3300"/>
      <c r="X152" s="3301"/>
      <c r="Y152" s="3300"/>
      <c r="Z152" s="3301"/>
      <c r="AA152" s="3300"/>
      <c r="AB152" s="3301"/>
      <c r="AC152" s="3300"/>
      <c r="AD152" s="3301"/>
      <c r="AE152" s="3300"/>
      <c r="AF152" s="3301"/>
      <c r="AG152" s="3300"/>
      <c r="AH152" s="3301"/>
      <c r="AI152" s="3300"/>
      <c r="AJ152" s="3301"/>
      <c r="AK152" s="3300"/>
      <c r="AL152" s="3301"/>
      <c r="AM152" s="3300"/>
    </row>
    <row r="153" spans="1:39">
      <c r="A153" s="3251"/>
      <c r="B153" s="3341"/>
      <c r="C153" s="3340"/>
      <c r="D153" s="3340"/>
      <c r="E153" s="3340"/>
      <c r="F153" s="3340"/>
      <c r="G153" s="3340"/>
      <c r="H153" s="3340"/>
      <c r="I153" s="3340"/>
      <c r="J153" s="3340"/>
      <c r="K153" s="3339"/>
      <c r="L153" s="3336"/>
      <c r="M153" s="3335"/>
      <c r="N153" s="3336"/>
      <c r="O153" s="3335"/>
      <c r="P153" s="3336"/>
      <c r="Q153" s="3335"/>
      <c r="R153" s="3336"/>
      <c r="S153" s="3335"/>
      <c r="T153" s="3336"/>
      <c r="U153" s="3335"/>
      <c r="V153" s="3336"/>
      <c r="W153" s="3337"/>
      <c r="X153" s="3336"/>
      <c r="Y153" s="3335"/>
      <c r="Z153" s="3338"/>
      <c r="AA153" s="3335"/>
      <c r="AB153" s="3336"/>
      <c r="AC153" s="3335"/>
      <c r="AD153" s="3336"/>
      <c r="AE153" s="3335"/>
      <c r="AF153" s="3338"/>
      <c r="AG153" s="3335"/>
      <c r="AH153" s="3338"/>
      <c r="AI153" s="3335"/>
      <c r="AJ153" s="3338"/>
      <c r="AK153" s="3337"/>
      <c r="AL153" s="3336"/>
      <c r="AM153" s="3335"/>
    </row>
    <row r="154" spans="1:39">
      <c r="A154" s="3251"/>
      <c r="B154" s="3281" t="s">
        <v>2582</v>
      </c>
      <c r="C154" s="3315"/>
      <c r="D154" s="3315"/>
      <c r="E154" s="3315"/>
      <c r="F154" s="3315"/>
      <c r="G154" s="3315"/>
      <c r="H154" s="3315"/>
      <c r="I154" s="3315"/>
      <c r="J154" s="3315"/>
      <c r="K154" s="3314"/>
      <c r="L154" s="3324"/>
      <c r="M154" s="3323"/>
      <c r="N154" s="3324"/>
      <c r="O154" s="3323"/>
      <c r="P154" s="3324"/>
      <c r="Q154" s="3323"/>
      <c r="R154" s="3324"/>
      <c r="S154" s="3323"/>
      <c r="T154" s="3324"/>
      <c r="U154" s="3323"/>
      <c r="V154" s="3324"/>
      <c r="W154" s="3323"/>
      <c r="X154" s="3324"/>
      <c r="Y154" s="3323"/>
      <c r="Z154" s="3324"/>
      <c r="AA154" s="3323"/>
      <c r="AB154" s="3324"/>
      <c r="AC154" s="3323"/>
      <c r="AD154" s="3324"/>
      <c r="AE154" s="3323"/>
      <c r="AF154" s="3324"/>
      <c r="AG154" s="3323"/>
      <c r="AH154" s="3324"/>
      <c r="AI154" s="3323"/>
      <c r="AJ154" s="3324"/>
      <c r="AK154" s="3323"/>
      <c r="AL154" s="3324"/>
      <c r="AM154" s="3323"/>
    </row>
    <row r="155" spans="1:39">
      <c r="A155" s="3251"/>
      <c r="B155" s="3281" t="s">
        <v>2583</v>
      </c>
      <c r="C155" s="3315"/>
      <c r="D155" s="3315"/>
      <c r="E155" s="3315"/>
      <c r="F155" s="3315"/>
      <c r="G155" s="3315"/>
      <c r="H155" s="3315"/>
      <c r="I155" s="3315"/>
      <c r="J155" s="3315"/>
      <c r="K155" s="3314"/>
      <c r="L155" s="3322"/>
      <c r="M155" s="3268"/>
      <c r="N155" s="3322"/>
      <c r="O155" s="3268"/>
      <c r="P155" s="3322"/>
      <c r="Q155" s="3268"/>
      <c r="R155" s="3319"/>
      <c r="S155" s="3318"/>
      <c r="T155" s="3319"/>
      <c r="U155" s="3318"/>
      <c r="V155" s="3319"/>
      <c r="W155" s="3320"/>
      <c r="X155" s="3319"/>
      <c r="Y155" s="3318"/>
      <c r="Z155" s="3321"/>
      <c r="AA155" s="3318"/>
      <c r="AB155" s="3319"/>
      <c r="AC155" s="3318"/>
      <c r="AD155" s="3319"/>
      <c r="AE155" s="3318"/>
      <c r="AF155" s="3319"/>
      <c r="AG155" s="3318"/>
      <c r="AH155" s="3319"/>
      <c r="AI155" s="3318"/>
      <c r="AJ155" s="3319"/>
      <c r="AK155" s="3320"/>
      <c r="AL155" s="3319"/>
      <c r="AM155" s="3318"/>
    </row>
    <row r="156" spans="1:39">
      <c r="A156" s="3251"/>
      <c r="B156" s="3254" t="s">
        <v>2554</v>
      </c>
      <c r="C156" s="3315"/>
      <c r="D156" s="3315"/>
      <c r="E156" s="3315"/>
      <c r="F156" s="3315"/>
      <c r="G156" s="3315"/>
      <c r="H156" s="3315"/>
      <c r="I156" s="3315"/>
      <c r="J156" s="3315"/>
      <c r="K156" s="3314"/>
      <c r="L156" s="3301"/>
      <c r="M156" s="3300"/>
      <c r="N156" s="3301"/>
      <c r="O156" s="3300"/>
      <c r="P156" s="3301"/>
      <c r="Q156" s="3300"/>
      <c r="R156" s="3301"/>
      <c r="S156" s="3300"/>
      <c r="T156" s="3301"/>
      <c r="U156" s="3300"/>
      <c r="V156" s="3301"/>
      <c r="W156" s="3300"/>
      <c r="X156" s="3301"/>
      <c r="Y156" s="3300"/>
      <c r="Z156" s="3301"/>
      <c r="AA156" s="3300"/>
      <c r="AB156" s="3301"/>
      <c r="AC156" s="3300"/>
      <c r="AD156" s="3301"/>
      <c r="AE156" s="3300"/>
      <c r="AF156" s="3301"/>
      <c r="AG156" s="3300"/>
      <c r="AH156" s="3301"/>
      <c r="AI156" s="3300"/>
      <c r="AJ156" s="3301"/>
      <c r="AK156" s="3300"/>
      <c r="AL156" s="3301"/>
      <c r="AM156" s="3300"/>
    </row>
    <row r="157" spans="1:39">
      <c r="A157" s="3251"/>
      <c r="B157" s="3254" t="s">
        <v>2555</v>
      </c>
      <c r="C157" s="3315"/>
      <c r="D157" s="3315"/>
      <c r="E157" s="3315"/>
      <c r="F157" s="3315"/>
      <c r="G157" s="3315"/>
      <c r="H157" s="3315"/>
      <c r="I157" s="3315"/>
      <c r="J157" s="3315"/>
      <c r="K157" s="3314"/>
      <c r="L157" s="3301"/>
      <c r="M157" s="3300"/>
      <c r="N157" s="3301"/>
      <c r="O157" s="3300"/>
      <c r="P157" s="3301"/>
      <c r="Q157" s="3300"/>
      <c r="R157" s="3301"/>
      <c r="S157" s="3300"/>
      <c r="T157" s="3301"/>
      <c r="U157" s="3300"/>
      <c r="V157" s="3301"/>
      <c r="W157" s="3300"/>
      <c r="X157" s="3301"/>
      <c r="Y157" s="3300"/>
      <c r="Z157" s="3301"/>
      <c r="AA157" s="3300"/>
      <c r="AB157" s="3301"/>
      <c r="AC157" s="3300"/>
      <c r="AD157" s="3301"/>
      <c r="AE157" s="3300"/>
      <c r="AF157" s="3301"/>
      <c r="AG157" s="3300"/>
      <c r="AH157" s="3301"/>
      <c r="AI157" s="3300"/>
      <c r="AJ157" s="3301"/>
      <c r="AK157" s="3300"/>
      <c r="AL157" s="3301"/>
      <c r="AM157" s="3300"/>
    </row>
    <row r="158" spans="1:39">
      <c r="A158" s="3251"/>
      <c r="B158" s="3341" t="s">
        <v>1311</v>
      </c>
      <c r="C158" s="3315"/>
      <c r="D158" s="3315"/>
      <c r="E158" s="3315"/>
      <c r="F158" s="3315"/>
      <c r="G158" s="3315"/>
      <c r="H158" s="3315"/>
      <c r="I158" s="3315"/>
      <c r="J158" s="3315"/>
      <c r="K158" s="3314"/>
      <c r="L158" s="3301"/>
      <c r="M158" s="3300"/>
      <c r="N158" s="3301"/>
      <c r="O158" s="3300"/>
      <c r="P158" s="3301"/>
      <c r="Q158" s="3300"/>
      <c r="R158" s="3301"/>
      <c r="S158" s="3300"/>
      <c r="T158" s="3301"/>
      <c r="U158" s="3300"/>
      <c r="V158" s="3301"/>
      <c r="W158" s="3300"/>
      <c r="X158" s="3301"/>
      <c r="Y158" s="3300"/>
      <c r="Z158" s="3301"/>
      <c r="AA158" s="3300"/>
      <c r="AB158" s="3301"/>
      <c r="AC158" s="3300"/>
      <c r="AD158" s="3301"/>
      <c r="AE158" s="3300"/>
      <c r="AF158" s="3301"/>
      <c r="AG158" s="3300"/>
      <c r="AH158" s="3301"/>
      <c r="AI158" s="3300"/>
      <c r="AJ158" s="3301"/>
      <c r="AK158" s="3300"/>
      <c r="AL158" s="3301"/>
      <c r="AM158" s="3300"/>
    </row>
    <row r="159" spans="1:39">
      <c r="A159" s="3251"/>
      <c r="B159" s="3254" t="s">
        <v>2556</v>
      </c>
      <c r="C159" s="3315"/>
      <c r="D159" s="3315"/>
      <c r="E159" s="3315"/>
      <c r="F159" s="3315"/>
      <c r="G159" s="3315"/>
      <c r="H159" s="3315"/>
      <c r="I159" s="3315"/>
      <c r="J159" s="3315"/>
      <c r="K159" s="3314"/>
      <c r="L159" s="3301"/>
      <c r="M159" s="3300"/>
      <c r="N159" s="3301"/>
      <c r="O159" s="3300"/>
      <c r="P159" s="3301"/>
      <c r="Q159" s="3300"/>
      <c r="R159" s="3301"/>
      <c r="S159" s="3300"/>
      <c r="T159" s="3301"/>
      <c r="U159" s="3300"/>
      <c r="V159" s="3301"/>
      <c r="W159" s="3300"/>
      <c r="X159" s="3301"/>
      <c r="Y159" s="3300"/>
      <c r="Z159" s="3301"/>
      <c r="AA159" s="3300"/>
      <c r="AB159" s="3301"/>
      <c r="AC159" s="3300"/>
      <c r="AD159" s="3301"/>
      <c r="AE159" s="3300"/>
      <c r="AF159" s="3301"/>
      <c r="AG159" s="3300"/>
      <c r="AH159" s="3301"/>
      <c r="AI159" s="3300"/>
      <c r="AJ159" s="3301"/>
      <c r="AK159" s="3300"/>
      <c r="AL159" s="3301"/>
      <c r="AM159" s="3300"/>
    </row>
    <row r="160" spans="1:39">
      <c r="A160" s="3251"/>
      <c r="B160" s="3254" t="s">
        <v>2557</v>
      </c>
      <c r="C160" s="3315"/>
      <c r="D160" s="3315"/>
      <c r="E160" s="3315"/>
      <c r="F160" s="3315"/>
      <c r="G160" s="3315"/>
      <c r="H160" s="3315"/>
      <c r="I160" s="3315"/>
      <c r="J160" s="3315"/>
      <c r="K160" s="3314"/>
      <c r="L160" s="3301"/>
      <c r="M160" s="3300"/>
      <c r="N160" s="3301"/>
      <c r="O160" s="3300"/>
      <c r="P160" s="3301"/>
      <c r="Q160" s="3300"/>
      <c r="R160" s="3301"/>
      <c r="S160" s="3300"/>
      <c r="T160" s="3301"/>
      <c r="U160" s="3300"/>
      <c r="V160" s="3301"/>
      <c r="W160" s="3300"/>
      <c r="X160" s="3301"/>
      <c r="Y160" s="3300"/>
      <c r="Z160" s="3301"/>
      <c r="AA160" s="3300"/>
      <c r="AB160" s="3301"/>
      <c r="AC160" s="3300"/>
      <c r="AD160" s="3301"/>
      <c r="AE160" s="3300"/>
      <c r="AF160" s="3301"/>
      <c r="AG160" s="3300"/>
      <c r="AH160" s="3301"/>
      <c r="AI160" s="3300"/>
      <c r="AJ160" s="3301"/>
      <c r="AK160" s="3300"/>
      <c r="AL160" s="3301"/>
      <c r="AM160" s="3300"/>
    </row>
    <row r="161" spans="1:39">
      <c r="A161" s="3251"/>
      <c r="B161" s="3254" t="s">
        <v>2558</v>
      </c>
      <c r="C161" s="3315"/>
      <c r="D161" s="3315"/>
      <c r="E161" s="3315"/>
      <c r="F161" s="3315"/>
      <c r="G161" s="3315"/>
      <c r="H161" s="3315"/>
      <c r="I161" s="3315"/>
      <c r="J161" s="3315"/>
      <c r="K161" s="3314"/>
      <c r="L161" s="3301"/>
      <c r="M161" s="3300"/>
      <c r="N161" s="3301"/>
      <c r="O161" s="3300"/>
      <c r="P161" s="3301"/>
      <c r="Q161" s="3300"/>
      <c r="R161" s="3301"/>
      <c r="S161" s="3300"/>
      <c r="T161" s="3301"/>
      <c r="U161" s="3300"/>
      <c r="V161" s="3301"/>
      <c r="W161" s="3300"/>
      <c r="X161" s="3301"/>
      <c r="Y161" s="3300"/>
      <c r="Z161" s="3301"/>
      <c r="AA161" s="3300"/>
      <c r="AB161" s="3301"/>
      <c r="AC161" s="3300"/>
      <c r="AD161" s="3301"/>
      <c r="AE161" s="3300"/>
      <c r="AF161" s="3301"/>
      <c r="AG161" s="3300"/>
      <c r="AH161" s="3301"/>
      <c r="AI161" s="3300"/>
      <c r="AJ161" s="3301"/>
      <c r="AK161" s="3300"/>
      <c r="AL161" s="3301"/>
      <c r="AM161" s="3300"/>
    </row>
    <row r="162" spans="1:39">
      <c r="A162" s="3251"/>
      <c r="B162" s="3254" t="s">
        <v>2559</v>
      </c>
      <c r="C162" s="3315"/>
      <c r="D162" s="3315"/>
      <c r="E162" s="3315"/>
      <c r="F162" s="3315"/>
      <c r="G162" s="3315"/>
      <c r="H162" s="3315"/>
      <c r="I162" s="3315"/>
      <c r="J162" s="3315"/>
      <c r="K162" s="3314"/>
      <c r="L162" s="3301"/>
      <c r="M162" s="3300"/>
      <c r="N162" s="3301"/>
      <c r="O162" s="3300"/>
      <c r="P162" s="3301"/>
      <c r="Q162" s="3300"/>
      <c r="R162" s="3301"/>
      <c r="S162" s="3300"/>
      <c r="T162" s="3301"/>
      <c r="U162" s="3300"/>
      <c r="V162" s="3301"/>
      <c r="W162" s="3300"/>
      <c r="X162" s="3301"/>
      <c r="Y162" s="3300"/>
      <c r="Z162" s="3301"/>
      <c r="AA162" s="3300"/>
      <c r="AB162" s="3301"/>
      <c r="AC162" s="3300"/>
      <c r="AD162" s="3301"/>
      <c r="AE162" s="3300"/>
      <c r="AF162" s="3301"/>
      <c r="AG162" s="3300"/>
      <c r="AH162" s="3301"/>
      <c r="AI162" s="3300"/>
      <c r="AJ162" s="3301"/>
      <c r="AK162" s="3300"/>
      <c r="AL162" s="3301"/>
      <c r="AM162" s="3300"/>
    </row>
    <row r="163" spans="1:39">
      <c r="A163" s="3251"/>
      <c r="B163" s="3254" t="s">
        <v>1312</v>
      </c>
      <c r="C163" s="3315"/>
      <c r="D163" s="3315"/>
      <c r="E163" s="3315"/>
      <c r="F163" s="3315"/>
      <c r="G163" s="3315"/>
      <c r="H163" s="3315"/>
      <c r="I163" s="3315"/>
      <c r="J163" s="3315"/>
      <c r="K163" s="3314"/>
      <c r="L163" s="3301"/>
      <c r="M163" s="3300"/>
      <c r="N163" s="3301"/>
      <c r="O163" s="3300"/>
      <c r="P163" s="3301"/>
      <c r="Q163" s="3300"/>
      <c r="R163" s="3301"/>
      <c r="S163" s="3300"/>
      <c r="T163" s="3301"/>
      <c r="U163" s="3300"/>
      <c r="V163" s="3301"/>
      <c r="W163" s="3300"/>
      <c r="X163" s="3301"/>
      <c r="Y163" s="3300"/>
      <c r="Z163" s="3301"/>
      <c r="AA163" s="3300"/>
      <c r="AB163" s="3301"/>
      <c r="AC163" s="3300"/>
      <c r="AD163" s="3301"/>
      <c r="AE163" s="3300"/>
      <c r="AF163" s="3301"/>
      <c r="AG163" s="3300"/>
      <c r="AH163" s="3301"/>
      <c r="AI163" s="3300"/>
      <c r="AJ163" s="3301"/>
      <c r="AK163" s="3300"/>
      <c r="AL163" s="3301"/>
      <c r="AM163" s="3300"/>
    </row>
    <row r="164" spans="1:39">
      <c r="A164" s="3251"/>
      <c r="B164" s="3254" t="s">
        <v>2563</v>
      </c>
      <c r="C164" s="3315"/>
      <c r="D164" s="3315"/>
      <c r="E164" s="3315"/>
      <c r="F164" s="3315"/>
      <c r="G164" s="3315"/>
      <c r="H164" s="3315"/>
      <c r="I164" s="3315"/>
      <c r="J164" s="3315"/>
      <c r="K164" s="3314"/>
      <c r="L164" s="3301"/>
      <c r="M164" s="3300"/>
      <c r="N164" s="3301"/>
      <c r="O164" s="3300"/>
      <c r="P164" s="3301"/>
      <c r="Q164" s="3300"/>
      <c r="R164" s="3301"/>
      <c r="S164" s="3300"/>
      <c r="T164" s="3301"/>
      <c r="U164" s="3300"/>
      <c r="V164" s="3301"/>
      <c r="W164" s="3300"/>
      <c r="X164" s="3301"/>
      <c r="Y164" s="3300"/>
      <c r="Z164" s="3301"/>
      <c r="AA164" s="3300"/>
      <c r="AB164" s="3301"/>
      <c r="AC164" s="3300"/>
      <c r="AD164" s="3301"/>
      <c r="AE164" s="3300"/>
      <c r="AF164" s="3301"/>
      <c r="AG164" s="3300"/>
      <c r="AH164" s="3301"/>
      <c r="AI164" s="3300"/>
      <c r="AJ164" s="3301"/>
      <c r="AK164" s="3300"/>
      <c r="AL164" s="3301"/>
      <c r="AM164" s="3300"/>
    </row>
    <row r="165" spans="1:39">
      <c r="A165" s="3251"/>
      <c r="B165" s="3254" t="s">
        <v>1574</v>
      </c>
      <c r="C165" s="3315"/>
      <c r="D165" s="3315"/>
      <c r="E165" s="3315"/>
      <c r="F165" s="3315"/>
      <c r="G165" s="3315"/>
      <c r="H165" s="3315"/>
      <c r="I165" s="3315"/>
      <c r="J165" s="3315"/>
      <c r="K165" s="3314"/>
      <c r="L165" s="3301"/>
      <c r="M165" s="3300"/>
      <c r="N165" s="3301"/>
      <c r="O165" s="3300"/>
      <c r="P165" s="3301"/>
      <c r="Q165" s="3300"/>
      <c r="R165" s="3301"/>
      <c r="S165" s="3300"/>
      <c r="T165" s="3301"/>
      <c r="U165" s="3300"/>
      <c r="V165" s="3301"/>
      <c r="W165" s="3300"/>
      <c r="X165" s="3301"/>
      <c r="Y165" s="3300"/>
      <c r="Z165" s="3301"/>
      <c r="AA165" s="3300"/>
      <c r="AB165" s="3301"/>
      <c r="AC165" s="3300"/>
      <c r="AD165" s="3301"/>
      <c r="AE165" s="3300"/>
      <c r="AF165" s="3301"/>
      <c r="AG165" s="3300"/>
      <c r="AH165" s="3301"/>
      <c r="AI165" s="3300"/>
      <c r="AJ165" s="3301"/>
      <c r="AK165" s="3300"/>
      <c r="AL165" s="3301"/>
      <c r="AM165" s="3300"/>
    </row>
    <row r="166" spans="1:39">
      <c r="A166" s="3251"/>
      <c r="B166" s="3341"/>
      <c r="C166" s="3315"/>
      <c r="D166" s="3315"/>
      <c r="E166" s="3315"/>
      <c r="F166" s="3315"/>
      <c r="G166" s="3315"/>
      <c r="H166" s="3315"/>
      <c r="I166" s="3315"/>
      <c r="J166" s="3315"/>
      <c r="K166" s="3314"/>
      <c r="L166" s="3322"/>
      <c r="M166" s="3268"/>
      <c r="N166" s="3322"/>
      <c r="O166" s="3268"/>
      <c r="P166" s="3322"/>
      <c r="Q166" s="3268"/>
      <c r="R166" s="3322"/>
      <c r="S166" s="3268"/>
      <c r="T166" s="3322"/>
      <c r="U166" s="3268"/>
      <c r="V166" s="3322"/>
      <c r="W166" s="3268"/>
      <c r="X166" s="3322"/>
      <c r="Y166" s="3268"/>
      <c r="Z166" s="3322"/>
      <c r="AA166" s="3268"/>
      <c r="AB166" s="3322"/>
      <c r="AC166" s="3268"/>
      <c r="AD166" s="3322"/>
      <c r="AE166" s="3268"/>
      <c r="AF166" s="3322"/>
      <c r="AG166" s="3268"/>
      <c r="AH166" s="3322"/>
      <c r="AI166" s="3268"/>
      <c r="AJ166" s="3322"/>
      <c r="AK166" s="3342"/>
      <c r="AL166" s="3322"/>
      <c r="AM166" s="3268"/>
    </row>
    <row r="167" spans="1:39">
      <c r="A167" s="3251"/>
      <c r="B167" s="3281" t="s">
        <v>2584</v>
      </c>
      <c r="C167" s="3315"/>
      <c r="D167" s="3315"/>
      <c r="E167" s="3315"/>
      <c r="F167" s="3315"/>
      <c r="G167" s="3315"/>
      <c r="H167" s="3315"/>
      <c r="I167" s="3315"/>
      <c r="J167" s="3315"/>
      <c r="K167" s="3314"/>
      <c r="L167" s="3324"/>
      <c r="M167" s="3323"/>
      <c r="N167" s="3324"/>
      <c r="O167" s="3323"/>
      <c r="P167" s="3324"/>
      <c r="Q167" s="3323"/>
      <c r="R167" s="3324"/>
      <c r="S167" s="3323"/>
      <c r="T167" s="3324"/>
      <c r="U167" s="3323"/>
      <c r="V167" s="3324"/>
      <c r="W167" s="3323"/>
      <c r="X167" s="3324"/>
      <c r="Y167" s="3323"/>
      <c r="Z167" s="3324"/>
      <c r="AA167" s="3323"/>
      <c r="AB167" s="3324"/>
      <c r="AC167" s="3323"/>
      <c r="AD167" s="3324"/>
      <c r="AE167" s="3323"/>
      <c r="AF167" s="3324"/>
      <c r="AG167" s="3323"/>
      <c r="AH167" s="3324"/>
      <c r="AI167" s="3323"/>
      <c r="AJ167" s="3324"/>
      <c r="AK167" s="3323"/>
      <c r="AL167" s="3324"/>
      <c r="AM167" s="3323"/>
    </row>
    <row r="168" spans="1:39">
      <c r="A168" s="3251"/>
      <c r="B168" s="3281" t="s">
        <v>2585</v>
      </c>
      <c r="C168" s="3315"/>
      <c r="D168" s="3315"/>
      <c r="E168" s="3315"/>
      <c r="F168" s="3315"/>
      <c r="G168" s="3315"/>
      <c r="H168" s="3315"/>
      <c r="I168" s="3315"/>
      <c r="J168" s="3315"/>
      <c r="K168" s="3314"/>
      <c r="L168" s="3322"/>
      <c r="M168" s="3268"/>
      <c r="N168" s="3322"/>
      <c r="O168" s="3268"/>
      <c r="P168" s="3322"/>
      <c r="Q168" s="3268"/>
      <c r="R168" s="3319"/>
      <c r="S168" s="3318"/>
      <c r="T168" s="3319"/>
      <c r="U168" s="3318"/>
      <c r="V168" s="3319"/>
      <c r="W168" s="3320"/>
      <c r="X168" s="3319"/>
      <c r="Y168" s="3318"/>
      <c r="Z168" s="3321"/>
      <c r="AA168" s="3318"/>
      <c r="AB168" s="3319"/>
      <c r="AC168" s="3318"/>
      <c r="AD168" s="3319"/>
      <c r="AE168" s="3318"/>
      <c r="AF168" s="3319"/>
      <c r="AG168" s="3318"/>
      <c r="AH168" s="3319"/>
      <c r="AI168" s="3318"/>
      <c r="AJ168" s="3319"/>
      <c r="AK168" s="3320"/>
      <c r="AL168" s="3319"/>
      <c r="AM168" s="3318"/>
    </row>
    <row r="169" spans="1:39">
      <c r="A169" s="3251"/>
      <c r="B169" s="3254" t="s">
        <v>2554</v>
      </c>
      <c r="C169" s="3315"/>
      <c r="D169" s="3315"/>
      <c r="E169" s="3315"/>
      <c r="F169" s="3315"/>
      <c r="G169" s="3315"/>
      <c r="H169" s="3315"/>
      <c r="I169" s="3315"/>
      <c r="J169" s="3315"/>
      <c r="K169" s="3314"/>
      <c r="L169" s="3301"/>
      <c r="M169" s="3300"/>
      <c r="N169" s="3301"/>
      <c r="O169" s="3300"/>
      <c r="P169" s="3301"/>
      <c r="Q169" s="3300"/>
      <c r="R169" s="3301"/>
      <c r="S169" s="3300"/>
      <c r="T169" s="3301"/>
      <c r="U169" s="3300"/>
      <c r="V169" s="3301"/>
      <c r="W169" s="3300"/>
      <c r="X169" s="3301"/>
      <c r="Y169" s="3300"/>
      <c r="Z169" s="3301"/>
      <c r="AA169" s="3300"/>
      <c r="AB169" s="3301"/>
      <c r="AC169" s="3300"/>
      <c r="AD169" s="3301"/>
      <c r="AE169" s="3300"/>
      <c r="AF169" s="3301"/>
      <c r="AG169" s="3300"/>
      <c r="AH169" s="3301"/>
      <c r="AI169" s="3300"/>
      <c r="AJ169" s="3301"/>
      <c r="AK169" s="3300"/>
      <c r="AL169" s="3301"/>
      <c r="AM169" s="3300"/>
    </row>
    <row r="170" spans="1:39">
      <c r="A170" s="3251"/>
      <c r="B170" s="3254" t="s">
        <v>2555</v>
      </c>
      <c r="C170" s="3315"/>
      <c r="D170" s="3315"/>
      <c r="E170" s="3315"/>
      <c r="F170" s="3315"/>
      <c r="G170" s="3315"/>
      <c r="H170" s="3315"/>
      <c r="I170" s="3315"/>
      <c r="J170" s="3315"/>
      <c r="K170" s="3314"/>
      <c r="L170" s="3301"/>
      <c r="M170" s="3300"/>
      <c r="N170" s="3301"/>
      <c r="O170" s="3300"/>
      <c r="P170" s="3301"/>
      <c r="Q170" s="3300"/>
      <c r="R170" s="3301"/>
      <c r="S170" s="3300"/>
      <c r="T170" s="3301"/>
      <c r="U170" s="3300"/>
      <c r="V170" s="3301"/>
      <c r="W170" s="3300"/>
      <c r="X170" s="3301"/>
      <c r="Y170" s="3300"/>
      <c r="Z170" s="3301"/>
      <c r="AA170" s="3300"/>
      <c r="AB170" s="3301"/>
      <c r="AC170" s="3300"/>
      <c r="AD170" s="3301"/>
      <c r="AE170" s="3300"/>
      <c r="AF170" s="3301"/>
      <c r="AG170" s="3300"/>
      <c r="AH170" s="3301"/>
      <c r="AI170" s="3300"/>
      <c r="AJ170" s="3301"/>
      <c r="AK170" s="3300"/>
      <c r="AL170" s="3301"/>
      <c r="AM170" s="3300"/>
    </row>
    <row r="171" spans="1:39">
      <c r="A171" s="3251"/>
      <c r="B171" s="3254" t="s">
        <v>1311</v>
      </c>
      <c r="C171" s="3315"/>
      <c r="D171" s="3315"/>
      <c r="E171" s="3315"/>
      <c r="F171" s="3315"/>
      <c r="G171" s="3315"/>
      <c r="H171" s="3315"/>
      <c r="I171" s="3315"/>
      <c r="J171" s="3315"/>
      <c r="K171" s="3314"/>
      <c r="L171" s="3301"/>
      <c r="M171" s="3300"/>
      <c r="N171" s="3301"/>
      <c r="O171" s="3300"/>
      <c r="P171" s="3301"/>
      <c r="Q171" s="3300"/>
      <c r="R171" s="3301"/>
      <c r="S171" s="3300"/>
      <c r="T171" s="3301"/>
      <c r="U171" s="3300"/>
      <c r="V171" s="3301"/>
      <c r="W171" s="3300"/>
      <c r="X171" s="3301"/>
      <c r="Y171" s="3300"/>
      <c r="Z171" s="3301"/>
      <c r="AA171" s="3300"/>
      <c r="AB171" s="3301"/>
      <c r="AC171" s="3300"/>
      <c r="AD171" s="3301"/>
      <c r="AE171" s="3300"/>
      <c r="AF171" s="3301"/>
      <c r="AG171" s="3300"/>
      <c r="AH171" s="3301"/>
      <c r="AI171" s="3300"/>
      <c r="AJ171" s="3301"/>
      <c r="AK171" s="3300"/>
      <c r="AL171" s="3301"/>
      <c r="AM171" s="3300"/>
    </row>
    <row r="172" spans="1:39">
      <c r="A172" s="3251"/>
      <c r="B172" s="3254" t="s">
        <v>2556</v>
      </c>
      <c r="C172" s="3315"/>
      <c r="D172" s="3315"/>
      <c r="E172" s="3315"/>
      <c r="F172" s="3315"/>
      <c r="G172" s="3315"/>
      <c r="H172" s="3315"/>
      <c r="I172" s="3315"/>
      <c r="J172" s="3315"/>
      <c r="K172" s="3314"/>
      <c r="L172" s="3301"/>
      <c r="M172" s="3300"/>
      <c r="N172" s="3301"/>
      <c r="O172" s="3300"/>
      <c r="P172" s="3301"/>
      <c r="Q172" s="3300"/>
      <c r="R172" s="3301"/>
      <c r="S172" s="3300"/>
      <c r="T172" s="3301"/>
      <c r="U172" s="3300"/>
      <c r="V172" s="3301"/>
      <c r="W172" s="3300"/>
      <c r="X172" s="3301"/>
      <c r="Y172" s="3300"/>
      <c r="Z172" s="3301"/>
      <c r="AA172" s="3300"/>
      <c r="AB172" s="3301"/>
      <c r="AC172" s="3300"/>
      <c r="AD172" s="3301"/>
      <c r="AE172" s="3300"/>
      <c r="AF172" s="3301"/>
      <c r="AG172" s="3300"/>
      <c r="AH172" s="3301"/>
      <c r="AI172" s="3300"/>
      <c r="AJ172" s="3301"/>
      <c r="AK172" s="3300"/>
      <c r="AL172" s="3301"/>
      <c r="AM172" s="3300"/>
    </row>
    <row r="173" spans="1:39">
      <c r="A173" s="3251"/>
      <c r="B173" s="3254" t="s">
        <v>2557</v>
      </c>
      <c r="C173" s="3315"/>
      <c r="D173" s="3315"/>
      <c r="E173" s="3315"/>
      <c r="F173" s="3315"/>
      <c r="G173" s="3315"/>
      <c r="H173" s="3315"/>
      <c r="I173" s="3315"/>
      <c r="J173" s="3315"/>
      <c r="K173" s="3314"/>
      <c r="L173" s="3301"/>
      <c r="M173" s="3300"/>
      <c r="N173" s="3301"/>
      <c r="O173" s="3300"/>
      <c r="P173" s="3301"/>
      <c r="Q173" s="3300"/>
      <c r="R173" s="3301"/>
      <c r="S173" s="3300"/>
      <c r="T173" s="3301"/>
      <c r="U173" s="3300"/>
      <c r="V173" s="3301"/>
      <c r="W173" s="3300"/>
      <c r="X173" s="3301"/>
      <c r="Y173" s="3300"/>
      <c r="Z173" s="3301"/>
      <c r="AA173" s="3300"/>
      <c r="AB173" s="3301"/>
      <c r="AC173" s="3300"/>
      <c r="AD173" s="3301"/>
      <c r="AE173" s="3300"/>
      <c r="AF173" s="3301"/>
      <c r="AG173" s="3300"/>
      <c r="AH173" s="3301"/>
      <c r="AI173" s="3300"/>
      <c r="AJ173" s="3301"/>
      <c r="AK173" s="3300"/>
      <c r="AL173" s="3301"/>
      <c r="AM173" s="3300"/>
    </row>
    <row r="174" spans="1:39">
      <c r="A174" s="3251"/>
      <c r="B174" s="3254" t="s">
        <v>2558</v>
      </c>
      <c r="C174" s="3315"/>
      <c r="D174" s="3315"/>
      <c r="E174" s="3315"/>
      <c r="F174" s="3315"/>
      <c r="G174" s="3315"/>
      <c r="H174" s="3315"/>
      <c r="I174" s="3315"/>
      <c r="J174" s="3315"/>
      <c r="K174" s="3314"/>
      <c r="L174" s="3301"/>
      <c r="M174" s="3300"/>
      <c r="N174" s="3301"/>
      <c r="O174" s="3300"/>
      <c r="P174" s="3301"/>
      <c r="Q174" s="3300"/>
      <c r="R174" s="3301"/>
      <c r="S174" s="3300"/>
      <c r="T174" s="3301"/>
      <c r="U174" s="3300"/>
      <c r="V174" s="3301"/>
      <c r="W174" s="3300"/>
      <c r="X174" s="3301"/>
      <c r="Y174" s="3300"/>
      <c r="Z174" s="3301"/>
      <c r="AA174" s="3300"/>
      <c r="AB174" s="3301"/>
      <c r="AC174" s="3300"/>
      <c r="AD174" s="3301"/>
      <c r="AE174" s="3300"/>
      <c r="AF174" s="3301"/>
      <c r="AG174" s="3300"/>
      <c r="AH174" s="3301"/>
      <c r="AI174" s="3300"/>
      <c r="AJ174" s="3301"/>
      <c r="AK174" s="3300"/>
      <c r="AL174" s="3301"/>
      <c r="AM174" s="3300"/>
    </row>
    <row r="175" spans="1:39">
      <c r="A175" s="3251"/>
      <c r="B175" s="3254" t="s">
        <v>2559</v>
      </c>
      <c r="C175" s="3315"/>
      <c r="D175" s="3315"/>
      <c r="E175" s="3315"/>
      <c r="F175" s="3315"/>
      <c r="G175" s="3315"/>
      <c r="H175" s="3315"/>
      <c r="I175" s="3315"/>
      <c r="J175" s="3315"/>
      <c r="K175" s="3314"/>
      <c r="L175" s="3301"/>
      <c r="M175" s="3300"/>
      <c r="N175" s="3301"/>
      <c r="O175" s="3300"/>
      <c r="P175" s="3301"/>
      <c r="Q175" s="3300"/>
      <c r="R175" s="3301"/>
      <c r="S175" s="3300"/>
      <c r="T175" s="3301"/>
      <c r="U175" s="3300"/>
      <c r="V175" s="3301"/>
      <c r="W175" s="3300"/>
      <c r="X175" s="3301"/>
      <c r="Y175" s="3300"/>
      <c r="Z175" s="3301"/>
      <c r="AA175" s="3300"/>
      <c r="AB175" s="3301"/>
      <c r="AC175" s="3300"/>
      <c r="AD175" s="3301"/>
      <c r="AE175" s="3300"/>
      <c r="AF175" s="3301"/>
      <c r="AG175" s="3300"/>
      <c r="AH175" s="3301"/>
      <c r="AI175" s="3300"/>
      <c r="AJ175" s="3301"/>
      <c r="AK175" s="3300"/>
      <c r="AL175" s="3301"/>
      <c r="AM175" s="3300"/>
    </row>
    <row r="176" spans="1:39">
      <c r="A176" s="3251"/>
      <c r="B176" s="3254" t="s">
        <v>1312</v>
      </c>
      <c r="C176" s="3340"/>
      <c r="D176" s="3340"/>
      <c r="E176" s="3340"/>
      <c r="F176" s="3340"/>
      <c r="G176" s="3340"/>
      <c r="H176" s="3340"/>
      <c r="I176" s="3340"/>
      <c r="J176" s="3340"/>
      <c r="K176" s="3339"/>
      <c r="L176" s="3301"/>
      <c r="M176" s="3300"/>
      <c r="N176" s="3301"/>
      <c r="O176" s="3300"/>
      <c r="P176" s="3301"/>
      <c r="Q176" s="3300"/>
      <c r="R176" s="3301"/>
      <c r="S176" s="3300"/>
      <c r="T176" s="3301"/>
      <c r="U176" s="3300"/>
      <c r="V176" s="3301"/>
      <c r="W176" s="3300"/>
      <c r="X176" s="3301"/>
      <c r="Y176" s="3300"/>
      <c r="Z176" s="3301"/>
      <c r="AA176" s="3300"/>
      <c r="AB176" s="3301"/>
      <c r="AC176" s="3300"/>
      <c r="AD176" s="3301"/>
      <c r="AE176" s="3300"/>
      <c r="AF176" s="3301"/>
      <c r="AG176" s="3300"/>
      <c r="AH176" s="3301"/>
      <c r="AI176" s="3300"/>
      <c r="AJ176" s="3301"/>
      <c r="AK176" s="3300"/>
      <c r="AL176" s="3301"/>
      <c r="AM176" s="3300"/>
    </row>
    <row r="177" spans="1:39">
      <c r="A177" s="3251"/>
      <c r="B177" s="3254" t="s">
        <v>2563</v>
      </c>
      <c r="C177" s="3340"/>
      <c r="D177" s="3340"/>
      <c r="E177" s="3340"/>
      <c r="F177" s="3340"/>
      <c r="G177" s="3340"/>
      <c r="H177" s="3340"/>
      <c r="I177" s="3340"/>
      <c r="J177" s="3340"/>
      <c r="K177" s="3339"/>
      <c r="L177" s="3301"/>
      <c r="M177" s="3300"/>
      <c r="N177" s="3301"/>
      <c r="O177" s="3300"/>
      <c r="P177" s="3301"/>
      <c r="Q177" s="3300"/>
      <c r="R177" s="3301"/>
      <c r="S177" s="3300"/>
      <c r="T177" s="3301"/>
      <c r="U177" s="3300"/>
      <c r="V177" s="3301"/>
      <c r="W177" s="3300"/>
      <c r="X177" s="3301"/>
      <c r="Y177" s="3300"/>
      <c r="Z177" s="3301"/>
      <c r="AA177" s="3300"/>
      <c r="AB177" s="3301"/>
      <c r="AC177" s="3300"/>
      <c r="AD177" s="3301"/>
      <c r="AE177" s="3300"/>
      <c r="AF177" s="3301"/>
      <c r="AG177" s="3300"/>
      <c r="AH177" s="3301"/>
      <c r="AI177" s="3300"/>
      <c r="AJ177" s="3301"/>
      <c r="AK177" s="3300"/>
      <c r="AL177" s="3301"/>
      <c r="AM177" s="3300"/>
    </row>
    <row r="178" spans="1:39">
      <c r="A178" s="3251"/>
      <c r="B178" s="3254" t="s">
        <v>1574</v>
      </c>
      <c r="C178" s="3340"/>
      <c r="D178" s="3340"/>
      <c r="E178" s="3340"/>
      <c r="F178" s="3340"/>
      <c r="G178" s="3340"/>
      <c r="H178" s="3340"/>
      <c r="I178" s="3340"/>
      <c r="J178" s="3340"/>
      <c r="K178" s="3339"/>
      <c r="L178" s="3301"/>
      <c r="M178" s="3300"/>
      <c r="N178" s="3301"/>
      <c r="O178" s="3300"/>
      <c r="P178" s="3301"/>
      <c r="Q178" s="3300"/>
      <c r="R178" s="3301"/>
      <c r="S178" s="3300"/>
      <c r="T178" s="3301"/>
      <c r="U178" s="3300"/>
      <c r="V178" s="3301"/>
      <c r="W178" s="3300"/>
      <c r="X178" s="3301"/>
      <c r="Y178" s="3300"/>
      <c r="Z178" s="3301"/>
      <c r="AA178" s="3300"/>
      <c r="AB178" s="3301"/>
      <c r="AC178" s="3300"/>
      <c r="AD178" s="3301"/>
      <c r="AE178" s="3300"/>
      <c r="AF178" s="3301"/>
      <c r="AG178" s="3300"/>
      <c r="AH178" s="3301"/>
      <c r="AI178" s="3300"/>
      <c r="AJ178" s="3301"/>
      <c r="AK178" s="3300"/>
      <c r="AL178" s="3301"/>
      <c r="AM178" s="3300"/>
    </row>
    <row r="179" spans="1:39">
      <c r="A179" s="3251"/>
      <c r="B179" s="3341"/>
      <c r="C179" s="3340"/>
      <c r="D179" s="3340"/>
      <c r="E179" s="3340"/>
      <c r="F179" s="3340"/>
      <c r="G179" s="3340"/>
      <c r="H179" s="3340"/>
      <c r="I179" s="3340"/>
      <c r="J179" s="3340"/>
      <c r="K179" s="3339"/>
      <c r="L179" s="3336"/>
      <c r="M179" s="3335"/>
      <c r="N179" s="3336"/>
      <c r="O179" s="3335"/>
      <c r="P179" s="3336"/>
      <c r="Q179" s="3335"/>
      <c r="R179" s="3336"/>
      <c r="S179" s="3335"/>
      <c r="T179" s="3336"/>
      <c r="U179" s="3335"/>
      <c r="V179" s="3336"/>
      <c r="W179" s="3337"/>
      <c r="X179" s="3336"/>
      <c r="Y179" s="3335"/>
      <c r="Z179" s="3338"/>
      <c r="AA179" s="3335"/>
      <c r="AB179" s="3336"/>
      <c r="AC179" s="3335"/>
      <c r="AD179" s="3336"/>
      <c r="AE179" s="3335"/>
      <c r="AF179" s="3338"/>
      <c r="AG179" s="3335"/>
      <c r="AH179" s="3338"/>
      <c r="AI179" s="3335"/>
      <c r="AJ179" s="3338"/>
      <c r="AK179" s="3337"/>
      <c r="AL179" s="3336"/>
      <c r="AM179" s="3335"/>
    </row>
    <row r="180" spans="1:39">
      <c r="A180" s="3251"/>
      <c r="B180" s="3281" t="s">
        <v>2586</v>
      </c>
      <c r="C180" s="3315"/>
      <c r="D180" s="3315"/>
      <c r="E180" s="3315"/>
      <c r="F180" s="3315"/>
      <c r="G180" s="3315"/>
      <c r="H180" s="3315"/>
      <c r="I180" s="3315"/>
      <c r="J180" s="3315"/>
      <c r="K180" s="3314"/>
      <c r="L180" s="3324"/>
      <c r="M180" s="3323"/>
      <c r="N180" s="3324"/>
      <c r="O180" s="3323"/>
      <c r="P180" s="3324"/>
      <c r="Q180" s="3323"/>
      <c r="R180" s="3324"/>
      <c r="S180" s="3323"/>
      <c r="T180" s="3324"/>
      <c r="U180" s="3323"/>
      <c r="V180" s="3324"/>
      <c r="W180" s="3323"/>
      <c r="X180" s="3324"/>
      <c r="Y180" s="3323"/>
      <c r="Z180" s="3324"/>
      <c r="AA180" s="3323"/>
      <c r="AB180" s="3324"/>
      <c r="AC180" s="3323"/>
      <c r="AD180" s="3324"/>
      <c r="AE180" s="3323"/>
      <c r="AF180" s="3324"/>
      <c r="AG180" s="3323"/>
      <c r="AH180" s="3324"/>
      <c r="AI180" s="3323"/>
      <c r="AJ180" s="3324"/>
      <c r="AK180" s="3323"/>
      <c r="AL180" s="3324"/>
      <c r="AM180" s="3323"/>
    </row>
    <row r="181" spans="1:39">
      <c r="A181" s="3251"/>
      <c r="B181" s="3281" t="s">
        <v>2587</v>
      </c>
      <c r="C181" s="3315"/>
      <c r="D181" s="3315"/>
      <c r="E181" s="3315"/>
      <c r="F181" s="3315"/>
      <c r="G181" s="3315"/>
      <c r="H181" s="3315"/>
      <c r="I181" s="3315"/>
      <c r="J181" s="3315"/>
      <c r="K181" s="3314"/>
      <c r="L181" s="3322"/>
      <c r="M181" s="3268"/>
      <c r="N181" s="3322"/>
      <c r="O181" s="3268"/>
      <c r="P181" s="3322"/>
      <c r="Q181" s="3268"/>
      <c r="R181" s="3319"/>
      <c r="S181" s="3318"/>
      <c r="T181" s="3319"/>
      <c r="U181" s="3318"/>
      <c r="V181" s="3319"/>
      <c r="W181" s="3320"/>
      <c r="X181" s="3319"/>
      <c r="Y181" s="3318"/>
      <c r="Z181" s="3321"/>
      <c r="AA181" s="3318"/>
      <c r="AB181" s="3319"/>
      <c r="AC181" s="3318"/>
      <c r="AD181" s="3319"/>
      <c r="AE181" s="3318"/>
      <c r="AF181" s="3319"/>
      <c r="AG181" s="3318"/>
      <c r="AH181" s="3319"/>
      <c r="AI181" s="3318"/>
      <c r="AJ181" s="3319"/>
      <c r="AK181" s="3320"/>
      <c r="AL181" s="3319"/>
      <c r="AM181" s="3318"/>
    </row>
    <row r="182" spans="1:39">
      <c r="A182" s="3251"/>
      <c r="B182" s="3254" t="s">
        <v>2554</v>
      </c>
      <c r="C182" s="3315"/>
      <c r="D182" s="3315"/>
      <c r="E182" s="3315"/>
      <c r="F182" s="3315"/>
      <c r="G182" s="3315"/>
      <c r="H182" s="3315"/>
      <c r="I182" s="3315"/>
      <c r="J182" s="3315"/>
      <c r="K182" s="3314"/>
      <c r="L182" s="3301"/>
      <c r="M182" s="3300"/>
      <c r="N182" s="3301"/>
      <c r="O182" s="3300"/>
      <c r="P182" s="3301"/>
      <c r="Q182" s="3300"/>
      <c r="R182" s="3301"/>
      <c r="S182" s="3300"/>
      <c r="T182" s="3301"/>
      <c r="U182" s="3300"/>
      <c r="V182" s="3301"/>
      <c r="W182" s="3300"/>
      <c r="X182" s="3301"/>
      <c r="Y182" s="3300"/>
      <c r="Z182" s="3301"/>
      <c r="AA182" s="3300"/>
      <c r="AB182" s="3301"/>
      <c r="AC182" s="3300"/>
      <c r="AD182" s="3301"/>
      <c r="AE182" s="3300"/>
      <c r="AF182" s="3301"/>
      <c r="AG182" s="3300"/>
      <c r="AH182" s="3301"/>
      <c r="AI182" s="3300"/>
      <c r="AJ182" s="3301"/>
      <c r="AK182" s="3300"/>
      <c r="AL182" s="3301"/>
      <c r="AM182" s="3300"/>
    </row>
    <row r="183" spans="1:39">
      <c r="A183" s="3251"/>
      <c r="B183" s="3254" t="s">
        <v>2555</v>
      </c>
      <c r="C183" s="3315"/>
      <c r="D183" s="3315"/>
      <c r="E183" s="3315"/>
      <c r="F183" s="3315"/>
      <c r="G183" s="3315"/>
      <c r="H183" s="3315"/>
      <c r="I183" s="3315"/>
      <c r="J183" s="3315"/>
      <c r="K183" s="3314"/>
      <c r="L183" s="3301"/>
      <c r="M183" s="3300"/>
      <c r="N183" s="3301"/>
      <c r="O183" s="3300"/>
      <c r="P183" s="3301"/>
      <c r="Q183" s="3300"/>
      <c r="R183" s="3301"/>
      <c r="S183" s="3300"/>
      <c r="T183" s="3301"/>
      <c r="U183" s="3300"/>
      <c r="V183" s="3301"/>
      <c r="W183" s="3300"/>
      <c r="X183" s="3301"/>
      <c r="Y183" s="3300"/>
      <c r="Z183" s="3301"/>
      <c r="AA183" s="3300"/>
      <c r="AB183" s="3301"/>
      <c r="AC183" s="3300"/>
      <c r="AD183" s="3301"/>
      <c r="AE183" s="3300"/>
      <c r="AF183" s="3301"/>
      <c r="AG183" s="3300"/>
      <c r="AH183" s="3301"/>
      <c r="AI183" s="3300"/>
      <c r="AJ183" s="3301"/>
      <c r="AK183" s="3300"/>
      <c r="AL183" s="3301"/>
      <c r="AM183" s="3300"/>
    </row>
    <row r="184" spans="1:39">
      <c r="A184" s="3251"/>
      <c r="B184" s="3254" t="s">
        <v>1311</v>
      </c>
      <c r="C184" s="3315"/>
      <c r="D184" s="3315"/>
      <c r="E184" s="3315"/>
      <c r="F184" s="3315"/>
      <c r="G184" s="3315"/>
      <c r="H184" s="3315"/>
      <c r="I184" s="3315"/>
      <c r="J184" s="3315"/>
      <c r="K184" s="3314"/>
      <c r="L184" s="3301"/>
      <c r="M184" s="3300"/>
      <c r="N184" s="3301"/>
      <c r="O184" s="3300"/>
      <c r="P184" s="3301"/>
      <c r="Q184" s="3300"/>
      <c r="R184" s="3301"/>
      <c r="S184" s="3300"/>
      <c r="T184" s="3301"/>
      <c r="U184" s="3300"/>
      <c r="V184" s="3301"/>
      <c r="W184" s="3300"/>
      <c r="X184" s="3301"/>
      <c r="Y184" s="3300"/>
      <c r="Z184" s="3301"/>
      <c r="AA184" s="3300"/>
      <c r="AB184" s="3301"/>
      <c r="AC184" s="3300"/>
      <c r="AD184" s="3301"/>
      <c r="AE184" s="3300"/>
      <c r="AF184" s="3301"/>
      <c r="AG184" s="3300"/>
      <c r="AH184" s="3301"/>
      <c r="AI184" s="3300"/>
      <c r="AJ184" s="3301"/>
      <c r="AK184" s="3300"/>
      <c r="AL184" s="3301"/>
      <c r="AM184" s="3300"/>
    </row>
    <row r="185" spans="1:39">
      <c r="A185" s="3251"/>
      <c r="B185" s="3254" t="s">
        <v>2556</v>
      </c>
      <c r="C185" s="3315"/>
      <c r="D185" s="3315"/>
      <c r="E185" s="3315"/>
      <c r="F185" s="3315"/>
      <c r="G185" s="3315"/>
      <c r="H185" s="3315"/>
      <c r="I185" s="3315"/>
      <c r="J185" s="3315"/>
      <c r="K185" s="3314"/>
      <c r="L185" s="3301"/>
      <c r="M185" s="3300"/>
      <c r="N185" s="3301"/>
      <c r="O185" s="3300"/>
      <c r="P185" s="3301"/>
      <c r="Q185" s="3300"/>
      <c r="R185" s="3301"/>
      <c r="S185" s="3300"/>
      <c r="T185" s="3301"/>
      <c r="U185" s="3300"/>
      <c r="V185" s="3301"/>
      <c r="W185" s="3300"/>
      <c r="X185" s="3301"/>
      <c r="Y185" s="3300"/>
      <c r="Z185" s="3301"/>
      <c r="AA185" s="3300"/>
      <c r="AB185" s="3301"/>
      <c r="AC185" s="3300"/>
      <c r="AD185" s="3301"/>
      <c r="AE185" s="3300"/>
      <c r="AF185" s="3301"/>
      <c r="AG185" s="3300"/>
      <c r="AH185" s="3301"/>
      <c r="AI185" s="3300"/>
      <c r="AJ185" s="3301"/>
      <c r="AK185" s="3300"/>
      <c r="AL185" s="3301"/>
      <c r="AM185" s="3300"/>
    </row>
    <row r="186" spans="1:39">
      <c r="A186" s="3251"/>
      <c r="B186" s="3254" t="s">
        <v>2557</v>
      </c>
      <c r="C186" s="3315"/>
      <c r="D186" s="3315"/>
      <c r="E186" s="3315"/>
      <c r="F186" s="3315"/>
      <c r="G186" s="3315"/>
      <c r="H186" s="3315"/>
      <c r="I186" s="3315"/>
      <c r="J186" s="3315"/>
      <c r="K186" s="3314"/>
      <c r="L186" s="3301"/>
      <c r="M186" s="3300"/>
      <c r="N186" s="3301"/>
      <c r="O186" s="3300"/>
      <c r="P186" s="3301"/>
      <c r="Q186" s="3300"/>
      <c r="R186" s="3301"/>
      <c r="S186" s="3300"/>
      <c r="T186" s="3301"/>
      <c r="U186" s="3300"/>
      <c r="V186" s="3301"/>
      <c r="W186" s="3300"/>
      <c r="X186" s="3301"/>
      <c r="Y186" s="3300"/>
      <c r="Z186" s="3301"/>
      <c r="AA186" s="3300"/>
      <c r="AB186" s="3301"/>
      <c r="AC186" s="3300"/>
      <c r="AD186" s="3301"/>
      <c r="AE186" s="3300"/>
      <c r="AF186" s="3301"/>
      <c r="AG186" s="3300"/>
      <c r="AH186" s="3301"/>
      <c r="AI186" s="3300"/>
      <c r="AJ186" s="3301"/>
      <c r="AK186" s="3300"/>
      <c r="AL186" s="3301"/>
      <c r="AM186" s="3300"/>
    </row>
    <row r="187" spans="1:39">
      <c r="A187" s="3251"/>
      <c r="B187" s="3254" t="s">
        <v>2558</v>
      </c>
      <c r="C187" s="3315"/>
      <c r="D187" s="3315"/>
      <c r="E187" s="3315"/>
      <c r="F187" s="3315"/>
      <c r="G187" s="3315"/>
      <c r="H187" s="3315"/>
      <c r="I187" s="3315"/>
      <c r="J187" s="3315"/>
      <c r="K187" s="3314"/>
      <c r="L187" s="3301"/>
      <c r="M187" s="3300"/>
      <c r="N187" s="3301"/>
      <c r="O187" s="3300"/>
      <c r="P187" s="3301"/>
      <c r="Q187" s="3300"/>
      <c r="R187" s="3301"/>
      <c r="S187" s="3300"/>
      <c r="T187" s="3301"/>
      <c r="U187" s="3300"/>
      <c r="V187" s="3301"/>
      <c r="W187" s="3300"/>
      <c r="X187" s="3301"/>
      <c r="Y187" s="3300"/>
      <c r="Z187" s="3301"/>
      <c r="AA187" s="3300"/>
      <c r="AB187" s="3301"/>
      <c r="AC187" s="3300"/>
      <c r="AD187" s="3301"/>
      <c r="AE187" s="3300"/>
      <c r="AF187" s="3301"/>
      <c r="AG187" s="3300"/>
      <c r="AH187" s="3301"/>
      <c r="AI187" s="3300"/>
      <c r="AJ187" s="3301"/>
      <c r="AK187" s="3300"/>
      <c r="AL187" s="3301"/>
      <c r="AM187" s="3300"/>
    </row>
    <row r="188" spans="1:39">
      <c r="A188" s="3251"/>
      <c r="B188" s="3254" t="s">
        <v>2559</v>
      </c>
      <c r="C188" s="3315"/>
      <c r="D188" s="3315"/>
      <c r="E188" s="3315"/>
      <c r="F188" s="3315"/>
      <c r="G188" s="3315"/>
      <c r="H188" s="3315"/>
      <c r="I188" s="3315"/>
      <c r="J188" s="3315"/>
      <c r="K188" s="3314"/>
      <c r="L188" s="3301"/>
      <c r="M188" s="3300"/>
      <c r="N188" s="3301"/>
      <c r="O188" s="3300"/>
      <c r="P188" s="3301"/>
      <c r="Q188" s="3300"/>
      <c r="R188" s="3301"/>
      <c r="S188" s="3300"/>
      <c r="T188" s="3301"/>
      <c r="U188" s="3300"/>
      <c r="V188" s="3301"/>
      <c r="W188" s="3300"/>
      <c r="X188" s="3301"/>
      <c r="Y188" s="3300"/>
      <c r="Z188" s="3301"/>
      <c r="AA188" s="3300"/>
      <c r="AB188" s="3301"/>
      <c r="AC188" s="3300"/>
      <c r="AD188" s="3301"/>
      <c r="AE188" s="3300"/>
      <c r="AF188" s="3301"/>
      <c r="AG188" s="3300"/>
      <c r="AH188" s="3301"/>
      <c r="AI188" s="3300"/>
      <c r="AJ188" s="3301"/>
      <c r="AK188" s="3300"/>
      <c r="AL188" s="3301"/>
      <c r="AM188" s="3300"/>
    </row>
    <row r="189" spans="1:39">
      <c r="A189" s="3251"/>
      <c r="B189" s="3254" t="s">
        <v>1312</v>
      </c>
      <c r="C189" s="3315"/>
      <c r="D189" s="3315"/>
      <c r="E189" s="3315"/>
      <c r="F189" s="3315"/>
      <c r="G189" s="3315"/>
      <c r="H189" s="3315"/>
      <c r="I189" s="3315"/>
      <c r="J189" s="3315"/>
      <c r="K189" s="3314"/>
      <c r="L189" s="3301"/>
      <c r="M189" s="3300"/>
      <c r="N189" s="3301"/>
      <c r="O189" s="3300"/>
      <c r="P189" s="3301"/>
      <c r="Q189" s="3300"/>
      <c r="R189" s="3301"/>
      <c r="S189" s="3300"/>
      <c r="T189" s="3301"/>
      <c r="U189" s="3300"/>
      <c r="V189" s="3301"/>
      <c r="W189" s="3300"/>
      <c r="X189" s="3301"/>
      <c r="Y189" s="3300"/>
      <c r="Z189" s="3301"/>
      <c r="AA189" s="3300"/>
      <c r="AB189" s="3301"/>
      <c r="AC189" s="3300"/>
      <c r="AD189" s="3301"/>
      <c r="AE189" s="3300"/>
      <c r="AF189" s="3301"/>
      <c r="AG189" s="3300"/>
      <c r="AH189" s="3301"/>
      <c r="AI189" s="3300"/>
      <c r="AJ189" s="3301"/>
      <c r="AK189" s="3300"/>
      <c r="AL189" s="3301"/>
      <c r="AM189" s="3300"/>
    </row>
    <row r="190" spans="1:39">
      <c r="A190" s="3251"/>
      <c r="B190" s="3254" t="s">
        <v>2563</v>
      </c>
      <c r="C190" s="3315"/>
      <c r="D190" s="3315"/>
      <c r="E190" s="3315"/>
      <c r="F190" s="3315"/>
      <c r="G190" s="3315"/>
      <c r="H190" s="3315"/>
      <c r="I190" s="3315"/>
      <c r="J190" s="3315"/>
      <c r="K190" s="3314"/>
      <c r="L190" s="3301"/>
      <c r="M190" s="3300"/>
      <c r="N190" s="3301"/>
      <c r="O190" s="3300"/>
      <c r="P190" s="3301"/>
      <c r="Q190" s="3300"/>
      <c r="R190" s="3301"/>
      <c r="S190" s="3300"/>
      <c r="T190" s="3301"/>
      <c r="U190" s="3300"/>
      <c r="V190" s="3301"/>
      <c r="W190" s="3300"/>
      <c r="X190" s="3301"/>
      <c r="Y190" s="3300"/>
      <c r="Z190" s="3301"/>
      <c r="AA190" s="3300"/>
      <c r="AB190" s="3301"/>
      <c r="AC190" s="3300"/>
      <c r="AD190" s="3301"/>
      <c r="AE190" s="3300"/>
      <c r="AF190" s="3301"/>
      <c r="AG190" s="3300"/>
      <c r="AH190" s="3301"/>
      <c r="AI190" s="3300"/>
      <c r="AJ190" s="3301"/>
      <c r="AK190" s="3300"/>
      <c r="AL190" s="3301"/>
      <c r="AM190" s="3300"/>
    </row>
    <row r="191" spans="1:39">
      <c r="A191" s="3251"/>
      <c r="B191" s="3254" t="s">
        <v>1574</v>
      </c>
      <c r="C191" s="3315"/>
      <c r="D191" s="3315"/>
      <c r="E191" s="3315"/>
      <c r="F191" s="3315"/>
      <c r="G191" s="3315"/>
      <c r="H191" s="3315"/>
      <c r="I191" s="3315"/>
      <c r="J191" s="3315"/>
      <c r="K191" s="3314"/>
      <c r="L191" s="3301"/>
      <c r="M191" s="3300"/>
      <c r="N191" s="3301"/>
      <c r="O191" s="3300"/>
      <c r="P191" s="3301"/>
      <c r="Q191" s="3300"/>
      <c r="R191" s="3301"/>
      <c r="S191" s="3300"/>
      <c r="T191" s="3301"/>
      <c r="U191" s="3300"/>
      <c r="V191" s="3301"/>
      <c r="W191" s="3300"/>
      <c r="X191" s="3301"/>
      <c r="Y191" s="3300"/>
      <c r="Z191" s="3301"/>
      <c r="AA191" s="3300"/>
      <c r="AB191" s="3301"/>
      <c r="AC191" s="3300"/>
      <c r="AD191" s="3301"/>
      <c r="AE191" s="3300"/>
      <c r="AF191" s="3301"/>
      <c r="AG191" s="3300"/>
      <c r="AH191" s="3301"/>
      <c r="AI191" s="3300"/>
      <c r="AJ191" s="3301"/>
      <c r="AK191" s="3300"/>
      <c r="AL191" s="3301"/>
      <c r="AM191" s="3300"/>
    </row>
    <row r="192" spans="1:39">
      <c r="A192" s="3251"/>
      <c r="B192" s="3313"/>
      <c r="C192" s="2768"/>
      <c r="D192" s="2768"/>
      <c r="E192" s="2768"/>
      <c r="F192" s="2768"/>
      <c r="G192" s="2768"/>
      <c r="H192" s="2768"/>
      <c r="I192" s="2768"/>
      <c r="J192" s="2768"/>
      <c r="K192" s="2769"/>
      <c r="L192" s="3336"/>
      <c r="M192" s="3335"/>
      <c r="N192" s="3336"/>
      <c r="O192" s="3335"/>
      <c r="P192" s="3336"/>
      <c r="Q192" s="3337"/>
      <c r="R192" s="3322"/>
      <c r="S192" s="3268"/>
      <c r="T192" s="3322"/>
      <c r="U192" s="3268"/>
      <c r="V192" s="3322"/>
      <c r="W192" s="3268"/>
      <c r="X192" s="3322"/>
      <c r="Y192" s="3268"/>
      <c r="Z192" s="3322"/>
      <c r="AA192" s="3268"/>
      <c r="AB192" s="3322"/>
      <c r="AC192" s="3268"/>
      <c r="AD192" s="3322"/>
      <c r="AE192" s="3268"/>
      <c r="AF192" s="3322"/>
      <c r="AG192" s="3268"/>
      <c r="AH192" s="3322"/>
      <c r="AI192" s="3268"/>
      <c r="AJ192" s="3322"/>
      <c r="AK192" s="3342"/>
      <c r="AL192" s="3322"/>
      <c r="AM192" s="3268"/>
    </row>
    <row r="193" spans="1:39">
      <c r="A193" s="3251"/>
      <c r="B193" s="3281" t="s">
        <v>2588</v>
      </c>
      <c r="C193" s="3315"/>
      <c r="D193" s="3315"/>
      <c r="E193" s="3315"/>
      <c r="F193" s="3315"/>
      <c r="G193" s="3315"/>
      <c r="H193" s="3315"/>
      <c r="I193" s="3315"/>
      <c r="J193" s="3315"/>
      <c r="K193" s="3314"/>
      <c r="L193" s="3324"/>
      <c r="M193" s="3323"/>
      <c r="N193" s="3324"/>
      <c r="O193" s="3323"/>
      <c r="P193" s="3324"/>
      <c r="Q193" s="3323"/>
      <c r="R193" s="3324"/>
      <c r="S193" s="3323"/>
      <c r="T193" s="3324"/>
      <c r="U193" s="3323"/>
      <c r="V193" s="3324"/>
      <c r="W193" s="3323"/>
      <c r="X193" s="3324"/>
      <c r="Y193" s="3323"/>
      <c r="Z193" s="3324"/>
      <c r="AA193" s="3323"/>
      <c r="AB193" s="3324"/>
      <c r="AC193" s="3323"/>
      <c r="AD193" s="3324"/>
      <c r="AE193" s="3323"/>
      <c r="AF193" s="3324"/>
      <c r="AG193" s="3323"/>
      <c r="AH193" s="3324"/>
      <c r="AI193" s="3323"/>
      <c r="AJ193" s="3324"/>
      <c r="AK193" s="3323"/>
      <c r="AL193" s="3324"/>
      <c r="AM193" s="3323"/>
    </row>
    <row r="194" spans="1:39">
      <c r="A194" s="3251"/>
      <c r="B194" s="3281" t="s">
        <v>2589</v>
      </c>
      <c r="C194" s="3315"/>
      <c r="D194" s="3315"/>
      <c r="E194" s="3315"/>
      <c r="F194" s="3315"/>
      <c r="G194" s="3315"/>
      <c r="H194" s="3315"/>
      <c r="I194" s="3315"/>
      <c r="J194" s="3315"/>
      <c r="K194" s="3314"/>
      <c r="L194" s="3322"/>
      <c r="M194" s="3268"/>
      <c r="N194" s="3322"/>
      <c r="O194" s="3268"/>
      <c r="P194" s="3322"/>
      <c r="Q194" s="3268"/>
      <c r="R194" s="3319"/>
      <c r="S194" s="3318"/>
      <c r="T194" s="3319"/>
      <c r="U194" s="3318"/>
      <c r="V194" s="3319"/>
      <c r="W194" s="3320"/>
      <c r="X194" s="3319"/>
      <c r="Y194" s="3318"/>
      <c r="Z194" s="3321"/>
      <c r="AA194" s="3318"/>
      <c r="AB194" s="3319"/>
      <c r="AC194" s="3318"/>
      <c r="AD194" s="3319"/>
      <c r="AE194" s="3318"/>
      <c r="AF194" s="3319"/>
      <c r="AG194" s="3318"/>
      <c r="AH194" s="3319"/>
      <c r="AI194" s="3318"/>
      <c r="AJ194" s="3319"/>
      <c r="AK194" s="3320"/>
      <c r="AL194" s="3319"/>
      <c r="AM194" s="3318"/>
    </row>
    <row r="195" spans="1:39">
      <c r="A195" s="3251"/>
      <c r="B195" s="3254" t="s">
        <v>2554</v>
      </c>
      <c r="C195" s="3315"/>
      <c r="D195" s="3315"/>
      <c r="E195" s="3315"/>
      <c r="F195" s="3315"/>
      <c r="G195" s="3315"/>
      <c r="H195" s="3315"/>
      <c r="I195" s="3315"/>
      <c r="J195" s="3315"/>
      <c r="K195" s="3314"/>
      <c r="L195" s="3301"/>
      <c r="M195" s="3300"/>
      <c r="N195" s="3301"/>
      <c r="O195" s="3300"/>
      <c r="P195" s="3301"/>
      <c r="Q195" s="3300"/>
      <c r="R195" s="3301"/>
      <c r="S195" s="3300"/>
      <c r="T195" s="3301"/>
      <c r="U195" s="3300"/>
      <c r="V195" s="3301"/>
      <c r="W195" s="3300"/>
      <c r="X195" s="3301"/>
      <c r="Y195" s="3300"/>
      <c r="Z195" s="3301"/>
      <c r="AA195" s="3300"/>
      <c r="AB195" s="3301"/>
      <c r="AC195" s="3300"/>
      <c r="AD195" s="3301"/>
      <c r="AE195" s="3300"/>
      <c r="AF195" s="3301"/>
      <c r="AG195" s="3300"/>
      <c r="AH195" s="3301"/>
      <c r="AI195" s="3300"/>
      <c r="AJ195" s="3301"/>
      <c r="AK195" s="3300"/>
      <c r="AL195" s="3301"/>
      <c r="AM195" s="3300"/>
    </row>
    <row r="196" spans="1:39">
      <c r="A196" s="3251"/>
      <c r="B196" s="3254" t="s">
        <v>2555</v>
      </c>
      <c r="C196" s="3315"/>
      <c r="D196" s="3315"/>
      <c r="E196" s="3315"/>
      <c r="F196" s="3315"/>
      <c r="G196" s="3315"/>
      <c r="H196" s="3315"/>
      <c r="I196" s="3315"/>
      <c r="J196" s="3315"/>
      <c r="K196" s="3314"/>
      <c r="L196" s="3301"/>
      <c r="M196" s="3300"/>
      <c r="N196" s="3301"/>
      <c r="O196" s="3300"/>
      <c r="P196" s="3301"/>
      <c r="Q196" s="3300"/>
      <c r="R196" s="3301"/>
      <c r="S196" s="3300"/>
      <c r="T196" s="3301"/>
      <c r="U196" s="3300"/>
      <c r="V196" s="3301"/>
      <c r="W196" s="3300"/>
      <c r="X196" s="3301"/>
      <c r="Y196" s="3300"/>
      <c r="Z196" s="3301"/>
      <c r="AA196" s="3300"/>
      <c r="AB196" s="3301"/>
      <c r="AC196" s="3300"/>
      <c r="AD196" s="3301"/>
      <c r="AE196" s="3300"/>
      <c r="AF196" s="3301"/>
      <c r="AG196" s="3300"/>
      <c r="AH196" s="3301"/>
      <c r="AI196" s="3300"/>
      <c r="AJ196" s="3301"/>
      <c r="AK196" s="3300"/>
      <c r="AL196" s="3301"/>
      <c r="AM196" s="3300"/>
    </row>
    <row r="197" spans="1:39">
      <c r="A197" s="3251"/>
      <c r="B197" s="3254" t="s">
        <v>1311</v>
      </c>
      <c r="C197" s="3315"/>
      <c r="D197" s="3315"/>
      <c r="E197" s="3315"/>
      <c r="F197" s="3315"/>
      <c r="G197" s="3315"/>
      <c r="H197" s="3315"/>
      <c r="I197" s="3315"/>
      <c r="J197" s="3315"/>
      <c r="K197" s="3314"/>
      <c r="L197" s="3301"/>
      <c r="M197" s="3300"/>
      <c r="N197" s="3301"/>
      <c r="O197" s="3300"/>
      <c r="P197" s="3301"/>
      <c r="Q197" s="3300"/>
      <c r="R197" s="3301"/>
      <c r="S197" s="3300"/>
      <c r="T197" s="3301"/>
      <c r="U197" s="3300"/>
      <c r="V197" s="3301"/>
      <c r="W197" s="3300"/>
      <c r="X197" s="3301"/>
      <c r="Y197" s="3300"/>
      <c r="Z197" s="3301"/>
      <c r="AA197" s="3300"/>
      <c r="AB197" s="3301"/>
      <c r="AC197" s="3300"/>
      <c r="AD197" s="3301"/>
      <c r="AE197" s="3300"/>
      <c r="AF197" s="3301"/>
      <c r="AG197" s="3300"/>
      <c r="AH197" s="3301"/>
      <c r="AI197" s="3300"/>
      <c r="AJ197" s="3301"/>
      <c r="AK197" s="3300"/>
      <c r="AL197" s="3301"/>
      <c r="AM197" s="3300"/>
    </row>
    <row r="198" spans="1:39">
      <c r="A198" s="3251"/>
      <c r="B198" s="3254" t="s">
        <v>2556</v>
      </c>
      <c r="C198" s="3315"/>
      <c r="D198" s="3315"/>
      <c r="E198" s="3315"/>
      <c r="F198" s="3315"/>
      <c r="G198" s="3315"/>
      <c r="H198" s="3315"/>
      <c r="I198" s="3315"/>
      <c r="J198" s="3315"/>
      <c r="K198" s="3314"/>
      <c r="L198" s="3301"/>
      <c r="M198" s="3300"/>
      <c r="N198" s="3301"/>
      <c r="O198" s="3300"/>
      <c r="P198" s="3301"/>
      <c r="Q198" s="3300"/>
      <c r="R198" s="3301"/>
      <c r="S198" s="3300"/>
      <c r="T198" s="3301"/>
      <c r="U198" s="3300"/>
      <c r="V198" s="3301"/>
      <c r="W198" s="3300"/>
      <c r="X198" s="3301"/>
      <c r="Y198" s="3300"/>
      <c r="Z198" s="3301"/>
      <c r="AA198" s="3300"/>
      <c r="AB198" s="3301"/>
      <c r="AC198" s="3300"/>
      <c r="AD198" s="3301"/>
      <c r="AE198" s="3300"/>
      <c r="AF198" s="3301"/>
      <c r="AG198" s="3300"/>
      <c r="AH198" s="3301"/>
      <c r="AI198" s="3300"/>
      <c r="AJ198" s="3301"/>
      <c r="AK198" s="3300"/>
      <c r="AL198" s="3301"/>
      <c r="AM198" s="3300"/>
    </row>
    <row r="199" spans="1:39">
      <c r="A199" s="3251"/>
      <c r="B199" s="3254" t="s">
        <v>2557</v>
      </c>
      <c r="C199" s="3315"/>
      <c r="D199" s="3315"/>
      <c r="E199" s="3315"/>
      <c r="F199" s="3315"/>
      <c r="G199" s="3315"/>
      <c r="H199" s="3315"/>
      <c r="I199" s="3315"/>
      <c r="J199" s="3315"/>
      <c r="K199" s="3314"/>
      <c r="L199" s="3301"/>
      <c r="M199" s="3300"/>
      <c r="N199" s="3301"/>
      <c r="O199" s="3300"/>
      <c r="P199" s="3301"/>
      <c r="Q199" s="3300"/>
      <c r="R199" s="3301"/>
      <c r="S199" s="3300"/>
      <c r="T199" s="3301"/>
      <c r="U199" s="3300"/>
      <c r="V199" s="3301"/>
      <c r="W199" s="3300"/>
      <c r="X199" s="3301"/>
      <c r="Y199" s="3300"/>
      <c r="Z199" s="3301"/>
      <c r="AA199" s="3300"/>
      <c r="AB199" s="3301"/>
      <c r="AC199" s="3300"/>
      <c r="AD199" s="3301"/>
      <c r="AE199" s="3300"/>
      <c r="AF199" s="3301"/>
      <c r="AG199" s="3300"/>
      <c r="AH199" s="3301"/>
      <c r="AI199" s="3300"/>
      <c r="AJ199" s="3301"/>
      <c r="AK199" s="3300"/>
      <c r="AL199" s="3301"/>
      <c r="AM199" s="3300"/>
    </row>
    <row r="200" spans="1:39">
      <c r="A200" s="3251"/>
      <c r="B200" s="3254" t="s">
        <v>2558</v>
      </c>
      <c r="C200" s="3315"/>
      <c r="D200" s="3315"/>
      <c r="E200" s="3315"/>
      <c r="F200" s="3315"/>
      <c r="G200" s="3315"/>
      <c r="H200" s="3315"/>
      <c r="I200" s="3315"/>
      <c r="J200" s="3315"/>
      <c r="K200" s="3314"/>
      <c r="L200" s="3301"/>
      <c r="M200" s="3300"/>
      <c r="N200" s="3301"/>
      <c r="O200" s="3300"/>
      <c r="P200" s="3301"/>
      <c r="Q200" s="3300"/>
      <c r="R200" s="3301"/>
      <c r="S200" s="3300"/>
      <c r="T200" s="3301"/>
      <c r="U200" s="3300"/>
      <c r="V200" s="3301"/>
      <c r="W200" s="3300"/>
      <c r="X200" s="3301"/>
      <c r="Y200" s="3300"/>
      <c r="Z200" s="3301"/>
      <c r="AA200" s="3300"/>
      <c r="AB200" s="3301"/>
      <c r="AC200" s="3300"/>
      <c r="AD200" s="3301"/>
      <c r="AE200" s="3300"/>
      <c r="AF200" s="3301"/>
      <c r="AG200" s="3300"/>
      <c r="AH200" s="3301"/>
      <c r="AI200" s="3300"/>
      <c r="AJ200" s="3301"/>
      <c r="AK200" s="3300"/>
      <c r="AL200" s="3301"/>
      <c r="AM200" s="3300"/>
    </row>
    <row r="201" spans="1:39">
      <c r="A201" s="3251"/>
      <c r="B201" s="3254" t="s">
        <v>2559</v>
      </c>
      <c r="C201" s="3315"/>
      <c r="D201" s="3315"/>
      <c r="E201" s="3315"/>
      <c r="F201" s="3315"/>
      <c r="G201" s="3315"/>
      <c r="H201" s="3315"/>
      <c r="I201" s="3315"/>
      <c r="J201" s="3315"/>
      <c r="K201" s="3314"/>
      <c r="L201" s="3301"/>
      <c r="M201" s="3300"/>
      <c r="N201" s="3301"/>
      <c r="O201" s="3300"/>
      <c r="P201" s="3301"/>
      <c r="Q201" s="3300"/>
      <c r="R201" s="3301"/>
      <c r="S201" s="3300"/>
      <c r="T201" s="3301"/>
      <c r="U201" s="3300"/>
      <c r="V201" s="3301"/>
      <c r="W201" s="3300"/>
      <c r="X201" s="3301"/>
      <c r="Y201" s="3300"/>
      <c r="Z201" s="3301"/>
      <c r="AA201" s="3300"/>
      <c r="AB201" s="3301"/>
      <c r="AC201" s="3300"/>
      <c r="AD201" s="3301"/>
      <c r="AE201" s="3300"/>
      <c r="AF201" s="3301"/>
      <c r="AG201" s="3300"/>
      <c r="AH201" s="3301"/>
      <c r="AI201" s="3300"/>
      <c r="AJ201" s="3301"/>
      <c r="AK201" s="3300"/>
      <c r="AL201" s="3301"/>
      <c r="AM201" s="3300"/>
    </row>
    <row r="202" spans="1:39">
      <c r="A202" s="3251"/>
      <c r="B202" s="3254" t="s">
        <v>1312</v>
      </c>
      <c r="C202" s="3315"/>
      <c r="D202" s="3315"/>
      <c r="E202" s="3315"/>
      <c r="F202" s="3315"/>
      <c r="G202" s="3315"/>
      <c r="H202" s="3315"/>
      <c r="I202" s="3315"/>
      <c r="J202" s="3315"/>
      <c r="K202" s="3314"/>
      <c r="L202" s="3301"/>
      <c r="M202" s="3300"/>
      <c r="N202" s="3301"/>
      <c r="O202" s="3300"/>
      <c r="P202" s="3301"/>
      <c r="Q202" s="3300"/>
      <c r="R202" s="3301"/>
      <c r="S202" s="3300"/>
      <c r="T202" s="3301"/>
      <c r="U202" s="3300"/>
      <c r="V202" s="3301"/>
      <c r="W202" s="3300"/>
      <c r="X202" s="3301"/>
      <c r="Y202" s="3300"/>
      <c r="Z202" s="3301"/>
      <c r="AA202" s="3300"/>
      <c r="AB202" s="3301"/>
      <c r="AC202" s="3300"/>
      <c r="AD202" s="3301"/>
      <c r="AE202" s="3300"/>
      <c r="AF202" s="3301"/>
      <c r="AG202" s="3300"/>
      <c r="AH202" s="3301"/>
      <c r="AI202" s="3300"/>
      <c r="AJ202" s="3301"/>
      <c r="AK202" s="3300"/>
      <c r="AL202" s="3301"/>
      <c r="AM202" s="3300"/>
    </row>
    <row r="203" spans="1:39">
      <c r="A203" s="3251"/>
      <c r="B203" s="3254" t="s">
        <v>2563</v>
      </c>
      <c r="C203" s="3315"/>
      <c r="D203" s="3315"/>
      <c r="E203" s="3315"/>
      <c r="F203" s="3315"/>
      <c r="G203" s="3315"/>
      <c r="H203" s="3315"/>
      <c r="I203" s="3315"/>
      <c r="J203" s="3315"/>
      <c r="K203" s="3314"/>
      <c r="L203" s="3301"/>
      <c r="M203" s="3300"/>
      <c r="N203" s="3301"/>
      <c r="O203" s="3300"/>
      <c r="P203" s="3301"/>
      <c r="Q203" s="3300"/>
      <c r="R203" s="3301"/>
      <c r="S203" s="3300"/>
      <c r="T203" s="3301"/>
      <c r="U203" s="3300"/>
      <c r="V203" s="3301"/>
      <c r="W203" s="3300"/>
      <c r="X203" s="3301"/>
      <c r="Y203" s="3300"/>
      <c r="Z203" s="3301"/>
      <c r="AA203" s="3300"/>
      <c r="AB203" s="3301"/>
      <c r="AC203" s="3300"/>
      <c r="AD203" s="3301"/>
      <c r="AE203" s="3300"/>
      <c r="AF203" s="3301"/>
      <c r="AG203" s="3300"/>
      <c r="AH203" s="3301"/>
      <c r="AI203" s="3300"/>
      <c r="AJ203" s="3301"/>
      <c r="AK203" s="3300"/>
      <c r="AL203" s="3301"/>
      <c r="AM203" s="3300"/>
    </row>
    <row r="204" spans="1:39">
      <c r="A204" s="3251"/>
      <c r="B204" s="3254" t="s">
        <v>1574</v>
      </c>
      <c r="C204" s="3315"/>
      <c r="D204" s="3315"/>
      <c r="E204" s="3315"/>
      <c r="F204" s="3315"/>
      <c r="G204" s="3315"/>
      <c r="H204" s="3315"/>
      <c r="I204" s="3315"/>
      <c r="J204" s="3315"/>
      <c r="K204" s="3314"/>
      <c r="L204" s="3301"/>
      <c r="M204" s="3300"/>
      <c r="N204" s="3301"/>
      <c r="O204" s="3300"/>
      <c r="P204" s="3301"/>
      <c r="Q204" s="3300"/>
      <c r="R204" s="3301"/>
      <c r="S204" s="3300"/>
      <c r="T204" s="3301"/>
      <c r="U204" s="3300"/>
      <c r="V204" s="3301"/>
      <c r="W204" s="3300"/>
      <c r="X204" s="3301"/>
      <c r="Y204" s="3300"/>
      <c r="Z204" s="3301"/>
      <c r="AA204" s="3300"/>
      <c r="AB204" s="3301"/>
      <c r="AC204" s="3300"/>
      <c r="AD204" s="3301"/>
      <c r="AE204" s="3300"/>
      <c r="AF204" s="3301"/>
      <c r="AG204" s="3300"/>
      <c r="AH204" s="3301"/>
      <c r="AI204" s="3300"/>
      <c r="AJ204" s="3301"/>
      <c r="AK204" s="3300"/>
      <c r="AL204" s="3301"/>
      <c r="AM204" s="3300"/>
    </row>
    <row r="205" spans="1:39">
      <c r="A205" s="3251"/>
      <c r="B205" s="3341"/>
      <c r="C205" s="3340"/>
      <c r="D205" s="3340"/>
      <c r="E205" s="3340"/>
      <c r="F205" s="3340"/>
      <c r="G205" s="3340"/>
      <c r="H205" s="3340"/>
      <c r="I205" s="3340"/>
      <c r="J205" s="3340"/>
      <c r="K205" s="3339"/>
      <c r="L205" s="3336"/>
      <c r="M205" s="3335"/>
      <c r="N205" s="3336"/>
      <c r="O205" s="3335"/>
      <c r="P205" s="3336"/>
      <c r="Q205" s="3335"/>
      <c r="R205" s="3336"/>
      <c r="S205" s="3335"/>
      <c r="T205" s="3336"/>
      <c r="U205" s="3335"/>
      <c r="V205" s="3336"/>
      <c r="W205" s="3337"/>
      <c r="X205" s="3336"/>
      <c r="Y205" s="3335"/>
      <c r="Z205" s="3338"/>
      <c r="AA205" s="3335"/>
      <c r="AB205" s="3336"/>
      <c r="AC205" s="3335"/>
      <c r="AD205" s="3336"/>
      <c r="AE205" s="3335"/>
      <c r="AF205" s="3338"/>
      <c r="AG205" s="3335"/>
      <c r="AH205" s="3338"/>
      <c r="AI205" s="3335"/>
      <c r="AJ205" s="3338"/>
      <c r="AK205" s="3337"/>
      <c r="AL205" s="3336"/>
      <c r="AM205" s="3335"/>
    </row>
    <row r="206" spans="1:39">
      <c r="A206" s="3251"/>
      <c r="B206" s="3281" t="s">
        <v>2590</v>
      </c>
      <c r="C206" s="3315"/>
      <c r="D206" s="3315"/>
      <c r="E206" s="3315"/>
      <c r="F206" s="3315"/>
      <c r="G206" s="3315"/>
      <c r="H206" s="3315"/>
      <c r="I206" s="3315"/>
      <c r="J206" s="3315"/>
      <c r="K206" s="3314"/>
      <c r="L206" s="3324"/>
      <c r="M206" s="3323"/>
      <c r="N206" s="3324"/>
      <c r="O206" s="3323"/>
      <c r="P206" s="3324"/>
      <c r="Q206" s="3323"/>
      <c r="R206" s="3324"/>
      <c r="S206" s="3323"/>
      <c r="T206" s="3324"/>
      <c r="U206" s="3323"/>
      <c r="V206" s="3324"/>
      <c r="W206" s="3323"/>
      <c r="X206" s="3324"/>
      <c r="Y206" s="3323"/>
      <c r="Z206" s="3324"/>
      <c r="AA206" s="3323"/>
      <c r="AB206" s="3324"/>
      <c r="AC206" s="3323"/>
      <c r="AD206" s="3324"/>
      <c r="AE206" s="3323"/>
      <c r="AF206" s="3324"/>
      <c r="AG206" s="3323"/>
      <c r="AH206" s="3324"/>
      <c r="AI206" s="3323"/>
      <c r="AJ206" s="3324"/>
      <c r="AK206" s="3323"/>
      <c r="AL206" s="3324"/>
      <c r="AM206" s="3323"/>
    </row>
    <row r="207" spans="1:39">
      <c r="A207" s="3251"/>
      <c r="B207" s="3281" t="s">
        <v>2591</v>
      </c>
      <c r="C207" s="3315"/>
      <c r="D207" s="3315"/>
      <c r="E207" s="3315"/>
      <c r="F207" s="3315"/>
      <c r="G207" s="3315"/>
      <c r="H207" s="3315"/>
      <c r="I207" s="3315"/>
      <c r="J207" s="3315"/>
      <c r="K207" s="3314"/>
      <c r="L207" s="3322"/>
      <c r="M207" s="3268"/>
      <c r="N207" s="3322"/>
      <c r="O207" s="3268"/>
      <c r="P207" s="3322"/>
      <c r="Q207" s="3268"/>
      <c r="R207" s="3319"/>
      <c r="S207" s="3318"/>
      <c r="T207" s="3319"/>
      <c r="U207" s="3318"/>
      <c r="V207" s="3319"/>
      <c r="W207" s="3320"/>
      <c r="X207" s="3319"/>
      <c r="Y207" s="3318"/>
      <c r="Z207" s="3321"/>
      <c r="AA207" s="3318"/>
      <c r="AB207" s="3319"/>
      <c r="AC207" s="3318"/>
      <c r="AD207" s="3319"/>
      <c r="AE207" s="3318"/>
      <c r="AF207" s="3319"/>
      <c r="AG207" s="3318"/>
      <c r="AH207" s="3319"/>
      <c r="AI207" s="3318"/>
      <c r="AJ207" s="3319"/>
      <c r="AK207" s="3320"/>
      <c r="AL207" s="3319"/>
      <c r="AM207" s="3318"/>
    </row>
    <row r="208" spans="1:39">
      <c r="A208" s="3251"/>
      <c r="B208" s="3281" t="s">
        <v>2554</v>
      </c>
      <c r="C208" s="3315"/>
      <c r="D208" s="3315"/>
      <c r="E208" s="3315"/>
      <c r="F208" s="3315"/>
      <c r="G208" s="3315"/>
      <c r="H208" s="3315"/>
      <c r="I208" s="3315"/>
      <c r="J208" s="3315"/>
      <c r="K208" s="3314"/>
      <c r="L208" s="3301"/>
      <c r="M208" s="3300"/>
      <c r="N208" s="3301"/>
      <c r="O208" s="3300"/>
      <c r="P208" s="3301"/>
      <c r="Q208" s="3300"/>
      <c r="R208" s="3301"/>
      <c r="S208" s="3300"/>
      <c r="T208" s="3301"/>
      <c r="U208" s="3300"/>
      <c r="V208" s="3301"/>
      <c r="W208" s="3300"/>
      <c r="X208" s="3301"/>
      <c r="Y208" s="3300"/>
      <c r="Z208" s="3301"/>
      <c r="AA208" s="3300"/>
      <c r="AB208" s="3301"/>
      <c r="AC208" s="3300"/>
      <c r="AD208" s="3301"/>
      <c r="AE208" s="3300"/>
      <c r="AF208" s="3301"/>
      <c r="AG208" s="3300"/>
      <c r="AH208" s="3301"/>
      <c r="AI208" s="3300"/>
      <c r="AJ208" s="3301"/>
      <c r="AK208" s="3300"/>
      <c r="AL208" s="3301"/>
      <c r="AM208" s="3300"/>
    </row>
    <row r="209" spans="1:39">
      <c r="A209" s="3251"/>
      <c r="B209" s="3254" t="s">
        <v>2555</v>
      </c>
      <c r="C209" s="3315"/>
      <c r="D209" s="3315"/>
      <c r="E209" s="3315"/>
      <c r="F209" s="3315"/>
      <c r="G209" s="3315"/>
      <c r="H209" s="3315"/>
      <c r="I209" s="3315"/>
      <c r="J209" s="3315"/>
      <c r="K209" s="3314"/>
      <c r="L209" s="3301"/>
      <c r="M209" s="3300"/>
      <c r="N209" s="3301"/>
      <c r="O209" s="3300"/>
      <c r="P209" s="3301"/>
      <c r="Q209" s="3300"/>
      <c r="R209" s="3301"/>
      <c r="S209" s="3300"/>
      <c r="T209" s="3301"/>
      <c r="U209" s="3300"/>
      <c r="V209" s="3301"/>
      <c r="W209" s="3300"/>
      <c r="X209" s="3301"/>
      <c r="Y209" s="3300"/>
      <c r="Z209" s="3301"/>
      <c r="AA209" s="3300"/>
      <c r="AB209" s="3301"/>
      <c r="AC209" s="3300"/>
      <c r="AD209" s="3301"/>
      <c r="AE209" s="3300"/>
      <c r="AF209" s="3301"/>
      <c r="AG209" s="3300"/>
      <c r="AH209" s="3301"/>
      <c r="AI209" s="3300"/>
      <c r="AJ209" s="3301"/>
      <c r="AK209" s="3300"/>
      <c r="AL209" s="3301"/>
      <c r="AM209" s="3300"/>
    </row>
    <row r="210" spans="1:39">
      <c r="A210" s="3251"/>
      <c r="B210" s="3254" t="s">
        <v>1311</v>
      </c>
      <c r="C210" s="3315"/>
      <c r="D210" s="3315"/>
      <c r="E210" s="3315"/>
      <c r="F210" s="3315"/>
      <c r="G210" s="3315"/>
      <c r="H210" s="3315"/>
      <c r="I210" s="3315"/>
      <c r="J210" s="3315"/>
      <c r="K210" s="3314"/>
      <c r="L210" s="3301"/>
      <c r="M210" s="3300"/>
      <c r="N210" s="3301"/>
      <c r="O210" s="3300"/>
      <c r="P210" s="3301"/>
      <c r="Q210" s="3300"/>
      <c r="R210" s="3301"/>
      <c r="S210" s="3300"/>
      <c r="T210" s="3301"/>
      <c r="U210" s="3300"/>
      <c r="V210" s="3301"/>
      <c r="W210" s="3300"/>
      <c r="X210" s="3301"/>
      <c r="Y210" s="3300"/>
      <c r="Z210" s="3301"/>
      <c r="AA210" s="3300"/>
      <c r="AB210" s="3301"/>
      <c r="AC210" s="3300"/>
      <c r="AD210" s="3301"/>
      <c r="AE210" s="3300"/>
      <c r="AF210" s="3301"/>
      <c r="AG210" s="3300"/>
      <c r="AH210" s="3301"/>
      <c r="AI210" s="3300"/>
      <c r="AJ210" s="3301"/>
      <c r="AK210" s="3300"/>
      <c r="AL210" s="3301"/>
      <c r="AM210" s="3300"/>
    </row>
    <row r="211" spans="1:39">
      <c r="A211" s="3251"/>
      <c r="B211" s="3254" t="s">
        <v>2556</v>
      </c>
      <c r="C211" s="3315"/>
      <c r="D211" s="3315"/>
      <c r="E211" s="3315"/>
      <c r="F211" s="3315"/>
      <c r="G211" s="3315"/>
      <c r="H211" s="3315"/>
      <c r="I211" s="3315"/>
      <c r="J211" s="3315"/>
      <c r="K211" s="3314"/>
      <c r="L211" s="3301"/>
      <c r="M211" s="3300"/>
      <c r="N211" s="3301"/>
      <c r="O211" s="3300"/>
      <c r="P211" s="3301"/>
      <c r="Q211" s="3300"/>
      <c r="R211" s="3301"/>
      <c r="S211" s="3300"/>
      <c r="T211" s="3301"/>
      <c r="U211" s="3300"/>
      <c r="V211" s="3301"/>
      <c r="W211" s="3300"/>
      <c r="X211" s="3301"/>
      <c r="Y211" s="3300"/>
      <c r="Z211" s="3301"/>
      <c r="AA211" s="3300"/>
      <c r="AB211" s="3301"/>
      <c r="AC211" s="3300"/>
      <c r="AD211" s="3301"/>
      <c r="AE211" s="3300"/>
      <c r="AF211" s="3301"/>
      <c r="AG211" s="3300"/>
      <c r="AH211" s="3301"/>
      <c r="AI211" s="3300"/>
      <c r="AJ211" s="3301"/>
      <c r="AK211" s="3300"/>
      <c r="AL211" s="3301"/>
      <c r="AM211" s="3300"/>
    </row>
    <row r="212" spans="1:39">
      <c r="A212" s="3251"/>
      <c r="B212" s="3254" t="s">
        <v>2557</v>
      </c>
      <c r="C212" s="3315"/>
      <c r="D212" s="3315"/>
      <c r="E212" s="3315"/>
      <c r="F212" s="3315"/>
      <c r="G212" s="3315"/>
      <c r="H212" s="3315"/>
      <c r="I212" s="3315"/>
      <c r="J212" s="3315"/>
      <c r="K212" s="3314"/>
      <c r="L212" s="3301"/>
      <c r="M212" s="3300"/>
      <c r="N212" s="3301"/>
      <c r="O212" s="3300"/>
      <c r="P212" s="3301"/>
      <c r="Q212" s="3300"/>
      <c r="R212" s="3301"/>
      <c r="S212" s="3300"/>
      <c r="T212" s="3301"/>
      <c r="U212" s="3300"/>
      <c r="V212" s="3301"/>
      <c r="W212" s="3300"/>
      <c r="X212" s="3301"/>
      <c r="Y212" s="3300"/>
      <c r="Z212" s="3301"/>
      <c r="AA212" s="3300"/>
      <c r="AB212" s="3301"/>
      <c r="AC212" s="3300"/>
      <c r="AD212" s="3301"/>
      <c r="AE212" s="3300"/>
      <c r="AF212" s="3301"/>
      <c r="AG212" s="3300"/>
      <c r="AH212" s="3301"/>
      <c r="AI212" s="3300"/>
      <c r="AJ212" s="3301"/>
      <c r="AK212" s="3300"/>
      <c r="AL212" s="3301"/>
      <c r="AM212" s="3300"/>
    </row>
    <row r="213" spans="1:39">
      <c r="A213" s="3251"/>
      <c r="B213" s="3254" t="s">
        <v>2558</v>
      </c>
      <c r="C213" s="3315"/>
      <c r="D213" s="3315"/>
      <c r="E213" s="3315"/>
      <c r="F213" s="3315"/>
      <c r="G213" s="3315"/>
      <c r="H213" s="3315"/>
      <c r="I213" s="3315"/>
      <c r="J213" s="3315"/>
      <c r="K213" s="3314"/>
      <c r="L213" s="3301"/>
      <c r="M213" s="3300"/>
      <c r="N213" s="3301"/>
      <c r="O213" s="3300"/>
      <c r="P213" s="3301"/>
      <c r="Q213" s="3300"/>
      <c r="R213" s="3301"/>
      <c r="S213" s="3300"/>
      <c r="T213" s="3301"/>
      <c r="U213" s="3300"/>
      <c r="V213" s="3301"/>
      <c r="W213" s="3300"/>
      <c r="X213" s="3301"/>
      <c r="Y213" s="3300"/>
      <c r="Z213" s="3301"/>
      <c r="AA213" s="3300"/>
      <c r="AB213" s="3301"/>
      <c r="AC213" s="3300"/>
      <c r="AD213" s="3301"/>
      <c r="AE213" s="3300"/>
      <c r="AF213" s="3301"/>
      <c r="AG213" s="3300"/>
      <c r="AH213" s="3301"/>
      <c r="AI213" s="3300"/>
      <c r="AJ213" s="3301"/>
      <c r="AK213" s="3300"/>
      <c r="AL213" s="3301"/>
      <c r="AM213" s="3300"/>
    </row>
    <row r="214" spans="1:39">
      <c r="A214" s="3251"/>
      <c r="B214" s="3254" t="s">
        <v>2559</v>
      </c>
      <c r="C214" s="3315"/>
      <c r="D214" s="3315"/>
      <c r="E214" s="3315"/>
      <c r="F214" s="3315"/>
      <c r="G214" s="3315"/>
      <c r="H214" s="3315"/>
      <c r="I214" s="3315"/>
      <c r="J214" s="3315"/>
      <c r="K214" s="3314"/>
      <c r="L214" s="3301"/>
      <c r="M214" s="3300"/>
      <c r="N214" s="3301"/>
      <c r="O214" s="3300"/>
      <c r="P214" s="3301"/>
      <c r="Q214" s="3300"/>
      <c r="R214" s="3301"/>
      <c r="S214" s="3300"/>
      <c r="T214" s="3301"/>
      <c r="U214" s="3300"/>
      <c r="V214" s="3301"/>
      <c r="W214" s="3300"/>
      <c r="X214" s="3301"/>
      <c r="Y214" s="3300"/>
      <c r="Z214" s="3301"/>
      <c r="AA214" s="3300"/>
      <c r="AB214" s="3301"/>
      <c r="AC214" s="3300"/>
      <c r="AD214" s="3301"/>
      <c r="AE214" s="3300"/>
      <c r="AF214" s="3301"/>
      <c r="AG214" s="3300"/>
      <c r="AH214" s="3301"/>
      <c r="AI214" s="3300"/>
      <c r="AJ214" s="3301"/>
      <c r="AK214" s="3300"/>
      <c r="AL214" s="3301"/>
      <c r="AM214" s="3300"/>
    </row>
    <row r="215" spans="1:39">
      <c r="A215" s="3251"/>
      <c r="B215" s="3254" t="s">
        <v>1312</v>
      </c>
      <c r="C215" s="3315"/>
      <c r="D215" s="3315"/>
      <c r="E215" s="3315"/>
      <c r="F215" s="3315"/>
      <c r="G215" s="3315"/>
      <c r="H215" s="3315"/>
      <c r="I215" s="3315"/>
      <c r="J215" s="3315"/>
      <c r="K215" s="3314"/>
      <c r="L215" s="3301"/>
      <c r="M215" s="3300"/>
      <c r="N215" s="3301"/>
      <c r="O215" s="3300"/>
      <c r="P215" s="3301"/>
      <c r="Q215" s="3300"/>
      <c r="R215" s="3301"/>
      <c r="S215" s="3300"/>
      <c r="T215" s="3301"/>
      <c r="U215" s="3300"/>
      <c r="V215" s="3301"/>
      <c r="W215" s="3300"/>
      <c r="X215" s="3301"/>
      <c r="Y215" s="3300"/>
      <c r="Z215" s="3301"/>
      <c r="AA215" s="3300"/>
      <c r="AB215" s="3301"/>
      <c r="AC215" s="3300"/>
      <c r="AD215" s="3301"/>
      <c r="AE215" s="3300"/>
      <c r="AF215" s="3301"/>
      <c r="AG215" s="3300"/>
      <c r="AH215" s="3301"/>
      <c r="AI215" s="3300"/>
      <c r="AJ215" s="3301"/>
      <c r="AK215" s="3300"/>
      <c r="AL215" s="3301"/>
      <c r="AM215" s="3300"/>
    </row>
    <row r="216" spans="1:39">
      <c r="A216" s="3251"/>
      <c r="B216" s="3254" t="s">
        <v>2563</v>
      </c>
      <c r="C216" s="3315"/>
      <c r="D216" s="3315"/>
      <c r="E216" s="3315"/>
      <c r="F216" s="3315"/>
      <c r="G216" s="3315"/>
      <c r="H216" s="3315"/>
      <c r="I216" s="3315"/>
      <c r="J216" s="3315"/>
      <c r="K216" s="3314"/>
      <c r="L216" s="3301"/>
      <c r="M216" s="3300"/>
      <c r="N216" s="3301"/>
      <c r="O216" s="3300"/>
      <c r="P216" s="3301"/>
      <c r="Q216" s="3300"/>
      <c r="R216" s="3301"/>
      <c r="S216" s="3300"/>
      <c r="T216" s="3301"/>
      <c r="U216" s="3300"/>
      <c r="V216" s="3301"/>
      <c r="W216" s="3300"/>
      <c r="X216" s="3301"/>
      <c r="Y216" s="3300"/>
      <c r="Z216" s="3301"/>
      <c r="AA216" s="3300"/>
      <c r="AB216" s="3301"/>
      <c r="AC216" s="3300"/>
      <c r="AD216" s="3301"/>
      <c r="AE216" s="3300"/>
      <c r="AF216" s="3301"/>
      <c r="AG216" s="3300"/>
      <c r="AH216" s="3301"/>
      <c r="AI216" s="3300"/>
      <c r="AJ216" s="3301"/>
      <c r="AK216" s="3300"/>
      <c r="AL216" s="3301"/>
      <c r="AM216" s="3300"/>
    </row>
    <row r="217" spans="1:39">
      <c r="A217" s="3251"/>
      <c r="B217" s="3254" t="s">
        <v>1574</v>
      </c>
      <c r="C217" s="3315"/>
      <c r="D217" s="3315"/>
      <c r="E217" s="3315"/>
      <c r="F217" s="3315"/>
      <c r="G217" s="3315"/>
      <c r="H217" s="3315"/>
      <c r="I217" s="3315"/>
      <c r="J217" s="3315"/>
      <c r="K217" s="3314"/>
      <c r="L217" s="3301"/>
      <c r="M217" s="3300"/>
      <c r="N217" s="3301"/>
      <c r="O217" s="3300"/>
      <c r="P217" s="3301"/>
      <c r="Q217" s="3300"/>
      <c r="R217" s="3301"/>
      <c r="S217" s="3300"/>
      <c r="T217" s="3301"/>
      <c r="U217" s="3300"/>
      <c r="V217" s="3301"/>
      <c r="W217" s="3300"/>
      <c r="X217" s="3301"/>
      <c r="Y217" s="3300"/>
      <c r="Z217" s="3301"/>
      <c r="AA217" s="3300"/>
      <c r="AB217" s="3301"/>
      <c r="AC217" s="3300"/>
      <c r="AD217" s="3301"/>
      <c r="AE217" s="3300"/>
      <c r="AF217" s="3301"/>
      <c r="AG217" s="3300"/>
      <c r="AH217" s="3301"/>
      <c r="AI217" s="3300"/>
      <c r="AJ217" s="3301"/>
      <c r="AK217" s="3300"/>
      <c r="AL217" s="3301"/>
      <c r="AM217" s="3300"/>
    </row>
    <row r="218" spans="1:39">
      <c r="A218" s="3251"/>
      <c r="B218" s="3341"/>
      <c r="C218" s="3340"/>
      <c r="D218" s="3340"/>
      <c r="E218" s="3340"/>
      <c r="F218" s="3340"/>
      <c r="G218" s="3340"/>
      <c r="H218" s="3340"/>
      <c r="I218" s="3340"/>
      <c r="J218" s="3340"/>
      <c r="K218" s="3339"/>
      <c r="L218" s="3336"/>
      <c r="M218" s="3335"/>
      <c r="N218" s="3336"/>
      <c r="O218" s="3335"/>
      <c r="P218" s="3336"/>
      <c r="Q218" s="3335"/>
      <c r="R218" s="3336"/>
      <c r="S218" s="3335"/>
      <c r="T218" s="3336"/>
      <c r="U218" s="3335"/>
      <c r="V218" s="3336"/>
      <c r="W218" s="3337"/>
      <c r="X218" s="3336"/>
      <c r="Y218" s="3335"/>
      <c r="Z218" s="3338"/>
      <c r="AA218" s="3335"/>
      <c r="AB218" s="3336"/>
      <c r="AC218" s="3335"/>
      <c r="AD218" s="3336"/>
      <c r="AE218" s="3335"/>
      <c r="AF218" s="3338"/>
      <c r="AG218" s="3335"/>
      <c r="AH218" s="3338"/>
      <c r="AI218" s="3335"/>
      <c r="AJ218" s="3338"/>
      <c r="AK218" s="3337"/>
      <c r="AL218" s="3336"/>
      <c r="AM218" s="3335"/>
    </row>
    <row r="219" spans="1:39">
      <c r="A219" s="3251"/>
      <c r="B219" s="3281" t="s">
        <v>2592</v>
      </c>
      <c r="C219" s="3315"/>
      <c r="D219" s="3315"/>
      <c r="E219" s="3315"/>
      <c r="F219" s="3315"/>
      <c r="G219" s="3315"/>
      <c r="H219" s="3315"/>
      <c r="I219" s="3315"/>
      <c r="J219" s="3315"/>
      <c r="K219" s="3314"/>
      <c r="L219" s="3324"/>
      <c r="M219" s="3323"/>
      <c r="N219" s="3324"/>
      <c r="O219" s="3323"/>
      <c r="P219" s="3324"/>
      <c r="Q219" s="3323"/>
      <c r="R219" s="3324"/>
      <c r="S219" s="3323"/>
      <c r="T219" s="3324"/>
      <c r="U219" s="3323"/>
      <c r="V219" s="3324"/>
      <c r="W219" s="3323"/>
      <c r="X219" s="3324"/>
      <c r="Y219" s="3323"/>
      <c r="Z219" s="3324"/>
      <c r="AA219" s="3323"/>
      <c r="AB219" s="3324"/>
      <c r="AC219" s="3323"/>
      <c r="AD219" s="3324"/>
      <c r="AE219" s="3323"/>
      <c r="AF219" s="3324"/>
      <c r="AG219" s="3323"/>
      <c r="AH219" s="3324"/>
      <c r="AI219" s="3323"/>
      <c r="AJ219" s="3324"/>
      <c r="AK219" s="3323"/>
      <c r="AL219" s="3324"/>
      <c r="AM219" s="3323"/>
    </row>
    <row r="220" spans="1:39">
      <c r="A220" s="3251"/>
      <c r="B220" s="3281" t="s">
        <v>2593</v>
      </c>
      <c r="C220" s="3315"/>
      <c r="D220" s="3315"/>
      <c r="E220" s="3315"/>
      <c r="F220" s="3315"/>
      <c r="G220" s="3315"/>
      <c r="H220" s="3315"/>
      <c r="I220" s="3315"/>
      <c r="J220" s="3315"/>
      <c r="K220" s="3314"/>
      <c r="L220" s="3322"/>
      <c r="M220" s="3268"/>
      <c r="N220" s="3322"/>
      <c r="O220" s="3268"/>
      <c r="P220" s="3322"/>
      <c r="Q220" s="3268"/>
      <c r="R220" s="3319"/>
      <c r="S220" s="3318"/>
      <c r="T220" s="3319"/>
      <c r="U220" s="3318"/>
      <c r="V220" s="3319"/>
      <c r="W220" s="3320"/>
      <c r="X220" s="3319"/>
      <c r="Y220" s="3318"/>
      <c r="Z220" s="3321"/>
      <c r="AA220" s="3318"/>
      <c r="AB220" s="3319"/>
      <c r="AC220" s="3318"/>
      <c r="AD220" s="3319"/>
      <c r="AE220" s="3318"/>
      <c r="AF220" s="3319"/>
      <c r="AG220" s="3318"/>
      <c r="AH220" s="3319"/>
      <c r="AI220" s="3318"/>
      <c r="AJ220" s="3319"/>
      <c r="AK220" s="3320"/>
      <c r="AL220" s="3319"/>
      <c r="AM220" s="3318"/>
    </row>
    <row r="221" spans="1:39">
      <c r="A221" s="3251"/>
      <c r="B221" s="3254" t="s">
        <v>2554</v>
      </c>
      <c r="C221" s="3315"/>
      <c r="D221" s="3315"/>
      <c r="E221" s="3315"/>
      <c r="F221" s="3315"/>
      <c r="G221" s="3315"/>
      <c r="H221" s="3315"/>
      <c r="I221" s="3315"/>
      <c r="J221" s="3315"/>
      <c r="K221" s="3314"/>
      <c r="L221" s="3301"/>
      <c r="M221" s="3300"/>
      <c r="N221" s="3301"/>
      <c r="O221" s="3300"/>
      <c r="P221" s="3301"/>
      <c r="Q221" s="3300"/>
      <c r="R221" s="3301"/>
      <c r="S221" s="3300"/>
      <c r="T221" s="3301"/>
      <c r="U221" s="3300"/>
      <c r="V221" s="3301"/>
      <c r="W221" s="3300"/>
      <c r="X221" s="3301"/>
      <c r="Y221" s="3300"/>
      <c r="Z221" s="3301"/>
      <c r="AA221" s="3300"/>
      <c r="AB221" s="3301"/>
      <c r="AC221" s="3300"/>
      <c r="AD221" s="3301"/>
      <c r="AE221" s="3300"/>
      <c r="AF221" s="3301"/>
      <c r="AG221" s="3300"/>
      <c r="AH221" s="3301"/>
      <c r="AI221" s="3300"/>
      <c r="AJ221" s="3301"/>
      <c r="AK221" s="3300"/>
      <c r="AL221" s="3301"/>
      <c r="AM221" s="3300"/>
    </row>
    <row r="222" spans="1:39">
      <c r="A222" s="3251"/>
      <c r="B222" s="3254" t="s">
        <v>2555</v>
      </c>
      <c r="C222" s="3315"/>
      <c r="D222" s="3315"/>
      <c r="E222" s="3315"/>
      <c r="F222" s="3315"/>
      <c r="G222" s="3315"/>
      <c r="H222" s="3315"/>
      <c r="I222" s="3315"/>
      <c r="J222" s="3315"/>
      <c r="K222" s="3314"/>
      <c r="L222" s="3301"/>
      <c r="M222" s="3300"/>
      <c r="N222" s="3301"/>
      <c r="O222" s="3300"/>
      <c r="P222" s="3301"/>
      <c r="Q222" s="3300"/>
      <c r="R222" s="3301"/>
      <c r="S222" s="3300"/>
      <c r="T222" s="3301"/>
      <c r="U222" s="3300"/>
      <c r="V222" s="3301"/>
      <c r="W222" s="3300"/>
      <c r="X222" s="3301"/>
      <c r="Y222" s="3300"/>
      <c r="Z222" s="3301"/>
      <c r="AA222" s="3300"/>
      <c r="AB222" s="3301"/>
      <c r="AC222" s="3300"/>
      <c r="AD222" s="3301"/>
      <c r="AE222" s="3300"/>
      <c r="AF222" s="3301"/>
      <c r="AG222" s="3300"/>
      <c r="AH222" s="3301"/>
      <c r="AI222" s="3300"/>
      <c r="AJ222" s="3301"/>
      <c r="AK222" s="3300"/>
      <c r="AL222" s="3301"/>
      <c r="AM222" s="3300"/>
    </row>
    <row r="223" spans="1:39">
      <c r="A223" s="3251"/>
      <c r="B223" s="3254" t="s">
        <v>1311</v>
      </c>
      <c r="C223" s="3315"/>
      <c r="D223" s="3315"/>
      <c r="E223" s="3315"/>
      <c r="F223" s="3315"/>
      <c r="G223" s="3315"/>
      <c r="H223" s="3315"/>
      <c r="I223" s="3315"/>
      <c r="J223" s="3315"/>
      <c r="K223" s="3314"/>
      <c r="L223" s="3301"/>
      <c r="M223" s="3300"/>
      <c r="N223" s="3301"/>
      <c r="O223" s="3300"/>
      <c r="P223" s="3301"/>
      <c r="Q223" s="3300"/>
      <c r="R223" s="3301"/>
      <c r="S223" s="3300"/>
      <c r="T223" s="3301"/>
      <c r="U223" s="3300"/>
      <c r="V223" s="3301"/>
      <c r="W223" s="3300"/>
      <c r="X223" s="3301"/>
      <c r="Y223" s="3300"/>
      <c r="Z223" s="3301"/>
      <c r="AA223" s="3300"/>
      <c r="AB223" s="3301"/>
      <c r="AC223" s="3300"/>
      <c r="AD223" s="3301"/>
      <c r="AE223" s="3300"/>
      <c r="AF223" s="3301"/>
      <c r="AG223" s="3300"/>
      <c r="AH223" s="3301"/>
      <c r="AI223" s="3300"/>
      <c r="AJ223" s="3301"/>
      <c r="AK223" s="3300"/>
      <c r="AL223" s="3301"/>
      <c r="AM223" s="3300"/>
    </row>
    <row r="224" spans="1:39">
      <c r="A224" s="3251"/>
      <c r="B224" s="3254" t="s">
        <v>2556</v>
      </c>
      <c r="C224" s="3315"/>
      <c r="D224" s="3315"/>
      <c r="E224" s="3315"/>
      <c r="F224" s="3315"/>
      <c r="G224" s="3315"/>
      <c r="H224" s="3315"/>
      <c r="I224" s="3315"/>
      <c r="J224" s="3315"/>
      <c r="K224" s="3314"/>
      <c r="L224" s="3301"/>
      <c r="M224" s="3300"/>
      <c r="N224" s="3301"/>
      <c r="O224" s="3300"/>
      <c r="P224" s="3301"/>
      <c r="Q224" s="3300"/>
      <c r="R224" s="3301"/>
      <c r="S224" s="3300"/>
      <c r="T224" s="3301"/>
      <c r="U224" s="3300"/>
      <c r="V224" s="3301"/>
      <c r="W224" s="3300"/>
      <c r="X224" s="3301"/>
      <c r="Y224" s="3300"/>
      <c r="Z224" s="3301"/>
      <c r="AA224" s="3300"/>
      <c r="AB224" s="3301"/>
      <c r="AC224" s="3300"/>
      <c r="AD224" s="3301"/>
      <c r="AE224" s="3300"/>
      <c r="AF224" s="3301"/>
      <c r="AG224" s="3300"/>
      <c r="AH224" s="3301"/>
      <c r="AI224" s="3300"/>
      <c r="AJ224" s="3301"/>
      <c r="AK224" s="3300"/>
      <c r="AL224" s="3301"/>
      <c r="AM224" s="3300"/>
    </row>
    <row r="225" spans="1:39">
      <c r="A225" s="3251"/>
      <c r="B225" s="3341" t="s">
        <v>2557</v>
      </c>
      <c r="C225" s="3315"/>
      <c r="D225" s="3315"/>
      <c r="E225" s="3315"/>
      <c r="F225" s="3315"/>
      <c r="G225" s="3315"/>
      <c r="H225" s="3315"/>
      <c r="I225" s="3315"/>
      <c r="J225" s="3315"/>
      <c r="K225" s="3314"/>
      <c r="L225" s="3301"/>
      <c r="M225" s="3300"/>
      <c r="N225" s="3301"/>
      <c r="O225" s="3300"/>
      <c r="P225" s="3301"/>
      <c r="Q225" s="3300"/>
      <c r="R225" s="3301"/>
      <c r="S225" s="3300"/>
      <c r="T225" s="3301"/>
      <c r="U225" s="3300"/>
      <c r="V225" s="3301"/>
      <c r="W225" s="3300"/>
      <c r="X225" s="3301"/>
      <c r="Y225" s="3300"/>
      <c r="Z225" s="3301"/>
      <c r="AA225" s="3300"/>
      <c r="AB225" s="3301"/>
      <c r="AC225" s="3300"/>
      <c r="AD225" s="3301"/>
      <c r="AE225" s="3300"/>
      <c r="AF225" s="3301"/>
      <c r="AG225" s="3300"/>
      <c r="AH225" s="3301"/>
      <c r="AI225" s="3300"/>
      <c r="AJ225" s="3301"/>
      <c r="AK225" s="3300"/>
      <c r="AL225" s="3301"/>
      <c r="AM225" s="3300"/>
    </row>
    <row r="226" spans="1:39">
      <c r="A226" s="3251"/>
      <c r="B226" s="3341" t="s">
        <v>2558</v>
      </c>
      <c r="C226" s="3315"/>
      <c r="D226" s="3315"/>
      <c r="E226" s="3315"/>
      <c r="F226" s="3315"/>
      <c r="G226" s="3315"/>
      <c r="H226" s="3315"/>
      <c r="I226" s="3315"/>
      <c r="J226" s="3315"/>
      <c r="K226" s="3314"/>
      <c r="L226" s="3301"/>
      <c r="M226" s="3300"/>
      <c r="N226" s="3301"/>
      <c r="O226" s="3300"/>
      <c r="P226" s="3301"/>
      <c r="Q226" s="3300"/>
      <c r="R226" s="3301"/>
      <c r="S226" s="3300"/>
      <c r="T226" s="3301"/>
      <c r="U226" s="3300"/>
      <c r="V226" s="3301"/>
      <c r="W226" s="3300"/>
      <c r="X226" s="3301"/>
      <c r="Y226" s="3300"/>
      <c r="Z226" s="3301"/>
      <c r="AA226" s="3300"/>
      <c r="AB226" s="3301"/>
      <c r="AC226" s="3300"/>
      <c r="AD226" s="3301"/>
      <c r="AE226" s="3300"/>
      <c r="AF226" s="3301"/>
      <c r="AG226" s="3300"/>
      <c r="AH226" s="3301"/>
      <c r="AI226" s="3300"/>
      <c r="AJ226" s="3301"/>
      <c r="AK226" s="3300"/>
      <c r="AL226" s="3301"/>
      <c r="AM226" s="3300"/>
    </row>
    <row r="227" spans="1:39">
      <c r="A227" s="3251"/>
      <c r="B227" s="3254" t="s">
        <v>2559</v>
      </c>
      <c r="C227" s="3315"/>
      <c r="D227" s="3315"/>
      <c r="E227" s="3315"/>
      <c r="F227" s="3315"/>
      <c r="G227" s="3315"/>
      <c r="H227" s="3315"/>
      <c r="I227" s="3315"/>
      <c r="J227" s="3315"/>
      <c r="K227" s="3314"/>
      <c r="L227" s="3301"/>
      <c r="M227" s="3300"/>
      <c r="N227" s="3301"/>
      <c r="O227" s="3300"/>
      <c r="P227" s="3301"/>
      <c r="Q227" s="3300"/>
      <c r="R227" s="3301"/>
      <c r="S227" s="3300"/>
      <c r="T227" s="3301"/>
      <c r="U227" s="3300"/>
      <c r="V227" s="3301"/>
      <c r="W227" s="3300"/>
      <c r="X227" s="3301"/>
      <c r="Y227" s="3300"/>
      <c r="Z227" s="3301"/>
      <c r="AA227" s="3300"/>
      <c r="AB227" s="3301"/>
      <c r="AC227" s="3300"/>
      <c r="AD227" s="3301"/>
      <c r="AE227" s="3300"/>
      <c r="AF227" s="3301"/>
      <c r="AG227" s="3300"/>
      <c r="AH227" s="3301"/>
      <c r="AI227" s="3300"/>
      <c r="AJ227" s="3301"/>
      <c r="AK227" s="3300"/>
      <c r="AL227" s="3301"/>
      <c r="AM227" s="3300"/>
    </row>
    <row r="228" spans="1:39">
      <c r="A228" s="3251"/>
      <c r="B228" s="3254" t="s">
        <v>1312</v>
      </c>
      <c r="C228" s="3315"/>
      <c r="D228" s="3315"/>
      <c r="E228" s="3315"/>
      <c r="F228" s="3315"/>
      <c r="G228" s="3315"/>
      <c r="H228" s="3315"/>
      <c r="I228" s="3315"/>
      <c r="J228" s="3315"/>
      <c r="K228" s="3314"/>
      <c r="L228" s="3301"/>
      <c r="M228" s="3300"/>
      <c r="N228" s="3301"/>
      <c r="O228" s="3300"/>
      <c r="P228" s="3301"/>
      <c r="Q228" s="3300"/>
      <c r="R228" s="3301"/>
      <c r="S228" s="3300"/>
      <c r="T228" s="3301"/>
      <c r="U228" s="3300"/>
      <c r="V228" s="3301"/>
      <c r="W228" s="3300"/>
      <c r="X228" s="3301"/>
      <c r="Y228" s="3300"/>
      <c r="Z228" s="3301"/>
      <c r="AA228" s="3300"/>
      <c r="AB228" s="3301"/>
      <c r="AC228" s="3300"/>
      <c r="AD228" s="3301"/>
      <c r="AE228" s="3300"/>
      <c r="AF228" s="3301"/>
      <c r="AG228" s="3300"/>
      <c r="AH228" s="3301"/>
      <c r="AI228" s="3300"/>
      <c r="AJ228" s="3301"/>
      <c r="AK228" s="3300"/>
      <c r="AL228" s="3301"/>
      <c r="AM228" s="3300"/>
    </row>
    <row r="229" spans="1:39">
      <c r="A229" s="3251"/>
      <c r="B229" s="3254" t="s">
        <v>2563</v>
      </c>
      <c r="C229" s="3315"/>
      <c r="D229" s="3315"/>
      <c r="E229" s="3315"/>
      <c r="F229" s="3315"/>
      <c r="G229" s="3315"/>
      <c r="H229" s="3315"/>
      <c r="I229" s="3315"/>
      <c r="J229" s="3315"/>
      <c r="K229" s="3314"/>
      <c r="L229" s="3301"/>
      <c r="M229" s="3300"/>
      <c r="N229" s="3301"/>
      <c r="O229" s="3300"/>
      <c r="P229" s="3301"/>
      <c r="Q229" s="3300"/>
      <c r="R229" s="3301"/>
      <c r="S229" s="3300"/>
      <c r="T229" s="3301"/>
      <c r="U229" s="3300"/>
      <c r="V229" s="3301"/>
      <c r="W229" s="3300"/>
      <c r="X229" s="3301"/>
      <c r="Y229" s="3300"/>
      <c r="Z229" s="3301"/>
      <c r="AA229" s="3300"/>
      <c r="AB229" s="3301"/>
      <c r="AC229" s="3300"/>
      <c r="AD229" s="3301"/>
      <c r="AE229" s="3300"/>
      <c r="AF229" s="3301"/>
      <c r="AG229" s="3300"/>
      <c r="AH229" s="3301"/>
      <c r="AI229" s="3300"/>
      <c r="AJ229" s="3301"/>
      <c r="AK229" s="3300"/>
      <c r="AL229" s="3301"/>
      <c r="AM229" s="3300"/>
    </row>
    <row r="230" spans="1:39">
      <c r="A230" s="3251"/>
      <c r="B230" s="3254" t="s">
        <v>1574</v>
      </c>
      <c r="C230" s="3315"/>
      <c r="D230" s="3315"/>
      <c r="E230" s="3315"/>
      <c r="F230" s="3315"/>
      <c r="G230" s="3315"/>
      <c r="H230" s="3315"/>
      <c r="I230" s="3315"/>
      <c r="J230" s="3315"/>
      <c r="K230" s="3314"/>
      <c r="L230" s="3301"/>
      <c r="M230" s="3300"/>
      <c r="N230" s="3301"/>
      <c r="O230" s="3300"/>
      <c r="P230" s="3301"/>
      <c r="Q230" s="3300"/>
      <c r="R230" s="3301"/>
      <c r="S230" s="3300"/>
      <c r="T230" s="3301"/>
      <c r="U230" s="3300"/>
      <c r="V230" s="3301"/>
      <c r="W230" s="3300"/>
      <c r="X230" s="3301"/>
      <c r="Y230" s="3300"/>
      <c r="Z230" s="3301"/>
      <c r="AA230" s="3300"/>
      <c r="AB230" s="3301"/>
      <c r="AC230" s="3300"/>
      <c r="AD230" s="3301"/>
      <c r="AE230" s="3300"/>
      <c r="AF230" s="3301"/>
      <c r="AG230" s="3300"/>
      <c r="AH230" s="3301"/>
      <c r="AI230" s="3300"/>
      <c r="AJ230" s="3301"/>
      <c r="AK230" s="3300"/>
      <c r="AL230" s="3301"/>
      <c r="AM230" s="3300"/>
    </row>
    <row r="231" spans="1:39">
      <c r="A231" s="3251"/>
      <c r="B231" s="3313"/>
      <c r="C231" s="2768"/>
      <c r="D231" s="2768"/>
      <c r="E231" s="2768"/>
      <c r="F231" s="2768"/>
      <c r="G231" s="2768"/>
      <c r="H231" s="2768"/>
      <c r="I231" s="2768"/>
      <c r="J231" s="2768"/>
      <c r="K231" s="2769"/>
      <c r="L231" s="3336"/>
      <c r="M231" s="3335"/>
      <c r="N231" s="3336"/>
      <c r="O231" s="3335"/>
      <c r="P231" s="3336"/>
      <c r="Q231" s="3335"/>
      <c r="R231" s="3336"/>
      <c r="S231" s="3335"/>
      <c r="T231" s="3336"/>
      <c r="U231" s="3335"/>
      <c r="V231" s="3336"/>
      <c r="W231" s="3337"/>
      <c r="X231" s="3336"/>
      <c r="Y231" s="3335"/>
      <c r="Z231" s="3338"/>
      <c r="AA231" s="3335"/>
      <c r="AB231" s="3336"/>
      <c r="AC231" s="3335"/>
      <c r="AD231" s="3336"/>
      <c r="AE231" s="3335"/>
      <c r="AF231" s="3338"/>
      <c r="AG231" s="3335"/>
      <c r="AH231" s="3338"/>
      <c r="AI231" s="3335"/>
      <c r="AJ231" s="3338"/>
      <c r="AK231" s="3337"/>
      <c r="AL231" s="3336"/>
      <c r="AM231" s="3335"/>
    </row>
    <row r="232" spans="1:39">
      <c r="A232" s="3251"/>
      <c r="B232" s="3281" t="s">
        <v>2594</v>
      </c>
      <c r="C232" s="3315"/>
      <c r="D232" s="3315"/>
      <c r="E232" s="3315"/>
      <c r="F232" s="3315"/>
      <c r="G232" s="3315"/>
      <c r="H232" s="3315"/>
      <c r="I232" s="3315"/>
      <c r="J232" s="3315"/>
      <c r="K232" s="3314"/>
      <c r="L232" s="3324"/>
      <c r="M232" s="3323"/>
      <c r="N232" s="3324"/>
      <c r="O232" s="3323"/>
      <c r="P232" s="3324"/>
      <c r="Q232" s="3323"/>
      <c r="R232" s="3324"/>
      <c r="S232" s="3323"/>
      <c r="T232" s="3324"/>
      <c r="U232" s="3323"/>
      <c r="V232" s="3324"/>
      <c r="W232" s="3323"/>
      <c r="X232" s="3324"/>
      <c r="Y232" s="3323"/>
      <c r="Z232" s="3324"/>
      <c r="AA232" s="3323"/>
      <c r="AB232" s="3324"/>
      <c r="AC232" s="3323"/>
      <c r="AD232" s="3324"/>
      <c r="AE232" s="3323"/>
      <c r="AF232" s="3324"/>
      <c r="AG232" s="3323"/>
      <c r="AH232" s="3324"/>
      <c r="AI232" s="3323"/>
      <c r="AJ232" s="3324"/>
      <c r="AK232" s="3323"/>
      <c r="AL232" s="3324"/>
      <c r="AM232" s="3323"/>
    </row>
    <row r="233" spans="1:39">
      <c r="A233" s="3251"/>
      <c r="B233" s="3281" t="s">
        <v>2601</v>
      </c>
      <c r="C233" s="3315"/>
      <c r="D233" s="3315"/>
      <c r="E233" s="3315"/>
      <c r="F233" s="3315"/>
      <c r="G233" s="3315"/>
      <c r="H233" s="3315"/>
      <c r="I233" s="3315"/>
      <c r="J233" s="3315"/>
      <c r="K233" s="3314"/>
      <c r="L233" s="3322"/>
      <c r="M233" s="3268"/>
      <c r="N233" s="3322"/>
      <c r="O233" s="3268"/>
      <c r="P233" s="3322"/>
      <c r="Q233" s="3268"/>
      <c r="R233" s="3319"/>
      <c r="S233" s="3318"/>
      <c r="T233" s="3319"/>
      <c r="U233" s="3318"/>
      <c r="V233" s="3319"/>
      <c r="W233" s="3320"/>
      <c r="X233" s="3319"/>
      <c r="Y233" s="3318"/>
      <c r="Z233" s="3321"/>
      <c r="AA233" s="3318"/>
      <c r="AB233" s="3319"/>
      <c r="AC233" s="3318"/>
      <c r="AD233" s="3319"/>
      <c r="AE233" s="3318"/>
      <c r="AF233" s="3319"/>
      <c r="AG233" s="3318"/>
      <c r="AH233" s="3319"/>
      <c r="AI233" s="3318"/>
      <c r="AJ233" s="3319"/>
      <c r="AK233" s="3320"/>
      <c r="AL233" s="3319"/>
      <c r="AM233" s="3318"/>
    </row>
    <row r="234" spans="1:39">
      <c r="A234" s="3251"/>
      <c r="B234" s="3254" t="s">
        <v>2554</v>
      </c>
      <c r="C234" s="3315"/>
      <c r="D234" s="3315"/>
      <c r="E234" s="3315"/>
      <c r="F234" s="3315"/>
      <c r="G234" s="3315"/>
      <c r="H234" s="3315"/>
      <c r="I234" s="3315"/>
      <c r="J234" s="3315"/>
      <c r="K234" s="3314"/>
      <c r="L234" s="3301"/>
      <c r="M234" s="3300"/>
      <c r="N234" s="3301"/>
      <c r="O234" s="3300"/>
      <c r="P234" s="3301"/>
      <c r="Q234" s="3300"/>
      <c r="R234" s="3301"/>
      <c r="S234" s="3300"/>
      <c r="T234" s="3301"/>
      <c r="U234" s="3300"/>
      <c r="V234" s="3301"/>
      <c r="W234" s="3300"/>
      <c r="X234" s="3301"/>
      <c r="Y234" s="3300"/>
      <c r="Z234" s="3301"/>
      <c r="AA234" s="3300"/>
      <c r="AB234" s="3301"/>
      <c r="AC234" s="3300"/>
      <c r="AD234" s="3301"/>
      <c r="AE234" s="3300"/>
      <c r="AF234" s="3301"/>
      <c r="AG234" s="3300"/>
      <c r="AH234" s="3301"/>
      <c r="AI234" s="3300"/>
      <c r="AJ234" s="3301"/>
      <c r="AK234" s="3300"/>
      <c r="AL234" s="3301"/>
      <c r="AM234" s="3300"/>
    </row>
    <row r="235" spans="1:39">
      <c r="A235" s="3251"/>
      <c r="B235" s="3254" t="s">
        <v>2555</v>
      </c>
      <c r="C235" s="3315"/>
      <c r="D235" s="3315"/>
      <c r="E235" s="3315"/>
      <c r="F235" s="3315"/>
      <c r="G235" s="3315"/>
      <c r="H235" s="3315"/>
      <c r="I235" s="3315"/>
      <c r="J235" s="3315"/>
      <c r="K235" s="3314"/>
      <c r="L235" s="3301"/>
      <c r="M235" s="3300"/>
      <c r="N235" s="3301"/>
      <c r="O235" s="3300"/>
      <c r="P235" s="3301"/>
      <c r="Q235" s="3300"/>
      <c r="R235" s="3301"/>
      <c r="S235" s="3300"/>
      <c r="T235" s="3301"/>
      <c r="U235" s="3300"/>
      <c r="V235" s="3301"/>
      <c r="W235" s="3300"/>
      <c r="X235" s="3301"/>
      <c r="Y235" s="3300"/>
      <c r="Z235" s="3301"/>
      <c r="AA235" s="3300"/>
      <c r="AB235" s="3301"/>
      <c r="AC235" s="3300"/>
      <c r="AD235" s="3301"/>
      <c r="AE235" s="3300"/>
      <c r="AF235" s="3301"/>
      <c r="AG235" s="3300"/>
      <c r="AH235" s="3301"/>
      <c r="AI235" s="3300"/>
      <c r="AJ235" s="3301"/>
      <c r="AK235" s="3300"/>
      <c r="AL235" s="3301"/>
      <c r="AM235" s="3300"/>
    </row>
    <row r="236" spans="1:39">
      <c r="A236" s="3251"/>
      <c r="B236" s="3254" t="s">
        <v>1311</v>
      </c>
      <c r="C236" s="3315"/>
      <c r="D236" s="3315"/>
      <c r="E236" s="3315"/>
      <c r="F236" s="3315"/>
      <c r="G236" s="3315"/>
      <c r="H236" s="3315"/>
      <c r="I236" s="3315"/>
      <c r="J236" s="3315"/>
      <c r="K236" s="3314"/>
      <c r="L236" s="3301"/>
      <c r="M236" s="3300"/>
      <c r="N236" s="3301"/>
      <c r="O236" s="3300"/>
      <c r="P236" s="3301"/>
      <c r="Q236" s="3300"/>
      <c r="R236" s="3301"/>
      <c r="S236" s="3300"/>
      <c r="T236" s="3301"/>
      <c r="U236" s="3300"/>
      <c r="V236" s="3301"/>
      <c r="W236" s="3300"/>
      <c r="X236" s="3301"/>
      <c r="Y236" s="3300"/>
      <c r="Z236" s="3301"/>
      <c r="AA236" s="3300"/>
      <c r="AB236" s="3301"/>
      <c r="AC236" s="3300"/>
      <c r="AD236" s="3301"/>
      <c r="AE236" s="3300"/>
      <c r="AF236" s="3301"/>
      <c r="AG236" s="3300"/>
      <c r="AH236" s="3301"/>
      <c r="AI236" s="3300"/>
      <c r="AJ236" s="3301"/>
      <c r="AK236" s="3300"/>
      <c r="AL236" s="3301"/>
      <c r="AM236" s="3300"/>
    </row>
    <row r="237" spans="1:39">
      <c r="A237" s="3251"/>
      <c r="B237" s="3254" t="s">
        <v>2556</v>
      </c>
      <c r="C237" s="3315"/>
      <c r="D237" s="3315"/>
      <c r="E237" s="3315"/>
      <c r="F237" s="3315"/>
      <c r="G237" s="3315"/>
      <c r="H237" s="3315"/>
      <c r="I237" s="3315"/>
      <c r="J237" s="3315"/>
      <c r="K237" s="3314"/>
      <c r="L237" s="3301"/>
      <c r="M237" s="3300"/>
      <c r="N237" s="3301"/>
      <c r="O237" s="3300"/>
      <c r="P237" s="3301"/>
      <c r="Q237" s="3300"/>
      <c r="R237" s="3301"/>
      <c r="S237" s="3300"/>
      <c r="T237" s="3301"/>
      <c r="U237" s="3300"/>
      <c r="V237" s="3301"/>
      <c r="W237" s="3300"/>
      <c r="X237" s="3301"/>
      <c r="Y237" s="3300"/>
      <c r="Z237" s="3301"/>
      <c r="AA237" s="3300"/>
      <c r="AB237" s="3301"/>
      <c r="AC237" s="3300"/>
      <c r="AD237" s="3301"/>
      <c r="AE237" s="3300"/>
      <c r="AF237" s="3301"/>
      <c r="AG237" s="3300"/>
      <c r="AH237" s="3301"/>
      <c r="AI237" s="3300"/>
      <c r="AJ237" s="3301"/>
      <c r="AK237" s="3300"/>
      <c r="AL237" s="3301"/>
      <c r="AM237" s="3300"/>
    </row>
    <row r="238" spans="1:39">
      <c r="A238" s="3251"/>
      <c r="B238" s="3254" t="s">
        <v>2557</v>
      </c>
      <c r="C238" s="3315"/>
      <c r="D238" s="3315"/>
      <c r="E238" s="3315"/>
      <c r="F238" s="3315"/>
      <c r="G238" s="3315"/>
      <c r="H238" s="3315"/>
      <c r="I238" s="3315"/>
      <c r="J238" s="3315"/>
      <c r="K238" s="3314"/>
      <c r="L238" s="3301"/>
      <c r="M238" s="3300"/>
      <c r="N238" s="3301"/>
      <c r="O238" s="3300"/>
      <c r="P238" s="3301"/>
      <c r="Q238" s="3300"/>
      <c r="R238" s="3301"/>
      <c r="S238" s="3300"/>
      <c r="T238" s="3301"/>
      <c r="U238" s="3300"/>
      <c r="V238" s="3301"/>
      <c r="W238" s="3300"/>
      <c r="X238" s="3301"/>
      <c r="Y238" s="3300"/>
      <c r="Z238" s="3301"/>
      <c r="AA238" s="3300"/>
      <c r="AB238" s="3301"/>
      <c r="AC238" s="3300"/>
      <c r="AD238" s="3301"/>
      <c r="AE238" s="3300"/>
      <c r="AF238" s="3301"/>
      <c r="AG238" s="3300"/>
      <c r="AH238" s="3301"/>
      <c r="AI238" s="3300"/>
      <c r="AJ238" s="3301"/>
      <c r="AK238" s="3300"/>
      <c r="AL238" s="3301"/>
      <c r="AM238" s="3300"/>
    </row>
    <row r="239" spans="1:39">
      <c r="A239" s="3251"/>
      <c r="B239" s="3254" t="s">
        <v>2558</v>
      </c>
      <c r="C239" s="3315"/>
      <c r="D239" s="3315"/>
      <c r="E239" s="3315"/>
      <c r="F239" s="3315"/>
      <c r="G239" s="3315"/>
      <c r="H239" s="3315"/>
      <c r="I239" s="3315"/>
      <c r="J239" s="3315"/>
      <c r="K239" s="3314"/>
      <c r="L239" s="3301"/>
      <c r="M239" s="3300"/>
      <c r="N239" s="3301"/>
      <c r="O239" s="3300"/>
      <c r="P239" s="3301"/>
      <c r="Q239" s="3300"/>
      <c r="R239" s="3301"/>
      <c r="S239" s="3300"/>
      <c r="T239" s="3301"/>
      <c r="U239" s="3300"/>
      <c r="V239" s="3301"/>
      <c r="W239" s="3300"/>
      <c r="X239" s="3301"/>
      <c r="Y239" s="3300"/>
      <c r="Z239" s="3301"/>
      <c r="AA239" s="3300"/>
      <c r="AB239" s="3301"/>
      <c r="AC239" s="3300"/>
      <c r="AD239" s="3301"/>
      <c r="AE239" s="3300"/>
      <c r="AF239" s="3301"/>
      <c r="AG239" s="3300"/>
      <c r="AH239" s="3301"/>
      <c r="AI239" s="3300"/>
      <c r="AJ239" s="3301"/>
      <c r="AK239" s="3300"/>
      <c r="AL239" s="3301"/>
      <c r="AM239" s="3300"/>
    </row>
    <row r="240" spans="1:39">
      <c r="A240" s="3251"/>
      <c r="B240" s="3254" t="s">
        <v>2559</v>
      </c>
      <c r="C240" s="3315"/>
      <c r="D240" s="3315"/>
      <c r="E240" s="3315"/>
      <c r="F240" s="3315"/>
      <c r="G240" s="3315"/>
      <c r="H240" s="3315"/>
      <c r="I240" s="3315"/>
      <c r="J240" s="3315"/>
      <c r="K240" s="3314"/>
      <c r="L240" s="3301"/>
      <c r="M240" s="3300"/>
      <c r="N240" s="3301"/>
      <c r="O240" s="3300"/>
      <c r="P240" s="3301"/>
      <c r="Q240" s="3300"/>
      <c r="R240" s="3301"/>
      <c r="S240" s="3300"/>
      <c r="T240" s="3301"/>
      <c r="U240" s="3300"/>
      <c r="V240" s="3301"/>
      <c r="W240" s="3300"/>
      <c r="X240" s="3301"/>
      <c r="Y240" s="3300"/>
      <c r="Z240" s="3301"/>
      <c r="AA240" s="3300"/>
      <c r="AB240" s="3301"/>
      <c r="AC240" s="3300"/>
      <c r="AD240" s="3301"/>
      <c r="AE240" s="3300"/>
      <c r="AF240" s="3301"/>
      <c r="AG240" s="3300"/>
      <c r="AH240" s="3301"/>
      <c r="AI240" s="3300"/>
      <c r="AJ240" s="3301"/>
      <c r="AK240" s="3300"/>
      <c r="AL240" s="3301"/>
      <c r="AM240" s="3300"/>
    </row>
    <row r="241" spans="1:39">
      <c r="A241" s="3251"/>
      <c r="B241" s="3254" t="s">
        <v>1312</v>
      </c>
      <c r="C241" s="3315"/>
      <c r="D241" s="3315"/>
      <c r="E241" s="3315"/>
      <c r="F241" s="3315"/>
      <c r="G241" s="3315"/>
      <c r="H241" s="3315"/>
      <c r="I241" s="3315"/>
      <c r="J241" s="3315"/>
      <c r="K241" s="3314"/>
      <c r="L241" s="3301"/>
      <c r="M241" s="3300"/>
      <c r="N241" s="3301"/>
      <c r="O241" s="3300"/>
      <c r="P241" s="3301"/>
      <c r="Q241" s="3300"/>
      <c r="R241" s="3301"/>
      <c r="S241" s="3300"/>
      <c r="T241" s="3301"/>
      <c r="U241" s="3300"/>
      <c r="V241" s="3301"/>
      <c r="W241" s="3300"/>
      <c r="X241" s="3301"/>
      <c r="Y241" s="3300"/>
      <c r="Z241" s="3301"/>
      <c r="AA241" s="3300"/>
      <c r="AB241" s="3301"/>
      <c r="AC241" s="3300"/>
      <c r="AD241" s="3301"/>
      <c r="AE241" s="3300"/>
      <c r="AF241" s="3301"/>
      <c r="AG241" s="3300"/>
      <c r="AH241" s="3301"/>
      <c r="AI241" s="3300"/>
      <c r="AJ241" s="3301"/>
      <c r="AK241" s="3300"/>
      <c r="AL241" s="3301"/>
      <c r="AM241" s="3300"/>
    </row>
    <row r="242" spans="1:39">
      <c r="A242" s="3251"/>
      <c r="B242" s="3254" t="s">
        <v>2563</v>
      </c>
      <c r="C242" s="3340"/>
      <c r="D242" s="3340"/>
      <c r="E242" s="3340"/>
      <c r="F242" s="3340"/>
      <c r="G242" s="3340"/>
      <c r="H242" s="3340"/>
      <c r="I242" s="3340"/>
      <c r="J242" s="3340"/>
      <c r="K242" s="3339"/>
      <c r="L242" s="3301"/>
      <c r="M242" s="3300"/>
      <c r="N242" s="3301"/>
      <c r="O242" s="3300"/>
      <c r="P242" s="3301"/>
      <c r="Q242" s="3300"/>
      <c r="R242" s="3301"/>
      <c r="S242" s="3300"/>
      <c r="T242" s="3301"/>
      <c r="U242" s="3300"/>
      <c r="V242" s="3301"/>
      <c r="W242" s="3300"/>
      <c r="X242" s="3301"/>
      <c r="Y242" s="3300"/>
      <c r="Z242" s="3301"/>
      <c r="AA242" s="3300"/>
      <c r="AB242" s="3301"/>
      <c r="AC242" s="3300"/>
      <c r="AD242" s="3301"/>
      <c r="AE242" s="3300"/>
      <c r="AF242" s="3301"/>
      <c r="AG242" s="3300"/>
      <c r="AH242" s="3301"/>
      <c r="AI242" s="3300"/>
      <c r="AJ242" s="3301"/>
      <c r="AK242" s="3300"/>
      <c r="AL242" s="3301"/>
      <c r="AM242" s="3300"/>
    </row>
    <row r="243" spans="1:39">
      <c r="A243" s="3251"/>
      <c r="B243" s="3254" t="s">
        <v>1574</v>
      </c>
      <c r="C243" s="3340"/>
      <c r="D243" s="3340"/>
      <c r="E243" s="3340"/>
      <c r="F243" s="3340"/>
      <c r="G243" s="3340"/>
      <c r="H243" s="3340"/>
      <c r="I243" s="3340"/>
      <c r="J243" s="3340"/>
      <c r="K243" s="3339"/>
      <c r="L243" s="3301"/>
      <c r="M243" s="3300"/>
      <c r="N243" s="3301"/>
      <c r="O243" s="3300"/>
      <c r="P243" s="3301"/>
      <c r="Q243" s="3300"/>
      <c r="R243" s="3301"/>
      <c r="S243" s="3300"/>
      <c r="T243" s="3301"/>
      <c r="U243" s="3300"/>
      <c r="V243" s="3301"/>
      <c r="W243" s="3300"/>
      <c r="X243" s="3301"/>
      <c r="Y243" s="3300"/>
      <c r="Z243" s="3301"/>
      <c r="AA243" s="3300"/>
      <c r="AB243" s="3301"/>
      <c r="AC243" s="3300"/>
      <c r="AD243" s="3301"/>
      <c r="AE243" s="3300"/>
      <c r="AF243" s="3301"/>
      <c r="AG243" s="3300"/>
      <c r="AH243" s="3301"/>
      <c r="AI243" s="3300"/>
      <c r="AJ243" s="3301"/>
      <c r="AK243" s="3300"/>
      <c r="AL243" s="3301"/>
      <c r="AM243" s="3300"/>
    </row>
    <row r="244" spans="1:39">
      <c r="A244" s="3251"/>
      <c r="B244" s="3341"/>
      <c r="C244" s="3340"/>
      <c r="D244" s="3340"/>
      <c r="E244" s="3340"/>
      <c r="F244" s="3340"/>
      <c r="G244" s="3340"/>
      <c r="H244" s="3340"/>
      <c r="I244" s="3340"/>
      <c r="J244" s="3340"/>
      <c r="K244" s="3339"/>
      <c r="L244" s="3336"/>
      <c r="M244" s="3335"/>
      <c r="N244" s="3336"/>
      <c r="O244" s="3335"/>
      <c r="P244" s="3336"/>
      <c r="Q244" s="3335"/>
      <c r="R244" s="3336"/>
      <c r="S244" s="3335"/>
      <c r="T244" s="3336"/>
      <c r="U244" s="3335"/>
      <c r="V244" s="3336"/>
      <c r="W244" s="3337"/>
      <c r="X244" s="3336"/>
      <c r="Y244" s="3335"/>
      <c r="Z244" s="3338"/>
      <c r="AA244" s="3335"/>
      <c r="AB244" s="3336"/>
      <c r="AC244" s="3335"/>
      <c r="AD244" s="3336"/>
      <c r="AE244" s="3335"/>
      <c r="AF244" s="3336"/>
      <c r="AG244" s="3335"/>
      <c r="AH244" s="3336"/>
      <c r="AI244" s="3335"/>
      <c r="AJ244" s="3336"/>
      <c r="AK244" s="3337"/>
      <c r="AL244" s="3336"/>
      <c r="AM244" s="3335"/>
    </row>
    <row r="245" spans="1:39">
      <c r="A245" s="3251"/>
      <c r="B245" s="3281" t="s">
        <v>2595</v>
      </c>
      <c r="C245" s="3315"/>
      <c r="D245" s="3315"/>
      <c r="E245" s="3315"/>
      <c r="F245" s="3315"/>
      <c r="G245" s="3315"/>
      <c r="H245" s="3315"/>
      <c r="I245" s="3315"/>
      <c r="J245" s="3315"/>
      <c r="K245" s="3314"/>
      <c r="L245" s="3324"/>
      <c r="M245" s="3323"/>
      <c r="N245" s="3324"/>
      <c r="O245" s="3323"/>
      <c r="P245" s="3324"/>
      <c r="Q245" s="3323"/>
      <c r="R245" s="3324"/>
      <c r="S245" s="3323"/>
      <c r="T245" s="3324"/>
      <c r="U245" s="3323"/>
      <c r="V245" s="3324"/>
      <c r="W245" s="3323"/>
      <c r="X245" s="3324"/>
      <c r="Y245" s="3323"/>
      <c r="Z245" s="3324"/>
      <c r="AA245" s="3323"/>
      <c r="AB245" s="3324"/>
      <c r="AC245" s="3323"/>
      <c r="AD245" s="3324"/>
      <c r="AE245" s="3323"/>
      <c r="AF245" s="3324"/>
      <c r="AG245" s="3323"/>
      <c r="AH245" s="3324"/>
      <c r="AI245" s="3323"/>
      <c r="AJ245" s="3324"/>
      <c r="AK245" s="3323"/>
      <c r="AL245" s="3324"/>
      <c r="AM245" s="3323"/>
    </row>
    <row r="246" spans="1:39">
      <c r="A246" s="3251"/>
      <c r="B246" s="3281" t="s">
        <v>2596</v>
      </c>
      <c r="C246" s="3315"/>
      <c r="D246" s="3315"/>
      <c r="E246" s="3315"/>
      <c r="F246" s="3315"/>
      <c r="G246" s="3315"/>
      <c r="H246" s="3315"/>
      <c r="I246" s="3315"/>
      <c r="J246" s="3315"/>
      <c r="K246" s="3314"/>
      <c r="L246" s="3322"/>
      <c r="M246" s="3268"/>
      <c r="N246" s="3322"/>
      <c r="O246" s="3268"/>
      <c r="P246" s="3322"/>
      <c r="Q246" s="3268"/>
      <c r="R246" s="3319"/>
      <c r="S246" s="3318"/>
      <c r="T246" s="3319"/>
      <c r="U246" s="3318"/>
      <c r="V246" s="3319"/>
      <c r="W246" s="3320"/>
      <c r="X246" s="3319"/>
      <c r="Y246" s="3318"/>
      <c r="Z246" s="3321"/>
      <c r="AA246" s="3318"/>
      <c r="AB246" s="3319"/>
      <c r="AC246" s="3318"/>
      <c r="AD246" s="3319"/>
      <c r="AE246" s="3318"/>
      <c r="AF246" s="3319"/>
      <c r="AG246" s="3318"/>
      <c r="AH246" s="3319"/>
      <c r="AI246" s="3318"/>
      <c r="AJ246" s="3319"/>
      <c r="AK246" s="3320"/>
      <c r="AL246" s="3319"/>
      <c r="AM246" s="3318"/>
    </row>
    <row r="247" spans="1:39">
      <c r="A247" s="3251"/>
      <c r="B247" s="3254" t="s">
        <v>2554</v>
      </c>
      <c r="C247" s="3315"/>
      <c r="D247" s="3315"/>
      <c r="E247" s="3315"/>
      <c r="F247" s="3315"/>
      <c r="G247" s="3315"/>
      <c r="H247" s="3315"/>
      <c r="I247" s="3315"/>
      <c r="J247" s="3315"/>
      <c r="K247" s="3314"/>
      <c r="L247" s="3301"/>
      <c r="M247" s="3300"/>
      <c r="N247" s="3301"/>
      <c r="O247" s="3300"/>
      <c r="P247" s="3301"/>
      <c r="Q247" s="3300"/>
      <c r="R247" s="3301"/>
      <c r="S247" s="3300"/>
      <c r="T247" s="3301"/>
      <c r="U247" s="3300"/>
      <c r="V247" s="3301"/>
      <c r="W247" s="3300"/>
      <c r="X247" s="3301"/>
      <c r="Y247" s="3300"/>
      <c r="Z247" s="3301"/>
      <c r="AA247" s="3300"/>
      <c r="AB247" s="3301"/>
      <c r="AC247" s="3300"/>
      <c r="AD247" s="3301"/>
      <c r="AE247" s="3300"/>
      <c r="AF247" s="3301"/>
      <c r="AG247" s="3300"/>
      <c r="AH247" s="3301"/>
      <c r="AI247" s="3300"/>
      <c r="AJ247" s="3301"/>
      <c r="AK247" s="3300"/>
      <c r="AL247" s="3301"/>
      <c r="AM247" s="3300"/>
    </row>
    <row r="248" spans="1:39">
      <c r="A248" s="3251"/>
      <c r="B248" s="3254" t="s">
        <v>2555</v>
      </c>
      <c r="C248" s="3315"/>
      <c r="D248" s="3315"/>
      <c r="E248" s="3315"/>
      <c r="F248" s="3315"/>
      <c r="G248" s="3315"/>
      <c r="H248" s="3315"/>
      <c r="I248" s="3315"/>
      <c r="J248" s="3315"/>
      <c r="K248" s="3314"/>
      <c r="L248" s="3301"/>
      <c r="M248" s="3300"/>
      <c r="N248" s="3301"/>
      <c r="O248" s="3300"/>
      <c r="P248" s="3301"/>
      <c r="Q248" s="3300"/>
      <c r="R248" s="3301"/>
      <c r="S248" s="3300"/>
      <c r="T248" s="3301"/>
      <c r="U248" s="3300"/>
      <c r="V248" s="3301"/>
      <c r="W248" s="3300"/>
      <c r="X248" s="3301"/>
      <c r="Y248" s="3300"/>
      <c r="Z248" s="3301"/>
      <c r="AA248" s="3300"/>
      <c r="AB248" s="3301"/>
      <c r="AC248" s="3300"/>
      <c r="AD248" s="3301"/>
      <c r="AE248" s="3300"/>
      <c r="AF248" s="3301"/>
      <c r="AG248" s="3300"/>
      <c r="AH248" s="3301"/>
      <c r="AI248" s="3300"/>
      <c r="AJ248" s="3301"/>
      <c r="AK248" s="3300"/>
      <c r="AL248" s="3301"/>
      <c r="AM248" s="3300"/>
    </row>
    <row r="249" spans="1:39">
      <c r="A249" s="3251"/>
      <c r="B249" s="3254" t="s">
        <v>1311</v>
      </c>
      <c r="C249" s="3315"/>
      <c r="D249" s="3315"/>
      <c r="E249" s="3315"/>
      <c r="F249" s="3315"/>
      <c r="G249" s="3315"/>
      <c r="H249" s="3315"/>
      <c r="I249" s="3315"/>
      <c r="J249" s="3315"/>
      <c r="K249" s="3314"/>
      <c r="L249" s="3301"/>
      <c r="M249" s="3300"/>
      <c r="N249" s="3301"/>
      <c r="O249" s="3300"/>
      <c r="P249" s="3301"/>
      <c r="Q249" s="3300"/>
      <c r="R249" s="3301"/>
      <c r="S249" s="3300"/>
      <c r="T249" s="3301"/>
      <c r="U249" s="3300"/>
      <c r="V249" s="3301"/>
      <c r="W249" s="3300"/>
      <c r="X249" s="3301"/>
      <c r="Y249" s="3300"/>
      <c r="Z249" s="3301"/>
      <c r="AA249" s="3300"/>
      <c r="AB249" s="3301"/>
      <c r="AC249" s="3300"/>
      <c r="AD249" s="3301"/>
      <c r="AE249" s="3300"/>
      <c r="AF249" s="3301"/>
      <c r="AG249" s="3300"/>
      <c r="AH249" s="3301"/>
      <c r="AI249" s="3300"/>
      <c r="AJ249" s="3301"/>
      <c r="AK249" s="3300"/>
      <c r="AL249" s="3301"/>
      <c r="AM249" s="3300"/>
    </row>
    <row r="250" spans="1:39">
      <c r="A250" s="3251"/>
      <c r="B250" s="3254" t="s">
        <v>2556</v>
      </c>
      <c r="C250" s="3315"/>
      <c r="D250" s="3315"/>
      <c r="E250" s="3315"/>
      <c r="F250" s="3315"/>
      <c r="G250" s="3315"/>
      <c r="H250" s="3315"/>
      <c r="I250" s="3315"/>
      <c r="J250" s="3315"/>
      <c r="K250" s="3314"/>
      <c r="L250" s="3301"/>
      <c r="M250" s="3300"/>
      <c r="N250" s="3301"/>
      <c r="O250" s="3300"/>
      <c r="P250" s="3301"/>
      <c r="Q250" s="3300"/>
      <c r="R250" s="3301"/>
      <c r="S250" s="3300"/>
      <c r="T250" s="3301"/>
      <c r="U250" s="3300"/>
      <c r="V250" s="3301"/>
      <c r="W250" s="3300"/>
      <c r="X250" s="3301"/>
      <c r="Y250" s="3300"/>
      <c r="Z250" s="3301"/>
      <c r="AA250" s="3300"/>
      <c r="AB250" s="3301"/>
      <c r="AC250" s="3300"/>
      <c r="AD250" s="3301"/>
      <c r="AE250" s="3300"/>
      <c r="AF250" s="3301"/>
      <c r="AG250" s="3300"/>
      <c r="AH250" s="3301"/>
      <c r="AI250" s="3300"/>
      <c r="AJ250" s="3301"/>
      <c r="AK250" s="3300"/>
      <c r="AL250" s="3301"/>
      <c r="AM250" s="3300"/>
    </row>
    <row r="251" spans="1:39">
      <c r="A251" s="3251"/>
      <c r="B251" s="3254" t="s">
        <v>2557</v>
      </c>
      <c r="C251" s="3315"/>
      <c r="D251" s="3315"/>
      <c r="E251" s="3315"/>
      <c r="F251" s="3315"/>
      <c r="G251" s="3315"/>
      <c r="H251" s="3315"/>
      <c r="I251" s="3315"/>
      <c r="J251" s="3315"/>
      <c r="K251" s="3314"/>
      <c r="L251" s="3301"/>
      <c r="M251" s="3300"/>
      <c r="N251" s="3301"/>
      <c r="O251" s="3300"/>
      <c r="P251" s="3301"/>
      <c r="Q251" s="3300"/>
      <c r="R251" s="3301"/>
      <c r="S251" s="3300"/>
      <c r="T251" s="3301"/>
      <c r="U251" s="3300"/>
      <c r="V251" s="3301"/>
      <c r="W251" s="3300"/>
      <c r="X251" s="3301"/>
      <c r="Y251" s="3300"/>
      <c r="Z251" s="3301"/>
      <c r="AA251" s="3300"/>
      <c r="AB251" s="3301"/>
      <c r="AC251" s="3300"/>
      <c r="AD251" s="3301"/>
      <c r="AE251" s="3300"/>
      <c r="AF251" s="3301"/>
      <c r="AG251" s="3300"/>
      <c r="AH251" s="3301"/>
      <c r="AI251" s="3300"/>
      <c r="AJ251" s="3301"/>
      <c r="AK251" s="3300"/>
      <c r="AL251" s="3301"/>
      <c r="AM251" s="3300"/>
    </row>
    <row r="252" spans="1:39">
      <c r="A252" s="3251"/>
      <c r="B252" s="3254" t="s">
        <v>2558</v>
      </c>
      <c r="C252" s="3315"/>
      <c r="D252" s="3315"/>
      <c r="E252" s="3315"/>
      <c r="F252" s="3315"/>
      <c r="G252" s="3315"/>
      <c r="H252" s="3315"/>
      <c r="I252" s="3315"/>
      <c r="J252" s="3315"/>
      <c r="K252" s="3314"/>
      <c r="L252" s="3301"/>
      <c r="M252" s="3300"/>
      <c r="N252" s="3301"/>
      <c r="O252" s="3300"/>
      <c r="P252" s="3301"/>
      <c r="Q252" s="3300"/>
      <c r="R252" s="3301"/>
      <c r="S252" s="3300"/>
      <c r="T252" s="3301"/>
      <c r="U252" s="3300"/>
      <c r="V252" s="3301"/>
      <c r="W252" s="3300"/>
      <c r="X252" s="3301"/>
      <c r="Y252" s="3300"/>
      <c r="Z252" s="3301"/>
      <c r="AA252" s="3300"/>
      <c r="AB252" s="3301"/>
      <c r="AC252" s="3300"/>
      <c r="AD252" s="3301"/>
      <c r="AE252" s="3300"/>
      <c r="AF252" s="3301"/>
      <c r="AG252" s="3300"/>
      <c r="AH252" s="3301"/>
      <c r="AI252" s="3300"/>
      <c r="AJ252" s="3301"/>
      <c r="AK252" s="3300"/>
      <c r="AL252" s="3301"/>
      <c r="AM252" s="3300"/>
    </row>
    <row r="253" spans="1:39">
      <c r="A253" s="3251"/>
      <c r="B253" s="3254" t="s">
        <v>2559</v>
      </c>
      <c r="C253" s="3315"/>
      <c r="D253" s="3315"/>
      <c r="E253" s="3315"/>
      <c r="F253" s="3315"/>
      <c r="G253" s="3315"/>
      <c r="H253" s="3315"/>
      <c r="I253" s="3315"/>
      <c r="J253" s="3315"/>
      <c r="K253" s="3314"/>
      <c r="L253" s="3301"/>
      <c r="M253" s="3300"/>
      <c r="N253" s="3301"/>
      <c r="O253" s="3300"/>
      <c r="P253" s="3301"/>
      <c r="Q253" s="3300"/>
      <c r="R253" s="3301"/>
      <c r="S253" s="3300"/>
      <c r="T253" s="3301"/>
      <c r="U253" s="3300"/>
      <c r="V253" s="3301"/>
      <c r="W253" s="3300"/>
      <c r="X253" s="3301"/>
      <c r="Y253" s="3300"/>
      <c r="Z253" s="3301"/>
      <c r="AA253" s="3300"/>
      <c r="AB253" s="3301"/>
      <c r="AC253" s="3300"/>
      <c r="AD253" s="3301"/>
      <c r="AE253" s="3300"/>
      <c r="AF253" s="3301"/>
      <c r="AG253" s="3300"/>
      <c r="AH253" s="3301"/>
      <c r="AI253" s="3300"/>
      <c r="AJ253" s="3301"/>
      <c r="AK253" s="3300"/>
      <c r="AL253" s="3301"/>
      <c r="AM253" s="3300"/>
    </row>
    <row r="254" spans="1:39">
      <c r="A254" s="3251"/>
      <c r="B254" s="3254" t="s">
        <v>1312</v>
      </c>
      <c r="C254" s="3315"/>
      <c r="D254" s="3315"/>
      <c r="E254" s="3315"/>
      <c r="F254" s="3315"/>
      <c r="G254" s="3315"/>
      <c r="H254" s="3315"/>
      <c r="I254" s="3315"/>
      <c r="J254" s="3315"/>
      <c r="K254" s="3314"/>
      <c r="L254" s="3301"/>
      <c r="M254" s="3300"/>
      <c r="N254" s="3301"/>
      <c r="O254" s="3300"/>
      <c r="P254" s="3301"/>
      <c r="Q254" s="3300"/>
      <c r="R254" s="3301"/>
      <c r="S254" s="3300"/>
      <c r="T254" s="3301"/>
      <c r="U254" s="3300"/>
      <c r="V254" s="3301"/>
      <c r="W254" s="3300"/>
      <c r="X254" s="3301"/>
      <c r="Y254" s="3300"/>
      <c r="Z254" s="3301"/>
      <c r="AA254" s="3300"/>
      <c r="AB254" s="3301"/>
      <c r="AC254" s="3300"/>
      <c r="AD254" s="3301"/>
      <c r="AE254" s="3300"/>
      <c r="AF254" s="3301"/>
      <c r="AG254" s="3300"/>
      <c r="AH254" s="3301"/>
      <c r="AI254" s="3300"/>
      <c r="AJ254" s="3301"/>
      <c r="AK254" s="3300"/>
      <c r="AL254" s="3301"/>
      <c r="AM254" s="3300"/>
    </row>
    <row r="255" spans="1:39">
      <c r="A255" s="3251"/>
      <c r="B255" s="3254" t="s">
        <v>2563</v>
      </c>
      <c r="C255" s="3315"/>
      <c r="D255" s="3315"/>
      <c r="E255" s="3315"/>
      <c r="F255" s="3315"/>
      <c r="G255" s="3315"/>
      <c r="H255" s="3315"/>
      <c r="I255" s="3315"/>
      <c r="J255" s="3315"/>
      <c r="K255" s="3314"/>
      <c r="L255" s="3301"/>
      <c r="M255" s="3300"/>
      <c r="N255" s="3301"/>
      <c r="O255" s="3300"/>
      <c r="P255" s="3301"/>
      <c r="Q255" s="3300"/>
      <c r="R255" s="3301"/>
      <c r="S255" s="3300"/>
      <c r="T255" s="3301"/>
      <c r="U255" s="3300"/>
      <c r="V255" s="3301"/>
      <c r="W255" s="3300"/>
      <c r="X255" s="3301"/>
      <c r="Y255" s="3300"/>
      <c r="Z255" s="3301"/>
      <c r="AA255" s="3300"/>
      <c r="AB255" s="3301"/>
      <c r="AC255" s="3300"/>
      <c r="AD255" s="3301"/>
      <c r="AE255" s="3300"/>
      <c r="AF255" s="3301"/>
      <c r="AG255" s="3300"/>
      <c r="AH255" s="3301"/>
      <c r="AI255" s="3300"/>
      <c r="AJ255" s="3301"/>
      <c r="AK255" s="3300"/>
      <c r="AL255" s="3301"/>
      <c r="AM255" s="3300"/>
    </row>
    <row r="256" spans="1:39">
      <c r="A256" s="3251"/>
      <c r="B256" s="3254" t="s">
        <v>1574</v>
      </c>
      <c r="C256" s="3315"/>
      <c r="D256" s="3315"/>
      <c r="E256" s="3315"/>
      <c r="F256" s="3315"/>
      <c r="G256" s="3315"/>
      <c r="H256" s="3315"/>
      <c r="I256" s="3315"/>
      <c r="J256" s="3315"/>
      <c r="K256" s="3314"/>
      <c r="L256" s="3301"/>
      <c r="M256" s="3300"/>
      <c r="N256" s="3301"/>
      <c r="O256" s="3300"/>
      <c r="P256" s="3301"/>
      <c r="Q256" s="3300"/>
      <c r="R256" s="3301"/>
      <c r="S256" s="3300"/>
      <c r="T256" s="3301"/>
      <c r="U256" s="3300"/>
      <c r="V256" s="3301"/>
      <c r="W256" s="3300"/>
      <c r="X256" s="3301"/>
      <c r="Y256" s="3300"/>
      <c r="Z256" s="3301"/>
      <c r="AA256" s="3300"/>
      <c r="AB256" s="3301"/>
      <c r="AC256" s="3300"/>
      <c r="AD256" s="3301"/>
      <c r="AE256" s="3300"/>
      <c r="AF256" s="3301"/>
      <c r="AG256" s="3300"/>
      <c r="AH256" s="3301"/>
      <c r="AI256" s="3300"/>
      <c r="AJ256" s="3301"/>
      <c r="AK256" s="3300"/>
      <c r="AL256" s="3301"/>
      <c r="AM256" s="3300"/>
    </row>
    <row r="257" spans="1:39">
      <c r="A257" s="3251"/>
      <c r="B257" s="3334"/>
      <c r="C257" s="3333"/>
      <c r="D257" s="3333"/>
      <c r="E257" s="3333"/>
      <c r="F257" s="3333"/>
      <c r="G257" s="3333"/>
      <c r="H257" s="3333"/>
      <c r="I257" s="3333"/>
      <c r="J257" s="3333"/>
      <c r="K257" s="3332"/>
      <c r="L257" s="3322"/>
      <c r="M257" s="3331"/>
      <c r="N257" s="3322"/>
      <c r="O257" s="3331"/>
      <c r="P257" s="3322"/>
      <c r="Q257" s="3331"/>
      <c r="R257" s="3322"/>
      <c r="S257" s="3331"/>
      <c r="T257" s="3322"/>
      <c r="U257" s="3331"/>
      <c r="V257" s="3322"/>
      <c r="W257" s="3331"/>
      <c r="X257" s="3330"/>
      <c r="Y257" s="3329"/>
      <c r="Z257" s="3328"/>
      <c r="AA257" s="3328"/>
      <c r="AB257" s="3326"/>
      <c r="AC257" s="3328"/>
      <c r="AD257" s="3326"/>
      <c r="AE257" s="3328"/>
      <c r="AF257" s="3326"/>
      <c r="AG257" s="3328"/>
      <c r="AH257" s="3326"/>
      <c r="AI257" s="3327"/>
      <c r="AJ257" s="3326"/>
      <c r="AK257" s="3327"/>
      <c r="AL257" s="3326"/>
      <c r="AM257" s="3325"/>
    </row>
    <row r="258" spans="1:39">
      <c r="A258" s="3251"/>
      <c r="B258" s="3281" t="s">
        <v>2597</v>
      </c>
      <c r="C258" s="3315"/>
      <c r="D258" s="3315"/>
      <c r="E258" s="3315"/>
      <c r="F258" s="3315"/>
      <c r="G258" s="3315"/>
      <c r="H258" s="3315"/>
      <c r="I258" s="3315"/>
      <c r="J258" s="3315"/>
      <c r="K258" s="3314"/>
      <c r="L258" s="3324"/>
      <c r="M258" s="3323"/>
      <c r="N258" s="3324"/>
      <c r="O258" s="3323"/>
      <c r="P258" s="3324"/>
      <c r="Q258" s="3323"/>
      <c r="R258" s="3324"/>
      <c r="S258" s="3323"/>
      <c r="T258" s="3324"/>
      <c r="U258" s="3323"/>
      <c r="V258" s="3324"/>
      <c r="W258" s="3323"/>
      <c r="X258" s="3324"/>
      <c r="Y258" s="3323"/>
      <c r="Z258" s="3324"/>
      <c r="AA258" s="3323"/>
      <c r="AB258" s="3324"/>
      <c r="AC258" s="3323"/>
      <c r="AD258" s="3324"/>
      <c r="AE258" s="3323"/>
      <c r="AF258" s="3324"/>
      <c r="AG258" s="3323"/>
      <c r="AH258" s="3324"/>
      <c r="AI258" s="3323"/>
      <c r="AJ258" s="3324"/>
      <c r="AK258" s="3323"/>
      <c r="AL258" s="3324"/>
      <c r="AM258" s="3323"/>
    </row>
    <row r="259" spans="1:39">
      <c r="A259" s="3251"/>
      <c r="B259" s="3281" t="s">
        <v>2598</v>
      </c>
      <c r="C259" s="3315"/>
      <c r="D259" s="3315"/>
      <c r="E259" s="3315"/>
      <c r="F259" s="3315"/>
      <c r="G259" s="3315"/>
      <c r="H259" s="3315"/>
      <c r="I259" s="3315"/>
      <c r="J259" s="3315"/>
      <c r="K259" s="3314"/>
      <c r="L259" s="3322"/>
      <c r="M259" s="3268"/>
      <c r="N259" s="3322"/>
      <c r="O259" s="3268"/>
      <c r="P259" s="3322"/>
      <c r="Q259" s="3268"/>
      <c r="R259" s="3319"/>
      <c r="S259" s="3318"/>
      <c r="T259" s="3319"/>
      <c r="U259" s="3318"/>
      <c r="V259" s="3319"/>
      <c r="W259" s="3320"/>
      <c r="X259" s="3319"/>
      <c r="Y259" s="3318"/>
      <c r="Z259" s="3321"/>
      <c r="AA259" s="3318"/>
      <c r="AB259" s="3319"/>
      <c r="AC259" s="3318"/>
      <c r="AD259" s="3319"/>
      <c r="AE259" s="3318"/>
      <c r="AF259" s="3319"/>
      <c r="AG259" s="3318"/>
      <c r="AH259" s="3319"/>
      <c r="AI259" s="3318"/>
      <c r="AJ259" s="3319"/>
      <c r="AK259" s="3320"/>
      <c r="AL259" s="3319"/>
      <c r="AM259" s="3318"/>
    </row>
    <row r="260" spans="1:39">
      <c r="A260" s="3251"/>
      <c r="B260" s="3254" t="s">
        <v>2554</v>
      </c>
      <c r="C260" s="3315"/>
      <c r="D260" s="3315"/>
      <c r="E260" s="3315"/>
      <c r="F260" s="3315"/>
      <c r="G260" s="3315"/>
      <c r="H260" s="3315"/>
      <c r="I260" s="3315"/>
      <c r="J260" s="3315"/>
      <c r="K260" s="3314"/>
      <c r="L260" s="3301"/>
      <c r="M260" s="3300"/>
      <c r="N260" s="3301"/>
      <c r="O260" s="3300"/>
      <c r="P260" s="3301"/>
      <c r="Q260" s="3300"/>
      <c r="R260" s="3301"/>
      <c r="S260" s="3300"/>
      <c r="T260" s="3301"/>
      <c r="U260" s="3300"/>
      <c r="V260" s="3301"/>
      <c r="W260" s="3300"/>
      <c r="X260" s="3301"/>
      <c r="Y260" s="3300"/>
      <c r="Z260" s="3301"/>
      <c r="AA260" s="3300"/>
      <c r="AB260" s="3301"/>
      <c r="AC260" s="3300"/>
      <c r="AD260" s="3301"/>
      <c r="AE260" s="3300"/>
      <c r="AF260" s="3301"/>
      <c r="AG260" s="3300"/>
      <c r="AH260" s="3301"/>
      <c r="AI260" s="3300"/>
      <c r="AJ260" s="3301"/>
      <c r="AK260" s="3300"/>
      <c r="AL260" s="3301"/>
      <c r="AM260" s="3300"/>
    </row>
    <row r="261" spans="1:39">
      <c r="A261" s="3251"/>
      <c r="B261" s="3254" t="s">
        <v>2555</v>
      </c>
      <c r="C261" s="3315"/>
      <c r="D261" s="3315"/>
      <c r="E261" s="3315"/>
      <c r="F261" s="3315"/>
      <c r="G261" s="3315"/>
      <c r="H261" s="3315"/>
      <c r="I261" s="3315"/>
      <c r="J261" s="3315"/>
      <c r="K261" s="3314"/>
      <c r="L261" s="3301"/>
      <c r="M261" s="3300"/>
      <c r="N261" s="3301"/>
      <c r="O261" s="3300"/>
      <c r="P261" s="3301"/>
      <c r="Q261" s="3300"/>
      <c r="R261" s="3301"/>
      <c r="S261" s="3300"/>
      <c r="T261" s="3301"/>
      <c r="U261" s="3300"/>
      <c r="V261" s="3301"/>
      <c r="W261" s="3300"/>
      <c r="X261" s="3301"/>
      <c r="Y261" s="3300"/>
      <c r="Z261" s="3301"/>
      <c r="AA261" s="3300"/>
      <c r="AB261" s="3301"/>
      <c r="AC261" s="3300"/>
      <c r="AD261" s="3301"/>
      <c r="AE261" s="3300"/>
      <c r="AF261" s="3301"/>
      <c r="AG261" s="3300"/>
      <c r="AH261" s="3301"/>
      <c r="AI261" s="3300"/>
      <c r="AJ261" s="3301"/>
      <c r="AK261" s="3300"/>
      <c r="AL261" s="3301"/>
      <c r="AM261" s="3300"/>
    </row>
    <row r="262" spans="1:39">
      <c r="A262" s="3251"/>
      <c r="B262" s="3254" t="s">
        <v>1311</v>
      </c>
      <c r="C262" s="3315"/>
      <c r="D262" s="3315"/>
      <c r="E262" s="3315"/>
      <c r="F262" s="3315"/>
      <c r="G262" s="3315"/>
      <c r="H262" s="3315"/>
      <c r="I262" s="3315"/>
      <c r="J262" s="3315"/>
      <c r="K262" s="3314"/>
      <c r="L262" s="3301"/>
      <c r="M262" s="3300"/>
      <c r="N262" s="3301"/>
      <c r="O262" s="3300"/>
      <c r="P262" s="3301"/>
      <c r="Q262" s="3300"/>
      <c r="R262" s="3301"/>
      <c r="S262" s="3300"/>
      <c r="T262" s="3301"/>
      <c r="U262" s="3300"/>
      <c r="V262" s="3301"/>
      <c r="W262" s="3300"/>
      <c r="X262" s="3301"/>
      <c r="Y262" s="3300"/>
      <c r="Z262" s="3301"/>
      <c r="AA262" s="3300"/>
      <c r="AB262" s="3301"/>
      <c r="AC262" s="3300"/>
      <c r="AD262" s="3301"/>
      <c r="AE262" s="3300"/>
      <c r="AF262" s="3301"/>
      <c r="AG262" s="3300"/>
      <c r="AH262" s="3301"/>
      <c r="AI262" s="3300"/>
      <c r="AJ262" s="3301"/>
      <c r="AK262" s="3300"/>
      <c r="AL262" s="3301"/>
      <c r="AM262" s="3300"/>
    </row>
    <row r="263" spans="1:39">
      <c r="A263" s="3251"/>
      <c r="B263" s="3254" t="s">
        <v>2556</v>
      </c>
      <c r="C263" s="3315"/>
      <c r="D263" s="3315"/>
      <c r="E263" s="3315"/>
      <c r="F263" s="3315"/>
      <c r="G263" s="3315"/>
      <c r="H263" s="3315"/>
      <c r="I263" s="3315"/>
      <c r="J263" s="3315"/>
      <c r="K263" s="3314"/>
      <c r="L263" s="3301"/>
      <c r="M263" s="3300"/>
      <c r="N263" s="3301"/>
      <c r="O263" s="3300"/>
      <c r="P263" s="3301"/>
      <c r="Q263" s="3300"/>
      <c r="R263" s="3301"/>
      <c r="S263" s="3300"/>
      <c r="T263" s="3301"/>
      <c r="U263" s="3300"/>
      <c r="V263" s="3301"/>
      <c r="W263" s="3300"/>
      <c r="X263" s="3301"/>
      <c r="Y263" s="3300"/>
      <c r="Z263" s="3301"/>
      <c r="AA263" s="3300"/>
      <c r="AB263" s="3301"/>
      <c r="AC263" s="3300"/>
      <c r="AD263" s="3301"/>
      <c r="AE263" s="3300"/>
      <c r="AF263" s="3301"/>
      <c r="AG263" s="3300"/>
      <c r="AH263" s="3301"/>
      <c r="AI263" s="3300"/>
      <c r="AJ263" s="3301"/>
      <c r="AK263" s="3300"/>
      <c r="AL263" s="3301"/>
      <c r="AM263" s="3300"/>
    </row>
    <row r="264" spans="1:39">
      <c r="A264" s="3251"/>
      <c r="B264" s="3254" t="s">
        <v>2557</v>
      </c>
      <c r="C264" s="3317"/>
      <c r="D264" s="3317"/>
      <c r="E264" s="3317"/>
      <c r="F264" s="3317"/>
      <c r="G264" s="3317"/>
      <c r="H264" s="3317"/>
      <c r="I264" s="3317"/>
      <c r="J264" s="3317"/>
      <c r="K264" s="3316"/>
      <c r="L264" s="3301"/>
      <c r="M264" s="3300"/>
      <c r="N264" s="3301"/>
      <c r="O264" s="3300"/>
      <c r="P264" s="3301"/>
      <c r="Q264" s="3300"/>
      <c r="R264" s="3301"/>
      <c r="S264" s="3300"/>
      <c r="T264" s="3301"/>
      <c r="U264" s="3300"/>
      <c r="V264" s="3301"/>
      <c r="W264" s="3300"/>
      <c r="X264" s="3301"/>
      <c r="Y264" s="3300"/>
      <c r="Z264" s="3301"/>
      <c r="AA264" s="3300"/>
      <c r="AB264" s="3301"/>
      <c r="AC264" s="3300"/>
      <c r="AD264" s="3301"/>
      <c r="AE264" s="3300"/>
      <c r="AF264" s="3301"/>
      <c r="AG264" s="3300"/>
      <c r="AH264" s="3301"/>
      <c r="AI264" s="3300"/>
      <c r="AJ264" s="3301"/>
      <c r="AK264" s="3300"/>
      <c r="AL264" s="3301"/>
      <c r="AM264" s="3300"/>
    </row>
    <row r="265" spans="1:39">
      <c r="A265" s="3251"/>
      <c r="B265" s="3254" t="s">
        <v>2558</v>
      </c>
      <c r="C265" s="3317"/>
      <c r="D265" s="3317"/>
      <c r="E265" s="3317"/>
      <c r="F265" s="3317"/>
      <c r="G265" s="3317"/>
      <c r="H265" s="3317"/>
      <c r="I265" s="3317"/>
      <c r="J265" s="3317"/>
      <c r="K265" s="3316"/>
      <c r="L265" s="3301"/>
      <c r="M265" s="3300"/>
      <c r="N265" s="3301"/>
      <c r="O265" s="3300"/>
      <c r="P265" s="3301"/>
      <c r="Q265" s="3300"/>
      <c r="R265" s="3301"/>
      <c r="S265" s="3300"/>
      <c r="T265" s="3301"/>
      <c r="U265" s="3300"/>
      <c r="V265" s="3301"/>
      <c r="W265" s="3300"/>
      <c r="X265" s="3301"/>
      <c r="Y265" s="3300"/>
      <c r="Z265" s="3301"/>
      <c r="AA265" s="3300"/>
      <c r="AB265" s="3301"/>
      <c r="AC265" s="3300"/>
      <c r="AD265" s="3301"/>
      <c r="AE265" s="3300"/>
      <c r="AF265" s="3301"/>
      <c r="AG265" s="3300"/>
      <c r="AH265" s="3301"/>
      <c r="AI265" s="3300"/>
      <c r="AJ265" s="3301"/>
      <c r="AK265" s="3300"/>
      <c r="AL265" s="3301"/>
      <c r="AM265" s="3300"/>
    </row>
    <row r="266" spans="1:39">
      <c r="A266" s="3251"/>
      <c r="B266" s="3254" t="s">
        <v>2559</v>
      </c>
      <c r="C266" s="3315"/>
      <c r="D266" s="3315"/>
      <c r="E266" s="3315"/>
      <c r="F266" s="3315"/>
      <c r="G266" s="3315"/>
      <c r="H266" s="3315"/>
      <c r="I266" s="3315"/>
      <c r="J266" s="3315"/>
      <c r="K266" s="3314"/>
      <c r="L266" s="3301"/>
      <c r="M266" s="3300"/>
      <c r="N266" s="3301"/>
      <c r="O266" s="3300"/>
      <c r="P266" s="3301"/>
      <c r="Q266" s="3300"/>
      <c r="R266" s="3301"/>
      <c r="S266" s="3300"/>
      <c r="T266" s="3301"/>
      <c r="U266" s="3300"/>
      <c r="V266" s="3301"/>
      <c r="W266" s="3300"/>
      <c r="X266" s="3301"/>
      <c r="Y266" s="3300"/>
      <c r="Z266" s="3301"/>
      <c r="AA266" s="3300"/>
      <c r="AB266" s="3301"/>
      <c r="AC266" s="3300"/>
      <c r="AD266" s="3301"/>
      <c r="AE266" s="3300"/>
      <c r="AF266" s="3301"/>
      <c r="AG266" s="3300"/>
      <c r="AH266" s="3301"/>
      <c r="AI266" s="3300"/>
      <c r="AJ266" s="3301"/>
      <c r="AK266" s="3300"/>
      <c r="AL266" s="3301"/>
      <c r="AM266" s="3300"/>
    </row>
    <row r="267" spans="1:39">
      <c r="A267" s="3251"/>
      <c r="B267" s="3254" t="s">
        <v>1312</v>
      </c>
      <c r="C267" s="3315"/>
      <c r="D267" s="3315"/>
      <c r="E267" s="3315"/>
      <c r="F267" s="3315"/>
      <c r="G267" s="3315"/>
      <c r="H267" s="3315"/>
      <c r="I267" s="3315"/>
      <c r="J267" s="3315"/>
      <c r="K267" s="3314"/>
      <c r="L267" s="3301"/>
      <c r="M267" s="3300"/>
      <c r="N267" s="3301"/>
      <c r="O267" s="3300"/>
      <c r="P267" s="3301"/>
      <c r="Q267" s="3300"/>
      <c r="R267" s="3301"/>
      <c r="S267" s="3300"/>
      <c r="T267" s="3301"/>
      <c r="U267" s="3300"/>
      <c r="V267" s="3301"/>
      <c r="W267" s="3300"/>
      <c r="X267" s="3301"/>
      <c r="Y267" s="3300"/>
      <c r="Z267" s="3301"/>
      <c r="AA267" s="3300"/>
      <c r="AB267" s="3301"/>
      <c r="AC267" s="3300"/>
      <c r="AD267" s="3301"/>
      <c r="AE267" s="3300"/>
      <c r="AF267" s="3301"/>
      <c r="AG267" s="3300"/>
      <c r="AH267" s="3301"/>
      <c r="AI267" s="3300"/>
      <c r="AJ267" s="3301"/>
      <c r="AK267" s="3300"/>
      <c r="AL267" s="3301"/>
      <c r="AM267" s="3300"/>
    </row>
    <row r="268" spans="1:39">
      <c r="A268" s="3251"/>
      <c r="B268" s="3254" t="s">
        <v>2563</v>
      </c>
      <c r="C268" s="3315"/>
      <c r="D268" s="3315"/>
      <c r="E268" s="3315"/>
      <c r="F268" s="3315"/>
      <c r="G268" s="3315"/>
      <c r="H268" s="3315"/>
      <c r="I268" s="3315"/>
      <c r="J268" s="3315"/>
      <c r="K268" s="3314"/>
      <c r="L268" s="3301"/>
      <c r="M268" s="3300"/>
      <c r="N268" s="3301"/>
      <c r="O268" s="3300"/>
      <c r="P268" s="3301"/>
      <c r="Q268" s="3300"/>
      <c r="R268" s="3301"/>
      <c r="S268" s="3300"/>
      <c r="T268" s="3301"/>
      <c r="U268" s="3300"/>
      <c r="V268" s="3301"/>
      <c r="W268" s="3300"/>
      <c r="X268" s="3301"/>
      <c r="Y268" s="3300"/>
      <c r="Z268" s="3301"/>
      <c r="AA268" s="3300"/>
      <c r="AB268" s="3301"/>
      <c r="AC268" s="3300"/>
      <c r="AD268" s="3301"/>
      <c r="AE268" s="3300"/>
      <c r="AF268" s="3301"/>
      <c r="AG268" s="3300"/>
      <c r="AH268" s="3301"/>
      <c r="AI268" s="3300"/>
      <c r="AJ268" s="3301"/>
      <c r="AK268" s="3300"/>
      <c r="AL268" s="3301"/>
      <c r="AM268" s="3300"/>
    </row>
    <row r="269" spans="1:39">
      <c r="A269" s="3251"/>
      <c r="B269" s="3254" t="s">
        <v>1574</v>
      </c>
      <c r="C269" s="3315"/>
      <c r="D269" s="3315"/>
      <c r="E269" s="3315"/>
      <c r="F269" s="3315"/>
      <c r="G269" s="3315"/>
      <c r="H269" s="3315"/>
      <c r="I269" s="3315"/>
      <c r="J269" s="3315"/>
      <c r="K269" s="3314"/>
      <c r="L269" s="3301"/>
      <c r="M269" s="3300"/>
      <c r="N269" s="3301"/>
      <c r="O269" s="3300"/>
      <c r="P269" s="3301"/>
      <c r="Q269" s="3300"/>
      <c r="R269" s="3301"/>
      <c r="S269" s="3300"/>
      <c r="T269" s="3301"/>
      <c r="U269" s="3300"/>
      <c r="V269" s="3301"/>
      <c r="W269" s="3300"/>
      <c r="X269" s="3301"/>
      <c r="Y269" s="3300"/>
      <c r="Z269" s="3301"/>
      <c r="AA269" s="3300"/>
      <c r="AB269" s="3301"/>
      <c r="AC269" s="3300"/>
      <c r="AD269" s="3301"/>
      <c r="AE269" s="3300"/>
      <c r="AF269" s="3301"/>
      <c r="AG269" s="3300"/>
      <c r="AH269" s="3301"/>
      <c r="AI269" s="3300"/>
      <c r="AJ269" s="3301"/>
      <c r="AK269" s="3300"/>
      <c r="AL269" s="3301"/>
      <c r="AM269" s="3300"/>
    </row>
    <row r="270" spans="1:39">
      <c r="A270" s="3251"/>
      <c r="B270" s="3313"/>
      <c r="C270" s="2768"/>
      <c r="D270" s="2768"/>
      <c r="E270" s="2768"/>
      <c r="F270" s="2768"/>
      <c r="G270" s="2768"/>
      <c r="H270" s="2768"/>
      <c r="I270" s="2768"/>
      <c r="J270" s="2768"/>
      <c r="K270" s="2769"/>
      <c r="L270" s="3312"/>
      <c r="M270" s="3311"/>
      <c r="N270" s="3312"/>
      <c r="O270" s="3311"/>
      <c r="P270" s="3312"/>
      <c r="Q270" s="3311"/>
      <c r="R270" s="3312"/>
      <c r="S270" s="3311"/>
      <c r="T270" s="3312"/>
      <c r="U270" s="3311"/>
      <c r="V270" s="3312"/>
      <c r="W270" s="3311"/>
      <c r="X270" s="3312"/>
      <c r="Y270" s="3311"/>
      <c r="Z270" s="3310"/>
      <c r="AA270" s="3306"/>
      <c r="AB270" s="3310"/>
      <c r="AC270" s="3306"/>
      <c r="AD270" s="3310"/>
      <c r="AE270" s="3306"/>
      <c r="AF270" s="3307"/>
      <c r="AG270" s="3306"/>
      <c r="AH270" s="3305"/>
      <c r="AI270" s="3302"/>
      <c r="AJ270" s="3305"/>
      <c r="AK270" s="3304"/>
      <c r="AL270" s="3303"/>
      <c r="AM270" s="3302"/>
    </row>
    <row r="271" spans="1:39">
      <c r="A271" s="3251"/>
      <c r="B271" s="3281" t="s">
        <v>2599</v>
      </c>
      <c r="C271" s="2763"/>
      <c r="D271" s="2763"/>
      <c r="E271" s="2763"/>
      <c r="F271" s="2763"/>
      <c r="G271" s="2763"/>
      <c r="H271" s="2763"/>
      <c r="I271" s="2763"/>
      <c r="J271" s="2763"/>
      <c r="K271" s="2764"/>
      <c r="L271" s="3309"/>
      <c r="M271" s="3308"/>
      <c r="N271" s="3309"/>
      <c r="O271" s="3308"/>
      <c r="P271" s="3309"/>
      <c r="Q271" s="3308"/>
      <c r="R271" s="3309"/>
      <c r="S271" s="3308"/>
      <c r="T271" s="3309"/>
      <c r="U271" s="3308"/>
      <c r="V271" s="3309"/>
      <c r="W271" s="3308"/>
      <c r="X271" s="3309"/>
      <c r="Y271" s="3308"/>
      <c r="Z271" s="3309"/>
      <c r="AA271" s="3308"/>
      <c r="AB271" s="3303"/>
      <c r="AC271" s="3302"/>
      <c r="AD271" s="3303"/>
      <c r="AE271" s="3302"/>
      <c r="AF271" s="3307"/>
      <c r="AG271" s="3306"/>
      <c r="AH271" s="3305"/>
      <c r="AI271" s="3302"/>
      <c r="AJ271" s="3305"/>
      <c r="AK271" s="3304"/>
      <c r="AL271" s="3303"/>
      <c r="AM271" s="3302"/>
    </row>
    <row r="272" spans="1:39">
      <c r="A272" s="3251"/>
      <c r="B272" s="3254" t="s">
        <v>2600</v>
      </c>
      <c r="C272" s="2768"/>
      <c r="D272" s="2768"/>
      <c r="E272" s="2768"/>
      <c r="F272" s="2768"/>
      <c r="G272" s="2768"/>
      <c r="H272" s="2768"/>
      <c r="I272" s="2768"/>
      <c r="J272" s="2768"/>
      <c r="K272" s="2769"/>
      <c r="L272" s="3301"/>
      <c r="M272" s="3300"/>
      <c r="N272" s="3301"/>
      <c r="O272" s="3300"/>
      <c r="P272" s="3301"/>
      <c r="Q272" s="3300"/>
      <c r="R272" s="3301"/>
      <c r="S272" s="3300"/>
      <c r="T272" s="3301"/>
      <c r="U272" s="3300"/>
      <c r="V272" s="3301"/>
      <c r="W272" s="3300"/>
      <c r="X272" s="3301"/>
      <c r="Y272" s="3300"/>
      <c r="Z272" s="3301"/>
      <c r="AA272" s="3300"/>
      <c r="AB272" s="3301"/>
      <c r="AC272" s="3300"/>
      <c r="AD272" s="3301"/>
      <c r="AE272" s="3300"/>
      <c r="AF272" s="3301"/>
      <c r="AG272" s="3300"/>
      <c r="AH272" s="3301"/>
      <c r="AI272" s="3300"/>
      <c r="AJ272" s="3301"/>
      <c r="AK272" s="3300"/>
      <c r="AL272" s="3301"/>
      <c r="AM272" s="3300"/>
    </row>
    <row r="273" spans="1:39" ht="13.5" thickBot="1">
      <c r="A273" s="3251"/>
      <c r="B273" s="3299"/>
      <c r="C273" s="2772"/>
      <c r="D273" s="2772"/>
      <c r="E273" s="2772"/>
      <c r="F273" s="2772"/>
      <c r="G273" s="2772"/>
      <c r="H273" s="2772"/>
      <c r="I273" s="2772"/>
      <c r="J273" s="2772"/>
      <c r="K273" s="2773"/>
      <c r="L273" s="3298"/>
      <c r="M273" s="3297"/>
      <c r="N273" s="3298"/>
      <c r="O273" s="3297"/>
      <c r="P273" s="3298"/>
      <c r="Q273" s="3297"/>
      <c r="R273" s="3298"/>
      <c r="S273" s="3297"/>
      <c r="T273" s="3298"/>
      <c r="U273" s="3297"/>
      <c r="V273" s="3298"/>
      <c r="W273" s="3297"/>
      <c r="X273" s="3298"/>
      <c r="Y273" s="3297"/>
      <c r="Z273" s="3296"/>
      <c r="AA273" s="3294"/>
      <c r="AB273" s="3296"/>
      <c r="AC273" s="3294"/>
      <c r="AD273" s="3296"/>
      <c r="AE273" s="3294"/>
      <c r="AF273" s="3295"/>
      <c r="AG273" s="3294"/>
      <c r="AH273" s="3293"/>
      <c r="AI273" s="3290"/>
      <c r="AJ273" s="3293"/>
      <c r="AK273" s="3292"/>
      <c r="AL273" s="3291"/>
      <c r="AM273" s="3290"/>
    </row>
    <row r="274" spans="1:39">
      <c r="A274" s="3251"/>
    </row>
    <row r="275" spans="1:39" ht="13.5" thickBot="1">
      <c r="A275" s="3251"/>
    </row>
    <row r="276" spans="1:39" ht="13.5" thickBot="1">
      <c r="A276" s="3251"/>
      <c r="B276" s="3289" t="s">
        <v>2960</v>
      </c>
      <c r="C276" s="3288"/>
      <c r="D276" s="2754"/>
      <c r="E276" s="2754"/>
      <c r="F276" s="2754"/>
      <c r="G276" s="2754"/>
      <c r="H276" s="2754"/>
      <c r="I276" s="2754"/>
      <c r="J276" s="2754"/>
      <c r="K276" s="2755"/>
      <c r="L276" s="3734" t="s">
        <v>156</v>
      </c>
      <c r="M276" s="3734"/>
      <c r="N276" s="3734"/>
      <c r="O276" s="3734"/>
      <c r="P276" s="3734"/>
      <c r="Q276" s="3287" t="s">
        <v>2540</v>
      </c>
      <c r="R276" s="3734" t="s">
        <v>155</v>
      </c>
      <c r="S276" s="3734"/>
      <c r="T276" s="3734"/>
      <c r="U276" s="3734"/>
      <c r="V276" s="3734"/>
      <c r="W276" s="3734"/>
      <c r="X276" s="3734"/>
      <c r="Y276" s="3734"/>
    </row>
    <row r="277" spans="1:39">
      <c r="A277" s="3251"/>
      <c r="B277" s="3286"/>
      <c r="C277" s="2756"/>
      <c r="D277" s="2756"/>
      <c r="E277" s="2756"/>
      <c r="F277" s="2756"/>
      <c r="G277" s="2756"/>
      <c r="H277" s="2756"/>
      <c r="I277" s="2756"/>
      <c r="J277" s="2756"/>
      <c r="K277" s="2757"/>
      <c r="L277" s="3285" t="s">
        <v>2959</v>
      </c>
      <c r="M277" s="3285" t="s">
        <v>2958</v>
      </c>
      <c r="N277" s="3285" t="s">
        <v>2957</v>
      </c>
      <c r="O277" s="3285" t="s">
        <v>2956</v>
      </c>
      <c r="P277" s="3285" t="s">
        <v>2541</v>
      </c>
      <c r="Q277" s="3285" t="s">
        <v>2542</v>
      </c>
      <c r="R277" s="3285" t="s">
        <v>2543</v>
      </c>
      <c r="S277" s="2774" t="s">
        <v>2544</v>
      </c>
      <c r="T277" s="2774" t="s">
        <v>2545</v>
      </c>
      <c r="U277" s="2774" t="s">
        <v>2546</v>
      </c>
      <c r="V277" s="2774" t="s">
        <v>2547</v>
      </c>
      <c r="W277" s="2774" t="s">
        <v>2548</v>
      </c>
      <c r="X277" s="2774" t="s">
        <v>2549</v>
      </c>
      <c r="Y277" s="2774" t="s">
        <v>2550</v>
      </c>
    </row>
    <row r="278" spans="1:39" ht="13.5" thickBot="1">
      <c r="A278" s="3251"/>
      <c r="B278" s="3284"/>
      <c r="C278" s="2313"/>
      <c r="D278" s="2313"/>
      <c r="E278" s="2313"/>
      <c r="F278" s="2313"/>
      <c r="G278" s="2313"/>
      <c r="H278" s="2313"/>
      <c r="I278" s="2313"/>
      <c r="J278" s="2313"/>
      <c r="K278" s="2758"/>
      <c r="L278" s="3283"/>
      <c r="M278" s="3283"/>
      <c r="N278" s="3283"/>
      <c r="O278" s="3283"/>
      <c r="P278" s="3283"/>
      <c r="Q278" s="3283"/>
      <c r="R278" s="3283"/>
      <c r="S278" s="3282"/>
      <c r="T278" s="3282"/>
      <c r="U278" s="3282"/>
      <c r="V278" s="3282"/>
      <c r="W278" s="3282"/>
      <c r="X278" s="3282"/>
      <c r="Y278" s="3282"/>
    </row>
    <row r="279" spans="1:39">
      <c r="A279" s="3251"/>
      <c r="B279" s="3281" t="s">
        <v>2551</v>
      </c>
      <c r="C279" s="2763"/>
      <c r="D279" s="2763"/>
      <c r="E279" s="2763"/>
      <c r="F279" s="2763"/>
      <c r="G279" s="2763"/>
      <c r="H279" s="2763"/>
      <c r="I279" s="2763"/>
      <c r="J279" s="2763"/>
      <c r="K279" s="2764"/>
      <c r="L279" s="3280"/>
      <c r="M279" s="3280"/>
      <c r="N279" s="3280"/>
      <c r="O279" s="3280"/>
      <c r="P279" s="3280"/>
      <c r="Q279" s="3279"/>
      <c r="R279" s="3279"/>
      <c r="S279" s="3279"/>
      <c r="T279" s="3278"/>
      <c r="U279" s="3278"/>
      <c r="V279" s="3278"/>
      <c r="W279" s="3278"/>
      <c r="X279" s="3278"/>
      <c r="Y279" s="3278"/>
    </row>
    <row r="280" spans="1:39">
      <c r="A280" s="3251"/>
      <c r="B280" s="3257" t="s">
        <v>2552</v>
      </c>
      <c r="C280" s="2768"/>
      <c r="D280" s="2768"/>
      <c r="E280" s="2768"/>
      <c r="F280" s="2768"/>
      <c r="G280" s="2768"/>
      <c r="H280" s="2768"/>
      <c r="I280" s="2768"/>
      <c r="J280" s="2768"/>
      <c r="K280" s="2769"/>
      <c r="L280" s="3272"/>
      <c r="M280" s="3272"/>
      <c r="N280" s="3272"/>
      <c r="O280" s="3272"/>
      <c r="P280" s="3272"/>
      <c r="Q280" s="3271"/>
      <c r="R280" s="3271"/>
      <c r="S280" s="3271"/>
      <c r="T280" s="3271"/>
      <c r="U280" s="3271"/>
      <c r="V280" s="3271"/>
      <c r="W280" s="3271"/>
      <c r="X280" s="3271"/>
      <c r="Y280" s="3271"/>
    </row>
    <row r="281" spans="1:39">
      <c r="A281" s="3251"/>
      <c r="B281" s="3257" t="s">
        <v>2553</v>
      </c>
      <c r="C281" s="2768"/>
      <c r="D281" s="2768"/>
      <c r="E281" s="2768"/>
      <c r="F281" s="2768"/>
      <c r="G281" s="2768"/>
      <c r="H281" s="2768"/>
      <c r="I281" s="2768"/>
      <c r="J281" s="2768"/>
      <c r="K281" s="2769"/>
      <c r="L281" s="3270"/>
      <c r="M281" s="3270"/>
      <c r="N281" s="3270"/>
      <c r="O281" s="3270"/>
      <c r="P281" s="3270"/>
      <c r="Q281" s="3277"/>
      <c r="R281" s="3277"/>
      <c r="S281" s="3277"/>
      <c r="T281" s="3277"/>
      <c r="U281" s="3277"/>
      <c r="V281" s="3277"/>
      <c r="W281" s="3277"/>
      <c r="X281" s="3277"/>
      <c r="Y281" s="3277"/>
    </row>
    <row r="282" spans="1:39">
      <c r="A282" s="3251"/>
      <c r="B282" s="3267" t="s">
        <v>2554</v>
      </c>
      <c r="C282" s="2768"/>
      <c r="D282" s="2768"/>
      <c r="E282" s="2768"/>
      <c r="F282" s="2768"/>
      <c r="G282" s="2768"/>
      <c r="H282" s="2768"/>
      <c r="I282" s="2768"/>
      <c r="J282" s="2768"/>
      <c r="K282" s="2769"/>
      <c r="L282" s="3272"/>
      <c r="M282" s="3272"/>
      <c r="N282" s="3272"/>
      <c r="O282" s="3272"/>
      <c r="P282" s="3272"/>
      <c r="Q282" s="3266"/>
      <c r="R282" s="3266"/>
      <c r="S282" s="3266"/>
      <c r="T282" s="3266"/>
      <c r="U282" s="3266"/>
      <c r="V282" s="3266"/>
      <c r="W282" s="3266"/>
      <c r="X282" s="3266"/>
      <c r="Y282" s="3266"/>
    </row>
    <row r="283" spans="1:39">
      <c r="A283" s="3251"/>
      <c r="B283" s="3267" t="s">
        <v>2555</v>
      </c>
      <c r="C283" s="2768"/>
      <c r="D283" s="2768"/>
      <c r="E283" s="2768"/>
      <c r="F283" s="2768"/>
      <c r="G283" s="2768"/>
      <c r="H283" s="2768"/>
      <c r="I283" s="2768"/>
      <c r="J283" s="2768"/>
      <c r="K283" s="2769"/>
      <c r="L283" s="3272"/>
      <c r="M283" s="3272"/>
      <c r="N283" s="3272"/>
      <c r="O283" s="3272"/>
      <c r="P283" s="3272"/>
      <c r="Q283" s="3266"/>
      <c r="R283" s="3266"/>
      <c r="S283" s="3266"/>
      <c r="T283" s="3266"/>
      <c r="U283" s="3266"/>
      <c r="V283" s="3266"/>
      <c r="W283" s="3266"/>
      <c r="X283" s="3266"/>
      <c r="Y283" s="3266"/>
    </row>
    <row r="284" spans="1:39">
      <c r="A284" s="3251"/>
      <c r="B284" s="3274" t="s">
        <v>1311</v>
      </c>
      <c r="C284" s="2768"/>
      <c r="D284" s="2768"/>
      <c r="E284" s="2768"/>
      <c r="F284" s="2768"/>
      <c r="G284" s="2768"/>
      <c r="H284" s="2768"/>
      <c r="I284" s="2768"/>
      <c r="J284" s="2768"/>
      <c r="K284" s="2769"/>
      <c r="L284" s="3276"/>
      <c r="M284" s="3276"/>
      <c r="N284" s="3276"/>
      <c r="O284" s="3276"/>
      <c r="P284" s="3276"/>
      <c r="Q284" s="3266"/>
      <c r="R284" s="3266"/>
      <c r="S284" s="3266"/>
      <c r="T284" s="3266"/>
      <c r="U284" s="3266"/>
      <c r="V284" s="3266"/>
      <c r="W284" s="3266"/>
      <c r="X284" s="3266"/>
      <c r="Y284" s="3266"/>
    </row>
    <row r="285" spans="1:39">
      <c r="A285" s="3251"/>
      <c r="B285" s="3267" t="s">
        <v>2556</v>
      </c>
      <c r="C285" s="2768"/>
      <c r="D285" s="2768"/>
      <c r="E285" s="2768"/>
      <c r="F285" s="2768"/>
      <c r="G285" s="2768"/>
      <c r="H285" s="2768"/>
      <c r="I285" s="2768"/>
      <c r="J285" s="2768"/>
      <c r="K285" s="2769"/>
      <c r="L285" s="3272"/>
      <c r="M285" s="3272"/>
      <c r="N285" s="3272"/>
      <c r="O285" s="3272"/>
      <c r="P285" s="3272"/>
      <c r="Q285" s="3266"/>
      <c r="R285" s="3266"/>
      <c r="S285" s="3266"/>
      <c r="T285" s="3266"/>
      <c r="U285" s="3266"/>
      <c r="V285" s="3266"/>
      <c r="W285" s="3266"/>
      <c r="X285" s="3266"/>
      <c r="Y285" s="3266"/>
    </row>
    <row r="286" spans="1:39">
      <c r="A286" s="3251"/>
      <c r="B286" s="3267" t="s">
        <v>2557</v>
      </c>
      <c r="C286" s="2768"/>
      <c r="D286" s="2768"/>
      <c r="E286" s="2768"/>
      <c r="F286" s="2768"/>
      <c r="G286" s="2768"/>
      <c r="H286" s="2768"/>
      <c r="I286" s="2768"/>
      <c r="J286" s="2768"/>
      <c r="K286" s="2769"/>
      <c r="L286" s="3272"/>
      <c r="M286" s="3272"/>
      <c r="N286" s="3272"/>
      <c r="O286" s="3272"/>
      <c r="P286" s="3272"/>
      <c r="Q286" s="3266"/>
      <c r="R286" s="3266"/>
      <c r="S286" s="3266"/>
      <c r="T286" s="3266"/>
      <c r="U286" s="3266"/>
      <c r="V286" s="3266"/>
      <c r="W286" s="3266"/>
      <c r="X286" s="3266"/>
      <c r="Y286" s="3266"/>
    </row>
    <row r="287" spans="1:39">
      <c r="A287" s="3251"/>
      <c r="B287" s="3267" t="s">
        <v>2558</v>
      </c>
      <c r="C287" s="2768"/>
      <c r="D287" s="2768"/>
      <c r="E287" s="2768"/>
      <c r="F287" s="2768"/>
      <c r="G287" s="2768"/>
      <c r="H287" s="2768"/>
      <c r="I287" s="2768"/>
      <c r="J287" s="2768"/>
      <c r="K287" s="2769"/>
      <c r="L287" s="3272"/>
      <c r="M287" s="3272"/>
      <c r="N287" s="3272"/>
      <c r="O287" s="3272"/>
      <c r="P287" s="3272"/>
      <c r="Q287" s="3266"/>
      <c r="R287" s="3266"/>
      <c r="S287" s="3266"/>
      <c r="T287" s="3266"/>
      <c r="U287" s="3266"/>
      <c r="V287" s="3266"/>
      <c r="W287" s="3266"/>
      <c r="X287" s="3266"/>
      <c r="Y287" s="3266"/>
    </row>
    <row r="288" spans="1:39">
      <c r="A288" s="3251"/>
      <c r="B288" s="3274" t="s">
        <v>2559</v>
      </c>
      <c r="C288" s="2763"/>
      <c r="D288" s="2763"/>
      <c r="E288" s="2763"/>
      <c r="F288" s="2763"/>
      <c r="G288" s="2763"/>
      <c r="H288" s="2763"/>
      <c r="I288" s="2763"/>
      <c r="J288" s="2763"/>
      <c r="K288" s="2764"/>
      <c r="L288" s="3272"/>
      <c r="M288" s="3272"/>
      <c r="N288" s="3272"/>
      <c r="O288" s="3272"/>
      <c r="P288" s="3272"/>
      <c r="Q288" s="3266"/>
      <c r="R288" s="3266"/>
      <c r="S288" s="3266"/>
      <c r="T288" s="3266"/>
      <c r="U288" s="3266"/>
      <c r="V288" s="3266"/>
      <c r="W288" s="3266"/>
      <c r="X288" s="3266"/>
      <c r="Y288" s="3266"/>
    </row>
    <row r="289" spans="1:25">
      <c r="A289" s="3251"/>
      <c r="B289" s="3267" t="s">
        <v>1312</v>
      </c>
      <c r="C289" s="2763"/>
      <c r="D289" s="2763"/>
      <c r="E289" s="2763"/>
      <c r="F289" s="2763"/>
      <c r="G289" s="2763"/>
      <c r="H289" s="2763"/>
      <c r="I289" s="2763"/>
      <c r="J289" s="2763"/>
      <c r="K289" s="2764"/>
      <c r="L289" s="3276"/>
      <c r="M289" s="3276"/>
      <c r="N289" s="3276"/>
      <c r="O289" s="3276"/>
      <c r="P289" s="3276"/>
      <c r="Q289" s="3266"/>
      <c r="R289" s="3266"/>
      <c r="S289" s="3266"/>
      <c r="T289" s="3266"/>
      <c r="U289" s="3266"/>
      <c r="V289" s="3266"/>
      <c r="W289" s="3266"/>
      <c r="X289" s="3266"/>
      <c r="Y289" s="3266"/>
    </row>
    <row r="290" spans="1:25">
      <c r="A290" s="3251"/>
      <c r="B290" s="3267" t="s">
        <v>2560</v>
      </c>
      <c r="C290" s="2763"/>
      <c r="D290" s="2763"/>
      <c r="E290" s="2763"/>
      <c r="F290" s="2763"/>
      <c r="G290" s="2763"/>
      <c r="H290" s="2763"/>
      <c r="I290" s="2763"/>
      <c r="J290" s="2763"/>
      <c r="K290" s="2764"/>
      <c r="L290" s="3276"/>
      <c r="M290" s="3276"/>
      <c r="N290" s="3276"/>
      <c r="O290" s="3276"/>
      <c r="P290" s="3276"/>
      <c r="Q290" s="3266"/>
      <c r="R290" s="3266"/>
      <c r="S290" s="3266"/>
      <c r="T290" s="3266"/>
      <c r="U290" s="3266"/>
      <c r="V290" s="3266"/>
      <c r="W290" s="3266"/>
      <c r="X290" s="3266"/>
      <c r="Y290" s="3266"/>
    </row>
    <row r="291" spans="1:25">
      <c r="A291" s="3251"/>
      <c r="B291" s="3267" t="s">
        <v>1574</v>
      </c>
      <c r="C291" s="2768"/>
      <c r="D291" s="2768"/>
      <c r="E291" s="2768"/>
      <c r="F291" s="2768"/>
      <c r="G291" s="2768"/>
      <c r="H291" s="2768"/>
      <c r="I291" s="2768"/>
      <c r="J291" s="2768"/>
      <c r="K291" s="2769"/>
      <c r="L291" s="3272"/>
      <c r="M291" s="3272"/>
      <c r="N291" s="3272"/>
      <c r="O291" s="3272"/>
      <c r="P291" s="3272"/>
      <c r="Q291" s="3266"/>
      <c r="R291" s="3266"/>
      <c r="S291" s="3266"/>
      <c r="T291" s="3266"/>
      <c r="U291" s="3266"/>
      <c r="V291" s="3266"/>
      <c r="W291" s="3266"/>
      <c r="X291" s="3266"/>
      <c r="Y291" s="3266"/>
    </row>
    <row r="292" spans="1:25">
      <c r="A292" s="3251"/>
      <c r="B292" s="3274"/>
      <c r="C292" s="2768"/>
      <c r="D292" s="2768"/>
      <c r="E292" s="2768"/>
      <c r="F292" s="2768"/>
      <c r="G292" s="2768"/>
      <c r="H292" s="2768"/>
      <c r="I292" s="2768"/>
      <c r="J292" s="2768"/>
      <c r="K292" s="2769"/>
      <c r="L292" s="3270"/>
      <c r="M292" s="3270"/>
      <c r="N292" s="3270"/>
      <c r="O292" s="3270"/>
      <c r="P292" s="3270"/>
      <c r="Q292" s="3268"/>
      <c r="R292" s="3268"/>
      <c r="S292" s="3268"/>
      <c r="T292" s="3268"/>
      <c r="U292" s="3268"/>
      <c r="V292" s="3268"/>
      <c r="W292" s="3268"/>
      <c r="X292" s="3268"/>
      <c r="Y292" s="3268"/>
    </row>
    <row r="293" spans="1:25">
      <c r="A293" s="3251"/>
      <c r="B293" s="3257" t="s">
        <v>2561</v>
      </c>
      <c r="C293" s="2768"/>
      <c r="D293" s="2768"/>
      <c r="E293" s="2768"/>
      <c r="F293" s="2768"/>
      <c r="G293" s="2768"/>
      <c r="H293" s="2768"/>
      <c r="I293" s="2768"/>
      <c r="J293" s="2768"/>
      <c r="K293" s="2769"/>
      <c r="L293" s="3272"/>
      <c r="M293" s="3272"/>
      <c r="N293" s="3272"/>
      <c r="O293" s="3272"/>
      <c r="P293" s="3272"/>
      <c r="Q293" s="3271"/>
      <c r="R293" s="3271"/>
      <c r="S293" s="3271"/>
      <c r="T293" s="3271"/>
      <c r="U293" s="3271"/>
      <c r="V293" s="3271"/>
      <c r="W293" s="3271"/>
      <c r="X293" s="3271"/>
      <c r="Y293" s="3271"/>
    </row>
    <row r="294" spans="1:25">
      <c r="A294" s="3251"/>
      <c r="B294" s="3257" t="s">
        <v>2562</v>
      </c>
      <c r="C294" s="2768"/>
      <c r="D294" s="2768"/>
      <c r="E294" s="2768"/>
      <c r="F294" s="2768"/>
      <c r="G294" s="2768"/>
      <c r="H294" s="2768"/>
      <c r="I294" s="2768"/>
      <c r="J294" s="2768"/>
      <c r="K294" s="2769"/>
      <c r="L294" s="3270"/>
      <c r="M294" s="3270"/>
      <c r="N294" s="3270"/>
      <c r="O294" s="3270"/>
      <c r="P294" s="3270"/>
      <c r="Q294" s="3268"/>
      <c r="R294" s="3268"/>
      <c r="S294" s="3268"/>
      <c r="T294" s="3268"/>
      <c r="U294" s="3268"/>
      <c r="V294" s="3268"/>
      <c r="W294" s="3268"/>
      <c r="X294" s="3268"/>
      <c r="Y294" s="3268"/>
    </row>
    <row r="295" spans="1:25">
      <c r="A295" s="3251"/>
      <c r="B295" s="3267" t="s">
        <v>2554</v>
      </c>
      <c r="C295" s="2768"/>
      <c r="D295" s="2768"/>
      <c r="E295" s="2768"/>
      <c r="F295" s="2768"/>
      <c r="G295" s="2768"/>
      <c r="H295" s="2768"/>
      <c r="I295" s="2768"/>
      <c r="J295" s="2768"/>
      <c r="K295" s="2769"/>
      <c r="L295" s="3276"/>
      <c r="M295" s="3276"/>
      <c r="N295" s="3276"/>
      <c r="O295" s="3276"/>
      <c r="P295" s="3276"/>
      <c r="Q295" s="3266"/>
      <c r="R295" s="3266"/>
      <c r="S295" s="3266"/>
      <c r="T295" s="3266"/>
      <c r="U295" s="3266"/>
      <c r="V295" s="3266"/>
      <c r="W295" s="3266"/>
      <c r="X295" s="3266"/>
      <c r="Y295" s="3266"/>
    </row>
    <row r="296" spans="1:25">
      <c r="A296" s="3251"/>
      <c r="B296" s="3267" t="s">
        <v>2555</v>
      </c>
      <c r="C296" s="2768"/>
      <c r="D296" s="2768"/>
      <c r="E296" s="2768"/>
      <c r="F296" s="2768"/>
      <c r="G296" s="2768"/>
      <c r="H296" s="2768"/>
      <c r="I296" s="2768"/>
      <c r="J296" s="2768"/>
      <c r="K296" s="2769"/>
      <c r="L296" s="3272"/>
      <c r="M296" s="3272"/>
      <c r="N296" s="3272"/>
      <c r="O296" s="3272"/>
      <c r="P296" s="3272"/>
      <c r="Q296" s="3266"/>
      <c r="R296" s="3266"/>
      <c r="S296" s="3266"/>
      <c r="T296" s="3266"/>
      <c r="U296" s="3266"/>
      <c r="V296" s="3266"/>
      <c r="W296" s="3266"/>
      <c r="X296" s="3266"/>
      <c r="Y296" s="3266"/>
    </row>
    <row r="297" spans="1:25">
      <c r="A297" s="3251"/>
      <c r="B297" s="3267" t="s">
        <v>1311</v>
      </c>
      <c r="C297" s="2768"/>
      <c r="D297" s="2768"/>
      <c r="E297" s="2768"/>
      <c r="F297" s="2768"/>
      <c r="G297" s="2768"/>
      <c r="H297" s="2768"/>
      <c r="I297" s="2768"/>
      <c r="J297" s="2768"/>
      <c r="K297" s="2769"/>
      <c r="L297" s="3272"/>
      <c r="M297" s="3272"/>
      <c r="N297" s="3272"/>
      <c r="O297" s="3272"/>
      <c r="P297" s="3272"/>
      <c r="Q297" s="3266"/>
      <c r="R297" s="3266"/>
      <c r="S297" s="3266"/>
      <c r="T297" s="3266"/>
      <c r="U297" s="3266"/>
      <c r="V297" s="3266"/>
      <c r="W297" s="3266"/>
      <c r="X297" s="3266"/>
      <c r="Y297" s="3266"/>
    </row>
    <row r="298" spans="1:25">
      <c r="A298" s="3251"/>
      <c r="B298" s="3267" t="s">
        <v>2556</v>
      </c>
      <c r="C298" s="2768"/>
      <c r="D298" s="2768"/>
      <c r="E298" s="2768"/>
      <c r="F298" s="2768"/>
      <c r="G298" s="2768"/>
      <c r="H298" s="2768"/>
      <c r="I298" s="2768"/>
      <c r="J298" s="2768"/>
      <c r="K298" s="2769"/>
      <c r="L298" s="3272"/>
      <c r="M298" s="3272"/>
      <c r="N298" s="3272"/>
      <c r="O298" s="3272"/>
      <c r="P298" s="3272"/>
      <c r="Q298" s="3266"/>
      <c r="R298" s="3266"/>
      <c r="S298" s="3266"/>
      <c r="T298" s="3266"/>
      <c r="U298" s="3266"/>
      <c r="V298" s="3266"/>
      <c r="W298" s="3266"/>
      <c r="X298" s="3266"/>
      <c r="Y298" s="3266"/>
    </row>
    <row r="299" spans="1:25">
      <c r="A299" s="3251"/>
      <c r="B299" s="3267" t="s">
        <v>2557</v>
      </c>
      <c r="C299" s="2763"/>
      <c r="D299" s="2763"/>
      <c r="E299" s="2763"/>
      <c r="F299" s="2763"/>
      <c r="G299" s="2763"/>
      <c r="H299" s="2763"/>
      <c r="I299" s="2763"/>
      <c r="J299" s="2763"/>
      <c r="K299" s="2764"/>
      <c r="L299" s="3272"/>
      <c r="M299" s="3272"/>
      <c r="N299" s="3272"/>
      <c r="O299" s="3272"/>
      <c r="P299" s="3272"/>
      <c r="Q299" s="3266"/>
      <c r="R299" s="3266"/>
      <c r="S299" s="3266"/>
      <c r="T299" s="3266"/>
      <c r="U299" s="3266"/>
      <c r="V299" s="3266"/>
      <c r="W299" s="3266"/>
      <c r="X299" s="3266"/>
      <c r="Y299" s="3266"/>
    </row>
    <row r="300" spans="1:25">
      <c r="A300" s="3251"/>
      <c r="B300" s="3267" t="s">
        <v>2558</v>
      </c>
      <c r="C300" s="2768"/>
      <c r="D300" s="2768"/>
      <c r="E300" s="2768"/>
      <c r="F300" s="2768"/>
      <c r="G300" s="2768"/>
      <c r="H300" s="2768"/>
      <c r="I300" s="2768"/>
      <c r="J300" s="2768"/>
      <c r="K300" s="3275"/>
      <c r="L300" s="3272"/>
      <c r="M300" s="3272"/>
      <c r="N300" s="3272"/>
      <c r="O300" s="3272"/>
      <c r="P300" s="3272"/>
      <c r="Q300" s="3266"/>
      <c r="R300" s="3266"/>
      <c r="S300" s="3266"/>
      <c r="T300" s="3266"/>
      <c r="U300" s="3266"/>
      <c r="V300" s="3266"/>
      <c r="W300" s="3266"/>
      <c r="X300" s="3266"/>
      <c r="Y300" s="3266"/>
    </row>
    <row r="301" spans="1:25">
      <c r="A301" s="3251"/>
      <c r="B301" s="3267" t="s">
        <v>2559</v>
      </c>
      <c r="C301" s="3102"/>
      <c r="D301" s="3102"/>
      <c r="E301" s="3102"/>
      <c r="F301" s="3102"/>
      <c r="G301" s="3102"/>
      <c r="H301" s="3102"/>
      <c r="I301" s="3102"/>
      <c r="J301" s="3102"/>
      <c r="K301" s="3253"/>
      <c r="L301" s="3252"/>
      <c r="M301" s="3252"/>
      <c r="N301" s="3252"/>
      <c r="O301" s="3252"/>
      <c r="P301" s="3252"/>
      <c r="Q301" s="3266"/>
      <c r="R301" s="3266"/>
      <c r="S301" s="3266"/>
      <c r="T301" s="3266"/>
      <c r="U301" s="3266"/>
      <c r="V301" s="3266"/>
      <c r="W301" s="3266"/>
      <c r="X301" s="3266"/>
      <c r="Y301" s="3266"/>
    </row>
    <row r="302" spans="1:25">
      <c r="A302" s="3251"/>
      <c r="B302" s="3267" t="s">
        <v>1312</v>
      </c>
      <c r="C302" s="3102"/>
      <c r="D302" s="3102"/>
      <c r="E302" s="3102"/>
      <c r="F302" s="3102"/>
      <c r="G302" s="3102"/>
      <c r="H302" s="3102"/>
      <c r="I302" s="3102"/>
      <c r="J302" s="3102"/>
      <c r="K302" s="3253"/>
      <c r="L302" s="3252"/>
      <c r="M302" s="3252"/>
      <c r="N302" s="3252"/>
      <c r="O302" s="3252"/>
      <c r="P302" s="3252"/>
      <c r="Q302" s="3266"/>
      <c r="R302" s="3266"/>
      <c r="S302" s="3266"/>
      <c r="T302" s="3266"/>
      <c r="U302" s="3266"/>
      <c r="V302" s="3266"/>
      <c r="W302" s="3266"/>
      <c r="X302" s="3266"/>
      <c r="Y302" s="3266"/>
    </row>
    <row r="303" spans="1:25">
      <c r="A303" s="3251"/>
      <c r="B303" s="3267" t="s">
        <v>2563</v>
      </c>
      <c r="C303" s="3102"/>
      <c r="D303" s="3102"/>
      <c r="E303" s="3102"/>
      <c r="F303" s="3102"/>
      <c r="G303" s="3102"/>
      <c r="H303" s="3102"/>
      <c r="I303" s="3102"/>
      <c r="J303" s="3102"/>
      <c r="K303" s="3253"/>
      <c r="L303" s="3252"/>
      <c r="M303" s="3252"/>
      <c r="N303" s="3252"/>
      <c r="O303" s="3252"/>
      <c r="P303" s="3252"/>
      <c r="Q303" s="3266"/>
      <c r="R303" s="3266"/>
      <c r="S303" s="3266"/>
      <c r="T303" s="3266"/>
      <c r="U303" s="3266"/>
      <c r="V303" s="3266"/>
      <c r="W303" s="3266"/>
      <c r="X303" s="3266"/>
      <c r="Y303" s="3266"/>
    </row>
    <row r="304" spans="1:25">
      <c r="A304" s="3251"/>
      <c r="B304" s="3267" t="s">
        <v>1574</v>
      </c>
      <c r="C304" s="3102"/>
      <c r="D304" s="3102"/>
      <c r="E304" s="3102"/>
      <c r="F304" s="3102"/>
      <c r="G304" s="3102"/>
      <c r="H304" s="3102"/>
      <c r="I304" s="3102"/>
      <c r="J304" s="3102"/>
      <c r="K304" s="3253"/>
      <c r="L304" s="3252"/>
      <c r="M304" s="3252"/>
      <c r="N304" s="3252"/>
      <c r="O304" s="3252"/>
      <c r="P304" s="3252"/>
      <c r="Q304" s="3266"/>
      <c r="R304" s="3266"/>
      <c r="S304" s="3266"/>
      <c r="T304" s="3266"/>
      <c r="U304" s="3266"/>
      <c r="V304" s="3266"/>
      <c r="W304" s="3266"/>
      <c r="X304" s="3266"/>
      <c r="Y304" s="3266"/>
    </row>
    <row r="305" spans="1:25">
      <c r="A305" s="3251"/>
      <c r="B305" s="3267"/>
      <c r="C305" s="3102"/>
      <c r="D305" s="3102"/>
      <c r="E305" s="3102"/>
      <c r="F305" s="3102"/>
      <c r="G305" s="3102"/>
      <c r="H305" s="3102"/>
      <c r="I305" s="3102"/>
      <c r="J305" s="3102"/>
      <c r="K305" s="3253"/>
      <c r="L305" s="3270"/>
      <c r="M305" s="3270"/>
      <c r="N305" s="3270"/>
      <c r="O305" s="3270"/>
      <c r="P305" s="3270"/>
      <c r="Q305" s="3268"/>
      <c r="R305" s="3268"/>
      <c r="S305" s="3268"/>
      <c r="T305" s="3268"/>
      <c r="U305" s="3268"/>
      <c r="V305" s="3268"/>
      <c r="W305" s="3268"/>
      <c r="X305" s="3268"/>
      <c r="Y305" s="3268"/>
    </row>
    <row r="306" spans="1:25">
      <c r="A306" s="3251"/>
      <c r="B306" s="3257" t="s">
        <v>2564</v>
      </c>
      <c r="C306" s="3102"/>
      <c r="D306" s="3102"/>
      <c r="E306" s="3102"/>
      <c r="F306" s="3102"/>
      <c r="G306" s="3102"/>
      <c r="H306" s="3102"/>
      <c r="I306" s="3102"/>
      <c r="J306" s="3102"/>
      <c r="K306" s="3253"/>
      <c r="L306" s="3272"/>
      <c r="M306" s="3272"/>
      <c r="N306" s="3272"/>
      <c r="O306" s="3272"/>
      <c r="P306" s="3272"/>
      <c r="Q306" s="3271"/>
      <c r="R306" s="3271"/>
      <c r="S306" s="3271"/>
      <c r="T306" s="3271"/>
      <c r="U306" s="3271"/>
      <c r="V306" s="3271"/>
      <c r="W306" s="3271"/>
      <c r="X306" s="3271"/>
      <c r="Y306" s="3271"/>
    </row>
    <row r="307" spans="1:25">
      <c r="A307" s="3251"/>
      <c r="B307" s="3257" t="s">
        <v>2565</v>
      </c>
      <c r="C307" s="3102"/>
      <c r="D307" s="3102"/>
      <c r="E307" s="3102"/>
      <c r="F307" s="3102"/>
      <c r="G307" s="3102"/>
      <c r="H307" s="3102"/>
      <c r="I307" s="3102"/>
      <c r="J307" s="3102"/>
      <c r="K307" s="3253"/>
      <c r="L307" s="3270"/>
      <c r="M307" s="3270"/>
      <c r="N307" s="3270"/>
      <c r="O307" s="3270"/>
      <c r="P307" s="3270"/>
      <c r="Q307" s="3268"/>
      <c r="R307" s="3268"/>
      <c r="S307" s="3268"/>
      <c r="T307" s="3268"/>
      <c r="U307" s="3268"/>
      <c r="V307" s="3268"/>
      <c r="W307" s="3268"/>
      <c r="X307" s="3268"/>
      <c r="Y307" s="3268"/>
    </row>
    <row r="308" spans="1:25">
      <c r="A308" s="3251"/>
      <c r="B308" s="3267" t="s">
        <v>2554</v>
      </c>
      <c r="C308" s="3102"/>
      <c r="D308" s="3102"/>
      <c r="E308" s="3102"/>
      <c r="F308" s="3102"/>
      <c r="G308" s="3102"/>
      <c r="H308" s="3102"/>
      <c r="I308" s="3102"/>
      <c r="J308" s="3102"/>
      <c r="K308" s="3253"/>
      <c r="L308" s="3252"/>
      <c r="M308" s="3252"/>
      <c r="N308" s="3252"/>
      <c r="O308" s="3252"/>
      <c r="P308" s="3252"/>
      <c r="Q308" s="3266"/>
      <c r="R308" s="3266"/>
      <c r="S308" s="3266"/>
      <c r="T308" s="3266"/>
      <c r="U308" s="3266"/>
      <c r="V308" s="3266"/>
      <c r="W308" s="3266"/>
      <c r="X308" s="3266"/>
      <c r="Y308" s="3266"/>
    </row>
    <row r="309" spans="1:25">
      <c r="A309" s="3251"/>
      <c r="B309" s="3267" t="s">
        <v>2555</v>
      </c>
      <c r="C309" s="3102"/>
      <c r="D309" s="3102"/>
      <c r="E309" s="3102"/>
      <c r="F309" s="3102"/>
      <c r="G309" s="3102"/>
      <c r="H309" s="3102"/>
      <c r="I309" s="3102"/>
      <c r="J309" s="3102"/>
      <c r="K309" s="3253"/>
      <c r="L309" s="3252"/>
      <c r="M309" s="3252"/>
      <c r="N309" s="3252"/>
      <c r="O309" s="3252"/>
      <c r="P309" s="3252"/>
      <c r="Q309" s="3266"/>
      <c r="R309" s="3266"/>
      <c r="S309" s="3266"/>
      <c r="T309" s="3266"/>
      <c r="U309" s="3266"/>
      <c r="V309" s="3266"/>
      <c r="W309" s="3266"/>
      <c r="X309" s="3266"/>
      <c r="Y309" s="3266"/>
    </row>
    <row r="310" spans="1:25">
      <c r="A310" s="3251"/>
      <c r="B310" s="3267" t="s">
        <v>1311</v>
      </c>
      <c r="C310" s="3102"/>
      <c r="D310" s="3102"/>
      <c r="E310" s="3102"/>
      <c r="F310" s="3102"/>
      <c r="G310" s="3102"/>
      <c r="H310" s="3102"/>
      <c r="I310" s="3102"/>
      <c r="J310" s="3102"/>
      <c r="K310" s="3253"/>
      <c r="L310" s="3252"/>
      <c r="M310" s="3252"/>
      <c r="N310" s="3252"/>
      <c r="O310" s="3252"/>
      <c r="P310" s="3252"/>
      <c r="Q310" s="3266"/>
      <c r="R310" s="3266"/>
      <c r="S310" s="3266"/>
      <c r="T310" s="3266"/>
      <c r="U310" s="3266"/>
      <c r="V310" s="3266"/>
      <c r="W310" s="3266"/>
      <c r="X310" s="3266"/>
      <c r="Y310" s="3266"/>
    </row>
    <row r="311" spans="1:25">
      <c r="A311" s="3251"/>
      <c r="B311" s="3267" t="s">
        <v>2556</v>
      </c>
      <c r="C311" s="3102"/>
      <c r="D311" s="3102"/>
      <c r="E311" s="3102"/>
      <c r="F311" s="3102"/>
      <c r="G311" s="3102"/>
      <c r="H311" s="3102"/>
      <c r="I311" s="3102"/>
      <c r="J311" s="3102"/>
      <c r="K311" s="3253"/>
      <c r="L311" s="3252"/>
      <c r="M311" s="3252"/>
      <c r="N311" s="3252"/>
      <c r="O311" s="3252"/>
      <c r="P311" s="3252"/>
      <c r="Q311" s="3266"/>
      <c r="R311" s="3266"/>
      <c r="S311" s="3266"/>
      <c r="T311" s="3266"/>
      <c r="U311" s="3266"/>
      <c r="V311" s="3266"/>
      <c r="W311" s="3266"/>
      <c r="X311" s="3266"/>
      <c r="Y311" s="3266"/>
    </row>
    <row r="312" spans="1:25">
      <c r="A312" s="3251"/>
      <c r="B312" s="3267" t="s">
        <v>2557</v>
      </c>
      <c r="C312" s="3102"/>
      <c r="D312" s="3102"/>
      <c r="E312" s="3102"/>
      <c r="F312" s="3102"/>
      <c r="G312" s="3102"/>
      <c r="H312" s="3102"/>
      <c r="I312" s="3102"/>
      <c r="J312" s="3102"/>
      <c r="K312" s="3253"/>
      <c r="L312" s="3252"/>
      <c r="M312" s="3252"/>
      <c r="N312" s="3252"/>
      <c r="O312" s="3252"/>
      <c r="P312" s="3252"/>
      <c r="Q312" s="3266"/>
      <c r="R312" s="3266"/>
      <c r="S312" s="3266"/>
      <c r="T312" s="3266"/>
      <c r="U312" s="3266"/>
      <c r="V312" s="3266"/>
      <c r="W312" s="3266"/>
      <c r="X312" s="3266"/>
      <c r="Y312" s="3266"/>
    </row>
    <row r="313" spans="1:25">
      <c r="A313" s="3251"/>
      <c r="B313" s="3267" t="s">
        <v>2558</v>
      </c>
      <c r="C313" s="3102"/>
      <c r="D313" s="3102"/>
      <c r="E313" s="3102"/>
      <c r="F313" s="3102"/>
      <c r="G313" s="3102"/>
      <c r="H313" s="3102"/>
      <c r="I313" s="3102"/>
      <c r="J313" s="3102"/>
      <c r="K313" s="3253"/>
      <c r="L313" s="3252"/>
      <c r="M313" s="3252"/>
      <c r="N313" s="3252"/>
      <c r="O313" s="3252"/>
      <c r="P313" s="3252"/>
      <c r="Q313" s="3266"/>
      <c r="R313" s="3266"/>
      <c r="S313" s="3266"/>
      <c r="T313" s="3266"/>
      <c r="U313" s="3266"/>
      <c r="V313" s="3266"/>
      <c r="W313" s="3266"/>
      <c r="X313" s="3266"/>
      <c r="Y313" s="3266"/>
    </row>
    <row r="314" spans="1:25">
      <c r="A314" s="3251"/>
      <c r="B314" s="3267" t="s">
        <v>2559</v>
      </c>
      <c r="C314" s="3102"/>
      <c r="D314" s="3102"/>
      <c r="E314" s="3102"/>
      <c r="F314" s="3102"/>
      <c r="G314" s="3102"/>
      <c r="H314" s="3102"/>
      <c r="I314" s="3102"/>
      <c r="J314" s="3102"/>
      <c r="K314" s="3253"/>
      <c r="L314" s="3252"/>
      <c r="M314" s="3252"/>
      <c r="N314" s="3252"/>
      <c r="O314" s="3252"/>
      <c r="P314" s="3252"/>
      <c r="Q314" s="3266"/>
      <c r="R314" s="3266"/>
      <c r="S314" s="3266"/>
      <c r="T314" s="3266"/>
      <c r="U314" s="3266"/>
      <c r="V314" s="3266"/>
      <c r="W314" s="3266"/>
      <c r="X314" s="3266"/>
      <c r="Y314" s="3266"/>
    </row>
    <row r="315" spans="1:25">
      <c r="A315" s="3251"/>
      <c r="B315" s="3267" t="s">
        <v>1312</v>
      </c>
      <c r="C315" s="3102"/>
      <c r="D315" s="3102"/>
      <c r="E315" s="3102"/>
      <c r="F315" s="3102"/>
      <c r="G315" s="3102"/>
      <c r="H315" s="3102"/>
      <c r="I315" s="3102"/>
      <c r="J315" s="3102"/>
      <c r="K315" s="3253"/>
      <c r="L315" s="3252"/>
      <c r="M315" s="3252"/>
      <c r="N315" s="3252"/>
      <c r="O315" s="3252"/>
      <c r="P315" s="3252"/>
      <c r="Q315" s="3266"/>
      <c r="R315" s="3266"/>
      <c r="S315" s="3266"/>
      <c r="T315" s="3266"/>
      <c r="U315" s="3266"/>
      <c r="V315" s="3266"/>
      <c r="W315" s="3266"/>
      <c r="X315" s="3266"/>
      <c r="Y315" s="3266"/>
    </row>
    <row r="316" spans="1:25">
      <c r="A316" s="3251"/>
      <c r="B316" s="3267" t="s">
        <v>2563</v>
      </c>
      <c r="C316" s="3102"/>
      <c r="D316" s="3102"/>
      <c r="E316" s="3102"/>
      <c r="F316" s="3102"/>
      <c r="G316" s="3102"/>
      <c r="H316" s="3102"/>
      <c r="I316" s="3102"/>
      <c r="J316" s="3102"/>
      <c r="K316" s="3253"/>
      <c r="L316" s="3252"/>
      <c r="M316" s="3252"/>
      <c r="N316" s="3252"/>
      <c r="O316" s="3252"/>
      <c r="P316" s="3252"/>
      <c r="Q316" s="3266"/>
      <c r="R316" s="3266"/>
      <c r="S316" s="3266"/>
      <c r="T316" s="3266"/>
      <c r="U316" s="3266"/>
      <c r="V316" s="3266"/>
      <c r="W316" s="3266"/>
      <c r="X316" s="3266"/>
      <c r="Y316" s="3266"/>
    </row>
    <row r="317" spans="1:25">
      <c r="A317" s="3251"/>
      <c r="B317" s="3267" t="s">
        <v>1574</v>
      </c>
      <c r="C317" s="3102"/>
      <c r="D317" s="3102"/>
      <c r="E317" s="3102"/>
      <c r="F317" s="3102"/>
      <c r="G317" s="3102"/>
      <c r="H317" s="3102"/>
      <c r="I317" s="3102"/>
      <c r="J317" s="3102"/>
      <c r="K317" s="3253"/>
      <c r="L317" s="3252"/>
      <c r="M317" s="3252"/>
      <c r="N317" s="3252"/>
      <c r="O317" s="3252"/>
      <c r="P317" s="3252"/>
      <c r="Q317" s="3266"/>
      <c r="R317" s="3266"/>
      <c r="S317" s="3266"/>
      <c r="T317" s="3266"/>
      <c r="U317" s="3266"/>
      <c r="V317" s="3266"/>
      <c r="W317" s="3266"/>
      <c r="X317" s="3266"/>
      <c r="Y317" s="3266"/>
    </row>
    <row r="318" spans="1:25">
      <c r="A318" s="3251"/>
      <c r="B318" s="3274"/>
      <c r="C318" s="3102"/>
      <c r="D318" s="3102"/>
      <c r="E318" s="3102"/>
      <c r="F318" s="3102"/>
      <c r="G318" s="3102"/>
      <c r="H318" s="3102"/>
      <c r="I318" s="3102"/>
      <c r="J318" s="3102"/>
      <c r="K318" s="3253"/>
      <c r="L318" s="3270"/>
      <c r="M318" s="3270"/>
      <c r="N318" s="3270"/>
      <c r="O318" s="3270"/>
      <c r="P318" s="3270"/>
      <c r="Q318" s="3268"/>
      <c r="R318" s="3268"/>
      <c r="S318" s="3268"/>
      <c r="T318" s="3268"/>
      <c r="U318" s="3268"/>
      <c r="V318" s="3268"/>
      <c r="W318" s="3268"/>
      <c r="X318" s="3268"/>
      <c r="Y318" s="3268"/>
    </row>
    <row r="319" spans="1:25">
      <c r="A319" s="3251"/>
      <c r="B319" s="3257" t="s">
        <v>2566</v>
      </c>
      <c r="C319" s="3102"/>
      <c r="D319" s="3102"/>
      <c r="E319" s="3102"/>
      <c r="F319" s="3102"/>
      <c r="G319" s="3102"/>
      <c r="H319" s="3102"/>
      <c r="I319" s="3102"/>
      <c r="J319" s="3102"/>
      <c r="K319" s="3253"/>
      <c r="L319" s="3272"/>
      <c r="M319" s="3272"/>
      <c r="N319" s="3272"/>
      <c r="O319" s="3272"/>
      <c r="P319" s="3272"/>
      <c r="Q319" s="3271"/>
      <c r="R319" s="3271"/>
      <c r="S319" s="3271"/>
      <c r="T319" s="3271"/>
      <c r="U319" s="3271"/>
      <c r="V319" s="3271"/>
      <c r="W319" s="3271"/>
      <c r="X319" s="3271"/>
      <c r="Y319" s="3271"/>
    </row>
    <row r="320" spans="1:25">
      <c r="A320" s="3251"/>
      <c r="B320" s="3257" t="s">
        <v>2567</v>
      </c>
      <c r="C320" s="3102"/>
      <c r="D320" s="3102"/>
      <c r="E320" s="3102"/>
      <c r="F320" s="3102"/>
      <c r="G320" s="3102"/>
      <c r="H320" s="3102"/>
      <c r="I320" s="3102"/>
      <c r="J320" s="3102"/>
      <c r="K320" s="3253"/>
      <c r="L320" s="3270"/>
      <c r="M320" s="3270"/>
      <c r="N320" s="3270"/>
      <c r="O320" s="3270"/>
      <c r="P320" s="3270"/>
      <c r="Q320" s="3268"/>
      <c r="R320" s="3268"/>
      <c r="S320" s="3268"/>
      <c r="T320" s="3268"/>
      <c r="U320" s="3268"/>
      <c r="V320" s="3268"/>
      <c r="W320" s="3268"/>
      <c r="X320" s="3268"/>
      <c r="Y320" s="3268"/>
    </row>
    <row r="321" spans="1:25">
      <c r="A321" s="3251"/>
      <c r="B321" s="3267" t="s">
        <v>2554</v>
      </c>
      <c r="C321" s="3102"/>
      <c r="D321" s="3102"/>
      <c r="E321" s="3102"/>
      <c r="F321" s="3102"/>
      <c r="G321" s="3102"/>
      <c r="H321" s="3102"/>
      <c r="I321" s="3102"/>
      <c r="J321" s="3102"/>
      <c r="K321" s="3253"/>
      <c r="L321" s="3252"/>
      <c r="M321" s="3252"/>
      <c r="N321" s="3252"/>
      <c r="O321" s="3252"/>
      <c r="P321" s="3252"/>
      <c r="Q321" s="3266"/>
      <c r="R321" s="3266"/>
      <c r="S321" s="3266"/>
      <c r="T321" s="3266"/>
      <c r="U321" s="3266"/>
      <c r="V321" s="3266"/>
      <c r="W321" s="3266"/>
      <c r="X321" s="3266"/>
      <c r="Y321" s="3266"/>
    </row>
    <row r="322" spans="1:25">
      <c r="A322" s="3251"/>
      <c r="B322" s="3267" t="s">
        <v>2555</v>
      </c>
      <c r="C322" s="3102"/>
      <c r="D322" s="3102"/>
      <c r="E322" s="3102"/>
      <c r="F322" s="3102"/>
      <c r="G322" s="3102"/>
      <c r="H322" s="3102"/>
      <c r="I322" s="3102"/>
      <c r="J322" s="3102"/>
      <c r="K322" s="3253"/>
      <c r="L322" s="3252"/>
      <c r="M322" s="3252"/>
      <c r="N322" s="3252"/>
      <c r="O322" s="3252"/>
      <c r="P322" s="3252"/>
      <c r="Q322" s="3266"/>
      <c r="R322" s="3266"/>
      <c r="S322" s="3266"/>
      <c r="T322" s="3266"/>
      <c r="U322" s="3266"/>
      <c r="V322" s="3266"/>
      <c r="W322" s="3266"/>
      <c r="X322" s="3266"/>
      <c r="Y322" s="3266"/>
    </row>
    <row r="323" spans="1:25">
      <c r="A323" s="3251"/>
      <c r="B323" s="3274" t="s">
        <v>1311</v>
      </c>
      <c r="C323" s="3102"/>
      <c r="D323" s="3102"/>
      <c r="E323" s="3102"/>
      <c r="F323" s="3102"/>
      <c r="G323" s="3102"/>
      <c r="H323" s="3102"/>
      <c r="I323" s="3102"/>
      <c r="J323" s="3102"/>
      <c r="K323" s="3253"/>
      <c r="L323" s="3252"/>
      <c r="M323" s="3252"/>
      <c r="N323" s="3252"/>
      <c r="O323" s="3252"/>
      <c r="P323" s="3252"/>
      <c r="Q323" s="3266"/>
      <c r="R323" s="3266"/>
      <c r="S323" s="3266"/>
      <c r="T323" s="3266"/>
      <c r="U323" s="3266"/>
      <c r="V323" s="3266"/>
      <c r="W323" s="3266"/>
      <c r="X323" s="3266"/>
      <c r="Y323" s="3266"/>
    </row>
    <row r="324" spans="1:25">
      <c r="A324" s="3251"/>
      <c r="B324" s="3267" t="s">
        <v>2556</v>
      </c>
      <c r="C324" s="3102"/>
      <c r="D324" s="3102"/>
      <c r="E324" s="3102"/>
      <c r="F324" s="3102"/>
      <c r="G324" s="3102"/>
      <c r="H324" s="3102"/>
      <c r="I324" s="3102"/>
      <c r="J324" s="3102"/>
      <c r="K324" s="3253"/>
      <c r="L324" s="3252"/>
      <c r="M324" s="3252"/>
      <c r="N324" s="3252"/>
      <c r="O324" s="3252"/>
      <c r="P324" s="3252"/>
      <c r="Q324" s="3266"/>
      <c r="R324" s="3266"/>
      <c r="S324" s="3266"/>
      <c r="T324" s="3266"/>
      <c r="U324" s="3266"/>
      <c r="V324" s="3266"/>
      <c r="W324" s="3266"/>
      <c r="X324" s="3266"/>
      <c r="Y324" s="3266"/>
    </row>
    <row r="325" spans="1:25">
      <c r="A325" s="3251"/>
      <c r="B325" s="3267" t="s">
        <v>2557</v>
      </c>
      <c r="C325" s="3102"/>
      <c r="D325" s="3102"/>
      <c r="E325" s="3102"/>
      <c r="F325" s="3102"/>
      <c r="G325" s="3102"/>
      <c r="H325" s="3102"/>
      <c r="I325" s="3102"/>
      <c r="J325" s="3102"/>
      <c r="K325" s="3253"/>
      <c r="L325" s="3252"/>
      <c r="M325" s="3252"/>
      <c r="N325" s="3252"/>
      <c r="O325" s="3252"/>
      <c r="P325" s="3252"/>
      <c r="Q325" s="3266"/>
      <c r="R325" s="3266"/>
      <c r="S325" s="3266"/>
      <c r="T325" s="3266"/>
      <c r="U325" s="3266"/>
      <c r="V325" s="3266"/>
      <c r="W325" s="3266"/>
      <c r="X325" s="3266"/>
      <c r="Y325" s="3266"/>
    </row>
    <row r="326" spans="1:25">
      <c r="A326" s="3251"/>
      <c r="B326" s="3267" t="s">
        <v>2558</v>
      </c>
      <c r="C326" s="3102"/>
      <c r="D326" s="3102"/>
      <c r="E326" s="3102"/>
      <c r="F326" s="3102"/>
      <c r="G326" s="3102"/>
      <c r="H326" s="3102"/>
      <c r="I326" s="3102"/>
      <c r="J326" s="3102"/>
      <c r="K326" s="3253"/>
      <c r="L326" s="3252"/>
      <c r="M326" s="3252"/>
      <c r="N326" s="3252"/>
      <c r="O326" s="3252"/>
      <c r="P326" s="3252"/>
      <c r="Q326" s="3266"/>
      <c r="R326" s="3266"/>
      <c r="S326" s="3266"/>
      <c r="T326" s="3266"/>
      <c r="U326" s="3266"/>
      <c r="V326" s="3266"/>
      <c r="W326" s="3266"/>
      <c r="X326" s="3266"/>
      <c r="Y326" s="3266"/>
    </row>
    <row r="327" spans="1:25">
      <c r="A327" s="3251"/>
      <c r="B327" s="3267" t="s">
        <v>2559</v>
      </c>
      <c r="C327" s="3102"/>
      <c r="D327" s="3102"/>
      <c r="E327" s="3102"/>
      <c r="F327" s="3102"/>
      <c r="G327" s="3102"/>
      <c r="H327" s="3102"/>
      <c r="I327" s="3102"/>
      <c r="J327" s="3102"/>
      <c r="K327" s="3253"/>
      <c r="L327" s="3252"/>
      <c r="M327" s="3252"/>
      <c r="N327" s="3252"/>
      <c r="O327" s="3252"/>
      <c r="P327" s="3252"/>
      <c r="Q327" s="3266"/>
      <c r="R327" s="3266"/>
      <c r="S327" s="3266"/>
      <c r="T327" s="3266"/>
      <c r="U327" s="3266"/>
      <c r="V327" s="3266"/>
      <c r="W327" s="3266"/>
      <c r="X327" s="3266"/>
      <c r="Y327" s="3266"/>
    </row>
    <row r="328" spans="1:25">
      <c r="A328" s="3251"/>
      <c r="B328" s="3267" t="s">
        <v>1312</v>
      </c>
      <c r="C328" s="3102"/>
      <c r="D328" s="3102"/>
      <c r="E328" s="3102"/>
      <c r="F328" s="3102"/>
      <c r="G328" s="3102"/>
      <c r="H328" s="3102"/>
      <c r="I328" s="3102"/>
      <c r="J328" s="3102"/>
      <c r="K328" s="3253"/>
      <c r="L328" s="3252"/>
      <c r="M328" s="3252"/>
      <c r="N328" s="3252"/>
      <c r="O328" s="3252"/>
      <c r="P328" s="3252"/>
      <c r="Q328" s="3266"/>
      <c r="R328" s="3266"/>
      <c r="S328" s="3266"/>
      <c r="T328" s="3266"/>
      <c r="U328" s="3266"/>
      <c r="V328" s="3266"/>
      <c r="W328" s="3266"/>
      <c r="X328" s="3266"/>
      <c r="Y328" s="3266"/>
    </row>
    <row r="329" spans="1:25">
      <c r="A329" s="3251"/>
      <c r="B329" s="3267" t="s">
        <v>2563</v>
      </c>
      <c r="C329" s="3102"/>
      <c r="D329" s="3102"/>
      <c r="E329" s="3102"/>
      <c r="F329" s="3102"/>
      <c r="G329" s="3102"/>
      <c r="H329" s="3102"/>
      <c r="I329" s="3102"/>
      <c r="J329" s="3102"/>
      <c r="K329" s="3253"/>
      <c r="L329" s="3252"/>
      <c r="M329" s="3252"/>
      <c r="N329" s="3252"/>
      <c r="O329" s="3252"/>
      <c r="P329" s="3252"/>
      <c r="Q329" s="3266"/>
      <c r="R329" s="3266"/>
      <c r="S329" s="3266"/>
      <c r="T329" s="3266"/>
      <c r="U329" s="3266"/>
      <c r="V329" s="3266"/>
      <c r="W329" s="3266"/>
      <c r="X329" s="3266"/>
      <c r="Y329" s="3266"/>
    </row>
    <row r="330" spans="1:25">
      <c r="A330" s="3251"/>
      <c r="B330" s="3267" t="s">
        <v>1574</v>
      </c>
      <c r="C330" s="3102"/>
      <c r="D330" s="3102"/>
      <c r="E330" s="3102"/>
      <c r="F330" s="3102"/>
      <c r="G330" s="3102"/>
      <c r="H330" s="3102"/>
      <c r="I330" s="3102"/>
      <c r="J330" s="3102"/>
      <c r="K330" s="3253"/>
      <c r="L330" s="3252"/>
      <c r="M330" s="3252"/>
      <c r="N330" s="3252"/>
      <c r="O330" s="3252"/>
      <c r="P330" s="3252"/>
      <c r="Q330" s="3266"/>
      <c r="R330" s="3266"/>
      <c r="S330" s="3266"/>
      <c r="T330" s="3266"/>
      <c r="U330" s="3266"/>
      <c r="V330" s="3266"/>
      <c r="W330" s="3266"/>
      <c r="X330" s="3266"/>
      <c r="Y330" s="3266"/>
    </row>
    <row r="331" spans="1:25">
      <c r="A331" s="3251"/>
      <c r="B331" s="3274"/>
      <c r="C331" s="3102"/>
      <c r="D331" s="3102"/>
      <c r="E331" s="3102"/>
      <c r="F331" s="3102"/>
      <c r="G331" s="3102"/>
      <c r="H331" s="3102"/>
      <c r="I331" s="3102"/>
      <c r="J331" s="3102"/>
      <c r="K331" s="3253"/>
      <c r="L331" s="3270"/>
      <c r="M331" s="3270"/>
      <c r="N331" s="3270"/>
      <c r="O331" s="3270"/>
      <c r="P331" s="3270"/>
      <c r="Q331" s="3268"/>
      <c r="R331" s="3268"/>
      <c r="S331" s="3268"/>
      <c r="T331" s="3268"/>
      <c r="U331" s="3268"/>
      <c r="V331" s="3268"/>
      <c r="W331" s="3268"/>
      <c r="X331" s="3268"/>
      <c r="Y331" s="3268"/>
    </row>
    <row r="332" spans="1:25">
      <c r="A332" s="3251"/>
      <c r="B332" s="3257" t="s">
        <v>2568</v>
      </c>
      <c r="C332" s="3102"/>
      <c r="D332" s="3102"/>
      <c r="E332" s="3102"/>
      <c r="F332" s="3102"/>
      <c r="G332" s="3102"/>
      <c r="H332" s="3102"/>
      <c r="I332" s="3102"/>
      <c r="J332" s="3102"/>
      <c r="K332" s="3253"/>
      <c r="L332" s="3272"/>
      <c r="M332" s="3272"/>
      <c r="N332" s="3272"/>
      <c r="O332" s="3272"/>
      <c r="P332" s="3272"/>
      <c r="Q332" s="3271"/>
      <c r="R332" s="3271"/>
      <c r="S332" s="3271"/>
      <c r="T332" s="3271"/>
      <c r="U332" s="3271"/>
      <c r="V332" s="3271"/>
      <c r="W332" s="3271"/>
      <c r="X332" s="3271"/>
      <c r="Y332" s="3271"/>
    </row>
    <row r="333" spans="1:25">
      <c r="A333" s="3251"/>
      <c r="B333" s="3257" t="s">
        <v>2569</v>
      </c>
      <c r="C333" s="3102"/>
      <c r="D333" s="3102"/>
      <c r="E333" s="3102"/>
      <c r="F333" s="3102"/>
      <c r="G333" s="3102"/>
      <c r="H333" s="3102"/>
      <c r="I333" s="3102"/>
      <c r="J333" s="3102"/>
      <c r="K333" s="3253"/>
      <c r="L333" s="3270"/>
      <c r="M333" s="3270"/>
      <c r="N333" s="3270"/>
      <c r="O333" s="3270"/>
      <c r="P333" s="3270"/>
      <c r="Q333" s="3268"/>
      <c r="R333" s="3268"/>
      <c r="S333" s="3268"/>
      <c r="T333" s="3268"/>
      <c r="U333" s="3268"/>
      <c r="V333" s="3268"/>
      <c r="W333" s="3268"/>
      <c r="X333" s="3268"/>
      <c r="Y333" s="3268"/>
    </row>
    <row r="334" spans="1:25">
      <c r="A334" s="3251"/>
      <c r="B334" s="3267" t="s">
        <v>2554</v>
      </c>
      <c r="C334" s="3102"/>
      <c r="D334" s="3102"/>
      <c r="E334" s="3102"/>
      <c r="F334" s="3102"/>
      <c r="G334" s="3102"/>
      <c r="H334" s="3102"/>
      <c r="I334" s="3102"/>
      <c r="J334" s="3102"/>
      <c r="K334" s="3253"/>
      <c r="L334" s="3252"/>
      <c r="M334" s="3252"/>
      <c r="N334" s="3252"/>
      <c r="O334" s="3252"/>
      <c r="P334" s="3252"/>
      <c r="Q334" s="3266"/>
      <c r="R334" s="3266"/>
      <c r="S334" s="3266"/>
      <c r="T334" s="3266"/>
      <c r="U334" s="3266"/>
      <c r="V334" s="3266"/>
      <c r="W334" s="3266"/>
      <c r="X334" s="3266"/>
      <c r="Y334" s="3266"/>
    </row>
    <row r="335" spans="1:25">
      <c r="A335" s="3251"/>
      <c r="B335" s="3267" t="s">
        <v>2555</v>
      </c>
      <c r="C335" s="3102"/>
      <c r="D335" s="3102"/>
      <c r="E335" s="3102"/>
      <c r="F335" s="3102"/>
      <c r="G335" s="3102"/>
      <c r="H335" s="3102"/>
      <c r="I335" s="3102"/>
      <c r="J335" s="3102"/>
      <c r="K335" s="3253"/>
      <c r="L335" s="3252"/>
      <c r="M335" s="3252"/>
      <c r="N335" s="3252"/>
      <c r="O335" s="3252"/>
      <c r="P335" s="3252"/>
      <c r="Q335" s="3266"/>
      <c r="R335" s="3266"/>
      <c r="S335" s="3266"/>
      <c r="T335" s="3266"/>
      <c r="U335" s="3266"/>
      <c r="V335" s="3266"/>
      <c r="W335" s="3266"/>
      <c r="X335" s="3266"/>
      <c r="Y335" s="3266"/>
    </row>
    <row r="336" spans="1:25">
      <c r="A336" s="3251"/>
      <c r="B336" s="3267" t="s">
        <v>1311</v>
      </c>
      <c r="C336" s="3102"/>
      <c r="D336" s="3102"/>
      <c r="E336" s="3102"/>
      <c r="F336" s="3102"/>
      <c r="G336" s="3102"/>
      <c r="H336" s="3102"/>
      <c r="I336" s="3102"/>
      <c r="J336" s="3102"/>
      <c r="K336" s="3253"/>
      <c r="L336" s="3252"/>
      <c r="M336" s="3252"/>
      <c r="N336" s="3252"/>
      <c r="O336" s="3252"/>
      <c r="P336" s="3252"/>
      <c r="Q336" s="3266"/>
      <c r="R336" s="3266"/>
      <c r="S336" s="3266"/>
      <c r="T336" s="3266"/>
      <c r="U336" s="3266"/>
      <c r="V336" s="3266"/>
      <c r="W336" s="3266"/>
      <c r="X336" s="3266"/>
      <c r="Y336" s="3266"/>
    </row>
    <row r="337" spans="1:25">
      <c r="A337" s="3251"/>
      <c r="B337" s="3267" t="s">
        <v>2556</v>
      </c>
      <c r="C337" s="3102"/>
      <c r="D337" s="3102"/>
      <c r="E337" s="3102"/>
      <c r="F337" s="3102"/>
      <c r="G337" s="3102"/>
      <c r="H337" s="3102"/>
      <c r="I337" s="3102"/>
      <c r="J337" s="3102"/>
      <c r="K337" s="3253"/>
      <c r="L337" s="3252"/>
      <c r="M337" s="3252"/>
      <c r="N337" s="3252"/>
      <c r="O337" s="3252"/>
      <c r="P337" s="3252"/>
      <c r="Q337" s="3266"/>
      <c r="R337" s="3266"/>
      <c r="S337" s="3266"/>
      <c r="T337" s="3266"/>
      <c r="U337" s="3266"/>
      <c r="V337" s="3266"/>
      <c r="W337" s="3266"/>
      <c r="X337" s="3266"/>
      <c r="Y337" s="3266"/>
    </row>
    <row r="338" spans="1:25">
      <c r="A338" s="3251"/>
      <c r="B338" s="3267" t="s">
        <v>2557</v>
      </c>
      <c r="C338" s="3102"/>
      <c r="D338" s="3102"/>
      <c r="E338" s="3102"/>
      <c r="F338" s="3102"/>
      <c r="G338" s="3102"/>
      <c r="H338" s="3102"/>
      <c r="I338" s="3102"/>
      <c r="J338" s="3102"/>
      <c r="K338" s="3253"/>
      <c r="L338" s="3252"/>
      <c r="M338" s="3252"/>
      <c r="N338" s="3252"/>
      <c r="O338" s="3252"/>
      <c r="P338" s="3252"/>
      <c r="Q338" s="3266"/>
      <c r="R338" s="3266"/>
      <c r="S338" s="3266"/>
      <c r="T338" s="3266"/>
      <c r="U338" s="3266"/>
      <c r="V338" s="3266"/>
      <c r="W338" s="3266"/>
      <c r="X338" s="3266"/>
      <c r="Y338" s="3266"/>
    </row>
    <row r="339" spans="1:25">
      <c r="A339" s="3251"/>
      <c r="B339" s="3267" t="s">
        <v>2558</v>
      </c>
      <c r="C339" s="3102"/>
      <c r="D339" s="3102"/>
      <c r="E339" s="3102"/>
      <c r="F339" s="3102"/>
      <c r="G339" s="3102"/>
      <c r="H339" s="3102"/>
      <c r="I339" s="3102"/>
      <c r="J339" s="3102"/>
      <c r="K339" s="3253"/>
      <c r="L339" s="3252"/>
      <c r="M339" s="3252"/>
      <c r="N339" s="3252"/>
      <c r="O339" s="3252"/>
      <c r="P339" s="3252"/>
      <c r="Q339" s="3266"/>
      <c r="R339" s="3266"/>
      <c r="S339" s="3266"/>
      <c r="T339" s="3266"/>
      <c r="U339" s="3266"/>
      <c r="V339" s="3266"/>
      <c r="W339" s="3266"/>
      <c r="X339" s="3266"/>
      <c r="Y339" s="3266"/>
    </row>
    <row r="340" spans="1:25">
      <c r="A340" s="3251"/>
      <c r="B340" s="3267" t="s">
        <v>2559</v>
      </c>
      <c r="C340" s="3102"/>
      <c r="D340" s="3102"/>
      <c r="E340" s="3102"/>
      <c r="F340" s="3102"/>
      <c r="G340" s="3102"/>
      <c r="H340" s="3102"/>
      <c r="I340" s="3102"/>
      <c r="J340" s="3102"/>
      <c r="K340" s="3253"/>
      <c r="L340" s="3252"/>
      <c r="M340" s="3252"/>
      <c r="N340" s="3252"/>
      <c r="O340" s="3252"/>
      <c r="P340" s="3252"/>
      <c r="Q340" s="3266"/>
      <c r="R340" s="3266"/>
      <c r="S340" s="3266"/>
      <c r="T340" s="3266"/>
      <c r="U340" s="3266"/>
      <c r="V340" s="3266"/>
      <c r="W340" s="3266"/>
      <c r="X340" s="3266"/>
      <c r="Y340" s="3266"/>
    </row>
    <row r="341" spans="1:25">
      <c r="A341" s="3251"/>
      <c r="B341" s="3267" t="s">
        <v>1312</v>
      </c>
      <c r="C341" s="3102"/>
      <c r="D341" s="3102"/>
      <c r="E341" s="3102"/>
      <c r="F341" s="3102"/>
      <c r="G341" s="3102"/>
      <c r="H341" s="3102"/>
      <c r="I341" s="3102"/>
      <c r="J341" s="3102"/>
      <c r="K341" s="3253"/>
      <c r="L341" s="3252"/>
      <c r="M341" s="3252"/>
      <c r="N341" s="3252"/>
      <c r="O341" s="3252"/>
      <c r="P341" s="3252"/>
      <c r="Q341" s="3266"/>
      <c r="R341" s="3266"/>
      <c r="S341" s="3266"/>
      <c r="T341" s="3266"/>
      <c r="U341" s="3266"/>
      <c r="V341" s="3266"/>
      <c r="W341" s="3266"/>
      <c r="X341" s="3266"/>
      <c r="Y341" s="3266"/>
    </row>
    <row r="342" spans="1:25">
      <c r="A342" s="3251"/>
      <c r="B342" s="3267" t="s">
        <v>2563</v>
      </c>
      <c r="C342" s="3102"/>
      <c r="D342" s="3102"/>
      <c r="E342" s="3102"/>
      <c r="F342" s="3102"/>
      <c r="G342" s="3102"/>
      <c r="H342" s="3102"/>
      <c r="I342" s="3102"/>
      <c r="J342" s="3102"/>
      <c r="K342" s="3253"/>
      <c r="L342" s="3252"/>
      <c r="M342" s="3252"/>
      <c r="N342" s="3252"/>
      <c r="O342" s="3252"/>
      <c r="P342" s="3252"/>
      <c r="Q342" s="3266"/>
      <c r="R342" s="3266"/>
      <c r="S342" s="3266"/>
      <c r="T342" s="3266"/>
      <c r="U342" s="3266"/>
      <c r="V342" s="3266"/>
      <c r="W342" s="3266"/>
      <c r="X342" s="3266"/>
      <c r="Y342" s="3266"/>
    </row>
    <row r="343" spans="1:25">
      <c r="A343" s="3251"/>
      <c r="B343" s="3267" t="s">
        <v>1574</v>
      </c>
      <c r="C343" s="3102"/>
      <c r="D343" s="3102"/>
      <c r="E343" s="3102"/>
      <c r="F343" s="3102"/>
      <c r="G343" s="3102"/>
      <c r="H343" s="3102"/>
      <c r="I343" s="3102"/>
      <c r="J343" s="3102"/>
      <c r="K343" s="3253"/>
      <c r="L343" s="3252"/>
      <c r="M343" s="3252"/>
      <c r="N343" s="3252"/>
      <c r="O343" s="3252"/>
      <c r="P343" s="3252"/>
      <c r="Q343" s="3266"/>
      <c r="R343" s="3266"/>
      <c r="S343" s="3266"/>
      <c r="T343" s="3266"/>
      <c r="U343" s="3266"/>
      <c r="V343" s="3266"/>
      <c r="W343" s="3266"/>
      <c r="X343" s="3266"/>
      <c r="Y343" s="3266"/>
    </row>
    <row r="344" spans="1:25">
      <c r="A344" s="3251"/>
      <c r="B344" s="3257"/>
      <c r="C344" s="3102"/>
      <c r="D344" s="3102"/>
      <c r="E344" s="3102"/>
      <c r="F344" s="3102"/>
      <c r="G344" s="3102"/>
      <c r="H344" s="3102"/>
      <c r="I344" s="3102"/>
      <c r="J344" s="3102"/>
      <c r="K344" s="3253"/>
      <c r="L344" s="3270"/>
      <c r="M344" s="3270"/>
      <c r="N344" s="3270"/>
      <c r="O344" s="3270"/>
      <c r="P344" s="3270"/>
      <c r="Q344" s="3268"/>
      <c r="R344" s="3268"/>
      <c r="S344" s="3268"/>
      <c r="T344" s="3268"/>
      <c r="U344" s="3268"/>
      <c r="V344" s="3268"/>
      <c r="W344" s="3268"/>
      <c r="X344" s="3268"/>
      <c r="Y344" s="3268"/>
    </row>
    <row r="345" spans="1:25">
      <c r="A345" s="3251"/>
      <c r="B345" s="3257" t="s">
        <v>2570</v>
      </c>
      <c r="C345" s="3102"/>
      <c r="D345" s="3102"/>
      <c r="E345" s="3102"/>
      <c r="F345" s="3102"/>
      <c r="G345" s="3102"/>
      <c r="H345" s="3102"/>
      <c r="I345" s="3102"/>
      <c r="J345" s="3102"/>
      <c r="K345" s="3253"/>
      <c r="L345" s="3272"/>
      <c r="M345" s="3272"/>
      <c r="N345" s="3272"/>
      <c r="O345" s="3272"/>
      <c r="P345" s="3272"/>
      <c r="Q345" s="3271"/>
      <c r="R345" s="3271"/>
      <c r="S345" s="3271"/>
      <c r="T345" s="3271"/>
      <c r="U345" s="3271"/>
      <c r="V345" s="3271"/>
      <c r="W345" s="3271"/>
      <c r="X345" s="3271"/>
      <c r="Y345" s="3271"/>
    </row>
    <row r="346" spans="1:25">
      <c r="A346" s="3251"/>
      <c r="B346" s="3257" t="s">
        <v>2571</v>
      </c>
      <c r="C346" s="3102"/>
      <c r="D346" s="3102"/>
      <c r="E346" s="3102"/>
      <c r="F346" s="3102"/>
      <c r="G346" s="3102"/>
      <c r="H346" s="3102"/>
      <c r="I346" s="3102"/>
      <c r="J346" s="3102"/>
      <c r="K346" s="3253"/>
      <c r="L346" s="3270"/>
      <c r="M346" s="3270"/>
      <c r="N346" s="3270"/>
      <c r="O346" s="3270"/>
      <c r="P346" s="3270"/>
      <c r="Q346" s="3268"/>
      <c r="R346" s="3268"/>
      <c r="S346" s="3268"/>
      <c r="T346" s="3268"/>
      <c r="U346" s="3268"/>
      <c r="V346" s="3268"/>
      <c r="W346" s="3268"/>
      <c r="X346" s="3268"/>
      <c r="Y346" s="3268"/>
    </row>
    <row r="347" spans="1:25">
      <c r="A347" s="3251"/>
      <c r="B347" s="3267" t="s">
        <v>2554</v>
      </c>
      <c r="C347" s="3102"/>
      <c r="D347" s="3102"/>
      <c r="E347" s="3102"/>
      <c r="F347" s="3102"/>
      <c r="G347" s="3102"/>
      <c r="H347" s="3102"/>
      <c r="I347" s="3102"/>
      <c r="J347" s="3102"/>
      <c r="K347" s="3253"/>
      <c r="L347" s="3252"/>
      <c r="M347" s="3252"/>
      <c r="N347" s="3252"/>
      <c r="O347" s="3252"/>
      <c r="P347" s="3252"/>
      <c r="Q347" s="3266"/>
      <c r="R347" s="3266"/>
      <c r="S347" s="3266"/>
      <c r="T347" s="3266"/>
      <c r="U347" s="3266"/>
      <c r="V347" s="3266"/>
      <c r="W347" s="3266"/>
      <c r="X347" s="3266"/>
      <c r="Y347" s="3266"/>
    </row>
    <row r="348" spans="1:25">
      <c r="A348" s="3251"/>
      <c r="B348" s="3267" t="s">
        <v>2555</v>
      </c>
      <c r="C348" s="3102"/>
      <c r="D348" s="3102"/>
      <c r="E348" s="3102"/>
      <c r="F348" s="3102"/>
      <c r="G348" s="3102"/>
      <c r="H348" s="3102"/>
      <c r="I348" s="3102"/>
      <c r="J348" s="3102"/>
      <c r="K348" s="3253"/>
      <c r="L348" s="3252"/>
      <c r="M348" s="3252"/>
      <c r="N348" s="3252"/>
      <c r="O348" s="3252"/>
      <c r="P348" s="3252"/>
      <c r="Q348" s="3266"/>
      <c r="R348" s="3266"/>
      <c r="S348" s="3266"/>
      <c r="T348" s="3266"/>
      <c r="U348" s="3266"/>
      <c r="V348" s="3266"/>
      <c r="W348" s="3266"/>
      <c r="X348" s="3266"/>
      <c r="Y348" s="3266"/>
    </row>
    <row r="349" spans="1:25">
      <c r="A349" s="3251"/>
      <c r="B349" s="3267" t="s">
        <v>1311</v>
      </c>
      <c r="C349" s="3102"/>
      <c r="D349" s="3102"/>
      <c r="E349" s="3102"/>
      <c r="F349" s="3102"/>
      <c r="G349" s="3102"/>
      <c r="H349" s="3102"/>
      <c r="I349" s="3102"/>
      <c r="J349" s="3102"/>
      <c r="K349" s="3253"/>
      <c r="L349" s="3252"/>
      <c r="M349" s="3252"/>
      <c r="N349" s="3252"/>
      <c r="O349" s="3252"/>
      <c r="P349" s="3252"/>
      <c r="Q349" s="3266"/>
      <c r="R349" s="3266"/>
      <c r="S349" s="3266"/>
      <c r="T349" s="3266"/>
      <c r="U349" s="3266"/>
      <c r="V349" s="3266"/>
      <c r="W349" s="3266"/>
      <c r="X349" s="3266"/>
      <c r="Y349" s="3266"/>
    </row>
    <row r="350" spans="1:25">
      <c r="A350" s="3251"/>
      <c r="B350" s="3267" t="s">
        <v>2556</v>
      </c>
      <c r="C350" s="3102"/>
      <c r="D350" s="3102"/>
      <c r="E350" s="3102"/>
      <c r="F350" s="3102"/>
      <c r="G350" s="3102"/>
      <c r="H350" s="3102"/>
      <c r="I350" s="3102"/>
      <c r="J350" s="3102"/>
      <c r="K350" s="3253"/>
      <c r="L350" s="3252"/>
      <c r="M350" s="3252"/>
      <c r="N350" s="3252"/>
      <c r="O350" s="3252"/>
      <c r="P350" s="3252"/>
      <c r="Q350" s="3266"/>
      <c r="R350" s="3266"/>
      <c r="S350" s="3266"/>
      <c r="T350" s="3266"/>
      <c r="U350" s="3266"/>
      <c r="V350" s="3266"/>
      <c r="W350" s="3266"/>
      <c r="X350" s="3266"/>
      <c r="Y350" s="3266"/>
    </row>
    <row r="351" spans="1:25">
      <c r="A351" s="3251"/>
      <c r="B351" s="3267" t="s">
        <v>2557</v>
      </c>
      <c r="C351" s="3102"/>
      <c r="D351" s="3102"/>
      <c r="E351" s="3102"/>
      <c r="F351" s="3102"/>
      <c r="G351" s="3102"/>
      <c r="H351" s="3102"/>
      <c r="I351" s="3102"/>
      <c r="J351" s="3102"/>
      <c r="K351" s="3253"/>
      <c r="L351" s="3252"/>
      <c r="M351" s="3252"/>
      <c r="N351" s="3252"/>
      <c r="O351" s="3252"/>
      <c r="P351" s="3252"/>
      <c r="Q351" s="3266"/>
      <c r="R351" s="3266"/>
      <c r="S351" s="3266"/>
      <c r="T351" s="3266"/>
      <c r="U351" s="3266"/>
      <c r="V351" s="3266"/>
      <c r="W351" s="3266"/>
      <c r="X351" s="3266"/>
      <c r="Y351" s="3266"/>
    </row>
    <row r="352" spans="1:25">
      <c r="A352" s="3251"/>
      <c r="B352" s="3267" t="s">
        <v>2558</v>
      </c>
      <c r="C352" s="3102"/>
      <c r="D352" s="3102"/>
      <c r="E352" s="3102"/>
      <c r="F352" s="3102"/>
      <c r="G352" s="3102"/>
      <c r="H352" s="3102"/>
      <c r="I352" s="3102"/>
      <c r="J352" s="3102"/>
      <c r="K352" s="3253"/>
      <c r="L352" s="3252"/>
      <c r="M352" s="3252"/>
      <c r="N352" s="3252"/>
      <c r="O352" s="3252"/>
      <c r="P352" s="3252"/>
      <c r="Q352" s="3266"/>
      <c r="R352" s="3266"/>
      <c r="S352" s="3266"/>
      <c r="T352" s="3266"/>
      <c r="U352" s="3266"/>
      <c r="V352" s="3266"/>
      <c r="W352" s="3266"/>
      <c r="X352" s="3266"/>
      <c r="Y352" s="3266"/>
    </row>
    <row r="353" spans="1:25">
      <c r="A353" s="3251"/>
      <c r="B353" s="3267" t="s">
        <v>2559</v>
      </c>
      <c r="C353" s="3102"/>
      <c r="D353" s="3102"/>
      <c r="E353" s="3102"/>
      <c r="F353" s="3102"/>
      <c r="G353" s="3102"/>
      <c r="H353" s="3102"/>
      <c r="I353" s="3102"/>
      <c r="J353" s="3102"/>
      <c r="K353" s="3253"/>
      <c r="L353" s="3252"/>
      <c r="M353" s="3252"/>
      <c r="N353" s="3252"/>
      <c r="O353" s="3252"/>
      <c r="P353" s="3252"/>
      <c r="Q353" s="3266"/>
      <c r="R353" s="3266"/>
      <c r="S353" s="3266"/>
      <c r="T353" s="3266"/>
      <c r="U353" s="3266"/>
      <c r="V353" s="3266"/>
      <c r="W353" s="3266"/>
      <c r="X353" s="3266"/>
      <c r="Y353" s="3266"/>
    </row>
    <row r="354" spans="1:25">
      <c r="A354" s="3251"/>
      <c r="B354" s="3267" t="s">
        <v>1312</v>
      </c>
      <c r="C354" s="3102"/>
      <c r="D354" s="3102"/>
      <c r="E354" s="3102"/>
      <c r="F354" s="3102"/>
      <c r="G354" s="3102"/>
      <c r="H354" s="3102"/>
      <c r="I354" s="3102"/>
      <c r="J354" s="3102"/>
      <c r="K354" s="3253"/>
      <c r="L354" s="3252"/>
      <c r="M354" s="3252"/>
      <c r="N354" s="3252"/>
      <c r="O354" s="3252"/>
      <c r="P354" s="3252"/>
      <c r="Q354" s="3266"/>
      <c r="R354" s="3266"/>
      <c r="S354" s="3266"/>
      <c r="T354" s="3266"/>
      <c r="U354" s="3266"/>
      <c r="V354" s="3266"/>
      <c r="W354" s="3266"/>
      <c r="X354" s="3266"/>
      <c r="Y354" s="3266"/>
    </row>
    <row r="355" spans="1:25">
      <c r="A355" s="3251"/>
      <c r="B355" s="3267" t="s">
        <v>2560</v>
      </c>
      <c r="C355" s="3102"/>
      <c r="D355" s="3102"/>
      <c r="E355" s="3102"/>
      <c r="F355" s="3102"/>
      <c r="G355" s="3102"/>
      <c r="H355" s="3102"/>
      <c r="I355" s="3102"/>
      <c r="J355" s="3102"/>
      <c r="K355" s="3253"/>
      <c r="L355" s="3252"/>
      <c r="M355" s="3252"/>
      <c r="N355" s="3252"/>
      <c r="O355" s="3252"/>
      <c r="P355" s="3252"/>
      <c r="Q355" s="3266"/>
      <c r="R355" s="3266"/>
      <c r="S355" s="3266"/>
      <c r="T355" s="3266"/>
      <c r="U355" s="3266"/>
      <c r="V355" s="3266"/>
      <c r="W355" s="3266"/>
      <c r="X355" s="3266"/>
      <c r="Y355" s="3266"/>
    </row>
    <row r="356" spans="1:25">
      <c r="A356" s="3251"/>
      <c r="B356" s="3267" t="s">
        <v>1574</v>
      </c>
      <c r="C356" s="3102"/>
      <c r="D356" s="3102"/>
      <c r="E356" s="3102"/>
      <c r="F356" s="3102"/>
      <c r="G356" s="3102"/>
      <c r="H356" s="3102"/>
      <c r="I356" s="3102"/>
      <c r="J356" s="3102"/>
      <c r="K356" s="3253"/>
      <c r="L356" s="3252"/>
      <c r="M356" s="3252"/>
      <c r="N356" s="3252"/>
      <c r="O356" s="3252"/>
      <c r="P356" s="3252"/>
      <c r="Q356" s="3266"/>
      <c r="R356" s="3266"/>
      <c r="S356" s="3266"/>
      <c r="T356" s="3266"/>
      <c r="U356" s="3266"/>
      <c r="V356" s="3266"/>
      <c r="W356" s="3266"/>
      <c r="X356" s="3266"/>
      <c r="Y356" s="3266"/>
    </row>
    <row r="357" spans="1:25">
      <c r="A357" s="3251"/>
      <c r="B357" s="3274"/>
      <c r="C357" s="3102"/>
      <c r="D357" s="3102"/>
      <c r="E357" s="3102"/>
      <c r="F357" s="3102"/>
      <c r="G357" s="3102"/>
      <c r="H357" s="3102"/>
      <c r="I357" s="3102"/>
      <c r="J357" s="3102"/>
      <c r="K357" s="3253"/>
      <c r="L357" s="3270"/>
      <c r="M357" s="3270"/>
      <c r="N357" s="3270"/>
      <c r="O357" s="3270"/>
      <c r="P357" s="3270"/>
      <c r="Q357" s="3268"/>
      <c r="R357" s="3268"/>
      <c r="S357" s="3268"/>
      <c r="T357" s="3268"/>
      <c r="U357" s="3268"/>
      <c r="V357" s="3268"/>
      <c r="W357" s="3268"/>
      <c r="X357" s="3268"/>
      <c r="Y357" s="3268"/>
    </row>
    <row r="358" spans="1:25">
      <c r="A358" s="3251"/>
      <c r="B358" s="3257" t="s">
        <v>2572</v>
      </c>
      <c r="C358" s="3102"/>
      <c r="D358" s="3102"/>
      <c r="E358" s="3102"/>
      <c r="F358" s="3102"/>
      <c r="G358" s="3102"/>
      <c r="H358" s="3102"/>
      <c r="I358" s="3102"/>
      <c r="J358" s="3102"/>
      <c r="K358" s="3253"/>
      <c r="L358" s="3272"/>
      <c r="M358" s="3272"/>
      <c r="N358" s="3272"/>
      <c r="O358" s="3272"/>
      <c r="P358" s="3272"/>
      <c r="Q358" s="3271"/>
      <c r="R358" s="3271"/>
      <c r="S358" s="3271"/>
      <c r="T358" s="3271"/>
      <c r="U358" s="3271"/>
      <c r="V358" s="3271"/>
      <c r="W358" s="3271"/>
      <c r="X358" s="3271"/>
      <c r="Y358" s="3271"/>
    </row>
    <row r="359" spans="1:25">
      <c r="A359" s="3251"/>
      <c r="B359" s="3257" t="s">
        <v>2573</v>
      </c>
      <c r="C359" s="3102"/>
      <c r="D359" s="3102"/>
      <c r="E359" s="3102"/>
      <c r="F359" s="3102"/>
      <c r="G359" s="3102"/>
      <c r="H359" s="3102"/>
      <c r="I359" s="3102"/>
      <c r="J359" s="3102"/>
      <c r="K359" s="3253"/>
      <c r="L359" s="3270"/>
      <c r="M359" s="3270"/>
      <c r="N359" s="3270"/>
      <c r="O359" s="3270"/>
      <c r="P359" s="3270"/>
      <c r="Q359" s="3268"/>
      <c r="R359" s="3268"/>
      <c r="S359" s="3268"/>
      <c r="T359" s="3268"/>
      <c r="U359" s="3268"/>
      <c r="V359" s="3268"/>
      <c r="W359" s="3268"/>
      <c r="X359" s="3268"/>
      <c r="Y359" s="3268"/>
    </row>
    <row r="360" spans="1:25">
      <c r="A360" s="3251"/>
      <c r="B360" s="3267" t="s">
        <v>2554</v>
      </c>
      <c r="C360" s="3102"/>
      <c r="D360" s="3102"/>
      <c r="E360" s="3102"/>
      <c r="F360" s="3102"/>
      <c r="G360" s="3102"/>
      <c r="H360" s="3102"/>
      <c r="I360" s="3102"/>
      <c r="J360" s="3102"/>
      <c r="K360" s="3253"/>
      <c r="L360" s="3252"/>
      <c r="M360" s="3252"/>
      <c r="N360" s="3252"/>
      <c r="O360" s="3252"/>
      <c r="P360" s="3252"/>
      <c r="Q360" s="3266"/>
      <c r="R360" s="3266"/>
      <c r="S360" s="3266"/>
      <c r="T360" s="3266"/>
      <c r="U360" s="3266"/>
      <c r="V360" s="3266"/>
      <c r="W360" s="3266"/>
      <c r="X360" s="3266"/>
      <c r="Y360" s="3266"/>
    </row>
    <row r="361" spans="1:25">
      <c r="A361" s="3251"/>
      <c r="B361" s="3267" t="s">
        <v>2555</v>
      </c>
      <c r="C361" s="3102"/>
      <c r="D361" s="3102"/>
      <c r="E361" s="3102"/>
      <c r="F361" s="3102"/>
      <c r="G361" s="3102"/>
      <c r="H361" s="3102"/>
      <c r="I361" s="3102"/>
      <c r="J361" s="3102"/>
      <c r="K361" s="3253"/>
      <c r="L361" s="3252"/>
      <c r="M361" s="3252"/>
      <c r="N361" s="3252"/>
      <c r="O361" s="3252"/>
      <c r="P361" s="3252"/>
      <c r="Q361" s="3266"/>
      <c r="R361" s="3266"/>
      <c r="S361" s="3266"/>
      <c r="T361" s="3266"/>
      <c r="U361" s="3266"/>
      <c r="V361" s="3266"/>
      <c r="W361" s="3266"/>
      <c r="X361" s="3266"/>
      <c r="Y361" s="3266"/>
    </row>
    <row r="362" spans="1:25">
      <c r="A362" s="3251"/>
      <c r="B362" s="3267" t="s">
        <v>1311</v>
      </c>
      <c r="C362" s="3102"/>
      <c r="D362" s="3102"/>
      <c r="E362" s="3102"/>
      <c r="F362" s="3102"/>
      <c r="G362" s="3102"/>
      <c r="H362" s="3102"/>
      <c r="I362" s="3102"/>
      <c r="J362" s="3102"/>
      <c r="K362" s="3253"/>
      <c r="L362" s="3252"/>
      <c r="M362" s="3252"/>
      <c r="N362" s="3252"/>
      <c r="O362" s="3252"/>
      <c r="P362" s="3252"/>
      <c r="Q362" s="3266"/>
      <c r="R362" s="3266"/>
      <c r="S362" s="3266"/>
      <c r="T362" s="3266"/>
      <c r="U362" s="3266"/>
      <c r="V362" s="3266"/>
      <c r="W362" s="3266"/>
      <c r="X362" s="3266"/>
      <c r="Y362" s="3266"/>
    </row>
    <row r="363" spans="1:25">
      <c r="A363" s="3251"/>
      <c r="B363" s="3267" t="s">
        <v>2556</v>
      </c>
      <c r="C363" s="3102"/>
      <c r="D363" s="3102"/>
      <c r="E363" s="3102"/>
      <c r="F363" s="3102"/>
      <c r="G363" s="3102"/>
      <c r="H363" s="3102"/>
      <c r="I363" s="3102"/>
      <c r="J363" s="3102"/>
      <c r="K363" s="3253"/>
      <c r="L363" s="3252"/>
      <c r="M363" s="3252"/>
      <c r="N363" s="3252"/>
      <c r="O363" s="3252"/>
      <c r="P363" s="3252"/>
      <c r="Q363" s="3266"/>
      <c r="R363" s="3266"/>
      <c r="S363" s="3266"/>
      <c r="T363" s="3266"/>
      <c r="U363" s="3266"/>
      <c r="V363" s="3266"/>
      <c r="W363" s="3266"/>
      <c r="X363" s="3266"/>
      <c r="Y363" s="3266"/>
    </row>
    <row r="364" spans="1:25">
      <c r="A364" s="3251"/>
      <c r="B364" s="3267" t="s">
        <v>2557</v>
      </c>
      <c r="C364" s="3102"/>
      <c r="D364" s="3102"/>
      <c r="E364" s="3102"/>
      <c r="F364" s="3102"/>
      <c r="G364" s="3102"/>
      <c r="H364" s="3102"/>
      <c r="I364" s="3102"/>
      <c r="J364" s="3102"/>
      <c r="K364" s="3253"/>
      <c r="L364" s="3252"/>
      <c r="M364" s="3252"/>
      <c r="N364" s="3252"/>
      <c r="O364" s="3252"/>
      <c r="P364" s="3252"/>
      <c r="Q364" s="3266"/>
      <c r="R364" s="3266"/>
      <c r="S364" s="3266"/>
      <c r="T364" s="3266"/>
      <c r="U364" s="3266"/>
      <c r="V364" s="3266"/>
      <c r="W364" s="3266"/>
      <c r="X364" s="3266"/>
      <c r="Y364" s="3266"/>
    </row>
    <row r="365" spans="1:25">
      <c r="A365" s="3251"/>
      <c r="B365" s="3267" t="s">
        <v>2558</v>
      </c>
      <c r="C365" s="3102"/>
      <c r="D365" s="3102"/>
      <c r="E365" s="3102"/>
      <c r="F365" s="3102"/>
      <c r="G365" s="3102"/>
      <c r="H365" s="3102"/>
      <c r="I365" s="3102"/>
      <c r="J365" s="3102"/>
      <c r="K365" s="3253"/>
      <c r="L365" s="3252"/>
      <c r="M365" s="3252"/>
      <c r="N365" s="3252"/>
      <c r="O365" s="3252"/>
      <c r="P365" s="3252"/>
      <c r="Q365" s="3266"/>
      <c r="R365" s="3266"/>
      <c r="S365" s="3266"/>
      <c r="T365" s="3266"/>
      <c r="U365" s="3266"/>
      <c r="V365" s="3266"/>
      <c r="W365" s="3266"/>
      <c r="X365" s="3266"/>
      <c r="Y365" s="3266"/>
    </row>
    <row r="366" spans="1:25">
      <c r="A366" s="3251"/>
      <c r="B366" s="3267" t="s">
        <v>2559</v>
      </c>
      <c r="C366" s="3102"/>
      <c r="D366" s="3102"/>
      <c r="E366" s="3102"/>
      <c r="F366" s="3102"/>
      <c r="G366" s="3102"/>
      <c r="H366" s="3102"/>
      <c r="I366" s="3102"/>
      <c r="J366" s="3102"/>
      <c r="K366" s="3253"/>
      <c r="L366" s="3252"/>
      <c r="M366" s="3252"/>
      <c r="N366" s="3252"/>
      <c r="O366" s="3252"/>
      <c r="P366" s="3252"/>
      <c r="Q366" s="3266"/>
      <c r="R366" s="3266"/>
      <c r="S366" s="3266"/>
      <c r="T366" s="3266"/>
      <c r="U366" s="3266"/>
      <c r="V366" s="3266"/>
      <c r="W366" s="3266"/>
      <c r="X366" s="3266"/>
      <c r="Y366" s="3266"/>
    </row>
    <row r="367" spans="1:25">
      <c r="A367" s="3251"/>
      <c r="B367" s="3267" t="s">
        <v>1312</v>
      </c>
      <c r="C367" s="3102"/>
      <c r="D367" s="3102"/>
      <c r="E367" s="3102"/>
      <c r="F367" s="3102"/>
      <c r="G367" s="3102"/>
      <c r="H367" s="3102"/>
      <c r="I367" s="3102"/>
      <c r="J367" s="3102"/>
      <c r="K367" s="3253"/>
      <c r="L367" s="3252"/>
      <c r="M367" s="3252"/>
      <c r="N367" s="3252"/>
      <c r="O367" s="3252"/>
      <c r="P367" s="3252"/>
      <c r="Q367" s="3266"/>
      <c r="R367" s="3266"/>
      <c r="S367" s="3266"/>
      <c r="T367" s="3266"/>
      <c r="U367" s="3266"/>
      <c r="V367" s="3266"/>
      <c r="W367" s="3266"/>
      <c r="X367" s="3266"/>
      <c r="Y367" s="3266"/>
    </row>
    <row r="368" spans="1:25">
      <c r="A368" s="3251"/>
      <c r="B368" s="3267" t="s">
        <v>2563</v>
      </c>
      <c r="C368" s="3102"/>
      <c r="D368" s="3102"/>
      <c r="E368" s="3102"/>
      <c r="F368" s="3102"/>
      <c r="G368" s="3102"/>
      <c r="H368" s="3102"/>
      <c r="I368" s="3102"/>
      <c r="J368" s="3102"/>
      <c r="K368" s="3253"/>
      <c r="L368" s="3252"/>
      <c r="M368" s="3252"/>
      <c r="N368" s="3252"/>
      <c r="O368" s="3252"/>
      <c r="P368" s="3252"/>
      <c r="Q368" s="3266"/>
      <c r="R368" s="3266"/>
      <c r="S368" s="3266"/>
      <c r="T368" s="3266"/>
      <c r="U368" s="3266"/>
      <c r="V368" s="3266"/>
      <c r="W368" s="3266"/>
      <c r="X368" s="3266"/>
      <c r="Y368" s="3266"/>
    </row>
    <row r="369" spans="1:25">
      <c r="A369" s="3251"/>
      <c r="B369" s="3267" t="s">
        <v>1574</v>
      </c>
      <c r="C369" s="3102"/>
      <c r="D369" s="3102"/>
      <c r="E369" s="3102"/>
      <c r="F369" s="3102"/>
      <c r="G369" s="3102"/>
      <c r="H369" s="3102"/>
      <c r="I369" s="3102"/>
      <c r="J369" s="3102"/>
      <c r="K369" s="3253"/>
      <c r="L369" s="3252"/>
      <c r="M369" s="3252"/>
      <c r="N369" s="3252"/>
      <c r="O369" s="3252"/>
      <c r="P369" s="3252"/>
      <c r="Q369" s="3266"/>
      <c r="R369" s="3266"/>
      <c r="S369" s="3266"/>
      <c r="T369" s="3266"/>
      <c r="U369" s="3266"/>
      <c r="V369" s="3266"/>
      <c r="W369" s="3266"/>
      <c r="X369" s="3266"/>
      <c r="Y369" s="3266"/>
    </row>
    <row r="370" spans="1:25">
      <c r="A370" s="3251"/>
      <c r="B370" s="3274"/>
      <c r="C370" s="3102"/>
      <c r="D370" s="3102"/>
      <c r="E370" s="3102"/>
      <c r="F370" s="3102"/>
      <c r="G370" s="3102"/>
      <c r="H370" s="3102"/>
      <c r="I370" s="3102"/>
      <c r="J370" s="3102"/>
      <c r="K370" s="3253"/>
      <c r="L370" s="3270"/>
      <c r="M370" s="3270"/>
      <c r="N370" s="3270"/>
      <c r="O370" s="3270"/>
      <c r="P370" s="3270"/>
      <c r="Q370" s="3268"/>
      <c r="R370" s="3268"/>
      <c r="S370" s="3268"/>
      <c r="T370" s="3268"/>
      <c r="U370" s="3268"/>
      <c r="V370" s="3268"/>
      <c r="W370" s="3268"/>
      <c r="X370" s="3268"/>
      <c r="Y370" s="3268"/>
    </row>
    <row r="371" spans="1:25">
      <c r="A371" s="3251"/>
      <c r="B371" s="3257" t="s">
        <v>2574</v>
      </c>
      <c r="C371" s="3102"/>
      <c r="D371" s="3102"/>
      <c r="E371" s="3102"/>
      <c r="F371" s="3102"/>
      <c r="G371" s="3102"/>
      <c r="H371" s="3102"/>
      <c r="I371" s="3102"/>
      <c r="J371" s="3102"/>
      <c r="K371" s="3253"/>
      <c r="L371" s="3272"/>
      <c r="M371" s="3272"/>
      <c r="N371" s="3272"/>
      <c r="O371" s="3272"/>
      <c r="P371" s="3272"/>
      <c r="Q371" s="3271"/>
      <c r="R371" s="3271"/>
      <c r="S371" s="3271"/>
      <c r="T371" s="3271"/>
      <c r="U371" s="3271"/>
      <c r="V371" s="3271"/>
      <c r="W371" s="3271"/>
      <c r="X371" s="3271"/>
      <c r="Y371" s="3271"/>
    </row>
    <row r="372" spans="1:25">
      <c r="A372" s="3251"/>
      <c r="B372" s="3257" t="s">
        <v>2575</v>
      </c>
      <c r="C372" s="3102"/>
      <c r="D372" s="3102"/>
      <c r="E372" s="3102"/>
      <c r="F372" s="3102"/>
      <c r="G372" s="3102"/>
      <c r="H372" s="3102"/>
      <c r="I372" s="3102"/>
      <c r="J372" s="3102"/>
      <c r="K372" s="3253"/>
      <c r="L372" s="3270"/>
      <c r="M372" s="3270"/>
      <c r="N372" s="3270"/>
      <c r="O372" s="3270"/>
      <c r="P372" s="3270"/>
      <c r="Q372" s="3268"/>
      <c r="R372" s="3268"/>
      <c r="S372" s="3268"/>
      <c r="T372" s="3268"/>
      <c r="U372" s="3268"/>
      <c r="V372" s="3268"/>
      <c r="W372" s="3268"/>
      <c r="X372" s="3268"/>
      <c r="Y372" s="3268"/>
    </row>
    <row r="373" spans="1:25">
      <c r="A373" s="3251"/>
      <c r="B373" s="3267" t="s">
        <v>2554</v>
      </c>
      <c r="C373" s="3102"/>
      <c r="D373" s="3102"/>
      <c r="E373" s="3102"/>
      <c r="F373" s="3102"/>
      <c r="G373" s="3102"/>
      <c r="H373" s="3102"/>
      <c r="I373" s="3102"/>
      <c r="J373" s="3102"/>
      <c r="K373" s="3253"/>
      <c r="L373" s="3252"/>
      <c r="M373" s="3252"/>
      <c r="N373" s="3252"/>
      <c r="O373" s="3252"/>
      <c r="P373" s="3252"/>
      <c r="Q373" s="3266"/>
      <c r="R373" s="3266"/>
      <c r="S373" s="3266"/>
      <c r="T373" s="3266"/>
      <c r="U373" s="3266"/>
      <c r="V373" s="3266"/>
      <c r="W373" s="3266"/>
      <c r="X373" s="3266"/>
      <c r="Y373" s="3266"/>
    </row>
    <row r="374" spans="1:25">
      <c r="A374" s="3251"/>
      <c r="B374" s="3267" t="s">
        <v>2555</v>
      </c>
      <c r="C374" s="3102"/>
      <c r="D374" s="3102"/>
      <c r="E374" s="3102"/>
      <c r="F374" s="3102"/>
      <c r="G374" s="3102"/>
      <c r="H374" s="3102"/>
      <c r="I374" s="3102"/>
      <c r="J374" s="3102"/>
      <c r="K374" s="3253"/>
      <c r="L374" s="3252"/>
      <c r="M374" s="3252"/>
      <c r="N374" s="3252"/>
      <c r="O374" s="3252"/>
      <c r="P374" s="3252"/>
      <c r="Q374" s="3266"/>
      <c r="R374" s="3266"/>
      <c r="S374" s="3266"/>
      <c r="T374" s="3266"/>
      <c r="U374" s="3266"/>
      <c r="V374" s="3266"/>
      <c r="W374" s="3266"/>
      <c r="X374" s="3266"/>
      <c r="Y374" s="3266"/>
    </row>
    <row r="375" spans="1:25">
      <c r="A375" s="3251"/>
      <c r="B375" s="3267" t="s">
        <v>1311</v>
      </c>
      <c r="C375" s="3102"/>
      <c r="D375" s="3102"/>
      <c r="E375" s="3102"/>
      <c r="F375" s="3102"/>
      <c r="G375" s="3102"/>
      <c r="H375" s="3102"/>
      <c r="I375" s="3102"/>
      <c r="J375" s="3102"/>
      <c r="K375" s="3253"/>
      <c r="L375" s="3252"/>
      <c r="M375" s="3252"/>
      <c r="N375" s="3252"/>
      <c r="O375" s="3252"/>
      <c r="P375" s="3252"/>
      <c r="Q375" s="3266"/>
      <c r="R375" s="3266"/>
      <c r="S375" s="3266"/>
      <c r="T375" s="3266"/>
      <c r="U375" s="3266"/>
      <c r="V375" s="3266"/>
      <c r="W375" s="3266"/>
      <c r="X375" s="3266"/>
      <c r="Y375" s="3266"/>
    </row>
    <row r="376" spans="1:25">
      <c r="A376" s="3251"/>
      <c r="B376" s="3267" t="s">
        <v>2556</v>
      </c>
      <c r="C376" s="3102"/>
      <c r="D376" s="3102"/>
      <c r="E376" s="3102"/>
      <c r="F376" s="3102"/>
      <c r="G376" s="3102"/>
      <c r="H376" s="3102"/>
      <c r="I376" s="3102"/>
      <c r="J376" s="3102"/>
      <c r="K376" s="3253"/>
      <c r="L376" s="3252"/>
      <c r="M376" s="3252"/>
      <c r="N376" s="3252"/>
      <c r="O376" s="3252"/>
      <c r="P376" s="3252"/>
      <c r="Q376" s="3266"/>
      <c r="R376" s="3266"/>
      <c r="S376" s="3266"/>
      <c r="T376" s="3266"/>
      <c r="U376" s="3266"/>
      <c r="V376" s="3266"/>
      <c r="W376" s="3266"/>
      <c r="X376" s="3266"/>
      <c r="Y376" s="3266"/>
    </row>
    <row r="377" spans="1:25">
      <c r="A377" s="3251"/>
      <c r="B377" s="3267" t="s">
        <v>2557</v>
      </c>
      <c r="C377" s="3102"/>
      <c r="D377" s="3102"/>
      <c r="E377" s="3102"/>
      <c r="F377" s="3102"/>
      <c r="G377" s="3102"/>
      <c r="H377" s="3102"/>
      <c r="I377" s="3102"/>
      <c r="J377" s="3102"/>
      <c r="K377" s="3253"/>
      <c r="L377" s="3252"/>
      <c r="M377" s="3252"/>
      <c r="N377" s="3252"/>
      <c r="O377" s="3252"/>
      <c r="P377" s="3252"/>
      <c r="Q377" s="3266"/>
      <c r="R377" s="3266"/>
      <c r="S377" s="3266"/>
      <c r="T377" s="3266"/>
      <c r="U377" s="3266"/>
      <c r="V377" s="3266"/>
      <c r="W377" s="3266"/>
      <c r="X377" s="3266"/>
      <c r="Y377" s="3266"/>
    </row>
    <row r="378" spans="1:25">
      <c r="A378" s="3251"/>
      <c r="B378" s="3267" t="s">
        <v>2558</v>
      </c>
      <c r="C378" s="3102"/>
      <c r="D378" s="3102"/>
      <c r="E378" s="3102"/>
      <c r="F378" s="3102"/>
      <c r="G378" s="3102"/>
      <c r="H378" s="3102"/>
      <c r="I378" s="3102"/>
      <c r="J378" s="3102"/>
      <c r="K378" s="3253"/>
      <c r="L378" s="3252"/>
      <c r="M378" s="3252"/>
      <c r="N378" s="3252"/>
      <c r="O378" s="3252"/>
      <c r="P378" s="3252"/>
      <c r="Q378" s="3266"/>
      <c r="R378" s="3266"/>
      <c r="S378" s="3266"/>
      <c r="T378" s="3266"/>
      <c r="U378" s="3266"/>
      <c r="V378" s="3266"/>
      <c r="W378" s="3266"/>
      <c r="X378" s="3266"/>
      <c r="Y378" s="3266"/>
    </row>
    <row r="379" spans="1:25">
      <c r="A379" s="3251"/>
      <c r="B379" s="3267" t="s">
        <v>2559</v>
      </c>
      <c r="C379" s="3102"/>
      <c r="D379" s="3102"/>
      <c r="E379" s="3102"/>
      <c r="F379" s="3102"/>
      <c r="G379" s="3102"/>
      <c r="H379" s="3102"/>
      <c r="I379" s="3102"/>
      <c r="J379" s="3102"/>
      <c r="K379" s="3253"/>
      <c r="L379" s="3252"/>
      <c r="M379" s="3252"/>
      <c r="N379" s="3252"/>
      <c r="O379" s="3252"/>
      <c r="P379" s="3252"/>
      <c r="Q379" s="3266"/>
      <c r="R379" s="3266"/>
      <c r="S379" s="3266"/>
      <c r="T379" s="3266"/>
      <c r="U379" s="3266"/>
      <c r="V379" s="3266"/>
      <c r="W379" s="3266"/>
      <c r="X379" s="3266"/>
      <c r="Y379" s="3266"/>
    </row>
    <row r="380" spans="1:25">
      <c r="A380" s="3251"/>
      <c r="B380" s="3267" t="s">
        <v>1312</v>
      </c>
      <c r="C380" s="3102"/>
      <c r="D380" s="3102"/>
      <c r="E380" s="3102"/>
      <c r="F380" s="3102"/>
      <c r="G380" s="3102"/>
      <c r="H380" s="3102"/>
      <c r="I380" s="3102"/>
      <c r="J380" s="3102"/>
      <c r="K380" s="3253"/>
      <c r="L380" s="3252"/>
      <c r="M380" s="3252"/>
      <c r="N380" s="3252"/>
      <c r="O380" s="3252"/>
      <c r="P380" s="3252"/>
      <c r="Q380" s="3266"/>
      <c r="R380" s="3266"/>
      <c r="S380" s="3266"/>
      <c r="T380" s="3266"/>
      <c r="U380" s="3266"/>
      <c r="V380" s="3266"/>
      <c r="W380" s="3266"/>
      <c r="X380" s="3266"/>
      <c r="Y380" s="3266"/>
    </row>
    <row r="381" spans="1:25">
      <c r="A381" s="3251"/>
      <c r="B381" s="3267" t="s">
        <v>2563</v>
      </c>
      <c r="C381" s="3102"/>
      <c r="D381" s="3102"/>
      <c r="E381" s="3102"/>
      <c r="F381" s="3102"/>
      <c r="G381" s="3102"/>
      <c r="H381" s="3102"/>
      <c r="I381" s="3102"/>
      <c r="J381" s="3102"/>
      <c r="K381" s="3253"/>
      <c r="L381" s="3252"/>
      <c r="M381" s="3252"/>
      <c r="N381" s="3252"/>
      <c r="O381" s="3252"/>
      <c r="P381" s="3252"/>
      <c r="Q381" s="3266"/>
      <c r="R381" s="3266"/>
      <c r="S381" s="3266"/>
      <c r="T381" s="3266"/>
      <c r="U381" s="3266"/>
      <c r="V381" s="3266"/>
      <c r="W381" s="3266"/>
      <c r="X381" s="3266"/>
      <c r="Y381" s="3266"/>
    </row>
    <row r="382" spans="1:25">
      <c r="A382" s="3251"/>
      <c r="B382" s="3267" t="s">
        <v>1574</v>
      </c>
      <c r="C382" s="3102"/>
      <c r="D382" s="3102"/>
      <c r="E382" s="3102"/>
      <c r="F382" s="3102"/>
      <c r="G382" s="3102"/>
      <c r="H382" s="3102"/>
      <c r="I382" s="3102"/>
      <c r="J382" s="3102"/>
      <c r="K382" s="3253"/>
      <c r="L382" s="3252"/>
      <c r="M382" s="3252"/>
      <c r="N382" s="3252"/>
      <c r="O382" s="3252"/>
      <c r="P382" s="3252"/>
      <c r="Q382" s="3266"/>
      <c r="R382" s="3266"/>
      <c r="S382" s="3266"/>
      <c r="T382" s="3266"/>
      <c r="U382" s="3266"/>
      <c r="V382" s="3266"/>
      <c r="W382" s="3266"/>
      <c r="X382" s="3266"/>
      <c r="Y382" s="3266"/>
    </row>
    <row r="383" spans="1:25">
      <c r="A383" s="3251"/>
      <c r="B383" s="3274"/>
      <c r="C383" s="3102"/>
      <c r="D383" s="3102"/>
      <c r="E383" s="3102"/>
      <c r="F383" s="3102"/>
      <c r="G383" s="3102"/>
      <c r="H383" s="3102"/>
      <c r="I383" s="3102"/>
      <c r="J383" s="3102"/>
      <c r="K383" s="3253"/>
      <c r="L383" s="3270"/>
      <c r="M383" s="3270"/>
      <c r="N383" s="3270"/>
      <c r="O383" s="3270"/>
      <c r="P383" s="3270"/>
      <c r="Q383" s="3268"/>
      <c r="R383" s="3268"/>
      <c r="S383" s="3268"/>
      <c r="T383" s="3268"/>
      <c r="U383" s="3268"/>
      <c r="V383" s="3268"/>
      <c r="W383" s="3268"/>
      <c r="X383" s="3268"/>
      <c r="Y383" s="3268"/>
    </row>
    <row r="384" spans="1:25">
      <c r="A384" s="3251"/>
      <c r="B384" s="3257" t="s">
        <v>2576</v>
      </c>
      <c r="C384" s="3102"/>
      <c r="D384" s="3102"/>
      <c r="E384" s="3102"/>
      <c r="F384" s="3102"/>
      <c r="G384" s="3102"/>
      <c r="H384" s="3102"/>
      <c r="I384" s="3102"/>
      <c r="J384" s="3102"/>
      <c r="K384" s="3253"/>
      <c r="L384" s="3272"/>
      <c r="M384" s="3272"/>
      <c r="N384" s="3272"/>
      <c r="O384" s="3272"/>
      <c r="P384" s="3272"/>
      <c r="Q384" s="3271"/>
      <c r="R384" s="3271"/>
      <c r="S384" s="3271"/>
      <c r="T384" s="3271"/>
      <c r="U384" s="3271"/>
      <c r="V384" s="3271"/>
      <c r="W384" s="3271"/>
      <c r="X384" s="3271"/>
      <c r="Y384" s="3271"/>
    </row>
    <row r="385" spans="1:25">
      <c r="A385" s="3251"/>
      <c r="B385" s="3257" t="s">
        <v>2577</v>
      </c>
      <c r="C385" s="3102"/>
      <c r="D385" s="3102"/>
      <c r="E385" s="3102"/>
      <c r="F385" s="3102"/>
      <c r="G385" s="3102"/>
      <c r="H385" s="3102"/>
      <c r="I385" s="3102"/>
      <c r="J385" s="3102"/>
      <c r="K385" s="3253"/>
      <c r="L385" s="3270"/>
      <c r="M385" s="3270"/>
      <c r="N385" s="3270"/>
      <c r="O385" s="3270"/>
      <c r="P385" s="3270"/>
      <c r="Q385" s="3268"/>
      <c r="R385" s="3268"/>
      <c r="S385" s="3268"/>
      <c r="T385" s="3268"/>
      <c r="U385" s="3268"/>
      <c r="V385" s="3268"/>
      <c r="W385" s="3268"/>
      <c r="X385" s="3268"/>
      <c r="Y385" s="3268"/>
    </row>
    <row r="386" spans="1:25">
      <c r="A386" s="3251"/>
      <c r="B386" s="3267" t="s">
        <v>2554</v>
      </c>
      <c r="C386" s="3102"/>
      <c r="D386" s="3102"/>
      <c r="E386" s="3102"/>
      <c r="F386" s="3102"/>
      <c r="G386" s="3102"/>
      <c r="H386" s="3102"/>
      <c r="I386" s="3102"/>
      <c r="J386" s="3102"/>
      <c r="K386" s="3253"/>
      <c r="L386" s="3252"/>
      <c r="M386" s="3252"/>
      <c r="N386" s="3252"/>
      <c r="O386" s="3252"/>
      <c r="P386" s="3252"/>
      <c r="Q386" s="3266"/>
      <c r="R386" s="3266"/>
      <c r="S386" s="3266"/>
      <c r="T386" s="3266"/>
      <c r="U386" s="3266"/>
      <c r="V386" s="3266"/>
      <c r="W386" s="3266"/>
      <c r="X386" s="3266"/>
      <c r="Y386" s="3266"/>
    </row>
    <row r="387" spans="1:25">
      <c r="A387" s="3251"/>
      <c r="B387" s="3267" t="s">
        <v>2555</v>
      </c>
      <c r="C387" s="3102"/>
      <c r="D387" s="3102"/>
      <c r="E387" s="3102"/>
      <c r="F387" s="3102"/>
      <c r="G387" s="3102"/>
      <c r="H387" s="3102"/>
      <c r="I387" s="3102"/>
      <c r="J387" s="3102"/>
      <c r="K387" s="3253"/>
      <c r="L387" s="3252"/>
      <c r="M387" s="3252"/>
      <c r="N387" s="3252"/>
      <c r="O387" s="3252"/>
      <c r="P387" s="3252"/>
      <c r="Q387" s="3266"/>
      <c r="R387" s="3266"/>
      <c r="S387" s="3266"/>
      <c r="T387" s="3266"/>
      <c r="U387" s="3266"/>
      <c r="V387" s="3266"/>
      <c r="W387" s="3266"/>
      <c r="X387" s="3266"/>
      <c r="Y387" s="3266"/>
    </row>
    <row r="388" spans="1:25">
      <c r="A388" s="3251"/>
      <c r="B388" s="3267" t="s">
        <v>1311</v>
      </c>
      <c r="C388" s="3102"/>
      <c r="D388" s="3102"/>
      <c r="E388" s="3102"/>
      <c r="F388" s="3102"/>
      <c r="G388" s="3102"/>
      <c r="H388" s="3102"/>
      <c r="I388" s="3102"/>
      <c r="J388" s="3102"/>
      <c r="K388" s="3253"/>
      <c r="L388" s="3252"/>
      <c r="M388" s="3252"/>
      <c r="N388" s="3252"/>
      <c r="O388" s="3252"/>
      <c r="P388" s="3252"/>
      <c r="Q388" s="3266"/>
      <c r="R388" s="3266"/>
      <c r="S388" s="3266"/>
      <c r="T388" s="3266"/>
      <c r="U388" s="3266"/>
      <c r="V388" s="3266"/>
      <c r="W388" s="3266"/>
      <c r="X388" s="3266"/>
      <c r="Y388" s="3266"/>
    </row>
    <row r="389" spans="1:25">
      <c r="A389" s="3251"/>
      <c r="B389" s="3267" t="s">
        <v>2556</v>
      </c>
      <c r="C389" s="3102"/>
      <c r="D389" s="3102"/>
      <c r="E389" s="3102"/>
      <c r="F389" s="3102"/>
      <c r="G389" s="3102"/>
      <c r="H389" s="3102"/>
      <c r="I389" s="3102"/>
      <c r="J389" s="3102"/>
      <c r="K389" s="3253"/>
      <c r="L389" s="3252"/>
      <c r="M389" s="3252"/>
      <c r="N389" s="3252"/>
      <c r="O389" s="3252"/>
      <c r="P389" s="3252"/>
      <c r="Q389" s="3266"/>
      <c r="R389" s="3266"/>
      <c r="S389" s="3266"/>
      <c r="T389" s="3266"/>
      <c r="U389" s="3266"/>
      <c r="V389" s="3266"/>
      <c r="W389" s="3266"/>
      <c r="X389" s="3266"/>
      <c r="Y389" s="3266"/>
    </row>
    <row r="390" spans="1:25">
      <c r="A390" s="3251"/>
      <c r="B390" s="3267" t="s">
        <v>2557</v>
      </c>
      <c r="C390" s="3102"/>
      <c r="D390" s="3102"/>
      <c r="E390" s="3102"/>
      <c r="F390" s="3102"/>
      <c r="G390" s="3102"/>
      <c r="H390" s="3102"/>
      <c r="I390" s="3102"/>
      <c r="J390" s="3102"/>
      <c r="K390" s="3253"/>
      <c r="L390" s="3252"/>
      <c r="M390" s="3252"/>
      <c r="N390" s="3252"/>
      <c r="O390" s="3252"/>
      <c r="P390" s="3252"/>
      <c r="Q390" s="3266"/>
      <c r="R390" s="3266"/>
      <c r="S390" s="3266"/>
      <c r="T390" s="3266"/>
      <c r="U390" s="3266"/>
      <c r="V390" s="3266"/>
      <c r="W390" s="3266"/>
      <c r="X390" s="3266"/>
      <c r="Y390" s="3266"/>
    </row>
    <row r="391" spans="1:25">
      <c r="A391" s="3251"/>
      <c r="B391" s="3267" t="s">
        <v>2558</v>
      </c>
      <c r="C391" s="3102"/>
      <c r="D391" s="3102"/>
      <c r="E391" s="3102"/>
      <c r="F391" s="3102"/>
      <c r="G391" s="3102"/>
      <c r="H391" s="3102"/>
      <c r="I391" s="3102"/>
      <c r="J391" s="3102"/>
      <c r="K391" s="3253"/>
      <c r="L391" s="3252"/>
      <c r="M391" s="3252"/>
      <c r="N391" s="3252"/>
      <c r="O391" s="3252"/>
      <c r="P391" s="3252"/>
      <c r="Q391" s="3266"/>
      <c r="R391" s="3266"/>
      <c r="S391" s="3266"/>
      <c r="T391" s="3266"/>
      <c r="U391" s="3266"/>
      <c r="V391" s="3266"/>
      <c r="W391" s="3266"/>
      <c r="X391" s="3266"/>
      <c r="Y391" s="3266"/>
    </row>
    <row r="392" spans="1:25">
      <c r="A392" s="3251"/>
      <c r="B392" s="3267" t="s">
        <v>2559</v>
      </c>
      <c r="C392" s="3102"/>
      <c r="D392" s="3102"/>
      <c r="E392" s="3102"/>
      <c r="F392" s="3102"/>
      <c r="G392" s="3102"/>
      <c r="H392" s="3102"/>
      <c r="I392" s="3102"/>
      <c r="J392" s="3102"/>
      <c r="K392" s="3253"/>
      <c r="L392" s="3252"/>
      <c r="M392" s="3252"/>
      <c r="N392" s="3252"/>
      <c r="O392" s="3252"/>
      <c r="P392" s="3252"/>
      <c r="Q392" s="3266"/>
      <c r="R392" s="3266"/>
      <c r="S392" s="3266"/>
      <c r="T392" s="3266"/>
      <c r="U392" s="3266"/>
      <c r="V392" s="3266"/>
      <c r="W392" s="3266"/>
      <c r="X392" s="3266"/>
      <c r="Y392" s="3266"/>
    </row>
    <row r="393" spans="1:25">
      <c r="A393" s="3251"/>
      <c r="B393" s="3267" t="s">
        <v>1312</v>
      </c>
      <c r="C393" s="3102"/>
      <c r="D393" s="3102"/>
      <c r="E393" s="3102"/>
      <c r="F393" s="3102"/>
      <c r="G393" s="3102"/>
      <c r="H393" s="3102"/>
      <c r="I393" s="3102"/>
      <c r="J393" s="3102"/>
      <c r="K393" s="3253"/>
      <c r="L393" s="3252"/>
      <c r="M393" s="3252"/>
      <c r="N393" s="3252"/>
      <c r="O393" s="3252"/>
      <c r="P393" s="3252"/>
      <c r="Q393" s="3266"/>
      <c r="R393" s="3266"/>
      <c r="S393" s="3266"/>
      <c r="T393" s="3266"/>
      <c r="U393" s="3266"/>
      <c r="V393" s="3266"/>
      <c r="W393" s="3266"/>
      <c r="X393" s="3266"/>
      <c r="Y393" s="3266"/>
    </row>
    <row r="394" spans="1:25">
      <c r="A394" s="3251"/>
      <c r="B394" s="3267" t="s">
        <v>2563</v>
      </c>
      <c r="C394" s="3102"/>
      <c r="D394" s="3102"/>
      <c r="E394" s="3102"/>
      <c r="F394" s="3102"/>
      <c r="G394" s="3102"/>
      <c r="H394" s="3102"/>
      <c r="I394" s="3102"/>
      <c r="J394" s="3102"/>
      <c r="K394" s="3253"/>
      <c r="L394" s="3252"/>
      <c r="M394" s="3252"/>
      <c r="N394" s="3252"/>
      <c r="O394" s="3252"/>
      <c r="P394" s="3252"/>
      <c r="Q394" s="3266"/>
      <c r="R394" s="3266"/>
      <c r="S394" s="3266"/>
      <c r="T394" s="3266"/>
      <c r="U394" s="3266"/>
      <c r="V394" s="3266"/>
      <c r="W394" s="3266"/>
      <c r="X394" s="3266"/>
      <c r="Y394" s="3266"/>
    </row>
    <row r="395" spans="1:25">
      <c r="A395" s="3251"/>
      <c r="B395" s="3267" t="s">
        <v>1574</v>
      </c>
      <c r="C395" s="3102"/>
      <c r="D395" s="3102"/>
      <c r="E395" s="3102"/>
      <c r="F395" s="3102"/>
      <c r="G395" s="3102"/>
      <c r="H395" s="3102"/>
      <c r="I395" s="3102"/>
      <c r="J395" s="3102"/>
      <c r="K395" s="3253"/>
      <c r="L395" s="3252"/>
      <c r="M395" s="3252"/>
      <c r="N395" s="3252"/>
      <c r="O395" s="3252"/>
      <c r="P395" s="3252"/>
      <c r="Q395" s="3266"/>
      <c r="R395" s="3266"/>
      <c r="S395" s="3266"/>
      <c r="T395" s="3266"/>
      <c r="U395" s="3266"/>
      <c r="V395" s="3266"/>
      <c r="W395" s="3266"/>
      <c r="X395" s="3266"/>
      <c r="Y395" s="3266"/>
    </row>
    <row r="396" spans="1:25">
      <c r="A396" s="3251"/>
      <c r="B396" s="3274"/>
      <c r="C396" s="3102"/>
      <c r="D396" s="3102"/>
      <c r="E396" s="3102"/>
      <c r="F396" s="3102"/>
      <c r="G396" s="3102"/>
      <c r="H396" s="3102"/>
      <c r="I396" s="3102"/>
      <c r="J396" s="3102"/>
      <c r="K396" s="3253"/>
      <c r="L396" s="3270"/>
      <c r="M396" s="3270"/>
      <c r="N396" s="3270"/>
      <c r="O396" s="3270"/>
      <c r="P396" s="3270"/>
      <c r="Q396" s="3268"/>
      <c r="R396" s="3268"/>
      <c r="S396" s="3268"/>
      <c r="T396" s="3268"/>
      <c r="U396" s="3268"/>
      <c r="V396" s="3268"/>
      <c r="W396" s="3268"/>
      <c r="X396" s="3268"/>
      <c r="Y396" s="3268"/>
    </row>
    <row r="397" spans="1:25">
      <c r="A397" s="3251"/>
      <c r="B397" s="3257" t="s">
        <v>2578</v>
      </c>
      <c r="C397" s="3102"/>
      <c r="D397" s="3102"/>
      <c r="E397" s="3102"/>
      <c r="F397" s="3102"/>
      <c r="G397" s="3102"/>
      <c r="H397" s="3102"/>
      <c r="I397" s="3102"/>
      <c r="J397" s="3102"/>
      <c r="K397" s="3253"/>
      <c r="L397" s="3272"/>
      <c r="M397" s="3272"/>
      <c r="N397" s="3272"/>
      <c r="O397" s="3272"/>
      <c r="P397" s="3272"/>
      <c r="Q397" s="3271"/>
      <c r="R397" s="3271"/>
      <c r="S397" s="3271"/>
      <c r="T397" s="3271"/>
      <c r="U397" s="3271"/>
      <c r="V397" s="3271"/>
      <c r="W397" s="3271"/>
      <c r="X397" s="3271"/>
      <c r="Y397" s="3271"/>
    </row>
    <row r="398" spans="1:25">
      <c r="A398" s="3251"/>
      <c r="B398" s="3257" t="s">
        <v>2579</v>
      </c>
      <c r="C398" s="3102"/>
      <c r="D398" s="3102"/>
      <c r="E398" s="3102"/>
      <c r="F398" s="3102"/>
      <c r="G398" s="3102"/>
      <c r="H398" s="3102"/>
      <c r="I398" s="3102"/>
      <c r="J398" s="3102"/>
      <c r="K398" s="3253"/>
      <c r="L398" s="3270"/>
      <c r="M398" s="3270"/>
      <c r="N398" s="3270"/>
      <c r="O398" s="3270"/>
      <c r="P398" s="3270"/>
      <c r="Q398" s="3268"/>
      <c r="R398" s="3268"/>
      <c r="S398" s="3268"/>
      <c r="T398" s="3268"/>
      <c r="U398" s="3268"/>
      <c r="V398" s="3268"/>
      <c r="W398" s="3268"/>
      <c r="X398" s="3268"/>
      <c r="Y398" s="3268"/>
    </row>
    <row r="399" spans="1:25">
      <c r="A399" s="3251"/>
      <c r="B399" s="3267" t="s">
        <v>2554</v>
      </c>
      <c r="C399" s="3102"/>
      <c r="D399" s="3102"/>
      <c r="E399" s="3102"/>
      <c r="F399" s="3102"/>
      <c r="G399" s="3102"/>
      <c r="H399" s="3102"/>
      <c r="I399" s="3102"/>
      <c r="J399" s="3102"/>
      <c r="K399" s="3253"/>
      <c r="L399" s="3252"/>
      <c r="M399" s="3252"/>
      <c r="N399" s="3252"/>
      <c r="O399" s="3252"/>
      <c r="P399" s="3252"/>
      <c r="Q399" s="3266"/>
      <c r="R399" s="3266"/>
      <c r="S399" s="3266"/>
      <c r="T399" s="3266"/>
      <c r="U399" s="3266"/>
      <c r="V399" s="3266"/>
      <c r="W399" s="3266"/>
      <c r="X399" s="3266"/>
      <c r="Y399" s="3266"/>
    </row>
    <row r="400" spans="1:25">
      <c r="A400" s="3251"/>
      <c r="B400" s="3267" t="s">
        <v>2555</v>
      </c>
      <c r="C400" s="3102"/>
      <c r="D400" s="3102"/>
      <c r="E400" s="3102"/>
      <c r="F400" s="3102"/>
      <c r="G400" s="3102"/>
      <c r="H400" s="3102"/>
      <c r="I400" s="3102"/>
      <c r="J400" s="3102"/>
      <c r="K400" s="3253"/>
      <c r="L400" s="3252"/>
      <c r="M400" s="3252"/>
      <c r="N400" s="3252"/>
      <c r="O400" s="3252"/>
      <c r="P400" s="3252"/>
      <c r="Q400" s="3266"/>
      <c r="R400" s="3266"/>
      <c r="S400" s="3266"/>
      <c r="T400" s="3266"/>
      <c r="U400" s="3266"/>
      <c r="V400" s="3266"/>
      <c r="W400" s="3266"/>
      <c r="X400" s="3266"/>
      <c r="Y400" s="3266"/>
    </row>
    <row r="401" spans="1:25">
      <c r="A401" s="3251"/>
      <c r="B401" s="3267" t="s">
        <v>1311</v>
      </c>
      <c r="C401" s="3102"/>
      <c r="D401" s="3102"/>
      <c r="E401" s="3102"/>
      <c r="F401" s="3102"/>
      <c r="G401" s="3102"/>
      <c r="H401" s="3102"/>
      <c r="I401" s="3102"/>
      <c r="J401" s="3102"/>
      <c r="K401" s="3253"/>
      <c r="L401" s="3252"/>
      <c r="M401" s="3252"/>
      <c r="N401" s="3252"/>
      <c r="O401" s="3252"/>
      <c r="P401" s="3252"/>
      <c r="Q401" s="3266"/>
      <c r="R401" s="3266"/>
      <c r="S401" s="3266"/>
      <c r="T401" s="3266"/>
      <c r="U401" s="3266"/>
      <c r="V401" s="3266"/>
      <c r="W401" s="3266"/>
      <c r="X401" s="3266"/>
      <c r="Y401" s="3266"/>
    </row>
    <row r="402" spans="1:25">
      <c r="A402" s="3251"/>
      <c r="B402" s="3267" t="s">
        <v>2556</v>
      </c>
      <c r="C402" s="3102"/>
      <c r="D402" s="3102"/>
      <c r="E402" s="3102"/>
      <c r="F402" s="3102"/>
      <c r="G402" s="3102"/>
      <c r="H402" s="3102"/>
      <c r="I402" s="3102"/>
      <c r="J402" s="3102"/>
      <c r="K402" s="3253"/>
      <c r="L402" s="3252"/>
      <c r="M402" s="3252"/>
      <c r="N402" s="3252"/>
      <c r="O402" s="3252"/>
      <c r="P402" s="3252"/>
      <c r="Q402" s="3266"/>
      <c r="R402" s="3266"/>
      <c r="S402" s="3266"/>
      <c r="T402" s="3266"/>
      <c r="U402" s="3266"/>
      <c r="V402" s="3266"/>
      <c r="W402" s="3266"/>
      <c r="X402" s="3266"/>
      <c r="Y402" s="3266"/>
    </row>
    <row r="403" spans="1:25">
      <c r="A403" s="3251"/>
      <c r="B403" s="3267" t="s">
        <v>2557</v>
      </c>
      <c r="C403" s="3102"/>
      <c r="D403" s="3102"/>
      <c r="E403" s="3102"/>
      <c r="F403" s="3102"/>
      <c r="G403" s="3102"/>
      <c r="H403" s="3102"/>
      <c r="I403" s="3102"/>
      <c r="J403" s="3102"/>
      <c r="K403" s="3253"/>
      <c r="L403" s="3252"/>
      <c r="M403" s="3252"/>
      <c r="N403" s="3252"/>
      <c r="O403" s="3252"/>
      <c r="P403" s="3252"/>
      <c r="Q403" s="3266"/>
      <c r="R403" s="3266"/>
      <c r="S403" s="3266"/>
      <c r="T403" s="3266"/>
      <c r="U403" s="3266"/>
      <c r="V403" s="3266"/>
      <c r="W403" s="3266"/>
      <c r="X403" s="3266"/>
      <c r="Y403" s="3266"/>
    </row>
    <row r="404" spans="1:25">
      <c r="A404" s="3251"/>
      <c r="B404" s="3267" t="s">
        <v>2558</v>
      </c>
      <c r="C404" s="3102"/>
      <c r="D404" s="3102"/>
      <c r="E404" s="3102"/>
      <c r="F404" s="3102"/>
      <c r="G404" s="3102"/>
      <c r="H404" s="3102"/>
      <c r="I404" s="3102"/>
      <c r="J404" s="3102"/>
      <c r="K404" s="3253"/>
      <c r="L404" s="3252"/>
      <c r="M404" s="3252"/>
      <c r="N404" s="3252"/>
      <c r="O404" s="3252"/>
      <c r="P404" s="3252"/>
      <c r="Q404" s="3266"/>
      <c r="R404" s="3266"/>
      <c r="S404" s="3266"/>
      <c r="T404" s="3266"/>
      <c r="U404" s="3266"/>
      <c r="V404" s="3266"/>
      <c r="W404" s="3266"/>
      <c r="X404" s="3266"/>
      <c r="Y404" s="3266"/>
    </row>
    <row r="405" spans="1:25">
      <c r="A405" s="3251"/>
      <c r="B405" s="3267" t="s">
        <v>2559</v>
      </c>
      <c r="C405" s="3102"/>
      <c r="D405" s="3102"/>
      <c r="E405" s="3102"/>
      <c r="F405" s="3102"/>
      <c r="G405" s="3102"/>
      <c r="H405" s="3102"/>
      <c r="I405" s="3102"/>
      <c r="J405" s="3102"/>
      <c r="K405" s="3253"/>
      <c r="L405" s="3252"/>
      <c r="M405" s="3252"/>
      <c r="N405" s="3252"/>
      <c r="O405" s="3252"/>
      <c r="P405" s="3252"/>
      <c r="Q405" s="3266"/>
      <c r="R405" s="3266"/>
      <c r="S405" s="3266"/>
      <c r="T405" s="3266"/>
      <c r="U405" s="3266"/>
      <c r="V405" s="3266"/>
      <c r="W405" s="3266"/>
      <c r="X405" s="3266"/>
      <c r="Y405" s="3266"/>
    </row>
    <row r="406" spans="1:25">
      <c r="A406" s="3251"/>
      <c r="B406" s="3267" t="s">
        <v>1312</v>
      </c>
      <c r="C406" s="3102"/>
      <c r="D406" s="3102"/>
      <c r="E406" s="3102"/>
      <c r="F406" s="3102"/>
      <c r="G406" s="3102"/>
      <c r="H406" s="3102"/>
      <c r="I406" s="3102"/>
      <c r="J406" s="3102"/>
      <c r="K406" s="3253"/>
      <c r="L406" s="3252"/>
      <c r="M406" s="3252"/>
      <c r="N406" s="3252"/>
      <c r="O406" s="3252"/>
      <c r="P406" s="3252"/>
      <c r="Q406" s="3266"/>
      <c r="R406" s="3266"/>
      <c r="S406" s="3266"/>
      <c r="T406" s="3266"/>
      <c r="U406" s="3266"/>
      <c r="V406" s="3266"/>
      <c r="W406" s="3266"/>
      <c r="X406" s="3266"/>
      <c r="Y406" s="3266"/>
    </row>
    <row r="407" spans="1:25">
      <c r="A407" s="3251"/>
      <c r="B407" s="3267" t="s">
        <v>2563</v>
      </c>
      <c r="C407" s="3102"/>
      <c r="D407" s="3102"/>
      <c r="E407" s="3102"/>
      <c r="F407" s="3102"/>
      <c r="G407" s="3102"/>
      <c r="H407" s="3102"/>
      <c r="I407" s="3102"/>
      <c r="J407" s="3102"/>
      <c r="K407" s="3253"/>
      <c r="L407" s="3252"/>
      <c r="M407" s="3252"/>
      <c r="N407" s="3252"/>
      <c r="O407" s="3252"/>
      <c r="P407" s="3252"/>
      <c r="Q407" s="3266"/>
      <c r="R407" s="3266"/>
      <c r="S407" s="3266"/>
      <c r="T407" s="3266"/>
      <c r="U407" s="3266"/>
      <c r="V407" s="3266"/>
      <c r="W407" s="3266"/>
      <c r="X407" s="3266"/>
      <c r="Y407" s="3266"/>
    </row>
    <row r="408" spans="1:25">
      <c r="A408" s="3251"/>
      <c r="B408" s="3267" t="s">
        <v>1574</v>
      </c>
      <c r="C408" s="3102"/>
      <c r="D408" s="3102"/>
      <c r="E408" s="3102"/>
      <c r="F408" s="3102"/>
      <c r="G408" s="3102"/>
      <c r="H408" s="3102"/>
      <c r="I408" s="3102"/>
      <c r="J408" s="3102"/>
      <c r="K408" s="3253"/>
      <c r="L408" s="3252"/>
      <c r="M408" s="3252"/>
      <c r="N408" s="3252"/>
      <c r="O408" s="3252"/>
      <c r="P408" s="3252"/>
      <c r="Q408" s="3266"/>
      <c r="R408" s="3266"/>
      <c r="S408" s="3266"/>
      <c r="T408" s="3266"/>
      <c r="U408" s="3266"/>
      <c r="V408" s="3266"/>
      <c r="W408" s="3266"/>
      <c r="X408" s="3266"/>
      <c r="Y408" s="3266"/>
    </row>
    <row r="409" spans="1:25">
      <c r="A409" s="3251"/>
      <c r="B409" s="3274"/>
      <c r="C409" s="3102"/>
      <c r="D409" s="3102"/>
      <c r="E409" s="3102"/>
      <c r="F409" s="3102"/>
      <c r="G409" s="3102"/>
      <c r="H409" s="3102"/>
      <c r="I409" s="3102"/>
      <c r="J409" s="3102"/>
      <c r="K409" s="3253"/>
      <c r="L409" s="3270"/>
      <c r="M409" s="3270"/>
      <c r="N409" s="3270"/>
      <c r="O409" s="3270"/>
      <c r="P409" s="3270"/>
      <c r="Q409" s="3268"/>
      <c r="R409" s="3268"/>
      <c r="S409" s="3268"/>
      <c r="T409" s="3268"/>
      <c r="U409" s="3268"/>
      <c r="V409" s="3268"/>
      <c r="W409" s="3268"/>
      <c r="X409" s="3268"/>
      <c r="Y409" s="3268"/>
    </row>
    <row r="410" spans="1:25">
      <c r="A410" s="3251"/>
      <c r="B410" s="3257" t="s">
        <v>2580</v>
      </c>
      <c r="C410" s="3102"/>
      <c r="D410" s="3102"/>
      <c r="E410" s="3102"/>
      <c r="F410" s="3102"/>
      <c r="G410" s="3102"/>
      <c r="H410" s="3102"/>
      <c r="I410" s="3102"/>
      <c r="J410" s="3102"/>
      <c r="K410" s="3253"/>
      <c r="L410" s="3272"/>
      <c r="M410" s="3272"/>
      <c r="N410" s="3272"/>
      <c r="O410" s="3272"/>
      <c r="P410" s="3272"/>
      <c r="Q410" s="3271"/>
      <c r="R410" s="3271"/>
      <c r="S410" s="3271"/>
      <c r="T410" s="3271"/>
      <c r="U410" s="3271"/>
      <c r="V410" s="3271"/>
      <c r="W410" s="3271"/>
      <c r="X410" s="3271"/>
      <c r="Y410" s="3271"/>
    </row>
    <row r="411" spans="1:25">
      <c r="A411" s="3251"/>
      <c r="B411" s="3257" t="s">
        <v>2581</v>
      </c>
      <c r="C411" s="3102"/>
      <c r="D411" s="3102"/>
      <c r="E411" s="3102"/>
      <c r="F411" s="3102"/>
      <c r="G411" s="3102"/>
      <c r="H411" s="3102"/>
      <c r="I411" s="3102"/>
      <c r="J411" s="3102"/>
      <c r="K411" s="3253"/>
      <c r="L411" s="3270"/>
      <c r="M411" s="3270"/>
      <c r="N411" s="3270"/>
      <c r="O411" s="3270"/>
      <c r="P411" s="3270"/>
      <c r="Q411" s="3268"/>
      <c r="R411" s="3268"/>
      <c r="S411" s="3268"/>
      <c r="T411" s="3268"/>
      <c r="U411" s="3268"/>
      <c r="V411" s="3268"/>
      <c r="W411" s="3268"/>
      <c r="X411" s="3268"/>
      <c r="Y411" s="3268"/>
    </row>
    <row r="412" spans="1:25">
      <c r="A412" s="3251"/>
      <c r="B412" s="3267" t="s">
        <v>2554</v>
      </c>
      <c r="C412" s="3102"/>
      <c r="D412" s="3102"/>
      <c r="E412" s="3102"/>
      <c r="F412" s="3102"/>
      <c r="G412" s="3102"/>
      <c r="H412" s="3102"/>
      <c r="I412" s="3102"/>
      <c r="J412" s="3102"/>
      <c r="K412" s="3253"/>
      <c r="L412" s="3252"/>
      <c r="M412" s="3252"/>
      <c r="N412" s="3252"/>
      <c r="O412" s="3252"/>
      <c r="P412" s="3252"/>
      <c r="Q412" s="3266"/>
      <c r="R412" s="3266"/>
      <c r="S412" s="3266"/>
      <c r="T412" s="3266"/>
      <c r="U412" s="3266"/>
      <c r="V412" s="3266"/>
      <c r="W412" s="3266"/>
      <c r="X412" s="3266"/>
      <c r="Y412" s="3266"/>
    </row>
    <row r="413" spans="1:25">
      <c r="A413" s="3251"/>
      <c r="B413" s="3267" t="s">
        <v>2555</v>
      </c>
      <c r="C413" s="3102"/>
      <c r="D413" s="3102"/>
      <c r="E413" s="3102"/>
      <c r="F413" s="3102"/>
      <c r="G413" s="3102"/>
      <c r="H413" s="3102"/>
      <c r="I413" s="3102"/>
      <c r="J413" s="3102"/>
      <c r="K413" s="3253"/>
      <c r="L413" s="3252"/>
      <c r="M413" s="3252"/>
      <c r="N413" s="3252"/>
      <c r="O413" s="3252"/>
      <c r="P413" s="3252"/>
      <c r="Q413" s="3266"/>
      <c r="R413" s="3266"/>
      <c r="S413" s="3266"/>
      <c r="T413" s="3266"/>
      <c r="U413" s="3266"/>
      <c r="V413" s="3266"/>
      <c r="W413" s="3266"/>
      <c r="X413" s="3266"/>
      <c r="Y413" s="3266"/>
    </row>
    <row r="414" spans="1:25">
      <c r="A414" s="3251"/>
      <c r="B414" s="3267" t="s">
        <v>1311</v>
      </c>
      <c r="C414" s="3102"/>
      <c r="D414" s="3102"/>
      <c r="E414" s="3102"/>
      <c r="F414" s="3102"/>
      <c r="G414" s="3102"/>
      <c r="H414" s="3102"/>
      <c r="I414" s="3102"/>
      <c r="J414" s="3102"/>
      <c r="K414" s="3253"/>
      <c r="L414" s="3252"/>
      <c r="M414" s="3252"/>
      <c r="N414" s="3252"/>
      <c r="O414" s="3252"/>
      <c r="P414" s="3252"/>
      <c r="Q414" s="3266"/>
      <c r="R414" s="3266"/>
      <c r="S414" s="3266"/>
      <c r="T414" s="3266"/>
      <c r="U414" s="3266"/>
      <c r="V414" s="3266"/>
      <c r="W414" s="3266"/>
      <c r="X414" s="3266"/>
      <c r="Y414" s="3266"/>
    </row>
    <row r="415" spans="1:25">
      <c r="A415" s="3251"/>
      <c r="B415" s="3267" t="s">
        <v>2556</v>
      </c>
      <c r="C415" s="3102"/>
      <c r="D415" s="3102"/>
      <c r="E415" s="3102"/>
      <c r="F415" s="3102"/>
      <c r="G415" s="3102"/>
      <c r="H415" s="3102"/>
      <c r="I415" s="3102"/>
      <c r="J415" s="3102"/>
      <c r="K415" s="3253"/>
      <c r="L415" s="3252"/>
      <c r="M415" s="3252"/>
      <c r="N415" s="3252"/>
      <c r="O415" s="3252"/>
      <c r="P415" s="3252"/>
      <c r="Q415" s="3266"/>
      <c r="R415" s="3266"/>
      <c r="S415" s="3266"/>
      <c r="T415" s="3266"/>
      <c r="U415" s="3266"/>
      <c r="V415" s="3266"/>
      <c r="W415" s="3266"/>
      <c r="X415" s="3266"/>
      <c r="Y415" s="3266"/>
    </row>
    <row r="416" spans="1:25">
      <c r="A416" s="3251"/>
      <c r="B416" s="3267" t="s">
        <v>2557</v>
      </c>
      <c r="C416" s="3102"/>
      <c r="D416" s="3102"/>
      <c r="E416" s="3102"/>
      <c r="F416" s="3102"/>
      <c r="G416" s="3102"/>
      <c r="H416" s="3102"/>
      <c r="I416" s="3102"/>
      <c r="J416" s="3102"/>
      <c r="K416" s="3253"/>
      <c r="L416" s="3252"/>
      <c r="M416" s="3252"/>
      <c r="N416" s="3252"/>
      <c r="O416" s="3252"/>
      <c r="P416" s="3252"/>
      <c r="Q416" s="3266"/>
      <c r="R416" s="3266"/>
      <c r="S416" s="3266"/>
      <c r="T416" s="3266"/>
      <c r="U416" s="3266"/>
      <c r="V416" s="3266"/>
      <c r="W416" s="3266"/>
      <c r="X416" s="3266"/>
      <c r="Y416" s="3266"/>
    </row>
    <row r="417" spans="1:25">
      <c r="A417" s="3251"/>
      <c r="B417" s="3267" t="s">
        <v>2558</v>
      </c>
      <c r="C417" s="3102"/>
      <c r="D417" s="3102"/>
      <c r="E417" s="3102"/>
      <c r="F417" s="3102"/>
      <c r="G417" s="3102"/>
      <c r="H417" s="3102"/>
      <c r="I417" s="3102"/>
      <c r="J417" s="3102"/>
      <c r="K417" s="3253"/>
      <c r="L417" s="3252"/>
      <c r="M417" s="3252"/>
      <c r="N417" s="3252"/>
      <c r="O417" s="3252"/>
      <c r="P417" s="3252"/>
      <c r="Q417" s="3266"/>
      <c r="R417" s="3266"/>
      <c r="S417" s="3266"/>
      <c r="T417" s="3266"/>
      <c r="U417" s="3266"/>
      <c r="V417" s="3266"/>
      <c r="W417" s="3266"/>
      <c r="X417" s="3266"/>
      <c r="Y417" s="3266"/>
    </row>
    <row r="418" spans="1:25">
      <c r="A418" s="3251"/>
      <c r="B418" s="3267" t="s">
        <v>2559</v>
      </c>
      <c r="C418" s="3102"/>
      <c r="D418" s="3102"/>
      <c r="E418" s="3102"/>
      <c r="F418" s="3102"/>
      <c r="G418" s="3102"/>
      <c r="H418" s="3102"/>
      <c r="I418" s="3102"/>
      <c r="J418" s="3102"/>
      <c r="K418" s="3253"/>
      <c r="L418" s="3252"/>
      <c r="M418" s="3252"/>
      <c r="N418" s="3252"/>
      <c r="O418" s="3252"/>
      <c r="P418" s="3252"/>
      <c r="Q418" s="3266"/>
      <c r="R418" s="3266"/>
      <c r="S418" s="3266"/>
      <c r="T418" s="3266"/>
      <c r="U418" s="3266"/>
      <c r="V418" s="3266"/>
      <c r="W418" s="3266"/>
      <c r="X418" s="3266"/>
      <c r="Y418" s="3266"/>
    </row>
    <row r="419" spans="1:25">
      <c r="A419" s="3251"/>
      <c r="B419" s="3267" t="s">
        <v>1312</v>
      </c>
      <c r="C419" s="3102"/>
      <c r="D419" s="3102"/>
      <c r="E419" s="3102"/>
      <c r="F419" s="3102"/>
      <c r="G419" s="3102"/>
      <c r="H419" s="3102"/>
      <c r="I419" s="3102"/>
      <c r="J419" s="3102"/>
      <c r="K419" s="3253"/>
      <c r="L419" s="3252"/>
      <c r="M419" s="3252"/>
      <c r="N419" s="3252"/>
      <c r="O419" s="3252"/>
      <c r="P419" s="3252"/>
      <c r="Q419" s="3266"/>
      <c r="R419" s="3266"/>
      <c r="S419" s="3266"/>
      <c r="T419" s="3266"/>
      <c r="U419" s="3266"/>
      <c r="V419" s="3266"/>
      <c r="W419" s="3266"/>
      <c r="X419" s="3266"/>
      <c r="Y419" s="3266"/>
    </row>
    <row r="420" spans="1:25">
      <c r="A420" s="3251"/>
      <c r="B420" s="3267" t="s">
        <v>2563</v>
      </c>
      <c r="C420" s="3102"/>
      <c r="D420" s="3102"/>
      <c r="E420" s="3102"/>
      <c r="F420" s="3102"/>
      <c r="G420" s="3102"/>
      <c r="H420" s="3102"/>
      <c r="I420" s="3102"/>
      <c r="J420" s="3102"/>
      <c r="K420" s="3253"/>
      <c r="L420" s="3252"/>
      <c r="M420" s="3252"/>
      <c r="N420" s="3252"/>
      <c r="O420" s="3252"/>
      <c r="P420" s="3252"/>
      <c r="Q420" s="3266"/>
      <c r="R420" s="3266"/>
      <c r="S420" s="3266"/>
      <c r="T420" s="3266"/>
      <c r="U420" s="3266"/>
      <c r="V420" s="3266"/>
      <c r="W420" s="3266"/>
      <c r="X420" s="3266"/>
      <c r="Y420" s="3266"/>
    </row>
    <row r="421" spans="1:25">
      <c r="A421" s="3251"/>
      <c r="B421" s="3267" t="s">
        <v>1574</v>
      </c>
      <c r="C421" s="3102"/>
      <c r="D421" s="3102"/>
      <c r="E421" s="3102"/>
      <c r="F421" s="3102"/>
      <c r="G421" s="3102"/>
      <c r="H421" s="3102"/>
      <c r="I421" s="3102"/>
      <c r="J421" s="3102"/>
      <c r="K421" s="3253"/>
      <c r="L421" s="3252"/>
      <c r="M421" s="3252"/>
      <c r="N421" s="3252"/>
      <c r="O421" s="3252"/>
      <c r="P421" s="3252"/>
      <c r="Q421" s="3266"/>
      <c r="R421" s="3266"/>
      <c r="S421" s="3266"/>
      <c r="T421" s="3266"/>
      <c r="U421" s="3266"/>
      <c r="V421" s="3266"/>
      <c r="W421" s="3266"/>
      <c r="X421" s="3266"/>
      <c r="Y421" s="3266"/>
    </row>
    <row r="422" spans="1:25">
      <c r="A422" s="3251"/>
      <c r="B422" s="3274"/>
      <c r="C422" s="3102"/>
      <c r="D422" s="3102"/>
      <c r="E422" s="3102"/>
      <c r="F422" s="3102"/>
      <c r="G422" s="3102"/>
      <c r="H422" s="3102"/>
      <c r="I422" s="3102"/>
      <c r="J422" s="3102"/>
      <c r="K422" s="3253"/>
      <c r="L422" s="3270"/>
      <c r="M422" s="3270"/>
      <c r="N422" s="3270"/>
      <c r="O422" s="3270"/>
      <c r="P422" s="3270"/>
      <c r="Q422" s="3268"/>
      <c r="R422" s="3268"/>
      <c r="S422" s="3268"/>
      <c r="T422" s="3268"/>
      <c r="U422" s="3268"/>
      <c r="V422" s="3268"/>
      <c r="W422" s="3268"/>
      <c r="X422" s="3268"/>
      <c r="Y422" s="3268"/>
    </row>
    <row r="423" spans="1:25">
      <c r="A423" s="3251"/>
      <c r="B423" s="3257" t="s">
        <v>2582</v>
      </c>
      <c r="C423" s="3102"/>
      <c r="D423" s="3102"/>
      <c r="E423" s="3102"/>
      <c r="F423" s="3102"/>
      <c r="G423" s="3102"/>
      <c r="H423" s="3102"/>
      <c r="I423" s="3102"/>
      <c r="J423" s="3102"/>
      <c r="K423" s="3253"/>
      <c r="L423" s="3272"/>
      <c r="M423" s="3272"/>
      <c r="N423" s="3272"/>
      <c r="O423" s="3272"/>
      <c r="P423" s="3272"/>
      <c r="Q423" s="3271"/>
      <c r="R423" s="3271"/>
      <c r="S423" s="3271"/>
      <c r="T423" s="3271"/>
      <c r="U423" s="3271"/>
      <c r="V423" s="3271"/>
      <c r="W423" s="3271"/>
      <c r="X423" s="3271"/>
      <c r="Y423" s="3271"/>
    </row>
    <row r="424" spans="1:25">
      <c r="A424" s="3251"/>
      <c r="B424" s="3257" t="s">
        <v>2583</v>
      </c>
      <c r="C424" s="3102"/>
      <c r="D424" s="3102"/>
      <c r="E424" s="3102"/>
      <c r="F424" s="3102"/>
      <c r="G424" s="3102"/>
      <c r="H424" s="3102"/>
      <c r="I424" s="3102"/>
      <c r="J424" s="3102"/>
      <c r="K424" s="3253"/>
      <c r="L424" s="3270"/>
      <c r="M424" s="3270"/>
      <c r="N424" s="3270"/>
      <c r="O424" s="3270"/>
      <c r="P424" s="3270"/>
      <c r="Q424" s="3268"/>
      <c r="R424" s="3268"/>
      <c r="S424" s="3268"/>
      <c r="T424" s="3268"/>
      <c r="U424" s="3268"/>
      <c r="V424" s="3268"/>
      <c r="W424" s="3268"/>
      <c r="X424" s="3268"/>
      <c r="Y424" s="3268"/>
    </row>
    <row r="425" spans="1:25">
      <c r="A425" s="3251"/>
      <c r="B425" s="3267" t="s">
        <v>2554</v>
      </c>
      <c r="C425" s="3102"/>
      <c r="D425" s="3102"/>
      <c r="E425" s="3102"/>
      <c r="F425" s="3102"/>
      <c r="G425" s="3102"/>
      <c r="H425" s="3102"/>
      <c r="I425" s="3102"/>
      <c r="J425" s="3102"/>
      <c r="K425" s="3253"/>
      <c r="L425" s="3252"/>
      <c r="M425" s="3252"/>
      <c r="N425" s="3252"/>
      <c r="O425" s="3252"/>
      <c r="P425" s="3252"/>
      <c r="Q425" s="3266"/>
      <c r="R425" s="3266"/>
      <c r="S425" s="3266"/>
      <c r="T425" s="3266"/>
      <c r="U425" s="3266"/>
      <c r="V425" s="3266"/>
      <c r="W425" s="3266"/>
      <c r="X425" s="3266"/>
      <c r="Y425" s="3266"/>
    </row>
    <row r="426" spans="1:25">
      <c r="A426" s="3251"/>
      <c r="B426" s="3267" t="s">
        <v>2555</v>
      </c>
      <c r="C426" s="3102"/>
      <c r="D426" s="3102"/>
      <c r="E426" s="3102"/>
      <c r="F426" s="3102"/>
      <c r="G426" s="3102"/>
      <c r="H426" s="3102"/>
      <c r="I426" s="3102"/>
      <c r="J426" s="3102"/>
      <c r="K426" s="3253"/>
      <c r="L426" s="3252"/>
      <c r="M426" s="3252"/>
      <c r="N426" s="3252"/>
      <c r="O426" s="3252"/>
      <c r="P426" s="3252"/>
      <c r="Q426" s="3266"/>
      <c r="R426" s="3266"/>
      <c r="S426" s="3266"/>
      <c r="T426" s="3266"/>
      <c r="U426" s="3266"/>
      <c r="V426" s="3266"/>
      <c r="W426" s="3266"/>
      <c r="X426" s="3266"/>
      <c r="Y426" s="3266"/>
    </row>
    <row r="427" spans="1:25">
      <c r="A427" s="3251"/>
      <c r="B427" s="3274" t="s">
        <v>1311</v>
      </c>
      <c r="C427" s="3102"/>
      <c r="D427" s="3102"/>
      <c r="E427" s="3102"/>
      <c r="F427" s="3102"/>
      <c r="G427" s="3102"/>
      <c r="H427" s="3102"/>
      <c r="I427" s="3102"/>
      <c r="J427" s="3102"/>
      <c r="K427" s="3253"/>
      <c r="L427" s="3252"/>
      <c r="M427" s="3252"/>
      <c r="N427" s="3252"/>
      <c r="O427" s="3252"/>
      <c r="P427" s="3252"/>
      <c r="Q427" s="3266"/>
      <c r="R427" s="3266"/>
      <c r="S427" s="3266"/>
      <c r="T427" s="3266"/>
      <c r="U427" s="3266"/>
      <c r="V427" s="3266"/>
      <c r="W427" s="3266"/>
      <c r="X427" s="3266"/>
      <c r="Y427" s="3266"/>
    </row>
    <row r="428" spans="1:25">
      <c r="A428" s="3251"/>
      <c r="B428" s="3267" t="s">
        <v>2556</v>
      </c>
      <c r="C428" s="3102"/>
      <c r="D428" s="3102"/>
      <c r="E428" s="3102"/>
      <c r="F428" s="3102"/>
      <c r="G428" s="3102"/>
      <c r="H428" s="3102"/>
      <c r="I428" s="3102"/>
      <c r="J428" s="3102"/>
      <c r="K428" s="3253"/>
      <c r="L428" s="3252"/>
      <c r="M428" s="3252"/>
      <c r="N428" s="3252"/>
      <c r="O428" s="3252"/>
      <c r="P428" s="3252"/>
      <c r="Q428" s="3266"/>
      <c r="R428" s="3266"/>
      <c r="S428" s="3266"/>
      <c r="T428" s="3266"/>
      <c r="U428" s="3266"/>
      <c r="V428" s="3266"/>
      <c r="W428" s="3266"/>
      <c r="X428" s="3266"/>
      <c r="Y428" s="3266"/>
    </row>
    <row r="429" spans="1:25">
      <c r="A429" s="3251"/>
      <c r="B429" s="3267" t="s">
        <v>2557</v>
      </c>
      <c r="C429" s="3102"/>
      <c r="D429" s="3102"/>
      <c r="E429" s="3102"/>
      <c r="F429" s="3102"/>
      <c r="G429" s="3102"/>
      <c r="H429" s="3102"/>
      <c r="I429" s="3102"/>
      <c r="J429" s="3102"/>
      <c r="K429" s="3253"/>
      <c r="L429" s="3252"/>
      <c r="M429" s="3252"/>
      <c r="N429" s="3252"/>
      <c r="O429" s="3252"/>
      <c r="P429" s="3252"/>
      <c r="Q429" s="3266"/>
      <c r="R429" s="3266"/>
      <c r="S429" s="3266"/>
      <c r="T429" s="3266"/>
      <c r="U429" s="3266"/>
      <c r="V429" s="3266"/>
      <c r="W429" s="3266"/>
      <c r="X429" s="3266"/>
      <c r="Y429" s="3266"/>
    </row>
    <row r="430" spans="1:25">
      <c r="A430" s="3251"/>
      <c r="B430" s="3267" t="s">
        <v>2558</v>
      </c>
      <c r="C430" s="3102"/>
      <c r="D430" s="3102"/>
      <c r="E430" s="3102"/>
      <c r="F430" s="3102"/>
      <c r="G430" s="3102"/>
      <c r="H430" s="3102"/>
      <c r="I430" s="3102"/>
      <c r="J430" s="3102"/>
      <c r="K430" s="3253"/>
      <c r="L430" s="3252"/>
      <c r="M430" s="3252"/>
      <c r="N430" s="3252"/>
      <c r="O430" s="3252"/>
      <c r="P430" s="3252"/>
      <c r="Q430" s="3266"/>
      <c r="R430" s="3266"/>
      <c r="S430" s="3266"/>
      <c r="T430" s="3266"/>
      <c r="U430" s="3266"/>
      <c r="V430" s="3266"/>
      <c r="W430" s="3266"/>
      <c r="X430" s="3266"/>
      <c r="Y430" s="3266"/>
    </row>
    <row r="431" spans="1:25">
      <c r="A431" s="3251"/>
      <c r="B431" s="3267" t="s">
        <v>2559</v>
      </c>
      <c r="C431" s="3102"/>
      <c r="D431" s="3102"/>
      <c r="E431" s="3102"/>
      <c r="F431" s="3102"/>
      <c r="G431" s="3102"/>
      <c r="H431" s="3102"/>
      <c r="I431" s="3102"/>
      <c r="J431" s="3102"/>
      <c r="K431" s="3253"/>
      <c r="L431" s="3252"/>
      <c r="M431" s="3252"/>
      <c r="N431" s="3252"/>
      <c r="O431" s="3252"/>
      <c r="P431" s="3252"/>
      <c r="Q431" s="3266"/>
      <c r="R431" s="3266"/>
      <c r="S431" s="3266"/>
      <c r="T431" s="3266"/>
      <c r="U431" s="3266"/>
      <c r="V431" s="3266"/>
      <c r="W431" s="3266"/>
      <c r="X431" s="3266"/>
      <c r="Y431" s="3266"/>
    </row>
    <row r="432" spans="1:25">
      <c r="A432" s="3251"/>
      <c r="B432" s="3267" t="s">
        <v>1312</v>
      </c>
      <c r="C432" s="3102"/>
      <c r="D432" s="3102"/>
      <c r="E432" s="3102"/>
      <c r="F432" s="3102"/>
      <c r="G432" s="3102"/>
      <c r="H432" s="3102"/>
      <c r="I432" s="3102"/>
      <c r="J432" s="3102"/>
      <c r="K432" s="3253"/>
      <c r="L432" s="3252"/>
      <c r="M432" s="3252"/>
      <c r="N432" s="3252"/>
      <c r="O432" s="3252"/>
      <c r="P432" s="3252"/>
      <c r="Q432" s="3266"/>
      <c r="R432" s="3266"/>
      <c r="S432" s="3266"/>
      <c r="T432" s="3266"/>
      <c r="U432" s="3266"/>
      <c r="V432" s="3266"/>
      <c r="W432" s="3266"/>
      <c r="X432" s="3266"/>
      <c r="Y432" s="3266"/>
    </row>
    <row r="433" spans="1:25">
      <c r="A433" s="3251"/>
      <c r="B433" s="3267" t="s">
        <v>2563</v>
      </c>
      <c r="C433" s="3102"/>
      <c r="D433" s="3102"/>
      <c r="E433" s="3102"/>
      <c r="F433" s="3102"/>
      <c r="G433" s="3102"/>
      <c r="H433" s="3102"/>
      <c r="I433" s="3102"/>
      <c r="J433" s="3102"/>
      <c r="K433" s="3253"/>
      <c r="L433" s="3252"/>
      <c r="M433" s="3252"/>
      <c r="N433" s="3252"/>
      <c r="O433" s="3252"/>
      <c r="P433" s="3252"/>
      <c r="Q433" s="3266"/>
      <c r="R433" s="3266"/>
      <c r="S433" s="3266"/>
      <c r="T433" s="3266"/>
      <c r="U433" s="3266"/>
      <c r="V433" s="3266"/>
      <c r="W433" s="3266"/>
      <c r="X433" s="3266"/>
      <c r="Y433" s="3266"/>
    </row>
    <row r="434" spans="1:25">
      <c r="A434" s="3251"/>
      <c r="B434" s="3267" t="s">
        <v>1574</v>
      </c>
      <c r="C434" s="3102"/>
      <c r="D434" s="3102"/>
      <c r="E434" s="3102"/>
      <c r="F434" s="3102"/>
      <c r="G434" s="3102"/>
      <c r="H434" s="3102"/>
      <c r="I434" s="3102"/>
      <c r="J434" s="3102"/>
      <c r="K434" s="3253"/>
      <c r="L434" s="3252"/>
      <c r="M434" s="3252"/>
      <c r="N434" s="3252"/>
      <c r="O434" s="3252"/>
      <c r="P434" s="3252"/>
      <c r="Q434" s="3266"/>
      <c r="R434" s="3266"/>
      <c r="S434" s="3266"/>
      <c r="T434" s="3266"/>
      <c r="U434" s="3266"/>
      <c r="V434" s="3266"/>
      <c r="W434" s="3266"/>
      <c r="X434" s="3266"/>
      <c r="Y434" s="3266"/>
    </row>
    <row r="435" spans="1:25">
      <c r="A435" s="3251"/>
      <c r="B435" s="3274"/>
      <c r="C435" s="3102"/>
      <c r="D435" s="3102"/>
      <c r="E435" s="3102"/>
      <c r="F435" s="3102"/>
      <c r="G435" s="3102"/>
      <c r="H435" s="3102"/>
      <c r="I435" s="3102"/>
      <c r="J435" s="3102"/>
      <c r="K435" s="3253"/>
      <c r="L435" s="3270"/>
      <c r="M435" s="3270"/>
      <c r="N435" s="3270"/>
      <c r="O435" s="3270"/>
      <c r="P435" s="3270"/>
      <c r="Q435" s="3268"/>
      <c r="R435" s="3268"/>
      <c r="S435" s="3268"/>
      <c r="T435" s="3268"/>
      <c r="U435" s="3268"/>
      <c r="V435" s="3268"/>
      <c r="W435" s="3268"/>
      <c r="X435" s="3268"/>
      <c r="Y435" s="3268"/>
    </row>
    <row r="436" spans="1:25">
      <c r="A436" s="3251"/>
      <c r="B436" s="3257" t="s">
        <v>2584</v>
      </c>
      <c r="C436" s="3102"/>
      <c r="D436" s="3102"/>
      <c r="E436" s="3102"/>
      <c r="F436" s="3102"/>
      <c r="G436" s="3102"/>
      <c r="H436" s="3102"/>
      <c r="I436" s="3102"/>
      <c r="J436" s="3102"/>
      <c r="K436" s="3253"/>
      <c r="L436" s="3272"/>
      <c r="M436" s="3272"/>
      <c r="N436" s="3272"/>
      <c r="O436" s="3272"/>
      <c r="P436" s="3272"/>
      <c r="Q436" s="3271"/>
      <c r="R436" s="3271"/>
      <c r="S436" s="3271"/>
      <c r="T436" s="3271"/>
      <c r="U436" s="3271"/>
      <c r="V436" s="3271"/>
      <c r="W436" s="3271"/>
      <c r="X436" s="3271"/>
      <c r="Y436" s="3271"/>
    </row>
    <row r="437" spans="1:25">
      <c r="A437" s="3251"/>
      <c r="B437" s="3257" t="s">
        <v>2585</v>
      </c>
      <c r="C437" s="3102"/>
      <c r="D437" s="3102"/>
      <c r="E437" s="3102"/>
      <c r="F437" s="3102"/>
      <c r="G437" s="3102"/>
      <c r="H437" s="3102"/>
      <c r="I437" s="3102"/>
      <c r="J437" s="3102"/>
      <c r="K437" s="3253"/>
      <c r="L437" s="3270"/>
      <c r="M437" s="3270"/>
      <c r="N437" s="3270"/>
      <c r="O437" s="3270"/>
      <c r="P437" s="3270"/>
      <c r="Q437" s="3268"/>
      <c r="R437" s="3268"/>
      <c r="S437" s="3268"/>
      <c r="T437" s="3268"/>
      <c r="U437" s="3268"/>
      <c r="V437" s="3268"/>
      <c r="W437" s="3268"/>
      <c r="X437" s="3268"/>
      <c r="Y437" s="3268"/>
    </row>
    <row r="438" spans="1:25">
      <c r="A438" s="3251"/>
      <c r="B438" s="3267" t="s">
        <v>2554</v>
      </c>
      <c r="C438" s="3102"/>
      <c r="D438" s="3102"/>
      <c r="E438" s="3102"/>
      <c r="F438" s="3102"/>
      <c r="G438" s="3102"/>
      <c r="H438" s="3102"/>
      <c r="I438" s="3102"/>
      <c r="J438" s="3102"/>
      <c r="K438" s="3253"/>
      <c r="L438" s="3252"/>
      <c r="M438" s="3252"/>
      <c r="N438" s="3252"/>
      <c r="O438" s="3252"/>
      <c r="P438" s="3252"/>
      <c r="Q438" s="3266"/>
      <c r="R438" s="3266"/>
      <c r="S438" s="3266"/>
      <c r="T438" s="3266"/>
      <c r="U438" s="3266"/>
      <c r="V438" s="3266"/>
      <c r="W438" s="3266"/>
      <c r="X438" s="3266"/>
      <c r="Y438" s="3266"/>
    </row>
    <row r="439" spans="1:25">
      <c r="A439" s="3251"/>
      <c r="B439" s="3267" t="s">
        <v>2555</v>
      </c>
      <c r="C439" s="3102"/>
      <c r="D439" s="3102"/>
      <c r="E439" s="3102"/>
      <c r="F439" s="3102"/>
      <c r="G439" s="3102"/>
      <c r="H439" s="3102"/>
      <c r="I439" s="3102"/>
      <c r="J439" s="3102"/>
      <c r="K439" s="3253"/>
      <c r="L439" s="3252"/>
      <c r="M439" s="3252"/>
      <c r="N439" s="3252"/>
      <c r="O439" s="3252"/>
      <c r="P439" s="3252"/>
      <c r="Q439" s="3266"/>
      <c r="R439" s="3266"/>
      <c r="S439" s="3266"/>
      <c r="T439" s="3266"/>
      <c r="U439" s="3266"/>
      <c r="V439" s="3266"/>
      <c r="W439" s="3266"/>
      <c r="X439" s="3266"/>
      <c r="Y439" s="3266"/>
    </row>
    <row r="440" spans="1:25">
      <c r="A440" s="3251"/>
      <c r="B440" s="3267" t="s">
        <v>1311</v>
      </c>
      <c r="C440" s="3102"/>
      <c r="D440" s="3102"/>
      <c r="E440" s="3102"/>
      <c r="F440" s="3102"/>
      <c r="G440" s="3102"/>
      <c r="H440" s="3102"/>
      <c r="I440" s="3102"/>
      <c r="J440" s="3102"/>
      <c r="K440" s="3253"/>
      <c r="L440" s="3252"/>
      <c r="M440" s="3252"/>
      <c r="N440" s="3252"/>
      <c r="O440" s="3252"/>
      <c r="P440" s="3252"/>
      <c r="Q440" s="3266"/>
      <c r="R440" s="3266"/>
      <c r="S440" s="3266"/>
      <c r="T440" s="3266"/>
      <c r="U440" s="3266"/>
      <c r="V440" s="3266"/>
      <c r="W440" s="3266"/>
      <c r="X440" s="3266"/>
      <c r="Y440" s="3266"/>
    </row>
    <row r="441" spans="1:25">
      <c r="A441" s="3251"/>
      <c r="B441" s="3267" t="s">
        <v>2556</v>
      </c>
      <c r="C441" s="3102"/>
      <c r="D441" s="3102"/>
      <c r="E441" s="3102"/>
      <c r="F441" s="3102"/>
      <c r="G441" s="3102"/>
      <c r="H441" s="3102"/>
      <c r="I441" s="3102"/>
      <c r="J441" s="3102"/>
      <c r="K441" s="3253"/>
      <c r="L441" s="3252"/>
      <c r="M441" s="3252"/>
      <c r="N441" s="3252"/>
      <c r="O441" s="3252"/>
      <c r="P441" s="3252"/>
      <c r="Q441" s="3266"/>
      <c r="R441" s="3266"/>
      <c r="S441" s="3266"/>
      <c r="T441" s="3266"/>
      <c r="U441" s="3266"/>
      <c r="V441" s="3266"/>
      <c r="W441" s="3266"/>
      <c r="X441" s="3266"/>
      <c r="Y441" s="3266"/>
    </row>
    <row r="442" spans="1:25">
      <c r="A442" s="3251"/>
      <c r="B442" s="3267" t="s">
        <v>2557</v>
      </c>
      <c r="C442" s="3102"/>
      <c r="D442" s="3102"/>
      <c r="E442" s="3102"/>
      <c r="F442" s="3102"/>
      <c r="G442" s="3102"/>
      <c r="H442" s="3102"/>
      <c r="I442" s="3102"/>
      <c r="J442" s="3102"/>
      <c r="K442" s="3253"/>
      <c r="L442" s="3252"/>
      <c r="M442" s="3252"/>
      <c r="N442" s="3252"/>
      <c r="O442" s="3252"/>
      <c r="P442" s="3252"/>
      <c r="Q442" s="3266"/>
      <c r="R442" s="3266"/>
      <c r="S442" s="3266"/>
      <c r="T442" s="3266"/>
      <c r="U442" s="3266"/>
      <c r="V442" s="3266"/>
      <c r="W442" s="3266"/>
      <c r="X442" s="3266"/>
      <c r="Y442" s="3266"/>
    </row>
    <row r="443" spans="1:25">
      <c r="A443" s="3251"/>
      <c r="B443" s="3267" t="s">
        <v>2558</v>
      </c>
      <c r="C443" s="3102"/>
      <c r="D443" s="3102"/>
      <c r="E443" s="3102"/>
      <c r="F443" s="3102"/>
      <c r="G443" s="3102"/>
      <c r="H443" s="3102"/>
      <c r="I443" s="3102"/>
      <c r="J443" s="3102"/>
      <c r="K443" s="3253"/>
      <c r="L443" s="3252"/>
      <c r="M443" s="3252"/>
      <c r="N443" s="3252"/>
      <c r="O443" s="3252"/>
      <c r="P443" s="3252"/>
      <c r="Q443" s="3266"/>
      <c r="R443" s="3266"/>
      <c r="S443" s="3266"/>
      <c r="T443" s="3266"/>
      <c r="U443" s="3266"/>
      <c r="V443" s="3266"/>
      <c r="W443" s="3266"/>
      <c r="X443" s="3266"/>
      <c r="Y443" s="3266"/>
    </row>
    <row r="444" spans="1:25">
      <c r="A444" s="3251"/>
      <c r="B444" s="3267" t="s">
        <v>2559</v>
      </c>
      <c r="C444" s="3102"/>
      <c r="D444" s="3102"/>
      <c r="E444" s="3102"/>
      <c r="F444" s="3102"/>
      <c r="G444" s="3102"/>
      <c r="H444" s="3102"/>
      <c r="I444" s="3102"/>
      <c r="J444" s="3102"/>
      <c r="K444" s="3253"/>
      <c r="L444" s="3252"/>
      <c r="M444" s="3252"/>
      <c r="N444" s="3252"/>
      <c r="O444" s="3252"/>
      <c r="P444" s="3252"/>
      <c r="Q444" s="3266"/>
      <c r="R444" s="3266"/>
      <c r="S444" s="3266"/>
      <c r="T444" s="3266"/>
      <c r="U444" s="3266"/>
      <c r="V444" s="3266"/>
      <c r="W444" s="3266"/>
      <c r="X444" s="3266"/>
      <c r="Y444" s="3266"/>
    </row>
    <row r="445" spans="1:25">
      <c r="A445" s="3251"/>
      <c r="B445" s="3267" t="s">
        <v>1312</v>
      </c>
      <c r="C445" s="3102"/>
      <c r="D445" s="3102"/>
      <c r="E445" s="3102"/>
      <c r="F445" s="3102"/>
      <c r="G445" s="3102"/>
      <c r="H445" s="3102"/>
      <c r="I445" s="3102"/>
      <c r="J445" s="3102"/>
      <c r="K445" s="3253"/>
      <c r="L445" s="3252"/>
      <c r="M445" s="3252"/>
      <c r="N445" s="3252"/>
      <c r="O445" s="3252"/>
      <c r="P445" s="3252"/>
      <c r="Q445" s="3266"/>
      <c r="R445" s="3266"/>
      <c r="S445" s="3266"/>
      <c r="T445" s="3266"/>
      <c r="U445" s="3266"/>
      <c r="V445" s="3266"/>
      <c r="W445" s="3266"/>
      <c r="X445" s="3266"/>
      <c r="Y445" s="3266"/>
    </row>
    <row r="446" spans="1:25">
      <c r="A446" s="3251"/>
      <c r="B446" s="3267" t="s">
        <v>2563</v>
      </c>
      <c r="C446" s="3102"/>
      <c r="D446" s="3102"/>
      <c r="E446" s="3102"/>
      <c r="F446" s="3102"/>
      <c r="G446" s="3102"/>
      <c r="H446" s="3102"/>
      <c r="I446" s="3102"/>
      <c r="J446" s="3102"/>
      <c r="K446" s="3253"/>
      <c r="L446" s="3252"/>
      <c r="M446" s="3252"/>
      <c r="N446" s="3252"/>
      <c r="O446" s="3252"/>
      <c r="P446" s="3252"/>
      <c r="Q446" s="3266"/>
      <c r="R446" s="3266"/>
      <c r="S446" s="3266"/>
      <c r="T446" s="3266"/>
      <c r="U446" s="3266"/>
      <c r="V446" s="3266"/>
      <c r="W446" s="3266"/>
      <c r="X446" s="3266"/>
      <c r="Y446" s="3266"/>
    </row>
    <row r="447" spans="1:25">
      <c r="A447" s="3251"/>
      <c r="B447" s="3267" t="s">
        <v>1574</v>
      </c>
      <c r="C447" s="3102"/>
      <c r="D447" s="3102"/>
      <c r="E447" s="3102"/>
      <c r="F447" s="3102"/>
      <c r="G447" s="3102"/>
      <c r="H447" s="3102"/>
      <c r="I447" s="3102"/>
      <c r="J447" s="3102"/>
      <c r="K447" s="3253"/>
      <c r="L447" s="3252"/>
      <c r="M447" s="3252"/>
      <c r="N447" s="3252"/>
      <c r="O447" s="3252"/>
      <c r="P447" s="3252"/>
      <c r="Q447" s="3266"/>
      <c r="R447" s="3266"/>
      <c r="S447" s="3266"/>
      <c r="T447" s="3266"/>
      <c r="U447" s="3266"/>
      <c r="V447" s="3266"/>
      <c r="W447" s="3266"/>
      <c r="X447" s="3266"/>
      <c r="Y447" s="3266"/>
    </row>
    <row r="448" spans="1:25">
      <c r="A448" s="3251"/>
      <c r="B448" s="3274"/>
      <c r="C448" s="3102"/>
      <c r="D448" s="3102"/>
      <c r="E448" s="3102"/>
      <c r="F448" s="3102"/>
      <c r="G448" s="3102"/>
      <c r="H448" s="3102"/>
      <c r="I448" s="3102"/>
      <c r="J448" s="3102"/>
      <c r="K448" s="3253"/>
      <c r="L448" s="3270"/>
      <c r="M448" s="3270"/>
      <c r="N448" s="3270"/>
      <c r="O448" s="3270"/>
      <c r="P448" s="3270"/>
      <c r="Q448" s="3268"/>
      <c r="R448" s="3268"/>
      <c r="S448" s="3268"/>
      <c r="T448" s="3268"/>
      <c r="U448" s="3268"/>
      <c r="V448" s="3268"/>
      <c r="W448" s="3268"/>
      <c r="X448" s="3268"/>
      <c r="Y448" s="3268"/>
    </row>
    <row r="449" spans="1:25">
      <c r="A449" s="3251"/>
      <c r="B449" s="3257" t="s">
        <v>2586</v>
      </c>
      <c r="C449" s="3102"/>
      <c r="D449" s="3102"/>
      <c r="E449" s="3102"/>
      <c r="F449" s="3102"/>
      <c r="G449" s="3102"/>
      <c r="H449" s="3102"/>
      <c r="I449" s="3102"/>
      <c r="J449" s="3102"/>
      <c r="K449" s="3253"/>
      <c r="L449" s="3272"/>
      <c r="M449" s="3272"/>
      <c r="N449" s="3272"/>
      <c r="O449" s="3272"/>
      <c r="P449" s="3272"/>
      <c r="Q449" s="3271"/>
      <c r="R449" s="3271"/>
      <c r="S449" s="3271"/>
      <c r="T449" s="3271"/>
      <c r="U449" s="3271"/>
      <c r="V449" s="3271"/>
      <c r="W449" s="3271"/>
      <c r="X449" s="3271"/>
      <c r="Y449" s="3271"/>
    </row>
    <row r="450" spans="1:25">
      <c r="A450" s="3251"/>
      <c r="B450" s="3257" t="s">
        <v>2587</v>
      </c>
      <c r="C450" s="3102"/>
      <c r="D450" s="3102"/>
      <c r="E450" s="3102"/>
      <c r="F450" s="3102"/>
      <c r="G450" s="3102"/>
      <c r="H450" s="3102"/>
      <c r="I450" s="3102"/>
      <c r="J450" s="3102"/>
      <c r="K450" s="3253"/>
      <c r="L450" s="3270"/>
      <c r="M450" s="3270"/>
      <c r="N450" s="3270"/>
      <c r="O450" s="3270"/>
      <c r="P450" s="3270"/>
      <c r="Q450" s="3268"/>
      <c r="R450" s="3268"/>
      <c r="S450" s="3268"/>
      <c r="T450" s="3268"/>
      <c r="U450" s="3268"/>
      <c r="V450" s="3268"/>
      <c r="W450" s="3268"/>
      <c r="X450" s="3268"/>
      <c r="Y450" s="3268"/>
    </row>
    <row r="451" spans="1:25">
      <c r="A451" s="3251"/>
      <c r="B451" s="3267" t="s">
        <v>2554</v>
      </c>
      <c r="C451" s="3102"/>
      <c r="D451" s="3102"/>
      <c r="E451" s="3102"/>
      <c r="F451" s="3102"/>
      <c r="G451" s="3102"/>
      <c r="H451" s="3102"/>
      <c r="I451" s="3102"/>
      <c r="J451" s="3102"/>
      <c r="K451" s="3253"/>
      <c r="L451" s="3252"/>
      <c r="M451" s="3252"/>
      <c r="N451" s="3252"/>
      <c r="O451" s="3252"/>
      <c r="P451" s="3252"/>
      <c r="Q451" s="3266"/>
      <c r="R451" s="3266"/>
      <c r="S451" s="3266"/>
      <c r="T451" s="3266"/>
      <c r="U451" s="3266"/>
      <c r="V451" s="3266"/>
      <c r="W451" s="3266"/>
      <c r="X451" s="3266"/>
      <c r="Y451" s="3266"/>
    </row>
    <row r="452" spans="1:25">
      <c r="A452" s="3251"/>
      <c r="B452" s="3267" t="s">
        <v>2555</v>
      </c>
      <c r="C452" s="3102"/>
      <c r="D452" s="3102"/>
      <c r="E452" s="3102"/>
      <c r="F452" s="3102"/>
      <c r="G452" s="3102"/>
      <c r="H452" s="3102"/>
      <c r="I452" s="3102"/>
      <c r="J452" s="3102"/>
      <c r="K452" s="3253"/>
      <c r="L452" s="3252"/>
      <c r="M452" s="3252"/>
      <c r="N452" s="3252"/>
      <c r="O452" s="3252"/>
      <c r="P452" s="3252"/>
      <c r="Q452" s="3266"/>
      <c r="R452" s="3266"/>
      <c r="S452" s="3266"/>
      <c r="T452" s="3266"/>
      <c r="U452" s="3266"/>
      <c r="V452" s="3266"/>
      <c r="W452" s="3266"/>
      <c r="X452" s="3266"/>
      <c r="Y452" s="3266"/>
    </row>
    <row r="453" spans="1:25">
      <c r="A453" s="3251"/>
      <c r="B453" s="3267" t="s">
        <v>1311</v>
      </c>
      <c r="C453" s="3102"/>
      <c r="D453" s="3102"/>
      <c r="E453" s="3102"/>
      <c r="F453" s="3102"/>
      <c r="G453" s="3102"/>
      <c r="H453" s="3102"/>
      <c r="I453" s="3102"/>
      <c r="J453" s="3102"/>
      <c r="K453" s="3253"/>
      <c r="L453" s="3252"/>
      <c r="M453" s="3252"/>
      <c r="N453" s="3252"/>
      <c r="O453" s="3252"/>
      <c r="P453" s="3252"/>
      <c r="Q453" s="3266"/>
      <c r="R453" s="3266"/>
      <c r="S453" s="3266"/>
      <c r="T453" s="3266"/>
      <c r="U453" s="3266"/>
      <c r="V453" s="3266"/>
      <c r="W453" s="3266"/>
      <c r="X453" s="3266"/>
      <c r="Y453" s="3266"/>
    </row>
    <row r="454" spans="1:25">
      <c r="A454" s="3251"/>
      <c r="B454" s="3267" t="s">
        <v>2556</v>
      </c>
      <c r="C454" s="3102"/>
      <c r="D454" s="3102"/>
      <c r="E454" s="3102"/>
      <c r="F454" s="3102"/>
      <c r="G454" s="3102"/>
      <c r="H454" s="3102"/>
      <c r="I454" s="3102"/>
      <c r="J454" s="3102"/>
      <c r="K454" s="3253"/>
      <c r="L454" s="3252"/>
      <c r="M454" s="3252"/>
      <c r="N454" s="3252"/>
      <c r="O454" s="3252"/>
      <c r="P454" s="3252"/>
      <c r="Q454" s="3266"/>
      <c r="R454" s="3266"/>
      <c r="S454" s="3266"/>
      <c r="T454" s="3266"/>
      <c r="U454" s="3266"/>
      <c r="V454" s="3266"/>
      <c r="W454" s="3266"/>
      <c r="X454" s="3266"/>
      <c r="Y454" s="3266"/>
    </row>
    <row r="455" spans="1:25">
      <c r="A455" s="3251"/>
      <c r="B455" s="3267" t="s">
        <v>2557</v>
      </c>
      <c r="C455" s="3102"/>
      <c r="D455" s="3102"/>
      <c r="E455" s="3102"/>
      <c r="F455" s="3102"/>
      <c r="G455" s="3102"/>
      <c r="H455" s="3102"/>
      <c r="I455" s="3102"/>
      <c r="J455" s="3102"/>
      <c r="K455" s="3253"/>
      <c r="L455" s="3252"/>
      <c r="M455" s="3252"/>
      <c r="N455" s="3252"/>
      <c r="O455" s="3252"/>
      <c r="P455" s="3252"/>
      <c r="Q455" s="3266"/>
      <c r="R455" s="3266"/>
      <c r="S455" s="3266"/>
      <c r="T455" s="3266"/>
      <c r="U455" s="3266"/>
      <c r="V455" s="3266"/>
      <c r="W455" s="3266"/>
      <c r="X455" s="3266"/>
      <c r="Y455" s="3266"/>
    </row>
    <row r="456" spans="1:25">
      <c r="A456" s="3251"/>
      <c r="B456" s="3267" t="s">
        <v>2558</v>
      </c>
      <c r="C456" s="3102"/>
      <c r="D456" s="3102"/>
      <c r="E456" s="3102"/>
      <c r="F456" s="3102"/>
      <c r="G456" s="3102"/>
      <c r="H456" s="3102"/>
      <c r="I456" s="3102"/>
      <c r="J456" s="3102"/>
      <c r="K456" s="3253"/>
      <c r="L456" s="3252"/>
      <c r="M456" s="3252"/>
      <c r="N456" s="3252"/>
      <c r="O456" s="3252"/>
      <c r="P456" s="3252"/>
      <c r="Q456" s="3266"/>
      <c r="R456" s="3266"/>
      <c r="S456" s="3266"/>
      <c r="T456" s="3266"/>
      <c r="U456" s="3266"/>
      <c r="V456" s="3266"/>
      <c r="W456" s="3266"/>
      <c r="X456" s="3266"/>
      <c r="Y456" s="3266"/>
    </row>
    <row r="457" spans="1:25">
      <c r="A457" s="3251"/>
      <c r="B457" s="3267" t="s">
        <v>2559</v>
      </c>
      <c r="C457" s="3102"/>
      <c r="D457" s="3102"/>
      <c r="E457" s="3102"/>
      <c r="F457" s="3102"/>
      <c r="G457" s="3102"/>
      <c r="H457" s="3102"/>
      <c r="I457" s="3102"/>
      <c r="J457" s="3102"/>
      <c r="K457" s="3253"/>
      <c r="L457" s="3252"/>
      <c r="M457" s="3252"/>
      <c r="N457" s="3252"/>
      <c r="O457" s="3252"/>
      <c r="P457" s="3252"/>
      <c r="Q457" s="3266"/>
      <c r="R457" s="3266"/>
      <c r="S457" s="3266"/>
      <c r="T457" s="3266"/>
      <c r="U457" s="3266"/>
      <c r="V457" s="3266"/>
      <c r="W457" s="3266"/>
      <c r="X457" s="3266"/>
      <c r="Y457" s="3266"/>
    </row>
    <row r="458" spans="1:25">
      <c r="A458" s="3251"/>
      <c r="B458" s="3267" t="s">
        <v>1312</v>
      </c>
      <c r="C458" s="3102"/>
      <c r="D458" s="3102"/>
      <c r="E458" s="3102"/>
      <c r="F458" s="3102"/>
      <c r="G458" s="3102"/>
      <c r="H458" s="3102"/>
      <c r="I458" s="3102"/>
      <c r="J458" s="3102"/>
      <c r="K458" s="3253"/>
      <c r="L458" s="3252"/>
      <c r="M458" s="3252"/>
      <c r="N458" s="3252"/>
      <c r="O458" s="3252"/>
      <c r="P458" s="3252"/>
      <c r="Q458" s="3266"/>
      <c r="R458" s="3266"/>
      <c r="S458" s="3266"/>
      <c r="T458" s="3266"/>
      <c r="U458" s="3266"/>
      <c r="V458" s="3266"/>
      <c r="W458" s="3266"/>
      <c r="X458" s="3266"/>
      <c r="Y458" s="3266"/>
    </row>
    <row r="459" spans="1:25">
      <c r="A459" s="3251"/>
      <c r="B459" s="3267" t="s">
        <v>2563</v>
      </c>
      <c r="C459" s="3102"/>
      <c r="D459" s="3102"/>
      <c r="E459" s="3102"/>
      <c r="F459" s="3102"/>
      <c r="G459" s="3102"/>
      <c r="H459" s="3102"/>
      <c r="I459" s="3102"/>
      <c r="J459" s="3102"/>
      <c r="K459" s="3253"/>
      <c r="L459" s="3252"/>
      <c r="M459" s="3252"/>
      <c r="N459" s="3252"/>
      <c r="O459" s="3252"/>
      <c r="P459" s="3252"/>
      <c r="Q459" s="3266"/>
      <c r="R459" s="3266"/>
      <c r="S459" s="3266"/>
      <c r="T459" s="3266"/>
      <c r="U459" s="3266"/>
      <c r="V459" s="3266"/>
      <c r="W459" s="3266"/>
      <c r="X459" s="3266"/>
      <c r="Y459" s="3266"/>
    </row>
    <row r="460" spans="1:25">
      <c r="A460" s="3251"/>
      <c r="B460" s="3267" t="s">
        <v>1574</v>
      </c>
      <c r="C460" s="3102"/>
      <c r="D460" s="3102"/>
      <c r="E460" s="3102"/>
      <c r="F460" s="3102"/>
      <c r="G460" s="3102"/>
      <c r="H460" s="3102"/>
      <c r="I460" s="3102"/>
      <c r="J460" s="3102"/>
      <c r="K460" s="3253"/>
      <c r="L460" s="3252"/>
      <c r="M460" s="3252"/>
      <c r="N460" s="3252"/>
      <c r="O460" s="3252"/>
      <c r="P460" s="3252"/>
      <c r="Q460" s="3266"/>
      <c r="R460" s="3266"/>
      <c r="S460" s="3266"/>
      <c r="T460" s="3266"/>
      <c r="U460" s="3266"/>
      <c r="V460" s="3266"/>
      <c r="W460" s="3266"/>
      <c r="X460" s="3266"/>
      <c r="Y460" s="3266"/>
    </row>
    <row r="461" spans="1:25">
      <c r="A461" s="3251"/>
      <c r="B461" s="3274"/>
      <c r="C461" s="3102"/>
      <c r="D461" s="3102"/>
      <c r="E461" s="3102"/>
      <c r="F461" s="3102"/>
      <c r="G461" s="3102"/>
      <c r="H461" s="3102"/>
      <c r="I461" s="3102"/>
      <c r="J461" s="3102"/>
      <c r="K461" s="3253"/>
      <c r="L461" s="3270"/>
      <c r="M461" s="3270"/>
      <c r="N461" s="3270"/>
      <c r="O461" s="3270"/>
      <c r="P461" s="3270"/>
      <c r="Q461" s="3268"/>
      <c r="R461" s="3268"/>
      <c r="S461" s="3268"/>
      <c r="T461" s="3268"/>
      <c r="U461" s="3268"/>
      <c r="V461" s="3268"/>
      <c r="W461" s="3268"/>
      <c r="X461" s="3268"/>
      <c r="Y461" s="3268"/>
    </row>
    <row r="462" spans="1:25">
      <c r="A462" s="3251"/>
      <c r="B462" s="3257" t="s">
        <v>2588</v>
      </c>
      <c r="C462" s="3102"/>
      <c r="D462" s="3102"/>
      <c r="E462" s="3102"/>
      <c r="F462" s="3102"/>
      <c r="G462" s="3102"/>
      <c r="H462" s="3102"/>
      <c r="I462" s="3102"/>
      <c r="J462" s="3102"/>
      <c r="K462" s="3253"/>
      <c r="L462" s="3272"/>
      <c r="M462" s="3272"/>
      <c r="N462" s="3272"/>
      <c r="O462" s="3272"/>
      <c r="P462" s="3272"/>
      <c r="Q462" s="3271"/>
      <c r="R462" s="3271"/>
      <c r="S462" s="3271"/>
      <c r="T462" s="3271"/>
      <c r="U462" s="3271"/>
      <c r="V462" s="3271"/>
      <c r="W462" s="3271"/>
      <c r="X462" s="3271"/>
      <c r="Y462" s="3271"/>
    </row>
    <row r="463" spans="1:25">
      <c r="A463" s="3251"/>
      <c r="B463" s="3257" t="s">
        <v>2589</v>
      </c>
      <c r="C463" s="3102"/>
      <c r="D463" s="3102"/>
      <c r="E463" s="3102"/>
      <c r="F463" s="3102"/>
      <c r="G463" s="3102"/>
      <c r="H463" s="3102"/>
      <c r="I463" s="3102"/>
      <c r="J463" s="3102"/>
      <c r="K463" s="3253"/>
      <c r="L463" s="3270"/>
      <c r="M463" s="3270"/>
      <c r="N463" s="3270"/>
      <c r="O463" s="3270"/>
      <c r="P463" s="3270"/>
      <c r="Q463" s="3268"/>
      <c r="R463" s="3268"/>
      <c r="S463" s="3268"/>
      <c r="T463" s="3268"/>
      <c r="U463" s="3268"/>
      <c r="V463" s="3268"/>
      <c r="W463" s="3268"/>
      <c r="X463" s="3268"/>
      <c r="Y463" s="3268"/>
    </row>
    <row r="464" spans="1:25">
      <c r="A464" s="3251"/>
      <c r="B464" s="3267" t="s">
        <v>2554</v>
      </c>
      <c r="C464" s="3102"/>
      <c r="D464" s="3102"/>
      <c r="E464" s="3102"/>
      <c r="F464" s="3102"/>
      <c r="G464" s="3102"/>
      <c r="H464" s="3102"/>
      <c r="I464" s="3102"/>
      <c r="J464" s="3102"/>
      <c r="K464" s="3253"/>
      <c r="L464" s="3252"/>
      <c r="M464" s="3252"/>
      <c r="N464" s="3252"/>
      <c r="O464" s="3252"/>
      <c r="P464" s="3252"/>
      <c r="Q464" s="3266"/>
      <c r="R464" s="3266"/>
      <c r="S464" s="3266"/>
      <c r="T464" s="3266"/>
      <c r="U464" s="3266"/>
      <c r="V464" s="3266"/>
      <c r="W464" s="3266"/>
      <c r="X464" s="3266"/>
      <c r="Y464" s="3266"/>
    </row>
    <row r="465" spans="1:25">
      <c r="A465" s="3251"/>
      <c r="B465" s="3267" t="s">
        <v>2555</v>
      </c>
      <c r="C465" s="3102"/>
      <c r="D465" s="3102"/>
      <c r="E465" s="3102"/>
      <c r="F465" s="3102"/>
      <c r="G465" s="3102"/>
      <c r="H465" s="3102"/>
      <c r="I465" s="3102"/>
      <c r="J465" s="3102"/>
      <c r="K465" s="3253"/>
      <c r="L465" s="3252"/>
      <c r="M465" s="3252"/>
      <c r="N465" s="3252"/>
      <c r="O465" s="3252"/>
      <c r="P465" s="3252"/>
      <c r="Q465" s="3266"/>
      <c r="R465" s="3266"/>
      <c r="S465" s="3266"/>
      <c r="T465" s="3266"/>
      <c r="U465" s="3266"/>
      <c r="V465" s="3266"/>
      <c r="W465" s="3266"/>
      <c r="X465" s="3266"/>
      <c r="Y465" s="3266"/>
    </row>
    <row r="466" spans="1:25">
      <c r="A466" s="3251"/>
      <c r="B466" s="3267" t="s">
        <v>1311</v>
      </c>
      <c r="C466" s="3102"/>
      <c r="D466" s="3102"/>
      <c r="E466" s="3102"/>
      <c r="F466" s="3102"/>
      <c r="G466" s="3102"/>
      <c r="H466" s="3102"/>
      <c r="I466" s="3102"/>
      <c r="J466" s="3102"/>
      <c r="K466" s="3253"/>
      <c r="L466" s="3252"/>
      <c r="M466" s="3252"/>
      <c r="N466" s="3252"/>
      <c r="O466" s="3252"/>
      <c r="P466" s="3252"/>
      <c r="Q466" s="3266"/>
      <c r="R466" s="3266"/>
      <c r="S466" s="3266"/>
      <c r="T466" s="3266"/>
      <c r="U466" s="3266"/>
      <c r="V466" s="3266"/>
      <c r="W466" s="3266"/>
      <c r="X466" s="3266"/>
      <c r="Y466" s="3266"/>
    </row>
    <row r="467" spans="1:25">
      <c r="A467" s="3251"/>
      <c r="B467" s="3267" t="s">
        <v>2556</v>
      </c>
      <c r="C467" s="3102"/>
      <c r="D467" s="3102"/>
      <c r="E467" s="3102"/>
      <c r="F467" s="3102"/>
      <c r="G467" s="3102"/>
      <c r="H467" s="3102"/>
      <c r="I467" s="3102"/>
      <c r="J467" s="3102"/>
      <c r="K467" s="3253"/>
      <c r="L467" s="3252"/>
      <c r="M467" s="3252"/>
      <c r="N467" s="3252"/>
      <c r="O467" s="3252"/>
      <c r="P467" s="3252"/>
      <c r="Q467" s="3266"/>
      <c r="R467" s="3266"/>
      <c r="S467" s="3266"/>
      <c r="T467" s="3266"/>
      <c r="U467" s="3266"/>
      <c r="V467" s="3266"/>
      <c r="W467" s="3266"/>
      <c r="X467" s="3266"/>
      <c r="Y467" s="3266"/>
    </row>
    <row r="468" spans="1:25">
      <c r="A468" s="3251"/>
      <c r="B468" s="3267" t="s">
        <v>2557</v>
      </c>
      <c r="C468" s="3102"/>
      <c r="D468" s="3102"/>
      <c r="E468" s="3102"/>
      <c r="F468" s="3102"/>
      <c r="G468" s="3102"/>
      <c r="H468" s="3102"/>
      <c r="I468" s="3102"/>
      <c r="J468" s="3102"/>
      <c r="K468" s="3253"/>
      <c r="L468" s="3252"/>
      <c r="M468" s="3252"/>
      <c r="N468" s="3252"/>
      <c r="O468" s="3252"/>
      <c r="P468" s="3252"/>
      <c r="Q468" s="3266"/>
      <c r="R468" s="3266"/>
      <c r="S468" s="3266"/>
      <c r="T468" s="3266"/>
      <c r="U468" s="3266"/>
      <c r="V468" s="3266"/>
      <c r="W468" s="3266"/>
      <c r="X468" s="3266"/>
      <c r="Y468" s="3266"/>
    </row>
    <row r="469" spans="1:25">
      <c r="A469" s="3251"/>
      <c r="B469" s="3267" t="s">
        <v>2558</v>
      </c>
      <c r="C469" s="3102"/>
      <c r="D469" s="3102"/>
      <c r="E469" s="3102"/>
      <c r="F469" s="3102"/>
      <c r="G469" s="3102"/>
      <c r="H469" s="3102"/>
      <c r="I469" s="3102"/>
      <c r="J469" s="3102"/>
      <c r="K469" s="3253"/>
      <c r="L469" s="3252"/>
      <c r="M469" s="3252"/>
      <c r="N469" s="3252"/>
      <c r="O469" s="3252"/>
      <c r="P469" s="3252"/>
      <c r="Q469" s="3266"/>
      <c r="R469" s="3266"/>
      <c r="S469" s="3266"/>
      <c r="T469" s="3266"/>
      <c r="U469" s="3266"/>
      <c r="V469" s="3266"/>
      <c r="W469" s="3266"/>
      <c r="X469" s="3266"/>
      <c r="Y469" s="3266"/>
    </row>
    <row r="470" spans="1:25">
      <c r="A470" s="3251"/>
      <c r="B470" s="3267" t="s">
        <v>2559</v>
      </c>
      <c r="C470" s="3102"/>
      <c r="D470" s="3102"/>
      <c r="E470" s="3102"/>
      <c r="F470" s="3102"/>
      <c r="G470" s="3102"/>
      <c r="H470" s="3102"/>
      <c r="I470" s="3102"/>
      <c r="J470" s="3102"/>
      <c r="K470" s="3253"/>
      <c r="L470" s="3252"/>
      <c r="M470" s="3252"/>
      <c r="N470" s="3252"/>
      <c r="O470" s="3252"/>
      <c r="P470" s="3252"/>
      <c r="Q470" s="3266"/>
      <c r="R470" s="3266"/>
      <c r="S470" s="3266"/>
      <c r="T470" s="3266"/>
      <c r="U470" s="3266"/>
      <c r="V470" s="3266"/>
      <c r="W470" s="3266"/>
      <c r="X470" s="3266"/>
      <c r="Y470" s="3266"/>
    </row>
    <row r="471" spans="1:25">
      <c r="A471" s="3251"/>
      <c r="B471" s="3267" t="s">
        <v>1312</v>
      </c>
      <c r="C471" s="3102"/>
      <c r="D471" s="3102"/>
      <c r="E471" s="3102"/>
      <c r="F471" s="3102"/>
      <c r="G471" s="3102"/>
      <c r="H471" s="3102"/>
      <c r="I471" s="3102"/>
      <c r="J471" s="3102"/>
      <c r="K471" s="3253"/>
      <c r="L471" s="3252"/>
      <c r="M471" s="3252"/>
      <c r="N471" s="3252"/>
      <c r="O471" s="3252"/>
      <c r="P471" s="3252"/>
      <c r="Q471" s="3266"/>
      <c r="R471" s="3266"/>
      <c r="S471" s="3266"/>
      <c r="T471" s="3266"/>
      <c r="U471" s="3266"/>
      <c r="V471" s="3266"/>
      <c r="W471" s="3266"/>
      <c r="X471" s="3266"/>
      <c r="Y471" s="3266"/>
    </row>
    <row r="472" spans="1:25">
      <c r="A472" s="3251"/>
      <c r="B472" s="3267" t="s">
        <v>2563</v>
      </c>
      <c r="C472" s="3102"/>
      <c r="D472" s="3102"/>
      <c r="E472" s="3102"/>
      <c r="F472" s="3102"/>
      <c r="G472" s="3102"/>
      <c r="H472" s="3102"/>
      <c r="I472" s="3102"/>
      <c r="J472" s="3102"/>
      <c r="K472" s="3253"/>
      <c r="L472" s="3252"/>
      <c r="M472" s="3252"/>
      <c r="N472" s="3252"/>
      <c r="O472" s="3252"/>
      <c r="P472" s="3252"/>
      <c r="Q472" s="3266"/>
      <c r="R472" s="3266"/>
      <c r="S472" s="3266"/>
      <c r="T472" s="3266"/>
      <c r="U472" s="3266"/>
      <c r="V472" s="3266"/>
      <c r="W472" s="3266"/>
      <c r="X472" s="3266"/>
      <c r="Y472" s="3266"/>
    </row>
    <row r="473" spans="1:25">
      <c r="A473" s="3251"/>
      <c r="B473" s="3267" t="s">
        <v>1574</v>
      </c>
      <c r="C473" s="3102"/>
      <c r="D473" s="3102"/>
      <c r="E473" s="3102"/>
      <c r="F473" s="3102"/>
      <c r="G473" s="3102"/>
      <c r="H473" s="3102"/>
      <c r="I473" s="3102"/>
      <c r="J473" s="3102"/>
      <c r="K473" s="3253"/>
      <c r="L473" s="3252"/>
      <c r="M473" s="3252"/>
      <c r="N473" s="3252"/>
      <c r="O473" s="3252"/>
      <c r="P473" s="3252"/>
      <c r="Q473" s="3266"/>
      <c r="R473" s="3266"/>
      <c r="S473" s="3266"/>
      <c r="T473" s="3266"/>
      <c r="U473" s="3266"/>
      <c r="V473" s="3266"/>
      <c r="W473" s="3266"/>
      <c r="X473" s="3266"/>
      <c r="Y473" s="3266"/>
    </row>
    <row r="474" spans="1:25">
      <c r="A474" s="3251"/>
      <c r="B474" s="3274"/>
      <c r="C474" s="3102"/>
      <c r="D474" s="3102"/>
      <c r="E474" s="3102"/>
      <c r="F474" s="3102"/>
      <c r="G474" s="3102"/>
      <c r="H474" s="3102"/>
      <c r="I474" s="3102"/>
      <c r="J474" s="3102"/>
      <c r="K474" s="3253"/>
      <c r="L474" s="3270"/>
      <c r="M474" s="3270"/>
      <c r="N474" s="3270"/>
      <c r="O474" s="3270"/>
      <c r="P474" s="3270"/>
      <c r="Q474" s="3268"/>
      <c r="R474" s="3268"/>
      <c r="S474" s="3268"/>
      <c r="T474" s="3268"/>
      <c r="U474" s="3268"/>
      <c r="V474" s="3268"/>
      <c r="W474" s="3268"/>
      <c r="X474" s="3268"/>
      <c r="Y474" s="3268"/>
    </row>
    <row r="475" spans="1:25">
      <c r="A475" s="3251"/>
      <c r="B475" s="3257" t="s">
        <v>2590</v>
      </c>
      <c r="C475" s="3102"/>
      <c r="D475" s="3102"/>
      <c r="E475" s="3102"/>
      <c r="F475" s="3102"/>
      <c r="G475" s="3102"/>
      <c r="H475" s="3102"/>
      <c r="I475" s="3102"/>
      <c r="J475" s="3102"/>
      <c r="K475" s="3253"/>
      <c r="L475" s="3272"/>
      <c r="M475" s="3272"/>
      <c r="N475" s="3272"/>
      <c r="O475" s="3272"/>
      <c r="P475" s="3272"/>
      <c r="Q475" s="3271"/>
      <c r="R475" s="3271"/>
      <c r="S475" s="3271"/>
      <c r="T475" s="3271"/>
      <c r="U475" s="3271"/>
      <c r="V475" s="3271"/>
      <c r="W475" s="3271"/>
      <c r="X475" s="3271"/>
      <c r="Y475" s="3271"/>
    </row>
    <row r="476" spans="1:25">
      <c r="A476" s="3251"/>
      <c r="B476" s="3257" t="s">
        <v>2591</v>
      </c>
      <c r="C476" s="3102"/>
      <c r="D476" s="3102"/>
      <c r="E476" s="3102"/>
      <c r="F476" s="3102"/>
      <c r="G476" s="3102"/>
      <c r="H476" s="3102"/>
      <c r="I476" s="3102"/>
      <c r="J476" s="3102"/>
      <c r="K476" s="3253"/>
      <c r="L476" s="3270"/>
      <c r="M476" s="3270"/>
      <c r="N476" s="3270"/>
      <c r="O476" s="3270"/>
      <c r="P476" s="3270"/>
      <c r="Q476" s="3268"/>
      <c r="R476" s="3268"/>
      <c r="S476" s="3268"/>
      <c r="T476" s="3268"/>
      <c r="U476" s="3268"/>
      <c r="V476" s="3268"/>
      <c r="W476" s="3268"/>
      <c r="X476" s="3268"/>
      <c r="Y476" s="3268"/>
    </row>
    <row r="477" spans="1:25">
      <c r="A477" s="3251"/>
      <c r="B477" s="3257" t="s">
        <v>2554</v>
      </c>
      <c r="C477" s="3102"/>
      <c r="D477" s="3102"/>
      <c r="E477" s="3102"/>
      <c r="F477" s="3102"/>
      <c r="G477" s="3102"/>
      <c r="H477" s="3102"/>
      <c r="I477" s="3102"/>
      <c r="J477" s="3102"/>
      <c r="K477" s="3253"/>
      <c r="L477" s="3252"/>
      <c r="M477" s="3252"/>
      <c r="N477" s="3252"/>
      <c r="O477" s="3252"/>
      <c r="P477" s="3252"/>
      <c r="Q477" s="3266"/>
      <c r="R477" s="3266"/>
      <c r="S477" s="3266"/>
      <c r="T477" s="3266"/>
      <c r="U477" s="3266"/>
      <c r="V477" s="3266"/>
      <c r="W477" s="3266"/>
      <c r="X477" s="3266"/>
      <c r="Y477" s="3266"/>
    </row>
    <row r="478" spans="1:25">
      <c r="A478" s="3251"/>
      <c r="B478" s="3267" t="s">
        <v>2555</v>
      </c>
      <c r="C478" s="3102"/>
      <c r="D478" s="3102"/>
      <c r="E478" s="3102"/>
      <c r="F478" s="3102"/>
      <c r="G478" s="3102"/>
      <c r="H478" s="3102"/>
      <c r="I478" s="3102"/>
      <c r="J478" s="3102"/>
      <c r="K478" s="3253"/>
      <c r="L478" s="3252"/>
      <c r="M478" s="3252"/>
      <c r="N478" s="3252"/>
      <c r="O478" s="3252"/>
      <c r="P478" s="3252"/>
      <c r="Q478" s="3266"/>
      <c r="R478" s="3266"/>
      <c r="S478" s="3266"/>
      <c r="T478" s="3266"/>
      <c r="U478" s="3266"/>
      <c r="V478" s="3266"/>
      <c r="W478" s="3266"/>
      <c r="X478" s="3266"/>
      <c r="Y478" s="3266"/>
    </row>
    <row r="479" spans="1:25">
      <c r="A479" s="3251"/>
      <c r="B479" s="3267" t="s">
        <v>1311</v>
      </c>
      <c r="C479" s="3102"/>
      <c r="D479" s="3102"/>
      <c r="E479" s="3102"/>
      <c r="F479" s="3102"/>
      <c r="G479" s="3102"/>
      <c r="H479" s="3102"/>
      <c r="I479" s="3102"/>
      <c r="J479" s="3102"/>
      <c r="K479" s="3253"/>
      <c r="L479" s="3252"/>
      <c r="M479" s="3252"/>
      <c r="N479" s="3252"/>
      <c r="O479" s="3252"/>
      <c r="P479" s="3252"/>
      <c r="Q479" s="3266"/>
      <c r="R479" s="3266"/>
      <c r="S479" s="3266"/>
      <c r="T479" s="3266"/>
      <c r="U479" s="3266"/>
      <c r="V479" s="3266"/>
      <c r="W479" s="3266"/>
      <c r="X479" s="3266"/>
      <c r="Y479" s="3266"/>
    </row>
    <row r="480" spans="1:25">
      <c r="A480" s="3251"/>
      <c r="B480" s="3267" t="s">
        <v>2556</v>
      </c>
      <c r="C480" s="3102"/>
      <c r="D480" s="3102"/>
      <c r="E480" s="3102"/>
      <c r="F480" s="3102"/>
      <c r="G480" s="3102"/>
      <c r="H480" s="3102"/>
      <c r="I480" s="3102"/>
      <c r="J480" s="3102"/>
      <c r="K480" s="3253"/>
      <c r="L480" s="3252"/>
      <c r="M480" s="3252"/>
      <c r="N480" s="3252"/>
      <c r="O480" s="3252"/>
      <c r="P480" s="3252"/>
      <c r="Q480" s="3266"/>
      <c r="R480" s="3266"/>
      <c r="S480" s="3266"/>
      <c r="T480" s="3266"/>
      <c r="U480" s="3266"/>
      <c r="V480" s="3266"/>
      <c r="W480" s="3266"/>
      <c r="X480" s="3266"/>
      <c r="Y480" s="3266"/>
    </row>
    <row r="481" spans="1:25">
      <c r="A481" s="3251"/>
      <c r="B481" s="3267" t="s">
        <v>2557</v>
      </c>
      <c r="C481" s="3102"/>
      <c r="D481" s="3102"/>
      <c r="E481" s="3102"/>
      <c r="F481" s="3102"/>
      <c r="G481" s="3102"/>
      <c r="H481" s="3102"/>
      <c r="I481" s="3102"/>
      <c r="J481" s="3102"/>
      <c r="K481" s="3253"/>
      <c r="L481" s="3252"/>
      <c r="M481" s="3252"/>
      <c r="N481" s="3252"/>
      <c r="O481" s="3252"/>
      <c r="P481" s="3252"/>
      <c r="Q481" s="3266"/>
      <c r="R481" s="3266"/>
      <c r="S481" s="3266"/>
      <c r="T481" s="3266"/>
      <c r="U481" s="3266"/>
      <c r="V481" s="3266"/>
      <c r="W481" s="3266"/>
      <c r="X481" s="3266"/>
      <c r="Y481" s="3266"/>
    </row>
    <row r="482" spans="1:25">
      <c r="A482" s="3251"/>
      <c r="B482" s="3267" t="s">
        <v>2558</v>
      </c>
      <c r="C482" s="3102"/>
      <c r="D482" s="3102"/>
      <c r="E482" s="3102"/>
      <c r="F482" s="3102"/>
      <c r="G482" s="3102"/>
      <c r="H482" s="3102"/>
      <c r="I482" s="3102"/>
      <c r="J482" s="3102"/>
      <c r="K482" s="3253"/>
      <c r="L482" s="3252"/>
      <c r="M482" s="3252"/>
      <c r="N482" s="3252"/>
      <c r="O482" s="3252"/>
      <c r="P482" s="3252"/>
      <c r="Q482" s="3266"/>
      <c r="R482" s="3266"/>
      <c r="S482" s="3266"/>
      <c r="T482" s="3266"/>
      <c r="U482" s="3266"/>
      <c r="V482" s="3266"/>
      <c r="W482" s="3266"/>
      <c r="X482" s="3266"/>
      <c r="Y482" s="3266"/>
    </row>
    <row r="483" spans="1:25">
      <c r="A483" s="3251"/>
      <c r="B483" s="3267" t="s">
        <v>2559</v>
      </c>
      <c r="C483" s="3102"/>
      <c r="D483" s="3102"/>
      <c r="E483" s="3102"/>
      <c r="F483" s="3102"/>
      <c r="G483" s="3102"/>
      <c r="H483" s="3102"/>
      <c r="I483" s="3102"/>
      <c r="J483" s="3102"/>
      <c r="K483" s="3253"/>
      <c r="L483" s="3252"/>
      <c r="M483" s="3252"/>
      <c r="N483" s="3252"/>
      <c r="O483" s="3252"/>
      <c r="P483" s="3252"/>
      <c r="Q483" s="3266"/>
      <c r="R483" s="3266"/>
      <c r="S483" s="3266"/>
      <c r="T483" s="3266"/>
      <c r="U483" s="3266"/>
      <c r="V483" s="3266"/>
      <c r="W483" s="3266"/>
      <c r="X483" s="3266"/>
      <c r="Y483" s="3266"/>
    </row>
    <row r="484" spans="1:25">
      <c r="A484" s="3251"/>
      <c r="B484" s="3267" t="s">
        <v>1312</v>
      </c>
      <c r="C484" s="3102"/>
      <c r="D484" s="3102"/>
      <c r="E484" s="3102"/>
      <c r="F484" s="3102"/>
      <c r="G484" s="3102"/>
      <c r="H484" s="3102"/>
      <c r="I484" s="3102"/>
      <c r="J484" s="3102"/>
      <c r="K484" s="3253"/>
      <c r="L484" s="3252"/>
      <c r="M484" s="3252"/>
      <c r="N484" s="3252"/>
      <c r="O484" s="3252"/>
      <c r="P484" s="3252"/>
      <c r="Q484" s="3266"/>
      <c r="R484" s="3266"/>
      <c r="S484" s="3266"/>
      <c r="T484" s="3266"/>
      <c r="U484" s="3266"/>
      <c r="V484" s="3266"/>
      <c r="W484" s="3266"/>
      <c r="X484" s="3266"/>
      <c r="Y484" s="3266"/>
    </row>
    <row r="485" spans="1:25">
      <c r="A485" s="3251"/>
      <c r="B485" s="3267" t="s">
        <v>2563</v>
      </c>
      <c r="C485" s="3102"/>
      <c r="D485" s="3102"/>
      <c r="E485" s="3102"/>
      <c r="F485" s="3102"/>
      <c r="G485" s="3102"/>
      <c r="H485" s="3102"/>
      <c r="I485" s="3102"/>
      <c r="J485" s="3102"/>
      <c r="K485" s="3253"/>
      <c r="L485" s="3252"/>
      <c r="M485" s="3252"/>
      <c r="N485" s="3252"/>
      <c r="O485" s="3252"/>
      <c r="P485" s="3252"/>
      <c r="Q485" s="3266"/>
      <c r="R485" s="3266"/>
      <c r="S485" s="3266"/>
      <c r="T485" s="3266"/>
      <c r="U485" s="3266"/>
      <c r="V485" s="3266"/>
      <c r="W485" s="3266"/>
      <c r="X485" s="3266"/>
      <c r="Y485" s="3266"/>
    </row>
    <row r="486" spans="1:25">
      <c r="A486" s="3251"/>
      <c r="B486" s="3267" t="s">
        <v>1574</v>
      </c>
      <c r="C486" s="3102"/>
      <c r="D486" s="3102"/>
      <c r="E486" s="3102"/>
      <c r="F486" s="3102"/>
      <c r="G486" s="3102"/>
      <c r="H486" s="3102"/>
      <c r="I486" s="3102"/>
      <c r="J486" s="3102"/>
      <c r="K486" s="3253"/>
      <c r="L486" s="3252"/>
      <c r="M486" s="3252"/>
      <c r="N486" s="3252"/>
      <c r="O486" s="3252"/>
      <c r="P486" s="3252"/>
      <c r="Q486" s="3266"/>
      <c r="R486" s="3266"/>
      <c r="S486" s="3266"/>
      <c r="T486" s="3266"/>
      <c r="U486" s="3266"/>
      <c r="V486" s="3266"/>
      <c r="W486" s="3266"/>
      <c r="X486" s="3266"/>
      <c r="Y486" s="3266"/>
    </row>
    <row r="487" spans="1:25">
      <c r="A487" s="3251"/>
      <c r="B487" s="3274"/>
      <c r="C487" s="3102"/>
      <c r="D487" s="3102"/>
      <c r="E487" s="3102"/>
      <c r="F487" s="3102"/>
      <c r="G487" s="3102"/>
      <c r="H487" s="3102"/>
      <c r="I487" s="3102"/>
      <c r="J487" s="3102"/>
      <c r="K487" s="3253"/>
      <c r="L487" s="3270"/>
      <c r="M487" s="3270"/>
      <c r="N487" s="3270"/>
      <c r="O487" s="3270"/>
      <c r="P487" s="3270"/>
      <c r="Q487" s="3268"/>
      <c r="R487" s="3268"/>
      <c r="S487" s="3268"/>
      <c r="T487" s="3268"/>
      <c r="U487" s="3268"/>
      <c r="V487" s="3268"/>
      <c r="W487" s="3268"/>
      <c r="X487" s="3268"/>
      <c r="Y487" s="3268"/>
    </row>
    <row r="488" spans="1:25">
      <c r="A488" s="3251"/>
      <c r="B488" s="3257" t="s">
        <v>2592</v>
      </c>
      <c r="C488" s="3102"/>
      <c r="D488" s="3102"/>
      <c r="E488" s="3102"/>
      <c r="F488" s="3102"/>
      <c r="G488" s="3102"/>
      <c r="H488" s="3102"/>
      <c r="I488" s="3102"/>
      <c r="J488" s="3102"/>
      <c r="K488" s="3253"/>
      <c r="L488" s="3272"/>
      <c r="M488" s="3272"/>
      <c r="N488" s="3272"/>
      <c r="O488" s="3272"/>
      <c r="P488" s="3272"/>
      <c r="Q488" s="3271"/>
      <c r="R488" s="3271"/>
      <c r="S488" s="3271"/>
      <c r="T488" s="3271"/>
      <c r="U488" s="3271"/>
      <c r="V488" s="3271"/>
      <c r="W488" s="3271"/>
      <c r="X488" s="3271"/>
      <c r="Y488" s="3271"/>
    </row>
    <row r="489" spans="1:25">
      <c r="A489" s="3251"/>
      <c r="B489" s="3257" t="s">
        <v>2593</v>
      </c>
      <c r="C489" s="3102"/>
      <c r="D489" s="3102"/>
      <c r="E489" s="3102"/>
      <c r="F489" s="3102"/>
      <c r="G489" s="3102"/>
      <c r="H489" s="3102"/>
      <c r="I489" s="3102"/>
      <c r="J489" s="3102"/>
      <c r="K489" s="3253"/>
      <c r="L489" s="3270"/>
      <c r="M489" s="3270"/>
      <c r="N489" s="3270"/>
      <c r="O489" s="3270"/>
      <c r="P489" s="3270"/>
      <c r="Q489" s="3268"/>
      <c r="R489" s="3268"/>
      <c r="S489" s="3268"/>
      <c r="T489" s="3268"/>
      <c r="U489" s="3268"/>
      <c r="V489" s="3268"/>
      <c r="W489" s="3268"/>
      <c r="X489" s="3268"/>
      <c r="Y489" s="3268"/>
    </row>
    <row r="490" spans="1:25">
      <c r="A490" s="3251"/>
      <c r="B490" s="3267" t="s">
        <v>2554</v>
      </c>
      <c r="C490" s="3102"/>
      <c r="D490" s="3102"/>
      <c r="E490" s="3102"/>
      <c r="F490" s="3102"/>
      <c r="G490" s="3102"/>
      <c r="H490" s="3102"/>
      <c r="I490" s="3102"/>
      <c r="J490" s="3102"/>
      <c r="K490" s="3253"/>
      <c r="L490" s="3252"/>
      <c r="M490" s="3252"/>
      <c r="N490" s="3252"/>
      <c r="O490" s="3252"/>
      <c r="P490" s="3252"/>
      <c r="Q490" s="3266"/>
      <c r="R490" s="3266"/>
      <c r="S490" s="3266"/>
      <c r="T490" s="3266"/>
      <c r="U490" s="3266"/>
      <c r="V490" s="3266"/>
      <c r="W490" s="3266"/>
      <c r="X490" s="3266"/>
      <c r="Y490" s="3266"/>
    </row>
    <row r="491" spans="1:25">
      <c r="A491" s="3251"/>
      <c r="B491" s="3267" t="s">
        <v>2555</v>
      </c>
      <c r="C491" s="3102"/>
      <c r="D491" s="3102"/>
      <c r="E491" s="3102"/>
      <c r="F491" s="3102"/>
      <c r="G491" s="3102"/>
      <c r="H491" s="3102"/>
      <c r="I491" s="3102"/>
      <c r="J491" s="3102"/>
      <c r="K491" s="3253"/>
      <c r="L491" s="3252"/>
      <c r="M491" s="3252"/>
      <c r="N491" s="3252"/>
      <c r="O491" s="3252"/>
      <c r="P491" s="3252"/>
      <c r="Q491" s="3266"/>
      <c r="R491" s="3266"/>
      <c r="S491" s="3266"/>
      <c r="T491" s="3266"/>
      <c r="U491" s="3266"/>
      <c r="V491" s="3266"/>
      <c r="W491" s="3266"/>
      <c r="X491" s="3266"/>
      <c r="Y491" s="3266"/>
    </row>
    <row r="492" spans="1:25">
      <c r="A492" s="3251"/>
      <c r="B492" s="3267" t="s">
        <v>1311</v>
      </c>
      <c r="C492" s="3102"/>
      <c r="D492" s="3102"/>
      <c r="E492" s="3102"/>
      <c r="F492" s="3102"/>
      <c r="G492" s="3102"/>
      <c r="H492" s="3102"/>
      <c r="I492" s="3102"/>
      <c r="J492" s="3102"/>
      <c r="K492" s="3253"/>
      <c r="L492" s="3252"/>
      <c r="M492" s="3252"/>
      <c r="N492" s="3252"/>
      <c r="O492" s="3252"/>
      <c r="P492" s="3252"/>
      <c r="Q492" s="3266"/>
      <c r="R492" s="3266"/>
      <c r="S492" s="3266"/>
      <c r="T492" s="3266"/>
      <c r="U492" s="3266"/>
      <c r="V492" s="3266"/>
      <c r="W492" s="3266"/>
      <c r="X492" s="3266"/>
      <c r="Y492" s="3266"/>
    </row>
    <row r="493" spans="1:25">
      <c r="A493" s="3251"/>
      <c r="B493" s="3267" t="s">
        <v>2556</v>
      </c>
      <c r="C493" s="3102"/>
      <c r="D493" s="3102"/>
      <c r="E493" s="3102"/>
      <c r="F493" s="3102"/>
      <c r="G493" s="3102"/>
      <c r="H493" s="3102"/>
      <c r="I493" s="3102"/>
      <c r="J493" s="3102"/>
      <c r="K493" s="3253"/>
      <c r="L493" s="3252"/>
      <c r="M493" s="3252"/>
      <c r="N493" s="3252"/>
      <c r="O493" s="3252"/>
      <c r="P493" s="3252"/>
      <c r="Q493" s="3266"/>
      <c r="R493" s="3266"/>
      <c r="S493" s="3266"/>
      <c r="T493" s="3266"/>
      <c r="U493" s="3266"/>
      <c r="V493" s="3266"/>
      <c r="W493" s="3266"/>
      <c r="X493" s="3266"/>
      <c r="Y493" s="3266"/>
    </row>
    <row r="494" spans="1:25">
      <c r="A494" s="3251"/>
      <c r="B494" s="3274" t="s">
        <v>2557</v>
      </c>
      <c r="C494" s="3102"/>
      <c r="D494" s="3102"/>
      <c r="E494" s="3102"/>
      <c r="F494" s="3102"/>
      <c r="G494" s="3102"/>
      <c r="H494" s="3102"/>
      <c r="I494" s="3102"/>
      <c r="J494" s="3102"/>
      <c r="K494" s="3253"/>
      <c r="L494" s="3252"/>
      <c r="M494" s="3252"/>
      <c r="N494" s="3252"/>
      <c r="O494" s="3252"/>
      <c r="P494" s="3252"/>
      <c r="Q494" s="3266"/>
      <c r="R494" s="3266"/>
      <c r="S494" s="3266"/>
      <c r="T494" s="3266"/>
      <c r="U494" s="3266"/>
      <c r="V494" s="3266"/>
      <c r="W494" s="3266"/>
      <c r="X494" s="3266"/>
      <c r="Y494" s="3266"/>
    </row>
    <row r="495" spans="1:25">
      <c r="A495" s="3251"/>
      <c r="B495" s="3274" t="s">
        <v>2558</v>
      </c>
      <c r="C495" s="3102"/>
      <c r="D495" s="3102"/>
      <c r="E495" s="3102"/>
      <c r="F495" s="3102"/>
      <c r="G495" s="3102"/>
      <c r="H495" s="3102"/>
      <c r="I495" s="3102"/>
      <c r="J495" s="3102"/>
      <c r="K495" s="3253"/>
      <c r="L495" s="3252"/>
      <c r="M495" s="3252"/>
      <c r="N495" s="3252"/>
      <c r="O495" s="3252"/>
      <c r="P495" s="3252"/>
      <c r="Q495" s="3266"/>
      <c r="R495" s="3266"/>
      <c r="S495" s="3266"/>
      <c r="T495" s="3266"/>
      <c r="U495" s="3266"/>
      <c r="V495" s="3266"/>
      <c r="W495" s="3266"/>
      <c r="X495" s="3266"/>
      <c r="Y495" s="3266"/>
    </row>
    <row r="496" spans="1:25">
      <c r="A496" s="3251"/>
      <c r="B496" s="3267" t="s">
        <v>2559</v>
      </c>
      <c r="C496" s="3102"/>
      <c r="D496" s="3102"/>
      <c r="E496" s="3102"/>
      <c r="F496" s="3102"/>
      <c r="G496" s="3102"/>
      <c r="H496" s="3102"/>
      <c r="I496" s="3102"/>
      <c r="J496" s="3102"/>
      <c r="K496" s="3253"/>
      <c r="L496" s="3252"/>
      <c r="M496" s="3252"/>
      <c r="N496" s="3252"/>
      <c r="O496" s="3252"/>
      <c r="P496" s="3252"/>
      <c r="Q496" s="3266"/>
      <c r="R496" s="3266"/>
      <c r="S496" s="3266"/>
      <c r="T496" s="3266"/>
      <c r="U496" s="3266"/>
      <c r="V496" s="3266"/>
      <c r="W496" s="3266"/>
      <c r="X496" s="3266"/>
      <c r="Y496" s="3266"/>
    </row>
    <row r="497" spans="1:25">
      <c r="A497" s="3251"/>
      <c r="B497" s="3267" t="s">
        <v>1312</v>
      </c>
      <c r="C497" s="3102"/>
      <c r="D497" s="3102"/>
      <c r="E497" s="3102"/>
      <c r="F497" s="3102"/>
      <c r="G497" s="3102"/>
      <c r="H497" s="3102"/>
      <c r="I497" s="3102"/>
      <c r="J497" s="3102"/>
      <c r="K497" s="3253"/>
      <c r="L497" s="3252"/>
      <c r="M497" s="3252"/>
      <c r="N497" s="3252"/>
      <c r="O497" s="3252"/>
      <c r="P497" s="3252"/>
      <c r="Q497" s="3266"/>
      <c r="R497" s="3266"/>
      <c r="S497" s="3266"/>
      <c r="T497" s="3266"/>
      <c r="U497" s="3266"/>
      <c r="V497" s="3266"/>
      <c r="W497" s="3266"/>
      <c r="X497" s="3266"/>
      <c r="Y497" s="3266"/>
    </row>
    <row r="498" spans="1:25">
      <c r="A498" s="3251"/>
      <c r="B498" s="3267" t="s">
        <v>2563</v>
      </c>
      <c r="C498" s="3102"/>
      <c r="D498" s="3102"/>
      <c r="E498" s="3102"/>
      <c r="F498" s="3102"/>
      <c r="G498" s="3102"/>
      <c r="H498" s="3102"/>
      <c r="I498" s="3102"/>
      <c r="J498" s="3102"/>
      <c r="K498" s="3253"/>
      <c r="L498" s="3252"/>
      <c r="M498" s="3252"/>
      <c r="N498" s="3252"/>
      <c r="O498" s="3252"/>
      <c r="P498" s="3252"/>
      <c r="Q498" s="3266"/>
      <c r="R498" s="3266"/>
      <c r="S498" s="3266"/>
      <c r="T498" s="3266"/>
      <c r="U498" s="3266"/>
      <c r="V498" s="3266"/>
      <c r="W498" s="3266"/>
      <c r="X498" s="3266"/>
      <c r="Y498" s="3266"/>
    </row>
    <row r="499" spans="1:25">
      <c r="A499" s="3251"/>
      <c r="B499" s="3267" t="s">
        <v>1574</v>
      </c>
      <c r="C499" s="3102"/>
      <c r="D499" s="3102"/>
      <c r="E499" s="3102"/>
      <c r="F499" s="3102"/>
      <c r="G499" s="3102"/>
      <c r="H499" s="3102"/>
      <c r="I499" s="3102"/>
      <c r="J499" s="3102"/>
      <c r="K499" s="3253"/>
      <c r="L499" s="3252"/>
      <c r="M499" s="3252"/>
      <c r="N499" s="3252"/>
      <c r="O499" s="3252"/>
      <c r="P499" s="3252"/>
      <c r="Q499" s="3266"/>
      <c r="R499" s="3266"/>
      <c r="S499" s="3266"/>
      <c r="T499" s="3266"/>
      <c r="U499" s="3266"/>
      <c r="V499" s="3266"/>
      <c r="W499" s="3266"/>
      <c r="X499" s="3266"/>
      <c r="Y499" s="3266"/>
    </row>
    <row r="500" spans="1:25">
      <c r="A500" s="3251"/>
      <c r="B500" s="3274"/>
      <c r="C500" s="3102"/>
      <c r="D500" s="3102"/>
      <c r="E500" s="3102"/>
      <c r="F500" s="3102"/>
      <c r="G500" s="3102"/>
      <c r="H500" s="3102"/>
      <c r="I500" s="3102"/>
      <c r="J500" s="3102"/>
      <c r="K500" s="3253"/>
      <c r="L500" s="3270"/>
      <c r="M500" s="3270"/>
      <c r="N500" s="3270"/>
      <c r="O500" s="3270"/>
      <c r="P500" s="3270"/>
      <c r="Q500" s="3268"/>
      <c r="R500" s="3268"/>
      <c r="S500" s="3268"/>
      <c r="T500" s="3268"/>
      <c r="U500" s="3268"/>
      <c r="V500" s="3268"/>
      <c r="W500" s="3268"/>
      <c r="X500" s="3268"/>
      <c r="Y500" s="3268"/>
    </row>
    <row r="501" spans="1:25">
      <c r="A501" s="3251"/>
      <c r="B501" s="3257" t="s">
        <v>2594</v>
      </c>
      <c r="C501" s="3102"/>
      <c r="D501" s="3102"/>
      <c r="E501" s="3102"/>
      <c r="F501" s="3102"/>
      <c r="G501" s="3102"/>
      <c r="H501" s="3102"/>
      <c r="I501" s="3102"/>
      <c r="J501" s="3102"/>
      <c r="K501" s="3253"/>
      <c r="L501" s="3272"/>
      <c r="M501" s="3272"/>
      <c r="N501" s="3272"/>
      <c r="O501" s="3272"/>
      <c r="P501" s="3272"/>
      <c r="Q501" s="3271"/>
      <c r="R501" s="3271"/>
      <c r="S501" s="3271"/>
      <c r="T501" s="3271"/>
      <c r="U501" s="3271"/>
      <c r="V501" s="3271"/>
      <c r="W501" s="3271"/>
      <c r="X501" s="3271"/>
      <c r="Y501" s="3271"/>
    </row>
    <row r="502" spans="1:25">
      <c r="A502" s="3251"/>
      <c r="B502" s="3257" t="s">
        <v>2601</v>
      </c>
      <c r="C502" s="3102"/>
      <c r="D502" s="3102"/>
      <c r="E502" s="3102"/>
      <c r="F502" s="3102"/>
      <c r="G502" s="3102"/>
      <c r="H502" s="3102"/>
      <c r="I502" s="3102"/>
      <c r="J502" s="3102"/>
      <c r="K502" s="3253"/>
      <c r="L502" s="3270"/>
      <c r="M502" s="3270"/>
      <c r="N502" s="3270"/>
      <c r="O502" s="3270"/>
      <c r="P502" s="3270"/>
      <c r="Q502" s="3268"/>
      <c r="R502" s="3268"/>
      <c r="S502" s="3268"/>
      <c r="T502" s="3268"/>
      <c r="U502" s="3268"/>
      <c r="V502" s="3268"/>
      <c r="W502" s="3268"/>
      <c r="X502" s="3268"/>
      <c r="Y502" s="3268"/>
    </row>
    <row r="503" spans="1:25">
      <c r="A503" s="3251"/>
      <c r="B503" s="3267" t="s">
        <v>2554</v>
      </c>
      <c r="C503" s="3102"/>
      <c r="D503" s="3102"/>
      <c r="E503" s="3102"/>
      <c r="F503" s="3102"/>
      <c r="G503" s="3102"/>
      <c r="H503" s="3102"/>
      <c r="I503" s="3102"/>
      <c r="J503" s="3102"/>
      <c r="K503" s="3253"/>
      <c r="L503" s="3252"/>
      <c r="M503" s="3252"/>
      <c r="N503" s="3252"/>
      <c r="O503" s="3252"/>
      <c r="P503" s="3252"/>
      <c r="Q503" s="3266"/>
      <c r="R503" s="3266"/>
      <c r="S503" s="3266"/>
      <c r="T503" s="3266"/>
      <c r="U503" s="3266"/>
      <c r="V503" s="3266"/>
      <c r="W503" s="3266"/>
      <c r="X503" s="3266"/>
      <c r="Y503" s="3266"/>
    </row>
    <row r="504" spans="1:25">
      <c r="A504" s="3251"/>
      <c r="B504" s="3267" t="s">
        <v>2555</v>
      </c>
      <c r="C504" s="3102"/>
      <c r="D504" s="3102"/>
      <c r="E504" s="3102"/>
      <c r="F504" s="3102"/>
      <c r="G504" s="3102"/>
      <c r="H504" s="3102"/>
      <c r="I504" s="3102"/>
      <c r="J504" s="3102"/>
      <c r="K504" s="3253"/>
      <c r="L504" s="3252"/>
      <c r="M504" s="3252"/>
      <c r="N504" s="3252"/>
      <c r="O504" s="3252"/>
      <c r="P504" s="3252"/>
      <c r="Q504" s="3266"/>
      <c r="R504" s="3266"/>
      <c r="S504" s="3266"/>
      <c r="T504" s="3266"/>
      <c r="U504" s="3266"/>
      <c r="V504" s="3266"/>
      <c r="W504" s="3266"/>
      <c r="X504" s="3266"/>
      <c r="Y504" s="3266"/>
    </row>
    <row r="505" spans="1:25">
      <c r="A505" s="3251"/>
      <c r="B505" s="3267" t="s">
        <v>1311</v>
      </c>
      <c r="C505" s="3102"/>
      <c r="D505" s="3102"/>
      <c r="E505" s="3102"/>
      <c r="F505" s="3102"/>
      <c r="G505" s="3102"/>
      <c r="H505" s="3102"/>
      <c r="I505" s="3102"/>
      <c r="J505" s="3102"/>
      <c r="K505" s="3253"/>
      <c r="L505" s="3252"/>
      <c r="M505" s="3252"/>
      <c r="N505" s="3252"/>
      <c r="O505" s="3252"/>
      <c r="P505" s="3252"/>
      <c r="Q505" s="3266"/>
      <c r="R505" s="3266"/>
      <c r="S505" s="3266"/>
      <c r="T505" s="3266"/>
      <c r="U505" s="3266"/>
      <c r="V505" s="3266"/>
      <c r="W505" s="3266"/>
      <c r="X505" s="3266"/>
      <c r="Y505" s="3266"/>
    </row>
    <row r="506" spans="1:25">
      <c r="A506" s="3251"/>
      <c r="B506" s="3267" t="s">
        <v>2556</v>
      </c>
      <c r="C506" s="3102"/>
      <c r="D506" s="3102"/>
      <c r="E506" s="3102"/>
      <c r="F506" s="3102"/>
      <c r="G506" s="3102"/>
      <c r="H506" s="3102"/>
      <c r="I506" s="3102"/>
      <c r="J506" s="3102"/>
      <c r="K506" s="3253"/>
      <c r="L506" s="3252"/>
      <c r="M506" s="3252"/>
      <c r="N506" s="3252"/>
      <c r="O506" s="3252"/>
      <c r="P506" s="3252"/>
      <c r="Q506" s="3266"/>
      <c r="R506" s="3266"/>
      <c r="S506" s="3266"/>
      <c r="T506" s="3266"/>
      <c r="U506" s="3266"/>
      <c r="V506" s="3266"/>
      <c r="W506" s="3266"/>
      <c r="X506" s="3266"/>
      <c r="Y506" s="3266"/>
    </row>
    <row r="507" spans="1:25">
      <c r="A507" s="3251"/>
      <c r="B507" s="3267" t="s">
        <v>2557</v>
      </c>
      <c r="C507" s="3102"/>
      <c r="D507" s="3102"/>
      <c r="E507" s="3102"/>
      <c r="F507" s="3102"/>
      <c r="G507" s="3102"/>
      <c r="H507" s="3102"/>
      <c r="I507" s="3102"/>
      <c r="J507" s="3102"/>
      <c r="K507" s="3253"/>
      <c r="L507" s="3252"/>
      <c r="M507" s="3252"/>
      <c r="N507" s="3252"/>
      <c r="O507" s="3252"/>
      <c r="P507" s="3252"/>
      <c r="Q507" s="3266"/>
      <c r="R507" s="3266"/>
      <c r="S507" s="3266"/>
      <c r="T507" s="3266"/>
      <c r="U507" s="3266"/>
      <c r="V507" s="3266"/>
      <c r="W507" s="3266"/>
      <c r="X507" s="3266"/>
      <c r="Y507" s="3266"/>
    </row>
    <row r="508" spans="1:25">
      <c r="A508" s="3251"/>
      <c r="B508" s="3267" t="s">
        <v>2558</v>
      </c>
      <c r="C508" s="3102"/>
      <c r="D508" s="3102"/>
      <c r="E508" s="3102"/>
      <c r="F508" s="3102"/>
      <c r="G508" s="3102"/>
      <c r="H508" s="3102"/>
      <c r="I508" s="3102"/>
      <c r="J508" s="3102"/>
      <c r="K508" s="3253"/>
      <c r="L508" s="3252"/>
      <c r="M508" s="3252"/>
      <c r="N508" s="3252"/>
      <c r="O508" s="3252"/>
      <c r="P508" s="3252"/>
      <c r="Q508" s="3266"/>
      <c r="R508" s="3266"/>
      <c r="S508" s="3266"/>
      <c r="T508" s="3266"/>
      <c r="U508" s="3266"/>
      <c r="V508" s="3266"/>
      <c r="W508" s="3266"/>
      <c r="X508" s="3266"/>
      <c r="Y508" s="3266"/>
    </row>
    <row r="509" spans="1:25">
      <c r="A509" s="3251"/>
      <c r="B509" s="3267" t="s">
        <v>2559</v>
      </c>
      <c r="C509" s="3102"/>
      <c r="D509" s="3102"/>
      <c r="E509" s="3102"/>
      <c r="F509" s="3102"/>
      <c r="G509" s="3102"/>
      <c r="H509" s="3102"/>
      <c r="I509" s="3102"/>
      <c r="J509" s="3102"/>
      <c r="K509" s="3253"/>
      <c r="L509" s="3252"/>
      <c r="M509" s="3252"/>
      <c r="N509" s="3252"/>
      <c r="O509" s="3252"/>
      <c r="P509" s="3252"/>
      <c r="Q509" s="3266"/>
      <c r="R509" s="3266"/>
      <c r="S509" s="3266"/>
      <c r="T509" s="3266"/>
      <c r="U509" s="3266"/>
      <c r="V509" s="3266"/>
      <c r="W509" s="3266"/>
      <c r="X509" s="3266"/>
      <c r="Y509" s="3266"/>
    </row>
    <row r="510" spans="1:25">
      <c r="A510" s="3251"/>
      <c r="B510" s="3267" t="s">
        <v>1312</v>
      </c>
      <c r="C510" s="3102"/>
      <c r="D510" s="3102"/>
      <c r="E510" s="3102"/>
      <c r="F510" s="3102"/>
      <c r="G510" s="3102"/>
      <c r="H510" s="3102"/>
      <c r="I510" s="3102"/>
      <c r="J510" s="3102"/>
      <c r="K510" s="3253"/>
      <c r="L510" s="3252"/>
      <c r="M510" s="3252"/>
      <c r="N510" s="3252"/>
      <c r="O510" s="3252"/>
      <c r="P510" s="3252"/>
      <c r="Q510" s="3266"/>
      <c r="R510" s="3266"/>
      <c r="S510" s="3266"/>
      <c r="T510" s="3266"/>
      <c r="U510" s="3266"/>
      <c r="V510" s="3266"/>
      <c r="W510" s="3266"/>
      <c r="X510" s="3266"/>
      <c r="Y510" s="3266"/>
    </row>
    <row r="511" spans="1:25">
      <c r="A511" s="3251"/>
      <c r="B511" s="3267" t="s">
        <v>2563</v>
      </c>
      <c r="C511" s="3102"/>
      <c r="D511" s="3102"/>
      <c r="E511" s="3102"/>
      <c r="F511" s="3102"/>
      <c r="G511" s="3102"/>
      <c r="H511" s="3102"/>
      <c r="I511" s="3102"/>
      <c r="J511" s="3102"/>
      <c r="K511" s="3253"/>
      <c r="L511" s="3252"/>
      <c r="M511" s="3252"/>
      <c r="N511" s="3252"/>
      <c r="O511" s="3252"/>
      <c r="P511" s="3252"/>
      <c r="Q511" s="3266"/>
      <c r="R511" s="3266"/>
      <c r="S511" s="3266"/>
      <c r="T511" s="3266"/>
      <c r="U511" s="3266"/>
      <c r="V511" s="3266"/>
      <c r="W511" s="3266"/>
      <c r="X511" s="3266"/>
      <c r="Y511" s="3266"/>
    </row>
    <row r="512" spans="1:25">
      <c r="A512" s="3251"/>
      <c r="B512" s="3267" t="s">
        <v>1574</v>
      </c>
      <c r="C512" s="3102"/>
      <c r="D512" s="3102"/>
      <c r="E512" s="3102"/>
      <c r="F512" s="3102"/>
      <c r="G512" s="3102"/>
      <c r="H512" s="3102"/>
      <c r="I512" s="3102"/>
      <c r="J512" s="3102"/>
      <c r="K512" s="3253"/>
      <c r="L512" s="3252"/>
      <c r="M512" s="3252"/>
      <c r="N512" s="3252"/>
      <c r="O512" s="3252"/>
      <c r="P512" s="3252"/>
      <c r="Q512" s="3266"/>
      <c r="R512" s="3266"/>
      <c r="S512" s="3266"/>
      <c r="T512" s="3266"/>
      <c r="U512" s="3266"/>
      <c r="V512" s="3266"/>
      <c r="W512" s="3266"/>
      <c r="X512" s="3266"/>
      <c r="Y512" s="3266"/>
    </row>
    <row r="513" spans="1:25">
      <c r="A513" s="3251"/>
      <c r="B513" s="3274"/>
      <c r="C513" s="3102"/>
      <c r="D513" s="3102"/>
      <c r="E513" s="3102"/>
      <c r="F513" s="3102"/>
      <c r="G513" s="3102"/>
      <c r="H513" s="3102"/>
      <c r="I513" s="3102"/>
      <c r="J513" s="3102"/>
      <c r="K513" s="3253"/>
      <c r="L513" s="3270"/>
      <c r="M513" s="3270"/>
      <c r="N513" s="3270"/>
      <c r="O513" s="3270"/>
      <c r="P513" s="3270"/>
      <c r="Q513" s="3268"/>
      <c r="R513" s="3268"/>
      <c r="S513" s="3268"/>
      <c r="T513" s="3268"/>
      <c r="U513" s="3268"/>
      <c r="V513" s="3268"/>
      <c r="W513" s="3268"/>
      <c r="X513" s="3268"/>
      <c r="Y513" s="3268"/>
    </row>
    <row r="514" spans="1:25">
      <c r="A514" s="3251"/>
      <c r="B514" s="3257" t="s">
        <v>2595</v>
      </c>
      <c r="C514" s="3102"/>
      <c r="D514" s="3102"/>
      <c r="E514" s="3102"/>
      <c r="F514" s="3102"/>
      <c r="G514" s="3102"/>
      <c r="H514" s="3102"/>
      <c r="I514" s="3102"/>
      <c r="J514" s="3102"/>
      <c r="K514" s="3253"/>
      <c r="L514" s="3272"/>
      <c r="M514" s="3272"/>
      <c r="N514" s="3272"/>
      <c r="O514" s="3272"/>
      <c r="P514" s="3272"/>
      <c r="Q514" s="3271"/>
      <c r="R514" s="3271"/>
      <c r="S514" s="3271"/>
      <c r="T514" s="3271"/>
      <c r="U514" s="3271"/>
      <c r="V514" s="3271"/>
      <c r="W514" s="3271"/>
      <c r="X514" s="3271"/>
      <c r="Y514" s="3271"/>
    </row>
    <row r="515" spans="1:25">
      <c r="A515" s="3251"/>
      <c r="B515" s="3257" t="s">
        <v>2596</v>
      </c>
      <c r="C515" s="3102"/>
      <c r="D515" s="3102"/>
      <c r="E515" s="3102"/>
      <c r="F515" s="3102"/>
      <c r="G515" s="3102"/>
      <c r="H515" s="3102"/>
      <c r="I515" s="3102"/>
      <c r="J515" s="3102"/>
      <c r="K515" s="3253"/>
      <c r="L515" s="3270"/>
      <c r="M515" s="3270"/>
      <c r="N515" s="3270"/>
      <c r="O515" s="3270"/>
      <c r="P515" s="3270"/>
      <c r="Q515" s="3268"/>
      <c r="R515" s="3268"/>
      <c r="S515" s="3268"/>
      <c r="T515" s="3268"/>
      <c r="U515" s="3268"/>
      <c r="V515" s="3268"/>
      <c r="W515" s="3268"/>
      <c r="X515" s="3268"/>
      <c r="Y515" s="3268"/>
    </row>
    <row r="516" spans="1:25">
      <c r="A516" s="3251"/>
      <c r="B516" s="3267" t="s">
        <v>2554</v>
      </c>
      <c r="C516" s="3102"/>
      <c r="D516" s="3102"/>
      <c r="E516" s="3102"/>
      <c r="F516" s="3102"/>
      <c r="G516" s="3102"/>
      <c r="H516" s="3102"/>
      <c r="I516" s="3102"/>
      <c r="J516" s="3102"/>
      <c r="K516" s="3253"/>
      <c r="L516" s="3252"/>
      <c r="M516" s="3252"/>
      <c r="N516" s="3252"/>
      <c r="O516" s="3252"/>
      <c r="P516" s="3252"/>
      <c r="Q516" s="3266"/>
      <c r="R516" s="3266"/>
      <c r="S516" s="3266"/>
      <c r="T516" s="3266"/>
      <c r="U516" s="3266"/>
      <c r="V516" s="3266"/>
      <c r="W516" s="3266"/>
      <c r="X516" s="3266"/>
      <c r="Y516" s="3266"/>
    </row>
    <row r="517" spans="1:25">
      <c r="A517" s="3251"/>
      <c r="B517" s="3267" t="s">
        <v>2555</v>
      </c>
      <c r="C517" s="3102"/>
      <c r="D517" s="3102"/>
      <c r="E517" s="3102"/>
      <c r="F517" s="3102"/>
      <c r="G517" s="3102"/>
      <c r="H517" s="3102"/>
      <c r="I517" s="3102"/>
      <c r="J517" s="3102"/>
      <c r="K517" s="3253"/>
      <c r="L517" s="3252"/>
      <c r="M517" s="3252"/>
      <c r="N517" s="3252"/>
      <c r="O517" s="3252"/>
      <c r="P517" s="3252"/>
      <c r="Q517" s="3266"/>
      <c r="R517" s="3266"/>
      <c r="S517" s="3266"/>
      <c r="T517" s="3266"/>
      <c r="U517" s="3266"/>
      <c r="V517" s="3266"/>
      <c r="W517" s="3266"/>
      <c r="X517" s="3266"/>
      <c r="Y517" s="3266"/>
    </row>
    <row r="518" spans="1:25">
      <c r="A518" s="3251"/>
      <c r="B518" s="3267" t="s">
        <v>1311</v>
      </c>
      <c r="C518" s="3102"/>
      <c r="D518" s="3102"/>
      <c r="E518" s="3102"/>
      <c r="F518" s="3102"/>
      <c r="G518" s="3102"/>
      <c r="H518" s="3102"/>
      <c r="I518" s="3102"/>
      <c r="J518" s="3102"/>
      <c r="K518" s="3253"/>
      <c r="L518" s="3252"/>
      <c r="M518" s="3252"/>
      <c r="N518" s="3252"/>
      <c r="O518" s="3252"/>
      <c r="P518" s="3252"/>
      <c r="Q518" s="3266"/>
      <c r="R518" s="3266"/>
      <c r="S518" s="3266"/>
      <c r="T518" s="3266"/>
      <c r="U518" s="3266"/>
      <c r="V518" s="3266"/>
      <c r="W518" s="3266"/>
      <c r="X518" s="3266"/>
      <c r="Y518" s="3266"/>
    </row>
    <row r="519" spans="1:25">
      <c r="A519" s="3251"/>
      <c r="B519" s="3267" t="s">
        <v>2556</v>
      </c>
      <c r="C519" s="3102"/>
      <c r="D519" s="3102"/>
      <c r="E519" s="3102"/>
      <c r="F519" s="3102"/>
      <c r="G519" s="3102"/>
      <c r="H519" s="3102"/>
      <c r="I519" s="3102"/>
      <c r="J519" s="3102"/>
      <c r="K519" s="3253"/>
      <c r="L519" s="3252"/>
      <c r="M519" s="3252"/>
      <c r="N519" s="3252"/>
      <c r="O519" s="3252"/>
      <c r="P519" s="3252"/>
      <c r="Q519" s="3266"/>
      <c r="R519" s="3266"/>
      <c r="S519" s="3266"/>
      <c r="T519" s="3266"/>
      <c r="U519" s="3266"/>
      <c r="V519" s="3266"/>
      <c r="W519" s="3266"/>
      <c r="X519" s="3266"/>
      <c r="Y519" s="3266"/>
    </row>
    <row r="520" spans="1:25">
      <c r="A520" s="3251"/>
      <c r="B520" s="3267" t="s">
        <v>2557</v>
      </c>
      <c r="C520" s="3102"/>
      <c r="D520" s="3102"/>
      <c r="E520" s="3102"/>
      <c r="F520" s="3102"/>
      <c r="G520" s="3102"/>
      <c r="H520" s="3102"/>
      <c r="I520" s="3102"/>
      <c r="J520" s="3102"/>
      <c r="K520" s="3253"/>
      <c r="L520" s="3252"/>
      <c r="M520" s="3252"/>
      <c r="N520" s="3252"/>
      <c r="O520" s="3252"/>
      <c r="P520" s="3252"/>
      <c r="Q520" s="3266"/>
      <c r="R520" s="3266"/>
      <c r="S520" s="3266"/>
      <c r="T520" s="3266"/>
      <c r="U520" s="3266"/>
      <c r="V520" s="3266"/>
      <c r="W520" s="3266"/>
      <c r="X520" s="3266"/>
      <c r="Y520" s="3266"/>
    </row>
    <row r="521" spans="1:25">
      <c r="A521" s="3251"/>
      <c r="B521" s="3267" t="s">
        <v>2558</v>
      </c>
      <c r="C521" s="3102"/>
      <c r="D521" s="3102"/>
      <c r="E521" s="3102"/>
      <c r="F521" s="3102"/>
      <c r="G521" s="3102"/>
      <c r="H521" s="3102"/>
      <c r="I521" s="3102"/>
      <c r="J521" s="3102"/>
      <c r="K521" s="3253"/>
      <c r="L521" s="3252"/>
      <c r="M521" s="3252"/>
      <c r="N521" s="3252"/>
      <c r="O521" s="3252"/>
      <c r="P521" s="3252"/>
      <c r="Q521" s="3266"/>
      <c r="R521" s="3266"/>
      <c r="S521" s="3266"/>
      <c r="T521" s="3266"/>
      <c r="U521" s="3266"/>
      <c r="V521" s="3266"/>
      <c r="W521" s="3266"/>
      <c r="X521" s="3266"/>
      <c r="Y521" s="3266"/>
    </row>
    <row r="522" spans="1:25">
      <c r="A522" s="3251"/>
      <c r="B522" s="3267" t="s">
        <v>2559</v>
      </c>
      <c r="C522" s="3102"/>
      <c r="D522" s="3102"/>
      <c r="E522" s="3102"/>
      <c r="F522" s="3102"/>
      <c r="G522" s="3102"/>
      <c r="H522" s="3102"/>
      <c r="I522" s="3102"/>
      <c r="J522" s="3102"/>
      <c r="K522" s="3253"/>
      <c r="L522" s="3252"/>
      <c r="M522" s="3252"/>
      <c r="N522" s="3252"/>
      <c r="O522" s="3252"/>
      <c r="P522" s="3252"/>
      <c r="Q522" s="3266"/>
      <c r="R522" s="3266"/>
      <c r="S522" s="3266"/>
      <c r="T522" s="3266"/>
      <c r="U522" s="3266"/>
      <c r="V522" s="3266"/>
      <c r="W522" s="3266"/>
      <c r="X522" s="3266"/>
      <c r="Y522" s="3266"/>
    </row>
    <row r="523" spans="1:25">
      <c r="A523" s="3251"/>
      <c r="B523" s="3267" t="s">
        <v>1312</v>
      </c>
      <c r="C523" s="3102"/>
      <c r="D523" s="3102"/>
      <c r="E523" s="3102"/>
      <c r="F523" s="3102"/>
      <c r="G523" s="3102"/>
      <c r="H523" s="3102"/>
      <c r="I523" s="3102"/>
      <c r="J523" s="3102"/>
      <c r="K523" s="3253"/>
      <c r="L523" s="3252"/>
      <c r="M523" s="3252"/>
      <c r="N523" s="3252"/>
      <c r="O523" s="3252"/>
      <c r="P523" s="3252"/>
      <c r="Q523" s="3266"/>
      <c r="R523" s="3266"/>
      <c r="S523" s="3266"/>
      <c r="T523" s="3266"/>
      <c r="U523" s="3266"/>
      <c r="V523" s="3266"/>
      <c r="W523" s="3266"/>
      <c r="X523" s="3266"/>
      <c r="Y523" s="3266"/>
    </row>
    <row r="524" spans="1:25">
      <c r="A524" s="3251"/>
      <c r="B524" s="3267" t="s">
        <v>2563</v>
      </c>
      <c r="C524" s="3102"/>
      <c r="D524" s="3102"/>
      <c r="E524" s="3102"/>
      <c r="F524" s="3102"/>
      <c r="G524" s="3102"/>
      <c r="H524" s="3102"/>
      <c r="I524" s="3102"/>
      <c r="J524" s="3102"/>
      <c r="K524" s="3253"/>
      <c r="L524" s="3252"/>
      <c r="M524" s="3252"/>
      <c r="N524" s="3252"/>
      <c r="O524" s="3252"/>
      <c r="P524" s="3252"/>
      <c r="Q524" s="3266"/>
      <c r="R524" s="3266"/>
      <c r="S524" s="3266"/>
      <c r="T524" s="3266"/>
      <c r="U524" s="3266"/>
      <c r="V524" s="3266"/>
      <c r="W524" s="3266"/>
      <c r="X524" s="3266"/>
      <c r="Y524" s="3266"/>
    </row>
    <row r="525" spans="1:25">
      <c r="A525" s="3251"/>
      <c r="B525" s="3267" t="s">
        <v>1574</v>
      </c>
      <c r="C525" s="3102"/>
      <c r="D525" s="3102"/>
      <c r="E525" s="3102"/>
      <c r="F525" s="3102"/>
      <c r="G525" s="3102"/>
      <c r="H525" s="3102"/>
      <c r="I525" s="3102"/>
      <c r="J525" s="3102"/>
      <c r="K525" s="3253"/>
      <c r="L525" s="3252"/>
      <c r="M525" s="3252"/>
      <c r="N525" s="3252"/>
      <c r="O525" s="3252"/>
      <c r="P525" s="3252"/>
      <c r="Q525" s="3266"/>
      <c r="R525" s="3266"/>
      <c r="S525" s="3266"/>
      <c r="T525" s="3266"/>
      <c r="U525" s="3266"/>
      <c r="V525" s="3266"/>
      <c r="W525" s="3266"/>
      <c r="X525" s="3266"/>
      <c r="Y525" s="3266"/>
    </row>
    <row r="526" spans="1:25">
      <c r="A526" s="3251"/>
      <c r="B526" s="3273"/>
      <c r="C526" s="3102"/>
      <c r="D526" s="3102"/>
      <c r="E526" s="3102"/>
      <c r="F526" s="3102"/>
      <c r="G526" s="3102"/>
      <c r="H526" s="3102"/>
      <c r="I526" s="3102"/>
      <c r="J526" s="3102"/>
      <c r="K526" s="3253"/>
      <c r="L526" s="3270"/>
      <c r="M526" s="3270"/>
      <c r="N526" s="3270"/>
      <c r="O526" s="3270"/>
      <c r="P526" s="3270"/>
      <c r="Q526" s="3268"/>
      <c r="R526" s="3268"/>
      <c r="S526" s="3268"/>
      <c r="T526" s="3268"/>
      <c r="U526" s="3268"/>
      <c r="V526" s="3268"/>
      <c r="W526" s="3268"/>
      <c r="X526" s="3268"/>
      <c r="Y526" s="3268"/>
    </row>
    <row r="527" spans="1:25">
      <c r="A527" s="3251"/>
      <c r="B527" s="3257" t="s">
        <v>2597</v>
      </c>
      <c r="C527" s="3102"/>
      <c r="D527" s="3102"/>
      <c r="E527" s="3102"/>
      <c r="F527" s="3102"/>
      <c r="G527" s="3102"/>
      <c r="H527" s="3102"/>
      <c r="I527" s="3102"/>
      <c r="J527" s="3102"/>
      <c r="K527" s="3253"/>
      <c r="L527" s="3272"/>
      <c r="M527" s="3272"/>
      <c r="N527" s="3272"/>
      <c r="O527" s="3272"/>
      <c r="P527" s="3272"/>
      <c r="Q527" s="3271"/>
      <c r="R527" s="3271"/>
      <c r="S527" s="3271"/>
      <c r="T527" s="3271"/>
      <c r="U527" s="3271"/>
      <c r="V527" s="3271"/>
      <c r="W527" s="3271"/>
      <c r="X527" s="3271"/>
      <c r="Y527" s="3271"/>
    </row>
    <row r="528" spans="1:25">
      <c r="A528" s="3251"/>
      <c r="B528" s="3257" t="s">
        <v>2598</v>
      </c>
      <c r="C528" s="3102"/>
      <c r="D528" s="3102"/>
      <c r="E528" s="3102"/>
      <c r="F528" s="3102"/>
      <c r="G528" s="3102"/>
      <c r="H528" s="3102"/>
      <c r="I528" s="3102"/>
      <c r="J528" s="3102"/>
      <c r="K528" s="3253"/>
      <c r="L528" s="3270"/>
      <c r="M528" s="3270"/>
      <c r="N528" s="3270"/>
      <c r="O528" s="3270"/>
      <c r="P528" s="3270"/>
      <c r="Q528" s="3268"/>
      <c r="R528" s="3268"/>
      <c r="S528" s="3268"/>
      <c r="T528" s="3268"/>
      <c r="U528" s="3268"/>
      <c r="V528" s="3268"/>
      <c r="W528" s="3268"/>
      <c r="X528" s="3268"/>
      <c r="Y528" s="3268"/>
    </row>
    <row r="529" spans="1:25">
      <c r="A529" s="3251"/>
      <c r="B529" s="3267" t="s">
        <v>2554</v>
      </c>
      <c r="C529" s="3102"/>
      <c r="D529" s="3102"/>
      <c r="E529" s="3102"/>
      <c r="F529" s="3102"/>
      <c r="G529" s="3102"/>
      <c r="H529" s="3102"/>
      <c r="I529" s="3102"/>
      <c r="J529" s="3102"/>
      <c r="K529" s="3253"/>
      <c r="L529" s="3252"/>
      <c r="M529" s="3252"/>
      <c r="N529" s="3252"/>
      <c r="O529" s="3252"/>
      <c r="P529" s="3252"/>
      <c r="Q529" s="3266"/>
      <c r="R529" s="3266"/>
      <c r="S529" s="3266"/>
      <c r="T529" s="3266"/>
      <c r="U529" s="3266"/>
      <c r="V529" s="3266"/>
      <c r="W529" s="3266"/>
      <c r="X529" s="3266"/>
      <c r="Y529" s="3266"/>
    </row>
    <row r="530" spans="1:25">
      <c r="A530" s="3251"/>
      <c r="B530" s="3267" t="s">
        <v>2555</v>
      </c>
      <c r="C530" s="3102"/>
      <c r="D530" s="3102"/>
      <c r="E530" s="3102"/>
      <c r="F530" s="3102"/>
      <c r="G530" s="3102"/>
      <c r="H530" s="3102"/>
      <c r="I530" s="3102"/>
      <c r="J530" s="3102"/>
      <c r="K530" s="3253"/>
      <c r="L530" s="3252"/>
      <c r="M530" s="3252"/>
      <c r="N530" s="3252"/>
      <c r="O530" s="3252"/>
      <c r="P530" s="3252"/>
      <c r="Q530" s="3266"/>
      <c r="R530" s="3266"/>
      <c r="S530" s="3266"/>
      <c r="T530" s="3266"/>
      <c r="U530" s="3266"/>
      <c r="V530" s="3266"/>
      <c r="W530" s="3266"/>
      <c r="X530" s="3266"/>
      <c r="Y530" s="3266"/>
    </row>
    <row r="531" spans="1:25">
      <c r="A531" s="3251"/>
      <c r="B531" s="3267" t="s">
        <v>1311</v>
      </c>
      <c r="C531" s="3102"/>
      <c r="D531" s="3102"/>
      <c r="E531" s="3102"/>
      <c r="F531" s="3102"/>
      <c r="G531" s="3102"/>
      <c r="H531" s="3102"/>
      <c r="I531" s="3102"/>
      <c r="J531" s="3102"/>
      <c r="K531" s="3253"/>
      <c r="L531" s="3252"/>
      <c r="M531" s="3252"/>
      <c r="N531" s="3252"/>
      <c r="O531" s="3252"/>
      <c r="P531" s="3252"/>
      <c r="Q531" s="3266"/>
      <c r="R531" s="3266"/>
      <c r="S531" s="3266"/>
      <c r="T531" s="3266"/>
      <c r="U531" s="3266"/>
      <c r="V531" s="3266"/>
      <c r="W531" s="3266"/>
      <c r="X531" s="3266"/>
      <c r="Y531" s="3266"/>
    </row>
    <row r="532" spans="1:25">
      <c r="A532" s="3251"/>
      <c r="B532" s="3267" t="s">
        <v>2556</v>
      </c>
      <c r="C532" s="3102"/>
      <c r="D532" s="3102"/>
      <c r="E532" s="3102"/>
      <c r="F532" s="3102"/>
      <c r="G532" s="3102"/>
      <c r="H532" s="3102"/>
      <c r="I532" s="3102"/>
      <c r="J532" s="3102"/>
      <c r="K532" s="3253"/>
      <c r="L532" s="3252"/>
      <c r="M532" s="3252"/>
      <c r="N532" s="3252"/>
      <c r="O532" s="3252"/>
      <c r="P532" s="3252"/>
      <c r="Q532" s="3266"/>
      <c r="R532" s="3266"/>
      <c r="S532" s="3266"/>
      <c r="T532" s="3266"/>
      <c r="U532" s="3266"/>
      <c r="V532" s="3266"/>
      <c r="W532" s="3266"/>
      <c r="X532" s="3266"/>
      <c r="Y532" s="3266"/>
    </row>
    <row r="533" spans="1:25">
      <c r="A533" s="3251"/>
      <c r="B533" s="3267" t="s">
        <v>2557</v>
      </c>
      <c r="C533" s="3102"/>
      <c r="D533" s="3102"/>
      <c r="E533" s="3102"/>
      <c r="F533" s="3102"/>
      <c r="G533" s="3102"/>
      <c r="H533" s="3102"/>
      <c r="I533" s="3102"/>
      <c r="J533" s="3102"/>
      <c r="K533" s="3253"/>
      <c r="L533" s="3252"/>
      <c r="M533" s="3252"/>
      <c r="N533" s="3252"/>
      <c r="O533" s="3252"/>
      <c r="P533" s="3252"/>
      <c r="Q533" s="3266"/>
      <c r="R533" s="3266"/>
      <c r="S533" s="3266"/>
      <c r="T533" s="3266"/>
      <c r="U533" s="3266"/>
      <c r="V533" s="3266"/>
      <c r="W533" s="3266"/>
      <c r="X533" s="3266"/>
      <c r="Y533" s="3266"/>
    </row>
    <row r="534" spans="1:25">
      <c r="A534" s="3251"/>
      <c r="B534" s="3267" t="s">
        <v>2558</v>
      </c>
      <c r="C534" s="3102"/>
      <c r="D534" s="3102"/>
      <c r="E534" s="3102"/>
      <c r="F534" s="3102"/>
      <c r="G534" s="3102"/>
      <c r="H534" s="3102"/>
      <c r="I534" s="3102"/>
      <c r="J534" s="3102"/>
      <c r="K534" s="3253"/>
      <c r="L534" s="3252"/>
      <c r="M534" s="3252"/>
      <c r="N534" s="3252"/>
      <c r="O534" s="3252"/>
      <c r="P534" s="3252"/>
      <c r="Q534" s="3266"/>
      <c r="R534" s="3266"/>
      <c r="S534" s="3266"/>
      <c r="T534" s="3266"/>
      <c r="U534" s="3266"/>
      <c r="V534" s="3266"/>
      <c r="W534" s="3266"/>
      <c r="X534" s="3266"/>
      <c r="Y534" s="3266"/>
    </row>
    <row r="535" spans="1:25">
      <c r="A535" s="3251"/>
      <c r="B535" s="3267" t="s">
        <v>2559</v>
      </c>
      <c r="C535" s="3102"/>
      <c r="D535" s="3102"/>
      <c r="E535" s="3102"/>
      <c r="F535" s="3102"/>
      <c r="G535" s="3102"/>
      <c r="H535" s="3102"/>
      <c r="I535" s="3102"/>
      <c r="J535" s="3102"/>
      <c r="K535" s="3253"/>
      <c r="L535" s="3252"/>
      <c r="M535" s="3252"/>
      <c r="N535" s="3252"/>
      <c r="O535" s="3252"/>
      <c r="P535" s="3252"/>
      <c r="Q535" s="3266"/>
      <c r="R535" s="3266"/>
      <c r="S535" s="3266"/>
      <c r="T535" s="3266"/>
      <c r="U535" s="3266"/>
      <c r="V535" s="3266"/>
      <c r="W535" s="3266"/>
      <c r="X535" s="3266"/>
      <c r="Y535" s="3266"/>
    </row>
    <row r="536" spans="1:25">
      <c r="A536" s="3251"/>
      <c r="B536" s="3267" t="s">
        <v>1312</v>
      </c>
      <c r="C536" s="3102"/>
      <c r="D536" s="3102"/>
      <c r="E536" s="3102"/>
      <c r="F536" s="3102"/>
      <c r="G536" s="3102"/>
      <c r="H536" s="3102"/>
      <c r="I536" s="3102"/>
      <c r="J536" s="3102"/>
      <c r="K536" s="3253"/>
      <c r="L536" s="3252"/>
      <c r="M536" s="3252"/>
      <c r="N536" s="3252"/>
      <c r="O536" s="3252"/>
      <c r="P536" s="3252"/>
      <c r="Q536" s="3266"/>
      <c r="R536" s="3266"/>
      <c r="S536" s="3266"/>
      <c r="T536" s="3266"/>
      <c r="U536" s="3266"/>
      <c r="V536" s="3266"/>
      <c r="W536" s="3266"/>
      <c r="X536" s="3266"/>
      <c r="Y536" s="3266"/>
    </row>
    <row r="537" spans="1:25">
      <c r="A537" s="3251"/>
      <c r="B537" s="3267" t="s">
        <v>2563</v>
      </c>
      <c r="C537" s="3102"/>
      <c r="D537" s="3102"/>
      <c r="E537" s="3102"/>
      <c r="F537" s="3102"/>
      <c r="G537" s="3102"/>
      <c r="H537" s="3102"/>
      <c r="I537" s="3102"/>
      <c r="J537" s="3102"/>
      <c r="K537" s="3253"/>
      <c r="L537" s="3252"/>
      <c r="M537" s="3252"/>
      <c r="N537" s="3252"/>
      <c r="O537" s="3252"/>
      <c r="P537" s="3252"/>
      <c r="Q537" s="3266"/>
      <c r="R537" s="3266"/>
      <c r="S537" s="3266"/>
      <c r="T537" s="3266"/>
      <c r="U537" s="3266"/>
      <c r="V537" s="3266"/>
      <c r="W537" s="3266"/>
      <c r="X537" s="3266"/>
      <c r="Y537" s="3266"/>
    </row>
    <row r="538" spans="1:25" ht="13.5" thickBot="1">
      <c r="A538" s="3251"/>
      <c r="B538" s="3265" t="s">
        <v>1574</v>
      </c>
      <c r="C538" s="3250"/>
      <c r="D538" s="3250"/>
      <c r="E538" s="3250"/>
      <c r="F538" s="3250"/>
      <c r="G538" s="3250"/>
      <c r="H538" s="3250"/>
      <c r="I538" s="3250"/>
      <c r="J538" s="3250"/>
      <c r="K538" s="3249"/>
      <c r="L538" s="3264"/>
      <c r="M538" s="3264"/>
      <c r="N538" s="3264"/>
      <c r="O538" s="3264"/>
      <c r="P538" s="3264"/>
      <c r="Q538" s="3263"/>
      <c r="R538" s="3263"/>
      <c r="S538" s="3263"/>
      <c r="T538" s="3263"/>
      <c r="U538" s="3263"/>
      <c r="V538" s="3263"/>
      <c r="W538" s="3263"/>
      <c r="X538" s="3263"/>
      <c r="Y538" s="3263"/>
    </row>
    <row r="539" spans="1:25">
      <c r="A539" s="3251"/>
      <c r="B539" s="3262"/>
      <c r="C539" s="3261"/>
      <c r="D539" s="3261"/>
      <c r="E539" s="3261"/>
      <c r="F539" s="3261"/>
      <c r="G539" s="3261"/>
      <c r="H539" s="3261"/>
      <c r="I539" s="3261"/>
      <c r="J539" s="3261"/>
      <c r="K539" s="3260"/>
      <c r="L539" s="3259"/>
      <c r="M539" s="3259"/>
      <c r="N539" s="3259"/>
      <c r="O539" s="3259"/>
      <c r="P539" s="3259"/>
      <c r="Q539" s="3258"/>
      <c r="R539" s="3258"/>
      <c r="S539" s="3258"/>
      <c r="T539" s="3258"/>
      <c r="U539" s="3258"/>
      <c r="V539" s="3258"/>
      <c r="W539" s="3258"/>
      <c r="X539" s="3258"/>
      <c r="Y539" s="3258"/>
    </row>
    <row r="540" spans="1:25">
      <c r="A540" s="3251"/>
      <c r="B540" s="3257" t="s">
        <v>2599</v>
      </c>
      <c r="C540" s="3102"/>
      <c r="D540" s="3102"/>
      <c r="E540" s="3102"/>
      <c r="F540" s="3102"/>
      <c r="G540" s="3102"/>
      <c r="H540" s="3102"/>
      <c r="I540" s="3102"/>
      <c r="J540" s="3102"/>
      <c r="K540" s="3253"/>
      <c r="L540" s="3256"/>
      <c r="M540" s="3256"/>
      <c r="N540" s="3256"/>
      <c r="O540" s="3256"/>
      <c r="P540" s="3256"/>
      <c r="Q540" s="3255"/>
      <c r="R540" s="3255"/>
      <c r="S540" s="3255"/>
      <c r="T540" s="3255"/>
      <c r="U540" s="3255"/>
      <c r="V540" s="3255"/>
      <c r="W540" s="3255"/>
      <c r="X540" s="3255"/>
      <c r="Y540" s="3255"/>
    </row>
    <row r="541" spans="1:25">
      <c r="A541" s="3251"/>
      <c r="B541" s="3254" t="s">
        <v>2600</v>
      </c>
      <c r="C541" s="3102"/>
      <c r="D541" s="3102"/>
      <c r="E541" s="3102"/>
      <c r="F541" s="3102"/>
      <c r="G541" s="3102"/>
      <c r="H541" s="3102"/>
      <c r="I541" s="3102"/>
      <c r="J541" s="3102"/>
      <c r="K541" s="3253"/>
      <c r="L541" s="3252"/>
      <c r="M541" s="3252"/>
      <c r="N541" s="3252"/>
      <c r="O541" s="3252"/>
      <c r="P541" s="3252"/>
      <c r="Q541" s="2775"/>
      <c r="R541" s="2775"/>
      <c r="S541" s="2775"/>
      <c r="T541" s="2775"/>
      <c r="U541" s="2775"/>
      <c r="V541" s="2775"/>
      <c r="W541" s="2775"/>
      <c r="X541" s="2775"/>
      <c r="Y541" s="2775"/>
    </row>
    <row r="542" spans="1:25" ht="13.5" thickBot="1">
      <c r="A542" s="3251"/>
      <c r="B542" s="2771"/>
      <c r="C542" s="3250"/>
      <c r="D542" s="3250"/>
      <c r="E542" s="3250"/>
      <c r="F542" s="3250"/>
      <c r="G542" s="3250"/>
      <c r="H542" s="3250"/>
      <c r="I542" s="3250"/>
      <c r="J542" s="3250"/>
      <c r="K542" s="3249"/>
      <c r="L542" s="3248"/>
      <c r="M542" s="3248"/>
      <c r="N542" s="3248"/>
      <c r="O542" s="3248"/>
      <c r="P542" s="3247"/>
      <c r="Q542" s="3247"/>
      <c r="R542" s="3247"/>
      <c r="S542" s="3247"/>
      <c r="T542" s="3247"/>
      <c r="U542" s="3247"/>
      <c r="V542" s="3247"/>
      <c r="W542" s="3247"/>
      <c r="X542" s="3247"/>
      <c r="Y542" s="3247"/>
    </row>
  </sheetData>
  <mergeCells count="18">
    <mergeCell ref="AH8:AI8"/>
    <mergeCell ref="L7:U7"/>
    <mergeCell ref="L276:P276"/>
    <mergeCell ref="R276:Y276"/>
    <mergeCell ref="AB8:AC8"/>
    <mergeCell ref="AD8:AE8"/>
    <mergeCell ref="X7:AM7"/>
    <mergeCell ref="L8:M8"/>
    <mergeCell ref="N8:O8"/>
    <mergeCell ref="P8:Q8"/>
    <mergeCell ref="R8:S8"/>
    <mergeCell ref="T8:U8"/>
    <mergeCell ref="V8:W8"/>
    <mergeCell ref="AF8:AG8"/>
    <mergeCell ref="X8:Y8"/>
    <mergeCell ref="Z8:AA8"/>
    <mergeCell ref="AJ8:AK8"/>
    <mergeCell ref="AL8:AM8"/>
  </mergeCells>
  <pageMargins left="0.44" right="0.44" top="0.48" bottom="0.38" header="0.31496062992125984" footer="0.31496062992125984"/>
  <pageSetup paperSize="9" scale="25" fitToHeight="4" orientation="portrait" r:id="rId1"/>
</worksheet>
</file>

<file path=xl/worksheets/sheet67.xml><?xml version="1.0" encoding="utf-8"?>
<worksheet xmlns="http://schemas.openxmlformats.org/spreadsheetml/2006/main" xmlns:r="http://schemas.openxmlformats.org/officeDocument/2006/relationships">
  <sheetPr>
    <tabColor theme="9" tint="0.59999389629810485"/>
    <pageSetUpPr fitToPage="1"/>
  </sheetPr>
  <dimension ref="A1:O147"/>
  <sheetViews>
    <sheetView zoomScale="80" zoomScaleNormal="80" workbookViewId="0">
      <selection activeCell="B11" sqref="B11"/>
    </sheetView>
  </sheetViews>
  <sheetFormatPr defaultColWidth="8" defaultRowHeight="12.75"/>
  <cols>
    <col min="1" max="1" width="7.375" style="1798" customWidth="1"/>
    <col min="2" max="2" width="62.125" style="1798" bestFit="1" customWidth="1"/>
    <col min="3" max="3" width="9.5" style="1912" customWidth="1"/>
    <col min="4" max="8" width="9.375" style="1912" bestFit="1" customWidth="1"/>
    <col min="9" max="9" width="9.5" style="1912" customWidth="1"/>
    <col min="10" max="11" width="10" style="1798" bestFit="1" customWidth="1"/>
    <col min="12" max="12" width="10" style="1798" customWidth="1"/>
    <col min="13" max="13" width="10" style="1913" customWidth="1"/>
    <col min="14" max="15" width="9.75" style="1798" customWidth="1"/>
    <col min="16" max="16384" width="8" style="1798"/>
  </cols>
  <sheetData>
    <row r="1" spans="1:15" s="1782" customFormat="1" ht="24.75">
      <c r="A1" s="1760" t="s">
        <v>68</v>
      </c>
      <c r="M1" s="1783"/>
    </row>
    <row r="2" spans="1:15" s="1782" customFormat="1" ht="24.75">
      <c r="A2" s="1762" t="s">
        <v>1775</v>
      </c>
      <c r="M2" s="1783"/>
    </row>
    <row r="3" spans="1:15" s="1784" customFormat="1" ht="25.5" thickBot="1">
      <c r="A3" s="1764" t="e">
        <f>_2004_05</f>
        <v>#NAME?</v>
      </c>
      <c r="B3" s="1764"/>
    </row>
    <row r="4" spans="1:15" s="1787" customFormat="1" ht="20.25" customHeight="1">
      <c r="A4" s="1785" t="str">
        <f ca="1">LEFT(RIGHT(CELL("filename",A1),LEN(CELL("filename",A1))-FIND("]",CELL("filename",A1))),4)</f>
        <v xml:space="preserve">4.3 </v>
      </c>
      <c r="B4" s="1785" t="str">
        <f ca="1">RIGHT(CELL("filename",A1),LEN(CELL("filename",A1))-4-FIND("]",CELL("filename",A1)))</f>
        <v>System_Perf</v>
      </c>
      <c r="C4" s="1785" t="str">
        <f ca="1">RIGHT(CELL("filename",A1),LEN(CELL("filename",A1))-FIND("]",CELL("filename",A1)))</f>
        <v>4.3 System_Perf</v>
      </c>
      <c r="D4" s="1786"/>
      <c r="E4" s="1786"/>
      <c r="F4" s="1786"/>
      <c r="G4" s="1786"/>
      <c r="H4" s="1786"/>
      <c r="I4" s="1786"/>
    </row>
    <row r="5" spans="1:15" s="1791" customFormat="1" ht="20.25">
      <c r="A5" s="1788">
        <v>4.3</v>
      </c>
      <c r="B5" s="1788" t="s">
        <v>1776</v>
      </c>
      <c r="C5" s="1789"/>
      <c r="D5" s="1790"/>
      <c r="E5" s="1790"/>
      <c r="F5" s="1790"/>
      <c r="G5" s="1790"/>
      <c r="H5" s="1790"/>
      <c r="I5" s="1790"/>
      <c r="M5" s="1792"/>
    </row>
    <row r="6" spans="1:15" s="1791" customFormat="1" ht="14.25">
      <c r="A6" s="1793"/>
      <c r="B6" s="1794"/>
      <c r="C6" s="1789"/>
      <c r="D6" s="1790"/>
      <c r="E6" s="1790"/>
      <c r="F6" s="1790"/>
      <c r="G6" s="1790"/>
      <c r="H6" s="1790"/>
      <c r="I6" s="1790"/>
      <c r="M6" s="1792"/>
    </row>
    <row r="7" spans="1:15">
      <c r="A7" s="1793"/>
      <c r="B7" s="1795"/>
      <c r="C7" s="1796"/>
      <c r="D7" s="1796"/>
      <c r="E7" s="1796"/>
      <c r="F7" s="1796"/>
      <c r="G7" s="1796"/>
      <c r="H7" s="1796"/>
      <c r="I7" s="1796"/>
      <c r="J7" s="1796"/>
      <c r="K7" s="1796"/>
      <c r="L7" s="1796"/>
      <c r="M7" s="1796"/>
      <c r="N7" s="1797" t="s">
        <v>1777</v>
      </c>
      <c r="O7" s="1797" t="s">
        <v>1778</v>
      </c>
    </row>
    <row r="8" spans="1:15" ht="13.5" customHeight="1">
      <c r="A8" s="1793"/>
      <c r="B8" s="1799"/>
      <c r="C8" s="1800" t="s">
        <v>1744</v>
      </c>
      <c r="D8" s="1800" t="s">
        <v>1745</v>
      </c>
      <c r="E8" s="1800" t="s">
        <v>1746</v>
      </c>
      <c r="F8" s="1800" t="s">
        <v>43</v>
      </c>
      <c r="G8" s="1800" t="s">
        <v>42</v>
      </c>
      <c r="H8" s="1801" t="s">
        <v>41</v>
      </c>
      <c r="I8" s="1801" t="s">
        <v>40</v>
      </c>
      <c r="J8" s="1801" t="s">
        <v>25</v>
      </c>
      <c r="K8" s="1801" t="s">
        <v>24</v>
      </c>
      <c r="L8" s="1801" t="s">
        <v>23</v>
      </c>
      <c r="M8" s="1801" t="s">
        <v>22</v>
      </c>
      <c r="N8" s="1802" t="s">
        <v>21</v>
      </c>
      <c r="O8" s="1802" t="s">
        <v>250</v>
      </c>
    </row>
    <row r="9" spans="1:15">
      <c r="A9" s="1793"/>
      <c r="B9" s="1803" t="s">
        <v>1779</v>
      </c>
      <c r="C9" s="1804"/>
      <c r="D9" s="1805"/>
      <c r="E9" s="1805"/>
      <c r="F9" s="1805"/>
      <c r="G9" s="1805"/>
      <c r="H9" s="1805"/>
      <c r="I9" s="1805"/>
      <c r="J9" s="1805"/>
      <c r="K9" s="1805"/>
      <c r="L9" s="1805"/>
      <c r="M9" s="1805"/>
      <c r="N9" s="1806"/>
      <c r="O9" s="1806"/>
    </row>
    <row r="10" spans="1:15">
      <c r="A10" s="1793"/>
      <c r="B10" s="1809" t="s">
        <v>2963</v>
      </c>
      <c r="C10" s="1810"/>
      <c r="D10" s="1810"/>
      <c r="E10" s="1810"/>
      <c r="F10" s="1810"/>
      <c r="G10" s="1811"/>
      <c r="H10" s="1811"/>
      <c r="I10" s="1811"/>
      <c r="J10" s="1811"/>
      <c r="K10" s="1811"/>
      <c r="L10" s="1811"/>
      <c r="M10" s="1811"/>
      <c r="N10" s="1812"/>
      <c r="O10" s="1808"/>
    </row>
    <row r="11" spans="1:15">
      <c r="A11" s="1793"/>
      <c r="B11" s="1809"/>
      <c r="C11" s="1813"/>
      <c r="D11" s="1814"/>
      <c r="E11" s="1814"/>
      <c r="F11" s="1814"/>
      <c r="G11" s="1814"/>
      <c r="H11" s="1814"/>
      <c r="I11" s="1814"/>
      <c r="J11" s="1814"/>
      <c r="K11" s="1814"/>
      <c r="L11" s="1814"/>
      <c r="M11" s="1814"/>
      <c r="N11" s="1815"/>
      <c r="O11" s="1808"/>
    </row>
    <row r="12" spans="1:15">
      <c r="A12" s="1793"/>
      <c r="B12" s="1803" t="s">
        <v>1780</v>
      </c>
      <c r="C12" s="1813"/>
      <c r="D12" s="1814"/>
      <c r="E12" s="1814"/>
      <c r="F12" s="1814"/>
      <c r="G12" s="1814"/>
      <c r="H12" s="1814"/>
      <c r="I12" s="1814"/>
      <c r="J12" s="1814"/>
      <c r="K12" s="1814"/>
      <c r="L12" s="1814"/>
      <c r="M12" s="1814"/>
      <c r="N12" s="1815"/>
      <c r="O12" s="1808"/>
    </row>
    <row r="13" spans="1:15">
      <c r="A13" s="1793"/>
      <c r="B13" s="1809" t="s">
        <v>1781</v>
      </c>
      <c r="C13" s="1816"/>
      <c r="D13" s="1816"/>
      <c r="E13" s="1816"/>
      <c r="F13" s="1816"/>
      <c r="G13" s="1816"/>
      <c r="H13" s="1816"/>
      <c r="I13" s="1816"/>
      <c r="J13" s="1816"/>
      <c r="K13" s="1816"/>
      <c r="L13" s="1816"/>
      <c r="M13" s="1816"/>
      <c r="N13" s="1817"/>
      <c r="O13" s="1808"/>
    </row>
    <row r="14" spans="1:15">
      <c r="A14" s="1793"/>
      <c r="B14" s="1809" t="s">
        <v>1782</v>
      </c>
      <c r="C14" s="1816"/>
      <c r="D14" s="1816"/>
      <c r="E14" s="1816"/>
      <c r="F14" s="1816"/>
      <c r="G14" s="1816"/>
      <c r="H14" s="1816"/>
      <c r="I14" s="1816"/>
      <c r="J14" s="1816"/>
      <c r="K14" s="1816"/>
      <c r="L14" s="1816"/>
      <c r="M14" s="1816"/>
      <c r="N14" s="1817"/>
      <c r="O14" s="1808"/>
    </row>
    <row r="15" spans="1:15">
      <c r="A15" s="1793"/>
      <c r="B15" s="1809" t="s">
        <v>1783</v>
      </c>
      <c r="C15" s="1816"/>
      <c r="D15" s="1816"/>
      <c r="E15" s="1816"/>
      <c r="F15" s="1816"/>
      <c r="G15" s="1816"/>
      <c r="H15" s="1816"/>
      <c r="I15" s="1816"/>
      <c r="J15" s="1816"/>
      <c r="K15" s="1816"/>
      <c r="L15" s="1816"/>
      <c r="M15" s="1816"/>
      <c r="N15" s="1817"/>
      <c r="O15" s="1808"/>
    </row>
    <row r="16" spans="1:15">
      <c r="A16" s="1793"/>
      <c r="B16" s="1809" t="s">
        <v>1784</v>
      </c>
      <c r="C16" s="1811"/>
      <c r="D16" s="1811"/>
      <c r="E16" s="1811"/>
      <c r="F16" s="1811"/>
      <c r="G16" s="1811"/>
      <c r="H16" s="1811"/>
      <c r="I16" s="1811"/>
      <c r="J16" s="1811"/>
      <c r="K16" s="1811"/>
      <c r="L16" s="1811"/>
      <c r="M16" s="1811"/>
      <c r="N16" s="1812"/>
      <c r="O16" s="1808"/>
    </row>
    <row r="17" spans="1:15">
      <c r="A17" s="1793"/>
      <c r="B17" s="1809"/>
      <c r="C17" s="1813"/>
      <c r="D17" s="1818"/>
      <c r="E17" s="1818"/>
      <c r="F17" s="1818"/>
      <c r="G17" s="1818"/>
      <c r="H17" s="1818"/>
      <c r="I17" s="1818"/>
      <c r="J17" s="1818"/>
      <c r="K17" s="1818"/>
      <c r="L17" s="1818"/>
      <c r="M17" s="1818"/>
      <c r="N17" s="1819"/>
      <c r="O17" s="1808"/>
    </row>
    <row r="18" spans="1:15">
      <c r="A18" s="1793"/>
      <c r="B18" s="1803" t="s">
        <v>1785</v>
      </c>
      <c r="C18" s="1813"/>
      <c r="D18" s="1818"/>
      <c r="E18" s="1818"/>
      <c r="F18" s="1818"/>
      <c r="G18" s="1818"/>
      <c r="H18" s="1818"/>
      <c r="I18" s="1818"/>
      <c r="J18" s="1818"/>
      <c r="K18" s="1818"/>
      <c r="L18" s="1818"/>
      <c r="M18" s="1818"/>
      <c r="N18" s="1819"/>
      <c r="O18" s="1808"/>
    </row>
    <row r="19" spans="1:15">
      <c r="A19" s="1793"/>
      <c r="B19" s="1809" t="s">
        <v>1786</v>
      </c>
      <c r="C19" s="1811"/>
      <c r="D19" s="1811"/>
      <c r="E19" s="1811"/>
      <c r="F19" s="1811"/>
      <c r="G19" s="1811"/>
      <c r="H19" s="1811"/>
      <c r="I19" s="1811"/>
      <c r="J19" s="1811"/>
      <c r="K19" s="1811"/>
      <c r="L19" s="1811"/>
      <c r="M19" s="1811"/>
      <c r="N19" s="1812"/>
      <c r="O19" s="1808"/>
    </row>
    <row r="20" spans="1:15">
      <c r="A20" s="1793"/>
      <c r="B20" s="1809" t="s">
        <v>1787</v>
      </c>
      <c r="C20" s="1820"/>
      <c r="D20" s="1820"/>
      <c r="E20" s="1820"/>
      <c r="F20" s="1820"/>
      <c r="G20" s="1820"/>
      <c r="H20" s="1820"/>
      <c r="I20" s="1820"/>
      <c r="J20" s="1821"/>
      <c r="K20" s="1821"/>
      <c r="L20" s="1821"/>
      <c r="M20" s="1821"/>
      <c r="N20" s="1822"/>
      <c r="O20" s="1808"/>
    </row>
    <row r="21" spans="1:15">
      <c r="A21" s="1793"/>
      <c r="B21" s="1809" t="s">
        <v>1788</v>
      </c>
      <c r="C21" s="1823"/>
      <c r="D21" s="1823"/>
      <c r="E21" s="1823"/>
      <c r="F21" s="1823"/>
      <c r="G21" s="1823"/>
      <c r="H21" s="1816"/>
      <c r="I21" s="1816"/>
      <c r="J21" s="1816"/>
      <c r="K21" s="1816"/>
      <c r="L21" s="1816"/>
      <c r="M21" s="1816"/>
      <c r="N21" s="1817"/>
      <c r="O21" s="1808"/>
    </row>
    <row r="22" spans="1:15">
      <c r="A22" s="1793"/>
      <c r="B22" s="1809"/>
      <c r="C22" s="1813"/>
      <c r="D22" s="1818"/>
      <c r="E22" s="1818"/>
      <c r="F22" s="1818"/>
      <c r="G22" s="1818"/>
      <c r="H22" s="1818"/>
      <c r="I22" s="1818"/>
      <c r="J22" s="1818"/>
      <c r="K22" s="1818"/>
      <c r="L22" s="1818"/>
      <c r="M22" s="1818"/>
      <c r="N22" s="1819"/>
      <c r="O22" s="1808"/>
    </row>
    <row r="23" spans="1:15">
      <c r="A23" s="1793"/>
      <c r="B23" s="1803" t="s">
        <v>1789</v>
      </c>
      <c r="C23" s="1813"/>
      <c r="D23" s="1818"/>
      <c r="E23" s="1818"/>
      <c r="F23" s="1818"/>
      <c r="G23" s="1818"/>
      <c r="H23" s="1818"/>
      <c r="I23" s="1818"/>
      <c r="J23" s="1818"/>
      <c r="K23" s="1818"/>
      <c r="L23" s="1818"/>
      <c r="M23" s="1818"/>
      <c r="N23" s="1819"/>
      <c r="O23" s="1808"/>
    </row>
    <row r="24" spans="1:15">
      <c r="A24" s="1793"/>
      <c r="B24" s="1809" t="s">
        <v>1790</v>
      </c>
      <c r="C24" s="1824"/>
      <c r="D24" s="1824"/>
      <c r="E24" s="1824"/>
      <c r="F24" s="1824"/>
      <c r="G24" s="1824"/>
      <c r="H24" s="1825"/>
      <c r="I24" s="1825"/>
      <c r="J24" s="1825"/>
      <c r="K24" s="1825"/>
      <c r="L24" s="1825"/>
      <c r="M24" s="1825"/>
      <c r="N24" s="1812"/>
      <c r="O24" s="1826"/>
    </row>
    <row r="25" spans="1:15">
      <c r="A25" s="1793"/>
      <c r="B25" s="1809"/>
      <c r="C25" s="1827"/>
      <c r="D25" s="1828"/>
      <c r="E25" s="1828"/>
      <c r="F25" s="1828"/>
      <c r="G25" s="1828"/>
      <c r="H25" s="1828"/>
      <c r="I25" s="1828"/>
      <c r="J25" s="1828"/>
      <c r="K25" s="1828"/>
      <c r="L25" s="1828"/>
      <c r="M25" s="1828"/>
      <c r="N25" s="1829"/>
      <c r="O25" s="1826"/>
    </row>
    <row r="26" spans="1:15">
      <c r="A26" s="1793"/>
      <c r="B26" s="1803" t="s">
        <v>1791</v>
      </c>
      <c r="C26" s="1830"/>
      <c r="D26" s="1828"/>
      <c r="E26" s="1828"/>
      <c r="F26" s="1828"/>
      <c r="G26" s="1828"/>
      <c r="H26" s="1831"/>
      <c r="I26" s="1831"/>
      <c r="J26" s="1831"/>
      <c r="K26" s="1831"/>
      <c r="L26" s="1831"/>
      <c r="M26" s="1831"/>
      <c r="N26" s="1832"/>
      <c r="O26" s="1833"/>
    </row>
    <row r="27" spans="1:15">
      <c r="A27" s="1793"/>
      <c r="B27" s="1809" t="s">
        <v>1792</v>
      </c>
      <c r="C27" s="1834">
        <f t="shared" ref="C27:O27" si="0">C29+C34</f>
        <v>0</v>
      </c>
      <c r="D27" s="1834">
        <f t="shared" si="0"/>
        <v>0</v>
      </c>
      <c r="E27" s="1834">
        <f t="shared" si="0"/>
        <v>0</v>
      </c>
      <c r="F27" s="1834">
        <f t="shared" si="0"/>
        <v>0</v>
      </c>
      <c r="G27" s="1834">
        <f t="shared" si="0"/>
        <v>0</v>
      </c>
      <c r="H27" s="1834">
        <f t="shared" si="0"/>
        <v>0</v>
      </c>
      <c r="I27" s="1834">
        <f t="shared" si="0"/>
        <v>0</v>
      </c>
      <c r="J27" s="1834">
        <f t="shared" si="0"/>
        <v>0</v>
      </c>
      <c r="K27" s="1834">
        <f t="shared" si="0"/>
        <v>0</v>
      </c>
      <c r="L27" s="1834">
        <f>L29+L34</f>
        <v>0</v>
      </c>
      <c r="M27" s="1834">
        <f t="shared" si="0"/>
        <v>0</v>
      </c>
      <c r="N27" s="1835">
        <f t="shared" si="0"/>
        <v>0</v>
      </c>
      <c r="O27" s="1836">
        <f t="shared" si="0"/>
        <v>0</v>
      </c>
    </row>
    <row r="28" spans="1:15">
      <c r="A28" s="1793"/>
      <c r="B28" s="1809" t="s">
        <v>978</v>
      </c>
      <c r="C28" s="1837"/>
      <c r="D28" s="1837"/>
      <c r="E28" s="1838" t="str">
        <f>IF(E24,IF(ABS(E24-100+E27)&lt;0.01,"ok","error"),"")</f>
        <v/>
      </c>
      <c r="F28" s="1838" t="str">
        <f>IF(F24,IF(ABS(F24-100+F27)&lt;0.01,"ok","error"),"")</f>
        <v/>
      </c>
      <c r="G28" s="1838" t="str">
        <f>IF(G24,IF(ABS(G24-100+G27)&lt;0.01,"ok","error"),"")</f>
        <v/>
      </c>
      <c r="H28" s="1838" t="str">
        <f>IF(H24,IF(ABS(H24-100+H27)&lt;0.01,"ok","error"),"")</f>
        <v/>
      </c>
      <c r="I28" s="1838" t="str">
        <f t="shared" ref="I28:N28" si="1">IF(I24,IF(ABS(I24-100+I27)&lt;0.0001,"ok","error"),"")</f>
        <v/>
      </c>
      <c r="J28" s="1838" t="str">
        <f t="shared" si="1"/>
        <v/>
      </c>
      <c r="K28" s="1838" t="str">
        <f t="shared" si="1"/>
        <v/>
      </c>
      <c r="L28" s="1838" t="str">
        <f t="shared" si="1"/>
        <v/>
      </c>
      <c r="M28" s="1838" t="str">
        <f t="shared" si="1"/>
        <v/>
      </c>
      <c r="N28" s="1839" t="str">
        <f t="shared" si="1"/>
        <v/>
      </c>
      <c r="O28" s="1836" t="str">
        <f>IF(O24,IF(ABS(O24-1+O27)&lt;0.0001,"ok","error"),"")</f>
        <v/>
      </c>
    </row>
    <row r="29" spans="1:15">
      <c r="B29" s="1840" t="s">
        <v>1793</v>
      </c>
      <c r="C29" s="1834">
        <f t="shared" ref="C29:O29" si="2">SUM(C30:C32)</f>
        <v>0</v>
      </c>
      <c r="D29" s="1834">
        <f t="shared" si="2"/>
        <v>0</v>
      </c>
      <c r="E29" s="1834">
        <f t="shared" si="2"/>
        <v>0</v>
      </c>
      <c r="F29" s="1834">
        <f t="shared" si="2"/>
        <v>0</v>
      </c>
      <c r="G29" s="1834">
        <f t="shared" si="2"/>
        <v>0</v>
      </c>
      <c r="H29" s="1834">
        <f t="shared" si="2"/>
        <v>0</v>
      </c>
      <c r="I29" s="1834">
        <f t="shared" si="2"/>
        <v>0</v>
      </c>
      <c r="J29" s="1834">
        <f t="shared" si="2"/>
        <v>0</v>
      </c>
      <c r="K29" s="1834">
        <f t="shared" si="2"/>
        <v>0</v>
      </c>
      <c r="L29" s="1834">
        <f>SUM(L30:L32)</f>
        <v>0</v>
      </c>
      <c r="M29" s="1834">
        <f t="shared" si="2"/>
        <v>0</v>
      </c>
      <c r="N29" s="1835">
        <f t="shared" si="2"/>
        <v>0</v>
      </c>
      <c r="O29" s="1836">
        <f t="shared" si="2"/>
        <v>0</v>
      </c>
    </row>
    <row r="30" spans="1:15">
      <c r="B30" s="1841" t="s">
        <v>1794</v>
      </c>
      <c r="C30" s="1811"/>
      <c r="D30" s="1811"/>
      <c r="E30" s="1811"/>
      <c r="F30" s="1811"/>
      <c r="G30" s="1811"/>
      <c r="H30" s="1811"/>
      <c r="I30" s="1811"/>
      <c r="J30" s="1811"/>
      <c r="K30" s="1811"/>
      <c r="L30" s="1811"/>
      <c r="M30" s="1811"/>
      <c r="N30" s="1812"/>
      <c r="O30" s="1826"/>
    </row>
    <row r="31" spans="1:15">
      <c r="B31" s="1841" t="s">
        <v>1795</v>
      </c>
      <c r="C31" s="1811"/>
      <c r="D31" s="1811"/>
      <c r="E31" s="1811"/>
      <c r="F31" s="1811"/>
      <c r="G31" s="1811"/>
      <c r="H31" s="1811"/>
      <c r="I31" s="1811"/>
      <c r="J31" s="1811"/>
      <c r="K31" s="1811"/>
      <c r="L31" s="1811"/>
      <c r="M31" s="1811"/>
      <c r="N31" s="1812"/>
      <c r="O31" s="1826"/>
    </row>
    <row r="32" spans="1:15">
      <c r="B32" s="1841" t="s">
        <v>1796</v>
      </c>
      <c r="C32" s="1811"/>
      <c r="D32" s="1811"/>
      <c r="E32" s="1811"/>
      <c r="F32" s="1811"/>
      <c r="G32" s="1811"/>
      <c r="H32" s="1811"/>
      <c r="I32" s="1811"/>
      <c r="J32" s="1811"/>
      <c r="K32" s="1811"/>
      <c r="L32" s="1811"/>
      <c r="M32" s="1811"/>
      <c r="N32" s="1812"/>
      <c r="O32" s="1826"/>
    </row>
    <row r="33" spans="2:15" s="1845" customFormat="1">
      <c r="B33" s="1842"/>
      <c r="C33" s="1843"/>
      <c r="D33" s="1843"/>
      <c r="E33" s="1843"/>
      <c r="F33" s="1843"/>
      <c r="G33" s="1843"/>
      <c r="H33" s="1843"/>
      <c r="I33" s="1843"/>
      <c r="J33" s="1843"/>
      <c r="K33" s="1843"/>
      <c r="L33" s="1843"/>
      <c r="M33" s="1843"/>
      <c r="N33" s="1844"/>
      <c r="O33" s="1826"/>
    </row>
    <row r="34" spans="2:15">
      <c r="B34" s="1809" t="s">
        <v>1797</v>
      </c>
      <c r="C34" s="1846"/>
      <c r="D34" s="1847"/>
      <c r="E34" s="1847"/>
      <c r="F34" s="1847"/>
      <c r="G34" s="1847"/>
      <c r="H34" s="1847"/>
      <c r="I34" s="1847"/>
      <c r="J34" s="1847"/>
      <c r="K34" s="1847"/>
      <c r="L34" s="1847"/>
      <c r="M34" s="1847"/>
      <c r="N34" s="1848"/>
      <c r="O34" s="1848">
        <f>(31*(SUM(O38,O40,O41,O43,O45,O46,O48))+30*(SUM(O37,O39,O42,O44))+IF(RIGHT(O8,2)/4-ROUND(RIGHT(O8,2)/4,0)=0,29,28)*O47)/IF(RIGHT(O8,2)/4-ROUND(RIGHT(O8,2)/4,0)=0,366,365)</f>
        <v>0</v>
      </c>
    </row>
    <row r="35" spans="2:15">
      <c r="B35" s="1849" t="s">
        <v>1798</v>
      </c>
      <c r="C35" s="1850"/>
      <c r="D35" s="1851"/>
      <c r="E35" s="1852"/>
      <c r="F35" s="1852"/>
      <c r="G35" s="1852"/>
      <c r="H35" s="1852"/>
      <c r="I35" s="1852"/>
      <c r="J35" s="1852"/>
      <c r="K35" s="1852"/>
      <c r="L35" s="1852"/>
      <c r="M35" s="1852"/>
      <c r="N35" s="1826"/>
      <c r="O35" s="1826"/>
    </row>
    <row r="36" spans="2:15">
      <c r="B36" s="1849" t="s">
        <v>1799</v>
      </c>
      <c r="C36" s="1850"/>
      <c r="D36" s="1851"/>
      <c r="E36" s="1852"/>
      <c r="F36" s="1852"/>
      <c r="G36" s="1852"/>
      <c r="H36" s="1852"/>
      <c r="I36" s="1852"/>
      <c r="J36" s="1852"/>
      <c r="K36" s="1852"/>
      <c r="L36" s="1852"/>
      <c r="M36" s="1852"/>
      <c r="N36" s="1826"/>
      <c r="O36" s="1826"/>
    </row>
    <row r="37" spans="2:15">
      <c r="B37" s="1853" t="s">
        <v>1800</v>
      </c>
      <c r="C37" s="1854"/>
      <c r="D37" s="1855"/>
      <c r="E37" s="1856"/>
      <c r="F37" s="1856"/>
      <c r="G37" s="1856"/>
      <c r="H37" s="1856"/>
      <c r="I37" s="1856"/>
      <c r="J37" s="1856"/>
      <c r="K37" s="1856"/>
      <c r="L37" s="1856"/>
      <c r="M37" s="1856"/>
      <c r="N37" s="1857"/>
      <c r="O37" s="1826"/>
    </row>
    <row r="38" spans="2:15">
      <c r="B38" s="1853" t="s">
        <v>1801</v>
      </c>
      <c r="C38" s="1854"/>
      <c r="D38" s="1855"/>
      <c r="E38" s="1856"/>
      <c r="F38" s="1856"/>
      <c r="G38" s="1856"/>
      <c r="H38" s="1856"/>
      <c r="I38" s="1856"/>
      <c r="J38" s="1856"/>
      <c r="K38" s="1856"/>
      <c r="L38" s="1856"/>
      <c r="M38" s="1856"/>
      <c r="N38" s="1857"/>
      <c r="O38" s="1826"/>
    </row>
    <row r="39" spans="2:15">
      <c r="B39" s="1853" t="s">
        <v>1802</v>
      </c>
      <c r="C39" s="1854"/>
      <c r="D39" s="1855"/>
      <c r="E39" s="1856"/>
      <c r="F39" s="1856"/>
      <c r="G39" s="1856"/>
      <c r="H39" s="1856"/>
      <c r="I39" s="1856"/>
      <c r="J39" s="1856"/>
      <c r="K39" s="1856"/>
      <c r="L39" s="1856"/>
      <c r="M39" s="1856"/>
      <c r="N39" s="1857"/>
      <c r="O39" s="1826"/>
    </row>
    <row r="40" spans="2:15">
      <c r="B40" s="1853" t="s">
        <v>1803</v>
      </c>
      <c r="C40" s="1854"/>
      <c r="D40" s="1855"/>
      <c r="E40" s="1856"/>
      <c r="F40" s="1856"/>
      <c r="G40" s="1856"/>
      <c r="H40" s="1856"/>
      <c r="I40" s="1856"/>
      <c r="J40" s="1856"/>
      <c r="K40" s="1856"/>
      <c r="L40" s="1856"/>
      <c r="M40" s="1856"/>
      <c r="N40" s="1857"/>
      <c r="O40" s="1826"/>
    </row>
    <row r="41" spans="2:15">
      <c r="B41" s="1853" t="s">
        <v>1804</v>
      </c>
      <c r="C41" s="1854"/>
      <c r="D41" s="1855"/>
      <c r="E41" s="1856"/>
      <c r="F41" s="1856"/>
      <c r="G41" s="1856"/>
      <c r="H41" s="1856"/>
      <c r="I41" s="1856"/>
      <c r="J41" s="1856"/>
      <c r="K41" s="1856"/>
      <c r="L41" s="1856"/>
      <c r="M41" s="1856"/>
      <c r="N41" s="1857"/>
      <c r="O41" s="1826"/>
    </row>
    <row r="42" spans="2:15">
      <c r="B42" s="1853" t="s">
        <v>1805</v>
      </c>
      <c r="C42" s="1854"/>
      <c r="D42" s="1855"/>
      <c r="E42" s="1856"/>
      <c r="F42" s="1856"/>
      <c r="G42" s="1856"/>
      <c r="H42" s="1856"/>
      <c r="I42" s="1856"/>
      <c r="J42" s="1856"/>
      <c r="K42" s="1856"/>
      <c r="L42" s="1856"/>
      <c r="M42" s="1856"/>
      <c r="N42" s="1857"/>
      <c r="O42" s="1826"/>
    </row>
    <row r="43" spans="2:15">
      <c r="B43" s="1853" t="s">
        <v>1806</v>
      </c>
      <c r="C43" s="1854"/>
      <c r="D43" s="1855"/>
      <c r="E43" s="1856"/>
      <c r="F43" s="1856"/>
      <c r="G43" s="1856"/>
      <c r="H43" s="1856"/>
      <c r="I43" s="1856"/>
      <c r="J43" s="1856"/>
      <c r="K43" s="1856"/>
      <c r="L43" s="1856"/>
      <c r="M43" s="1856"/>
      <c r="N43" s="1857"/>
      <c r="O43" s="1826"/>
    </row>
    <row r="44" spans="2:15">
      <c r="B44" s="1853" t="s">
        <v>1807</v>
      </c>
      <c r="C44" s="1854"/>
      <c r="D44" s="1855"/>
      <c r="E44" s="1856"/>
      <c r="F44" s="1856"/>
      <c r="G44" s="1856"/>
      <c r="H44" s="1856"/>
      <c r="I44" s="1856"/>
      <c r="J44" s="1856"/>
      <c r="K44" s="1856"/>
      <c r="L44" s="1856"/>
      <c r="M44" s="1856"/>
      <c r="N44" s="1857"/>
      <c r="O44" s="1826"/>
    </row>
    <row r="45" spans="2:15">
      <c r="B45" s="1853" t="s">
        <v>1808</v>
      </c>
      <c r="C45" s="1854"/>
      <c r="D45" s="1855"/>
      <c r="E45" s="1856"/>
      <c r="F45" s="1856"/>
      <c r="G45" s="1856"/>
      <c r="H45" s="1856"/>
      <c r="I45" s="1856"/>
      <c r="J45" s="1856"/>
      <c r="K45" s="1856"/>
      <c r="L45" s="1856"/>
      <c r="M45" s="1856"/>
      <c r="N45" s="1857"/>
      <c r="O45" s="1826"/>
    </row>
    <row r="46" spans="2:15">
      <c r="B46" s="1853" t="s">
        <v>1809</v>
      </c>
      <c r="C46" s="1854"/>
      <c r="D46" s="1855"/>
      <c r="E46" s="1856"/>
      <c r="F46" s="1856"/>
      <c r="G46" s="1856"/>
      <c r="H46" s="1856"/>
      <c r="I46" s="1856"/>
      <c r="J46" s="1856"/>
      <c r="K46" s="1856"/>
      <c r="L46" s="1856"/>
      <c r="M46" s="1856"/>
      <c r="N46" s="1857"/>
      <c r="O46" s="1826"/>
    </row>
    <row r="47" spans="2:15">
      <c r="B47" s="1853" t="s">
        <v>1810</v>
      </c>
      <c r="C47" s="1854"/>
      <c r="D47" s="1855"/>
      <c r="E47" s="1856"/>
      <c r="F47" s="1856"/>
      <c r="G47" s="1856"/>
      <c r="H47" s="1856"/>
      <c r="I47" s="1856"/>
      <c r="J47" s="1856"/>
      <c r="K47" s="1856"/>
      <c r="L47" s="1856"/>
      <c r="M47" s="1856"/>
      <c r="N47" s="1857"/>
      <c r="O47" s="1826"/>
    </row>
    <row r="48" spans="2:15">
      <c r="B48" s="1858" t="s">
        <v>44</v>
      </c>
      <c r="C48" s="1859"/>
      <c r="D48" s="1860"/>
      <c r="E48" s="1861"/>
      <c r="F48" s="1861"/>
      <c r="G48" s="1861"/>
      <c r="H48" s="1861"/>
      <c r="I48" s="1861"/>
      <c r="J48" s="1861"/>
      <c r="K48" s="1861"/>
      <c r="L48" s="1861"/>
      <c r="M48" s="1861"/>
      <c r="N48" s="1862"/>
      <c r="O48" s="1863"/>
    </row>
    <row r="49" spans="2:15">
      <c r="B49" s="1864"/>
      <c r="C49" s="1865"/>
      <c r="D49" s="1866"/>
      <c r="E49" s="1866"/>
      <c r="F49" s="1866"/>
      <c r="G49" s="1866"/>
      <c r="H49" s="1866"/>
      <c r="I49" s="1866"/>
      <c r="J49" s="1866"/>
      <c r="K49" s="1866"/>
      <c r="L49" s="1866"/>
      <c r="M49" s="1866"/>
      <c r="N49" s="1867"/>
      <c r="O49" s="1868"/>
    </row>
    <row r="50" spans="2:15">
      <c r="B50" s="1869" t="s">
        <v>1811</v>
      </c>
      <c r="C50" s="1870"/>
      <c r="D50" s="1814"/>
      <c r="E50" s="1814"/>
      <c r="F50" s="1814"/>
      <c r="G50" s="1814"/>
      <c r="H50" s="1814"/>
      <c r="I50" s="1814"/>
      <c r="J50" s="1814"/>
      <c r="K50" s="1814"/>
      <c r="L50" s="1814"/>
      <c r="M50" s="1814"/>
      <c r="N50" s="1815"/>
      <c r="O50" s="1808"/>
    </row>
    <row r="51" spans="2:15">
      <c r="B51" s="1871" t="s">
        <v>1812</v>
      </c>
      <c r="C51" s="1872">
        <f t="shared" ref="C51:K51" si="3">SUM(C54:C57)</f>
        <v>0</v>
      </c>
      <c r="D51" s="1807">
        <f t="shared" si="3"/>
        <v>0</v>
      </c>
      <c r="E51" s="1807">
        <f t="shared" si="3"/>
        <v>0</v>
      </c>
      <c r="F51" s="1807">
        <f t="shared" si="3"/>
        <v>0</v>
      </c>
      <c r="G51" s="1807">
        <f t="shared" si="3"/>
        <v>0</v>
      </c>
      <c r="H51" s="1807">
        <f t="shared" si="3"/>
        <v>0</v>
      </c>
      <c r="I51" s="1807">
        <f t="shared" si="3"/>
        <v>0</v>
      </c>
      <c r="J51" s="1807">
        <f t="shared" si="3"/>
        <v>0</v>
      </c>
      <c r="K51" s="1807">
        <f t="shared" si="3"/>
        <v>0</v>
      </c>
      <c r="L51" s="1807">
        <f>SUM(L54:L58)</f>
        <v>0</v>
      </c>
      <c r="M51" s="1807">
        <f>SUM(M54:M58)</f>
        <v>0</v>
      </c>
      <c r="N51" s="1873">
        <f>SUM(N54:N58)</f>
        <v>0</v>
      </c>
      <c r="O51" s="1873">
        <f>SUM(O54:O57)</f>
        <v>0</v>
      </c>
    </row>
    <row r="52" spans="2:15">
      <c r="B52" s="1871" t="s">
        <v>1798</v>
      </c>
      <c r="C52" s="1872"/>
      <c r="D52" s="1807"/>
      <c r="E52" s="1807"/>
      <c r="F52" s="1807"/>
      <c r="G52" s="1807"/>
      <c r="H52" s="1807"/>
      <c r="I52" s="1807"/>
      <c r="J52" s="1807"/>
      <c r="K52" s="1807"/>
      <c r="L52" s="1807"/>
      <c r="M52" s="1807"/>
      <c r="N52" s="1873"/>
      <c r="O52" s="1873"/>
    </row>
    <row r="53" spans="2:15">
      <c r="B53" s="1871" t="s">
        <v>1799</v>
      </c>
      <c r="C53" s="1872"/>
      <c r="D53" s="1807"/>
      <c r="E53" s="1807"/>
      <c r="F53" s="1807"/>
      <c r="G53" s="1807"/>
      <c r="H53" s="1807"/>
      <c r="I53" s="1807"/>
      <c r="J53" s="1807"/>
      <c r="K53" s="1807"/>
      <c r="L53" s="1807"/>
      <c r="M53" s="1807"/>
      <c r="N53" s="1873"/>
      <c r="O53" s="1873"/>
    </row>
    <row r="54" spans="2:15">
      <c r="B54" s="1874" t="s">
        <v>1813</v>
      </c>
      <c r="C54" s="1872"/>
      <c r="D54" s="1807"/>
      <c r="E54" s="1807"/>
      <c r="F54" s="1807"/>
      <c r="G54" s="1807"/>
      <c r="H54" s="1807"/>
      <c r="I54" s="1807"/>
      <c r="J54" s="1807"/>
      <c r="K54" s="1807"/>
      <c r="L54" s="1856"/>
      <c r="M54" s="1856"/>
      <c r="N54" s="1875"/>
      <c r="O54" s="1873"/>
    </row>
    <row r="55" spans="2:15">
      <c r="B55" s="1874" t="s">
        <v>1814</v>
      </c>
      <c r="C55" s="1872"/>
      <c r="D55" s="1807"/>
      <c r="E55" s="1807"/>
      <c r="F55" s="1807"/>
      <c r="G55" s="1807"/>
      <c r="H55" s="1807"/>
      <c r="I55" s="1807"/>
      <c r="J55" s="1807"/>
      <c r="K55" s="1807"/>
      <c r="L55" s="1856"/>
      <c r="M55" s="1856"/>
      <c r="N55" s="1875"/>
      <c r="O55" s="1873"/>
    </row>
    <row r="56" spans="2:15">
      <c r="B56" s="1874" t="s">
        <v>1815</v>
      </c>
      <c r="C56" s="1872"/>
      <c r="D56" s="1807"/>
      <c r="E56" s="1807"/>
      <c r="F56" s="1807"/>
      <c r="G56" s="1807"/>
      <c r="H56" s="1807"/>
      <c r="I56" s="1807"/>
      <c r="J56" s="1807"/>
      <c r="K56" s="1807"/>
      <c r="L56" s="1856"/>
      <c r="M56" s="1856"/>
      <c r="N56" s="1875"/>
      <c r="O56" s="1873"/>
    </row>
    <row r="57" spans="2:15">
      <c r="B57" s="1874" t="s">
        <v>1816</v>
      </c>
      <c r="C57" s="1872"/>
      <c r="D57" s="1807"/>
      <c r="E57" s="1807"/>
      <c r="F57" s="1807"/>
      <c r="G57" s="1807"/>
      <c r="H57" s="1807"/>
      <c r="I57" s="1807"/>
      <c r="J57" s="1807"/>
      <c r="K57" s="1807"/>
      <c r="L57" s="1856"/>
      <c r="M57" s="1856"/>
      <c r="N57" s="1875"/>
      <c r="O57" s="1873"/>
    </row>
    <row r="58" spans="2:15">
      <c r="B58" s="1874" t="s">
        <v>1817</v>
      </c>
      <c r="C58" s="1872"/>
      <c r="D58" s="1807"/>
      <c r="E58" s="1807"/>
      <c r="F58" s="1807"/>
      <c r="G58" s="1807"/>
      <c r="H58" s="1807"/>
      <c r="I58" s="1807"/>
      <c r="J58" s="1807"/>
      <c r="K58" s="1807"/>
      <c r="L58" s="1856"/>
      <c r="M58" s="1856"/>
      <c r="N58" s="1875"/>
      <c r="O58" s="1873"/>
    </row>
    <row r="59" spans="2:15">
      <c r="B59" s="1871" t="s">
        <v>1818</v>
      </c>
      <c r="C59" s="1872">
        <f t="shared" ref="C59:K59" si="4">SUM(C62:C65)</f>
        <v>0</v>
      </c>
      <c r="D59" s="1807">
        <f t="shared" si="4"/>
        <v>0</v>
      </c>
      <c r="E59" s="1807">
        <f t="shared" si="4"/>
        <v>0</v>
      </c>
      <c r="F59" s="1807">
        <f t="shared" si="4"/>
        <v>0</v>
      </c>
      <c r="G59" s="1807">
        <f t="shared" si="4"/>
        <v>0</v>
      </c>
      <c r="H59" s="1807">
        <f t="shared" si="4"/>
        <v>0</v>
      </c>
      <c r="I59" s="1807">
        <f t="shared" si="4"/>
        <v>0</v>
      </c>
      <c r="J59" s="1807">
        <f t="shared" si="4"/>
        <v>0</v>
      </c>
      <c r="K59" s="1807">
        <f t="shared" si="4"/>
        <v>0</v>
      </c>
      <c r="L59" s="1807">
        <f>SUM(L62:L66)</f>
        <v>0</v>
      </c>
      <c r="M59" s="1807">
        <f>SUM(M62:M66)</f>
        <v>0</v>
      </c>
      <c r="N59" s="1873">
        <f>SUM(N62:N66)</f>
        <v>0</v>
      </c>
      <c r="O59" s="1873">
        <f>SUM(O62:O65)</f>
        <v>0</v>
      </c>
    </row>
    <row r="60" spans="2:15">
      <c r="B60" s="1871" t="s">
        <v>1798</v>
      </c>
      <c r="C60" s="1872"/>
      <c r="D60" s="1807"/>
      <c r="E60" s="1807"/>
      <c r="F60" s="1807"/>
      <c r="G60" s="1807"/>
      <c r="H60" s="1807"/>
      <c r="I60" s="1807"/>
      <c r="J60" s="1807"/>
      <c r="K60" s="1807"/>
      <c r="L60" s="1807"/>
      <c r="M60" s="1807"/>
      <c r="N60" s="1873"/>
      <c r="O60" s="1873"/>
    </row>
    <row r="61" spans="2:15">
      <c r="B61" s="1871" t="s">
        <v>1799</v>
      </c>
      <c r="C61" s="1872"/>
      <c r="D61" s="1807"/>
      <c r="E61" s="1807"/>
      <c r="F61" s="1807"/>
      <c r="G61" s="1807"/>
      <c r="H61" s="1807"/>
      <c r="I61" s="1807"/>
      <c r="J61" s="1807"/>
      <c r="K61" s="1807"/>
      <c r="L61" s="1807"/>
      <c r="M61" s="1807"/>
      <c r="N61" s="1873"/>
      <c r="O61" s="1873"/>
    </row>
    <row r="62" spans="2:15">
      <c r="B62" s="1874" t="s">
        <v>1819</v>
      </c>
      <c r="C62" s="1872"/>
      <c r="D62" s="1807"/>
      <c r="E62" s="1807"/>
      <c r="F62" s="1807"/>
      <c r="G62" s="1807"/>
      <c r="H62" s="1807"/>
      <c r="I62" s="1807"/>
      <c r="J62" s="1807"/>
      <c r="K62" s="1807"/>
      <c r="L62" s="1856"/>
      <c r="M62" s="1856"/>
      <c r="N62" s="1875"/>
      <c r="O62" s="1873"/>
    </row>
    <row r="63" spans="2:15">
      <c r="B63" s="1874" t="s">
        <v>1820</v>
      </c>
      <c r="C63" s="1872"/>
      <c r="D63" s="1807"/>
      <c r="E63" s="1807"/>
      <c r="F63" s="1807"/>
      <c r="G63" s="1807"/>
      <c r="H63" s="1807"/>
      <c r="I63" s="1807"/>
      <c r="J63" s="1807"/>
      <c r="K63" s="1807"/>
      <c r="L63" s="1856"/>
      <c r="M63" s="1856"/>
      <c r="N63" s="1875"/>
      <c r="O63" s="1873"/>
    </row>
    <row r="64" spans="2:15">
      <c r="B64" s="1874" t="s">
        <v>1821</v>
      </c>
      <c r="C64" s="1872"/>
      <c r="D64" s="1807"/>
      <c r="E64" s="1807"/>
      <c r="F64" s="1807"/>
      <c r="G64" s="1807"/>
      <c r="H64" s="1807"/>
      <c r="I64" s="1807"/>
      <c r="J64" s="1807"/>
      <c r="K64" s="1807"/>
      <c r="L64" s="1856"/>
      <c r="M64" s="1856"/>
      <c r="N64" s="1875"/>
      <c r="O64" s="1873"/>
    </row>
    <row r="65" spans="2:15">
      <c r="B65" s="1874" t="s">
        <v>1822</v>
      </c>
      <c r="C65" s="1872"/>
      <c r="D65" s="1807"/>
      <c r="E65" s="1807"/>
      <c r="F65" s="1807"/>
      <c r="G65" s="1807"/>
      <c r="H65" s="1807"/>
      <c r="I65" s="1807"/>
      <c r="J65" s="1807"/>
      <c r="K65" s="1807"/>
      <c r="L65" s="1856"/>
      <c r="M65" s="1856"/>
      <c r="N65" s="1875"/>
      <c r="O65" s="1873"/>
    </row>
    <row r="66" spans="2:15">
      <c r="B66" s="1876" t="s">
        <v>1823</v>
      </c>
      <c r="C66" s="1872"/>
      <c r="D66" s="1807"/>
      <c r="E66" s="1807"/>
      <c r="F66" s="1807"/>
      <c r="G66" s="1807"/>
      <c r="H66" s="1807"/>
      <c r="I66" s="1807"/>
      <c r="J66" s="1807"/>
      <c r="K66" s="1807"/>
      <c r="L66" s="1856"/>
      <c r="M66" s="1856"/>
      <c r="N66" s="1875"/>
      <c r="O66" s="1873"/>
    </row>
    <row r="67" spans="2:15">
      <c r="B67" s="1871" t="s">
        <v>1824</v>
      </c>
      <c r="C67" s="1872">
        <f t="shared" ref="C67" si="5">SUM(C70:C73)</f>
        <v>0</v>
      </c>
      <c r="D67" s="1807"/>
      <c r="E67" s="1807"/>
      <c r="F67" s="1807"/>
      <c r="G67" s="1807"/>
      <c r="H67" s="1807"/>
      <c r="I67" s="1807"/>
      <c r="J67" s="1807"/>
      <c r="K67" s="1807"/>
      <c r="L67" s="1807"/>
      <c r="M67" s="1807"/>
      <c r="N67" s="1873"/>
      <c r="O67" s="1873">
        <f>SUM(O70:O73)</f>
        <v>0</v>
      </c>
    </row>
    <row r="68" spans="2:15">
      <c r="B68" s="1871" t="s">
        <v>1798</v>
      </c>
      <c r="C68" s="1872"/>
      <c r="D68" s="1807"/>
      <c r="E68" s="1807"/>
      <c r="F68" s="1807"/>
      <c r="G68" s="1807"/>
      <c r="H68" s="1807"/>
      <c r="I68" s="1807"/>
      <c r="J68" s="1807"/>
      <c r="K68" s="1807"/>
      <c r="L68" s="1807"/>
      <c r="M68" s="1807"/>
      <c r="N68" s="1873"/>
      <c r="O68" s="1873"/>
    </row>
    <row r="69" spans="2:15">
      <c r="B69" s="1871" t="s">
        <v>1799</v>
      </c>
      <c r="C69" s="1872"/>
      <c r="D69" s="1807"/>
      <c r="E69" s="1807"/>
      <c r="F69" s="1807"/>
      <c r="G69" s="1807"/>
      <c r="H69" s="1807"/>
      <c r="I69" s="1807"/>
      <c r="J69" s="1807"/>
      <c r="K69" s="1807"/>
      <c r="L69" s="1807"/>
      <c r="M69" s="1807"/>
      <c r="N69" s="1873"/>
      <c r="O69" s="1873"/>
    </row>
    <row r="70" spans="2:15">
      <c r="B70" s="1874" t="s">
        <v>1813</v>
      </c>
      <c r="C70" s="1872"/>
      <c r="D70" s="1807"/>
      <c r="E70" s="1807"/>
      <c r="F70" s="1807"/>
      <c r="G70" s="1807"/>
      <c r="H70" s="1807"/>
      <c r="I70" s="1807"/>
      <c r="J70" s="1807"/>
      <c r="K70" s="1807"/>
      <c r="L70" s="1856"/>
      <c r="M70" s="1856"/>
      <c r="N70" s="1875"/>
      <c r="O70" s="1873"/>
    </row>
    <row r="71" spans="2:15">
      <c r="B71" s="1874" t="s">
        <v>1814</v>
      </c>
      <c r="C71" s="1872"/>
      <c r="D71" s="1807"/>
      <c r="E71" s="1807"/>
      <c r="F71" s="1807"/>
      <c r="G71" s="1807"/>
      <c r="H71" s="1807"/>
      <c r="I71" s="1807"/>
      <c r="J71" s="1807"/>
      <c r="K71" s="1807"/>
      <c r="L71" s="1856"/>
      <c r="M71" s="1856"/>
      <c r="N71" s="1875"/>
      <c r="O71" s="1873"/>
    </row>
    <row r="72" spans="2:15">
      <c r="B72" s="1874" t="s">
        <v>1815</v>
      </c>
      <c r="C72" s="1872"/>
      <c r="D72" s="1807"/>
      <c r="E72" s="1807"/>
      <c r="F72" s="1807"/>
      <c r="G72" s="1807"/>
      <c r="H72" s="1807"/>
      <c r="I72" s="1807"/>
      <c r="J72" s="1807"/>
      <c r="K72" s="1807"/>
      <c r="L72" s="1856"/>
      <c r="M72" s="1856"/>
      <c r="N72" s="1875"/>
      <c r="O72" s="1873"/>
    </row>
    <row r="73" spans="2:15">
      <c r="B73" s="1874" t="s">
        <v>1816</v>
      </c>
      <c r="C73" s="1872"/>
      <c r="D73" s="1807"/>
      <c r="E73" s="1807"/>
      <c r="F73" s="1807"/>
      <c r="G73" s="1807"/>
      <c r="H73" s="1807"/>
      <c r="I73" s="1807"/>
      <c r="J73" s="1807"/>
      <c r="K73" s="1807"/>
      <c r="L73" s="1856"/>
      <c r="M73" s="1856"/>
      <c r="N73" s="1875"/>
      <c r="O73" s="1873"/>
    </row>
    <row r="74" spans="2:15">
      <c r="B74" s="1874" t="s">
        <v>1825</v>
      </c>
      <c r="C74" s="1872"/>
      <c r="D74" s="1807"/>
      <c r="E74" s="1807"/>
      <c r="F74" s="1807"/>
      <c r="G74" s="1807"/>
      <c r="H74" s="1807"/>
      <c r="I74" s="1807"/>
      <c r="J74" s="1807"/>
      <c r="K74" s="1807"/>
      <c r="L74" s="1856"/>
      <c r="M74" s="1856"/>
      <c r="N74" s="1875"/>
      <c r="O74" s="1873"/>
    </row>
    <row r="75" spans="2:15">
      <c r="B75" s="1871" t="s">
        <v>1826</v>
      </c>
      <c r="C75" s="1872"/>
      <c r="D75" s="1807"/>
      <c r="E75" s="1807"/>
      <c r="F75" s="1807"/>
      <c r="G75" s="1807"/>
      <c r="H75" s="1807"/>
      <c r="I75" s="1807"/>
      <c r="J75" s="1807"/>
      <c r="K75" s="1807"/>
      <c r="L75" s="1807"/>
      <c r="M75" s="1807"/>
      <c r="N75" s="1873"/>
      <c r="O75" s="1873">
        <f>SUM(O78:O81)</f>
        <v>0</v>
      </c>
    </row>
    <row r="76" spans="2:15">
      <c r="B76" s="1871" t="s">
        <v>1798</v>
      </c>
      <c r="C76" s="1872"/>
      <c r="D76" s="1807"/>
      <c r="E76" s="1807"/>
      <c r="F76" s="1807"/>
      <c r="G76" s="1807"/>
      <c r="H76" s="1807"/>
      <c r="I76" s="1807"/>
      <c r="J76" s="1807"/>
      <c r="K76" s="1807"/>
      <c r="L76" s="1807"/>
      <c r="M76" s="1807"/>
      <c r="N76" s="1873"/>
      <c r="O76" s="1873"/>
    </row>
    <row r="77" spans="2:15">
      <c r="B77" s="1871" t="s">
        <v>1799</v>
      </c>
      <c r="C77" s="1872"/>
      <c r="D77" s="1807"/>
      <c r="E77" s="1807"/>
      <c r="F77" s="1807"/>
      <c r="G77" s="1807"/>
      <c r="H77" s="1807"/>
      <c r="I77" s="1807"/>
      <c r="J77" s="1807"/>
      <c r="K77" s="1807"/>
      <c r="L77" s="1807"/>
      <c r="M77" s="1807"/>
      <c r="N77" s="1873"/>
      <c r="O77" s="1873"/>
    </row>
    <row r="78" spans="2:15">
      <c r="B78" s="1874" t="s">
        <v>1813</v>
      </c>
      <c r="C78" s="1872"/>
      <c r="D78" s="1807"/>
      <c r="E78" s="1807"/>
      <c r="F78" s="1807"/>
      <c r="G78" s="1807"/>
      <c r="H78" s="1807"/>
      <c r="I78" s="1807"/>
      <c r="J78" s="1807"/>
      <c r="K78" s="1807"/>
      <c r="L78" s="1856"/>
      <c r="M78" s="1856"/>
      <c r="N78" s="1875"/>
      <c r="O78" s="1873"/>
    </row>
    <row r="79" spans="2:15">
      <c r="B79" s="1874" t="s">
        <v>1814</v>
      </c>
      <c r="C79" s="1872"/>
      <c r="D79" s="1807"/>
      <c r="E79" s="1807"/>
      <c r="F79" s="1807"/>
      <c r="G79" s="1807"/>
      <c r="H79" s="1807"/>
      <c r="I79" s="1807"/>
      <c r="J79" s="1807"/>
      <c r="K79" s="1807"/>
      <c r="L79" s="1856"/>
      <c r="M79" s="1856"/>
      <c r="N79" s="1875"/>
      <c r="O79" s="1873"/>
    </row>
    <row r="80" spans="2:15">
      <c r="B80" s="1874" t="s">
        <v>1815</v>
      </c>
      <c r="C80" s="1872"/>
      <c r="D80" s="1807"/>
      <c r="E80" s="1807"/>
      <c r="F80" s="1807"/>
      <c r="G80" s="1807"/>
      <c r="H80" s="1807"/>
      <c r="I80" s="1807"/>
      <c r="J80" s="1807"/>
      <c r="K80" s="1807"/>
      <c r="L80" s="1856"/>
      <c r="M80" s="1856"/>
      <c r="N80" s="1875"/>
      <c r="O80" s="1873"/>
    </row>
    <row r="81" spans="2:15">
      <c r="B81" s="1874" t="s">
        <v>1816</v>
      </c>
      <c r="C81" s="1872"/>
      <c r="D81" s="1807"/>
      <c r="E81" s="1807"/>
      <c r="F81" s="1807"/>
      <c r="G81" s="1807"/>
      <c r="H81" s="1807"/>
      <c r="I81" s="1807"/>
      <c r="J81" s="1807"/>
      <c r="K81" s="1807"/>
      <c r="L81" s="1856"/>
      <c r="M81" s="1856"/>
      <c r="N81" s="1875"/>
      <c r="O81" s="1873"/>
    </row>
    <row r="82" spans="2:15">
      <c r="B82" s="1874" t="s">
        <v>1827</v>
      </c>
      <c r="C82" s="1872"/>
      <c r="D82" s="1807"/>
      <c r="E82" s="1807"/>
      <c r="F82" s="1807"/>
      <c r="G82" s="1807"/>
      <c r="H82" s="1807"/>
      <c r="I82" s="1807"/>
      <c r="J82" s="1807"/>
      <c r="K82" s="1807"/>
      <c r="L82" s="1856"/>
      <c r="M82" s="1856"/>
      <c r="N82" s="1875"/>
      <c r="O82" s="1873"/>
    </row>
    <row r="83" spans="2:15">
      <c r="B83" s="1877" t="s">
        <v>1828</v>
      </c>
      <c r="C83" s="1872"/>
      <c r="D83" s="1807"/>
      <c r="E83" s="1807"/>
      <c r="F83" s="1807"/>
      <c r="G83" s="1807"/>
      <c r="H83" s="1807"/>
      <c r="I83" s="1807"/>
      <c r="J83" s="1807"/>
      <c r="K83" s="1807"/>
      <c r="L83" s="1856"/>
      <c r="M83" s="1856"/>
      <c r="N83" s="1875"/>
      <c r="O83" s="1873"/>
    </row>
    <row r="84" spans="2:15">
      <c r="B84" s="1877" t="s">
        <v>168</v>
      </c>
      <c r="C84" s="1872"/>
      <c r="D84" s="1807"/>
      <c r="E84" s="1807"/>
      <c r="F84" s="1807"/>
      <c r="G84" s="1807"/>
      <c r="H84" s="1807"/>
      <c r="I84" s="1807"/>
      <c r="J84" s="1807"/>
      <c r="K84" s="1807"/>
      <c r="L84" s="1856"/>
      <c r="M84" s="1856"/>
      <c r="N84" s="1875"/>
      <c r="O84" s="1873"/>
    </row>
    <row r="85" spans="2:15">
      <c r="B85" s="1878" t="s">
        <v>1829</v>
      </c>
      <c r="C85" s="1879">
        <f t="shared" ref="C85:N85" si="6">SUM(C51,C59,C67,C75,C83:C84)</f>
        <v>0</v>
      </c>
      <c r="D85" s="1880">
        <f t="shared" si="6"/>
        <v>0</v>
      </c>
      <c r="E85" s="1880">
        <f t="shared" si="6"/>
        <v>0</v>
      </c>
      <c r="F85" s="1880">
        <f t="shared" si="6"/>
        <v>0</v>
      </c>
      <c r="G85" s="1880">
        <f t="shared" si="6"/>
        <v>0</v>
      </c>
      <c r="H85" s="1880">
        <f t="shared" si="6"/>
        <v>0</v>
      </c>
      <c r="I85" s="1880">
        <f t="shared" si="6"/>
        <v>0</v>
      </c>
      <c r="J85" s="1880">
        <f t="shared" si="6"/>
        <v>0</v>
      </c>
      <c r="K85" s="1880">
        <f t="shared" si="6"/>
        <v>0</v>
      </c>
      <c r="L85" s="1880">
        <f>SUM(L51,L59,L67,L75,L83:L84)</f>
        <v>0</v>
      </c>
      <c r="M85" s="1880">
        <f t="shared" si="6"/>
        <v>0</v>
      </c>
      <c r="N85" s="1880">
        <f t="shared" si="6"/>
        <v>0</v>
      </c>
      <c r="O85" s="1873"/>
    </row>
    <row r="86" spans="2:15">
      <c r="B86" s="1881"/>
      <c r="C86" s="1882"/>
      <c r="D86" s="1883"/>
      <c r="E86" s="1883"/>
      <c r="F86" s="1883"/>
      <c r="G86" s="1883"/>
      <c r="H86" s="1883"/>
      <c r="I86" s="1883"/>
      <c r="J86" s="1883"/>
      <c r="K86" s="1883"/>
      <c r="L86" s="1883"/>
      <c r="M86" s="1883"/>
      <c r="N86" s="1867"/>
      <c r="O86" s="1868"/>
    </row>
    <row r="87" spans="2:15">
      <c r="B87" s="1869" t="s">
        <v>1830</v>
      </c>
      <c r="C87" s="1870"/>
      <c r="D87" s="1814"/>
      <c r="E87" s="1814"/>
      <c r="F87" s="1814"/>
      <c r="G87" s="1814"/>
      <c r="H87" s="1814"/>
      <c r="I87" s="1814"/>
      <c r="J87" s="1814"/>
      <c r="K87" s="1814"/>
      <c r="L87" s="1814"/>
      <c r="M87" s="1814"/>
      <c r="N87" s="1815"/>
      <c r="O87" s="1808"/>
    </row>
    <row r="88" spans="2:15">
      <c r="B88" s="1871" t="s">
        <v>1831</v>
      </c>
      <c r="C88" s="1884">
        <f t="shared" ref="C88:K88" si="7">SUM(C89:C92)</f>
        <v>0</v>
      </c>
      <c r="D88" s="1885">
        <f t="shared" si="7"/>
        <v>0</v>
      </c>
      <c r="E88" s="1885">
        <f t="shared" si="7"/>
        <v>0</v>
      </c>
      <c r="F88" s="1885">
        <f t="shared" si="7"/>
        <v>0</v>
      </c>
      <c r="G88" s="1885">
        <f t="shared" si="7"/>
        <v>0</v>
      </c>
      <c r="H88" s="1885">
        <f t="shared" si="7"/>
        <v>0</v>
      </c>
      <c r="I88" s="1885">
        <f t="shared" si="7"/>
        <v>0</v>
      </c>
      <c r="J88" s="1885">
        <f t="shared" si="7"/>
        <v>0</v>
      </c>
      <c r="K88" s="1885">
        <f t="shared" si="7"/>
        <v>0</v>
      </c>
      <c r="L88" s="1885"/>
      <c r="M88" s="1885"/>
      <c r="N88" s="1886"/>
      <c r="O88" s="1887">
        <f>SUM(O89:O92)</f>
        <v>0</v>
      </c>
    </row>
    <row r="89" spans="2:15">
      <c r="B89" s="1874" t="s">
        <v>1813</v>
      </c>
      <c r="C89" s="1884"/>
      <c r="D89" s="1885"/>
      <c r="E89" s="1885"/>
      <c r="F89" s="1885"/>
      <c r="G89" s="1885"/>
      <c r="H89" s="1885"/>
      <c r="I89" s="1885"/>
      <c r="J89" s="1885"/>
      <c r="K89" s="1885"/>
      <c r="L89" s="1888"/>
      <c r="M89" s="1888"/>
      <c r="N89" s="1889"/>
      <c r="O89" s="1873"/>
    </row>
    <row r="90" spans="2:15">
      <c r="B90" s="1874" t="s">
        <v>1814</v>
      </c>
      <c r="C90" s="1884"/>
      <c r="D90" s="1885"/>
      <c r="E90" s="1885"/>
      <c r="F90" s="1885"/>
      <c r="G90" s="1885"/>
      <c r="H90" s="1885"/>
      <c r="I90" s="1885"/>
      <c r="J90" s="1885"/>
      <c r="K90" s="1885"/>
      <c r="L90" s="1888"/>
      <c r="M90" s="1888"/>
      <c r="N90" s="1889"/>
      <c r="O90" s="1873"/>
    </row>
    <row r="91" spans="2:15">
      <c r="B91" s="1874" t="s">
        <v>1815</v>
      </c>
      <c r="C91" s="1884"/>
      <c r="D91" s="1885"/>
      <c r="E91" s="1885"/>
      <c r="F91" s="1885"/>
      <c r="G91" s="1885"/>
      <c r="H91" s="1885"/>
      <c r="I91" s="1885"/>
      <c r="J91" s="1885"/>
      <c r="K91" s="1885"/>
      <c r="L91" s="1888"/>
      <c r="M91" s="1888"/>
      <c r="N91" s="1889"/>
      <c r="O91" s="1873"/>
    </row>
    <row r="92" spans="2:15">
      <c r="B92" s="1874" t="s">
        <v>1816</v>
      </c>
      <c r="C92" s="1884"/>
      <c r="D92" s="1885"/>
      <c r="E92" s="1885"/>
      <c r="F92" s="1885"/>
      <c r="G92" s="1885"/>
      <c r="H92" s="1885"/>
      <c r="I92" s="1885"/>
      <c r="J92" s="1885"/>
      <c r="K92" s="1885"/>
      <c r="L92" s="1888"/>
      <c r="M92" s="1888"/>
      <c r="N92" s="1889"/>
      <c r="O92" s="1873"/>
    </row>
    <row r="93" spans="2:15">
      <c r="B93" s="1874" t="s">
        <v>1817</v>
      </c>
      <c r="C93" s="1884"/>
      <c r="D93" s="1885"/>
      <c r="E93" s="1885"/>
      <c r="F93" s="1885"/>
      <c r="G93" s="1885"/>
      <c r="H93" s="1885"/>
      <c r="I93" s="1885"/>
      <c r="J93" s="1885"/>
      <c r="K93" s="1885"/>
      <c r="L93" s="1888"/>
      <c r="M93" s="1888"/>
      <c r="N93" s="1889"/>
      <c r="O93" s="1873"/>
    </row>
    <row r="94" spans="2:15">
      <c r="B94" s="1871" t="s">
        <v>1832</v>
      </c>
      <c r="C94" s="1884">
        <f t="shared" ref="C94:K94" si="8">SUM(C95:C98)</f>
        <v>0</v>
      </c>
      <c r="D94" s="1885">
        <f t="shared" si="8"/>
        <v>0</v>
      </c>
      <c r="E94" s="1885">
        <f t="shared" si="8"/>
        <v>0</v>
      </c>
      <c r="F94" s="1885">
        <f t="shared" si="8"/>
        <v>0</v>
      </c>
      <c r="G94" s="1885">
        <f t="shared" si="8"/>
        <v>0</v>
      </c>
      <c r="H94" s="1885">
        <f t="shared" si="8"/>
        <v>0</v>
      </c>
      <c r="I94" s="1885">
        <f t="shared" si="8"/>
        <v>0</v>
      </c>
      <c r="J94" s="1885">
        <f t="shared" si="8"/>
        <v>0</v>
      </c>
      <c r="K94" s="1885">
        <f t="shared" si="8"/>
        <v>0</v>
      </c>
      <c r="L94" s="1885"/>
      <c r="M94" s="1885"/>
      <c r="N94" s="1886"/>
      <c r="O94" s="1887">
        <f>SUM(O95:O98)</f>
        <v>0</v>
      </c>
    </row>
    <row r="95" spans="2:15">
      <c r="B95" s="1874" t="s">
        <v>1813</v>
      </c>
      <c r="C95" s="1884"/>
      <c r="D95" s="1885"/>
      <c r="E95" s="1885"/>
      <c r="F95" s="1885"/>
      <c r="G95" s="1885"/>
      <c r="H95" s="1885"/>
      <c r="I95" s="1885"/>
      <c r="J95" s="1885"/>
      <c r="K95" s="1885"/>
      <c r="L95" s="1888"/>
      <c r="M95" s="1888"/>
      <c r="N95" s="1889"/>
      <c r="O95" s="1873"/>
    </row>
    <row r="96" spans="2:15">
      <c r="B96" s="1874" t="s">
        <v>1814</v>
      </c>
      <c r="C96" s="1884"/>
      <c r="D96" s="1885"/>
      <c r="E96" s="1885"/>
      <c r="F96" s="1885"/>
      <c r="G96" s="1885"/>
      <c r="H96" s="1885"/>
      <c r="I96" s="1885"/>
      <c r="J96" s="1885"/>
      <c r="K96" s="1885"/>
      <c r="L96" s="1888"/>
      <c r="M96" s="1888"/>
      <c r="N96" s="1889"/>
      <c r="O96" s="1873"/>
    </row>
    <row r="97" spans="2:15">
      <c r="B97" s="1874" t="s">
        <v>1815</v>
      </c>
      <c r="C97" s="1884"/>
      <c r="D97" s="1885"/>
      <c r="E97" s="1885"/>
      <c r="F97" s="1885"/>
      <c r="G97" s="1885"/>
      <c r="H97" s="1885"/>
      <c r="I97" s="1885"/>
      <c r="J97" s="1885"/>
      <c r="K97" s="1885"/>
      <c r="L97" s="1888"/>
      <c r="M97" s="1888"/>
      <c r="N97" s="1889"/>
      <c r="O97" s="1873"/>
    </row>
    <row r="98" spans="2:15">
      <c r="B98" s="1874" t="s">
        <v>1816</v>
      </c>
      <c r="C98" s="1884"/>
      <c r="D98" s="1885"/>
      <c r="E98" s="1885"/>
      <c r="F98" s="1885"/>
      <c r="G98" s="1885"/>
      <c r="H98" s="1885"/>
      <c r="I98" s="1885"/>
      <c r="J98" s="1885"/>
      <c r="K98" s="1885"/>
      <c r="L98" s="1888"/>
      <c r="M98" s="1888"/>
      <c r="N98" s="1889"/>
      <c r="O98" s="1873"/>
    </row>
    <row r="99" spans="2:15">
      <c r="B99" s="1874" t="s">
        <v>1833</v>
      </c>
      <c r="C99" s="1884"/>
      <c r="D99" s="1885"/>
      <c r="E99" s="1885"/>
      <c r="F99" s="1885"/>
      <c r="G99" s="1885"/>
      <c r="H99" s="1885"/>
      <c r="I99" s="1885"/>
      <c r="J99" s="1885"/>
      <c r="K99" s="1885"/>
      <c r="L99" s="1888"/>
      <c r="M99" s="1888"/>
      <c r="N99" s="1889"/>
      <c r="O99" s="1873"/>
    </row>
    <row r="100" spans="2:15">
      <c r="B100" s="1871" t="s">
        <v>1834</v>
      </c>
      <c r="C100" s="1884">
        <f t="shared" ref="C100:K100" si="9">SUM(C101:C104)</f>
        <v>0</v>
      </c>
      <c r="D100" s="1885">
        <f t="shared" si="9"/>
        <v>0</v>
      </c>
      <c r="E100" s="1885">
        <f t="shared" si="9"/>
        <v>0</v>
      </c>
      <c r="F100" s="1885">
        <f t="shared" si="9"/>
        <v>0</v>
      </c>
      <c r="G100" s="1885">
        <f t="shared" si="9"/>
        <v>0</v>
      </c>
      <c r="H100" s="1885">
        <f t="shared" si="9"/>
        <v>0</v>
      </c>
      <c r="I100" s="1885">
        <f t="shared" si="9"/>
        <v>0</v>
      </c>
      <c r="J100" s="1885">
        <f t="shared" si="9"/>
        <v>0</v>
      </c>
      <c r="K100" s="1885">
        <f t="shared" si="9"/>
        <v>0</v>
      </c>
      <c r="L100" s="1885"/>
      <c r="M100" s="1885"/>
      <c r="N100" s="1886"/>
      <c r="O100" s="1887">
        <f>SUM(O101:O104)</f>
        <v>0</v>
      </c>
    </row>
    <row r="101" spans="2:15">
      <c r="B101" s="1874" t="s">
        <v>1813</v>
      </c>
      <c r="C101" s="1884"/>
      <c r="D101" s="1885"/>
      <c r="E101" s="1885"/>
      <c r="F101" s="1885"/>
      <c r="G101" s="1885"/>
      <c r="H101" s="1885"/>
      <c r="I101" s="1885"/>
      <c r="J101" s="1885"/>
      <c r="K101" s="1885"/>
      <c r="L101" s="1888"/>
      <c r="M101" s="1888"/>
      <c r="N101" s="1889"/>
      <c r="O101" s="1873"/>
    </row>
    <row r="102" spans="2:15">
      <c r="B102" s="1874" t="s">
        <v>1814</v>
      </c>
      <c r="C102" s="1884"/>
      <c r="D102" s="1885"/>
      <c r="E102" s="1885"/>
      <c r="F102" s="1885"/>
      <c r="G102" s="1885"/>
      <c r="H102" s="1885"/>
      <c r="I102" s="1885"/>
      <c r="J102" s="1885"/>
      <c r="K102" s="1885"/>
      <c r="L102" s="1888"/>
      <c r="M102" s="1888"/>
      <c r="N102" s="1889"/>
      <c r="O102" s="1873"/>
    </row>
    <row r="103" spans="2:15">
      <c r="B103" s="1874" t="s">
        <v>1815</v>
      </c>
      <c r="C103" s="1884"/>
      <c r="D103" s="1885"/>
      <c r="E103" s="1885"/>
      <c r="F103" s="1885"/>
      <c r="G103" s="1885"/>
      <c r="H103" s="1885"/>
      <c r="I103" s="1885"/>
      <c r="J103" s="1885"/>
      <c r="K103" s="1885"/>
      <c r="L103" s="1888"/>
      <c r="M103" s="1888"/>
      <c r="N103" s="1889"/>
      <c r="O103" s="1873"/>
    </row>
    <row r="104" spans="2:15">
      <c r="B104" s="1874" t="s">
        <v>1816</v>
      </c>
      <c r="C104" s="1884"/>
      <c r="D104" s="1885"/>
      <c r="E104" s="1885"/>
      <c r="F104" s="1885"/>
      <c r="G104" s="1885"/>
      <c r="H104" s="1885"/>
      <c r="I104" s="1885"/>
      <c r="J104" s="1885"/>
      <c r="K104" s="1885"/>
      <c r="L104" s="1888"/>
      <c r="M104" s="1888"/>
      <c r="N104" s="1889"/>
      <c r="O104" s="1873"/>
    </row>
    <row r="105" spans="2:15">
      <c r="B105" s="1874" t="s">
        <v>1825</v>
      </c>
      <c r="C105" s="1884"/>
      <c r="D105" s="1885"/>
      <c r="E105" s="1885"/>
      <c r="F105" s="1885"/>
      <c r="G105" s="1885"/>
      <c r="H105" s="1885"/>
      <c r="I105" s="1885"/>
      <c r="J105" s="1885"/>
      <c r="K105" s="1885"/>
      <c r="L105" s="1888"/>
      <c r="M105" s="1888"/>
      <c r="N105" s="1889"/>
      <c r="O105" s="1873"/>
    </row>
    <row r="106" spans="2:15">
      <c r="B106" s="1871" t="s">
        <v>1835</v>
      </c>
      <c r="C106" s="1884">
        <f t="shared" ref="C106:K106" si="10">SUM(C107:C110)</f>
        <v>0</v>
      </c>
      <c r="D106" s="1885">
        <f t="shared" si="10"/>
        <v>0</v>
      </c>
      <c r="E106" s="1885">
        <f t="shared" si="10"/>
        <v>0</v>
      </c>
      <c r="F106" s="1885">
        <f t="shared" si="10"/>
        <v>0</v>
      </c>
      <c r="G106" s="1885">
        <f t="shared" si="10"/>
        <v>0</v>
      </c>
      <c r="H106" s="1885">
        <f t="shared" si="10"/>
        <v>0</v>
      </c>
      <c r="I106" s="1885">
        <f t="shared" si="10"/>
        <v>0</v>
      </c>
      <c r="J106" s="1885">
        <f t="shared" si="10"/>
        <v>0</v>
      </c>
      <c r="K106" s="1885">
        <f t="shared" si="10"/>
        <v>0</v>
      </c>
      <c r="L106" s="1885"/>
      <c r="M106" s="1885"/>
      <c r="N106" s="1886"/>
      <c r="O106" s="1887">
        <f>SUM(O107:O110)</f>
        <v>0</v>
      </c>
    </row>
    <row r="107" spans="2:15">
      <c r="B107" s="1874" t="s">
        <v>1813</v>
      </c>
      <c r="C107" s="1884"/>
      <c r="D107" s="1885"/>
      <c r="E107" s="1885"/>
      <c r="F107" s="1885"/>
      <c r="G107" s="1885"/>
      <c r="H107" s="1885"/>
      <c r="I107" s="1885"/>
      <c r="J107" s="1885"/>
      <c r="K107" s="1885"/>
      <c r="L107" s="1888"/>
      <c r="M107" s="1888"/>
      <c r="N107" s="1889"/>
      <c r="O107" s="1873"/>
    </row>
    <row r="108" spans="2:15">
      <c r="B108" s="1874" t="s">
        <v>1814</v>
      </c>
      <c r="C108" s="1884"/>
      <c r="D108" s="1885"/>
      <c r="E108" s="1885"/>
      <c r="F108" s="1885"/>
      <c r="G108" s="1885"/>
      <c r="H108" s="1885"/>
      <c r="I108" s="1885"/>
      <c r="J108" s="1885"/>
      <c r="K108" s="1885"/>
      <c r="L108" s="1888"/>
      <c r="M108" s="1888"/>
      <c r="N108" s="1889"/>
      <c r="O108" s="1873"/>
    </row>
    <row r="109" spans="2:15">
      <c r="B109" s="1874" t="s">
        <v>1815</v>
      </c>
      <c r="C109" s="1884"/>
      <c r="D109" s="1885"/>
      <c r="E109" s="1885"/>
      <c r="F109" s="1885"/>
      <c r="G109" s="1885"/>
      <c r="H109" s="1885"/>
      <c r="I109" s="1885"/>
      <c r="J109" s="1885"/>
      <c r="K109" s="1885"/>
      <c r="L109" s="1888"/>
      <c r="M109" s="1888"/>
      <c r="N109" s="1889"/>
      <c r="O109" s="1873"/>
    </row>
    <row r="110" spans="2:15">
      <c r="B110" s="1874" t="s">
        <v>1816</v>
      </c>
      <c r="C110" s="1884"/>
      <c r="D110" s="1885"/>
      <c r="E110" s="1885"/>
      <c r="F110" s="1885"/>
      <c r="G110" s="1885"/>
      <c r="H110" s="1885"/>
      <c r="I110" s="1885"/>
      <c r="J110" s="1885"/>
      <c r="K110" s="1885"/>
      <c r="L110" s="1888"/>
      <c r="M110" s="1888"/>
      <c r="N110" s="1889"/>
      <c r="O110" s="1873"/>
    </row>
    <row r="111" spans="2:15">
      <c r="B111" s="1874" t="s">
        <v>1827</v>
      </c>
      <c r="C111" s="1884"/>
      <c r="D111" s="1885"/>
      <c r="E111" s="1885"/>
      <c r="F111" s="1885"/>
      <c r="G111" s="1885"/>
      <c r="H111" s="1885"/>
      <c r="I111" s="1885"/>
      <c r="J111" s="1885"/>
      <c r="K111" s="1885"/>
      <c r="L111" s="1888"/>
      <c r="M111" s="1888"/>
      <c r="N111" s="1889"/>
      <c r="O111" s="1873"/>
    </row>
    <row r="112" spans="2:15">
      <c r="B112" s="1877" t="s">
        <v>1828</v>
      </c>
      <c r="C112" s="1884"/>
      <c r="D112" s="1885"/>
      <c r="E112" s="1885"/>
      <c r="F112" s="1885"/>
      <c r="G112" s="1885"/>
      <c r="H112" s="1885"/>
      <c r="I112" s="1885"/>
      <c r="J112" s="1885"/>
      <c r="K112" s="1885"/>
      <c r="L112" s="1888"/>
      <c r="M112" s="1888"/>
      <c r="N112" s="1889"/>
      <c r="O112" s="1873"/>
    </row>
    <row r="113" spans="2:15">
      <c r="B113" s="1877" t="s">
        <v>168</v>
      </c>
      <c r="C113" s="1884"/>
      <c r="D113" s="1885"/>
      <c r="E113" s="1885"/>
      <c r="F113" s="1885"/>
      <c r="G113" s="1885"/>
      <c r="H113" s="1885"/>
      <c r="I113" s="1885"/>
      <c r="J113" s="1885"/>
      <c r="K113" s="1885"/>
      <c r="L113" s="1888"/>
      <c r="M113" s="1888"/>
      <c r="N113" s="1889"/>
      <c r="O113" s="1873"/>
    </row>
    <row r="114" spans="2:15">
      <c r="B114" s="1878" t="s">
        <v>1836</v>
      </c>
      <c r="C114" s="1890">
        <f t="shared" ref="C114:L114" si="11">SUM(C88,C94,C100,C106,C112:C113)</f>
        <v>0</v>
      </c>
      <c r="D114" s="1891">
        <f t="shared" si="11"/>
        <v>0</v>
      </c>
      <c r="E114" s="1891">
        <f t="shared" si="11"/>
        <v>0</v>
      </c>
      <c r="F114" s="1891">
        <f t="shared" si="11"/>
        <v>0</v>
      </c>
      <c r="G114" s="1891">
        <f t="shared" si="11"/>
        <v>0</v>
      </c>
      <c r="H114" s="1891">
        <f t="shared" si="11"/>
        <v>0</v>
      </c>
      <c r="I114" s="1891">
        <f t="shared" si="11"/>
        <v>0</v>
      </c>
      <c r="J114" s="1891">
        <f t="shared" si="11"/>
        <v>0</v>
      </c>
      <c r="K114" s="1891">
        <f t="shared" si="11"/>
        <v>0</v>
      </c>
      <c r="L114" s="1891">
        <f t="shared" si="11"/>
        <v>0</v>
      </c>
      <c r="M114" s="1891">
        <f>SUM(M112:M113)+M106+M100+M94+M88</f>
        <v>0</v>
      </c>
      <c r="N114" s="1892">
        <f>SUM(N88,N94,N100,N106,N112:N113)</f>
        <v>0</v>
      </c>
      <c r="O114" s="1893">
        <f>SUM(O88,O94,O100,O106,O112:O113)</f>
        <v>0</v>
      </c>
    </row>
    <row r="115" spans="2:15">
      <c r="C115" s="1870"/>
      <c r="D115" s="1814"/>
      <c r="E115" s="1814"/>
      <c r="F115" s="1814"/>
      <c r="G115" s="1814"/>
      <c r="H115" s="1814"/>
      <c r="I115" s="1814"/>
      <c r="J115" s="1814"/>
      <c r="K115" s="1814"/>
      <c r="L115" s="1814"/>
      <c r="M115" s="1814"/>
      <c r="N115" s="1815"/>
      <c r="O115" s="1808"/>
    </row>
    <row r="116" spans="2:15">
      <c r="B116" s="1894" t="s">
        <v>1837</v>
      </c>
      <c r="C116" s="1895"/>
      <c r="D116" s="1896"/>
      <c r="E116" s="1896"/>
      <c r="F116" s="1896"/>
      <c r="G116" s="1896"/>
      <c r="H116" s="1896"/>
      <c r="I116" s="1896"/>
      <c r="J116" s="1896"/>
      <c r="K116" s="1896"/>
      <c r="L116" s="1896"/>
      <c r="M116" s="1896"/>
      <c r="N116" s="1897"/>
      <c r="O116" s="1898"/>
    </row>
    <row r="117" spans="2:15">
      <c r="B117" s="1899" t="s">
        <v>1838</v>
      </c>
      <c r="C117" s="1900"/>
      <c r="D117" s="1901"/>
      <c r="E117" s="1901"/>
      <c r="F117" s="1901"/>
      <c r="G117" s="1901"/>
      <c r="H117" s="1901"/>
      <c r="I117" s="1901"/>
      <c r="J117" s="1901"/>
      <c r="K117" s="1901"/>
      <c r="L117" s="1902">
        <v>1302</v>
      </c>
      <c r="M117" s="1902">
        <v>1303</v>
      </c>
      <c r="N117" s="1903">
        <v>1307</v>
      </c>
      <c r="O117" s="1904"/>
    </row>
    <row r="118" spans="2:15">
      <c r="C118" s="1870"/>
      <c r="D118" s="1814"/>
      <c r="E118" s="1814"/>
      <c r="F118" s="1814"/>
      <c r="G118" s="1814"/>
      <c r="H118" s="1814"/>
      <c r="I118" s="1814"/>
      <c r="J118" s="1814"/>
      <c r="K118" s="1814"/>
      <c r="L118" s="1814"/>
      <c r="M118" s="1814"/>
      <c r="N118" s="1815"/>
      <c r="O118" s="1808"/>
    </row>
    <row r="119" spans="2:15">
      <c r="B119" s="1905" t="s">
        <v>1839</v>
      </c>
      <c r="C119" s="1882"/>
      <c r="D119" s="1883"/>
      <c r="E119" s="1883"/>
      <c r="F119" s="1883"/>
      <c r="G119" s="1883"/>
      <c r="H119" s="1883"/>
      <c r="I119" s="1883"/>
      <c r="J119" s="1883"/>
      <c r="K119" s="1883"/>
      <c r="L119" s="1883"/>
      <c r="M119" s="1883"/>
      <c r="N119" s="1867"/>
      <c r="O119" s="1868"/>
    </row>
    <row r="120" spans="2:15">
      <c r="B120" s="1871" t="s">
        <v>1831</v>
      </c>
      <c r="C120" s="1906">
        <f t="shared" ref="C120:O120" si="12">SUM(C121:C124)</f>
        <v>0</v>
      </c>
      <c r="D120" s="1907">
        <f t="shared" si="12"/>
        <v>0</v>
      </c>
      <c r="E120" s="1907">
        <f t="shared" si="12"/>
        <v>0</v>
      </c>
      <c r="F120" s="1907">
        <f t="shared" si="12"/>
        <v>0</v>
      </c>
      <c r="G120" s="1907">
        <f t="shared" si="12"/>
        <v>0</v>
      </c>
      <c r="H120" s="1907">
        <f t="shared" si="12"/>
        <v>0</v>
      </c>
      <c r="I120" s="1907">
        <f t="shared" si="12"/>
        <v>0</v>
      </c>
      <c r="J120" s="1907">
        <f t="shared" si="12"/>
        <v>0</v>
      </c>
      <c r="K120" s="1907">
        <f t="shared" si="12"/>
        <v>0</v>
      </c>
      <c r="L120" s="1907">
        <f>SUM(L121:L125)</f>
        <v>0</v>
      </c>
      <c r="M120" s="1907">
        <f>SUM(M121:M125)</f>
        <v>0</v>
      </c>
      <c r="N120" s="1908">
        <f>SUM(N121:N125)</f>
        <v>0</v>
      </c>
      <c r="O120" s="1887">
        <f t="shared" si="12"/>
        <v>0</v>
      </c>
    </row>
    <row r="121" spans="2:15">
      <c r="B121" s="1874" t="s">
        <v>1813</v>
      </c>
      <c r="C121" s="1906">
        <f t="shared" ref="C121:K125" si="13">C54*C$117*8760</f>
        <v>0</v>
      </c>
      <c r="D121" s="1907">
        <f t="shared" si="13"/>
        <v>0</v>
      </c>
      <c r="E121" s="1907">
        <f t="shared" si="13"/>
        <v>0</v>
      </c>
      <c r="F121" s="1907">
        <f t="shared" si="13"/>
        <v>0</v>
      </c>
      <c r="G121" s="1907">
        <f t="shared" si="13"/>
        <v>0</v>
      </c>
      <c r="H121" s="1907">
        <f t="shared" si="13"/>
        <v>0</v>
      </c>
      <c r="I121" s="1907">
        <f t="shared" si="13"/>
        <v>0</v>
      </c>
      <c r="J121" s="1907">
        <f t="shared" si="13"/>
        <v>0</v>
      </c>
      <c r="K121" s="1907">
        <f t="shared" si="13"/>
        <v>0</v>
      </c>
      <c r="L121" s="1907">
        <f t="shared" ref="L121:M125" si="14">L54*L$117*8760/100</f>
        <v>0</v>
      </c>
      <c r="M121" s="1907">
        <f t="shared" si="14"/>
        <v>0</v>
      </c>
      <c r="N121" s="1908">
        <f>N54*N$117*8784/100</f>
        <v>0</v>
      </c>
      <c r="O121" s="1887">
        <f t="shared" ref="O121:O125" si="15">O54*O$117*8760</f>
        <v>0</v>
      </c>
    </row>
    <row r="122" spans="2:15">
      <c r="B122" s="1874" t="s">
        <v>1814</v>
      </c>
      <c r="C122" s="1906">
        <f t="shared" si="13"/>
        <v>0</v>
      </c>
      <c r="D122" s="1907">
        <f t="shared" si="13"/>
        <v>0</v>
      </c>
      <c r="E122" s="1907">
        <f t="shared" si="13"/>
        <v>0</v>
      </c>
      <c r="F122" s="1907">
        <f t="shared" si="13"/>
        <v>0</v>
      </c>
      <c r="G122" s="1907">
        <f t="shared" si="13"/>
        <v>0</v>
      </c>
      <c r="H122" s="1907">
        <f t="shared" si="13"/>
        <v>0</v>
      </c>
      <c r="I122" s="1907">
        <f t="shared" si="13"/>
        <v>0</v>
      </c>
      <c r="J122" s="1907">
        <f t="shared" si="13"/>
        <v>0</v>
      </c>
      <c r="K122" s="1907">
        <f t="shared" si="13"/>
        <v>0</v>
      </c>
      <c r="L122" s="1907">
        <f t="shared" si="14"/>
        <v>0</v>
      </c>
      <c r="M122" s="1907">
        <f t="shared" si="14"/>
        <v>0</v>
      </c>
      <c r="N122" s="1908">
        <f>N55*N$117*8784/100</f>
        <v>0</v>
      </c>
      <c r="O122" s="1887">
        <f t="shared" si="15"/>
        <v>0</v>
      </c>
    </row>
    <row r="123" spans="2:15">
      <c r="B123" s="1874" t="s">
        <v>1815</v>
      </c>
      <c r="C123" s="1906">
        <f t="shared" si="13"/>
        <v>0</v>
      </c>
      <c r="D123" s="1907">
        <f t="shared" si="13"/>
        <v>0</v>
      </c>
      <c r="E123" s="1907">
        <f t="shared" si="13"/>
        <v>0</v>
      </c>
      <c r="F123" s="1907">
        <f t="shared" si="13"/>
        <v>0</v>
      </c>
      <c r="G123" s="1907">
        <f t="shared" si="13"/>
        <v>0</v>
      </c>
      <c r="H123" s="1907">
        <f t="shared" si="13"/>
        <v>0</v>
      </c>
      <c r="I123" s="1907">
        <f t="shared" si="13"/>
        <v>0</v>
      </c>
      <c r="J123" s="1907">
        <f t="shared" si="13"/>
        <v>0</v>
      </c>
      <c r="K123" s="1907">
        <f t="shared" si="13"/>
        <v>0</v>
      </c>
      <c r="L123" s="1907">
        <f t="shared" si="14"/>
        <v>0</v>
      </c>
      <c r="M123" s="1907">
        <f t="shared" si="14"/>
        <v>0</v>
      </c>
      <c r="N123" s="1908">
        <f>N56*N$117*8784/100</f>
        <v>0</v>
      </c>
      <c r="O123" s="1887">
        <f t="shared" si="15"/>
        <v>0</v>
      </c>
    </row>
    <row r="124" spans="2:15">
      <c r="B124" s="1874" t="s">
        <v>1816</v>
      </c>
      <c r="C124" s="1906">
        <f t="shared" si="13"/>
        <v>0</v>
      </c>
      <c r="D124" s="1907">
        <f t="shared" si="13"/>
        <v>0</v>
      </c>
      <c r="E124" s="1907">
        <f t="shared" si="13"/>
        <v>0</v>
      </c>
      <c r="F124" s="1907">
        <f t="shared" si="13"/>
        <v>0</v>
      </c>
      <c r="G124" s="1907">
        <f t="shared" si="13"/>
        <v>0</v>
      </c>
      <c r="H124" s="1907">
        <f t="shared" si="13"/>
        <v>0</v>
      </c>
      <c r="I124" s="1907">
        <f t="shared" si="13"/>
        <v>0</v>
      </c>
      <c r="J124" s="1907">
        <f t="shared" si="13"/>
        <v>0</v>
      </c>
      <c r="K124" s="1907">
        <f t="shared" si="13"/>
        <v>0</v>
      </c>
      <c r="L124" s="1907">
        <f t="shared" si="14"/>
        <v>0</v>
      </c>
      <c r="M124" s="1907">
        <f t="shared" si="14"/>
        <v>0</v>
      </c>
      <c r="N124" s="1908">
        <f>N57*N$117*8784/100</f>
        <v>0</v>
      </c>
      <c r="O124" s="1887">
        <f t="shared" si="15"/>
        <v>0</v>
      </c>
    </row>
    <row r="125" spans="2:15">
      <c r="B125" s="1874" t="s">
        <v>1817</v>
      </c>
      <c r="C125" s="1906">
        <f t="shared" si="13"/>
        <v>0</v>
      </c>
      <c r="D125" s="1907">
        <f t="shared" si="13"/>
        <v>0</v>
      </c>
      <c r="E125" s="1907">
        <f t="shared" si="13"/>
        <v>0</v>
      </c>
      <c r="F125" s="1907">
        <f t="shared" si="13"/>
        <v>0</v>
      </c>
      <c r="G125" s="1907">
        <f t="shared" si="13"/>
        <v>0</v>
      </c>
      <c r="H125" s="1907">
        <f t="shared" si="13"/>
        <v>0</v>
      </c>
      <c r="I125" s="1907">
        <f t="shared" si="13"/>
        <v>0</v>
      </c>
      <c r="J125" s="1907">
        <f t="shared" si="13"/>
        <v>0</v>
      </c>
      <c r="K125" s="1907">
        <f t="shared" si="13"/>
        <v>0</v>
      </c>
      <c r="L125" s="1907">
        <f t="shared" si="14"/>
        <v>0</v>
      </c>
      <c r="M125" s="1907">
        <f t="shared" si="14"/>
        <v>0</v>
      </c>
      <c r="N125" s="1908">
        <f>N58*N$117*8784/100</f>
        <v>0</v>
      </c>
      <c r="O125" s="1887">
        <f t="shared" si="15"/>
        <v>0</v>
      </c>
    </row>
    <row r="126" spans="2:15">
      <c r="B126" s="1871" t="s">
        <v>1832</v>
      </c>
      <c r="C126" s="1906">
        <f t="shared" ref="C126:O126" si="16">SUM(C127:C130)</f>
        <v>0</v>
      </c>
      <c r="D126" s="1907">
        <f t="shared" si="16"/>
        <v>0</v>
      </c>
      <c r="E126" s="1907">
        <f t="shared" si="16"/>
        <v>0</v>
      </c>
      <c r="F126" s="1907">
        <f t="shared" si="16"/>
        <v>0</v>
      </c>
      <c r="G126" s="1907">
        <f t="shared" si="16"/>
        <v>0</v>
      </c>
      <c r="H126" s="1907">
        <f t="shared" si="16"/>
        <v>0</v>
      </c>
      <c r="I126" s="1907">
        <f t="shared" si="16"/>
        <v>0</v>
      </c>
      <c r="J126" s="1907">
        <f t="shared" si="16"/>
        <v>0</v>
      </c>
      <c r="K126" s="1907">
        <f t="shared" si="16"/>
        <v>0</v>
      </c>
      <c r="L126" s="1907">
        <f>SUM(L127:L131)</f>
        <v>0</v>
      </c>
      <c r="M126" s="1907">
        <f>SUM(M127:M131)</f>
        <v>0</v>
      </c>
      <c r="N126" s="1908">
        <f>SUM(N127:N131)</f>
        <v>0</v>
      </c>
      <c r="O126" s="1887">
        <f t="shared" si="16"/>
        <v>0</v>
      </c>
    </row>
    <row r="127" spans="2:15">
      <c r="B127" s="1874" t="s">
        <v>1813</v>
      </c>
      <c r="C127" s="1906">
        <f t="shared" ref="C127:K131" si="17">C62*C$117*8760</f>
        <v>0</v>
      </c>
      <c r="D127" s="1907">
        <f t="shared" si="17"/>
        <v>0</v>
      </c>
      <c r="E127" s="1907">
        <f t="shared" si="17"/>
        <v>0</v>
      </c>
      <c r="F127" s="1907">
        <f t="shared" si="17"/>
        <v>0</v>
      </c>
      <c r="G127" s="1907">
        <f t="shared" si="17"/>
        <v>0</v>
      </c>
      <c r="H127" s="1907">
        <f t="shared" si="17"/>
        <v>0</v>
      </c>
      <c r="I127" s="1907">
        <f t="shared" si="17"/>
        <v>0</v>
      </c>
      <c r="J127" s="1907">
        <f t="shared" si="17"/>
        <v>0</v>
      </c>
      <c r="K127" s="1907">
        <f t="shared" si="17"/>
        <v>0</v>
      </c>
      <c r="L127" s="1907">
        <f t="shared" ref="L127:M131" si="18">L62*L$117*8760/100</f>
        <v>0</v>
      </c>
      <c r="M127" s="1907">
        <f t="shared" si="18"/>
        <v>0</v>
      </c>
      <c r="N127" s="1908">
        <f>N62*N$117*8784/100</f>
        <v>0</v>
      </c>
      <c r="O127" s="1887">
        <f t="shared" ref="O127:O131" si="19">O62*O$117*8760</f>
        <v>0</v>
      </c>
    </row>
    <row r="128" spans="2:15">
      <c r="B128" s="1874" t="s">
        <v>1814</v>
      </c>
      <c r="C128" s="1906">
        <f t="shared" si="17"/>
        <v>0</v>
      </c>
      <c r="D128" s="1907">
        <f t="shared" si="17"/>
        <v>0</v>
      </c>
      <c r="E128" s="1907">
        <f t="shared" si="17"/>
        <v>0</v>
      </c>
      <c r="F128" s="1907">
        <f t="shared" si="17"/>
        <v>0</v>
      </c>
      <c r="G128" s="1907">
        <f t="shared" si="17"/>
        <v>0</v>
      </c>
      <c r="H128" s="1907">
        <f t="shared" si="17"/>
        <v>0</v>
      </c>
      <c r="I128" s="1907">
        <f t="shared" si="17"/>
        <v>0</v>
      </c>
      <c r="J128" s="1907">
        <f t="shared" si="17"/>
        <v>0</v>
      </c>
      <c r="K128" s="1907">
        <f t="shared" si="17"/>
        <v>0</v>
      </c>
      <c r="L128" s="1907">
        <f t="shared" si="18"/>
        <v>0</v>
      </c>
      <c r="M128" s="1907">
        <f t="shared" si="18"/>
        <v>0</v>
      </c>
      <c r="N128" s="1908">
        <f>N63*N$117*8784/100</f>
        <v>0</v>
      </c>
      <c r="O128" s="1887">
        <f t="shared" si="19"/>
        <v>0</v>
      </c>
    </row>
    <row r="129" spans="2:15">
      <c r="B129" s="1874" t="s">
        <v>1815</v>
      </c>
      <c r="C129" s="1906">
        <f t="shared" si="17"/>
        <v>0</v>
      </c>
      <c r="D129" s="1907">
        <f t="shared" si="17"/>
        <v>0</v>
      </c>
      <c r="E129" s="1907">
        <f t="shared" si="17"/>
        <v>0</v>
      </c>
      <c r="F129" s="1907">
        <f t="shared" si="17"/>
        <v>0</v>
      </c>
      <c r="G129" s="1907">
        <f t="shared" si="17"/>
        <v>0</v>
      </c>
      <c r="H129" s="1907">
        <f t="shared" si="17"/>
        <v>0</v>
      </c>
      <c r="I129" s="1907">
        <f t="shared" si="17"/>
        <v>0</v>
      </c>
      <c r="J129" s="1907">
        <f t="shared" si="17"/>
        <v>0</v>
      </c>
      <c r="K129" s="1907">
        <f t="shared" si="17"/>
        <v>0</v>
      </c>
      <c r="L129" s="1907">
        <f t="shared" si="18"/>
        <v>0</v>
      </c>
      <c r="M129" s="1907">
        <f t="shared" si="18"/>
        <v>0</v>
      </c>
      <c r="N129" s="1908">
        <f>N64*N$117*8784/100</f>
        <v>0</v>
      </c>
      <c r="O129" s="1887">
        <f t="shared" si="19"/>
        <v>0</v>
      </c>
    </row>
    <row r="130" spans="2:15">
      <c r="B130" s="1874" t="s">
        <v>1816</v>
      </c>
      <c r="C130" s="1906">
        <f t="shared" si="17"/>
        <v>0</v>
      </c>
      <c r="D130" s="1907">
        <f t="shared" si="17"/>
        <v>0</v>
      </c>
      <c r="E130" s="1907">
        <f t="shared" si="17"/>
        <v>0</v>
      </c>
      <c r="F130" s="1907">
        <f t="shared" si="17"/>
        <v>0</v>
      </c>
      <c r="G130" s="1907">
        <f t="shared" si="17"/>
        <v>0</v>
      </c>
      <c r="H130" s="1907">
        <f t="shared" si="17"/>
        <v>0</v>
      </c>
      <c r="I130" s="1907">
        <f t="shared" si="17"/>
        <v>0</v>
      </c>
      <c r="J130" s="1907">
        <f t="shared" si="17"/>
        <v>0</v>
      </c>
      <c r="K130" s="1907">
        <f t="shared" si="17"/>
        <v>0</v>
      </c>
      <c r="L130" s="1907">
        <f t="shared" si="18"/>
        <v>0</v>
      </c>
      <c r="M130" s="1907">
        <f t="shared" si="18"/>
        <v>0</v>
      </c>
      <c r="N130" s="1908">
        <f>N65*N$117*8784/100</f>
        <v>0</v>
      </c>
      <c r="O130" s="1887">
        <f t="shared" si="19"/>
        <v>0</v>
      </c>
    </row>
    <row r="131" spans="2:15">
      <c r="B131" s="1874" t="s">
        <v>1833</v>
      </c>
      <c r="C131" s="1906">
        <f t="shared" si="17"/>
        <v>0</v>
      </c>
      <c r="D131" s="1907">
        <f t="shared" si="17"/>
        <v>0</v>
      </c>
      <c r="E131" s="1907">
        <f t="shared" si="17"/>
        <v>0</v>
      </c>
      <c r="F131" s="1907">
        <f t="shared" si="17"/>
        <v>0</v>
      </c>
      <c r="G131" s="1907">
        <f t="shared" si="17"/>
        <v>0</v>
      </c>
      <c r="H131" s="1907">
        <f t="shared" si="17"/>
        <v>0</v>
      </c>
      <c r="I131" s="1907">
        <f t="shared" si="17"/>
        <v>0</v>
      </c>
      <c r="J131" s="1907">
        <f t="shared" si="17"/>
        <v>0</v>
      </c>
      <c r="K131" s="1907">
        <f t="shared" si="17"/>
        <v>0</v>
      </c>
      <c r="L131" s="1907">
        <f t="shared" si="18"/>
        <v>0</v>
      </c>
      <c r="M131" s="1907">
        <f t="shared" si="18"/>
        <v>0</v>
      </c>
      <c r="N131" s="1908">
        <f>N66*N$117*8784/100</f>
        <v>0</v>
      </c>
      <c r="O131" s="1887">
        <f t="shared" si="19"/>
        <v>0</v>
      </c>
    </row>
    <row r="132" spans="2:15">
      <c r="B132" s="1871" t="s">
        <v>1834</v>
      </c>
      <c r="C132" s="1906">
        <f t="shared" ref="C132:O132" si="20">SUM(C133:C136)</f>
        <v>0</v>
      </c>
      <c r="D132" s="1907">
        <f t="shared" si="20"/>
        <v>0</v>
      </c>
      <c r="E132" s="1907">
        <f t="shared" si="20"/>
        <v>0</v>
      </c>
      <c r="F132" s="1907">
        <f t="shared" si="20"/>
        <v>0</v>
      </c>
      <c r="G132" s="1907">
        <f t="shared" si="20"/>
        <v>0</v>
      </c>
      <c r="H132" s="1907">
        <f t="shared" si="20"/>
        <v>0</v>
      </c>
      <c r="I132" s="1907">
        <f t="shared" si="20"/>
        <v>0</v>
      </c>
      <c r="J132" s="1907">
        <f t="shared" si="20"/>
        <v>0</v>
      </c>
      <c r="K132" s="1907">
        <f t="shared" si="20"/>
        <v>0</v>
      </c>
      <c r="L132" s="1907">
        <f>SUM(L133:L137)</f>
        <v>0</v>
      </c>
      <c r="M132" s="1907">
        <f>SUM(M133:M137)</f>
        <v>0</v>
      </c>
      <c r="N132" s="1908">
        <f>SUM(N133:N137)</f>
        <v>0</v>
      </c>
      <c r="O132" s="1887">
        <f t="shared" si="20"/>
        <v>0</v>
      </c>
    </row>
    <row r="133" spans="2:15">
      <c r="B133" s="1874" t="s">
        <v>1813</v>
      </c>
      <c r="C133" s="1906">
        <f t="shared" ref="C133:K137" si="21">C70*C$117*8760</f>
        <v>0</v>
      </c>
      <c r="D133" s="1907">
        <f t="shared" si="21"/>
        <v>0</v>
      </c>
      <c r="E133" s="1907">
        <f t="shared" si="21"/>
        <v>0</v>
      </c>
      <c r="F133" s="1907">
        <f t="shared" si="21"/>
        <v>0</v>
      </c>
      <c r="G133" s="1907">
        <f t="shared" si="21"/>
        <v>0</v>
      </c>
      <c r="H133" s="1907">
        <f t="shared" si="21"/>
        <v>0</v>
      </c>
      <c r="I133" s="1907">
        <f t="shared" si="21"/>
        <v>0</v>
      </c>
      <c r="J133" s="1907">
        <f t="shared" si="21"/>
        <v>0</v>
      </c>
      <c r="K133" s="1907">
        <f t="shared" si="21"/>
        <v>0</v>
      </c>
      <c r="L133" s="1907">
        <f t="shared" ref="L133:M137" si="22">L70*L$117*8760/100</f>
        <v>0</v>
      </c>
      <c r="M133" s="1907">
        <f t="shared" si="22"/>
        <v>0</v>
      </c>
      <c r="N133" s="1908">
        <f>N70*N$117*8784/100</f>
        <v>0</v>
      </c>
      <c r="O133" s="1887">
        <f t="shared" ref="O133:O137" si="23">O70*O$117*8760</f>
        <v>0</v>
      </c>
    </row>
    <row r="134" spans="2:15">
      <c r="B134" s="1874" t="s">
        <v>1814</v>
      </c>
      <c r="C134" s="1906">
        <f t="shared" si="21"/>
        <v>0</v>
      </c>
      <c r="D134" s="1907">
        <f t="shared" si="21"/>
        <v>0</v>
      </c>
      <c r="E134" s="1907">
        <f t="shared" si="21"/>
        <v>0</v>
      </c>
      <c r="F134" s="1907">
        <f t="shared" si="21"/>
        <v>0</v>
      </c>
      <c r="G134" s="1907">
        <f t="shared" si="21"/>
        <v>0</v>
      </c>
      <c r="H134" s="1907">
        <f t="shared" si="21"/>
        <v>0</v>
      </c>
      <c r="I134" s="1907">
        <f t="shared" si="21"/>
        <v>0</v>
      </c>
      <c r="J134" s="1907">
        <f t="shared" si="21"/>
        <v>0</v>
      </c>
      <c r="K134" s="1907">
        <f t="shared" si="21"/>
        <v>0</v>
      </c>
      <c r="L134" s="1907">
        <f t="shared" si="22"/>
        <v>0</v>
      </c>
      <c r="M134" s="1907">
        <f t="shared" si="22"/>
        <v>0</v>
      </c>
      <c r="N134" s="1908">
        <f>N71*N$117*8784/100</f>
        <v>0</v>
      </c>
      <c r="O134" s="1887">
        <f t="shared" si="23"/>
        <v>0</v>
      </c>
    </row>
    <row r="135" spans="2:15">
      <c r="B135" s="1874" t="s">
        <v>1815</v>
      </c>
      <c r="C135" s="1906">
        <f t="shared" si="21"/>
        <v>0</v>
      </c>
      <c r="D135" s="1907">
        <f t="shared" si="21"/>
        <v>0</v>
      </c>
      <c r="E135" s="1907">
        <f t="shared" si="21"/>
        <v>0</v>
      </c>
      <c r="F135" s="1907">
        <f t="shared" si="21"/>
        <v>0</v>
      </c>
      <c r="G135" s="1907">
        <f t="shared" si="21"/>
        <v>0</v>
      </c>
      <c r="H135" s="1907">
        <f t="shared" si="21"/>
        <v>0</v>
      </c>
      <c r="I135" s="1907">
        <f t="shared" si="21"/>
        <v>0</v>
      </c>
      <c r="J135" s="1907">
        <f t="shared" si="21"/>
        <v>0</v>
      </c>
      <c r="K135" s="1907">
        <f t="shared" si="21"/>
        <v>0</v>
      </c>
      <c r="L135" s="1907">
        <f t="shared" si="22"/>
        <v>0</v>
      </c>
      <c r="M135" s="1907">
        <f t="shared" si="22"/>
        <v>0</v>
      </c>
      <c r="N135" s="1908">
        <f>N72*N$117*8784/100</f>
        <v>0</v>
      </c>
      <c r="O135" s="1887">
        <f t="shared" si="23"/>
        <v>0</v>
      </c>
    </row>
    <row r="136" spans="2:15">
      <c r="B136" s="1874" t="s">
        <v>1816</v>
      </c>
      <c r="C136" s="1906">
        <f t="shared" si="21"/>
        <v>0</v>
      </c>
      <c r="D136" s="1907">
        <f t="shared" si="21"/>
        <v>0</v>
      </c>
      <c r="E136" s="1907">
        <f t="shared" si="21"/>
        <v>0</v>
      </c>
      <c r="F136" s="1907">
        <f t="shared" si="21"/>
        <v>0</v>
      </c>
      <c r="G136" s="1907">
        <f t="shared" si="21"/>
        <v>0</v>
      </c>
      <c r="H136" s="1907">
        <f t="shared" si="21"/>
        <v>0</v>
      </c>
      <c r="I136" s="1907">
        <f t="shared" si="21"/>
        <v>0</v>
      </c>
      <c r="J136" s="1907">
        <f t="shared" si="21"/>
        <v>0</v>
      </c>
      <c r="K136" s="1907">
        <f t="shared" si="21"/>
        <v>0</v>
      </c>
      <c r="L136" s="1907">
        <f t="shared" si="22"/>
        <v>0</v>
      </c>
      <c r="M136" s="1907">
        <f t="shared" si="22"/>
        <v>0</v>
      </c>
      <c r="N136" s="1908">
        <f>N73*N$117*8784/100</f>
        <v>0</v>
      </c>
      <c r="O136" s="1887">
        <f t="shared" si="23"/>
        <v>0</v>
      </c>
    </row>
    <row r="137" spans="2:15">
      <c r="B137" s="1874" t="s">
        <v>1825</v>
      </c>
      <c r="C137" s="1906">
        <f t="shared" si="21"/>
        <v>0</v>
      </c>
      <c r="D137" s="1907">
        <f t="shared" si="21"/>
        <v>0</v>
      </c>
      <c r="E137" s="1907">
        <f t="shared" si="21"/>
        <v>0</v>
      </c>
      <c r="F137" s="1907">
        <f t="shared" si="21"/>
        <v>0</v>
      </c>
      <c r="G137" s="1907">
        <f t="shared" si="21"/>
        <v>0</v>
      </c>
      <c r="H137" s="1907">
        <f t="shared" si="21"/>
        <v>0</v>
      </c>
      <c r="I137" s="1907">
        <f t="shared" si="21"/>
        <v>0</v>
      </c>
      <c r="J137" s="1907">
        <f t="shared" si="21"/>
        <v>0</v>
      </c>
      <c r="K137" s="1907">
        <f t="shared" si="21"/>
        <v>0</v>
      </c>
      <c r="L137" s="1907">
        <f t="shared" si="22"/>
        <v>0</v>
      </c>
      <c r="M137" s="1907">
        <f t="shared" si="22"/>
        <v>0</v>
      </c>
      <c r="N137" s="1908">
        <f>N74*N$117*8784/100</f>
        <v>0</v>
      </c>
      <c r="O137" s="1887">
        <f t="shared" si="23"/>
        <v>0</v>
      </c>
    </row>
    <row r="138" spans="2:15">
      <c r="B138" s="1871" t="s">
        <v>1835</v>
      </c>
      <c r="C138" s="1906">
        <f t="shared" ref="C138:O138" si="24">SUM(C139:C142)</f>
        <v>0</v>
      </c>
      <c r="D138" s="1907">
        <f t="shared" si="24"/>
        <v>0</v>
      </c>
      <c r="E138" s="1907">
        <f t="shared" si="24"/>
        <v>0</v>
      </c>
      <c r="F138" s="1907">
        <f t="shared" si="24"/>
        <v>0</v>
      </c>
      <c r="G138" s="1907">
        <f t="shared" si="24"/>
        <v>0</v>
      </c>
      <c r="H138" s="1907">
        <f t="shared" si="24"/>
        <v>0</v>
      </c>
      <c r="I138" s="1907">
        <f t="shared" si="24"/>
        <v>0</v>
      </c>
      <c r="J138" s="1907">
        <f t="shared" si="24"/>
        <v>0</v>
      </c>
      <c r="K138" s="1907">
        <f t="shared" si="24"/>
        <v>0</v>
      </c>
      <c r="L138" s="1907">
        <f>SUM(L139:L143)</f>
        <v>0</v>
      </c>
      <c r="M138" s="1907">
        <f>SUM(M139:M143)</f>
        <v>0</v>
      </c>
      <c r="N138" s="1908">
        <f>SUM(N139:N143)</f>
        <v>0</v>
      </c>
      <c r="O138" s="1887">
        <f t="shared" si="24"/>
        <v>0</v>
      </c>
    </row>
    <row r="139" spans="2:15">
      <c r="B139" s="1874" t="s">
        <v>1813</v>
      </c>
      <c r="C139" s="1906">
        <f t="shared" ref="C139:K145" si="25">C78*C$117*8760</f>
        <v>0</v>
      </c>
      <c r="D139" s="1907">
        <f t="shared" si="25"/>
        <v>0</v>
      </c>
      <c r="E139" s="1907">
        <f t="shared" si="25"/>
        <v>0</v>
      </c>
      <c r="F139" s="1907">
        <f t="shared" si="25"/>
        <v>0</v>
      </c>
      <c r="G139" s="1907">
        <f t="shared" si="25"/>
        <v>0</v>
      </c>
      <c r="H139" s="1907">
        <f t="shared" si="25"/>
        <v>0</v>
      </c>
      <c r="I139" s="1907">
        <f t="shared" si="25"/>
        <v>0</v>
      </c>
      <c r="J139" s="1907">
        <f t="shared" si="25"/>
        <v>0</v>
      </c>
      <c r="K139" s="1907">
        <f t="shared" si="25"/>
        <v>0</v>
      </c>
      <c r="L139" s="1907">
        <f t="shared" ref="L139:M145" si="26">L78*L$117*8760/100</f>
        <v>0</v>
      </c>
      <c r="M139" s="1907">
        <f t="shared" si="26"/>
        <v>0</v>
      </c>
      <c r="N139" s="1908">
        <f t="shared" ref="N139:N144" si="27">N78*N$117*8784/100</f>
        <v>0</v>
      </c>
      <c r="O139" s="1887">
        <f t="shared" ref="O139:O145" si="28">O78*O$117*8760</f>
        <v>0</v>
      </c>
    </row>
    <row r="140" spans="2:15">
      <c r="B140" s="1874" t="s">
        <v>1814</v>
      </c>
      <c r="C140" s="1906">
        <f t="shared" si="25"/>
        <v>0</v>
      </c>
      <c r="D140" s="1907">
        <f t="shared" si="25"/>
        <v>0</v>
      </c>
      <c r="E140" s="1907">
        <f t="shared" si="25"/>
        <v>0</v>
      </c>
      <c r="F140" s="1907">
        <f t="shared" si="25"/>
        <v>0</v>
      </c>
      <c r="G140" s="1907">
        <f t="shared" si="25"/>
        <v>0</v>
      </c>
      <c r="H140" s="1907">
        <f t="shared" si="25"/>
        <v>0</v>
      </c>
      <c r="I140" s="1907">
        <f t="shared" si="25"/>
        <v>0</v>
      </c>
      <c r="J140" s="1907">
        <f t="shared" si="25"/>
        <v>0</v>
      </c>
      <c r="K140" s="1907">
        <f t="shared" si="25"/>
        <v>0</v>
      </c>
      <c r="L140" s="1907">
        <f t="shared" si="26"/>
        <v>0</v>
      </c>
      <c r="M140" s="1907">
        <f t="shared" si="26"/>
        <v>0</v>
      </c>
      <c r="N140" s="1908">
        <f t="shared" si="27"/>
        <v>0</v>
      </c>
      <c r="O140" s="1887">
        <f t="shared" si="28"/>
        <v>0</v>
      </c>
    </row>
    <row r="141" spans="2:15">
      <c r="B141" s="1874" t="s">
        <v>1815</v>
      </c>
      <c r="C141" s="1906">
        <f t="shared" si="25"/>
        <v>0</v>
      </c>
      <c r="D141" s="1907">
        <f t="shared" si="25"/>
        <v>0</v>
      </c>
      <c r="E141" s="1907">
        <f t="shared" si="25"/>
        <v>0</v>
      </c>
      <c r="F141" s="1907">
        <f t="shared" si="25"/>
        <v>0</v>
      </c>
      <c r="G141" s="1907">
        <f t="shared" si="25"/>
        <v>0</v>
      </c>
      <c r="H141" s="1907">
        <f t="shared" si="25"/>
        <v>0</v>
      </c>
      <c r="I141" s="1907">
        <f t="shared" si="25"/>
        <v>0</v>
      </c>
      <c r="J141" s="1907">
        <f t="shared" si="25"/>
        <v>0</v>
      </c>
      <c r="K141" s="1907">
        <f t="shared" si="25"/>
        <v>0</v>
      </c>
      <c r="L141" s="1907">
        <f t="shared" si="26"/>
        <v>0</v>
      </c>
      <c r="M141" s="1907">
        <f t="shared" si="26"/>
        <v>0</v>
      </c>
      <c r="N141" s="1908">
        <f t="shared" si="27"/>
        <v>0</v>
      </c>
      <c r="O141" s="1887">
        <f t="shared" si="28"/>
        <v>0</v>
      </c>
    </row>
    <row r="142" spans="2:15">
      <c r="B142" s="1874" t="s">
        <v>1816</v>
      </c>
      <c r="C142" s="1906">
        <f t="shared" si="25"/>
        <v>0</v>
      </c>
      <c r="D142" s="1907">
        <f t="shared" si="25"/>
        <v>0</v>
      </c>
      <c r="E142" s="1907">
        <f t="shared" si="25"/>
        <v>0</v>
      </c>
      <c r="F142" s="1907">
        <f t="shared" si="25"/>
        <v>0</v>
      </c>
      <c r="G142" s="1907">
        <f t="shared" si="25"/>
        <v>0</v>
      </c>
      <c r="H142" s="1907">
        <f t="shared" si="25"/>
        <v>0</v>
      </c>
      <c r="I142" s="1907">
        <f t="shared" si="25"/>
        <v>0</v>
      </c>
      <c r="J142" s="1907">
        <f t="shared" si="25"/>
        <v>0</v>
      </c>
      <c r="K142" s="1907">
        <f t="shared" si="25"/>
        <v>0</v>
      </c>
      <c r="L142" s="1907">
        <f t="shared" si="26"/>
        <v>0</v>
      </c>
      <c r="M142" s="1907">
        <f t="shared" si="26"/>
        <v>0</v>
      </c>
      <c r="N142" s="1908">
        <f t="shared" si="27"/>
        <v>0</v>
      </c>
      <c r="O142" s="1887">
        <f t="shared" si="28"/>
        <v>0</v>
      </c>
    </row>
    <row r="143" spans="2:15">
      <c r="B143" s="1874" t="s">
        <v>1827</v>
      </c>
      <c r="C143" s="1906">
        <f t="shared" si="25"/>
        <v>0</v>
      </c>
      <c r="D143" s="1907">
        <f t="shared" si="25"/>
        <v>0</v>
      </c>
      <c r="E143" s="1907">
        <f t="shared" si="25"/>
        <v>0</v>
      </c>
      <c r="F143" s="1907">
        <f t="shared" si="25"/>
        <v>0</v>
      </c>
      <c r="G143" s="1907">
        <f t="shared" si="25"/>
        <v>0</v>
      </c>
      <c r="H143" s="1907">
        <f t="shared" si="25"/>
        <v>0</v>
      </c>
      <c r="I143" s="1907">
        <f t="shared" si="25"/>
        <v>0</v>
      </c>
      <c r="J143" s="1907">
        <f t="shared" si="25"/>
        <v>0</v>
      </c>
      <c r="K143" s="1907">
        <f t="shared" si="25"/>
        <v>0</v>
      </c>
      <c r="L143" s="1907">
        <f t="shared" si="26"/>
        <v>0</v>
      </c>
      <c r="M143" s="1907">
        <f t="shared" si="26"/>
        <v>0</v>
      </c>
      <c r="N143" s="1908">
        <f t="shared" si="27"/>
        <v>0</v>
      </c>
      <c r="O143" s="1887">
        <f t="shared" si="28"/>
        <v>0</v>
      </c>
    </row>
    <row r="144" spans="2:15">
      <c r="B144" s="1877" t="s">
        <v>1828</v>
      </c>
      <c r="C144" s="1906">
        <f t="shared" si="25"/>
        <v>0</v>
      </c>
      <c r="D144" s="1907">
        <f t="shared" si="25"/>
        <v>0</v>
      </c>
      <c r="E144" s="1907">
        <f t="shared" si="25"/>
        <v>0</v>
      </c>
      <c r="F144" s="1907">
        <f t="shared" si="25"/>
        <v>0</v>
      </c>
      <c r="G144" s="1907">
        <f t="shared" si="25"/>
        <v>0</v>
      </c>
      <c r="H144" s="1907">
        <f t="shared" si="25"/>
        <v>0</v>
      </c>
      <c r="I144" s="1907">
        <f t="shared" si="25"/>
        <v>0</v>
      </c>
      <c r="J144" s="1907">
        <f t="shared" si="25"/>
        <v>0</v>
      </c>
      <c r="K144" s="1907">
        <f t="shared" si="25"/>
        <v>0</v>
      </c>
      <c r="L144" s="1907">
        <f t="shared" si="26"/>
        <v>0</v>
      </c>
      <c r="M144" s="1907">
        <f t="shared" si="26"/>
        <v>0</v>
      </c>
      <c r="N144" s="1908">
        <f t="shared" si="27"/>
        <v>0</v>
      </c>
      <c r="O144" s="1887">
        <f t="shared" si="28"/>
        <v>0</v>
      </c>
    </row>
    <row r="145" spans="2:15">
      <c r="B145" s="1877" t="s">
        <v>168</v>
      </c>
      <c r="C145" s="1906">
        <f t="shared" si="25"/>
        <v>0</v>
      </c>
      <c r="D145" s="1907">
        <f t="shared" si="25"/>
        <v>0</v>
      </c>
      <c r="E145" s="1907">
        <f t="shared" si="25"/>
        <v>0</v>
      </c>
      <c r="F145" s="1907">
        <f t="shared" si="25"/>
        <v>0</v>
      </c>
      <c r="G145" s="1907">
        <f t="shared" si="25"/>
        <v>0</v>
      </c>
      <c r="H145" s="1907">
        <f t="shared" si="25"/>
        <v>0</v>
      </c>
      <c r="I145" s="1907">
        <f t="shared" si="25"/>
        <v>0</v>
      </c>
      <c r="J145" s="1907">
        <f t="shared" si="25"/>
        <v>0</v>
      </c>
      <c r="K145" s="1907">
        <f t="shared" si="25"/>
        <v>0</v>
      </c>
      <c r="L145" s="1907">
        <f t="shared" si="26"/>
        <v>0</v>
      </c>
      <c r="M145" s="1907">
        <f t="shared" si="26"/>
        <v>0</v>
      </c>
      <c r="N145" s="1909">
        <f>N84*N$117*8784/100</f>
        <v>0</v>
      </c>
      <c r="O145" s="1887">
        <f t="shared" si="28"/>
        <v>0</v>
      </c>
    </row>
    <row r="146" spans="2:15">
      <c r="B146" s="1878" t="s">
        <v>1840</v>
      </c>
      <c r="C146" s="1890">
        <f t="shared" ref="C146:O146" si="29">SUM(C120,C126,C132,C138,C144:C145)</f>
        <v>0</v>
      </c>
      <c r="D146" s="1891">
        <f t="shared" si="29"/>
        <v>0</v>
      </c>
      <c r="E146" s="1891">
        <f t="shared" si="29"/>
        <v>0</v>
      </c>
      <c r="F146" s="1891">
        <f t="shared" si="29"/>
        <v>0</v>
      </c>
      <c r="G146" s="1891">
        <f t="shared" si="29"/>
        <v>0</v>
      </c>
      <c r="H146" s="1891">
        <f t="shared" si="29"/>
        <v>0</v>
      </c>
      <c r="I146" s="1891">
        <f t="shared" si="29"/>
        <v>0</v>
      </c>
      <c r="J146" s="1891">
        <f t="shared" si="29"/>
        <v>0</v>
      </c>
      <c r="K146" s="1891">
        <f t="shared" si="29"/>
        <v>0</v>
      </c>
      <c r="L146" s="1891">
        <f t="shared" si="29"/>
        <v>0</v>
      </c>
      <c r="M146" s="1891">
        <f t="shared" si="29"/>
        <v>0</v>
      </c>
      <c r="N146" s="1892">
        <f t="shared" si="29"/>
        <v>0</v>
      </c>
      <c r="O146" s="1893">
        <f t="shared" si="29"/>
        <v>0</v>
      </c>
    </row>
    <row r="147" spans="2:15">
      <c r="B147" s="1910"/>
      <c r="C147" s="1911"/>
      <c r="D147" s="1911"/>
      <c r="E147" s="1911"/>
      <c r="F147" s="1911"/>
      <c r="G147" s="1911"/>
      <c r="H147" s="1911"/>
      <c r="I147" s="1911"/>
      <c r="J147" s="1911"/>
      <c r="K147" s="1911"/>
      <c r="L147" s="1911"/>
      <c r="M147" s="1911"/>
      <c r="N147" s="1911"/>
      <c r="O147" s="1911"/>
    </row>
  </sheetData>
  <pageMargins left="0.75" right="0.75" top="1" bottom="1" header="0.5" footer="0.5"/>
  <pageSetup paperSize="8" scale="53" orientation="portrait" r:id="rId1"/>
  <headerFooter alignWithMargins="0"/>
</worksheet>
</file>

<file path=xl/worksheets/sheet68.xml><?xml version="1.0" encoding="utf-8"?>
<worksheet xmlns="http://schemas.openxmlformats.org/spreadsheetml/2006/main" xmlns:r="http://schemas.openxmlformats.org/officeDocument/2006/relationships">
  <sheetPr>
    <tabColor theme="9" tint="0.59999389629810485"/>
    <pageSetUpPr fitToPage="1"/>
  </sheetPr>
  <dimension ref="A1:Q308"/>
  <sheetViews>
    <sheetView zoomScale="80" zoomScaleNormal="80" workbookViewId="0">
      <selection activeCell="E140" sqref="E140"/>
    </sheetView>
  </sheetViews>
  <sheetFormatPr defaultRowHeight="14.25"/>
  <cols>
    <col min="1" max="1" width="8.25" style="1915" customWidth="1"/>
    <col min="2" max="2" width="38.625" style="1915" customWidth="1"/>
    <col min="3" max="3" width="14.75" style="1915" customWidth="1"/>
    <col min="4" max="10" width="9" style="1914"/>
    <col min="11" max="16384" width="9" style="1915"/>
  </cols>
  <sheetData>
    <row r="1" spans="1:17" s="1761" customFormat="1" ht="24.75">
      <c r="A1" s="1760" t="s">
        <v>68</v>
      </c>
    </row>
    <row r="2" spans="1:17" s="1761" customFormat="1" ht="24.75">
      <c r="A2" s="1762" t="e">
        <f>Compname</f>
        <v>#NAME?</v>
      </c>
      <c r="I2" s="1763"/>
    </row>
    <row r="3" spans="1:17" s="1765" customFormat="1" ht="25.5" thickBot="1">
      <c r="A3" s="1764" t="e">
        <f>Repyear</f>
        <v>#NAME?</v>
      </c>
      <c r="E3" s="1766"/>
    </row>
    <row r="4" spans="1:17">
      <c r="A4" s="1767" t="str">
        <f ca="1">LEFT(RIGHT(CELL("filename",A1),LEN(CELL("filename",A1))-FIND("]",CELL("filename",A1))),4)</f>
        <v xml:space="preserve">4.5 </v>
      </c>
      <c r="B4" s="1767" t="str">
        <f ca="1">RIGHT(CELL("filename",A1),LEN(CELL("filename",A1))-4-FIND("]",CELL("filename",A1)))</f>
        <v xml:space="preserve"> Faults</v>
      </c>
      <c r="C4" s="1767"/>
      <c r="D4" s="1767" t="str">
        <f ca="1">RIGHT(CELL("filename",A1),LEN(CELL("filename",A1))-FIND("]",CELL("filename",A1)))</f>
        <v>4.5  Faults</v>
      </c>
    </row>
    <row r="5" spans="1:17" ht="19.5">
      <c r="A5" s="1916">
        <v>4.5</v>
      </c>
      <c r="B5" s="1916" t="s">
        <v>1841</v>
      </c>
      <c r="C5" s="1916"/>
    </row>
    <row r="6" spans="1:17" ht="45" customHeight="1">
      <c r="B6" s="3742" t="s">
        <v>1842</v>
      </c>
      <c r="C6" s="3742"/>
      <c r="D6" s="3743"/>
      <c r="E6" s="3743"/>
      <c r="F6" s="3743"/>
      <c r="G6" s="3743"/>
      <c r="H6" s="3743"/>
      <c r="I6" s="3743"/>
      <c r="J6" s="1917"/>
      <c r="K6" s="1918"/>
      <c r="L6" s="1918"/>
      <c r="M6" s="1918"/>
      <c r="N6" s="1918"/>
      <c r="O6" s="1918"/>
      <c r="P6" s="1918"/>
      <c r="Q6" s="1918"/>
    </row>
    <row r="7" spans="1:17" ht="18" customHeight="1" thickBot="1">
      <c r="B7" s="1919"/>
      <c r="C7" s="1919"/>
      <c r="D7" s="1920"/>
      <c r="E7" s="1920"/>
      <c r="F7" s="1920"/>
      <c r="G7" s="1920"/>
      <c r="H7" s="1920"/>
      <c r="I7" s="1920"/>
      <c r="J7" s="1917"/>
      <c r="K7" s="1918"/>
      <c r="L7" s="1918"/>
      <c r="M7" s="1918"/>
      <c r="N7" s="1918"/>
      <c r="O7" s="1918"/>
      <c r="P7" s="1918"/>
      <c r="Q7" s="1918"/>
    </row>
    <row r="8" spans="1:17">
      <c r="B8" s="1780"/>
      <c r="C8" s="3744" t="s">
        <v>1843</v>
      </c>
      <c r="D8" s="1769"/>
      <c r="E8" s="1770"/>
      <c r="F8" s="1770"/>
      <c r="G8" s="1770"/>
      <c r="H8" s="1770"/>
      <c r="I8" s="1770"/>
      <c r="J8" s="1770"/>
      <c r="K8" s="1770"/>
      <c r="L8" s="1770"/>
      <c r="M8" s="1770"/>
      <c r="N8" s="1771"/>
      <c r="O8" s="1781"/>
      <c r="P8" s="1781"/>
      <c r="Q8" s="1781"/>
    </row>
    <row r="9" spans="1:17" ht="23.25" customHeight="1" thickBot="1">
      <c r="B9" s="1778"/>
      <c r="C9" s="3745"/>
      <c r="D9" s="1774">
        <v>2000</v>
      </c>
      <c r="E9" s="1775">
        <v>2001</v>
      </c>
      <c r="F9" s="1775">
        <v>2002</v>
      </c>
      <c r="G9" s="1775">
        <v>2003</v>
      </c>
      <c r="H9" s="1775">
        <v>2004</v>
      </c>
      <c r="I9" s="1776">
        <v>2005</v>
      </c>
      <c r="J9" s="1776">
        <v>2006</v>
      </c>
      <c r="K9" s="1776">
        <v>2007</v>
      </c>
      <c r="L9" s="1776">
        <v>2008</v>
      </c>
      <c r="M9" s="1776">
        <v>2009</v>
      </c>
      <c r="N9" s="1777">
        <v>2010</v>
      </c>
      <c r="O9" s="1921">
        <v>2011</v>
      </c>
      <c r="P9" s="1921">
        <v>2012</v>
      </c>
      <c r="Q9" s="1921">
        <v>2013</v>
      </c>
    </row>
    <row r="10" spans="1:17">
      <c r="B10" s="1922" t="s">
        <v>1844</v>
      </c>
      <c r="C10" s="1923"/>
      <c r="D10" s="1924"/>
      <c r="E10" s="1924"/>
      <c r="F10" s="1924"/>
      <c r="G10" s="1924"/>
      <c r="H10" s="1924"/>
      <c r="I10" s="1924"/>
      <c r="J10" s="1925"/>
      <c r="K10" s="1925"/>
      <c r="L10" s="1924"/>
      <c r="M10" s="1924"/>
      <c r="N10" s="1926"/>
      <c r="O10" s="1927"/>
      <c r="P10" s="1927"/>
      <c r="Q10" s="1927"/>
    </row>
    <row r="11" spans="1:17">
      <c r="B11" s="1928" t="s">
        <v>1845</v>
      </c>
      <c r="C11" s="1929"/>
      <c r="D11" s="1930"/>
      <c r="E11" s="1930"/>
      <c r="F11" s="1930"/>
      <c r="G11" s="1930"/>
      <c r="H11" s="1930"/>
      <c r="I11" s="1930"/>
      <c r="J11" s="1931"/>
      <c r="K11" s="1931"/>
      <c r="L11" s="1931"/>
      <c r="M11" s="1931"/>
      <c r="N11" s="1931"/>
      <c r="O11" s="1932"/>
      <c r="P11" s="1933"/>
      <c r="Q11" s="1934"/>
    </row>
    <row r="12" spans="1:17">
      <c r="B12" s="1928" t="s">
        <v>1846</v>
      </c>
      <c r="C12" s="1929"/>
      <c r="D12" s="1935"/>
      <c r="E12" s="1936"/>
      <c r="F12" s="1936"/>
      <c r="G12" s="1936"/>
      <c r="H12" s="1936"/>
      <c r="I12" s="1936"/>
      <c r="J12" s="1937"/>
      <c r="K12" s="1937"/>
      <c r="L12" s="1937"/>
      <c r="M12" s="1937"/>
      <c r="N12" s="1937"/>
      <c r="O12" s="1938"/>
      <c r="P12" s="1939"/>
      <c r="Q12" s="1940"/>
    </row>
    <row r="13" spans="1:17">
      <c r="B13" s="1928" t="s">
        <v>1847</v>
      </c>
      <c r="C13" s="1929"/>
      <c r="D13" s="1941"/>
      <c r="E13" s="1941"/>
      <c r="F13" s="1941"/>
      <c r="G13" s="1941"/>
      <c r="H13" s="1941"/>
      <c r="I13" s="1942"/>
      <c r="J13" s="1942"/>
      <c r="K13" s="1942"/>
      <c r="L13" s="1942"/>
      <c r="M13" s="1942"/>
      <c r="N13" s="1942"/>
      <c r="O13" s="1943"/>
      <c r="P13" s="1944"/>
      <c r="Q13" s="1945"/>
    </row>
    <row r="14" spans="1:17">
      <c r="B14" s="1928" t="s">
        <v>1848</v>
      </c>
      <c r="C14" s="1946"/>
      <c r="D14" s="1941"/>
      <c r="E14" s="1941"/>
      <c r="F14" s="1941"/>
      <c r="G14" s="1941"/>
      <c r="H14" s="1941"/>
      <c r="I14" s="1942"/>
      <c r="J14" s="1942"/>
      <c r="K14" s="1942"/>
      <c r="L14" s="1942"/>
      <c r="M14" s="1942"/>
      <c r="N14" s="1942"/>
      <c r="O14" s="1943"/>
      <c r="P14" s="1944"/>
      <c r="Q14" s="1945"/>
    </row>
    <row r="15" spans="1:17">
      <c r="B15" s="1928" t="s">
        <v>1849</v>
      </c>
      <c r="C15" s="1946"/>
      <c r="D15" s="1941"/>
      <c r="E15" s="1941"/>
      <c r="F15" s="1941"/>
      <c r="G15" s="1941"/>
      <c r="H15" s="1941"/>
      <c r="I15" s="1942"/>
      <c r="J15" s="1942"/>
      <c r="K15" s="1942"/>
      <c r="L15" s="1942"/>
      <c r="M15" s="1942"/>
      <c r="N15" s="1942"/>
      <c r="O15" s="1943"/>
      <c r="P15" s="1944"/>
      <c r="Q15" s="1945"/>
    </row>
    <row r="16" spans="1:17">
      <c r="B16" s="1928" t="s">
        <v>1850</v>
      </c>
      <c r="C16" s="1929"/>
      <c r="D16" s="1941"/>
      <c r="E16" s="1941"/>
      <c r="F16" s="1941"/>
      <c r="G16" s="1941"/>
      <c r="H16" s="1941"/>
      <c r="I16" s="1942"/>
      <c r="J16" s="1942"/>
      <c r="K16" s="1942"/>
      <c r="L16" s="1942"/>
      <c r="M16" s="1942"/>
      <c r="N16" s="1942"/>
      <c r="O16" s="1943"/>
      <c r="P16" s="1944"/>
      <c r="Q16" s="1945"/>
    </row>
    <row r="17" spans="2:17">
      <c r="B17" s="1928" t="s">
        <v>1851</v>
      </c>
      <c r="C17" s="1929"/>
      <c r="D17" s="1941"/>
      <c r="E17" s="1941"/>
      <c r="F17" s="1941"/>
      <c r="G17" s="1941"/>
      <c r="H17" s="1941"/>
      <c r="I17" s="1942"/>
      <c r="J17" s="1942"/>
      <c r="K17" s="1942"/>
      <c r="L17" s="1942"/>
      <c r="M17" s="1942"/>
      <c r="N17" s="1942"/>
      <c r="O17" s="1943"/>
      <c r="P17" s="1944"/>
      <c r="Q17" s="1945"/>
    </row>
    <row r="18" spans="2:17">
      <c r="B18" s="1928" t="s">
        <v>1852</v>
      </c>
      <c r="C18" s="1929"/>
      <c r="D18" s="1941"/>
      <c r="E18" s="1941"/>
      <c r="F18" s="1941"/>
      <c r="G18" s="1941"/>
      <c r="H18" s="1941"/>
      <c r="I18" s="1942"/>
      <c r="J18" s="1942"/>
      <c r="K18" s="1942"/>
      <c r="L18" s="1942"/>
      <c r="M18" s="1942"/>
      <c r="N18" s="1942"/>
      <c r="O18" s="1943"/>
      <c r="P18" s="1944"/>
      <c r="Q18" s="1945"/>
    </row>
    <row r="19" spans="2:17" ht="15" thickBot="1">
      <c r="B19" s="1947" t="s">
        <v>8</v>
      </c>
      <c r="C19" s="1948"/>
      <c r="D19" s="1949">
        <f t="shared" ref="D19:Q19" si="0">SUM(D11:D18)</f>
        <v>0</v>
      </c>
      <c r="E19" s="1949">
        <f t="shared" si="0"/>
        <v>0</v>
      </c>
      <c r="F19" s="1949">
        <f t="shared" si="0"/>
        <v>0</v>
      </c>
      <c r="G19" s="1949">
        <f t="shared" si="0"/>
        <v>0</v>
      </c>
      <c r="H19" s="1949">
        <f t="shared" si="0"/>
        <v>0</v>
      </c>
      <c r="I19" s="1949">
        <f t="shared" si="0"/>
        <v>0</v>
      </c>
      <c r="J19" s="1949">
        <f t="shared" si="0"/>
        <v>0</v>
      </c>
      <c r="K19" s="1949">
        <f t="shared" si="0"/>
        <v>0</v>
      </c>
      <c r="L19" s="1949">
        <f t="shared" si="0"/>
        <v>0</v>
      </c>
      <c r="M19" s="1949">
        <f t="shared" si="0"/>
        <v>0</v>
      </c>
      <c r="N19" s="1949">
        <f>SUM(N11:N18)</f>
        <v>0</v>
      </c>
      <c r="O19" s="1950">
        <f t="shared" si="0"/>
        <v>0</v>
      </c>
      <c r="P19" s="1950">
        <f t="shared" si="0"/>
        <v>0</v>
      </c>
      <c r="Q19" s="1950">
        <f t="shared" si="0"/>
        <v>0</v>
      </c>
    </row>
    <row r="20" spans="2:17" ht="15" thickBot="1">
      <c r="B20" s="1951"/>
      <c r="C20" s="1951"/>
      <c r="D20" s="1952"/>
      <c r="E20" s="1952"/>
      <c r="F20" s="1952"/>
      <c r="G20" s="1952"/>
      <c r="H20" s="1952"/>
      <c r="I20" s="1953"/>
      <c r="J20" s="1953"/>
      <c r="K20" s="1953"/>
      <c r="L20" s="1953"/>
      <c r="M20" s="1953"/>
      <c r="N20" s="1953"/>
      <c r="O20" s="1953"/>
      <c r="P20" s="1953"/>
      <c r="Q20" s="1953"/>
    </row>
    <row r="21" spans="2:17" ht="15" thickBot="1">
      <c r="B21" s="1954"/>
      <c r="C21" s="1955"/>
      <c r="D21" s="1956">
        <v>2000</v>
      </c>
      <c r="E21" s="1957">
        <v>2001</v>
      </c>
      <c r="F21" s="1957">
        <v>2002</v>
      </c>
      <c r="G21" s="1957">
        <v>2003</v>
      </c>
      <c r="H21" s="1957">
        <v>2004</v>
      </c>
      <c r="I21" s="1958">
        <v>2005</v>
      </c>
      <c r="J21" s="1958">
        <v>2006</v>
      </c>
      <c r="K21" s="1958">
        <v>2007</v>
      </c>
      <c r="L21" s="1958">
        <v>2008</v>
      </c>
      <c r="M21" s="1958">
        <v>2009</v>
      </c>
      <c r="N21" s="1958">
        <v>2010</v>
      </c>
      <c r="O21" s="1959">
        <v>2011</v>
      </c>
      <c r="P21" s="1959">
        <v>2012</v>
      </c>
      <c r="Q21" s="1959">
        <v>2013</v>
      </c>
    </row>
    <row r="22" spans="2:17">
      <c r="B22" s="1922" t="s">
        <v>1853</v>
      </c>
      <c r="C22" s="1923"/>
      <c r="D22" s="1924"/>
      <c r="E22" s="1924"/>
      <c r="F22" s="1924"/>
      <c r="G22" s="1924"/>
      <c r="H22" s="1924"/>
      <c r="I22" s="1924"/>
      <c r="J22" s="1925"/>
      <c r="K22" s="1925"/>
      <c r="L22" s="1925"/>
      <c r="M22" s="1925"/>
      <c r="N22" s="1925"/>
      <c r="O22" s="1960"/>
      <c r="P22" s="1960"/>
      <c r="Q22" s="1960"/>
    </row>
    <row r="23" spans="2:17">
      <c r="B23" s="1928" t="s">
        <v>1845</v>
      </c>
      <c r="C23" s="1961"/>
      <c r="D23" s="1930"/>
      <c r="E23" s="1930"/>
      <c r="F23" s="1930"/>
      <c r="G23" s="1930"/>
      <c r="H23" s="1930"/>
      <c r="I23" s="1930"/>
      <c r="J23" s="1931"/>
      <c r="K23" s="1931"/>
      <c r="L23" s="1931"/>
      <c r="M23" s="1931"/>
      <c r="N23" s="1931"/>
      <c r="O23" s="1932"/>
      <c r="P23" s="1944"/>
      <c r="Q23" s="1945"/>
    </row>
    <row r="24" spans="2:17">
      <c r="B24" s="1928" t="s">
        <v>1846</v>
      </c>
      <c r="C24" s="1961"/>
      <c r="D24" s="1935"/>
      <c r="E24" s="1936"/>
      <c r="F24" s="1936"/>
      <c r="G24" s="1936"/>
      <c r="H24" s="1936"/>
      <c r="I24" s="1936"/>
      <c r="J24" s="1937"/>
      <c r="K24" s="1937"/>
      <c r="L24" s="1937"/>
      <c r="M24" s="1937"/>
      <c r="N24" s="1937"/>
      <c r="O24" s="1932"/>
      <c r="P24" s="1944"/>
      <c r="Q24" s="1945"/>
    </row>
    <row r="25" spans="2:17">
      <c r="B25" s="1928" t="s">
        <v>1847</v>
      </c>
      <c r="C25" s="1961"/>
      <c r="D25" s="1941"/>
      <c r="E25" s="1941"/>
      <c r="F25" s="1941"/>
      <c r="G25" s="1941"/>
      <c r="H25" s="1941"/>
      <c r="I25" s="1942"/>
      <c r="J25" s="1942"/>
      <c r="K25" s="1942"/>
      <c r="L25" s="1942"/>
      <c r="M25" s="1942"/>
      <c r="N25" s="1942"/>
      <c r="O25" s="1943"/>
      <c r="P25" s="1944"/>
      <c r="Q25" s="1945"/>
    </row>
    <row r="26" spans="2:17">
      <c r="B26" s="1928" t="s">
        <v>1848</v>
      </c>
      <c r="C26" s="1961"/>
      <c r="D26" s="1941"/>
      <c r="E26" s="1941"/>
      <c r="F26" s="1941"/>
      <c r="G26" s="1941"/>
      <c r="H26" s="1941"/>
      <c r="I26" s="1942"/>
      <c r="J26" s="1942"/>
      <c r="K26" s="1942"/>
      <c r="L26" s="1942"/>
      <c r="M26" s="1942"/>
      <c r="N26" s="1942"/>
      <c r="O26" s="1943"/>
      <c r="P26" s="1944"/>
      <c r="Q26" s="1945"/>
    </row>
    <row r="27" spans="2:17">
      <c r="B27" s="1928" t="s">
        <v>1849</v>
      </c>
      <c r="C27" s="1961"/>
      <c r="D27" s="1941"/>
      <c r="E27" s="1941"/>
      <c r="F27" s="1941"/>
      <c r="G27" s="1941"/>
      <c r="H27" s="1941"/>
      <c r="I27" s="1942"/>
      <c r="J27" s="1942"/>
      <c r="K27" s="1942"/>
      <c r="L27" s="1942"/>
      <c r="M27" s="1942"/>
      <c r="N27" s="1942"/>
      <c r="O27" s="1943"/>
      <c r="P27" s="1944"/>
      <c r="Q27" s="1945"/>
    </row>
    <row r="28" spans="2:17">
      <c r="B28" s="1928" t="s">
        <v>1850</v>
      </c>
      <c r="C28" s="1961"/>
      <c r="D28" s="1941"/>
      <c r="E28" s="1941"/>
      <c r="F28" s="1941"/>
      <c r="G28" s="1941"/>
      <c r="H28" s="1941"/>
      <c r="I28" s="1942"/>
      <c r="J28" s="1942"/>
      <c r="K28" s="1942"/>
      <c r="L28" s="1942"/>
      <c r="M28" s="1942"/>
      <c r="N28" s="1942"/>
      <c r="O28" s="1943"/>
      <c r="P28" s="1944"/>
      <c r="Q28" s="1945"/>
    </row>
    <row r="29" spans="2:17">
      <c r="B29" s="1928" t="s">
        <v>1851</v>
      </c>
      <c r="C29" s="1961"/>
      <c r="D29" s="1941"/>
      <c r="E29" s="1941"/>
      <c r="F29" s="1941"/>
      <c r="G29" s="1941"/>
      <c r="H29" s="1941"/>
      <c r="I29" s="1942"/>
      <c r="J29" s="1942"/>
      <c r="K29" s="1942"/>
      <c r="L29" s="1942"/>
      <c r="M29" s="1942"/>
      <c r="N29" s="1942"/>
      <c r="O29" s="1943"/>
      <c r="P29" s="1944"/>
      <c r="Q29" s="1945"/>
    </row>
    <row r="30" spans="2:17">
      <c r="B30" s="1928" t="s">
        <v>1852</v>
      </c>
      <c r="C30" s="1961"/>
      <c r="D30" s="1941"/>
      <c r="E30" s="1941"/>
      <c r="F30" s="1941"/>
      <c r="G30" s="1941"/>
      <c r="H30" s="1941"/>
      <c r="I30" s="1942"/>
      <c r="J30" s="1942"/>
      <c r="K30" s="1942"/>
      <c r="L30" s="1942"/>
      <c r="M30" s="1942"/>
      <c r="N30" s="1942"/>
      <c r="O30" s="1943"/>
      <c r="P30" s="1944"/>
      <c r="Q30" s="1945"/>
    </row>
    <row r="31" spans="2:17" ht="15" thickBot="1">
      <c r="B31" s="1947" t="s">
        <v>8</v>
      </c>
      <c r="C31" s="1962"/>
      <c r="D31" s="1949">
        <f t="shared" ref="D31:Q31" si="1">SUM(D23:D30)</f>
        <v>0</v>
      </c>
      <c r="E31" s="1949">
        <f t="shared" si="1"/>
        <v>0</v>
      </c>
      <c r="F31" s="1949">
        <f t="shared" si="1"/>
        <v>0</v>
      </c>
      <c r="G31" s="1949">
        <f t="shared" si="1"/>
        <v>0</v>
      </c>
      <c r="H31" s="1949">
        <f t="shared" si="1"/>
        <v>0</v>
      </c>
      <c r="I31" s="1949">
        <f t="shared" si="1"/>
        <v>0</v>
      </c>
      <c r="J31" s="1949">
        <f t="shared" si="1"/>
        <v>0</v>
      </c>
      <c r="K31" s="1949">
        <f t="shared" si="1"/>
        <v>0</v>
      </c>
      <c r="L31" s="1949">
        <f>SUM(L23:L30)</f>
        <v>0</v>
      </c>
      <c r="M31" s="1949">
        <f>SUM(M23:M30)</f>
        <v>0</v>
      </c>
      <c r="N31" s="1949">
        <f>SUM(N23:N30)</f>
        <v>0</v>
      </c>
      <c r="O31" s="1950">
        <f>SUM(O23:O30)</f>
        <v>0</v>
      </c>
      <c r="P31" s="1950">
        <f t="shared" si="1"/>
        <v>0</v>
      </c>
      <c r="Q31" s="1950">
        <f t="shared" si="1"/>
        <v>0</v>
      </c>
    </row>
    <row r="32" spans="2:17" ht="15" thickBot="1">
      <c r="B32" s="1951"/>
      <c r="C32" s="1951"/>
      <c r="D32" s="1952"/>
      <c r="E32" s="1952"/>
      <c r="F32" s="1952"/>
      <c r="G32" s="1952"/>
      <c r="H32" s="1952"/>
      <c r="I32" s="1953"/>
      <c r="J32" s="1953"/>
      <c r="K32" s="1953"/>
      <c r="L32" s="1953"/>
      <c r="M32" s="1953"/>
      <c r="N32" s="1953"/>
      <c r="O32" s="1953"/>
      <c r="P32" s="1953"/>
      <c r="Q32" s="1953"/>
    </row>
    <row r="33" spans="2:17" ht="15" thickBot="1">
      <c r="B33" s="1954"/>
      <c r="C33" s="1955"/>
      <c r="D33" s="1956">
        <v>2000</v>
      </c>
      <c r="E33" s="1957">
        <v>2001</v>
      </c>
      <c r="F33" s="1957">
        <v>2002</v>
      </c>
      <c r="G33" s="1957">
        <v>2003</v>
      </c>
      <c r="H33" s="1957">
        <v>2004</v>
      </c>
      <c r="I33" s="1958">
        <v>2005</v>
      </c>
      <c r="J33" s="1958">
        <v>2006</v>
      </c>
      <c r="K33" s="1958">
        <v>2007</v>
      </c>
      <c r="L33" s="1958">
        <v>2008</v>
      </c>
      <c r="M33" s="1958">
        <v>2009</v>
      </c>
      <c r="N33" s="1958">
        <v>2010</v>
      </c>
      <c r="O33" s="1959">
        <v>2011</v>
      </c>
      <c r="P33" s="1959">
        <v>2012</v>
      </c>
      <c r="Q33" s="1959">
        <v>2013</v>
      </c>
    </row>
    <row r="34" spans="2:17">
      <c r="B34" s="1922" t="s">
        <v>1854</v>
      </c>
      <c r="C34" s="1923"/>
      <c r="D34" s="1924"/>
      <c r="E34" s="1924"/>
      <c r="F34" s="1924"/>
      <c r="G34" s="1924"/>
      <c r="H34" s="1924"/>
      <c r="I34" s="1924"/>
      <c r="J34" s="1925"/>
      <c r="K34" s="1925"/>
      <c r="L34" s="1925"/>
      <c r="M34" s="1925"/>
      <c r="N34" s="1925"/>
      <c r="O34" s="1960"/>
      <c r="P34" s="1960"/>
      <c r="Q34" s="1960"/>
    </row>
    <row r="35" spans="2:17">
      <c r="B35" s="1928" t="s">
        <v>1845</v>
      </c>
      <c r="C35" s="1961"/>
      <c r="D35" s="1963">
        <f t="shared" ref="D35:J35" si="2">D78</f>
        <v>0</v>
      </c>
      <c r="E35" s="1963">
        <f t="shared" si="2"/>
        <v>0</v>
      </c>
      <c r="F35" s="1963">
        <f t="shared" si="2"/>
        <v>0</v>
      </c>
      <c r="G35" s="1963">
        <f t="shared" si="2"/>
        <v>0</v>
      </c>
      <c r="H35" s="1963">
        <f t="shared" si="2"/>
        <v>0</v>
      </c>
      <c r="I35" s="1963">
        <f t="shared" si="2"/>
        <v>0</v>
      </c>
      <c r="J35" s="1963">
        <f t="shared" si="2"/>
        <v>0</v>
      </c>
      <c r="K35" s="1963">
        <f>K78</f>
        <v>0</v>
      </c>
      <c r="L35" s="1963">
        <f>L78</f>
        <v>0</v>
      </c>
      <c r="M35" s="1963">
        <f>M78</f>
        <v>0</v>
      </c>
      <c r="N35" s="1963">
        <f>N78</f>
        <v>0</v>
      </c>
      <c r="O35" s="1964">
        <f>O78</f>
        <v>0</v>
      </c>
      <c r="P35" s="1944"/>
      <c r="Q35" s="1945"/>
    </row>
    <row r="36" spans="2:17">
      <c r="B36" s="1928" t="s">
        <v>1846</v>
      </c>
      <c r="C36" s="1961"/>
      <c r="D36" s="1965">
        <f t="shared" ref="D36:O36" si="3">D89</f>
        <v>0</v>
      </c>
      <c r="E36" s="1966">
        <f t="shared" si="3"/>
        <v>0</v>
      </c>
      <c r="F36" s="1966">
        <f t="shared" si="3"/>
        <v>0</v>
      </c>
      <c r="G36" s="1966">
        <f t="shared" si="3"/>
        <v>0</v>
      </c>
      <c r="H36" s="1966">
        <f t="shared" si="3"/>
        <v>0</v>
      </c>
      <c r="I36" s="1966">
        <f t="shared" si="3"/>
        <v>0</v>
      </c>
      <c r="J36" s="1966">
        <f t="shared" si="3"/>
        <v>0</v>
      </c>
      <c r="K36" s="1966">
        <f t="shared" si="3"/>
        <v>0</v>
      </c>
      <c r="L36" s="1966">
        <f t="shared" si="3"/>
        <v>0</v>
      </c>
      <c r="M36" s="1966">
        <f t="shared" si="3"/>
        <v>0</v>
      </c>
      <c r="N36" s="1966">
        <f t="shared" si="3"/>
        <v>0</v>
      </c>
      <c r="O36" s="1967">
        <f t="shared" si="3"/>
        <v>0</v>
      </c>
      <c r="P36" s="1944"/>
      <c r="Q36" s="1945"/>
    </row>
    <row r="37" spans="2:17">
      <c r="B37" s="1928" t="s">
        <v>1847</v>
      </c>
      <c r="C37" s="1961"/>
      <c r="D37" s="1968">
        <f t="shared" ref="D37:J37" si="4">D111</f>
        <v>0</v>
      </c>
      <c r="E37" s="1968">
        <f t="shared" si="4"/>
        <v>0</v>
      </c>
      <c r="F37" s="1968">
        <f t="shared" si="4"/>
        <v>0</v>
      </c>
      <c r="G37" s="1968">
        <f t="shared" si="4"/>
        <v>0</v>
      </c>
      <c r="H37" s="1968">
        <f t="shared" si="4"/>
        <v>0</v>
      </c>
      <c r="I37" s="1969">
        <f t="shared" si="4"/>
        <v>0</v>
      </c>
      <c r="J37" s="1969">
        <f t="shared" si="4"/>
        <v>0</v>
      </c>
      <c r="K37" s="1969">
        <f>K111</f>
        <v>0</v>
      </c>
      <c r="L37" s="1969">
        <f>L111</f>
        <v>0</v>
      </c>
      <c r="M37" s="1969">
        <f>M111</f>
        <v>0</v>
      </c>
      <c r="N37" s="1969">
        <f>N111</f>
        <v>0</v>
      </c>
      <c r="O37" s="1970">
        <f>O111</f>
        <v>0</v>
      </c>
      <c r="P37" s="1944"/>
      <c r="Q37" s="1945"/>
    </row>
    <row r="38" spans="2:17">
      <c r="B38" s="1928" t="s">
        <v>1848</v>
      </c>
      <c r="C38" s="1961"/>
      <c r="D38" s="1968">
        <f t="shared" ref="D38:J38" si="5">D124</f>
        <v>0</v>
      </c>
      <c r="E38" s="1968">
        <f t="shared" si="5"/>
        <v>0</v>
      </c>
      <c r="F38" s="1968">
        <f t="shared" si="5"/>
        <v>0</v>
      </c>
      <c r="G38" s="1968">
        <f t="shared" si="5"/>
        <v>0</v>
      </c>
      <c r="H38" s="1968">
        <f t="shared" si="5"/>
        <v>0</v>
      </c>
      <c r="I38" s="1969">
        <f t="shared" si="5"/>
        <v>0</v>
      </c>
      <c r="J38" s="1969">
        <f t="shared" si="5"/>
        <v>0</v>
      </c>
      <c r="K38" s="1969">
        <f>K124</f>
        <v>0</v>
      </c>
      <c r="L38" s="1969">
        <f>L124</f>
        <v>0</v>
      </c>
      <c r="M38" s="1969">
        <f>M124</f>
        <v>0</v>
      </c>
      <c r="N38" s="1969">
        <f>N124</f>
        <v>0</v>
      </c>
      <c r="O38" s="1970">
        <f>O124</f>
        <v>0</v>
      </c>
      <c r="P38" s="1944"/>
      <c r="Q38" s="1945"/>
    </row>
    <row r="39" spans="2:17">
      <c r="B39" s="1928" t="s">
        <v>1849</v>
      </c>
      <c r="C39" s="1961"/>
      <c r="D39" s="1968">
        <f t="shared" ref="D39:J39" si="6">D136</f>
        <v>0</v>
      </c>
      <c r="E39" s="1968">
        <f t="shared" si="6"/>
        <v>0</v>
      </c>
      <c r="F39" s="1968">
        <f t="shared" si="6"/>
        <v>0</v>
      </c>
      <c r="G39" s="1968">
        <f t="shared" si="6"/>
        <v>0</v>
      </c>
      <c r="H39" s="1968">
        <f t="shared" si="6"/>
        <v>0</v>
      </c>
      <c r="I39" s="1969">
        <f t="shared" si="6"/>
        <v>0</v>
      </c>
      <c r="J39" s="1969">
        <f t="shared" si="6"/>
        <v>0</v>
      </c>
      <c r="K39" s="1969">
        <f>K136</f>
        <v>0</v>
      </c>
      <c r="L39" s="1969">
        <f>L136</f>
        <v>0</v>
      </c>
      <c r="M39" s="1969">
        <f>M136</f>
        <v>0</v>
      </c>
      <c r="N39" s="1969">
        <f>N136</f>
        <v>0</v>
      </c>
      <c r="O39" s="1970">
        <f>O136</f>
        <v>0</v>
      </c>
      <c r="P39" s="1944"/>
      <c r="Q39" s="1945"/>
    </row>
    <row r="40" spans="2:17">
      <c r="B40" s="1928" t="s">
        <v>1850</v>
      </c>
      <c r="C40" s="1961"/>
      <c r="D40" s="1968">
        <f t="shared" ref="D40:J40" si="7">D155</f>
        <v>0</v>
      </c>
      <c r="E40" s="1968">
        <f t="shared" si="7"/>
        <v>0</v>
      </c>
      <c r="F40" s="1968">
        <f t="shared" si="7"/>
        <v>0</v>
      </c>
      <c r="G40" s="1968">
        <f t="shared" si="7"/>
        <v>0</v>
      </c>
      <c r="H40" s="1968">
        <f t="shared" si="7"/>
        <v>0</v>
      </c>
      <c r="I40" s="1969">
        <f t="shared" si="7"/>
        <v>0</v>
      </c>
      <c r="J40" s="1969">
        <f t="shared" si="7"/>
        <v>0</v>
      </c>
      <c r="K40" s="1969">
        <f>K155</f>
        <v>0</v>
      </c>
      <c r="L40" s="1969">
        <f>L155</f>
        <v>0</v>
      </c>
      <c r="M40" s="1969">
        <f>M155</f>
        <v>0</v>
      </c>
      <c r="N40" s="1969">
        <f>N155</f>
        <v>0</v>
      </c>
      <c r="O40" s="1970">
        <f>O155</f>
        <v>0</v>
      </c>
      <c r="P40" s="1944"/>
      <c r="Q40" s="1945"/>
    </row>
    <row r="41" spans="2:17">
      <c r="B41" s="1928" t="s">
        <v>1851</v>
      </c>
      <c r="C41" s="1961"/>
      <c r="D41" s="1968">
        <f t="shared" ref="D41:J41" si="8">D176</f>
        <v>0</v>
      </c>
      <c r="E41" s="1968">
        <f t="shared" si="8"/>
        <v>0</v>
      </c>
      <c r="F41" s="1968">
        <f t="shared" si="8"/>
        <v>0</v>
      </c>
      <c r="G41" s="1968">
        <f t="shared" si="8"/>
        <v>0</v>
      </c>
      <c r="H41" s="1968">
        <f t="shared" si="8"/>
        <v>0</v>
      </c>
      <c r="I41" s="1969">
        <f t="shared" si="8"/>
        <v>0</v>
      </c>
      <c r="J41" s="1969">
        <f t="shared" si="8"/>
        <v>0</v>
      </c>
      <c r="K41" s="1969">
        <f>K176</f>
        <v>0</v>
      </c>
      <c r="L41" s="1969">
        <f>L176</f>
        <v>0</v>
      </c>
      <c r="M41" s="1969">
        <f>M176</f>
        <v>0</v>
      </c>
      <c r="N41" s="1969">
        <f>N176</f>
        <v>0</v>
      </c>
      <c r="O41" s="1970">
        <f>O176</f>
        <v>0</v>
      </c>
      <c r="P41" s="1944"/>
      <c r="Q41" s="1945"/>
    </row>
    <row r="42" spans="2:17">
      <c r="B42" s="1928" t="s">
        <v>1852</v>
      </c>
      <c r="C42" s="1961"/>
      <c r="D42" s="1968">
        <f t="shared" ref="D42:J42" si="9">D185</f>
        <v>0</v>
      </c>
      <c r="E42" s="1968">
        <f t="shared" si="9"/>
        <v>0</v>
      </c>
      <c r="F42" s="1968">
        <f t="shared" si="9"/>
        <v>0</v>
      </c>
      <c r="G42" s="1968">
        <f t="shared" si="9"/>
        <v>0</v>
      </c>
      <c r="H42" s="1968">
        <f t="shared" si="9"/>
        <v>0</v>
      </c>
      <c r="I42" s="1969">
        <f t="shared" si="9"/>
        <v>0</v>
      </c>
      <c r="J42" s="1969">
        <f t="shared" si="9"/>
        <v>0</v>
      </c>
      <c r="K42" s="1969">
        <f>K185</f>
        <v>0</v>
      </c>
      <c r="L42" s="1969">
        <f>L185</f>
        <v>0</v>
      </c>
      <c r="M42" s="1969">
        <f>M185</f>
        <v>0</v>
      </c>
      <c r="N42" s="1969">
        <f>N185</f>
        <v>0</v>
      </c>
      <c r="O42" s="1970">
        <f>O185</f>
        <v>0</v>
      </c>
      <c r="P42" s="1944"/>
      <c r="Q42" s="1945"/>
    </row>
    <row r="43" spans="2:17" ht="15" thickBot="1">
      <c r="B43" s="1947" t="s">
        <v>8</v>
      </c>
      <c r="C43" s="1962"/>
      <c r="D43" s="1949">
        <f t="shared" ref="D43:Q43" si="10">SUM(D35:D42)</f>
        <v>0</v>
      </c>
      <c r="E43" s="1949">
        <f t="shared" si="10"/>
        <v>0</v>
      </c>
      <c r="F43" s="1949">
        <f t="shared" si="10"/>
        <v>0</v>
      </c>
      <c r="G43" s="1949">
        <f t="shared" si="10"/>
        <v>0</v>
      </c>
      <c r="H43" s="1949">
        <f t="shared" si="10"/>
        <v>0</v>
      </c>
      <c r="I43" s="1949">
        <f t="shared" si="10"/>
        <v>0</v>
      </c>
      <c r="J43" s="1949">
        <f t="shared" si="10"/>
        <v>0</v>
      </c>
      <c r="K43" s="1949">
        <f t="shared" si="10"/>
        <v>0</v>
      </c>
      <c r="L43" s="1949">
        <f>SUM(L35:L42)</f>
        <v>0</v>
      </c>
      <c r="M43" s="1949">
        <f>SUM(M35:M42)</f>
        <v>0</v>
      </c>
      <c r="N43" s="1949">
        <f>SUM(N35:N42)</f>
        <v>0</v>
      </c>
      <c r="O43" s="1950">
        <f>SUM(O35:O42)</f>
        <v>0</v>
      </c>
      <c r="P43" s="1950">
        <f>SUM(P35:P42)</f>
        <v>0</v>
      </c>
      <c r="Q43" s="1950">
        <f t="shared" si="10"/>
        <v>0</v>
      </c>
    </row>
    <row r="44" spans="2:17" ht="15" thickBot="1">
      <c r="B44" s="1951"/>
      <c r="C44" s="1951"/>
      <c r="D44" s="1952"/>
      <c r="E44" s="1952"/>
      <c r="F44" s="1952"/>
      <c r="G44" s="1952"/>
      <c r="H44" s="1952"/>
      <c r="I44" s="1953"/>
      <c r="J44" s="1953"/>
      <c r="K44" s="1953"/>
      <c r="L44" s="1953"/>
      <c r="M44" s="1953"/>
      <c r="N44" s="1953"/>
      <c r="O44" s="1953"/>
      <c r="P44" s="1953"/>
      <c r="Q44" s="1953"/>
    </row>
    <row r="45" spans="2:17" ht="15" thickBot="1">
      <c r="B45" s="1971"/>
      <c r="C45" s="1972"/>
      <c r="D45" s="1956">
        <v>2000</v>
      </c>
      <c r="E45" s="1957">
        <v>2001</v>
      </c>
      <c r="F45" s="1957">
        <v>2002</v>
      </c>
      <c r="G45" s="1957">
        <v>2003</v>
      </c>
      <c r="H45" s="1957">
        <v>2004</v>
      </c>
      <c r="I45" s="1958">
        <v>2005</v>
      </c>
      <c r="J45" s="1958">
        <v>2006</v>
      </c>
      <c r="K45" s="1958">
        <v>2007</v>
      </c>
      <c r="L45" s="1958">
        <v>2008</v>
      </c>
      <c r="M45" s="1958">
        <v>2009</v>
      </c>
      <c r="N45" s="1958">
        <v>2010</v>
      </c>
      <c r="O45" s="1959">
        <v>2011</v>
      </c>
      <c r="P45" s="1959">
        <v>2012</v>
      </c>
      <c r="Q45" s="1959">
        <v>2013</v>
      </c>
    </row>
    <row r="46" spans="2:17">
      <c r="B46" s="1922" t="s">
        <v>1855</v>
      </c>
      <c r="C46" s="1923"/>
      <c r="D46" s="1952"/>
      <c r="E46" s="1952"/>
      <c r="F46" s="1952"/>
      <c r="G46" s="1952"/>
      <c r="H46" s="1952"/>
      <c r="I46" s="1953"/>
      <c r="J46" s="1953"/>
      <c r="K46" s="1953"/>
      <c r="L46" s="1953"/>
      <c r="M46" s="1953"/>
      <c r="N46" s="1953"/>
      <c r="O46" s="1973"/>
      <c r="P46" s="1973"/>
      <c r="Q46" s="1973"/>
    </row>
    <row r="47" spans="2:17">
      <c r="B47" s="1928" t="s">
        <v>1845</v>
      </c>
      <c r="C47" s="1961"/>
      <c r="D47" s="1941"/>
      <c r="E47" s="1941"/>
      <c r="F47" s="1941"/>
      <c r="G47" s="1941"/>
      <c r="H47" s="1941"/>
      <c r="I47" s="1942"/>
      <c r="J47" s="1942"/>
      <c r="K47" s="1942"/>
      <c r="L47" s="1942"/>
      <c r="M47" s="1942"/>
      <c r="N47" s="1942"/>
      <c r="O47" s="1943"/>
      <c r="P47" s="1944"/>
      <c r="Q47" s="1945"/>
    </row>
    <row r="48" spans="2:17">
      <c r="B48" s="1928" t="s">
        <v>1846</v>
      </c>
      <c r="C48" s="1961"/>
      <c r="D48" s="1941"/>
      <c r="E48" s="1941"/>
      <c r="F48" s="1941"/>
      <c r="G48" s="1941"/>
      <c r="H48" s="1941"/>
      <c r="I48" s="1942"/>
      <c r="J48" s="1942"/>
      <c r="K48" s="1942"/>
      <c r="L48" s="1942"/>
      <c r="M48" s="1942"/>
      <c r="N48" s="1942"/>
      <c r="O48" s="1943"/>
      <c r="P48" s="1944"/>
      <c r="Q48" s="1945"/>
    </row>
    <row r="49" spans="1:17">
      <c r="B49" s="1928" t="s">
        <v>1847</v>
      </c>
      <c r="C49" s="1961"/>
      <c r="D49" s="1941"/>
      <c r="E49" s="1941"/>
      <c r="F49" s="1941"/>
      <c r="G49" s="1941"/>
      <c r="H49" s="1941"/>
      <c r="I49" s="1942"/>
      <c r="J49" s="1942"/>
      <c r="K49" s="1942"/>
      <c r="L49" s="1942"/>
      <c r="M49" s="1942"/>
      <c r="N49" s="1942"/>
      <c r="O49" s="1943"/>
      <c r="P49" s="1944"/>
      <c r="Q49" s="1945"/>
    </row>
    <row r="50" spans="1:17">
      <c r="B50" s="1928" t="s">
        <v>1848</v>
      </c>
      <c r="C50" s="1961"/>
      <c r="D50" s="1941"/>
      <c r="E50" s="1941"/>
      <c r="F50" s="1941"/>
      <c r="G50" s="1941"/>
      <c r="H50" s="1941"/>
      <c r="I50" s="1942"/>
      <c r="J50" s="1942"/>
      <c r="K50" s="1942"/>
      <c r="L50" s="1942"/>
      <c r="M50" s="1942"/>
      <c r="N50" s="1942"/>
      <c r="O50" s="1943"/>
      <c r="P50" s="1944"/>
      <c r="Q50" s="1945"/>
    </row>
    <row r="51" spans="1:17">
      <c r="B51" s="1928" t="s">
        <v>1849</v>
      </c>
      <c r="C51" s="1961"/>
      <c r="D51" s="1941"/>
      <c r="E51" s="1941"/>
      <c r="F51" s="1941"/>
      <c r="G51" s="1941"/>
      <c r="H51" s="1941"/>
      <c r="I51" s="1942"/>
      <c r="J51" s="1942"/>
      <c r="K51" s="1942"/>
      <c r="L51" s="1942"/>
      <c r="M51" s="1942"/>
      <c r="N51" s="1942"/>
      <c r="O51" s="1943"/>
      <c r="P51" s="1944"/>
      <c r="Q51" s="1945"/>
    </row>
    <row r="52" spans="1:17">
      <c r="B52" s="1928" t="s">
        <v>1850</v>
      </c>
      <c r="C52" s="1961"/>
      <c r="D52" s="1941"/>
      <c r="E52" s="1941"/>
      <c r="F52" s="1941"/>
      <c r="G52" s="1941"/>
      <c r="H52" s="1941"/>
      <c r="I52" s="1942"/>
      <c r="J52" s="1942"/>
      <c r="K52" s="1942"/>
      <c r="L52" s="1942"/>
      <c r="M52" s="1942"/>
      <c r="N52" s="1942"/>
      <c r="O52" s="1943"/>
      <c r="P52" s="1944"/>
      <c r="Q52" s="1945"/>
    </row>
    <row r="53" spans="1:17">
      <c r="B53" s="1928" t="s">
        <v>1851</v>
      </c>
      <c r="C53" s="1961"/>
      <c r="D53" s="1941"/>
      <c r="E53" s="1941"/>
      <c r="F53" s="1941"/>
      <c r="G53" s="1941"/>
      <c r="H53" s="1941"/>
      <c r="I53" s="1942"/>
      <c r="J53" s="1942"/>
      <c r="K53" s="1942"/>
      <c r="L53" s="1942"/>
      <c r="M53" s="1942"/>
      <c r="N53" s="1942"/>
      <c r="O53" s="1943"/>
      <c r="P53" s="1944"/>
      <c r="Q53" s="1945"/>
    </row>
    <row r="54" spans="1:17">
      <c r="B54" s="1928" t="s">
        <v>1852</v>
      </c>
      <c r="C54" s="1961"/>
      <c r="D54" s="1941"/>
      <c r="E54" s="1941"/>
      <c r="F54" s="1941"/>
      <c r="G54" s="1941"/>
      <c r="H54" s="1941"/>
      <c r="I54" s="1942"/>
      <c r="J54" s="1942"/>
      <c r="K54" s="1942"/>
      <c r="L54" s="1942"/>
      <c r="M54" s="1942"/>
      <c r="N54" s="1942"/>
      <c r="O54" s="1943"/>
      <c r="P54" s="1944"/>
      <c r="Q54" s="1945"/>
    </row>
    <row r="55" spans="1:17" ht="15" thickBot="1">
      <c r="B55" s="1947" t="s">
        <v>8</v>
      </c>
      <c r="C55" s="1962"/>
      <c r="D55" s="1949">
        <f t="shared" ref="D55:Q55" si="11">SUM(D47:D54)</f>
        <v>0</v>
      </c>
      <c r="E55" s="1949">
        <f t="shared" si="11"/>
        <v>0</v>
      </c>
      <c r="F55" s="1949">
        <f t="shared" si="11"/>
        <v>0</v>
      </c>
      <c r="G55" s="1949">
        <f t="shared" si="11"/>
        <v>0</v>
      </c>
      <c r="H55" s="1949">
        <f t="shared" si="11"/>
        <v>0</v>
      </c>
      <c r="I55" s="1949">
        <f t="shared" si="11"/>
        <v>0</v>
      </c>
      <c r="J55" s="1949">
        <f t="shared" si="11"/>
        <v>0</v>
      </c>
      <c r="K55" s="1949">
        <f t="shared" si="11"/>
        <v>0</v>
      </c>
      <c r="L55" s="1949">
        <f>SUM(L47:L54)</f>
        <v>0</v>
      </c>
      <c r="M55" s="1949">
        <f>SUM(M47:M54)</f>
        <v>0</v>
      </c>
      <c r="N55" s="1949">
        <f>SUM(N47:N54)</f>
        <v>0</v>
      </c>
      <c r="O55" s="1950">
        <f t="shared" si="11"/>
        <v>0</v>
      </c>
      <c r="P55" s="1950">
        <f t="shared" si="11"/>
        <v>0</v>
      </c>
      <c r="Q55" s="1950">
        <f t="shared" si="11"/>
        <v>0</v>
      </c>
    </row>
    <row r="56" spans="1:17" ht="15" thickBot="1">
      <c r="A56" s="1974"/>
      <c r="B56" s="1975"/>
      <c r="C56" s="1975"/>
      <c r="D56" s="1952"/>
      <c r="E56" s="1952"/>
      <c r="F56" s="1952"/>
      <c r="G56" s="1952"/>
      <c r="H56" s="1952"/>
      <c r="I56" s="1953"/>
      <c r="J56" s="1953"/>
      <c r="K56" s="1953"/>
      <c r="L56" s="1953"/>
      <c r="M56" s="1953"/>
      <c r="N56" s="1953"/>
      <c r="O56" s="1953"/>
      <c r="P56" s="1953"/>
      <c r="Q56" s="1953"/>
    </row>
    <row r="57" spans="1:17" ht="15" thickBot="1">
      <c r="B57" s="1971"/>
      <c r="C57" s="1972"/>
      <c r="D57" s="1956">
        <v>2000</v>
      </c>
      <c r="E57" s="1957">
        <v>2001</v>
      </c>
      <c r="F57" s="1957">
        <v>2002</v>
      </c>
      <c r="G57" s="1957">
        <v>2003</v>
      </c>
      <c r="H57" s="1957">
        <v>2004</v>
      </c>
      <c r="I57" s="1958">
        <v>2005</v>
      </c>
      <c r="J57" s="1958">
        <v>2006</v>
      </c>
      <c r="K57" s="1958">
        <v>2007</v>
      </c>
      <c r="L57" s="1958">
        <v>2008</v>
      </c>
      <c r="M57" s="1958">
        <v>2009</v>
      </c>
      <c r="N57" s="1976">
        <v>2010</v>
      </c>
      <c r="O57" s="1959">
        <v>2011</v>
      </c>
      <c r="P57" s="1959">
        <v>2012</v>
      </c>
      <c r="Q57" s="1959">
        <v>2013</v>
      </c>
    </row>
    <row r="58" spans="1:17">
      <c r="B58" s="1922" t="s">
        <v>1856</v>
      </c>
      <c r="C58" s="1923"/>
      <c r="D58" s="1952"/>
      <c r="E58" s="1952"/>
      <c r="F58" s="1952"/>
      <c r="G58" s="1952"/>
      <c r="H58" s="1952"/>
      <c r="I58" s="1953"/>
      <c r="J58" s="1953"/>
      <c r="K58" s="1953"/>
      <c r="L58" s="1953"/>
      <c r="M58" s="1953"/>
      <c r="N58" s="1953"/>
      <c r="O58" s="1973"/>
      <c r="P58" s="1973"/>
      <c r="Q58" s="1973"/>
    </row>
    <row r="59" spans="1:17">
      <c r="B59" s="1977" t="s">
        <v>1845</v>
      </c>
      <c r="C59" s="974"/>
      <c r="D59" s="1978"/>
      <c r="E59" s="1979"/>
      <c r="F59" s="1980"/>
      <c r="G59" s="1979"/>
      <c r="H59" s="1980"/>
      <c r="I59" s="1981"/>
      <c r="J59" s="1981"/>
      <c r="K59" s="1981"/>
      <c r="L59" s="1981"/>
      <c r="M59" s="1981"/>
      <c r="N59" s="1981"/>
      <c r="O59" s="1982"/>
      <c r="P59" s="1982"/>
      <c r="Q59" s="1982"/>
    </row>
    <row r="60" spans="1:17">
      <c r="B60" s="1983" t="s">
        <v>1857</v>
      </c>
      <c r="C60" s="1984"/>
      <c r="D60" s="1985"/>
      <c r="E60" s="1985"/>
      <c r="F60" s="1985"/>
      <c r="G60" s="1985"/>
      <c r="H60" s="1985"/>
      <c r="I60" s="1985"/>
      <c r="J60" s="1985"/>
      <c r="K60" s="1985"/>
      <c r="L60" s="1942"/>
      <c r="M60" s="1942"/>
      <c r="N60" s="1942"/>
      <c r="O60" s="1986"/>
      <c r="P60" s="1987"/>
      <c r="Q60" s="1988"/>
    </row>
    <row r="61" spans="1:17">
      <c r="B61" s="1983" t="s">
        <v>1858</v>
      </c>
      <c r="C61" s="1984"/>
      <c r="D61" s="1985"/>
      <c r="E61" s="1985"/>
      <c r="F61" s="1985"/>
      <c r="G61" s="1985"/>
      <c r="H61" s="1985"/>
      <c r="I61" s="1985"/>
      <c r="J61" s="1985"/>
      <c r="K61" s="1985"/>
      <c r="L61" s="1942"/>
      <c r="M61" s="1942"/>
      <c r="N61" s="1942"/>
      <c r="O61" s="1986"/>
      <c r="P61" s="1987"/>
      <c r="Q61" s="1988"/>
    </row>
    <row r="62" spans="1:17">
      <c r="B62" s="1983" t="s">
        <v>1859</v>
      </c>
      <c r="C62" s="1984"/>
      <c r="D62" s="1985"/>
      <c r="E62" s="1985"/>
      <c r="F62" s="1985"/>
      <c r="G62" s="1985"/>
      <c r="H62" s="1985"/>
      <c r="I62" s="1985"/>
      <c r="J62" s="1985"/>
      <c r="K62" s="1985"/>
      <c r="L62" s="1942"/>
      <c r="M62" s="1942"/>
      <c r="N62" s="1942"/>
      <c r="O62" s="1986"/>
      <c r="P62" s="1987"/>
      <c r="Q62" s="1988"/>
    </row>
    <row r="63" spans="1:17">
      <c r="B63" s="1983" t="s">
        <v>1860</v>
      </c>
      <c r="C63" s="1984"/>
      <c r="D63" s="1985"/>
      <c r="E63" s="1985"/>
      <c r="F63" s="1985"/>
      <c r="G63" s="1985"/>
      <c r="H63" s="1985"/>
      <c r="I63" s="1985"/>
      <c r="J63" s="1985"/>
      <c r="K63" s="1985"/>
      <c r="L63" s="1942"/>
      <c r="M63" s="1942"/>
      <c r="N63" s="1942"/>
      <c r="O63" s="1986"/>
      <c r="P63" s="1987"/>
      <c r="Q63" s="1988"/>
    </row>
    <row r="64" spans="1:17">
      <c r="B64" s="1983" t="s">
        <v>1861</v>
      </c>
      <c r="C64" s="1984"/>
      <c r="D64" s="1985"/>
      <c r="E64" s="1985"/>
      <c r="F64" s="1985"/>
      <c r="G64" s="1985"/>
      <c r="H64" s="1985"/>
      <c r="I64" s="1985"/>
      <c r="J64" s="1985"/>
      <c r="K64" s="1985"/>
      <c r="L64" s="1942"/>
      <c r="M64" s="1942"/>
      <c r="N64" s="1942"/>
      <c r="O64" s="1986"/>
      <c r="P64" s="1987"/>
      <c r="Q64" s="1988"/>
    </row>
    <row r="65" spans="2:17">
      <c r="B65" s="1983" t="s">
        <v>1862</v>
      </c>
      <c r="C65" s="1984"/>
      <c r="D65" s="1985"/>
      <c r="E65" s="1985"/>
      <c r="F65" s="1985"/>
      <c r="G65" s="1985"/>
      <c r="H65" s="1985"/>
      <c r="I65" s="1985"/>
      <c r="J65" s="1985"/>
      <c r="K65" s="1985"/>
      <c r="L65" s="1942"/>
      <c r="M65" s="1942"/>
      <c r="N65" s="1942"/>
      <c r="O65" s="1986"/>
      <c r="P65" s="1987"/>
      <c r="Q65" s="1988"/>
    </row>
    <row r="66" spans="2:17">
      <c r="B66" s="1983" t="s">
        <v>1863</v>
      </c>
      <c r="C66" s="1984"/>
      <c r="D66" s="1985"/>
      <c r="E66" s="1985"/>
      <c r="F66" s="1985"/>
      <c r="G66" s="1985"/>
      <c r="H66" s="1985"/>
      <c r="I66" s="1985"/>
      <c r="J66" s="1985"/>
      <c r="K66" s="1985"/>
      <c r="L66" s="1942"/>
      <c r="M66" s="1942"/>
      <c r="N66" s="1942"/>
      <c r="O66" s="1986"/>
      <c r="P66" s="1987"/>
      <c r="Q66" s="1988"/>
    </row>
    <row r="67" spans="2:17">
      <c r="B67" s="1983" t="s">
        <v>1864</v>
      </c>
      <c r="C67" s="1984"/>
      <c r="D67" s="1985"/>
      <c r="E67" s="1985"/>
      <c r="F67" s="1985"/>
      <c r="G67" s="1985"/>
      <c r="H67" s="1985"/>
      <c r="I67" s="1985"/>
      <c r="J67" s="1985"/>
      <c r="K67" s="1985"/>
      <c r="L67" s="1942"/>
      <c r="M67" s="1942"/>
      <c r="N67" s="1942"/>
      <c r="O67" s="1986"/>
      <c r="P67" s="1987"/>
      <c r="Q67" s="1988"/>
    </row>
    <row r="68" spans="2:17">
      <c r="B68" s="1983" t="s">
        <v>1865</v>
      </c>
      <c r="C68" s="1984"/>
      <c r="D68" s="1985"/>
      <c r="E68" s="1985"/>
      <c r="F68" s="1985"/>
      <c r="G68" s="1985"/>
      <c r="H68" s="1985"/>
      <c r="I68" s="1985"/>
      <c r="J68" s="1985"/>
      <c r="K68" s="1985"/>
      <c r="L68" s="1942"/>
      <c r="M68" s="1942"/>
      <c r="N68" s="1942"/>
      <c r="O68" s="1986"/>
      <c r="P68" s="1987"/>
      <c r="Q68" s="1988"/>
    </row>
    <row r="69" spans="2:17">
      <c r="B69" s="1983" t="s">
        <v>1866</v>
      </c>
      <c r="C69" s="1984"/>
      <c r="D69" s="1985"/>
      <c r="E69" s="1985"/>
      <c r="F69" s="1985"/>
      <c r="G69" s="1985"/>
      <c r="H69" s="1985"/>
      <c r="I69" s="1985"/>
      <c r="J69" s="1985"/>
      <c r="K69" s="1985"/>
      <c r="L69" s="1942"/>
      <c r="M69" s="1942"/>
      <c r="N69" s="1942"/>
      <c r="O69" s="1986"/>
      <c r="P69" s="1987"/>
      <c r="Q69" s="1988"/>
    </row>
    <row r="70" spans="2:17">
      <c r="B70" s="1983" t="s">
        <v>1867</v>
      </c>
      <c r="C70" s="1984"/>
      <c r="D70" s="1985"/>
      <c r="E70" s="1985"/>
      <c r="F70" s="1985"/>
      <c r="G70" s="1985"/>
      <c r="H70" s="1985"/>
      <c r="I70" s="1985"/>
      <c r="J70" s="1985"/>
      <c r="K70" s="1985"/>
      <c r="L70" s="1942"/>
      <c r="M70" s="1942"/>
      <c r="N70" s="1942"/>
      <c r="O70" s="1986"/>
      <c r="P70" s="1987"/>
      <c r="Q70" s="1988"/>
    </row>
    <row r="71" spans="2:17">
      <c r="B71" s="1983" t="s">
        <v>1868</v>
      </c>
      <c r="C71" s="1984"/>
      <c r="D71" s="1985"/>
      <c r="E71" s="1985"/>
      <c r="F71" s="1985"/>
      <c r="G71" s="1985"/>
      <c r="H71" s="1985"/>
      <c r="I71" s="1985"/>
      <c r="J71" s="1985"/>
      <c r="K71" s="1985"/>
      <c r="L71" s="1942"/>
      <c r="M71" s="1942"/>
      <c r="N71" s="1942"/>
      <c r="O71" s="1986"/>
      <c r="P71" s="1987"/>
      <c r="Q71" s="1988"/>
    </row>
    <row r="72" spans="2:17">
      <c r="B72" s="1983" t="s">
        <v>1869</v>
      </c>
      <c r="C72" s="1984"/>
      <c r="D72" s="1985"/>
      <c r="E72" s="1985"/>
      <c r="F72" s="1985"/>
      <c r="G72" s="1985"/>
      <c r="H72" s="1985"/>
      <c r="I72" s="1985"/>
      <c r="J72" s="1985"/>
      <c r="K72" s="1985"/>
      <c r="L72" s="1942"/>
      <c r="M72" s="1942"/>
      <c r="N72" s="1942"/>
      <c r="O72" s="1986"/>
      <c r="P72" s="1987"/>
      <c r="Q72" s="1988"/>
    </row>
    <row r="73" spans="2:17">
      <c r="B73" s="1983" t="s">
        <v>1870</v>
      </c>
      <c r="C73" s="1984"/>
      <c r="D73" s="1985"/>
      <c r="E73" s="1985"/>
      <c r="F73" s="1985"/>
      <c r="G73" s="1985"/>
      <c r="H73" s="1985"/>
      <c r="I73" s="1985"/>
      <c r="J73" s="1985"/>
      <c r="K73" s="1985"/>
      <c r="L73" s="1942"/>
      <c r="M73" s="1942"/>
      <c r="N73" s="1942"/>
      <c r="O73" s="1986"/>
      <c r="P73" s="1987"/>
      <c r="Q73" s="1988"/>
    </row>
    <row r="74" spans="2:17">
      <c r="B74" s="1983" t="s">
        <v>1871</v>
      </c>
      <c r="C74" s="1984"/>
      <c r="D74" s="1985"/>
      <c r="E74" s="1985"/>
      <c r="F74" s="1985"/>
      <c r="G74" s="1985"/>
      <c r="H74" s="1985"/>
      <c r="I74" s="1985"/>
      <c r="J74" s="1985"/>
      <c r="K74" s="1985"/>
      <c r="L74" s="1942"/>
      <c r="M74" s="1942"/>
      <c r="N74" s="1942"/>
      <c r="O74" s="1986"/>
      <c r="P74" s="1987"/>
      <c r="Q74" s="1988"/>
    </row>
    <row r="75" spans="2:17">
      <c r="B75" s="1983" t="s">
        <v>1872</v>
      </c>
      <c r="C75" s="1984"/>
      <c r="D75" s="1985"/>
      <c r="E75" s="1985"/>
      <c r="F75" s="1985"/>
      <c r="G75" s="1985"/>
      <c r="H75" s="1985"/>
      <c r="I75" s="1985"/>
      <c r="J75" s="1985"/>
      <c r="K75" s="1985"/>
      <c r="L75" s="1942"/>
      <c r="M75" s="1942"/>
      <c r="N75" s="1942"/>
      <c r="O75" s="1986"/>
      <c r="P75" s="1987"/>
      <c r="Q75" s="1988"/>
    </row>
    <row r="76" spans="2:17">
      <c r="B76" s="1983" t="s">
        <v>1873</v>
      </c>
      <c r="C76" s="1984"/>
      <c r="D76" s="1985"/>
      <c r="E76" s="1985"/>
      <c r="F76" s="1985"/>
      <c r="G76" s="1985"/>
      <c r="H76" s="1985"/>
      <c r="I76" s="1985"/>
      <c r="J76" s="1985"/>
      <c r="K76" s="1985"/>
      <c r="L76" s="1942"/>
      <c r="M76" s="1942"/>
      <c r="N76" s="1942"/>
      <c r="O76" s="1986"/>
      <c r="P76" s="1987"/>
      <c r="Q76" s="1988"/>
    </row>
    <row r="77" spans="2:17">
      <c r="B77" s="1983" t="s">
        <v>1874</v>
      </c>
      <c r="C77" s="1984"/>
      <c r="D77" s="1985"/>
      <c r="E77" s="1985"/>
      <c r="F77" s="1985"/>
      <c r="G77" s="1985"/>
      <c r="H77" s="1985"/>
      <c r="I77" s="1985"/>
      <c r="J77" s="1985"/>
      <c r="K77" s="1985"/>
      <c r="L77" s="1942"/>
      <c r="M77" s="1942"/>
      <c r="N77" s="1942"/>
      <c r="O77" s="1986"/>
      <c r="P77" s="1987"/>
      <c r="Q77" s="1988"/>
    </row>
    <row r="78" spans="2:17">
      <c r="B78" s="1989" t="s">
        <v>1875</v>
      </c>
      <c r="C78" s="1990"/>
      <c r="D78" s="1991">
        <f t="shared" ref="D78:Q78" si="12">SUM(D60:D77)</f>
        <v>0</v>
      </c>
      <c r="E78" s="1991">
        <f t="shared" si="12"/>
        <v>0</v>
      </c>
      <c r="F78" s="1991">
        <f t="shared" si="12"/>
        <v>0</v>
      </c>
      <c r="G78" s="1991">
        <f t="shared" si="12"/>
        <v>0</v>
      </c>
      <c r="H78" s="1991">
        <f t="shared" si="12"/>
        <v>0</v>
      </c>
      <c r="I78" s="1991">
        <f t="shared" si="12"/>
        <v>0</v>
      </c>
      <c r="J78" s="1991">
        <f t="shared" si="12"/>
        <v>0</v>
      </c>
      <c r="K78" s="1991">
        <f t="shared" si="12"/>
        <v>0</v>
      </c>
      <c r="L78" s="1991">
        <f>SUM(L60:L77)</f>
        <v>0</v>
      </c>
      <c r="M78" s="1991">
        <f>SUM(M60:M77)</f>
        <v>0</v>
      </c>
      <c r="N78" s="1991">
        <f>SUM(N60:N77)</f>
        <v>0</v>
      </c>
      <c r="O78" s="1992">
        <f t="shared" si="12"/>
        <v>0</v>
      </c>
      <c r="P78" s="1992">
        <f t="shared" si="12"/>
        <v>0</v>
      </c>
      <c r="Q78" s="1992">
        <f t="shared" si="12"/>
        <v>0</v>
      </c>
    </row>
    <row r="79" spans="2:17">
      <c r="B79" s="1993"/>
      <c r="C79" s="972"/>
      <c r="D79" s="1994"/>
      <c r="E79" s="1994"/>
      <c r="F79" s="1994"/>
      <c r="G79" s="1994"/>
      <c r="H79" s="1994"/>
      <c r="I79" s="1994"/>
      <c r="J79" s="1994"/>
      <c r="K79" s="1994"/>
      <c r="L79" s="1994"/>
      <c r="M79" s="1994"/>
      <c r="N79" s="1994"/>
      <c r="O79" s="1995"/>
      <c r="P79" s="1995"/>
      <c r="Q79" s="1995"/>
    </row>
    <row r="80" spans="2:17">
      <c r="B80" s="1977" t="s">
        <v>1846</v>
      </c>
      <c r="C80" s="974"/>
      <c r="D80" s="1994"/>
      <c r="E80" s="1994"/>
      <c r="F80" s="1994"/>
      <c r="G80" s="1994"/>
      <c r="H80" s="1994"/>
      <c r="I80" s="1994"/>
      <c r="J80" s="1994"/>
      <c r="K80" s="1994"/>
      <c r="L80" s="1994"/>
      <c r="M80" s="1994"/>
      <c r="N80" s="1994"/>
      <c r="O80" s="1995"/>
      <c r="P80" s="1995"/>
      <c r="Q80" s="1995"/>
    </row>
    <row r="81" spans="2:17">
      <c r="B81" s="1983" t="s">
        <v>1876</v>
      </c>
      <c r="C81" s="1984"/>
      <c r="D81" s="1985"/>
      <c r="E81" s="1985"/>
      <c r="F81" s="1985"/>
      <c r="G81" s="1985"/>
      <c r="H81" s="1985"/>
      <c r="I81" s="1985"/>
      <c r="J81" s="1985"/>
      <c r="K81" s="1985"/>
      <c r="L81" s="1985"/>
      <c r="M81" s="1985"/>
      <c r="N81" s="1985"/>
      <c r="O81" s="1986"/>
      <c r="P81" s="1987"/>
      <c r="Q81" s="1988"/>
    </row>
    <row r="82" spans="2:17">
      <c r="B82" s="1983" t="s">
        <v>1859</v>
      </c>
      <c r="C82" s="1984"/>
      <c r="D82" s="1985"/>
      <c r="E82" s="1985"/>
      <c r="F82" s="1985"/>
      <c r="G82" s="1985"/>
      <c r="H82" s="1985"/>
      <c r="I82" s="1985"/>
      <c r="J82" s="1985"/>
      <c r="K82" s="1985"/>
      <c r="L82" s="1985"/>
      <c r="M82" s="1985"/>
      <c r="N82" s="1985"/>
      <c r="O82" s="1986"/>
      <c r="P82" s="1987"/>
      <c r="Q82" s="1988"/>
    </row>
    <row r="83" spans="2:17">
      <c r="B83" s="1983" t="s">
        <v>1877</v>
      </c>
      <c r="C83" s="1984"/>
      <c r="D83" s="1985"/>
      <c r="E83" s="1985"/>
      <c r="F83" s="1985"/>
      <c r="G83" s="1985"/>
      <c r="H83" s="1985"/>
      <c r="I83" s="1985"/>
      <c r="J83" s="1985"/>
      <c r="K83" s="1985"/>
      <c r="L83" s="1985"/>
      <c r="M83" s="1985"/>
      <c r="N83" s="1985"/>
      <c r="O83" s="1986"/>
      <c r="P83" s="1987"/>
      <c r="Q83" s="1988"/>
    </row>
    <row r="84" spans="2:17">
      <c r="B84" s="1983" t="s">
        <v>1860</v>
      </c>
      <c r="C84" s="1984"/>
      <c r="D84" s="1985"/>
      <c r="E84" s="1985"/>
      <c r="F84" s="1985"/>
      <c r="G84" s="1985"/>
      <c r="H84" s="1985"/>
      <c r="I84" s="1985"/>
      <c r="J84" s="1985"/>
      <c r="K84" s="1985"/>
      <c r="L84" s="1985"/>
      <c r="M84" s="1985"/>
      <c r="N84" s="1985"/>
      <c r="O84" s="1986"/>
      <c r="P84" s="1987"/>
      <c r="Q84" s="1988"/>
    </row>
    <row r="85" spans="2:17">
      <c r="B85" s="1983" t="s">
        <v>1866</v>
      </c>
      <c r="C85" s="1984"/>
      <c r="D85" s="1985"/>
      <c r="E85" s="1985"/>
      <c r="F85" s="1985"/>
      <c r="G85" s="1985"/>
      <c r="H85" s="1985"/>
      <c r="I85" s="1985"/>
      <c r="J85" s="1985"/>
      <c r="K85" s="1985"/>
      <c r="L85" s="1985"/>
      <c r="M85" s="1985"/>
      <c r="N85" s="1985"/>
      <c r="O85" s="1986"/>
      <c r="P85" s="1987"/>
      <c r="Q85" s="1988"/>
    </row>
    <row r="86" spans="2:17">
      <c r="B86" s="1983" t="s">
        <v>1868</v>
      </c>
      <c r="C86" s="1984"/>
      <c r="D86" s="1985"/>
      <c r="E86" s="1985"/>
      <c r="F86" s="1985"/>
      <c r="G86" s="1985"/>
      <c r="H86" s="1985"/>
      <c r="I86" s="1985"/>
      <c r="J86" s="1985"/>
      <c r="K86" s="1985"/>
      <c r="L86" s="1985"/>
      <c r="M86" s="1985"/>
      <c r="N86" s="1985"/>
      <c r="O86" s="1986"/>
      <c r="P86" s="1987"/>
      <c r="Q86" s="1988"/>
    </row>
    <row r="87" spans="2:17">
      <c r="B87" s="1983" t="s">
        <v>1869</v>
      </c>
      <c r="C87" s="1984"/>
      <c r="D87" s="1985"/>
      <c r="E87" s="1985"/>
      <c r="F87" s="1985"/>
      <c r="G87" s="1985"/>
      <c r="H87" s="1985"/>
      <c r="I87" s="1985"/>
      <c r="J87" s="1985"/>
      <c r="K87" s="1985"/>
      <c r="L87" s="1985"/>
      <c r="M87" s="1985"/>
      <c r="N87" s="1985"/>
      <c r="O87" s="1986"/>
      <c r="P87" s="1987"/>
      <c r="Q87" s="1988"/>
    </row>
    <row r="88" spans="2:17">
      <c r="B88" s="1983" t="s">
        <v>1878</v>
      </c>
      <c r="C88" s="1984"/>
      <c r="D88" s="1985"/>
      <c r="E88" s="1985"/>
      <c r="F88" s="1985"/>
      <c r="G88" s="1985"/>
      <c r="H88" s="1985"/>
      <c r="I88" s="1985"/>
      <c r="J88" s="1985"/>
      <c r="K88" s="1985"/>
      <c r="L88" s="1985"/>
      <c r="M88" s="1985"/>
      <c r="N88" s="1985"/>
      <c r="O88" s="1986"/>
      <c r="P88" s="1987"/>
      <c r="Q88" s="1988"/>
    </row>
    <row r="89" spans="2:17">
      <c r="B89" s="1989" t="s">
        <v>1879</v>
      </c>
      <c r="C89" s="1990"/>
      <c r="D89" s="1991">
        <f t="shared" ref="D89:Q89" si="13">SUM(D82:D88)</f>
        <v>0</v>
      </c>
      <c r="E89" s="1991">
        <f t="shared" si="13"/>
        <v>0</v>
      </c>
      <c r="F89" s="1991">
        <f t="shared" si="13"/>
        <v>0</v>
      </c>
      <c r="G89" s="1991">
        <f t="shared" si="13"/>
        <v>0</v>
      </c>
      <c r="H89" s="1991">
        <f t="shared" si="13"/>
        <v>0</v>
      </c>
      <c r="I89" s="1991">
        <f t="shared" si="13"/>
        <v>0</v>
      </c>
      <c r="J89" s="1991">
        <f t="shared" si="13"/>
        <v>0</v>
      </c>
      <c r="K89" s="1991">
        <f t="shared" si="13"/>
        <v>0</v>
      </c>
      <c r="L89" s="1991">
        <f>SUM(L82:L88)</f>
        <v>0</v>
      </c>
      <c r="M89" s="1991">
        <f>SUM(M82:M88)</f>
        <v>0</v>
      </c>
      <c r="N89" s="1991">
        <f>SUM(N82:N88)</f>
        <v>0</v>
      </c>
      <c r="O89" s="1992">
        <f t="shared" si="13"/>
        <v>0</v>
      </c>
      <c r="P89" s="1992">
        <f t="shared" si="13"/>
        <v>0</v>
      </c>
      <c r="Q89" s="1992">
        <f t="shared" si="13"/>
        <v>0</v>
      </c>
    </row>
    <row r="90" spans="2:17">
      <c r="B90" s="1983"/>
      <c r="C90" s="1996"/>
      <c r="D90" s="1994"/>
      <c r="E90" s="1994"/>
      <c r="F90" s="1994"/>
      <c r="G90" s="1994"/>
      <c r="H90" s="1994"/>
      <c r="I90" s="1994"/>
      <c r="J90" s="1994"/>
      <c r="K90" s="1994"/>
      <c r="L90" s="1994"/>
      <c r="M90" s="1994"/>
      <c r="N90" s="1994"/>
      <c r="O90" s="1995"/>
      <c r="P90" s="1995"/>
      <c r="Q90" s="1995"/>
    </row>
    <row r="91" spans="2:17">
      <c r="B91" s="1977" t="s">
        <v>1847</v>
      </c>
      <c r="C91" s="974"/>
      <c r="D91" s="1994"/>
      <c r="E91" s="1994"/>
      <c r="F91" s="1994"/>
      <c r="G91" s="1994"/>
      <c r="H91" s="1994"/>
      <c r="I91" s="1994"/>
      <c r="J91" s="1994"/>
      <c r="K91" s="1994"/>
      <c r="L91" s="1994"/>
      <c r="M91" s="1994"/>
      <c r="N91" s="1994"/>
      <c r="O91" s="1995"/>
      <c r="P91" s="1995"/>
      <c r="Q91" s="1995"/>
    </row>
    <row r="92" spans="2:17">
      <c r="B92" s="1983" t="s">
        <v>1880</v>
      </c>
      <c r="C92" s="1997"/>
      <c r="D92" s="1985"/>
      <c r="E92" s="1985"/>
      <c r="F92" s="1985"/>
      <c r="G92" s="1985"/>
      <c r="H92" s="1985"/>
      <c r="I92" s="1985"/>
      <c r="J92" s="1985"/>
      <c r="K92" s="1985"/>
      <c r="L92" s="1985"/>
      <c r="M92" s="1985"/>
      <c r="N92" s="1985"/>
      <c r="O92" s="1998"/>
      <c r="P92" s="1999"/>
      <c r="Q92" s="2000"/>
    </row>
    <row r="93" spans="2:17">
      <c r="B93" s="1983" t="s">
        <v>1881</v>
      </c>
      <c r="C93" s="1984"/>
      <c r="D93" s="1985"/>
      <c r="E93" s="1985"/>
      <c r="F93" s="1985"/>
      <c r="G93" s="1985"/>
      <c r="H93" s="1985"/>
      <c r="I93" s="1985"/>
      <c r="J93" s="1985"/>
      <c r="K93" s="1985"/>
      <c r="L93" s="1985"/>
      <c r="M93" s="1985"/>
      <c r="N93" s="1985"/>
      <c r="O93" s="1986"/>
      <c r="P93" s="1987"/>
      <c r="Q93" s="1988"/>
    </row>
    <row r="94" spans="2:17">
      <c r="B94" s="1983" t="s">
        <v>1882</v>
      </c>
      <c r="C94" s="1997"/>
      <c r="D94" s="1985"/>
      <c r="E94" s="1985"/>
      <c r="F94" s="1985"/>
      <c r="G94" s="1985"/>
      <c r="H94" s="1985"/>
      <c r="I94" s="1985"/>
      <c r="J94" s="1985"/>
      <c r="K94" s="1985"/>
      <c r="L94" s="1985"/>
      <c r="M94" s="1985"/>
      <c r="N94" s="1985"/>
      <c r="O94" s="1998"/>
      <c r="P94" s="1999"/>
      <c r="Q94" s="2000"/>
    </row>
    <row r="95" spans="2:17">
      <c r="B95" s="1983" t="s">
        <v>1883</v>
      </c>
      <c r="C95" s="1997"/>
      <c r="D95" s="1985"/>
      <c r="E95" s="1985"/>
      <c r="F95" s="1985"/>
      <c r="G95" s="1985"/>
      <c r="H95" s="1985"/>
      <c r="I95" s="1985"/>
      <c r="J95" s="1985"/>
      <c r="K95" s="1985"/>
      <c r="L95" s="1985"/>
      <c r="M95" s="1985"/>
      <c r="N95" s="1985"/>
      <c r="O95" s="1998"/>
      <c r="P95" s="1999"/>
      <c r="Q95" s="2000"/>
    </row>
    <row r="96" spans="2:17">
      <c r="B96" s="1983" t="s">
        <v>1884</v>
      </c>
      <c r="C96" s="1997"/>
      <c r="D96" s="1985"/>
      <c r="E96" s="1985"/>
      <c r="F96" s="1985"/>
      <c r="G96" s="1985"/>
      <c r="H96" s="1985"/>
      <c r="I96" s="1985"/>
      <c r="J96" s="1985"/>
      <c r="K96" s="1985"/>
      <c r="L96" s="1985"/>
      <c r="M96" s="1985"/>
      <c r="N96" s="1985"/>
      <c r="O96" s="1998"/>
      <c r="P96" s="1999"/>
      <c r="Q96" s="2000"/>
    </row>
    <row r="97" spans="2:17">
      <c r="B97" s="1983" t="s">
        <v>1885</v>
      </c>
      <c r="C97" s="1997"/>
      <c r="D97" s="1985"/>
      <c r="E97" s="1985"/>
      <c r="F97" s="1985"/>
      <c r="G97" s="1985"/>
      <c r="H97" s="1985"/>
      <c r="I97" s="1985"/>
      <c r="J97" s="1985"/>
      <c r="K97" s="1985"/>
      <c r="L97" s="1985"/>
      <c r="M97" s="1985"/>
      <c r="N97" s="1985"/>
      <c r="O97" s="1998"/>
      <c r="P97" s="1999"/>
      <c r="Q97" s="2000"/>
    </row>
    <row r="98" spans="2:17">
      <c r="B98" s="1983" t="s">
        <v>1886</v>
      </c>
      <c r="C98" s="1997"/>
      <c r="D98" s="1985"/>
      <c r="E98" s="1985"/>
      <c r="F98" s="1985"/>
      <c r="G98" s="1985"/>
      <c r="H98" s="1985"/>
      <c r="I98" s="1985"/>
      <c r="J98" s="1985"/>
      <c r="K98" s="1985"/>
      <c r="L98" s="1985"/>
      <c r="M98" s="1985"/>
      <c r="N98" s="1985"/>
      <c r="O98" s="1986"/>
      <c r="P98" s="1987"/>
      <c r="Q98" s="1988"/>
    </row>
    <row r="99" spans="2:17">
      <c r="B99" s="1983" t="s">
        <v>1887</v>
      </c>
      <c r="C99" s="1997"/>
      <c r="D99" s="1985"/>
      <c r="E99" s="1985"/>
      <c r="F99" s="1985"/>
      <c r="G99" s="1985"/>
      <c r="H99" s="1985"/>
      <c r="I99" s="1985"/>
      <c r="J99" s="1985"/>
      <c r="K99" s="1985"/>
      <c r="L99" s="1985"/>
      <c r="M99" s="1985"/>
      <c r="N99" s="1985"/>
      <c r="O99" s="1986"/>
      <c r="P99" s="1987"/>
      <c r="Q99" s="1988"/>
    </row>
    <row r="100" spans="2:17">
      <c r="B100" s="1983" t="s">
        <v>1888</v>
      </c>
      <c r="C100" s="1997"/>
      <c r="D100" s="1985"/>
      <c r="E100" s="1985"/>
      <c r="F100" s="1985"/>
      <c r="G100" s="1985"/>
      <c r="H100" s="1985"/>
      <c r="I100" s="1985"/>
      <c r="J100" s="1985"/>
      <c r="K100" s="1985"/>
      <c r="L100" s="1985"/>
      <c r="M100" s="1985"/>
      <c r="N100" s="1985"/>
      <c r="O100" s="1986"/>
      <c r="P100" s="1987"/>
      <c r="Q100" s="1988"/>
    </row>
    <row r="101" spans="2:17">
      <c r="B101" s="1983" t="s">
        <v>1889</v>
      </c>
      <c r="C101" s="1997"/>
      <c r="D101" s="1985"/>
      <c r="E101" s="1985"/>
      <c r="F101" s="1985"/>
      <c r="G101" s="1985"/>
      <c r="H101" s="1985"/>
      <c r="I101" s="1985"/>
      <c r="J101" s="1985"/>
      <c r="K101" s="1985"/>
      <c r="L101" s="1985"/>
      <c r="M101" s="1985"/>
      <c r="N101" s="1985"/>
      <c r="O101" s="1986"/>
      <c r="P101" s="1987"/>
      <c r="Q101" s="1988"/>
    </row>
    <row r="102" spans="2:17">
      <c r="B102" s="1983" t="s">
        <v>1890</v>
      </c>
      <c r="C102" s="1997"/>
      <c r="D102" s="1985"/>
      <c r="E102" s="1985"/>
      <c r="F102" s="1985"/>
      <c r="G102" s="1985"/>
      <c r="H102" s="1985"/>
      <c r="I102" s="1985"/>
      <c r="J102" s="1985"/>
      <c r="K102" s="1985"/>
      <c r="L102" s="1985"/>
      <c r="M102" s="1985"/>
      <c r="N102" s="1985"/>
      <c r="O102" s="1986"/>
      <c r="P102" s="1987"/>
      <c r="Q102" s="1988"/>
    </row>
    <row r="103" spans="2:17">
      <c r="B103" s="1983" t="s">
        <v>1891</v>
      </c>
      <c r="C103" s="1997"/>
      <c r="D103" s="1985"/>
      <c r="E103" s="1985"/>
      <c r="F103" s="1985"/>
      <c r="G103" s="1985"/>
      <c r="H103" s="1985"/>
      <c r="I103" s="1985"/>
      <c r="J103" s="1985"/>
      <c r="K103" s="1985"/>
      <c r="L103" s="1985"/>
      <c r="M103" s="1985"/>
      <c r="N103" s="1985"/>
      <c r="O103" s="1986"/>
      <c r="P103" s="1987"/>
      <c r="Q103" s="1988"/>
    </row>
    <row r="104" spans="2:17">
      <c r="B104" s="1983" t="s">
        <v>1892</v>
      </c>
      <c r="C104" s="1997"/>
      <c r="D104" s="1985"/>
      <c r="E104" s="1985"/>
      <c r="F104" s="1985"/>
      <c r="G104" s="1985"/>
      <c r="H104" s="1985"/>
      <c r="I104" s="1985"/>
      <c r="J104" s="1985"/>
      <c r="K104" s="1985"/>
      <c r="L104" s="1985"/>
      <c r="M104" s="1985"/>
      <c r="N104" s="1985"/>
      <c r="O104" s="1986"/>
      <c r="P104" s="1987"/>
      <c r="Q104" s="1988"/>
    </row>
    <row r="105" spans="2:17">
      <c r="B105" s="1983" t="s">
        <v>1893</v>
      </c>
      <c r="C105" s="1997"/>
      <c r="D105" s="1985"/>
      <c r="E105" s="1985"/>
      <c r="F105" s="1985"/>
      <c r="G105" s="1985"/>
      <c r="H105" s="1985"/>
      <c r="I105" s="1985"/>
      <c r="J105" s="1985"/>
      <c r="K105" s="1985"/>
      <c r="L105" s="1985"/>
      <c r="M105" s="1985"/>
      <c r="N105" s="1985"/>
      <c r="O105" s="1986"/>
      <c r="P105" s="1987"/>
      <c r="Q105" s="1988"/>
    </row>
    <row r="106" spans="2:17">
      <c r="B106" s="1983" t="s">
        <v>1894</v>
      </c>
      <c r="C106" s="1997"/>
      <c r="D106" s="1985"/>
      <c r="E106" s="1985"/>
      <c r="F106" s="1985"/>
      <c r="G106" s="1985"/>
      <c r="H106" s="1985"/>
      <c r="I106" s="1985"/>
      <c r="J106" s="1985"/>
      <c r="K106" s="1985"/>
      <c r="L106" s="1985"/>
      <c r="M106" s="1985"/>
      <c r="N106" s="1985"/>
      <c r="O106" s="1986"/>
      <c r="P106" s="1987"/>
      <c r="Q106" s="1988"/>
    </row>
    <row r="107" spans="2:17">
      <c r="B107" s="1983" t="s">
        <v>1895</v>
      </c>
      <c r="C107" s="1997"/>
      <c r="D107" s="1985"/>
      <c r="E107" s="1985"/>
      <c r="F107" s="1985"/>
      <c r="G107" s="1985"/>
      <c r="H107" s="1985"/>
      <c r="I107" s="1985"/>
      <c r="J107" s="1985"/>
      <c r="K107" s="1985"/>
      <c r="L107" s="1985"/>
      <c r="M107" s="1985"/>
      <c r="N107" s="1985"/>
      <c r="O107" s="1986"/>
      <c r="P107" s="1987"/>
      <c r="Q107" s="1988"/>
    </row>
    <row r="108" spans="2:17">
      <c r="B108" s="1983" t="s">
        <v>1896</v>
      </c>
      <c r="C108" s="1997"/>
      <c r="D108" s="1985"/>
      <c r="E108" s="1985"/>
      <c r="F108" s="1985"/>
      <c r="G108" s="1985"/>
      <c r="H108" s="1985"/>
      <c r="I108" s="1985"/>
      <c r="J108" s="1985"/>
      <c r="K108" s="1985"/>
      <c r="L108" s="1985"/>
      <c r="M108" s="1985"/>
      <c r="N108" s="1985"/>
      <c r="O108" s="1986"/>
      <c r="P108" s="1987"/>
      <c r="Q108" s="1988"/>
    </row>
    <row r="109" spans="2:17">
      <c r="B109" s="1983" t="s">
        <v>1873</v>
      </c>
      <c r="C109" s="1984"/>
      <c r="D109" s="1985"/>
      <c r="E109" s="1985"/>
      <c r="F109" s="1985"/>
      <c r="G109" s="1985"/>
      <c r="H109" s="1985"/>
      <c r="I109" s="1985"/>
      <c r="J109" s="1985"/>
      <c r="K109" s="1985"/>
      <c r="L109" s="1985"/>
      <c r="M109" s="1985"/>
      <c r="N109" s="1985"/>
      <c r="O109" s="1986"/>
      <c r="P109" s="1987"/>
      <c r="Q109" s="1988"/>
    </row>
    <row r="110" spans="2:17">
      <c r="B110" s="1983" t="s">
        <v>1874</v>
      </c>
      <c r="C110" s="1984"/>
      <c r="D110" s="1985"/>
      <c r="E110" s="1985"/>
      <c r="F110" s="1985"/>
      <c r="G110" s="1985"/>
      <c r="H110" s="1985"/>
      <c r="I110" s="1985"/>
      <c r="J110" s="1985"/>
      <c r="K110" s="1985"/>
      <c r="L110" s="1985"/>
      <c r="M110" s="1985"/>
      <c r="N110" s="1985"/>
      <c r="O110" s="1986"/>
      <c r="P110" s="1987"/>
      <c r="Q110" s="1988"/>
    </row>
    <row r="111" spans="2:17">
      <c r="B111" s="1989" t="s">
        <v>1897</v>
      </c>
      <c r="C111" s="1990"/>
      <c r="D111" s="1991">
        <f t="shared" ref="D111:Q111" si="14">SUM(D92:D109)</f>
        <v>0</v>
      </c>
      <c r="E111" s="1991">
        <f t="shared" si="14"/>
        <v>0</v>
      </c>
      <c r="F111" s="1991">
        <f t="shared" si="14"/>
        <v>0</v>
      </c>
      <c r="G111" s="1991">
        <f t="shared" si="14"/>
        <v>0</v>
      </c>
      <c r="H111" s="1991">
        <f t="shared" si="14"/>
        <v>0</v>
      </c>
      <c r="I111" s="1991">
        <f t="shared" si="14"/>
        <v>0</v>
      </c>
      <c r="J111" s="1991">
        <f>SUM(J92:J110)</f>
        <v>0</v>
      </c>
      <c r="K111" s="1991">
        <f>SUM(K92:K110)</f>
        <v>0</v>
      </c>
      <c r="L111" s="1991">
        <f>SUM(L92:L110)</f>
        <v>0</v>
      </c>
      <c r="M111" s="1991">
        <f>SUM(M92:M110)</f>
        <v>0</v>
      </c>
      <c r="N111" s="2001">
        <f>SUM(N92:N110)</f>
        <v>0</v>
      </c>
      <c r="O111" s="1992">
        <f t="shared" si="14"/>
        <v>0</v>
      </c>
      <c r="P111" s="1992">
        <f t="shared" si="14"/>
        <v>0</v>
      </c>
      <c r="Q111" s="1992">
        <f t="shared" si="14"/>
        <v>0</v>
      </c>
    </row>
    <row r="112" spans="2:17">
      <c r="B112" s="1993"/>
      <c r="C112" s="972"/>
      <c r="D112" s="1994"/>
      <c r="E112" s="1994"/>
      <c r="F112" s="1994"/>
      <c r="G112" s="1994"/>
      <c r="H112" s="1994"/>
      <c r="I112" s="1994"/>
      <c r="J112" s="1994"/>
      <c r="K112" s="1994"/>
      <c r="L112" s="1994"/>
      <c r="M112" s="1994"/>
      <c r="N112" s="1994"/>
      <c r="O112" s="1995"/>
      <c r="P112" s="1995"/>
      <c r="Q112" s="1995"/>
    </row>
    <row r="113" spans="2:17">
      <c r="B113" s="1977" t="s">
        <v>1848</v>
      </c>
      <c r="C113" s="974"/>
      <c r="D113" s="1994"/>
      <c r="E113" s="1994"/>
      <c r="F113" s="1994"/>
      <c r="G113" s="1994"/>
      <c r="H113" s="1994"/>
      <c r="I113" s="1994"/>
      <c r="J113" s="1994"/>
      <c r="K113" s="1994"/>
      <c r="L113" s="1994"/>
      <c r="M113" s="1994"/>
      <c r="N113" s="1994"/>
      <c r="O113" s="1995"/>
      <c r="P113" s="1995"/>
      <c r="Q113" s="1995"/>
    </row>
    <row r="114" spans="2:17">
      <c r="B114" s="1983" t="s">
        <v>1857</v>
      </c>
      <c r="C114" s="1984"/>
      <c r="D114" s="1985"/>
      <c r="E114" s="1985"/>
      <c r="F114" s="1985"/>
      <c r="G114" s="1985"/>
      <c r="H114" s="1985"/>
      <c r="I114" s="1985"/>
      <c r="J114" s="1985"/>
      <c r="K114" s="1985"/>
      <c r="L114" s="1985"/>
      <c r="M114" s="1985"/>
      <c r="N114" s="1985"/>
      <c r="O114" s="1986"/>
      <c r="P114" s="1987"/>
      <c r="Q114" s="1988"/>
    </row>
    <row r="115" spans="2:17">
      <c r="B115" s="1983" t="s">
        <v>1860</v>
      </c>
      <c r="C115" s="1984"/>
      <c r="D115" s="1985"/>
      <c r="E115" s="1985"/>
      <c r="F115" s="1985"/>
      <c r="G115" s="1985"/>
      <c r="H115" s="1985"/>
      <c r="I115" s="1985"/>
      <c r="J115" s="1985"/>
      <c r="K115" s="1985"/>
      <c r="L115" s="1985"/>
      <c r="M115" s="1985"/>
      <c r="N115" s="1985"/>
      <c r="O115" s="1986"/>
      <c r="P115" s="1987"/>
      <c r="Q115" s="1988"/>
    </row>
    <row r="116" spans="2:17">
      <c r="B116" s="1983" t="s">
        <v>1863</v>
      </c>
      <c r="C116" s="1984"/>
      <c r="D116" s="1985"/>
      <c r="E116" s="1985"/>
      <c r="F116" s="1985"/>
      <c r="G116" s="1985"/>
      <c r="H116" s="1985"/>
      <c r="I116" s="1985"/>
      <c r="J116" s="1985"/>
      <c r="K116" s="1985"/>
      <c r="L116" s="1985"/>
      <c r="M116" s="1985"/>
      <c r="N116" s="1985"/>
      <c r="O116" s="1986"/>
      <c r="P116" s="1987"/>
      <c r="Q116" s="1988"/>
    </row>
    <row r="117" spans="2:17">
      <c r="B117" s="1983" t="s">
        <v>1864</v>
      </c>
      <c r="C117" s="1984"/>
      <c r="D117" s="1985"/>
      <c r="E117" s="1985"/>
      <c r="F117" s="1985"/>
      <c r="G117" s="1985"/>
      <c r="H117" s="1985"/>
      <c r="I117" s="1985"/>
      <c r="J117" s="1985"/>
      <c r="K117" s="1985"/>
      <c r="L117" s="1985"/>
      <c r="M117" s="1985"/>
      <c r="N117" s="1985"/>
      <c r="O117" s="1986"/>
      <c r="P117" s="1987"/>
      <c r="Q117" s="1988"/>
    </row>
    <row r="118" spans="2:17">
      <c r="B118" s="1983" t="s">
        <v>1865</v>
      </c>
      <c r="C118" s="1984"/>
      <c r="D118" s="1985"/>
      <c r="E118" s="1985"/>
      <c r="F118" s="1985"/>
      <c r="G118" s="1985"/>
      <c r="H118" s="1985"/>
      <c r="I118" s="1985"/>
      <c r="J118" s="1985"/>
      <c r="K118" s="1985"/>
      <c r="L118" s="1985"/>
      <c r="M118" s="1985"/>
      <c r="N118" s="1985"/>
      <c r="O118" s="1986"/>
      <c r="P118" s="1987"/>
      <c r="Q118" s="1988"/>
    </row>
    <row r="119" spans="2:17">
      <c r="B119" s="1983" t="s">
        <v>1870</v>
      </c>
      <c r="C119" s="1984"/>
      <c r="D119" s="1985"/>
      <c r="E119" s="1985"/>
      <c r="F119" s="1985"/>
      <c r="G119" s="1985"/>
      <c r="H119" s="1985"/>
      <c r="I119" s="1985"/>
      <c r="J119" s="1985"/>
      <c r="K119" s="1985"/>
      <c r="L119" s="1985"/>
      <c r="M119" s="1985"/>
      <c r="N119" s="1985"/>
      <c r="O119" s="1986"/>
      <c r="P119" s="1987"/>
      <c r="Q119" s="1988"/>
    </row>
    <row r="120" spans="2:17">
      <c r="B120" s="1983" t="s">
        <v>1871</v>
      </c>
      <c r="C120" s="1984"/>
      <c r="D120" s="1985"/>
      <c r="E120" s="1985"/>
      <c r="F120" s="1985"/>
      <c r="G120" s="1985"/>
      <c r="H120" s="1985"/>
      <c r="I120" s="1985"/>
      <c r="J120" s="1985"/>
      <c r="K120" s="1985"/>
      <c r="L120" s="1985"/>
      <c r="M120" s="1985"/>
      <c r="N120" s="1985"/>
      <c r="O120" s="1986"/>
      <c r="P120" s="1987"/>
      <c r="Q120" s="1988"/>
    </row>
    <row r="121" spans="2:17">
      <c r="B121" s="1983" t="s">
        <v>1873</v>
      </c>
      <c r="C121" s="1984"/>
      <c r="D121" s="1985"/>
      <c r="E121" s="1985"/>
      <c r="F121" s="1985"/>
      <c r="G121" s="1985"/>
      <c r="H121" s="1985"/>
      <c r="I121" s="1985"/>
      <c r="J121" s="1985"/>
      <c r="K121" s="1985"/>
      <c r="L121" s="1985"/>
      <c r="M121" s="1985"/>
      <c r="N121" s="1985"/>
      <c r="O121" s="1986"/>
      <c r="P121" s="1987"/>
      <c r="Q121" s="1988"/>
    </row>
    <row r="122" spans="2:17">
      <c r="B122" s="1983" t="s">
        <v>1898</v>
      </c>
      <c r="C122" s="1984"/>
      <c r="D122" s="1985"/>
      <c r="E122" s="1985"/>
      <c r="F122" s="1985"/>
      <c r="G122" s="1985"/>
      <c r="H122" s="1985"/>
      <c r="I122" s="1985"/>
      <c r="J122" s="1985"/>
      <c r="K122" s="1985"/>
      <c r="L122" s="1985"/>
      <c r="M122" s="1985"/>
      <c r="N122" s="1985"/>
      <c r="O122" s="1986"/>
      <c r="P122" s="1987"/>
      <c r="Q122" s="1988"/>
    </row>
    <row r="123" spans="2:17">
      <c r="B123" s="1983" t="s">
        <v>1874</v>
      </c>
      <c r="C123" s="1984"/>
      <c r="D123" s="1985"/>
      <c r="E123" s="1985"/>
      <c r="F123" s="1985"/>
      <c r="G123" s="1985"/>
      <c r="H123" s="1985"/>
      <c r="I123" s="1985"/>
      <c r="J123" s="1985"/>
      <c r="K123" s="1985"/>
      <c r="L123" s="1985"/>
      <c r="M123" s="1985"/>
      <c r="N123" s="1985"/>
      <c r="O123" s="1986"/>
      <c r="P123" s="1987"/>
      <c r="Q123" s="1988"/>
    </row>
    <row r="124" spans="2:17">
      <c r="B124" s="1989" t="s">
        <v>1899</v>
      </c>
      <c r="C124" s="1990"/>
      <c r="D124" s="1991">
        <f t="shared" ref="D124:Q124" si="15">SUM(D114:D122)</f>
        <v>0</v>
      </c>
      <c r="E124" s="1991">
        <f t="shared" si="15"/>
        <v>0</v>
      </c>
      <c r="F124" s="1991">
        <f t="shared" si="15"/>
        <v>0</v>
      </c>
      <c r="G124" s="1991">
        <f t="shared" si="15"/>
        <v>0</v>
      </c>
      <c r="H124" s="1991">
        <f t="shared" si="15"/>
        <v>0</v>
      </c>
      <c r="I124" s="1991">
        <f t="shared" si="15"/>
        <v>0</v>
      </c>
      <c r="J124" s="1991">
        <f t="shared" ref="J124:O124" si="16">SUM(J114:J123)</f>
        <v>0</v>
      </c>
      <c r="K124" s="1991">
        <f t="shared" si="16"/>
        <v>0</v>
      </c>
      <c r="L124" s="1991">
        <f t="shared" si="16"/>
        <v>0</v>
      </c>
      <c r="M124" s="1991">
        <f t="shared" si="16"/>
        <v>0</v>
      </c>
      <c r="N124" s="2001">
        <f t="shared" si="16"/>
        <v>0</v>
      </c>
      <c r="O124" s="2002">
        <f t="shared" si="16"/>
        <v>0</v>
      </c>
      <c r="P124" s="1992">
        <f t="shared" si="15"/>
        <v>0</v>
      </c>
      <c r="Q124" s="1992">
        <f t="shared" si="15"/>
        <v>0</v>
      </c>
    </row>
    <row r="125" spans="2:17">
      <c r="B125" s="1993"/>
      <c r="C125" s="972"/>
      <c r="D125" s="1994"/>
      <c r="E125" s="1994"/>
      <c r="F125" s="1994"/>
      <c r="G125" s="1994"/>
      <c r="H125" s="1994"/>
      <c r="I125" s="1994"/>
      <c r="J125" s="1994"/>
      <c r="K125" s="1994"/>
      <c r="L125" s="1994"/>
      <c r="M125" s="1994"/>
      <c r="N125" s="1994"/>
      <c r="O125" s="1995"/>
      <c r="P125" s="1995"/>
      <c r="Q125" s="1995"/>
    </row>
    <row r="126" spans="2:17">
      <c r="B126" s="1977" t="s">
        <v>1849</v>
      </c>
      <c r="C126" s="974"/>
      <c r="D126" s="1994"/>
      <c r="E126" s="1994"/>
      <c r="F126" s="1994"/>
      <c r="G126" s="1994"/>
      <c r="H126" s="1994"/>
      <c r="I126" s="1994"/>
      <c r="J126" s="1994"/>
      <c r="K126" s="1994"/>
      <c r="L126" s="1994"/>
      <c r="M126" s="1994"/>
      <c r="N126" s="1994"/>
      <c r="O126" s="1995"/>
      <c r="P126" s="1995"/>
      <c r="Q126" s="1995"/>
    </row>
    <row r="127" spans="2:17">
      <c r="B127" s="1983" t="s">
        <v>1857</v>
      </c>
      <c r="C127" s="1984"/>
      <c r="D127" s="1985"/>
      <c r="E127" s="1985"/>
      <c r="F127" s="1985"/>
      <c r="G127" s="1985"/>
      <c r="H127" s="1985"/>
      <c r="I127" s="1985"/>
      <c r="J127" s="1985"/>
      <c r="K127" s="1985"/>
      <c r="L127" s="1985"/>
      <c r="M127" s="1985"/>
      <c r="N127" s="1985"/>
      <c r="O127" s="1986"/>
      <c r="P127" s="1987"/>
      <c r="Q127" s="1988"/>
    </row>
    <row r="128" spans="2:17">
      <c r="B128" s="1983" t="s">
        <v>1860</v>
      </c>
      <c r="C128" s="1984"/>
      <c r="D128" s="1985"/>
      <c r="E128" s="1985"/>
      <c r="F128" s="1985"/>
      <c r="G128" s="1985"/>
      <c r="H128" s="1985"/>
      <c r="I128" s="1985"/>
      <c r="J128" s="1985"/>
      <c r="K128" s="1985"/>
      <c r="L128" s="1985"/>
      <c r="M128" s="1985"/>
      <c r="N128" s="1985"/>
      <c r="O128" s="1986"/>
      <c r="P128" s="1987"/>
      <c r="Q128" s="1988"/>
    </row>
    <row r="129" spans="2:17">
      <c r="B129" s="1983" t="s">
        <v>1900</v>
      </c>
      <c r="C129" s="1984"/>
      <c r="D129" s="1985"/>
      <c r="E129" s="1985"/>
      <c r="F129" s="1985"/>
      <c r="G129" s="1985"/>
      <c r="H129" s="1985"/>
      <c r="I129" s="1985"/>
      <c r="J129" s="1985"/>
      <c r="K129" s="1985"/>
      <c r="L129" s="1985"/>
      <c r="M129" s="1985"/>
      <c r="N129" s="1985"/>
      <c r="O129" s="1986"/>
      <c r="P129" s="1987"/>
      <c r="Q129" s="1988"/>
    </row>
    <row r="130" spans="2:17">
      <c r="B130" s="1983" t="s">
        <v>1863</v>
      </c>
      <c r="C130" s="1984"/>
      <c r="D130" s="1985"/>
      <c r="E130" s="1985"/>
      <c r="F130" s="1985"/>
      <c r="G130" s="1985"/>
      <c r="H130" s="1985"/>
      <c r="I130" s="1985"/>
      <c r="J130" s="1985"/>
      <c r="K130" s="1985"/>
      <c r="L130" s="1985"/>
      <c r="M130" s="1985"/>
      <c r="N130" s="1985"/>
      <c r="O130" s="1986"/>
      <c r="P130" s="1987"/>
      <c r="Q130" s="1988"/>
    </row>
    <row r="131" spans="2:17">
      <c r="B131" s="1983" t="s">
        <v>1864</v>
      </c>
      <c r="C131" s="1984"/>
      <c r="D131" s="1985"/>
      <c r="E131" s="1985"/>
      <c r="F131" s="1985"/>
      <c r="G131" s="1985"/>
      <c r="H131" s="1985"/>
      <c r="I131" s="1985"/>
      <c r="J131" s="1985"/>
      <c r="K131" s="1985"/>
      <c r="L131" s="1985"/>
      <c r="M131" s="1985"/>
      <c r="N131" s="1985"/>
      <c r="O131" s="1986"/>
      <c r="P131" s="1987"/>
      <c r="Q131" s="1988"/>
    </row>
    <row r="132" spans="2:17">
      <c r="B132" s="1983" t="s">
        <v>1901</v>
      </c>
      <c r="C132" s="1984"/>
      <c r="D132" s="1985"/>
      <c r="E132" s="1985"/>
      <c r="F132" s="1985"/>
      <c r="G132" s="1985"/>
      <c r="H132" s="1985"/>
      <c r="I132" s="1985"/>
      <c r="J132" s="1985"/>
      <c r="K132" s="1985"/>
      <c r="L132" s="1985"/>
      <c r="M132" s="1985"/>
      <c r="N132" s="1985"/>
      <c r="O132" s="1986"/>
      <c r="P132" s="1987"/>
      <c r="Q132" s="1988"/>
    </row>
    <row r="133" spans="2:17">
      <c r="B133" s="1983" t="s">
        <v>1902</v>
      </c>
      <c r="C133" s="1984"/>
      <c r="D133" s="1985"/>
      <c r="E133" s="1985"/>
      <c r="F133" s="1985"/>
      <c r="G133" s="1985"/>
      <c r="H133" s="1985"/>
      <c r="I133" s="1985"/>
      <c r="J133" s="1985"/>
      <c r="K133" s="1985"/>
      <c r="L133" s="1985"/>
      <c r="M133" s="1985"/>
      <c r="N133" s="1985"/>
      <c r="O133" s="1986"/>
      <c r="P133" s="1987"/>
      <c r="Q133" s="1988"/>
    </row>
    <row r="134" spans="2:17">
      <c r="B134" s="1983" t="s">
        <v>1871</v>
      </c>
      <c r="C134" s="1984"/>
      <c r="D134" s="1985"/>
      <c r="E134" s="1985"/>
      <c r="F134" s="1985"/>
      <c r="G134" s="1985"/>
      <c r="H134" s="1985"/>
      <c r="I134" s="1985"/>
      <c r="J134" s="1985"/>
      <c r="K134" s="1985"/>
      <c r="L134" s="1985"/>
      <c r="M134" s="1985"/>
      <c r="N134" s="1985"/>
      <c r="O134" s="1986"/>
      <c r="P134" s="1987"/>
      <c r="Q134" s="1988"/>
    </row>
    <row r="135" spans="2:17">
      <c r="B135" s="1983" t="s">
        <v>1873</v>
      </c>
      <c r="C135" s="1984"/>
      <c r="D135" s="1985"/>
      <c r="E135" s="1985"/>
      <c r="F135" s="1985"/>
      <c r="G135" s="1985"/>
      <c r="H135" s="1985"/>
      <c r="I135" s="1985"/>
      <c r="J135" s="1985"/>
      <c r="K135" s="1985"/>
      <c r="L135" s="1985"/>
      <c r="M135" s="1985"/>
      <c r="N135" s="1985"/>
      <c r="O135" s="1986"/>
      <c r="P135" s="1987"/>
      <c r="Q135" s="1988"/>
    </row>
    <row r="136" spans="2:17">
      <c r="B136" s="1989" t="s">
        <v>1903</v>
      </c>
      <c r="C136" s="1990"/>
      <c r="D136" s="1991">
        <f t="shared" ref="D136:K136" si="17">SUM(D128:D135)</f>
        <v>0</v>
      </c>
      <c r="E136" s="1991">
        <f t="shared" si="17"/>
        <v>0</v>
      </c>
      <c r="F136" s="1991">
        <f t="shared" si="17"/>
        <v>0</v>
      </c>
      <c r="G136" s="1991">
        <f t="shared" si="17"/>
        <v>0</v>
      </c>
      <c r="H136" s="1991">
        <f t="shared" si="17"/>
        <v>0</v>
      </c>
      <c r="I136" s="1991">
        <f t="shared" si="17"/>
        <v>0</v>
      </c>
      <c r="J136" s="1991">
        <f t="shared" si="17"/>
        <v>0</v>
      </c>
      <c r="K136" s="1991">
        <f t="shared" si="17"/>
        <v>0</v>
      </c>
      <c r="L136" s="1991">
        <f>SUM(L128:L135)</f>
        <v>0</v>
      </c>
      <c r="M136" s="1991">
        <f>SUM(M128:M135)</f>
        <v>0</v>
      </c>
      <c r="N136" s="2001">
        <f>SUM(N127:N135)</f>
        <v>0</v>
      </c>
      <c r="O136" s="2003">
        <f>SUM(O127:O135)</f>
        <v>0</v>
      </c>
      <c r="P136" s="2003">
        <f>SUM(P127:P135)</f>
        <v>0</v>
      </c>
      <c r="Q136" s="2003">
        <f>SUM(Q127:Q135)</f>
        <v>0</v>
      </c>
    </row>
    <row r="137" spans="2:17">
      <c r="B137" s="1993"/>
      <c r="C137" s="972"/>
      <c r="D137" s="1994"/>
      <c r="E137" s="1994"/>
      <c r="F137" s="1994"/>
      <c r="G137" s="1994"/>
      <c r="H137" s="1994"/>
      <c r="I137" s="1994"/>
      <c r="J137" s="1994"/>
      <c r="K137" s="1994"/>
      <c r="L137" s="1994"/>
      <c r="M137" s="1994"/>
      <c r="N137" s="1994"/>
      <c r="O137" s="1995"/>
      <c r="P137" s="1995"/>
      <c r="Q137" s="1995"/>
    </row>
    <row r="138" spans="2:17">
      <c r="B138" s="1977" t="s">
        <v>1850</v>
      </c>
      <c r="C138" s="974"/>
      <c r="D138" s="1994"/>
      <c r="E138" s="1994"/>
      <c r="F138" s="1994"/>
      <c r="G138" s="1994"/>
      <c r="H138" s="1994"/>
      <c r="I138" s="1994"/>
      <c r="J138" s="1994"/>
      <c r="K138" s="1994"/>
      <c r="L138" s="1994"/>
      <c r="M138" s="1994"/>
      <c r="N138" s="1994"/>
      <c r="O138" s="1995"/>
      <c r="P138" s="1995"/>
      <c r="Q138" s="1995"/>
    </row>
    <row r="139" spans="2:17">
      <c r="B139" s="1983" t="s">
        <v>1876</v>
      </c>
      <c r="C139" s="1984"/>
      <c r="D139" s="1985"/>
      <c r="E139" s="1985"/>
      <c r="F139" s="1985"/>
      <c r="G139" s="1985"/>
      <c r="H139" s="1985"/>
      <c r="I139" s="1985"/>
      <c r="J139" s="1985"/>
      <c r="K139" s="1985"/>
      <c r="L139" s="1985"/>
      <c r="M139" s="1985"/>
      <c r="N139" s="1985"/>
      <c r="O139" s="1986"/>
      <c r="P139" s="1987"/>
      <c r="Q139" s="1988"/>
    </row>
    <row r="140" spans="2:17">
      <c r="B140" s="1983" t="s">
        <v>1858</v>
      </c>
      <c r="C140" s="1984"/>
      <c r="D140" s="1985"/>
      <c r="E140" s="1985"/>
      <c r="F140" s="1985"/>
      <c r="G140" s="1985"/>
      <c r="H140" s="1985"/>
      <c r="I140" s="1985"/>
      <c r="J140" s="1985"/>
      <c r="K140" s="1985"/>
      <c r="L140" s="1985"/>
      <c r="M140" s="1985"/>
      <c r="N140" s="1985"/>
      <c r="O140" s="1986"/>
      <c r="P140" s="1987"/>
      <c r="Q140" s="1988"/>
    </row>
    <row r="141" spans="2:17">
      <c r="B141" s="2004" t="s">
        <v>1859</v>
      </c>
      <c r="C141" s="1984"/>
      <c r="D141" s="1985"/>
      <c r="E141" s="1985"/>
      <c r="F141" s="1985"/>
      <c r="G141" s="1985"/>
      <c r="H141" s="1985"/>
      <c r="I141" s="1985"/>
      <c r="J141" s="1985"/>
      <c r="K141" s="1985"/>
      <c r="L141" s="1985"/>
      <c r="M141" s="1985"/>
      <c r="N141" s="1985"/>
      <c r="O141" s="1986"/>
      <c r="P141" s="1987"/>
      <c r="Q141" s="1988"/>
    </row>
    <row r="142" spans="2:17">
      <c r="B142" s="1983" t="s">
        <v>1877</v>
      </c>
      <c r="C142" s="1984"/>
      <c r="D142" s="1985"/>
      <c r="E142" s="1985"/>
      <c r="F142" s="1985"/>
      <c r="G142" s="1985"/>
      <c r="H142" s="1985"/>
      <c r="I142" s="1985"/>
      <c r="J142" s="1985"/>
      <c r="K142" s="1985"/>
      <c r="L142" s="1985"/>
      <c r="M142" s="1985"/>
      <c r="N142" s="1985"/>
      <c r="O142" s="1986"/>
      <c r="P142" s="1987"/>
      <c r="Q142" s="1988"/>
    </row>
    <row r="143" spans="2:17">
      <c r="B143" s="1983" t="s">
        <v>1860</v>
      </c>
      <c r="C143" s="1984"/>
      <c r="D143" s="1985"/>
      <c r="E143" s="1985"/>
      <c r="F143" s="1985"/>
      <c r="G143" s="1985"/>
      <c r="H143" s="1985"/>
      <c r="I143" s="1985"/>
      <c r="J143" s="1985"/>
      <c r="K143" s="1985"/>
      <c r="L143" s="1985"/>
      <c r="M143" s="1985"/>
      <c r="N143" s="1985"/>
      <c r="O143" s="1986"/>
      <c r="P143" s="1987"/>
      <c r="Q143" s="1988"/>
    </row>
    <row r="144" spans="2:17">
      <c r="B144" s="1983" t="s">
        <v>1861</v>
      </c>
      <c r="C144" s="1984"/>
      <c r="D144" s="1985"/>
      <c r="E144" s="1985"/>
      <c r="F144" s="1985"/>
      <c r="G144" s="1985"/>
      <c r="H144" s="1985"/>
      <c r="I144" s="1985"/>
      <c r="J144" s="1985"/>
      <c r="K144" s="1985"/>
      <c r="L144" s="1985"/>
      <c r="M144" s="1985"/>
      <c r="N144" s="1985"/>
      <c r="O144" s="1986"/>
      <c r="P144" s="1987"/>
      <c r="Q144" s="1988"/>
    </row>
    <row r="145" spans="2:17">
      <c r="B145" s="1983" t="s">
        <v>1904</v>
      </c>
      <c r="C145" s="1984"/>
      <c r="D145" s="1985"/>
      <c r="E145" s="1985"/>
      <c r="F145" s="1985"/>
      <c r="G145" s="1985"/>
      <c r="H145" s="1985"/>
      <c r="I145" s="1985"/>
      <c r="J145" s="1985"/>
      <c r="K145" s="1985"/>
      <c r="L145" s="1985"/>
      <c r="M145" s="1985"/>
      <c r="N145" s="1985"/>
      <c r="O145" s="1986"/>
      <c r="P145" s="1987"/>
      <c r="Q145" s="1988"/>
    </row>
    <row r="146" spans="2:17">
      <c r="B146" s="1983" t="s">
        <v>1900</v>
      </c>
      <c r="C146" s="1984"/>
      <c r="D146" s="1985"/>
      <c r="E146" s="1985"/>
      <c r="F146" s="1985"/>
      <c r="G146" s="1985"/>
      <c r="H146" s="1985"/>
      <c r="I146" s="1985"/>
      <c r="J146" s="1985"/>
      <c r="K146" s="1985"/>
      <c r="L146" s="1985"/>
      <c r="M146" s="1985"/>
      <c r="N146" s="1985"/>
      <c r="O146" s="1986"/>
      <c r="P146" s="1987"/>
      <c r="Q146" s="1988"/>
    </row>
    <row r="147" spans="2:17">
      <c r="B147" s="1983" t="s">
        <v>1863</v>
      </c>
      <c r="C147" s="1984"/>
      <c r="D147" s="1985"/>
      <c r="E147" s="1985"/>
      <c r="F147" s="1985"/>
      <c r="G147" s="1985"/>
      <c r="H147" s="1985"/>
      <c r="I147" s="1985"/>
      <c r="J147" s="1985"/>
      <c r="K147" s="1985"/>
      <c r="L147" s="1985"/>
      <c r="M147" s="1985"/>
      <c r="N147" s="1985"/>
      <c r="O147" s="1986"/>
      <c r="P147" s="1987"/>
      <c r="Q147" s="1988"/>
    </row>
    <row r="148" spans="2:17">
      <c r="B148" s="1983" t="s">
        <v>1864</v>
      </c>
      <c r="C148" s="1984"/>
      <c r="D148" s="1985"/>
      <c r="E148" s="1985"/>
      <c r="F148" s="1985"/>
      <c r="G148" s="1985"/>
      <c r="H148" s="1985"/>
      <c r="I148" s="1985"/>
      <c r="J148" s="1985"/>
      <c r="K148" s="1985"/>
      <c r="L148" s="1985"/>
      <c r="M148" s="1985"/>
      <c r="N148" s="1985"/>
      <c r="O148" s="1986"/>
      <c r="P148" s="1987"/>
      <c r="Q148" s="1988"/>
    </row>
    <row r="149" spans="2:17">
      <c r="B149" s="2004" t="s">
        <v>1905</v>
      </c>
      <c r="C149" s="1984"/>
      <c r="D149" s="1985"/>
      <c r="E149" s="1985"/>
      <c r="F149" s="1985"/>
      <c r="G149" s="1985"/>
      <c r="H149" s="1985"/>
      <c r="I149" s="1985"/>
      <c r="J149" s="1985"/>
      <c r="K149" s="1985"/>
      <c r="L149" s="1985"/>
      <c r="M149" s="1985"/>
      <c r="N149" s="1985"/>
      <c r="O149" s="1986"/>
      <c r="P149" s="1987"/>
      <c r="Q149" s="1988"/>
    </row>
    <row r="150" spans="2:17">
      <c r="B150" s="1983" t="s">
        <v>1906</v>
      </c>
      <c r="C150" s="1984"/>
      <c r="D150" s="1985"/>
      <c r="E150" s="1985"/>
      <c r="F150" s="1985"/>
      <c r="G150" s="1985"/>
      <c r="H150" s="1985"/>
      <c r="I150" s="1985"/>
      <c r="J150" s="1985"/>
      <c r="K150" s="1985"/>
      <c r="L150" s="1985"/>
      <c r="M150" s="1985"/>
      <c r="N150" s="1985"/>
      <c r="O150" s="1986"/>
      <c r="P150" s="1987"/>
      <c r="Q150" s="1988"/>
    </row>
    <row r="151" spans="2:17">
      <c r="B151" s="1983" t="s">
        <v>1902</v>
      </c>
      <c r="C151" s="1984"/>
      <c r="D151" s="1985"/>
      <c r="E151" s="1985"/>
      <c r="F151" s="1985"/>
      <c r="G151" s="1985"/>
      <c r="H151" s="1985"/>
      <c r="I151" s="1985"/>
      <c r="J151" s="1985"/>
      <c r="K151" s="1985"/>
      <c r="L151" s="1985"/>
      <c r="M151" s="1985"/>
      <c r="N151" s="1985"/>
      <c r="O151" s="1986"/>
      <c r="P151" s="1987"/>
      <c r="Q151" s="1988"/>
    </row>
    <row r="152" spans="2:17">
      <c r="B152" s="1983" t="s">
        <v>1907</v>
      </c>
      <c r="C152" s="1984"/>
      <c r="D152" s="1985"/>
      <c r="E152" s="1985"/>
      <c r="F152" s="1985"/>
      <c r="G152" s="1985"/>
      <c r="H152" s="1985"/>
      <c r="I152" s="1985"/>
      <c r="J152" s="1985"/>
      <c r="K152" s="1985"/>
      <c r="L152" s="1985"/>
      <c r="M152" s="1985"/>
      <c r="N152" s="1985"/>
      <c r="O152" s="1986"/>
      <c r="P152" s="1987"/>
      <c r="Q152" s="1988"/>
    </row>
    <row r="153" spans="2:17">
      <c r="B153" s="1983" t="s">
        <v>1871</v>
      </c>
      <c r="C153" s="1984"/>
      <c r="D153" s="1985"/>
      <c r="E153" s="1985"/>
      <c r="F153" s="1985"/>
      <c r="G153" s="1985"/>
      <c r="H153" s="1985"/>
      <c r="I153" s="1985"/>
      <c r="J153" s="1985"/>
      <c r="K153" s="1985"/>
      <c r="L153" s="1985"/>
      <c r="M153" s="1985"/>
      <c r="N153" s="1985"/>
      <c r="O153" s="1986"/>
      <c r="P153" s="1987"/>
      <c r="Q153" s="1988"/>
    </row>
    <row r="154" spans="2:17">
      <c r="B154" s="1983" t="s">
        <v>1873</v>
      </c>
      <c r="C154" s="1984"/>
      <c r="D154" s="1985"/>
      <c r="E154" s="1985"/>
      <c r="F154" s="1985"/>
      <c r="G154" s="1985"/>
      <c r="H154" s="1985"/>
      <c r="I154" s="1985"/>
      <c r="J154" s="1985"/>
      <c r="K154" s="1985"/>
      <c r="L154" s="1985"/>
      <c r="M154" s="1985"/>
      <c r="N154" s="1985"/>
      <c r="O154" s="1986"/>
      <c r="P154" s="1987"/>
      <c r="Q154" s="1988"/>
    </row>
    <row r="155" spans="2:17">
      <c r="B155" s="1989" t="s">
        <v>1908</v>
      </c>
      <c r="C155" s="1990"/>
      <c r="D155" s="1991">
        <f t="shared" ref="D155:Q155" si="18">SUM(D139:D154)</f>
        <v>0</v>
      </c>
      <c r="E155" s="1991">
        <f t="shared" si="18"/>
        <v>0</v>
      </c>
      <c r="F155" s="1991">
        <f t="shared" si="18"/>
        <v>0</v>
      </c>
      <c r="G155" s="1991">
        <f t="shared" si="18"/>
        <v>0</v>
      </c>
      <c r="H155" s="1991">
        <f t="shared" si="18"/>
        <v>0</v>
      </c>
      <c r="I155" s="1991">
        <f t="shared" si="18"/>
        <v>0</v>
      </c>
      <c r="J155" s="1991">
        <f t="shared" si="18"/>
        <v>0</v>
      </c>
      <c r="K155" s="1991">
        <f t="shared" si="18"/>
        <v>0</v>
      </c>
      <c r="L155" s="1991">
        <f>SUM(L139:L154)</f>
        <v>0</v>
      </c>
      <c r="M155" s="1991">
        <f>SUM(M139:M154)</f>
        <v>0</v>
      </c>
      <c r="N155" s="2001">
        <f>SUM(N139:N154)</f>
        <v>0</v>
      </c>
      <c r="O155" s="1992">
        <f t="shared" si="18"/>
        <v>0</v>
      </c>
      <c r="P155" s="1992">
        <f t="shared" si="18"/>
        <v>0</v>
      </c>
      <c r="Q155" s="1992">
        <f t="shared" si="18"/>
        <v>0</v>
      </c>
    </row>
    <row r="156" spans="2:17">
      <c r="B156" s="1977"/>
      <c r="C156" s="974"/>
      <c r="D156" s="1994"/>
      <c r="E156" s="1994"/>
      <c r="F156" s="1994"/>
      <c r="G156" s="1994"/>
      <c r="H156" s="1994"/>
      <c r="I156" s="1994"/>
      <c r="J156" s="1994"/>
      <c r="K156" s="1994"/>
      <c r="L156" s="1994"/>
      <c r="M156" s="1994"/>
      <c r="N156" s="1994"/>
      <c r="O156" s="1995"/>
      <c r="P156" s="1995"/>
      <c r="Q156" s="1995"/>
    </row>
    <row r="157" spans="2:17">
      <c r="B157" s="2005" t="s">
        <v>1851</v>
      </c>
      <c r="C157" s="2006"/>
      <c r="D157" s="1994"/>
      <c r="E157" s="1994"/>
      <c r="F157" s="1994"/>
      <c r="G157" s="1994"/>
      <c r="H157" s="1994"/>
      <c r="I157" s="1994"/>
      <c r="J157" s="1994"/>
      <c r="K157" s="1994"/>
      <c r="L157" s="1994"/>
      <c r="M157" s="1994"/>
      <c r="N157" s="1994"/>
      <c r="O157" s="1995"/>
      <c r="P157" s="1995"/>
      <c r="Q157" s="1995"/>
    </row>
    <row r="158" spans="2:17">
      <c r="B158" s="1983" t="s">
        <v>1876</v>
      </c>
      <c r="C158" s="1984"/>
      <c r="D158" s="1985"/>
      <c r="E158" s="1985"/>
      <c r="F158" s="1985"/>
      <c r="G158" s="1985"/>
      <c r="H158" s="1985"/>
      <c r="I158" s="1985"/>
      <c r="J158" s="1985"/>
      <c r="K158" s="1985"/>
      <c r="L158" s="1985"/>
      <c r="M158" s="1985"/>
      <c r="N158" s="1985"/>
      <c r="O158" s="1986"/>
      <c r="P158" s="1987"/>
      <c r="Q158" s="1988"/>
    </row>
    <row r="159" spans="2:17">
      <c r="B159" s="1983" t="s">
        <v>1909</v>
      </c>
      <c r="C159" s="1984"/>
      <c r="D159" s="1985"/>
      <c r="E159" s="1985"/>
      <c r="F159" s="1985"/>
      <c r="G159" s="1985"/>
      <c r="H159" s="1985"/>
      <c r="I159" s="1985"/>
      <c r="J159" s="1985"/>
      <c r="K159" s="1985"/>
      <c r="L159" s="1985"/>
      <c r="M159" s="1985"/>
      <c r="N159" s="1985"/>
      <c r="O159" s="1986"/>
      <c r="P159" s="1987"/>
      <c r="Q159" s="1988"/>
    </row>
    <row r="160" spans="2:17">
      <c r="B160" s="1983" t="s">
        <v>1859</v>
      </c>
      <c r="C160" s="1984"/>
      <c r="D160" s="1941"/>
      <c r="E160" s="1941"/>
      <c r="F160" s="1941"/>
      <c r="G160" s="1941"/>
      <c r="H160" s="1941"/>
      <c r="I160" s="1942"/>
      <c r="J160" s="1942"/>
      <c r="K160" s="1942"/>
      <c r="L160" s="1942"/>
      <c r="M160" s="1942"/>
      <c r="N160" s="1942"/>
      <c r="O160" s="1986"/>
      <c r="P160" s="1987"/>
      <c r="Q160" s="1988"/>
    </row>
    <row r="161" spans="2:17">
      <c r="B161" s="1983" t="s">
        <v>1860</v>
      </c>
      <c r="C161" s="1984"/>
      <c r="D161" s="1941"/>
      <c r="E161" s="1941"/>
      <c r="F161" s="1941"/>
      <c r="G161" s="1941"/>
      <c r="H161" s="1941"/>
      <c r="I161" s="1942"/>
      <c r="J161" s="1942"/>
      <c r="K161" s="1942"/>
      <c r="L161" s="1942"/>
      <c r="M161" s="1942"/>
      <c r="N161" s="1942"/>
      <c r="O161" s="1986"/>
      <c r="P161" s="1987"/>
      <c r="Q161" s="1988"/>
    </row>
    <row r="162" spans="2:17">
      <c r="B162" s="1983" t="s">
        <v>1910</v>
      </c>
      <c r="C162" s="1984"/>
      <c r="D162" s="1941"/>
      <c r="E162" s="1941"/>
      <c r="F162" s="1941"/>
      <c r="G162" s="1941"/>
      <c r="H162" s="1941"/>
      <c r="I162" s="1942"/>
      <c r="J162" s="1942"/>
      <c r="K162" s="1942"/>
      <c r="L162" s="1942"/>
      <c r="M162" s="1942"/>
      <c r="N162" s="1942"/>
      <c r="O162" s="1986"/>
      <c r="P162" s="1987"/>
      <c r="Q162" s="1988"/>
    </row>
    <row r="163" spans="2:17">
      <c r="B163" s="1983" t="s">
        <v>1862</v>
      </c>
      <c r="C163" s="1984"/>
      <c r="D163" s="1941"/>
      <c r="E163" s="1941"/>
      <c r="F163" s="1941"/>
      <c r="G163" s="1941"/>
      <c r="H163" s="1941"/>
      <c r="I163" s="1942"/>
      <c r="J163" s="1942"/>
      <c r="K163" s="1942"/>
      <c r="L163" s="1942"/>
      <c r="M163" s="1942"/>
      <c r="N163" s="1942"/>
      <c r="O163" s="1986"/>
      <c r="P163" s="1987"/>
      <c r="Q163" s="1988"/>
    </row>
    <row r="164" spans="2:17">
      <c r="B164" s="1983" t="s">
        <v>1900</v>
      </c>
      <c r="C164" s="1984"/>
      <c r="D164" s="1941"/>
      <c r="E164" s="1941"/>
      <c r="F164" s="1941"/>
      <c r="G164" s="1941"/>
      <c r="H164" s="1941"/>
      <c r="I164" s="1942"/>
      <c r="J164" s="1942"/>
      <c r="K164" s="1942"/>
      <c r="L164" s="1942"/>
      <c r="M164" s="1942"/>
      <c r="N164" s="1942"/>
      <c r="O164" s="1986"/>
      <c r="P164" s="1987"/>
      <c r="Q164" s="1988"/>
    </row>
    <row r="165" spans="2:17">
      <c r="B165" s="1983" t="s">
        <v>1911</v>
      </c>
      <c r="C165" s="1984"/>
      <c r="D165" s="1941"/>
      <c r="E165" s="1941"/>
      <c r="F165" s="1941"/>
      <c r="G165" s="1941"/>
      <c r="H165" s="1941"/>
      <c r="I165" s="1942"/>
      <c r="J165" s="1942"/>
      <c r="K165" s="1942"/>
      <c r="L165" s="1942"/>
      <c r="M165" s="1942"/>
      <c r="N165" s="1942"/>
      <c r="O165" s="1986"/>
      <c r="P165" s="1987"/>
      <c r="Q165" s="1988"/>
    </row>
    <row r="166" spans="2:17">
      <c r="B166" s="1983" t="s">
        <v>1863</v>
      </c>
      <c r="C166" s="1984"/>
      <c r="D166" s="1941"/>
      <c r="E166" s="1941"/>
      <c r="F166" s="1941"/>
      <c r="G166" s="1941"/>
      <c r="H166" s="1941"/>
      <c r="I166" s="1942"/>
      <c r="J166" s="1942"/>
      <c r="K166" s="1942"/>
      <c r="L166" s="1942"/>
      <c r="M166" s="1942"/>
      <c r="N166" s="1942"/>
      <c r="O166" s="1986"/>
      <c r="P166" s="1987"/>
      <c r="Q166" s="1988"/>
    </row>
    <row r="167" spans="2:17">
      <c r="B167" s="1983" t="s">
        <v>1864</v>
      </c>
      <c r="C167" s="1984"/>
      <c r="D167" s="1941"/>
      <c r="E167" s="1941"/>
      <c r="F167" s="1941"/>
      <c r="G167" s="1941"/>
      <c r="H167" s="1941"/>
      <c r="I167" s="1942"/>
      <c r="J167" s="1942"/>
      <c r="K167" s="1942"/>
      <c r="L167" s="1942"/>
      <c r="M167" s="1942"/>
      <c r="N167" s="1942"/>
      <c r="O167" s="1986"/>
      <c r="P167" s="1987"/>
      <c r="Q167" s="1988"/>
    </row>
    <row r="168" spans="2:17">
      <c r="B168" s="1983" t="s">
        <v>1905</v>
      </c>
      <c r="C168" s="1984"/>
      <c r="D168" s="1941"/>
      <c r="E168" s="1941"/>
      <c r="F168" s="1941"/>
      <c r="G168" s="1941"/>
      <c r="H168" s="1941"/>
      <c r="I168" s="1942"/>
      <c r="J168" s="1942"/>
      <c r="K168" s="1942"/>
      <c r="L168" s="1942"/>
      <c r="M168" s="1942"/>
      <c r="N168" s="1942"/>
      <c r="O168" s="1986"/>
      <c r="P168" s="1987"/>
      <c r="Q168" s="1988"/>
    </row>
    <row r="169" spans="2:17">
      <c r="B169" s="1983" t="s">
        <v>1902</v>
      </c>
      <c r="C169" s="1984"/>
      <c r="D169" s="1941"/>
      <c r="E169" s="1941"/>
      <c r="F169" s="1941"/>
      <c r="G169" s="1941"/>
      <c r="H169" s="1941"/>
      <c r="I169" s="1942"/>
      <c r="J169" s="1942"/>
      <c r="K169" s="1942"/>
      <c r="L169" s="1942"/>
      <c r="M169" s="1942"/>
      <c r="N169" s="1942"/>
      <c r="O169" s="1986"/>
      <c r="P169" s="1987"/>
      <c r="Q169" s="1988"/>
    </row>
    <row r="170" spans="2:17">
      <c r="B170" s="1983" t="s">
        <v>1868</v>
      </c>
      <c r="C170" s="1984"/>
      <c r="D170" s="1941"/>
      <c r="E170" s="1941"/>
      <c r="F170" s="1941"/>
      <c r="G170" s="1941"/>
      <c r="H170" s="1941"/>
      <c r="I170" s="1942"/>
      <c r="J170" s="1942"/>
      <c r="K170" s="1942"/>
      <c r="L170" s="1942"/>
      <c r="M170" s="1942"/>
      <c r="N170" s="1942"/>
      <c r="O170" s="1986"/>
      <c r="P170" s="1987"/>
      <c r="Q170" s="1988"/>
    </row>
    <row r="171" spans="2:17">
      <c r="B171" s="1983" t="s">
        <v>1869</v>
      </c>
      <c r="C171" s="1984"/>
      <c r="D171" s="1941"/>
      <c r="E171" s="1941"/>
      <c r="F171" s="1941"/>
      <c r="G171" s="1941"/>
      <c r="H171" s="1941"/>
      <c r="I171" s="1942"/>
      <c r="J171" s="1942"/>
      <c r="K171" s="1942"/>
      <c r="L171" s="1942"/>
      <c r="M171" s="1942"/>
      <c r="N171" s="1942"/>
      <c r="O171" s="1986"/>
      <c r="P171" s="1987"/>
      <c r="Q171" s="1988"/>
    </row>
    <row r="172" spans="2:17">
      <c r="B172" s="1983" t="s">
        <v>1870</v>
      </c>
      <c r="C172" s="1984"/>
      <c r="D172" s="1941"/>
      <c r="E172" s="1941"/>
      <c r="F172" s="1941"/>
      <c r="G172" s="1941"/>
      <c r="H172" s="1941"/>
      <c r="I172" s="1942"/>
      <c r="J172" s="1942"/>
      <c r="K172" s="1942"/>
      <c r="L172" s="1942"/>
      <c r="M172" s="1942"/>
      <c r="N172" s="1942"/>
      <c r="O172" s="1943"/>
      <c r="P172" s="1944"/>
      <c r="Q172" s="1945"/>
    </row>
    <row r="173" spans="2:17">
      <c r="B173" s="1983" t="s">
        <v>1871</v>
      </c>
      <c r="C173" s="1984"/>
      <c r="D173" s="1941"/>
      <c r="E173" s="1941"/>
      <c r="F173" s="1941"/>
      <c r="G173" s="1941"/>
      <c r="H173" s="1941"/>
      <c r="I173" s="1942"/>
      <c r="J173" s="1942"/>
      <c r="K173" s="1942"/>
      <c r="L173" s="1942"/>
      <c r="M173" s="1942"/>
      <c r="N173" s="1942"/>
      <c r="O173" s="1943"/>
      <c r="P173" s="1944"/>
      <c r="Q173" s="1945"/>
    </row>
    <row r="174" spans="2:17">
      <c r="B174" s="1983" t="s">
        <v>1873</v>
      </c>
      <c r="C174" s="1984"/>
      <c r="D174" s="1941"/>
      <c r="E174" s="1941"/>
      <c r="F174" s="1941"/>
      <c r="G174" s="1941"/>
      <c r="H174" s="1941"/>
      <c r="I174" s="1942"/>
      <c r="J174" s="1942"/>
      <c r="K174" s="1942"/>
      <c r="L174" s="1942"/>
      <c r="M174" s="1942"/>
      <c r="N174" s="1942"/>
      <c r="O174" s="1943"/>
      <c r="P174" s="1944"/>
      <c r="Q174" s="1945"/>
    </row>
    <row r="175" spans="2:17">
      <c r="B175" s="1983" t="s">
        <v>1874</v>
      </c>
      <c r="C175" s="1984"/>
      <c r="D175" s="1941"/>
      <c r="E175" s="1941"/>
      <c r="F175" s="1941"/>
      <c r="G175" s="1941"/>
      <c r="H175" s="1941"/>
      <c r="I175" s="1942"/>
      <c r="J175" s="1942"/>
      <c r="K175" s="1942"/>
      <c r="L175" s="1942"/>
      <c r="M175" s="1942"/>
      <c r="N175" s="1942"/>
      <c r="O175" s="1943"/>
      <c r="P175" s="1944"/>
      <c r="Q175" s="1945"/>
    </row>
    <row r="176" spans="2:17">
      <c r="B176" s="1989" t="s">
        <v>1912</v>
      </c>
      <c r="C176" s="1990"/>
      <c r="D176" s="2007">
        <f t="shared" ref="D176:Q176" si="19">SUM(D158:D174)</f>
        <v>0</v>
      </c>
      <c r="E176" s="1991">
        <f t="shared" si="19"/>
        <v>0</v>
      </c>
      <c r="F176" s="1991">
        <f t="shared" si="19"/>
        <v>0</v>
      </c>
      <c r="G176" s="1991">
        <f t="shared" si="19"/>
        <v>0</v>
      </c>
      <c r="H176" s="1991">
        <f t="shared" si="19"/>
        <v>0</v>
      </c>
      <c r="I176" s="1991">
        <f t="shared" si="19"/>
        <v>0</v>
      </c>
      <c r="J176" s="1991">
        <f t="shared" ref="J176:O176" si="20">SUM(J158:J175)</f>
        <v>0</v>
      </c>
      <c r="K176" s="1991">
        <f t="shared" si="20"/>
        <v>0</v>
      </c>
      <c r="L176" s="1991">
        <f t="shared" si="20"/>
        <v>0</v>
      </c>
      <c r="M176" s="1991">
        <f t="shared" si="20"/>
        <v>0</v>
      </c>
      <c r="N176" s="2001">
        <f t="shared" si="20"/>
        <v>0</v>
      </c>
      <c r="O176" s="2002">
        <f t="shared" si="20"/>
        <v>0</v>
      </c>
      <c r="P176" s="1992">
        <f t="shared" si="19"/>
        <v>0</v>
      </c>
      <c r="Q176" s="1992">
        <f t="shared" si="19"/>
        <v>0</v>
      </c>
    </row>
    <row r="177" spans="2:17">
      <c r="B177" s="2008"/>
      <c r="C177" s="1975"/>
      <c r="D177" s="1952"/>
      <c r="E177" s="1952"/>
      <c r="F177" s="1952"/>
      <c r="G177" s="1952"/>
      <c r="H177" s="1952"/>
      <c r="I177" s="1953"/>
      <c r="J177" s="1953"/>
      <c r="K177" s="1953"/>
      <c r="L177" s="1953"/>
      <c r="M177" s="1953"/>
      <c r="N177" s="1953"/>
      <c r="O177" s="1973"/>
      <c r="P177" s="1973"/>
      <c r="Q177" s="1973"/>
    </row>
    <row r="178" spans="2:17">
      <c r="B178" s="2009" t="s">
        <v>1852</v>
      </c>
      <c r="C178" s="2010"/>
      <c r="D178" s="1952"/>
      <c r="E178" s="1952"/>
      <c r="F178" s="1952"/>
      <c r="G178" s="1952"/>
      <c r="H178" s="1952"/>
      <c r="I178" s="1953"/>
      <c r="J178" s="1953"/>
      <c r="K178" s="1953"/>
      <c r="L178" s="1953"/>
      <c r="M178" s="1953"/>
      <c r="N178" s="1953"/>
      <c r="O178" s="1973"/>
      <c r="P178" s="1973"/>
      <c r="Q178" s="1973"/>
    </row>
    <row r="179" spans="2:17">
      <c r="B179" s="1983" t="s">
        <v>1876</v>
      </c>
      <c r="C179" s="1984"/>
      <c r="D179" s="1941"/>
      <c r="E179" s="1941"/>
      <c r="F179" s="1941"/>
      <c r="G179" s="1941"/>
      <c r="H179" s="1941"/>
      <c r="I179" s="1942"/>
      <c r="J179" s="1942"/>
      <c r="K179" s="1942"/>
      <c r="L179" s="1942"/>
      <c r="M179" s="1942"/>
      <c r="N179" s="1942"/>
      <c r="O179" s="1943"/>
      <c r="P179" s="1944"/>
      <c r="Q179" s="1945"/>
    </row>
    <row r="180" spans="2:17">
      <c r="B180" s="1983" t="s">
        <v>1909</v>
      </c>
      <c r="C180" s="1984"/>
      <c r="D180" s="1941"/>
      <c r="E180" s="1941"/>
      <c r="F180" s="1941"/>
      <c r="G180" s="1941"/>
      <c r="H180" s="1941"/>
      <c r="I180" s="1942"/>
      <c r="J180" s="1942"/>
      <c r="K180" s="1942"/>
      <c r="L180" s="1942"/>
      <c r="M180" s="1942"/>
      <c r="N180" s="1942"/>
      <c r="O180" s="1943"/>
      <c r="P180" s="1944"/>
      <c r="Q180" s="1945"/>
    </row>
    <row r="181" spans="2:17">
      <c r="B181" s="2004" t="s">
        <v>1860</v>
      </c>
      <c r="C181" s="1984"/>
      <c r="D181" s="1941"/>
      <c r="E181" s="1941"/>
      <c r="F181" s="1941"/>
      <c r="G181" s="1941"/>
      <c r="H181" s="1941"/>
      <c r="I181" s="1942"/>
      <c r="J181" s="1942"/>
      <c r="K181" s="1942"/>
      <c r="L181" s="1942"/>
      <c r="M181" s="1942"/>
      <c r="N181" s="1942"/>
      <c r="O181" s="1943"/>
      <c r="P181" s="1944"/>
      <c r="Q181" s="1945"/>
    </row>
    <row r="182" spans="2:17">
      <c r="B182" s="1983" t="s">
        <v>1900</v>
      </c>
      <c r="C182" s="1984"/>
      <c r="D182" s="1941"/>
      <c r="E182" s="1941"/>
      <c r="F182" s="1941"/>
      <c r="G182" s="1941"/>
      <c r="H182" s="1941"/>
      <c r="I182" s="1942"/>
      <c r="J182" s="1942"/>
      <c r="K182" s="1942"/>
      <c r="L182" s="1942"/>
      <c r="M182" s="1942"/>
      <c r="N182" s="1942"/>
      <c r="O182" s="1943"/>
      <c r="P182" s="1944"/>
      <c r="Q182" s="1945"/>
    </row>
    <row r="183" spans="2:17">
      <c r="B183" s="1983" t="s">
        <v>1868</v>
      </c>
      <c r="C183" s="1984"/>
      <c r="D183" s="1941"/>
      <c r="E183" s="1941"/>
      <c r="F183" s="1941"/>
      <c r="G183" s="1941"/>
      <c r="H183" s="1941"/>
      <c r="I183" s="1942"/>
      <c r="J183" s="1942"/>
      <c r="K183" s="1942"/>
      <c r="L183" s="1942"/>
      <c r="M183" s="1942"/>
      <c r="N183" s="1942"/>
      <c r="O183" s="1943"/>
      <c r="P183" s="1944"/>
      <c r="Q183" s="1945"/>
    </row>
    <row r="184" spans="2:17" ht="15" thickBot="1">
      <c r="B184" s="2011" t="s">
        <v>1869</v>
      </c>
      <c r="C184" s="1984"/>
      <c r="D184" s="1941"/>
      <c r="E184" s="1941"/>
      <c r="F184" s="1941"/>
      <c r="G184" s="1941"/>
      <c r="H184" s="1941"/>
      <c r="I184" s="1942"/>
      <c r="J184" s="1942"/>
      <c r="K184" s="1942"/>
      <c r="L184" s="1942"/>
      <c r="M184" s="1942"/>
      <c r="N184" s="1942"/>
      <c r="O184" s="1943"/>
      <c r="P184" s="1944"/>
      <c r="Q184" s="1945"/>
    </row>
    <row r="185" spans="2:17" ht="15" thickBot="1">
      <c r="B185" s="2012" t="s">
        <v>1913</v>
      </c>
      <c r="C185" s="2013"/>
      <c r="D185" s="2014">
        <f t="shared" ref="D185:Q185" si="21">SUM(D179:D183)</f>
        <v>0</v>
      </c>
      <c r="E185" s="2014">
        <f t="shared" si="21"/>
        <v>0</v>
      </c>
      <c r="F185" s="2014">
        <f t="shared" si="21"/>
        <v>0</v>
      </c>
      <c r="G185" s="2014">
        <f t="shared" si="21"/>
        <v>0</v>
      </c>
      <c r="H185" s="2014">
        <f t="shared" si="21"/>
        <v>0</v>
      </c>
      <c r="I185" s="2014">
        <f t="shared" si="21"/>
        <v>0</v>
      </c>
      <c r="J185" s="2014">
        <f>SUM(J179:J184)</f>
        <v>0</v>
      </c>
      <c r="K185" s="2014">
        <f>SUM(K179:K184)</f>
        <v>0</v>
      </c>
      <c r="L185" s="2014">
        <f>SUM(L179:L184)</f>
        <v>0</v>
      </c>
      <c r="M185" s="2014">
        <f>SUM(M179:M184)</f>
        <v>0</v>
      </c>
      <c r="N185" s="2014">
        <f>SUM(N179:N184)</f>
        <v>0</v>
      </c>
      <c r="O185" s="2015">
        <f t="shared" si="21"/>
        <v>0</v>
      </c>
      <c r="P185" s="2015">
        <f t="shared" si="21"/>
        <v>0</v>
      </c>
      <c r="Q185" s="2015">
        <f t="shared" si="21"/>
        <v>0</v>
      </c>
    </row>
    <row r="186" spans="2:17">
      <c r="B186" s="2016"/>
      <c r="C186" s="2016"/>
      <c r="D186" s="2017"/>
      <c r="E186" s="2017"/>
      <c r="F186" s="2017"/>
      <c r="G186" s="2017"/>
      <c r="H186" s="2017"/>
      <c r="I186" s="1953"/>
      <c r="J186" s="1953"/>
      <c r="K186" s="2018"/>
    </row>
    <row r="187" spans="2:17">
      <c r="B187" s="1951"/>
      <c r="C187" s="1951"/>
      <c r="D187" s="2017"/>
      <c r="E187" s="2017"/>
      <c r="F187" s="2017"/>
      <c r="G187" s="2017"/>
      <c r="H187" s="2017"/>
      <c r="I187" s="1953"/>
      <c r="J187" s="1953"/>
      <c r="K187" s="2018"/>
    </row>
    <row r="188" spans="2:17">
      <c r="B188" s="1951"/>
      <c r="C188" s="1951"/>
      <c r="D188" s="1952"/>
      <c r="E188" s="1952"/>
      <c r="F188" s="1952"/>
      <c r="G188" s="1952"/>
      <c r="H188" s="1952"/>
      <c r="I188" s="1952"/>
      <c r="J188" s="1952"/>
      <c r="K188" s="2018"/>
    </row>
    <row r="189" spans="2:17">
      <c r="B189" s="1951"/>
      <c r="C189" s="1951"/>
      <c r="D189" s="1952"/>
      <c r="E189" s="1952"/>
      <c r="F189" s="1952"/>
      <c r="G189" s="1952"/>
      <c r="H189" s="1952"/>
      <c r="I189" s="1952"/>
      <c r="J189" s="1952"/>
      <c r="K189" s="2018"/>
    </row>
    <row r="190" spans="2:17">
      <c r="B190" s="1975"/>
      <c r="C190" s="1975"/>
      <c r="D190" s="1952"/>
      <c r="E190" s="1952"/>
      <c r="F190" s="1952"/>
      <c r="G190" s="1952"/>
      <c r="H190" s="1952"/>
      <c r="I190" s="1952"/>
      <c r="J190" s="1952"/>
      <c r="K190" s="2018"/>
    </row>
    <row r="191" spans="2:17">
      <c r="B191" s="1975"/>
      <c r="C191" s="1975"/>
      <c r="D191" s="1952"/>
      <c r="E191" s="1952"/>
      <c r="F191" s="1952"/>
      <c r="G191" s="1952"/>
      <c r="H191" s="1952"/>
      <c r="I191" s="1952"/>
      <c r="J191" s="1952"/>
      <c r="K191" s="2018"/>
    </row>
    <row r="192" spans="2:17">
      <c r="B192" s="1975"/>
      <c r="C192" s="1975"/>
      <c r="D192" s="1952"/>
      <c r="E192" s="1952"/>
      <c r="F192" s="1952"/>
      <c r="G192" s="1952"/>
      <c r="H192" s="1952"/>
      <c r="I192" s="1952"/>
      <c r="J192" s="1952"/>
      <c r="K192" s="2018"/>
    </row>
    <row r="193" spans="2:11">
      <c r="B193" s="1975"/>
      <c r="C193" s="1975"/>
      <c r="D193" s="1952"/>
      <c r="E193" s="1952"/>
      <c r="F193" s="1952"/>
      <c r="G193" s="1952"/>
      <c r="H193" s="1952"/>
      <c r="I193" s="1952"/>
      <c r="J193" s="1952"/>
      <c r="K193" s="2018"/>
    </row>
    <row r="194" spans="2:11">
      <c r="B194" s="1951"/>
      <c r="C194" s="1951"/>
      <c r="D194" s="1952"/>
      <c r="E194" s="1952"/>
      <c r="F194" s="1952"/>
      <c r="G194" s="1952"/>
      <c r="H194" s="1952"/>
      <c r="I194" s="1952"/>
      <c r="J194" s="1952"/>
      <c r="K194" s="2018"/>
    </row>
    <row r="195" spans="2:11">
      <c r="B195" s="1975"/>
      <c r="C195" s="1975"/>
      <c r="D195" s="1952"/>
      <c r="E195" s="1952"/>
      <c r="F195" s="1952"/>
      <c r="G195" s="1952"/>
      <c r="H195" s="1952"/>
      <c r="I195" s="1952"/>
      <c r="J195" s="1952"/>
      <c r="K195" s="2018"/>
    </row>
    <row r="196" spans="2:11">
      <c r="B196" s="1975"/>
      <c r="C196" s="1975"/>
      <c r="D196" s="1952"/>
      <c r="E196" s="1952"/>
      <c r="F196" s="1952"/>
      <c r="G196" s="1952"/>
      <c r="H196" s="1952"/>
      <c r="I196" s="1952"/>
      <c r="J196" s="1952"/>
      <c r="K196" s="2018"/>
    </row>
    <row r="197" spans="2:11">
      <c r="B197" s="1975"/>
      <c r="C197" s="1975"/>
      <c r="D197" s="1952"/>
      <c r="E197" s="1952"/>
      <c r="F197" s="1952"/>
      <c r="G197" s="1952"/>
      <c r="H197" s="1952"/>
      <c r="I197" s="1952"/>
      <c r="J197" s="1952"/>
      <c r="K197" s="2018"/>
    </row>
    <row r="198" spans="2:11">
      <c r="B198" s="1975"/>
      <c r="C198" s="1975"/>
      <c r="D198" s="1952"/>
      <c r="E198" s="1952"/>
      <c r="F198" s="1952"/>
      <c r="G198" s="1952"/>
      <c r="H198" s="1952"/>
      <c r="I198" s="1952"/>
      <c r="J198" s="1952"/>
      <c r="K198" s="2018"/>
    </row>
    <row r="199" spans="2:11">
      <c r="B199" s="1975"/>
      <c r="C199" s="1975"/>
      <c r="D199" s="1952"/>
      <c r="E199" s="1952"/>
      <c r="F199" s="1952"/>
      <c r="G199" s="1952"/>
      <c r="H199" s="1952"/>
      <c r="I199" s="1952"/>
      <c r="J199" s="1952"/>
      <c r="K199" s="2018"/>
    </row>
    <row r="200" spans="2:11">
      <c r="B200" s="1951"/>
      <c r="C200" s="1951"/>
      <c r="D200" s="1952"/>
      <c r="E200" s="1952"/>
      <c r="F200" s="1952"/>
      <c r="G200" s="1952"/>
      <c r="H200" s="1952"/>
      <c r="I200" s="1952"/>
      <c r="J200" s="1952"/>
      <c r="K200" s="2018"/>
    </row>
    <row r="201" spans="2:11">
      <c r="B201" s="1975"/>
      <c r="C201" s="1975"/>
      <c r="D201" s="1952"/>
      <c r="E201" s="1952"/>
      <c r="F201" s="1952"/>
      <c r="G201" s="1952"/>
      <c r="H201" s="1952"/>
      <c r="I201" s="1952"/>
      <c r="J201" s="1952"/>
      <c r="K201" s="2018"/>
    </row>
    <row r="202" spans="2:11" ht="18" customHeight="1">
      <c r="B202" s="1975"/>
      <c r="C202" s="1975"/>
      <c r="D202" s="1952"/>
      <c r="E202" s="1952"/>
      <c r="F202" s="1952"/>
      <c r="G202" s="1952"/>
      <c r="H202" s="1952"/>
      <c r="I202" s="1952"/>
      <c r="J202" s="1952"/>
      <c r="K202" s="2018"/>
    </row>
    <row r="203" spans="2:11">
      <c r="B203" s="1975"/>
      <c r="C203" s="1975"/>
      <c r="D203" s="1952"/>
      <c r="E203" s="1952"/>
      <c r="F203" s="1952"/>
      <c r="G203" s="1952"/>
      <c r="H203" s="1952"/>
      <c r="I203" s="1952"/>
      <c r="J203" s="1952"/>
      <c r="K203" s="2018"/>
    </row>
    <row r="204" spans="2:11">
      <c r="B204" s="1975"/>
      <c r="C204" s="1975"/>
      <c r="D204" s="2017"/>
      <c r="E204" s="2017"/>
      <c r="F204" s="2017"/>
      <c r="G204" s="2017"/>
      <c r="H204" s="2017"/>
      <c r="I204" s="1952"/>
      <c r="J204" s="1952"/>
      <c r="K204" s="2018"/>
    </row>
    <row r="205" spans="2:11">
      <c r="B205" s="1975"/>
      <c r="C205" s="1975"/>
      <c r="D205" s="1952"/>
      <c r="E205" s="1952"/>
      <c r="F205" s="1952"/>
      <c r="G205" s="1952"/>
      <c r="H205" s="1952"/>
      <c r="I205" s="1952"/>
      <c r="J205" s="1952"/>
      <c r="K205" s="2018"/>
    </row>
    <row r="206" spans="2:11">
      <c r="B206" s="1975"/>
      <c r="C206" s="1975"/>
      <c r="D206" s="1952"/>
      <c r="E206" s="1952"/>
      <c r="F206" s="1952"/>
      <c r="G206" s="1952"/>
      <c r="H206" s="1952"/>
      <c r="I206" s="1952"/>
      <c r="J206" s="1952"/>
      <c r="K206" s="2018"/>
    </row>
    <row r="207" spans="2:11">
      <c r="B207" s="1975"/>
      <c r="C207" s="1975"/>
      <c r="D207" s="1952"/>
      <c r="E207" s="1952"/>
      <c r="F207" s="1952"/>
      <c r="G207" s="1952"/>
      <c r="H207" s="1952"/>
      <c r="I207" s="1952"/>
      <c r="J207" s="1952"/>
      <c r="K207" s="2019"/>
    </row>
    <row r="208" spans="2:11">
      <c r="B208" s="1975"/>
      <c r="C208" s="1975"/>
      <c r="D208" s="1952"/>
      <c r="E208" s="1952"/>
      <c r="F208" s="1952"/>
      <c r="G208" s="1952"/>
      <c r="H208" s="1952"/>
      <c r="I208" s="2020"/>
      <c r="J208" s="1952"/>
      <c r="K208" s="2019"/>
    </row>
    <row r="209" spans="2:11">
      <c r="B209" s="1975"/>
      <c r="C209" s="1975"/>
      <c r="D209" s="1952"/>
      <c r="E209" s="1952"/>
      <c r="F209" s="1952"/>
      <c r="G209" s="1952"/>
      <c r="H209" s="1952"/>
      <c r="I209" s="2020"/>
      <c r="J209" s="1952"/>
      <c r="K209" s="2019"/>
    </row>
    <row r="210" spans="2:11">
      <c r="B210" s="1975"/>
      <c r="C210" s="1975"/>
      <c r="D210" s="1952"/>
      <c r="E210" s="1952"/>
      <c r="F210" s="1952"/>
      <c r="G210" s="1952"/>
      <c r="H210" s="1952"/>
      <c r="I210" s="2020"/>
      <c r="J210" s="1952"/>
      <c r="K210" s="2019"/>
    </row>
    <row r="211" spans="2:11">
      <c r="B211" s="2021"/>
      <c r="C211" s="2021"/>
      <c r="D211" s="1952"/>
      <c r="E211" s="1952"/>
      <c r="F211" s="1952"/>
      <c r="G211" s="1952"/>
      <c r="H211" s="1952"/>
      <c r="I211" s="2020"/>
      <c r="J211" s="1952"/>
      <c r="K211" s="2019"/>
    </row>
    <row r="212" spans="2:11">
      <c r="B212" s="2016"/>
      <c r="C212" s="2016"/>
      <c r="D212" s="1952"/>
      <c r="E212" s="1952"/>
      <c r="F212" s="1952"/>
      <c r="G212" s="1952"/>
      <c r="H212" s="1952"/>
      <c r="I212" s="2020"/>
      <c r="J212" s="1952"/>
      <c r="K212" s="2019"/>
    </row>
    <row r="213" spans="2:11">
      <c r="B213" s="2022"/>
      <c r="C213" s="2022"/>
      <c r="D213" s="1952"/>
      <c r="E213" s="1952"/>
      <c r="F213" s="1952"/>
      <c r="G213" s="1952"/>
      <c r="H213" s="1952"/>
      <c r="I213" s="2020"/>
      <c r="J213" s="1952"/>
      <c r="K213" s="2019"/>
    </row>
    <row r="214" spans="2:11">
      <c r="B214" s="1975"/>
      <c r="C214" s="1975"/>
      <c r="D214" s="1952"/>
      <c r="E214" s="1952"/>
      <c r="F214" s="1952"/>
      <c r="G214" s="1952"/>
      <c r="H214" s="1952"/>
      <c r="I214" s="2020"/>
      <c r="J214" s="1952"/>
      <c r="K214" s="2019"/>
    </row>
    <row r="215" spans="2:11">
      <c r="B215" s="1975"/>
      <c r="C215" s="1975"/>
      <c r="D215" s="1952"/>
      <c r="E215" s="1952"/>
      <c r="F215" s="1952"/>
      <c r="G215" s="1952"/>
      <c r="H215" s="1952"/>
      <c r="I215" s="2020"/>
      <c r="J215" s="1952"/>
      <c r="K215" s="2019"/>
    </row>
    <row r="216" spans="2:11">
      <c r="B216" s="2022"/>
      <c r="C216" s="2022"/>
      <c r="D216" s="2017"/>
      <c r="E216" s="2017"/>
      <c r="F216" s="2017"/>
      <c r="G216" s="2017"/>
      <c r="H216" s="2017"/>
      <c r="I216" s="2020"/>
      <c r="J216" s="1952"/>
      <c r="K216" s="2019"/>
    </row>
    <row r="217" spans="2:11">
      <c r="B217" s="2022"/>
      <c r="C217" s="2022"/>
      <c r="D217" s="1952"/>
      <c r="E217" s="1952"/>
      <c r="F217" s="1952"/>
      <c r="G217" s="1952"/>
      <c r="H217" s="1952"/>
      <c r="I217" s="1952"/>
      <c r="J217" s="1952"/>
      <c r="K217" s="2019"/>
    </row>
    <row r="218" spans="2:11">
      <c r="B218" s="1975"/>
      <c r="C218" s="1975"/>
      <c r="D218" s="1952"/>
      <c r="E218" s="1952"/>
      <c r="F218" s="1952"/>
      <c r="G218" s="1952"/>
      <c r="H218" s="1952"/>
      <c r="I218" s="1952"/>
      <c r="J218" s="1952"/>
      <c r="K218" s="2019"/>
    </row>
    <row r="219" spans="2:11">
      <c r="B219" s="1975"/>
      <c r="C219" s="1975"/>
      <c r="D219" s="1952"/>
      <c r="E219" s="1952"/>
      <c r="F219" s="1952"/>
      <c r="G219" s="1952"/>
      <c r="H219" s="1952"/>
      <c r="I219" s="1952"/>
      <c r="J219" s="1952"/>
      <c r="K219" s="2019"/>
    </row>
    <row r="220" spans="2:11">
      <c r="B220" s="2022"/>
      <c r="C220" s="2022"/>
      <c r="D220" s="1952"/>
      <c r="E220" s="1952"/>
      <c r="F220" s="1952"/>
      <c r="G220" s="1952"/>
      <c r="H220" s="1952"/>
      <c r="I220" s="1952"/>
      <c r="J220" s="1952"/>
      <c r="K220" s="2019"/>
    </row>
    <row r="221" spans="2:11">
      <c r="B221" s="2022"/>
      <c r="C221" s="2022"/>
      <c r="D221" s="1952"/>
      <c r="E221" s="1952"/>
      <c r="F221" s="1952"/>
      <c r="G221" s="1952"/>
      <c r="H221" s="1952"/>
      <c r="I221" s="1952"/>
      <c r="J221" s="1952"/>
      <c r="K221" s="2019"/>
    </row>
    <row r="222" spans="2:11">
      <c r="B222" s="1975"/>
      <c r="C222" s="1975"/>
      <c r="D222" s="1952"/>
      <c r="E222" s="1952"/>
      <c r="F222" s="1952"/>
      <c r="G222" s="1952"/>
      <c r="H222" s="1952"/>
      <c r="I222" s="1952"/>
      <c r="J222" s="1952"/>
      <c r="K222" s="2019"/>
    </row>
    <row r="223" spans="2:11">
      <c r="B223" s="1975"/>
      <c r="C223" s="1975"/>
      <c r="D223" s="1952"/>
      <c r="E223" s="1952"/>
      <c r="F223" s="1952"/>
      <c r="G223" s="1952"/>
      <c r="H223" s="1952"/>
      <c r="I223" s="1952"/>
      <c r="J223" s="1952"/>
      <c r="K223" s="2019"/>
    </row>
    <row r="224" spans="2:11">
      <c r="B224" s="1975"/>
      <c r="C224" s="1975"/>
      <c r="D224" s="1952"/>
      <c r="E224" s="1952"/>
      <c r="F224" s="1952"/>
      <c r="G224" s="1952"/>
      <c r="H224" s="1952"/>
      <c r="I224" s="1952"/>
      <c r="J224" s="1952"/>
      <c r="K224" s="2019"/>
    </row>
    <row r="225" spans="2:11">
      <c r="B225" s="1975"/>
      <c r="C225" s="1975"/>
      <c r="D225" s="1952"/>
      <c r="E225" s="1952"/>
      <c r="F225" s="1952"/>
      <c r="G225" s="1952"/>
      <c r="H225" s="1952"/>
      <c r="I225" s="1952"/>
      <c r="J225" s="1952"/>
      <c r="K225" s="2019"/>
    </row>
    <row r="226" spans="2:11">
      <c r="B226" s="1975"/>
      <c r="C226" s="1975"/>
      <c r="D226" s="1952"/>
      <c r="E226" s="1952"/>
      <c r="F226" s="1952"/>
      <c r="G226" s="1952"/>
      <c r="H226" s="1952"/>
      <c r="I226" s="1952"/>
      <c r="J226" s="1952"/>
      <c r="K226" s="2019"/>
    </row>
    <row r="227" spans="2:11">
      <c r="B227" s="1975"/>
      <c r="C227" s="1975"/>
      <c r="D227" s="1952"/>
      <c r="E227" s="1952"/>
      <c r="F227" s="1952"/>
      <c r="G227" s="1952"/>
      <c r="H227" s="1952"/>
      <c r="I227" s="1952"/>
      <c r="J227" s="1952"/>
      <c r="K227" s="2019"/>
    </row>
    <row r="228" spans="2:11">
      <c r="B228" s="1975"/>
      <c r="C228" s="1975"/>
      <c r="D228" s="2017"/>
      <c r="E228" s="2017"/>
      <c r="F228" s="2017"/>
      <c r="G228" s="2017"/>
      <c r="H228" s="2017"/>
      <c r="I228" s="1952"/>
      <c r="J228" s="1952"/>
      <c r="K228" s="2019"/>
    </row>
    <row r="229" spans="2:11">
      <c r="B229" s="1975"/>
      <c r="C229" s="1975"/>
      <c r="D229" s="1952"/>
      <c r="E229" s="1952"/>
      <c r="F229" s="1952"/>
      <c r="G229" s="1952"/>
      <c r="H229" s="1952"/>
      <c r="I229" s="1952"/>
      <c r="J229" s="1952"/>
      <c r="K229" s="2019"/>
    </row>
    <row r="230" spans="2:11">
      <c r="B230" s="1975"/>
      <c r="C230" s="1975"/>
      <c r="D230" s="1952"/>
      <c r="E230" s="1952"/>
      <c r="F230" s="1952"/>
      <c r="G230" s="1952"/>
      <c r="H230" s="1952"/>
      <c r="I230" s="1952"/>
      <c r="J230" s="1952"/>
      <c r="K230" s="2019"/>
    </row>
    <row r="231" spans="2:11">
      <c r="B231" s="1975"/>
      <c r="C231" s="1975"/>
      <c r="D231" s="1952"/>
      <c r="E231" s="1952"/>
      <c r="F231" s="1952"/>
      <c r="G231" s="1952"/>
      <c r="H231" s="1952"/>
      <c r="I231" s="1952"/>
      <c r="J231" s="1952"/>
      <c r="K231" s="2019"/>
    </row>
    <row r="232" spans="2:11">
      <c r="B232" s="1975"/>
      <c r="C232" s="1975"/>
      <c r="D232" s="1952"/>
      <c r="E232" s="1952"/>
      <c r="F232" s="1952"/>
      <c r="G232" s="1952"/>
      <c r="H232" s="1952"/>
      <c r="I232" s="1952"/>
      <c r="J232" s="1952"/>
      <c r="K232" s="2019"/>
    </row>
    <row r="233" spans="2:11">
      <c r="B233" s="1975"/>
      <c r="C233" s="1975"/>
      <c r="D233" s="1952"/>
      <c r="E233" s="2023"/>
      <c r="F233" s="1952"/>
      <c r="G233" s="1952"/>
      <c r="H233" s="1952"/>
      <c r="I233" s="1953"/>
      <c r="J233" s="1953"/>
      <c r="K233" s="2019"/>
    </row>
    <row r="234" spans="2:11">
      <c r="B234" s="1975"/>
      <c r="C234" s="1975"/>
      <c r="D234" s="1952"/>
      <c r="E234" s="1952"/>
      <c r="F234" s="1952"/>
      <c r="G234" s="1952"/>
      <c r="H234" s="1952"/>
      <c r="I234" s="1953"/>
      <c r="J234" s="1953"/>
      <c r="K234" s="2019"/>
    </row>
    <row r="235" spans="2:11">
      <c r="B235" s="1975"/>
      <c r="C235" s="1975"/>
      <c r="D235" s="1952"/>
      <c r="E235" s="1952"/>
      <c r="F235" s="1952"/>
      <c r="G235" s="1952"/>
      <c r="H235" s="1952"/>
      <c r="I235" s="1953"/>
      <c r="J235" s="1953"/>
      <c r="K235" s="2019"/>
    </row>
    <row r="236" spans="2:11">
      <c r="B236" s="1975"/>
      <c r="C236" s="1975"/>
      <c r="D236" s="1952"/>
      <c r="E236" s="1952"/>
      <c r="F236" s="1952"/>
      <c r="G236" s="1952"/>
      <c r="H236" s="1952"/>
      <c r="I236" s="1953"/>
      <c r="J236" s="1953"/>
      <c r="K236" s="2019"/>
    </row>
    <row r="237" spans="2:11">
      <c r="B237" s="1975"/>
      <c r="C237" s="1975"/>
      <c r="D237" s="1952"/>
      <c r="E237" s="1952"/>
      <c r="F237" s="1952"/>
      <c r="G237" s="1952"/>
      <c r="H237" s="1952"/>
      <c r="I237" s="1953"/>
      <c r="J237" s="1953"/>
      <c r="K237" s="2019"/>
    </row>
    <row r="238" spans="2:11">
      <c r="B238" s="2024"/>
      <c r="C238" s="2024"/>
      <c r="D238" s="1952"/>
      <c r="E238" s="1952"/>
      <c r="F238" s="1952"/>
      <c r="G238" s="1952"/>
      <c r="H238" s="2023"/>
      <c r="I238" s="1953"/>
      <c r="J238" s="1953"/>
      <c r="K238" s="2019"/>
    </row>
    <row r="239" spans="2:11">
      <c r="B239" s="2022"/>
      <c r="C239" s="2022"/>
      <c r="D239" s="1952"/>
      <c r="E239" s="1952"/>
      <c r="F239" s="1952"/>
      <c r="G239" s="1952"/>
      <c r="H239" s="2023"/>
      <c r="I239" s="1953"/>
      <c r="J239" s="1953"/>
      <c r="K239" s="2019"/>
    </row>
    <row r="240" spans="2:11">
      <c r="B240" s="2025"/>
      <c r="C240" s="2025"/>
      <c r="D240" s="2026"/>
      <c r="E240" s="2026"/>
      <c r="F240" s="2026"/>
      <c r="G240" s="2026"/>
      <c r="H240" s="2026"/>
      <c r="I240" s="2026"/>
      <c r="J240" s="2026"/>
      <c r="K240" s="2025"/>
    </row>
    <row r="241" spans="2:11">
      <c r="B241" s="2025"/>
      <c r="C241" s="2025"/>
      <c r="D241" s="2026"/>
      <c r="E241" s="2026"/>
      <c r="F241" s="2026"/>
      <c r="G241" s="2026"/>
      <c r="H241" s="2026"/>
      <c r="I241" s="2026"/>
      <c r="J241" s="2026"/>
      <c r="K241" s="2025"/>
    </row>
    <row r="242" spans="2:11">
      <c r="B242" s="2025"/>
      <c r="C242" s="2025"/>
      <c r="D242" s="2026"/>
      <c r="E242" s="2026"/>
      <c r="F242" s="2026"/>
      <c r="G242" s="2026"/>
      <c r="H242" s="2026"/>
      <c r="I242" s="2026"/>
      <c r="J242" s="2026"/>
      <c r="K242" s="2025"/>
    </row>
    <row r="243" spans="2:11">
      <c r="B243" s="2025"/>
      <c r="C243" s="2025"/>
      <c r="D243" s="2026"/>
      <c r="E243" s="2026"/>
      <c r="F243" s="2026"/>
      <c r="G243" s="2026"/>
      <c r="H243" s="2026"/>
      <c r="I243" s="2026"/>
      <c r="J243" s="2026"/>
      <c r="K243" s="2025"/>
    </row>
    <row r="244" spans="2:11">
      <c r="B244" s="2025"/>
      <c r="C244" s="2025"/>
      <c r="D244" s="2026"/>
      <c r="E244" s="2026"/>
      <c r="F244" s="2026"/>
      <c r="G244" s="2026"/>
      <c r="H244" s="2026"/>
      <c r="I244" s="2026"/>
      <c r="J244" s="2026"/>
      <c r="K244" s="2025"/>
    </row>
    <row r="245" spans="2:11">
      <c r="B245" s="2025"/>
      <c r="C245" s="2025"/>
      <c r="D245" s="2026"/>
      <c r="E245" s="2026"/>
      <c r="F245" s="2026"/>
      <c r="G245" s="2026"/>
      <c r="H245" s="2026"/>
      <c r="I245" s="2026"/>
      <c r="J245" s="2026"/>
      <c r="K245" s="2025"/>
    </row>
    <row r="246" spans="2:11">
      <c r="B246" s="2025"/>
      <c r="C246" s="2025"/>
      <c r="D246" s="2026"/>
      <c r="E246" s="2026"/>
      <c r="F246" s="2026"/>
      <c r="G246" s="2026"/>
      <c r="H246" s="2026"/>
      <c r="I246" s="2026"/>
      <c r="J246" s="2026"/>
      <c r="K246" s="2025"/>
    </row>
    <row r="247" spans="2:11">
      <c r="B247" s="2027"/>
      <c r="C247" s="2021"/>
      <c r="D247" s="2028"/>
      <c r="E247" s="2028"/>
      <c r="F247" s="2028"/>
      <c r="G247" s="2028"/>
      <c r="H247" s="2028"/>
      <c r="I247" s="2028"/>
      <c r="J247" s="2028"/>
      <c r="K247" s="2019"/>
    </row>
    <row r="248" spans="2:11">
      <c r="B248" s="2029"/>
      <c r="C248" s="1975"/>
    </row>
    <row r="249" spans="2:11">
      <c r="B249" s="2029"/>
      <c r="C249" s="1975"/>
    </row>
    <row r="250" spans="2:11">
      <c r="B250" s="2029"/>
      <c r="C250" s="1975"/>
    </row>
    <row r="251" spans="2:11">
      <c r="B251" s="2029"/>
      <c r="C251" s="1975"/>
    </row>
    <row r="252" spans="2:11">
      <c r="B252" s="2029"/>
      <c r="C252" s="1975"/>
    </row>
    <row r="253" spans="2:11">
      <c r="B253" s="2029"/>
      <c r="C253" s="1975"/>
    </row>
    <row r="254" spans="2:11">
      <c r="B254" s="2029"/>
      <c r="C254" s="1975"/>
    </row>
    <row r="255" spans="2:11">
      <c r="B255" s="2029"/>
      <c r="C255" s="1975"/>
    </row>
    <row r="256" spans="2:11">
      <c r="B256" s="2029"/>
      <c r="C256" s="1975"/>
    </row>
    <row r="257" spans="2:3">
      <c r="B257" s="2029"/>
      <c r="C257" s="1975"/>
    </row>
    <row r="258" spans="2:3">
      <c r="B258" s="2029"/>
      <c r="C258" s="1975"/>
    </row>
    <row r="259" spans="2:3">
      <c r="B259" s="2029"/>
      <c r="C259" s="1975"/>
    </row>
    <row r="260" spans="2:3">
      <c r="B260" s="2030"/>
      <c r="C260" s="2024"/>
    </row>
    <row r="261" spans="2:3">
      <c r="B261" s="2027"/>
      <c r="C261" s="2021"/>
    </row>
    <row r="262" spans="2:3">
      <c r="B262" s="2029"/>
      <c r="C262" s="1975"/>
    </row>
    <row r="263" spans="2:3">
      <c r="B263" s="2029"/>
      <c r="C263" s="1975"/>
    </row>
    <row r="264" spans="2:3">
      <c r="B264" s="2029"/>
      <c r="C264" s="1975"/>
    </row>
    <row r="265" spans="2:3">
      <c r="B265" s="2029"/>
      <c r="C265" s="1975"/>
    </row>
    <row r="266" spans="2:3">
      <c r="B266" s="2029"/>
      <c r="C266" s="1975"/>
    </row>
    <row r="267" spans="2:3">
      <c r="B267" s="2029"/>
      <c r="C267" s="1975"/>
    </row>
    <row r="268" spans="2:3">
      <c r="B268" s="2029"/>
      <c r="C268" s="1975"/>
    </row>
    <row r="269" spans="2:3">
      <c r="B269" s="2029"/>
      <c r="C269" s="1975"/>
    </row>
    <row r="270" spans="2:3">
      <c r="B270" s="2029"/>
      <c r="C270" s="1975"/>
    </row>
    <row r="271" spans="2:3">
      <c r="B271" s="2029"/>
      <c r="C271" s="1975"/>
    </row>
    <row r="272" spans="2:3">
      <c r="B272" s="2029"/>
      <c r="C272" s="1975"/>
    </row>
    <row r="273" spans="2:3">
      <c r="B273" s="2029"/>
      <c r="C273" s="1975"/>
    </row>
    <row r="274" spans="2:3">
      <c r="B274" s="2029"/>
      <c r="C274" s="1975"/>
    </row>
    <row r="275" spans="2:3">
      <c r="B275" s="2029"/>
      <c r="C275" s="1975"/>
    </row>
    <row r="276" spans="2:3">
      <c r="B276" s="2029"/>
      <c r="C276" s="1975"/>
    </row>
    <row r="277" spans="2:3">
      <c r="B277" s="2029"/>
      <c r="C277" s="1975"/>
    </row>
    <row r="278" spans="2:3">
      <c r="B278" s="2030"/>
      <c r="C278" s="2024"/>
    </row>
    <row r="279" spans="2:3">
      <c r="B279" s="2029"/>
      <c r="C279" s="1975"/>
    </row>
    <row r="280" spans="2:3">
      <c r="B280" s="2029"/>
      <c r="C280" s="1975"/>
    </row>
    <row r="281" spans="2:3">
      <c r="B281" s="2029"/>
      <c r="C281" s="1975"/>
    </row>
    <row r="282" spans="2:3">
      <c r="B282" s="2029"/>
      <c r="C282" s="1975"/>
    </row>
    <row r="283" spans="2:3">
      <c r="B283" s="2029"/>
      <c r="C283" s="1975"/>
    </row>
    <row r="284" spans="2:3">
      <c r="B284" s="2029"/>
      <c r="C284" s="1975"/>
    </row>
    <row r="285" spans="2:3">
      <c r="B285" s="2029"/>
      <c r="C285" s="1975"/>
    </row>
    <row r="286" spans="2:3">
      <c r="B286" s="2029"/>
      <c r="C286" s="1975"/>
    </row>
    <row r="287" spans="2:3">
      <c r="B287" s="2029"/>
      <c r="C287" s="1975"/>
    </row>
    <row r="288" spans="2:3">
      <c r="B288" s="2029"/>
      <c r="C288" s="1975"/>
    </row>
    <row r="289" spans="2:3">
      <c r="B289" s="2029"/>
      <c r="C289" s="1975"/>
    </row>
    <row r="290" spans="2:3">
      <c r="B290" s="2029"/>
      <c r="C290" s="1975"/>
    </row>
    <row r="291" spans="2:3">
      <c r="B291" s="2029"/>
      <c r="C291" s="1975"/>
    </row>
    <row r="292" spans="2:3">
      <c r="B292" s="2030"/>
      <c r="C292" s="2024"/>
    </row>
    <row r="293" spans="2:3">
      <c r="B293" s="2027"/>
      <c r="C293" s="2021"/>
    </row>
    <row r="294" spans="2:3">
      <c r="B294" s="2029"/>
      <c r="C294" s="1975"/>
    </row>
    <row r="295" spans="2:3">
      <c r="B295" s="2029"/>
      <c r="C295" s="1975"/>
    </row>
    <row r="296" spans="2:3">
      <c r="B296" s="2029"/>
      <c r="C296" s="1975"/>
    </row>
    <row r="297" spans="2:3">
      <c r="B297" s="2029"/>
      <c r="C297" s="1975"/>
    </row>
    <row r="298" spans="2:3">
      <c r="B298" s="2029"/>
      <c r="C298" s="1975"/>
    </row>
    <row r="299" spans="2:3">
      <c r="B299" s="2029"/>
      <c r="C299" s="1975"/>
    </row>
    <row r="300" spans="2:3">
      <c r="B300" s="2029"/>
      <c r="C300" s="1975"/>
    </row>
    <row r="301" spans="2:3">
      <c r="B301" s="2029"/>
      <c r="C301" s="1975"/>
    </row>
    <row r="302" spans="2:3">
      <c r="B302" s="2029"/>
      <c r="C302" s="1975"/>
    </row>
    <row r="303" spans="2:3">
      <c r="B303" s="2029"/>
      <c r="C303" s="1975"/>
    </row>
    <row r="304" spans="2:3">
      <c r="B304" s="2029"/>
      <c r="C304" s="1975"/>
    </row>
    <row r="305" spans="2:3">
      <c r="B305" s="2029"/>
      <c r="C305" s="1975"/>
    </row>
    <row r="306" spans="2:3">
      <c r="B306" s="2029"/>
      <c r="C306" s="1975"/>
    </row>
    <row r="307" spans="2:3">
      <c r="B307" s="2025"/>
      <c r="C307" s="2025"/>
    </row>
    <row r="308" spans="2:3">
      <c r="B308" s="2025"/>
      <c r="C308" s="2025"/>
    </row>
  </sheetData>
  <mergeCells count="2">
    <mergeCell ref="B6:I6"/>
    <mergeCell ref="C8:C9"/>
  </mergeCells>
  <pageMargins left="0.75" right="0.75" top="1" bottom="1" header="0.5" footer="0.5"/>
  <pageSetup paperSize="8" scale="15" orientation="landscape" r:id="rId1"/>
  <headerFooter alignWithMargins="0">
    <oddFooter>&amp;R&amp;8&amp;F</oddFooter>
  </headerFooter>
  <rowBreaks count="1" manualBreakCount="1">
    <brk id="55" max="16383" man="1"/>
  </rowBreaks>
  <legacyDrawing r:id="rId2"/>
</worksheet>
</file>

<file path=xl/worksheets/sheet69.xml><?xml version="1.0" encoding="utf-8"?>
<worksheet xmlns="http://schemas.openxmlformats.org/spreadsheetml/2006/main" xmlns:r="http://schemas.openxmlformats.org/officeDocument/2006/relationships">
  <sheetPr>
    <tabColor theme="9" tint="0.59999389629810485"/>
    <pageSetUpPr fitToPage="1"/>
  </sheetPr>
  <dimension ref="A1:R154"/>
  <sheetViews>
    <sheetView zoomScale="80" zoomScaleNormal="80" zoomScaleSheetLayoutView="70" workbookViewId="0">
      <selection activeCell="E140" sqref="E140"/>
    </sheetView>
  </sheetViews>
  <sheetFormatPr defaultRowHeight="14.25"/>
  <cols>
    <col min="1" max="1" width="9" style="2025"/>
    <col min="2" max="2" width="42.75" style="2025" customWidth="1"/>
    <col min="3" max="3" width="11" style="2025" customWidth="1"/>
    <col min="4" max="11" width="9" style="2116"/>
    <col min="12" max="16384" width="9" style="2025"/>
  </cols>
  <sheetData>
    <row r="1" spans="1:17" s="1761" customFormat="1" ht="24.75">
      <c r="A1" s="1760" t="s">
        <v>68</v>
      </c>
      <c r="D1" s="2031"/>
      <c r="E1" s="2031"/>
      <c r="F1" s="2031"/>
      <c r="G1" s="2031"/>
      <c r="H1" s="2031"/>
      <c r="I1" s="2031"/>
      <c r="J1" s="2031"/>
      <c r="K1" s="2031"/>
    </row>
    <row r="2" spans="1:17" s="1761" customFormat="1" ht="24.75">
      <c r="A2" s="1762" t="e">
        <f>Compname</f>
        <v>#NAME?</v>
      </c>
      <c r="D2" s="2031"/>
      <c r="E2" s="2031"/>
      <c r="F2" s="2031"/>
      <c r="G2" s="2031"/>
      <c r="H2" s="2032"/>
      <c r="I2" s="2031"/>
      <c r="J2" s="2031"/>
      <c r="K2" s="2031"/>
    </row>
    <row r="3" spans="1:17" s="1765" customFormat="1" ht="25.5" thickBot="1">
      <c r="A3" s="1764" t="e">
        <f>Repyear</f>
        <v>#NAME?</v>
      </c>
      <c r="D3" s="2033"/>
      <c r="E3" s="2034"/>
      <c r="F3" s="2033"/>
      <c r="G3" s="2033"/>
      <c r="H3" s="2033"/>
      <c r="I3" s="2033"/>
      <c r="J3" s="2033"/>
      <c r="K3" s="2033"/>
    </row>
    <row r="4" spans="1:17" s="1915" customFormat="1">
      <c r="A4" s="1767" t="str">
        <f ca="1">LEFT(RIGHT(CELL("filename",A1),LEN(CELL("filename",A1))-FIND("]",CELL("filename",A1))),4)</f>
        <v xml:space="preserve">4.6 </v>
      </c>
      <c r="B4" s="1767" t="str">
        <f ca="1">RIGHT(CELL("filename",A1),LEN(CELL("filename",A1))-4-FIND("]",CELL("filename",A1)))</f>
        <v xml:space="preserve"> Failures</v>
      </c>
      <c r="C4" s="1767"/>
      <c r="D4" s="2035" t="str">
        <f ca="1">RIGHT(CELL("filename",A1),LEN(CELL("filename",A1))-FIND("]",CELL("filename",A1)))</f>
        <v>4.6  Failures</v>
      </c>
      <c r="E4" s="2036"/>
      <c r="F4" s="2036"/>
      <c r="G4" s="2036"/>
      <c r="H4" s="2036"/>
      <c r="I4" s="2036"/>
      <c r="J4" s="2036"/>
      <c r="K4" s="2036"/>
    </row>
    <row r="5" spans="1:17" s="1915" customFormat="1" ht="19.5">
      <c r="A5" s="1916">
        <v>4.5999999999999996</v>
      </c>
      <c r="B5" s="1916" t="s">
        <v>1914</v>
      </c>
      <c r="C5" s="1916"/>
      <c r="D5" s="2036"/>
      <c r="E5" s="2036"/>
      <c r="F5" s="2036"/>
      <c r="G5" s="2036"/>
      <c r="H5" s="2036"/>
      <c r="I5" s="2036"/>
      <c r="J5" s="2036"/>
      <c r="K5" s="2036"/>
    </row>
    <row r="6" spans="1:17" s="1915" customFormat="1" ht="27" customHeight="1" thickBot="1">
      <c r="B6" s="2037"/>
      <c r="C6" s="2037"/>
      <c r="D6" s="2038"/>
      <c r="E6" s="2038"/>
      <c r="F6" s="2038"/>
      <c r="G6" s="2038"/>
      <c r="H6" s="2038"/>
      <c r="I6" s="2038"/>
      <c r="J6" s="2039"/>
      <c r="K6" s="2039"/>
      <c r="L6" s="1918"/>
      <c r="M6" s="1918"/>
      <c r="N6" s="1918"/>
      <c r="O6" s="1918"/>
      <c r="P6" s="1918"/>
      <c r="Q6" s="1918"/>
    </row>
    <row r="7" spans="1:17" s="1915" customFormat="1">
      <c r="B7" s="1780"/>
      <c r="C7" s="3744" t="s">
        <v>1915</v>
      </c>
      <c r="D7" s="2040"/>
      <c r="E7" s="2041"/>
      <c r="F7" s="2041"/>
      <c r="G7" s="2041"/>
      <c r="H7" s="2041"/>
      <c r="I7" s="2041"/>
      <c r="J7" s="2041"/>
      <c r="K7" s="2041"/>
      <c r="L7" s="1772"/>
      <c r="M7" s="1772"/>
      <c r="N7" s="1772"/>
      <c r="O7" s="1773"/>
      <c r="P7" s="1781"/>
      <c r="Q7" s="1773"/>
    </row>
    <row r="8" spans="1:17" s="1915" customFormat="1" ht="23.25" customHeight="1" thickBot="1">
      <c r="B8" s="1778"/>
      <c r="C8" s="3745"/>
      <c r="D8" s="1774">
        <v>2000</v>
      </c>
      <c r="E8" s="1775">
        <v>2001</v>
      </c>
      <c r="F8" s="1775">
        <v>2002</v>
      </c>
      <c r="G8" s="1775">
        <v>2003</v>
      </c>
      <c r="H8" s="1775">
        <v>2004</v>
      </c>
      <c r="I8" s="1776">
        <v>2005</v>
      </c>
      <c r="J8" s="1776">
        <v>2006</v>
      </c>
      <c r="K8" s="1776">
        <v>2007</v>
      </c>
      <c r="L8" s="1775">
        <v>2008</v>
      </c>
      <c r="M8" s="1775">
        <v>2009</v>
      </c>
      <c r="N8" s="1775">
        <v>2010</v>
      </c>
      <c r="O8" s="2042">
        <v>2011</v>
      </c>
      <c r="P8" s="1921">
        <v>2012</v>
      </c>
      <c r="Q8" s="1777">
        <v>2013</v>
      </c>
    </row>
    <row r="9" spans="1:17">
      <c r="B9" s="1922" t="s">
        <v>1916</v>
      </c>
      <c r="C9" s="1923"/>
      <c r="D9" s="2043"/>
      <c r="E9" s="2043"/>
      <c r="F9" s="2043"/>
      <c r="G9" s="2043"/>
      <c r="H9" s="2043"/>
      <c r="I9" s="2043"/>
      <c r="J9" s="2043"/>
      <c r="K9" s="2043"/>
      <c r="L9" s="2044"/>
      <c r="M9" s="2044"/>
      <c r="N9" s="2044"/>
      <c r="O9" s="2045"/>
      <c r="P9" s="2046"/>
      <c r="Q9" s="2045"/>
    </row>
    <row r="10" spans="1:17">
      <c r="B10" s="1993" t="s">
        <v>1831</v>
      </c>
      <c r="C10" s="1929"/>
      <c r="D10" s="2047"/>
      <c r="E10" s="2047"/>
      <c r="F10" s="2047"/>
      <c r="G10" s="2047"/>
      <c r="H10" s="2047"/>
      <c r="I10" s="2047"/>
      <c r="J10" s="2047"/>
      <c r="K10" s="2047"/>
      <c r="L10" s="2047"/>
      <c r="M10" s="2047"/>
      <c r="N10" s="2047"/>
      <c r="O10" s="2048"/>
      <c r="P10" s="2049"/>
      <c r="Q10" s="2050"/>
    </row>
    <row r="11" spans="1:17">
      <c r="B11" s="1993" t="s">
        <v>1917</v>
      </c>
      <c r="C11" s="1929"/>
      <c r="D11" s="2051"/>
      <c r="E11" s="2052"/>
      <c r="F11" s="2052"/>
      <c r="G11" s="2052"/>
      <c r="H11" s="2052"/>
      <c r="I11" s="2052"/>
      <c r="J11" s="2052"/>
      <c r="K11" s="2052"/>
      <c r="L11" s="2052"/>
      <c r="M11" s="2052"/>
      <c r="N11" s="2052"/>
      <c r="O11" s="2053"/>
      <c r="P11" s="2049"/>
      <c r="Q11" s="2050"/>
    </row>
    <row r="12" spans="1:17">
      <c r="B12" s="1993" t="s">
        <v>1832</v>
      </c>
      <c r="C12" s="1929"/>
      <c r="D12" s="2054"/>
      <c r="E12" s="2054"/>
      <c r="F12" s="2054"/>
      <c r="G12" s="2054"/>
      <c r="H12" s="2054"/>
      <c r="I12" s="2055"/>
      <c r="J12" s="2055"/>
      <c r="K12" s="2055"/>
      <c r="L12" s="2055"/>
      <c r="M12" s="2055"/>
      <c r="N12" s="2055"/>
      <c r="O12" s="2056"/>
      <c r="P12" s="2057"/>
      <c r="Q12" s="2050"/>
    </row>
    <row r="13" spans="1:17">
      <c r="B13" s="1993" t="s">
        <v>1834</v>
      </c>
      <c r="C13" s="1946"/>
      <c r="D13" s="2054"/>
      <c r="E13" s="2054"/>
      <c r="F13" s="2054"/>
      <c r="G13" s="2054"/>
      <c r="H13" s="2054"/>
      <c r="I13" s="2055"/>
      <c r="J13" s="2055"/>
      <c r="K13" s="2055"/>
      <c r="L13" s="2055"/>
      <c r="M13" s="2055"/>
      <c r="N13" s="2055"/>
      <c r="O13" s="2056"/>
      <c r="P13" s="2057"/>
      <c r="Q13" s="2050"/>
    </row>
    <row r="14" spans="1:17">
      <c r="B14" s="1993" t="s">
        <v>1835</v>
      </c>
      <c r="C14" s="1946"/>
      <c r="D14" s="2054"/>
      <c r="E14" s="2054"/>
      <c r="F14" s="2054"/>
      <c r="G14" s="2054"/>
      <c r="H14" s="2054"/>
      <c r="I14" s="2055"/>
      <c r="J14" s="2055"/>
      <c r="K14" s="2055"/>
      <c r="L14" s="2055"/>
      <c r="M14" s="2055"/>
      <c r="N14" s="2055"/>
      <c r="O14" s="2056"/>
      <c r="P14" s="2057"/>
      <c r="Q14" s="2050"/>
    </row>
    <row r="15" spans="1:17">
      <c r="B15" s="1993" t="s">
        <v>1918</v>
      </c>
      <c r="C15" s="2058"/>
      <c r="D15" s="2054"/>
      <c r="E15" s="2054"/>
      <c r="F15" s="2054"/>
      <c r="G15" s="2054"/>
      <c r="H15" s="2054"/>
      <c r="I15" s="2055"/>
      <c r="J15" s="2055"/>
      <c r="K15" s="2055"/>
      <c r="L15" s="2055"/>
      <c r="M15" s="2055"/>
      <c r="N15" s="2055"/>
      <c r="O15" s="2056"/>
      <c r="P15" s="2057"/>
      <c r="Q15" s="2050"/>
    </row>
    <row r="16" spans="1:17">
      <c r="B16" s="1928" t="s">
        <v>1851</v>
      </c>
      <c r="C16" s="1929"/>
      <c r="D16" s="2054"/>
      <c r="E16" s="2054"/>
      <c r="F16" s="2054"/>
      <c r="G16" s="2054"/>
      <c r="H16" s="2054"/>
      <c r="I16" s="2055"/>
      <c r="J16" s="2055"/>
      <c r="K16" s="2055"/>
      <c r="L16" s="2055"/>
      <c r="M16" s="2055"/>
      <c r="N16" s="2055"/>
      <c r="O16" s="2056"/>
      <c r="P16" s="2057"/>
      <c r="Q16" s="2050"/>
    </row>
    <row r="17" spans="2:17">
      <c r="B17" s="1928" t="s">
        <v>1852</v>
      </c>
      <c r="C17" s="1929"/>
      <c r="D17" s="2054"/>
      <c r="E17" s="2054"/>
      <c r="F17" s="2054"/>
      <c r="G17" s="2054"/>
      <c r="H17" s="2054"/>
      <c r="I17" s="2055"/>
      <c r="J17" s="2055"/>
      <c r="K17" s="2055"/>
      <c r="L17" s="2055"/>
      <c r="M17" s="2055"/>
      <c r="N17" s="2055"/>
      <c r="O17" s="2056"/>
      <c r="P17" s="2057"/>
      <c r="Q17" s="2050"/>
    </row>
    <row r="18" spans="2:17" ht="15" thickBot="1">
      <c r="B18" s="2059" t="s">
        <v>8</v>
      </c>
      <c r="C18" s="2060"/>
      <c r="D18" s="2061">
        <f t="shared" ref="D18:Q18" si="0">SUM(D10:D17)</f>
        <v>0</v>
      </c>
      <c r="E18" s="2061">
        <f t="shared" si="0"/>
        <v>0</v>
      </c>
      <c r="F18" s="2061">
        <f t="shared" si="0"/>
        <v>0</v>
      </c>
      <c r="G18" s="2061">
        <f t="shared" si="0"/>
        <v>0</v>
      </c>
      <c r="H18" s="2061">
        <f t="shared" si="0"/>
        <v>0</v>
      </c>
      <c r="I18" s="2061">
        <f t="shared" si="0"/>
        <v>0</v>
      </c>
      <c r="J18" s="2061">
        <f t="shared" si="0"/>
        <v>0</v>
      </c>
      <c r="K18" s="2061">
        <f t="shared" si="0"/>
        <v>0</v>
      </c>
      <c r="L18" s="2061">
        <f t="shared" si="0"/>
        <v>0</v>
      </c>
      <c r="M18" s="2061">
        <f>SUM(M10:M17)</f>
        <v>0</v>
      </c>
      <c r="N18" s="2061">
        <f>SUM(N10:N17)</f>
        <v>0</v>
      </c>
      <c r="O18" s="2062">
        <f>SUM(O10:O17)</f>
        <v>0</v>
      </c>
      <c r="P18" s="2063">
        <f t="shared" si="0"/>
        <v>0</v>
      </c>
      <c r="Q18" s="2064">
        <f t="shared" si="0"/>
        <v>0</v>
      </c>
    </row>
    <row r="19" spans="2:17" ht="15" thickBot="1">
      <c r="B19" s="1975"/>
      <c r="C19" s="1975"/>
      <c r="D19" s="2065"/>
      <c r="E19" s="2065"/>
      <c r="F19" s="2065"/>
      <c r="G19" s="2065"/>
      <c r="H19" s="2065"/>
      <c r="I19" s="2066"/>
      <c r="J19" s="2066"/>
      <c r="K19" s="2066"/>
      <c r="L19" s="2066"/>
      <c r="M19" s="2066"/>
      <c r="N19" s="2066"/>
      <c r="O19" s="2066"/>
    </row>
    <row r="20" spans="2:17" ht="15" thickBot="1">
      <c r="B20" s="1954"/>
      <c r="C20" s="1955"/>
      <c r="D20" s="1956">
        <v>2000</v>
      </c>
      <c r="E20" s="1957">
        <v>2001</v>
      </c>
      <c r="F20" s="1957">
        <v>2002</v>
      </c>
      <c r="G20" s="1957">
        <v>2003</v>
      </c>
      <c r="H20" s="1957">
        <v>2004</v>
      </c>
      <c r="I20" s="1958">
        <v>2005</v>
      </c>
      <c r="J20" s="1958">
        <v>2006</v>
      </c>
      <c r="K20" s="1958">
        <v>2007</v>
      </c>
      <c r="L20" s="1957">
        <v>2008</v>
      </c>
      <c r="M20" s="1957">
        <v>2009</v>
      </c>
      <c r="N20" s="1957">
        <v>2010</v>
      </c>
      <c r="O20" s="2067">
        <v>2011</v>
      </c>
      <c r="P20" s="2068">
        <v>2012</v>
      </c>
      <c r="Q20" s="1976">
        <v>2013</v>
      </c>
    </row>
    <row r="21" spans="2:17" ht="15">
      <c r="B21" s="2069" t="s">
        <v>1919</v>
      </c>
      <c r="C21" s="2070"/>
      <c r="D21" s="2071"/>
      <c r="E21" s="2071"/>
      <c r="F21" s="2071"/>
      <c r="G21" s="2071"/>
      <c r="H21" s="2071"/>
      <c r="I21" s="2043"/>
      <c r="J21" s="2072"/>
      <c r="K21" s="2072"/>
      <c r="L21" s="2072"/>
      <c r="M21" s="2072"/>
      <c r="N21" s="2072"/>
      <c r="O21" s="2072"/>
      <c r="P21" s="2073"/>
      <c r="Q21" s="2074"/>
    </row>
    <row r="22" spans="2:17">
      <c r="B22" s="2075"/>
      <c r="C22" s="1974"/>
      <c r="D22" s="2071"/>
      <c r="E22" s="2071"/>
      <c r="F22" s="2071"/>
      <c r="G22" s="2071"/>
      <c r="H22" s="2071"/>
      <c r="I22" s="2043"/>
      <c r="J22" s="2072"/>
      <c r="K22" s="2072"/>
      <c r="L22" s="2072"/>
      <c r="M22" s="2072"/>
      <c r="N22" s="2072"/>
      <c r="O22" s="2072"/>
      <c r="P22" s="2073"/>
      <c r="Q22" s="2076"/>
    </row>
    <row r="23" spans="2:17">
      <c r="B23" s="1977" t="s">
        <v>1845</v>
      </c>
      <c r="C23" s="974"/>
      <c r="D23" s="2077"/>
      <c r="E23" s="2078"/>
      <c r="F23" s="2079"/>
      <c r="G23" s="2078"/>
      <c r="H23" s="2079"/>
      <c r="I23" s="2080"/>
      <c r="J23" s="2080"/>
      <c r="K23" s="2080"/>
      <c r="L23" s="2080"/>
      <c r="M23" s="2080"/>
      <c r="N23" s="2080"/>
      <c r="O23" s="2080"/>
      <c r="P23" s="2081"/>
      <c r="Q23" s="2076"/>
    </row>
    <row r="24" spans="2:17">
      <c r="B24" s="2082" t="s">
        <v>1920</v>
      </c>
      <c r="C24" s="2083"/>
      <c r="D24" s="2051"/>
      <c r="E24" s="2051"/>
      <c r="F24" s="2051"/>
      <c r="G24" s="2051"/>
      <c r="H24" s="2051"/>
      <c r="I24" s="2051"/>
      <c r="J24" s="2051"/>
      <c r="K24" s="2051"/>
      <c r="L24" s="2051"/>
      <c r="M24" s="2051"/>
      <c r="N24" s="2051"/>
      <c r="O24" s="2084"/>
      <c r="P24" s="2085"/>
      <c r="Q24" s="2050"/>
    </row>
    <row r="25" spans="2:17">
      <c r="B25" s="2082" t="s">
        <v>1921</v>
      </c>
      <c r="C25" s="2083"/>
      <c r="D25" s="2051"/>
      <c r="E25" s="2051"/>
      <c r="F25" s="2051"/>
      <c r="G25" s="2051"/>
      <c r="H25" s="2051"/>
      <c r="I25" s="2051"/>
      <c r="J25" s="2051"/>
      <c r="K25" s="2051"/>
      <c r="L25" s="2051"/>
      <c r="M25" s="2051"/>
      <c r="N25" s="2051"/>
      <c r="O25" s="2084"/>
      <c r="P25" s="2085"/>
      <c r="Q25" s="2050"/>
    </row>
    <row r="26" spans="2:17" ht="15" customHeight="1">
      <c r="B26" s="2082" t="s">
        <v>1922</v>
      </c>
      <c r="C26" s="2083"/>
      <c r="D26" s="2051"/>
      <c r="E26" s="2051"/>
      <c r="F26" s="2051"/>
      <c r="G26" s="2051"/>
      <c r="H26" s="2051"/>
      <c r="I26" s="2051"/>
      <c r="J26" s="2051"/>
      <c r="K26" s="2051"/>
      <c r="L26" s="2051"/>
      <c r="M26" s="2051"/>
      <c r="N26" s="2051"/>
      <c r="O26" s="2084"/>
      <c r="P26" s="2085"/>
      <c r="Q26" s="2050"/>
    </row>
    <row r="27" spans="2:17" ht="15" customHeight="1">
      <c r="B27" s="2082" t="s">
        <v>1923</v>
      </c>
      <c r="C27" s="2083"/>
      <c r="D27" s="2051"/>
      <c r="E27" s="2051"/>
      <c r="F27" s="2051"/>
      <c r="G27" s="2051"/>
      <c r="H27" s="2051"/>
      <c r="I27" s="2051"/>
      <c r="J27" s="2051"/>
      <c r="K27" s="2051"/>
      <c r="L27" s="2051"/>
      <c r="M27" s="2051"/>
      <c r="N27" s="2051"/>
      <c r="O27" s="2084"/>
      <c r="P27" s="2085"/>
      <c r="Q27" s="2050"/>
    </row>
    <row r="28" spans="2:17">
      <c r="B28" s="2086" t="s">
        <v>8</v>
      </c>
      <c r="C28" s="2087"/>
      <c r="D28" s="2088">
        <f>SUM(D24:D27)</f>
        <v>0</v>
      </c>
      <c r="E28" s="2088">
        <f t="shared" ref="E28:L28" si="1">SUM(E24:E27)</f>
        <v>0</v>
      </c>
      <c r="F28" s="2088">
        <f t="shared" si="1"/>
        <v>0</v>
      </c>
      <c r="G28" s="2088">
        <f t="shared" si="1"/>
        <v>0</v>
      </c>
      <c r="H28" s="2088">
        <f t="shared" si="1"/>
        <v>0</v>
      </c>
      <c r="I28" s="2088">
        <f t="shared" si="1"/>
        <v>0</v>
      </c>
      <c r="J28" s="2088">
        <f t="shared" si="1"/>
        <v>0</v>
      </c>
      <c r="K28" s="2088">
        <f t="shared" si="1"/>
        <v>0</v>
      </c>
      <c r="L28" s="2088">
        <f t="shared" si="1"/>
        <v>0</v>
      </c>
      <c r="M28" s="2088">
        <f>SUM(M24:M27)</f>
        <v>0</v>
      </c>
      <c r="N28" s="2088">
        <f>SUM(N24:N27)</f>
        <v>0</v>
      </c>
      <c r="O28" s="2089">
        <f>SUM(O24:O27)</f>
        <v>0</v>
      </c>
      <c r="P28" s="2090">
        <f>SUM(P24:P27)</f>
        <v>0</v>
      </c>
      <c r="Q28" s="2091">
        <f>SUM(Q24:Q27)</f>
        <v>0</v>
      </c>
    </row>
    <row r="29" spans="2:17">
      <c r="B29" s="1993"/>
      <c r="C29" s="972"/>
      <c r="D29" s="2092"/>
      <c r="E29" s="2092"/>
      <c r="F29" s="2092"/>
      <c r="G29" s="2092"/>
      <c r="H29" s="2092"/>
      <c r="I29" s="2092"/>
      <c r="J29" s="2092"/>
      <c r="K29" s="2092"/>
      <c r="L29" s="2092"/>
      <c r="M29" s="2092"/>
      <c r="N29" s="2092"/>
      <c r="O29" s="2092"/>
      <c r="P29" s="2093"/>
      <c r="Q29" s="2094"/>
    </row>
    <row r="30" spans="2:17">
      <c r="B30" s="1977" t="s">
        <v>1846</v>
      </c>
      <c r="C30" s="974"/>
      <c r="D30" s="2092"/>
      <c r="E30" s="2092"/>
      <c r="F30" s="2092"/>
      <c r="G30" s="2092"/>
      <c r="H30" s="2092"/>
      <c r="I30" s="2092"/>
      <c r="J30" s="2092"/>
      <c r="K30" s="2092"/>
      <c r="L30" s="2092"/>
      <c r="M30" s="2092"/>
      <c r="N30" s="2092"/>
      <c r="O30" s="2092"/>
      <c r="P30" s="2093"/>
      <c r="Q30" s="2045"/>
    </row>
    <row r="31" spans="2:17">
      <c r="B31" s="2095" t="s">
        <v>1924</v>
      </c>
      <c r="C31" s="1997"/>
      <c r="D31" s="2051"/>
      <c r="E31" s="2051"/>
      <c r="F31" s="2051"/>
      <c r="G31" s="2051"/>
      <c r="H31" s="2051"/>
      <c r="I31" s="2051"/>
      <c r="J31" s="2051"/>
      <c r="K31" s="2051"/>
      <c r="L31" s="2051"/>
      <c r="M31" s="2051"/>
      <c r="N31" s="2051"/>
      <c r="O31" s="2084"/>
      <c r="P31" s="2085"/>
      <c r="Q31" s="2050"/>
    </row>
    <row r="32" spans="2:17">
      <c r="B32" s="2095" t="s">
        <v>1925</v>
      </c>
      <c r="C32" s="1997"/>
      <c r="D32" s="2051"/>
      <c r="E32" s="2051"/>
      <c r="F32" s="2051"/>
      <c r="G32" s="2051"/>
      <c r="H32" s="2051"/>
      <c r="I32" s="2051"/>
      <c r="J32" s="2051"/>
      <c r="K32" s="2051"/>
      <c r="L32" s="2051"/>
      <c r="M32" s="2051"/>
      <c r="N32" s="2051"/>
      <c r="O32" s="2084"/>
      <c r="P32" s="2085"/>
      <c r="Q32" s="2050"/>
    </row>
    <row r="33" spans="2:17">
      <c r="B33" s="2086" t="s">
        <v>8</v>
      </c>
      <c r="C33" s="2087"/>
      <c r="D33" s="2088">
        <f t="shared" ref="D33:Q33" si="2">SUM(D31:D32)</f>
        <v>0</v>
      </c>
      <c r="E33" s="2088">
        <f t="shared" si="2"/>
        <v>0</v>
      </c>
      <c r="F33" s="2088">
        <f t="shared" si="2"/>
        <v>0</v>
      </c>
      <c r="G33" s="2088">
        <f t="shared" si="2"/>
        <v>0</v>
      </c>
      <c r="H33" s="2088">
        <f t="shared" si="2"/>
        <v>0</v>
      </c>
      <c r="I33" s="2088">
        <f t="shared" si="2"/>
        <v>0</v>
      </c>
      <c r="J33" s="2088">
        <f t="shared" si="2"/>
        <v>0</v>
      </c>
      <c r="K33" s="2088">
        <f t="shared" si="2"/>
        <v>0</v>
      </c>
      <c r="L33" s="2088">
        <f>SUM(L31:L32)</f>
        <v>0</v>
      </c>
      <c r="M33" s="2088">
        <f>SUM(M31:M32)</f>
        <v>0</v>
      </c>
      <c r="N33" s="2088">
        <f>SUM(N31:N32)</f>
        <v>0</v>
      </c>
      <c r="O33" s="2089">
        <f>SUM(O31:O32)</f>
        <v>0</v>
      </c>
      <c r="P33" s="2096">
        <f t="shared" si="2"/>
        <v>0</v>
      </c>
      <c r="Q33" s="2097">
        <f t="shared" si="2"/>
        <v>0</v>
      </c>
    </row>
    <row r="34" spans="2:17">
      <c r="B34" s="1993"/>
      <c r="C34" s="972"/>
      <c r="D34" s="2092"/>
      <c r="E34" s="2092"/>
      <c r="F34" s="2092"/>
      <c r="G34" s="2092"/>
      <c r="H34" s="2092"/>
      <c r="I34" s="2092"/>
      <c r="J34" s="2092"/>
      <c r="K34" s="2092"/>
      <c r="L34" s="2092"/>
      <c r="M34" s="2092"/>
      <c r="N34" s="2092"/>
      <c r="O34" s="2092"/>
      <c r="P34" s="2093"/>
      <c r="Q34" s="2045"/>
    </row>
    <row r="35" spans="2:17">
      <c r="B35" s="1977" t="s">
        <v>1847</v>
      </c>
      <c r="C35" s="974"/>
      <c r="D35" s="2092"/>
      <c r="E35" s="2092"/>
      <c r="F35" s="2092"/>
      <c r="G35" s="2092"/>
      <c r="H35" s="2092"/>
      <c r="I35" s="2092"/>
      <c r="J35" s="2092"/>
      <c r="K35" s="2092"/>
      <c r="L35" s="2092"/>
      <c r="M35" s="2092"/>
      <c r="N35" s="2092"/>
      <c r="O35" s="2092"/>
      <c r="P35" s="2093"/>
      <c r="Q35" s="2045"/>
    </row>
    <row r="36" spans="2:17">
      <c r="B36" s="2082" t="s">
        <v>1926</v>
      </c>
      <c r="C36" s="2083"/>
      <c r="D36" s="2051"/>
      <c r="E36" s="2051"/>
      <c r="F36" s="2051"/>
      <c r="G36" s="2051"/>
      <c r="H36" s="2051"/>
      <c r="I36" s="2051"/>
      <c r="J36" s="2051"/>
      <c r="K36" s="2051"/>
      <c r="L36" s="2051"/>
      <c r="M36" s="2051"/>
      <c r="N36" s="2051"/>
      <c r="O36" s="2084"/>
      <c r="P36" s="2085"/>
      <c r="Q36" s="2050"/>
    </row>
    <row r="37" spans="2:17">
      <c r="B37" s="2082" t="s">
        <v>1927</v>
      </c>
      <c r="C37" s="2083"/>
      <c r="D37" s="2051"/>
      <c r="E37" s="2051"/>
      <c r="F37" s="2051"/>
      <c r="G37" s="2051"/>
      <c r="H37" s="2051"/>
      <c r="I37" s="2051"/>
      <c r="J37" s="2051"/>
      <c r="K37" s="2051"/>
      <c r="L37" s="2051"/>
      <c r="M37" s="2051"/>
      <c r="N37" s="2051"/>
      <c r="O37" s="2084"/>
      <c r="P37" s="2085"/>
      <c r="Q37" s="2050"/>
    </row>
    <row r="38" spans="2:17">
      <c r="B38" s="2082" t="s">
        <v>1928</v>
      </c>
      <c r="C38" s="2083"/>
      <c r="D38" s="2051"/>
      <c r="E38" s="2051"/>
      <c r="F38" s="2051"/>
      <c r="G38" s="2051"/>
      <c r="H38" s="2051"/>
      <c r="I38" s="2051"/>
      <c r="J38" s="2051"/>
      <c r="K38" s="2051"/>
      <c r="L38" s="2051"/>
      <c r="M38" s="2051"/>
      <c r="N38" s="2051"/>
      <c r="O38" s="2084"/>
      <c r="P38" s="2085"/>
      <c r="Q38" s="2050"/>
    </row>
    <row r="39" spans="2:17">
      <c r="B39" s="2082" t="s">
        <v>1929</v>
      </c>
      <c r="C39" s="2083"/>
      <c r="D39" s="2051"/>
      <c r="E39" s="2051"/>
      <c r="F39" s="2051"/>
      <c r="G39" s="2051"/>
      <c r="H39" s="2051"/>
      <c r="I39" s="2051"/>
      <c r="J39" s="2051"/>
      <c r="K39" s="2051"/>
      <c r="L39" s="2051"/>
      <c r="M39" s="2051"/>
      <c r="N39" s="2051"/>
      <c r="O39" s="2084"/>
      <c r="P39" s="2085"/>
      <c r="Q39" s="2050"/>
    </row>
    <row r="40" spans="2:17">
      <c r="B40" s="2082" t="s">
        <v>1930</v>
      </c>
      <c r="C40" s="2083"/>
      <c r="D40" s="2051"/>
      <c r="E40" s="2051"/>
      <c r="F40" s="2051"/>
      <c r="G40" s="2051"/>
      <c r="H40" s="2051"/>
      <c r="I40" s="2051"/>
      <c r="J40" s="2051"/>
      <c r="K40" s="2051"/>
      <c r="L40" s="2051"/>
      <c r="M40" s="2051"/>
      <c r="N40" s="2051"/>
      <c r="O40" s="2084"/>
      <c r="P40" s="2085"/>
      <c r="Q40" s="2050"/>
    </row>
    <row r="41" spans="2:17">
      <c r="B41" s="2082" t="s">
        <v>1931</v>
      </c>
      <c r="C41" s="2083"/>
      <c r="D41" s="2051"/>
      <c r="E41" s="2051"/>
      <c r="F41" s="2051"/>
      <c r="G41" s="2051"/>
      <c r="H41" s="2051"/>
      <c r="I41" s="2051"/>
      <c r="J41" s="2051"/>
      <c r="K41" s="2051"/>
      <c r="L41" s="2051"/>
      <c r="M41" s="2051"/>
      <c r="N41" s="2051"/>
      <c r="O41" s="2084"/>
      <c r="P41" s="2085"/>
      <c r="Q41" s="2050"/>
    </row>
    <row r="42" spans="2:17">
      <c r="B42" s="2082" t="s">
        <v>1932</v>
      </c>
      <c r="C42" s="2083"/>
      <c r="D42" s="2051"/>
      <c r="E42" s="2051"/>
      <c r="F42" s="2051"/>
      <c r="G42" s="2051"/>
      <c r="H42" s="2051"/>
      <c r="I42" s="2051"/>
      <c r="J42" s="2051"/>
      <c r="K42" s="2051"/>
      <c r="L42" s="2051"/>
      <c r="M42" s="2051"/>
      <c r="N42" s="2051"/>
      <c r="O42" s="2084"/>
      <c r="P42" s="2085"/>
      <c r="Q42" s="2050"/>
    </row>
    <row r="43" spans="2:17">
      <c r="B43" s="2082" t="s">
        <v>1933</v>
      </c>
      <c r="C43" s="2083"/>
      <c r="D43" s="2051"/>
      <c r="E43" s="2051"/>
      <c r="F43" s="2051"/>
      <c r="G43" s="2051"/>
      <c r="H43" s="2051"/>
      <c r="I43" s="2051"/>
      <c r="J43" s="2051"/>
      <c r="K43" s="2051"/>
      <c r="L43" s="2051"/>
      <c r="M43" s="2051"/>
      <c r="N43" s="2051"/>
      <c r="O43" s="2084"/>
      <c r="P43" s="2085"/>
      <c r="Q43" s="2050"/>
    </row>
    <row r="44" spans="2:17">
      <c r="B44" s="2082" t="s">
        <v>1934</v>
      </c>
      <c r="C44" s="2083"/>
      <c r="D44" s="2051"/>
      <c r="E44" s="2051"/>
      <c r="F44" s="2051"/>
      <c r="G44" s="2051"/>
      <c r="H44" s="2051"/>
      <c r="I44" s="2051"/>
      <c r="J44" s="2051"/>
      <c r="K44" s="2051"/>
      <c r="L44" s="2051"/>
      <c r="M44" s="2051"/>
      <c r="N44" s="2051"/>
      <c r="O44" s="2084"/>
      <c r="P44" s="2085"/>
      <c r="Q44" s="2050"/>
    </row>
    <row r="45" spans="2:17">
      <c r="B45" s="2082" t="s">
        <v>1935</v>
      </c>
      <c r="C45" s="2083"/>
      <c r="D45" s="2051"/>
      <c r="E45" s="2051"/>
      <c r="F45" s="2051"/>
      <c r="G45" s="2051"/>
      <c r="H45" s="2051"/>
      <c r="I45" s="2051"/>
      <c r="J45" s="2051"/>
      <c r="K45" s="2051"/>
      <c r="L45" s="2051"/>
      <c r="M45" s="2051"/>
      <c r="N45" s="2051"/>
      <c r="O45" s="2084"/>
      <c r="P45" s="2085"/>
      <c r="Q45" s="2050"/>
    </row>
    <row r="46" spans="2:17">
      <c r="B46" s="2082" t="s">
        <v>1936</v>
      </c>
      <c r="C46" s="2083"/>
      <c r="D46" s="2051"/>
      <c r="E46" s="2051"/>
      <c r="F46" s="2051"/>
      <c r="G46" s="2051"/>
      <c r="H46" s="2051"/>
      <c r="I46" s="2051"/>
      <c r="J46" s="2051"/>
      <c r="K46" s="2051"/>
      <c r="L46" s="2051"/>
      <c r="M46" s="2051"/>
      <c r="N46" s="2051"/>
      <c r="O46" s="2084"/>
      <c r="P46" s="2085"/>
      <c r="Q46" s="2050"/>
    </row>
    <row r="47" spans="2:17">
      <c r="B47" s="2082" t="s">
        <v>1937</v>
      </c>
      <c r="C47" s="2083"/>
      <c r="D47" s="2051"/>
      <c r="E47" s="2051"/>
      <c r="F47" s="2051"/>
      <c r="G47" s="2051"/>
      <c r="H47" s="2051"/>
      <c r="I47" s="2051"/>
      <c r="J47" s="2051"/>
      <c r="K47" s="2051"/>
      <c r="L47" s="2051"/>
      <c r="M47" s="2051"/>
      <c r="N47" s="2051"/>
      <c r="O47" s="2084"/>
      <c r="P47" s="2085"/>
      <c r="Q47" s="2050"/>
    </row>
    <row r="48" spans="2:17">
      <c r="B48" s="2086" t="s">
        <v>8</v>
      </c>
      <c r="C48" s="2087"/>
      <c r="D48" s="2089">
        <f t="shared" ref="D48" si="3">SUM(D36:D47)</f>
        <v>0</v>
      </c>
      <c r="E48" s="2089">
        <f>SUM(E36:E47)</f>
        <v>0</v>
      </c>
      <c r="F48" s="2089">
        <f t="shared" ref="F48:Q48" si="4">SUM(F36:F47)</f>
        <v>0</v>
      </c>
      <c r="G48" s="2089">
        <f t="shared" si="4"/>
        <v>0</v>
      </c>
      <c r="H48" s="2089">
        <f t="shared" si="4"/>
        <v>0</v>
      </c>
      <c r="I48" s="2089">
        <f t="shared" si="4"/>
        <v>0</v>
      </c>
      <c r="J48" s="2089">
        <f t="shared" si="4"/>
        <v>0</v>
      </c>
      <c r="K48" s="2089">
        <f t="shared" si="4"/>
        <v>0</v>
      </c>
      <c r="L48" s="2089">
        <f t="shared" si="4"/>
        <v>0</v>
      </c>
      <c r="M48" s="2088">
        <f t="shared" si="4"/>
        <v>0</v>
      </c>
      <c r="N48" s="2088">
        <f t="shared" si="4"/>
        <v>0</v>
      </c>
      <c r="O48" s="2089">
        <f t="shared" si="4"/>
        <v>0</v>
      </c>
      <c r="P48" s="2096">
        <f t="shared" si="4"/>
        <v>0</v>
      </c>
      <c r="Q48" s="2097">
        <f t="shared" si="4"/>
        <v>0</v>
      </c>
    </row>
    <row r="49" spans="2:17">
      <c r="B49" s="1993"/>
      <c r="C49" s="972"/>
      <c r="D49" s="2092"/>
      <c r="E49" s="2092"/>
      <c r="F49" s="2092"/>
      <c r="G49" s="2092"/>
      <c r="H49" s="2092"/>
      <c r="I49" s="2092"/>
      <c r="J49" s="2092"/>
      <c r="K49" s="2092"/>
      <c r="L49" s="2092"/>
      <c r="M49" s="2092"/>
      <c r="N49" s="2092"/>
      <c r="O49" s="2092"/>
      <c r="P49" s="2093"/>
      <c r="Q49" s="2045"/>
    </row>
    <row r="50" spans="2:17">
      <c r="B50" s="1977" t="s">
        <v>1848</v>
      </c>
      <c r="C50" s="974"/>
      <c r="D50" s="2092"/>
      <c r="E50" s="2092"/>
      <c r="F50" s="2092"/>
      <c r="G50" s="2092"/>
      <c r="H50" s="2092"/>
      <c r="I50" s="2092"/>
      <c r="J50" s="2092"/>
      <c r="K50" s="2092"/>
      <c r="L50" s="2092"/>
      <c r="M50" s="2092"/>
      <c r="N50" s="2092"/>
      <c r="O50" s="2092"/>
      <c r="P50" s="2093"/>
      <c r="Q50" s="2045"/>
    </row>
    <row r="51" spans="2:17">
      <c r="B51" s="2098" t="s">
        <v>1938</v>
      </c>
      <c r="C51" s="2083"/>
      <c r="D51" s="2051"/>
      <c r="E51" s="2051"/>
      <c r="F51" s="2051"/>
      <c r="G51" s="2051"/>
      <c r="H51" s="2051"/>
      <c r="I51" s="2051"/>
      <c r="J51" s="2051"/>
      <c r="K51" s="2051"/>
      <c r="L51" s="2051"/>
      <c r="M51" s="2051"/>
      <c r="N51" s="2051"/>
      <c r="O51" s="2084"/>
      <c r="P51" s="2085"/>
      <c r="Q51" s="2050"/>
    </row>
    <row r="52" spans="2:17">
      <c r="B52" s="2098" t="s">
        <v>1939</v>
      </c>
      <c r="C52" s="2099"/>
      <c r="D52" s="2051"/>
      <c r="E52" s="2051"/>
      <c r="F52" s="2051"/>
      <c r="G52" s="2051"/>
      <c r="H52" s="2051"/>
      <c r="I52" s="2051"/>
      <c r="J52" s="2051"/>
      <c r="K52" s="2051"/>
      <c r="L52" s="2051"/>
      <c r="M52" s="2051"/>
      <c r="N52" s="2051"/>
      <c r="O52" s="2084"/>
      <c r="P52" s="2100"/>
      <c r="Q52" s="2050"/>
    </row>
    <row r="53" spans="2:17">
      <c r="B53" s="2098" t="s">
        <v>1940</v>
      </c>
      <c r="C53" s="2099"/>
      <c r="D53" s="2051"/>
      <c r="E53" s="2051"/>
      <c r="F53" s="2051"/>
      <c r="G53" s="2051"/>
      <c r="H53" s="2051"/>
      <c r="I53" s="2051"/>
      <c r="J53" s="2051"/>
      <c r="K53" s="2051"/>
      <c r="L53" s="2051"/>
      <c r="M53" s="2051"/>
      <c r="N53" s="2051"/>
      <c r="O53" s="2084"/>
      <c r="P53" s="2085"/>
      <c r="Q53" s="2050"/>
    </row>
    <row r="54" spans="2:17">
      <c r="B54" s="2098" t="s">
        <v>1941</v>
      </c>
      <c r="C54" s="2099"/>
      <c r="D54" s="2051"/>
      <c r="E54" s="2051"/>
      <c r="F54" s="2051"/>
      <c r="G54" s="2051"/>
      <c r="H54" s="2051"/>
      <c r="I54" s="2051"/>
      <c r="J54" s="2051"/>
      <c r="K54" s="2051"/>
      <c r="L54" s="2051"/>
      <c r="M54" s="2051"/>
      <c r="N54" s="2051"/>
      <c r="O54" s="2084"/>
      <c r="P54" s="2085"/>
      <c r="Q54" s="2050"/>
    </row>
    <row r="55" spans="2:17">
      <c r="B55" s="2098" t="s">
        <v>1942</v>
      </c>
      <c r="C55" s="2099"/>
      <c r="D55" s="2051"/>
      <c r="E55" s="2051"/>
      <c r="F55" s="2051"/>
      <c r="G55" s="2051"/>
      <c r="H55" s="2051"/>
      <c r="I55" s="2051"/>
      <c r="J55" s="2051"/>
      <c r="K55" s="2051"/>
      <c r="L55" s="2051"/>
      <c r="M55" s="2051"/>
      <c r="N55" s="2051"/>
      <c r="O55" s="2084"/>
      <c r="P55" s="2085"/>
      <c r="Q55" s="2050"/>
    </row>
    <row r="56" spans="2:17">
      <c r="B56" s="2098" t="s">
        <v>1943</v>
      </c>
      <c r="C56" s="2099"/>
      <c r="D56" s="2051"/>
      <c r="E56" s="2051"/>
      <c r="F56" s="2051"/>
      <c r="G56" s="2051"/>
      <c r="H56" s="2051"/>
      <c r="I56" s="2051"/>
      <c r="J56" s="2051"/>
      <c r="K56" s="2051"/>
      <c r="L56" s="2051"/>
      <c r="M56" s="2051"/>
      <c r="N56" s="2051"/>
      <c r="O56" s="2084"/>
      <c r="P56" s="2085"/>
      <c r="Q56" s="2050"/>
    </row>
    <row r="57" spans="2:17">
      <c r="B57" s="2098" t="s">
        <v>1944</v>
      </c>
      <c r="C57" s="2099"/>
      <c r="D57" s="2051"/>
      <c r="E57" s="2051"/>
      <c r="F57" s="2051"/>
      <c r="G57" s="2051"/>
      <c r="H57" s="2051"/>
      <c r="I57" s="2051"/>
      <c r="J57" s="2051"/>
      <c r="K57" s="2051"/>
      <c r="L57" s="2051"/>
      <c r="M57" s="2051"/>
      <c r="N57" s="2051"/>
      <c r="O57" s="2084"/>
      <c r="P57" s="2085"/>
      <c r="Q57" s="2050"/>
    </row>
    <row r="58" spans="2:17">
      <c r="B58" s="2098" t="s">
        <v>1945</v>
      </c>
      <c r="C58" s="2099"/>
      <c r="D58" s="2051"/>
      <c r="E58" s="2051"/>
      <c r="F58" s="2051"/>
      <c r="G58" s="2051"/>
      <c r="H58" s="2051"/>
      <c r="I58" s="2051"/>
      <c r="J58" s="2051"/>
      <c r="K58" s="2051"/>
      <c r="L58" s="2051"/>
      <c r="M58" s="2051"/>
      <c r="N58" s="2051"/>
      <c r="O58" s="2084"/>
      <c r="P58" s="2085"/>
      <c r="Q58" s="2050"/>
    </row>
    <row r="59" spans="2:17">
      <c r="B59" s="2082" t="s">
        <v>1946</v>
      </c>
      <c r="C59" s="2083"/>
      <c r="D59" s="2051"/>
      <c r="E59" s="2051"/>
      <c r="F59" s="2051"/>
      <c r="G59" s="2051"/>
      <c r="H59" s="2051"/>
      <c r="I59" s="2051"/>
      <c r="J59" s="2051"/>
      <c r="K59" s="2051"/>
      <c r="L59" s="2051"/>
      <c r="M59" s="2051"/>
      <c r="N59" s="2051"/>
      <c r="O59" s="2084"/>
      <c r="P59" s="2085"/>
      <c r="Q59" s="2050"/>
    </row>
    <row r="60" spans="2:17">
      <c r="B60" s="2086" t="s">
        <v>8</v>
      </c>
      <c r="C60" s="2087"/>
      <c r="D60" s="2101">
        <f>SUM(D51:D59)</f>
        <v>0</v>
      </c>
      <c r="E60" s="2101">
        <f t="shared" ref="E60:Q60" si="5">SUM(E51:E59)</f>
        <v>0</v>
      </c>
      <c r="F60" s="2101">
        <f t="shared" si="5"/>
        <v>0</v>
      </c>
      <c r="G60" s="2101">
        <f t="shared" si="5"/>
        <v>0</v>
      </c>
      <c r="H60" s="2101">
        <f t="shared" si="5"/>
        <v>0</v>
      </c>
      <c r="I60" s="2101">
        <f t="shared" si="5"/>
        <v>0</v>
      </c>
      <c r="J60" s="2101">
        <f t="shared" si="5"/>
        <v>0</v>
      </c>
      <c r="K60" s="2101">
        <f t="shared" si="5"/>
        <v>0</v>
      </c>
      <c r="L60" s="2101">
        <f t="shared" si="5"/>
        <v>0</v>
      </c>
      <c r="M60" s="2101">
        <f t="shared" si="5"/>
        <v>0</v>
      </c>
      <c r="N60" s="2101">
        <f t="shared" si="5"/>
        <v>0</v>
      </c>
      <c r="O60" s="2089">
        <f t="shared" si="5"/>
        <v>0</v>
      </c>
      <c r="P60" s="2102">
        <f t="shared" si="5"/>
        <v>0</v>
      </c>
      <c r="Q60" s="2103">
        <f t="shared" si="5"/>
        <v>0</v>
      </c>
    </row>
    <row r="61" spans="2:17">
      <c r="B61" s="1993"/>
      <c r="C61" s="972"/>
      <c r="D61" s="2092"/>
      <c r="E61" s="2092"/>
      <c r="F61" s="2092"/>
      <c r="G61" s="2092"/>
      <c r="H61" s="2092"/>
      <c r="I61" s="2092"/>
      <c r="J61" s="2092"/>
      <c r="K61" s="2092"/>
      <c r="L61" s="2092"/>
      <c r="M61" s="2092"/>
      <c r="N61" s="2092"/>
      <c r="O61" s="2092"/>
      <c r="P61" s="2093"/>
      <c r="Q61" s="2045"/>
    </row>
    <row r="62" spans="2:17">
      <c r="B62" s="1977" t="s">
        <v>1849</v>
      </c>
      <c r="C62" s="974"/>
      <c r="D62" s="2092"/>
      <c r="E62" s="2092"/>
      <c r="F62" s="2092"/>
      <c r="G62" s="2092"/>
      <c r="H62" s="2092"/>
      <c r="I62" s="2092"/>
      <c r="J62" s="2092"/>
      <c r="K62" s="2092"/>
      <c r="L62" s="2092"/>
      <c r="M62" s="2092"/>
      <c r="N62" s="2092"/>
      <c r="O62" s="2092"/>
      <c r="P62" s="2093"/>
      <c r="Q62" s="2045"/>
    </row>
    <row r="63" spans="2:17" ht="25.5">
      <c r="B63" s="2104" t="s">
        <v>1947</v>
      </c>
      <c r="C63" s="2105"/>
      <c r="D63" s="2051"/>
      <c r="E63" s="2051"/>
      <c r="F63" s="2051"/>
      <c r="G63" s="2051"/>
      <c r="H63" s="2051"/>
      <c r="I63" s="2051"/>
      <c r="J63" s="2051"/>
      <c r="K63" s="2051"/>
      <c r="L63" s="2051"/>
      <c r="M63" s="2051"/>
      <c r="N63" s="2051"/>
      <c r="O63" s="2084"/>
      <c r="P63" s="2085"/>
      <c r="Q63" s="2050"/>
    </row>
    <row r="64" spans="2:17">
      <c r="B64" s="2104" t="s">
        <v>1948</v>
      </c>
      <c r="C64" s="2105"/>
      <c r="D64" s="2051"/>
      <c r="E64" s="2051"/>
      <c r="F64" s="2051"/>
      <c r="G64" s="2051"/>
      <c r="H64" s="2051"/>
      <c r="I64" s="2051"/>
      <c r="J64" s="2051"/>
      <c r="K64" s="2051"/>
      <c r="L64" s="2051"/>
      <c r="M64" s="2051"/>
      <c r="N64" s="2051"/>
      <c r="O64" s="2084"/>
      <c r="P64" s="2085"/>
      <c r="Q64" s="2050"/>
    </row>
    <row r="65" spans="2:18" ht="25.5">
      <c r="B65" s="2104" t="s">
        <v>1949</v>
      </c>
      <c r="C65" s="2105"/>
      <c r="D65" s="2051"/>
      <c r="E65" s="2051"/>
      <c r="F65" s="2051"/>
      <c r="G65" s="2051"/>
      <c r="H65" s="2051"/>
      <c r="I65" s="2051"/>
      <c r="J65" s="2051"/>
      <c r="K65" s="2051"/>
      <c r="L65" s="2051"/>
      <c r="M65" s="2051"/>
      <c r="N65" s="2051"/>
      <c r="O65" s="2084"/>
      <c r="P65" s="2085"/>
      <c r="Q65" s="2050"/>
    </row>
    <row r="66" spans="2:18" ht="25.5">
      <c r="B66" s="2104" t="s">
        <v>1950</v>
      </c>
      <c r="C66" s="2105"/>
      <c r="D66" s="2051"/>
      <c r="E66" s="2051"/>
      <c r="F66" s="2051"/>
      <c r="G66" s="2051"/>
      <c r="H66" s="2051"/>
      <c r="I66" s="2051"/>
      <c r="J66" s="2051"/>
      <c r="K66" s="2051"/>
      <c r="L66" s="2051"/>
      <c r="M66" s="2051"/>
      <c r="N66" s="2051"/>
      <c r="O66" s="2084"/>
      <c r="P66" s="2085"/>
      <c r="Q66" s="2050"/>
    </row>
    <row r="67" spans="2:18" ht="25.5">
      <c r="B67" s="2104" t="s">
        <v>1951</v>
      </c>
      <c r="C67" s="2105"/>
      <c r="D67" s="2051"/>
      <c r="E67" s="2051"/>
      <c r="F67" s="2051"/>
      <c r="G67" s="2051"/>
      <c r="H67" s="2051"/>
      <c r="I67" s="2051"/>
      <c r="J67" s="2051"/>
      <c r="K67" s="2051"/>
      <c r="L67" s="2051"/>
      <c r="M67" s="2051"/>
      <c r="N67" s="2051"/>
      <c r="O67" s="2084"/>
      <c r="P67" s="2085"/>
      <c r="Q67" s="2050"/>
    </row>
    <row r="68" spans="2:18">
      <c r="B68" s="2104" t="s">
        <v>1952</v>
      </c>
      <c r="C68" s="2105"/>
      <c r="D68" s="2051"/>
      <c r="E68" s="2051"/>
      <c r="F68" s="2051"/>
      <c r="G68" s="2051"/>
      <c r="H68" s="2051"/>
      <c r="I68" s="2051"/>
      <c r="J68" s="2051"/>
      <c r="K68" s="2051"/>
      <c r="L68" s="2051"/>
      <c r="M68" s="2051"/>
      <c r="N68" s="2051"/>
      <c r="O68" s="2084"/>
      <c r="P68" s="2085"/>
      <c r="Q68" s="2050"/>
    </row>
    <row r="69" spans="2:18" ht="25.5">
      <c r="B69" s="2104" t="s">
        <v>1953</v>
      </c>
      <c r="C69" s="2105"/>
      <c r="D69" s="2051"/>
      <c r="E69" s="2051"/>
      <c r="F69" s="2051"/>
      <c r="G69" s="2051"/>
      <c r="H69" s="2051"/>
      <c r="I69" s="2051"/>
      <c r="J69" s="2051"/>
      <c r="K69" s="2051"/>
      <c r="L69" s="2051"/>
      <c r="M69" s="2051"/>
      <c r="N69" s="2051"/>
      <c r="O69" s="2084"/>
      <c r="P69" s="2085"/>
      <c r="Q69" s="2050"/>
    </row>
    <row r="70" spans="2:18" ht="25.5">
      <c r="B70" s="2104" t="s">
        <v>1954</v>
      </c>
      <c r="C70" s="2105"/>
      <c r="D70" s="2051"/>
      <c r="E70" s="2051"/>
      <c r="F70" s="2051"/>
      <c r="G70" s="2051"/>
      <c r="H70" s="2051"/>
      <c r="I70" s="2051"/>
      <c r="J70" s="2051"/>
      <c r="K70" s="2051"/>
      <c r="L70" s="2051"/>
      <c r="M70" s="2051"/>
      <c r="N70" s="2051"/>
      <c r="O70" s="2084"/>
      <c r="P70" s="2085"/>
      <c r="Q70" s="2050"/>
    </row>
    <row r="71" spans="2:18">
      <c r="B71" s="2086" t="s">
        <v>8</v>
      </c>
      <c r="C71" s="2087"/>
      <c r="D71" s="2088">
        <f t="shared" ref="D71:Q71" si="6">SUM(D63:D70)</f>
        <v>0</v>
      </c>
      <c r="E71" s="2088">
        <f t="shared" si="6"/>
        <v>0</v>
      </c>
      <c r="F71" s="2088">
        <f t="shared" si="6"/>
        <v>0</v>
      </c>
      <c r="G71" s="2088">
        <f t="shared" si="6"/>
        <v>0</v>
      </c>
      <c r="H71" s="2088">
        <f t="shared" si="6"/>
        <v>0</v>
      </c>
      <c r="I71" s="2088">
        <f t="shared" si="6"/>
        <v>0</v>
      </c>
      <c r="J71" s="2088">
        <f t="shared" si="6"/>
        <v>0</v>
      </c>
      <c r="K71" s="2088">
        <f t="shared" si="6"/>
        <v>0</v>
      </c>
      <c r="L71" s="2088">
        <f>SUM(L63:L70)</f>
        <v>0</v>
      </c>
      <c r="M71" s="2088">
        <f>SUM(M63:M70)</f>
        <v>0</v>
      </c>
      <c r="N71" s="2088">
        <f>SUM(N63:N70)</f>
        <v>0</v>
      </c>
      <c r="O71" s="2089">
        <f>SUM(O63:O70)</f>
        <v>0</v>
      </c>
      <c r="P71" s="2096">
        <f t="shared" si="6"/>
        <v>0</v>
      </c>
      <c r="Q71" s="2097">
        <f t="shared" si="6"/>
        <v>0</v>
      </c>
    </row>
    <row r="72" spans="2:18">
      <c r="B72" s="1993"/>
      <c r="C72" s="972"/>
      <c r="D72" s="2092"/>
      <c r="E72" s="2092"/>
      <c r="F72" s="2092"/>
      <c r="G72" s="2092"/>
      <c r="H72" s="2092"/>
      <c r="I72" s="2092"/>
      <c r="J72" s="2092"/>
      <c r="K72" s="2092"/>
      <c r="L72" s="2092"/>
      <c r="M72" s="2092"/>
      <c r="N72" s="2092"/>
      <c r="O72" s="2092"/>
      <c r="P72" s="2093"/>
      <c r="Q72" s="2045"/>
    </row>
    <row r="73" spans="2:18">
      <c r="B73" s="1977" t="s">
        <v>1955</v>
      </c>
      <c r="C73" s="974"/>
      <c r="D73" s="2092"/>
      <c r="E73" s="2092"/>
      <c r="F73" s="2092"/>
      <c r="G73" s="2092"/>
      <c r="H73" s="2092"/>
      <c r="I73" s="2092"/>
      <c r="J73" s="2092"/>
      <c r="K73" s="2092"/>
      <c r="L73" s="2092"/>
      <c r="M73" s="2092"/>
      <c r="N73" s="2092"/>
      <c r="O73" s="2092"/>
      <c r="P73" s="2093"/>
      <c r="Q73" s="2045"/>
    </row>
    <row r="74" spans="2:18" s="2112" customFormat="1" ht="25.5">
      <c r="B74" s="2106" t="s">
        <v>1956</v>
      </c>
      <c r="C74" s="2107"/>
      <c r="D74" s="2108"/>
      <c r="E74" s="2108"/>
      <c r="F74" s="2108"/>
      <c r="G74" s="2108"/>
      <c r="H74" s="2108"/>
      <c r="I74" s="2108"/>
      <c r="J74" s="2108"/>
      <c r="K74" s="2108"/>
      <c r="L74" s="2108"/>
      <c r="M74" s="2108"/>
      <c r="N74" s="2108"/>
      <c r="O74" s="2109"/>
      <c r="P74" s="2110"/>
      <c r="Q74" s="2111"/>
      <c r="R74" s="2025"/>
    </row>
    <row r="75" spans="2:18" s="2112" customFormat="1" ht="25.5">
      <c r="B75" s="2106" t="s">
        <v>1957</v>
      </c>
      <c r="C75" s="2107"/>
      <c r="D75" s="2108"/>
      <c r="E75" s="2108"/>
      <c r="F75" s="2108"/>
      <c r="G75" s="2108"/>
      <c r="H75" s="2108"/>
      <c r="I75" s="2108"/>
      <c r="J75" s="2108"/>
      <c r="K75" s="2108"/>
      <c r="L75" s="2108"/>
      <c r="M75" s="2108"/>
      <c r="N75" s="2108"/>
      <c r="O75" s="2109"/>
      <c r="P75" s="2110"/>
      <c r="Q75" s="2111"/>
      <c r="R75" s="2025"/>
    </row>
    <row r="76" spans="2:18" s="2112" customFormat="1" ht="25.5">
      <c r="B76" s="2106" t="s">
        <v>1958</v>
      </c>
      <c r="C76" s="2107"/>
      <c r="D76" s="2108"/>
      <c r="E76" s="2108"/>
      <c r="F76" s="2108"/>
      <c r="G76" s="2108"/>
      <c r="H76" s="2108"/>
      <c r="I76" s="2108"/>
      <c r="J76" s="2108"/>
      <c r="K76" s="2108"/>
      <c r="L76" s="2108"/>
      <c r="M76" s="2108"/>
      <c r="N76" s="2108"/>
      <c r="O76" s="2109"/>
      <c r="P76" s="2110"/>
      <c r="Q76" s="2111"/>
      <c r="R76" s="2025"/>
    </row>
    <row r="77" spans="2:18" s="2112" customFormat="1" ht="25.5">
      <c r="B77" s="2106" t="s">
        <v>1959</v>
      </c>
      <c r="C77" s="2107"/>
      <c r="D77" s="2108"/>
      <c r="E77" s="2108"/>
      <c r="F77" s="2108"/>
      <c r="G77" s="2108"/>
      <c r="H77" s="2108"/>
      <c r="I77" s="2108"/>
      <c r="J77" s="2108"/>
      <c r="K77" s="2108"/>
      <c r="L77" s="2108"/>
      <c r="M77" s="2108"/>
      <c r="N77" s="2108"/>
      <c r="O77" s="2109"/>
      <c r="P77" s="2110"/>
      <c r="Q77" s="2111"/>
      <c r="R77" s="2025"/>
    </row>
    <row r="78" spans="2:18" s="2112" customFormat="1" ht="25.5">
      <c r="B78" s="2106" t="s">
        <v>1960</v>
      </c>
      <c r="C78" s="2107"/>
      <c r="D78" s="2108"/>
      <c r="E78" s="2108"/>
      <c r="F78" s="2108"/>
      <c r="G78" s="2108"/>
      <c r="H78" s="2108"/>
      <c r="I78" s="2108"/>
      <c r="J78" s="2108"/>
      <c r="K78" s="2108"/>
      <c r="L78" s="2108"/>
      <c r="M78" s="2108"/>
      <c r="N78" s="2108"/>
      <c r="O78" s="2109"/>
      <c r="P78" s="2110"/>
      <c r="Q78" s="2111"/>
      <c r="R78" s="2025"/>
    </row>
    <row r="79" spans="2:18" s="2112" customFormat="1" ht="17.25" customHeight="1">
      <c r="B79" s="2106" t="s">
        <v>1961</v>
      </c>
      <c r="C79" s="2107"/>
      <c r="D79" s="2108"/>
      <c r="E79" s="2108"/>
      <c r="F79" s="2108"/>
      <c r="G79" s="2108"/>
      <c r="H79" s="2108"/>
      <c r="I79" s="2108"/>
      <c r="J79" s="2108"/>
      <c r="K79" s="2108"/>
      <c r="L79" s="2108"/>
      <c r="M79" s="2108"/>
      <c r="N79" s="2108"/>
      <c r="O79" s="2109"/>
      <c r="P79" s="2110"/>
      <c r="Q79" s="2111"/>
      <c r="R79" s="2025"/>
    </row>
    <row r="80" spans="2:18">
      <c r="B80" s="2086" t="s">
        <v>8</v>
      </c>
      <c r="C80" s="2087"/>
      <c r="D80" s="2088">
        <f t="shared" ref="D80:Q80" si="7">SUM(D74:D79)</f>
        <v>0</v>
      </c>
      <c r="E80" s="2088">
        <f t="shared" si="7"/>
        <v>0</v>
      </c>
      <c r="F80" s="2088">
        <f t="shared" si="7"/>
        <v>0</v>
      </c>
      <c r="G80" s="2088">
        <f t="shared" si="7"/>
        <v>0</v>
      </c>
      <c r="H80" s="2088">
        <f t="shared" si="7"/>
        <v>0</v>
      </c>
      <c r="I80" s="2088">
        <f t="shared" si="7"/>
        <v>0</v>
      </c>
      <c r="J80" s="2088">
        <f t="shared" si="7"/>
        <v>0</v>
      </c>
      <c r="K80" s="2088">
        <f t="shared" si="7"/>
        <v>0</v>
      </c>
      <c r="L80" s="2088">
        <f>SUM(L74:L79)</f>
        <v>0</v>
      </c>
      <c r="M80" s="2088">
        <f>SUM(M74:M79)</f>
        <v>0</v>
      </c>
      <c r="N80" s="2088">
        <f>SUM(N74:N79)</f>
        <v>0</v>
      </c>
      <c r="O80" s="2089">
        <f>SUM(O74:O79)</f>
        <v>0</v>
      </c>
      <c r="P80" s="2096">
        <f t="shared" si="7"/>
        <v>0</v>
      </c>
      <c r="Q80" s="2097">
        <f t="shared" si="7"/>
        <v>0</v>
      </c>
    </row>
    <row r="81" spans="2:17">
      <c r="B81" s="1993"/>
      <c r="C81" s="972"/>
      <c r="D81" s="2092"/>
      <c r="E81" s="2092"/>
      <c r="F81" s="2092"/>
      <c r="G81" s="2092"/>
      <c r="H81" s="2092"/>
      <c r="I81" s="2092"/>
      <c r="J81" s="2092"/>
      <c r="K81" s="2092"/>
      <c r="L81" s="2092"/>
      <c r="M81" s="2092"/>
      <c r="N81" s="2092"/>
      <c r="O81" s="2092"/>
      <c r="P81" s="2093"/>
      <c r="Q81" s="2045"/>
    </row>
    <row r="82" spans="2:17">
      <c r="B82" s="2005" t="s">
        <v>1851</v>
      </c>
      <c r="C82" s="2006"/>
      <c r="D82" s="2092"/>
      <c r="E82" s="2092"/>
      <c r="F82" s="2092"/>
      <c r="G82" s="2092"/>
      <c r="H82" s="2092"/>
      <c r="I82" s="2092"/>
      <c r="J82" s="2092"/>
      <c r="K82" s="2092"/>
      <c r="L82" s="2092"/>
      <c r="M82" s="2092"/>
      <c r="N82" s="2092"/>
      <c r="O82" s="2092"/>
      <c r="P82" s="2093"/>
      <c r="Q82" s="2045"/>
    </row>
    <row r="83" spans="2:17">
      <c r="B83" s="2082" t="s">
        <v>1962</v>
      </c>
      <c r="C83" s="2083"/>
      <c r="D83" s="2051"/>
      <c r="E83" s="2051"/>
      <c r="F83" s="2051"/>
      <c r="G83" s="2051"/>
      <c r="H83" s="2051"/>
      <c r="I83" s="2051"/>
      <c r="J83" s="2051"/>
      <c r="K83" s="2051"/>
      <c r="L83" s="2051"/>
      <c r="M83" s="2051"/>
      <c r="N83" s="2051"/>
      <c r="O83" s="2084"/>
      <c r="P83" s="2085"/>
      <c r="Q83" s="2050"/>
    </row>
    <row r="84" spans="2:17">
      <c r="B84" s="2082" t="s">
        <v>1963</v>
      </c>
      <c r="C84" s="2083"/>
      <c r="D84" s="2051"/>
      <c r="E84" s="2051"/>
      <c r="F84" s="2051"/>
      <c r="G84" s="2051"/>
      <c r="H84" s="2051"/>
      <c r="I84" s="2051"/>
      <c r="J84" s="2051"/>
      <c r="K84" s="2051"/>
      <c r="L84" s="2051"/>
      <c r="M84" s="2051"/>
      <c r="N84" s="2051"/>
      <c r="O84" s="2084"/>
      <c r="P84" s="2085"/>
      <c r="Q84" s="2050"/>
    </row>
    <row r="85" spans="2:17">
      <c r="B85" s="2082" t="s">
        <v>1964</v>
      </c>
      <c r="C85" s="2083"/>
      <c r="D85" s="2051"/>
      <c r="E85" s="2051"/>
      <c r="F85" s="2051"/>
      <c r="G85" s="2051"/>
      <c r="H85" s="2051"/>
      <c r="I85" s="2051"/>
      <c r="J85" s="2051"/>
      <c r="K85" s="2051"/>
      <c r="L85" s="2051"/>
      <c r="M85" s="2051"/>
      <c r="N85" s="2051"/>
      <c r="O85" s="2084"/>
      <c r="P85" s="2085"/>
      <c r="Q85" s="2050"/>
    </row>
    <row r="86" spans="2:17">
      <c r="B86" s="2082" t="s">
        <v>1965</v>
      </c>
      <c r="C86" s="2083"/>
      <c r="D86" s="2051"/>
      <c r="E86" s="2051"/>
      <c r="F86" s="2051"/>
      <c r="G86" s="2051"/>
      <c r="H86" s="2051"/>
      <c r="I86" s="2051"/>
      <c r="J86" s="2051"/>
      <c r="K86" s="2051"/>
      <c r="L86" s="2051"/>
      <c r="M86" s="2051"/>
      <c r="N86" s="2051"/>
      <c r="O86" s="2084"/>
      <c r="P86" s="2085"/>
      <c r="Q86" s="2050"/>
    </row>
    <row r="87" spans="2:17">
      <c r="B87" s="2082" t="s">
        <v>1966</v>
      </c>
      <c r="C87" s="2083"/>
      <c r="D87" s="2051"/>
      <c r="E87" s="2051"/>
      <c r="F87" s="2051"/>
      <c r="G87" s="2051"/>
      <c r="H87" s="2051"/>
      <c r="I87" s="2051"/>
      <c r="J87" s="2051"/>
      <c r="K87" s="2051"/>
      <c r="L87" s="2051"/>
      <c r="M87" s="2051"/>
      <c r="N87" s="2051"/>
      <c r="O87" s="2084"/>
      <c r="P87" s="2085"/>
      <c r="Q87" s="2050"/>
    </row>
    <row r="88" spans="2:17">
      <c r="B88" s="2082" t="s">
        <v>1967</v>
      </c>
      <c r="C88" s="2083"/>
      <c r="D88" s="2051"/>
      <c r="E88" s="2051"/>
      <c r="F88" s="2051"/>
      <c r="G88" s="2051"/>
      <c r="H88" s="2051"/>
      <c r="I88" s="2051"/>
      <c r="J88" s="2051"/>
      <c r="K88" s="2051"/>
      <c r="L88" s="2051"/>
      <c r="M88" s="2051"/>
      <c r="N88" s="2051"/>
      <c r="O88" s="2084"/>
      <c r="P88" s="2085"/>
      <c r="Q88" s="2050"/>
    </row>
    <row r="89" spans="2:17">
      <c r="B89" s="2086" t="s">
        <v>8</v>
      </c>
      <c r="C89" s="2087"/>
      <c r="D89" s="2088">
        <f t="shared" ref="D89:Q89" si="8">SUM(D83:D88)</f>
        <v>0</v>
      </c>
      <c r="E89" s="2088">
        <f t="shared" si="8"/>
        <v>0</v>
      </c>
      <c r="F89" s="2088">
        <f t="shared" si="8"/>
        <v>0</v>
      </c>
      <c r="G89" s="2088">
        <f t="shared" si="8"/>
        <v>0</v>
      </c>
      <c r="H89" s="2088">
        <f t="shared" si="8"/>
        <v>0</v>
      </c>
      <c r="I89" s="2088">
        <f t="shared" si="8"/>
        <v>0</v>
      </c>
      <c r="J89" s="2088">
        <f t="shared" si="8"/>
        <v>0</v>
      </c>
      <c r="K89" s="2088">
        <f t="shared" si="8"/>
        <v>0</v>
      </c>
      <c r="L89" s="2088">
        <f>SUM(L83:L88)</f>
        <v>0</v>
      </c>
      <c r="M89" s="2088">
        <f>SUM(M83:M88)</f>
        <v>0</v>
      </c>
      <c r="N89" s="2088">
        <f>SUM(N83:N88)</f>
        <v>0</v>
      </c>
      <c r="O89" s="2089">
        <f>SUM(O83:O88)</f>
        <v>0</v>
      </c>
      <c r="P89" s="2096">
        <f t="shared" si="8"/>
        <v>0</v>
      </c>
      <c r="Q89" s="2097">
        <f t="shared" si="8"/>
        <v>0</v>
      </c>
    </row>
    <row r="90" spans="2:17">
      <c r="B90" s="1993"/>
      <c r="C90" s="972"/>
      <c r="D90" s="2092"/>
      <c r="E90" s="2092"/>
      <c r="F90" s="2092"/>
      <c r="G90" s="2092"/>
      <c r="H90" s="2092"/>
      <c r="I90" s="2092"/>
      <c r="J90" s="2092"/>
      <c r="K90" s="2092"/>
      <c r="L90" s="2092"/>
      <c r="M90" s="2092"/>
      <c r="N90" s="2092"/>
      <c r="O90" s="2092"/>
      <c r="P90" s="2093"/>
      <c r="Q90" s="2045"/>
    </row>
    <row r="91" spans="2:17">
      <c r="B91" s="2009" t="s">
        <v>1852</v>
      </c>
      <c r="C91" s="2010"/>
      <c r="D91" s="2092"/>
      <c r="E91" s="2092"/>
      <c r="F91" s="2092"/>
      <c r="G91" s="2092"/>
      <c r="H91" s="2092"/>
      <c r="I91" s="2092"/>
      <c r="J91" s="2092"/>
      <c r="K91" s="2092"/>
      <c r="L91" s="2092"/>
      <c r="M91" s="2092"/>
      <c r="N91" s="2092"/>
      <c r="O91" s="2092"/>
      <c r="P91" s="2093"/>
      <c r="Q91" s="2045"/>
    </row>
    <row r="92" spans="2:17">
      <c r="B92" s="2082"/>
      <c r="C92" s="2083"/>
      <c r="D92" s="2051"/>
      <c r="E92" s="2051"/>
      <c r="F92" s="2051"/>
      <c r="G92" s="2051"/>
      <c r="H92" s="2051"/>
      <c r="I92" s="2051"/>
      <c r="J92" s="2051"/>
      <c r="K92" s="2051"/>
      <c r="L92" s="2051"/>
      <c r="M92" s="2051"/>
      <c r="N92" s="2051"/>
      <c r="O92" s="2084"/>
      <c r="P92" s="2085"/>
      <c r="Q92" s="2050"/>
    </row>
    <row r="93" spans="2:17" ht="15" thickBot="1">
      <c r="B93" s="2113" t="s">
        <v>8</v>
      </c>
      <c r="C93" s="2114"/>
      <c r="D93" s="2061">
        <f t="shared" ref="D93:Q93" si="9">SUM(D92:D92)</f>
        <v>0</v>
      </c>
      <c r="E93" s="2061">
        <f t="shared" si="9"/>
        <v>0</v>
      </c>
      <c r="F93" s="2061">
        <f t="shared" si="9"/>
        <v>0</v>
      </c>
      <c r="G93" s="2061">
        <f t="shared" si="9"/>
        <v>0</v>
      </c>
      <c r="H93" s="2061">
        <f t="shared" si="9"/>
        <v>0</v>
      </c>
      <c r="I93" s="2061">
        <f t="shared" si="9"/>
        <v>0</v>
      </c>
      <c r="J93" s="2061">
        <f t="shared" si="9"/>
        <v>0</v>
      </c>
      <c r="K93" s="2061">
        <f t="shared" si="9"/>
        <v>0</v>
      </c>
      <c r="L93" s="2061">
        <f t="shared" si="9"/>
        <v>0</v>
      </c>
      <c r="M93" s="2061">
        <f>SUM(M92:M92)</f>
        <v>0</v>
      </c>
      <c r="N93" s="2061">
        <f>SUM(N92:N92)</f>
        <v>0</v>
      </c>
      <c r="O93" s="2062">
        <f>SUM(O92:O92)</f>
        <v>0</v>
      </c>
      <c r="P93" s="2063">
        <f t="shared" si="9"/>
        <v>0</v>
      </c>
      <c r="Q93" s="2064">
        <f t="shared" si="9"/>
        <v>0</v>
      </c>
    </row>
    <row r="94" spans="2:17">
      <c r="B94" s="974"/>
      <c r="C94" s="974"/>
      <c r="D94" s="2115"/>
      <c r="E94" s="2115"/>
      <c r="F94" s="2115"/>
      <c r="G94" s="2115"/>
      <c r="H94" s="2115"/>
      <c r="I94" s="2115"/>
      <c r="J94" s="2115"/>
      <c r="K94" s="2115"/>
      <c r="L94" s="2115"/>
      <c r="M94" s="2115"/>
      <c r="N94" s="2115"/>
      <c r="O94" s="2115"/>
      <c r="P94" s="2115"/>
    </row>
    <row r="95" spans="2:17">
      <c r="J95" s="2036"/>
      <c r="L95" s="2116"/>
      <c r="M95" s="2116"/>
      <c r="N95" s="2116"/>
      <c r="O95" s="2116"/>
      <c r="P95" s="2116"/>
    </row>
    <row r="96" spans="2:17" ht="15" thickBot="1">
      <c r="J96" s="2036"/>
      <c r="L96" s="2116"/>
      <c r="M96" s="2116"/>
      <c r="N96" s="2116"/>
      <c r="O96" s="2116"/>
      <c r="P96" s="2116"/>
    </row>
    <row r="97" spans="2:17" ht="15" thickBot="1">
      <c r="B97" s="1954"/>
      <c r="C97" s="1955"/>
      <c r="D97" s="1956">
        <v>2000</v>
      </c>
      <c r="E97" s="1957">
        <v>2001</v>
      </c>
      <c r="F97" s="1957">
        <v>2002</v>
      </c>
      <c r="G97" s="1957">
        <v>2003</v>
      </c>
      <c r="H97" s="1957">
        <v>2004</v>
      </c>
      <c r="I97" s="1958">
        <v>2005</v>
      </c>
      <c r="J97" s="1958">
        <v>2006</v>
      </c>
      <c r="K97" s="1958">
        <v>2007</v>
      </c>
      <c r="L97" s="1957">
        <v>2008</v>
      </c>
      <c r="M97" s="1957">
        <v>2009</v>
      </c>
      <c r="N97" s="1957">
        <v>2010</v>
      </c>
      <c r="O97" s="2067">
        <v>2011</v>
      </c>
      <c r="P97" s="2068">
        <v>2012</v>
      </c>
      <c r="Q97" s="1976">
        <v>2013</v>
      </c>
    </row>
    <row r="98" spans="2:17" ht="15">
      <c r="B98" s="2069" t="s">
        <v>1968</v>
      </c>
      <c r="C98" s="2070"/>
      <c r="D98" s="2071"/>
      <c r="E98" s="2071"/>
      <c r="F98" s="2071"/>
      <c r="G98" s="2071"/>
      <c r="H98" s="2071"/>
      <c r="I98" s="2043"/>
      <c r="J98" s="2072"/>
      <c r="K98" s="2072"/>
      <c r="L98" s="2072"/>
      <c r="M98" s="2072"/>
      <c r="N98" s="2072"/>
      <c r="O98" s="2072"/>
      <c r="P98" s="2073"/>
      <c r="Q98" s="2045"/>
    </row>
    <row r="99" spans="2:17">
      <c r="B99" s="2075"/>
      <c r="C99" s="1974"/>
      <c r="D99" s="2071"/>
      <c r="E99" s="2071"/>
      <c r="F99" s="2071"/>
      <c r="G99" s="2071"/>
      <c r="H99" s="2071"/>
      <c r="I99" s="2043"/>
      <c r="J99" s="2072"/>
      <c r="K99" s="2072"/>
      <c r="L99" s="2072"/>
      <c r="M99" s="2072"/>
      <c r="N99" s="2072"/>
      <c r="O99" s="2072"/>
      <c r="P99" s="2073"/>
      <c r="Q99" s="2045"/>
    </row>
    <row r="100" spans="2:17">
      <c r="B100" s="1977" t="s">
        <v>1845</v>
      </c>
      <c r="C100" s="974"/>
      <c r="D100" s="2077"/>
      <c r="E100" s="2078"/>
      <c r="F100" s="2079"/>
      <c r="G100" s="2078"/>
      <c r="H100" s="2079"/>
      <c r="I100" s="2080"/>
      <c r="J100" s="2080"/>
      <c r="K100" s="2080"/>
      <c r="L100" s="2080"/>
      <c r="M100" s="2080"/>
      <c r="N100" s="2080"/>
      <c r="O100" s="2080"/>
      <c r="P100" s="2081"/>
      <c r="Q100" s="2045"/>
    </row>
    <row r="101" spans="2:17">
      <c r="B101" s="2082" t="s">
        <v>1969</v>
      </c>
      <c r="C101" s="2083"/>
      <c r="D101" s="2051"/>
      <c r="E101" s="2051"/>
      <c r="F101" s="2051"/>
      <c r="G101" s="2051"/>
      <c r="H101" s="2051"/>
      <c r="I101" s="2051"/>
      <c r="J101" s="2051"/>
      <c r="K101" s="2051"/>
      <c r="L101" s="2051"/>
      <c r="M101" s="2051"/>
      <c r="N101" s="2051"/>
      <c r="O101" s="2084"/>
      <c r="P101" s="2085"/>
      <c r="Q101" s="2050"/>
    </row>
    <row r="102" spans="2:17">
      <c r="B102" s="2082" t="s">
        <v>1970</v>
      </c>
      <c r="C102" s="2083"/>
      <c r="D102" s="2051"/>
      <c r="E102" s="2051"/>
      <c r="F102" s="2051"/>
      <c r="G102" s="2051"/>
      <c r="H102" s="2051"/>
      <c r="I102" s="2051"/>
      <c r="J102" s="2051"/>
      <c r="K102" s="2051"/>
      <c r="L102" s="2051"/>
      <c r="M102" s="2051"/>
      <c r="N102" s="2051"/>
      <c r="O102" s="2084"/>
      <c r="P102" s="2085"/>
      <c r="Q102" s="2050"/>
    </row>
    <row r="103" spans="2:17">
      <c r="B103" s="2082" t="s">
        <v>1971</v>
      </c>
      <c r="C103" s="2083"/>
      <c r="D103" s="2051"/>
      <c r="E103" s="2051"/>
      <c r="F103" s="2051"/>
      <c r="G103" s="2051"/>
      <c r="H103" s="2051"/>
      <c r="I103" s="2051"/>
      <c r="J103" s="2051"/>
      <c r="K103" s="2051"/>
      <c r="L103" s="2051"/>
      <c r="M103" s="2051"/>
      <c r="N103" s="2051"/>
      <c r="O103" s="2084"/>
      <c r="P103" s="2085"/>
      <c r="Q103" s="2050"/>
    </row>
    <row r="104" spans="2:17">
      <c r="B104" s="2082" t="s">
        <v>1873</v>
      </c>
      <c r="C104" s="2083"/>
      <c r="D104" s="2051"/>
      <c r="E104" s="2051"/>
      <c r="F104" s="2051"/>
      <c r="G104" s="2051"/>
      <c r="H104" s="2051"/>
      <c r="I104" s="2051"/>
      <c r="J104" s="2051"/>
      <c r="K104" s="2051"/>
      <c r="L104" s="2051"/>
      <c r="M104" s="2051"/>
      <c r="N104" s="2051"/>
      <c r="O104" s="2084"/>
      <c r="P104" s="2085"/>
      <c r="Q104" s="2050"/>
    </row>
    <row r="105" spans="2:17">
      <c r="B105" s="2086" t="s">
        <v>8</v>
      </c>
      <c r="C105" s="2087"/>
      <c r="D105" s="2088">
        <f t="shared" ref="D105:Q105" si="10">SUM(D101:D104)</f>
        <v>0</v>
      </c>
      <c r="E105" s="2088">
        <f t="shared" si="10"/>
        <v>0</v>
      </c>
      <c r="F105" s="2088">
        <f t="shared" si="10"/>
        <v>0</v>
      </c>
      <c r="G105" s="2088">
        <f t="shared" si="10"/>
        <v>0</v>
      </c>
      <c r="H105" s="2088">
        <f t="shared" si="10"/>
        <v>0</v>
      </c>
      <c r="I105" s="2088">
        <f t="shared" si="10"/>
        <v>0</v>
      </c>
      <c r="J105" s="2088">
        <f t="shared" si="10"/>
        <v>0</v>
      </c>
      <c r="K105" s="2088">
        <f t="shared" si="10"/>
        <v>0</v>
      </c>
      <c r="L105" s="2088">
        <f>SUM(L101:L104)</f>
        <v>0</v>
      </c>
      <c r="M105" s="2088">
        <f>SUM(M101:M104)</f>
        <v>0</v>
      </c>
      <c r="N105" s="2088">
        <f>SUM(N101:N104)</f>
        <v>0</v>
      </c>
      <c r="O105" s="2089">
        <f>SUM(O101:O104)</f>
        <v>0</v>
      </c>
      <c r="P105" s="2096">
        <f t="shared" si="10"/>
        <v>0</v>
      </c>
      <c r="Q105" s="2097">
        <f t="shared" si="10"/>
        <v>0</v>
      </c>
    </row>
    <row r="106" spans="2:17">
      <c r="B106" s="1993"/>
      <c r="C106" s="972"/>
      <c r="D106" s="2092"/>
      <c r="E106" s="2092"/>
      <c r="F106" s="2092"/>
      <c r="G106" s="2092"/>
      <c r="H106" s="2092"/>
      <c r="I106" s="2092"/>
      <c r="J106" s="2092"/>
      <c r="K106" s="2092"/>
      <c r="L106" s="2092"/>
      <c r="M106" s="2092"/>
      <c r="N106" s="2092"/>
      <c r="O106" s="2092"/>
      <c r="P106" s="2093"/>
      <c r="Q106" s="2045"/>
    </row>
    <row r="107" spans="2:17">
      <c r="B107" s="1977" t="s">
        <v>1846</v>
      </c>
      <c r="C107" s="974"/>
      <c r="D107" s="2092"/>
      <c r="E107" s="2092"/>
      <c r="F107" s="2092"/>
      <c r="G107" s="2092"/>
      <c r="H107" s="2092"/>
      <c r="I107" s="2092"/>
      <c r="J107" s="2092"/>
      <c r="K107" s="2092"/>
      <c r="L107" s="2092"/>
      <c r="M107" s="2092"/>
      <c r="N107" s="2092"/>
      <c r="O107" s="2092"/>
      <c r="P107" s="2093"/>
      <c r="Q107" s="2045"/>
    </row>
    <row r="108" spans="2:17">
      <c r="B108" s="2082" t="s">
        <v>1971</v>
      </c>
      <c r="C108" s="2083"/>
      <c r="D108" s="2051"/>
      <c r="E108" s="2051"/>
      <c r="F108" s="2051"/>
      <c r="G108" s="2051"/>
      <c r="H108" s="2051"/>
      <c r="I108" s="2051"/>
      <c r="J108" s="2051"/>
      <c r="K108" s="2051"/>
      <c r="L108" s="2051"/>
      <c r="M108" s="2051"/>
      <c r="N108" s="2051"/>
      <c r="O108" s="2084"/>
      <c r="P108" s="2085"/>
      <c r="Q108" s="2050"/>
    </row>
    <row r="109" spans="2:17">
      <c r="B109" s="2086" t="s">
        <v>8</v>
      </c>
      <c r="C109" s="2087"/>
      <c r="D109" s="2088">
        <f t="shared" ref="D109:Q109" si="11">SUM(D108:D108)</f>
        <v>0</v>
      </c>
      <c r="E109" s="2088">
        <f t="shared" si="11"/>
        <v>0</v>
      </c>
      <c r="F109" s="2088">
        <f t="shared" si="11"/>
        <v>0</v>
      </c>
      <c r="G109" s="2088">
        <f t="shared" si="11"/>
        <v>0</v>
      </c>
      <c r="H109" s="2088">
        <f t="shared" si="11"/>
        <v>0</v>
      </c>
      <c r="I109" s="2088">
        <f t="shared" si="11"/>
        <v>0</v>
      </c>
      <c r="J109" s="2088">
        <f t="shared" si="11"/>
        <v>0</v>
      </c>
      <c r="K109" s="2088">
        <f t="shared" si="11"/>
        <v>0</v>
      </c>
      <c r="L109" s="2088">
        <f>SUM(L108:L108)</f>
        <v>0</v>
      </c>
      <c r="M109" s="2088">
        <f>SUM(M108:M108)</f>
        <v>0</v>
      </c>
      <c r="N109" s="2088">
        <f>SUM(N108:N108)</f>
        <v>0</v>
      </c>
      <c r="O109" s="2089">
        <f>SUM(O108:O108)</f>
        <v>0</v>
      </c>
      <c r="P109" s="2096">
        <f t="shared" si="11"/>
        <v>0</v>
      </c>
      <c r="Q109" s="2097">
        <f t="shared" si="11"/>
        <v>0</v>
      </c>
    </row>
    <row r="110" spans="2:17">
      <c r="B110" s="1993"/>
      <c r="C110" s="972"/>
      <c r="D110" s="2092"/>
      <c r="E110" s="2092"/>
      <c r="F110" s="2092"/>
      <c r="G110" s="2092"/>
      <c r="H110" s="2092"/>
      <c r="I110" s="2092"/>
      <c r="J110" s="2092"/>
      <c r="K110" s="2092"/>
      <c r="L110" s="2092"/>
      <c r="M110" s="2092"/>
      <c r="N110" s="2092"/>
      <c r="O110" s="2092"/>
      <c r="P110" s="2093"/>
      <c r="Q110" s="2045"/>
    </row>
    <row r="111" spans="2:17">
      <c r="B111" s="1977" t="s">
        <v>1847</v>
      </c>
      <c r="C111" s="974"/>
      <c r="D111" s="2092"/>
      <c r="E111" s="2092"/>
      <c r="F111" s="2092"/>
      <c r="G111" s="2092"/>
      <c r="H111" s="2092"/>
      <c r="I111" s="2092"/>
      <c r="J111" s="2092"/>
      <c r="K111" s="2092"/>
      <c r="L111" s="2092"/>
      <c r="M111" s="2092"/>
      <c r="N111" s="2092"/>
      <c r="O111" s="2092"/>
      <c r="P111" s="2093"/>
      <c r="Q111" s="2045"/>
    </row>
    <row r="112" spans="2:17">
      <c r="B112" s="2082" t="s">
        <v>1969</v>
      </c>
      <c r="C112" s="2083"/>
      <c r="D112" s="2051"/>
      <c r="E112" s="2051"/>
      <c r="F112" s="2051"/>
      <c r="G112" s="2051"/>
      <c r="H112" s="2051"/>
      <c r="I112" s="2051"/>
      <c r="J112" s="2051"/>
      <c r="K112" s="2051"/>
      <c r="L112" s="2051"/>
      <c r="M112" s="2051"/>
      <c r="N112" s="2051"/>
      <c r="O112" s="2084"/>
      <c r="P112" s="2085"/>
      <c r="Q112" s="2050"/>
    </row>
    <row r="113" spans="2:17">
      <c r="B113" s="2082" t="s">
        <v>1970</v>
      </c>
      <c r="C113" s="2083"/>
      <c r="D113" s="2051"/>
      <c r="E113" s="2051"/>
      <c r="F113" s="2051"/>
      <c r="G113" s="2051"/>
      <c r="H113" s="2051"/>
      <c r="I113" s="2051"/>
      <c r="J113" s="2051"/>
      <c r="K113" s="2051"/>
      <c r="L113" s="2051"/>
      <c r="M113" s="2051"/>
      <c r="N113" s="2051"/>
      <c r="O113" s="2084"/>
      <c r="P113" s="2085"/>
      <c r="Q113" s="2050"/>
    </row>
    <row r="114" spans="2:17">
      <c r="B114" s="2082" t="s">
        <v>1972</v>
      </c>
      <c r="C114" s="2083"/>
      <c r="D114" s="2051"/>
      <c r="E114" s="2051"/>
      <c r="F114" s="2051"/>
      <c r="G114" s="2051"/>
      <c r="H114" s="2051"/>
      <c r="I114" s="2051"/>
      <c r="J114" s="2051"/>
      <c r="K114" s="2051"/>
      <c r="L114" s="2051"/>
      <c r="M114" s="2051"/>
      <c r="N114" s="2051"/>
      <c r="O114" s="2084"/>
      <c r="P114" s="2085"/>
      <c r="Q114" s="2050"/>
    </row>
    <row r="115" spans="2:17">
      <c r="B115" s="2082" t="s">
        <v>1971</v>
      </c>
      <c r="C115" s="2083"/>
      <c r="D115" s="2051"/>
      <c r="E115" s="2051"/>
      <c r="F115" s="2051"/>
      <c r="G115" s="2051"/>
      <c r="H115" s="2051"/>
      <c r="I115" s="2051"/>
      <c r="J115" s="2051"/>
      <c r="K115" s="2051"/>
      <c r="L115" s="2051"/>
      <c r="M115" s="2051"/>
      <c r="N115" s="2051"/>
      <c r="O115" s="2084"/>
      <c r="P115" s="2085"/>
      <c r="Q115" s="2050"/>
    </row>
    <row r="116" spans="2:17">
      <c r="B116" s="2117" t="s">
        <v>1973</v>
      </c>
      <c r="C116" s="2083"/>
      <c r="D116" s="2051"/>
      <c r="E116" s="2051"/>
      <c r="F116" s="2051"/>
      <c r="G116" s="2051"/>
      <c r="H116" s="2051"/>
      <c r="I116" s="2051"/>
      <c r="J116" s="2051"/>
      <c r="K116" s="2051"/>
      <c r="L116" s="2051"/>
      <c r="M116" s="2051"/>
      <c r="N116" s="2051"/>
      <c r="O116" s="2084"/>
      <c r="P116" s="2085"/>
      <c r="Q116" s="2050"/>
    </row>
    <row r="117" spans="2:17">
      <c r="B117" s="2082" t="s">
        <v>1873</v>
      </c>
      <c r="C117" s="2083"/>
      <c r="D117" s="2051"/>
      <c r="E117" s="2051"/>
      <c r="F117" s="2051"/>
      <c r="G117" s="2051"/>
      <c r="H117" s="2051"/>
      <c r="I117" s="2051"/>
      <c r="J117" s="2051"/>
      <c r="K117" s="2051"/>
      <c r="L117" s="2051"/>
      <c r="M117" s="2051"/>
      <c r="N117" s="2051"/>
      <c r="O117" s="2084"/>
      <c r="P117" s="2085"/>
      <c r="Q117" s="2050"/>
    </row>
    <row r="118" spans="2:17">
      <c r="B118" s="2086" t="s">
        <v>8</v>
      </c>
      <c r="C118" s="2087"/>
      <c r="D118" s="2088">
        <f t="shared" ref="D118:Q118" si="12">SUM(D112:D117)</f>
        <v>0</v>
      </c>
      <c r="E118" s="2088">
        <f t="shared" si="12"/>
        <v>0</v>
      </c>
      <c r="F118" s="2088">
        <f t="shared" si="12"/>
        <v>0</v>
      </c>
      <c r="G118" s="2088">
        <f t="shared" si="12"/>
        <v>0</v>
      </c>
      <c r="H118" s="2088">
        <f t="shared" si="12"/>
        <v>0</v>
      </c>
      <c r="I118" s="2088">
        <f t="shared" si="12"/>
        <v>0</v>
      </c>
      <c r="J118" s="2088">
        <f t="shared" si="12"/>
        <v>0</v>
      </c>
      <c r="K118" s="2088">
        <f t="shared" si="12"/>
        <v>0</v>
      </c>
      <c r="L118" s="2088">
        <f>SUM(L112:L117)</f>
        <v>0</v>
      </c>
      <c r="M118" s="2088">
        <f>SUM(M112:M117)</f>
        <v>0</v>
      </c>
      <c r="N118" s="2088">
        <f>SUM(N112:N117)</f>
        <v>0</v>
      </c>
      <c r="O118" s="2089">
        <f>SUM(O112:O117)</f>
        <v>0</v>
      </c>
      <c r="P118" s="2096">
        <f t="shared" si="12"/>
        <v>0</v>
      </c>
      <c r="Q118" s="2097">
        <f t="shared" si="12"/>
        <v>0</v>
      </c>
    </row>
    <row r="119" spans="2:17">
      <c r="B119" s="1993"/>
      <c r="C119" s="972"/>
      <c r="D119" s="2092"/>
      <c r="E119" s="2092"/>
      <c r="F119" s="2092"/>
      <c r="G119" s="2092"/>
      <c r="H119" s="2092"/>
      <c r="I119" s="2092"/>
      <c r="J119" s="2092"/>
      <c r="K119" s="2092"/>
      <c r="L119" s="2092"/>
      <c r="M119" s="2092"/>
      <c r="N119" s="2092"/>
      <c r="O119" s="2092"/>
      <c r="P119" s="2093"/>
      <c r="Q119" s="2045"/>
    </row>
    <row r="120" spans="2:17">
      <c r="B120" s="1977" t="s">
        <v>1848</v>
      </c>
      <c r="C120" s="974"/>
      <c r="D120" s="2092"/>
      <c r="E120" s="2092"/>
      <c r="F120" s="2092"/>
      <c r="G120" s="2092"/>
      <c r="H120" s="2092"/>
      <c r="I120" s="2092"/>
      <c r="J120" s="2092"/>
      <c r="K120" s="2092"/>
      <c r="L120" s="2092"/>
      <c r="M120" s="2092"/>
      <c r="N120" s="2092"/>
      <c r="O120" s="2092"/>
      <c r="P120" s="2093"/>
      <c r="Q120" s="2045"/>
    </row>
    <row r="121" spans="2:17">
      <c r="B121" s="2082" t="s">
        <v>1969</v>
      </c>
      <c r="C121" s="2083"/>
      <c r="D121" s="2051"/>
      <c r="E121" s="2051"/>
      <c r="F121" s="2051"/>
      <c r="G121" s="2051"/>
      <c r="H121" s="2051"/>
      <c r="I121" s="2051"/>
      <c r="J121" s="2051"/>
      <c r="K121" s="2051"/>
      <c r="L121" s="2051"/>
      <c r="M121" s="2051"/>
      <c r="N121" s="2051"/>
      <c r="O121" s="2084"/>
      <c r="P121" s="2085"/>
      <c r="Q121" s="2050"/>
    </row>
    <row r="122" spans="2:17">
      <c r="B122" s="2082" t="s">
        <v>1974</v>
      </c>
      <c r="C122" s="2083"/>
      <c r="D122" s="2051"/>
      <c r="E122" s="2051"/>
      <c r="F122" s="2051"/>
      <c r="G122" s="2051"/>
      <c r="H122" s="2051"/>
      <c r="I122" s="2051"/>
      <c r="J122" s="2051"/>
      <c r="K122" s="2051"/>
      <c r="L122" s="2051"/>
      <c r="M122" s="2051"/>
      <c r="N122" s="2051"/>
      <c r="O122" s="2084"/>
      <c r="P122" s="2085"/>
      <c r="Q122" s="2050"/>
    </row>
    <row r="123" spans="2:17">
      <c r="B123" s="2082" t="s">
        <v>1970</v>
      </c>
      <c r="C123" s="2083"/>
      <c r="D123" s="2051"/>
      <c r="E123" s="2051"/>
      <c r="F123" s="2051"/>
      <c r="G123" s="2051"/>
      <c r="H123" s="2051"/>
      <c r="I123" s="2051"/>
      <c r="J123" s="2051"/>
      <c r="K123" s="2051"/>
      <c r="L123" s="2051"/>
      <c r="M123" s="2051"/>
      <c r="N123" s="2051"/>
      <c r="O123" s="2084"/>
      <c r="P123" s="2085"/>
      <c r="Q123" s="2050"/>
    </row>
    <row r="124" spans="2:17">
      <c r="B124" s="2082" t="s">
        <v>1972</v>
      </c>
      <c r="C124" s="2083"/>
      <c r="D124" s="2051"/>
      <c r="E124" s="2051"/>
      <c r="F124" s="2051"/>
      <c r="G124" s="2051"/>
      <c r="H124" s="2051"/>
      <c r="I124" s="2051"/>
      <c r="J124" s="2051"/>
      <c r="K124" s="2051"/>
      <c r="L124" s="2051"/>
      <c r="M124" s="2051"/>
      <c r="N124" s="2051"/>
      <c r="O124" s="2084"/>
      <c r="P124" s="2085"/>
      <c r="Q124" s="2050"/>
    </row>
    <row r="125" spans="2:17">
      <c r="B125" s="2082" t="s">
        <v>1971</v>
      </c>
      <c r="C125" s="2083"/>
      <c r="D125" s="2051"/>
      <c r="E125" s="2051"/>
      <c r="F125" s="2051"/>
      <c r="G125" s="2051"/>
      <c r="H125" s="2051"/>
      <c r="I125" s="2051"/>
      <c r="J125" s="2051"/>
      <c r="K125" s="2051"/>
      <c r="L125" s="2051"/>
      <c r="M125" s="2051"/>
      <c r="N125" s="2051"/>
      <c r="O125" s="2084"/>
      <c r="P125" s="2085"/>
      <c r="Q125" s="2050"/>
    </row>
    <row r="126" spans="2:17">
      <c r="B126" s="2082" t="s">
        <v>1975</v>
      </c>
      <c r="C126" s="2083"/>
      <c r="D126" s="2051"/>
      <c r="E126" s="2051"/>
      <c r="F126" s="2051"/>
      <c r="G126" s="2051"/>
      <c r="H126" s="2051"/>
      <c r="I126" s="2051"/>
      <c r="J126" s="2051"/>
      <c r="K126" s="2051"/>
      <c r="L126" s="2051"/>
      <c r="M126" s="2051"/>
      <c r="N126" s="2051"/>
      <c r="O126" s="2084"/>
      <c r="P126" s="2085"/>
      <c r="Q126" s="2050"/>
    </row>
    <row r="127" spans="2:17">
      <c r="B127" s="2086" t="s">
        <v>8</v>
      </c>
      <c r="C127" s="2087"/>
      <c r="D127" s="2088">
        <f t="shared" ref="D127:Q127" si="13">SUM(D121:D126)</f>
        <v>0</v>
      </c>
      <c r="E127" s="2088">
        <f t="shared" si="13"/>
        <v>0</v>
      </c>
      <c r="F127" s="2088">
        <f t="shared" si="13"/>
        <v>0</v>
      </c>
      <c r="G127" s="2088">
        <f t="shared" si="13"/>
        <v>0</v>
      </c>
      <c r="H127" s="2088">
        <f t="shared" si="13"/>
        <v>0</v>
      </c>
      <c r="I127" s="2088">
        <f t="shared" si="13"/>
        <v>0</v>
      </c>
      <c r="J127" s="2088">
        <f t="shared" si="13"/>
        <v>0</v>
      </c>
      <c r="K127" s="2088">
        <f t="shared" si="13"/>
        <v>0</v>
      </c>
      <c r="L127" s="2088">
        <f>SUM(L121:L126)</f>
        <v>0</v>
      </c>
      <c r="M127" s="2088">
        <f>SUM(M121:M126)</f>
        <v>0</v>
      </c>
      <c r="N127" s="2088">
        <f>SUM(N121:N126)</f>
        <v>0</v>
      </c>
      <c r="O127" s="2089">
        <f>SUM(O121:O126)</f>
        <v>0</v>
      </c>
      <c r="P127" s="2096">
        <f t="shared" si="13"/>
        <v>0</v>
      </c>
      <c r="Q127" s="2097">
        <f t="shared" si="13"/>
        <v>0</v>
      </c>
    </row>
    <row r="128" spans="2:17" ht="13.5" customHeight="1">
      <c r="B128" s="1993"/>
      <c r="C128" s="972"/>
      <c r="D128" s="2092"/>
      <c r="E128" s="2092"/>
      <c r="F128" s="2092"/>
      <c r="G128" s="2092"/>
      <c r="H128" s="2092"/>
      <c r="I128" s="2092"/>
      <c r="J128" s="2092"/>
      <c r="K128" s="2092"/>
      <c r="L128" s="2092"/>
      <c r="M128" s="2092"/>
      <c r="N128" s="2092"/>
      <c r="O128" s="2092"/>
      <c r="P128" s="2093"/>
      <c r="Q128" s="2045"/>
    </row>
    <row r="129" spans="2:17">
      <c r="B129" s="1977" t="s">
        <v>1849</v>
      </c>
      <c r="C129" s="974"/>
      <c r="D129" s="2092"/>
      <c r="E129" s="2092"/>
      <c r="F129" s="2092"/>
      <c r="G129" s="2092"/>
      <c r="H129" s="2092"/>
      <c r="I129" s="2092"/>
      <c r="J129" s="2092"/>
      <c r="K129" s="2092"/>
      <c r="L129" s="2092"/>
      <c r="M129" s="2092"/>
      <c r="N129" s="2092"/>
      <c r="O129" s="2092"/>
      <c r="P129" s="2093"/>
      <c r="Q129" s="2045"/>
    </row>
    <row r="130" spans="2:17">
      <c r="B130" s="2082" t="s">
        <v>1969</v>
      </c>
      <c r="C130" s="2083"/>
      <c r="D130" s="2051"/>
      <c r="E130" s="2051"/>
      <c r="F130" s="2051"/>
      <c r="G130" s="2051"/>
      <c r="H130" s="2051"/>
      <c r="I130" s="2051"/>
      <c r="J130" s="2051"/>
      <c r="K130" s="2051"/>
      <c r="L130" s="2051"/>
      <c r="M130" s="2051"/>
      <c r="N130" s="2051"/>
      <c r="O130" s="2084"/>
      <c r="P130" s="2085"/>
      <c r="Q130" s="2050"/>
    </row>
    <row r="131" spans="2:17">
      <c r="B131" s="2104" t="s">
        <v>1976</v>
      </c>
      <c r="C131" s="2105"/>
      <c r="D131" s="2051"/>
      <c r="E131" s="2051"/>
      <c r="F131" s="2051"/>
      <c r="G131" s="2051"/>
      <c r="H131" s="2051"/>
      <c r="I131" s="2051"/>
      <c r="J131" s="2051"/>
      <c r="K131" s="2051"/>
      <c r="L131" s="2051"/>
      <c r="M131" s="2051"/>
      <c r="N131" s="2051"/>
      <c r="O131" s="2084"/>
      <c r="P131" s="2085"/>
      <c r="Q131" s="2050"/>
    </row>
    <row r="132" spans="2:17">
      <c r="B132" s="2104" t="s">
        <v>1970</v>
      </c>
      <c r="C132" s="2105"/>
      <c r="D132" s="2051"/>
      <c r="E132" s="2051"/>
      <c r="F132" s="2051"/>
      <c r="G132" s="2051"/>
      <c r="H132" s="2051"/>
      <c r="I132" s="2051"/>
      <c r="J132" s="2051"/>
      <c r="K132" s="2051"/>
      <c r="L132" s="2051"/>
      <c r="M132" s="2051"/>
      <c r="N132" s="2051"/>
      <c r="O132" s="2084"/>
      <c r="P132" s="2085"/>
      <c r="Q132" s="2050"/>
    </row>
    <row r="133" spans="2:17">
      <c r="B133" s="2104" t="s">
        <v>1971</v>
      </c>
      <c r="C133" s="2105"/>
      <c r="D133" s="2051"/>
      <c r="E133" s="2051"/>
      <c r="F133" s="2051"/>
      <c r="G133" s="2051"/>
      <c r="H133" s="2051"/>
      <c r="I133" s="2051"/>
      <c r="J133" s="2051"/>
      <c r="K133" s="2051"/>
      <c r="L133" s="2051"/>
      <c r="M133" s="2051"/>
      <c r="N133" s="2051"/>
      <c r="O133" s="2084"/>
      <c r="P133" s="2085"/>
      <c r="Q133" s="2050"/>
    </row>
    <row r="134" spans="2:17">
      <c r="B134" s="2082" t="s">
        <v>1873</v>
      </c>
      <c r="C134" s="2083"/>
      <c r="D134" s="2051"/>
      <c r="E134" s="2051"/>
      <c r="F134" s="2051"/>
      <c r="G134" s="2051"/>
      <c r="H134" s="2051"/>
      <c r="I134" s="2051"/>
      <c r="J134" s="2051"/>
      <c r="K134" s="2051"/>
      <c r="L134" s="2051"/>
      <c r="M134" s="2051"/>
      <c r="N134" s="2051"/>
      <c r="O134" s="2084"/>
      <c r="P134" s="2085"/>
      <c r="Q134" s="2050"/>
    </row>
    <row r="135" spans="2:17">
      <c r="B135" s="2086" t="s">
        <v>8</v>
      </c>
      <c r="C135" s="2087"/>
      <c r="D135" s="2088">
        <f t="shared" ref="D135:Q135" si="14">SUM(D130:D134)</f>
        <v>0</v>
      </c>
      <c r="E135" s="2088">
        <f t="shared" si="14"/>
        <v>0</v>
      </c>
      <c r="F135" s="2088">
        <f t="shared" si="14"/>
        <v>0</v>
      </c>
      <c r="G135" s="2088">
        <f t="shared" si="14"/>
        <v>0</v>
      </c>
      <c r="H135" s="2088">
        <f t="shared" si="14"/>
        <v>0</v>
      </c>
      <c r="I135" s="2088">
        <f t="shared" si="14"/>
        <v>0</v>
      </c>
      <c r="J135" s="2088">
        <f t="shared" si="14"/>
        <v>0</v>
      </c>
      <c r="K135" s="2088">
        <f t="shared" si="14"/>
        <v>0</v>
      </c>
      <c r="L135" s="2088">
        <f>SUM(L130:L134)</f>
        <v>0</v>
      </c>
      <c r="M135" s="2088">
        <f>SUM(M130:M134)</f>
        <v>0</v>
      </c>
      <c r="N135" s="2088">
        <f>SUM(N130:N134)</f>
        <v>0</v>
      </c>
      <c r="O135" s="2089">
        <f>SUM(O130:O134)</f>
        <v>0</v>
      </c>
      <c r="P135" s="2096">
        <f t="shared" si="14"/>
        <v>0</v>
      </c>
      <c r="Q135" s="2097">
        <f t="shared" si="14"/>
        <v>0</v>
      </c>
    </row>
    <row r="136" spans="2:17">
      <c r="B136" s="1993"/>
      <c r="C136" s="972"/>
      <c r="D136" s="2092"/>
      <c r="E136" s="2092"/>
      <c r="F136" s="2092"/>
      <c r="G136" s="2092"/>
      <c r="H136" s="2092"/>
      <c r="I136" s="2092"/>
      <c r="J136" s="2092"/>
      <c r="K136" s="2092"/>
      <c r="L136" s="2092"/>
      <c r="M136" s="2092"/>
      <c r="N136" s="2092"/>
      <c r="O136" s="2092"/>
      <c r="P136" s="2093"/>
      <c r="Q136" s="2045"/>
    </row>
    <row r="137" spans="2:17">
      <c r="B137" s="1977" t="s">
        <v>1955</v>
      </c>
      <c r="C137" s="974"/>
      <c r="D137" s="2092"/>
      <c r="E137" s="2092"/>
      <c r="F137" s="2092"/>
      <c r="G137" s="2092"/>
      <c r="H137" s="2092"/>
      <c r="I137" s="2092"/>
      <c r="J137" s="2092"/>
      <c r="K137" s="2092"/>
      <c r="L137" s="2092"/>
      <c r="M137" s="2092"/>
      <c r="N137" s="2092"/>
      <c r="O137" s="2092"/>
      <c r="P137" s="2093"/>
      <c r="Q137" s="2045"/>
    </row>
    <row r="138" spans="2:17">
      <c r="B138" s="2082" t="s">
        <v>1969</v>
      </c>
      <c r="C138" s="2083"/>
      <c r="D138" s="2051"/>
      <c r="E138" s="2051"/>
      <c r="F138" s="2051"/>
      <c r="G138" s="2051"/>
      <c r="H138" s="2051"/>
      <c r="I138" s="2051"/>
      <c r="J138" s="2051"/>
      <c r="K138" s="2051"/>
      <c r="L138" s="2051"/>
      <c r="M138" s="2051"/>
      <c r="N138" s="2051"/>
      <c r="O138" s="2084"/>
      <c r="P138" s="2085"/>
      <c r="Q138" s="2050"/>
    </row>
    <row r="139" spans="2:17">
      <c r="B139" s="2082" t="s">
        <v>1971</v>
      </c>
      <c r="C139" s="2083"/>
      <c r="D139" s="2051"/>
      <c r="E139" s="2051"/>
      <c r="F139" s="2051"/>
      <c r="G139" s="2051"/>
      <c r="H139" s="2051"/>
      <c r="I139" s="2051"/>
      <c r="J139" s="2051"/>
      <c r="K139" s="2051"/>
      <c r="L139" s="2051"/>
      <c r="M139" s="2051"/>
      <c r="N139" s="2051"/>
      <c r="O139" s="2084"/>
      <c r="P139" s="2085"/>
      <c r="Q139" s="2050"/>
    </row>
    <row r="140" spans="2:17">
      <c r="B140" s="2082" t="s">
        <v>1873</v>
      </c>
      <c r="C140" s="2083"/>
      <c r="D140" s="2051"/>
      <c r="E140" s="2051"/>
      <c r="F140" s="2051"/>
      <c r="G140" s="2051"/>
      <c r="H140" s="2051"/>
      <c r="I140" s="2051"/>
      <c r="J140" s="2051"/>
      <c r="K140" s="2051"/>
      <c r="L140" s="2051"/>
      <c r="M140" s="2051"/>
      <c r="N140" s="2051"/>
      <c r="O140" s="2084"/>
      <c r="P140" s="2085"/>
      <c r="Q140" s="2050"/>
    </row>
    <row r="141" spans="2:17">
      <c r="B141" s="2086" t="s">
        <v>8</v>
      </c>
      <c r="C141" s="2087"/>
      <c r="D141" s="2088">
        <f t="shared" ref="D141:Q141" si="15">SUM(D138:D140)</f>
        <v>0</v>
      </c>
      <c r="E141" s="2088">
        <f t="shared" si="15"/>
        <v>0</v>
      </c>
      <c r="F141" s="2088">
        <f t="shared" si="15"/>
        <v>0</v>
      </c>
      <c r="G141" s="2088">
        <f t="shared" si="15"/>
        <v>0</v>
      </c>
      <c r="H141" s="2088">
        <f t="shared" si="15"/>
        <v>0</v>
      </c>
      <c r="I141" s="2088">
        <f t="shared" si="15"/>
        <v>0</v>
      </c>
      <c r="J141" s="2088">
        <f t="shared" si="15"/>
        <v>0</v>
      </c>
      <c r="K141" s="2088">
        <f t="shared" si="15"/>
        <v>0</v>
      </c>
      <c r="L141" s="2088">
        <f>SUM(L138:L140)</f>
        <v>0</v>
      </c>
      <c r="M141" s="2088">
        <f>SUM(M138:M140)</f>
        <v>0</v>
      </c>
      <c r="N141" s="2088">
        <f>SUM(N138:N140)</f>
        <v>0</v>
      </c>
      <c r="O141" s="2089">
        <f>SUM(O138:O140)</f>
        <v>0</v>
      </c>
      <c r="P141" s="2096">
        <f t="shared" si="15"/>
        <v>0</v>
      </c>
      <c r="Q141" s="2097">
        <f t="shared" si="15"/>
        <v>0</v>
      </c>
    </row>
    <row r="142" spans="2:17">
      <c r="B142" s="1993"/>
      <c r="C142" s="972"/>
      <c r="D142" s="2092"/>
      <c r="E142" s="2092"/>
      <c r="F142" s="2092"/>
      <c r="G142" s="2092"/>
      <c r="H142" s="2092"/>
      <c r="I142" s="2092"/>
      <c r="J142" s="2092"/>
      <c r="K142" s="2092"/>
      <c r="L142" s="2092"/>
      <c r="M142" s="2092"/>
      <c r="N142" s="2092"/>
      <c r="O142" s="2092"/>
      <c r="P142" s="2093"/>
      <c r="Q142" s="2045"/>
    </row>
    <row r="143" spans="2:17">
      <c r="B143" s="2005" t="s">
        <v>1851</v>
      </c>
      <c r="C143" s="2006"/>
      <c r="D143" s="2092"/>
      <c r="E143" s="2092"/>
      <c r="F143" s="2092"/>
      <c r="G143" s="2092"/>
      <c r="H143" s="2092"/>
      <c r="I143" s="2092"/>
      <c r="J143" s="2092"/>
      <c r="K143" s="2092"/>
      <c r="L143" s="2092"/>
      <c r="M143" s="2092"/>
      <c r="N143" s="2092"/>
      <c r="O143" s="2092"/>
      <c r="P143" s="2093"/>
      <c r="Q143" s="2045"/>
    </row>
    <row r="144" spans="2:17">
      <c r="B144" s="2082" t="s">
        <v>1969</v>
      </c>
      <c r="C144" s="2083"/>
      <c r="D144" s="2051"/>
      <c r="E144" s="2051"/>
      <c r="F144" s="2051"/>
      <c r="G144" s="2051"/>
      <c r="H144" s="2051"/>
      <c r="I144" s="2051"/>
      <c r="J144" s="2051"/>
      <c r="K144" s="2051"/>
      <c r="L144" s="2051"/>
      <c r="M144" s="2051"/>
      <c r="N144" s="2051"/>
      <c r="O144" s="2084"/>
      <c r="P144" s="2085"/>
      <c r="Q144" s="2050"/>
    </row>
    <row r="145" spans="2:17">
      <c r="B145" s="2082" t="s">
        <v>1970</v>
      </c>
      <c r="C145" s="2083"/>
      <c r="D145" s="2051"/>
      <c r="E145" s="2051"/>
      <c r="F145" s="2051"/>
      <c r="G145" s="2051"/>
      <c r="H145" s="2051"/>
      <c r="I145" s="2051"/>
      <c r="J145" s="2051"/>
      <c r="K145" s="2051"/>
      <c r="L145" s="2051"/>
      <c r="M145" s="2051"/>
      <c r="N145" s="2051"/>
      <c r="O145" s="2084"/>
      <c r="P145" s="2085"/>
      <c r="Q145" s="2050"/>
    </row>
    <row r="146" spans="2:17">
      <c r="B146" s="2082" t="s">
        <v>1971</v>
      </c>
      <c r="C146" s="2083"/>
      <c r="D146" s="2051"/>
      <c r="E146" s="2051"/>
      <c r="F146" s="2051"/>
      <c r="G146" s="2051"/>
      <c r="H146" s="2051"/>
      <c r="I146" s="2051"/>
      <c r="J146" s="2051"/>
      <c r="K146" s="2051"/>
      <c r="L146" s="2051"/>
      <c r="M146" s="2051"/>
      <c r="N146" s="2051"/>
      <c r="O146" s="2084"/>
      <c r="P146" s="2085"/>
      <c r="Q146" s="2050"/>
    </row>
    <row r="147" spans="2:17">
      <c r="B147" s="2082" t="s">
        <v>1976</v>
      </c>
      <c r="C147" s="2083"/>
      <c r="D147" s="2051"/>
      <c r="E147" s="2051"/>
      <c r="F147" s="2051"/>
      <c r="G147" s="2051"/>
      <c r="H147" s="2051"/>
      <c r="I147" s="2051"/>
      <c r="J147" s="2051"/>
      <c r="K147" s="2051"/>
      <c r="L147" s="2051"/>
      <c r="M147" s="2051"/>
      <c r="N147" s="2051"/>
      <c r="O147" s="2084"/>
      <c r="P147" s="2085"/>
      <c r="Q147" s="2050"/>
    </row>
    <row r="148" spans="2:17">
      <c r="B148" s="2082" t="s">
        <v>1977</v>
      </c>
      <c r="C148" s="2083"/>
      <c r="D148" s="2051"/>
      <c r="E148" s="2051"/>
      <c r="F148" s="2051"/>
      <c r="G148" s="2051"/>
      <c r="H148" s="2051"/>
      <c r="I148" s="2051"/>
      <c r="J148" s="2051"/>
      <c r="K148" s="2051"/>
      <c r="L148" s="2051"/>
      <c r="M148" s="2051"/>
      <c r="N148" s="2051"/>
      <c r="O148" s="2084"/>
      <c r="P148" s="2085"/>
      <c r="Q148" s="2050"/>
    </row>
    <row r="149" spans="2:17">
      <c r="B149" s="2082" t="s">
        <v>1873</v>
      </c>
      <c r="C149" s="2083"/>
      <c r="D149" s="2051"/>
      <c r="E149" s="2051"/>
      <c r="F149" s="2051"/>
      <c r="G149" s="2051"/>
      <c r="H149" s="2051"/>
      <c r="I149" s="2051"/>
      <c r="J149" s="2051"/>
      <c r="K149" s="2051"/>
      <c r="L149" s="2051"/>
      <c r="M149" s="2051"/>
      <c r="N149" s="2051"/>
      <c r="O149" s="2084"/>
      <c r="P149" s="2085"/>
      <c r="Q149" s="2050"/>
    </row>
    <row r="150" spans="2:17">
      <c r="B150" s="2086" t="s">
        <v>8</v>
      </c>
      <c r="C150" s="2087"/>
      <c r="D150" s="2088">
        <f t="shared" ref="D150:Q150" si="16">SUM(D144:D149)</f>
        <v>0</v>
      </c>
      <c r="E150" s="2088">
        <f t="shared" si="16"/>
        <v>0</v>
      </c>
      <c r="F150" s="2088">
        <f t="shared" si="16"/>
        <v>0</v>
      </c>
      <c r="G150" s="2088">
        <f t="shared" si="16"/>
        <v>0</v>
      </c>
      <c r="H150" s="2088">
        <f t="shared" si="16"/>
        <v>0</v>
      </c>
      <c r="I150" s="2088">
        <f t="shared" si="16"/>
        <v>0</v>
      </c>
      <c r="J150" s="2088">
        <f t="shared" si="16"/>
        <v>0</v>
      </c>
      <c r="K150" s="2088">
        <f t="shared" si="16"/>
        <v>0</v>
      </c>
      <c r="L150" s="2088">
        <f>SUM(L144:L149)</f>
        <v>0</v>
      </c>
      <c r="M150" s="2088">
        <f>SUM(M144:M149)</f>
        <v>0</v>
      </c>
      <c r="N150" s="2088">
        <f>SUM(N144:N149)</f>
        <v>0</v>
      </c>
      <c r="O150" s="2089">
        <f>SUM(O144:O149)</f>
        <v>0</v>
      </c>
      <c r="P150" s="2096">
        <f t="shared" si="16"/>
        <v>0</v>
      </c>
      <c r="Q150" s="2097">
        <f t="shared" si="16"/>
        <v>0</v>
      </c>
    </row>
    <row r="151" spans="2:17">
      <c r="B151" s="1993"/>
      <c r="C151" s="972"/>
      <c r="D151" s="2092"/>
      <c r="E151" s="2092"/>
      <c r="F151" s="2092"/>
      <c r="G151" s="2092"/>
      <c r="H151" s="2092"/>
      <c r="I151" s="2092"/>
      <c r="J151" s="2092"/>
      <c r="K151" s="2092"/>
      <c r="L151" s="2092"/>
      <c r="M151" s="2092"/>
      <c r="N151" s="2092"/>
      <c r="O151" s="2092"/>
      <c r="P151" s="2093"/>
      <c r="Q151" s="2045"/>
    </row>
    <row r="152" spans="2:17">
      <c r="B152" s="2009" t="s">
        <v>1852</v>
      </c>
      <c r="C152" s="2010"/>
      <c r="D152" s="2092"/>
      <c r="E152" s="2092"/>
      <c r="F152" s="2092"/>
      <c r="G152" s="2092"/>
      <c r="H152" s="2092"/>
      <c r="I152" s="2092"/>
      <c r="J152" s="2092"/>
      <c r="K152" s="2092"/>
      <c r="L152" s="2092"/>
      <c r="M152" s="2092"/>
      <c r="N152" s="2092"/>
      <c r="O152" s="2092"/>
      <c r="P152" s="2093"/>
      <c r="Q152" s="2045"/>
    </row>
    <row r="153" spans="2:17">
      <c r="B153" s="2082"/>
      <c r="C153" s="2083"/>
      <c r="D153" s="2051"/>
      <c r="E153" s="2051"/>
      <c r="F153" s="2051"/>
      <c r="G153" s="2051"/>
      <c r="H153" s="2051"/>
      <c r="I153" s="2051"/>
      <c r="J153" s="2051"/>
      <c r="K153" s="2051"/>
      <c r="L153" s="2051"/>
      <c r="M153" s="2051"/>
      <c r="N153" s="2051"/>
      <c r="O153" s="2084"/>
      <c r="P153" s="2085"/>
      <c r="Q153" s="2050"/>
    </row>
    <row r="154" spans="2:17" ht="15" thickBot="1">
      <c r="B154" s="2113" t="s">
        <v>8</v>
      </c>
      <c r="C154" s="2114"/>
      <c r="D154" s="2061">
        <f t="shared" ref="D154:Q154" si="17">SUM(D153:D153)</f>
        <v>0</v>
      </c>
      <c r="E154" s="2061">
        <f t="shared" si="17"/>
        <v>0</v>
      </c>
      <c r="F154" s="2061">
        <f t="shared" si="17"/>
        <v>0</v>
      </c>
      <c r="G154" s="2061">
        <f t="shared" si="17"/>
        <v>0</v>
      </c>
      <c r="H154" s="2061">
        <f t="shared" si="17"/>
        <v>0</v>
      </c>
      <c r="I154" s="2061">
        <f t="shared" si="17"/>
        <v>0</v>
      </c>
      <c r="J154" s="2061">
        <f t="shared" si="17"/>
        <v>0</v>
      </c>
      <c r="K154" s="2061">
        <f t="shared" si="17"/>
        <v>0</v>
      </c>
      <c r="L154" s="2061">
        <f t="shared" si="17"/>
        <v>0</v>
      </c>
      <c r="M154" s="2061">
        <f>SUM(M153:M153)</f>
        <v>0</v>
      </c>
      <c r="N154" s="2061">
        <f>SUM(N153:N153)</f>
        <v>0</v>
      </c>
      <c r="O154" s="2062">
        <f>SUM(O153:O153)</f>
        <v>0</v>
      </c>
      <c r="P154" s="2063">
        <f t="shared" si="17"/>
        <v>0</v>
      </c>
      <c r="Q154" s="2064">
        <f t="shared" si="17"/>
        <v>0</v>
      </c>
    </row>
  </sheetData>
  <mergeCells count="1">
    <mergeCell ref="C7:C8"/>
  </mergeCells>
  <pageMargins left="0.51181102362204722" right="0.55118110236220474" top="0.47244094488188981" bottom="0.98425196850393704" header="0.15748031496062992" footer="0.51181102362204722"/>
  <pageSetup paperSize="8" scale="60" fitToHeight="2" orientation="landscape" r:id="rId1"/>
  <headerFooter alignWithMargins="0">
    <oddFooter>&amp;R&amp;8&amp;F</oddFooter>
  </headerFooter>
  <rowBreaks count="1" manualBreakCount="1">
    <brk id="93" max="14" man="1"/>
  </rowBreaks>
  <legacyDrawing r:id="rId2"/>
</worksheet>
</file>

<file path=xl/worksheets/sheet7.xml><?xml version="1.0" encoding="utf-8"?>
<worksheet xmlns="http://schemas.openxmlformats.org/spreadsheetml/2006/main" xmlns:r="http://schemas.openxmlformats.org/officeDocument/2006/relationships">
  <sheetPr codeName="Sheet7">
    <tabColor theme="5" tint="0.59999389629810485"/>
  </sheetPr>
  <dimension ref="A1:R927"/>
  <sheetViews>
    <sheetView zoomScale="80" zoomScaleNormal="80" workbookViewId="0">
      <selection activeCell="F46" sqref="F46"/>
    </sheetView>
  </sheetViews>
  <sheetFormatPr defaultRowHeight="14.25"/>
  <cols>
    <col min="1" max="1" width="2.75" style="67" customWidth="1"/>
    <col min="2" max="16384" width="9" style="67"/>
  </cols>
  <sheetData>
    <row r="1" spans="1:18" s="163" customFormat="1" ht="24.75">
      <c r="A1" s="177" t="s">
        <v>0</v>
      </c>
      <c r="B1" s="175"/>
      <c r="C1" s="175"/>
      <c r="D1" s="175"/>
      <c r="E1" s="175"/>
      <c r="F1" s="175"/>
      <c r="G1" s="175"/>
      <c r="H1" s="175"/>
      <c r="I1" s="175"/>
      <c r="J1" s="175"/>
      <c r="K1" s="175"/>
      <c r="L1" s="175"/>
      <c r="M1" s="175"/>
      <c r="N1" s="175"/>
      <c r="O1" s="175"/>
      <c r="P1" s="175"/>
      <c r="Q1" s="175"/>
      <c r="R1" s="175"/>
    </row>
    <row r="2" spans="1:18" s="163" customFormat="1" ht="24.75">
      <c r="A2" s="108" t="s">
        <v>251</v>
      </c>
      <c r="B2" s="175"/>
      <c r="C2" s="175"/>
      <c r="D2" s="175"/>
      <c r="E2" s="175"/>
      <c r="F2" s="175"/>
      <c r="G2" s="175"/>
      <c r="H2" s="175"/>
      <c r="I2" s="175"/>
      <c r="J2" s="175"/>
      <c r="K2" s="175"/>
      <c r="L2" s="175"/>
      <c r="M2" s="175"/>
      <c r="N2" s="175"/>
      <c r="O2" s="175"/>
      <c r="P2" s="175"/>
      <c r="Q2" s="175"/>
      <c r="R2" s="175"/>
    </row>
    <row r="3" spans="1:18" s="162" customFormat="1" ht="25.5" thickBot="1">
      <c r="A3" s="176" t="s">
        <v>250</v>
      </c>
      <c r="B3" s="175"/>
      <c r="C3" s="175"/>
      <c r="D3" s="175"/>
      <c r="E3" s="175"/>
      <c r="F3" s="175"/>
      <c r="G3" s="175"/>
      <c r="H3" s="175"/>
      <c r="I3" s="175"/>
      <c r="J3" s="175"/>
      <c r="K3" s="175"/>
      <c r="L3" s="175"/>
      <c r="M3" s="175"/>
      <c r="N3" s="175"/>
      <c r="O3" s="175"/>
      <c r="P3" s="175"/>
      <c r="Q3" s="175"/>
      <c r="R3" s="175"/>
    </row>
    <row r="4" spans="1:18">
      <c r="A4" s="173"/>
      <c r="B4" s="173"/>
      <c r="C4" s="173"/>
      <c r="D4" s="173"/>
      <c r="E4" s="173"/>
      <c r="F4" s="173"/>
      <c r="G4" s="173"/>
      <c r="H4" s="173"/>
      <c r="I4" s="173"/>
      <c r="J4" s="173"/>
      <c r="K4" s="173"/>
      <c r="L4" s="173"/>
      <c r="M4" s="173"/>
      <c r="N4" s="173"/>
      <c r="O4" s="173"/>
      <c r="P4" s="173"/>
      <c r="Q4" s="173"/>
      <c r="R4" s="173"/>
    </row>
    <row r="5" spans="1:18" ht="19.5">
      <c r="A5" s="174" t="s">
        <v>249</v>
      </c>
      <c r="B5" s="173"/>
      <c r="C5" s="173"/>
      <c r="D5" s="173"/>
      <c r="E5" s="173"/>
      <c r="F5" s="173"/>
      <c r="G5" s="173"/>
      <c r="H5" s="173"/>
      <c r="I5" s="173"/>
      <c r="J5" s="173"/>
      <c r="K5" s="173"/>
      <c r="L5" s="173"/>
      <c r="M5" s="173"/>
      <c r="N5" s="173"/>
      <c r="O5" s="173"/>
      <c r="P5" s="173"/>
      <c r="Q5" s="173"/>
      <c r="R5" s="173"/>
    </row>
    <row r="6" spans="1:18" ht="15">
      <c r="A6" s="3537"/>
      <c r="B6" s="3538"/>
      <c r="C6" s="3539"/>
      <c r="D6" s="3539"/>
      <c r="E6" s="3539"/>
      <c r="F6" s="3539"/>
      <c r="G6" s="3539"/>
      <c r="H6" s="3540"/>
      <c r="I6" s="3541"/>
      <c r="J6" s="3537"/>
      <c r="K6" s="3537"/>
      <c r="L6" s="3537"/>
      <c r="M6" s="3537"/>
      <c r="N6" s="3537"/>
      <c r="O6" s="3537"/>
      <c r="P6" s="3537"/>
      <c r="Q6" s="3537"/>
    </row>
    <row r="7" spans="1:18" ht="15.75">
      <c r="A7"/>
      <c r="B7" s="3542" t="s">
        <v>3439</v>
      </c>
      <c r="C7" s="3543"/>
      <c r="D7" s="3543"/>
      <c r="E7" s="3543"/>
      <c r="F7" s="3543"/>
      <c r="G7" s="3544" t="s">
        <v>20</v>
      </c>
      <c r="H7" s="3545" t="s">
        <v>3440</v>
      </c>
      <c r="I7" s="3546"/>
      <c r="J7" s="3640" t="s">
        <v>155</v>
      </c>
      <c r="K7" s="3641"/>
      <c r="L7" s="3641"/>
      <c r="M7" s="3641"/>
      <c r="N7" s="3641"/>
      <c r="O7" s="3641"/>
      <c r="P7" s="3641"/>
      <c r="Q7" s="3642"/>
    </row>
    <row r="8" spans="1:18" ht="15">
      <c r="A8"/>
      <c r="B8" s="3547" t="s">
        <v>3441</v>
      </c>
      <c r="C8"/>
      <c r="D8" s="3548" t="s">
        <v>3442</v>
      </c>
      <c r="E8"/>
      <c r="F8" s="3549"/>
      <c r="G8" s="3548" t="s">
        <v>3442</v>
      </c>
      <c r="H8" s="3550">
        <v>2012</v>
      </c>
      <c r="I8" s="3550">
        <v>2013</v>
      </c>
      <c r="J8" s="3550">
        <v>2014</v>
      </c>
      <c r="K8" s="3550">
        <v>2015</v>
      </c>
      <c r="L8" s="3550">
        <v>2016</v>
      </c>
      <c r="M8" s="3550">
        <v>2017</v>
      </c>
      <c r="N8" s="3550">
        <v>2018</v>
      </c>
      <c r="O8" s="3550">
        <v>2019</v>
      </c>
      <c r="P8" s="3550">
        <v>2020</v>
      </c>
      <c r="Q8" s="3550">
        <v>2021</v>
      </c>
    </row>
    <row r="9" spans="1:18">
      <c r="A9"/>
      <c r="B9" s="3551" t="s">
        <v>147</v>
      </c>
      <c r="C9"/>
      <c r="D9" s="3552" t="s">
        <v>3443</v>
      </c>
      <c r="E9"/>
      <c r="F9" s="3543"/>
      <c r="G9" s="3553" t="s">
        <v>20</v>
      </c>
      <c r="H9" s="3554"/>
      <c r="I9" s="3554"/>
      <c r="J9" s="3554"/>
      <c r="K9" s="3554"/>
      <c r="L9" s="3554"/>
      <c r="M9" s="3554"/>
      <c r="N9" s="3554"/>
      <c r="O9" s="3554"/>
      <c r="P9" s="3554"/>
      <c r="Q9" s="3554"/>
    </row>
    <row r="10" spans="1:18">
      <c r="A10"/>
      <c r="B10" s="3555">
        <f>+'[2]F1 - P&amp;L'!A26</f>
        <v>0</v>
      </c>
      <c r="C10"/>
      <c r="D10" s="3552"/>
      <c r="E10"/>
      <c r="F10" s="3543"/>
      <c r="G10" s="3553" t="s">
        <v>20</v>
      </c>
      <c r="H10" s="3554"/>
      <c r="I10" s="3554"/>
      <c r="J10" s="3554"/>
      <c r="K10" s="3554"/>
      <c r="L10" s="3554"/>
      <c r="M10" s="3554"/>
      <c r="N10" s="3554"/>
      <c r="O10" s="3554"/>
      <c r="P10" s="3554"/>
      <c r="Q10" s="3554"/>
    </row>
    <row r="11" spans="1:18">
      <c r="A11"/>
      <c r="B11" s="3555" t="str">
        <f>+'[2]F1 - P&amp;L'!A27</f>
        <v>Finance expense &amp; Investment income</v>
      </c>
      <c r="C11"/>
      <c r="D11" s="3552"/>
      <c r="E11"/>
      <c r="F11" s="3543"/>
      <c r="G11" s="3553" t="s">
        <v>20</v>
      </c>
      <c r="H11" s="3554"/>
      <c r="I11" s="3554"/>
      <c r="J11" s="3554"/>
      <c r="K11" s="3554"/>
      <c r="L11" s="3554"/>
      <c r="M11" s="3554"/>
      <c r="N11" s="3554"/>
      <c r="O11" s="3554"/>
      <c r="P11" s="3554"/>
      <c r="Q11" s="3554"/>
    </row>
    <row r="12" spans="1:18">
      <c r="A12"/>
      <c r="B12" s="3555" t="str">
        <f>+'[2]F1 - P&amp;L'!A28</f>
        <v>Interest Payable</v>
      </c>
      <c r="C12"/>
      <c r="D12" s="3552"/>
      <c r="E12"/>
      <c r="F12" s="3543"/>
      <c r="G12" s="3553" t="s">
        <v>20</v>
      </c>
      <c r="H12" s="3554"/>
      <c r="I12" s="3554"/>
      <c r="J12" s="3554"/>
      <c r="K12" s="3554"/>
      <c r="L12" s="3554"/>
      <c r="M12" s="3554"/>
      <c r="N12" s="3554"/>
      <c r="O12" s="3554"/>
      <c r="P12" s="3554"/>
      <c r="Q12" s="3554"/>
    </row>
    <row r="13" spans="1:18">
      <c r="A13"/>
      <c r="B13" s="3543"/>
      <c r="C13"/>
      <c r="D13" s="3543"/>
      <c r="E13"/>
      <c r="F13" s="3543"/>
      <c r="G13" s="3553" t="s">
        <v>20</v>
      </c>
      <c r="H13" s="3556">
        <f t="shared" ref="H13:Q13" si="0">SUM(H9:H12)</f>
        <v>0</v>
      </c>
      <c r="I13" s="3556">
        <f t="shared" si="0"/>
        <v>0</v>
      </c>
      <c r="J13" s="3556">
        <f t="shared" si="0"/>
        <v>0</v>
      </c>
      <c r="K13" s="3556">
        <f t="shared" si="0"/>
        <v>0</v>
      </c>
      <c r="L13" s="3556">
        <f t="shared" si="0"/>
        <v>0</v>
      </c>
      <c r="M13" s="3556">
        <f t="shared" si="0"/>
        <v>0</v>
      </c>
      <c r="N13" s="3556">
        <f t="shared" si="0"/>
        <v>0</v>
      </c>
      <c r="O13" s="3556">
        <f t="shared" si="0"/>
        <v>0</v>
      </c>
      <c r="P13" s="3556">
        <f t="shared" si="0"/>
        <v>0</v>
      </c>
      <c r="Q13" s="3556">
        <f t="shared" si="0"/>
        <v>0</v>
      </c>
    </row>
    <row r="14" spans="1:18" ht="27">
      <c r="A14"/>
      <c r="B14" s="3557"/>
      <c r="C14"/>
      <c r="D14" s="3543"/>
      <c r="E14"/>
      <c r="F14" s="3543"/>
      <c r="G14" s="3543"/>
      <c r="H14" s="3536"/>
      <c r="I14" s="3536"/>
      <c r="J14" s="3536"/>
      <c r="K14" s="3536"/>
      <c r="L14" s="3536"/>
      <c r="M14" s="3536"/>
      <c r="N14" s="3536"/>
      <c r="O14" s="3536"/>
      <c r="P14" s="3536"/>
      <c r="Q14" s="3536"/>
    </row>
    <row r="15" spans="1:18">
      <c r="A15"/>
      <c r="B15" s="3551" t="s">
        <v>3444</v>
      </c>
      <c r="C15"/>
      <c r="D15" s="3552"/>
      <c r="E15"/>
      <c r="F15" s="3543"/>
      <c r="G15" s="3553" t="s">
        <v>20</v>
      </c>
      <c r="H15" s="3554"/>
      <c r="I15" s="3554"/>
      <c r="J15" s="3554"/>
      <c r="K15" s="3554"/>
      <c r="L15" s="3554"/>
      <c r="M15" s="3554"/>
      <c r="N15" s="3554"/>
      <c r="O15" s="3554"/>
      <c r="P15" s="3554"/>
      <c r="Q15" s="3554"/>
    </row>
    <row r="16" spans="1:18">
      <c r="A16"/>
      <c r="B16" s="3558" t="s">
        <v>3445</v>
      </c>
      <c r="C16"/>
      <c r="D16" s="3543"/>
      <c r="E16"/>
      <c r="F16" s="3559"/>
      <c r="G16" s="3553" t="s">
        <v>20</v>
      </c>
      <c r="H16" s="3554"/>
      <c r="I16" s="3554"/>
      <c r="J16" s="3554"/>
      <c r="K16" s="3554"/>
      <c r="L16" s="3554"/>
      <c r="M16" s="3554"/>
      <c r="N16" s="3554"/>
      <c r="O16" s="3554"/>
      <c r="P16" s="3554"/>
      <c r="Q16" s="3554"/>
    </row>
    <row r="17" spans="1:17">
      <c r="A17"/>
      <c r="B17" s="3558" t="s">
        <v>3446</v>
      </c>
      <c r="C17"/>
      <c r="D17" s="3543"/>
      <c r="E17"/>
      <c r="F17" s="3559"/>
      <c r="G17" s="3553" t="s">
        <v>20</v>
      </c>
      <c r="H17" s="3554"/>
      <c r="I17" s="3554"/>
      <c r="J17" s="3554"/>
      <c r="K17" s="3554"/>
      <c r="L17" s="3554"/>
      <c r="M17" s="3554"/>
      <c r="N17" s="3554"/>
      <c r="O17" s="3554"/>
      <c r="P17" s="3554"/>
      <c r="Q17" s="3554"/>
    </row>
    <row r="18" spans="1:17">
      <c r="A18"/>
      <c r="B18" s="3558" t="s">
        <v>3447</v>
      </c>
      <c r="C18"/>
      <c r="D18" s="3552" t="s">
        <v>3448</v>
      </c>
      <c r="E18"/>
      <c r="F18" s="3559"/>
      <c r="G18" s="3553" t="s">
        <v>20</v>
      </c>
      <c r="H18" s="3554"/>
      <c r="I18" s="3554"/>
      <c r="J18" s="3554"/>
      <c r="K18" s="3554"/>
      <c r="L18" s="3554"/>
      <c r="M18" s="3554"/>
      <c r="N18" s="3554"/>
      <c r="O18" s="3554"/>
      <c r="P18" s="3554"/>
      <c r="Q18" s="3554"/>
    </row>
    <row r="19" spans="1:17">
      <c r="A19"/>
      <c r="B19" s="3558" t="s">
        <v>3449</v>
      </c>
      <c r="C19"/>
      <c r="D19" s="3552" t="s">
        <v>3448</v>
      </c>
      <c r="E19"/>
      <c r="F19" s="3560"/>
      <c r="G19" s="3553" t="s">
        <v>20</v>
      </c>
      <c r="H19" s="3554"/>
      <c r="I19" s="3554"/>
      <c r="J19" s="3554"/>
      <c r="K19" s="3554"/>
      <c r="L19" s="3554"/>
      <c r="M19" s="3554"/>
      <c r="N19" s="3554"/>
      <c r="O19" s="3554"/>
      <c r="P19" s="3554"/>
      <c r="Q19" s="3554"/>
    </row>
    <row r="20" spans="1:17">
      <c r="A20"/>
      <c r="B20" s="3558" t="s">
        <v>3450</v>
      </c>
      <c r="C20"/>
      <c r="D20" s="3552" t="s">
        <v>3448</v>
      </c>
      <c r="E20"/>
      <c r="F20" s="3560"/>
      <c r="G20" s="3553" t="s">
        <v>20</v>
      </c>
      <c r="H20" s="3554"/>
      <c r="I20" s="3554"/>
      <c r="J20" s="3554"/>
      <c r="K20" s="3554"/>
      <c r="L20" s="3554"/>
      <c r="M20" s="3554"/>
      <c r="N20" s="3554"/>
      <c r="O20" s="3554"/>
      <c r="P20" s="3554"/>
      <c r="Q20" s="3554"/>
    </row>
    <row r="21" spans="1:17">
      <c r="A21"/>
      <c r="B21" s="3551" t="s">
        <v>2433</v>
      </c>
      <c r="C21"/>
      <c r="D21"/>
      <c r="E21" s="3543"/>
      <c r="F21" s="3543"/>
      <c r="G21" s="3553" t="s">
        <v>20</v>
      </c>
      <c r="H21" s="3556">
        <f t="shared" ref="H21:Q21" si="1">SUM(H15:H20)</f>
        <v>0</v>
      </c>
      <c r="I21" s="3556">
        <f t="shared" si="1"/>
        <v>0</v>
      </c>
      <c r="J21" s="3556">
        <f t="shared" si="1"/>
        <v>0</v>
      </c>
      <c r="K21" s="3556">
        <f t="shared" si="1"/>
        <v>0</v>
      </c>
      <c r="L21" s="3556">
        <f t="shared" si="1"/>
        <v>0</v>
      </c>
      <c r="M21" s="3556">
        <f t="shared" si="1"/>
        <v>0</v>
      </c>
      <c r="N21" s="3556">
        <f t="shared" si="1"/>
        <v>0</v>
      </c>
      <c r="O21" s="3556">
        <f t="shared" si="1"/>
        <v>0</v>
      </c>
      <c r="P21" s="3556">
        <f t="shared" si="1"/>
        <v>0</v>
      </c>
      <c r="Q21" s="3556">
        <f t="shared" si="1"/>
        <v>0</v>
      </c>
    </row>
    <row r="22" spans="1:17">
      <c r="A22"/>
      <c r="B22" s="3543"/>
      <c r="C22"/>
      <c r="D22"/>
      <c r="E22" s="3543"/>
      <c r="F22" s="3543"/>
      <c r="G22" s="3543"/>
      <c r="H22" s="3561"/>
      <c r="I22" s="3561"/>
      <c r="J22" s="3561"/>
      <c r="K22" s="3561"/>
      <c r="L22" s="3561"/>
      <c r="M22" s="3561"/>
      <c r="N22" s="3561"/>
      <c r="O22" s="3561"/>
      <c r="P22" s="3561"/>
      <c r="Q22" s="3561"/>
    </row>
    <row r="23" spans="1:17">
      <c r="A23"/>
      <c r="B23" s="3562" t="s">
        <v>3451</v>
      </c>
      <c r="C23"/>
      <c r="D23"/>
      <c r="E23" s="3563"/>
      <c r="F23" s="3563"/>
      <c r="G23" s="3553" t="s">
        <v>20</v>
      </c>
      <c r="H23" s="3556">
        <f t="shared" ref="H23:Q23" si="2">+H13+H21</f>
        <v>0</v>
      </c>
      <c r="I23" s="3556">
        <f t="shared" si="2"/>
        <v>0</v>
      </c>
      <c r="J23" s="3556">
        <f t="shared" si="2"/>
        <v>0</v>
      </c>
      <c r="K23" s="3556">
        <f t="shared" si="2"/>
        <v>0</v>
      </c>
      <c r="L23" s="3556">
        <f t="shared" si="2"/>
        <v>0</v>
      </c>
      <c r="M23" s="3556">
        <f t="shared" si="2"/>
        <v>0</v>
      </c>
      <c r="N23" s="3556">
        <f t="shared" si="2"/>
        <v>0</v>
      </c>
      <c r="O23" s="3556">
        <f t="shared" si="2"/>
        <v>0</v>
      </c>
      <c r="P23" s="3556">
        <f t="shared" si="2"/>
        <v>0</v>
      </c>
      <c r="Q23" s="3556">
        <f t="shared" si="2"/>
        <v>0</v>
      </c>
    </row>
    <row r="24" spans="1:17">
      <c r="A24"/>
      <c r="B24" s="3564"/>
      <c r="C24"/>
      <c r="D24"/>
      <c r="E24" s="3564"/>
      <c r="F24" s="3564"/>
      <c r="G24" s="3564"/>
      <c r="H24" s="3564"/>
      <c r="I24" s="3564"/>
      <c r="J24" s="3564"/>
      <c r="K24" s="3564"/>
      <c r="L24" s="3564"/>
      <c r="M24" s="3564"/>
      <c r="N24" s="3564"/>
      <c r="O24" s="3564"/>
      <c r="P24" s="3564"/>
      <c r="Q24" s="3564"/>
    </row>
    <row r="25" spans="1:17">
      <c r="A25"/>
      <c r="B25" s="3549" t="s">
        <v>3452</v>
      </c>
      <c r="C25"/>
      <c r="D25"/>
      <c r="E25" s="3543"/>
      <c r="F25" s="3543"/>
      <c r="G25" s="3543"/>
      <c r="H25" s="3543"/>
      <c r="I25" s="3543"/>
      <c r="J25" s="3543"/>
      <c r="K25" s="3543"/>
      <c r="L25" s="3543"/>
      <c r="M25" s="3543"/>
      <c r="N25" s="3543"/>
      <c r="O25" s="3543"/>
      <c r="P25" s="3543"/>
      <c r="Q25" s="3543"/>
    </row>
    <row r="26" spans="1:17">
      <c r="A26"/>
      <c r="B26" s="3543" t="s">
        <v>3453</v>
      </c>
      <c r="C26"/>
      <c r="D26"/>
      <c r="E26" s="3543"/>
      <c r="F26" s="3543"/>
      <c r="G26" s="3553" t="s">
        <v>20</v>
      </c>
      <c r="H26" s="3554"/>
      <c r="I26" s="3554"/>
      <c r="J26" s="3554"/>
      <c r="K26" s="3554"/>
      <c r="L26" s="3554"/>
      <c r="M26" s="3554"/>
      <c r="N26" s="3554"/>
      <c r="O26" s="3554"/>
      <c r="P26" s="3554"/>
      <c r="Q26" s="3554"/>
    </row>
    <row r="27" spans="1:17">
      <c r="A27"/>
      <c r="B27" s="3555" t="s">
        <v>3454</v>
      </c>
      <c r="C27"/>
      <c r="D27"/>
      <c r="E27" s="3543"/>
      <c r="F27" s="3543"/>
      <c r="G27" s="3553" t="s">
        <v>20</v>
      </c>
      <c r="H27" s="3554"/>
      <c r="I27" s="3554"/>
      <c r="J27" s="3554"/>
      <c r="K27" s="3554"/>
      <c r="L27" s="3554"/>
      <c r="M27" s="3554"/>
      <c r="N27" s="3554"/>
      <c r="O27" s="3554"/>
      <c r="P27" s="3554"/>
      <c r="Q27" s="3554"/>
    </row>
    <row r="28" spans="1:17">
      <c r="A28"/>
      <c r="B28" s="3555" t="s">
        <v>3454</v>
      </c>
      <c r="C28"/>
      <c r="D28"/>
      <c r="E28" s="3543"/>
      <c r="F28" s="3543"/>
      <c r="G28" s="3553" t="s">
        <v>20</v>
      </c>
      <c r="H28" s="3554"/>
      <c r="I28" s="3554"/>
      <c r="J28" s="3554"/>
      <c r="K28" s="3554"/>
      <c r="L28" s="3554"/>
      <c r="M28" s="3554"/>
      <c r="N28" s="3554"/>
      <c r="O28" s="3554"/>
      <c r="P28" s="3554"/>
      <c r="Q28" s="3554"/>
    </row>
    <row r="29" spans="1:17">
      <c r="A29"/>
      <c r="B29" s="3555" t="s">
        <v>3454</v>
      </c>
      <c r="C29"/>
      <c r="D29"/>
      <c r="E29" s="3543"/>
      <c r="F29" s="3543"/>
      <c r="G29" s="3553" t="s">
        <v>20</v>
      </c>
      <c r="H29" s="3554"/>
      <c r="I29" s="3554"/>
      <c r="J29" s="3554"/>
      <c r="K29" s="3554"/>
      <c r="L29" s="3554"/>
      <c r="M29" s="3554"/>
      <c r="N29" s="3554"/>
      <c r="O29" s="3554"/>
      <c r="P29" s="3554"/>
      <c r="Q29" s="3554"/>
    </row>
    <row r="30" spans="1:17">
      <c r="A30"/>
      <c r="B30" s="3555" t="s">
        <v>3454</v>
      </c>
      <c r="C30"/>
      <c r="D30"/>
      <c r="E30" s="3543"/>
      <c r="F30" s="3543"/>
      <c r="G30" s="3553" t="s">
        <v>20</v>
      </c>
      <c r="H30" s="3554"/>
      <c r="I30" s="3554"/>
      <c r="J30" s="3554"/>
      <c r="K30" s="3554"/>
      <c r="L30" s="3554"/>
      <c r="M30" s="3554"/>
      <c r="N30" s="3554"/>
      <c r="O30" s="3554"/>
      <c r="P30" s="3554"/>
      <c r="Q30" s="3554"/>
    </row>
    <row r="31" spans="1:17">
      <c r="A31"/>
      <c r="B31" s="3555" t="s">
        <v>3454</v>
      </c>
      <c r="C31"/>
      <c r="D31"/>
      <c r="E31" s="3543"/>
      <c r="F31" s="3543"/>
      <c r="G31" s="3553" t="s">
        <v>20</v>
      </c>
      <c r="H31" s="3554"/>
      <c r="I31" s="3554"/>
      <c r="J31" s="3554"/>
      <c r="K31" s="3554"/>
      <c r="L31" s="3554"/>
      <c r="M31" s="3554"/>
      <c r="N31" s="3554"/>
      <c r="O31" s="3554"/>
      <c r="P31" s="3554"/>
      <c r="Q31" s="3554"/>
    </row>
    <row r="32" spans="1:17">
      <c r="A32"/>
      <c r="B32" s="3555" t="s">
        <v>3454</v>
      </c>
      <c r="C32"/>
      <c r="D32"/>
      <c r="E32" s="3543"/>
      <c r="F32" s="3543"/>
      <c r="G32" s="3553" t="s">
        <v>20</v>
      </c>
      <c r="H32" s="3554"/>
      <c r="I32" s="3554"/>
      <c r="J32" s="3554"/>
      <c r="K32" s="3554"/>
      <c r="L32" s="3554"/>
      <c r="M32" s="3554"/>
      <c r="N32" s="3554"/>
      <c r="O32" s="3554"/>
      <c r="P32" s="3554"/>
      <c r="Q32" s="3554"/>
    </row>
    <row r="33" spans="1:17">
      <c r="A33"/>
      <c r="B33" s="3555" t="s">
        <v>3454</v>
      </c>
      <c r="C33"/>
      <c r="D33"/>
      <c r="E33" s="3543"/>
      <c r="F33" s="3543"/>
      <c r="G33" s="3553" t="s">
        <v>20</v>
      </c>
      <c r="H33" s="3554"/>
      <c r="I33" s="3554"/>
      <c r="J33" s="3554"/>
      <c r="K33" s="3554"/>
      <c r="L33" s="3554"/>
      <c r="M33" s="3554"/>
      <c r="N33" s="3554"/>
      <c r="O33" s="3554"/>
      <c r="P33" s="3554"/>
      <c r="Q33" s="3554"/>
    </row>
    <row r="34" spans="1:17">
      <c r="A34"/>
      <c r="B34" s="3555" t="s">
        <v>3454</v>
      </c>
      <c r="C34"/>
      <c r="D34"/>
      <c r="E34" s="3543"/>
      <c r="F34" s="3543"/>
      <c r="G34" s="3553" t="s">
        <v>20</v>
      </c>
      <c r="H34" s="3554"/>
      <c r="I34" s="3554"/>
      <c r="J34" s="3554"/>
      <c r="K34" s="3554"/>
      <c r="L34" s="3554"/>
      <c r="M34" s="3554"/>
      <c r="N34" s="3554"/>
      <c r="O34" s="3554"/>
      <c r="P34" s="3554"/>
      <c r="Q34" s="3554"/>
    </row>
    <row r="35" spans="1:17">
      <c r="A35"/>
      <c r="B35" s="3555" t="s">
        <v>3454</v>
      </c>
      <c r="C35"/>
      <c r="D35"/>
      <c r="E35" s="3543"/>
      <c r="F35" s="3543"/>
      <c r="G35" s="3553" t="s">
        <v>20</v>
      </c>
      <c r="H35" s="3554"/>
      <c r="I35" s="3554"/>
      <c r="J35" s="3554"/>
      <c r="K35" s="3554"/>
      <c r="L35" s="3554"/>
      <c r="M35" s="3554"/>
      <c r="N35" s="3554"/>
      <c r="O35" s="3554"/>
      <c r="P35" s="3554"/>
      <c r="Q35" s="3554"/>
    </row>
    <row r="36" spans="1:17">
      <c r="A36"/>
      <c r="B36" s="3555" t="s">
        <v>3454</v>
      </c>
      <c r="C36"/>
      <c r="D36"/>
      <c r="E36" s="3543"/>
      <c r="F36" s="3543"/>
      <c r="G36" s="3553" t="s">
        <v>20</v>
      </c>
      <c r="H36" s="3554"/>
      <c r="I36" s="3554"/>
      <c r="J36" s="3554"/>
      <c r="K36" s="3554"/>
      <c r="L36" s="3554"/>
      <c r="M36" s="3554"/>
      <c r="N36" s="3554"/>
      <c r="O36" s="3554"/>
      <c r="P36" s="3554"/>
      <c r="Q36" s="3554"/>
    </row>
    <row r="37" spans="1:17">
      <c r="A37"/>
      <c r="B37" s="3555" t="s">
        <v>3454</v>
      </c>
      <c r="C37"/>
      <c r="D37"/>
      <c r="E37" s="3543"/>
      <c r="F37" s="3543"/>
      <c r="G37" s="3553" t="s">
        <v>20</v>
      </c>
      <c r="H37" s="3554"/>
      <c r="I37" s="3554"/>
      <c r="J37" s="3554"/>
      <c r="K37" s="3554"/>
      <c r="L37" s="3554"/>
      <c r="M37" s="3554"/>
      <c r="N37" s="3554"/>
      <c r="O37" s="3554"/>
      <c r="P37" s="3554"/>
      <c r="Q37" s="3554"/>
    </row>
    <row r="38" spans="1:17">
      <c r="A38"/>
      <c r="B38" s="3555" t="s">
        <v>3454</v>
      </c>
      <c r="C38"/>
      <c r="D38"/>
      <c r="E38" s="3543"/>
      <c r="F38" s="3543"/>
      <c r="G38" s="3553" t="s">
        <v>20</v>
      </c>
      <c r="H38" s="3554"/>
      <c r="I38" s="3554"/>
      <c r="J38" s="3554"/>
      <c r="K38" s="3554"/>
      <c r="L38" s="3554"/>
      <c r="M38" s="3554"/>
      <c r="N38" s="3554"/>
      <c r="O38" s="3554"/>
      <c r="P38" s="3554"/>
      <c r="Q38" s="3554"/>
    </row>
    <row r="39" spans="1:17">
      <c r="A39"/>
      <c r="B39" s="3555" t="s">
        <v>3454</v>
      </c>
      <c r="C39"/>
      <c r="D39"/>
      <c r="E39" s="3543"/>
      <c r="F39" s="3543"/>
      <c r="G39" s="3553" t="s">
        <v>20</v>
      </c>
      <c r="H39" s="3554"/>
      <c r="I39" s="3554"/>
      <c r="J39" s="3554"/>
      <c r="K39" s="3554"/>
      <c r="L39" s="3554"/>
      <c r="M39" s="3554"/>
      <c r="N39" s="3554"/>
      <c r="O39" s="3554"/>
      <c r="P39" s="3554"/>
      <c r="Q39" s="3554"/>
    </row>
    <row r="40" spans="1:17">
      <c r="A40"/>
      <c r="B40" s="3555" t="s">
        <v>3454</v>
      </c>
      <c r="C40"/>
      <c r="D40"/>
      <c r="E40" s="3543"/>
      <c r="F40" s="3543"/>
      <c r="G40" s="3553" t="s">
        <v>20</v>
      </c>
      <c r="H40" s="3565"/>
      <c r="I40" s="3565"/>
      <c r="J40" s="3565"/>
      <c r="K40" s="3565"/>
      <c r="L40" s="3565"/>
      <c r="M40" s="3565"/>
      <c r="N40" s="3565"/>
      <c r="O40" s="3565"/>
      <c r="P40" s="3565"/>
      <c r="Q40" s="3565"/>
    </row>
    <row r="41" spans="1:17">
      <c r="A41"/>
      <c r="B41" s="3555" t="s">
        <v>3454</v>
      </c>
      <c r="C41"/>
      <c r="D41"/>
      <c r="E41" s="3543"/>
      <c r="F41" s="3543"/>
      <c r="G41" s="3553" t="s">
        <v>20</v>
      </c>
      <c r="H41" s="3554"/>
      <c r="I41" s="3554"/>
      <c r="J41" s="3554"/>
      <c r="K41" s="3554"/>
      <c r="L41" s="3554"/>
      <c r="M41" s="3554"/>
      <c r="N41" s="3554"/>
      <c r="O41" s="3554"/>
      <c r="P41" s="3554"/>
      <c r="Q41" s="3554"/>
    </row>
    <row r="42" spans="1:17">
      <c r="A42"/>
      <c r="B42" s="3555" t="s">
        <v>3454</v>
      </c>
      <c r="C42"/>
      <c r="D42"/>
      <c r="E42" s="3543"/>
      <c r="F42" s="3543"/>
      <c r="G42" s="3553" t="s">
        <v>20</v>
      </c>
      <c r="H42" s="3554"/>
      <c r="I42" s="3554"/>
      <c r="J42" s="3554"/>
      <c r="K42" s="3554"/>
      <c r="L42" s="3554"/>
      <c r="M42" s="3554"/>
      <c r="N42" s="3554"/>
      <c r="O42" s="3554"/>
      <c r="P42" s="3554"/>
      <c r="Q42" s="3554"/>
    </row>
    <row r="43" spans="1:17">
      <c r="A43"/>
      <c r="B43" s="3555" t="s">
        <v>3454</v>
      </c>
      <c r="C43"/>
      <c r="D43"/>
      <c r="E43" s="3543"/>
      <c r="F43" s="3543"/>
      <c r="G43" s="3553" t="s">
        <v>20</v>
      </c>
      <c r="H43" s="3554"/>
      <c r="I43" s="3554"/>
      <c r="J43" s="3554"/>
      <c r="K43" s="3554"/>
      <c r="L43" s="3554"/>
      <c r="M43" s="3554"/>
      <c r="N43" s="3554"/>
      <c r="O43" s="3554"/>
      <c r="P43" s="3554"/>
      <c r="Q43" s="3554"/>
    </row>
    <row r="44" spans="1:17">
      <c r="A44"/>
      <c r="B44" s="3555" t="s">
        <v>3454</v>
      </c>
      <c r="C44"/>
      <c r="D44"/>
      <c r="E44" s="3543"/>
      <c r="F44" s="3543"/>
      <c r="G44" s="3553" t="s">
        <v>20</v>
      </c>
      <c r="H44" s="3554"/>
      <c r="I44" s="3554"/>
      <c r="J44" s="3554"/>
      <c r="K44" s="3554"/>
      <c r="L44" s="3554"/>
      <c r="M44" s="3554"/>
      <c r="N44" s="3554"/>
      <c r="O44" s="3554"/>
      <c r="P44" s="3554"/>
      <c r="Q44" s="3554"/>
    </row>
    <row r="45" spans="1:17">
      <c r="A45"/>
      <c r="B45" s="3555" t="s">
        <v>3454</v>
      </c>
      <c r="C45"/>
      <c r="D45"/>
      <c r="E45" s="3543"/>
      <c r="F45" s="3543"/>
      <c r="G45" s="3553" t="s">
        <v>20</v>
      </c>
      <c r="H45" s="3554"/>
      <c r="I45" s="3554"/>
      <c r="J45" s="3554"/>
      <c r="K45" s="3554"/>
      <c r="L45" s="3554"/>
      <c r="M45" s="3554"/>
      <c r="N45" s="3554"/>
      <c r="O45" s="3554"/>
      <c r="P45" s="3554"/>
      <c r="Q45" s="3554"/>
    </row>
    <row r="46" spans="1:17">
      <c r="A46"/>
      <c r="B46" s="3566" t="s">
        <v>3454</v>
      </c>
      <c r="C46"/>
      <c r="D46"/>
      <c r="E46" s="3543"/>
      <c r="F46" s="3543"/>
      <c r="G46" s="3553" t="s">
        <v>20</v>
      </c>
      <c r="H46" s="3554"/>
      <c r="I46" s="3554"/>
      <c r="J46" s="3554"/>
      <c r="K46" s="3554"/>
      <c r="L46" s="3554"/>
      <c r="M46" s="3554"/>
      <c r="N46" s="3554"/>
      <c r="O46" s="3554"/>
      <c r="P46" s="3554"/>
      <c r="Q46" s="3554"/>
    </row>
    <row r="47" spans="1:17">
      <c r="A47"/>
      <c r="B47" s="3567" t="s">
        <v>3455</v>
      </c>
      <c r="C47"/>
      <c r="D47"/>
      <c r="E47" s="3563"/>
      <c r="F47" s="3563"/>
      <c r="G47" s="3553" t="s">
        <v>20</v>
      </c>
      <c r="H47" s="3556">
        <f t="shared" ref="H47:Q47" si="3">SUM(H26:H46)</f>
        <v>0</v>
      </c>
      <c r="I47" s="3556">
        <f t="shared" si="3"/>
        <v>0</v>
      </c>
      <c r="J47" s="3556">
        <f t="shared" si="3"/>
        <v>0</v>
      </c>
      <c r="K47" s="3556">
        <f t="shared" si="3"/>
        <v>0</v>
      </c>
      <c r="L47" s="3556">
        <f t="shared" si="3"/>
        <v>0</v>
      </c>
      <c r="M47" s="3556">
        <f t="shared" si="3"/>
        <v>0</v>
      </c>
      <c r="N47" s="3556">
        <f t="shared" si="3"/>
        <v>0</v>
      </c>
      <c r="O47" s="3556">
        <f t="shared" si="3"/>
        <v>0</v>
      </c>
      <c r="P47" s="3556">
        <f t="shared" si="3"/>
        <v>0</v>
      </c>
      <c r="Q47" s="3556">
        <f t="shared" si="3"/>
        <v>0</v>
      </c>
    </row>
    <row r="48" spans="1:17">
      <c r="A48"/>
      <c r="B48" s="3563"/>
      <c r="C48"/>
      <c r="D48"/>
      <c r="E48" s="3563"/>
      <c r="F48" s="3563"/>
      <c r="G48" s="3543"/>
      <c r="H48" s="3568"/>
      <c r="I48" s="3568"/>
      <c r="J48" s="3568"/>
      <c r="K48" s="3568"/>
      <c r="L48" s="3568"/>
      <c r="M48" s="3568"/>
      <c r="N48" s="3568"/>
      <c r="O48" s="3568"/>
      <c r="P48" s="3568"/>
      <c r="Q48" s="3568"/>
    </row>
    <row r="49" spans="1:17">
      <c r="A49"/>
      <c r="B49" s="3569" t="s">
        <v>3456</v>
      </c>
      <c r="C49"/>
      <c r="D49"/>
      <c r="E49" s="3570"/>
      <c r="F49" s="3570"/>
      <c r="G49" s="3553" t="s">
        <v>20</v>
      </c>
      <c r="H49" s="3556">
        <f t="shared" ref="H49:Q49" si="4">+H23+H47</f>
        <v>0</v>
      </c>
      <c r="I49" s="3556">
        <f t="shared" si="4"/>
        <v>0</v>
      </c>
      <c r="J49" s="3556">
        <f t="shared" si="4"/>
        <v>0</v>
      </c>
      <c r="K49" s="3556">
        <f t="shared" si="4"/>
        <v>0</v>
      </c>
      <c r="L49" s="3556">
        <f t="shared" si="4"/>
        <v>0</v>
      </c>
      <c r="M49" s="3556">
        <f t="shared" si="4"/>
        <v>0</v>
      </c>
      <c r="N49" s="3556">
        <f t="shared" si="4"/>
        <v>0</v>
      </c>
      <c r="O49" s="3556">
        <f t="shared" si="4"/>
        <v>0</v>
      </c>
      <c r="P49" s="3556">
        <f t="shared" si="4"/>
        <v>0</v>
      </c>
      <c r="Q49" s="3556">
        <f t="shared" si="4"/>
        <v>0</v>
      </c>
    </row>
    <row r="50" spans="1:17">
      <c r="A50"/>
      <c r="B50" s="3563"/>
      <c r="C50"/>
      <c r="D50"/>
      <c r="E50" s="3563"/>
      <c r="F50" s="3563"/>
      <c r="G50" s="3543"/>
      <c r="H50" s="3536"/>
      <c r="I50" s="3536"/>
      <c r="J50" s="3536"/>
      <c r="K50" s="3536"/>
      <c r="L50" s="3536"/>
      <c r="M50" s="3536"/>
      <c r="N50" s="3536"/>
      <c r="O50" s="3536"/>
      <c r="P50" s="3536"/>
      <c r="Q50" s="3536"/>
    </row>
    <row r="51" spans="1:17">
      <c r="A51"/>
      <c r="B51" s="3547" t="s">
        <v>3457</v>
      </c>
      <c r="C51"/>
      <c r="D51"/>
      <c r="E51" s="3570"/>
      <c r="F51"/>
      <c r="G51"/>
      <c r="H51"/>
      <c r="I51"/>
      <c r="J51"/>
      <c r="K51"/>
      <c r="L51"/>
      <c r="M51"/>
      <c r="N51"/>
      <c r="O51"/>
      <c r="P51"/>
      <c r="Q51"/>
    </row>
    <row r="52" spans="1:17">
      <c r="A52"/>
      <c r="B52" s="3571" t="s">
        <v>3458</v>
      </c>
      <c r="C52"/>
      <c r="D52"/>
      <c r="E52" s="3570"/>
      <c r="F52"/>
      <c r="G52" s="3553" t="s">
        <v>20</v>
      </c>
      <c r="H52" s="3554"/>
      <c r="I52" s="3554"/>
      <c r="J52" s="3554"/>
      <c r="K52" s="3554"/>
      <c r="L52" s="3554"/>
      <c r="M52" s="3554"/>
      <c r="N52" s="3554"/>
      <c r="O52" s="3554"/>
      <c r="P52" s="3554"/>
      <c r="Q52" s="3554"/>
    </row>
    <row r="53" spans="1:17" ht="15.75" customHeight="1">
      <c r="A53"/>
      <c r="B53" s="3571" t="s">
        <v>3459</v>
      </c>
      <c r="C53"/>
      <c r="D53"/>
      <c r="E53" s="3570"/>
      <c r="F53"/>
      <c r="G53" s="3553" t="s">
        <v>20</v>
      </c>
      <c r="H53" s="3554"/>
      <c r="I53" s="3554"/>
      <c r="J53" s="3554"/>
      <c r="K53" s="3554"/>
      <c r="L53" s="3554"/>
      <c r="M53" s="3554"/>
      <c r="N53" s="3554"/>
      <c r="O53" s="3554"/>
      <c r="P53" s="3554"/>
      <c r="Q53" s="3554"/>
    </row>
    <row r="54" spans="1:17" ht="25.5">
      <c r="A54"/>
      <c r="B54" s="3571" t="s">
        <v>1323</v>
      </c>
      <c r="C54"/>
      <c r="D54"/>
      <c r="E54" s="3570"/>
      <c r="F54"/>
      <c r="G54" s="3553" t="s">
        <v>20</v>
      </c>
      <c r="H54" s="3554"/>
      <c r="I54" s="3554"/>
      <c r="J54" s="3554"/>
      <c r="K54" s="3554"/>
      <c r="L54" s="3554"/>
      <c r="M54" s="3554"/>
      <c r="N54" s="3554"/>
      <c r="O54" s="3554"/>
      <c r="P54" s="3554"/>
      <c r="Q54" s="3554"/>
    </row>
    <row r="55" spans="1:17">
      <c r="A55"/>
      <c r="B55" s="3571" t="s">
        <v>1454</v>
      </c>
      <c r="C55"/>
      <c r="D55"/>
      <c r="E55" s="3570"/>
      <c r="F55"/>
      <c r="G55" s="3553" t="s">
        <v>20</v>
      </c>
      <c r="H55" s="3554"/>
      <c r="I55" s="3554"/>
      <c r="J55" s="3554"/>
      <c r="K55" s="3554"/>
      <c r="L55" s="3554"/>
      <c r="M55" s="3554"/>
      <c r="N55" s="3554"/>
      <c r="O55" s="3554"/>
      <c r="P55" s="3554"/>
      <c r="Q55" s="3554"/>
    </row>
    <row r="56" spans="1:17" ht="38.25">
      <c r="A56"/>
      <c r="B56" s="3571" t="s">
        <v>952</v>
      </c>
      <c r="C56"/>
      <c r="D56"/>
      <c r="E56" s="3570"/>
      <c r="F56"/>
      <c r="G56" s="3553" t="s">
        <v>20</v>
      </c>
      <c r="H56" s="3554"/>
      <c r="I56" s="3554"/>
      <c r="J56" s="3554"/>
      <c r="K56" s="3554"/>
      <c r="L56" s="3554"/>
      <c r="M56" s="3554"/>
      <c r="N56" s="3554"/>
      <c r="O56" s="3554"/>
      <c r="P56" s="3554"/>
      <c r="Q56" s="3554"/>
    </row>
    <row r="57" spans="1:17">
      <c r="A57"/>
      <c r="B57" s="3569" t="s">
        <v>3460</v>
      </c>
      <c r="C57"/>
      <c r="D57"/>
      <c r="E57" s="3570"/>
      <c r="F57"/>
      <c r="G57" s="3553" t="s">
        <v>20</v>
      </c>
      <c r="H57" s="3556">
        <f t="shared" ref="H57:Q57" si="5">SUM(H52:H56)</f>
        <v>0</v>
      </c>
      <c r="I57" s="3556">
        <f t="shared" si="5"/>
        <v>0</v>
      </c>
      <c r="J57" s="3556">
        <f t="shared" si="5"/>
        <v>0</v>
      </c>
      <c r="K57" s="3556">
        <f t="shared" si="5"/>
        <v>0</v>
      </c>
      <c r="L57" s="3556">
        <f t="shared" si="5"/>
        <v>0</v>
      </c>
      <c r="M57" s="3556">
        <f t="shared" si="5"/>
        <v>0</v>
      </c>
      <c r="N57" s="3556">
        <f t="shared" si="5"/>
        <v>0</v>
      </c>
      <c r="O57" s="3556">
        <f t="shared" si="5"/>
        <v>0</v>
      </c>
      <c r="P57" s="3556">
        <f t="shared" si="5"/>
        <v>0</v>
      </c>
      <c r="Q57" s="3556">
        <f t="shared" si="5"/>
        <v>0</v>
      </c>
    </row>
    <row r="58" spans="1:17" ht="89.25">
      <c r="A58"/>
      <c r="B58" s="3572" t="s">
        <v>3461</v>
      </c>
      <c r="C58"/>
      <c r="D58"/>
      <c r="E58" s="3543"/>
      <c r="F58" s="3543"/>
      <c r="G58" s="3553" t="s">
        <v>20</v>
      </c>
      <c r="H58" s="3554"/>
      <c r="I58" s="3554"/>
      <c r="J58" s="3554"/>
      <c r="K58" s="3554"/>
      <c r="L58" s="3554"/>
      <c r="M58" s="3554"/>
      <c r="N58" s="3554"/>
      <c r="O58" s="3554"/>
      <c r="P58" s="3554"/>
      <c r="Q58" s="3554"/>
    </row>
    <row r="59" spans="1:17">
      <c r="A59"/>
      <c r="B59" s="3569" t="s">
        <v>3462</v>
      </c>
      <c r="C59"/>
      <c r="D59"/>
      <c r="E59" s="3570"/>
      <c r="F59"/>
      <c r="G59" s="3553" t="s">
        <v>20</v>
      </c>
      <c r="H59" s="3556">
        <f t="shared" ref="H59:Q59" si="6">+H57+H58</f>
        <v>0</v>
      </c>
      <c r="I59" s="3556">
        <f t="shared" si="6"/>
        <v>0</v>
      </c>
      <c r="J59" s="3556">
        <f t="shared" si="6"/>
        <v>0</v>
      </c>
      <c r="K59" s="3556">
        <f t="shared" si="6"/>
        <v>0</v>
      </c>
      <c r="L59" s="3556">
        <f t="shared" si="6"/>
        <v>0</v>
      </c>
      <c r="M59" s="3556">
        <f t="shared" si="6"/>
        <v>0</v>
      </c>
      <c r="N59" s="3556">
        <f t="shared" si="6"/>
        <v>0</v>
      </c>
      <c r="O59" s="3556">
        <f t="shared" si="6"/>
        <v>0</v>
      </c>
      <c r="P59" s="3556">
        <f t="shared" si="6"/>
        <v>0</v>
      </c>
      <c r="Q59" s="3556">
        <f t="shared" si="6"/>
        <v>0</v>
      </c>
    </row>
    <row r="60" spans="1:17">
      <c r="A60"/>
      <c r="B60" s="3543"/>
      <c r="C60" s="3543"/>
      <c r="D60" s="3543"/>
      <c r="E60" s="3543"/>
      <c r="F60" s="3543"/>
      <c r="G60" s="3553" t="s">
        <v>20</v>
      </c>
      <c r="H60" s="3573" t="str">
        <f t="shared" ref="H60:Q60" si="7">IF(ABS(H49-H59)&gt;0.1,"ERROR", "OK")</f>
        <v>OK</v>
      </c>
      <c r="I60" s="3573" t="str">
        <f t="shared" si="7"/>
        <v>OK</v>
      </c>
      <c r="J60" s="3573" t="str">
        <f t="shared" si="7"/>
        <v>OK</v>
      </c>
      <c r="K60" s="3573" t="str">
        <f t="shared" si="7"/>
        <v>OK</v>
      </c>
      <c r="L60" s="3573" t="str">
        <f t="shared" si="7"/>
        <v>OK</v>
      </c>
      <c r="M60" s="3573" t="str">
        <f t="shared" si="7"/>
        <v>OK</v>
      </c>
      <c r="N60" s="3573" t="str">
        <f t="shared" si="7"/>
        <v>OK</v>
      </c>
      <c r="O60" s="3573" t="str">
        <f t="shared" si="7"/>
        <v>OK</v>
      </c>
      <c r="P60" s="3573" t="str">
        <f t="shared" si="7"/>
        <v>OK</v>
      </c>
      <c r="Q60" s="3573" t="str">
        <f t="shared" si="7"/>
        <v>OK</v>
      </c>
    </row>
    <row r="61" spans="1:17">
      <c r="A61"/>
      <c r="B61" s="3543"/>
      <c r="C61" s="3543"/>
      <c r="D61" s="3543"/>
      <c r="E61" s="3543"/>
      <c r="F61" s="3543"/>
      <c r="G61"/>
      <c r="H61" s="3574"/>
      <c r="I61" s="3574"/>
      <c r="J61" s="3574"/>
      <c r="K61" s="3574"/>
      <c r="L61" s="3574"/>
      <c r="M61" s="3574"/>
      <c r="N61" s="3574"/>
      <c r="O61" s="3574"/>
      <c r="P61" s="3574"/>
      <c r="Q61" s="3574"/>
    </row>
    <row r="62" spans="1:17">
      <c r="A62"/>
      <c r="B62" s="3547" t="s">
        <v>3463</v>
      </c>
      <c r="C62"/>
      <c r="D62"/>
      <c r="E62"/>
      <c r="F62"/>
      <c r="G62"/>
      <c r="H62" s="3543"/>
      <c r="I62" s="3543"/>
      <c r="J62" s="3543"/>
      <c r="K62" s="3543"/>
      <c r="L62" s="3543"/>
      <c r="M62" s="3543"/>
      <c r="N62" s="3543"/>
      <c r="O62" s="3543"/>
      <c r="P62" s="3543"/>
      <c r="Q62" s="3543"/>
    </row>
    <row r="63" spans="1:17" ht="63.75">
      <c r="A63"/>
      <c r="B63" s="3571" t="s">
        <v>3464</v>
      </c>
      <c r="C63"/>
      <c r="D63"/>
      <c r="E63"/>
      <c r="F63"/>
      <c r="G63" s="3553" t="s">
        <v>20</v>
      </c>
      <c r="H63" s="3554"/>
      <c r="I63" s="3554"/>
      <c r="J63" s="3554"/>
      <c r="K63" s="3554"/>
      <c r="L63" s="3554"/>
      <c r="M63" s="3554"/>
      <c r="N63" s="3554"/>
      <c r="O63" s="3554"/>
      <c r="P63" s="3554"/>
      <c r="Q63" s="3554"/>
    </row>
    <row r="64" spans="1:17">
      <c r="A64"/>
      <c r="B64" s="3555" t="s">
        <v>3454</v>
      </c>
      <c r="C64"/>
      <c r="D64"/>
      <c r="E64"/>
      <c r="F64"/>
      <c r="G64" s="3553" t="s">
        <v>20</v>
      </c>
      <c r="H64" s="3554"/>
      <c r="I64" s="3554"/>
      <c r="J64" s="3554"/>
      <c r="K64" s="3554"/>
      <c r="L64" s="3554"/>
      <c r="M64" s="3554"/>
      <c r="N64" s="3554"/>
      <c r="O64" s="3554"/>
      <c r="P64" s="3554"/>
      <c r="Q64" s="3554"/>
    </row>
    <row r="65" spans="1:17">
      <c r="A65"/>
      <c r="B65" s="3555" t="s">
        <v>3454</v>
      </c>
      <c r="C65"/>
      <c r="D65"/>
      <c r="E65"/>
      <c r="F65"/>
      <c r="G65" s="3553" t="s">
        <v>20</v>
      </c>
      <c r="H65" s="3554"/>
      <c r="I65" s="3554"/>
      <c r="J65" s="3554"/>
      <c r="K65" s="3554"/>
      <c r="L65" s="3554"/>
      <c r="M65" s="3554"/>
      <c r="N65" s="3554"/>
      <c r="O65" s="3554"/>
      <c r="P65" s="3554"/>
      <c r="Q65" s="3554"/>
    </row>
    <row r="66" spans="1:17">
      <c r="A66"/>
      <c r="B66" s="3555" t="s">
        <v>3454</v>
      </c>
      <c r="C66"/>
      <c r="D66"/>
      <c r="E66"/>
      <c r="F66"/>
      <c r="G66" s="3553" t="s">
        <v>20</v>
      </c>
      <c r="H66" s="3554"/>
      <c r="I66" s="3554"/>
      <c r="J66" s="3554"/>
      <c r="K66" s="3554"/>
      <c r="L66" s="3554"/>
      <c r="M66" s="3554"/>
      <c r="N66" s="3554"/>
      <c r="O66" s="3554"/>
      <c r="P66" s="3554"/>
      <c r="Q66" s="3554"/>
    </row>
    <row r="67" spans="1:17" ht="89.25">
      <c r="A67"/>
      <c r="B67" s="3571" t="s">
        <v>3465</v>
      </c>
      <c r="C67"/>
      <c r="D67"/>
      <c r="E67"/>
      <c r="F67"/>
      <c r="G67" s="3553" t="s">
        <v>20</v>
      </c>
      <c r="H67" s="3556">
        <f t="shared" ref="H67" si="8">SUM(H63:H66)</f>
        <v>0</v>
      </c>
      <c r="I67" s="3556">
        <f t="shared" ref="I67:Q67" si="9">SUM(I63:I66)</f>
        <v>0</v>
      </c>
      <c r="J67" s="3556">
        <f t="shared" si="9"/>
        <v>0</v>
      </c>
      <c r="K67" s="3556">
        <f t="shared" si="9"/>
        <v>0</v>
      </c>
      <c r="L67" s="3556">
        <f t="shared" si="9"/>
        <v>0</v>
      </c>
      <c r="M67" s="3556">
        <f t="shared" si="9"/>
        <v>0</v>
      </c>
      <c r="N67" s="3556">
        <f t="shared" si="9"/>
        <v>0</v>
      </c>
      <c r="O67" s="3556">
        <f t="shared" si="9"/>
        <v>0</v>
      </c>
      <c r="P67" s="3556">
        <f t="shared" si="9"/>
        <v>0</v>
      </c>
      <c r="Q67" s="3556">
        <f t="shared" si="9"/>
        <v>0</v>
      </c>
    </row>
    <row r="68" spans="1:17" ht="25.5">
      <c r="A68"/>
      <c r="B68" s="3571" t="s">
        <v>3466</v>
      </c>
      <c r="C68"/>
      <c r="D68"/>
      <c r="E68"/>
      <c r="F68"/>
      <c r="G68" s="3553" t="s">
        <v>20</v>
      </c>
      <c r="H68" s="3554"/>
      <c r="I68" s="3554"/>
      <c r="J68" s="3554"/>
      <c r="K68" s="3554"/>
      <c r="L68" s="3554"/>
      <c r="M68" s="3554"/>
      <c r="N68" s="3554"/>
      <c r="O68" s="3554"/>
      <c r="P68" s="3554"/>
      <c r="Q68" s="3554"/>
    </row>
    <row r="69" spans="1:17" ht="25.5">
      <c r="A69"/>
      <c r="B69" s="3571" t="s">
        <v>3194</v>
      </c>
      <c r="C69"/>
      <c r="D69"/>
      <c r="E69"/>
      <c r="F69" s="3543"/>
      <c r="G69" s="3553" t="s">
        <v>20</v>
      </c>
      <c r="H69" s="3556">
        <f t="shared" ref="H69:Q69" si="10">H67-H68</f>
        <v>0</v>
      </c>
      <c r="I69" s="3556">
        <f t="shared" si="10"/>
        <v>0</v>
      </c>
      <c r="J69" s="3556">
        <f t="shared" si="10"/>
        <v>0</v>
      </c>
      <c r="K69" s="3556">
        <f t="shared" si="10"/>
        <v>0</v>
      </c>
      <c r="L69" s="3556">
        <f t="shared" si="10"/>
        <v>0</v>
      </c>
      <c r="M69" s="3556">
        <f t="shared" si="10"/>
        <v>0</v>
      </c>
      <c r="N69" s="3556">
        <f t="shared" si="10"/>
        <v>0</v>
      </c>
      <c r="O69" s="3556">
        <f t="shared" si="10"/>
        <v>0</v>
      </c>
      <c r="P69" s="3556">
        <f t="shared" si="10"/>
        <v>0</v>
      </c>
      <c r="Q69" s="3556">
        <f t="shared" si="10"/>
        <v>0</v>
      </c>
    </row>
    <row r="70" spans="1:17">
      <c r="A70"/>
      <c r="B70" t="s">
        <v>978</v>
      </c>
      <c r="C70"/>
      <c r="D70"/>
      <c r="E70"/>
      <c r="F70"/>
      <c r="G70" s="3543"/>
      <c r="H70" s="3573" t="str">
        <f t="shared" ref="H70:Q70" si="11">IF(ABS(H69)&gt;0.1,"ERR","OK")</f>
        <v>OK</v>
      </c>
      <c r="I70" s="3573" t="str">
        <f t="shared" si="11"/>
        <v>OK</v>
      </c>
      <c r="J70" s="3573" t="str">
        <f t="shared" si="11"/>
        <v>OK</v>
      </c>
      <c r="K70" s="3573" t="str">
        <f t="shared" si="11"/>
        <v>OK</v>
      </c>
      <c r="L70" s="3573" t="str">
        <f t="shared" si="11"/>
        <v>OK</v>
      </c>
      <c r="M70" s="3573" t="str">
        <f t="shared" si="11"/>
        <v>OK</v>
      </c>
      <c r="N70" s="3573" t="str">
        <f t="shared" si="11"/>
        <v>OK</v>
      </c>
      <c r="O70" s="3573" t="str">
        <f t="shared" si="11"/>
        <v>OK</v>
      </c>
      <c r="P70" s="3573" t="str">
        <f t="shared" si="11"/>
        <v>OK</v>
      </c>
      <c r="Q70" s="3573" t="str">
        <f t="shared" si="11"/>
        <v>OK</v>
      </c>
    </row>
    <row r="71" spans="1:17">
      <c r="A71"/>
      <c r="B71"/>
      <c r="C71"/>
      <c r="D71"/>
      <c r="E71"/>
      <c r="F71"/>
      <c r="G71"/>
      <c r="H71"/>
      <c r="I71"/>
      <c r="J71"/>
      <c r="K71"/>
      <c r="L71"/>
      <c r="M71"/>
      <c r="N71"/>
      <c r="O71"/>
      <c r="P71"/>
      <c r="Q71"/>
    </row>
    <row r="922" spans="1:1" hidden="1">
      <c r="A922" s="164" t="s">
        <v>0</v>
      </c>
    </row>
    <row r="923" spans="1:1" hidden="1">
      <c r="A923" s="67" t="s">
        <v>242</v>
      </c>
    </row>
    <row r="924" spans="1:1" hidden="1">
      <c r="A924" s="67" t="s">
        <v>241</v>
      </c>
    </row>
    <row r="925" spans="1:1" hidden="1">
      <c r="A925" s="67" t="s">
        <v>240</v>
      </c>
    </row>
    <row r="926" spans="1:1" hidden="1">
      <c r="A926" s="67" t="s">
        <v>4</v>
      </c>
    </row>
    <row r="927" spans="1:1" hidden="1">
      <c r="A927" s="67" t="s">
        <v>239</v>
      </c>
    </row>
  </sheetData>
  <mergeCells count="1">
    <mergeCell ref="J7:Q7"/>
  </mergeCells>
  <dataValidations count="2">
    <dataValidation type="list" allowBlank="1" showInputMessage="1" showErrorMessage="1" sqref="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formula1>A66458:A66463</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1">
      <formula1>A922:A927</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sheetPr>
    <tabColor theme="9" tint="0.59999389629810485"/>
    <pageSetUpPr fitToPage="1"/>
  </sheetPr>
  <dimension ref="A1:W105"/>
  <sheetViews>
    <sheetView zoomScale="80" zoomScaleNormal="80" workbookViewId="0">
      <selection activeCell="O87" sqref="O87"/>
    </sheetView>
  </sheetViews>
  <sheetFormatPr defaultRowHeight="12.75"/>
  <cols>
    <col min="1" max="1" width="9" style="3103"/>
    <col min="2" max="2" width="69.5" style="3103" customWidth="1"/>
    <col min="3" max="10" width="8.75" style="3103" hidden="1" customWidth="1"/>
    <col min="11" max="11" width="8.75" style="3103" customWidth="1"/>
    <col min="12" max="16384" width="9" style="3103"/>
  </cols>
  <sheetData>
    <row r="1" spans="1:23"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row>
    <row r="2" spans="1:23" ht="24.75">
      <c r="A2" s="2361" t="s">
        <v>1287</v>
      </c>
      <c r="B2" s="2199"/>
      <c r="C2" s="2307"/>
      <c r="D2" s="2307"/>
      <c r="E2" s="2307"/>
      <c r="F2" s="2307"/>
      <c r="G2" s="2307"/>
      <c r="H2" s="2307"/>
      <c r="I2" s="2307"/>
      <c r="J2" s="2307"/>
      <c r="K2" s="2307"/>
      <c r="L2" s="2307"/>
      <c r="M2" s="2307"/>
      <c r="N2" s="2307"/>
      <c r="O2" s="2307"/>
      <c r="P2" s="2307"/>
      <c r="Q2" s="2307"/>
      <c r="R2" s="2307"/>
      <c r="S2" s="2307"/>
      <c r="T2" s="2307"/>
      <c r="U2" s="2307"/>
      <c r="V2" s="2307"/>
      <c r="W2" s="2307"/>
    </row>
    <row r="3" spans="1:23" ht="25.5" thickBot="1">
      <c r="A3" s="2362" t="s">
        <v>1288</v>
      </c>
      <c r="B3" s="2308"/>
      <c r="C3" s="2308"/>
      <c r="D3" s="2308"/>
      <c r="E3" s="2308"/>
      <c r="F3" s="2308"/>
      <c r="G3" s="2308"/>
      <c r="H3" s="2308"/>
      <c r="I3" s="2308"/>
      <c r="J3" s="2308"/>
      <c r="K3" s="2308"/>
      <c r="L3" s="2308"/>
      <c r="M3" s="2308"/>
      <c r="N3" s="2308"/>
      <c r="O3" s="2308"/>
      <c r="P3" s="2308"/>
      <c r="Q3" s="2308"/>
      <c r="R3" s="2308"/>
      <c r="S3" s="2308"/>
      <c r="T3" s="2308"/>
      <c r="U3" s="2308"/>
      <c r="V3" s="2308"/>
      <c r="W3" s="2308"/>
    </row>
    <row r="4" spans="1:23">
      <c r="A4" s="2203" t="s">
        <v>2971</v>
      </c>
      <c r="B4" s="2203"/>
      <c r="C4" s="2203"/>
      <c r="D4" s="2203"/>
      <c r="E4" s="2203"/>
      <c r="F4" s="2203"/>
      <c r="G4" s="2203"/>
      <c r="H4" s="2203"/>
      <c r="I4" s="2203"/>
      <c r="J4" s="2203"/>
      <c r="K4" s="2203"/>
      <c r="L4" s="2204"/>
      <c r="M4" s="2204"/>
      <c r="N4" s="2204"/>
      <c r="O4" s="2204"/>
      <c r="P4" s="2204"/>
      <c r="Q4" s="2204"/>
      <c r="R4" s="2204"/>
      <c r="S4" s="2204"/>
      <c r="T4" s="2204"/>
      <c r="U4" s="2204"/>
      <c r="V4" s="2204"/>
      <c r="W4" s="2204"/>
    </row>
    <row r="5" spans="1:23" ht="19.5">
      <c r="A5" s="2205" t="s">
        <v>2970</v>
      </c>
      <c r="B5" s="2205"/>
      <c r="C5" s="2204"/>
      <c r="D5" s="2204"/>
      <c r="E5" s="2204"/>
      <c r="F5" s="2204"/>
      <c r="G5" s="2204"/>
      <c r="H5" s="2204"/>
      <c r="I5" s="2204"/>
      <c r="J5" s="2204"/>
      <c r="K5" s="2204"/>
      <c r="L5" s="2204"/>
      <c r="M5" s="2204"/>
      <c r="N5" s="2204"/>
      <c r="O5" s="2204"/>
      <c r="P5" s="2204"/>
      <c r="Q5" s="2204"/>
      <c r="R5" s="2204"/>
      <c r="S5" s="2204"/>
      <c r="T5" s="2204"/>
      <c r="U5" s="2204"/>
      <c r="V5" s="2204"/>
      <c r="W5" s="2204"/>
    </row>
    <row r="6" spans="1:23">
      <c r="A6" s="3381"/>
      <c r="B6" s="3381"/>
      <c r="C6" s="2776"/>
      <c r="D6" s="2776"/>
      <c r="E6" s="2776"/>
      <c r="F6" s="2776"/>
      <c r="G6" s="2776"/>
      <c r="H6" s="2776"/>
      <c r="I6" s="2776"/>
      <c r="J6" s="2776"/>
      <c r="K6" s="2776"/>
      <c r="L6" s="3379"/>
    </row>
    <row r="7" spans="1:23">
      <c r="A7" s="3379"/>
      <c r="B7" s="3209" t="s">
        <v>2969</v>
      </c>
      <c r="C7" s="2313"/>
      <c r="D7" s="2313"/>
      <c r="E7" s="2313"/>
      <c r="F7" s="2313"/>
      <c r="G7" s="2313"/>
      <c r="H7" s="2313"/>
      <c r="I7" s="2313"/>
      <c r="J7" s="2313"/>
      <c r="K7" s="3208"/>
      <c r="L7" s="3214" t="s">
        <v>156</v>
      </c>
      <c r="M7" s="3214"/>
      <c r="N7" s="3214" t="s">
        <v>155</v>
      </c>
      <c r="O7" s="3214"/>
      <c r="P7" s="3214"/>
      <c r="Q7" s="3214"/>
      <c r="R7" s="3214"/>
      <c r="S7" s="3214"/>
      <c r="T7" s="3214"/>
      <c r="U7" s="3380"/>
      <c r="V7" s="3746" t="s">
        <v>2471</v>
      </c>
      <c r="W7" s="3746"/>
    </row>
    <row r="8" spans="1:23" ht="25.5">
      <c r="A8" s="3379"/>
      <c r="B8" s="3378"/>
      <c r="C8" s="2316"/>
      <c r="D8" s="2651"/>
      <c r="E8" s="2316"/>
      <c r="F8" s="2651"/>
      <c r="G8" s="2651"/>
      <c r="H8" s="2316"/>
      <c r="I8" s="2651"/>
      <c r="J8" s="2316"/>
      <c r="K8" s="3213" t="s">
        <v>1571</v>
      </c>
      <c r="L8" s="3212">
        <v>2012</v>
      </c>
      <c r="M8" s="3212">
        <v>2013</v>
      </c>
      <c r="N8" s="3212">
        <v>2014</v>
      </c>
      <c r="O8" s="3212">
        <v>2015</v>
      </c>
      <c r="P8" s="3212">
        <v>2016</v>
      </c>
      <c r="Q8" s="3212">
        <v>2017</v>
      </c>
      <c r="R8" s="3212">
        <v>2018</v>
      </c>
      <c r="S8" s="3212">
        <v>2019</v>
      </c>
      <c r="T8" s="3212">
        <v>2020</v>
      </c>
      <c r="U8" s="3212">
        <v>2021</v>
      </c>
      <c r="V8" s="3377" t="s">
        <v>2443</v>
      </c>
      <c r="W8" s="3377" t="s">
        <v>2444</v>
      </c>
    </row>
    <row r="9" spans="1:23">
      <c r="A9" s="2843"/>
      <c r="B9" s="3210" t="s">
        <v>2968</v>
      </c>
      <c r="C9" s="2316"/>
      <c r="D9" s="2316"/>
      <c r="E9" s="2316"/>
      <c r="F9" s="2316"/>
      <c r="G9" s="2316"/>
      <c r="H9" s="2316"/>
      <c r="I9" s="2316"/>
      <c r="J9" s="2316"/>
      <c r="K9" s="2316"/>
      <c r="L9" s="3376"/>
      <c r="M9" s="3375"/>
      <c r="N9" s="3375"/>
      <c r="O9" s="3375"/>
      <c r="P9" s="3375"/>
      <c r="Q9" s="3375"/>
      <c r="R9" s="3375"/>
      <c r="S9" s="3375"/>
      <c r="T9" s="3375"/>
      <c r="U9" s="3375"/>
      <c r="V9" s="3375"/>
      <c r="W9" s="3375"/>
    </row>
    <row r="10" spans="1:23">
      <c r="A10" s="2843"/>
      <c r="B10" s="3366"/>
      <c r="C10" s="2316"/>
      <c r="D10" s="2316"/>
      <c r="E10" s="2316"/>
      <c r="F10" s="2316"/>
      <c r="G10" s="2316"/>
      <c r="H10" s="2316"/>
      <c r="I10" s="2316"/>
      <c r="J10" s="2316"/>
      <c r="K10" s="2316"/>
      <c r="L10" s="3364"/>
      <c r="M10" s="3364"/>
      <c r="N10" s="3535"/>
      <c r="O10" s="3535"/>
      <c r="P10" s="3535"/>
      <c r="Q10" s="3535"/>
      <c r="R10" s="3535"/>
      <c r="S10" s="3535"/>
      <c r="T10" s="3535"/>
      <c r="U10" s="3535"/>
      <c r="V10" s="3535"/>
      <c r="W10" s="3535"/>
    </row>
    <row r="11" spans="1:23">
      <c r="A11" s="2843"/>
      <c r="B11" s="3366"/>
      <c r="C11" s="2316"/>
      <c r="D11" s="2316"/>
      <c r="E11" s="2316"/>
      <c r="F11" s="2316"/>
      <c r="G11" s="2316"/>
      <c r="H11" s="2316"/>
      <c r="I11" s="2316"/>
      <c r="J11" s="2316"/>
      <c r="K11" s="2316"/>
      <c r="L11" s="3364"/>
      <c r="M11" s="3364"/>
      <c r="N11" s="3535"/>
      <c r="O11" s="3535"/>
      <c r="P11" s="3535"/>
      <c r="Q11" s="3535"/>
      <c r="R11" s="3535"/>
      <c r="S11" s="3535"/>
      <c r="T11" s="3535"/>
      <c r="U11" s="3535"/>
      <c r="V11" s="3535"/>
      <c r="W11" s="3535"/>
    </row>
    <row r="12" spans="1:23">
      <c r="A12" s="2843"/>
      <c r="B12" s="3366"/>
      <c r="C12" s="2316"/>
      <c r="D12" s="2316"/>
      <c r="E12" s="2316"/>
      <c r="F12" s="2316"/>
      <c r="G12" s="2316"/>
      <c r="H12" s="2316"/>
      <c r="I12" s="2316"/>
      <c r="J12" s="2316"/>
      <c r="K12" s="2316"/>
      <c r="L12" s="3364"/>
      <c r="M12" s="3364"/>
      <c r="N12" s="3535"/>
      <c r="O12" s="3535"/>
      <c r="P12" s="3535"/>
      <c r="Q12" s="3535"/>
      <c r="R12" s="3535"/>
      <c r="S12" s="3535"/>
      <c r="T12" s="3535"/>
      <c r="U12" s="3535"/>
      <c r="V12" s="3535"/>
      <c r="W12" s="3535"/>
    </row>
    <row r="13" spans="1:23">
      <c r="A13" s="2843"/>
      <c r="B13" s="2337"/>
      <c r="C13" s="2316"/>
      <c r="D13" s="2316"/>
      <c r="E13" s="2316"/>
      <c r="F13" s="2316"/>
      <c r="G13" s="2316"/>
      <c r="H13" s="2316"/>
      <c r="I13" s="2316"/>
      <c r="J13" s="2316"/>
      <c r="K13" s="2316"/>
      <c r="L13" s="3364"/>
      <c r="M13" s="3364"/>
      <c r="N13" s="3535"/>
      <c r="O13" s="3535"/>
      <c r="P13" s="3535"/>
      <c r="Q13" s="3535"/>
      <c r="R13" s="3535"/>
      <c r="S13" s="3535"/>
      <c r="T13" s="3535"/>
      <c r="U13" s="3535"/>
      <c r="V13" s="3535"/>
      <c r="W13" s="3535"/>
    </row>
    <row r="14" spans="1:23">
      <c r="A14" s="2843"/>
      <c r="B14" s="2337"/>
      <c r="C14" s="2316"/>
      <c r="D14" s="2316"/>
      <c r="E14" s="2316"/>
      <c r="F14" s="2316"/>
      <c r="G14" s="2316"/>
      <c r="H14" s="2316"/>
      <c r="I14" s="2316"/>
      <c r="J14" s="2316"/>
      <c r="K14" s="2316"/>
      <c r="L14" s="3364"/>
      <c r="M14" s="3364"/>
      <c r="N14" s="3535"/>
      <c r="O14" s="3535"/>
      <c r="P14" s="3535"/>
      <c r="Q14" s="3535"/>
      <c r="R14" s="3535"/>
      <c r="S14" s="3535"/>
      <c r="T14" s="3535"/>
      <c r="U14" s="3535"/>
      <c r="V14" s="3535"/>
      <c r="W14" s="3535"/>
    </row>
    <row r="15" spans="1:23">
      <c r="A15" s="2843"/>
      <c r="B15" s="2337"/>
      <c r="C15" s="2316"/>
      <c r="D15" s="2316"/>
      <c r="E15" s="2316"/>
      <c r="F15" s="2316"/>
      <c r="G15" s="2316"/>
      <c r="H15" s="2316"/>
      <c r="I15" s="2316"/>
      <c r="J15" s="2316"/>
      <c r="K15" s="2316"/>
      <c r="L15" s="3364"/>
      <c r="M15" s="3364"/>
      <c r="N15" s="3535"/>
      <c r="O15" s="3535"/>
      <c r="P15" s="3535"/>
      <c r="Q15" s="3535"/>
      <c r="R15" s="3535"/>
      <c r="S15" s="3535"/>
      <c r="T15" s="3535"/>
      <c r="U15" s="3535"/>
      <c r="V15" s="3535"/>
      <c r="W15" s="3535"/>
    </row>
    <row r="16" spans="1:23">
      <c r="A16" s="2843"/>
      <c r="B16" s="2337"/>
      <c r="C16" s="2316"/>
      <c r="D16" s="2316"/>
      <c r="E16" s="2316"/>
      <c r="F16" s="2316"/>
      <c r="G16" s="2316"/>
      <c r="H16" s="2316"/>
      <c r="I16" s="2316"/>
      <c r="J16" s="2316"/>
      <c r="K16" s="2316"/>
      <c r="L16" s="3364"/>
      <c r="M16" s="3364"/>
      <c r="N16" s="3535"/>
      <c r="O16" s="3535"/>
      <c r="P16" s="3535"/>
      <c r="Q16" s="3535"/>
      <c r="R16" s="3535"/>
      <c r="S16" s="3535"/>
      <c r="T16" s="3535"/>
      <c r="U16" s="3535"/>
      <c r="V16" s="3535"/>
      <c r="W16" s="3535"/>
    </row>
    <row r="17" spans="1:23">
      <c r="A17" s="2843"/>
      <c r="B17" s="2337"/>
      <c r="C17" s="2316"/>
      <c r="D17" s="2316"/>
      <c r="E17" s="2316"/>
      <c r="F17" s="2316"/>
      <c r="G17" s="2316"/>
      <c r="H17" s="2316"/>
      <c r="I17" s="2316"/>
      <c r="J17" s="2316"/>
      <c r="K17" s="2316"/>
      <c r="L17" s="3364"/>
      <c r="M17" s="3364"/>
      <c r="N17" s="3535"/>
      <c r="O17" s="3535"/>
      <c r="P17" s="3535"/>
      <c r="Q17" s="3535"/>
      <c r="R17" s="3535"/>
      <c r="S17" s="3535"/>
      <c r="T17" s="3535"/>
      <c r="U17" s="3535"/>
      <c r="V17" s="3535"/>
      <c r="W17" s="3535"/>
    </row>
    <row r="18" spans="1:23">
      <c r="A18" s="2843"/>
      <c r="B18" s="2337"/>
      <c r="C18" s="2316"/>
      <c r="D18" s="2316"/>
      <c r="E18" s="2316"/>
      <c r="F18" s="2316"/>
      <c r="G18" s="2316"/>
      <c r="H18" s="2316"/>
      <c r="I18" s="2316"/>
      <c r="J18" s="2316"/>
      <c r="K18" s="2316"/>
      <c r="L18" s="3364"/>
      <c r="M18" s="3364"/>
      <c r="N18" s="3535"/>
      <c r="O18" s="3535"/>
      <c r="P18" s="3535"/>
      <c r="Q18" s="3535"/>
      <c r="R18" s="3535"/>
      <c r="S18" s="3535"/>
      <c r="T18" s="3535"/>
      <c r="U18" s="3535"/>
      <c r="V18" s="3535"/>
      <c r="W18" s="3535"/>
    </row>
    <row r="19" spans="1:23">
      <c r="A19" s="2843"/>
      <c r="B19" s="2337"/>
      <c r="C19" s="2316"/>
      <c r="D19" s="2316"/>
      <c r="E19" s="2316"/>
      <c r="F19" s="2316"/>
      <c r="G19" s="2316"/>
      <c r="H19" s="2316"/>
      <c r="I19" s="2316"/>
      <c r="J19" s="2316"/>
      <c r="K19" s="2316"/>
      <c r="L19" s="3364"/>
      <c r="M19" s="3364"/>
      <c r="N19" s="3535"/>
      <c r="O19" s="3535"/>
      <c r="P19" s="3535"/>
      <c r="Q19" s="3535"/>
      <c r="R19" s="3535"/>
      <c r="S19" s="3535"/>
      <c r="T19" s="3535"/>
      <c r="U19" s="3535"/>
      <c r="V19" s="3535"/>
      <c r="W19" s="3535"/>
    </row>
    <row r="20" spans="1:23">
      <c r="A20" s="2843"/>
      <c r="B20" s="2337"/>
      <c r="C20" s="2316"/>
      <c r="D20" s="2316"/>
      <c r="E20" s="2316"/>
      <c r="F20" s="2316"/>
      <c r="G20" s="2316"/>
      <c r="H20" s="2316"/>
      <c r="I20" s="2316"/>
      <c r="J20" s="2316"/>
      <c r="K20" s="2316"/>
      <c r="L20" s="3364"/>
      <c r="M20" s="3364"/>
      <c r="N20" s="3535"/>
      <c r="O20" s="3535"/>
      <c r="P20" s="3535"/>
      <c r="Q20" s="3535"/>
      <c r="R20" s="3535"/>
      <c r="S20" s="3535"/>
      <c r="T20" s="3535"/>
      <c r="U20" s="3535"/>
      <c r="V20" s="3535"/>
      <c r="W20" s="3535"/>
    </row>
    <row r="21" spans="1:23">
      <c r="A21" s="2843"/>
      <c r="B21" s="2337"/>
      <c r="C21" s="2316"/>
      <c r="D21" s="2316"/>
      <c r="E21" s="2316"/>
      <c r="F21" s="2316"/>
      <c r="G21" s="2316"/>
      <c r="H21" s="2316"/>
      <c r="I21" s="2316"/>
      <c r="J21" s="2316"/>
      <c r="K21" s="2316"/>
      <c r="L21" s="3364"/>
      <c r="M21" s="3364"/>
      <c r="N21" s="3535"/>
      <c r="O21" s="3535"/>
      <c r="P21" s="3535"/>
      <c r="Q21" s="3535"/>
      <c r="R21" s="3535"/>
      <c r="S21" s="3535"/>
      <c r="T21" s="3535"/>
      <c r="U21" s="3535"/>
      <c r="V21" s="3535"/>
      <c r="W21" s="3535"/>
    </row>
    <row r="22" spans="1:23">
      <c r="A22" s="2843"/>
      <c r="B22" s="2337"/>
      <c r="C22" s="2316"/>
      <c r="D22" s="2316"/>
      <c r="E22" s="2316"/>
      <c r="F22" s="2316"/>
      <c r="G22" s="2316"/>
      <c r="H22" s="2316"/>
      <c r="I22" s="2316"/>
      <c r="J22" s="2316"/>
      <c r="K22" s="2316"/>
      <c r="L22" s="3364"/>
      <c r="M22" s="3364"/>
      <c r="N22" s="3535"/>
      <c r="O22" s="3535"/>
      <c r="P22" s="3535"/>
      <c r="Q22" s="3535"/>
      <c r="R22" s="3535"/>
      <c r="S22" s="3535"/>
      <c r="T22" s="3535"/>
      <c r="U22" s="3535"/>
      <c r="V22" s="3535"/>
      <c r="W22" s="3535"/>
    </row>
    <row r="23" spans="1:23">
      <c r="A23" s="2843"/>
      <c r="B23" s="2337"/>
      <c r="C23" s="2316"/>
      <c r="D23" s="2316"/>
      <c r="E23" s="2316"/>
      <c r="F23" s="2316"/>
      <c r="G23" s="2316"/>
      <c r="H23" s="2316"/>
      <c r="I23" s="2316"/>
      <c r="J23" s="2316"/>
      <c r="K23" s="2316"/>
      <c r="L23" s="3364"/>
      <c r="M23" s="3364"/>
      <c r="N23" s="3535"/>
      <c r="O23" s="3535"/>
      <c r="P23" s="3535"/>
      <c r="Q23" s="3535"/>
      <c r="R23" s="3535"/>
      <c r="S23" s="3535"/>
      <c r="T23" s="3535"/>
      <c r="U23" s="3535"/>
      <c r="V23" s="3535"/>
      <c r="W23" s="3535"/>
    </row>
    <row r="24" spans="1:23">
      <c r="A24" s="2843"/>
      <c r="B24" s="2337"/>
      <c r="C24" s="2316"/>
      <c r="D24" s="2316"/>
      <c r="E24" s="2316"/>
      <c r="F24" s="2316"/>
      <c r="G24" s="2316"/>
      <c r="H24" s="2316"/>
      <c r="I24" s="2316"/>
      <c r="J24" s="2316"/>
      <c r="K24" s="2316"/>
      <c r="L24" s="3364"/>
      <c r="M24" s="3364"/>
      <c r="N24" s="3535"/>
      <c r="O24" s="3535"/>
      <c r="P24" s="3535"/>
      <c r="Q24" s="3535"/>
      <c r="R24" s="3535"/>
      <c r="S24" s="3535"/>
      <c r="T24" s="3535"/>
      <c r="U24" s="3535"/>
      <c r="V24" s="3535"/>
      <c r="W24" s="3535"/>
    </row>
    <row r="25" spans="1:23">
      <c r="A25" s="2843"/>
      <c r="B25" s="2337"/>
      <c r="C25" s="2316"/>
      <c r="D25" s="2316"/>
      <c r="E25" s="2316"/>
      <c r="F25" s="2316"/>
      <c r="G25" s="2316"/>
      <c r="H25" s="2316"/>
      <c r="I25" s="2316"/>
      <c r="J25" s="2316"/>
      <c r="K25" s="2316"/>
      <c r="L25" s="3364"/>
      <c r="M25" s="3364"/>
      <c r="N25" s="3535"/>
      <c r="O25" s="3535"/>
      <c r="P25" s="3535"/>
      <c r="Q25" s="3535"/>
      <c r="R25" s="3535"/>
      <c r="S25" s="3535"/>
      <c r="T25" s="3535"/>
      <c r="U25" s="3535"/>
      <c r="V25" s="3535"/>
      <c r="W25" s="3535"/>
    </row>
    <row r="26" spans="1:23">
      <c r="A26" s="2843"/>
      <c r="B26" s="2337"/>
      <c r="C26" s="2316"/>
      <c r="D26" s="2316"/>
      <c r="E26" s="2316"/>
      <c r="F26" s="2316"/>
      <c r="G26" s="2316"/>
      <c r="H26" s="2316"/>
      <c r="I26" s="2316"/>
      <c r="J26" s="2316"/>
      <c r="K26" s="2316"/>
      <c r="L26" s="3364"/>
      <c r="M26" s="3364"/>
      <c r="N26" s="3535"/>
      <c r="O26" s="3535"/>
      <c r="P26" s="3535"/>
      <c r="Q26" s="3535"/>
      <c r="R26" s="3535"/>
      <c r="S26" s="3535"/>
      <c r="T26" s="3535"/>
      <c r="U26" s="3535"/>
      <c r="V26" s="3535"/>
      <c r="W26" s="3535"/>
    </row>
    <row r="27" spans="1:23">
      <c r="A27" s="2843"/>
      <c r="B27" s="2337"/>
      <c r="C27" s="2316"/>
      <c r="D27" s="2316"/>
      <c r="E27" s="2316"/>
      <c r="F27" s="2316"/>
      <c r="G27" s="2316"/>
      <c r="H27" s="2316"/>
      <c r="I27" s="2316"/>
      <c r="J27" s="2316"/>
      <c r="K27" s="2316"/>
      <c r="L27" s="3364"/>
      <c r="M27" s="3364"/>
      <c r="N27" s="3535"/>
      <c r="O27" s="3535"/>
      <c r="P27" s="3535"/>
      <c r="Q27" s="3535"/>
      <c r="R27" s="3535"/>
      <c r="S27" s="3535"/>
      <c r="T27" s="3535"/>
      <c r="U27" s="3535"/>
      <c r="V27" s="3535"/>
      <c r="W27" s="3535"/>
    </row>
    <row r="28" spans="1:23">
      <c r="A28" s="2843"/>
      <c r="B28" s="2337"/>
      <c r="C28" s="2316"/>
      <c r="D28" s="2316"/>
      <c r="E28" s="2316"/>
      <c r="F28" s="2316"/>
      <c r="G28" s="2316"/>
      <c r="H28" s="2316"/>
      <c r="I28" s="2316"/>
      <c r="J28" s="2316"/>
      <c r="K28" s="2316"/>
      <c r="L28" s="3364"/>
      <c r="M28" s="3364"/>
      <c r="N28" s="3535"/>
      <c r="O28" s="3535"/>
      <c r="P28" s="3535"/>
      <c r="Q28" s="3535"/>
      <c r="R28" s="3535"/>
      <c r="S28" s="3535"/>
      <c r="T28" s="3535"/>
      <c r="U28" s="3535"/>
      <c r="V28" s="3535"/>
      <c r="W28" s="3535"/>
    </row>
    <row r="29" spans="1:23">
      <c r="A29" s="2843"/>
      <c r="B29" s="2337"/>
      <c r="C29" s="2316"/>
      <c r="D29" s="2316"/>
      <c r="E29" s="2316"/>
      <c r="F29" s="2316"/>
      <c r="G29" s="2316"/>
      <c r="H29" s="2316"/>
      <c r="I29" s="2316"/>
      <c r="J29" s="2316"/>
      <c r="K29" s="2316"/>
      <c r="L29" s="3364"/>
      <c r="M29" s="3364"/>
      <c r="N29" s="3535"/>
      <c r="O29" s="3535"/>
      <c r="P29" s="3535"/>
      <c r="Q29" s="3535"/>
      <c r="R29" s="3535"/>
      <c r="S29" s="3535"/>
      <c r="T29" s="3535"/>
      <c r="U29" s="3535"/>
      <c r="V29" s="3535"/>
      <c r="W29" s="3535"/>
    </row>
    <row r="30" spans="1:23">
      <c r="A30" s="2843"/>
      <c r="B30" s="2337"/>
      <c r="C30" s="2316"/>
      <c r="D30" s="2316"/>
      <c r="E30" s="2316"/>
      <c r="F30" s="2316"/>
      <c r="G30" s="2316"/>
      <c r="H30" s="2316"/>
      <c r="I30" s="2316"/>
      <c r="J30" s="2316"/>
      <c r="K30" s="2316"/>
      <c r="L30" s="3364"/>
      <c r="M30" s="3364"/>
      <c r="N30" s="3535"/>
      <c r="O30" s="3535"/>
      <c r="P30" s="3535"/>
      <c r="Q30" s="3535"/>
      <c r="R30" s="3535"/>
      <c r="S30" s="3535"/>
      <c r="T30" s="3535"/>
      <c r="U30" s="3535"/>
      <c r="V30" s="3535"/>
      <c r="W30" s="3535"/>
    </row>
    <row r="31" spans="1:23">
      <c r="A31" s="2843"/>
      <c r="B31" s="3374"/>
      <c r="C31" s="2316"/>
      <c r="D31" s="2316"/>
      <c r="E31" s="2316"/>
      <c r="F31" s="2316"/>
      <c r="G31" s="2316"/>
      <c r="H31" s="2316"/>
      <c r="I31" s="2316"/>
      <c r="J31" s="2316"/>
      <c r="K31" s="2316"/>
      <c r="L31" s="3369"/>
      <c r="M31" s="3367"/>
      <c r="N31" s="3367"/>
      <c r="O31" s="3367"/>
      <c r="P31" s="3367"/>
      <c r="Q31" s="3367"/>
      <c r="R31" s="3367"/>
      <c r="S31" s="3367"/>
      <c r="T31" s="3367"/>
      <c r="U31" s="3367"/>
      <c r="V31" s="3367"/>
      <c r="W31" s="3367"/>
    </row>
    <row r="32" spans="1:23">
      <c r="A32" s="2843"/>
      <c r="B32" s="3373" t="s">
        <v>2967</v>
      </c>
      <c r="C32" s="2316"/>
      <c r="D32" s="2316"/>
      <c r="E32" s="2316"/>
      <c r="F32" s="2316"/>
      <c r="G32" s="2316"/>
      <c r="H32" s="2316"/>
      <c r="I32" s="2316"/>
      <c r="J32" s="2316"/>
      <c r="K32" s="2316"/>
      <c r="L32" s="3369"/>
      <c r="M32" s="3367"/>
      <c r="N32" s="3367"/>
      <c r="O32" s="3367"/>
      <c r="P32" s="3367"/>
      <c r="Q32" s="3367"/>
      <c r="R32" s="3367"/>
      <c r="S32" s="3367"/>
      <c r="T32" s="3367"/>
      <c r="U32" s="3367"/>
      <c r="V32" s="3367"/>
      <c r="W32" s="3367"/>
    </row>
    <row r="33" spans="1:23">
      <c r="A33" s="2843"/>
      <c r="B33" s="3366"/>
      <c r="C33" s="2316"/>
      <c r="D33" s="2316"/>
      <c r="E33" s="2316"/>
      <c r="F33" s="2316"/>
      <c r="G33" s="2316"/>
      <c r="H33" s="2316"/>
      <c r="I33" s="2316"/>
      <c r="J33" s="2316"/>
      <c r="K33" s="2316"/>
      <c r="L33" s="3364"/>
      <c r="M33" s="3364"/>
      <c r="N33" s="3535"/>
      <c r="O33" s="3535"/>
      <c r="P33" s="3535"/>
      <c r="Q33" s="3535"/>
      <c r="R33" s="3535"/>
      <c r="S33" s="3535"/>
      <c r="T33" s="3535"/>
      <c r="U33" s="3535"/>
      <c r="V33" s="3535"/>
      <c r="W33" s="3535"/>
    </row>
    <row r="34" spans="1:23">
      <c r="A34" s="2843"/>
      <c r="B34" s="3366"/>
      <c r="C34" s="2316"/>
      <c r="D34" s="2316"/>
      <c r="E34" s="2316"/>
      <c r="F34" s="2316"/>
      <c r="G34" s="2316"/>
      <c r="H34" s="2316"/>
      <c r="I34" s="2316"/>
      <c r="J34" s="2316"/>
      <c r="K34" s="2316"/>
      <c r="L34" s="3364"/>
      <c r="M34" s="3364"/>
      <c r="N34" s="3535"/>
      <c r="O34" s="3535"/>
      <c r="P34" s="3535"/>
      <c r="Q34" s="3535"/>
      <c r="R34" s="3535"/>
      <c r="S34" s="3535"/>
      <c r="T34" s="3535"/>
      <c r="U34" s="3535"/>
      <c r="V34" s="3535"/>
      <c r="W34" s="3535"/>
    </row>
    <row r="35" spans="1:23">
      <c r="A35" s="2843"/>
      <c r="B35" s="3366"/>
      <c r="C35" s="2316"/>
      <c r="D35" s="2316"/>
      <c r="E35" s="2316"/>
      <c r="F35" s="2316"/>
      <c r="G35" s="2316"/>
      <c r="H35" s="2316"/>
      <c r="I35" s="2316"/>
      <c r="J35" s="2316"/>
      <c r="K35" s="2316"/>
      <c r="L35" s="3364"/>
      <c r="M35" s="3364"/>
      <c r="N35" s="3535"/>
      <c r="O35" s="3535"/>
      <c r="P35" s="3535"/>
      <c r="Q35" s="3535"/>
      <c r="R35" s="3535"/>
      <c r="S35" s="3535"/>
      <c r="T35" s="3535"/>
      <c r="U35" s="3535"/>
      <c r="V35" s="3535"/>
      <c r="W35" s="3535"/>
    </row>
    <row r="36" spans="1:23">
      <c r="A36" s="2843"/>
      <c r="B36" s="2337"/>
      <c r="C36" s="2316"/>
      <c r="D36" s="2316"/>
      <c r="E36" s="2316"/>
      <c r="F36" s="2316"/>
      <c r="G36" s="2316"/>
      <c r="H36" s="2316"/>
      <c r="I36" s="2316"/>
      <c r="J36" s="2316"/>
      <c r="K36" s="2316"/>
      <c r="L36" s="3364"/>
      <c r="M36" s="3364"/>
      <c r="N36" s="3535"/>
      <c r="O36" s="3535"/>
      <c r="P36" s="3535"/>
      <c r="Q36" s="3535"/>
      <c r="R36" s="3535"/>
      <c r="S36" s="3535"/>
      <c r="T36" s="3535"/>
      <c r="U36" s="3535"/>
      <c r="V36" s="3535"/>
      <c r="W36" s="3535"/>
    </row>
    <row r="37" spans="1:23">
      <c r="A37" s="2843"/>
      <c r="B37" s="2337"/>
      <c r="C37" s="2316"/>
      <c r="D37" s="2316"/>
      <c r="E37" s="2316"/>
      <c r="F37" s="2316"/>
      <c r="G37" s="2316"/>
      <c r="H37" s="2316"/>
      <c r="I37" s="2316"/>
      <c r="J37" s="2316"/>
      <c r="K37" s="2316"/>
      <c r="L37" s="3364"/>
      <c r="M37" s="3364"/>
      <c r="N37" s="3535"/>
      <c r="O37" s="3535"/>
      <c r="P37" s="3535"/>
      <c r="Q37" s="3535"/>
      <c r="R37" s="3535"/>
      <c r="S37" s="3535"/>
      <c r="T37" s="3535"/>
      <c r="U37" s="3535"/>
      <c r="V37" s="3535"/>
      <c r="W37" s="3535"/>
    </row>
    <row r="38" spans="1:23">
      <c r="A38" s="2843"/>
      <c r="B38" s="2337"/>
      <c r="C38" s="2316"/>
      <c r="D38" s="2316"/>
      <c r="E38" s="2316"/>
      <c r="F38" s="2316"/>
      <c r="G38" s="2316"/>
      <c r="H38" s="2316"/>
      <c r="I38" s="2316"/>
      <c r="J38" s="2316"/>
      <c r="K38" s="2316"/>
      <c r="L38" s="3364"/>
      <c r="M38" s="3364"/>
      <c r="N38" s="3535"/>
      <c r="O38" s="3535"/>
      <c r="P38" s="3535"/>
      <c r="Q38" s="3535"/>
      <c r="R38" s="3535"/>
      <c r="S38" s="3535"/>
      <c r="T38" s="3535"/>
      <c r="U38" s="3535"/>
      <c r="V38" s="3535"/>
      <c r="W38" s="3535"/>
    </row>
    <row r="39" spans="1:23">
      <c r="A39" s="2843"/>
      <c r="B39" s="2337"/>
      <c r="C39" s="2316"/>
      <c r="D39" s="2316"/>
      <c r="E39" s="2316"/>
      <c r="F39" s="2316"/>
      <c r="G39" s="2316"/>
      <c r="H39" s="2316"/>
      <c r="I39" s="2316"/>
      <c r="J39" s="2316"/>
      <c r="K39" s="2316"/>
      <c r="L39" s="3364"/>
      <c r="M39" s="3364"/>
      <c r="N39" s="3535"/>
      <c r="O39" s="3535"/>
      <c r="P39" s="3535"/>
      <c r="Q39" s="3535"/>
      <c r="R39" s="3535"/>
      <c r="S39" s="3535"/>
      <c r="T39" s="3535"/>
      <c r="U39" s="3535"/>
      <c r="V39" s="3535"/>
      <c r="W39" s="3535"/>
    </row>
    <row r="40" spans="1:23">
      <c r="A40" s="2843"/>
      <c r="B40" s="2337"/>
      <c r="C40" s="2316"/>
      <c r="D40" s="2316"/>
      <c r="E40" s="2316"/>
      <c r="F40" s="2316"/>
      <c r="G40" s="2316"/>
      <c r="H40" s="2316"/>
      <c r="I40" s="2316"/>
      <c r="J40" s="2316"/>
      <c r="K40" s="2316"/>
      <c r="L40" s="3364"/>
      <c r="M40" s="3364"/>
      <c r="N40" s="3535"/>
      <c r="O40" s="3535"/>
      <c r="P40" s="3535"/>
      <c r="Q40" s="3535"/>
      <c r="R40" s="3535"/>
      <c r="S40" s="3535"/>
      <c r="T40" s="3535"/>
      <c r="U40" s="3535"/>
      <c r="V40" s="3535"/>
      <c r="W40" s="3535"/>
    </row>
    <row r="41" spans="1:23">
      <c r="A41" s="2843"/>
      <c r="B41" s="2337"/>
      <c r="C41" s="2316"/>
      <c r="D41" s="2316"/>
      <c r="E41" s="2316"/>
      <c r="F41" s="2316"/>
      <c r="G41" s="2316"/>
      <c r="H41" s="2316"/>
      <c r="I41" s="2316"/>
      <c r="J41" s="2316"/>
      <c r="K41" s="2316"/>
      <c r="L41" s="3364"/>
      <c r="M41" s="3364"/>
      <c r="N41" s="3535"/>
      <c r="O41" s="3535"/>
      <c r="P41" s="3535"/>
      <c r="Q41" s="3535"/>
      <c r="R41" s="3535"/>
      <c r="S41" s="3535"/>
      <c r="T41" s="3535"/>
      <c r="U41" s="3535"/>
      <c r="V41" s="3535"/>
      <c r="W41" s="3535"/>
    </row>
    <row r="42" spans="1:23">
      <c r="A42" s="2843"/>
      <c r="B42" s="2337"/>
      <c r="C42" s="2316"/>
      <c r="D42" s="2316"/>
      <c r="E42" s="2316"/>
      <c r="F42" s="2316"/>
      <c r="G42" s="2316"/>
      <c r="H42" s="2316"/>
      <c r="I42" s="2316"/>
      <c r="J42" s="2316"/>
      <c r="K42" s="2316"/>
      <c r="L42" s="3364"/>
      <c r="M42" s="3364"/>
      <c r="N42" s="3535"/>
      <c r="O42" s="3535"/>
      <c r="P42" s="3535"/>
      <c r="Q42" s="3535"/>
      <c r="R42" s="3535"/>
      <c r="S42" s="3535"/>
      <c r="T42" s="3535"/>
      <c r="U42" s="3535"/>
      <c r="V42" s="3535"/>
      <c r="W42" s="3535"/>
    </row>
    <row r="43" spans="1:23">
      <c r="A43" s="2843"/>
      <c r="B43" s="2337"/>
      <c r="C43" s="2316"/>
      <c r="D43" s="2316"/>
      <c r="E43" s="2316"/>
      <c r="F43" s="2316"/>
      <c r="G43" s="2316"/>
      <c r="H43" s="2316"/>
      <c r="I43" s="2316"/>
      <c r="J43" s="2316"/>
      <c r="K43" s="2316"/>
      <c r="L43" s="3364"/>
      <c r="M43" s="3364"/>
      <c r="N43" s="3535"/>
      <c r="O43" s="3535"/>
      <c r="P43" s="3535"/>
      <c r="Q43" s="3535"/>
      <c r="R43" s="3535"/>
      <c r="S43" s="3535"/>
      <c r="T43" s="3535"/>
      <c r="U43" s="3535"/>
      <c r="V43" s="3535"/>
      <c r="W43" s="3535"/>
    </row>
    <row r="44" spans="1:23">
      <c r="A44" s="2843"/>
      <c r="B44" s="2337"/>
      <c r="C44" s="2316"/>
      <c r="D44" s="2316"/>
      <c r="E44" s="2316"/>
      <c r="F44" s="2316"/>
      <c r="G44" s="2316"/>
      <c r="H44" s="2316"/>
      <c r="I44" s="2316"/>
      <c r="J44" s="2316"/>
      <c r="K44" s="2316"/>
      <c r="L44" s="3364"/>
      <c r="M44" s="3364"/>
      <c r="N44" s="3535"/>
      <c r="O44" s="3535"/>
      <c r="P44" s="3535"/>
      <c r="Q44" s="3535"/>
      <c r="R44" s="3535"/>
      <c r="S44" s="3535"/>
      <c r="T44" s="3535"/>
      <c r="U44" s="3535"/>
      <c r="V44" s="3535"/>
      <c r="W44" s="3535"/>
    </row>
    <row r="45" spans="1:23">
      <c r="A45" s="2843"/>
      <c r="B45" s="2337"/>
      <c r="C45" s="2316"/>
      <c r="D45" s="2316"/>
      <c r="E45" s="2316"/>
      <c r="F45" s="2316"/>
      <c r="G45" s="2316"/>
      <c r="H45" s="2316"/>
      <c r="I45" s="2316"/>
      <c r="J45" s="2316"/>
      <c r="K45" s="2316"/>
      <c r="L45" s="3364"/>
      <c r="M45" s="3364"/>
      <c r="N45" s="3535"/>
      <c r="O45" s="3535"/>
      <c r="P45" s="3535"/>
      <c r="Q45" s="3535"/>
      <c r="R45" s="3535"/>
      <c r="S45" s="3535"/>
      <c r="T45" s="3535"/>
      <c r="U45" s="3535"/>
      <c r="V45" s="3535"/>
      <c r="W45" s="3535"/>
    </row>
    <row r="46" spans="1:23">
      <c r="A46" s="2843"/>
      <c r="B46" s="2337"/>
      <c r="C46" s="2316"/>
      <c r="D46" s="2316"/>
      <c r="E46" s="2316"/>
      <c r="F46" s="2316"/>
      <c r="G46" s="2316"/>
      <c r="H46" s="2316"/>
      <c r="I46" s="2316"/>
      <c r="J46" s="2316"/>
      <c r="K46" s="2316"/>
      <c r="L46" s="3364"/>
      <c r="M46" s="3364"/>
      <c r="N46" s="3535"/>
      <c r="O46" s="3535"/>
      <c r="P46" s="3535"/>
      <c r="Q46" s="3535"/>
      <c r="R46" s="3535"/>
      <c r="S46" s="3535"/>
      <c r="T46" s="3535"/>
      <c r="U46" s="3535"/>
      <c r="V46" s="3535"/>
      <c r="W46" s="3535"/>
    </row>
    <row r="47" spans="1:23">
      <c r="A47" s="2843"/>
      <c r="B47" s="2337"/>
      <c r="C47" s="2316"/>
      <c r="D47" s="2316"/>
      <c r="E47" s="2316"/>
      <c r="F47" s="2316"/>
      <c r="G47" s="2316"/>
      <c r="H47" s="2316"/>
      <c r="I47" s="2316"/>
      <c r="J47" s="2316"/>
      <c r="K47" s="2316"/>
      <c r="L47" s="3364"/>
      <c r="M47" s="3364"/>
      <c r="N47" s="3535"/>
      <c r="O47" s="3535"/>
      <c r="P47" s="3535"/>
      <c r="Q47" s="3535"/>
      <c r="R47" s="3535"/>
      <c r="S47" s="3535"/>
      <c r="T47" s="3535"/>
      <c r="U47" s="3535"/>
      <c r="V47" s="3535"/>
      <c r="W47" s="3535"/>
    </row>
    <row r="48" spans="1:23">
      <c r="A48" s="2843"/>
      <c r="B48" s="2337"/>
      <c r="C48" s="2316"/>
      <c r="D48" s="2316"/>
      <c r="E48" s="2316"/>
      <c r="F48" s="2316"/>
      <c r="G48" s="2316"/>
      <c r="H48" s="2316"/>
      <c r="I48" s="2316"/>
      <c r="J48" s="2316"/>
      <c r="K48" s="2316"/>
      <c r="L48" s="3364"/>
      <c r="M48" s="3364"/>
      <c r="N48" s="3535"/>
      <c r="O48" s="3535"/>
      <c r="P48" s="3535"/>
      <c r="Q48" s="3535"/>
      <c r="R48" s="3535"/>
      <c r="S48" s="3535"/>
      <c r="T48" s="3535"/>
      <c r="U48" s="3535"/>
      <c r="V48" s="3535"/>
      <c r="W48" s="3535"/>
    </row>
    <row r="49" spans="1:23">
      <c r="A49" s="2843"/>
      <c r="B49" s="2337"/>
      <c r="C49" s="2316"/>
      <c r="D49" s="2316"/>
      <c r="E49" s="2316"/>
      <c r="F49" s="2316"/>
      <c r="G49" s="2316"/>
      <c r="H49" s="2316"/>
      <c r="I49" s="2316"/>
      <c r="J49" s="2316"/>
      <c r="K49" s="2316"/>
      <c r="L49" s="3364"/>
      <c r="M49" s="3364"/>
      <c r="N49" s="3535"/>
      <c r="O49" s="3535"/>
      <c r="P49" s="3535"/>
      <c r="Q49" s="3535"/>
      <c r="R49" s="3535"/>
      <c r="S49" s="3535"/>
      <c r="T49" s="3535"/>
      <c r="U49" s="3535"/>
      <c r="V49" s="3535"/>
      <c r="W49" s="3535"/>
    </row>
    <row r="50" spans="1:23">
      <c r="A50" s="2843"/>
      <c r="B50" s="2337"/>
      <c r="C50" s="2316"/>
      <c r="D50" s="2316"/>
      <c r="E50" s="2316"/>
      <c r="F50" s="2316"/>
      <c r="G50" s="2316"/>
      <c r="H50" s="2316"/>
      <c r="I50" s="2316"/>
      <c r="J50" s="2316"/>
      <c r="K50" s="2316"/>
      <c r="L50" s="3364"/>
      <c r="M50" s="3364"/>
      <c r="N50" s="3535"/>
      <c r="O50" s="3535"/>
      <c r="P50" s="3535"/>
      <c r="Q50" s="3535"/>
      <c r="R50" s="3535"/>
      <c r="S50" s="3535"/>
      <c r="T50" s="3535"/>
      <c r="U50" s="3535"/>
      <c r="V50" s="3535"/>
      <c r="W50" s="3535"/>
    </row>
    <row r="51" spans="1:23">
      <c r="A51" s="2843"/>
      <c r="B51" s="2337"/>
      <c r="C51" s="2316"/>
      <c r="D51" s="2316"/>
      <c r="E51" s="2316"/>
      <c r="F51" s="2316"/>
      <c r="G51" s="2316"/>
      <c r="H51" s="2316"/>
      <c r="I51" s="2316"/>
      <c r="J51" s="2316"/>
      <c r="K51" s="2316"/>
      <c r="L51" s="3364"/>
      <c r="M51" s="3364"/>
      <c r="N51" s="3535"/>
      <c r="O51" s="3535"/>
      <c r="P51" s="3535"/>
      <c r="Q51" s="3535"/>
      <c r="R51" s="3535"/>
      <c r="S51" s="3535"/>
      <c r="T51" s="3535"/>
      <c r="U51" s="3535"/>
      <c r="V51" s="3535"/>
      <c r="W51" s="3535"/>
    </row>
    <row r="52" spans="1:23">
      <c r="A52" s="2843"/>
      <c r="B52" s="2337"/>
      <c r="C52" s="2316"/>
      <c r="D52" s="2316"/>
      <c r="E52" s="2316"/>
      <c r="F52" s="2316"/>
      <c r="G52" s="2316"/>
      <c r="H52" s="2316"/>
      <c r="I52" s="2316"/>
      <c r="J52" s="2316"/>
      <c r="K52" s="2316"/>
      <c r="L52" s="3364"/>
      <c r="M52" s="3364"/>
      <c r="N52" s="3535"/>
      <c r="O52" s="3535"/>
      <c r="P52" s="3535"/>
      <c r="Q52" s="3535"/>
      <c r="R52" s="3535"/>
      <c r="S52" s="3535"/>
      <c r="T52" s="3535"/>
      <c r="U52" s="3535"/>
      <c r="V52" s="3535"/>
      <c r="W52" s="3535"/>
    </row>
    <row r="53" spans="1:23">
      <c r="A53" s="2843"/>
      <c r="B53" s="2337"/>
      <c r="C53" s="2316"/>
      <c r="D53" s="2316"/>
      <c r="E53" s="2316"/>
      <c r="F53" s="2316"/>
      <c r="G53" s="2316"/>
      <c r="H53" s="2316"/>
      <c r="I53" s="2316"/>
      <c r="J53" s="2316"/>
      <c r="K53" s="2316"/>
      <c r="L53" s="3364"/>
      <c r="M53" s="3364"/>
      <c r="N53" s="3535"/>
      <c r="O53" s="3535"/>
      <c r="P53" s="3535"/>
      <c r="Q53" s="3535"/>
      <c r="R53" s="3535"/>
      <c r="S53" s="3535"/>
      <c r="T53" s="3535"/>
      <c r="U53" s="3535"/>
      <c r="V53" s="3535"/>
      <c r="W53" s="3535"/>
    </row>
    <row r="54" spans="1:23">
      <c r="A54" s="2843"/>
      <c r="B54" s="3211"/>
      <c r="C54" s="2316"/>
      <c r="D54" s="2316"/>
      <c r="E54" s="2316"/>
      <c r="F54" s="2316"/>
      <c r="G54" s="2316"/>
      <c r="H54" s="2316"/>
      <c r="I54" s="2316"/>
      <c r="J54" s="2316"/>
      <c r="K54" s="2316"/>
      <c r="L54" s="3372"/>
      <c r="M54" s="3371"/>
      <c r="N54" s="3371"/>
      <c r="O54" s="3371"/>
      <c r="P54" s="3371"/>
      <c r="Q54" s="3371"/>
      <c r="R54" s="3371"/>
      <c r="S54" s="3371"/>
      <c r="T54" s="3371"/>
      <c r="U54" s="3371"/>
      <c r="V54" s="3371"/>
      <c r="W54" s="3371"/>
    </row>
    <row r="55" spans="1:23">
      <c r="A55" s="2753"/>
      <c r="B55" s="3210" t="s">
        <v>2966</v>
      </c>
      <c r="C55" s="2316"/>
      <c r="D55" s="2316"/>
      <c r="E55" s="2316"/>
      <c r="F55" s="2316"/>
      <c r="G55" s="2316"/>
      <c r="H55" s="2316"/>
      <c r="I55" s="2316"/>
      <c r="J55" s="2316"/>
      <c r="K55" s="2316"/>
      <c r="L55" s="3368"/>
      <c r="M55" s="3367"/>
      <c r="N55" s="3367"/>
      <c r="O55" s="3367"/>
      <c r="P55" s="3367"/>
      <c r="Q55" s="3367"/>
      <c r="R55" s="3367"/>
      <c r="S55" s="3367"/>
      <c r="T55" s="3367"/>
      <c r="U55" s="3367"/>
      <c r="V55" s="3367"/>
      <c r="W55" s="3367"/>
    </row>
    <row r="56" spans="1:23">
      <c r="B56" s="3366"/>
      <c r="C56" s="2316"/>
      <c r="D56" s="2316"/>
      <c r="E56" s="2316"/>
      <c r="F56" s="2316"/>
      <c r="G56" s="2316"/>
      <c r="H56" s="2316"/>
      <c r="I56" s="2316"/>
      <c r="J56" s="2316"/>
      <c r="K56" s="2316"/>
      <c r="L56" s="3364"/>
      <c r="M56" s="3364"/>
      <c r="N56" s="3535"/>
      <c r="O56" s="3535"/>
      <c r="P56" s="3535"/>
      <c r="Q56" s="3535"/>
      <c r="R56" s="3535"/>
      <c r="S56" s="3535"/>
      <c r="T56" s="3535"/>
      <c r="U56" s="3535"/>
      <c r="V56" s="3535"/>
      <c r="W56" s="3535"/>
    </row>
    <row r="57" spans="1:23">
      <c r="B57" s="3366"/>
      <c r="C57" s="2316"/>
      <c r="D57" s="2316"/>
      <c r="E57" s="2316"/>
      <c r="F57" s="2316"/>
      <c r="G57" s="2316"/>
      <c r="H57" s="2316"/>
      <c r="I57" s="2316"/>
      <c r="J57" s="2316"/>
      <c r="K57" s="2316"/>
      <c r="L57" s="3364"/>
      <c r="M57" s="3364"/>
      <c r="N57" s="3535"/>
      <c r="O57" s="3535"/>
      <c r="P57" s="3535"/>
      <c r="Q57" s="3535"/>
      <c r="R57" s="3535"/>
      <c r="S57" s="3535"/>
      <c r="T57" s="3535"/>
      <c r="U57" s="3535"/>
      <c r="V57" s="3535"/>
      <c r="W57" s="3535"/>
    </row>
    <row r="58" spans="1:23">
      <c r="B58" s="3366"/>
      <c r="C58" s="2316"/>
      <c r="D58" s="2316"/>
      <c r="E58" s="2316"/>
      <c r="F58" s="2316"/>
      <c r="G58" s="2316"/>
      <c r="H58" s="2316"/>
      <c r="I58" s="2316"/>
      <c r="J58" s="2316"/>
      <c r="K58" s="2316"/>
      <c r="L58" s="3364"/>
      <c r="M58" s="3364"/>
      <c r="N58" s="3535"/>
      <c r="O58" s="3535"/>
      <c r="P58" s="3535"/>
      <c r="Q58" s="3535"/>
      <c r="R58" s="3535"/>
      <c r="S58" s="3535"/>
      <c r="T58" s="3535"/>
      <c r="U58" s="3535"/>
      <c r="V58" s="3535"/>
      <c r="W58" s="3535"/>
    </row>
    <row r="59" spans="1:23">
      <c r="B59" s="2337"/>
      <c r="C59" s="2316"/>
      <c r="D59" s="2316"/>
      <c r="E59" s="2316"/>
      <c r="F59" s="2316"/>
      <c r="G59" s="2316"/>
      <c r="H59" s="2316"/>
      <c r="I59" s="2316"/>
      <c r="J59" s="2316"/>
      <c r="K59" s="2316"/>
      <c r="L59" s="3364"/>
      <c r="M59" s="3364"/>
      <c r="N59" s="3535"/>
      <c r="O59" s="3535"/>
      <c r="P59" s="3535"/>
      <c r="Q59" s="3535"/>
      <c r="R59" s="3535"/>
      <c r="S59" s="3535"/>
      <c r="T59" s="3535"/>
      <c r="U59" s="3535"/>
      <c r="V59" s="3535"/>
      <c r="W59" s="3535"/>
    </row>
    <row r="60" spans="1:23">
      <c r="B60" s="2337"/>
      <c r="C60" s="2316"/>
      <c r="D60" s="2316"/>
      <c r="E60" s="2316"/>
      <c r="F60" s="2316"/>
      <c r="G60" s="2316"/>
      <c r="H60" s="2316"/>
      <c r="I60" s="2316"/>
      <c r="J60" s="2316"/>
      <c r="K60" s="2316"/>
      <c r="L60" s="3364"/>
      <c r="M60" s="3364"/>
      <c r="N60" s="3535"/>
      <c r="O60" s="3535"/>
      <c r="P60" s="3535"/>
      <c r="Q60" s="3535"/>
      <c r="R60" s="3535"/>
      <c r="S60" s="3535"/>
      <c r="T60" s="3535"/>
      <c r="U60" s="3535"/>
      <c r="V60" s="3535"/>
      <c r="W60" s="3535"/>
    </row>
    <row r="61" spans="1:23">
      <c r="B61" s="2337"/>
      <c r="C61" s="2316"/>
      <c r="D61" s="2316"/>
      <c r="E61" s="2316"/>
      <c r="F61" s="2316"/>
      <c r="G61" s="2316"/>
      <c r="H61" s="2316"/>
      <c r="I61" s="2316"/>
      <c r="J61" s="2316"/>
      <c r="K61" s="2316"/>
      <c r="L61" s="3364"/>
      <c r="M61" s="3364"/>
      <c r="N61" s="3535"/>
      <c r="O61" s="3535"/>
      <c r="P61" s="3535"/>
      <c r="Q61" s="3535"/>
      <c r="R61" s="3535"/>
      <c r="S61" s="3535"/>
      <c r="T61" s="3535"/>
      <c r="U61" s="3535"/>
      <c r="V61" s="3535"/>
      <c r="W61" s="3535"/>
    </row>
    <row r="62" spans="1:23">
      <c r="B62" s="2337"/>
      <c r="C62" s="2316"/>
      <c r="D62" s="2316"/>
      <c r="E62" s="2316"/>
      <c r="F62" s="2316"/>
      <c r="G62" s="2316"/>
      <c r="H62" s="2316"/>
      <c r="I62" s="2316"/>
      <c r="J62" s="2316"/>
      <c r="K62" s="2316"/>
      <c r="L62" s="3364"/>
      <c r="M62" s="3364"/>
      <c r="N62" s="3535"/>
      <c r="O62" s="3535"/>
      <c r="P62" s="3535"/>
      <c r="Q62" s="3535"/>
      <c r="R62" s="3535"/>
      <c r="S62" s="3535"/>
      <c r="T62" s="3535"/>
      <c r="U62" s="3535"/>
      <c r="V62" s="3535"/>
      <c r="W62" s="3535"/>
    </row>
    <row r="63" spans="1:23">
      <c r="B63" s="2337"/>
      <c r="C63" s="2316"/>
      <c r="D63" s="2316"/>
      <c r="E63" s="2316"/>
      <c r="F63" s="2316"/>
      <c r="G63" s="2316"/>
      <c r="H63" s="2316"/>
      <c r="I63" s="2316"/>
      <c r="J63" s="2316"/>
      <c r="K63" s="2316"/>
      <c r="L63" s="3364"/>
      <c r="M63" s="3364"/>
      <c r="N63" s="3535"/>
      <c r="O63" s="3535"/>
      <c r="P63" s="3535"/>
      <c r="Q63" s="3535"/>
      <c r="R63" s="3535"/>
      <c r="S63" s="3535"/>
      <c r="T63" s="3535"/>
      <c r="U63" s="3535"/>
      <c r="V63" s="3535"/>
      <c r="W63" s="3535"/>
    </row>
    <row r="64" spans="1:23">
      <c r="B64" s="2337"/>
      <c r="C64" s="2316"/>
      <c r="D64" s="2316"/>
      <c r="E64" s="2316"/>
      <c r="F64" s="2316"/>
      <c r="G64" s="2316"/>
      <c r="H64" s="2316"/>
      <c r="I64" s="2316"/>
      <c r="J64" s="2316"/>
      <c r="K64" s="2316"/>
      <c r="L64" s="3364"/>
      <c r="M64" s="3364"/>
      <c r="N64" s="3535"/>
      <c r="O64" s="3535"/>
      <c r="P64" s="3535"/>
      <c r="Q64" s="3535"/>
      <c r="R64" s="3535"/>
      <c r="S64" s="3535"/>
      <c r="T64" s="3535"/>
      <c r="U64" s="3535"/>
      <c r="V64" s="3535"/>
      <c r="W64" s="3535"/>
    </row>
    <row r="65" spans="2:23">
      <c r="B65" s="2337"/>
      <c r="C65" s="2316"/>
      <c r="D65" s="2316"/>
      <c r="E65" s="2316"/>
      <c r="F65" s="2316"/>
      <c r="G65" s="2316"/>
      <c r="H65" s="2316"/>
      <c r="I65" s="2316"/>
      <c r="J65" s="2316"/>
      <c r="K65" s="2316"/>
      <c r="L65" s="3364"/>
      <c r="M65" s="3364"/>
      <c r="N65" s="3535"/>
      <c r="O65" s="3535"/>
      <c r="P65" s="3535"/>
      <c r="Q65" s="3535"/>
      <c r="R65" s="3535"/>
      <c r="S65" s="3535"/>
      <c r="T65" s="3535"/>
      <c r="U65" s="3535"/>
      <c r="V65" s="3535"/>
      <c r="W65" s="3535"/>
    </row>
    <row r="66" spans="2:23">
      <c r="B66" s="2337"/>
      <c r="C66" s="2316"/>
      <c r="D66" s="2316"/>
      <c r="E66" s="2316"/>
      <c r="F66" s="2316"/>
      <c r="G66" s="2316"/>
      <c r="H66" s="2316"/>
      <c r="I66" s="2316"/>
      <c r="J66" s="2316"/>
      <c r="K66" s="2316"/>
      <c r="L66" s="3364"/>
      <c r="M66" s="3364"/>
      <c r="N66" s="3535"/>
      <c r="O66" s="3535"/>
      <c r="P66" s="3535"/>
      <c r="Q66" s="3535"/>
      <c r="R66" s="3535"/>
      <c r="S66" s="3535"/>
      <c r="T66" s="3535"/>
      <c r="U66" s="3535"/>
      <c r="V66" s="3535"/>
      <c r="W66" s="3535"/>
    </row>
    <row r="67" spans="2:23">
      <c r="B67" s="2337"/>
      <c r="C67" s="2316"/>
      <c r="D67" s="2316"/>
      <c r="E67" s="2316"/>
      <c r="F67" s="2316"/>
      <c r="G67" s="2316"/>
      <c r="H67" s="2316"/>
      <c r="I67" s="2316"/>
      <c r="J67" s="2316"/>
      <c r="K67" s="2316"/>
      <c r="L67" s="3364"/>
      <c r="M67" s="3364"/>
      <c r="N67" s="3535"/>
      <c r="O67" s="3535"/>
      <c r="P67" s="3535"/>
      <c r="Q67" s="3535"/>
      <c r="R67" s="3535"/>
      <c r="S67" s="3535"/>
      <c r="T67" s="3535"/>
      <c r="U67" s="3535"/>
      <c r="V67" s="3535"/>
      <c r="W67" s="3535"/>
    </row>
    <row r="68" spans="2:23">
      <c r="B68" s="2337"/>
      <c r="C68" s="2316"/>
      <c r="D68" s="2316"/>
      <c r="E68" s="2316"/>
      <c r="F68" s="2316"/>
      <c r="G68" s="2316"/>
      <c r="H68" s="2316"/>
      <c r="I68" s="2316"/>
      <c r="J68" s="2316"/>
      <c r="K68" s="2316"/>
      <c r="L68" s="3364"/>
      <c r="M68" s="3364"/>
      <c r="N68" s="3535"/>
      <c r="O68" s="3535"/>
      <c r="P68" s="3535"/>
      <c r="Q68" s="3535"/>
      <c r="R68" s="3535"/>
      <c r="S68" s="3535"/>
      <c r="T68" s="3535"/>
      <c r="U68" s="3535"/>
      <c r="V68" s="3535"/>
      <c r="W68" s="3535"/>
    </row>
    <row r="69" spans="2:23">
      <c r="B69" s="2337"/>
      <c r="C69" s="2316"/>
      <c r="D69" s="2316"/>
      <c r="E69" s="2316"/>
      <c r="F69" s="2316"/>
      <c r="G69" s="2316"/>
      <c r="H69" s="2316"/>
      <c r="I69" s="2316"/>
      <c r="J69" s="2316"/>
      <c r="K69" s="2316"/>
      <c r="L69" s="3364"/>
      <c r="M69" s="3364"/>
      <c r="N69" s="3535"/>
      <c r="O69" s="3535"/>
      <c r="P69" s="3535"/>
      <c r="Q69" s="3535"/>
      <c r="R69" s="3535"/>
      <c r="S69" s="3535"/>
      <c r="T69" s="3535"/>
      <c r="U69" s="3535"/>
      <c r="V69" s="3535"/>
      <c r="W69" s="3535"/>
    </row>
    <row r="70" spans="2:23">
      <c r="B70" s="2337"/>
      <c r="C70" s="2316"/>
      <c r="D70" s="2316"/>
      <c r="E70" s="2316"/>
      <c r="F70" s="2316"/>
      <c r="G70" s="2316"/>
      <c r="H70" s="2316"/>
      <c r="I70" s="2316"/>
      <c r="J70" s="2316"/>
      <c r="K70" s="2316"/>
      <c r="L70" s="3364"/>
      <c r="M70" s="3364"/>
      <c r="N70" s="3535"/>
      <c r="O70" s="3535"/>
      <c r="P70" s="3535"/>
      <c r="Q70" s="3535"/>
      <c r="R70" s="3535"/>
      <c r="S70" s="3535"/>
      <c r="T70" s="3535"/>
      <c r="U70" s="3535"/>
      <c r="V70" s="3535"/>
      <c r="W70" s="3535"/>
    </row>
    <row r="71" spans="2:23">
      <c r="B71" s="2337"/>
      <c r="C71" s="2316"/>
      <c r="D71" s="2316"/>
      <c r="E71" s="2316"/>
      <c r="F71" s="2316"/>
      <c r="G71" s="2316"/>
      <c r="H71" s="2316"/>
      <c r="I71" s="2316"/>
      <c r="J71" s="2316"/>
      <c r="K71" s="2316"/>
      <c r="L71" s="3364"/>
      <c r="M71" s="3364"/>
      <c r="N71" s="3535"/>
      <c r="O71" s="3535"/>
      <c r="P71" s="3535"/>
      <c r="Q71" s="3535"/>
      <c r="R71" s="3535"/>
      <c r="S71" s="3535"/>
      <c r="T71" s="3535"/>
      <c r="U71" s="3535"/>
      <c r="V71" s="3535"/>
      <c r="W71" s="3535"/>
    </row>
    <row r="72" spans="2:23">
      <c r="B72" s="2337"/>
      <c r="C72" s="2316"/>
      <c r="D72" s="2316"/>
      <c r="E72" s="2316"/>
      <c r="F72" s="2316"/>
      <c r="G72" s="2316"/>
      <c r="H72" s="2316"/>
      <c r="I72" s="2316"/>
      <c r="J72" s="2316"/>
      <c r="K72" s="2316"/>
      <c r="L72" s="3364"/>
      <c r="M72" s="3364"/>
      <c r="N72" s="3535"/>
      <c r="O72" s="3535"/>
      <c r="P72" s="3535"/>
      <c r="Q72" s="3535"/>
      <c r="R72" s="3535"/>
      <c r="S72" s="3535"/>
      <c r="T72" s="3535"/>
      <c r="U72" s="3535"/>
      <c r="V72" s="3535"/>
      <c r="W72" s="3535"/>
    </row>
    <row r="73" spans="2:23">
      <c r="B73" s="2337"/>
      <c r="C73" s="2316"/>
      <c r="D73" s="2316"/>
      <c r="E73" s="2316"/>
      <c r="F73" s="2316"/>
      <c r="G73" s="2316"/>
      <c r="H73" s="2316"/>
      <c r="I73" s="2316"/>
      <c r="J73" s="2316"/>
      <c r="K73" s="2316"/>
      <c r="L73" s="3364"/>
      <c r="M73" s="3364"/>
      <c r="N73" s="3535"/>
      <c r="O73" s="3535"/>
      <c r="P73" s="3535"/>
      <c r="Q73" s="3535"/>
      <c r="R73" s="3535"/>
      <c r="S73" s="3535"/>
      <c r="T73" s="3535"/>
      <c r="U73" s="3535"/>
      <c r="V73" s="3535"/>
      <c r="W73" s="3535"/>
    </row>
    <row r="74" spans="2:23">
      <c r="B74" s="2337"/>
      <c r="C74" s="2316"/>
      <c r="D74" s="2316"/>
      <c r="E74" s="2316"/>
      <c r="F74" s="2316"/>
      <c r="G74" s="2316"/>
      <c r="H74" s="2316"/>
      <c r="I74" s="2316"/>
      <c r="J74" s="2316"/>
      <c r="K74" s="2316"/>
      <c r="L74" s="3364"/>
      <c r="M74" s="3364"/>
      <c r="N74" s="3535"/>
      <c r="O74" s="3535"/>
      <c r="P74" s="3535"/>
      <c r="Q74" s="3535"/>
      <c r="R74" s="3535"/>
      <c r="S74" s="3535"/>
      <c r="T74" s="3535"/>
      <c r="U74" s="3535"/>
      <c r="V74" s="3535"/>
      <c r="W74" s="3535"/>
    </row>
    <row r="75" spans="2:23">
      <c r="B75" s="2337"/>
      <c r="C75" s="2316"/>
      <c r="D75" s="2316"/>
      <c r="E75" s="2316"/>
      <c r="F75" s="2316"/>
      <c r="G75" s="2316"/>
      <c r="H75" s="2316"/>
      <c r="I75" s="2316"/>
      <c r="J75" s="2316"/>
      <c r="K75" s="2316"/>
      <c r="L75" s="3364"/>
      <c r="M75" s="3364"/>
      <c r="N75" s="3535"/>
      <c r="O75" s="3535"/>
      <c r="P75" s="3535"/>
      <c r="Q75" s="3535"/>
      <c r="R75" s="3535"/>
      <c r="S75" s="3535"/>
      <c r="T75" s="3535"/>
      <c r="U75" s="3535"/>
      <c r="V75" s="3535"/>
      <c r="W75" s="3535"/>
    </row>
    <row r="76" spans="2:23">
      <c r="B76" s="2337"/>
      <c r="C76" s="2316"/>
      <c r="D76" s="2316"/>
      <c r="E76" s="2316"/>
      <c r="F76" s="2316"/>
      <c r="G76" s="2316"/>
      <c r="H76" s="2316"/>
      <c r="I76" s="2316"/>
      <c r="J76" s="2316"/>
      <c r="K76" s="2316"/>
      <c r="L76" s="3364"/>
      <c r="M76" s="3364"/>
      <c r="N76" s="3535"/>
      <c r="O76" s="3535"/>
      <c r="P76" s="3535"/>
      <c r="Q76" s="3535"/>
      <c r="R76" s="3535"/>
      <c r="S76" s="3535"/>
      <c r="T76" s="3535"/>
      <c r="U76" s="3535"/>
      <c r="V76" s="3535"/>
      <c r="W76" s="3535"/>
    </row>
    <row r="77" spans="2:23">
      <c r="B77" s="3370"/>
      <c r="C77" s="2316"/>
      <c r="D77" s="2316"/>
      <c r="E77" s="2316"/>
      <c r="F77" s="2316"/>
      <c r="G77" s="2316"/>
      <c r="H77" s="2316"/>
      <c r="I77" s="2316"/>
      <c r="J77" s="2316"/>
      <c r="K77" s="2316"/>
      <c r="L77" s="3368"/>
      <c r="M77" s="3367"/>
      <c r="N77" s="3367"/>
      <c r="O77" s="3367"/>
      <c r="P77" s="3367"/>
      <c r="Q77" s="3367"/>
      <c r="R77" s="3367"/>
      <c r="S77" s="3367"/>
      <c r="T77" s="3367"/>
      <c r="U77" s="3367"/>
      <c r="V77" s="3367"/>
      <c r="W77" s="3367"/>
    </row>
    <row r="78" spans="2:23">
      <c r="B78" s="3210" t="s">
        <v>2965</v>
      </c>
      <c r="C78" s="2316"/>
      <c r="D78" s="2316"/>
      <c r="E78" s="2316"/>
      <c r="F78" s="2316"/>
      <c r="G78" s="2316"/>
      <c r="H78" s="2316"/>
      <c r="I78" s="2316"/>
      <c r="J78" s="2316"/>
      <c r="K78" s="2316"/>
      <c r="L78" s="3368"/>
      <c r="M78" s="3367"/>
      <c r="N78" s="3367"/>
      <c r="O78" s="3367"/>
      <c r="P78" s="3367"/>
      <c r="Q78" s="3367"/>
      <c r="R78" s="3367"/>
      <c r="S78" s="3367"/>
      <c r="T78" s="3367"/>
      <c r="U78" s="3367"/>
      <c r="V78" s="3367"/>
      <c r="W78" s="3367"/>
    </row>
    <row r="79" spans="2:23">
      <c r="B79" s="3366"/>
      <c r="C79" s="2316"/>
      <c r="D79" s="2316"/>
      <c r="E79" s="2316"/>
      <c r="F79" s="2316"/>
      <c r="G79" s="2316"/>
      <c r="H79" s="2316"/>
      <c r="I79" s="2316"/>
      <c r="J79" s="2316"/>
      <c r="K79" s="3365"/>
      <c r="L79" s="3364"/>
      <c r="M79" s="3364"/>
      <c r="N79" s="3535"/>
      <c r="O79" s="3535"/>
      <c r="P79" s="3535"/>
      <c r="Q79" s="3535"/>
      <c r="R79" s="3535"/>
      <c r="S79" s="3535"/>
      <c r="T79" s="3535"/>
      <c r="U79" s="3535"/>
      <c r="V79" s="3535"/>
      <c r="W79" s="3535"/>
    </row>
    <row r="80" spans="2:23">
      <c r="B80" s="3366"/>
      <c r="C80" s="2316"/>
      <c r="D80" s="2316"/>
      <c r="E80" s="2316"/>
      <c r="F80" s="2316"/>
      <c r="G80" s="2316"/>
      <c r="H80" s="2316"/>
      <c r="I80" s="2316"/>
      <c r="J80" s="2316"/>
      <c r="K80" s="3365"/>
      <c r="L80" s="3364"/>
      <c r="M80" s="3364"/>
      <c r="N80" s="3535"/>
      <c r="O80" s="3535"/>
      <c r="P80" s="3535"/>
      <c r="Q80" s="3535"/>
      <c r="R80" s="3535"/>
      <c r="S80" s="3535"/>
      <c r="T80" s="3535"/>
      <c r="U80" s="3535"/>
      <c r="V80" s="3535"/>
      <c r="W80" s="3535"/>
    </row>
    <row r="81" spans="2:23">
      <c r="B81" s="3366"/>
      <c r="C81" s="2316"/>
      <c r="D81" s="2316"/>
      <c r="E81" s="2316"/>
      <c r="F81" s="2316"/>
      <c r="G81" s="2316"/>
      <c r="H81" s="2316"/>
      <c r="I81" s="2316"/>
      <c r="J81" s="2316"/>
      <c r="K81" s="3365"/>
      <c r="L81" s="3364"/>
      <c r="M81" s="3364"/>
      <c r="N81" s="3535"/>
      <c r="O81" s="3535"/>
      <c r="P81" s="3535"/>
      <c r="Q81" s="3535"/>
      <c r="R81" s="3535"/>
      <c r="S81" s="3535"/>
      <c r="T81" s="3535"/>
      <c r="U81" s="3535"/>
      <c r="V81" s="3535"/>
      <c r="W81" s="3535"/>
    </row>
    <row r="82" spans="2:23">
      <c r="B82" s="2337"/>
      <c r="C82" s="2316"/>
      <c r="D82" s="2316"/>
      <c r="E82" s="2316"/>
      <c r="F82" s="2316"/>
      <c r="G82" s="2316"/>
      <c r="H82" s="2316"/>
      <c r="I82" s="2316"/>
      <c r="J82" s="2316"/>
      <c r="K82" s="3365"/>
      <c r="L82" s="3364"/>
      <c r="M82" s="3364"/>
      <c r="N82" s="3535"/>
      <c r="O82" s="3535"/>
      <c r="P82" s="3535"/>
      <c r="Q82" s="3535"/>
      <c r="R82" s="3535"/>
      <c r="S82" s="3535"/>
      <c r="T82" s="3535"/>
      <c r="U82" s="3535"/>
      <c r="V82" s="3535"/>
      <c r="W82" s="3535"/>
    </row>
    <row r="83" spans="2:23">
      <c r="B83" s="2337"/>
      <c r="C83" s="2316"/>
      <c r="D83" s="2316"/>
      <c r="E83" s="2316"/>
      <c r="F83" s="2316"/>
      <c r="G83" s="2316"/>
      <c r="H83" s="2316"/>
      <c r="I83" s="2316"/>
      <c r="J83" s="2316"/>
      <c r="K83" s="3365"/>
      <c r="L83" s="3364"/>
      <c r="M83" s="3364"/>
      <c r="N83" s="3535"/>
      <c r="O83" s="3535"/>
      <c r="P83" s="3535"/>
      <c r="Q83" s="3535"/>
      <c r="R83" s="3535"/>
      <c r="S83" s="3535"/>
      <c r="T83" s="3535"/>
      <c r="U83" s="3535"/>
      <c r="V83" s="3535"/>
      <c r="W83" s="3535"/>
    </row>
    <row r="84" spans="2:23">
      <c r="B84" s="2337"/>
      <c r="C84" s="2316"/>
      <c r="D84" s="2316"/>
      <c r="E84" s="2316"/>
      <c r="F84" s="2316"/>
      <c r="G84" s="2316"/>
      <c r="H84" s="2316"/>
      <c r="I84" s="2316"/>
      <c r="J84" s="2316"/>
      <c r="K84" s="3365"/>
      <c r="L84" s="3364"/>
      <c r="M84" s="3364"/>
      <c r="N84" s="3535"/>
      <c r="O84" s="3535"/>
      <c r="P84" s="3535"/>
      <c r="Q84" s="3535"/>
      <c r="R84" s="3535"/>
      <c r="S84" s="3535"/>
      <c r="T84" s="3535"/>
      <c r="U84" s="3535"/>
      <c r="V84" s="3535"/>
      <c r="W84" s="3535"/>
    </row>
    <row r="85" spans="2:23">
      <c r="B85" s="2337"/>
      <c r="C85" s="2316"/>
      <c r="D85" s="2316"/>
      <c r="E85" s="2316"/>
      <c r="F85" s="2316"/>
      <c r="G85" s="2316"/>
      <c r="H85" s="2316"/>
      <c r="I85" s="2316"/>
      <c r="J85" s="2316"/>
      <c r="K85" s="3365"/>
      <c r="L85" s="3364"/>
      <c r="M85" s="3364"/>
      <c r="N85" s="3535"/>
      <c r="O85" s="3535"/>
      <c r="P85" s="3535"/>
      <c r="Q85" s="3535"/>
      <c r="R85" s="3535"/>
      <c r="S85" s="3535"/>
      <c r="T85" s="3535"/>
      <c r="U85" s="3535"/>
      <c r="V85" s="3535"/>
      <c r="W85" s="3535"/>
    </row>
    <row r="86" spans="2:23">
      <c r="B86" s="2337"/>
      <c r="C86" s="2316"/>
      <c r="D86" s="2316"/>
      <c r="E86" s="2316"/>
      <c r="F86" s="2316"/>
      <c r="G86" s="2316"/>
      <c r="H86" s="2316"/>
      <c r="I86" s="2316"/>
      <c r="J86" s="2316"/>
      <c r="K86" s="3365"/>
      <c r="L86" s="3364"/>
      <c r="M86" s="3364"/>
      <c r="N86" s="3535"/>
      <c r="O86" s="3535"/>
      <c r="P86" s="3535"/>
      <c r="Q86" s="3535"/>
      <c r="R86" s="3535"/>
      <c r="S86" s="3535"/>
      <c r="T86" s="3535"/>
      <c r="U86" s="3535"/>
      <c r="V86" s="3535"/>
      <c r="W86" s="3535"/>
    </row>
    <row r="87" spans="2:23">
      <c r="B87" s="2337"/>
      <c r="C87" s="2316"/>
      <c r="D87" s="2316"/>
      <c r="E87" s="2316"/>
      <c r="F87" s="2316"/>
      <c r="G87" s="2316"/>
      <c r="H87" s="2316"/>
      <c r="I87" s="2316"/>
      <c r="J87" s="2316"/>
      <c r="K87" s="3365"/>
      <c r="L87" s="3364"/>
      <c r="M87" s="3364"/>
      <c r="N87" s="3535"/>
      <c r="O87" s="3535"/>
      <c r="P87" s="3535"/>
      <c r="Q87" s="3535"/>
      <c r="R87" s="3535"/>
      <c r="S87" s="3535"/>
      <c r="T87" s="3535"/>
      <c r="U87" s="3535"/>
      <c r="V87" s="3535"/>
      <c r="W87" s="3535"/>
    </row>
    <row r="88" spans="2:23">
      <c r="B88" s="2337"/>
      <c r="C88" s="2316"/>
      <c r="D88" s="2316"/>
      <c r="E88" s="2316"/>
      <c r="F88" s="2316"/>
      <c r="G88" s="2316"/>
      <c r="H88" s="2316"/>
      <c r="I88" s="2316"/>
      <c r="J88" s="2316"/>
      <c r="K88" s="3365"/>
      <c r="L88" s="3364"/>
      <c r="M88" s="3364"/>
      <c r="N88" s="3535"/>
      <c r="O88" s="3535"/>
      <c r="P88" s="3535"/>
      <c r="Q88" s="3535"/>
      <c r="R88" s="3535"/>
      <c r="S88" s="3535"/>
      <c r="T88" s="3535"/>
      <c r="U88" s="3535"/>
      <c r="V88" s="3535"/>
      <c r="W88" s="3535"/>
    </row>
    <row r="89" spans="2:23">
      <c r="B89" s="2337"/>
      <c r="C89" s="2316"/>
      <c r="D89" s="2316"/>
      <c r="E89" s="2316"/>
      <c r="F89" s="2316"/>
      <c r="G89" s="2316"/>
      <c r="H89" s="2316"/>
      <c r="I89" s="2316"/>
      <c r="J89" s="2316"/>
      <c r="K89" s="3365"/>
      <c r="L89" s="3364"/>
      <c r="M89" s="3364"/>
      <c r="N89" s="3535"/>
      <c r="O89" s="3535"/>
      <c r="P89" s="3535"/>
      <c r="Q89" s="3535"/>
      <c r="R89" s="3535"/>
      <c r="S89" s="3535"/>
      <c r="T89" s="3535"/>
      <c r="U89" s="3535"/>
      <c r="V89" s="3535"/>
      <c r="W89" s="3535"/>
    </row>
    <row r="90" spans="2:23">
      <c r="B90" s="2337"/>
      <c r="C90" s="2316"/>
      <c r="D90" s="2316"/>
      <c r="E90" s="2316"/>
      <c r="F90" s="2316"/>
      <c r="G90" s="2316"/>
      <c r="H90" s="2316"/>
      <c r="I90" s="2316"/>
      <c r="J90" s="2316"/>
      <c r="K90" s="3365"/>
      <c r="L90" s="3364"/>
      <c r="M90" s="3364"/>
      <c r="N90" s="3535"/>
      <c r="O90" s="3535"/>
      <c r="P90" s="3535"/>
      <c r="Q90" s="3535"/>
      <c r="R90" s="3535"/>
      <c r="S90" s="3535"/>
      <c r="T90" s="3535"/>
      <c r="U90" s="3535"/>
      <c r="V90" s="3535"/>
      <c r="W90" s="3535"/>
    </row>
    <row r="91" spans="2:23">
      <c r="B91" s="2337"/>
      <c r="C91" s="2316"/>
      <c r="D91" s="2316"/>
      <c r="E91" s="2316"/>
      <c r="F91" s="2316"/>
      <c r="G91" s="2316"/>
      <c r="H91" s="2316"/>
      <c r="I91" s="2316"/>
      <c r="J91" s="2316"/>
      <c r="K91" s="3365"/>
      <c r="L91" s="3364"/>
      <c r="M91" s="3364"/>
      <c r="N91" s="3535"/>
      <c r="O91" s="3535"/>
      <c r="P91" s="3535"/>
      <c r="Q91" s="3535"/>
      <c r="R91" s="3535"/>
      <c r="S91" s="3535"/>
      <c r="T91" s="3535"/>
      <c r="U91" s="3535"/>
      <c r="V91" s="3535"/>
      <c r="W91" s="3535"/>
    </row>
    <row r="92" spans="2:23">
      <c r="B92" s="2337"/>
      <c r="C92" s="2316"/>
      <c r="D92" s="2316"/>
      <c r="E92" s="2316"/>
      <c r="F92" s="2316"/>
      <c r="G92" s="2316"/>
      <c r="H92" s="2316"/>
      <c r="I92" s="2316"/>
      <c r="J92" s="2316"/>
      <c r="K92" s="3365"/>
      <c r="L92" s="3364"/>
      <c r="M92" s="3364"/>
      <c r="N92" s="3535"/>
      <c r="O92" s="3535"/>
      <c r="P92" s="3535"/>
      <c r="Q92" s="3535"/>
      <c r="R92" s="3535"/>
      <c r="S92" s="3535"/>
      <c r="T92" s="3535"/>
      <c r="U92" s="3535"/>
      <c r="V92" s="3535"/>
      <c r="W92" s="3535"/>
    </row>
    <row r="93" spans="2:23">
      <c r="B93" s="2337"/>
      <c r="C93" s="2316"/>
      <c r="D93" s="2316"/>
      <c r="E93" s="2316"/>
      <c r="F93" s="2316"/>
      <c r="G93" s="2316"/>
      <c r="H93" s="2316"/>
      <c r="I93" s="2316"/>
      <c r="J93" s="2316"/>
      <c r="K93" s="3365"/>
      <c r="L93" s="3364"/>
      <c r="M93" s="3364"/>
      <c r="N93" s="3535"/>
      <c r="O93" s="3535"/>
      <c r="P93" s="3535"/>
      <c r="Q93" s="3535"/>
      <c r="R93" s="3535"/>
      <c r="S93" s="3535"/>
      <c r="T93" s="3535"/>
      <c r="U93" s="3535"/>
      <c r="V93" s="3535"/>
      <c r="W93" s="3535"/>
    </row>
    <row r="94" spans="2:23">
      <c r="B94" s="2337"/>
      <c r="C94" s="2316"/>
      <c r="D94" s="2316"/>
      <c r="E94" s="2316"/>
      <c r="F94" s="2316"/>
      <c r="G94" s="2316"/>
      <c r="H94" s="2316"/>
      <c r="I94" s="2316"/>
      <c r="J94" s="2316"/>
      <c r="K94" s="3365"/>
      <c r="L94" s="3364"/>
      <c r="M94" s="3364"/>
      <c r="N94" s="3535"/>
      <c r="O94" s="3535"/>
      <c r="P94" s="3535"/>
      <c r="Q94" s="3535"/>
      <c r="R94" s="3535"/>
      <c r="S94" s="3535"/>
      <c r="T94" s="3535"/>
      <c r="U94" s="3535"/>
      <c r="V94" s="3535"/>
      <c r="W94" s="3535"/>
    </row>
    <row r="95" spans="2:23">
      <c r="B95" s="2337"/>
      <c r="C95" s="2316"/>
      <c r="D95" s="2316"/>
      <c r="E95" s="2316"/>
      <c r="F95" s="2316"/>
      <c r="G95" s="2316"/>
      <c r="H95" s="2316"/>
      <c r="I95" s="2316"/>
      <c r="J95" s="2316"/>
      <c r="K95" s="3365"/>
      <c r="L95" s="3364"/>
      <c r="M95" s="3364"/>
      <c r="N95" s="3535"/>
      <c r="O95" s="3535"/>
      <c r="P95" s="3535"/>
      <c r="Q95" s="3535"/>
      <c r="R95" s="3535"/>
      <c r="S95" s="3535"/>
      <c r="T95" s="3535"/>
      <c r="U95" s="3535"/>
      <c r="V95" s="3535"/>
      <c r="W95" s="3535"/>
    </row>
    <row r="96" spans="2:23">
      <c r="B96" s="2337"/>
      <c r="C96" s="2316"/>
      <c r="D96" s="2316"/>
      <c r="E96" s="2316"/>
      <c r="F96" s="2316"/>
      <c r="G96" s="2316"/>
      <c r="H96" s="2316"/>
      <c r="I96" s="2316"/>
      <c r="J96" s="2316"/>
      <c r="K96" s="3365"/>
      <c r="L96" s="3364"/>
      <c r="M96" s="3364"/>
      <c r="N96" s="3535"/>
      <c r="O96" s="3535"/>
      <c r="P96" s="3535"/>
      <c r="Q96" s="3535"/>
      <c r="R96" s="3535"/>
      <c r="S96" s="3535"/>
      <c r="T96" s="3535"/>
      <c r="U96" s="3535"/>
      <c r="V96" s="3535"/>
      <c r="W96" s="3535"/>
    </row>
    <row r="97" spans="2:23">
      <c r="B97" s="2337"/>
      <c r="C97" s="2316"/>
      <c r="D97" s="2316"/>
      <c r="E97" s="2316"/>
      <c r="F97" s="2316"/>
      <c r="G97" s="2316"/>
      <c r="H97" s="2316"/>
      <c r="I97" s="2316"/>
      <c r="J97" s="2316"/>
      <c r="K97" s="3365"/>
      <c r="L97" s="3364"/>
      <c r="M97" s="3364"/>
      <c r="N97" s="3535"/>
      <c r="O97" s="3535"/>
      <c r="P97" s="3535"/>
      <c r="Q97" s="3535"/>
      <c r="R97" s="3535"/>
      <c r="S97" s="3535"/>
      <c r="T97" s="3535"/>
      <c r="U97" s="3535"/>
      <c r="V97" s="3535"/>
      <c r="W97" s="3535"/>
    </row>
    <row r="98" spans="2:23">
      <c r="B98" s="2337"/>
      <c r="C98" s="2316"/>
      <c r="D98" s="2316"/>
      <c r="E98" s="2316"/>
      <c r="F98" s="2316"/>
      <c r="G98" s="2316"/>
      <c r="H98" s="2316"/>
      <c r="I98" s="2316"/>
      <c r="J98" s="2316"/>
      <c r="K98" s="3365"/>
      <c r="L98" s="3364"/>
      <c r="M98" s="3364"/>
      <c r="N98" s="3535"/>
      <c r="O98" s="3535"/>
      <c r="P98" s="3535"/>
      <c r="Q98" s="3535"/>
      <c r="R98" s="3535"/>
      <c r="S98" s="3535"/>
      <c r="T98" s="3535"/>
      <c r="U98" s="3535"/>
      <c r="V98" s="3535"/>
      <c r="W98" s="3535"/>
    </row>
    <row r="99" spans="2:23">
      <c r="B99" s="2337"/>
      <c r="C99" s="2316"/>
      <c r="D99" s="2316"/>
      <c r="E99" s="2316"/>
      <c r="F99" s="2316"/>
      <c r="G99" s="2316"/>
      <c r="H99" s="2316"/>
      <c r="I99" s="2316"/>
      <c r="J99" s="2316"/>
      <c r="K99" s="3365"/>
      <c r="L99" s="3364"/>
      <c r="M99" s="3364"/>
      <c r="N99" s="3535"/>
      <c r="O99" s="3535"/>
      <c r="P99" s="3535"/>
      <c r="Q99" s="3535"/>
      <c r="R99" s="3535"/>
      <c r="S99" s="3535"/>
      <c r="T99" s="3535"/>
      <c r="U99" s="3535"/>
      <c r="V99" s="3535"/>
      <c r="W99" s="3535"/>
    </row>
    <row r="100" spans="2:23">
      <c r="B100" s="3370"/>
      <c r="C100" s="2316"/>
      <c r="D100" s="2316"/>
      <c r="E100" s="2316"/>
      <c r="F100" s="2316"/>
      <c r="G100" s="2316"/>
      <c r="H100" s="2316"/>
      <c r="I100" s="2316"/>
      <c r="J100" s="2316"/>
      <c r="K100" s="2316"/>
      <c r="L100" s="3368"/>
      <c r="M100" s="3367"/>
      <c r="N100" s="3367"/>
      <c r="O100" s="3367"/>
      <c r="P100" s="3367"/>
      <c r="Q100" s="3367"/>
      <c r="R100" s="3367"/>
      <c r="S100" s="3367"/>
      <c r="T100" s="3367"/>
      <c r="U100" s="3367"/>
      <c r="V100" s="3367"/>
      <c r="W100" s="3367"/>
    </row>
    <row r="101" spans="2:23">
      <c r="B101" s="3210" t="s">
        <v>2964</v>
      </c>
      <c r="C101" s="2316"/>
      <c r="D101" s="2316"/>
      <c r="E101" s="2316"/>
      <c r="F101" s="2316"/>
      <c r="G101" s="2316"/>
      <c r="H101" s="2316"/>
      <c r="I101" s="2316"/>
      <c r="J101" s="2316"/>
      <c r="K101" s="2316"/>
      <c r="L101" s="3368"/>
      <c r="M101" s="3367"/>
      <c r="N101" s="3367"/>
      <c r="O101" s="3367"/>
      <c r="P101" s="3367"/>
      <c r="Q101" s="3367"/>
      <c r="R101" s="3367"/>
      <c r="S101" s="3367"/>
      <c r="T101" s="3367"/>
      <c r="U101" s="3367"/>
      <c r="V101" s="3367"/>
      <c r="W101" s="3367"/>
    </row>
    <row r="102" spans="2:23">
      <c r="B102" s="3366"/>
      <c r="C102" s="2316"/>
      <c r="D102" s="2316"/>
      <c r="E102" s="2316"/>
      <c r="F102" s="2316"/>
      <c r="G102" s="2316"/>
      <c r="H102" s="2316"/>
      <c r="I102" s="2316"/>
      <c r="J102" s="2316"/>
      <c r="K102" s="3365"/>
      <c r="L102" s="3364"/>
      <c r="M102" s="3364"/>
      <c r="N102" s="3535"/>
      <c r="O102" s="3535"/>
      <c r="P102" s="3535"/>
      <c r="Q102" s="3535"/>
      <c r="R102" s="3535"/>
      <c r="S102" s="3535"/>
      <c r="T102" s="3535"/>
      <c r="U102" s="3535"/>
      <c r="V102" s="3535"/>
      <c r="W102" s="3535"/>
    </row>
    <row r="103" spans="2:23">
      <c r="B103" s="2337"/>
      <c r="C103" s="2316"/>
      <c r="D103" s="2316"/>
      <c r="E103" s="2316"/>
      <c r="F103" s="2316"/>
      <c r="G103" s="2316"/>
      <c r="H103" s="2316"/>
      <c r="I103" s="2316"/>
      <c r="J103" s="2316"/>
      <c r="K103" s="3365"/>
      <c r="L103" s="3364"/>
      <c r="M103" s="3364"/>
      <c r="N103" s="3535"/>
      <c r="O103" s="3535"/>
      <c r="P103" s="3535"/>
      <c r="Q103" s="3535"/>
      <c r="R103" s="3535"/>
      <c r="S103" s="3535"/>
      <c r="T103" s="3535"/>
      <c r="U103" s="3535"/>
      <c r="V103" s="3535"/>
      <c r="W103" s="3535"/>
    </row>
    <row r="104" spans="2:23">
      <c r="B104" s="3366"/>
      <c r="C104" s="2316"/>
      <c r="D104" s="2316"/>
      <c r="E104" s="2316"/>
      <c r="F104" s="2316"/>
      <c r="G104" s="2316"/>
      <c r="H104" s="2316"/>
      <c r="I104" s="2316"/>
      <c r="J104" s="2316"/>
      <c r="K104" s="3365"/>
      <c r="L104" s="3364"/>
      <c r="M104" s="3364"/>
      <c r="N104" s="3535"/>
      <c r="O104" s="3535"/>
      <c r="P104" s="3535"/>
      <c r="Q104" s="3535"/>
      <c r="R104" s="3535"/>
      <c r="S104" s="3535"/>
      <c r="T104" s="3535"/>
      <c r="U104" s="3535"/>
      <c r="V104" s="3535"/>
      <c r="W104" s="3535"/>
    </row>
    <row r="105" spans="2:23">
      <c r="B105" s="2337"/>
      <c r="C105" s="2316"/>
      <c r="D105" s="2316"/>
      <c r="E105" s="2316"/>
      <c r="F105" s="2316"/>
      <c r="G105" s="2316"/>
      <c r="H105" s="2316"/>
      <c r="I105" s="2316"/>
      <c r="J105" s="2316"/>
      <c r="K105" s="3365"/>
      <c r="L105" s="3364"/>
      <c r="M105" s="3364"/>
      <c r="N105" s="3535"/>
      <c r="O105" s="3535"/>
      <c r="P105" s="3535"/>
      <c r="Q105" s="3535"/>
      <c r="R105" s="3535"/>
      <c r="S105" s="3535"/>
      <c r="T105" s="3535"/>
      <c r="U105" s="3535"/>
      <c r="V105" s="3535"/>
      <c r="W105" s="3535"/>
    </row>
  </sheetData>
  <mergeCells count="1">
    <mergeCell ref="V7:W7"/>
  </mergeCells>
  <hyperlinks>
    <hyperlink ref="A3" location="Index!A1" display="Index"/>
  </hyperlinks>
  <pageMargins left="0.70866141732283472" right="0.70866141732283472" top="0.15748031496062992" bottom="0.27559055118110237" header="0.31496062992125984" footer="0.31496062992125984"/>
  <pageSetup paperSize="9" scale="39" orientation="landscape" r:id="rId1"/>
</worksheet>
</file>

<file path=xl/worksheets/sheet71.xml><?xml version="1.0" encoding="utf-8"?>
<worksheet xmlns="http://schemas.openxmlformats.org/spreadsheetml/2006/main" xmlns:r="http://schemas.openxmlformats.org/officeDocument/2006/relationships">
  <sheetPr>
    <tabColor theme="9" tint="0.59999389629810485"/>
  </sheetPr>
  <dimension ref="A1:Q62"/>
  <sheetViews>
    <sheetView zoomScale="80" zoomScaleNormal="80" workbookViewId="0">
      <selection activeCell="N54" sqref="L54:N58"/>
    </sheetView>
  </sheetViews>
  <sheetFormatPr defaultRowHeight="12.75"/>
  <cols>
    <col min="1" max="1" width="1.375" style="2122" customWidth="1"/>
    <col min="2" max="2" width="15.375" style="2122" customWidth="1"/>
    <col min="3" max="3" width="52" style="2122" customWidth="1"/>
    <col min="4" max="4" width="9.875" style="2132" bestFit="1" customWidth="1"/>
    <col min="5" max="5" width="13.875" style="2122" customWidth="1"/>
    <col min="6" max="6" width="48.75" style="2133" customWidth="1"/>
    <col min="7" max="9" width="8.25" style="2122" customWidth="1"/>
    <col min="10" max="16" width="8.25" style="2132" customWidth="1"/>
    <col min="17" max="17" width="9" style="2132"/>
    <col min="18" max="16384" width="9" style="2122"/>
  </cols>
  <sheetData>
    <row r="1" spans="1:17" ht="24.75">
      <c r="A1" s="2118" t="s">
        <v>1730</v>
      </c>
      <c r="B1" s="2119"/>
      <c r="C1" s="2119"/>
      <c r="D1" s="2120"/>
      <c r="E1" s="2119"/>
      <c r="F1" s="2121"/>
      <c r="G1" s="2119"/>
      <c r="H1" s="2119"/>
      <c r="I1" s="2119"/>
      <c r="J1" s="2120"/>
      <c r="K1" s="2120"/>
      <c r="L1" s="2120"/>
      <c r="M1" s="2120"/>
      <c r="N1" s="2120"/>
      <c r="O1" s="2120"/>
      <c r="P1" s="2120"/>
      <c r="Q1" s="2120"/>
    </row>
    <row r="2" spans="1:17" ht="24.75">
      <c r="A2" s="2123" t="s">
        <v>1978</v>
      </c>
      <c r="B2" s="2124"/>
      <c r="C2" s="2124"/>
      <c r="D2" s="2125"/>
      <c r="E2" s="2124"/>
      <c r="F2" s="2126"/>
      <c r="G2" s="2124"/>
      <c r="H2" s="2124"/>
      <c r="I2" s="2124"/>
      <c r="J2" s="2125"/>
      <c r="K2" s="2125"/>
      <c r="L2" s="2125"/>
      <c r="M2" s="2125"/>
      <c r="N2" s="2125"/>
      <c r="O2" s="2125"/>
      <c r="P2" s="2125"/>
      <c r="Q2" s="2125"/>
    </row>
    <row r="3" spans="1:17" ht="25.5" thickBot="1">
      <c r="A3" s="2127" t="s">
        <v>250</v>
      </c>
      <c r="B3" s="2128"/>
      <c r="C3" s="2128"/>
      <c r="D3" s="2129"/>
      <c r="E3" s="2128"/>
      <c r="F3" s="2130"/>
      <c r="G3" s="2128"/>
      <c r="H3" s="2128"/>
      <c r="I3" s="2128"/>
      <c r="J3" s="2129"/>
      <c r="K3" s="2129"/>
      <c r="L3" s="2129"/>
      <c r="M3" s="2129"/>
      <c r="N3" s="2129"/>
      <c r="O3" s="2129"/>
      <c r="P3" s="2129"/>
      <c r="Q3" s="2129"/>
    </row>
    <row r="5" spans="1:17" ht="19.5">
      <c r="A5" s="2131" t="s">
        <v>1979</v>
      </c>
    </row>
    <row r="6" spans="1:17" ht="14.25">
      <c r="A6" s="2134"/>
    </row>
    <row r="7" spans="1:17" ht="15">
      <c r="H7" s="2135" t="s">
        <v>156</v>
      </c>
      <c r="I7" s="2136"/>
      <c r="J7" s="2137" t="s">
        <v>155</v>
      </c>
      <c r="K7" s="2138"/>
      <c r="L7" s="2138"/>
      <c r="M7" s="2138"/>
      <c r="N7" s="2138"/>
      <c r="O7" s="2138"/>
      <c r="P7" s="2138"/>
      <c r="Q7" s="2138"/>
    </row>
    <row r="8" spans="1:17" ht="15">
      <c r="B8" s="2139" t="s">
        <v>1980</v>
      </c>
      <c r="C8" s="2139" t="s">
        <v>247</v>
      </c>
      <c r="D8" s="2140" t="s">
        <v>1571</v>
      </c>
      <c r="E8" s="2141" t="s">
        <v>1981</v>
      </c>
      <c r="F8" s="2139" t="s">
        <v>245</v>
      </c>
      <c r="G8" s="2142" t="s">
        <v>244</v>
      </c>
      <c r="H8" s="2143">
        <v>2012</v>
      </c>
      <c r="I8" s="2143">
        <v>2013</v>
      </c>
      <c r="J8" s="2143">
        <v>2014</v>
      </c>
      <c r="K8" s="2143">
        <v>2015</v>
      </c>
      <c r="L8" s="2143">
        <v>2016</v>
      </c>
      <c r="M8" s="2143">
        <v>2017</v>
      </c>
      <c r="N8" s="2143">
        <v>2018</v>
      </c>
      <c r="O8" s="2143">
        <v>2019</v>
      </c>
      <c r="P8" s="2143">
        <v>2020</v>
      </c>
      <c r="Q8" s="2143">
        <v>2021</v>
      </c>
    </row>
    <row r="9" spans="1:17">
      <c r="B9" s="2144" t="s">
        <v>1982</v>
      </c>
      <c r="C9" s="2145" t="s">
        <v>1983</v>
      </c>
      <c r="D9" s="2146"/>
      <c r="E9" s="2144"/>
      <c r="F9" s="2147"/>
      <c r="G9" s="2148" t="s">
        <v>1984</v>
      </c>
      <c r="H9" s="2149"/>
      <c r="I9" s="2149"/>
      <c r="J9" s="2149"/>
      <c r="K9" s="2149"/>
      <c r="L9" s="2149"/>
      <c r="M9" s="2149"/>
      <c r="N9" s="2149"/>
      <c r="O9" s="2149"/>
      <c r="P9" s="2149"/>
      <c r="Q9" s="2149"/>
    </row>
    <row r="10" spans="1:17">
      <c r="B10" s="2150" t="s">
        <v>1982</v>
      </c>
      <c r="C10" s="2145" t="s">
        <v>1985</v>
      </c>
      <c r="D10" s="2146"/>
      <c r="E10" s="2144"/>
      <c r="F10" s="2147"/>
      <c r="G10" s="2148" t="s">
        <v>1984</v>
      </c>
      <c r="H10" s="2149"/>
      <c r="I10" s="2149"/>
      <c r="J10" s="2149"/>
      <c r="K10" s="2149"/>
      <c r="L10" s="2149"/>
      <c r="M10" s="2149"/>
      <c r="N10" s="2149"/>
      <c r="O10" s="2149"/>
      <c r="P10" s="2149"/>
      <c r="Q10" s="2149"/>
    </row>
    <row r="11" spans="1:17">
      <c r="B11" s="2150" t="s">
        <v>1982</v>
      </c>
      <c r="C11" s="2145" t="s">
        <v>1986</v>
      </c>
      <c r="D11" s="2146"/>
      <c r="E11" s="2144"/>
      <c r="F11" s="2147"/>
      <c r="G11" s="2148" t="s">
        <v>1984</v>
      </c>
      <c r="H11" s="2149"/>
      <c r="I11" s="2149"/>
      <c r="J11" s="2149"/>
      <c r="K11" s="2149"/>
      <c r="L11" s="2149"/>
      <c r="M11" s="2149"/>
      <c r="N11" s="2149"/>
      <c r="O11" s="2149"/>
      <c r="P11" s="2149"/>
      <c r="Q11" s="2149"/>
    </row>
    <row r="12" spans="1:17">
      <c r="B12" s="2150" t="s">
        <v>1982</v>
      </c>
      <c r="C12" s="2144" t="s">
        <v>1987</v>
      </c>
      <c r="D12" s="2149"/>
      <c r="E12" s="2151"/>
      <c r="F12" s="2152" t="s">
        <v>1988</v>
      </c>
      <c r="G12" s="2148" t="s">
        <v>1984</v>
      </c>
      <c r="H12" s="2149"/>
      <c r="I12" s="2149"/>
      <c r="J12" s="2149"/>
      <c r="K12" s="2149"/>
      <c r="L12" s="2149"/>
      <c r="M12" s="2149"/>
      <c r="N12" s="2149"/>
      <c r="O12" s="2149"/>
      <c r="P12" s="2149"/>
      <c r="Q12" s="2149"/>
    </row>
    <row r="13" spans="1:17">
      <c r="B13" s="2150" t="s">
        <v>1982</v>
      </c>
      <c r="C13" s="2150" t="str">
        <f>C12</f>
        <v>scheme A : [insert scheme name] &amp; [Scheme ID]</v>
      </c>
      <c r="D13" s="2153">
        <f>D12</f>
        <v>0</v>
      </c>
      <c r="E13" s="2154">
        <f>E12</f>
        <v>0</v>
      </c>
      <c r="F13" s="2152" t="s">
        <v>1989</v>
      </c>
      <c r="G13" s="2148" t="s">
        <v>1984</v>
      </c>
      <c r="H13" s="2149"/>
      <c r="I13" s="2149"/>
      <c r="J13" s="2149"/>
      <c r="K13" s="2149"/>
      <c r="L13" s="2149"/>
      <c r="M13" s="2149"/>
      <c r="N13" s="2149"/>
      <c r="O13" s="2149"/>
      <c r="P13" s="2149"/>
      <c r="Q13" s="2149"/>
    </row>
    <row r="14" spans="1:17">
      <c r="B14" s="2150" t="s">
        <v>1982</v>
      </c>
      <c r="C14" s="2150" t="str">
        <f>C13</f>
        <v>scheme A : [insert scheme name] &amp; [Scheme ID]</v>
      </c>
      <c r="D14" s="2153">
        <f>D12</f>
        <v>0</v>
      </c>
      <c r="E14" s="2154">
        <f>E12</f>
        <v>0</v>
      </c>
      <c r="F14" s="2152" t="s">
        <v>1990</v>
      </c>
      <c r="G14" s="2148" t="s">
        <v>1984</v>
      </c>
      <c r="H14" s="2149"/>
      <c r="I14" s="2149"/>
      <c r="J14" s="2149"/>
      <c r="K14" s="2149"/>
      <c r="L14" s="2149"/>
      <c r="M14" s="2149"/>
      <c r="N14" s="2149"/>
      <c r="O14" s="2149"/>
      <c r="P14" s="2149"/>
      <c r="Q14" s="2149"/>
    </row>
    <row r="15" spans="1:17">
      <c r="B15" s="2150" t="s">
        <v>1982</v>
      </c>
      <c r="C15" s="2144" t="s">
        <v>1991</v>
      </c>
      <c r="D15" s="2149"/>
      <c r="E15" s="2151"/>
      <c r="F15" s="2152" t="s">
        <v>1988</v>
      </c>
      <c r="G15" s="2148" t="s">
        <v>1984</v>
      </c>
      <c r="H15" s="2149"/>
      <c r="I15" s="2149"/>
      <c r="J15" s="2149"/>
      <c r="K15" s="2149"/>
      <c r="L15" s="2149"/>
      <c r="M15" s="2149"/>
      <c r="N15" s="2149"/>
      <c r="O15" s="2149"/>
      <c r="P15" s="2149"/>
      <c r="Q15" s="2149"/>
    </row>
    <row r="16" spans="1:17">
      <c r="B16" s="2150" t="s">
        <v>1982</v>
      </c>
      <c r="C16" s="2150" t="str">
        <f>C15</f>
        <v>scheme B : [insert scheme name] &amp; [Scheme ID]</v>
      </c>
      <c r="D16" s="2153">
        <f>D15</f>
        <v>0</v>
      </c>
      <c r="E16" s="2154">
        <f>E15</f>
        <v>0</v>
      </c>
      <c r="F16" s="2152" t="s">
        <v>1989</v>
      </c>
      <c r="G16" s="2148" t="s">
        <v>1984</v>
      </c>
      <c r="H16" s="2149"/>
      <c r="I16" s="2149"/>
      <c r="J16" s="2149"/>
      <c r="K16" s="2149"/>
      <c r="L16" s="2149"/>
      <c r="M16" s="2149"/>
      <c r="N16" s="2149"/>
      <c r="O16" s="2149"/>
      <c r="P16" s="2149"/>
      <c r="Q16" s="2149"/>
    </row>
    <row r="17" spans="2:17">
      <c r="B17" s="2150" t="s">
        <v>1982</v>
      </c>
      <c r="C17" s="2150" t="str">
        <f>C16</f>
        <v>scheme B : [insert scheme name] &amp; [Scheme ID]</v>
      </c>
      <c r="D17" s="2153">
        <f>D15</f>
        <v>0</v>
      </c>
      <c r="E17" s="2154">
        <f>E15</f>
        <v>0</v>
      </c>
      <c r="F17" s="2152" t="s">
        <v>1990</v>
      </c>
      <c r="G17" s="2148" t="s">
        <v>1984</v>
      </c>
      <c r="H17" s="2149"/>
      <c r="I17" s="2149"/>
      <c r="J17" s="2149"/>
      <c r="K17" s="2149"/>
      <c r="L17" s="2149"/>
      <c r="M17" s="2149"/>
      <c r="N17" s="2149"/>
      <c r="O17" s="2149"/>
      <c r="P17" s="2149"/>
      <c r="Q17" s="2149"/>
    </row>
    <row r="18" spans="2:17">
      <c r="B18" s="2150" t="s">
        <v>1982</v>
      </c>
      <c r="C18" s="2144" t="s">
        <v>1992</v>
      </c>
      <c r="D18" s="2149"/>
      <c r="E18" s="2151"/>
      <c r="F18" s="2152" t="s">
        <v>1988</v>
      </c>
      <c r="G18" s="2148" t="s">
        <v>1984</v>
      </c>
      <c r="H18" s="2149"/>
      <c r="I18" s="2149"/>
      <c r="J18" s="2149"/>
      <c r="K18" s="2149"/>
      <c r="L18" s="2149"/>
      <c r="M18" s="2149"/>
      <c r="N18" s="2149"/>
      <c r="O18" s="2149"/>
      <c r="P18" s="2149"/>
      <c r="Q18" s="2149"/>
    </row>
    <row r="19" spans="2:17">
      <c r="B19" s="2150" t="s">
        <v>1982</v>
      </c>
      <c r="C19" s="2150" t="str">
        <f>C18</f>
        <v>scheme C: [insert scheme name] &amp; [Scheme ID]</v>
      </c>
      <c r="D19" s="2153">
        <f>D18</f>
        <v>0</v>
      </c>
      <c r="E19" s="2154">
        <f>E18</f>
        <v>0</v>
      </c>
      <c r="F19" s="2152" t="s">
        <v>1989</v>
      </c>
      <c r="G19" s="2148" t="s">
        <v>1984</v>
      </c>
      <c r="H19" s="2149"/>
      <c r="I19" s="2149"/>
      <c r="J19" s="2149"/>
      <c r="K19" s="2149"/>
      <c r="L19" s="2149"/>
      <c r="M19" s="2149"/>
      <c r="N19" s="2149"/>
      <c r="O19" s="2149"/>
      <c r="P19" s="2149"/>
      <c r="Q19" s="2149"/>
    </row>
    <row r="20" spans="2:17">
      <c r="B20" s="2150" t="s">
        <v>1982</v>
      </c>
      <c r="C20" s="2150" t="str">
        <f>C19</f>
        <v>scheme C: [insert scheme name] &amp; [Scheme ID]</v>
      </c>
      <c r="D20" s="2153">
        <f>D18</f>
        <v>0</v>
      </c>
      <c r="E20" s="2154">
        <f>E18</f>
        <v>0</v>
      </c>
      <c r="F20" s="2152" t="s">
        <v>1990</v>
      </c>
      <c r="G20" s="2148" t="s">
        <v>1984</v>
      </c>
      <c r="H20" s="2149"/>
      <c r="I20" s="2149"/>
      <c r="J20" s="2149"/>
      <c r="K20" s="2149"/>
      <c r="L20" s="2149"/>
      <c r="M20" s="2149"/>
      <c r="N20" s="2149"/>
      <c r="O20" s="2149"/>
      <c r="P20" s="2149"/>
      <c r="Q20" s="2149"/>
    </row>
    <row r="21" spans="2:17">
      <c r="B21" s="2150" t="s">
        <v>1982</v>
      </c>
      <c r="C21" s="2144" t="s">
        <v>1993</v>
      </c>
      <c r="D21" s="2149"/>
      <c r="E21" s="2151"/>
      <c r="F21" s="2152" t="s">
        <v>1988</v>
      </c>
      <c r="G21" s="2148" t="s">
        <v>1984</v>
      </c>
      <c r="H21" s="2149"/>
      <c r="I21" s="2149"/>
      <c r="J21" s="2149"/>
      <c r="K21" s="2149"/>
      <c r="L21" s="2149"/>
      <c r="M21" s="2149"/>
      <c r="N21" s="2149"/>
      <c r="O21" s="2149"/>
      <c r="P21" s="2149"/>
      <c r="Q21" s="2149"/>
    </row>
    <row r="22" spans="2:17">
      <c r="B22" s="2150" t="s">
        <v>1982</v>
      </c>
      <c r="C22" s="2150" t="str">
        <f>C21</f>
        <v>scheme D: [insert scheme name] &amp; [Scheme ID]</v>
      </c>
      <c r="D22" s="2153">
        <f>D21</f>
        <v>0</v>
      </c>
      <c r="E22" s="2154">
        <f>E21</f>
        <v>0</v>
      </c>
      <c r="F22" s="2152" t="s">
        <v>1989</v>
      </c>
      <c r="G22" s="2148" t="s">
        <v>1984</v>
      </c>
      <c r="H22" s="2149"/>
      <c r="I22" s="2149"/>
      <c r="J22" s="2149"/>
      <c r="K22" s="2149"/>
      <c r="L22" s="2149"/>
      <c r="M22" s="2149"/>
      <c r="N22" s="2149"/>
      <c r="O22" s="2149"/>
      <c r="P22" s="2149"/>
      <c r="Q22" s="2149"/>
    </row>
    <row r="23" spans="2:17">
      <c r="B23" s="2150" t="s">
        <v>1982</v>
      </c>
      <c r="C23" s="2150" t="str">
        <f>C22</f>
        <v>scheme D: [insert scheme name] &amp; [Scheme ID]</v>
      </c>
      <c r="D23" s="2153">
        <f>D21</f>
        <v>0</v>
      </c>
      <c r="E23" s="2154">
        <f>E21</f>
        <v>0</v>
      </c>
      <c r="F23" s="2152" t="s">
        <v>1990</v>
      </c>
      <c r="G23" s="2148" t="s">
        <v>1984</v>
      </c>
      <c r="H23" s="2149"/>
      <c r="I23" s="2149"/>
      <c r="J23" s="2149"/>
      <c r="K23" s="2149"/>
      <c r="L23" s="2149"/>
      <c r="M23" s="2149"/>
      <c r="N23" s="2149"/>
      <c r="O23" s="2149"/>
      <c r="P23" s="2149"/>
      <c r="Q23" s="2149"/>
    </row>
    <row r="24" spans="2:17">
      <c r="B24" s="2150" t="s">
        <v>1982</v>
      </c>
      <c r="C24" s="2145" t="s">
        <v>1994</v>
      </c>
      <c r="D24" s="2155"/>
      <c r="E24" s="2156"/>
      <c r="F24" s="2152"/>
      <c r="G24" s="2148" t="s">
        <v>1984</v>
      </c>
      <c r="H24" s="2157">
        <f t="shared" ref="H24:Q26" si="0">H21+H18+H15+H12</f>
        <v>0</v>
      </c>
      <c r="I24" s="2157">
        <f t="shared" si="0"/>
        <v>0</v>
      </c>
      <c r="J24" s="2157">
        <f t="shared" si="0"/>
        <v>0</v>
      </c>
      <c r="K24" s="2157">
        <f t="shared" si="0"/>
        <v>0</v>
      </c>
      <c r="L24" s="2157">
        <f t="shared" si="0"/>
        <v>0</v>
      </c>
      <c r="M24" s="2157">
        <f t="shared" si="0"/>
        <v>0</v>
      </c>
      <c r="N24" s="2157">
        <f t="shared" si="0"/>
        <v>0</v>
      </c>
      <c r="O24" s="2157">
        <f t="shared" si="0"/>
        <v>0</v>
      </c>
      <c r="P24" s="2157">
        <f t="shared" si="0"/>
        <v>0</v>
      </c>
      <c r="Q24" s="2157">
        <f t="shared" si="0"/>
        <v>0</v>
      </c>
    </row>
    <row r="25" spans="2:17">
      <c r="B25" s="2150" t="s">
        <v>1982</v>
      </c>
      <c r="C25" s="2145" t="s">
        <v>1995</v>
      </c>
      <c r="D25" s="2155"/>
      <c r="E25" s="2156"/>
      <c r="F25" s="2152"/>
      <c r="G25" s="2148" t="s">
        <v>1984</v>
      </c>
      <c r="H25" s="2157">
        <f t="shared" si="0"/>
        <v>0</v>
      </c>
      <c r="I25" s="2157">
        <f t="shared" si="0"/>
        <v>0</v>
      </c>
      <c r="J25" s="2157">
        <f t="shared" si="0"/>
        <v>0</v>
      </c>
      <c r="K25" s="2157">
        <f t="shared" si="0"/>
        <v>0</v>
      </c>
      <c r="L25" s="2157">
        <f t="shared" si="0"/>
        <v>0</v>
      </c>
      <c r="M25" s="2157">
        <f t="shared" si="0"/>
        <v>0</v>
      </c>
      <c r="N25" s="2157">
        <f t="shared" si="0"/>
        <v>0</v>
      </c>
      <c r="O25" s="2157">
        <f t="shared" si="0"/>
        <v>0</v>
      </c>
      <c r="P25" s="2157">
        <f t="shared" si="0"/>
        <v>0</v>
      </c>
      <c r="Q25" s="2157">
        <f t="shared" si="0"/>
        <v>0</v>
      </c>
    </row>
    <row r="26" spans="2:17">
      <c r="B26" s="2150" t="s">
        <v>1982</v>
      </c>
      <c r="C26" s="2145" t="s">
        <v>1996</v>
      </c>
      <c r="D26" s="2155"/>
      <c r="E26" s="2156"/>
      <c r="F26" s="2152"/>
      <c r="G26" s="2148" t="s">
        <v>1984</v>
      </c>
      <c r="H26" s="2157">
        <f t="shared" si="0"/>
        <v>0</v>
      </c>
      <c r="I26" s="2157">
        <f t="shared" si="0"/>
        <v>0</v>
      </c>
      <c r="J26" s="2157">
        <f t="shared" si="0"/>
        <v>0</v>
      </c>
      <c r="K26" s="2157">
        <f t="shared" si="0"/>
        <v>0</v>
      </c>
      <c r="L26" s="2157">
        <f t="shared" si="0"/>
        <v>0</v>
      </c>
      <c r="M26" s="2157">
        <f t="shared" si="0"/>
        <v>0</v>
      </c>
      <c r="N26" s="2157">
        <f t="shared" si="0"/>
        <v>0</v>
      </c>
      <c r="O26" s="2157">
        <f t="shared" si="0"/>
        <v>0</v>
      </c>
      <c r="P26" s="2157">
        <f t="shared" si="0"/>
        <v>0</v>
      </c>
      <c r="Q26" s="2157">
        <f t="shared" si="0"/>
        <v>0</v>
      </c>
    </row>
    <row r="27" spans="2:17">
      <c r="B27" s="2144" t="s">
        <v>1997</v>
      </c>
      <c r="C27" s="2145" t="s">
        <v>1983</v>
      </c>
      <c r="D27" s="2146"/>
      <c r="E27" s="2144"/>
      <c r="F27" s="2147"/>
      <c r="G27" s="2148" t="s">
        <v>1984</v>
      </c>
      <c r="H27" s="2149"/>
      <c r="I27" s="2149"/>
      <c r="J27" s="2149"/>
      <c r="K27" s="2149"/>
      <c r="L27" s="2149"/>
      <c r="M27" s="2149"/>
      <c r="N27" s="2149"/>
      <c r="O27" s="2149"/>
      <c r="P27" s="2149"/>
      <c r="Q27" s="2149"/>
    </row>
    <row r="28" spans="2:17">
      <c r="B28" s="2150" t="s">
        <v>1997</v>
      </c>
      <c r="C28" s="2145" t="s">
        <v>1985</v>
      </c>
      <c r="D28" s="2146"/>
      <c r="E28" s="2144"/>
      <c r="F28" s="2147"/>
      <c r="G28" s="2148" t="s">
        <v>1984</v>
      </c>
      <c r="H28" s="2149"/>
      <c r="I28" s="2149"/>
      <c r="J28" s="2149"/>
      <c r="K28" s="2149"/>
      <c r="L28" s="2149"/>
      <c r="M28" s="2149"/>
      <c r="N28" s="2149"/>
      <c r="O28" s="2149"/>
      <c r="P28" s="2149"/>
      <c r="Q28" s="2149"/>
    </row>
    <row r="29" spans="2:17">
      <c r="B29" s="2150" t="s">
        <v>1997</v>
      </c>
      <c r="C29" s="2145" t="s">
        <v>1986</v>
      </c>
      <c r="D29" s="2146"/>
      <c r="E29" s="2144"/>
      <c r="F29" s="2147"/>
      <c r="G29" s="2148" t="s">
        <v>1984</v>
      </c>
      <c r="H29" s="2149"/>
      <c r="I29" s="2149"/>
      <c r="J29" s="2149"/>
      <c r="K29" s="2149"/>
      <c r="L29" s="2149"/>
      <c r="M29" s="2149"/>
      <c r="N29" s="2149"/>
      <c r="O29" s="2149"/>
      <c r="P29" s="2149"/>
      <c r="Q29" s="2149"/>
    </row>
    <row r="30" spans="2:17">
      <c r="B30" s="2150" t="s">
        <v>1997</v>
      </c>
      <c r="C30" s="2144" t="s">
        <v>1987</v>
      </c>
      <c r="D30" s="2149"/>
      <c r="E30" s="2151"/>
      <c r="F30" s="2152" t="s">
        <v>1988</v>
      </c>
      <c r="G30" s="2148" t="s">
        <v>1984</v>
      </c>
      <c r="H30" s="2149"/>
      <c r="I30" s="2149"/>
      <c r="J30" s="2149"/>
      <c r="K30" s="2149"/>
      <c r="L30" s="2149"/>
      <c r="M30" s="2149"/>
      <c r="N30" s="2149"/>
      <c r="O30" s="2149"/>
      <c r="P30" s="2149"/>
      <c r="Q30" s="2149"/>
    </row>
    <row r="31" spans="2:17">
      <c r="B31" s="2150" t="s">
        <v>1997</v>
      </c>
      <c r="C31" s="2150" t="str">
        <f>C30</f>
        <v>scheme A : [insert scheme name] &amp; [Scheme ID]</v>
      </c>
      <c r="D31" s="2153">
        <f>D30</f>
        <v>0</v>
      </c>
      <c r="E31" s="2154">
        <f>E30</f>
        <v>0</v>
      </c>
      <c r="F31" s="2152" t="s">
        <v>1989</v>
      </c>
      <c r="G31" s="2148" t="s">
        <v>1984</v>
      </c>
      <c r="H31" s="2149"/>
      <c r="I31" s="2149"/>
      <c r="J31" s="2149"/>
      <c r="K31" s="2149"/>
      <c r="L31" s="2149"/>
      <c r="M31" s="2149"/>
      <c r="N31" s="2149"/>
      <c r="O31" s="2149"/>
      <c r="P31" s="2149"/>
      <c r="Q31" s="2149"/>
    </row>
    <row r="32" spans="2:17">
      <c r="B32" s="2150" t="s">
        <v>1997</v>
      </c>
      <c r="C32" s="2150" t="str">
        <f>C31</f>
        <v>scheme A : [insert scheme name] &amp; [Scheme ID]</v>
      </c>
      <c r="D32" s="2153">
        <f>D30</f>
        <v>0</v>
      </c>
      <c r="E32" s="2154">
        <f>E30</f>
        <v>0</v>
      </c>
      <c r="F32" s="2152" t="s">
        <v>1990</v>
      </c>
      <c r="G32" s="2148" t="s">
        <v>1984</v>
      </c>
      <c r="H32" s="2149"/>
      <c r="I32" s="2149"/>
      <c r="J32" s="2149"/>
      <c r="K32" s="2149"/>
      <c r="L32" s="2149"/>
      <c r="M32" s="2149"/>
      <c r="N32" s="2149"/>
      <c r="O32" s="2149"/>
      <c r="P32" s="2149"/>
      <c r="Q32" s="2149"/>
    </row>
    <row r="33" spans="2:17">
      <c r="B33" s="2150" t="s">
        <v>1997</v>
      </c>
      <c r="C33" s="2144" t="s">
        <v>1991</v>
      </c>
      <c r="D33" s="2149"/>
      <c r="E33" s="2151"/>
      <c r="F33" s="2152" t="s">
        <v>1988</v>
      </c>
      <c r="G33" s="2148" t="s">
        <v>1984</v>
      </c>
      <c r="H33" s="2149"/>
      <c r="I33" s="2149"/>
      <c r="J33" s="2149"/>
      <c r="K33" s="2149"/>
      <c r="L33" s="2149"/>
      <c r="M33" s="2149"/>
      <c r="N33" s="2149"/>
      <c r="O33" s="2149"/>
      <c r="P33" s="2149"/>
      <c r="Q33" s="2149"/>
    </row>
    <row r="34" spans="2:17">
      <c r="B34" s="2150" t="s">
        <v>1997</v>
      </c>
      <c r="C34" s="2150" t="str">
        <f>C33</f>
        <v>scheme B : [insert scheme name] &amp; [Scheme ID]</v>
      </c>
      <c r="D34" s="2153">
        <f>D33</f>
        <v>0</v>
      </c>
      <c r="E34" s="2154">
        <f>E33</f>
        <v>0</v>
      </c>
      <c r="F34" s="2152" t="s">
        <v>1989</v>
      </c>
      <c r="G34" s="2148" t="s">
        <v>1984</v>
      </c>
      <c r="H34" s="2149"/>
      <c r="I34" s="2149"/>
      <c r="J34" s="2149"/>
      <c r="K34" s="2149"/>
      <c r="L34" s="2149"/>
      <c r="M34" s="2149"/>
      <c r="N34" s="2149"/>
      <c r="O34" s="2149"/>
      <c r="P34" s="2149"/>
      <c r="Q34" s="2149"/>
    </row>
    <row r="35" spans="2:17">
      <c r="B35" s="2150" t="s">
        <v>1997</v>
      </c>
      <c r="C35" s="2150" t="str">
        <f>C34</f>
        <v>scheme B : [insert scheme name] &amp; [Scheme ID]</v>
      </c>
      <c r="D35" s="2153">
        <f>D33</f>
        <v>0</v>
      </c>
      <c r="E35" s="2154">
        <f>E33</f>
        <v>0</v>
      </c>
      <c r="F35" s="2152" t="s">
        <v>1990</v>
      </c>
      <c r="G35" s="2148" t="s">
        <v>1984</v>
      </c>
      <c r="H35" s="2149"/>
      <c r="I35" s="2149"/>
      <c r="J35" s="2149"/>
      <c r="K35" s="2149"/>
      <c r="L35" s="2149"/>
      <c r="M35" s="2149"/>
      <c r="N35" s="2149"/>
      <c r="O35" s="2149"/>
      <c r="P35" s="2149"/>
      <c r="Q35" s="2149"/>
    </row>
    <row r="36" spans="2:17">
      <c r="B36" s="2150" t="s">
        <v>1997</v>
      </c>
      <c r="C36" s="2144" t="s">
        <v>1992</v>
      </c>
      <c r="D36" s="2149"/>
      <c r="E36" s="2151"/>
      <c r="F36" s="2152" t="s">
        <v>1988</v>
      </c>
      <c r="G36" s="2148" t="s">
        <v>1984</v>
      </c>
      <c r="H36" s="2149"/>
      <c r="I36" s="2149"/>
      <c r="J36" s="2149"/>
      <c r="K36" s="2149"/>
      <c r="L36" s="2149"/>
      <c r="M36" s="2149"/>
      <c r="N36" s="2149"/>
      <c r="O36" s="2149"/>
      <c r="P36" s="2149"/>
      <c r="Q36" s="2149"/>
    </row>
    <row r="37" spans="2:17">
      <c r="B37" s="2150" t="s">
        <v>1997</v>
      </c>
      <c r="C37" s="2150" t="str">
        <f>C36</f>
        <v>scheme C: [insert scheme name] &amp; [Scheme ID]</v>
      </c>
      <c r="D37" s="2153">
        <f>D36</f>
        <v>0</v>
      </c>
      <c r="E37" s="2154">
        <f>E36</f>
        <v>0</v>
      </c>
      <c r="F37" s="2152" t="s">
        <v>1989</v>
      </c>
      <c r="G37" s="2148" t="s">
        <v>1984</v>
      </c>
      <c r="H37" s="2149"/>
      <c r="I37" s="2149"/>
      <c r="J37" s="2149"/>
      <c r="K37" s="2149"/>
      <c r="L37" s="2149"/>
      <c r="M37" s="2149"/>
      <c r="N37" s="2149"/>
      <c r="O37" s="2149"/>
      <c r="P37" s="2149"/>
      <c r="Q37" s="2149"/>
    </row>
    <row r="38" spans="2:17">
      <c r="B38" s="2150" t="s">
        <v>1997</v>
      </c>
      <c r="C38" s="2150" t="str">
        <f>C37</f>
        <v>scheme C: [insert scheme name] &amp; [Scheme ID]</v>
      </c>
      <c r="D38" s="2153">
        <f>D36</f>
        <v>0</v>
      </c>
      <c r="E38" s="2154">
        <f>E36</f>
        <v>0</v>
      </c>
      <c r="F38" s="2152" t="s">
        <v>1990</v>
      </c>
      <c r="G38" s="2148" t="s">
        <v>1984</v>
      </c>
      <c r="H38" s="2149"/>
      <c r="I38" s="2149"/>
      <c r="J38" s="2149"/>
      <c r="K38" s="2149"/>
      <c r="L38" s="2149"/>
      <c r="M38" s="2149"/>
      <c r="N38" s="2149"/>
      <c r="O38" s="2149"/>
      <c r="P38" s="2149"/>
      <c r="Q38" s="2149"/>
    </row>
    <row r="39" spans="2:17">
      <c r="B39" s="2150" t="s">
        <v>1997</v>
      </c>
      <c r="C39" s="2144" t="s">
        <v>1993</v>
      </c>
      <c r="D39" s="2149"/>
      <c r="E39" s="2151"/>
      <c r="F39" s="2152" t="s">
        <v>1988</v>
      </c>
      <c r="G39" s="2148" t="s">
        <v>1984</v>
      </c>
      <c r="H39" s="2149"/>
      <c r="I39" s="2149"/>
      <c r="J39" s="2149"/>
      <c r="K39" s="2149"/>
      <c r="L39" s="2149"/>
      <c r="M39" s="2149"/>
      <c r="N39" s="2149"/>
      <c r="O39" s="2149"/>
      <c r="P39" s="2149"/>
      <c r="Q39" s="2149"/>
    </row>
    <row r="40" spans="2:17">
      <c r="B40" s="2150" t="s">
        <v>1997</v>
      </c>
      <c r="C40" s="2150" t="str">
        <f>C39</f>
        <v>scheme D: [insert scheme name] &amp; [Scheme ID]</v>
      </c>
      <c r="D40" s="2153">
        <f>D39</f>
        <v>0</v>
      </c>
      <c r="E40" s="2154">
        <f>E39</f>
        <v>0</v>
      </c>
      <c r="F40" s="2152" t="s">
        <v>1989</v>
      </c>
      <c r="G40" s="2148" t="s">
        <v>1984</v>
      </c>
      <c r="H40" s="2149"/>
      <c r="I40" s="2149"/>
      <c r="J40" s="2149"/>
      <c r="K40" s="2149"/>
      <c r="L40" s="2149"/>
      <c r="M40" s="2149"/>
      <c r="N40" s="2149"/>
      <c r="O40" s="2149"/>
      <c r="P40" s="2149"/>
      <c r="Q40" s="2149"/>
    </row>
    <row r="41" spans="2:17">
      <c r="B41" s="2150" t="s">
        <v>1997</v>
      </c>
      <c r="C41" s="2150" t="str">
        <f>C40</f>
        <v>scheme D: [insert scheme name] &amp; [Scheme ID]</v>
      </c>
      <c r="D41" s="2153">
        <f>D39</f>
        <v>0</v>
      </c>
      <c r="E41" s="2154">
        <f>E39</f>
        <v>0</v>
      </c>
      <c r="F41" s="2152" t="s">
        <v>1990</v>
      </c>
      <c r="G41" s="2148" t="s">
        <v>1984</v>
      </c>
      <c r="H41" s="2149"/>
      <c r="I41" s="2149"/>
      <c r="J41" s="2149"/>
      <c r="K41" s="2149"/>
      <c r="L41" s="2149"/>
      <c r="M41" s="2149"/>
      <c r="N41" s="2149"/>
      <c r="O41" s="2149"/>
      <c r="P41" s="2149"/>
      <c r="Q41" s="2149"/>
    </row>
    <row r="42" spans="2:17">
      <c r="B42" s="2150" t="s">
        <v>1997</v>
      </c>
      <c r="C42" s="2145" t="s">
        <v>1994</v>
      </c>
      <c r="D42" s="2155"/>
      <c r="E42" s="2156"/>
      <c r="F42" s="2152"/>
      <c r="G42" s="2148" t="s">
        <v>1984</v>
      </c>
      <c r="H42" s="2157">
        <f t="shared" ref="H42:Q44" si="1">H39+H36+H33+H30</f>
        <v>0</v>
      </c>
      <c r="I42" s="2157">
        <f t="shared" si="1"/>
        <v>0</v>
      </c>
      <c r="J42" s="2157">
        <f t="shared" si="1"/>
        <v>0</v>
      </c>
      <c r="K42" s="2157">
        <f t="shared" si="1"/>
        <v>0</v>
      </c>
      <c r="L42" s="2157">
        <f t="shared" si="1"/>
        <v>0</v>
      </c>
      <c r="M42" s="2157">
        <f t="shared" si="1"/>
        <v>0</v>
      </c>
      <c r="N42" s="2157">
        <f t="shared" si="1"/>
        <v>0</v>
      </c>
      <c r="O42" s="2157">
        <f t="shared" si="1"/>
        <v>0</v>
      </c>
      <c r="P42" s="2157">
        <f t="shared" si="1"/>
        <v>0</v>
      </c>
      <c r="Q42" s="2157">
        <f t="shared" si="1"/>
        <v>0</v>
      </c>
    </row>
    <row r="43" spans="2:17">
      <c r="B43" s="2150" t="s">
        <v>1997</v>
      </c>
      <c r="C43" s="2145" t="s">
        <v>1995</v>
      </c>
      <c r="D43" s="2155"/>
      <c r="E43" s="2156"/>
      <c r="F43" s="2152"/>
      <c r="G43" s="2148" t="s">
        <v>1984</v>
      </c>
      <c r="H43" s="2157">
        <f t="shared" si="1"/>
        <v>0</v>
      </c>
      <c r="I43" s="2157">
        <f t="shared" si="1"/>
        <v>0</v>
      </c>
      <c r="J43" s="2157">
        <f t="shared" si="1"/>
        <v>0</v>
      </c>
      <c r="K43" s="2157">
        <f t="shared" si="1"/>
        <v>0</v>
      </c>
      <c r="L43" s="2157">
        <f t="shared" si="1"/>
        <v>0</v>
      </c>
      <c r="M43" s="2157">
        <f t="shared" si="1"/>
        <v>0</v>
      </c>
      <c r="N43" s="2157">
        <f t="shared" si="1"/>
        <v>0</v>
      </c>
      <c r="O43" s="2157">
        <f t="shared" si="1"/>
        <v>0</v>
      </c>
      <c r="P43" s="2157">
        <f t="shared" si="1"/>
        <v>0</v>
      </c>
      <c r="Q43" s="2157">
        <f t="shared" si="1"/>
        <v>0</v>
      </c>
    </row>
    <row r="44" spans="2:17">
      <c r="B44" s="2150" t="s">
        <v>1997</v>
      </c>
      <c r="C44" s="2145" t="s">
        <v>1996</v>
      </c>
      <c r="D44" s="2155"/>
      <c r="E44" s="2156"/>
      <c r="F44" s="2152"/>
      <c r="G44" s="2148" t="s">
        <v>1984</v>
      </c>
      <c r="H44" s="2157">
        <f t="shared" si="1"/>
        <v>0</v>
      </c>
      <c r="I44" s="2157">
        <f t="shared" si="1"/>
        <v>0</v>
      </c>
      <c r="J44" s="2157">
        <f t="shared" si="1"/>
        <v>0</v>
      </c>
      <c r="K44" s="2157">
        <f t="shared" si="1"/>
        <v>0</v>
      </c>
      <c r="L44" s="2157">
        <f t="shared" si="1"/>
        <v>0</v>
      </c>
      <c r="M44" s="2157">
        <f t="shared" si="1"/>
        <v>0</v>
      </c>
      <c r="N44" s="2157">
        <f t="shared" si="1"/>
        <v>0</v>
      </c>
      <c r="O44" s="2157">
        <f t="shared" si="1"/>
        <v>0</v>
      </c>
      <c r="P44" s="2157">
        <f t="shared" si="1"/>
        <v>0</v>
      </c>
      <c r="Q44" s="2157">
        <f t="shared" si="1"/>
        <v>0</v>
      </c>
    </row>
    <row r="45" spans="2:17">
      <c r="B45" s="2144" t="s">
        <v>1998</v>
      </c>
      <c r="C45" s="2145" t="s">
        <v>1983</v>
      </c>
      <c r="D45" s="2146"/>
      <c r="E45" s="2144"/>
      <c r="F45" s="2147"/>
      <c r="G45" s="2148" t="s">
        <v>1984</v>
      </c>
      <c r="H45" s="2149"/>
      <c r="I45" s="2149"/>
      <c r="J45" s="2149"/>
      <c r="K45" s="2149"/>
      <c r="L45" s="2149"/>
      <c r="M45" s="2149"/>
      <c r="N45" s="2149"/>
      <c r="O45" s="2149"/>
      <c r="P45" s="2149"/>
      <c r="Q45" s="2149"/>
    </row>
    <row r="46" spans="2:17">
      <c r="B46" s="2150" t="s">
        <v>1998</v>
      </c>
      <c r="C46" s="2145" t="s">
        <v>1985</v>
      </c>
      <c r="D46" s="2146"/>
      <c r="E46" s="2144"/>
      <c r="F46" s="2147"/>
      <c r="G46" s="2148" t="s">
        <v>1984</v>
      </c>
      <c r="H46" s="2149"/>
      <c r="I46" s="2149"/>
      <c r="J46" s="2149"/>
      <c r="K46" s="2149"/>
      <c r="L46" s="2149"/>
      <c r="M46" s="2149"/>
      <c r="N46" s="2149"/>
      <c r="O46" s="2149"/>
      <c r="P46" s="2149"/>
      <c r="Q46" s="2149"/>
    </row>
    <row r="47" spans="2:17">
      <c r="B47" s="2150" t="s">
        <v>1998</v>
      </c>
      <c r="C47" s="2145" t="s">
        <v>1986</v>
      </c>
      <c r="D47" s="2146"/>
      <c r="E47" s="2144"/>
      <c r="F47" s="2147"/>
      <c r="G47" s="2148" t="s">
        <v>1984</v>
      </c>
      <c r="H47" s="2149"/>
      <c r="I47" s="2149"/>
      <c r="J47" s="2149"/>
      <c r="K47" s="2149"/>
      <c r="L47" s="2149"/>
      <c r="M47" s="2149"/>
      <c r="N47" s="2149"/>
      <c r="O47" s="2149"/>
      <c r="P47" s="2149"/>
      <c r="Q47" s="2149"/>
    </row>
    <row r="48" spans="2:17">
      <c r="B48" s="2150" t="s">
        <v>1998</v>
      </c>
      <c r="C48" s="2144" t="s">
        <v>1987</v>
      </c>
      <c r="D48" s="2149"/>
      <c r="E48" s="2151"/>
      <c r="F48" s="2152" t="s">
        <v>1988</v>
      </c>
      <c r="G48" s="2148" t="s">
        <v>1984</v>
      </c>
      <c r="H48" s="2149"/>
      <c r="I48" s="2149"/>
      <c r="J48" s="2149"/>
      <c r="K48" s="2149"/>
      <c r="L48" s="2149"/>
      <c r="M48" s="2149"/>
      <c r="N48" s="2149"/>
      <c r="O48" s="2149"/>
      <c r="P48" s="2149"/>
      <c r="Q48" s="2149"/>
    </row>
    <row r="49" spans="2:17">
      <c r="B49" s="2150" t="s">
        <v>1998</v>
      </c>
      <c r="C49" s="2150" t="str">
        <f>C48</f>
        <v>scheme A : [insert scheme name] &amp; [Scheme ID]</v>
      </c>
      <c r="D49" s="2153">
        <f>D48</f>
        <v>0</v>
      </c>
      <c r="E49" s="2154">
        <f>E48</f>
        <v>0</v>
      </c>
      <c r="F49" s="2152" t="s">
        <v>1989</v>
      </c>
      <c r="G49" s="2148" t="s">
        <v>1984</v>
      </c>
      <c r="H49" s="2149"/>
      <c r="I49" s="2149"/>
      <c r="J49" s="2149"/>
      <c r="K49" s="2149"/>
      <c r="L49" s="2149"/>
      <c r="M49" s="2149"/>
      <c r="N49" s="2149"/>
      <c r="O49" s="2149"/>
      <c r="P49" s="2149"/>
      <c r="Q49" s="2149"/>
    </row>
    <row r="50" spans="2:17">
      <c r="B50" s="2150" t="s">
        <v>1998</v>
      </c>
      <c r="C50" s="2150" t="str">
        <f>C49</f>
        <v>scheme A : [insert scheme name] &amp; [Scheme ID]</v>
      </c>
      <c r="D50" s="2153">
        <f>D48</f>
        <v>0</v>
      </c>
      <c r="E50" s="2154">
        <f>E48</f>
        <v>0</v>
      </c>
      <c r="F50" s="2152" t="s">
        <v>1990</v>
      </c>
      <c r="G50" s="2148" t="s">
        <v>1984</v>
      </c>
      <c r="H50" s="2149"/>
      <c r="I50" s="2149"/>
      <c r="J50" s="2149"/>
      <c r="K50" s="2149"/>
      <c r="L50" s="2149"/>
      <c r="M50" s="2149"/>
      <c r="N50" s="2149"/>
      <c r="O50" s="2149"/>
      <c r="P50" s="2149"/>
      <c r="Q50" s="2149"/>
    </row>
    <row r="51" spans="2:17">
      <c r="B51" s="2150" t="s">
        <v>1998</v>
      </c>
      <c r="C51" s="2144" t="s">
        <v>1991</v>
      </c>
      <c r="D51" s="2149"/>
      <c r="E51" s="2151"/>
      <c r="F51" s="2152" t="s">
        <v>1988</v>
      </c>
      <c r="G51" s="2148" t="s">
        <v>1984</v>
      </c>
      <c r="H51" s="2149"/>
      <c r="I51" s="2149"/>
      <c r="J51" s="2149"/>
      <c r="K51" s="2149"/>
      <c r="L51" s="2149"/>
      <c r="M51" s="2149"/>
      <c r="N51" s="2149"/>
      <c r="O51" s="2149"/>
      <c r="P51" s="2149"/>
      <c r="Q51" s="2149"/>
    </row>
    <row r="52" spans="2:17">
      <c r="B52" s="2150" t="s">
        <v>1998</v>
      </c>
      <c r="C52" s="2150" t="str">
        <f>C51</f>
        <v>scheme B : [insert scheme name] &amp; [Scheme ID]</v>
      </c>
      <c r="D52" s="2153">
        <f>D51</f>
        <v>0</v>
      </c>
      <c r="E52" s="2154">
        <f>E51</f>
        <v>0</v>
      </c>
      <c r="F52" s="2152" t="s">
        <v>1989</v>
      </c>
      <c r="G52" s="2148" t="s">
        <v>1984</v>
      </c>
      <c r="H52" s="2149"/>
      <c r="I52" s="2149"/>
      <c r="J52" s="2149"/>
      <c r="K52" s="2149"/>
      <c r="L52" s="2149"/>
      <c r="M52" s="2149"/>
      <c r="N52" s="2149"/>
      <c r="O52" s="2149"/>
      <c r="P52" s="2149"/>
      <c r="Q52" s="2149"/>
    </row>
    <row r="53" spans="2:17">
      <c r="B53" s="2150" t="s">
        <v>1998</v>
      </c>
      <c r="C53" s="2150" t="str">
        <f>C52</f>
        <v>scheme B : [insert scheme name] &amp; [Scheme ID]</v>
      </c>
      <c r="D53" s="2153">
        <f>D51</f>
        <v>0</v>
      </c>
      <c r="E53" s="2154">
        <f>E51</f>
        <v>0</v>
      </c>
      <c r="F53" s="2152" t="s">
        <v>1990</v>
      </c>
      <c r="G53" s="2148" t="s">
        <v>1984</v>
      </c>
      <c r="H53" s="2149"/>
      <c r="I53" s="2149"/>
      <c r="J53" s="2149"/>
      <c r="K53" s="2149"/>
      <c r="L53" s="2149"/>
      <c r="M53" s="2149"/>
      <c r="N53" s="2149"/>
      <c r="O53" s="2149"/>
      <c r="P53" s="2149"/>
      <c r="Q53" s="2149"/>
    </row>
    <row r="54" spans="2:17">
      <c r="B54" s="2150" t="s">
        <v>1998</v>
      </c>
      <c r="C54" s="2144" t="s">
        <v>1992</v>
      </c>
      <c r="D54" s="2149"/>
      <c r="E54" s="2151"/>
      <c r="F54" s="2152" t="s">
        <v>1988</v>
      </c>
      <c r="G54" s="2148" t="s">
        <v>1984</v>
      </c>
      <c r="H54" s="2149"/>
      <c r="I54" s="2149"/>
      <c r="J54" s="2149"/>
      <c r="K54" s="2149"/>
      <c r="L54" s="2149"/>
      <c r="M54" s="2149"/>
      <c r="N54" s="2149"/>
      <c r="O54" s="2149"/>
      <c r="P54" s="2149"/>
      <c r="Q54" s="2149"/>
    </row>
    <row r="55" spans="2:17">
      <c r="B55" s="2150" t="s">
        <v>1998</v>
      </c>
      <c r="C55" s="2150" t="str">
        <f>C54</f>
        <v>scheme C: [insert scheme name] &amp; [Scheme ID]</v>
      </c>
      <c r="D55" s="2153">
        <f>D54</f>
        <v>0</v>
      </c>
      <c r="E55" s="2154">
        <f>E54</f>
        <v>0</v>
      </c>
      <c r="F55" s="2152" t="s">
        <v>1989</v>
      </c>
      <c r="G55" s="2148" t="s">
        <v>1984</v>
      </c>
      <c r="H55" s="2149"/>
      <c r="I55" s="2149"/>
      <c r="J55" s="2149"/>
      <c r="K55" s="2149"/>
      <c r="L55" s="2149"/>
      <c r="M55" s="2149"/>
      <c r="N55" s="2149"/>
      <c r="O55" s="2149"/>
      <c r="P55" s="2149"/>
      <c r="Q55" s="2149"/>
    </row>
    <row r="56" spans="2:17">
      <c r="B56" s="2150" t="s">
        <v>1998</v>
      </c>
      <c r="C56" s="2150" t="str">
        <f>C55</f>
        <v>scheme C: [insert scheme name] &amp; [Scheme ID]</v>
      </c>
      <c r="D56" s="2153">
        <f>D54</f>
        <v>0</v>
      </c>
      <c r="E56" s="2154">
        <f>E54</f>
        <v>0</v>
      </c>
      <c r="F56" s="2152" t="s">
        <v>1990</v>
      </c>
      <c r="G56" s="2148" t="s">
        <v>1984</v>
      </c>
      <c r="H56" s="2149"/>
      <c r="I56" s="2149"/>
      <c r="J56" s="2149"/>
      <c r="K56" s="2149"/>
      <c r="L56" s="2149"/>
      <c r="M56" s="2149"/>
      <c r="N56" s="2149"/>
      <c r="O56" s="2149"/>
      <c r="P56" s="2149"/>
      <c r="Q56" s="2149"/>
    </row>
    <row r="57" spans="2:17">
      <c r="B57" s="2150" t="s">
        <v>1998</v>
      </c>
      <c r="C57" s="2144" t="s">
        <v>1993</v>
      </c>
      <c r="D57" s="2149"/>
      <c r="E57" s="2151"/>
      <c r="F57" s="2152" t="s">
        <v>1988</v>
      </c>
      <c r="G57" s="2148" t="s">
        <v>1984</v>
      </c>
      <c r="H57" s="2149"/>
      <c r="I57" s="2149"/>
      <c r="J57" s="2149"/>
      <c r="K57" s="2149"/>
      <c r="L57" s="2149"/>
      <c r="M57" s="2149"/>
      <c r="N57" s="2149"/>
      <c r="O57" s="2149"/>
      <c r="P57" s="2149"/>
      <c r="Q57" s="2149"/>
    </row>
    <row r="58" spans="2:17">
      <c r="B58" s="2150" t="s">
        <v>1998</v>
      </c>
      <c r="C58" s="2150" t="str">
        <f>C57</f>
        <v>scheme D: [insert scheme name] &amp; [Scheme ID]</v>
      </c>
      <c r="D58" s="2153">
        <f>D57</f>
        <v>0</v>
      </c>
      <c r="E58" s="2154">
        <f>E57</f>
        <v>0</v>
      </c>
      <c r="F58" s="2152" t="s">
        <v>1989</v>
      </c>
      <c r="G58" s="2148" t="s">
        <v>1984</v>
      </c>
      <c r="H58" s="2149"/>
      <c r="I58" s="2149"/>
      <c r="J58" s="2149"/>
      <c r="K58" s="2149"/>
      <c r="L58" s="2149"/>
      <c r="M58" s="2149"/>
      <c r="N58" s="2149"/>
      <c r="O58" s="2149"/>
      <c r="P58" s="2149"/>
      <c r="Q58" s="2149"/>
    </row>
    <row r="59" spans="2:17">
      <c r="B59" s="2150" t="s">
        <v>1998</v>
      </c>
      <c r="C59" s="2150" t="str">
        <f>C58</f>
        <v>scheme D: [insert scheme name] &amp; [Scheme ID]</v>
      </c>
      <c r="D59" s="2153">
        <f>D57</f>
        <v>0</v>
      </c>
      <c r="E59" s="2154">
        <f>E57</f>
        <v>0</v>
      </c>
      <c r="F59" s="2152" t="s">
        <v>1990</v>
      </c>
      <c r="G59" s="2148" t="s">
        <v>1984</v>
      </c>
      <c r="H59" s="2149"/>
      <c r="I59" s="2149"/>
      <c r="J59" s="2149"/>
      <c r="K59" s="2149"/>
      <c r="L59" s="2149"/>
      <c r="M59" s="2149"/>
      <c r="N59" s="2149"/>
      <c r="O59" s="2149"/>
      <c r="P59" s="2149"/>
      <c r="Q59" s="2149"/>
    </row>
    <row r="60" spans="2:17">
      <c r="B60" s="2150" t="s">
        <v>1998</v>
      </c>
      <c r="C60" s="2145" t="s">
        <v>1994</v>
      </c>
      <c r="D60" s="2155"/>
      <c r="E60" s="2156"/>
      <c r="F60" s="2152"/>
      <c r="G60" s="2148" t="s">
        <v>1984</v>
      </c>
      <c r="H60" s="2157">
        <f t="shared" ref="H60:Q62" si="2">H57+H54+H51+H48</f>
        <v>0</v>
      </c>
      <c r="I60" s="2157">
        <f t="shared" si="2"/>
        <v>0</v>
      </c>
      <c r="J60" s="2157">
        <f t="shared" si="2"/>
        <v>0</v>
      </c>
      <c r="K60" s="2157">
        <f t="shared" si="2"/>
        <v>0</v>
      </c>
      <c r="L60" s="2157">
        <f t="shared" si="2"/>
        <v>0</v>
      </c>
      <c r="M60" s="2157">
        <f t="shared" si="2"/>
        <v>0</v>
      </c>
      <c r="N60" s="2157">
        <f t="shared" si="2"/>
        <v>0</v>
      </c>
      <c r="O60" s="2157">
        <f t="shared" si="2"/>
        <v>0</v>
      </c>
      <c r="P60" s="2157">
        <f t="shared" si="2"/>
        <v>0</v>
      </c>
      <c r="Q60" s="2157">
        <f t="shared" si="2"/>
        <v>0</v>
      </c>
    </row>
    <row r="61" spans="2:17">
      <c r="B61" s="2150" t="s">
        <v>1998</v>
      </c>
      <c r="C61" s="2145" t="s">
        <v>1995</v>
      </c>
      <c r="D61" s="2155"/>
      <c r="E61" s="2156"/>
      <c r="F61" s="2152"/>
      <c r="G61" s="2148" t="s">
        <v>1984</v>
      </c>
      <c r="H61" s="2157">
        <f t="shared" si="2"/>
        <v>0</v>
      </c>
      <c r="I61" s="2157">
        <f t="shared" si="2"/>
        <v>0</v>
      </c>
      <c r="J61" s="2157">
        <f t="shared" si="2"/>
        <v>0</v>
      </c>
      <c r="K61" s="2157">
        <f t="shared" si="2"/>
        <v>0</v>
      </c>
      <c r="L61" s="2157">
        <f t="shared" si="2"/>
        <v>0</v>
      </c>
      <c r="M61" s="2157">
        <f t="shared" si="2"/>
        <v>0</v>
      </c>
      <c r="N61" s="2157">
        <f t="shared" si="2"/>
        <v>0</v>
      </c>
      <c r="O61" s="2157">
        <f t="shared" si="2"/>
        <v>0</v>
      </c>
      <c r="P61" s="2157">
        <f t="shared" si="2"/>
        <v>0</v>
      </c>
      <c r="Q61" s="2157">
        <f t="shared" si="2"/>
        <v>0</v>
      </c>
    </row>
    <row r="62" spans="2:17">
      <c r="B62" s="2150" t="s">
        <v>1998</v>
      </c>
      <c r="C62" s="2145" t="s">
        <v>1996</v>
      </c>
      <c r="D62" s="2155"/>
      <c r="E62" s="2156"/>
      <c r="F62" s="2152"/>
      <c r="G62" s="2148" t="s">
        <v>1984</v>
      </c>
      <c r="H62" s="2157">
        <f t="shared" si="2"/>
        <v>0</v>
      </c>
      <c r="I62" s="2157">
        <f t="shared" si="2"/>
        <v>0</v>
      </c>
      <c r="J62" s="2157">
        <f t="shared" si="2"/>
        <v>0</v>
      </c>
      <c r="K62" s="2157">
        <f t="shared" si="2"/>
        <v>0</v>
      </c>
      <c r="L62" s="2157">
        <f t="shared" si="2"/>
        <v>0</v>
      </c>
      <c r="M62" s="2157">
        <f t="shared" si="2"/>
        <v>0</v>
      </c>
      <c r="N62" s="2157">
        <f t="shared" si="2"/>
        <v>0</v>
      </c>
      <c r="O62" s="2157">
        <f t="shared" si="2"/>
        <v>0</v>
      </c>
      <c r="P62" s="2157">
        <f t="shared" si="2"/>
        <v>0</v>
      </c>
      <c r="Q62" s="2157">
        <f t="shared" si="2"/>
        <v>0</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sheetPr>
    <tabColor theme="9" tint="0.59999389629810485"/>
  </sheetPr>
  <dimension ref="A1:Q116"/>
  <sheetViews>
    <sheetView zoomScale="80" zoomScaleNormal="80" workbookViewId="0">
      <selection activeCell="E140" sqref="E140"/>
    </sheetView>
  </sheetViews>
  <sheetFormatPr defaultRowHeight="12.75"/>
  <cols>
    <col min="1" max="3" width="1.5" style="2122" customWidth="1"/>
    <col min="4" max="4" width="1.375" style="2122" customWidth="1"/>
    <col min="5" max="5" width="1.75" style="2122" customWidth="1"/>
    <col min="6" max="6" width="1.5" style="2122" customWidth="1"/>
    <col min="7" max="7" width="73.75" style="2122" bestFit="1" customWidth="1"/>
    <col min="8" max="16384" width="9" style="2122"/>
  </cols>
  <sheetData>
    <row r="1" spans="1:17" ht="24.75">
      <c r="A1" s="2158" t="s">
        <v>155</v>
      </c>
      <c r="B1" s="2119"/>
      <c r="C1" s="2119"/>
      <c r="D1" s="2119"/>
      <c r="E1" s="2119"/>
      <c r="F1" s="2119"/>
      <c r="G1" s="2119"/>
      <c r="H1" s="2119"/>
      <c r="I1" s="2119"/>
      <c r="J1" s="2119"/>
      <c r="K1" s="2119"/>
      <c r="L1" s="2119"/>
      <c r="M1" s="2119"/>
      <c r="N1" s="2119"/>
      <c r="O1" s="2119"/>
      <c r="P1" s="2119"/>
      <c r="Q1" s="2119"/>
    </row>
    <row r="2" spans="1:17" ht="24.75">
      <c r="A2" s="2159" t="s">
        <v>1287</v>
      </c>
      <c r="B2" s="2160"/>
      <c r="C2" s="2119"/>
      <c r="D2" s="2119"/>
      <c r="E2" s="2119"/>
      <c r="F2" s="2119"/>
      <c r="G2" s="2119"/>
      <c r="H2" s="2119"/>
      <c r="I2" s="2119"/>
      <c r="J2" s="2119"/>
      <c r="K2" s="2119"/>
      <c r="L2" s="2119"/>
      <c r="M2" s="2119"/>
      <c r="N2" s="2119"/>
      <c r="O2" s="2119"/>
      <c r="P2" s="2119"/>
      <c r="Q2" s="2119"/>
    </row>
    <row r="3" spans="1:17" ht="25.5" thickBot="1">
      <c r="A3" s="2161" t="s">
        <v>1288</v>
      </c>
      <c r="B3" s="2128"/>
      <c r="C3" s="2128"/>
      <c r="D3" s="2128"/>
      <c r="E3" s="2128"/>
      <c r="F3" s="2128"/>
      <c r="G3" s="2128"/>
      <c r="H3" s="2128"/>
      <c r="I3" s="2128"/>
      <c r="J3" s="2128"/>
      <c r="K3" s="2128"/>
      <c r="L3" s="2128"/>
      <c r="M3" s="2128"/>
      <c r="N3" s="2128"/>
      <c r="O3" s="2128"/>
      <c r="P3" s="2128"/>
      <c r="Q3" s="2128"/>
    </row>
    <row r="4" spans="1:17">
      <c r="A4" s="2162" t="s">
        <v>1999</v>
      </c>
      <c r="B4" s="2162"/>
      <c r="C4" s="2163"/>
      <c r="D4" s="2163"/>
      <c r="E4" s="2163"/>
      <c r="F4" s="2163"/>
      <c r="G4" s="2163"/>
      <c r="H4" s="2163"/>
      <c r="I4" s="2163"/>
      <c r="J4" s="2163"/>
      <c r="K4" s="2163"/>
      <c r="L4" s="2163"/>
    </row>
    <row r="5" spans="1:17" ht="19.5">
      <c r="A5" s="2131" t="s">
        <v>2000</v>
      </c>
      <c r="B5" s="2131"/>
      <c r="C5" s="2163"/>
      <c r="D5" s="2163"/>
      <c r="E5" s="2163"/>
      <c r="F5" s="2163"/>
      <c r="G5" s="2163"/>
      <c r="H5" s="2163"/>
      <c r="I5" s="2163"/>
      <c r="J5" s="2163"/>
      <c r="K5" s="2163"/>
      <c r="L5" s="2163"/>
    </row>
    <row r="6" spans="1:17">
      <c r="A6" s="2164"/>
      <c r="B6" s="2165"/>
      <c r="E6" s="2166"/>
      <c r="F6" s="2166"/>
      <c r="G6" s="2167"/>
      <c r="H6" s="2167"/>
      <c r="I6" s="2167"/>
      <c r="J6" s="2167"/>
      <c r="K6" s="2167"/>
      <c r="L6" s="2167"/>
    </row>
    <row r="7" spans="1:17" ht="15">
      <c r="A7" s="978"/>
      <c r="B7" s="2168"/>
      <c r="G7" s="1164"/>
      <c r="H7" s="2135" t="s">
        <v>156</v>
      </c>
      <c r="I7" s="2136"/>
      <c r="J7" s="2169" t="s">
        <v>155</v>
      </c>
      <c r="K7" s="2169"/>
      <c r="L7" s="2169"/>
      <c r="M7" s="2169"/>
      <c r="N7" s="2169"/>
      <c r="O7" s="2169"/>
      <c r="P7" s="2169"/>
      <c r="Q7" s="2169"/>
    </row>
    <row r="8" spans="1:17">
      <c r="A8" s="974"/>
      <c r="B8" s="2168"/>
      <c r="G8" s="1140"/>
      <c r="H8" s="2170">
        <v>2012</v>
      </c>
      <c r="I8" s="2170">
        <v>2013</v>
      </c>
      <c r="J8" s="2170">
        <v>2014</v>
      </c>
      <c r="K8" s="2170">
        <v>2015</v>
      </c>
      <c r="L8" s="2170">
        <v>2016</v>
      </c>
      <c r="M8" s="2170">
        <v>2017</v>
      </c>
      <c r="N8" s="2170">
        <v>2018</v>
      </c>
      <c r="O8" s="2170">
        <v>2019</v>
      </c>
      <c r="P8" s="2170">
        <v>2020</v>
      </c>
      <c r="Q8" s="2170">
        <v>2021</v>
      </c>
    </row>
    <row r="9" spans="1:17">
      <c r="A9" s="1779"/>
      <c r="B9" s="2168"/>
      <c r="G9" s="2171" t="s">
        <v>2001</v>
      </c>
      <c r="H9" s="2172"/>
      <c r="I9" s="2172"/>
      <c r="J9" s="2173"/>
      <c r="K9" s="2173"/>
      <c r="L9" s="2174"/>
      <c r="M9" s="2175"/>
      <c r="N9" s="2175"/>
      <c r="O9" s="2175"/>
      <c r="P9" s="2175"/>
      <c r="Q9" s="2175"/>
    </row>
    <row r="10" spans="1:17">
      <c r="A10" s="1779"/>
      <c r="B10" s="2168"/>
      <c r="G10" s="2176" t="s">
        <v>2002</v>
      </c>
      <c r="H10" s="2172"/>
      <c r="I10" s="2172"/>
      <c r="J10" s="2173"/>
      <c r="K10" s="2173"/>
      <c r="L10" s="2174"/>
      <c r="M10" s="2175"/>
      <c r="N10" s="2175"/>
      <c r="O10" s="2175"/>
      <c r="P10" s="2175"/>
      <c r="Q10" s="2175"/>
    </row>
    <row r="11" spans="1:17">
      <c r="A11" s="1779"/>
      <c r="B11" s="2168"/>
      <c r="G11" s="2177" t="s">
        <v>2003</v>
      </c>
      <c r="H11" s="2178"/>
      <c r="I11" s="2178"/>
      <c r="J11" s="2179"/>
      <c r="K11" s="2179"/>
      <c r="L11" s="2180"/>
      <c r="M11" s="2181"/>
      <c r="N11" s="2181"/>
      <c r="O11" s="2181"/>
      <c r="P11" s="2181"/>
      <c r="Q11" s="2181"/>
    </row>
    <row r="12" spans="1:17">
      <c r="A12" s="1779"/>
      <c r="B12" s="2168"/>
      <c r="G12" s="2182" t="s">
        <v>2004</v>
      </c>
      <c r="H12" s="2178"/>
      <c r="I12" s="2178"/>
      <c r="J12" s="2179"/>
      <c r="K12" s="2179"/>
      <c r="L12" s="2180"/>
      <c r="M12" s="2181"/>
      <c r="N12" s="2181"/>
      <c r="O12" s="2181"/>
      <c r="P12" s="2181"/>
      <c r="Q12" s="2181"/>
    </row>
    <row r="13" spans="1:17">
      <c r="A13" s="1779"/>
      <c r="B13" s="2168"/>
      <c r="G13" s="2183" t="s">
        <v>2005</v>
      </c>
      <c r="H13" s="2178"/>
      <c r="I13" s="2178"/>
      <c r="J13" s="2179"/>
      <c r="K13" s="2179"/>
      <c r="L13" s="2180"/>
      <c r="M13" s="2181"/>
      <c r="N13" s="2181"/>
      <c r="O13" s="2181"/>
      <c r="P13" s="2181"/>
      <c r="Q13" s="2181"/>
    </row>
    <row r="14" spans="1:17">
      <c r="A14" s="1779"/>
      <c r="B14" s="2168"/>
      <c r="G14" s="2183" t="s">
        <v>2006</v>
      </c>
      <c r="H14" s="2178"/>
      <c r="I14" s="2178"/>
      <c r="J14" s="2179"/>
      <c r="K14" s="2179"/>
      <c r="L14" s="2180"/>
      <c r="M14" s="2181"/>
      <c r="N14" s="2181"/>
      <c r="O14" s="2181"/>
      <c r="P14" s="2181"/>
      <c r="Q14" s="2181"/>
    </row>
    <row r="15" spans="1:17">
      <c r="A15" s="1779"/>
      <c r="B15" s="2168"/>
      <c r="G15" s="2183" t="s">
        <v>2007</v>
      </c>
      <c r="H15" s="2178"/>
      <c r="I15" s="2178"/>
      <c r="J15" s="2179"/>
      <c r="K15" s="2179"/>
      <c r="L15" s="2180"/>
      <c r="M15" s="2181"/>
      <c r="N15" s="2181"/>
      <c r="O15" s="2181"/>
      <c r="P15" s="2181"/>
      <c r="Q15" s="2181"/>
    </row>
    <row r="16" spans="1:17">
      <c r="A16" s="1779"/>
      <c r="B16" s="2168"/>
      <c r="G16" s="2184" t="s">
        <v>2008</v>
      </c>
      <c r="H16" s="2178"/>
      <c r="I16" s="2178"/>
      <c r="J16" s="2179"/>
      <c r="K16" s="2179"/>
      <c r="L16" s="2180"/>
      <c r="M16" s="2181"/>
      <c r="N16" s="2181"/>
      <c r="O16" s="2181"/>
      <c r="P16" s="2181"/>
      <c r="Q16" s="2181"/>
    </row>
    <row r="17" spans="1:17">
      <c r="A17" s="1779"/>
      <c r="B17" s="2168"/>
      <c r="G17" s="2184" t="s">
        <v>2009</v>
      </c>
      <c r="H17" s="2178"/>
      <c r="I17" s="2178"/>
      <c r="J17" s="2179"/>
      <c r="K17" s="2179"/>
      <c r="L17" s="2180"/>
      <c r="M17" s="2181"/>
      <c r="N17" s="2181"/>
      <c r="O17" s="2181"/>
      <c r="P17" s="2181"/>
      <c r="Q17" s="2181"/>
    </row>
    <row r="18" spans="1:17">
      <c r="A18" s="1779"/>
      <c r="B18" s="2168"/>
      <c r="G18" s="2184"/>
      <c r="H18" s="2172"/>
      <c r="I18" s="2172"/>
      <c r="J18" s="2173"/>
      <c r="K18" s="2173"/>
      <c r="L18" s="2174"/>
      <c r="M18" s="2175" t="s">
        <v>2010</v>
      </c>
      <c r="N18" s="2175"/>
      <c r="O18" s="2175"/>
      <c r="P18" s="2175"/>
      <c r="Q18" s="2185"/>
    </row>
    <row r="19" spans="1:17">
      <c r="A19" s="1779"/>
      <c r="B19" s="2168"/>
      <c r="G19" s="2186" t="s">
        <v>2011</v>
      </c>
      <c r="H19" s="2172"/>
      <c r="I19" s="2172"/>
      <c r="J19" s="2173"/>
      <c r="K19" s="2173"/>
      <c r="L19" s="2174"/>
      <c r="M19" s="2175"/>
      <c r="N19" s="2175" t="s">
        <v>2012</v>
      </c>
      <c r="O19" s="2175">
        <v>2012</v>
      </c>
      <c r="P19" s="2175">
        <v>2013</v>
      </c>
      <c r="Q19" s="2185"/>
    </row>
    <row r="20" spans="1:17">
      <c r="A20" s="1779"/>
      <c r="B20" s="2168"/>
      <c r="G20" s="2187" t="s">
        <v>2003</v>
      </c>
      <c r="H20" s="2178"/>
      <c r="I20" s="2178"/>
      <c r="J20" s="2179"/>
      <c r="K20" s="2179"/>
      <c r="L20" s="2180"/>
      <c r="M20" s="2181"/>
      <c r="N20" s="2181"/>
      <c r="O20" s="2181"/>
      <c r="P20" s="2181"/>
      <c r="Q20" s="2181"/>
    </row>
    <row r="21" spans="1:17">
      <c r="A21" s="1779"/>
      <c r="B21" s="2168"/>
      <c r="G21" s="2183" t="s">
        <v>2004</v>
      </c>
      <c r="H21" s="2178"/>
      <c r="I21" s="2178"/>
      <c r="J21" s="2179"/>
      <c r="K21" s="2179"/>
      <c r="L21" s="2180"/>
      <c r="M21" s="2181"/>
      <c r="N21" s="2181"/>
      <c r="O21" s="2181"/>
      <c r="P21" s="2181"/>
      <c r="Q21" s="2181"/>
    </row>
    <row r="22" spans="1:17">
      <c r="A22" s="1779"/>
      <c r="B22" s="2168"/>
      <c r="G22" s="2183" t="s">
        <v>2005</v>
      </c>
      <c r="H22" s="2178"/>
      <c r="I22" s="2178"/>
      <c r="J22" s="2179"/>
      <c r="K22" s="2179"/>
      <c r="L22" s="2180"/>
      <c r="M22" s="2181"/>
      <c r="N22" s="2181"/>
      <c r="O22" s="2181"/>
      <c r="P22" s="2181"/>
      <c r="Q22" s="2181"/>
    </row>
    <row r="23" spans="1:17">
      <c r="A23" s="1779"/>
      <c r="B23" s="2168"/>
      <c r="G23" s="2183" t="s">
        <v>2006</v>
      </c>
      <c r="H23" s="2178"/>
      <c r="I23" s="2178"/>
      <c r="J23" s="2179"/>
      <c r="K23" s="2179"/>
      <c r="L23" s="2180"/>
      <c r="M23" s="2181"/>
      <c r="N23" s="2181"/>
      <c r="O23" s="2181"/>
      <c r="P23" s="2181"/>
      <c r="Q23" s="2181"/>
    </row>
    <row r="24" spans="1:17">
      <c r="A24" s="1779"/>
      <c r="B24" s="2168"/>
      <c r="G24" s="2183" t="s">
        <v>2007</v>
      </c>
      <c r="H24" s="2178"/>
      <c r="I24" s="2178"/>
      <c r="J24" s="2179"/>
      <c r="K24" s="2179"/>
      <c r="L24" s="2180"/>
      <c r="M24" s="2181"/>
      <c r="N24" s="2181"/>
      <c r="O24" s="2181"/>
      <c r="P24" s="2181"/>
      <c r="Q24" s="2181"/>
    </row>
    <row r="25" spans="1:17">
      <c r="A25" s="1779"/>
      <c r="B25" s="2168"/>
      <c r="G25" s="2184" t="s">
        <v>2008</v>
      </c>
      <c r="H25" s="2178"/>
      <c r="I25" s="2178"/>
      <c r="J25" s="2179"/>
      <c r="K25" s="2179"/>
      <c r="L25" s="2180"/>
      <c r="M25" s="2181"/>
      <c r="N25" s="2181"/>
      <c r="O25" s="2181"/>
      <c r="P25" s="2181"/>
      <c r="Q25" s="2181"/>
    </row>
    <row r="26" spans="1:17">
      <c r="A26" s="1779"/>
      <c r="B26" s="2168"/>
      <c r="G26" s="2184" t="s">
        <v>2009</v>
      </c>
      <c r="H26" s="2178"/>
      <c r="I26" s="2178"/>
      <c r="J26" s="2179"/>
      <c r="K26" s="2179"/>
      <c r="L26" s="2180"/>
      <c r="M26" s="2181"/>
      <c r="N26" s="2181"/>
      <c r="O26" s="2181"/>
      <c r="P26" s="2181"/>
      <c r="Q26" s="2181"/>
    </row>
    <row r="27" spans="1:17">
      <c r="A27" s="1779"/>
      <c r="B27" s="2168"/>
      <c r="G27" s="2188"/>
      <c r="H27" s="2172"/>
      <c r="I27" s="2172"/>
      <c r="J27" s="2173"/>
      <c r="K27" s="2173"/>
      <c r="L27" s="2174"/>
      <c r="M27" s="2175" t="s">
        <v>2013</v>
      </c>
      <c r="N27" s="2175"/>
      <c r="O27" s="2175"/>
      <c r="P27" s="2175"/>
      <c r="Q27" s="2185"/>
    </row>
    <row r="28" spans="1:17">
      <c r="A28" s="1779"/>
      <c r="B28" s="2168"/>
      <c r="G28" s="2189" t="s">
        <v>2014</v>
      </c>
      <c r="H28" s="2172"/>
      <c r="I28" s="2172"/>
      <c r="J28" s="2173"/>
      <c r="K28" s="2173"/>
      <c r="L28" s="2174"/>
      <c r="M28" s="2175"/>
      <c r="N28" s="2175" t="s">
        <v>2012</v>
      </c>
      <c r="O28" s="2175">
        <v>2012</v>
      </c>
      <c r="P28" s="2175">
        <v>2013</v>
      </c>
      <c r="Q28" s="2185"/>
    </row>
    <row r="29" spans="1:17">
      <c r="A29" s="1779"/>
      <c r="B29" s="2168"/>
      <c r="G29" s="2187" t="s">
        <v>2003</v>
      </c>
      <c r="H29" s="2178"/>
      <c r="I29" s="2178"/>
      <c r="J29" s="2179"/>
      <c r="K29" s="2179"/>
      <c r="L29" s="2180"/>
      <c r="M29" s="2181"/>
      <c r="N29" s="2181"/>
      <c r="O29" s="2181"/>
      <c r="P29" s="2181"/>
      <c r="Q29" s="2181"/>
    </row>
    <row r="30" spans="1:17">
      <c r="A30" s="1779"/>
      <c r="B30" s="2168"/>
      <c r="G30" s="2183" t="s">
        <v>2004</v>
      </c>
      <c r="H30" s="2178"/>
      <c r="I30" s="2178"/>
      <c r="J30" s="2179"/>
      <c r="K30" s="2179"/>
      <c r="L30" s="2180"/>
      <c r="M30" s="2181"/>
      <c r="N30" s="2181"/>
      <c r="O30" s="2181"/>
      <c r="P30" s="2181"/>
      <c r="Q30" s="2181"/>
    </row>
    <row r="31" spans="1:17">
      <c r="A31" s="1779"/>
      <c r="B31" s="2168"/>
      <c r="G31" s="2183" t="s">
        <v>2005</v>
      </c>
      <c r="H31" s="2178"/>
      <c r="I31" s="2178"/>
      <c r="J31" s="2179"/>
      <c r="K31" s="2179"/>
      <c r="L31" s="2180"/>
      <c r="M31" s="2181"/>
      <c r="N31" s="2181"/>
      <c r="O31" s="2181"/>
      <c r="P31" s="2181"/>
      <c r="Q31" s="2181"/>
    </row>
    <row r="32" spans="1:17">
      <c r="A32" s="1779"/>
      <c r="B32" s="2168"/>
      <c r="G32" s="2183" t="s">
        <v>2006</v>
      </c>
      <c r="H32" s="2178"/>
      <c r="I32" s="2178"/>
      <c r="J32" s="2179"/>
      <c r="K32" s="2179"/>
      <c r="L32" s="2180"/>
      <c r="M32" s="2181"/>
      <c r="N32" s="2181"/>
      <c r="O32" s="2181"/>
      <c r="P32" s="2181"/>
      <c r="Q32" s="2181"/>
    </row>
    <row r="33" spans="1:17">
      <c r="A33" s="1779"/>
      <c r="B33" s="2168"/>
      <c r="G33" s="2183" t="s">
        <v>2007</v>
      </c>
      <c r="H33" s="2178"/>
      <c r="I33" s="2178"/>
      <c r="J33" s="2179"/>
      <c r="K33" s="2179"/>
      <c r="L33" s="2180"/>
      <c r="M33" s="2181"/>
      <c r="N33" s="2181"/>
      <c r="O33" s="2181"/>
      <c r="P33" s="2181"/>
      <c r="Q33" s="2181"/>
    </row>
    <row r="34" spans="1:17">
      <c r="A34" s="1779"/>
      <c r="B34" s="2168"/>
      <c r="G34" s="2184" t="s">
        <v>2008</v>
      </c>
      <c r="H34" s="2178"/>
      <c r="I34" s="2178"/>
      <c r="J34" s="2179"/>
      <c r="K34" s="2179"/>
      <c r="L34" s="2180"/>
      <c r="M34" s="2181"/>
      <c r="N34" s="2181"/>
      <c r="O34" s="2181"/>
      <c r="P34" s="2181"/>
      <c r="Q34" s="2181"/>
    </row>
    <row r="35" spans="1:17">
      <c r="A35" s="1779"/>
      <c r="B35" s="2168"/>
      <c r="G35" s="2184" t="s">
        <v>2009</v>
      </c>
      <c r="H35" s="2178"/>
      <c r="I35" s="2178"/>
      <c r="J35" s="2179"/>
      <c r="K35" s="2179"/>
      <c r="L35" s="2180"/>
      <c r="M35" s="2181"/>
      <c r="N35" s="2181"/>
      <c r="O35" s="2181"/>
      <c r="P35" s="2181"/>
      <c r="Q35" s="2181"/>
    </row>
    <row r="36" spans="1:17">
      <c r="A36" s="1779"/>
      <c r="B36" s="2168"/>
      <c r="G36" s="2184"/>
      <c r="H36" s="2172"/>
      <c r="I36" s="2172"/>
      <c r="J36" s="2173"/>
      <c r="K36" s="2173"/>
      <c r="L36" s="2174"/>
      <c r="M36" s="2185"/>
      <c r="N36" s="2185"/>
      <c r="O36" s="2185"/>
      <c r="P36" s="2185"/>
      <c r="Q36" s="2185"/>
    </row>
    <row r="37" spans="1:17">
      <c r="A37" s="1779"/>
      <c r="B37" s="2168"/>
      <c r="G37" s="2186" t="s">
        <v>2015</v>
      </c>
      <c r="H37" s="2172"/>
      <c r="I37" s="2172"/>
      <c r="J37" s="2173"/>
      <c r="K37" s="2173"/>
      <c r="L37" s="2174"/>
      <c r="M37" s="2185"/>
      <c r="N37" s="2185"/>
      <c r="O37" s="2185"/>
      <c r="P37" s="2185"/>
      <c r="Q37" s="2185"/>
    </row>
    <row r="38" spans="1:17">
      <c r="A38" s="1779"/>
      <c r="B38" s="2168"/>
      <c r="G38" s="2186" t="s">
        <v>2002</v>
      </c>
      <c r="H38" s="2172"/>
      <c r="I38" s="2172"/>
      <c r="J38" s="2173"/>
      <c r="K38" s="2173"/>
      <c r="L38" s="2174"/>
      <c r="M38" s="2175"/>
      <c r="N38" s="2175"/>
      <c r="O38" s="2175"/>
      <c r="P38" s="2175"/>
      <c r="Q38" s="2175"/>
    </row>
    <row r="39" spans="1:17">
      <c r="A39" s="1779"/>
      <c r="B39" s="2168"/>
      <c r="G39" s="2187" t="s">
        <v>2003</v>
      </c>
      <c r="H39" s="2178"/>
      <c r="I39" s="2178"/>
      <c r="J39" s="2179"/>
      <c r="K39" s="2179"/>
      <c r="L39" s="2180"/>
      <c r="M39" s="2181"/>
      <c r="N39" s="2181"/>
      <c r="O39" s="2181"/>
      <c r="P39" s="2181"/>
      <c r="Q39" s="2181"/>
    </row>
    <row r="40" spans="1:17">
      <c r="A40" s="1779"/>
      <c r="B40" s="2168"/>
      <c r="G40" s="2182" t="s">
        <v>2004</v>
      </c>
      <c r="H40" s="2178"/>
      <c r="I40" s="2178"/>
      <c r="J40" s="2179"/>
      <c r="K40" s="2179"/>
      <c r="L40" s="2180"/>
      <c r="M40" s="2181"/>
      <c r="N40" s="2181"/>
      <c r="O40" s="2181"/>
      <c r="P40" s="2181"/>
      <c r="Q40" s="2181"/>
    </row>
    <row r="41" spans="1:17">
      <c r="A41" s="1779"/>
      <c r="B41" s="2168"/>
      <c r="G41" s="2182" t="s">
        <v>2005</v>
      </c>
      <c r="H41" s="2178"/>
      <c r="I41" s="2178"/>
      <c r="J41" s="2179"/>
      <c r="K41" s="2179"/>
      <c r="L41" s="2180"/>
      <c r="M41" s="2181"/>
      <c r="N41" s="2181"/>
      <c r="O41" s="2181"/>
      <c r="P41" s="2181"/>
      <c r="Q41" s="2181"/>
    </row>
    <row r="42" spans="1:17">
      <c r="A42" s="1779"/>
      <c r="B42" s="2168"/>
      <c r="G42" s="2182" t="s">
        <v>2006</v>
      </c>
      <c r="H42" s="2178"/>
      <c r="I42" s="2178"/>
      <c r="J42" s="2179"/>
      <c r="K42" s="2179"/>
      <c r="L42" s="2180"/>
      <c r="M42" s="2181"/>
      <c r="N42" s="2181"/>
      <c r="O42" s="2181"/>
      <c r="P42" s="2181"/>
      <c r="Q42" s="2181"/>
    </row>
    <row r="43" spans="1:17">
      <c r="A43" s="1779"/>
      <c r="B43" s="2168"/>
      <c r="G43" s="2182" t="s">
        <v>2007</v>
      </c>
      <c r="H43" s="2178"/>
      <c r="I43" s="2178"/>
      <c r="J43" s="2179"/>
      <c r="K43" s="2179"/>
      <c r="L43" s="2180"/>
      <c r="M43" s="2181"/>
      <c r="N43" s="2181"/>
      <c r="O43" s="2181"/>
      <c r="P43" s="2181"/>
      <c r="Q43" s="2181"/>
    </row>
    <row r="44" spans="1:17">
      <c r="A44" s="1779"/>
      <c r="B44" s="2168"/>
      <c r="G44" s="2190" t="s">
        <v>2008</v>
      </c>
      <c r="H44" s="2178"/>
      <c r="I44" s="2178"/>
      <c r="J44" s="2179"/>
      <c r="K44" s="2179"/>
      <c r="L44" s="2180"/>
      <c r="M44" s="2181"/>
      <c r="N44" s="2181"/>
      <c r="O44" s="2181"/>
      <c r="P44" s="2181"/>
      <c r="Q44" s="2181"/>
    </row>
    <row r="45" spans="1:17">
      <c r="A45" s="1779"/>
      <c r="B45" s="2168"/>
      <c r="G45" s="2190" t="s">
        <v>2009</v>
      </c>
      <c r="H45" s="2178"/>
      <c r="I45" s="2178"/>
      <c r="J45" s="2179"/>
      <c r="K45" s="2179"/>
      <c r="L45" s="2180"/>
      <c r="M45" s="2181"/>
      <c r="N45" s="2181"/>
      <c r="O45" s="2181"/>
      <c r="P45" s="2181"/>
      <c r="Q45" s="2181"/>
    </row>
    <row r="46" spans="1:17">
      <c r="A46" s="1779"/>
      <c r="B46" s="2168"/>
      <c r="G46" s="2173"/>
      <c r="H46" s="2172"/>
      <c r="I46" s="2172"/>
      <c r="J46" s="2173"/>
      <c r="K46" s="2173"/>
      <c r="L46" s="2174"/>
      <c r="M46" s="2175"/>
      <c r="N46" s="2175"/>
      <c r="O46" s="2175"/>
      <c r="P46" s="2175"/>
      <c r="Q46" s="2175"/>
    </row>
    <row r="47" spans="1:17">
      <c r="A47" s="1779"/>
      <c r="B47" s="2168"/>
      <c r="G47" s="2176" t="s">
        <v>2011</v>
      </c>
      <c r="H47" s="2172"/>
      <c r="I47" s="2172"/>
      <c r="J47" s="2173"/>
      <c r="K47" s="2173"/>
      <c r="L47" s="2174"/>
      <c r="M47" s="2175"/>
      <c r="N47" s="2175"/>
      <c r="O47" s="2175"/>
      <c r="P47" s="2175"/>
      <c r="Q47" s="2175"/>
    </row>
    <row r="48" spans="1:17">
      <c r="A48" s="1779"/>
      <c r="B48" s="2168"/>
      <c r="G48" s="2177" t="s">
        <v>2003</v>
      </c>
      <c r="H48" s="2178"/>
      <c r="I48" s="2178"/>
      <c r="J48" s="2179"/>
      <c r="K48" s="2179"/>
      <c r="L48" s="2180"/>
      <c r="M48" s="2181"/>
      <c r="N48" s="2181"/>
      <c r="O48" s="2181"/>
      <c r="P48" s="2181"/>
      <c r="Q48" s="2181"/>
    </row>
    <row r="49" spans="1:17">
      <c r="A49" s="1779"/>
      <c r="B49" s="2168"/>
      <c r="G49" s="2182" t="s">
        <v>2004</v>
      </c>
      <c r="H49" s="2178"/>
      <c r="I49" s="2178"/>
      <c r="J49" s="2179"/>
      <c r="K49" s="2179"/>
      <c r="L49" s="2180"/>
      <c r="M49" s="2181"/>
      <c r="N49" s="2181"/>
      <c r="O49" s="2181"/>
      <c r="P49" s="2181"/>
      <c r="Q49" s="2181"/>
    </row>
    <row r="50" spans="1:17">
      <c r="A50" s="1779"/>
      <c r="B50" s="2168"/>
      <c r="G50" s="2182" t="s">
        <v>2005</v>
      </c>
      <c r="H50" s="2178"/>
      <c r="I50" s="2178"/>
      <c r="J50" s="2179"/>
      <c r="K50" s="2179"/>
      <c r="L50" s="2180"/>
      <c r="M50" s="2181"/>
      <c r="N50" s="2181"/>
      <c r="O50" s="2181"/>
      <c r="P50" s="2181"/>
      <c r="Q50" s="2181"/>
    </row>
    <row r="51" spans="1:17">
      <c r="A51" s="1779"/>
      <c r="B51" s="2168"/>
      <c r="G51" s="2182" t="s">
        <v>2006</v>
      </c>
      <c r="H51" s="2178"/>
      <c r="I51" s="2178"/>
      <c r="J51" s="2179"/>
      <c r="K51" s="2179"/>
      <c r="L51" s="2180"/>
      <c r="M51" s="2181"/>
      <c r="N51" s="2181"/>
      <c r="O51" s="2181"/>
      <c r="P51" s="2181"/>
      <c r="Q51" s="2181"/>
    </row>
    <row r="52" spans="1:17">
      <c r="A52" s="1779"/>
      <c r="B52" s="2168"/>
      <c r="G52" s="2182" t="s">
        <v>2007</v>
      </c>
      <c r="H52" s="2178"/>
      <c r="I52" s="2178"/>
      <c r="J52" s="2179"/>
      <c r="K52" s="2179"/>
      <c r="L52" s="2180"/>
      <c r="M52" s="2181"/>
      <c r="N52" s="2181"/>
      <c r="O52" s="2181"/>
      <c r="P52" s="2181"/>
      <c r="Q52" s="2181"/>
    </row>
    <row r="53" spans="1:17">
      <c r="A53" s="1779"/>
      <c r="B53" s="2168"/>
      <c r="G53" s="2190" t="s">
        <v>2008</v>
      </c>
      <c r="H53" s="2178"/>
      <c r="I53" s="2178"/>
      <c r="J53" s="2179"/>
      <c r="K53" s="2179"/>
      <c r="L53" s="2180"/>
      <c r="M53" s="2181"/>
      <c r="N53" s="2181"/>
      <c r="O53" s="2181"/>
      <c r="P53" s="2181"/>
      <c r="Q53" s="2181"/>
    </row>
    <row r="54" spans="1:17">
      <c r="A54" s="1779"/>
      <c r="B54" s="2168"/>
      <c r="G54" s="2190" t="s">
        <v>2009</v>
      </c>
      <c r="H54" s="2178"/>
      <c r="I54" s="2178"/>
      <c r="J54" s="2179"/>
      <c r="K54" s="2179"/>
      <c r="L54" s="2180"/>
      <c r="M54" s="2181"/>
      <c r="N54" s="2181"/>
      <c r="O54" s="2181"/>
      <c r="P54" s="2181"/>
      <c r="Q54" s="2181"/>
    </row>
    <row r="55" spans="1:17">
      <c r="A55" s="1779"/>
      <c r="B55" s="2168"/>
      <c r="G55" s="2190"/>
      <c r="H55" s="2172"/>
      <c r="I55" s="2172"/>
      <c r="J55" s="2173"/>
      <c r="K55" s="2173"/>
      <c r="L55" s="2174"/>
      <c r="M55" s="2175"/>
      <c r="N55" s="2175"/>
      <c r="O55" s="2175"/>
      <c r="P55" s="2175"/>
      <c r="Q55" s="2175"/>
    </row>
    <row r="56" spans="1:17">
      <c r="A56" s="1779"/>
      <c r="B56" s="2168"/>
      <c r="G56" s="2191" t="s">
        <v>2014</v>
      </c>
      <c r="H56" s="2172"/>
      <c r="I56" s="2172"/>
      <c r="J56" s="2173"/>
      <c r="K56" s="2173"/>
      <c r="L56" s="2174"/>
      <c r="M56" s="2175"/>
      <c r="N56" s="2175"/>
      <c r="O56" s="2175"/>
      <c r="P56" s="2175"/>
      <c r="Q56" s="2175"/>
    </row>
    <row r="57" spans="1:17">
      <c r="A57" s="1779"/>
      <c r="B57" s="2168"/>
      <c r="G57" s="2177" t="s">
        <v>2003</v>
      </c>
      <c r="H57" s="2178"/>
      <c r="I57" s="2178"/>
      <c r="J57" s="2179"/>
      <c r="K57" s="2179"/>
      <c r="L57" s="2180"/>
      <c r="M57" s="2181"/>
      <c r="N57" s="2181"/>
      <c r="O57" s="2181"/>
      <c r="P57" s="2181"/>
      <c r="Q57" s="2181"/>
    </row>
    <row r="58" spans="1:17">
      <c r="A58" s="1779"/>
      <c r="B58" s="2168"/>
      <c r="G58" s="2182" t="s">
        <v>2004</v>
      </c>
      <c r="H58" s="2178"/>
      <c r="I58" s="2178"/>
      <c r="J58" s="2179"/>
      <c r="K58" s="2179"/>
      <c r="L58" s="2180"/>
      <c r="M58" s="2181"/>
      <c r="N58" s="2181"/>
      <c r="O58" s="2181"/>
      <c r="P58" s="2181"/>
      <c r="Q58" s="2181"/>
    </row>
    <row r="59" spans="1:17">
      <c r="A59" s="1779"/>
      <c r="B59" s="2168"/>
      <c r="G59" s="2182" t="s">
        <v>2005</v>
      </c>
      <c r="H59" s="2178"/>
      <c r="I59" s="2178"/>
      <c r="J59" s="2179"/>
      <c r="K59" s="2179"/>
      <c r="L59" s="2180"/>
      <c r="M59" s="2181"/>
      <c r="N59" s="2181"/>
      <c r="O59" s="2181"/>
      <c r="P59" s="2181"/>
      <c r="Q59" s="2181"/>
    </row>
    <row r="60" spans="1:17">
      <c r="A60" s="1779"/>
      <c r="B60" s="2168"/>
      <c r="G60" s="2182" t="s">
        <v>2006</v>
      </c>
      <c r="H60" s="2178"/>
      <c r="I60" s="2178"/>
      <c r="J60" s="2179"/>
      <c r="K60" s="2179"/>
      <c r="L60" s="2180"/>
      <c r="M60" s="2181"/>
      <c r="N60" s="2181"/>
      <c r="O60" s="2181"/>
      <c r="P60" s="2181"/>
      <c r="Q60" s="2181"/>
    </row>
    <row r="61" spans="1:17">
      <c r="A61" s="1779"/>
      <c r="B61" s="2168"/>
      <c r="G61" s="2182" t="s">
        <v>2007</v>
      </c>
      <c r="H61" s="2178"/>
      <c r="I61" s="2178"/>
      <c r="J61" s="2179"/>
      <c r="K61" s="2179"/>
      <c r="L61" s="2180"/>
      <c r="M61" s="2181"/>
      <c r="N61" s="2181"/>
      <c r="O61" s="2181"/>
      <c r="P61" s="2181"/>
      <c r="Q61" s="2181"/>
    </row>
    <row r="62" spans="1:17">
      <c r="A62" s="1779"/>
      <c r="B62" s="2168"/>
      <c r="G62" s="2190" t="s">
        <v>2008</v>
      </c>
      <c r="H62" s="2178"/>
      <c r="I62" s="2178"/>
      <c r="J62" s="2179"/>
      <c r="K62" s="2179"/>
      <c r="L62" s="2180"/>
      <c r="M62" s="2181"/>
      <c r="N62" s="2181"/>
      <c r="O62" s="2181"/>
      <c r="P62" s="2181"/>
      <c r="Q62" s="2181"/>
    </row>
    <row r="63" spans="1:17">
      <c r="A63" s="1779"/>
      <c r="B63" s="2168"/>
      <c r="G63" s="2173" t="s">
        <v>2009</v>
      </c>
      <c r="H63" s="2178"/>
      <c r="I63" s="2178"/>
      <c r="J63" s="2179"/>
      <c r="K63" s="2179"/>
      <c r="L63" s="2180"/>
      <c r="M63" s="2181"/>
      <c r="N63" s="2181"/>
      <c r="O63" s="2181"/>
      <c r="P63" s="2181"/>
      <c r="Q63" s="2181"/>
    </row>
    <row r="64" spans="1:17">
      <c r="A64" s="2192"/>
      <c r="B64" s="2192"/>
      <c r="E64" s="2166"/>
      <c r="F64" s="2166"/>
    </row>
    <row r="65" spans="1:6">
      <c r="A65" s="2192"/>
      <c r="B65" s="2192"/>
      <c r="E65" s="2166"/>
      <c r="F65" s="2166"/>
    </row>
    <row r="66" spans="1:6">
      <c r="B66" s="2168"/>
      <c r="D66" s="2193"/>
    </row>
    <row r="67" spans="1:6">
      <c r="B67" s="2168"/>
    </row>
    <row r="68" spans="1:6">
      <c r="B68" s="2168"/>
    </row>
    <row r="69" spans="1:6">
      <c r="B69" s="2168"/>
    </row>
    <row r="70" spans="1:6">
      <c r="B70" s="2168"/>
    </row>
    <row r="71" spans="1:6">
      <c r="B71" s="2168"/>
    </row>
    <row r="72" spans="1:6">
      <c r="B72" s="2168"/>
    </row>
    <row r="73" spans="1:6">
      <c r="B73" s="2168"/>
    </row>
    <row r="74" spans="1:6">
      <c r="B74" s="2168"/>
    </row>
    <row r="75" spans="1:6">
      <c r="B75" s="2168"/>
    </row>
    <row r="76" spans="1:6">
      <c r="B76" s="2168"/>
    </row>
    <row r="77" spans="1:6">
      <c r="B77" s="2168"/>
    </row>
    <row r="78" spans="1:6">
      <c r="B78" s="2168"/>
    </row>
    <row r="79" spans="1:6">
      <c r="B79" s="2168"/>
    </row>
    <row r="80" spans="1:6">
      <c r="B80" s="2168"/>
    </row>
    <row r="81" spans="2:2">
      <c r="B81" s="2168"/>
    </row>
    <row r="82" spans="2:2">
      <c r="B82" s="2168"/>
    </row>
    <row r="106" spans="1:6">
      <c r="A106" s="2194"/>
      <c r="B106" s="2194"/>
      <c r="E106" s="2195"/>
      <c r="F106" s="2195"/>
    </row>
    <row r="107" spans="1:6">
      <c r="A107" s="2194"/>
      <c r="B107" s="2194"/>
      <c r="E107" s="2195"/>
      <c r="F107" s="2195"/>
    </row>
    <row r="108" spans="1:6">
      <c r="A108" s="2194"/>
      <c r="B108" s="2194"/>
      <c r="E108" s="2195"/>
      <c r="F108" s="2195"/>
    </row>
    <row r="109" spans="1:6">
      <c r="A109" s="2194"/>
      <c r="B109" s="2194"/>
      <c r="E109" s="2195"/>
      <c r="F109" s="2195"/>
    </row>
    <row r="110" spans="1:6">
      <c r="A110" s="2194"/>
      <c r="B110" s="2194"/>
      <c r="E110" s="2195"/>
      <c r="F110" s="2195"/>
    </row>
    <row r="111" spans="1:6">
      <c r="A111" s="2194"/>
      <c r="B111" s="2194"/>
      <c r="E111" s="2195"/>
      <c r="F111" s="2195"/>
    </row>
    <row r="112" spans="1:6">
      <c r="A112" s="2194"/>
      <c r="B112" s="2194"/>
      <c r="E112" s="2195"/>
      <c r="F112" s="2195"/>
    </row>
    <row r="113" spans="1:6">
      <c r="A113" s="2194"/>
      <c r="B113" s="2194"/>
      <c r="E113" s="2195"/>
      <c r="F113" s="2195"/>
    </row>
    <row r="114" spans="1:6">
      <c r="A114" s="2194"/>
      <c r="B114" s="2194"/>
      <c r="E114" s="2195"/>
      <c r="F114" s="2195"/>
    </row>
    <row r="115" spans="1:6">
      <c r="A115" s="2194"/>
      <c r="B115" s="2194"/>
      <c r="E115" s="2195"/>
      <c r="F115" s="2195"/>
    </row>
    <row r="116" spans="1:6">
      <c r="A116" s="2194"/>
      <c r="B116" s="2194"/>
      <c r="E116" s="2195"/>
      <c r="F116" s="2195"/>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9" tint="0.59999389629810485"/>
    <pageSetUpPr fitToPage="1"/>
  </sheetPr>
  <dimension ref="A1:N239"/>
  <sheetViews>
    <sheetView topLeftCell="C1" zoomScale="80" zoomScaleNormal="80" workbookViewId="0">
      <selection activeCell="E140" sqref="E140"/>
    </sheetView>
  </sheetViews>
  <sheetFormatPr defaultRowHeight="12.75"/>
  <cols>
    <col min="1" max="1" width="9" style="3103"/>
    <col min="2" max="2" width="92" style="3103" customWidth="1"/>
    <col min="3" max="4" width="21.125" style="3103" bestFit="1" customWidth="1"/>
    <col min="5" max="5" width="95.5" style="3103" customWidth="1"/>
    <col min="6" max="16384" width="9" style="3103"/>
  </cols>
  <sheetData>
    <row r="1" spans="1:14" s="2837" customFormat="1" ht="24.75">
      <c r="A1" s="2360" t="s">
        <v>155</v>
      </c>
      <c r="B1" s="3383"/>
      <c r="C1" s="3383"/>
      <c r="D1" s="3383"/>
      <c r="E1" s="3383"/>
      <c r="F1" s="2643"/>
      <c r="G1" s="2643"/>
      <c r="H1" s="2643"/>
      <c r="I1" s="2643"/>
      <c r="J1" s="2643"/>
      <c r="K1" s="2643"/>
      <c r="L1" s="2643"/>
      <c r="M1" s="2643"/>
      <c r="N1" s="2643"/>
    </row>
    <row r="2" spans="1:14" s="2837" customFormat="1" ht="24.75">
      <c r="A2" s="2361" t="s">
        <v>1287</v>
      </c>
      <c r="B2" s="3383"/>
      <c r="C2" s="3383"/>
      <c r="D2" s="3383"/>
      <c r="E2" s="3383"/>
      <c r="F2" s="2643"/>
      <c r="G2" s="2643"/>
      <c r="H2" s="2643"/>
      <c r="I2" s="2643"/>
      <c r="J2" s="2643"/>
      <c r="K2" s="2643"/>
      <c r="L2" s="2838"/>
      <c r="M2" s="2838"/>
      <c r="N2" s="2838"/>
    </row>
    <row r="3" spans="1:14" s="2837" customFormat="1" ht="25.5" thickBot="1">
      <c r="A3" s="2362" t="s">
        <v>1288</v>
      </c>
      <c r="B3" s="2308"/>
      <c r="C3" s="2308"/>
      <c r="D3" s="2308"/>
      <c r="E3" s="2308"/>
      <c r="F3" s="2643"/>
      <c r="G3" s="2643"/>
      <c r="H3" s="2643"/>
      <c r="I3" s="2643"/>
      <c r="J3" s="2643"/>
      <c r="K3" s="2839"/>
      <c r="L3" s="2643"/>
      <c r="M3" s="2643"/>
      <c r="N3" s="2643"/>
    </row>
    <row r="4" spans="1:14">
      <c r="A4" s="2203" t="s">
        <v>3177</v>
      </c>
      <c r="B4" s="2203"/>
      <c r="C4" s="2203"/>
      <c r="D4" s="2203"/>
      <c r="E4" s="2203"/>
      <c r="F4" s="2203"/>
      <c r="G4" s="2203"/>
      <c r="H4" s="2203"/>
      <c r="I4" s="2203"/>
      <c r="J4" s="2203"/>
      <c r="K4" s="2204"/>
      <c r="L4" s="2204"/>
      <c r="M4" s="2204"/>
      <c r="N4" s="2204"/>
    </row>
    <row r="5" spans="1:14" ht="19.5">
      <c r="A5" s="2205" t="s">
        <v>3176</v>
      </c>
      <c r="B5" s="2205"/>
      <c r="C5" s="2204"/>
      <c r="D5" s="2204"/>
      <c r="E5" s="2204"/>
      <c r="F5" s="2204"/>
      <c r="G5" s="2204"/>
      <c r="H5" s="2204"/>
      <c r="I5" s="2204"/>
      <c r="J5" s="2204"/>
      <c r="K5" s="2204"/>
      <c r="L5" s="2204"/>
      <c r="M5" s="2204"/>
      <c r="N5" s="2204"/>
    </row>
    <row r="6" spans="1:14">
      <c r="B6" s="3400"/>
      <c r="E6" s="3399"/>
    </row>
    <row r="7" spans="1:14" ht="12.75" customHeight="1">
      <c r="B7" s="1049" t="s">
        <v>2018</v>
      </c>
      <c r="C7" s="3398" t="s">
        <v>2602</v>
      </c>
      <c r="D7" s="1049" t="s">
        <v>3175</v>
      </c>
      <c r="E7" s="1049" t="s">
        <v>84</v>
      </c>
    </row>
    <row r="8" spans="1:14" ht="12.75" customHeight="1">
      <c r="B8" s="1285"/>
      <c r="C8" s="3387"/>
      <c r="D8" s="3397"/>
      <c r="E8" s="1285"/>
    </row>
    <row r="9" spans="1:14" ht="12.75" customHeight="1">
      <c r="B9" s="1285" t="s">
        <v>2022</v>
      </c>
      <c r="C9" s="3387" t="s">
        <v>3174</v>
      </c>
      <c r="D9" s="3396" t="s">
        <v>3141</v>
      </c>
      <c r="E9" s="1285"/>
    </row>
    <row r="10" spans="1:14" ht="12.75" customHeight="1">
      <c r="B10" s="1285" t="s">
        <v>1920</v>
      </c>
      <c r="C10" s="3387" t="s">
        <v>3173</v>
      </c>
      <c r="D10" s="3386" t="s">
        <v>3172</v>
      </c>
      <c r="E10" s="1285" t="s">
        <v>3171</v>
      </c>
    </row>
    <row r="11" spans="1:14" ht="12.75" customHeight="1">
      <c r="B11" s="1285" t="s">
        <v>1922</v>
      </c>
      <c r="C11" s="3387" t="s">
        <v>3170</v>
      </c>
      <c r="D11" s="3386" t="s">
        <v>3169</v>
      </c>
      <c r="E11" s="1285" t="s">
        <v>3168</v>
      </c>
    </row>
    <row r="12" spans="1:14" ht="12.75" customHeight="1">
      <c r="B12" s="1285" t="s">
        <v>1921</v>
      </c>
      <c r="C12" s="3387" t="s">
        <v>3167</v>
      </c>
      <c r="D12" s="3386" t="s">
        <v>3166</v>
      </c>
      <c r="E12" s="1285" t="s">
        <v>3163</v>
      </c>
    </row>
    <row r="13" spans="1:14" ht="12.75" customHeight="1">
      <c r="B13" s="1285" t="s">
        <v>2024</v>
      </c>
      <c r="C13" s="3387" t="s">
        <v>3165</v>
      </c>
      <c r="D13" s="3386" t="s">
        <v>3164</v>
      </c>
      <c r="E13" s="1285" t="s">
        <v>3163</v>
      </c>
    </row>
    <row r="14" spans="1:14" ht="12.75" customHeight="1">
      <c r="B14" s="1285" t="s">
        <v>2025</v>
      </c>
      <c r="C14" s="3387" t="s">
        <v>3162</v>
      </c>
      <c r="D14" s="3386" t="s">
        <v>3161</v>
      </c>
      <c r="E14" s="1285" t="s">
        <v>3160</v>
      </c>
    </row>
    <row r="15" spans="1:14" ht="12.75" customHeight="1">
      <c r="B15" s="1285" t="s">
        <v>2026</v>
      </c>
      <c r="C15" s="3387" t="s">
        <v>2522</v>
      </c>
      <c r="D15" s="3386" t="s">
        <v>2522</v>
      </c>
      <c r="E15" s="1285" t="s">
        <v>2522</v>
      </c>
    </row>
    <row r="16" spans="1:14" ht="12.75" customHeight="1">
      <c r="B16" s="1285" t="s">
        <v>2027</v>
      </c>
      <c r="C16" s="3387" t="s">
        <v>2522</v>
      </c>
      <c r="D16" s="3386" t="s">
        <v>2522</v>
      </c>
      <c r="E16" s="1285" t="s">
        <v>2522</v>
      </c>
    </row>
    <row r="17" spans="2:5" ht="12.75" customHeight="1">
      <c r="B17" s="1285" t="s">
        <v>2941</v>
      </c>
      <c r="C17" s="3387" t="s">
        <v>3159</v>
      </c>
      <c r="D17" s="3386" t="s">
        <v>3158</v>
      </c>
      <c r="E17" s="1285" t="s">
        <v>3157</v>
      </c>
    </row>
    <row r="18" spans="2:5" ht="12.75" customHeight="1">
      <c r="B18" s="1285" t="s">
        <v>2029</v>
      </c>
      <c r="C18" s="3387">
        <v>400</v>
      </c>
      <c r="D18" s="3386" t="s">
        <v>3156</v>
      </c>
      <c r="E18" s="3387" t="s">
        <v>3155</v>
      </c>
    </row>
    <row r="19" spans="2:5" ht="12.75" customHeight="1">
      <c r="B19" s="1285" t="s">
        <v>1923</v>
      </c>
      <c r="C19" s="3387">
        <v>275</v>
      </c>
      <c r="D19" s="3386">
        <v>750</v>
      </c>
      <c r="E19" s="3387" t="s">
        <v>3154</v>
      </c>
    </row>
    <row r="20" spans="2:5" ht="12.75" customHeight="1">
      <c r="B20" s="1285" t="s">
        <v>2030</v>
      </c>
      <c r="C20" s="3387" t="s">
        <v>2522</v>
      </c>
      <c r="D20" s="3386" t="s">
        <v>2522</v>
      </c>
      <c r="E20" s="1285" t="s">
        <v>2522</v>
      </c>
    </row>
    <row r="21" spans="2:5" ht="12.75" customHeight="1">
      <c r="B21" s="1285"/>
      <c r="C21" s="3387"/>
      <c r="D21" s="3386"/>
      <c r="E21" s="1285"/>
    </row>
    <row r="22" spans="2:5">
      <c r="B22" s="1285" t="s">
        <v>1925</v>
      </c>
      <c r="C22" s="3387">
        <v>400</v>
      </c>
      <c r="D22" s="3394">
        <v>200</v>
      </c>
      <c r="E22" s="1285" t="s">
        <v>3153</v>
      </c>
    </row>
    <row r="23" spans="2:5" ht="12.75" customHeight="1">
      <c r="B23" s="1285" t="s">
        <v>2031</v>
      </c>
      <c r="C23" s="3387">
        <v>275</v>
      </c>
      <c r="D23" s="3394">
        <v>100</v>
      </c>
      <c r="E23" s="1285" t="s">
        <v>3152</v>
      </c>
    </row>
    <row r="24" spans="2:5" ht="12.75" customHeight="1">
      <c r="B24" s="1285" t="s">
        <v>2032</v>
      </c>
      <c r="C24" s="3387">
        <v>132</v>
      </c>
      <c r="D24" s="3394">
        <v>190</v>
      </c>
      <c r="E24" s="1285" t="s">
        <v>3151</v>
      </c>
    </row>
    <row r="25" spans="2:5" ht="12.75" customHeight="1">
      <c r="B25" s="1285" t="s">
        <v>2033</v>
      </c>
      <c r="C25" s="3387">
        <v>33</v>
      </c>
      <c r="D25" s="3394">
        <v>60</v>
      </c>
      <c r="E25" s="1285" t="s">
        <v>3150</v>
      </c>
    </row>
    <row r="26" spans="2:5" ht="12.75" customHeight="1">
      <c r="B26" s="1285" t="s">
        <v>1924</v>
      </c>
      <c r="C26" s="3387">
        <v>13</v>
      </c>
      <c r="D26" s="3394">
        <v>60</v>
      </c>
      <c r="E26" s="1285" t="s">
        <v>3149</v>
      </c>
    </row>
    <row r="27" spans="2:5" ht="12.75" customHeight="1">
      <c r="B27" s="1285" t="s">
        <v>2034</v>
      </c>
      <c r="C27" s="3387">
        <v>400</v>
      </c>
      <c r="D27" s="3394" t="s">
        <v>3148</v>
      </c>
      <c r="E27" s="1285" t="s">
        <v>3147</v>
      </c>
    </row>
    <row r="28" spans="2:5" ht="12.75" customHeight="1">
      <c r="B28" s="1285" t="s">
        <v>2035</v>
      </c>
      <c r="C28" s="3387">
        <v>275</v>
      </c>
      <c r="D28" s="3394">
        <v>750</v>
      </c>
      <c r="E28" s="1285" t="s">
        <v>3146</v>
      </c>
    </row>
    <row r="29" spans="2:5" ht="12.75" customHeight="1">
      <c r="B29" s="1285" t="s">
        <v>2036</v>
      </c>
      <c r="C29" s="3387">
        <v>132</v>
      </c>
      <c r="D29" s="3394">
        <v>90</v>
      </c>
      <c r="E29" s="1285" t="s">
        <v>3145</v>
      </c>
    </row>
    <row r="30" spans="2:5" ht="12.75" customHeight="1">
      <c r="B30" s="1285" t="s">
        <v>2037</v>
      </c>
      <c r="C30" s="3387" t="s">
        <v>3144</v>
      </c>
      <c r="D30" s="3394" t="s">
        <v>3143</v>
      </c>
      <c r="E30" s="1285" t="s">
        <v>3142</v>
      </c>
    </row>
    <row r="31" spans="2:5" ht="12.75" customHeight="1">
      <c r="B31" s="1285"/>
      <c r="C31" s="3387"/>
      <c r="D31" s="3388"/>
      <c r="E31" s="1285"/>
    </row>
    <row r="32" spans="2:5" ht="12.75" customHeight="1">
      <c r="B32" s="1285" t="s">
        <v>2038</v>
      </c>
      <c r="C32" s="3387" t="s">
        <v>2505</v>
      </c>
      <c r="D32" s="3395" t="s">
        <v>3141</v>
      </c>
      <c r="E32" s="1285"/>
    </row>
    <row r="33" spans="2:5" ht="12.75" customHeight="1">
      <c r="B33" s="1285" t="s">
        <v>1963</v>
      </c>
      <c r="C33" s="3387" t="s">
        <v>3140</v>
      </c>
      <c r="D33" s="3394" t="s">
        <v>3139</v>
      </c>
      <c r="E33" s="1285" t="s">
        <v>3138</v>
      </c>
    </row>
    <row r="34" spans="2:5" ht="12.75" customHeight="1">
      <c r="B34" s="1285" t="s">
        <v>2039</v>
      </c>
      <c r="C34" s="3387">
        <v>132</v>
      </c>
      <c r="D34" s="3394" t="s">
        <v>3137</v>
      </c>
      <c r="E34" s="1285" t="s">
        <v>3136</v>
      </c>
    </row>
    <row r="35" spans="2:5" ht="12.75" customHeight="1">
      <c r="B35" s="1285" t="s">
        <v>1964</v>
      </c>
      <c r="C35" s="3387">
        <v>275</v>
      </c>
      <c r="D35" s="3394">
        <v>150</v>
      </c>
      <c r="E35" s="1285" t="s">
        <v>3135</v>
      </c>
    </row>
    <row r="36" spans="2:5" ht="12.75" customHeight="1">
      <c r="B36" s="1285" t="s">
        <v>1965</v>
      </c>
      <c r="C36" s="3387">
        <v>400</v>
      </c>
      <c r="D36" s="3394">
        <v>225</v>
      </c>
      <c r="E36" s="1285" t="s">
        <v>3135</v>
      </c>
    </row>
    <row r="37" spans="2:5" ht="12.75" customHeight="1">
      <c r="B37" s="1285" t="s">
        <v>1966</v>
      </c>
      <c r="C37" s="3387" t="s">
        <v>3134</v>
      </c>
      <c r="D37" s="3394" t="s">
        <v>3133</v>
      </c>
      <c r="E37" s="1285" t="s">
        <v>3132</v>
      </c>
    </row>
    <row r="38" spans="2:5" ht="12.75" customHeight="1">
      <c r="B38" s="1285" t="s">
        <v>1967</v>
      </c>
      <c r="C38" s="3387">
        <v>13</v>
      </c>
      <c r="D38" s="3394">
        <v>60</v>
      </c>
      <c r="E38" s="1285" t="s">
        <v>3131</v>
      </c>
    </row>
    <row r="39" spans="2:5" ht="12.75" customHeight="1">
      <c r="B39" s="1285" t="s">
        <v>3130</v>
      </c>
      <c r="C39" s="3387">
        <v>400</v>
      </c>
      <c r="D39" s="3394" t="s">
        <v>3129</v>
      </c>
      <c r="E39" s="1285" t="s">
        <v>3128</v>
      </c>
    </row>
    <row r="40" spans="2:5" ht="12.75" customHeight="1">
      <c r="B40" s="1285"/>
      <c r="C40" s="3387"/>
      <c r="D40" s="3388"/>
      <c r="E40" s="1285"/>
    </row>
    <row r="41" spans="2:5">
      <c r="B41" s="1285" t="s">
        <v>3127</v>
      </c>
      <c r="C41" s="3387" t="s">
        <v>2505</v>
      </c>
      <c r="D41" s="3388" t="s">
        <v>3126</v>
      </c>
      <c r="E41" s="1285"/>
    </row>
    <row r="42" spans="2:5" ht="12.75" customHeight="1">
      <c r="B42" s="1285" t="s">
        <v>1932</v>
      </c>
      <c r="C42" s="3387">
        <v>420</v>
      </c>
      <c r="D42" s="3390" t="s">
        <v>3101</v>
      </c>
      <c r="E42" s="1285" t="s">
        <v>3125</v>
      </c>
    </row>
    <row r="43" spans="2:5" ht="12.75" customHeight="1">
      <c r="B43" s="1285" t="s">
        <v>1931</v>
      </c>
      <c r="C43" s="3387">
        <v>420</v>
      </c>
      <c r="D43" s="3390" t="s">
        <v>3114</v>
      </c>
      <c r="E43" s="1285" t="s">
        <v>3124</v>
      </c>
    </row>
    <row r="44" spans="2:5" ht="12.75" customHeight="1">
      <c r="B44" s="1285" t="s">
        <v>1930</v>
      </c>
      <c r="C44" s="3387">
        <v>420</v>
      </c>
      <c r="D44" s="3390" t="s">
        <v>3114</v>
      </c>
      <c r="E44" s="1285" t="s">
        <v>3123</v>
      </c>
    </row>
    <row r="45" spans="2:5" ht="12.75" customHeight="1">
      <c r="B45" s="1285" t="s">
        <v>2042</v>
      </c>
      <c r="C45" s="3387">
        <v>420</v>
      </c>
      <c r="D45" s="3393" t="s">
        <v>3106</v>
      </c>
      <c r="E45" s="3392" t="s">
        <v>3122</v>
      </c>
    </row>
    <row r="46" spans="2:5" ht="12.75" customHeight="1">
      <c r="B46" s="1285" t="s">
        <v>2043</v>
      </c>
      <c r="C46" s="3387">
        <v>420</v>
      </c>
      <c r="D46" s="3393" t="s">
        <v>3106</v>
      </c>
      <c r="E46" s="3392" t="s">
        <v>3121</v>
      </c>
    </row>
    <row r="47" spans="2:5" ht="12.75" customHeight="1">
      <c r="B47" s="1285" t="s">
        <v>2044</v>
      </c>
      <c r="C47" s="3387">
        <v>420</v>
      </c>
      <c r="D47" s="3393" t="s">
        <v>3114</v>
      </c>
      <c r="E47" s="3392" t="s">
        <v>3120</v>
      </c>
    </row>
    <row r="48" spans="2:5" ht="12.75" customHeight="1">
      <c r="B48" s="1285" t="s">
        <v>2045</v>
      </c>
      <c r="C48" s="3387">
        <v>420</v>
      </c>
      <c r="D48" s="3393" t="s">
        <v>3114</v>
      </c>
      <c r="E48" s="3392" t="s">
        <v>3119</v>
      </c>
    </row>
    <row r="49" spans="2:5" ht="12.75" customHeight="1">
      <c r="B49" s="1285" t="s">
        <v>2046</v>
      </c>
      <c r="C49" s="3387">
        <v>420</v>
      </c>
      <c r="D49" s="3393" t="s">
        <v>3116</v>
      </c>
      <c r="E49" s="3392" t="s">
        <v>3118</v>
      </c>
    </row>
    <row r="50" spans="2:5" ht="12.75" customHeight="1">
      <c r="B50" s="1285" t="s">
        <v>2047</v>
      </c>
      <c r="C50" s="3387">
        <v>420</v>
      </c>
      <c r="D50" s="3393" t="s">
        <v>3116</v>
      </c>
      <c r="E50" s="3392" t="s">
        <v>3117</v>
      </c>
    </row>
    <row r="51" spans="2:5" ht="12.75" customHeight="1">
      <c r="B51" s="1285" t="s">
        <v>2048</v>
      </c>
      <c r="C51" s="3387">
        <v>420</v>
      </c>
      <c r="D51" s="3393" t="s">
        <v>3116</v>
      </c>
      <c r="E51" s="3392" t="s">
        <v>3115</v>
      </c>
    </row>
    <row r="52" spans="2:5" ht="12.75" customHeight="1">
      <c r="B52" s="1285" t="s">
        <v>2049</v>
      </c>
      <c r="C52" s="3387">
        <v>420</v>
      </c>
      <c r="D52" s="3393" t="s">
        <v>3114</v>
      </c>
      <c r="E52" s="3392" t="s">
        <v>3113</v>
      </c>
    </row>
    <row r="53" spans="2:5" ht="12.75" customHeight="1">
      <c r="B53" s="1285" t="s">
        <v>2050</v>
      </c>
      <c r="C53" s="3387">
        <v>420</v>
      </c>
      <c r="D53" s="3390" t="s">
        <v>3106</v>
      </c>
      <c r="E53" s="1285" t="s">
        <v>3112</v>
      </c>
    </row>
    <row r="54" spans="2:5" ht="12.75" customHeight="1">
      <c r="B54" s="1285" t="s">
        <v>2051</v>
      </c>
      <c r="C54" s="3387">
        <v>420</v>
      </c>
      <c r="D54" s="3390" t="s">
        <v>3106</v>
      </c>
      <c r="E54" s="1285" t="s">
        <v>3111</v>
      </c>
    </row>
    <row r="55" spans="2:5" ht="12.75" customHeight="1">
      <c r="B55" s="1285" t="s">
        <v>2052</v>
      </c>
      <c r="C55" s="3387">
        <v>420</v>
      </c>
      <c r="D55" s="3390" t="s">
        <v>3106</v>
      </c>
      <c r="E55" s="1285" t="s">
        <v>3110</v>
      </c>
    </row>
    <row r="56" spans="2:5" ht="12.75" customHeight="1">
      <c r="B56" s="1285" t="s">
        <v>2053</v>
      </c>
      <c r="C56" s="3387">
        <v>420</v>
      </c>
      <c r="D56" s="3390" t="s">
        <v>3106</v>
      </c>
      <c r="E56" s="1285" t="s">
        <v>3109</v>
      </c>
    </row>
    <row r="57" spans="2:5" ht="12.75" customHeight="1">
      <c r="B57" s="1285" t="s">
        <v>2054</v>
      </c>
      <c r="C57" s="3387">
        <v>420</v>
      </c>
      <c r="D57" s="3390" t="s">
        <v>3106</v>
      </c>
      <c r="E57" s="1285" t="s">
        <v>3108</v>
      </c>
    </row>
    <row r="58" spans="2:5" ht="12.75" customHeight="1">
      <c r="B58" s="1285" t="s">
        <v>2055</v>
      </c>
      <c r="C58" s="3387">
        <v>420</v>
      </c>
      <c r="D58" s="3390" t="s">
        <v>3106</v>
      </c>
      <c r="E58" s="1285" t="s">
        <v>3107</v>
      </c>
    </row>
    <row r="59" spans="2:5" ht="12.75" customHeight="1">
      <c r="B59" s="1285" t="s">
        <v>2056</v>
      </c>
      <c r="C59" s="3387">
        <v>420</v>
      </c>
      <c r="D59" s="3390" t="s">
        <v>3106</v>
      </c>
      <c r="E59" s="1285" t="s">
        <v>3105</v>
      </c>
    </row>
    <row r="60" spans="2:5" ht="12.75" customHeight="1">
      <c r="B60" s="1285" t="s">
        <v>2057</v>
      </c>
      <c r="C60" s="3387">
        <v>300</v>
      </c>
      <c r="D60" s="3390" t="s">
        <v>3104</v>
      </c>
      <c r="E60" s="1285" t="s">
        <v>3103</v>
      </c>
    </row>
    <row r="61" spans="2:5" ht="12.75" customHeight="1">
      <c r="B61" s="1285" t="s">
        <v>2058</v>
      </c>
      <c r="C61" s="3387">
        <v>300</v>
      </c>
      <c r="D61" s="3390" t="s">
        <v>3090</v>
      </c>
      <c r="E61" s="1285" t="s">
        <v>3102</v>
      </c>
    </row>
    <row r="62" spans="2:5" ht="12.75" customHeight="1">
      <c r="B62" s="1285" t="s">
        <v>2059</v>
      </c>
      <c r="C62" s="3387">
        <v>300</v>
      </c>
      <c r="D62" s="3390" t="s">
        <v>3101</v>
      </c>
      <c r="E62" s="1285" t="s">
        <v>3100</v>
      </c>
    </row>
    <row r="63" spans="2:5" ht="12.75" customHeight="1">
      <c r="B63" s="1285" t="s">
        <v>2060</v>
      </c>
      <c r="C63" s="3387">
        <v>300</v>
      </c>
      <c r="D63" s="3390" t="s">
        <v>3092</v>
      </c>
      <c r="E63" s="1285" t="s">
        <v>3099</v>
      </c>
    </row>
    <row r="64" spans="2:5" ht="12.75" customHeight="1">
      <c r="B64" s="1285" t="s">
        <v>2061</v>
      </c>
      <c r="C64" s="3387">
        <v>300</v>
      </c>
      <c r="D64" s="3390" t="s">
        <v>3096</v>
      </c>
      <c r="E64" s="1285" t="s">
        <v>3094</v>
      </c>
    </row>
    <row r="65" spans="2:5" ht="12.75" customHeight="1">
      <c r="B65" s="1285" t="s">
        <v>2062</v>
      </c>
      <c r="C65" s="3387">
        <v>300</v>
      </c>
      <c r="D65" s="3390" t="s">
        <v>3098</v>
      </c>
      <c r="E65" s="1285" t="s">
        <v>3097</v>
      </c>
    </row>
    <row r="66" spans="2:5" ht="12.75" customHeight="1">
      <c r="B66" s="1285" t="s">
        <v>2063</v>
      </c>
      <c r="C66" s="3387">
        <v>300</v>
      </c>
      <c r="D66" s="3390" t="s">
        <v>3096</v>
      </c>
      <c r="E66" s="1285" t="s">
        <v>3095</v>
      </c>
    </row>
    <row r="67" spans="2:5" ht="12.75" customHeight="1">
      <c r="B67" s="1285" t="s">
        <v>2064</v>
      </c>
      <c r="C67" s="3387">
        <v>300</v>
      </c>
      <c r="D67" s="3390" t="s">
        <v>3072</v>
      </c>
      <c r="E67" s="1285" t="s">
        <v>3094</v>
      </c>
    </row>
    <row r="68" spans="2:5" ht="12.75" customHeight="1">
      <c r="B68" s="1285" t="s">
        <v>2065</v>
      </c>
      <c r="C68" s="3387">
        <v>300</v>
      </c>
      <c r="D68" s="3390"/>
      <c r="E68" s="1285" t="s">
        <v>2442</v>
      </c>
    </row>
    <row r="69" spans="2:5" ht="12.75" customHeight="1">
      <c r="B69" s="1285" t="s">
        <v>2066</v>
      </c>
      <c r="C69" s="3387">
        <v>300</v>
      </c>
      <c r="D69" s="3390" t="s">
        <v>3092</v>
      </c>
      <c r="E69" s="1285" t="s">
        <v>3093</v>
      </c>
    </row>
    <row r="70" spans="2:5" ht="12.75" customHeight="1">
      <c r="B70" s="1285" t="s">
        <v>2067</v>
      </c>
      <c r="C70" s="3387">
        <v>300</v>
      </c>
      <c r="D70" s="3390" t="s">
        <v>3092</v>
      </c>
      <c r="E70" s="1285" t="s">
        <v>3091</v>
      </c>
    </row>
    <row r="71" spans="2:5" ht="12.75" customHeight="1">
      <c r="B71" s="1285" t="s">
        <v>2068</v>
      </c>
      <c r="C71" s="3387">
        <v>300</v>
      </c>
      <c r="D71" s="3390" t="s">
        <v>3090</v>
      </c>
      <c r="E71" s="1285" t="s">
        <v>3089</v>
      </c>
    </row>
    <row r="72" spans="2:5" ht="12.75" customHeight="1">
      <c r="B72" s="1285" t="s">
        <v>2069</v>
      </c>
      <c r="C72" s="3387">
        <v>300</v>
      </c>
      <c r="D72" s="3390" t="s">
        <v>3087</v>
      </c>
      <c r="E72" s="1285" t="s">
        <v>3088</v>
      </c>
    </row>
    <row r="73" spans="2:5" ht="12.75" customHeight="1">
      <c r="B73" s="1285" t="s">
        <v>2070</v>
      </c>
      <c r="C73" s="3387">
        <v>300</v>
      </c>
      <c r="D73" s="3390" t="s">
        <v>3087</v>
      </c>
      <c r="E73" s="1285" t="s">
        <v>3086</v>
      </c>
    </row>
    <row r="74" spans="2:5" ht="12.75" customHeight="1">
      <c r="B74" s="1285" t="s">
        <v>2071</v>
      </c>
      <c r="C74" s="3387">
        <v>300</v>
      </c>
      <c r="D74" s="3390" t="s">
        <v>3084</v>
      </c>
      <c r="E74" s="1285" t="s">
        <v>3085</v>
      </c>
    </row>
    <row r="75" spans="2:5" ht="12.75" customHeight="1">
      <c r="B75" s="1285" t="s">
        <v>2072</v>
      </c>
      <c r="C75" s="3387">
        <v>300</v>
      </c>
      <c r="D75" s="3390" t="s">
        <v>3084</v>
      </c>
      <c r="E75" s="1285" t="s">
        <v>3083</v>
      </c>
    </row>
    <row r="76" spans="2:5" ht="12.75" customHeight="1">
      <c r="B76" s="1285" t="s">
        <v>2073</v>
      </c>
      <c r="C76" s="3387">
        <v>300</v>
      </c>
      <c r="D76" s="3390" t="s">
        <v>3079</v>
      </c>
      <c r="E76" s="1285" t="s">
        <v>3082</v>
      </c>
    </row>
    <row r="77" spans="2:5" ht="12.75" customHeight="1">
      <c r="B77" s="1285" t="s">
        <v>2074</v>
      </c>
      <c r="C77" s="3387">
        <v>300</v>
      </c>
      <c r="D77" s="3390"/>
      <c r="E77" s="1285"/>
    </row>
    <row r="78" spans="2:5" ht="12.75" customHeight="1">
      <c r="B78" s="1285" t="s">
        <v>2075</v>
      </c>
      <c r="C78" s="3387">
        <v>300</v>
      </c>
      <c r="D78" s="3390" t="s">
        <v>3081</v>
      </c>
      <c r="E78" s="1285" t="s">
        <v>3080</v>
      </c>
    </row>
    <row r="79" spans="2:5" ht="12.75" customHeight="1">
      <c r="B79" s="1285" t="s">
        <v>2076</v>
      </c>
      <c r="C79" s="3387">
        <v>300</v>
      </c>
      <c r="D79" s="3390" t="s">
        <v>3079</v>
      </c>
      <c r="E79" s="1285" t="s">
        <v>3078</v>
      </c>
    </row>
    <row r="80" spans="2:5" ht="12.75" customHeight="1">
      <c r="B80" s="1285" t="s">
        <v>1928</v>
      </c>
      <c r="C80" s="3387">
        <v>300</v>
      </c>
      <c r="D80" s="3390" t="s">
        <v>3077</v>
      </c>
      <c r="E80" s="1285" t="s">
        <v>3076</v>
      </c>
    </row>
    <row r="81" spans="2:5" ht="12.75" customHeight="1">
      <c r="B81" s="1285" t="s">
        <v>2077</v>
      </c>
      <c r="C81" s="3387" t="s">
        <v>2522</v>
      </c>
      <c r="D81" s="3390" t="s">
        <v>2522</v>
      </c>
      <c r="E81" s="1285" t="s">
        <v>2522</v>
      </c>
    </row>
    <row r="82" spans="2:5" ht="12.75" customHeight="1">
      <c r="B82" s="1285" t="s">
        <v>2078</v>
      </c>
      <c r="C82" s="3387">
        <v>145</v>
      </c>
      <c r="D82" s="3390" t="s">
        <v>3062</v>
      </c>
      <c r="E82" s="1285" t="s">
        <v>3075</v>
      </c>
    </row>
    <row r="83" spans="2:5" ht="12.75" customHeight="1">
      <c r="B83" s="1285" t="s">
        <v>2079</v>
      </c>
      <c r="C83" s="3387">
        <v>145</v>
      </c>
      <c r="D83" s="3390" t="s">
        <v>3074</v>
      </c>
      <c r="E83" s="1285" t="s">
        <v>3073</v>
      </c>
    </row>
    <row r="84" spans="2:5" ht="12.75" customHeight="1">
      <c r="B84" s="1285" t="s">
        <v>2080</v>
      </c>
      <c r="C84" s="3387">
        <v>145</v>
      </c>
      <c r="D84" s="3390" t="s">
        <v>3072</v>
      </c>
      <c r="E84" s="1285" t="s">
        <v>3071</v>
      </c>
    </row>
    <row r="85" spans="2:5" ht="12.75" customHeight="1">
      <c r="B85" s="1285" t="s">
        <v>2081</v>
      </c>
      <c r="C85" s="3387">
        <v>145</v>
      </c>
      <c r="D85" s="3390" t="s">
        <v>3060</v>
      </c>
      <c r="E85" s="1285" t="s">
        <v>3070</v>
      </c>
    </row>
    <row r="86" spans="2:5" ht="12.75" customHeight="1">
      <c r="B86" s="1285" t="s">
        <v>2082</v>
      </c>
      <c r="C86" s="3387">
        <v>145</v>
      </c>
      <c r="D86" s="3390" t="s">
        <v>3060</v>
      </c>
      <c r="E86" s="1285" t="s">
        <v>3069</v>
      </c>
    </row>
    <row r="87" spans="2:5" ht="12.75" customHeight="1">
      <c r="B87" s="1285" t="s">
        <v>2083</v>
      </c>
      <c r="C87" s="3387">
        <v>145</v>
      </c>
      <c r="D87" s="3390" t="s">
        <v>3060</v>
      </c>
      <c r="E87" s="1285" t="s">
        <v>3068</v>
      </c>
    </row>
    <row r="88" spans="2:5" ht="12.75" customHeight="1">
      <c r="B88" s="1285" t="s">
        <v>2084</v>
      </c>
      <c r="C88" s="3387">
        <v>145</v>
      </c>
      <c r="D88" s="3390" t="s">
        <v>3062</v>
      </c>
      <c r="E88" s="1285" t="s">
        <v>3067</v>
      </c>
    </row>
    <row r="89" spans="2:5" ht="12.75" customHeight="1">
      <c r="B89" s="1285" t="s">
        <v>2085</v>
      </c>
      <c r="C89" s="3387">
        <v>145</v>
      </c>
      <c r="D89" s="3390"/>
      <c r="E89" s="1285" t="s">
        <v>2442</v>
      </c>
    </row>
    <row r="90" spans="2:5" ht="12.75" customHeight="1">
      <c r="B90" s="1285" t="s">
        <v>2086</v>
      </c>
      <c r="C90" s="3387">
        <v>145</v>
      </c>
      <c r="D90" s="3390" t="s">
        <v>3050</v>
      </c>
      <c r="E90" s="1285" t="s">
        <v>3066</v>
      </c>
    </row>
    <row r="91" spans="2:5" ht="12.75" customHeight="1">
      <c r="B91" s="1285" t="s">
        <v>2087</v>
      </c>
      <c r="C91" s="3387">
        <v>145</v>
      </c>
      <c r="D91" s="3390" t="s">
        <v>3050</v>
      </c>
      <c r="E91" s="1285" t="s">
        <v>3065</v>
      </c>
    </row>
    <row r="92" spans="2:5" ht="12.75" customHeight="1">
      <c r="B92" s="1285" t="s">
        <v>2088</v>
      </c>
      <c r="C92" s="3387">
        <v>145</v>
      </c>
      <c r="D92" s="3390" t="s">
        <v>3064</v>
      </c>
      <c r="E92" s="1285" t="s">
        <v>3063</v>
      </c>
    </row>
    <row r="93" spans="2:5" ht="12.75" customHeight="1">
      <c r="B93" s="1285" t="s">
        <v>1929</v>
      </c>
      <c r="C93" s="3387">
        <v>145</v>
      </c>
      <c r="D93" s="3390" t="s">
        <v>3062</v>
      </c>
      <c r="E93" s="1285" t="s">
        <v>3061</v>
      </c>
    </row>
    <row r="94" spans="2:5" ht="12.75" customHeight="1">
      <c r="B94" s="1285" t="s">
        <v>2089</v>
      </c>
      <c r="C94" s="3387" t="s">
        <v>2522</v>
      </c>
      <c r="D94" s="3390" t="s">
        <v>2522</v>
      </c>
      <c r="E94" s="1285" t="s">
        <v>2522</v>
      </c>
    </row>
    <row r="95" spans="2:5" ht="12.75" customHeight="1">
      <c r="B95" s="1285" t="s">
        <v>2090</v>
      </c>
      <c r="C95" s="3387">
        <v>66</v>
      </c>
      <c r="D95" s="3390" t="s">
        <v>3060</v>
      </c>
      <c r="E95" s="1285" t="s">
        <v>3059</v>
      </c>
    </row>
    <row r="96" spans="2:5" ht="12.75" customHeight="1">
      <c r="B96" s="1285" t="s">
        <v>2091</v>
      </c>
      <c r="C96" s="3387">
        <v>66</v>
      </c>
      <c r="D96" s="3390" t="s">
        <v>3042</v>
      </c>
      <c r="E96" s="1285" t="s">
        <v>3058</v>
      </c>
    </row>
    <row r="97" spans="2:5" ht="12.75" customHeight="1">
      <c r="B97" s="1285" t="s">
        <v>2092</v>
      </c>
      <c r="C97" s="3387">
        <v>66</v>
      </c>
      <c r="D97" s="3390"/>
      <c r="E97" s="1285"/>
    </row>
    <row r="98" spans="2:5" ht="12.75" customHeight="1">
      <c r="B98" s="1285" t="s">
        <v>2093</v>
      </c>
      <c r="C98" s="3387">
        <v>66</v>
      </c>
      <c r="D98" s="3390" t="s">
        <v>3057</v>
      </c>
      <c r="E98" s="1285" t="s">
        <v>3056</v>
      </c>
    </row>
    <row r="99" spans="2:5" ht="12.75" customHeight="1">
      <c r="B99" s="1285" t="s">
        <v>2094</v>
      </c>
      <c r="C99" s="3387">
        <v>66</v>
      </c>
      <c r="D99" s="3390" t="s">
        <v>3055</v>
      </c>
      <c r="E99" s="1285" t="s">
        <v>3054</v>
      </c>
    </row>
    <row r="100" spans="2:5" ht="12.75" customHeight="1">
      <c r="B100" s="1285" t="s">
        <v>2095</v>
      </c>
      <c r="C100" s="3387">
        <v>66</v>
      </c>
      <c r="D100" s="3390" t="s">
        <v>3050</v>
      </c>
      <c r="E100" s="1285" t="s">
        <v>3053</v>
      </c>
    </row>
    <row r="101" spans="2:5" ht="12.75" customHeight="1">
      <c r="B101" s="1285" t="s">
        <v>2096</v>
      </c>
      <c r="C101" s="3387">
        <v>66</v>
      </c>
      <c r="D101" s="3390"/>
      <c r="E101" s="1285"/>
    </row>
    <row r="102" spans="2:5" ht="12.75" customHeight="1">
      <c r="B102" s="1285" t="s">
        <v>2097</v>
      </c>
      <c r="C102" s="3387">
        <v>66</v>
      </c>
      <c r="D102" s="3390" t="s">
        <v>3052</v>
      </c>
      <c r="E102" s="1285" t="s">
        <v>3051</v>
      </c>
    </row>
    <row r="103" spans="2:5" ht="12.75" customHeight="1">
      <c r="B103" s="1285" t="s">
        <v>2098</v>
      </c>
      <c r="C103" s="3387">
        <v>66</v>
      </c>
      <c r="D103" s="3390" t="s">
        <v>3050</v>
      </c>
      <c r="E103" s="1285" t="s">
        <v>3049</v>
      </c>
    </row>
    <row r="104" spans="2:5" ht="12.75" customHeight="1">
      <c r="B104" s="1285" t="s">
        <v>2099</v>
      </c>
      <c r="C104" s="3387" t="s">
        <v>3044</v>
      </c>
      <c r="D104" s="3390" t="s">
        <v>3048</v>
      </c>
      <c r="E104" s="3387" t="s">
        <v>3047</v>
      </c>
    </row>
    <row r="105" spans="2:5" ht="12.75" customHeight="1">
      <c r="B105" s="1285" t="s">
        <v>2100</v>
      </c>
      <c r="C105" s="3387" t="s">
        <v>3044</v>
      </c>
      <c r="D105" s="3390"/>
      <c r="E105" s="3387"/>
    </row>
    <row r="106" spans="2:5" ht="12.75" customHeight="1">
      <c r="B106" s="1285" t="s">
        <v>2101</v>
      </c>
      <c r="C106" s="3387" t="s">
        <v>3044</v>
      </c>
      <c r="D106" s="3390"/>
      <c r="E106" s="3387"/>
    </row>
    <row r="107" spans="2:5" ht="12.75" customHeight="1">
      <c r="B107" s="1285" t="s">
        <v>2102</v>
      </c>
      <c r="C107" s="3387" t="s">
        <v>3044</v>
      </c>
      <c r="D107" s="3390"/>
      <c r="E107" s="3387"/>
    </row>
    <row r="108" spans="2:5" ht="12.75" customHeight="1">
      <c r="B108" s="1285" t="s">
        <v>2103</v>
      </c>
      <c r="C108" s="3387" t="s">
        <v>3044</v>
      </c>
      <c r="D108" s="3390"/>
      <c r="E108" s="3387"/>
    </row>
    <row r="109" spans="2:5" ht="12.75" customHeight="1">
      <c r="B109" s="1285" t="s">
        <v>2104</v>
      </c>
      <c r="C109" s="3387" t="s">
        <v>3044</v>
      </c>
      <c r="D109" s="3390"/>
      <c r="E109" s="3387"/>
    </row>
    <row r="110" spans="2:5" ht="12.75" customHeight="1">
      <c r="B110" s="1285" t="s">
        <v>2105</v>
      </c>
      <c r="C110" s="3387" t="s">
        <v>3044</v>
      </c>
      <c r="D110" s="3390" t="s">
        <v>3046</v>
      </c>
      <c r="E110" s="3387" t="s">
        <v>3045</v>
      </c>
    </row>
    <row r="111" spans="2:5" ht="12.75" customHeight="1">
      <c r="B111" s="1285" t="s">
        <v>2106</v>
      </c>
      <c r="C111" s="3387" t="s">
        <v>3044</v>
      </c>
      <c r="D111" s="3390" t="s">
        <v>3042</v>
      </c>
      <c r="E111" s="3387" t="s">
        <v>3043</v>
      </c>
    </row>
    <row r="112" spans="2:5" ht="12.75" customHeight="1">
      <c r="B112" s="1285" t="s">
        <v>2107</v>
      </c>
      <c r="C112" s="3391" t="s">
        <v>3040</v>
      </c>
      <c r="D112" s="3390"/>
      <c r="E112" s="1285"/>
    </row>
    <row r="113" spans="2:5" ht="12.75" customHeight="1">
      <c r="B113" s="1285" t="s">
        <v>2108</v>
      </c>
      <c r="C113" s="3391" t="s">
        <v>3040</v>
      </c>
      <c r="D113" s="3390"/>
      <c r="E113" s="1285"/>
    </row>
    <row r="114" spans="2:5" ht="12.75" customHeight="1">
      <c r="B114" s="1285" t="s">
        <v>2109</v>
      </c>
      <c r="C114" s="3391" t="s">
        <v>3040</v>
      </c>
      <c r="D114" s="3390" t="s">
        <v>3042</v>
      </c>
      <c r="E114" s="1285" t="s">
        <v>3041</v>
      </c>
    </row>
    <row r="115" spans="2:5" ht="12.75" customHeight="1">
      <c r="B115" s="1285" t="s">
        <v>2110</v>
      </c>
      <c r="C115" s="3391" t="s">
        <v>3040</v>
      </c>
      <c r="D115" s="3390" t="s">
        <v>3039</v>
      </c>
      <c r="E115" s="1285" t="s">
        <v>3038</v>
      </c>
    </row>
    <row r="116" spans="2:5" ht="12.75" customHeight="1">
      <c r="B116" s="1285"/>
      <c r="C116" s="3387"/>
      <c r="D116" s="3389"/>
      <c r="E116" s="1285"/>
    </row>
    <row r="117" spans="2:5" ht="12.75" customHeight="1">
      <c r="B117" s="1285" t="s">
        <v>2111</v>
      </c>
      <c r="C117" s="3387"/>
      <c r="D117" s="3388"/>
      <c r="E117" s="1285"/>
    </row>
    <row r="118" spans="2:5" ht="12.75" customHeight="1">
      <c r="B118" s="1285" t="s">
        <v>1454</v>
      </c>
      <c r="C118" s="3387"/>
      <c r="D118" s="3389"/>
      <c r="E118" s="1285"/>
    </row>
    <row r="119" spans="2:5" ht="12.75" customHeight="1">
      <c r="B119" s="1285" t="s">
        <v>2112</v>
      </c>
      <c r="C119" s="3387" t="s">
        <v>3034</v>
      </c>
      <c r="D119" s="3389" t="s">
        <v>3034</v>
      </c>
      <c r="E119" s="1285" t="s">
        <v>3037</v>
      </c>
    </row>
    <row r="120" spans="2:5" ht="12.75" customHeight="1">
      <c r="B120" s="1285" t="s">
        <v>2113</v>
      </c>
      <c r="C120" s="3387" t="s">
        <v>3034</v>
      </c>
      <c r="D120" s="3389" t="s">
        <v>3034</v>
      </c>
      <c r="E120" s="1285" t="s">
        <v>3036</v>
      </c>
    </row>
    <row r="121" spans="2:5" ht="12.75" customHeight="1">
      <c r="B121" s="1285"/>
      <c r="C121" s="3387"/>
      <c r="D121" s="3388"/>
      <c r="E121" s="1285"/>
    </row>
    <row r="122" spans="2:5" ht="12.75" customHeight="1">
      <c r="B122" s="1285" t="s">
        <v>2114</v>
      </c>
      <c r="C122" s="3387"/>
      <c r="D122" s="3389"/>
      <c r="E122" s="1285"/>
    </row>
    <row r="123" spans="2:5" ht="12.75" customHeight="1">
      <c r="B123" s="1285" t="s">
        <v>2115</v>
      </c>
      <c r="C123" s="3387" t="s">
        <v>3034</v>
      </c>
      <c r="D123" s="3389" t="s">
        <v>3034</v>
      </c>
      <c r="E123" s="1285" t="s">
        <v>3035</v>
      </c>
    </row>
    <row r="124" spans="2:5" ht="12.75" customHeight="1">
      <c r="B124" s="1285" t="s">
        <v>2116</v>
      </c>
      <c r="C124" s="3387" t="s">
        <v>3034</v>
      </c>
      <c r="D124" s="3389" t="s">
        <v>3034</v>
      </c>
      <c r="E124" s="1285" t="s">
        <v>3033</v>
      </c>
    </row>
    <row r="125" spans="2:5" ht="12.75" customHeight="1">
      <c r="B125" s="1285"/>
      <c r="C125" s="3387"/>
      <c r="D125" s="3388"/>
      <c r="E125" s="1285"/>
    </row>
    <row r="126" spans="2:5" ht="12.75" customHeight="1">
      <c r="B126" s="1285" t="s">
        <v>1955</v>
      </c>
      <c r="C126" s="3387"/>
      <c r="D126" s="3388"/>
      <c r="E126" s="1285"/>
    </row>
    <row r="127" spans="2:5" ht="12.75" customHeight="1">
      <c r="B127" s="1285" t="s">
        <v>1960</v>
      </c>
      <c r="C127" s="3387"/>
      <c r="D127" s="3389"/>
      <c r="E127" s="1285" t="s">
        <v>3032</v>
      </c>
    </row>
    <row r="128" spans="2:5" ht="12.75" customHeight="1">
      <c r="B128" s="1285" t="s">
        <v>1961</v>
      </c>
      <c r="C128" s="3387"/>
      <c r="D128" s="3389"/>
      <c r="E128" s="1285" t="s">
        <v>3032</v>
      </c>
    </row>
    <row r="129" spans="2:5" ht="12.75" customHeight="1">
      <c r="B129" s="1285" t="s">
        <v>2117</v>
      </c>
      <c r="C129" s="3387"/>
      <c r="D129" s="3389"/>
      <c r="E129" s="1285"/>
    </row>
    <row r="130" spans="2:5" ht="12.75" customHeight="1">
      <c r="B130" s="1285" t="s">
        <v>2118</v>
      </c>
      <c r="C130" s="3387"/>
      <c r="D130" s="3389"/>
      <c r="E130" s="1285" t="s">
        <v>3031</v>
      </c>
    </row>
    <row r="131" spans="2:5" ht="12.75" customHeight="1">
      <c r="B131" s="1285" t="s">
        <v>2119</v>
      </c>
      <c r="C131" s="3387"/>
      <c r="D131" s="3389"/>
      <c r="E131" s="1285" t="s">
        <v>3030</v>
      </c>
    </row>
    <row r="132" spans="2:5" ht="12.75" customHeight="1">
      <c r="B132" s="1285" t="s">
        <v>2120</v>
      </c>
      <c r="C132" s="3387"/>
      <c r="D132" s="3389"/>
      <c r="E132" s="1285"/>
    </row>
    <row r="133" spans="2:5" ht="12.75" customHeight="1">
      <c r="B133" s="1285" t="s">
        <v>1956</v>
      </c>
      <c r="C133" s="3387"/>
      <c r="D133" s="3389"/>
      <c r="E133" s="1285" t="s">
        <v>3029</v>
      </c>
    </row>
    <row r="134" spans="2:5">
      <c r="B134" s="1285" t="s">
        <v>2121</v>
      </c>
      <c r="C134" s="3387"/>
      <c r="D134" s="3389"/>
      <c r="E134" s="1285" t="s">
        <v>3029</v>
      </c>
    </row>
    <row r="135" spans="2:5">
      <c r="B135" s="1285" t="s">
        <v>2122</v>
      </c>
      <c r="C135" s="3387"/>
      <c r="D135" s="3389"/>
      <c r="E135" s="1285"/>
    </row>
    <row r="136" spans="2:5">
      <c r="B136" s="1285" t="s">
        <v>2123</v>
      </c>
      <c r="C136" s="3387"/>
      <c r="D136" s="3389"/>
      <c r="E136" s="1285" t="s">
        <v>3028</v>
      </c>
    </row>
    <row r="137" spans="2:5">
      <c r="B137" s="1285" t="s">
        <v>2124</v>
      </c>
      <c r="C137" s="3387"/>
      <c r="D137" s="3389"/>
      <c r="E137" s="1285" t="s">
        <v>3028</v>
      </c>
    </row>
    <row r="138" spans="2:5">
      <c r="B138" s="1285" t="s">
        <v>2125</v>
      </c>
      <c r="C138" s="3387"/>
      <c r="D138" s="3389"/>
      <c r="E138" s="1285" t="s">
        <v>3027</v>
      </c>
    </row>
    <row r="139" spans="2:5">
      <c r="B139" s="1285" t="s">
        <v>2126</v>
      </c>
      <c r="C139" s="3387"/>
      <c r="D139" s="3389"/>
      <c r="E139" s="1285" t="s">
        <v>3027</v>
      </c>
    </row>
    <row r="140" spans="2:5">
      <c r="B140" s="1285" t="s">
        <v>2127</v>
      </c>
      <c r="C140" s="3387"/>
      <c r="D140" s="3389"/>
      <c r="E140" s="1285" t="s">
        <v>3027</v>
      </c>
    </row>
    <row r="141" spans="2:5">
      <c r="B141" s="1285" t="s">
        <v>2128</v>
      </c>
      <c r="C141" s="3387"/>
      <c r="D141" s="3389"/>
      <c r="E141" s="1285" t="s">
        <v>3027</v>
      </c>
    </row>
    <row r="142" spans="2:5">
      <c r="B142" s="1285" t="s">
        <v>2129</v>
      </c>
      <c r="C142" s="3387"/>
      <c r="D142" s="3389"/>
      <c r="E142" s="1285" t="s">
        <v>3026</v>
      </c>
    </row>
    <row r="143" spans="2:5">
      <c r="B143" s="1285" t="s">
        <v>1958</v>
      </c>
      <c r="C143" s="3387"/>
      <c r="D143" s="3389"/>
      <c r="E143" s="1285" t="s">
        <v>3026</v>
      </c>
    </row>
    <row r="144" spans="2:5">
      <c r="B144" s="1285" t="s">
        <v>1959</v>
      </c>
      <c r="C144" s="3387"/>
      <c r="D144" s="3389"/>
      <c r="E144" s="1285" t="s">
        <v>3026</v>
      </c>
    </row>
    <row r="145" spans="2:5">
      <c r="B145" s="1285" t="s">
        <v>2130</v>
      </c>
      <c r="C145" s="3387"/>
      <c r="D145" s="3389"/>
      <c r="E145" s="1285" t="s">
        <v>3026</v>
      </c>
    </row>
    <row r="146" spans="2:5">
      <c r="B146" s="1285" t="s">
        <v>2131</v>
      </c>
      <c r="C146" s="3387"/>
      <c r="D146" s="3389"/>
      <c r="E146" s="1285" t="s">
        <v>3025</v>
      </c>
    </row>
    <row r="147" spans="2:5">
      <c r="B147" s="1285" t="s">
        <v>2132</v>
      </c>
      <c r="C147" s="3387"/>
      <c r="D147" s="3389"/>
      <c r="E147" s="1285" t="s">
        <v>3024</v>
      </c>
    </row>
    <row r="148" spans="2:5">
      <c r="B148" s="1285" t="s">
        <v>2133</v>
      </c>
      <c r="C148" s="3387"/>
      <c r="D148" s="3389"/>
      <c r="E148" s="1285"/>
    </row>
    <row r="149" spans="2:5">
      <c r="B149" s="1285" t="s">
        <v>2134</v>
      </c>
      <c r="C149" s="3387"/>
      <c r="D149" s="3389"/>
      <c r="E149" s="1285"/>
    </row>
    <row r="150" spans="2:5">
      <c r="B150" s="1285" t="s">
        <v>2135</v>
      </c>
      <c r="C150" s="3387"/>
      <c r="D150" s="3389"/>
      <c r="E150" s="1285"/>
    </row>
    <row r="151" spans="2:5">
      <c r="B151" s="1285" t="s">
        <v>2136</v>
      </c>
      <c r="C151" s="3387"/>
      <c r="D151" s="3389"/>
      <c r="E151" s="1285"/>
    </row>
    <row r="152" spans="2:5">
      <c r="B152" s="1285" t="s">
        <v>2137</v>
      </c>
      <c r="C152" s="3387"/>
      <c r="D152" s="3389"/>
      <c r="E152" s="1285"/>
    </row>
    <row r="153" spans="2:5">
      <c r="B153" s="1285" t="s">
        <v>2138</v>
      </c>
      <c r="C153" s="3387"/>
      <c r="D153" s="3389"/>
      <c r="E153" s="1285"/>
    </row>
    <row r="154" spans="2:5">
      <c r="B154" s="1285" t="s">
        <v>2139</v>
      </c>
      <c r="C154" s="3387"/>
      <c r="D154" s="3389"/>
      <c r="E154" s="1285"/>
    </row>
    <row r="155" spans="2:5">
      <c r="B155" s="1285" t="s">
        <v>2140</v>
      </c>
      <c r="C155" s="3387"/>
      <c r="D155" s="3389"/>
      <c r="E155" s="1285"/>
    </row>
    <row r="156" spans="2:5">
      <c r="B156" s="1285" t="s">
        <v>2141</v>
      </c>
      <c r="C156" s="3387"/>
      <c r="D156" s="3389"/>
      <c r="E156" s="1285"/>
    </row>
    <row r="157" spans="2:5">
      <c r="B157" s="1285" t="s">
        <v>2142</v>
      </c>
      <c r="C157" s="3387"/>
      <c r="D157" s="3389"/>
      <c r="E157" s="1285"/>
    </row>
    <row r="158" spans="2:5">
      <c r="B158" s="1285" t="s">
        <v>2143</v>
      </c>
      <c r="C158" s="3387"/>
      <c r="D158" s="3389"/>
      <c r="E158" s="1285"/>
    </row>
    <row r="159" spans="2:5">
      <c r="B159" s="1285" t="s">
        <v>2144</v>
      </c>
      <c r="C159" s="3387"/>
      <c r="D159" s="3389"/>
      <c r="E159" s="1285"/>
    </row>
    <row r="160" spans="2:5">
      <c r="B160" s="1285" t="s">
        <v>2145</v>
      </c>
      <c r="C160" s="3387"/>
      <c r="D160" s="3389"/>
      <c r="E160" s="1285"/>
    </row>
    <row r="161" spans="2:5">
      <c r="B161" s="1285" t="s">
        <v>2146</v>
      </c>
      <c r="C161" s="3387"/>
      <c r="D161" s="3389"/>
      <c r="E161" s="1285"/>
    </row>
    <row r="162" spans="2:5">
      <c r="B162" s="1285" t="s">
        <v>2147</v>
      </c>
      <c r="C162" s="3387"/>
      <c r="D162" s="3389"/>
      <c r="E162" s="1285"/>
    </row>
    <row r="163" spans="2:5">
      <c r="B163" s="1285" t="s">
        <v>2148</v>
      </c>
      <c r="C163" s="3387"/>
      <c r="D163" s="3389"/>
      <c r="E163" s="1285"/>
    </row>
    <row r="164" spans="2:5">
      <c r="B164" s="1285" t="s">
        <v>2149</v>
      </c>
      <c r="C164" s="3387"/>
      <c r="D164" s="3389"/>
      <c r="E164" s="1285"/>
    </row>
    <row r="165" spans="2:5">
      <c r="B165" s="1285" t="s">
        <v>2150</v>
      </c>
      <c r="C165" s="3387"/>
      <c r="D165" s="3389"/>
      <c r="E165" s="1285"/>
    </row>
    <row r="166" spans="2:5">
      <c r="B166" s="1285"/>
      <c r="C166" s="3387"/>
      <c r="D166" s="3389"/>
      <c r="E166" s="1285"/>
    </row>
    <row r="167" spans="2:5">
      <c r="B167" s="1285" t="s">
        <v>2151</v>
      </c>
      <c r="C167" s="3387"/>
      <c r="D167" s="3388"/>
      <c r="E167" s="1285"/>
    </row>
    <row r="168" spans="2:5">
      <c r="B168" s="1285" t="s">
        <v>2152</v>
      </c>
      <c r="C168" s="3387"/>
      <c r="D168" s="3389"/>
      <c r="E168" s="1285" t="s">
        <v>3022</v>
      </c>
    </row>
    <row r="169" spans="2:5">
      <c r="B169" s="1285" t="s">
        <v>2153</v>
      </c>
      <c r="C169" s="3387"/>
      <c r="D169" s="3389"/>
      <c r="E169" s="1285" t="s">
        <v>3022</v>
      </c>
    </row>
    <row r="170" spans="2:5">
      <c r="B170" s="1285" t="s">
        <v>2154</v>
      </c>
      <c r="C170" s="3387"/>
      <c r="D170" s="3389"/>
      <c r="E170" s="1285" t="s">
        <v>3023</v>
      </c>
    </row>
    <row r="171" spans="2:5">
      <c r="B171" s="1285" t="s">
        <v>2155</v>
      </c>
      <c r="C171" s="3387"/>
      <c r="D171" s="3389"/>
      <c r="E171" s="1285" t="s">
        <v>3022</v>
      </c>
    </row>
    <row r="172" spans="2:5">
      <c r="B172" s="1285" t="s">
        <v>2156</v>
      </c>
      <c r="C172" s="3387"/>
      <c r="D172" s="3389"/>
      <c r="E172" s="1285" t="s">
        <v>3022</v>
      </c>
    </row>
    <row r="173" spans="2:5">
      <c r="B173" s="1285" t="s">
        <v>2157</v>
      </c>
      <c r="C173" s="3387"/>
      <c r="D173" s="3389"/>
      <c r="E173" s="1285" t="s">
        <v>3022</v>
      </c>
    </row>
    <row r="174" spans="2:5">
      <c r="B174" s="1285" t="s">
        <v>2158</v>
      </c>
      <c r="C174" s="3387"/>
      <c r="D174" s="3389"/>
      <c r="E174" s="1285" t="s">
        <v>3022</v>
      </c>
    </row>
    <row r="175" spans="2:5">
      <c r="B175" s="1285" t="s">
        <v>2159</v>
      </c>
      <c r="C175" s="3387"/>
      <c r="D175" s="3389"/>
      <c r="E175" s="1285" t="s">
        <v>3021</v>
      </c>
    </row>
    <row r="176" spans="2:5">
      <c r="B176" s="1285"/>
      <c r="C176" s="3387"/>
      <c r="D176" s="3388"/>
      <c r="E176" s="1285"/>
    </row>
    <row r="177" spans="2:5">
      <c r="B177" s="1285" t="s">
        <v>2160</v>
      </c>
      <c r="C177" s="3387"/>
      <c r="D177" s="3388"/>
      <c r="E177" s="1285"/>
    </row>
    <row r="178" spans="2:5">
      <c r="B178" s="1285" t="s">
        <v>2161</v>
      </c>
      <c r="C178" s="3387"/>
      <c r="D178" s="3389"/>
      <c r="E178" s="1285"/>
    </row>
    <row r="179" spans="2:5">
      <c r="B179" s="1285" t="s">
        <v>2162</v>
      </c>
      <c r="C179" s="3387"/>
      <c r="D179" s="3389"/>
      <c r="E179" s="1285"/>
    </row>
    <row r="180" spans="2:5">
      <c r="B180" s="1285" t="s">
        <v>2163</v>
      </c>
      <c r="C180" s="3387"/>
      <c r="D180" s="3389"/>
      <c r="E180" s="1285"/>
    </row>
    <row r="181" spans="2:5">
      <c r="B181" s="1285" t="s">
        <v>2164</v>
      </c>
      <c r="C181" s="3387"/>
      <c r="D181" s="3389"/>
      <c r="E181" s="1285"/>
    </row>
    <row r="182" spans="2:5">
      <c r="B182" s="1285"/>
      <c r="C182" s="3387"/>
      <c r="D182" s="3388"/>
      <c r="E182" s="1285"/>
    </row>
    <row r="183" spans="2:5">
      <c r="B183" s="1285" t="s">
        <v>2165</v>
      </c>
      <c r="C183" s="3387" t="s">
        <v>2505</v>
      </c>
      <c r="D183" s="3388" t="s">
        <v>2998</v>
      </c>
      <c r="E183" s="1285"/>
    </row>
    <row r="184" spans="2:5">
      <c r="B184" s="1285" t="s">
        <v>2166</v>
      </c>
      <c r="C184" s="3387" t="s">
        <v>3003</v>
      </c>
      <c r="D184" s="3386" t="s">
        <v>3005</v>
      </c>
      <c r="E184" s="1285" t="s">
        <v>3020</v>
      </c>
    </row>
    <row r="185" spans="2:5">
      <c r="B185" s="1285" t="s">
        <v>1942</v>
      </c>
      <c r="C185" s="3387" t="s">
        <v>3003</v>
      </c>
      <c r="D185" s="3386" t="s">
        <v>3005</v>
      </c>
      <c r="E185" s="1285" t="s">
        <v>3019</v>
      </c>
    </row>
    <row r="186" spans="2:5">
      <c r="B186" s="1285" t="s">
        <v>2168</v>
      </c>
      <c r="C186" s="3387" t="s">
        <v>3003</v>
      </c>
      <c r="D186" s="3386" t="s">
        <v>3005</v>
      </c>
      <c r="E186" s="1285" t="s">
        <v>3018</v>
      </c>
    </row>
    <row r="187" spans="2:5">
      <c r="B187" s="1285" t="s">
        <v>2169</v>
      </c>
      <c r="C187" s="3387" t="s">
        <v>3010</v>
      </c>
      <c r="D187" s="3386" t="s">
        <v>3008</v>
      </c>
      <c r="E187" s="1285" t="s">
        <v>3017</v>
      </c>
    </row>
    <row r="188" spans="2:5">
      <c r="B188" s="1285" t="s">
        <v>2170</v>
      </c>
      <c r="C188" s="3387" t="s">
        <v>3010</v>
      </c>
      <c r="D188" s="3386" t="s">
        <v>3008</v>
      </c>
      <c r="E188" s="1285" t="s">
        <v>3016</v>
      </c>
    </row>
    <row r="189" spans="2:5">
      <c r="B189" s="1285" t="s">
        <v>2171</v>
      </c>
      <c r="C189" s="3387" t="s">
        <v>3010</v>
      </c>
      <c r="D189" s="3386" t="s">
        <v>3008</v>
      </c>
      <c r="E189" s="1285" t="s">
        <v>3015</v>
      </c>
    </row>
    <row r="190" spans="2:5">
      <c r="B190" s="1285" t="s">
        <v>2172</v>
      </c>
      <c r="C190" s="3387" t="s">
        <v>3003</v>
      </c>
      <c r="D190" s="3386" t="s">
        <v>3005</v>
      </c>
      <c r="E190" s="1285" t="s">
        <v>3014</v>
      </c>
    </row>
    <row r="191" spans="2:5">
      <c r="B191" s="1285" t="s">
        <v>2173</v>
      </c>
      <c r="C191" s="3387" t="s">
        <v>3003</v>
      </c>
      <c r="D191" s="3386" t="s">
        <v>3005</v>
      </c>
      <c r="E191" s="1285" t="s">
        <v>3013</v>
      </c>
    </row>
    <row r="192" spans="2:5">
      <c r="B192" s="1285" t="s">
        <v>2174</v>
      </c>
      <c r="C192" s="3387" t="s">
        <v>3003</v>
      </c>
      <c r="D192" s="3386" t="s">
        <v>3005</v>
      </c>
      <c r="E192" s="1285" t="s">
        <v>3012</v>
      </c>
    </row>
    <row r="193" spans="2:5">
      <c r="B193" s="1285" t="s">
        <v>2175</v>
      </c>
      <c r="C193" s="3387" t="s">
        <v>3010</v>
      </c>
      <c r="D193" s="3386" t="s">
        <v>3008</v>
      </c>
      <c r="E193" s="1285" t="s">
        <v>3011</v>
      </c>
    </row>
    <row r="194" spans="2:5">
      <c r="B194" s="1285" t="s">
        <v>2176</v>
      </c>
      <c r="C194" s="3387" t="s">
        <v>3010</v>
      </c>
      <c r="D194" s="3386" t="s">
        <v>3008</v>
      </c>
      <c r="E194" s="1285" t="s">
        <v>3009</v>
      </c>
    </row>
    <row r="195" spans="2:5">
      <c r="B195" s="1285" t="s">
        <v>2177</v>
      </c>
      <c r="C195" s="3387" t="s">
        <v>3003</v>
      </c>
      <c r="D195" s="3386" t="s">
        <v>3008</v>
      </c>
      <c r="E195" s="1285" t="s">
        <v>3007</v>
      </c>
    </row>
    <row r="196" spans="2:5">
      <c r="B196" s="1285" t="s">
        <v>2178</v>
      </c>
      <c r="C196" s="3387" t="s">
        <v>3003</v>
      </c>
      <c r="D196" s="3386" t="s">
        <v>3005</v>
      </c>
      <c r="E196" s="1285" t="s">
        <v>3006</v>
      </c>
    </row>
    <row r="197" spans="2:5">
      <c r="B197" s="1285" t="s">
        <v>2179</v>
      </c>
      <c r="C197" s="3387" t="s">
        <v>3003</v>
      </c>
      <c r="D197" s="3386" t="s">
        <v>3005</v>
      </c>
      <c r="E197" s="1285" t="s">
        <v>3004</v>
      </c>
    </row>
    <row r="198" spans="2:5">
      <c r="B198" s="1285" t="s">
        <v>1945</v>
      </c>
      <c r="C198" s="3387" t="s">
        <v>3003</v>
      </c>
      <c r="D198" s="3386" t="s">
        <v>3002</v>
      </c>
      <c r="E198" s="1285" t="s">
        <v>3001</v>
      </c>
    </row>
    <row r="199" spans="2:5">
      <c r="B199" s="1285" t="s">
        <v>2180</v>
      </c>
      <c r="C199" s="3387">
        <v>400</v>
      </c>
      <c r="D199" s="3386" t="s">
        <v>3000</v>
      </c>
      <c r="E199" s="1285" t="s">
        <v>2999</v>
      </c>
    </row>
    <row r="200" spans="2:5">
      <c r="B200" s="1285"/>
      <c r="C200" s="3387"/>
      <c r="D200" s="3388"/>
      <c r="E200" s="1285"/>
    </row>
    <row r="201" spans="2:5">
      <c r="B201" s="1285" t="s">
        <v>2181</v>
      </c>
      <c r="C201" s="3387"/>
      <c r="D201" s="3388"/>
      <c r="E201" s="1285"/>
    </row>
    <row r="202" spans="2:5">
      <c r="B202" s="1285" t="s">
        <v>2182</v>
      </c>
      <c r="C202" s="3387"/>
      <c r="D202" s="3389"/>
      <c r="E202" s="1285"/>
    </row>
    <row r="203" spans="2:5">
      <c r="B203" s="1285" t="s">
        <v>2183</v>
      </c>
      <c r="C203" s="3387"/>
      <c r="D203" s="3389"/>
      <c r="E203" s="1285"/>
    </row>
    <row r="204" spans="2:5">
      <c r="B204" s="1285" t="s">
        <v>2184</v>
      </c>
      <c r="C204" s="3387"/>
      <c r="D204" s="3389"/>
      <c r="E204" s="1285"/>
    </row>
    <row r="205" spans="2:5">
      <c r="B205" s="1285" t="s">
        <v>2185</v>
      </c>
      <c r="C205" s="3387"/>
      <c r="D205" s="3389"/>
      <c r="E205" s="1285"/>
    </row>
    <row r="206" spans="2:5">
      <c r="B206" s="1285" t="s">
        <v>2186</v>
      </c>
      <c r="C206" s="3387"/>
      <c r="D206" s="3389"/>
      <c r="E206" s="1285"/>
    </row>
    <row r="207" spans="2:5">
      <c r="B207" s="1285" t="s">
        <v>2187</v>
      </c>
      <c r="C207" s="3387"/>
      <c r="D207" s="3389"/>
      <c r="E207" s="1285"/>
    </row>
    <row r="208" spans="2:5">
      <c r="B208" s="1285" t="s">
        <v>2188</v>
      </c>
      <c r="C208" s="3387"/>
      <c r="D208" s="3389"/>
      <c r="E208" s="1285"/>
    </row>
    <row r="209" spans="2:5">
      <c r="B209" s="1285" t="s">
        <v>2189</v>
      </c>
      <c r="C209" s="3387"/>
      <c r="D209" s="3389"/>
      <c r="E209" s="1285"/>
    </row>
    <row r="210" spans="2:5">
      <c r="B210" s="1285" t="s">
        <v>2190</v>
      </c>
      <c r="C210" s="3387"/>
      <c r="D210" s="3389"/>
      <c r="E210" s="1285"/>
    </row>
    <row r="211" spans="2:5">
      <c r="B211" s="1285" t="s">
        <v>2191</v>
      </c>
      <c r="C211" s="3387"/>
      <c r="D211" s="3389"/>
      <c r="E211" s="1285"/>
    </row>
    <row r="212" spans="2:5">
      <c r="B212" s="1285" t="s">
        <v>2192</v>
      </c>
      <c r="C212" s="3387"/>
      <c r="D212" s="3389"/>
      <c r="E212" s="1285"/>
    </row>
    <row r="213" spans="2:5">
      <c r="B213" s="1285" t="s">
        <v>2193</v>
      </c>
      <c r="C213" s="3387"/>
      <c r="D213" s="3389"/>
      <c r="E213" s="1285"/>
    </row>
    <row r="214" spans="2:5">
      <c r="B214" s="1285"/>
      <c r="C214" s="3387"/>
      <c r="D214" s="3388"/>
      <c r="E214" s="1285"/>
    </row>
    <row r="215" spans="2:5">
      <c r="B215" s="1285" t="s">
        <v>2194</v>
      </c>
      <c r="C215" s="3387"/>
      <c r="D215" s="3388"/>
      <c r="E215" s="1285"/>
    </row>
    <row r="216" spans="2:5">
      <c r="B216" s="1285" t="s">
        <v>2195</v>
      </c>
      <c r="C216" s="3387"/>
      <c r="D216" s="3389"/>
      <c r="E216" s="1285"/>
    </row>
    <row r="217" spans="2:5">
      <c r="B217" s="1285" t="s">
        <v>2196</v>
      </c>
      <c r="C217" s="3387"/>
      <c r="D217" s="3389"/>
      <c r="E217" s="1285"/>
    </row>
    <row r="218" spans="2:5">
      <c r="B218" s="1285"/>
      <c r="C218" s="3387"/>
      <c r="D218" s="3388"/>
      <c r="E218" s="1285"/>
    </row>
    <row r="219" spans="2:5">
      <c r="B219" s="1285" t="s">
        <v>2197</v>
      </c>
      <c r="C219" s="3387"/>
      <c r="D219" s="3388"/>
      <c r="E219" s="1285"/>
    </row>
    <row r="220" spans="2:5">
      <c r="B220" s="1285" t="s">
        <v>2198</v>
      </c>
      <c r="C220" s="3387"/>
      <c r="D220" s="3389"/>
      <c r="E220" s="1285"/>
    </row>
    <row r="221" spans="2:5">
      <c r="B221" s="1285" t="s">
        <v>2199</v>
      </c>
      <c r="C221" s="3387"/>
      <c r="D221" s="3389"/>
      <c r="E221" s="1285"/>
    </row>
    <row r="222" spans="2:5">
      <c r="B222" s="1285" t="s">
        <v>2200</v>
      </c>
      <c r="C222" s="3387"/>
      <c r="D222" s="3389"/>
      <c r="E222" s="1285"/>
    </row>
    <row r="223" spans="2:5">
      <c r="B223" s="1285"/>
      <c r="C223" s="3387"/>
      <c r="D223" s="3388"/>
      <c r="E223" s="1285"/>
    </row>
    <row r="224" spans="2:5">
      <c r="B224" s="1285" t="s">
        <v>2201</v>
      </c>
      <c r="C224" s="3387" t="s">
        <v>2505</v>
      </c>
      <c r="D224" s="3388" t="s">
        <v>2998</v>
      </c>
      <c r="E224" s="1285"/>
    </row>
    <row r="225" spans="2:5">
      <c r="B225" s="1285" t="s">
        <v>2202</v>
      </c>
      <c r="C225" s="3387">
        <v>400</v>
      </c>
      <c r="D225" s="3386" t="s">
        <v>2993</v>
      </c>
      <c r="E225" s="1285" t="s">
        <v>2994</v>
      </c>
    </row>
    <row r="226" spans="2:5">
      <c r="B226" s="1285" t="s">
        <v>1953</v>
      </c>
      <c r="C226" s="3387">
        <v>400</v>
      </c>
      <c r="D226" s="3386" t="s">
        <v>2993</v>
      </c>
      <c r="E226" s="1285" t="s">
        <v>2996</v>
      </c>
    </row>
    <row r="227" spans="2:5">
      <c r="B227" s="1285" t="s">
        <v>1954</v>
      </c>
      <c r="C227" s="3387">
        <v>400</v>
      </c>
      <c r="D227" s="3386" t="s">
        <v>2993</v>
      </c>
      <c r="E227" s="1285" t="s">
        <v>2995</v>
      </c>
    </row>
    <row r="228" spans="2:5">
      <c r="B228" s="1285" t="s">
        <v>2203</v>
      </c>
      <c r="C228" s="3387">
        <v>400</v>
      </c>
      <c r="D228" s="3386" t="s">
        <v>2993</v>
      </c>
      <c r="E228" s="1285" t="s">
        <v>1313</v>
      </c>
    </row>
    <row r="229" spans="2:5">
      <c r="B229" s="1285" t="s">
        <v>1949</v>
      </c>
      <c r="C229" s="3387">
        <v>275</v>
      </c>
      <c r="D229" s="3386" t="s">
        <v>2993</v>
      </c>
      <c r="E229" s="1285" t="s">
        <v>2994</v>
      </c>
    </row>
    <row r="230" spans="2:5">
      <c r="B230" s="1285" t="s">
        <v>1950</v>
      </c>
      <c r="C230" s="3387">
        <v>275</v>
      </c>
      <c r="D230" s="3386" t="s">
        <v>2993</v>
      </c>
      <c r="E230" s="1285" t="s">
        <v>2996</v>
      </c>
    </row>
    <row r="231" spans="2:5">
      <c r="B231" s="1285" t="s">
        <v>1951</v>
      </c>
      <c r="C231" s="3387">
        <v>275</v>
      </c>
      <c r="D231" s="3386" t="s">
        <v>2993</v>
      </c>
      <c r="E231" s="1285" t="s">
        <v>2995</v>
      </c>
    </row>
    <row r="232" spans="2:5">
      <c r="B232" s="1285" t="s">
        <v>2204</v>
      </c>
      <c r="C232" s="3387">
        <v>275</v>
      </c>
      <c r="D232" s="3386" t="s">
        <v>2993</v>
      </c>
      <c r="E232" s="1285" t="s">
        <v>2997</v>
      </c>
    </row>
    <row r="233" spans="2:5">
      <c r="B233" s="1285" t="s">
        <v>1952</v>
      </c>
      <c r="C233" s="3387">
        <v>275</v>
      </c>
      <c r="D233" s="3386" t="s">
        <v>2993</v>
      </c>
      <c r="E233" s="1285" t="s">
        <v>1313</v>
      </c>
    </row>
    <row r="234" spans="2:5">
      <c r="B234" s="1285" t="s">
        <v>1947</v>
      </c>
      <c r="C234" s="3387">
        <v>132</v>
      </c>
      <c r="D234" s="3386" t="s">
        <v>2993</v>
      </c>
      <c r="E234" s="1285" t="s">
        <v>2994</v>
      </c>
    </row>
    <row r="235" spans="2:5">
      <c r="B235" s="1285" t="s">
        <v>2205</v>
      </c>
      <c r="C235" s="3387">
        <v>132</v>
      </c>
      <c r="D235" s="3386" t="s">
        <v>2993</v>
      </c>
      <c r="E235" s="1285" t="s">
        <v>2996</v>
      </c>
    </row>
    <row r="236" spans="2:5">
      <c r="B236" s="1285" t="s">
        <v>2206</v>
      </c>
      <c r="C236" s="3387">
        <v>132</v>
      </c>
      <c r="D236" s="3386" t="s">
        <v>2993</v>
      </c>
      <c r="E236" s="1285" t="s">
        <v>2995</v>
      </c>
    </row>
    <row r="237" spans="2:5">
      <c r="B237" s="1285" t="s">
        <v>2207</v>
      </c>
      <c r="C237" s="3387">
        <v>132</v>
      </c>
      <c r="D237" s="3386" t="s">
        <v>2993</v>
      </c>
      <c r="E237" s="1285" t="s">
        <v>2994</v>
      </c>
    </row>
    <row r="238" spans="2:5">
      <c r="B238" s="1285" t="s">
        <v>1948</v>
      </c>
      <c r="C238" s="3387">
        <v>132</v>
      </c>
      <c r="D238" s="3386" t="s">
        <v>2993</v>
      </c>
      <c r="E238" s="1285" t="s">
        <v>1313</v>
      </c>
    </row>
    <row r="239" spans="2:5">
      <c r="B239" s="1758" t="s">
        <v>2208</v>
      </c>
      <c r="C239" s="3385"/>
      <c r="D239" s="3384"/>
      <c r="E239" s="1758" t="s">
        <v>2522</v>
      </c>
    </row>
  </sheetData>
  <pageMargins left="0.70866141732283472" right="0.70866141732283472" top="0.37" bottom="0.46" header="0.31496062992125984" footer="0.31496062992125984"/>
  <pageSetup paperSize="8" scale="35" orientation="portrait" r:id="rId1"/>
</worksheet>
</file>

<file path=xl/worksheets/sheet74.xml><?xml version="1.0" encoding="utf-8"?>
<worksheet xmlns="http://schemas.openxmlformats.org/spreadsheetml/2006/main" xmlns:r="http://schemas.openxmlformats.org/officeDocument/2006/relationships">
  <sheetPr>
    <tabColor theme="9" tint="0.59999389629810485"/>
  </sheetPr>
  <dimension ref="A1:DI239"/>
  <sheetViews>
    <sheetView zoomScale="80" zoomScaleNormal="80" workbookViewId="0">
      <pane xSplit="1" ySplit="8" topLeftCell="B9" activePane="bottomRight" state="frozen"/>
      <selection activeCell="E140" sqref="E140"/>
      <selection pane="topRight" activeCell="E140" sqref="E140"/>
      <selection pane="bottomLeft" activeCell="E140" sqref="E140"/>
      <selection pane="bottomRight" activeCell="E140" sqref="E140"/>
    </sheetView>
  </sheetViews>
  <sheetFormatPr defaultRowHeight="12.75"/>
  <cols>
    <col min="1" max="1" width="56.75" style="1100" customWidth="1"/>
    <col min="2" max="94" width="9" style="1100"/>
    <col min="95" max="95" width="17.25" style="1100" customWidth="1"/>
    <col min="96" max="16384" width="9" style="1100"/>
  </cols>
  <sheetData>
    <row r="1" spans="1:113" ht="24.75">
      <c r="A1" s="2196" t="s">
        <v>155</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197"/>
      <c r="AO1" s="2197"/>
      <c r="AP1" s="2197"/>
      <c r="AQ1" s="2197"/>
      <c r="AR1" s="2197"/>
      <c r="AS1" s="2197"/>
      <c r="AT1" s="2197"/>
      <c r="AU1" s="2197"/>
      <c r="AV1" s="2197"/>
      <c r="AW1" s="2197"/>
      <c r="AX1" s="2197"/>
      <c r="AY1" s="2197"/>
      <c r="AZ1" s="2197"/>
      <c r="BA1" s="2197"/>
      <c r="BB1" s="2197"/>
      <c r="BC1" s="2197"/>
      <c r="BD1" s="2197"/>
      <c r="BE1" s="2197"/>
      <c r="BF1" s="2197"/>
      <c r="BG1" s="2197"/>
      <c r="BH1" s="2197"/>
      <c r="BI1" s="2197"/>
      <c r="BJ1" s="2197"/>
      <c r="BK1" s="2197"/>
      <c r="BL1" s="2197"/>
      <c r="BM1" s="2197"/>
      <c r="BN1" s="2197"/>
      <c r="BO1" s="2197"/>
      <c r="BP1" s="2197"/>
      <c r="BQ1" s="2197"/>
      <c r="BR1" s="2197"/>
      <c r="BS1" s="2197"/>
      <c r="BT1" s="2197"/>
      <c r="BU1" s="2197"/>
      <c r="BV1" s="2197"/>
      <c r="BW1" s="2197"/>
      <c r="BX1" s="2197"/>
      <c r="BY1" s="2197"/>
      <c r="BZ1" s="2197"/>
      <c r="CA1" s="2197"/>
      <c r="CB1" s="2197"/>
      <c r="CC1" s="2197"/>
      <c r="CD1" s="2197"/>
      <c r="CE1" s="2197"/>
      <c r="CF1" s="2197"/>
      <c r="CG1" s="2197"/>
      <c r="CH1" s="2197"/>
      <c r="CI1" s="2197"/>
      <c r="CJ1" s="2197"/>
      <c r="CK1" s="2197"/>
      <c r="CL1" s="2197"/>
      <c r="CM1" s="2197"/>
      <c r="CN1" s="2197"/>
      <c r="CO1" s="2197"/>
      <c r="CP1" s="2197"/>
      <c r="CQ1" s="2197"/>
      <c r="CR1" s="2197"/>
      <c r="CS1" s="2197"/>
      <c r="CT1" s="2197"/>
      <c r="CU1" s="2197"/>
      <c r="CV1" s="2197"/>
      <c r="CW1" s="2197"/>
      <c r="CX1" s="2197"/>
      <c r="CY1" s="2197"/>
      <c r="CZ1" s="2197"/>
      <c r="DA1" s="2197"/>
      <c r="DB1" s="2197"/>
      <c r="DC1" s="2197"/>
      <c r="DD1" s="2197"/>
      <c r="DE1" s="2197"/>
      <c r="DF1" s="2197"/>
      <c r="DG1" s="2197"/>
      <c r="DH1" s="2197"/>
      <c r="DI1" s="2197"/>
    </row>
    <row r="2" spans="1:113" ht="24.75">
      <c r="A2" s="2198" t="s">
        <v>1287</v>
      </c>
      <c r="B2" s="2199"/>
      <c r="C2" s="2197"/>
      <c r="D2" s="2197"/>
      <c r="E2" s="2197"/>
      <c r="F2" s="2197"/>
      <c r="G2" s="2197"/>
      <c r="H2" s="2197"/>
      <c r="I2" s="2197"/>
      <c r="J2" s="2197"/>
      <c r="K2" s="2197"/>
      <c r="L2" s="2197"/>
      <c r="M2" s="2197"/>
      <c r="N2" s="2197"/>
      <c r="O2" s="2197"/>
      <c r="P2" s="2197"/>
      <c r="Q2" s="2197"/>
      <c r="R2" s="2197"/>
      <c r="S2" s="2197"/>
      <c r="T2" s="2197"/>
      <c r="U2" s="2197"/>
      <c r="V2" s="2197"/>
      <c r="W2" s="2197"/>
      <c r="X2" s="2200"/>
      <c r="Y2" s="2200"/>
      <c r="Z2" s="2200"/>
      <c r="AA2" s="2197"/>
      <c r="AB2" s="2197"/>
      <c r="AC2" s="2197"/>
      <c r="AD2" s="2197"/>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c r="BU2" s="2197"/>
      <c r="BV2" s="2197"/>
      <c r="BW2" s="2197"/>
      <c r="BX2" s="2197"/>
      <c r="BY2" s="2197"/>
      <c r="BZ2" s="2197"/>
      <c r="CA2" s="2197"/>
      <c r="CB2" s="2197"/>
      <c r="CC2" s="2197"/>
      <c r="CD2" s="2197"/>
      <c r="CE2" s="2197"/>
      <c r="CF2" s="2197"/>
      <c r="CG2" s="2197"/>
      <c r="CH2" s="2197"/>
      <c r="CI2" s="2197"/>
      <c r="CJ2" s="2197"/>
      <c r="CK2" s="2197"/>
      <c r="CL2" s="2197"/>
      <c r="CM2" s="2197"/>
      <c r="CN2" s="2197"/>
      <c r="CO2" s="2197"/>
      <c r="CP2" s="2197"/>
      <c r="CQ2" s="2197"/>
      <c r="CR2" s="2197"/>
      <c r="CS2" s="2197"/>
      <c r="CT2" s="2197"/>
      <c r="CU2" s="2197"/>
      <c r="CV2" s="2197"/>
      <c r="CW2" s="2197"/>
      <c r="CX2" s="2197"/>
      <c r="CY2" s="2197"/>
      <c r="CZ2" s="2197"/>
      <c r="DA2" s="2197"/>
      <c r="DB2" s="2197"/>
      <c r="DC2" s="2197"/>
      <c r="DD2" s="2197"/>
      <c r="DE2" s="2197"/>
      <c r="DF2" s="2197"/>
      <c r="DG2" s="2197"/>
      <c r="DH2" s="2197"/>
      <c r="DI2" s="2197"/>
    </row>
    <row r="3" spans="1:113" ht="25.5" thickBot="1">
      <c r="A3" s="2198" t="s">
        <v>2016</v>
      </c>
      <c r="B3" s="2201"/>
      <c r="C3" s="2201"/>
      <c r="D3" s="2201"/>
      <c r="E3" s="2201"/>
      <c r="F3" s="2201"/>
      <c r="G3" s="2201"/>
      <c r="H3" s="2201"/>
      <c r="I3" s="2201"/>
      <c r="J3" s="2201"/>
      <c r="K3" s="2201"/>
      <c r="L3" s="2201"/>
      <c r="M3" s="2201"/>
      <c r="N3" s="2201"/>
      <c r="O3" s="2201"/>
      <c r="P3" s="2201"/>
      <c r="Q3" s="2201"/>
      <c r="R3" s="2201"/>
      <c r="S3" s="2201"/>
      <c r="T3" s="2201"/>
      <c r="U3" s="2201"/>
      <c r="V3" s="2201"/>
      <c r="W3" s="2202"/>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c r="BP3" s="2201"/>
      <c r="BQ3" s="2201"/>
      <c r="BR3" s="2201"/>
      <c r="BS3" s="2201"/>
      <c r="BT3" s="2201"/>
      <c r="BU3" s="2201"/>
      <c r="BV3" s="2201"/>
      <c r="BW3" s="2201"/>
      <c r="BX3" s="2201"/>
      <c r="BY3" s="2201"/>
      <c r="BZ3" s="2201"/>
      <c r="CA3" s="2201"/>
      <c r="CB3" s="2201"/>
      <c r="CC3" s="2201"/>
      <c r="CD3" s="2201"/>
      <c r="CE3" s="2201"/>
      <c r="CF3" s="2201"/>
      <c r="CG3" s="2201"/>
      <c r="CH3" s="2201"/>
      <c r="CI3" s="2201"/>
      <c r="CJ3" s="2201"/>
      <c r="CK3" s="2201"/>
      <c r="CL3" s="2201"/>
      <c r="CM3" s="2201"/>
      <c r="CN3" s="2201"/>
      <c r="CO3" s="2201"/>
      <c r="CP3" s="2201"/>
      <c r="CQ3" s="2201"/>
      <c r="CR3" s="2201"/>
      <c r="CS3" s="2201"/>
      <c r="CT3" s="2201"/>
      <c r="CU3" s="2201"/>
      <c r="CV3" s="2201"/>
      <c r="CW3" s="2201"/>
      <c r="CX3" s="2201"/>
      <c r="CY3" s="2201"/>
      <c r="CZ3" s="2201"/>
      <c r="DA3" s="2201"/>
      <c r="DB3" s="2201"/>
      <c r="DC3" s="2201"/>
      <c r="DD3" s="2201"/>
      <c r="DE3" s="2201"/>
      <c r="DF3" s="2201"/>
      <c r="DG3" s="2201"/>
      <c r="DH3" s="2201"/>
      <c r="DI3" s="2201"/>
    </row>
    <row r="4" spans="1:113">
      <c r="A4" s="2203"/>
      <c r="B4" s="2204"/>
      <c r="C4" s="2204"/>
      <c r="D4" s="2203"/>
      <c r="E4" s="2203"/>
      <c r="F4" s="2203"/>
      <c r="G4" s="2203"/>
      <c r="H4" s="2203"/>
      <c r="I4" s="2203"/>
      <c r="J4" s="2203"/>
      <c r="K4" s="2203"/>
      <c r="L4" s="2203"/>
      <c r="M4" s="2203"/>
      <c r="N4" s="2203"/>
      <c r="O4" s="2203"/>
      <c r="P4" s="2203"/>
      <c r="Q4" s="2203"/>
      <c r="R4" s="2203"/>
      <c r="S4" s="2203"/>
      <c r="T4" s="2203"/>
      <c r="U4" s="2203"/>
      <c r="V4" s="2203"/>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c r="CD4" s="2204"/>
      <c r="CE4" s="2204"/>
      <c r="CF4" s="2204"/>
      <c r="CG4" s="2204"/>
      <c r="CH4" s="2204"/>
      <c r="CI4" s="2204"/>
      <c r="CJ4" s="2204"/>
      <c r="CK4" s="2204"/>
      <c r="CL4" s="2204"/>
      <c r="CM4" s="2204"/>
      <c r="CN4" s="2204"/>
      <c r="CO4" s="2204"/>
      <c r="CP4" s="2204"/>
      <c r="CQ4" s="2204"/>
      <c r="CR4" s="2204"/>
      <c r="CS4" s="2204"/>
      <c r="CT4" s="2204"/>
      <c r="CU4" s="2204"/>
    </row>
    <row r="5" spans="1:113" ht="19.5">
      <c r="A5" s="2205" t="s">
        <v>2017</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row>
    <row r="7" spans="1:113" s="1040" customFormat="1">
      <c r="A7" s="3747" t="s">
        <v>2018</v>
      </c>
      <c r="B7" s="3748" t="s">
        <v>2019</v>
      </c>
      <c r="C7" s="2206">
        <f t="shared" ref="C7:BN7" si="0">D7-1</f>
        <v>1930</v>
      </c>
      <c r="D7" s="2206">
        <f t="shared" si="0"/>
        <v>1931</v>
      </c>
      <c r="E7" s="2206">
        <f t="shared" si="0"/>
        <v>1932</v>
      </c>
      <c r="F7" s="2206">
        <f t="shared" si="0"/>
        <v>1933</v>
      </c>
      <c r="G7" s="2206">
        <f t="shared" si="0"/>
        <v>1934</v>
      </c>
      <c r="H7" s="2206">
        <f t="shared" si="0"/>
        <v>1935</v>
      </c>
      <c r="I7" s="2206">
        <f t="shared" si="0"/>
        <v>1936</v>
      </c>
      <c r="J7" s="2206">
        <f t="shared" si="0"/>
        <v>1937</v>
      </c>
      <c r="K7" s="2206">
        <f t="shared" si="0"/>
        <v>1938</v>
      </c>
      <c r="L7" s="2206">
        <f t="shared" si="0"/>
        <v>1939</v>
      </c>
      <c r="M7" s="2206">
        <f t="shared" si="0"/>
        <v>1940</v>
      </c>
      <c r="N7" s="2206">
        <f t="shared" si="0"/>
        <v>1941</v>
      </c>
      <c r="O7" s="2206">
        <f t="shared" si="0"/>
        <v>1942</v>
      </c>
      <c r="P7" s="2206">
        <f t="shared" si="0"/>
        <v>1943</v>
      </c>
      <c r="Q7" s="2206">
        <f t="shared" si="0"/>
        <v>1944</v>
      </c>
      <c r="R7" s="2206">
        <f t="shared" si="0"/>
        <v>1945</v>
      </c>
      <c r="S7" s="2206">
        <f t="shared" si="0"/>
        <v>1946</v>
      </c>
      <c r="T7" s="2206">
        <f t="shared" si="0"/>
        <v>1947</v>
      </c>
      <c r="U7" s="2206">
        <f t="shared" si="0"/>
        <v>1948</v>
      </c>
      <c r="V7" s="2206">
        <f t="shared" si="0"/>
        <v>1949</v>
      </c>
      <c r="W7" s="2206">
        <f t="shared" si="0"/>
        <v>1950</v>
      </c>
      <c r="X7" s="2206">
        <f t="shared" si="0"/>
        <v>1951</v>
      </c>
      <c r="Y7" s="2206">
        <f t="shared" si="0"/>
        <v>1952</v>
      </c>
      <c r="Z7" s="2206">
        <f t="shared" si="0"/>
        <v>1953</v>
      </c>
      <c r="AA7" s="2206">
        <f t="shared" si="0"/>
        <v>1954</v>
      </c>
      <c r="AB7" s="2206">
        <f t="shared" si="0"/>
        <v>1955</v>
      </c>
      <c r="AC7" s="2206">
        <f t="shared" si="0"/>
        <v>1956</v>
      </c>
      <c r="AD7" s="2206">
        <f t="shared" si="0"/>
        <v>1957</v>
      </c>
      <c r="AE7" s="2206">
        <f t="shared" si="0"/>
        <v>1958</v>
      </c>
      <c r="AF7" s="2206">
        <f t="shared" si="0"/>
        <v>1959</v>
      </c>
      <c r="AG7" s="2206">
        <f t="shared" si="0"/>
        <v>1960</v>
      </c>
      <c r="AH7" s="2206">
        <f t="shared" si="0"/>
        <v>1961</v>
      </c>
      <c r="AI7" s="2206">
        <f t="shared" si="0"/>
        <v>1962</v>
      </c>
      <c r="AJ7" s="2206">
        <f t="shared" si="0"/>
        <v>1963</v>
      </c>
      <c r="AK7" s="2206">
        <f t="shared" si="0"/>
        <v>1964</v>
      </c>
      <c r="AL7" s="2206">
        <f t="shared" si="0"/>
        <v>1965</v>
      </c>
      <c r="AM7" s="2206">
        <f t="shared" si="0"/>
        <v>1966</v>
      </c>
      <c r="AN7" s="2206">
        <f t="shared" si="0"/>
        <v>1967</v>
      </c>
      <c r="AO7" s="2206">
        <f t="shared" si="0"/>
        <v>1968</v>
      </c>
      <c r="AP7" s="2206">
        <f t="shared" si="0"/>
        <v>1969</v>
      </c>
      <c r="AQ7" s="2206">
        <f t="shared" si="0"/>
        <v>1970</v>
      </c>
      <c r="AR7" s="2206">
        <f t="shared" si="0"/>
        <v>1971</v>
      </c>
      <c r="AS7" s="2206">
        <f t="shared" si="0"/>
        <v>1972</v>
      </c>
      <c r="AT7" s="2206">
        <f t="shared" si="0"/>
        <v>1973</v>
      </c>
      <c r="AU7" s="2206">
        <f t="shared" si="0"/>
        <v>1974</v>
      </c>
      <c r="AV7" s="2206">
        <f t="shared" si="0"/>
        <v>1975</v>
      </c>
      <c r="AW7" s="2206">
        <f t="shared" si="0"/>
        <v>1976</v>
      </c>
      <c r="AX7" s="2206">
        <f t="shared" si="0"/>
        <v>1977</v>
      </c>
      <c r="AY7" s="2206">
        <f t="shared" si="0"/>
        <v>1978</v>
      </c>
      <c r="AZ7" s="2206">
        <f t="shared" si="0"/>
        <v>1979</v>
      </c>
      <c r="BA7" s="2206">
        <f t="shared" si="0"/>
        <v>1980</v>
      </c>
      <c r="BB7" s="2206">
        <f t="shared" si="0"/>
        <v>1981</v>
      </c>
      <c r="BC7" s="2206">
        <f t="shared" si="0"/>
        <v>1982</v>
      </c>
      <c r="BD7" s="2206">
        <f t="shared" si="0"/>
        <v>1983</v>
      </c>
      <c r="BE7" s="2206">
        <f t="shared" si="0"/>
        <v>1984</v>
      </c>
      <c r="BF7" s="2206">
        <f t="shared" si="0"/>
        <v>1985</v>
      </c>
      <c r="BG7" s="2206">
        <f t="shared" si="0"/>
        <v>1986</v>
      </c>
      <c r="BH7" s="2206">
        <f t="shared" si="0"/>
        <v>1987</v>
      </c>
      <c r="BI7" s="2206">
        <f t="shared" si="0"/>
        <v>1988</v>
      </c>
      <c r="BJ7" s="2206">
        <f t="shared" si="0"/>
        <v>1989</v>
      </c>
      <c r="BK7" s="2206">
        <f t="shared" si="0"/>
        <v>1990</v>
      </c>
      <c r="BL7" s="2206">
        <f t="shared" si="0"/>
        <v>1991</v>
      </c>
      <c r="BM7" s="2206">
        <f t="shared" si="0"/>
        <v>1992</v>
      </c>
      <c r="BN7" s="2206">
        <f t="shared" si="0"/>
        <v>1993</v>
      </c>
      <c r="BO7" s="2206">
        <f t="shared" ref="BO7:BY7" si="1">BP7-1</f>
        <v>1994</v>
      </c>
      <c r="BP7" s="2206">
        <f t="shared" si="1"/>
        <v>1995</v>
      </c>
      <c r="BQ7" s="2206">
        <f t="shared" si="1"/>
        <v>1996</v>
      </c>
      <c r="BR7" s="2206">
        <f t="shared" si="1"/>
        <v>1997</v>
      </c>
      <c r="BS7" s="2206">
        <f t="shared" si="1"/>
        <v>1998</v>
      </c>
      <c r="BT7" s="2206">
        <f t="shared" si="1"/>
        <v>1999</v>
      </c>
      <c r="BU7" s="2206">
        <f t="shared" si="1"/>
        <v>2000</v>
      </c>
      <c r="BV7" s="2206">
        <f t="shared" si="1"/>
        <v>2001</v>
      </c>
      <c r="BW7" s="2206">
        <f t="shared" si="1"/>
        <v>2002</v>
      </c>
      <c r="BX7" s="2206">
        <f t="shared" si="1"/>
        <v>2003</v>
      </c>
      <c r="BY7" s="2206">
        <f t="shared" si="1"/>
        <v>2004</v>
      </c>
      <c r="BZ7" s="2206">
        <f>LEFT(CA7,4)-1</f>
        <v>2005</v>
      </c>
      <c r="CA7" s="2206">
        <v>2006</v>
      </c>
      <c r="CB7" s="2206">
        <v>2007</v>
      </c>
      <c r="CC7" s="2206">
        <v>2008</v>
      </c>
      <c r="CD7" s="2206">
        <v>2009</v>
      </c>
      <c r="CE7" s="2206">
        <v>2010</v>
      </c>
      <c r="CF7" s="2206">
        <v>2011</v>
      </c>
      <c r="CG7" s="2206">
        <v>2012</v>
      </c>
      <c r="CH7" s="2206">
        <v>2013</v>
      </c>
      <c r="CI7" s="2206">
        <v>2014</v>
      </c>
      <c r="CJ7" s="2206">
        <v>2015</v>
      </c>
      <c r="CK7" s="2206">
        <v>2016</v>
      </c>
      <c r="CL7" s="2206">
        <v>2017</v>
      </c>
      <c r="CM7" s="2206">
        <v>2018</v>
      </c>
      <c r="CN7" s="2206">
        <v>2019</v>
      </c>
      <c r="CO7" s="2206">
        <v>2020</v>
      </c>
      <c r="CP7" s="2206">
        <v>2021</v>
      </c>
      <c r="CQ7" s="2207" t="s">
        <v>2020</v>
      </c>
    </row>
    <row r="8" spans="1:113" s="1040" customFormat="1">
      <c r="A8" s="3747"/>
      <c r="B8" s="3748"/>
      <c r="C8" s="2208" t="s">
        <v>2021</v>
      </c>
      <c r="D8" s="2208" t="s">
        <v>2021</v>
      </c>
      <c r="E8" s="2208" t="s">
        <v>2021</v>
      </c>
      <c r="F8" s="2208" t="s">
        <v>2021</v>
      </c>
      <c r="G8" s="2208" t="s">
        <v>2021</v>
      </c>
      <c r="H8" s="2208" t="s">
        <v>2021</v>
      </c>
      <c r="I8" s="2208" t="s">
        <v>2021</v>
      </c>
      <c r="J8" s="2208" t="s">
        <v>2021</v>
      </c>
      <c r="K8" s="2208" t="s">
        <v>2021</v>
      </c>
      <c r="L8" s="2208" t="s">
        <v>2021</v>
      </c>
      <c r="M8" s="2208" t="s">
        <v>2021</v>
      </c>
      <c r="N8" s="2208" t="s">
        <v>2021</v>
      </c>
      <c r="O8" s="2208" t="s">
        <v>2021</v>
      </c>
      <c r="P8" s="2208" t="s">
        <v>2021</v>
      </c>
      <c r="Q8" s="2208" t="s">
        <v>2021</v>
      </c>
      <c r="R8" s="2208" t="s">
        <v>2021</v>
      </c>
      <c r="S8" s="2208" t="s">
        <v>2021</v>
      </c>
      <c r="T8" s="2208" t="s">
        <v>2021</v>
      </c>
      <c r="U8" s="2208" t="s">
        <v>2021</v>
      </c>
      <c r="V8" s="2208" t="s">
        <v>2021</v>
      </c>
      <c r="W8" s="2208" t="s">
        <v>2021</v>
      </c>
      <c r="X8" s="2208" t="s">
        <v>2021</v>
      </c>
      <c r="Y8" s="2208" t="s">
        <v>2021</v>
      </c>
      <c r="Z8" s="2208" t="s">
        <v>2021</v>
      </c>
      <c r="AA8" s="2208" t="s">
        <v>2021</v>
      </c>
      <c r="AB8" s="2208" t="s">
        <v>2021</v>
      </c>
      <c r="AC8" s="2208" t="s">
        <v>2021</v>
      </c>
      <c r="AD8" s="2208" t="s">
        <v>2021</v>
      </c>
      <c r="AE8" s="2208" t="s">
        <v>2021</v>
      </c>
      <c r="AF8" s="2208" t="s">
        <v>2021</v>
      </c>
      <c r="AG8" s="2209" t="s">
        <v>2021</v>
      </c>
      <c r="AH8" s="2209" t="s">
        <v>2021</v>
      </c>
      <c r="AI8" s="2209" t="s">
        <v>2021</v>
      </c>
      <c r="AJ8" s="2209" t="s">
        <v>2021</v>
      </c>
      <c r="AK8" s="2209" t="s">
        <v>2021</v>
      </c>
      <c r="AL8" s="2209" t="s">
        <v>2021</v>
      </c>
      <c r="AM8" s="2209" t="s">
        <v>2021</v>
      </c>
      <c r="AN8" s="2209" t="s">
        <v>2021</v>
      </c>
      <c r="AO8" s="2209" t="s">
        <v>2021</v>
      </c>
      <c r="AP8" s="2209" t="s">
        <v>2021</v>
      </c>
      <c r="AQ8" s="2209" t="s">
        <v>2021</v>
      </c>
      <c r="AR8" s="2209" t="s">
        <v>2021</v>
      </c>
      <c r="AS8" s="2209" t="s">
        <v>2021</v>
      </c>
      <c r="AT8" s="2209" t="s">
        <v>2021</v>
      </c>
      <c r="AU8" s="2209" t="s">
        <v>2021</v>
      </c>
      <c r="AV8" s="2209" t="s">
        <v>2021</v>
      </c>
      <c r="AW8" s="2209" t="s">
        <v>2021</v>
      </c>
      <c r="AX8" s="2209" t="s">
        <v>2021</v>
      </c>
      <c r="AY8" s="2209" t="s">
        <v>2021</v>
      </c>
      <c r="AZ8" s="2209" t="s">
        <v>2021</v>
      </c>
      <c r="BA8" s="2209" t="s">
        <v>2021</v>
      </c>
      <c r="BB8" s="2209" t="s">
        <v>2021</v>
      </c>
      <c r="BC8" s="2209" t="s">
        <v>2021</v>
      </c>
      <c r="BD8" s="2209" t="s">
        <v>2021</v>
      </c>
      <c r="BE8" s="2209" t="s">
        <v>2021</v>
      </c>
      <c r="BF8" s="2209" t="s">
        <v>2021</v>
      </c>
      <c r="BG8" s="2209" t="s">
        <v>2021</v>
      </c>
      <c r="BH8" s="2209" t="s">
        <v>2021</v>
      </c>
      <c r="BI8" s="2209" t="s">
        <v>2021</v>
      </c>
      <c r="BJ8" s="2209" t="s">
        <v>2021</v>
      </c>
      <c r="BK8" s="2209" t="s">
        <v>2021</v>
      </c>
      <c r="BL8" s="2209" t="s">
        <v>2021</v>
      </c>
      <c r="BM8" s="2209" t="s">
        <v>2021</v>
      </c>
      <c r="BN8" s="2209" t="s">
        <v>2021</v>
      </c>
      <c r="BO8" s="2209" t="s">
        <v>2021</v>
      </c>
      <c r="BP8" s="2209" t="s">
        <v>2021</v>
      </c>
      <c r="BQ8" s="2209" t="s">
        <v>2021</v>
      </c>
      <c r="BR8" s="2209" t="s">
        <v>2021</v>
      </c>
      <c r="BS8" s="2209" t="s">
        <v>2021</v>
      </c>
      <c r="BT8" s="2209" t="s">
        <v>2021</v>
      </c>
      <c r="BU8" s="2209" t="s">
        <v>2021</v>
      </c>
      <c r="BV8" s="2209" t="s">
        <v>2021</v>
      </c>
      <c r="BW8" s="2209" t="s">
        <v>2021</v>
      </c>
      <c r="BX8" s="2209" t="s">
        <v>2021</v>
      </c>
      <c r="BY8" s="2209" t="s">
        <v>2021</v>
      </c>
      <c r="BZ8" s="2209" t="s">
        <v>2021</v>
      </c>
      <c r="CA8" s="2209" t="s">
        <v>2021</v>
      </c>
      <c r="CB8" s="2209" t="s">
        <v>2021</v>
      </c>
      <c r="CC8" s="2209" t="s">
        <v>2021</v>
      </c>
      <c r="CD8" s="2209" t="s">
        <v>2021</v>
      </c>
      <c r="CE8" s="2209" t="s">
        <v>2021</v>
      </c>
      <c r="CF8" s="2209" t="s">
        <v>2021</v>
      </c>
      <c r="CG8" s="2209" t="s">
        <v>2021</v>
      </c>
      <c r="CH8" s="2209" t="s">
        <v>2021</v>
      </c>
      <c r="CI8" s="2209" t="s">
        <v>2021</v>
      </c>
      <c r="CJ8" s="2209" t="s">
        <v>2021</v>
      </c>
      <c r="CK8" s="2209" t="s">
        <v>2021</v>
      </c>
      <c r="CL8" s="2209" t="s">
        <v>2021</v>
      </c>
      <c r="CM8" s="2209" t="s">
        <v>2021</v>
      </c>
      <c r="CN8" s="2209" t="s">
        <v>2021</v>
      </c>
      <c r="CO8" s="2209" t="s">
        <v>2021</v>
      </c>
      <c r="CP8" s="2209" t="s">
        <v>2021</v>
      </c>
      <c r="CQ8" s="2210" t="s">
        <v>2021</v>
      </c>
    </row>
    <row r="9" spans="1:113" s="2214" customFormat="1">
      <c r="A9" s="2211" t="s">
        <v>2022</v>
      </c>
      <c r="B9" s="2212"/>
      <c r="C9" s="2213"/>
      <c r="D9" s="2213"/>
      <c r="E9" s="2213"/>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13"/>
      <c r="AP9" s="2213"/>
      <c r="AQ9" s="2213"/>
      <c r="AR9" s="2213"/>
      <c r="AS9" s="2213"/>
      <c r="AT9" s="2213"/>
      <c r="AU9" s="2213"/>
      <c r="AV9" s="2213"/>
      <c r="AW9" s="2213"/>
      <c r="AX9" s="2213"/>
      <c r="AY9" s="2213"/>
      <c r="AZ9" s="2213"/>
      <c r="BA9" s="2213"/>
      <c r="BB9" s="2213"/>
      <c r="BC9" s="2213"/>
      <c r="BD9" s="2213"/>
      <c r="BE9" s="2213"/>
      <c r="BF9" s="2213"/>
      <c r="BG9" s="2213"/>
      <c r="BH9" s="2213"/>
      <c r="BI9" s="2213"/>
      <c r="BJ9" s="2213"/>
      <c r="BK9" s="2213"/>
      <c r="BL9" s="2213"/>
      <c r="BM9" s="2213"/>
      <c r="BN9" s="2213"/>
      <c r="BO9" s="2213"/>
      <c r="BP9" s="2213"/>
      <c r="BQ9" s="2213"/>
      <c r="BR9" s="2213"/>
      <c r="BS9" s="2213"/>
      <c r="BT9" s="2213"/>
      <c r="BU9" s="2213"/>
      <c r="BV9" s="2213"/>
      <c r="BW9" s="2213"/>
      <c r="BX9" s="2213"/>
      <c r="BY9" s="2213"/>
      <c r="BZ9" s="2213"/>
      <c r="CA9" s="2213"/>
      <c r="CB9" s="2213"/>
      <c r="CC9" s="2213"/>
      <c r="CD9" s="2213"/>
      <c r="CE9" s="2213"/>
      <c r="CF9" s="2213"/>
      <c r="CG9" s="2213"/>
      <c r="CH9" s="2213"/>
      <c r="CI9" s="2213"/>
      <c r="CJ9" s="2213"/>
      <c r="CK9" s="2213"/>
      <c r="CL9" s="2213"/>
      <c r="CM9" s="2213"/>
      <c r="CN9" s="2213"/>
      <c r="CO9" s="2213"/>
      <c r="CP9" s="2213"/>
      <c r="CQ9" s="2213"/>
    </row>
    <row r="10" spans="1:113">
      <c r="A10" s="2215" t="s">
        <v>1920</v>
      </c>
      <c r="B10" s="2216" t="s">
        <v>2023</v>
      </c>
      <c r="C10" s="2217"/>
      <c r="D10" s="2217"/>
      <c r="E10" s="2217"/>
      <c r="F10" s="2217"/>
      <c r="G10" s="2217"/>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8">
        <f>SUM(C10:CP10)</f>
        <v>0</v>
      </c>
    </row>
    <row r="11" spans="1:113">
      <c r="A11" s="2215" t="s">
        <v>1922</v>
      </c>
      <c r="B11" s="2216" t="s">
        <v>2023</v>
      </c>
      <c r="C11" s="2217"/>
      <c r="D11" s="2217"/>
      <c r="E11" s="2217"/>
      <c r="F11" s="2217"/>
      <c r="G11" s="2217"/>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8">
        <f t="shared" ref="CQ11:CQ74" si="2">SUM(C11:CP11)</f>
        <v>0</v>
      </c>
    </row>
    <row r="12" spans="1:113">
      <c r="A12" s="2215" t="s">
        <v>1921</v>
      </c>
      <c r="B12" s="2216" t="s">
        <v>2023</v>
      </c>
      <c r="C12" s="2217"/>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c r="BP12" s="2217"/>
      <c r="BQ12" s="2217"/>
      <c r="BR12" s="2217"/>
      <c r="BS12" s="2217"/>
      <c r="BT12" s="2217"/>
      <c r="BU12" s="2217"/>
      <c r="BV12" s="2217"/>
      <c r="BW12" s="2217"/>
      <c r="BX12" s="2217"/>
      <c r="BY12" s="2217"/>
      <c r="BZ12" s="2217"/>
      <c r="CA12" s="2217"/>
      <c r="CB12" s="2217"/>
      <c r="CC12" s="2217"/>
      <c r="CD12" s="2217"/>
      <c r="CE12" s="2217"/>
      <c r="CF12" s="2217"/>
      <c r="CG12" s="2217"/>
      <c r="CH12" s="2217"/>
      <c r="CI12" s="2217"/>
      <c r="CJ12" s="2217"/>
      <c r="CK12" s="2217"/>
      <c r="CL12" s="2217"/>
      <c r="CM12" s="2217"/>
      <c r="CN12" s="2217"/>
      <c r="CO12" s="2217"/>
      <c r="CP12" s="2217"/>
      <c r="CQ12" s="2218">
        <f t="shared" si="2"/>
        <v>0</v>
      </c>
    </row>
    <row r="13" spans="1:113">
      <c r="A13" s="2215" t="s">
        <v>2024</v>
      </c>
      <c r="B13" s="2216" t="s">
        <v>2023</v>
      </c>
      <c r="C13" s="2217"/>
      <c r="D13" s="2217"/>
      <c r="E13" s="2217"/>
      <c r="F13" s="2217"/>
      <c r="G13" s="2217"/>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c r="BP13" s="2217"/>
      <c r="BQ13" s="2217"/>
      <c r="BR13" s="2217"/>
      <c r="BS13" s="2217"/>
      <c r="BT13" s="2217"/>
      <c r="BU13" s="2217"/>
      <c r="BV13" s="2217"/>
      <c r="BW13" s="2217"/>
      <c r="BX13" s="2217"/>
      <c r="BY13" s="2217"/>
      <c r="BZ13" s="2217"/>
      <c r="CA13" s="2217"/>
      <c r="CB13" s="2217"/>
      <c r="CC13" s="2217"/>
      <c r="CD13" s="2217"/>
      <c r="CE13" s="2217"/>
      <c r="CF13" s="2217"/>
      <c r="CG13" s="2217"/>
      <c r="CH13" s="2217"/>
      <c r="CI13" s="2217"/>
      <c r="CJ13" s="2217"/>
      <c r="CK13" s="2217"/>
      <c r="CL13" s="2217"/>
      <c r="CM13" s="2217"/>
      <c r="CN13" s="2217"/>
      <c r="CO13" s="2217"/>
      <c r="CP13" s="2217"/>
      <c r="CQ13" s="2218">
        <f t="shared" si="2"/>
        <v>0</v>
      </c>
    </row>
    <row r="14" spans="1:113">
      <c r="A14" s="2215" t="s">
        <v>2025</v>
      </c>
      <c r="B14" s="2216" t="s">
        <v>2023</v>
      </c>
      <c r="C14" s="2217"/>
      <c r="D14" s="2217"/>
      <c r="E14" s="2217"/>
      <c r="F14" s="2217"/>
      <c r="G14" s="2217"/>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8">
        <f t="shared" si="2"/>
        <v>0</v>
      </c>
    </row>
    <row r="15" spans="1:113">
      <c r="A15" s="2215" t="s">
        <v>2026</v>
      </c>
      <c r="B15" s="2216" t="s">
        <v>2023</v>
      </c>
      <c r="C15" s="2217"/>
      <c r="D15" s="2217"/>
      <c r="E15" s="2217"/>
      <c r="F15" s="2217"/>
      <c r="G15" s="2217"/>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8">
        <f t="shared" si="2"/>
        <v>0</v>
      </c>
    </row>
    <row r="16" spans="1:113">
      <c r="A16" s="2215" t="s">
        <v>2027</v>
      </c>
      <c r="B16" s="2216" t="s">
        <v>2023</v>
      </c>
      <c r="C16" s="2217"/>
      <c r="D16" s="2217"/>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8">
        <f t="shared" si="2"/>
        <v>0</v>
      </c>
    </row>
    <row r="17" spans="1:95">
      <c r="A17" s="2215" t="s">
        <v>2028</v>
      </c>
      <c r="B17" s="2216" t="s">
        <v>2023</v>
      </c>
      <c r="C17" s="2217"/>
      <c r="D17" s="2217"/>
      <c r="E17" s="2217"/>
      <c r="F17" s="2217"/>
      <c r="G17" s="2217"/>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c r="AS17" s="2217"/>
      <c r="AT17" s="2217"/>
      <c r="AU17" s="2217"/>
      <c r="AV17" s="2217"/>
      <c r="AW17" s="2217"/>
      <c r="AX17" s="2217"/>
      <c r="AY17" s="2217"/>
      <c r="AZ17" s="2217"/>
      <c r="BA17" s="2217"/>
      <c r="BB17" s="2217"/>
      <c r="BC17" s="2217"/>
      <c r="BD17" s="2217"/>
      <c r="BE17" s="2217"/>
      <c r="BF17" s="2217"/>
      <c r="BG17" s="2217"/>
      <c r="BH17" s="2217"/>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8">
        <f t="shared" si="2"/>
        <v>0</v>
      </c>
    </row>
    <row r="18" spans="1:95">
      <c r="A18" s="2215" t="s">
        <v>2029</v>
      </c>
      <c r="B18" s="2216" t="s">
        <v>2023</v>
      </c>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2217"/>
      <c r="AV18" s="2217"/>
      <c r="AW18" s="2217"/>
      <c r="AX18" s="2217"/>
      <c r="AY18" s="2217"/>
      <c r="AZ18" s="2217"/>
      <c r="BA18" s="2217"/>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7"/>
      <c r="CI18" s="2217"/>
      <c r="CJ18" s="2217"/>
      <c r="CK18" s="2217"/>
      <c r="CL18" s="2217"/>
      <c r="CM18" s="2217"/>
      <c r="CN18" s="2217"/>
      <c r="CO18" s="2217"/>
      <c r="CP18" s="2217"/>
      <c r="CQ18" s="2218">
        <f t="shared" si="2"/>
        <v>0</v>
      </c>
    </row>
    <row r="19" spans="1:95">
      <c r="A19" s="2215" t="s">
        <v>1923</v>
      </c>
      <c r="B19" s="2216" t="s">
        <v>2023</v>
      </c>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c r="AS19" s="2217"/>
      <c r="AT19" s="2217"/>
      <c r="AU19" s="2217"/>
      <c r="AV19" s="2217"/>
      <c r="AW19" s="2217"/>
      <c r="AX19" s="2217"/>
      <c r="AY19" s="2217"/>
      <c r="AZ19" s="2217"/>
      <c r="BA19" s="2217"/>
      <c r="BB19" s="2217"/>
      <c r="BC19" s="2217"/>
      <c r="BD19" s="2217"/>
      <c r="BE19" s="2217"/>
      <c r="BF19" s="2217"/>
      <c r="BG19" s="2217"/>
      <c r="BH19" s="2217"/>
      <c r="BI19" s="2217"/>
      <c r="BJ19" s="2217"/>
      <c r="BK19" s="2217"/>
      <c r="BL19" s="2217"/>
      <c r="BM19" s="2217"/>
      <c r="BN19" s="2217"/>
      <c r="BO19" s="2217"/>
      <c r="BP19" s="2217"/>
      <c r="BQ19" s="2217"/>
      <c r="BR19" s="2217"/>
      <c r="BS19" s="2217"/>
      <c r="BT19" s="2217"/>
      <c r="BU19" s="2217"/>
      <c r="BV19" s="2217"/>
      <c r="BW19" s="2217"/>
      <c r="BX19" s="2217"/>
      <c r="BY19" s="2217"/>
      <c r="BZ19" s="2217"/>
      <c r="CA19" s="2217"/>
      <c r="CB19" s="2217"/>
      <c r="CC19" s="2217"/>
      <c r="CD19" s="2217"/>
      <c r="CE19" s="2217"/>
      <c r="CF19" s="2217"/>
      <c r="CG19" s="2217"/>
      <c r="CH19" s="2217"/>
      <c r="CI19" s="2217"/>
      <c r="CJ19" s="2217"/>
      <c r="CK19" s="2217"/>
      <c r="CL19" s="2217"/>
      <c r="CM19" s="2217"/>
      <c r="CN19" s="2217"/>
      <c r="CO19" s="2217"/>
      <c r="CP19" s="2217"/>
      <c r="CQ19" s="2218">
        <f t="shared" si="2"/>
        <v>0</v>
      </c>
    </row>
    <row r="20" spans="1:95">
      <c r="A20" s="2215" t="s">
        <v>2030</v>
      </c>
      <c r="B20" s="2216" t="s">
        <v>2023</v>
      </c>
      <c r="C20" s="2217"/>
      <c r="D20" s="2217"/>
      <c r="E20" s="2217"/>
      <c r="F20" s="2217"/>
      <c r="G20" s="2217"/>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c r="AS20" s="2217"/>
      <c r="AT20" s="2217"/>
      <c r="AU20" s="2217"/>
      <c r="AV20" s="2217"/>
      <c r="AW20" s="2217"/>
      <c r="AX20" s="2217"/>
      <c r="AY20" s="2217"/>
      <c r="AZ20" s="2217"/>
      <c r="BA20" s="2217"/>
      <c r="BB20" s="2217"/>
      <c r="BC20" s="2217"/>
      <c r="BD20" s="2217"/>
      <c r="BE20" s="2217"/>
      <c r="BF20" s="2217"/>
      <c r="BG20" s="2217"/>
      <c r="BH20" s="2217"/>
      <c r="BI20" s="2217"/>
      <c r="BJ20" s="2217"/>
      <c r="BK20" s="2217"/>
      <c r="BL20" s="2217"/>
      <c r="BM20" s="2217"/>
      <c r="BN20" s="2217"/>
      <c r="BO20" s="2217"/>
      <c r="BP20" s="2217"/>
      <c r="BQ20" s="2217"/>
      <c r="BR20" s="2217"/>
      <c r="BS20" s="2217"/>
      <c r="BT20" s="2217"/>
      <c r="BU20" s="2217"/>
      <c r="BV20" s="2217"/>
      <c r="BW20" s="2217"/>
      <c r="BX20" s="2217"/>
      <c r="BY20" s="2217"/>
      <c r="BZ20" s="2217"/>
      <c r="CA20" s="2217"/>
      <c r="CB20" s="2217"/>
      <c r="CC20" s="2217"/>
      <c r="CD20" s="2217"/>
      <c r="CE20" s="2217"/>
      <c r="CF20" s="2217"/>
      <c r="CG20" s="2217"/>
      <c r="CH20" s="2217"/>
      <c r="CI20" s="2217"/>
      <c r="CJ20" s="2217"/>
      <c r="CK20" s="2217"/>
      <c r="CL20" s="2217"/>
      <c r="CM20" s="2217"/>
      <c r="CN20" s="2217"/>
      <c r="CO20" s="2217"/>
      <c r="CP20" s="2217"/>
      <c r="CQ20" s="2218">
        <f t="shared" si="2"/>
        <v>0</v>
      </c>
    </row>
    <row r="21" spans="1:95" s="2222" customFormat="1">
      <c r="A21" s="2219"/>
      <c r="B21" s="2220"/>
      <c r="C21" s="2221"/>
      <c r="D21" s="2221"/>
      <c r="E21" s="2221"/>
      <c r="F21" s="2221"/>
      <c r="G21" s="2221"/>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2221"/>
      <c r="BH21" s="2221"/>
      <c r="BI21" s="2221"/>
      <c r="BJ21" s="2221"/>
      <c r="BK21" s="2221"/>
      <c r="BL21" s="2221"/>
      <c r="BM21" s="2221"/>
      <c r="BN21" s="2221"/>
      <c r="BO21" s="2221"/>
      <c r="BP21" s="2221"/>
      <c r="BQ21" s="2221"/>
      <c r="BR21" s="2221"/>
      <c r="BS21" s="2221"/>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c r="CN21" s="2221"/>
      <c r="CO21" s="2221"/>
      <c r="CP21" s="2221"/>
      <c r="CQ21" s="2221"/>
    </row>
    <row r="22" spans="1:95">
      <c r="A22" s="2215" t="s">
        <v>1925</v>
      </c>
      <c r="B22" s="2216" t="s">
        <v>2023</v>
      </c>
      <c r="C22" s="2217"/>
      <c r="D22" s="2217"/>
      <c r="E22" s="2217"/>
      <c r="F22" s="2217"/>
      <c r="G22" s="2217"/>
      <c r="H22" s="2217"/>
      <c r="I22" s="2217"/>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c r="AS22" s="2217"/>
      <c r="AT22" s="2217"/>
      <c r="AU22" s="2217"/>
      <c r="AV22" s="2217"/>
      <c r="AW22" s="2217"/>
      <c r="AX22" s="2217"/>
      <c r="AY22" s="2217"/>
      <c r="AZ22" s="2217"/>
      <c r="BA22" s="2217"/>
      <c r="BB22" s="2217"/>
      <c r="BC22" s="2217"/>
      <c r="BD22" s="2217"/>
      <c r="BE22" s="2217"/>
      <c r="BF22" s="2217"/>
      <c r="BG22" s="2217"/>
      <c r="BH22" s="2217"/>
      <c r="BI22" s="2217"/>
      <c r="BJ22" s="2217"/>
      <c r="BK22" s="2217"/>
      <c r="BL22" s="2217"/>
      <c r="BM22" s="2217"/>
      <c r="BN22" s="2217"/>
      <c r="BO22" s="2217"/>
      <c r="BP22" s="2217"/>
      <c r="BQ22" s="2217"/>
      <c r="BR22" s="2217"/>
      <c r="BS22" s="2217"/>
      <c r="BT22" s="2217"/>
      <c r="BU22" s="2217"/>
      <c r="BV22" s="2217"/>
      <c r="BW22" s="2217"/>
      <c r="BX22" s="2217"/>
      <c r="BY22" s="2217"/>
      <c r="BZ22" s="2217"/>
      <c r="CA22" s="2217"/>
      <c r="CB22" s="2217"/>
      <c r="CC22" s="2217"/>
      <c r="CD22" s="2217"/>
      <c r="CE22" s="2217"/>
      <c r="CF22" s="2217"/>
      <c r="CG22" s="2217"/>
      <c r="CH22" s="2217"/>
      <c r="CI22" s="2217"/>
      <c r="CJ22" s="2217"/>
      <c r="CK22" s="2217"/>
      <c r="CL22" s="2217"/>
      <c r="CM22" s="2217"/>
      <c r="CN22" s="2217"/>
      <c r="CO22" s="2217"/>
      <c r="CP22" s="2217"/>
      <c r="CQ22" s="2218">
        <f t="shared" si="2"/>
        <v>0</v>
      </c>
    </row>
    <row r="23" spans="1:95">
      <c r="A23" s="2215" t="s">
        <v>2031</v>
      </c>
      <c r="B23" s="2216" t="s">
        <v>2023</v>
      </c>
      <c r="C23" s="2217"/>
      <c r="D23" s="2217"/>
      <c r="E23" s="2217"/>
      <c r="F23" s="2217"/>
      <c r="G23" s="2217"/>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7"/>
      <c r="BA23" s="2217"/>
      <c r="BB23" s="2217"/>
      <c r="BC23" s="2217"/>
      <c r="BD23" s="2217"/>
      <c r="BE23" s="2217"/>
      <c r="BF23" s="2217"/>
      <c r="BG23" s="2217"/>
      <c r="BH23" s="2217"/>
      <c r="BI23" s="2217"/>
      <c r="BJ23" s="2217"/>
      <c r="BK23" s="2217"/>
      <c r="BL23" s="2217"/>
      <c r="BM23" s="2217"/>
      <c r="BN23" s="2217"/>
      <c r="BO23" s="2217"/>
      <c r="BP23" s="2217"/>
      <c r="BQ23" s="2217"/>
      <c r="BR23" s="2217"/>
      <c r="BS23" s="2217"/>
      <c r="BT23" s="2217"/>
      <c r="BU23" s="2217"/>
      <c r="BV23" s="2217"/>
      <c r="BW23" s="2217"/>
      <c r="BX23" s="2217"/>
      <c r="BY23" s="2217"/>
      <c r="BZ23" s="2217"/>
      <c r="CA23" s="2217"/>
      <c r="CB23" s="2217"/>
      <c r="CC23" s="2217"/>
      <c r="CD23" s="2217"/>
      <c r="CE23" s="2217"/>
      <c r="CF23" s="2217"/>
      <c r="CG23" s="2217"/>
      <c r="CH23" s="2217"/>
      <c r="CI23" s="2217"/>
      <c r="CJ23" s="2217"/>
      <c r="CK23" s="2217"/>
      <c r="CL23" s="2217"/>
      <c r="CM23" s="2217"/>
      <c r="CN23" s="2217"/>
      <c r="CO23" s="2217"/>
      <c r="CP23" s="2217"/>
      <c r="CQ23" s="2218">
        <f t="shared" si="2"/>
        <v>0</v>
      </c>
    </row>
    <row r="24" spans="1:95">
      <c r="A24" s="2215" t="s">
        <v>2032</v>
      </c>
      <c r="B24" s="2216" t="s">
        <v>2023</v>
      </c>
      <c r="C24" s="2217"/>
      <c r="D24" s="2217"/>
      <c r="E24" s="2217"/>
      <c r="F24" s="2217"/>
      <c r="G24" s="2217"/>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7"/>
      <c r="BA24" s="2217"/>
      <c r="BB24" s="2217"/>
      <c r="BC24" s="2217"/>
      <c r="BD24" s="2217"/>
      <c r="BE24" s="2217"/>
      <c r="BF24" s="2217"/>
      <c r="BG24" s="2217"/>
      <c r="BH24" s="2217"/>
      <c r="BI24" s="2217"/>
      <c r="BJ24" s="2217"/>
      <c r="BK24" s="2217"/>
      <c r="BL24" s="2217"/>
      <c r="BM24" s="2217"/>
      <c r="BN24" s="2217"/>
      <c r="BO24" s="2217"/>
      <c r="BP24" s="2217"/>
      <c r="BQ24" s="2217"/>
      <c r="BR24" s="2217"/>
      <c r="BS24" s="2217"/>
      <c r="BT24" s="2217"/>
      <c r="BU24" s="2217"/>
      <c r="BV24" s="2217"/>
      <c r="BW24" s="2217"/>
      <c r="BX24" s="2217"/>
      <c r="BY24" s="2217"/>
      <c r="BZ24" s="2217"/>
      <c r="CA24" s="2217"/>
      <c r="CB24" s="2217"/>
      <c r="CC24" s="2217"/>
      <c r="CD24" s="2217"/>
      <c r="CE24" s="2217"/>
      <c r="CF24" s="2217"/>
      <c r="CG24" s="2217"/>
      <c r="CH24" s="2217"/>
      <c r="CI24" s="2217"/>
      <c r="CJ24" s="2217"/>
      <c r="CK24" s="2217"/>
      <c r="CL24" s="2217"/>
      <c r="CM24" s="2217"/>
      <c r="CN24" s="2217"/>
      <c r="CO24" s="2217"/>
      <c r="CP24" s="2217"/>
      <c r="CQ24" s="2218">
        <f t="shared" si="2"/>
        <v>0</v>
      </c>
    </row>
    <row r="25" spans="1:95">
      <c r="A25" s="2215" t="s">
        <v>2033</v>
      </c>
      <c r="B25" s="2216" t="s">
        <v>2023</v>
      </c>
      <c r="C25" s="2217"/>
      <c r="D25" s="2217"/>
      <c r="E25" s="2217"/>
      <c r="F25" s="2217"/>
      <c r="G25" s="2217"/>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7"/>
      <c r="BA25" s="2217"/>
      <c r="BB25" s="2217"/>
      <c r="BC25" s="2217"/>
      <c r="BD25" s="2217"/>
      <c r="BE25" s="2217"/>
      <c r="BF25" s="2217"/>
      <c r="BG25" s="2217"/>
      <c r="BH25" s="2217"/>
      <c r="BI25" s="2217"/>
      <c r="BJ25" s="2217"/>
      <c r="BK25" s="2217"/>
      <c r="BL25" s="2217"/>
      <c r="BM25" s="2217"/>
      <c r="BN25" s="2217"/>
      <c r="BO25" s="2217"/>
      <c r="BP25" s="2217"/>
      <c r="BQ25" s="2217"/>
      <c r="BR25" s="2217"/>
      <c r="BS25" s="2217"/>
      <c r="BT25" s="2217"/>
      <c r="BU25" s="2217"/>
      <c r="BV25" s="2217"/>
      <c r="BW25" s="2217"/>
      <c r="BX25" s="2217"/>
      <c r="BY25" s="2217"/>
      <c r="BZ25" s="2217"/>
      <c r="CA25" s="2217"/>
      <c r="CB25" s="2217"/>
      <c r="CC25" s="2217"/>
      <c r="CD25" s="2217"/>
      <c r="CE25" s="2217"/>
      <c r="CF25" s="2217"/>
      <c r="CG25" s="2217"/>
      <c r="CH25" s="2217"/>
      <c r="CI25" s="2217"/>
      <c r="CJ25" s="2217"/>
      <c r="CK25" s="2217"/>
      <c r="CL25" s="2217"/>
      <c r="CM25" s="2217"/>
      <c r="CN25" s="2217"/>
      <c r="CO25" s="2217"/>
      <c r="CP25" s="2217"/>
      <c r="CQ25" s="2218">
        <f t="shared" si="2"/>
        <v>0</v>
      </c>
    </row>
    <row r="26" spans="1:95">
      <c r="A26" s="2215" t="s">
        <v>1924</v>
      </c>
      <c r="B26" s="2216" t="s">
        <v>2023</v>
      </c>
      <c r="C26" s="2217"/>
      <c r="D26" s="2217"/>
      <c r="E26" s="2217"/>
      <c r="F26" s="2217"/>
      <c r="G26" s="221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7"/>
      <c r="BA26" s="2217"/>
      <c r="BB26" s="2217"/>
      <c r="BC26" s="2217"/>
      <c r="BD26" s="2217"/>
      <c r="BE26" s="2217"/>
      <c r="BF26" s="2217"/>
      <c r="BG26" s="2217"/>
      <c r="BH26" s="2217"/>
      <c r="BI26" s="2217"/>
      <c r="BJ26" s="2217"/>
      <c r="BK26" s="2217"/>
      <c r="BL26" s="2217"/>
      <c r="BM26" s="2217"/>
      <c r="BN26" s="2217"/>
      <c r="BO26" s="2217"/>
      <c r="BP26" s="2217"/>
      <c r="BQ26" s="2217"/>
      <c r="BR26" s="2217"/>
      <c r="BS26" s="2217"/>
      <c r="BT26" s="2217"/>
      <c r="BU26" s="2217"/>
      <c r="BV26" s="2217"/>
      <c r="BW26" s="2217"/>
      <c r="BX26" s="2217"/>
      <c r="BY26" s="2217"/>
      <c r="BZ26" s="2217"/>
      <c r="CA26" s="2217"/>
      <c r="CB26" s="2217"/>
      <c r="CC26" s="2217"/>
      <c r="CD26" s="2217"/>
      <c r="CE26" s="2217"/>
      <c r="CF26" s="2217"/>
      <c r="CG26" s="2217"/>
      <c r="CH26" s="2217"/>
      <c r="CI26" s="2217"/>
      <c r="CJ26" s="2217"/>
      <c r="CK26" s="2217"/>
      <c r="CL26" s="2217"/>
      <c r="CM26" s="2217"/>
      <c r="CN26" s="2217"/>
      <c r="CO26" s="2217"/>
      <c r="CP26" s="2217"/>
      <c r="CQ26" s="2218">
        <f t="shared" si="2"/>
        <v>0</v>
      </c>
    </row>
    <row r="27" spans="1:95">
      <c r="A27" s="2215" t="s">
        <v>2034</v>
      </c>
      <c r="B27" s="2216" t="s">
        <v>2023</v>
      </c>
      <c r="C27" s="2217"/>
      <c r="D27" s="2217"/>
      <c r="E27" s="2217"/>
      <c r="F27" s="2217"/>
      <c r="G27" s="2217"/>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8">
        <f t="shared" si="2"/>
        <v>0</v>
      </c>
    </row>
    <row r="28" spans="1:95">
      <c r="A28" s="2215" t="s">
        <v>2035</v>
      </c>
      <c r="B28" s="2216" t="s">
        <v>2023</v>
      </c>
      <c r="C28" s="2217"/>
      <c r="D28" s="2217"/>
      <c r="E28" s="2217"/>
      <c r="F28" s="2217"/>
      <c r="G28" s="2217"/>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c r="BP28" s="2217"/>
      <c r="BQ28" s="2217"/>
      <c r="BR28" s="2217"/>
      <c r="BS28" s="2217"/>
      <c r="BT28" s="2217"/>
      <c r="BU28" s="2217"/>
      <c r="BV28" s="2217"/>
      <c r="BW28" s="2217"/>
      <c r="BX28" s="2217"/>
      <c r="BY28" s="2217"/>
      <c r="BZ28" s="2217"/>
      <c r="CA28" s="2217"/>
      <c r="CB28" s="2217"/>
      <c r="CC28" s="2217"/>
      <c r="CD28" s="2217"/>
      <c r="CE28" s="2217"/>
      <c r="CF28" s="2217"/>
      <c r="CG28" s="2217"/>
      <c r="CH28" s="2217"/>
      <c r="CI28" s="2217"/>
      <c r="CJ28" s="2217"/>
      <c r="CK28" s="2217"/>
      <c r="CL28" s="2217"/>
      <c r="CM28" s="2217"/>
      <c r="CN28" s="2217"/>
      <c r="CO28" s="2217"/>
      <c r="CP28" s="2217"/>
      <c r="CQ28" s="2218">
        <f t="shared" si="2"/>
        <v>0</v>
      </c>
    </row>
    <row r="29" spans="1:95">
      <c r="A29" s="2215" t="s">
        <v>2036</v>
      </c>
      <c r="B29" s="2216" t="s">
        <v>2023</v>
      </c>
      <c r="C29" s="2217"/>
      <c r="D29" s="2217"/>
      <c r="E29" s="2217"/>
      <c r="F29" s="2217"/>
      <c r="G29" s="2217"/>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c r="BP29" s="2217"/>
      <c r="BQ29" s="2217"/>
      <c r="BR29" s="2217"/>
      <c r="BS29" s="2217"/>
      <c r="BT29" s="2217"/>
      <c r="BU29" s="2217"/>
      <c r="BV29" s="2217"/>
      <c r="BW29" s="2217"/>
      <c r="BX29" s="2217"/>
      <c r="BY29" s="2217"/>
      <c r="BZ29" s="2217"/>
      <c r="CA29" s="2217"/>
      <c r="CB29" s="2217"/>
      <c r="CC29" s="2217"/>
      <c r="CD29" s="2217"/>
      <c r="CE29" s="2217"/>
      <c r="CF29" s="2217"/>
      <c r="CG29" s="2217"/>
      <c r="CH29" s="2217"/>
      <c r="CI29" s="2217"/>
      <c r="CJ29" s="2217"/>
      <c r="CK29" s="2217"/>
      <c r="CL29" s="2217"/>
      <c r="CM29" s="2217"/>
      <c r="CN29" s="2217"/>
      <c r="CO29" s="2217"/>
      <c r="CP29" s="2217"/>
      <c r="CQ29" s="2218">
        <f t="shared" si="2"/>
        <v>0</v>
      </c>
    </row>
    <row r="30" spans="1:95">
      <c r="A30" s="2215" t="s">
        <v>2037</v>
      </c>
      <c r="B30" s="2216" t="s">
        <v>2023</v>
      </c>
      <c r="C30" s="2217"/>
      <c r="D30" s="2217"/>
      <c r="E30" s="2217"/>
      <c r="F30" s="2217"/>
      <c r="G30" s="2217"/>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c r="BP30" s="2217"/>
      <c r="BQ30" s="2217"/>
      <c r="BR30" s="2217"/>
      <c r="BS30" s="2217"/>
      <c r="BT30" s="2217"/>
      <c r="BU30" s="2217"/>
      <c r="BV30" s="2217"/>
      <c r="BW30" s="2217"/>
      <c r="BX30" s="2217"/>
      <c r="BY30" s="2217"/>
      <c r="BZ30" s="2217"/>
      <c r="CA30" s="2217"/>
      <c r="CB30" s="2217"/>
      <c r="CC30" s="2217"/>
      <c r="CD30" s="2217"/>
      <c r="CE30" s="2217"/>
      <c r="CF30" s="2217"/>
      <c r="CG30" s="2217"/>
      <c r="CH30" s="2217"/>
      <c r="CI30" s="2217"/>
      <c r="CJ30" s="2217"/>
      <c r="CK30" s="2217"/>
      <c r="CL30" s="2217"/>
      <c r="CM30" s="2217"/>
      <c r="CN30" s="2217"/>
      <c r="CO30" s="2217"/>
      <c r="CP30" s="2217"/>
      <c r="CQ30" s="2218">
        <f t="shared" si="2"/>
        <v>0</v>
      </c>
    </row>
    <row r="31" spans="1:95" s="2222" customFormat="1">
      <c r="A31" s="2219"/>
      <c r="B31" s="2220"/>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c r="BA31" s="2221"/>
      <c r="BB31" s="2221"/>
      <c r="BC31" s="2221"/>
      <c r="BD31" s="2221"/>
      <c r="BE31" s="2221"/>
      <c r="BF31" s="2221"/>
      <c r="BG31" s="2221"/>
      <c r="BH31" s="2221"/>
      <c r="BI31" s="2221"/>
      <c r="BJ31" s="2221"/>
      <c r="BK31" s="2221"/>
      <c r="BL31" s="2221"/>
      <c r="BM31" s="2221"/>
      <c r="BN31" s="2221"/>
      <c r="BO31" s="2221"/>
      <c r="BP31" s="2221"/>
      <c r="BQ31" s="2221"/>
      <c r="BR31" s="2221"/>
      <c r="BS31" s="2221"/>
      <c r="BT31" s="2221"/>
      <c r="BU31" s="2221"/>
      <c r="BV31" s="2221"/>
      <c r="BW31" s="2221"/>
      <c r="BX31" s="2221"/>
      <c r="BY31" s="2221"/>
      <c r="BZ31" s="2221"/>
      <c r="CA31" s="2221"/>
      <c r="CB31" s="2221"/>
      <c r="CC31" s="2221"/>
      <c r="CD31" s="2221"/>
      <c r="CE31" s="2221"/>
      <c r="CF31" s="2221"/>
      <c r="CG31" s="2221"/>
      <c r="CH31" s="2221"/>
      <c r="CI31" s="2221"/>
      <c r="CJ31" s="2221"/>
      <c r="CK31" s="2221"/>
      <c r="CL31" s="2221"/>
      <c r="CM31" s="2221"/>
      <c r="CN31" s="2221"/>
      <c r="CO31" s="2221"/>
      <c r="CP31" s="2221"/>
      <c r="CQ31" s="2221"/>
    </row>
    <row r="32" spans="1:95" s="2214" customFormat="1">
      <c r="A32" s="2223" t="s">
        <v>2038</v>
      </c>
      <c r="B32" s="2224"/>
      <c r="C32" s="2217"/>
      <c r="D32" s="2217"/>
      <c r="E32" s="2217"/>
      <c r="F32" s="2217"/>
      <c r="G32" s="2217"/>
      <c r="H32" s="2217"/>
      <c r="I32" s="2217"/>
      <c r="J32" s="2217"/>
      <c r="K32" s="2217"/>
      <c r="L32" s="2217"/>
      <c r="M32" s="2217"/>
      <c r="N32" s="2217"/>
      <c r="O32" s="2217"/>
      <c r="P32" s="2217"/>
      <c r="Q32" s="2217"/>
      <c r="R32" s="2217"/>
      <c r="S32" s="2217"/>
      <c r="T32" s="2217"/>
      <c r="U32" s="2217"/>
      <c r="V32" s="2217"/>
      <c r="W32" s="2217"/>
      <c r="X32" s="2217"/>
      <c r="Y32" s="2217"/>
      <c r="Z32" s="2217"/>
      <c r="AA32" s="2217"/>
      <c r="AB32" s="2217"/>
      <c r="AC32" s="2217"/>
      <c r="AD32" s="2217"/>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217"/>
      <c r="BB32" s="2217"/>
      <c r="BC32" s="2217"/>
      <c r="BD32" s="2217"/>
      <c r="BE32" s="2217"/>
      <c r="BF32" s="2217"/>
      <c r="BG32" s="2217"/>
      <c r="BH32" s="2217"/>
      <c r="BI32" s="2217"/>
      <c r="BJ32" s="2217"/>
      <c r="BK32" s="2217"/>
      <c r="BL32" s="2217"/>
      <c r="BM32" s="2217"/>
      <c r="BN32" s="2217"/>
      <c r="BO32" s="2217"/>
      <c r="BP32" s="2217"/>
      <c r="BQ32" s="2217"/>
      <c r="BR32" s="2217"/>
      <c r="BS32" s="2217"/>
      <c r="BT32" s="2217"/>
      <c r="BU32" s="2217"/>
      <c r="BV32" s="2217"/>
      <c r="BW32" s="2217"/>
      <c r="BX32" s="2217"/>
      <c r="BY32" s="2217"/>
      <c r="BZ32" s="2217"/>
      <c r="CA32" s="2217"/>
      <c r="CB32" s="2217"/>
      <c r="CC32" s="2217"/>
      <c r="CD32" s="2217"/>
      <c r="CE32" s="2217"/>
      <c r="CF32" s="2217"/>
      <c r="CG32" s="2217"/>
      <c r="CH32" s="2217"/>
      <c r="CI32" s="2217"/>
      <c r="CJ32" s="2217"/>
      <c r="CK32" s="2217"/>
      <c r="CL32" s="2217"/>
      <c r="CM32" s="2217"/>
      <c r="CN32" s="2217"/>
      <c r="CO32" s="2217"/>
      <c r="CP32" s="2217"/>
      <c r="CQ32" s="2218">
        <f t="shared" si="2"/>
        <v>0</v>
      </c>
    </row>
    <row r="33" spans="1:95">
      <c r="A33" s="2215" t="s">
        <v>1963</v>
      </c>
      <c r="B33" s="2216" t="s">
        <v>2023</v>
      </c>
      <c r="C33" s="2217"/>
      <c r="D33" s="2217"/>
      <c r="E33" s="2217"/>
      <c r="F33" s="2217"/>
      <c r="G33" s="2217"/>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c r="BP33" s="2217"/>
      <c r="BQ33" s="2217"/>
      <c r="BR33" s="2217"/>
      <c r="BS33" s="2217"/>
      <c r="BT33" s="2217"/>
      <c r="BU33" s="2217"/>
      <c r="BV33" s="2217"/>
      <c r="BW33" s="2217"/>
      <c r="BX33" s="2217"/>
      <c r="BY33" s="2217"/>
      <c r="BZ33" s="2217"/>
      <c r="CA33" s="2217"/>
      <c r="CB33" s="2217"/>
      <c r="CC33" s="2217"/>
      <c r="CD33" s="2217"/>
      <c r="CE33" s="2217"/>
      <c r="CF33" s="2217"/>
      <c r="CG33" s="2217"/>
      <c r="CH33" s="2217"/>
      <c r="CI33" s="2217"/>
      <c r="CJ33" s="2217"/>
      <c r="CK33" s="2217"/>
      <c r="CL33" s="2217"/>
      <c r="CM33" s="2217"/>
      <c r="CN33" s="2217"/>
      <c r="CO33" s="2217"/>
      <c r="CP33" s="2217"/>
      <c r="CQ33" s="2218">
        <f t="shared" si="2"/>
        <v>0</v>
      </c>
    </row>
    <row r="34" spans="1:95">
      <c r="A34" s="2215" t="s">
        <v>2039</v>
      </c>
      <c r="B34" s="2216" t="s">
        <v>2023</v>
      </c>
      <c r="C34" s="2217"/>
      <c r="D34" s="2217"/>
      <c r="E34" s="2217"/>
      <c r="F34" s="2217"/>
      <c r="G34" s="2217"/>
      <c r="H34" s="2217"/>
      <c r="I34" s="2217"/>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c r="BP34" s="2217"/>
      <c r="BQ34" s="2217"/>
      <c r="BR34" s="2217"/>
      <c r="BS34" s="2217"/>
      <c r="BT34" s="2217"/>
      <c r="BU34" s="2217"/>
      <c r="BV34" s="2217"/>
      <c r="BW34" s="2217"/>
      <c r="BX34" s="2217"/>
      <c r="BY34" s="2217"/>
      <c r="BZ34" s="2217"/>
      <c r="CA34" s="2217"/>
      <c r="CB34" s="2217"/>
      <c r="CC34" s="2217"/>
      <c r="CD34" s="2217"/>
      <c r="CE34" s="2217"/>
      <c r="CF34" s="2217"/>
      <c r="CG34" s="2217"/>
      <c r="CH34" s="2217"/>
      <c r="CI34" s="2217"/>
      <c r="CJ34" s="2217"/>
      <c r="CK34" s="2217"/>
      <c r="CL34" s="2217"/>
      <c r="CM34" s="2217"/>
      <c r="CN34" s="2217"/>
      <c r="CO34" s="2217"/>
      <c r="CP34" s="2217"/>
      <c r="CQ34" s="2218">
        <f t="shared" si="2"/>
        <v>0</v>
      </c>
    </row>
    <row r="35" spans="1:95">
      <c r="A35" s="2215" t="s">
        <v>1964</v>
      </c>
      <c r="B35" s="2216" t="s">
        <v>2023</v>
      </c>
      <c r="C35" s="2217"/>
      <c r="D35" s="2217"/>
      <c r="E35" s="2217"/>
      <c r="F35" s="2217"/>
      <c r="G35" s="2217"/>
      <c r="H35" s="2217"/>
      <c r="I35" s="2217"/>
      <c r="J35" s="2217"/>
      <c r="K35" s="2217"/>
      <c r="L35" s="2217"/>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c r="AS35" s="2217"/>
      <c r="AT35" s="2217"/>
      <c r="AU35" s="2217"/>
      <c r="AV35" s="2217"/>
      <c r="AW35" s="2217"/>
      <c r="AX35" s="2217"/>
      <c r="AY35" s="2217"/>
      <c r="AZ35" s="2217"/>
      <c r="BA35" s="2217"/>
      <c r="BB35" s="2217"/>
      <c r="BC35" s="2217"/>
      <c r="BD35" s="2217"/>
      <c r="BE35" s="2217"/>
      <c r="BF35" s="2217"/>
      <c r="BG35" s="2217"/>
      <c r="BH35" s="2217"/>
      <c r="BI35" s="2217"/>
      <c r="BJ35" s="2217"/>
      <c r="BK35" s="2217"/>
      <c r="BL35" s="2217"/>
      <c r="BM35" s="2217"/>
      <c r="BN35" s="2217"/>
      <c r="BO35" s="2217"/>
      <c r="BP35" s="2217"/>
      <c r="BQ35" s="2217"/>
      <c r="BR35" s="2217"/>
      <c r="BS35" s="2217"/>
      <c r="BT35" s="2217"/>
      <c r="BU35" s="2217"/>
      <c r="BV35" s="2217"/>
      <c r="BW35" s="2217"/>
      <c r="BX35" s="2217"/>
      <c r="BY35" s="2217"/>
      <c r="BZ35" s="2217"/>
      <c r="CA35" s="2217"/>
      <c r="CB35" s="2217"/>
      <c r="CC35" s="2217"/>
      <c r="CD35" s="2217"/>
      <c r="CE35" s="2217"/>
      <c r="CF35" s="2217"/>
      <c r="CG35" s="2217"/>
      <c r="CH35" s="2217"/>
      <c r="CI35" s="2217"/>
      <c r="CJ35" s="2217"/>
      <c r="CK35" s="2217"/>
      <c r="CL35" s="2217"/>
      <c r="CM35" s="2217"/>
      <c r="CN35" s="2217"/>
      <c r="CO35" s="2217"/>
      <c r="CP35" s="2217"/>
      <c r="CQ35" s="2218">
        <f t="shared" si="2"/>
        <v>0</v>
      </c>
    </row>
    <row r="36" spans="1:95">
      <c r="A36" s="2215" t="s">
        <v>1965</v>
      </c>
      <c r="B36" s="2216" t="s">
        <v>2023</v>
      </c>
      <c r="C36" s="2217"/>
      <c r="D36" s="2217"/>
      <c r="E36" s="2217"/>
      <c r="F36" s="2217"/>
      <c r="G36" s="2217"/>
      <c r="H36" s="2217"/>
      <c r="I36" s="2217"/>
      <c r="J36" s="2217"/>
      <c r="K36" s="2217"/>
      <c r="L36" s="221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217"/>
      <c r="BB36" s="2217"/>
      <c r="BC36" s="2217"/>
      <c r="BD36" s="2217"/>
      <c r="BE36" s="2217"/>
      <c r="BF36" s="2217"/>
      <c r="BG36" s="2217"/>
      <c r="BH36" s="2217"/>
      <c r="BI36" s="2217"/>
      <c r="BJ36" s="2217"/>
      <c r="BK36" s="2217"/>
      <c r="BL36" s="2217"/>
      <c r="BM36" s="2217"/>
      <c r="BN36" s="2217"/>
      <c r="BO36" s="2217"/>
      <c r="BP36" s="2217"/>
      <c r="BQ36" s="2217"/>
      <c r="BR36" s="2217"/>
      <c r="BS36" s="2217"/>
      <c r="BT36" s="2217"/>
      <c r="BU36" s="2217"/>
      <c r="BV36" s="2217"/>
      <c r="BW36" s="2217"/>
      <c r="BX36" s="2217"/>
      <c r="BY36" s="2217"/>
      <c r="BZ36" s="2217"/>
      <c r="CA36" s="2217"/>
      <c r="CB36" s="2217"/>
      <c r="CC36" s="2217"/>
      <c r="CD36" s="2217"/>
      <c r="CE36" s="2217"/>
      <c r="CF36" s="2217"/>
      <c r="CG36" s="2217"/>
      <c r="CH36" s="2217"/>
      <c r="CI36" s="2217"/>
      <c r="CJ36" s="2217"/>
      <c r="CK36" s="2217"/>
      <c r="CL36" s="2217"/>
      <c r="CM36" s="2217"/>
      <c r="CN36" s="2217"/>
      <c r="CO36" s="2217"/>
      <c r="CP36" s="2217"/>
      <c r="CQ36" s="2218">
        <f t="shared" si="2"/>
        <v>0</v>
      </c>
    </row>
    <row r="37" spans="1:95">
      <c r="A37" s="2215" t="s">
        <v>1966</v>
      </c>
      <c r="B37" s="2216" t="s">
        <v>2023</v>
      </c>
      <c r="C37" s="2217"/>
      <c r="D37" s="2217"/>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217"/>
      <c r="BB37" s="2217"/>
      <c r="BC37" s="2217"/>
      <c r="BD37" s="2217"/>
      <c r="BE37" s="2217"/>
      <c r="BF37" s="2217"/>
      <c r="BG37" s="2217"/>
      <c r="BH37" s="2217"/>
      <c r="BI37" s="2217"/>
      <c r="BJ37" s="2217"/>
      <c r="BK37" s="2217"/>
      <c r="BL37" s="2217"/>
      <c r="BM37" s="2217"/>
      <c r="BN37" s="2217"/>
      <c r="BO37" s="2217"/>
      <c r="BP37" s="2217"/>
      <c r="BQ37" s="2217"/>
      <c r="BR37" s="2217"/>
      <c r="BS37" s="2217"/>
      <c r="BT37" s="2217"/>
      <c r="BU37" s="2217"/>
      <c r="BV37" s="2217"/>
      <c r="BW37" s="2217"/>
      <c r="BX37" s="2217"/>
      <c r="BY37" s="2217"/>
      <c r="BZ37" s="2217"/>
      <c r="CA37" s="2217"/>
      <c r="CB37" s="2217"/>
      <c r="CC37" s="2217"/>
      <c r="CD37" s="2217"/>
      <c r="CE37" s="2217"/>
      <c r="CF37" s="2217"/>
      <c r="CG37" s="2217"/>
      <c r="CH37" s="2217"/>
      <c r="CI37" s="2217"/>
      <c r="CJ37" s="2217"/>
      <c r="CK37" s="2217"/>
      <c r="CL37" s="2217"/>
      <c r="CM37" s="2217"/>
      <c r="CN37" s="2217"/>
      <c r="CO37" s="2217"/>
      <c r="CP37" s="2217"/>
      <c r="CQ37" s="2218">
        <f t="shared" si="2"/>
        <v>0</v>
      </c>
    </row>
    <row r="38" spans="1:95">
      <c r="A38" s="2215" t="s">
        <v>1967</v>
      </c>
      <c r="B38" s="2216" t="s">
        <v>2023</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c r="AS38" s="2217"/>
      <c r="AT38" s="2217"/>
      <c r="AU38" s="2217"/>
      <c r="AV38" s="2217"/>
      <c r="AW38" s="2217"/>
      <c r="AX38" s="2217"/>
      <c r="AY38" s="2217"/>
      <c r="AZ38" s="2217"/>
      <c r="BA38" s="2217"/>
      <c r="BB38" s="2217"/>
      <c r="BC38" s="2217"/>
      <c r="BD38" s="2217"/>
      <c r="BE38" s="2217"/>
      <c r="BF38" s="2217"/>
      <c r="BG38" s="2217"/>
      <c r="BH38" s="2217"/>
      <c r="BI38" s="2217"/>
      <c r="BJ38" s="2217"/>
      <c r="BK38" s="2217"/>
      <c r="BL38" s="2217"/>
      <c r="BM38" s="2217"/>
      <c r="BN38" s="2217"/>
      <c r="BO38" s="2217"/>
      <c r="BP38" s="2217"/>
      <c r="BQ38" s="2217"/>
      <c r="BR38" s="2217"/>
      <c r="BS38" s="2217"/>
      <c r="BT38" s="2217"/>
      <c r="BU38" s="2217"/>
      <c r="BV38" s="2217"/>
      <c r="BW38" s="2217"/>
      <c r="BX38" s="2217"/>
      <c r="BY38" s="2217"/>
      <c r="BZ38" s="2217"/>
      <c r="CA38" s="2217"/>
      <c r="CB38" s="2217"/>
      <c r="CC38" s="2217"/>
      <c r="CD38" s="2217"/>
      <c r="CE38" s="2217"/>
      <c r="CF38" s="2217"/>
      <c r="CG38" s="2217"/>
      <c r="CH38" s="2217"/>
      <c r="CI38" s="2217"/>
      <c r="CJ38" s="2217"/>
      <c r="CK38" s="2217"/>
      <c r="CL38" s="2217"/>
      <c r="CM38" s="2217"/>
      <c r="CN38" s="2217"/>
      <c r="CO38" s="2217"/>
      <c r="CP38" s="2217"/>
      <c r="CQ38" s="2218">
        <f t="shared" si="2"/>
        <v>0</v>
      </c>
    </row>
    <row r="39" spans="1:95">
      <c r="A39" s="2215" t="s">
        <v>2040</v>
      </c>
      <c r="B39" s="2216" t="s">
        <v>2023</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c r="AS39" s="2217"/>
      <c r="AT39" s="2217"/>
      <c r="AU39" s="2217"/>
      <c r="AV39" s="2217"/>
      <c r="AW39" s="2217"/>
      <c r="AX39" s="2217"/>
      <c r="AY39" s="2217"/>
      <c r="AZ39" s="2217"/>
      <c r="BA39" s="2217"/>
      <c r="BB39" s="2217"/>
      <c r="BC39" s="2217"/>
      <c r="BD39" s="2217"/>
      <c r="BE39" s="2217"/>
      <c r="BF39" s="2217"/>
      <c r="BG39" s="2217"/>
      <c r="BH39" s="2217"/>
      <c r="BI39" s="2217"/>
      <c r="BJ39" s="2217"/>
      <c r="BK39" s="2217"/>
      <c r="BL39" s="2217"/>
      <c r="BM39" s="2217"/>
      <c r="BN39" s="2217"/>
      <c r="BO39" s="2217"/>
      <c r="BP39" s="2217"/>
      <c r="BQ39" s="2217"/>
      <c r="BR39" s="2217"/>
      <c r="BS39" s="2217"/>
      <c r="BT39" s="2217"/>
      <c r="BU39" s="2217"/>
      <c r="BV39" s="2217"/>
      <c r="BW39" s="2217"/>
      <c r="BX39" s="2217"/>
      <c r="BY39" s="2217"/>
      <c r="BZ39" s="2217"/>
      <c r="CA39" s="2217"/>
      <c r="CB39" s="2217"/>
      <c r="CC39" s="2217"/>
      <c r="CD39" s="2217"/>
      <c r="CE39" s="2217"/>
      <c r="CF39" s="2217"/>
      <c r="CG39" s="2217"/>
      <c r="CH39" s="2217"/>
      <c r="CI39" s="2217"/>
      <c r="CJ39" s="2217"/>
      <c r="CK39" s="2217"/>
      <c r="CL39" s="2217"/>
      <c r="CM39" s="2217"/>
      <c r="CN39" s="2217"/>
      <c r="CO39" s="2217"/>
      <c r="CP39" s="2217"/>
      <c r="CQ39" s="2218">
        <f t="shared" si="2"/>
        <v>0</v>
      </c>
    </row>
    <row r="40" spans="1:95" s="2222" customFormat="1">
      <c r="A40" s="2219"/>
      <c r="B40" s="2220"/>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2221"/>
      <c r="BH40" s="2221"/>
      <c r="BI40" s="2221"/>
      <c r="BJ40" s="2221"/>
      <c r="BK40" s="2221"/>
      <c r="BL40" s="2221"/>
      <c r="BM40" s="2221"/>
      <c r="BN40" s="2221"/>
      <c r="BO40" s="2221"/>
      <c r="BP40" s="2221"/>
      <c r="BQ40" s="2221"/>
      <c r="BR40" s="2221"/>
      <c r="BS40" s="2221"/>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c r="CN40" s="2221"/>
      <c r="CO40" s="2221"/>
      <c r="CP40" s="2221"/>
      <c r="CQ40" s="2221"/>
    </row>
    <row r="41" spans="1:95" s="2214" customFormat="1">
      <c r="A41" s="2223" t="s">
        <v>2041</v>
      </c>
      <c r="B41" s="2224"/>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c r="BR41" s="2217"/>
      <c r="BS41" s="2217"/>
      <c r="BT41" s="2217"/>
      <c r="BU41" s="2217"/>
      <c r="BV41" s="2217"/>
      <c r="BW41" s="2217"/>
      <c r="BX41" s="2217"/>
      <c r="BY41" s="2217"/>
      <c r="BZ41" s="2217"/>
      <c r="CA41" s="2217"/>
      <c r="CB41" s="2217"/>
      <c r="CC41" s="2217"/>
      <c r="CD41" s="2217"/>
      <c r="CE41" s="2217"/>
      <c r="CF41" s="2217"/>
      <c r="CG41" s="2217"/>
      <c r="CH41" s="2217"/>
      <c r="CI41" s="2217"/>
      <c r="CJ41" s="2217"/>
      <c r="CK41" s="2217"/>
      <c r="CL41" s="2217"/>
      <c r="CM41" s="2217"/>
      <c r="CN41" s="2217"/>
      <c r="CO41" s="2217"/>
      <c r="CP41" s="2217"/>
      <c r="CQ41" s="2218">
        <f t="shared" si="2"/>
        <v>0</v>
      </c>
    </row>
    <row r="42" spans="1:95">
      <c r="A42" s="2215" t="s">
        <v>1932</v>
      </c>
      <c r="B42" s="2216" t="s">
        <v>2023</v>
      </c>
      <c r="C42" s="2217"/>
      <c r="D42" s="2217"/>
      <c r="E42" s="2217"/>
      <c r="F42" s="2217"/>
      <c r="G42" s="2217"/>
      <c r="H42" s="2217"/>
      <c r="I42" s="2217"/>
      <c r="J42" s="2217"/>
      <c r="K42" s="2217"/>
      <c r="L42" s="2217"/>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7"/>
      <c r="AM42" s="2217"/>
      <c r="AN42" s="2217"/>
      <c r="AO42" s="2217"/>
      <c r="AP42" s="2217"/>
      <c r="AQ42" s="2217"/>
      <c r="AR42" s="2217"/>
      <c r="AS42" s="2217"/>
      <c r="AT42" s="2217"/>
      <c r="AU42" s="2217"/>
      <c r="AV42" s="2217"/>
      <c r="AW42" s="2217"/>
      <c r="AX42" s="2217"/>
      <c r="AY42" s="2217"/>
      <c r="AZ42" s="2217"/>
      <c r="BA42" s="2217"/>
      <c r="BB42" s="2217"/>
      <c r="BC42" s="2217"/>
      <c r="BD42" s="2217"/>
      <c r="BE42" s="2217"/>
      <c r="BF42" s="2217"/>
      <c r="BG42" s="2217"/>
      <c r="BH42" s="2217"/>
      <c r="BI42" s="2217"/>
      <c r="BJ42" s="2217"/>
      <c r="BK42" s="2217"/>
      <c r="BL42" s="2217"/>
      <c r="BM42" s="2217"/>
      <c r="BN42" s="2217"/>
      <c r="BO42" s="2217"/>
      <c r="BP42" s="2217"/>
      <c r="BQ42" s="2217"/>
      <c r="BR42" s="2217"/>
      <c r="BS42" s="2217"/>
      <c r="BT42" s="2217"/>
      <c r="BU42" s="2217"/>
      <c r="BV42" s="2217"/>
      <c r="BW42" s="2217"/>
      <c r="BX42" s="2217"/>
      <c r="BY42" s="2217"/>
      <c r="BZ42" s="2217"/>
      <c r="CA42" s="2217"/>
      <c r="CB42" s="2217"/>
      <c r="CC42" s="2217"/>
      <c r="CD42" s="2217"/>
      <c r="CE42" s="2217"/>
      <c r="CF42" s="2217"/>
      <c r="CG42" s="2217"/>
      <c r="CH42" s="2217"/>
      <c r="CI42" s="2217"/>
      <c r="CJ42" s="2217"/>
      <c r="CK42" s="2217"/>
      <c r="CL42" s="2217"/>
      <c r="CM42" s="2217"/>
      <c r="CN42" s="2217"/>
      <c r="CO42" s="2217"/>
      <c r="CP42" s="2217"/>
      <c r="CQ42" s="2218">
        <f t="shared" si="2"/>
        <v>0</v>
      </c>
    </row>
    <row r="43" spans="1:95">
      <c r="A43" s="2215" t="s">
        <v>1931</v>
      </c>
      <c r="B43" s="2216" t="s">
        <v>2023</v>
      </c>
      <c r="C43" s="2217"/>
      <c r="D43" s="2217"/>
      <c r="E43" s="2217"/>
      <c r="F43" s="2217"/>
      <c r="G43" s="2217"/>
      <c r="H43" s="2217"/>
      <c r="I43" s="2217"/>
      <c r="J43" s="2217"/>
      <c r="K43" s="2217"/>
      <c r="L43" s="2217"/>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c r="AS43" s="2217"/>
      <c r="AT43" s="2217"/>
      <c r="AU43" s="2217"/>
      <c r="AV43" s="2217"/>
      <c r="AW43" s="2217"/>
      <c r="AX43" s="2217"/>
      <c r="AY43" s="2217"/>
      <c r="AZ43" s="2217"/>
      <c r="BA43" s="2217"/>
      <c r="BB43" s="2217"/>
      <c r="BC43" s="2217"/>
      <c r="BD43" s="2217"/>
      <c r="BE43" s="2217"/>
      <c r="BF43" s="2217"/>
      <c r="BG43" s="2217"/>
      <c r="BH43" s="2217"/>
      <c r="BI43" s="2217"/>
      <c r="BJ43" s="2217"/>
      <c r="BK43" s="2217"/>
      <c r="BL43" s="2217"/>
      <c r="BM43" s="2217"/>
      <c r="BN43" s="2217"/>
      <c r="BO43" s="2217"/>
      <c r="BP43" s="2217"/>
      <c r="BQ43" s="2217"/>
      <c r="BR43" s="2217"/>
      <c r="BS43" s="2217"/>
      <c r="BT43" s="2217"/>
      <c r="BU43" s="2217"/>
      <c r="BV43" s="2217"/>
      <c r="BW43" s="2217"/>
      <c r="BX43" s="2217"/>
      <c r="BY43" s="2217"/>
      <c r="BZ43" s="2217"/>
      <c r="CA43" s="2217"/>
      <c r="CB43" s="2217"/>
      <c r="CC43" s="2217"/>
      <c r="CD43" s="2217"/>
      <c r="CE43" s="2217"/>
      <c r="CF43" s="2217"/>
      <c r="CG43" s="2217"/>
      <c r="CH43" s="2217"/>
      <c r="CI43" s="2217"/>
      <c r="CJ43" s="2217"/>
      <c r="CK43" s="2217"/>
      <c r="CL43" s="2217"/>
      <c r="CM43" s="2217"/>
      <c r="CN43" s="2217"/>
      <c r="CO43" s="2217"/>
      <c r="CP43" s="2217"/>
      <c r="CQ43" s="2218">
        <f t="shared" si="2"/>
        <v>0</v>
      </c>
    </row>
    <row r="44" spans="1:95">
      <c r="A44" s="2215" t="s">
        <v>1930</v>
      </c>
      <c r="B44" s="2216" t="s">
        <v>2023</v>
      </c>
      <c r="C44" s="2217"/>
      <c r="D44" s="2217"/>
      <c r="E44" s="2217"/>
      <c r="F44" s="2217"/>
      <c r="G44" s="2217"/>
      <c r="H44" s="2217"/>
      <c r="I44" s="2217"/>
      <c r="J44" s="2217"/>
      <c r="K44" s="2217"/>
      <c r="L44" s="2217"/>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c r="AS44" s="2217"/>
      <c r="AT44" s="2217"/>
      <c r="AU44" s="2217"/>
      <c r="AV44" s="2217"/>
      <c r="AW44" s="2217"/>
      <c r="AX44" s="2217"/>
      <c r="AY44" s="2217"/>
      <c r="AZ44" s="2217"/>
      <c r="BA44" s="2217"/>
      <c r="BB44" s="2217"/>
      <c r="BC44" s="2217"/>
      <c r="BD44" s="2217"/>
      <c r="BE44" s="2217"/>
      <c r="BF44" s="2217"/>
      <c r="BG44" s="2217"/>
      <c r="BH44" s="2217"/>
      <c r="BI44" s="2217"/>
      <c r="BJ44" s="2217"/>
      <c r="BK44" s="2217"/>
      <c r="BL44" s="2217"/>
      <c r="BM44" s="2217"/>
      <c r="BN44" s="2217"/>
      <c r="BO44" s="2217"/>
      <c r="BP44" s="2217"/>
      <c r="BQ44" s="2217"/>
      <c r="BR44" s="2217"/>
      <c r="BS44" s="2217"/>
      <c r="BT44" s="2217"/>
      <c r="BU44" s="2217"/>
      <c r="BV44" s="2217"/>
      <c r="BW44" s="2217"/>
      <c r="BX44" s="2217"/>
      <c r="BY44" s="2217"/>
      <c r="BZ44" s="2217"/>
      <c r="CA44" s="2217"/>
      <c r="CB44" s="2217"/>
      <c r="CC44" s="2217"/>
      <c r="CD44" s="2217"/>
      <c r="CE44" s="2217"/>
      <c r="CF44" s="2217"/>
      <c r="CG44" s="2217"/>
      <c r="CH44" s="2217"/>
      <c r="CI44" s="2217"/>
      <c r="CJ44" s="2217"/>
      <c r="CK44" s="2217"/>
      <c r="CL44" s="2217"/>
      <c r="CM44" s="2217"/>
      <c r="CN44" s="2217"/>
      <c r="CO44" s="2217"/>
      <c r="CP44" s="2217"/>
      <c r="CQ44" s="2218">
        <f t="shared" si="2"/>
        <v>0</v>
      </c>
    </row>
    <row r="45" spans="1:95">
      <c r="A45" s="2215" t="s">
        <v>2042</v>
      </c>
      <c r="B45" s="2216" t="s">
        <v>2023</v>
      </c>
      <c r="C45" s="2217"/>
      <c r="D45" s="2217"/>
      <c r="E45" s="2217"/>
      <c r="F45" s="2217"/>
      <c r="G45" s="2217"/>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8">
        <f t="shared" si="2"/>
        <v>0</v>
      </c>
    </row>
    <row r="46" spans="1:95">
      <c r="A46" s="2215" t="s">
        <v>2043</v>
      </c>
      <c r="B46" s="2216" t="s">
        <v>2023</v>
      </c>
      <c r="C46" s="2217"/>
      <c r="D46" s="2217"/>
      <c r="E46" s="2217"/>
      <c r="F46" s="2217"/>
      <c r="G46" s="2217"/>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8">
        <f t="shared" si="2"/>
        <v>0</v>
      </c>
    </row>
    <row r="47" spans="1:95">
      <c r="A47" s="2215" t="s">
        <v>2044</v>
      </c>
      <c r="B47" s="2216" t="s">
        <v>2023</v>
      </c>
      <c r="C47" s="2217"/>
      <c r="D47" s="2217"/>
      <c r="E47" s="2217"/>
      <c r="F47" s="2217"/>
      <c r="G47" s="2217"/>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8">
        <f t="shared" si="2"/>
        <v>0</v>
      </c>
    </row>
    <row r="48" spans="1:95">
      <c r="A48" s="2215" t="s">
        <v>2045</v>
      </c>
      <c r="B48" s="2216" t="s">
        <v>2023</v>
      </c>
      <c r="C48" s="2217"/>
      <c r="D48" s="2217"/>
      <c r="E48" s="2217"/>
      <c r="F48" s="2217"/>
      <c r="G48" s="2217"/>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8">
        <f t="shared" si="2"/>
        <v>0</v>
      </c>
    </row>
    <row r="49" spans="1:95">
      <c r="A49" s="2215" t="s">
        <v>2046</v>
      </c>
      <c r="B49" s="2216" t="s">
        <v>2023</v>
      </c>
      <c r="C49" s="2217"/>
      <c r="D49" s="2217"/>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7"/>
      <c r="BC49" s="2217"/>
      <c r="BD49" s="2217"/>
      <c r="BE49" s="2217"/>
      <c r="BF49" s="2217"/>
      <c r="BG49" s="2217"/>
      <c r="BH49" s="2217"/>
      <c r="BI49" s="2217"/>
      <c r="BJ49" s="2217"/>
      <c r="BK49" s="2217"/>
      <c r="BL49" s="2217"/>
      <c r="BM49" s="2217"/>
      <c r="BN49" s="2217"/>
      <c r="BO49" s="2217"/>
      <c r="BP49" s="2217"/>
      <c r="BQ49" s="2217"/>
      <c r="BR49" s="2217"/>
      <c r="BS49" s="2217"/>
      <c r="BT49" s="2217"/>
      <c r="BU49" s="2217"/>
      <c r="BV49" s="2217"/>
      <c r="BW49" s="2217"/>
      <c r="BX49" s="2217"/>
      <c r="BY49" s="2217"/>
      <c r="BZ49" s="2217"/>
      <c r="CA49" s="2217"/>
      <c r="CB49" s="2217"/>
      <c r="CC49" s="2217"/>
      <c r="CD49" s="2217"/>
      <c r="CE49" s="2217"/>
      <c r="CF49" s="2217"/>
      <c r="CG49" s="2217"/>
      <c r="CH49" s="2217"/>
      <c r="CI49" s="2217"/>
      <c r="CJ49" s="2217"/>
      <c r="CK49" s="2217"/>
      <c r="CL49" s="2217"/>
      <c r="CM49" s="2217"/>
      <c r="CN49" s="2217"/>
      <c r="CO49" s="2217"/>
      <c r="CP49" s="2217"/>
      <c r="CQ49" s="2218">
        <f t="shared" si="2"/>
        <v>0</v>
      </c>
    </row>
    <row r="50" spans="1:95">
      <c r="A50" s="2215" t="s">
        <v>2047</v>
      </c>
      <c r="B50" s="2216" t="s">
        <v>2023</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7"/>
      <c r="BC50" s="2217"/>
      <c r="BD50" s="2217"/>
      <c r="BE50" s="2217"/>
      <c r="BF50" s="2217"/>
      <c r="BG50" s="2217"/>
      <c r="BH50" s="2217"/>
      <c r="BI50" s="2217"/>
      <c r="BJ50" s="2217"/>
      <c r="BK50" s="2217"/>
      <c r="BL50" s="2217"/>
      <c r="BM50" s="2217"/>
      <c r="BN50" s="2217"/>
      <c r="BO50" s="2217"/>
      <c r="BP50" s="2217"/>
      <c r="BQ50" s="2217"/>
      <c r="BR50" s="2217"/>
      <c r="BS50" s="2217"/>
      <c r="BT50" s="2217"/>
      <c r="BU50" s="2217"/>
      <c r="BV50" s="2217"/>
      <c r="BW50" s="2217"/>
      <c r="BX50" s="2217"/>
      <c r="BY50" s="2217"/>
      <c r="BZ50" s="2217"/>
      <c r="CA50" s="2217"/>
      <c r="CB50" s="2217"/>
      <c r="CC50" s="2217"/>
      <c r="CD50" s="2217"/>
      <c r="CE50" s="2217"/>
      <c r="CF50" s="2217"/>
      <c r="CG50" s="2217"/>
      <c r="CH50" s="2217"/>
      <c r="CI50" s="2217"/>
      <c r="CJ50" s="2217"/>
      <c r="CK50" s="2217"/>
      <c r="CL50" s="2217"/>
      <c r="CM50" s="2217"/>
      <c r="CN50" s="2217"/>
      <c r="CO50" s="2217"/>
      <c r="CP50" s="2217"/>
      <c r="CQ50" s="2218">
        <f t="shared" si="2"/>
        <v>0</v>
      </c>
    </row>
    <row r="51" spans="1:95">
      <c r="A51" s="2215" t="s">
        <v>2048</v>
      </c>
      <c r="B51" s="2216" t="s">
        <v>2023</v>
      </c>
      <c r="C51" s="2217"/>
      <c r="D51" s="2217"/>
      <c r="E51" s="2217"/>
      <c r="F51" s="2217"/>
      <c r="G51" s="2217"/>
      <c r="H51" s="2217"/>
      <c r="I51" s="2217"/>
      <c r="J51" s="2217"/>
      <c r="K51" s="2217"/>
      <c r="L51" s="221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c r="AS51" s="2217"/>
      <c r="AT51" s="2217"/>
      <c r="AU51" s="2217"/>
      <c r="AV51" s="2217"/>
      <c r="AW51" s="2217"/>
      <c r="AX51" s="2217"/>
      <c r="AY51" s="2217"/>
      <c r="AZ51" s="2217"/>
      <c r="BA51" s="2217"/>
      <c r="BB51" s="2217"/>
      <c r="BC51" s="2217"/>
      <c r="BD51" s="2217"/>
      <c r="BE51" s="2217"/>
      <c r="BF51" s="2217"/>
      <c r="BG51" s="2217"/>
      <c r="BH51" s="2217"/>
      <c r="BI51" s="2217"/>
      <c r="BJ51" s="2217"/>
      <c r="BK51" s="2217"/>
      <c r="BL51" s="2217"/>
      <c r="BM51" s="2217"/>
      <c r="BN51" s="2217"/>
      <c r="BO51" s="2217"/>
      <c r="BP51" s="2217"/>
      <c r="BQ51" s="2217"/>
      <c r="BR51" s="2217"/>
      <c r="BS51" s="2217"/>
      <c r="BT51" s="2217"/>
      <c r="BU51" s="2217"/>
      <c r="BV51" s="2217"/>
      <c r="BW51" s="2217"/>
      <c r="BX51" s="2217"/>
      <c r="BY51" s="2217"/>
      <c r="BZ51" s="2217"/>
      <c r="CA51" s="2217"/>
      <c r="CB51" s="2217"/>
      <c r="CC51" s="2217"/>
      <c r="CD51" s="2217"/>
      <c r="CE51" s="2217"/>
      <c r="CF51" s="2217"/>
      <c r="CG51" s="2217"/>
      <c r="CH51" s="2217"/>
      <c r="CI51" s="2217"/>
      <c r="CJ51" s="2217"/>
      <c r="CK51" s="2217"/>
      <c r="CL51" s="2217"/>
      <c r="CM51" s="2217"/>
      <c r="CN51" s="2217"/>
      <c r="CO51" s="2217"/>
      <c r="CP51" s="2217"/>
      <c r="CQ51" s="2218">
        <f t="shared" si="2"/>
        <v>0</v>
      </c>
    </row>
    <row r="52" spans="1:95">
      <c r="A52" s="2215" t="s">
        <v>2049</v>
      </c>
      <c r="B52" s="2216" t="s">
        <v>2023</v>
      </c>
      <c r="C52" s="2217"/>
      <c r="D52" s="2217"/>
      <c r="E52" s="2217"/>
      <c r="F52" s="2217"/>
      <c r="G52" s="2217"/>
      <c r="H52" s="2217"/>
      <c r="I52" s="2217"/>
      <c r="J52" s="2217"/>
      <c r="K52" s="2217"/>
      <c r="L52" s="221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c r="AS52" s="2217"/>
      <c r="AT52" s="2217"/>
      <c r="AU52" s="2217"/>
      <c r="AV52" s="2217"/>
      <c r="AW52" s="2217"/>
      <c r="AX52" s="2217"/>
      <c r="AY52" s="2217"/>
      <c r="AZ52" s="2217"/>
      <c r="BA52" s="2217"/>
      <c r="BB52" s="2217"/>
      <c r="BC52" s="2217"/>
      <c r="BD52" s="2217"/>
      <c r="BE52" s="2217"/>
      <c r="BF52" s="2217"/>
      <c r="BG52" s="2217"/>
      <c r="BH52" s="2217"/>
      <c r="BI52" s="2217"/>
      <c r="BJ52" s="2217"/>
      <c r="BK52" s="2217"/>
      <c r="BL52" s="2217"/>
      <c r="BM52" s="2217"/>
      <c r="BN52" s="2217"/>
      <c r="BO52" s="2217"/>
      <c r="BP52" s="2217"/>
      <c r="BQ52" s="2217"/>
      <c r="BR52" s="2217"/>
      <c r="BS52" s="2217"/>
      <c r="BT52" s="2217"/>
      <c r="BU52" s="2217"/>
      <c r="BV52" s="2217"/>
      <c r="BW52" s="2217"/>
      <c r="BX52" s="2217"/>
      <c r="BY52" s="2217"/>
      <c r="BZ52" s="2217"/>
      <c r="CA52" s="2217"/>
      <c r="CB52" s="2217"/>
      <c r="CC52" s="2217"/>
      <c r="CD52" s="2217"/>
      <c r="CE52" s="2217"/>
      <c r="CF52" s="2217"/>
      <c r="CG52" s="2217"/>
      <c r="CH52" s="2217"/>
      <c r="CI52" s="2217"/>
      <c r="CJ52" s="2217"/>
      <c r="CK52" s="2217"/>
      <c r="CL52" s="2217"/>
      <c r="CM52" s="2217"/>
      <c r="CN52" s="2217"/>
      <c r="CO52" s="2217"/>
      <c r="CP52" s="2217"/>
      <c r="CQ52" s="2218">
        <f t="shared" si="2"/>
        <v>0</v>
      </c>
    </row>
    <row r="53" spans="1:95">
      <c r="A53" s="2215" t="s">
        <v>2050</v>
      </c>
      <c r="B53" s="2216" t="s">
        <v>2023</v>
      </c>
      <c r="C53" s="2217"/>
      <c r="D53" s="2217"/>
      <c r="E53" s="2217"/>
      <c r="F53" s="2217"/>
      <c r="G53" s="2217"/>
      <c r="H53" s="2217"/>
      <c r="I53" s="2217"/>
      <c r="J53" s="2217"/>
      <c r="K53" s="2217"/>
      <c r="L53" s="221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c r="AS53" s="2217"/>
      <c r="AT53" s="2217"/>
      <c r="AU53" s="2217"/>
      <c r="AV53" s="2217"/>
      <c r="AW53" s="2217"/>
      <c r="AX53" s="2217"/>
      <c r="AY53" s="2217"/>
      <c r="AZ53" s="2217"/>
      <c r="BA53" s="2217"/>
      <c r="BB53" s="2217"/>
      <c r="BC53" s="2217"/>
      <c r="BD53" s="2217"/>
      <c r="BE53" s="2217"/>
      <c r="BF53" s="2217"/>
      <c r="BG53" s="2217"/>
      <c r="BH53" s="2217"/>
      <c r="BI53" s="2217"/>
      <c r="BJ53" s="2217"/>
      <c r="BK53" s="2217"/>
      <c r="BL53" s="2217"/>
      <c r="BM53" s="2217"/>
      <c r="BN53" s="2217"/>
      <c r="BO53" s="2217"/>
      <c r="BP53" s="2217"/>
      <c r="BQ53" s="2217"/>
      <c r="BR53" s="2217"/>
      <c r="BS53" s="2217"/>
      <c r="BT53" s="2217"/>
      <c r="BU53" s="2217"/>
      <c r="BV53" s="2217"/>
      <c r="BW53" s="2217"/>
      <c r="BX53" s="2217"/>
      <c r="BY53" s="2217"/>
      <c r="BZ53" s="2217"/>
      <c r="CA53" s="2217"/>
      <c r="CB53" s="2217"/>
      <c r="CC53" s="2217"/>
      <c r="CD53" s="2217"/>
      <c r="CE53" s="2217"/>
      <c r="CF53" s="2217"/>
      <c r="CG53" s="2217"/>
      <c r="CH53" s="2217"/>
      <c r="CI53" s="2217"/>
      <c r="CJ53" s="2217"/>
      <c r="CK53" s="2217"/>
      <c r="CL53" s="2217"/>
      <c r="CM53" s="2217"/>
      <c r="CN53" s="2217"/>
      <c r="CO53" s="2217"/>
      <c r="CP53" s="2217"/>
      <c r="CQ53" s="2218">
        <f t="shared" si="2"/>
        <v>0</v>
      </c>
    </row>
    <row r="54" spans="1:95">
      <c r="A54" s="2215" t="s">
        <v>2051</v>
      </c>
      <c r="B54" s="2216" t="s">
        <v>2023</v>
      </c>
      <c r="C54" s="2217"/>
      <c r="D54" s="2217"/>
      <c r="E54" s="2217"/>
      <c r="F54" s="2217"/>
      <c r="G54" s="2217"/>
      <c r="H54" s="2217"/>
      <c r="I54" s="2217"/>
      <c r="J54" s="2217"/>
      <c r="K54" s="2217"/>
      <c r="L54" s="221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c r="AS54" s="2217"/>
      <c r="AT54" s="2217"/>
      <c r="AU54" s="2217"/>
      <c r="AV54" s="2217"/>
      <c r="AW54" s="2217"/>
      <c r="AX54" s="2217"/>
      <c r="AY54" s="2217"/>
      <c r="AZ54" s="2217"/>
      <c r="BA54" s="2217"/>
      <c r="BB54" s="2217"/>
      <c r="BC54" s="2217"/>
      <c r="BD54" s="2217"/>
      <c r="BE54" s="2217"/>
      <c r="BF54" s="2217"/>
      <c r="BG54" s="2217"/>
      <c r="BH54" s="2217"/>
      <c r="BI54" s="2217"/>
      <c r="BJ54" s="2217"/>
      <c r="BK54" s="2217"/>
      <c r="BL54" s="2217"/>
      <c r="BM54" s="2217"/>
      <c r="BN54" s="2217"/>
      <c r="BO54" s="2217"/>
      <c r="BP54" s="2217"/>
      <c r="BQ54" s="2217"/>
      <c r="BR54" s="2217"/>
      <c r="BS54" s="2217"/>
      <c r="BT54" s="2217"/>
      <c r="BU54" s="2217"/>
      <c r="BV54" s="2217"/>
      <c r="BW54" s="2217"/>
      <c r="BX54" s="2217"/>
      <c r="BY54" s="2217"/>
      <c r="BZ54" s="2217"/>
      <c r="CA54" s="2217"/>
      <c r="CB54" s="2217"/>
      <c r="CC54" s="2217"/>
      <c r="CD54" s="2217"/>
      <c r="CE54" s="2217"/>
      <c r="CF54" s="2217"/>
      <c r="CG54" s="2217"/>
      <c r="CH54" s="2217"/>
      <c r="CI54" s="2217"/>
      <c r="CJ54" s="2217"/>
      <c r="CK54" s="2217"/>
      <c r="CL54" s="2217"/>
      <c r="CM54" s="2217"/>
      <c r="CN54" s="2217"/>
      <c r="CO54" s="2217"/>
      <c r="CP54" s="2217"/>
      <c r="CQ54" s="2218">
        <f t="shared" si="2"/>
        <v>0</v>
      </c>
    </row>
    <row r="55" spans="1:95">
      <c r="A55" s="2215" t="s">
        <v>2052</v>
      </c>
      <c r="B55" s="2216" t="s">
        <v>2023</v>
      </c>
      <c r="C55" s="2217"/>
      <c r="D55" s="2217"/>
      <c r="E55" s="2217"/>
      <c r="F55" s="2217"/>
      <c r="G55" s="2217"/>
      <c r="H55" s="2217"/>
      <c r="I55" s="2217"/>
      <c r="J55" s="2217"/>
      <c r="K55" s="2217"/>
      <c r="L55" s="221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c r="AS55" s="2217"/>
      <c r="AT55" s="2217"/>
      <c r="AU55" s="2217"/>
      <c r="AV55" s="2217"/>
      <c r="AW55" s="2217"/>
      <c r="AX55" s="2217"/>
      <c r="AY55" s="2217"/>
      <c r="AZ55" s="2217"/>
      <c r="BA55" s="2217"/>
      <c r="BB55" s="2217"/>
      <c r="BC55" s="2217"/>
      <c r="BD55" s="2217"/>
      <c r="BE55" s="2217"/>
      <c r="BF55" s="2217"/>
      <c r="BG55" s="2217"/>
      <c r="BH55" s="2217"/>
      <c r="BI55" s="2217"/>
      <c r="BJ55" s="2217"/>
      <c r="BK55" s="2217"/>
      <c r="BL55" s="2217"/>
      <c r="BM55" s="2217"/>
      <c r="BN55" s="2217"/>
      <c r="BO55" s="2217"/>
      <c r="BP55" s="2217"/>
      <c r="BQ55" s="2217"/>
      <c r="BR55" s="2217"/>
      <c r="BS55" s="2217"/>
      <c r="BT55" s="2217"/>
      <c r="BU55" s="2217"/>
      <c r="BV55" s="2217"/>
      <c r="BW55" s="2217"/>
      <c r="BX55" s="2217"/>
      <c r="BY55" s="2217"/>
      <c r="BZ55" s="2217"/>
      <c r="CA55" s="2217"/>
      <c r="CB55" s="2217"/>
      <c r="CC55" s="2217"/>
      <c r="CD55" s="2217"/>
      <c r="CE55" s="2217"/>
      <c r="CF55" s="2217"/>
      <c r="CG55" s="2217"/>
      <c r="CH55" s="2217"/>
      <c r="CI55" s="2217"/>
      <c r="CJ55" s="2217"/>
      <c r="CK55" s="2217"/>
      <c r="CL55" s="2217"/>
      <c r="CM55" s="2217"/>
      <c r="CN55" s="2217"/>
      <c r="CO55" s="2217"/>
      <c r="CP55" s="2217"/>
      <c r="CQ55" s="2218">
        <f t="shared" si="2"/>
        <v>0</v>
      </c>
    </row>
    <row r="56" spans="1:95">
      <c r="A56" s="2215" t="s">
        <v>2053</v>
      </c>
      <c r="B56" s="2216" t="s">
        <v>2023</v>
      </c>
      <c r="C56" s="2217"/>
      <c r="D56" s="2217"/>
      <c r="E56" s="2217"/>
      <c r="F56" s="2217"/>
      <c r="G56" s="2217"/>
      <c r="H56" s="2217"/>
      <c r="I56" s="2217"/>
      <c r="J56" s="2217"/>
      <c r="K56" s="2217"/>
      <c r="L56" s="2217"/>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c r="AS56" s="2217"/>
      <c r="AT56" s="2217"/>
      <c r="AU56" s="2217"/>
      <c r="AV56" s="2217"/>
      <c r="AW56" s="2217"/>
      <c r="AX56" s="2217"/>
      <c r="AY56" s="2217"/>
      <c r="AZ56" s="2217"/>
      <c r="BA56" s="2217"/>
      <c r="BB56" s="2217"/>
      <c r="BC56" s="2217"/>
      <c r="BD56" s="2217"/>
      <c r="BE56" s="2217"/>
      <c r="BF56" s="2217"/>
      <c r="BG56" s="2217"/>
      <c r="BH56" s="2217"/>
      <c r="BI56" s="2217"/>
      <c r="BJ56" s="2217"/>
      <c r="BK56" s="2217"/>
      <c r="BL56" s="2217"/>
      <c r="BM56" s="2217"/>
      <c r="BN56" s="2217"/>
      <c r="BO56" s="2217"/>
      <c r="BP56" s="2217"/>
      <c r="BQ56" s="2217"/>
      <c r="BR56" s="2217"/>
      <c r="BS56" s="2217"/>
      <c r="BT56" s="2217"/>
      <c r="BU56" s="2217"/>
      <c r="BV56" s="2217"/>
      <c r="BW56" s="2217"/>
      <c r="BX56" s="2217"/>
      <c r="BY56" s="2217"/>
      <c r="BZ56" s="2217"/>
      <c r="CA56" s="2217"/>
      <c r="CB56" s="2217"/>
      <c r="CC56" s="2217"/>
      <c r="CD56" s="2217"/>
      <c r="CE56" s="2217"/>
      <c r="CF56" s="2217"/>
      <c r="CG56" s="2217"/>
      <c r="CH56" s="2217"/>
      <c r="CI56" s="2217"/>
      <c r="CJ56" s="2217"/>
      <c r="CK56" s="2217"/>
      <c r="CL56" s="2217"/>
      <c r="CM56" s="2217"/>
      <c r="CN56" s="2217"/>
      <c r="CO56" s="2217"/>
      <c r="CP56" s="2217"/>
      <c r="CQ56" s="2218">
        <f t="shared" si="2"/>
        <v>0</v>
      </c>
    </row>
    <row r="57" spans="1:95">
      <c r="A57" s="2215" t="s">
        <v>2054</v>
      </c>
      <c r="B57" s="2216" t="s">
        <v>2023</v>
      </c>
      <c r="C57" s="2217"/>
      <c r="D57" s="2217"/>
      <c r="E57" s="2217"/>
      <c r="F57" s="2217"/>
      <c r="G57" s="2217"/>
      <c r="H57" s="2217"/>
      <c r="I57" s="2217"/>
      <c r="J57" s="2217"/>
      <c r="K57" s="2217"/>
      <c r="L57" s="221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2217"/>
      <c r="AM57" s="2217"/>
      <c r="AN57" s="2217"/>
      <c r="AO57" s="2217"/>
      <c r="AP57" s="2217"/>
      <c r="AQ57" s="2217"/>
      <c r="AR57" s="2217"/>
      <c r="AS57" s="2217"/>
      <c r="AT57" s="2217"/>
      <c r="AU57" s="2217"/>
      <c r="AV57" s="2217"/>
      <c r="AW57" s="2217"/>
      <c r="AX57" s="2217"/>
      <c r="AY57" s="2217"/>
      <c r="AZ57" s="2217"/>
      <c r="BA57" s="2217"/>
      <c r="BB57" s="2217"/>
      <c r="BC57" s="2217"/>
      <c r="BD57" s="2217"/>
      <c r="BE57" s="2217"/>
      <c r="BF57" s="2217"/>
      <c r="BG57" s="2217"/>
      <c r="BH57" s="2217"/>
      <c r="BI57" s="2217"/>
      <c r="BJ57" s="2217"/>
      <c r="BK57" s="2217"/>
      <c r="BL57" s="2217"/>
      <c r="BM57" s="2217"/>
      <c r="BN57" s="2217"/>
      <c r="BO57" s="2217"/>
      <c r="BP57" s="2217"/>
      <c r="BQ57" s="2217"/>
      <c r="BR57" s="2217"/>
      <c r="BS57" s="2217"/>
      <c r="BT57" s="2217"/>
      <c r="BU57" s="2217"/>
      <c r="BV57" s="2217"/>
      <c r="BW57" s="2217"/>
      <c r="BX57" s="2217"/>
      <c r="BY57" s="2217"/>
      <c r="BZ57" s="2217"/>
      <c r="CA57" s="2217"/>
      <c r="CB57" s="2217"/>
      <c r="CC57" s="2217"/>
      <c r="CD57" s="2217"/>
      <c r="CE57" s="2217"/>
      <c r="CF57" s="2217"/>
      <c r="CG57" s="2217"/>
      <c r="CH57" s="2217"/>
      <c r="CI57" s="2217"/>
      <c r="CJ57" s="2217"/>
      <c r="CK57" s="2217"/>
      <c r="CL57" s="2217"/>
      <c r="CM57" s="2217"/>
      <c r="CN57" s="2217"/>
      <c r="CO57" s="2217"/>
      <c r="CP57" s="2217"/>
      <c r="CQ57" s="2218">
        <f t="shared" si="2"/>
        <v>0</v>
      </c>
    </row>
    <row r="58" spans="1:95">
      <c r="A58" s="2215" t="s">
        <v>2055</v>
      </c>
      <c r="B58" s="2216" t="s">
        <v>2023</v>
      </c>
      <c r="C58" s="2217"/>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c r="AS58" s="2217"/>
      <c r="AT58" s="2217"/>
      <c r="AU58" s="2217"/>
      <c r="AV58" s="2217"/>
      <c r="AW58" s="2217"/>
      <c r="AX58" s="2217"/>
      <c r="AY58" s="2217"/>
      <c r="AZ58" s="2217"/>
      <c r="BA58" s="2217"/>
      <c r="BB58" s="2217"/>
      <c r="BC58" s="2217"/>
      <c r="BD58" s="2217"/>
      <c r="BE58" s="2217"/>
      <c r="BF58" s="2217"/>
      <c r="BG58" s="2217"/>
      <c r="BH58" s="2217"/>
      <c r="BI58" s="2217"/>
      <c r="BJ58" s="2217"/>
      <c r="BK58" s="2217"/>
      <c r="BL58" s="2217"/>
      <c r="BM58" s="2217"/>
      <c r="BN58" s="2217"/>
      <c r="BO58" s="2217"/>
      <c r="BP58" s="2217"/>
      <c r="BQ58" s="2217"/>
      <c r="BR58" s="2217"/>
      <c r="BS58" s="2217"/>
      <c r="BT58" s="2217"/>
      <c r="BU58" s="2217"/>
      <c r="BV58" s="2217"/>
      <c r="BW58" s="2217"/>
      <c r="BX58" s="2217"/>
      <c r="BY58" s="2217"/>
      <c r="BZ58" s="2217"/>
      <c r="CA58" s="2217"/>
      <c r="CB58" s="2217"/>
      <c r="CC58" s="2217"/>
      <c r="CD58" s="2217"/>
      <c r="CE58" s="2217"/>
      <c r="CF58" s="2217"/>
      <c r="CG58" s="2217"/>
      <c r="CH58" s="2217"/>
      <c r="CI58" s="2217"/>
      <c r="CJ58" s="2217"/>
      <c r="CK58" s="2217"/>
      <c r="CL58" s="2217"/>
      <c r="CM58" s="2217"/>
      <c r="CN58" s="2217"/>
      <c r="CO58" s="2217"/>
      <c r="CP58" s="2217"/>
      <c r="CQ58" s="2218">
        <f t="shared" si="2"/>
        <v>0</v>
      </c>
    </row>
    <row r="59" spans="1:95">
      <c r="A59" s="2215" t="s">
        <v>2056</v>
      </c>
      <c r="B59" s="2216" t="s">
        <v>2023</v>
      </c>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c r="AS59" s="2217"/>
      <c r="AT59" s="2217"/>
      <c r="AU59" s="2217"/>
      <c r="AV59" s="2217"/>
      <c r="AW59" s="2217"/>
      <c r="AX59" s="2217"/>
      <c r="AY59" s="2217"/>
      <c r="AZ59" s="2217"/>
      <c r="BA59" s="2217"/>
      <c r="BB59" s="2217"/>
      <c r="BC59" s="2217"/>
      <c r="BD59" s="2217"/>
      <c r="BE59" s="2217"/>
      <c r="BF59" s="2217"/>
      <c r="BG59" s="2217"/>
      <c r="BH59" s="2217"/>
      <c r="BI59" s="2217"/>
      <c r="BJ59" s="2217"/>
      <c r="BK59" s="2217"/>
      <c r="BL59" s="2217"/>
      <c r="BM59" s="2217"/>
      <c r="BN59" s="2217"/>
      <c r="BO59" s="2217"/>
      <c r="BP59" s="2217"/>
      <c r="BQ59" s="2217"/>
      <c r="BR59" s="2217"/>
      <c r="BS59" s="2217"/>
      <c r="BT59" s="2217"/>
      <c r="BU59" s="2217"/>
      <c r="BV59" s="2217"/>
      <c r="BW59" s="2217"/>
      <c r="BX59" s="2217"/>
      <c r="BY59" s="2217"/>
      <c r="BZ59" s="2217"/>
      <c r="CA59" s="2217"/>
      <c r="CB59" s="2217"/>
      <c r="CC59" s="2217"/>
      <c r="CD59" s="2217"/>
      <c r="CE59" s="2217"/>
      <c r="CF59" s="2217"/>
      <c r="CG59" s="2217"/>
      <c r="CH59" s="2217"/>
      <c r="CI59" s="2217"/>
      <c r="CJ59" s="2217"/>
      <c r="CK59" s="2217"/>
      <c r="CL59" s="2217"/>
      <c r="CM59" s="2217"/>
      <c r="CN59" s="2217"/>
      <c r="CO59" s="2217"/>
      <c r="CP59" s="2217"/>
      <c r="CQ59" s="2218">
        <f t="shared" si="2"/>
        <v>0</v>
      </c>
    </row>
    <row r="60" spans="1:95">
      <c r="A60" s="2215" t="s">
        <v>2057</v>
      </c>
      <c r="B60" s="2216" t="s">
        <v>2023</v>
      </c>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c r="AS60" s="2217"/>
      <c r="AT60" s="2217"/>
      <c r="AU60" s="2217"/>
      <c r="AV60" s="2217"/>
      <c r="AW60" s="2217"/>
      <c r="AX60" s="2217"/>
      <c r="AY60" s="2217"/>
      <c r="AZ60" s="2217"/>
      <c r="BA60" s="2217"/>
      <c r="BB60" s="2217"/>
      <c r="BC60" s="2217"/>
      <c r="BD60" s="2217"/>
      <c r="BE60" s="2217"/>
      <c r="BF60" s="2217"/>
      <c r="BG60" s="2217"/>
      <c r="BH60" s="2217"/>
      <c r="BI60" s="2217"/>
      <c r="BJ60" s="2217"/>
      <c r="BK60" s="2217"/>
      <c r="BL60" s="2217"/>
      <c r="BM60" s="2217"/>
      <c r="BN60" s="2217"/>
      <c r="BO60" s="2217"/>
      <c r="BP60" s="2217"/>
      <c r="BQ60" s="2217"/>
      <c r="BR60" s="2217"/>
      <c r="BS60" s="2217"/>
      <c r="BT60" s="2217"/>
      <c r="BU60" s="2217"/>
      <c r="BV60" s="2217"/>
      <c r="BW60" s="2217"/>
      <c r="BX60" s="2217"/>
      <c r="BY60" s="2217"/>
      <c r="BZ60" s="2217"/>
      <c r="CA60" s="2217"/>
      <c r="CB60" s="2217"/>
      <c r="CC60" s="2217"/>
      <c r="CD60" s="2217"/>
      <c r="CE60" s="2217"/>
      <c r="CF60" s="2217"/>
      <c r="CG60" s="2217"/>
      <c r="CH60" s="2217"/>
      <c r="CI60" s="2217"/>
      <c r="CJ60" s="2217"/>
      <c r="CK60" s="2217"/>
      <c r="CL60" s="2217"/>
      <c r="CM60" s="2217"/>
      <c r="CN60" s="2217"/>
      <c r="CO60" s="2217"/>
      <c r="CP60" s="2217"/>
      <c r="CQ60" s="2218">
        <f t="shared" si="2"/>
        <v>0</v>
      </c>
    </row>
    <row r="61" spans="1:95">
      <c r="A61" s="2215" t="s">
        <v>2058</v>
      </c>
      <c r="B61" s="2216" t="s">
        <v>2023</v>
      </c>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c r="AS61" s="2217"/>
      <c r="AT61" s="2217"/>
      <c r="AU61" s="2217"/>
      <c r="AV61" s="2217"/>
      <c r="AW61" s="2217"/>
      <c r="AX61" s="2217"/>
      <c r="AY61" s="2217"/>
      <c r="AZ61" s="2217"/>
      <c r="BA61" s="2217"/>
      <c r="BB61" s="2217"/>
      <c r="BC61" s="2217"/>
      <c r="BD61" s="2217"/>
      <c r="BE61" s="2217"/>
      <c r="BF61" s="2217"/>
      <c r="BG61" s="2217"/>
      <c r="BH61" s="2217"/>
      <c r="BI61" s="2217"/>
      <c r="BJ61" s="2217"/>
      <c r="BK61" s="2217"/>
      <c r="BL61" s="2217"/>
      <c r="BM61" s="2217"/>
      <c r="BN61" s="2217"/>
      <c r="BO61" s="2217"/>
      <c r="BP61" s="2217"/>
      <c r="BQ61" s="2217"/>
      <c r="BR61" s="2217"/>
      <c r="BS61" s="2217"/>
      <c r="BT61" s="2217"/>
      <c r="BU61" s="2217"/>
      <c r="BV61" s="2217"/>
      <c r="BW61" s="2217"/>
      <c r="BX61" s="2217"/>
      <c r="BY61" s="2217"/>
      <c r="BZ61" s="2217"/>
      <c r="CA61" s="2217"/>
      <c r="CB61" s="2217"/>
      <c r="CC61" s="2217"/>
      <c r="CD61" s="2217"/>
      <c r="CE61" s="2217"/>
      <c r="CF61" s="2217"/>
      <c r="CG61" s="2217"/>
      <c r="CH61" s="2217"/>
      <c r="CI61" s="2217"/>
      <c r="CJ61" s="2217"/>
      <c r="CK61" s="2217"/>
      <c r="CL61" s="2217"/>
      <c r="CM61" s="2217"/>
      <c r="CN61" s="2217"/>
      <c r="CO61" s="2217"/>
      <c r="CP61" s="2217"/>
      <c r="CQ61" s="2218">
        <f t="shared" si="2"/>
        <v>0</v>
      </c>
    </row>
    <row r="62" spans="1:95">
      <c r="A62" s="2215" t="s">
        <v>2059</v>
      </c>
      <c r="B62" s="2216" t="s">
        <v>2023</v>
      </c>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c r="AS62" s="2217"/>
      <c r="AT62" s="2217"/>
      <c r="AU62" s="2217"/>
      <c r="AV62" s="2217"/>
      <c r="AW62" s="2217"/>
      <c r="AX62" s="2217"/>
      <c r="AY62" s="2217"/>
      <c r="AZ62" s="2217"/>
      <c r="BA62" s="2217"/>
      <c r="BB62" s="2217"/>
      <c r="BC62" s="2217"/>
      <c r="BD62" s="2217"/>
      <c r="BE62" s="2217"/>
      <c r="BF62" s="2217"/>
      <c r="BG62" s="2217"/>
      <c r="BH62" s="2217"/>
      <c r="BI62" s="2217"/>
      <c r="BJ62" s="2217"/>
      <c r="BK62" s="2217"/>
      <c r="BL62" s="2217"/>
      <c r="BM62" s="2217"/>
      <c r="BN62" s="2217"/>
      <c r="BO62" s="2217"/>
      <c r="BP62" s="2217"/>
      <c r="BQ62" s="2217"/>
      <c r="BR62" s="2217"/>
      <c r="BS62" s="2217"/>
      <c r="BT62" s="2217"/>
      <c r="BU62" s="2217"/>
      <c r="BV62" s="2217"/>
      <c r="BW62" s="2217"/>
      <c r="BX62" s="2217"/>
      <c r="BY62" s="2217"/>
      <c r="BZ62" s="2217"/>
      <c r="CA62" s="2217"/>
      <c r="CB62" s="2217"/>
      <c r="CC62" s="2217"/>
      <c r="CD62" s="2217"/>
      <c r="CE62" s="2217"/>
      <c r="CF62" s="2217"/>
      <c r="CG62" s="2217"/>
      <c r="CH62" s="2217"/>
      <c r="CI62" s="2217"/>
      <c r="CJ62" s="2217"/>
      <c r="CK62" s="2217"/>
      <c r="CL62" s="2217"/>
      <c r="CM62" s="2217"/>
      <c r="CN62" s="2217"/>
      <c r="CO62" s="2217"/>
      <c r="CP62" s="2217"/>
      <c r="CQ62" s="2218">
        <f t="shared" si="2"/>
        <v>0</v>
      </c>
    </row>
    <row r="63" spans="1:95">
      <c r="A63" s="2215" t="s">
        <v>2060</v>
      </c>
      <c r="B63" s="2216" t="s">
        <v>2023</v>
      </c>
      <c r="C63" s="2217"/>
      <c r="D63" s="2217"/>
      <c r="E63" s="2217"/>
      <c r="F63" s="2217"/>
      <c r="G63" s="2217"/>
      <c r="H63" s="2217"/>
      <c r="I63" s="2217"/>
      <c r="J63" s="2217"/>
      <c r="K63" s="2217"/>
      <c r="L63" s="221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c r="AS63" s="2217"/>
      <c r="AT63" s="2217"/>
      <c r="AU63" s="2217"/>
      <c r="AV63" s="2217"/>
      <c r="AW63" s="2217"/>
      <c r="AX63" s="2217"/>
      <c r="AY63" s="2217"/>
      <c r="AZ63" s="2217"/>
      <c r="BA63" s="2217"/>
      <c r="BB63" s="2217"/>
      <c r="BC63" s="2217"/>
      <c r="BD63" s="2217"/>
      <c r="BE63" s="2217"/>
      <c r="BF63" s="2217"/>
      <c r="BG63" s="2217"/>
      <c r="BH63" s="2217"/>
      <c r="BI63" s="2217"/>
      <c r="BJ63" s="2217"/>
      <c r="BK63" s="2217"/>
      <c r="BL63" s="2217"/>
      <c r="BM63" s="2217"/>
      <c r="BN63" s="2217"/>
      <c r="BO63" s="2217"/>
      <c r="BP63" s="2217"/>
      <c r="BQ63" s="2217"/>
      <c r="BR63" s="2217"/>
      <c r="BS63" s="2217"/>
      <c r="BT63" s="2217"/>
      <c r="BU63" s="2217"/>
      <c r="BV63" s="2217"/>
      <c r="BW63" s="2217"/>
      <c r="BX63" s="2217"/>
      <c r="BY63" s="2217"/>
      <c r="BZ63" s="2217"/>
      <c r="CA63" s="2217"/>
      <c r="CB63" s="2217"/>
      <c r="CC63" s="2217"/>
      <c r="CD63" s="2217"/>
      <c r="CE63" s="2217"/>
      <c r="CF63" s="2217"/>
      <c r="CG63" s="2217"/>
      <c r="CH63" s="2217"/>
      <c r="CI63" s="2217"/>
      <c r="CJ63" s="2217"/>
      <c r="CK63" s="2217"/>
      <c r="CL63" s="2217"/>
      <c r="CM63" s="2217"/>
      <c r="CN63" s="2217"/>
      <c r="CO63" s="2217"/>
      <c r="CP63" s="2217"/>
      <c r="CQ63" s="2218">
        <f t="shared" si="2"/>
        <v>0</v>
      </c>
    </row>
    <row r="64" spans="1:95">
      <c r="A64" s="2215" t="s">
        <v>2061</v>
      </c>
      <c r="B64" s="2216" t="s">
        <v>2023</v>
      </c>
      <c r="C64" s="2217"/>
      <c r="D64" s="2217"/>
      <c r="E64" s="2217"/>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c r="AS64" s="2217"/>
      <c r="AT64" s="2217"/>
      <c r="AU64" s="2217"/>
      <c r="AV64" s="2217"/>
      <c r="AW64" s="2217"/>
      <c r="AX64" s="2217"/>
      <c r="AY64" s="2217"/>
      <c r="AZ64" s="2217"/>
      <c r="BA64" s="2217"/>
      <c r="BB64" s="2217"/>
      <c r="BC64" s="2217"/>
      <c r="BD64" s="2217"/>
      <c r="BE64" s="2217"/>
      <c r="BF64" s="2217"/>
      <c r="BG64" s="2217"/>
      <c r="BH64" s="2217"/>
      <c r="BI64" s="2217"/>
      <c r="BJ64" s="2217"/>
      <c r="BK64" s="2217"/>
      <c r="BL64" s="2217"/>
      <c r="BM64" s="2217"/>
      <c r="BN64" s="2217"/>
      <c r="BO64" s="2217"/>
      <c r="BP64" s="2217"/>
      <c r="BQ64" s="2217"/>
      <c r="BR64" s="2217"/>
      <c r="BS64" s="2217"/>
      <c r="BT64" s="2217"/>
      <c r="BU64" s="2217"/>
      <c r="BV64" s="2217"/>
      <c r="BW64" s="2217"/>
      <c r="BX64" s="2217"/>
      <c r="BY64" s="2217"/>
      <c r="BZ64" s="2217"/>
      <c r="CA64" s="2217"/>
      <c r="CB64" s="2217"/>
      <c r="CC64" s="2217"/>
      <c r="CD64" s="2217"/>
      <c r="CE64" s="2217"/>
      <c r="CF64" s="2217"/>
      <c r="CG64" s="2217"/>
      <c r="CH64" s="2217"/>
      <c r="CI64" s="2217"/>
      <c r="CJ64" s="2217"/>
      <c r="CK64" s="2217"/>
      <c r="CL64" s="2217"/>
      <c r="CM64" s="2217"/>
      <c r="CN64" s="2217"/>
      <c r="CO64" s="2217"/>
      <c r="CP64" s="2217"/>
      <c r="CQ64" s="2218">
        <f t="shared" si="2"/>
        <v>0</v>
      </c>
    </row>
    <row r="65" spans="1:95">
      <c r="A65" s="2215" t="s">
        <v>2062</v>
      </c>
      <c r="B65" s="2216" t="s">
        <v>2023</v>
      </c>
      <c r="C65" s="2217"/>
      <c r="D65" s="2217"/>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AV65" s="2217"/>
      <c r="AW65" s="2217"/>
      <c r="AX65" s="2217"/>
      <c r="AY65" s="2217"/>
      <c r="AZ65" s="2217"/>
      <c r="BA65" s="2217"/>
      <c r="BB65" s="2217"/>
      <c r="BC65" s="2217"/>
      <c r="BD65" s="2217"/>
      <c r="BE65" s="2217"/>
      <c r="BF65" s="2217"/>
      <c r="BG65" s="2217"/>
      <c r="BH65" s="2217"/>
      <c r="BI65" s="2217"/>
      <c r="BJ65" s="2217"/>
      <c r="BK65" s="2217"/>
      <c r="BL65" s="2217"/>
      <c r="BM65" s="2217"/>
      <c r="BN65" s="2217"/>
      <c r="BO65" s="2217"/>
      <c r="BP65" s="2217"/>
      <c r="BQ65" s="2217"/>
      <c r="BR65" s="2217"/>
      <c r="BS65" s="2217"/>
      <c r="BT65" s="2217"/>
      <c r="BU65" s="2217"/>
      <c r="BV65" s="2217"/>
      <c r="BW65" s="2217"/>
      <c r="BX65" s="2217"/>
      <c r="BY65" s="2217"/>
      <c r="BZ65" s="2217"/>
      <c r="CA65" s="2217"/>
      <c r="CB65" s="2217"/>
      <c r="CC65" s="2217"/>
      <c r="CD65" s="2217"/>
      <c r="CE65" s="2217"/>
      <c r="CF65" s="2217"/>
      <c r="CG65" s="2217"/>
      <c r="CH65" s="2217"/>
      <c r="CI65" s="2217"/>
      <c r="CJ65" s="2217"/>
      <c r="CK65" s="2217"/>
      <c r="CL65" s="2217"/>
      <c r="CM65" s="2217"/>
      <c r="CN65" s="2217"/>
      <c r="CO65" s="2217"/>
      <c r="CP65" s="2217"/>
      <c r="CQ65" s="2218">
        <f t="shared" si="2"/>
        <v>0</v>
      </c>
    </row>
    <row r="66" spans="1:95">
      <c r="A66" s="2215" t="s">
        <v>2063</v>
      </c>
      <c r="B66" s="2216" t="s">
        <v>2023</v>
      </c>
      <c r="C66" s="2217"/>
      <c r="D66" s="2217"/>
      <c r="E66" s="2217"/>
      <c r="F66" s="2217"/>
      <c r="G66" s="2217"/>
      <c r="H66" s="2217"/>
      <c r="I66" s="2217"/>
      <c r="J66" s="2217"/>
      <c r="K66" s="2217"/>
      <c r="L66" s="2217"/>
      <c r="M66" s="2217"/>
      <c r="N66" s="2217"/>
      <c r="O66" s="2217"/>
      <c r="P66" s="2217"/>
      <c r="Q66" s="2217"/>
      <c r="R66" s="2217"/>
      <c r="S66" s="2217"/>
      <c r="T66" s="2217"/>
      <c r="U66" s="2217"/>
      <c r="V66" s="2217"/>
      <c r="W66" s="2217"/>
      <c r="X66" s="2217"/>
      <c r="Y66" s="2217"/>
      <c r="Z66" s="2217"/>
      <c r="AA66" s="2217"/>
      <c r="AB66" s="2217"/>
      <c r="AC66" s="2217"/>
      <c r="AD66" s="2217"/>
      <c r="AE66" s="2217"/>
      <c r="AF66" s="2217"/>
      <c r="AG66" s="2217"/>
      <c r="AH66" s="2217"/>
      <c r="AI66" s="2217"/>
      <c r="AJ66" s="2217"/>
      <c r="AK66" s="2217"/>
      <c r="AL66" s="2217"/>
      <c r="AM66" s="2217"/>
      <c r="AN66" s="2217"/>
      <c r="AO66" s="2217"/>
      <c r="AP66" s="2217"/>
      <c r="AQ66" s="2217"/>
      <c r="AR66" s="2217"/>
      <c r="AS66" s="2217"/>
      <c r="AT66" s="2217"/>
      <c r="AU66" s="2217"/>
      <c r="AV66" s="2217"/>
      <c r="AW66" s="2217"/>
      <c r="AX66" s="2217"/>
      <c r="AY66" s="2217"/>
      <c r="AZ66" s="2217"/>
      <c r="BA66" s="2217"/>
      <c r="BB66" s="2217"/>
      <c r="BC66" s="2217"/>
      <c r="BD66" s="2217"/>
      <c r="BE66" s="2217"/>
      <c r="BF66" s="2217"/>
      <c r="BG66" s="2217"/>
      <c r="BH66" s="2217"/>
      <c r="BI66" s="2217"/>
      <c r="BJ66" s="2217"/>
      <c r="BK66" s="2217"/>
      <c r="BL66" s="2217"/>
      <c r="BM66" s="2217"/>
      <c r="BN66" s="2217"/>
      <c r="BO66" s="2217"/>
      <c r="BP66" s="2217"/>
      <c r="BQ66" s="2217"/>
      <c r="BR66" s="2217"/>
      <c r="BS66" s="2217"/>
      <c r="BT66" s="2217"/>
      <c r="BU66" s="2217"/>
      <c r="BV66" s="2217"/>
      <c r="BW66" s="2217"/>
      <c r="BX66" s="2217"/>
      <c r="BY66" s="2217"/>
      <c r="BZ66" s="2217"/>
      <c r="CA66" s="2217"/>
      <c r="CB66" s="2217"/>
      <c r="CC66" s="2217"/>
      <c r="CD66" s="2217"/>
      <c r="CE66" s="2217"/>
      <c r="CF66" s="2217"/>
      <c r="CG66" s="2217"/>
      <c r="CH66" s="2217"/>
      <c r="CI66" s="2217"/>
      <c r="CJ66" s="2217"/>
      <c r="CK66" s="2217"/>
      <c r="CL66" s="2217"/>
      <c r="CM66" s="2217"/>
      <c r="CN66" s="2217"/>
      <c r="CO66" s="2217"/>
      <c r="CP66" s="2217"/>
      <c r="CQ66" s="2218">
        <f t="shared" si="2"/>
        <v>0</v>
      </c>
    </row>
    <row r="67" spans="1:95">
      <c r="A67" s="2215" t="s">
        <v>2064</v>
      </c>
      <c r="B67" s="2216" t="s">
        <v>2023</v>
      </c>
      <c r="C67" s="2217"/>
      <c r="D67" s="2217"/>
      <c r="E67" s="2217"/>
      <c r="F67" s="2217"/>
      <c r="G67" s="2217"/>
      <c r="H67" s="2217"/>
      <c r="I67" s="2217"/>
      <c r="J67" s="2217"/>
      <c r="K67" s="2217"/>
      <c r="L67" s="2217"/>
      <c r="M67" s="2217"/>
      <c r="N67" s="2217"/>
      <c r="O67" s="2217"/>
      <c r="P67" s="2217"/>
      <c r="Q67" s="2217"/>
      <c r="R67" s="2217"/>
      <c r="S67" s="221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AV67" s="2217"/>
      <c r="AW67" s="2217"/>
      <c r="AX67" s="2217"/>
      <c r="AY67" s="2217"/>
      <c r="AZ67" s="2217"/>
      <c r="BA67" s="2217"/>
      <c r="BB67" s="2217"/>
      <c r="BC67" s="2217"/>
      <c r="BD67" s="2217"/>
      <c r="BE67" s="2217"/>
      <c r="BF67" s="2217"/>
      <c r="BG67" s="2217"/>
      <c r="BH67" s="2217"/>
      <c r="BI67" s="2217"/>
      <c r="BJ67" s="2217"/>
      <c r="BK67" s="2217"/>
      <c r="BL67" s="2217"/>
      <c r="BM67" s="2217"/>
      <c r="BN67" s="2217"/>
      <c r="BO67" s="2217"/>
      <c r="BP67" s="2217"/>
      <c r="BQ67" s="2217"/>
      <c r="BR67" s="2217"/>
      <c r="BS67" s="2217"/>
      <c r="BT67" s="2217"/>
      <c r="BU67" s="2217"/>
      <c r="BV67" s="2217"/>
      <c r="BW67" s="2217"/>
      <c r="BX67" s="2217"/>
      <c r="BY67" s="2217"/>
      <c r="BZ67" s="2217"/>
      <c r="CA67" s="2217"/>
      <c r="CB67" s="2217"/>
      <c r="CC67" s="2217"/>
      <c r="CD67" s="2217"/>
      <c r="CE67" s="2217"/>
      <c r="CF67" s="2217"/>
      <c r="CG67" s="2217"/>
      <c r="CH67" s="2217"/>
      <c r="CI67" s="2217"/>
      <c r="CJ67" s="2217"/>
      <c r="CK67" s="2217"/>
      <c r="CL67" s="2217"/>
      <c r="CM67" s="2217"/>
      <c r="CN67" s="2217"/>
      <c r="CO67" s="2217"/>
      <c r="CP67" s="2217"/>
      <c r="CQ67" s="2218">
        <f t="shared" si="2"/>
        <v>0</v>
      </c>
    </row>
    <row r="68" spans="1:95">
      <c r="A68" s="2215" t="s">
        <v>2065</v>
      </c>
      <c r="B68" s="2216" t="s">
        <v>2023</v>
      </c>
      <c r="C68" s="2217"/>
      <c r="D68" s="2217"/>
      <c r="E68" s="2217"/>
      <c r="F68" s="2217"/>
      <c r="G68" s="2217"/>
      <c r="H68" s="2217"/>
      <c r="I68" s="2217"/>
      <c r="J68" s="2217"/>
      <c r="K68" s="2217"/>
      <c r="L68" s="2217"/>
      <c r="M68" s="2217"/>
      <c r="N68" s="2217"/>
      <c r="O68" s="2217"/>
      <c r="P68" s="2217"/>
      <c r="Q68" s="2217"/>
      <c r="R68" s="2217"/>
      <c r="S68" s="2217"/>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c r="AS68" s="2217"/>
      <c r="AT68" s="2217"/>
      <c r="AU68" s="2217"/>
      <c r="AV68" s="2217"/>
      <c r="AW68" s="2217"/>
      <c r="AX68" s="2217"/>
      <c r="AY68" s="2217"/>
      <c r="AZ68" s="2217"/>
      <c r="BA68" s="2217"/>
      <c r="BB68" s="2217"/>
      <c r="BC68" s="2217"/>
      <c r="BD68" s="2217"/>
      <c r="BE68" s="2217"/>
      <c r="BF68" s="2217"/>
      <c r="BG68" s="2217"/>
      <c r="BH68" s="2217"/>
      <c r="BI68" s="2217"/>
      <c r="BJ68" s="2217"/>
      <c r="BK68" s="2217"/>
      <c r="BL68" s="2217"/>
      <c r="BM68" s="2217"/>
      <c r="BN68" s="2217"/>
      <c r="BO68" s="2217"/>
      <c r="BP68" s="2217"/>
      <c r="BQ68" s="2217"/>
      <c r="BR68" s="2217"/>
      <c r="BS68" s="2217"/>
      <c r="BT68" s="2217"/>
      <c r="BU68" s="2217"/>
      <c r="BV68" s="2217"/>
      <c r="BW68" s="2217"/>
      <c r="BX68" s="2217"/>
      <c r="BY68" s="2217"/>
      <c r="BZ68" s="2217"/>
      <c r="CA68" s="2217"/>
      <c r="CB68" s="2217"/>
      <c r="CC68" s="2217"/>
      <c r="CD68" s="2217"/>
      <c r="CE68" s="2217"/>
      <c r="CF68" s="2217"/>
      <c r="CG68" s="2217"/>
      <c r="CH68" s="2217"/>
      <c r="CI68" s="2217"/>
      <c r="CJ68" s="2217"/>
      <c r="CK68" s="2217"/>
      <c r="CL68" s="2217"/>
      <c r="CM68" s="2217"/>
      <c r="CN68" s="2217"/>
      <c r="CO68" s="2217"/>
      <c r="CP68" s="2217"/>
      <c r="CQ68" s="2218">
        <f t="shared" si="2"/>
        <v>0</v>
      </c>
    </row>
    <row r="69" spans="1:95">
      <c r="A69" s="2215" t="s">
        <v>2066</v>
      </c>
      <c r="B69" s="2216" t="s">
        <v>2023</v>
      </c>
      <c r="C69" s="2217"/>
      <c r="D69" s="2217"/>
      <c r="E69" s="2217"/>
      <c r="F69" s="2217"/>
      <c r="G69" s="2217"/>
      <c r="H69" s="2217"/>
      <c r="I69" s="2217"/>
      <c r="J69" s="2217"/>
      <c r="K69" s="2217"/>
      <c r="L69" s="2217"/>
      <c r="M69" s="2217"/>
      <c r="N69" s="2217"/>
      <c r="O69" s="2217"/>
      <c r="P69" s="2217"/>
      <c r="Q69" s="2217"/>
      <c r="R69" s="2217"/>
      <c r="S69" s="2217"/>
      <c r="T69" s="2217"/>
      <c r="U69" s="2217"/>
      <c r="V69" s="2217"/>
      <c r="W69" s="2217"/>
      <c r="X69" s="2217"/>
      <c r="Y69" s="2217"/>
      <c r="Z69" s="2217"/>
      <c r="AA69" s="2217"/>
      <c r="AB69" s="2217"/>
      <c r="AC69" s="2217"/>
      <c r="AD69" s="2217"/>
      <c r="AE69" s="2217"/>
      <c r="AF69" s="2217"/>
      <c r="AG69" s="2217"/>
      <c r="AH69" s="2217"/>
      <c r="AI69" s="2217"/>
      <c r="AJ69" s="2217"/>
      <c r="AK69" s="2217"/>
      <c r="AL69" s="2217"/>
      <c r="AM69" s="2217"/>
      <c r="AN69" s="2217"/>
      <c r="AO69" s="2217"/>
      <c r="AP69" s="2217"/>
      <c r="AQ69" s="2217"/>
      <c r="AR69" s="2217"/>
      <c r="AS69" s="2217"/>
      <c r="AT69" s="2217"/>
      <c r="AU69" s="2217"/>
      <c r="AV69" s="2217"/>
      <c r="AW69" s="2217"/>
      <c r="AX69" s="2217"/>
      <c r="AY69" s="2217"/>
      <c r="AZ69" s="2217"/>
      <c r="BA69" s="2217"/>
      <c r="BB69" s="2217"/>
      <c r="BC69" s="2217"/>
      <c r="BD69" s="2217"/>
      <c r="BE69" s="2217"/>
      <c r="BF69" s="2217"/>
      <c r="BG69" s="2217"/>
      <c r="BH69" s="2217"/>
      <c r="BI69" s="2217"/>
      <c r="BJ69" s="2217"/>
      <c r="BK69" s="2217"/>
      <c r="BL69" s="2217"/>
      <c r="BM69" s="2217"/>
      <c r="BN69" s="2217"/>
      <c r="BO69" s="2217"/>
      <c r="BP69" s="2217"/>
      <c r="BQ69" s="2217"/>
      <c r="BR69" s="2217"/>
      <c r="BS69" s="2217"/>
      <c r="BT69" s="2217"/>
      <c r="BU69" s="2217"/>
      <c r="BV69" s="2217"/>
      <c r="BW69" s="2217"/>
      <c r="BX69" s="2217"/>
      <c r="BY69" s="2217"/>
      <c r="BZ69" s="2217"/>
      <c r="CA69" s="2217"/>
      <c r="CB69" s="2217"/>
      <c r="CC69" s="2217"/>
      <c r="CD69" s="2217"/>
      <c r="CE69" s="2217"/>
      <c r="CF69" s="2217"/>
      <c r="CG69" s="2217"/>
      <c r="CH69" s="2217"/>
      <c r="CI69" s="2217"/>
      <c r="CJ69" s="2217"/>
      <c r="CK69" s="2217"/>
      <c r="CL69" s="2217"/>
      <c r="CM69" s="2217"/>
      <c r="CN69" s="2217"/>
      <c r="CO69" s="2217"/>
      <c r="CP69" s="2217"/>
      <c r="CQ69" s="2218">
        <f t="shared" si="2"/>
        <v>0</v>
      </c>
    </row>
    <row r="70" spans="1:95">
      <c r="A70" s="2215" t="s">
        <v>2067</v>
      </c>
      <c r="B70" s="2216" t="s">
        <v>2023</v>
      </c>
      <c r="C70" s="2217"/>
      <c r="D70" s="2217"/>
      <c r="E70" s="2217"/>
      <c r="F70" s="2217"/>
      <c r="G70" s="2217"/>
      <c r="H70" s="2217"/>
      <c r="I70" s="2217"/>
      <c r="J70" s="2217"/>
      <c r="K70" s="2217"/>
      <c r="L70" s="2217"/>
      <c r="M70" s="2217"/>
      <c r="N70" s="2217"/>
      <c r="O70" s="2217"/>
      <c r="P70" s="2217"/>
      <c r="Q70" s="2217"/>
      <c r="R70" s="2217"/>
      <c r="S70" s="2217"/>
      <c r="T70" s="2217"/>
      <c r="U70" s="2217"/>
      <c r="V70" s="2217"/>
      <c r="W70" s="2217"/>
      <c r="X70" s="2217"/>
      <c r="Y70" s="2217"/>
      <c r="Z70" s="2217"/>
      <c r="AA70" s="2217"/>
      <c r="AB70" s="2217"/>
      <c r="AC70" s="2217"/>
      <c r="AD70" s="2217"/>
      <c r="AE70" s="2217"/>
      <c r="AF70" s="2217"/>
      <c r="AG70" s="2217"/>
      <c r="AH70" s="2217"/>
      <c r="AI70" s="2217"/>
      <c r="AJ70" s="2217"/>
      <c r="AK70" s="2217"/>
      <c r="AL70" s="2217"/>
      <c r="AM70" s="2217"/>
      <c r="AN70" s="2217"/>
      <c r="AO70" s="2217"/>
      <c r="AP70" s="2217"/>
      <c r="AQ70" s="2217"/>
      <c r="AR70" s="2217"/>
      <c r="AS70" s="2217"/>
      <c r="AT70" s="2217"/>
      <c r="AU70" s="2217"/>
      <c r="AV70" s="2217"/>
      <c r="AW70" s="2217"/>
      <c r="AX70" s="2217"/>
      <c r="AY70" s="2217"/>
      <c r="AZ70" s="2217"/>
      <c r="BA70" s="2217"/>
      <c r="BB70" s="2217"/>
      <c r="BC70" s="2217"/>
      <c r="BD70" s="2217"/>
      <c r="BE70" s="2217"/>
      <c r="BF70" s="2217"/>
      <c r="BG70" s="2217"/>
      <c r="BH70" s="2217"/>
      <c r="BI70" s="2217"/>
      <c r="BJ70" s="2217"/>
      <c r="BK70" s="2217"/>
      <c r="BL70" s="2217"/>
      <c r="BM70" s="2217"/>
      <c r="BN70" s="2217"/>
      <c r="BO70" s="2217"/>
      <c r="BP70" s="2217"/>
      <c r="BQ70" s="2217"/>
      <c r="BR70" s="2217"/>
      <c r="BS70" s="2217"/>
      <c r="BT70" s="2217"/>
      <c r="BU70" s="2217"/>
      <c r="BV70" s="2217"/>
      <c r="BW70" s="2217"/>
      <c r="BX70" s="2217"/>
      <c r="BY70" s="2217"/>
      <c r="BZ70" s="2217"/>
      <c r="CA70" s="2217"/>
      <c r="CB70" s="2217"/>
      <c r="CC70" s="2217"/>
      <c r="CD70" s="2217"/>
      <c r="CE70" s="2217"/>
      <c r="CF70" s="2217"/>
      <c r="CG70" s="2217"/>
      <c r="CH70" s="2217"/>
      <c r="CI70" s="2217"/>
      <c r="CJ70" s="2217"/>
      <c r="CK70" s="2217"/>
      <c r="CL70" s="2217"/>
      <c r="CM70" s="2217"/>
      <c r="CN70" s="2217"/>
      <c r="CO70" s="2217"/>
      <c r="CP70" s="2217"/>
      <c r="CQ70" s="2218">
        <f t="shared" si="2"/>
        <v>0</v>
      </c>
    </row>
    <row r="71" spans="1:95">
      <c r="A71" s="2215" t="s">
        <v>2068</v>
      </c>
      <c r="B71" s="2216" t="s">
        <v>2023</v>
      </c>
      <c r="C71" s="2217"/>
      <c r="D71" s="2217"/>
      <c r="E71" s="2217"/>
      <c r="F71" s="2217"/>
      <c r="G71" s="2217"/>
      <c r="H71" s="2217"/>
      <c r="I71" s="2217"/>
      <c r="J71" s="2217"/>
      <c r="K71" s="2217"/>
      <c r="L71" s="2217"/>
      <c r="M71" s="2217"/>
      <c r="N71" s="2217"/>
      <c r="O71" s="2217"/>
      <c r="P71" s="2217"/>
      <c r="Q71" s="2217"/>
      <c r="R71" s="2217"/>
      <c r="S71" s="2217"/>
      <c r="T71" s="2217"/>
      <c r="U71" s="2217"/>
      <c r="V71" s="2217"/>
      <c r="W71" s="2217"/>
      <c r="X71" s="2217"/>
      <c r="Y71" s="2217"/>
      <c r="Z71" s="2217"/>
      <c r="AA71" s="2217"/>
      <c r="AB71" s="2217"/>
      <c r="AC71" s="2217"/>
      <c r="AD71" s="2217"/>
      <c r="AE71" s="2217"/>
      <c r="AF71" s="2217"/>
      <c r="AG71" s="2217"/>
      <c r="AH71" s="2217"/>
      <c r="AI71" s="2217"/>
      <c r="AJ71" s="2217"/>
      <c r="AK71" s="2217"/>
      <c r="AL71" s="2217"/>
      <c r="AM71" s="2217"/>
      <c r="AN71" s="2217"/>
      <c r="AO71" s="2217"/>
      <c r="AP71" s="2217"/>
      <c r="AQ71" s="2217"/>
      <c r="AR71" s="2217"/>
      <c r="AS71" s="2217"/>
      <c r="AT71" s="2217"/>
      <c r="AU71" s="2217"/>
      <c r="AV71" s="2217"/>
      <c r="AW71" s="2217"/>
      <c r="AX71" s="2217"/>
      <c r="AY71" s="2217"/>
      <c r="AZ71" s="2217"/>
      <c r="BA71" s="2217"/>
      <c r="BB71" s="2217"/>
      <c r="BC71" s="2217"/>
      <c r="BD71" s="2217"/>
      <c r="BE71" s="2217"/>
      <c r="BF71" s="2217"/>
      <c r="BG71" s="2217"/>
      <c r="BH71" s="2217"/>
      <c r="BI71" s="2217"/>
      <c r="BJ71" s="2217"/>
      <c r="BK71" s="2217"/>
      <c r="BL71" s="2217"/>
      <c r="BM71" s="2217"/>
      <c r="BN71" s="2217"/>
      <c r="BO71" s="2217"/>
      <c r="BP71" s="2217"/>
      <c r="BQ71" s="2217"/>
      <c r="BR71" s="2217"/>
      <c r="BS71" s="2217"/>
      <c r="BT71" s="2217"/>
      <c r="BU71" s="2217"/>
      <c r="BV71" s="2217"/>
      <c r="BW71" s="2217"/>
      <c r="BX71" s="2217"/>
      <c r="BY71" s="2217"/>
      <c r="BZ71" s="2217"/>
      <c r="CA71" s="2217"/>
      <c r="CB71" s="2217"/>
      <c r="CC71" s="2217"/>
      <c r="CD71" s="2217"/>
      <c r="CE71" s="2217"/>
      <c r="CF71" s="2217"/>
      <c r="CG71" s="2217"/>
      <c r="CH71" s="2217"/>
      <c r="CI71" s="2217"/>
      <c r="CJ71" s="2217"/>
      <c r="CK71" s="2217"/>
      <c r="CL71" s="2217"/>
      <c r="CM71" s="2217"/>
      <c r="CN71" s="2217"/>
      <c r="CO71" s="2217"/>
      <c r="CP71" s="2217"/>
      <c r="CQ71" s="2218">
        <f t="shared" si="2"/>
        <v>0</v>
      </c>
    </row>
    <row r="72" spans="1:95">
      <c r="A72" s="2215" t="s">
        <v>2069</v>
      </c>
      <c r="B72" s="2216" t="s">
        <v>2023</v>
      </c>
      <c r="C72" s="2217"/>
      <c r="D72" s="2217"/>
      <c r="E72" s="2217"/>
      <c r="F72" s="2217"/>
      <c r="G72" s="2217"/>
      <c r="H72" s="2217"/>
      <c r="I72" s="2217"/>
      <c r="J72" s="2217"/>
      <c r="K72" s="2217"/>
      <c r="L72" s="2217"/>
      <c r="M72" s="2217"/>
      <c r="N72" s="2217"/>
      <c r="O72" s="2217"/>
      <c r="P72" s="2217"/>
      <c r="Q72" s="2217"/>
      <c r="R72" s="2217"/>
      <c r="S72" s="2217"/>
      <c r="T72" s="2217"/>
      <c r="U72" s="2217"/>
      <c r="V72" s="2217"/>
      <c r="W72" s="2217"/>
      <c r="X72" s="2217"/>
      <c r="Y72" s="2217"/>
      <c r="Z72" s="2217"/>
      <c r="AA72" s="2217"/>
      <c r="AB72" s="2217"/>
      <c r="AC72" s="2217"/>
      <c r="AD72" s="2217"/>
      <c r="AE72" s="2217"/>
      <c r="AF72" s="2217"/>
      <c r="AG72" s="2217"/>
      <c r="AH72" s="2217"/>
      <c r="AI72" s="2217"/>
      <c r="AJ72" s="2217"/>
      <c r="AK72" s="2217"/>
      <c r="AL72" s="2217"/>
      <c r="AM72" s="2217"/>
      <c r="AN72" s="2217"/>
      <c r="AO72" s="2217"/>
      <c r="AP72" s="2217"/>
      <c r="AQ72" s="2217"/>
      <c r="AR72" s="2217"/>
      <c r="AS72" s="2217"/>
      <c r="AT72" s="2217"/>
      <c r="AU72" s="2217"/>
      <c r="AV72" s="2217"/>
      <c r="AW72" s="2217"/>
      <c r="AX72" s="2217"/>
      <c r="AY72" s="2217"/>
      <c r="AZ72" s="2217"/>
      <c r="BA72" s="2217"/>
      <c r="BB72" s="2217"/>
      <c r="BC72" s="2217"/>
      <c r="BD72" s="2217"/>
      <c r="BE72" s="2217"/>
      <c r="BF72" s="2217"/>
      <c r="BG72" s="2217"/>
      <c r="BH72" s="2217"/>
      <c r="BI72" s="2217"/>
      <c r="BJ72" s="2217"/>
      <c r="BK72" s="2217"/>
      <c r="BL72" s="2217"/>
      <c r="BM72" s="2217"/>
      <c r="BN72" s="2217"/>
      <c r="BO72" s="2217"/>
      <c r="BP72" s="2217"/>
      <c r="BQ72" s="2217"/>
      <c r="BR72" s="2217"/>
      <c r="BS72" s="2217"/>
      <c r="BT72" s="2217"/>
      <c r="BU72" s="2217"/>
      <c r="BV72" s="2217"/>
      <c r="BW72" s="2217"/>
      <c r="BX72" s="2217"/>
      <c r="BY72" s="2217"/>
      <c r="BZ72" s="2217"/>
      <c r="CA72" s="2217"/>
      <c r="CB72" s="2217"/>
      <c r="CC72" s="2217"/>
      <c r="CD72" s="2217"/>
      <c r="CE72" s="2217"/>
      <c r="CF72" s="2217"/>
      <c r="CG72" s="2217"/>
      <c r="CH72" s="2217"/>
      <c r="CI72" s="2217"/>
      <c r="CJ72" s="2217"/>
      <c r="CK72" s="2217"/>
      <c r="CL72" s="2217"/>
      <c r="CM72" s="2217"/>
      <c r="CN72" s="2217"/>
      <c r="CO72" s="2217"/>
      <c r="CP72" s="2217"/>
      <c r="CQ72" s="2218">
        <f t="shared" si="2"/>
        <v>0</v>
      </c>
    </row>
    <row r="73" spans="1:95">
      <c r="A73" s="2215" t="s">
        <v>2070</v>
      </c>
      <c r="B73" s="2216" t="s">
        <v>2023</v>
      </c>
      <c r="C73" s="2217"/>
      <c r="D73" s="2217"/>
      <c r="E73" s="2217"/>
      <c r="F73" s="2217"/>
      <c r="G73" s="2217"/>
      <c r="H73" s="2217"/>
      <c r="I73" s="2217"/>
      <c r="J73" s="2217"/>
      <c r="K73" s="2217"/>
      <c r="L73" s="2217"/>
      <c r="M73" s="2217"/>
      <c r="N73" s="2217"/>
      <c r="O73" s="2217"/>
      <c r="P73" s="2217"/>
      <c r="Q73" s="2217"/>
      <c r="R73" s="2217"/>
      <c r="S73" s="2217"/>
      <c r="T73" s="2217"/>
      <c r="U73" s="2217"/>
      <c r="V73" s="2217"/>
      <c r="W73" s="2217"/>
      <c r="X73" s="2217"/>
      <c r="Y73" s="2217"/>
      <c r="Z73" s="2217"/>
      <c r="AA73" s="2217"/>
      <c r="AB73" s="2217"/>
      <c r="AC73" s="2217"/>
      <c r="AD73" s="2217"/>
      <c r="AE73" s="2217"/>
      <c r="AF73" s="2217"/>
      <c r="AG73" s="2217"/>
      <c r="AH73" s="2217"/>
      <c r="AI73" s="2217"/>
      <c r="AJ73" s="2217"/>
      <c r="AK73" s="2217"/>
      <c r="AL73" s="2217"/>
      <c r="AM73" s="2217"/>
      <c r="AN73" s="2217"/>
      <c r="AO73" s="2217"/>
      <c r="AP73" s="2217"/>
      <c r="AQ73" s="2217"/>
      <c r="AR73" s="2217"/>
      <c r="AS73" s="2217"/>
      <c r="AT73" s="2217"/>
      <c r="AU73" s="2217"/>
      <c r="AV73" s="2217"/>
      <c r="AW73" s="2217"/>
      <c r="AX73" s="2217"/>
      <c r="AY73" s="2217"/>
      <c r="AZ73" s="2217"/>
      <c r="BA73" s="2217"/>
      <c r="BB73" s="2217"/>
      <c r="BC73" s="2217"/>
      <c r="BD73" s="2217"/>
      <c r="BE73" s="2217"/>
      <c r="BF73" s="2217"/>
      <c r="BG73" s="2217"/>
      <c r="BH73" s="2217"/>
      <c r="BI73" s="2217"/>
      <c r="BJ73" s="2217"/>
      <c r="BK73" s="2217"/>
      <c r="BL73" s="2217"/>
      <c r="BM73" s="2217"/>
      <c r="BN73" s="2217"/>
      <c r="BO73" s="2217"/>
      <c r="BP73" s="2217"/>
      <c r="BQ73" s="2217"/>
      <c r="BR73" s="2217"/>
      <c r="BS73" s="2217"/>
      <c r="BT73" s="2217"/>
      <c r="BU73" s="2217"/>
      <c r="BV73" s="2217"/>
      <c r="BW73" s="2217"/>
      <c r="BX73" s="2217"/>
      <c r="BY73" s="2217"/>
      <c r="BZ73" s="2217"/>
      <c r="CA73" s="2217"/>
      <c r="CB73" s="2217"/>
      <c r="CC73" s="2217"/>
      <c r="CD73" s="2217"/>
      <c r="CE73" s="2217"/>
      <c r="CF73" s="2217"/>
      <c r="CG73" s="2217"/>
      <c r="CH73" s="2217"/>
      <c r="CI73" s="2217"/>
      <c r="CJ73" s="2217"/>
      <c r="CK73" s="2217"/>
      <c r="CL73" s="2217"/>
      <c r="CM73" s="2217"/>
      <c r="CN73" s="2217"/>
      <c r="CO73" s="2217"/>
      <c r="CP73" s="2217"/>
      <c r="CQ73" s="2218">
        <f t="shared" si="2"/>
        <v>0</v>
      </c>
    </row>
    <row r="74" spans="1:95">
      <c r="A74" s="2215" t="s">
        <v>2071</v>
      </c>
      <c r="B74" s="2216" t="s">
        <v>2023</v>
      </c>
      <c r="C74" s="2217"/>
      <c r="D74" s="2217"/>
      <c r="E74" s="2217"/>
      <c r="F74" s="2217"/>
      <c r="G74" s="2217"/>
      <c r="H74" s="2217"/>
      <c r="I74" s="2217"/>
      <c r="J74" s="2217"/>
      <c r="K74" s="2217"/>
      <c r="L74" s="2217"/>
      <c r="M74" s="2217"/>
      <c r="N74" s="2217"/>
      <c r="O74" s="2217"/>
      <c r="P74" s="2217"/>
      <c r="Q74" s="2217"/>
      <c r="R74" s="2217"/>
      <c r="S74" s="2217"/>
      <c r="T74" s="2217"/>
      <c r="U74" s="2217"/>
      <c r="V74" s="2217"/>
      <c r="W74" s="2217"/>
      <c r="X74" s="2217"/>
      <c r="Y74" s="2217"/>
      <c r="Z74" s="2217"/>
      <c r="AA74" s="2217"/>
      <c r="AB74" s="2217"/>
      <c r="AC74" s="2217"/>
      <c r="AD74" s="2217"/>
      <c r="AE74" s="2217"/>
      <c r="AF74" s="2217"/>
      <c r="AG74" s="2217"/>
      <c r="AH74" s="2217"/>
      <c r="AI74" s="2217"/>
      <c r="AJ74" s="2217"/>
      <c r="AK74" s="2217"/>
      <c r="AL74" s="2217"/>
      <c r="AM74" s="2217"/>
      <c r="AN74" s="2217"/>
      <c r="AO74" s="2217"/>
      <c r="AP74" s="2217"/>
      <c r="AQ74" s="2217"/>
      <c r="AR74" s="2217"/>
      <c r="AS74" s="2217"/>
      <c r="AT74" s="2217"/>
      <c r="AU74" s="2217"/>
      <c r="AV74" s="2217"/>
      <c r="AW74" s="2217"/>
      <c r="AX74" s="2217"/>
      <c r="AY74" s="2217"/>
      <c r="AZ74" s="2217"/>
      <c r="BA74" s="2217"/>
      <c r="BB74" s="2217"/>
      <c r="BC74" s="2217"/>
      <c r="BD74" s="2217"/>
      <c r="BE74" s="2217"/>
      <c r="BF74" s="2217"/>
      <c r="BG74" s="2217"/>
      <c r="BH74" s="2217"/>
      <c r="BI74" s="2217"/>
      <c r="BJ74" s="2217"/>
      <c r="BK74" s="2217"/>
      <c r="BL74" s="2217"/>
      <c r="BM74" s="2217"/>
      <c r="BN74" s="2217"/>
      <c r="BO74" s="2217"/>
      <c r="BP74" s="2217"/>
      <c r="BQ74" s="2217"/>
      <c r="BR74" s="2217"/>
      <c r="BS74" s="2217"/>
      <c r="BT74" s="2217"/>
      <c r="BU74" s="2217"/>
      <c r="BV74" s="2217"/>
      <c r="BW74" s="2217"/>
      <c r="BX74" s="2217"/>
      <c r="BY74" s="2217"/>
      <c r="BZ74" s="2217"/>
      <c r="CA74" s="2217"/>
      <c r="CB74" s="2217"/>
      <c r="CC74" s="2217"/>
      <c r="CD74" s="2217"/>
      <c r="CE74" s="2217"/>
      <c r="CF74" s="2217"/>
      <c r="CG74" s="2217"/>
      <c r="CH74" s="2217"/>
      <c r="CI74" s="2217"/>
      <c r="CJ74" s="2217"/>
      <c r="CK74" s="2217"/>
      <c r="CL74" s="2217"/>
      <c r="CM74" s="2217"/>
      <c r="CN74" s="2217"/>
      <c r="CO74" s="2217"/>
      <c r="CP74" s="2217"/>
      <c r="CQ74" s="2218">
        <f t="shared" si="2"/>
        <v>0</v>
      </c>
    </row>
    <row r="75" spans="1:95">
      <c r="A75" s="2215" t="s">
        <v>2072</v>
      </c>
      <c r="B75" s="2216" t="s">
        <v>2023</v>
      </c>
      <c r="C75" s="2217"/>
      <c r="D75" s="2217"/>
      <c r="E75" s="2217"/>
      <c r="F75" s="2217"/>
      <c r="G75" s="2217"/>
      <c r="H75" s="2217"/>
      <c r="I75" s="2217"/>
      <c r="J75" s="2217"/>
      <c r="K75" s="2217"/>
      <c r="L75" s="2217"/>
      <c r="M75" s="2217"/>
      <c r="N75" s="2217"/>
      <c r="O75" s="2217"/>
      <c r="P75" s="2217"/>
      <c r="Q75" s="2217"/>
      <c r="R75" s="2217"/>
      <c r="S75" s="2217"/>
      <c r="T75" s="2217"/>
      <c r="U75" s="2217"/>
      <c r="V75" s="2217"/>
      <c r="W75" s="2217"/>
      <c r="X75" s="2217"/>
      <c r="Y75" s="2217"/>
      <c r="Z75" s="2217"/>
      <c r="AA75" s="2217"/>
      <c r="AB75" s="2217"/>
      <c r="AC75" s="2217"/>
      <c r="AD75" s="2217"/>
      <c r="AE75" s="2217"/>
      <c r="AF75" s="2217"/>
      <c r="AG75" s="2217"/>
      <c r="AH75" s="2217"/>
      <c r="AI75" s="2217"/>
      <c r="AJ75" s="2217"/>
      <c r="AK75" s="2217"/>
      <c r="AL75" s="2217"/>
      <c r="AM75" s="2217"/>
      <c r="AN75" s="2217"/>
      <c r="AO75" s="2217"/>
      <c r="AP75" s="2217"/>
      <c r="AQ75" s="2217"/>
      <c r="AR75" s="2217"/>
      <c r="AS75" s="2217"/>
      <c r="AT75" s="2217"/>
      <c r="AU75" s="2217"/>
      <c r="AV75" s="2217"/>
      <c r="AW75" s="2217"/>
      <c r="AX75" s="2217"/>
      <c r="AY75" s="2217"/>
      <c r="AZ75" s="2217"/>
      <c r="BA75" s="2217"/>
      <c r="BB75" s="2217"/>
      <c r="BC75" s="2217"/>
      <c r="BD75" s="2217"/>
      <c r="BE75" s="2217"/>
      <c r="BF75" s="2217"/>
      <c r="BG75" s="2217"/>
      <c r="BH75" s="2217"/>
      <c r="BI75" s="2217"/>
      <c r="BJ75" s="2217"/>
      <c r="BK75" s="2217"/>
      <c r="BL75" s="2217"/>
      <c r="BM75" s="2217"/>
      <c r="BN75" s="2217"/>
      <c r="BO75" s="2217"/>
      <c r="BP75" s="2217"/>
      <c r="BQ75" s="2217"/>
      <c r="BR75" s="2217"/>
      <c r="BS75" s="2217"/>
      <c r="BT75" s="2217"/>
      <c r="BU75" s="2217"/>
      <c r="BV75" s="2217"/>
      <c r="BW75" s="2217"/>
      <c r="BX75" s="2217"/>
      <c r="BY75" s="2217"/>
      <c r="BZ75" s="2217"/>
      <c r="CA75" s="2217"/>
      <c r="CB75" s="2217"/>
      <c r="CC75" s="2217"/>
      <c r="CD75" s="2217"/>
      <c r="CE75" s="2217"/>
      <c r="CF75" s="2217"/>
      <c r="CG75" s="2217"/>
      <c r="CH75" s="2217"/>
      <c r="CI75" s="2217"/>
      <c r="CJ75" s="2217"/>
      <c r="CK75" s="2217"/>
      <c r="CL75" s="2217"/>
      <c r="CM75" s="2217"/>
      <c r="CN75" s="2217"/>
      <c r="CO75" s="2217"/>
      <c r="CP75" s="2217"/>
      <c r="CQ75" s="2218">
        <f t="shared" ref="CQ75:CQ115" si="3">SUM(C75:CP75)</f>
        <v>0</v>
      </c>
    </row>
    <row r="76" spans="1:95">
      <c r="A76" s="2215" t="s">
        <v>2073</v>
      </c>
      <c r="B76" s="2216" t="s">
        <v>2023</v>
      </c>
      <c r="C76" s="2217"/>
      <c r="D76" s="2217"/>
      <c r="E76" s="2217"/>
      <c r="F76" s="2217"/>
      <c r="G76" s="2217"/>
      <c r="H76" s="2217"/>
      <c r="I76" s="2217"/>
      <c r="J76" s="2217"/>
      <c r="K76" s="2217"/>
      <c r="L76" s="2217"/>
      <c r="M76" s="2217"/>
      <c r="N76" s="2217"/>
      <c r="O76" s="2217"/>
      <c r="P76" s="2217"/>
      <c r="Q76" s="2217"/>
      <c r="R76" s="2217"/>
      <c r="S76" s="2217"/>
      <c r="T76" s="2217"/>
      <c r="U76" s="2217"/>
      <c r="V76" s="2217"/>
      <c r="W76" s="2217"/>
      <c r="X76" s="2217"/>
      <c r="Y76" s="2217"/>
      <c r="Z76" s="2217"/>
      <c r="AA76" s="2217"/>
      <c r="AB76" s="2217"/>
      <c r="AC76" s="2217"/>
      <c r="AD76" s="2217"/>
      <c r="AE76" s="2217"/>
      <c r="AF76" s="2217"/>
      <c r="AG76" s="2217"/>
      <c r="AH76" s="2217"/>
      <c r="AI76" s="2217"/>
      <c r="AJ76" s="2217"/>
      <c r="AK76" s="2217"/>
      <c r="AL76" s="2217"/>
      <c r="AM76" s="2217"/>
      <c r="AN76" s="2217"/>
      <c r="AO76" s="2217"/>
      <c r="AP76" s="2217"/>
      <c r="AQ76" s="2217"/>
      <c r="AR76" s="2217"/>
      <c r="AS76" s="2217"/>
      <c r="AT76" s="2217"/>
      <c r="AU76" s="2217"/>
      <c r="AV76" s="2217"/>
      <c r="AW76" s="2217"/>
      <c r="AX76" s="2217"/>
      <c r="AY76" s="2217"/>
      <c r="AZ76" s="2217"/>
      <c r="BA76" s="2217"/>
      <c r="BB76" s="2217"/>
      <c r="BC76" s="2217"/>
      <c r="BD76" s="2217"/>
      <c r="BE76" s="2217"/>
      <c r="BF76" s="2217"/>
      <c r="BG76" s="2217"/>
      <c r="BH76" s="2217"/>
      <c r="BI76" s="2217"/>
      <c r="BJ76" s="2217"/>
      <c r="BK76" s="2217"/>
      <c r="BL76" s="2217"/>
      <c r="BM76" s="2217"/>
      <c r="BN76" s="2217"/>
      <c r="BO76" s="2217"/>
      <c r="BP76" s="2217"/>
      <c r="BQ76" s="2217"/>
      <c r="BR76" s="2217"/>
      <c r="BS76" s="2217"/>
      <c r="BT76" s="2217"/>
      <c r="BU76" s="2217"/>
      <c r="BV76" s="2217"/>
      <c r="BW76" s="2217"/>
      <c r="BX76" s="2217"/>
      <c r="BY76" s="2217"/>
      <c r="BZ76" s="2217"/>
      <c r="CA76" s="2217"/>
      <c r="CB76" s="2217"/>
      <c r="CC76" s="2217"/>
      <c r="CD76" s="2217"/>
      <c r="CE76" s="2217"/>
      <c r="CF76" s="2217"/>
      <c r="CG76" s="2217"/>
      <c r="CH76" s="2217"/>
      <c r="CI76" s="2217"/>
      <c r="CJ76" s="2217"/>
      <c r="CK76" s="2217"/>
      <c r="CL76" s="2217"/>
      <c r="CM76" s="2217"/>
      <c r="CN76" s="2217"/>
      <c r="CO76" s="2217"/>
      <c r="CP76" s="2217"/>
      <c r="CQ76" s="2218">
        <f t="shared" si="3"/>
        <v>0</v>
      </c>
    </row>
    <row r="77" spans="1:95">
      <c r="A77" s="2215" t="s">
        <v>2074</v>
      </c>
      <c r="B77" s="2216" t="s">
        <v>2023</v>
      </c>
      <c r="C77" s="2217"/>
      <c r="D77" s="2217"/>
      <c r="E77" s="2217"/>
      <c r="F77" s="2217"/>
      <c r="G77" s="2217"/>
      <c r="H77" s="2217"/>
      <c r="I77" s="2217"/>
      <c r="J77" s="2217"/>
      <c r="K77" s="2217"/>
      <c r="L77" s="2217"/>
      <c r="M77" s="2217"/>
      <c r="N77" s="2217"/>
      <c r="O77" s="2217"/>
      <c r="P77" s="2217"/>
      <c r="Q77" s="2217"/>
      <c r="R77" s="2217"/>
      <c r="S77" s="2217"/>
      <c r="T77" s="2217"/>
      <c r="U77" s="2217"/>
      <c r="V77" s="2217"/>
      <c r="W77" s="2217"/>
      <c r="X77" s="2217"/>
      <c r="Y77" s="2217"/>
      <c r="Z77" s="2217"/>
      <c r="AA77" s="2217"/>
      <c r="AB77" s="2217"/>
      <c r="AC77" s="2217"/>
      <c r="AD77" s="2217"/>
      <c r="AE77" s="2217"/>
      <c r="AF77" s="2217"/>
      <c r="AG77" s="2217"/>
      <c r="AH77" s="2217"/>
      <c r="AI77" s="2217"/>
      <c r="AJ77" s="2217"/>
      <c r="AK77" s="2217"/>
      <c r="AL77" s="2217"/>
      <c r="AM77" s="2217"/>
      <c r="AN77" s="2217"/>
      <c r="AO77" s="2217"/>
      <c r="AP77" s="2217"/>
      <c r="AQ77" s="2217"/>
      <c r="AR77" s="2217"/>
      <c r="AS77" s="2217"/>
      <c r="AT77" s="2217"/>
      <c r="AU77" s="2217"/>
      <c r="AV77" s="2217"/>
      <c r="AW77" s="2217"/>
      <c r="AX77" s="2217"/>
      <c r="AY77" s="2217"/>
      <c r="AZ77" s="2217"/>
      <c r="BA77" s="2217"/>
      <c r="BB77" s="2217"/>
      <c r="BC77" s="2217"/>
      <c r="BD77" s="2217"/>
      <c r="BE77" s="2217"/>
      <c r="BF77" s="2217"/>
      <c r="BG77" s="2217"/>
      <c r="BH77" s="2217"/>
      <c r="BI77" s="2217"/>
      <c r="BJ77" s="2217"/>
      <c r="BK77" s="2217"/>
      <c r="BL77" s="2217"/>
      <c r="BM77" s="2217"/>
      <c r="BN77" s="2217"/>
      <c r="BO77" s="2217"/>
      <c r="BP77" s="2217"/>
      <c r="BQ77" s="2217"/>
      <c r="BR77" s="2217"/>
      <c r="BS77" s="2217"/>
      <c r="BT77" s="2217"/>
      <c r="BU77" s="2217"/>
      <c r="BV77" s="2217"/>
      <c r="BW77" s="2217"/>
      <c r="BX77" s="2217"/>
      <c r="BY77" s="2217"/>
      <c r="BZ77" s="2217"/>
      <c r="CA77" s="2217"/>
      <c r="CB77" s="2217"/>
      <c r="CC77" s="2217"/>
      <c r="CD77" s="2217"/>
      <c r="CE77" s="2217"/>
      <c r="CF77" s="2217"/>
      <c r="CG77" s="2217"/>
      <c r="CH77" s="2217"/>
      <c r="CI77" s="2217"/>
      <c r="CJ77" s="2217"/>
      <c r="CK77" s="2217"/>
      <c r="CL77" s="2217"/>
      <c r="CM77" s="2217"/>
      <c r="CN77" s="2217"/>
      <c r="CO77" s="2217"/>
      <c r="CP77" s="2217"/>
      <c r="CQ77" s="2218">
        <f t="shared" si="3"/>
        <v>0</v>
      </c>
    </row>
    <row r="78" spans="1:95">
      <c r="A78" s="2215" t="s">
        <v>2075</v>
      </c>
      <c r="B78" s="2216" t="s">
        <v>2023</v>
      </c>
      <c r="C78" s="2217"/>
      <c r="D78" s="2217"/>
      <c r="E78" s="2217"/>
      <c r="F78" s="2217"/>
      <c r="G78" s="2217"/>
      <c r="H78" s="2217"/>
      <c r="I78" s="2217"/>
      <c r="J78" s="2217"/>
      <c r="K78" s="2217"/>
      <c r="L78" s="2217"/>
      <c r="M78" s="2217"/>
      <c r="N78" s="2217"/>
      <c r="O78" s="2217"/>
      <c r="P78" s="2217"/>
      <c r="Q78" s="2217"/>
      <c r="R78" s="2217"/>
      <c r="S78" s="2217"/>
      <c r="T78" s="2217"/>
      <c r="U78" s="2217"/>
      <c r="V78" s="2217"/>
      <c r="W78" s="2217"/>
      <c r="X78" s="2217"/>
      <c r="Y78" s="2217"/>
      <c r="Z78" s="2217"/>
      <c r="AA78" s="2217"/>
      <c r="AB78" s="2217"/>
      <c r="AC78" s="2217"/>
      <c r="AD78" s="2217"/>
      <c r="AE78" s="2217"/>
      <c r="AF78" s="2217"/>
      <c r="AG78" s="2217"/>
      <c r="AH78" s="2217"/>
      <c r="AI78" s="2217"/>
      <c r="AJ78" s="2217"/>
      <c r="AK78" s="2217"/>
      <c r="AL78" s="2217"/>
      <c r="AM78" s="2217"/>
      <c r="AN78" s="2217"/>
      <c r="AO78" s="2217"/>
      <c r="AP78" s="2217"/>
      <c r="AQ78" s="2217"/>
      <c r="AR78" s="2217"/>
      <c r="AS78" s="2217"/>
      <c r="AT78" s="2217"/>
      <c r="AU78" s="2217"/>
      <c r="AV78" s="2217"/>
      <c r="AW78" s="2217"/>
      <c r="AX78" s="2217"/>
      <c r="AY78" s="2217"/>
      <c r="AZ78" s="2217"/>
      <c r="BA78" s="2217"/>
      <c r="BB78" s="2217"/>
      <c r="BC78" s="2217"/>
      <c r="BD78" s="2217"/>
      <c r="BE78" s="2217"/>
      <c r="BF78" s="2217"/>
      <c r="BG78" s="2217"/>
      <c r="BH78" s="2217"/>
      <c r="BI78" s="2217"/>
      <c r="BJ78" s="2217"/>
      <c r="BK78" s="2217"/>
      <c r="BL78" s="2217"/>
      <c r="BM78" s="2217"/>
      <c r="BN78" s="2217"/>
      <c r="BO78" s="2217"/>
      <c r="BP78" s="2217"/>
      <c r="BQ78" s="2217"/>
      <c r="BR78" s="2217"/>
      <c r="BS78" s="2217"/>
      <c r="BT78" s="2217"/>
      <c r="BU78" s="2217"/>
      <c r="BV78" s="2217"/>
      <c r="BW78" s="2217"/>
      <c r="BX78" s="2217"/>
      <c r="BY78" s="2217"/>
      <c r="BZ78" s="2217"/>
      <c r="CA78" s="2217"/>
      <c r="CB78" s="2217"/>
      <c r="CC78" s="2217"/>
      <c r="CD78" s="2217"/>
      <c r="CE78" s="2217"/>
      <c r="CF78" s="2217"/>
      <c r="CG78" s="2217"/>
      <c r="CH78" s="2217"/>
      <c r="CI78" s="2217"/>
      <c r="CJ78" s="2217"/>
      <c r="CK78" s="2217"/>
      <c r="CL78" s="2217"/>
      <c r="CM78" s="2217"/>
      <c r="CN78" s="2217"/>
      <c r="CO78" s="2217"/>
      <c r="CP78" s="2217"/>
      <c r="CQ78" s="2218">
        <f t="shared" si="3"/>
        <v>0</v>
      </c>
    </row>
    <row r="79" spans="1:95">
      <c r="A79" s="2215" t="s">
        <v>2076</v>
      </c>
      <c r="B79" s="2216" t="s">
        <v>2023</v>
      </c>
      <c r="C79" s="2217"/>
      <c r="D79" s="2217"/>
      <c r="E79" s="2217"/>
      <c r="F79" s="2217"/>
      <c r="G79" s="2217"/>
      <c r="H79" s="2217"/>
      <c r="I79" s="2217"/>
      <c r="J79" s="2217"/>
      <c r="K79" s="2217"/>
      <c r="L79" s="2217"/>
      <c r="M79" s="2217"/>
      <c r="N79" s="2217"/>
      <c r="O79" s="2217"/>
      <c r="P79" s="2217"/>
      <c r="Q79" s="2217"/>
      <c r="R79" s="2217"/>
      <c r="S79" s="2217"/>
      <c r="T79" s="2217"/>
      <c r="U79" s="2217"/>
      <c r="V79" s="2217"/>
      <c r="W79" s="2217"/>
      <c r="X79" s="2217"/>
      <c r="Y79" s="2217"/>
      <c r="Z79" s="2217"/>
      <c r="AA79" s="2217"/>
      <c r="AB79" s="2217"/>
      <c r="AC79" s="2217"/>
      <c r="AD79" s="2217"/>
      <c r="AE79" s="2217"/>
      <c r="AF79" s="2217"/>
      <c r="AG79" s="2217"/>
      <c r="AH79" s="2217"/>
      <c r="AI79" s="2217"/>
      <c r="AJ79" s="2217"/>
      <c r="AK79" s="2217"/>
      <c r="AL79" s="2217"/>
      <c r="AM79" s="2217"/>
      <c r="AN79" s="2217"/>
      <c r="AO79" s="2217"/>
      <c r="AP79" s="2217"/>
      <c r="AQ79" s="2217"/>
      <c r="AR79" s="2217"/>
      <c r="AS79" s="2217"/>
      <c r="AT79" s="2217"/>
      <c r="AU79" s="2217"/>
      <c r="AV79" s="2217"/>
      <c r="AW79" s="2217"/>
      <c r="AX79" s="2217"/>
      <c r="AY79" s="2217"/>
      <c r="AZ79" s="2217"/>
      <c r="BA79" s="2217"/>
      <c r="BB79" s="2217"/>
      <c r="BC79" s="2217"/>
      <c r="BD79" s="2217"/>
      <c r="BE79" s="2217"/>
      <c r="BF79" s="2217"/>
      <c r="BG79" s="2217"/>
      <c r="BH79" s="2217"/>
      <c r="BI79" s="2217"/>
      <c r="BJ79" s="2217"/>
      <c r="BK79" s="2217"/>
      <c r="BL79" s="2217"/>
      <c r="BM79" s="2217"/>
      <c r="BN79" s="2217"/>
      <c r="BO79" s="2217"/>
      <c r="BP79" s="2217"/>
      <c r="BQ79" s="2217"/>
      <c r="BR79" s="2217"/>
      <c r="BS79" s="2217"/>
      <c r="BT79" s="2217"/>
      <c r="BU79" s="2217"/>
      <c r="BV79" s="2217"/>
      <c r="BW79" s="2217"/>
      <c r="BX79" s="2217"/>
      <c r="BY79" s="2217"/>
      <c r="BZ79" s="2217"/>
      <c r="CA79" s="2217"/>
      <c r="CB79" s="2217"/>
      <c r="CC79" s="2217"/>
      <c r="CD79" s="2217"/>
      <c r="CE79" s="2217"/>
      <c r="CF79" s="2217"/>
      <c r="CG79" s="2217"/>
      <c r="CH79" s="2217"/>
      <c r="CI79" s="2217"/>
      <c r="CJ79" s="2217"/>
      <c r="CK79" s="2217"/>
      <c r="CL79" s="2217"/>
      <c r="CM79" s="2217"/>
      <c r="CN79" s="2217"/>
      <c r="CO79" s="2217"/>
      <c r="CP79" s="2217"/>
      <c r="CQ79" s="2218">
        <f t="shared" si="3"/>
        <v>0</v>
      </c>
    </row>
    <row r="80" spans="1:95">
      <c r="A80" s="2215" t="s">
        <v>1928</v>
      </c>
      <c r="B80" s="2216" t="s">
        <v>2023</v>
      </c>
      <c r="C80" s="2217"/>
      <c r="D80" s="2217"/>
      <c r="E80" s="2217"/>
      <c r="F80" s="2217"/>
      <c r="G80" s="2217"/>
      <c r="H80" s="2217"/>
      <c r="I80" s="2217"/>
      <c r="J80" s="2217"/>
      <c r="K80" s="2217"/>
      <c r="L80" s="2217"/>
      <c r="M80" s="2217"/>
      <c r="N80" s="2217"/>
      <c r="O80" s="2217"/>
      <c r="P80" s="2217"/>
      <c r="Q80" s="2217"/>
      <c r="R80" s="2217"/>
      <c r="S80" s="2217"/>
      <c r="T80" s="2217"/>
      <c r="U80" s="2217"/>
      <c r="V80" s="2217"/>
      <c r="W80" s="2217"/>
      <c r="X80" s="2217"/>
      <c r="Y80" s="2217"/>
      <c r="Z80" s="2217"/>
      <c r="AA80" s="2217"/>
      <c r="AB80" s="2217"/>
      <c r="AC80" s="2217"/>
      <c r="AD80" s="2217"/>
      <c r="AE80" s="2217"/>
      <c r="AF80" s="2217"/>
      <c r="AG80" s="2217"/>
      <c r="AH80" s="2217"/>
      <c r="AI80" s="2217"/>
      <c r="AJ80" s="2217"/>
      <c r="AK80" s="2217"/>
      <c r="AL80" s="2217"/>
      <c r="AM80" s="2217"/>
      <c r="AN80" s="2217"/>
      <c r="AO80" s="2217"/>
      <c r="AP80" s="2217"/>
      <c r="AQ80" s="2217"/>
      <c r="AR80" s="2217"/>
      <c r="AS80" s="2217"/>
      <c r="AT80" s="2217"/>
      <c r="AU80" s="2217"/>
      <c r="AV80" s="2217"/>
      <c r="AW80" s="2217"/>
      <c r="AX80" s="2217"/>
      <c r="AY80" s="2217"/>
      <c r="AZ80" s="2217"/>
      <c r="BA80" s="2217"/>
      <c r="BB80" s="2217"/>
      <c r="BC80" s="2217"/>
      <c r="BD80" s="2217"/>
      <c r="BE80" s="2217"/>
      <c r="BF80" s="2217"/>
      <c r="BG80" s="2217"/>
      <c r="BH80" s="2217"/>
      <c r="BI80" s="2217"/>
      <c r="BJ80" s="2217"/>
      <c r="BK80" s="2217"/>
      <c r="BL80" s="2217"/>
      <c r="BM80" s="2217"/>
      <c r="BN80" s="2217"/>
      <c r="BO80" s="2217"/>
      <c r="BP80" s="2217"/>
      <c r="BQ80" s="2217"/>
      <c r="BR80" s="2217"/>
      <c r="BS80" s="2217"/>
      <c r="BT80" s="2217"/>
      <c r="BU80" s="2217"/>
      <c r="BV80" s="2217"/>
      <c r="BW80" s="2217"/>
      <c r="BX80" s="2217"/>
      <c r="BY80" s="2217"/>
      <c r="BZ80" s="2217"/>
      <c r="CA80" s="2217"/>
      <c r="CB80" s="2217"/>
      <c r="CC80" s="2217"/>
      <c r="CD80" s="2217"/>
      <c r="CE80" s="2217"/>
      <c r="CF80" s="2217"/>
      <c r="CG80" s="2217"/>
      <c r="CH80" s="2217"/>
      <c r="CI80" s="2217"/>
      <c r="CJ80" s="2217"/>
      <c r="CK80" s="2217"/>
      <c r="CL80" s="2217"/>
      <c r="CM80" s="2217"/>
      <c r="CN80" s="2217"/>
      <c r="CO80" s="2217"/>
      <c r="CP80" s="2217"/>
      <c r="CQ80" s="2218">
        <f t="shared" si="3"/>
        <v>0</v>
      </c>
    </row>
    <row r="81" spans="1:95">
      <c r="A81" s="2215" t="s">
        <v>2077</v>
      </c>
      <c r="B81" s="2216" t="s">
        <v>2023</v>
      </c>
      <c r="C81" s="2217"/>
      <c r="D81" s="2217"/>
      <c r="E81" s="2217"/>
      <c r="F81" s="2217"/>
      <c r="G81" s="2217"/>
      <c r="H81" s="2217"/>
      <c r="I81" s="2217"/>
      <c r="J81" s="2217"/>
      <c r="K81" s="2217"/>
      <c r="L81" s="2217"/>
      <c r="M81" s="2217"/>
      <c r="N81" s="2217"/>
      <c r="O81" s="2217"/>
      <c r="P81" s="2217"/>
      <c r="Q81" s="2217"/>
      <c r="R81" s="2217"/>
      <c r="S81" s="2217"/>
      <c r="T81" s="2217"/>
      <c r="U81" s="2217"/>
      <c r="V81" s="2217"/>
      <c r="W81" s="2217"/>
      <c r="X81" s="2217"/>
      <c r="Y81" s="2217"/>
      <c r="Z81" s="2217"/>
      <c r="AA81" s="2217"/>
      <c r="AB81" s="2217"/>
      <c r="AC81" s="2217"/>
      <c r="AD81" s="2217"/>
      <c r="AE81" s="2217"/>
      <c r="AF81" s="2217"/>
      <c r="AG81" s="2217"/>
      <c r="AH81" s="2217"/>
      <c r="AI81" s="2217"/>
      <c r="AJ81" s="2217"/>
      <c r="AK81" s="2217"/>
      <c r="AL81" s="2217"/>
      <c r="AM81" s="2217"/>
      <c r="AN81" s="2217"/>
      <c r="AO81" s="2217"/>
      <c r="AP81" s="2217"/>
      <c r="AQ81" s="2217"/>
      <c r="AR81" s="2217"/>
      <c r="AS81" s="2217"/>
      <c r="AT81" s="2217"/>
      <c r="AU81" s="2217"/>
      <c r="AV81" s="2217"/>
      <c r="AW81" s="2217"/>
      <c r="AX81" s="2217"/>
      <c r="AY81" s="2217"/>
      <c r="AZ81" s="2217"/>
      <c r="BA81" s="2217"/>
      <c r="BB81" s="2217"/>
      <c r="BC81" s="2217"/>
      <c r="BD81" s="2217"/>
      <c r="BE81" s="2217"/>
      <c r="BF81" s="2217"/>
      <c r="BG81" s="2217"/>
      <c r="BH81" s="2217"/>
      <c r="BI81" s="2217"/>
      <c r="BJ81" s="2217"/>
      <c r="BK81" s="2217"/>
      <c r="BL81" s="2217"/>
      <c r="BM81" s="2217"/>
      <c r="BN81" s="2217"/>
      <c r="BO81" s="2217"/>
      <c r="BP81" s="2217"/>
      <c r="BQ81" s="2217"/>
      <c r="BR81" s="2217"/>
      <c r="BS81" s="2217"/>
      <c r="BT81" s="2217"/>
      <c r="BU81" s="2217"/>
      <c r="BV81" s="2217"/>
      <c r="BW81" s="2217"/>
      <c r="BX81" s="2217"/>
      <c r="BY81" s="2217"/>
      <c r="BZ81" s="2217"/>
      <c r="CA81" s="2217"/>
      <c r="CB81" s="2217"/>
      <c r="CC81" s="2217"/>
      <c r="CD81" s="2217"/>
      <c r="CE81" s="2217"/>
      <c r="CF81" s="2217"/>
      <c r="CG81" s="2217"/>
      <c r="CH81" s="2217"/>
      <c r="CI81" s="2217"/>
      <c r="CJ81" s="2217"/>
      <c r="CK81" s="2217"/>
      <c r="CL81" s="2217"/>
      <c r="CM81" s="2217"/>
      <c r="CN81" s="2217"/>
      <c r="CO81" s="2217"/>
      <c r="CP81" s="2217"/>
      <c r="CQ81" s="2218">
        <f t="shared" si="3"/>
        <v>0</v>
      </c>
    </row>
    <row r="82" spans="1:95">
      <c r="A82" s="2215" t="s">
        <v>2078</v>
      </c>
      <c r="B82" s="2216" t="s">
        <v>2023</v>
      </c>
      <c r="C82" s="2217"/>
      <c r="D82" s="2217"/>
      <c r="E82" s="2217"/>
      <c r="F82" s="2217"/>
      <c r="G82" s="2217"/>
      <c r="H82" s="2217"/>
      <c r="I82" s="2217"/>
      <c r="J82" s="2217"/>
      <c r="K82" s="2217"/>
      <c r="L82" s="2217"/>
      <c r="M82" s="2217"/>
      <c r="N82" s="2217"/>
      <c r="O82" s="2217"/>
      <c r="P82" s="2217"/>
      <c r="Q82" s="2217"/>
      <c r="R82" s="2217"/>
      <c r="S82" s="2217"/>
      <c r="T82" s="2217"/>
      <c r="U82" s="2217"/>
      <c r="V82" s="2217"/>
      <c r="W82" s="2217"/>
      <c r="X82" s="2217"/>
      <c r="Y82" s="2217"/>
      <c r="Z82" s="2217"/>
      <c r="AA82" s="2217"/>
      <c r="AB82" s="2217"/>
      <c r="AC82" s="2217"/>
      <c r="AD82" s="2217"/>
      <c r="AE82" s="2217"/>
      <c r="AF82" s="2217"/>
      <c r="AG82" s="2217"/>
      <c r="AH82" s="2217"/>
      <c r="AI82" s="2217"/>
      <c r="AJ82" s="2217"/>
      <c r="AK82" s="2217"/>
      <c r="AL82" s="2217"/>
      <c r="AM82" s="2217"/>
      <c r="AN82" s="2217"/>
      <c r="AO82" s="2217"/>
      <c r="AP82" s="2217"/>
      <c r="AQ82" s="2217"/>
      <c r="AR82" s="2217"/>
      <c r="AS82" s="2217"/>
      <c r="AT82" s="2217"/>
      <c r="AU82" s="2217"/>
      <c r="AV82" s="2217"/>
      <c r="AW82" s="2217"/>
      <c r="AX82" s="2217"/>
      <c r="AY82" s="2217"/>
      <c r="AZ82" s="2217"/>
      <c r="BA82" s="2217"/>
      <c r="BB82" s="2217"/>
      <c r="BC82" s="2217"/>
      <c r="BD82" s="2217"/>
      <c r="BE82" s="2217"/>
      <c r="BF82" s="2217"/>
      <c r="BG82" s="2217"/>
      <c r="BH82" s="2217"/>
      <c r="BI82" s="2217"/>
      <c r="BJ82" s="2217"/>
      <c r="BK82" s="2217"/>
      <c r="BL82" s="2217"/>
      <c r="BM82" s="2217"/>
      <c r="BN82" s="2217"/>
      <c r="BO82" s="2217"/>
      <c r="BP82" s="2217"/>
      <c r="BQ82" s="2217"/>
      <c r="BR82" s="2217"/>
      <c r="BS82" s="2217"/>
      <c r="BT82" s="2217"/>
      <c r="BU82" s="2217"/>
      <c r="BV82" s="2217"/>
      <c r="BW82" s="2217"/>
      <c r="BX82" s="2217"/>
      <c r="BY82" s="2217"/>
      <c r="BZ82" s="2217"/>
      <c r="CA82" s="2217"/>
      <c r="CB82" s="2217"/>
      <c r="CC82" s="2217"/>
      <c r="CD82" s="2217"/>
      <c r="CE82" s="2217"/>
      <c r="CF82" s="2217"/>
      <c r="CG82" s="2217"/>
      <c r="CH82" s="2217"/>
      <c r="CI82" s="2217"/>
      <c r="CJ82" s="2217"/>
      <c r="CK82" s="2217"/>
      <c r="CL82" s="2217"/>
      <c r="CM82" s="2217"/>
      <c r="CN82" s="2217"/>
      <c r="CO82" s="2217"/>
      <c r="CP82" s="2217"/>
      <c r="CQ82" s="2218">
        <f t="shared" si="3"/>
        <v>0</v>
      </c>
    </row>
    <row r="83" spans="1:95">
      <c r="A83" s="2215" t="s">
        <v>2079</v>
      </c>
      <c r="B83" s="2216" t="s">
        <v>2023</v>
      </c>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7"/>
      <c r="AI83" s="2217"/>
      <c r="AJ83" s="2217"/>
      <c r="AK83" s="2217"/>
      <c r="AL83" s="2217"/>
      <c r="AM83" s="2217"/>
      <c r="AN83" s="2217"/>
      <c r="AO83" s="2217"/>
      <c r="AP83" s="2217"/>
      <c r="AQ83" s="2217"/>
      <c r="AR83" s="2217"/>
      <c r="AS83" s="2217"/>
      <c r="AT83" s="2217"/>
      <c r="AU83" s="2217"/>
      <c r="AV83" s="2217"/>
      <c r="AW83" s="2217"/>
      <c r="AX83" s="2217"/>
      <c r="AY83" s="2217"/>
      <c r="AZ83" s="2217"/>
      <c r="BA83" s="2217"/>
      <c r="BB83" s="2217"/>
      <c r="BC83" s="2217"/>
      <c r="BD83" s="2217"/>
      <c r="BE83" s="2217"/>
      <c r="BF83" s="2217"/>
      <c r="BG83" s="2217"/>
      <c r="BH83" s="2217"/>
      <c r="BI83" s="2217"/>
      <c r="BJ83" s="2217"/>
      <c r="BK83" s="2217"/>
      <c r="BL83" s="2217"/>
      <c r="BM83" s="2217"/>
      <c r="BN83" s="2217"/>
      <c r="BO83" s="2217"/>
      <c r="BP83" s="2217"/>
      <c r="BQ83" s="2217"/>
      <c r="BR83" s="2217"/>
      <c r="BS83" s="2217"/>
      <c r="BT83" s="2217"/>
      <c r="BU83" s="2217"/>
      <c r="BV83" s="2217"/>
      <c r="BW83" s="2217"/>
      <c r="BX83" s="2217"/>
      <c r="BY83" s="2217"/>
      <c r="BZ83" s="2217"/>
      <c r="CA83" s="2217"/>
      <c r="CB83" s="2217"/>
      <c r="CC83" s="2217"/>
      <c r="CD83" s="2217"/>
      <c r="CE83" s="2217"/>
      <c r="CF83" s="2217"/>
      <c r="CG83" s="2217"/>
      <c r="CH83" s="2217"/>
      <c r="CI83" s="2217"/>
      <c r="CJ83" s="2217"/>
      <c r="CK83" s="2217"/>
      <c r="CL83" s="2217"/>
      <c r="CM83" s="2217"/>
      <c r="CN83" s="2217"/>
      <c r="CO83" s="2217"/>
      <c r="CP83" s="2217"/>
      <c r="CQ83" s="2218">
        <f t="shared" si="3"/>
        <v>0</v>
      </c>
    </row>
    <row r="84" spans="1:95">
      <c r="A84" s="2215" t="s">
        <v>2080</v>
      </c>
      <c r="B84" s="2216" t="s">
        <v>2023</v>
      </c>
      <c r="C84" s="2217"/>
      <c r="D84" s="2217"/>
      <c r="E84" s="2217"/>
      <c r="F84" s="2217"/>
      <c r="G84" s="2217"/>
      <c r="H84" s="2217"/>
      <c r="I84" s="2217"/>
      <c r="J84" s="2217"/>
      <c r="K84" s="2217"/>
      <c r="L84" s="2217"/>
      <c r="M84" s="2217"/>
      <c r="N84" s="2217"/>
      <c r="O84" s="2217"/>
      <c r="P84" s="2217"/>
      <c r="Q84" s="2217"/>
      <c r="R84" s="2217"/>
      <c r="S84" s="2217"/>
      <c r="T84" s="2217"/>
      <c r="U84" s="2217"/>
      <c r="V84" s="2217"/>
      <c r="W84" s="2217"/>
      <c r="X84" s="2217"/>
      <c r="Y84" s="2217"/>
      <c r="Z84" s="2217"/>
      <c r="AA84" s="2217"/>
      <c r="AB84" s="2217"/>
      <c r="AC84" s="2217"/>
      <c r="AD84" s="2217"/>
      <c r="AE84" s="2217"/>
      <c r="AF84" s="2217"/>
      <c r="AG84" s="2217"/>
      <c r="AH84" s="2217"/>
      <c r="AI84" s="2217"/>
      <c r="AJ84" s="2217"/>
      <c r="AK84" s="2217"/>
      <c r="AL84" s="2217"/>
      <c r="AM84" s="2217"/>
      <c r="AN84" s="2217"/>
      <c r="AO84" s="2217"/>
      <c r="AP84" s="2217"/>
      <c r="AQ84" s="2217"/>
      <c r="AR84" s="2217"/>
      <c r="AS84" s="2217"/>
      <c r="AT84" s="2217"/>
      <c r="AU84" s="2217"/>
      <c r="AV84" s="2217"/>
      <c r="AW84" s="2217"/>
      <c r="AX84" s="2217"/>
      <c r="AY84" s="2217"/>
      <c r="AZ84" s="2217"/>
      <c r="BA84" s="2217"/>
      <c r="BB84" s="2217"/>
      <c r="BC84" s="2217"/>
      <c r="BD84" s="2217"/>
      <c r="BE84" s="2217"/>
      <c r="BF84" s="2217"/>
      <c r="BG84" s="2217"/>
      <c r="BH84" s="2217"/>
      <c r="BI84" s="2217"/>
      <c r="BJ84" s="2217"/>
      <c r="BK84" s="2217"/>
      <c r="BL84" s="2217"/>
      <c r="BM84" s="2217"/>
      <c r="BN84" s="2217"/>
      <c r="BO84" s="2217"/>
      <c r="BP84" s="2217"/>
      <c r="BQ84" s="2217"/>
      <c r="BR84" s="2217"/>
      <c r="BS84" s="2217"/>
      <c r="BT84" s="2217"/>
      <c r="BU84" s="2217"/>
      <c r="BV84" s="2217"/>
      <c r="BW84" s="2217"/>
      <c r="BX84" s="2217"/>
      <c r="BY84" s="2217"/>
      <c r="BZ84" s="2217"/>
      <c r="CA84" s="2217"/>
      <c r="CB84" s="2217"/>
      <c r="CC84" s="2217"/>
      <c r="CD84" s="2217"/>
      <c r="CE84" s="2217"/>
      <c r="CF84" s="2217"/>
      <c r="CG84" s="2217"/>
      <c r="CH84" s="2217"/>
      <c r="CI84" s="2217"/>
      <c r="CJ84" s="2217"/>
      <c r="CK84" s="2217"/>
      <c r="CL84" s="2217"/>
      <c r="CM84" s="2217"/>
      <c r="CN84" s="2217"/>
      <c r="CO84" s="2217"/>
      <c r="CP84" s="2217"/>
      <c r="CQ84" s="2218">
        <f t="shared" si="3"/>
        <v>0</v>
      </c>
    </row>
    <row r="85" spans="1:95">
      <c r="A85" s="2215" t="s">
        <v>2081</v>
      </c>
      <c r="B85" s="2216" t="s">
        <v>2023</v>
      </c>
      <c r="C85" s="2217"/>
      <c r="D85" s="2217"/>
      <c r="E85" s="2217"/>
      <c r="F85" s="2217"/>
      <c r="G85" s="2217"/>
      <c r="H85" s="2217"/>
      <c r="I85" s="2217"/>
      <c r="J85" s="2217"/>
      <c r="K85" s="2217"/>
      <c r="L85" s="2217"/>
      <c r="M85" s="2217"/>
      <c r="N85" s="2217"/>
      <c r="O85" s="2217"/>
      <c r="P85" s="2217"/>
      <c r="Q85" s="2217"/>
      <c r="R85" s="2217"/>
      <c r="S85" s="2217"/>
      <c r="T85" s="2217"/>
      <c r="U85" s="2217"/>
      <c r="V85" s="2217"/>
      <c r="W85" s="2217"/>
      <c r="X85" s="2217"/>
      <c r="Y85" s="2217"/>
      <c r="Z85" s="2217"/>
      <c r="AA85" s="2217"/>
      <c r="AB85" s="2217"/>
      <c r="AC85" s="2217"/>
      <c r="AD85" s="2217"/>
      <c r="AE85" s="2217"/>
      <c r="AF85" s="2217"/>
      <c r="AG85" s="2217"/>
      <c r="AH85" s="2217"/>
      <c r="AI85" s="2217"/>
      <c r="AJ85" s="2217"/>
      <c r="AK85" s="2217"/>
      <c r="AL85" s="2217"/>
      <c r="AM85" s="2217"/>
      <c r="AN85" s="2217"/>
      <c r="AO85" s="2217"/>
      <c r="AP85" s="2217"/>
      <c r="AQ85" s="2217"/>
      <c r="AR85" s="2217"/>
      <c r="AS85" s="2217"/>
      <c r="AT85" s="2217"/>
      <c r="AU85" s="2217"/>
      <c r="AV85" s="2217"/>
      <c r="AW85" s="2217"/>
      <c r="AX85" s="2217"/>
      <c r="AY85" s="2217"/>
      <c r="AZ85" s="2217"/>
      <c r="BA85" s="2217"/>
      <c r="BB85" s="2217"/>
      <c r="BC85" s="2217"/>
      <c r="BD85" s="2217"/>
      <c r="BE85" s="2217"/>
      <c r="BF85" s="2217"/>
      <c r="BG85" s="2217"/>
      <c r="BH85" s="2217"/>
      <c r="BI85" s="2217"/>
      <c r="BJ85" s="2217"/>
      <c r="BK85" s="2217"/>
      <c r="BL85" s="2217"/>
      <c r="BM85" s="2217"/>
      <c r="BN85" s="2217"/>
      <c r="BO85" s="2217"/>
      <c r="BP85" s="2217"/>
      <c r="BQ85" s="2217"/>
      <c r="BR85" s="2217"/>
      <c r="BS85" s="2217"/>
      <c r="BT85" s="2217"/>
      <c r="BU85" s="2217"/>
      <c r="BV85" s="2217"/>
      <c r="BW85" s="2217"/>
      <c r="BX85" s="2217"/>
      <c r="BY85" s="2217"/>
      <c r="BZ85" s="2217"/>
      <c r="CA85" s="2217"/>
      <c r="CB85" s="2217"/>
      <c r="CC85" s="2217"/>
      <c r="CD85" s="2217"/>
      <c r="CE85" s="2217"/>
      <c r="CF85" s="2217"/>
      <c r="CG85" s="2217"/>
      <c r="CH85" s="2217"/>
      <c r="CI85" s="2217"/>
      <c r="CJ85" s="2217"/>
      <c r="CK85" s="2217"/>
      <c r="CL85" s="2217"/>
      <c r="CM85" s="2217"/>
      <c r="CN85" s="2217"/>
      <c r="CO85" s="2217"/>
      <c r="CP85" s="2217"/>
      <c r="CQ85" s="2218">
        <f t="shared" si="3"/>
        <v>0</v>
      </c>
    </row>
    <row r="86" spans="1:95">
      <c r="A86" s="2215" t="s">
        <v>2082</v>
      </c>
      <c r="B86" s="2216" t="s">
        <v>2023</v>
      </c>
      <c r="C86" s="2217"/>
      <c r="D86" s="2217"/>
      <c r="E86" s="2217"/>
      <c r="F86" s="2217"/>
      <c r="G86" s="2217"/>
      <c r="H86" s="2217"/>
      <c r="I86" s="2217"/>
      <c r="J86" s="2217"/>
      <c r="K86" s="2217"/>
      <c r="L86" s="2217"/>
      <c r="M86" s="2217"/>
      <c r="N86" s="2217"/>
      <c r="O86" s="2217"/>
      <c r="P86" s="2217"/>
      <c r="Q86" s="2217"/>
      <c r="R86" s="2217"/>
      <c r="S86" s="2217"/>
      <c r="T86" s="2217"/>
      <c r="U86" s="2217"/>
      <c r="V86" s="2217"/>
      <c r="W86" s="2217"/>
      <c r="X86" s="2217"/>
      <c r="Y86" s="2217"/>
      <c r="Z86" s="2217"/>
      <c r="AA86" s="2217"/>
      <c r="AB86" s="2217"/>
      <c r="AC86" s="2217"/>
      <c r="AD86" s="2217"/>
      <c r="AE86" s="2217"/>
      <c r="AF86" s="2217"/>
      <c r="AG86" s="2217"/>
      <c r="AH86" s="2217"/>
      <c r="AI86" s="2217"/>
      <c r="AJ86" s="2217"/>
      <c r="AK86" s="2217"/>
      <c r="AL86" s="2217"/>
      <c r="AM86" s="2217"/>
      <c r="AN86" s="2217"/>
      <c r="AO86" s="2217"/>
      <c r="AP86" s="2217"/>
      <c r="AQ86" s="2217"/>
      <c r="AR86" s="2217"/>
      <c r="AS86" s="2217"/>
      <c r="AT86" s="2217"/>
      <c r="AU86" s="2217"/>
      <c r="AV86" s="2217"/>
      <c r="AW86" s="2217"/>
      <c r="AX86" s="2217"/>
      <c r="AY86" s="2217"/>
      <c r="AZ86" s="2217"/>
      <c r="BA86" s="2217"/>
      <c r="BB86" s="2217"/>
      <c r="BC86" s="2217"/>
      <c r="BD86" s="2217"/>
      <c r="BE86" s="2217"/>
      <c r="BF86" s="2217"/>
      <c r="BG86" s="2217"/>
      <c r="BH86" s="2217"/>
      <c r="BI86" s="2217"/>
      <c r="BJ86" s="2217"/>
      <c r="BK86" s="2217"/>
      <c r="BL86" s="2217"/>
      <c r="BM86" s="2217"/>
      <c r="BN86" s="2217"/>
      <c r="BO86" s="2217"/>
      <c r="BP86" s="2217"/>
      <c r="BQ86" s="2217"/>
      <c r="BR86" s="2217"/>
      <c r="BS86" s="2217"/>
      <c r="BT86" s="2217"/>
      <c r="BU86" s="2217"/>
      <c r="BV86" s="2217"/>
      <c r="BW86" s="2217"/>
      <c r="BX86" s="2217"/>
      <c r="BY86" s="2217"/>
      <c r="BZ86" s="2217"/>
      <c r="CA86" s="2217"/>
      <c r="CB86" s="2217"/>
      <c r="CC86" s="2217"/>
      <c r="CD86" s="2217"/>
      <c r="CE86" s="2217"/>
      <c r="CF86" s="2217"/>
      <c r="CG86" s="2217"/>
      <c r="CH86" s="2217"/>
      <c r="CI86" s="2217"/>
      <c r="CJ86" s="2217"/>
      <c r="CK86" s="2217"/>
      <c r="CL86" s="2217"/>
      <c r="CM86" s="2217"/>
      <c r="CN86" s="2217"/>
      <c r="CO86" s="2217"/>
      <c r="CP86" s="2217"/>
      <c r="CQ86" s="2218">
        <f t="shared" si="3"/>
        <v>0</v>
      </c>
    </row>
    <row r="87" spans="1:95">
      <c r="A87" s="2215" t="s">
        <v>2083</v>
      </c>
      <c r="B87" s="2216" t="s">
        <v>2023</v>
      </c>
      <c r="C87" s="2217"/>
      <c r="D87" s="2217"/>
      <c r="E87" s="2217"/>
      <c r="F87" s="2217"/>
      <c r="G87" s="2217"/>
      <c r="H87" s="2217"/>
      <c r="I87" s="2217"/>
      <c r="J87" s="2217"/>
      <c r="K87" s="2217"/>
      <c r="L87" s="2217"/>
      <c r="M87" s="2217"/>
      <c r="N87" s="2217"/>
      <c r="O87" s="2217"/>
      <c r="P87" s="2217"/>
      <c r="Q87" s="2217"/>
      <c r="R87" s="2217"/>
      <c r="S87" s="2217"/>
      <c r="T87" s="2217"/>
      <c r="U87" s="2217"/>
      <c r="V87" s="2217"/>
      <c r="W87" s="2217"/>
      <c r="X87" s="2217"/>
      <c r="Y87" s="2217"/>
      <c r="Z87" s="2217"/>
      <c r="AA87" s="2217"/>
      <c r="AB87" s="2217"/>
      <c r="AC87" s="2217"/>
      <c r="AD87" s="2217"/>
      <c r="AE87" s="2217"/>
      <c r="AF87" s="2217"/>
      <c r="AG87" s="2217"/>
      <c r="AH87" s="2217"/>
      <c r="AI87" s="2217"/>
      <c r="AJ87" s="2217"/>
      <c r="AK87" s="2217"/>
      <c r="AL87" s="2217"/>
      <c r="AM87" s="2217"/>
      <c r="AN87" s="2217"/>
      <c r="AO87" s="2217"/>
      <c r="AP87" s="2217"/>
      <c r="AQ87" s="2217"/>
      <c r="AR87" s="2217"/>
      <c r="AS87" s="2217"/>
      <c r="AT87" s="2217"/>
      <c r="AU87" s="2217"/>
      <c r="AV87" s="2217"/>
      <c r="AW87" s="2217"/>
      <c r="AX87" s="2217"/>
      <c r="AY87" s="2217"/>
      <c r="AZ87" s="2217"/>
      <c r="BA87" s="2217"/>
      <c r="BB87" s="2217"/>
      <c r="BC87" s="2217"/>
      <c r="BD87" s="2217"/>
      <c r="BE87" s="2217"/>
      <c r="BF87" s="2217"/>
      <c r="BG87" s="2217"/>
      <c r="BH87" s="2217"/>
      <c r="BI87" s="2217"/>
      <c r="BJ87" s="2217"/>
      <c r="BK87" s="2217"/>
      <c r="BL87" s="2217"/>
      <c r="BM87" s="2217"/>
      <c r="BN87" s="2217"/>
      <c r="BO87" s="2217"/>
      <c r="BP87" s="2217"/>
      <c r="BQ87" s="2217"/>
      <c r="BR87" s="2217"/>
      <c r="BS87" s="2217"/>
      <c r="BT87" s="2217"/>
      <c r="BU87" s="2217"/>
      <c r="BV87" s="2217"/>
      <c r="BW87" s="2217"/>
      <c r="BX87" s="2217"/>
      <c r="BY87" s="2217"/>
      <c r="BZ87" s="2217"/>
      <c r="CA87" s="2217"/>
      <c r="CB87" s="2217"/>
      <c r="CC87" s="2217"/>
      <c r="CD87" s="2217"/>
      <c r="CE87" s="2217"/>
      <c r="CF87" s="2217"/>
      <c r="CG87" s="2217"/>
      <c r="CH87" s="2217"/>
      <c r="CI87" s="2217"/>
      <c r="CJ87" s="2217"/>
      <c r="CK87" s="2217"/>
      <c r="CL87" s="2217"/>
      <c r="CM87" s="2217"/>
      <c r="CN87" s="2217"/>
      <c r="CO87" s="2217"/>
      <c r="CP87" s="2217"/>
      <c r="CQ87" s="2218">
        <f t="shared" si="3"/>
        <v>0</v>
      </c>
    </row>
    <row r="88" spans="1:95">
      <c r="A88" s="2215" t="s">
        <v>2084</v>
      </c>
      <c r="B88" s="2216" t="s">
        <v>2023</v>
      </c>
      <c r="C88" s="2217"/>
      <c r="D88" s="2217"/>
      <c r="E88" s="2217"/>
      <c r="F88" s="2217"/>
      <c r="G88" s="2217"/>
      <c r="H88" s="2217"/>
      <c r="I88" s="2217"/>
      <c r="J88" s="2217"/>
      <c r="K88" s="2217"/>
      <c r="L88" s="2217"/>
      <c r="M88" s="2217"/>
      <c r="N88" s="2217"/>
      <c r="O88" s="2217"/>
      <c r="P88" s="2217"/>
      <c r="Q88" s="2217"/>
      <c r="R88" s="2217"/>
      <c r="S88" s="2217"/>
      <c r="T88" s="2217"/>
      <c r="U88" s="2217"/>
      <c r="V88" s="2217"/>
      <c r="W88" s="2217"/>
      <c r="X88" s="2217"/>
      <c r="Y88" s="2217"/>
      <c r="Z88" s="2217"/>
      <c r="AA88" s="2217"/>
      <c r="AB88" s="2217"/>
      <c r="AC88" s="2217"/>
      <c r="AD88" s="2217"/>
      <c r="AE88" s="2217"/>
      <c r="AF88" s="2217"/>
      <c r="AG88" s="2217"/>
      <c r="AH88" s="2217"/>
      <c r="AI88" s="2217"/>
      <c r="AJ88" s="2217"/>
      <c r="AK88" s="2217"/>
      <c r="AL88" s="2217"/>
      <c r="AM88" s="2217"/>
      <c r="AN88" s="2217"/>
      <c r="AO88" s="2217"/>
      <c r="AP88" s="2217"/>
      <c r="AQ88" s="2217"/>
      <c r="AR88" s="2217"/>
      <c r="AS88" s="2217"/>
      <c r="AT88" s="2217"/>
      <c r="AU88" s="2217"/>
      <c r="AV88" s="2217"/>
      <c r="AW88" s="2217"/>
      <c r="AX88" s="2217"/>
      <c r="AY88" s="2217"/>
      <c r="AZ88" s="2217"/>
      <c r="BA88" s="2217"/>
      <c r="BB88" s="2217"/>
      <c r="BC88" s="2217"/>
      <c r="BD88" s="2217"/>
      <c r="BE88" s="2217"/>
      <c r="BF88" s="2217"/>
      <c r="BG88" s="2217"/>
      <c r="BH88" s="2217"/>
      <c r="BI88" s="2217"/>
      <c r="BJ88" s="2217"/>
      <c r="BK88" s="2217"/>
      <c r="BL88" s="2217"/>
      <c r="BM88" s="2217"/>
      <c r="BN88" s="2217"/>
      <c r="BO88" s="2217"/>
      <c r="BP88" s="2217"/>
      <c r="BQ88" s="2217"/>
      <c r="BR88" s="2217"/>
      <c r="BS88" s="2217"/>
      <c r="BT88" s="2217"/>
      <c r="BU88" s="2217"/>
      <c r="BV88" s="2217"/>
      <c r="BW88" s="2217"/>
      <c r="BX88" s="2217"/>
      <c r="BY88" s="2217"/>
      <c r="BZ88" s="2217"/>
      <c r="CA88" s="2217"/>
      <c r="CB88" s="2217"/>
      <c r="CC88" s="2217"/>
      <c r="CD88" s="2217"/>
      <c r="CE88" s="2217"/>
      <c r="CF88" s="2217"/>
      <c r="CG88" s="2217"/>
      <c r="CH88" s="2217"/>
      <c r="CI88" s="2217"/>
      <c r="CJ88" s="2217"/>
      <c r="CK88" s="2217"/>
      <c r="CL88" s="2217"/>
      <c r="CM88" s="2217"/>
      <c r="CN88" s="2217"/>
      <c r="CO88" s="2217"/>
      <c r="CP88" s="2217"/>
      <c r="CQ88" s="2218">
        <f t="shared" si="3"/>
        <v>0</v>
      </c>
    </row>
    <row r="89" spans="1:95">
      <c r="A89" s="2215" t="s">
        <v>2085</v>
      </c>
      <c r="B89" s="2216" t="s">
        <v>2023</v>
      </c>
      <c r="C89" s="2217"/>
      <c r="D89" s="2217"/>
      <c r="E89" s="2217"/>
      <c r="F89" s="2217"/>
      <c r="G89" s="2217"/>
      <c r="H89" s="2217"/>
      <c r="I89" s="2217"/>
      <c r="J89" s="2217"/>
      <c r="K89" s="2217"/>
      <c r="L89" s="2217"/>
      <c r="M89" s="2217"/>
      <c r="N89" s="2217"/>
      <c r="O89" s="2217"/>
      <c r="P89" s="2217"/>
      <c r="Q89" s="2217"/>
      <c r="R89" s="2217"/>
      <c r="S89" s="2217"/>
      <c r="T89" s="2217"/>
      <c r="U89" s="2217"/>
      <c r="V89" s="2217"/>
      <c r="W89" s="2217"/>
      <c r="X89" s="2217"/>
      <c r="Y89" s="2217"/>
      <c r="Z89" s="2217"/>
      <c r="AA89" s="2217"/>
      <c r="AB89" s="2217"/>
      <c r="AC89" s="2217"/>
      <c r="AD89" s="2217"/>
      <c r="AE89" s="2217"/>
      <c r="AF89" s="2217"/>
      <c r="AG89" s="2217"/>
      <c r="AH89" s="2217"/>
      <c r="AI89" s="2217"/>
      <c r="AJ89" s="2217"/>
      <c r="AK89" s="2217"/>
      <c r="AL89" s="2217"/>
      <c r="AM89" s="2217"/>
      <c r="AN89" s="2217"/>
      <c r="AO89" s="2217"/>
      <c r="AP89" s="2217"/>
      <c r="AQ89" s="2217"/>
      <c r="AR89" s="2217"/>
      <c r="AS89" s="2217"/>
      <c r="AT89" s="2217"/>
      <c r="AU89" s="2217"/>
      <c r="AV89" s="2217"/>
      <c r="AW89" s="2217"/>
      <c r="AX89" s="2217"/>
      <c r="AY89" s="2217"/>
      <c r="AZ89" s="2217"/>
      <c r="BA89" s="2217"/>
      <c r="BB89" s="2217"/>
      <c r="BC89" s="2217"/>
      <c r="BD89" s="2217"/>
      <c r="BE89" s="2217"/>
      <c r="BF89" s="2217"/>
      <c r="BG89" s="2217"/>
      <c r="BH89" s="2217"/>
      <c r="BI89" s="2217"/>
      <c r="BJ89" s="2217"/>
      <c r="BK89" s="2217"/>
      <c r="BL89" s="2217"/>
      <c r="BM89" s="2217"/>
      <c r="BN89" s="2217"/>
      <c r="BO89" s="2217"/>
      <c r="BP89" s="2217"/>
      <c r="BQ89" s="2217"/>
      <c r="BR89" s="2217"/>
      <c r="BS89" s="2217"/>
      <c r="BT89" s="2217"/>
      <c r="BU89" s="2217"/>
      <c r="BV89" s="2217"/>
      <c r="BW89" s="2217"/>
      <c r="BX89" s="2217"/>
      <c r="BY89" s="2217"/>
      <c r="BZ89" s="2217"/>
      <c r="CA89" s="2217"/>
      <c r="CB89" s="2217"/>
      <c r="CC89" s="2217"/>
      <c r="CD89" s="2217"/>
      <c r="CE89" s="2217"/>
      <c r="CF89" s="2217"/>
      <c r="CG89" s="2217"/>
      <c r="CH89" s="2217"/>
      <c r="CI89" s="2217"/>
      <c r="CJ89" s="2217"/>
      <c r="CK89" s="2217"/>
      <c r="CL89" s="2217"/>
      <c r="CM89" s="2217"/>
      <c r="CN89" s="2217"/>
      <c r="CO89" s="2217"/>
      <c r="CP89" s="2217"/>
      <c r="CQ89" s="2218">
        <f t="shared" si="3"/>
        <v>0</v>
      </c>
    </row>
    <row r="90" spans="1:95">
      <c r="A90" s="2215" t="s">
        <v>2086</v>
      </c>
      <c r="B90" s="2216" t="s">
        <v>2023</v>
      </c>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c r="AA90" s="2217"/>
      <c r="AB90" s="2217"/>
      <c r="AC90" s="2217"/>
      <c r="AD90" s="2217"/>
      <c r="AE90" s="2217"/>
      <c r="AF90" s="2217"/>
      <c r="AG90" s="2217"/>
      <c r="AH90" s="2217"/>
      <c r="AI90" s="2217"/>
      <c r="AJ90" s="2217"/>
      <c r="AK90" s="2217"/>
      <c r="AL90" s="2217"/>
      <c r="AM90" s="2217"/>
      <c r="AN90" s="2217"/>
      <c r="AO90" s="2217"/>
      <c r="AP90" s="2217"/>
      <c r="AQ90" s="2217"/>
      <c r="AR90" s="2217"/>
      <c r="AS90" s="2217"/>
      <c r="AT90" s="2217"/>
      <c r="AU90" s="2217"/>
      <c r="AV90" s="2217"/>
      <c r="AW90" s="2217"/>
      <c r="AX90" s="2217"/>
      <c r="AY90" s="2217"/>
      <c r="AZ90" s="2217"/>
      <c r="BA90" s="2217"/>
      <c r="BB90" s="2217"/>
      <c r="BC90" s="2217"/>
      <c r="BD90" s="2217"/>
      <c r="BE90" s="2217"/>
      <c r="BF90" s="2217"/>
      <c r="BG90" s="2217"/>
      <c r="BH90" s="2217"/>
      <c r="BI90" s="2217"/>
      <c r="BJ90" s="2217"/>
      <c r="BK90" s="2217"/>
      <c r="BL90" s="2217"/>
      <c r="BM90" s="2217"/>
      <c r="BN90" s="2217"/>
      <c r="BO90" s="2217"/>
      <c r="BP90" s="2217"/>
      <c r="BQ90" s="2217"/>
      <c r="BR90" s="2217"/>
      <c r="BS90" s="2217"/>
      <c r="BT90" s="2217"/>
      <c r="BU90" s="2217"/>
      <c r="BV90" s="2217"/>
      <c r="BW90" s="2217"/>
      <c r="BX90" s="2217"/>
      <c r="BY90" s="2217"/>
      <c r="BZ90" s="2217"/>
      <c r="CA90" s="2217"/>
      <c r="CB90" s="2217"/>
      <c r="CC90" s="2217"/>
      <c r="CD90" s="2217"/>
      <c r="CE90" s="2217"/>
      <c r="CF90" s="2217"/>
      <c r="CG90" s="2217"/>
      <c r="CH90" s="2217"/>
      <c r="CI90" s="2217"/>
      <c r="CJ90" s="2217"/>
      <c r="CK90" s="2217"/>
      <c r="CL90" s="2217"/>
      <c r="CM90" s="2217"/>
      <c r="CN90" s="2217"/>
      <c r="CO90" s="2217"/>
      <c r="CP90" s="2217"/>
      <c r="CQ90" s="2218">
        <f t="shared" si="3"/>
        <v>0</v>
      </c>
    </row>
    <row r="91" spans="1:95">
      <c r="A91" s="2215" t="s">
        <v>2087</v>
      </c>
      <c r="B91" s="2216" t="s">
        <v>2023</v>
      </c>
      <c r="C91" s="2217"/>
      <c r="D91" s="2217"/>
      <c r="E91" s="2217"/>
      <c r="F91" s="2217"/>
      <c r="G91" s="2217"/>
      <c r="H91" s="2217"/>
      <c r="I91" s="2217"/>
      <c r="J91" s="2217"/>
      <c r="K91" s="2217"/>
      <c r="L91" s="2217"/>
      <c r="M91" s="2217"/>
      <c r="N91" s="2217"/>
      <c r="O91" s="2217"/>
      <c r="P91" s="2217"/>
      <c r="Q91" s="2217"/>
      <c r="R91" s="2217"/>
      <c r="S91" s="2217"/>
      <c r="T91" s="2217"/>
      <c r="U91" s="2217"/>
      <c r="V91" s="2217"/>
      <c r="W91" s="2217"/>
      <c r="X91" s="2217"/>
      <c r="Y91" s="2217"/>
      <c r="Z91" s="2217"/>
      <c r="AA91" s="2217"/>
      <c r="AB91" s="2217"/>
      <c r="AC91" s="2217"/>
      <c r="AD91" s="2217"/>
      <c r="AE91" s="2217"/>
      <c r="AF91" s="2217"/>
      <c r="AG91" s="2217"/>
      <c r="AH91" s="2217"/>
      <c r="AI91" s="2217"/>
      <c r="AJ91" s="2217"/>
      <c r="AK91" s="2217"/>
      <c r="AL91" s="2217"/>
      <c r="AM91" s="2217"/>
      <c r="AN91" s="2217"/>
      <c r="AO91" s="2217"/>
      <c r="AP91" s="2217"/>
      <c r="AQ91" s="2217"/>
      <c r="AR91" s="2217"/>
      <c r="AS91" s="2217"/>
      <c r="AT91" s="2217"/>
      <c r="AU91" s="2217"/>
      <c r="AV91" s="2217"/>
      <c r="AW91" s="2217"/>
      <c r="AX91" s="2217"/>
      <c r="AY91" s="2217"/>
      <c r="AZ91" s="2217"/>
      <c r="BA91" s="2217"/>
      <c r="BB91" s="2217"/>
      <c r="BC91" s="2217"/>
      <c r="BD91" s="2217"/>
      <c r="BE91" s="2217"/>
      <c r="BF91" s="2217"/>
      <c r="BG91" s="2217"/>
      <c r="BH91" s="2217"/>
      <c r="BI91" s="2217"/>
      <c r="BJ91" s="2217"/>
      <c r="BK91" s="2217"/>
      <c r="BL91" s="2217"/>
      <c r="BM91" s="2217"/>
      <c r="BN91" s="2217"/>
      <c r="BO91" s="2217"/>
      <c r="BP91" s="2217"/>
      <c r="BQ91" s="2217"/>
      <c r="BR91" s="2217"/>
      <c r="BS91" s="2217"/>
      <c r="BT91" s="2217"/>
      <c r="BU91" s="2217"/>
      <c r="BV91" s="2217"/>
      <c r="BW91" s="2217"/>
      <c r="BX91" s="2217"/>
      <c r="BY91" s="2217"/>
      <c r="BZ91" s="2217"/>
      <c r="CA91" s="2217"/>
      <c r="CB91" s="2217"/>
      <c r="CC91" s="2217"/>
      <c r="CD91" s="2217"/>
      <c r="CE91" s="2217"/>
      <c r="CF91" s="2217"/>
      <c r="CG91" s="2217"/>
      <c r="CH91" s="2217"/>
      <c r="CI91" s="2217"/>
      <c r="CJ91" s="2217"/>
      <c r="CK91" s="2217"/>
      <c r="CL91" s="2217"/>
      <c r="CM91" s="2217"/>
      <c r="CN91" s="2217"/>
      <c r="CO91" s="2217"/>
      <c r="CP91" s="2217"/>
      <c r="CQ91" s="2218">
        <f t="shared" si="3"/>
        <v>0</v>
      </c>
    </row>
    <row r="92" spans="1:95">
      <c r="A92" s="2215" t="s">
        <v>2088</v>
      </c>
      <c r="B92" s="2216" t="s">
        <v>2023</v>
      </c>
      <c r="C92" s="2217"/>
      <c r="D92" s="2217"/>
      <c r="E92" s="2217"/>
      <c r="F92" s="2217"/>
      <c r="G92" s="2217"/>
      <c r="H92" s="2217"/>
      <c r="I92" s="2217"/>
      <c r="J92" s="2217"/>
      <c r="K92" s="2217"/>
      <c r="L92" s="2217"/>
      <c r="M92" s="2217"/>
      <c r="N92" s="2217"/>
      <c r="O92" s="2217"/>
      <c r="P92" s="2217"/>
      <c r="Q92" s="2217"/>
      <c r="R92" s="2217"/>
      <c r="S92" s="2217"/>
      <c r="T92" s="2217"/>
      <c r="U92" s="2217"/>
      <c r="V92" s="2217"/>
      <c r="W92" s="2217"/>
      <c r="X92" s="2217"/>
      <c r="Y92" s="2217"/>
      <c r="Z92" s="2217"/>
      <c r="AA92" s="2217"/>
      <c r="AB92" s="2217"/>
      <c r="AC92" s="2217"/>
      <c r="AD92" s="2217"/>
      <c r="AE92" s="2217"/>
      <c r="AF92" s="2217"/>
      <c r="AG92" s="2217"/>
      <c r="AH92" s="2217"/>
      <c r="AI92" s="2217"/>
      <c r="AJ92" s="2217"/>
      <c r="AK92" s="2217"/>
      <c r="AL92" s="2217"/>
      <c r="AM92" s="2217"/>
      <c r="AN92" s="2217"/>
      <c r="AO92" s="2217"/>
      <c r="AP92" s="2217"/>
      <c r="AQ92" s="2217"/>
      <c r="AR92" s="2217"/>
      <c r="AS92" s="2217"/>
      <c r="AT92" s="2217"/>
      <c r="AU92" s="2217"/>
      <c r="AV92" s="2217"/>
      <c r="AW92" s="2217"/>
      <c r="AX92" s="2217"/>
      <c r="AY92" s="2217"/>
      <c r="AZ92" s="2217"/>
      <c r="BA92" s="2217"/>
      <c r="BB92" s="2217"/>
      <c r="BC92" s="2217"/>
      <c r="BD92" s="2217"/>
      <c r="BE92" s="2217"/>
      <c r="BF92" s="2217"/>
      <c r="BG92" s="2217"/>
      <c r="BH92" s="2217"/>
      <c r="BI92" s="2217"/>
      <c r="BJ92" s="2217"/>
      <c r="BK92" s="2217"/>
      <c r="BL92" s="2217"/>
      <c r="BM92" s="2217"/>
      <c r="BN92" s="2217"/>
      <c r="BO92" s="2217"/>
      <c r="BP92" s="2217"/>
      <c r="BQ92" s="2217"/>
      <c r="BR92" s="2217"/>
      <c r="BS92" s="2217"/>
      <c r="BT92" s="2217"/>
      <c r="BU92" s="2217"/>
      <c r="BV92" s="2217"/>
      <c r="BW92" s="2217"/>
      <c r="BX92" s="2217"/>
      <c r="BY92" s="2217"/>
      <c r="BZ92" s="2217"/>
      <c r="CA92" s="2217"/>
      <c r="CB92" s="2217"/>
      <c r="CC92" s="2217"/>
      <c r="CD92" s="2217"/>
      <c r="CE92" s="2217"/>
      <c r="CF92" s="2217"/>
      <c r="CG92" s="2217"/>
      <c r="CH92" s="2217"/>
      <c r="CI92" s="2217"/>
      <c r="CJ92" s="2217"/>
      <c r="CK92" s="2217"/>
      <c r="CL92" s="2217"/>
      <c r="CM92" s="2217"/>
      <c r="CN92" s="2217"/>
      <c r="CO92" s="2217"/>
      <c r="CP92" s="2217"/>
      <c r="CQ92" s="2218">
        <f t="shared" si="3"/>
        <v>0</v>
      </c>
    </row>
    <row r="93" spans="1:95">
      <c r="A93" s="2215" t="s">
        <v>1929</v>
      </c>
      <c r="B93" s="2216" t="s">
        <v>2023</v>
      </c>
      <c r="C93" s="2217"/>
      <c r="D93" s="2217"/>
      <c r="E93" s="2217"/>
      <c r="F93" s="2217"/>
      <c r="G93" s="2217"/>
      <c r="H93" s="2217"/>
      <c r="I93" s="2217"/>
      <c r="J93" s="2217"/>
      <c r="K93" s="2217"/>
      <c r="L93" s="2217"/>
      <c r="M93" s="2217"/>
      <c r="N93" s="2217"/>
      <c r="O93" s="2217"/>
      <c r="P93" s="2217"/>
      <c r="Q93" s="2217"/>
      <c r="R93" s="2217"/>
      <c r="S93" s="2217"/>
      <c r="T93" s="2217"/>
      <c r="U93" s="2217"/>
      <c r="V93" s="2217"/>
      <c r="W93" s="2217"/>
      <c r="X93" s="2217"/>
      <c r="Y93" s="2217"/>
      <c r="Z93" s="2217"/>
      <c r="AA93" s="2217"/>
      <c r="AB93" s="2217"/>
      <c r="AC93" s="2217"/>
      <c r="AD93" s="2217"/>
      <c r="AE93" s="2217"/>
      <c r="AF93" s="2217"/>
      <c r="AG93" s="2217"/>
      <c r="AH93" s="2217"/>
      <c r="AI93" s="2217"/>
      <c r="AJ93" s="2217"/>
      <c r="AK93" s="2217"/>
      <c r="AL93" s="2217"/>
      <c r="AM93" s="2217"/>
      <c r="AN93" s="2217"/>
      <c r="AO93" s="2217"/>
      <c r="AP93" s="2217"/>
      <c r="AQ93" s="2217"/>
      <c r="AR93" s="2217"/>
      <c r="AS93" s="2217"/>
      <c r="AT93" s="2217"/>
      <c r="AU93" s="2217"/>
      <c r="AV93" s="2217"/>
      <c r="AW93" s="2217"/>
      <c r="AX93" s="2217"/>
      <c r="AY93" s="2217"/>
      <c r="AZ93" s="2217"/>
      <c r="BA93" s="2217"/>
      <c r="BB93" s="2217"/>
      <c r="BC93" s="2217"/>
      <c r="BD93" s="2217"/>
      <c r="BE93" s="2217"/>
      <c r="BF93" s="2217"/>
      <c r="BG93" s="2217"/>
      <c r="BH93" s="2217"/>
      <c r="BI93" s="2217"/>
      <c r="BJ93" s="2217"/>
      <c r="BK93" s="2217"/>
      <c r="BL93" s="2217"/>
      <c r="BM93" s="2217"/>
      <c r="BN93" s="2217"/>
      <c r="BO93" s="2217"/>
      <c r="BP93" s="2217"/>
      <c r="BQ93" s="2217"/>
      <c r="BR93" s="2217"/>
      <c r="BS93" s="2217"/>
      <c r="BT93" s="2217"/>
      <c r="BU93" s="2217"/>
      <c r="BV93" s="2217"/>
      <c r="BW93" s="2217"/>
      <c r="BX93" s="2217"/>
      <c r="BY93" s="2217"/>
      <c r="BZ93" s="2217"/>
      <c r="CA93" s="2217"/>
      <c r="CB93" s="2217"/>
      <c r="CC93" s="2217"/>
      <c r="CD93" s="2217"/>
      <c r="CE93" s="2217"/>
      <c r="CF93" s="2217"/>
      <c r="CG93" s="2217"/>
      <c r="CH93" s="2217"/>
      <c r="CI93" s="2217"/>
      <c r="CJ93" s="2217"/>
      <c r="CK93" s="2217"/>
      <c r="CL93" s="2217"/>
      <c r="CM93" s="2217"/>
      <c r="CN93" s="2217"/>
      <c r="CO93" s="2217"/>
      <c r="CP93" s="2217"/>
      <c r="CQ93" s="2218">
        <f t="shared" si="3"/>
        <v>0</v>
      </c>
    </row>
    <row r="94" spans="1:95">
      <c r="A94" s="2215" t="s">
        <v>2089</v>
      </c>
      <c r="B94" s="2216" t="s">
        <v>2023</v>
      </c>
      <c r="C94" s="2217"/>
      <c r="D94" s="2217"/>
      <c r="E94" s="2217"/>
      <c r="F94" s="2217"/>
      <c r="G94" s="2217"/>
      <c r="H94" s="2217"/>
      <c r="I94" s="2217"/>
      <c r="J94" s="2217"/>
      <c r="K94" s="2217"/>
      <c r="L94" s="2217"/>
      <c r="M94" s="2217"/>
      <c r="N94" s="2217"/>
      <c r="O94" s="2217"/>
      <c r="P94" s="2217"/>
      <c r="Q94" s="2217"/>
      <c r="R94" s="2217"/>
      <c r="S94" s="2217"/>
      <c r="T94" s="2217"/>
      <c r="U94" s="2217"/>
      <c r="V94" s="2217"/>
      <c r="W94" s="2217"/>
      <c r="X94" s="2217"/>
      <c r="Y94" s="2217"/>
      <c r="Z94" s="2217"/>
      <c r="AA94" s="2217"/>
      <c r="AB94" s="2217"/>
      <c r="AC94" s="2217"/>
      <c r="AD94" s="2217"/>
      <c r="AE94" s="2217"/>
      <c r="AF94" s="2217"/>
      <c r="AG94" s="2217"/>
      <c r="AH94" s="2217"/>
      <c r="AI94" s="2217"/>
      <c r="AJ94" s="2217"/>
      <c r="AK94" s="2217"/>
      <c r="AL94" s="2217"/>
      <c r="AM94" s="2217"/>
      <c r="AN94" s="2217"/>
      <c r="AO94" s="2217"/>
      <c r="AP94" s="2217"/>
      <c r="AQ94" s="2217"/>
      <c r="AR94" s="2217"/>
      <c r="AS94" s="2217"/>
      <c r="AT94" s="2217"/>
      <c r="AU94" s="2217"/>
      <c r="AV94" s="2217"/>
      <c r="AW94" s="2217"/>
      <c r="AX94" s="2217"/>
      <c r="AY94" s="2217"/>
      <c r="AZ94" s="2217"/>
      <c r="BA94" s="2217"/>
      <c r="BB94" s="2217"/>
      <c r="BC94" s="2217"/>
      <c r="BD94" s="2217"/>
      <c r="BE94" s="2217"/>
      <c r="BF94" s="2217"/>
      <c r="BG94" s="2217"/>
      <c r="BH94" s="2217"/>
      <c r="BI94" s="2217"/>
      <c r="BJ94" s="2217"/>
      <c r="BK94" s="2217"/>
      <c r="BL94" s="2217"/>
      <c r="BM94" s="2217"/>
      <c r="BN94" s="2217"/>
      <c r="BO94" s="2217"/>
      <c r="BP94" s="2217"/>
      <c r="BQ94" s="2217"/>
      <c r="BR94" s="2217"/>
      <c r="BS94" s="2217"/>
      <c r="BT94" s="2217"/>
      <c r="BU94" s="2217"/>
      <c r="BV94" s="2217"/>
      <c r="BW94" s="2217"/>
      <c r="BX94" s="2217"/>
      <c r="BY94" s="2217"/>
      <c r="BZ94" s="2217"/>
      <c r="CA94" s="2217"/>
      <c r="CB94" s="2217"/>
      <c r="CC94" s="2217"/>
      <c r="CD94" s="2217"/>
      <c r="CE94" s="2217"/>
      <c r="CF94" s="2217"/>
      <c r="CG94" s="2217"/>
      <c r="CH94" s="2217"/>
      <c r="CI94" s="2217"/>
      <c r="CJ94" s="2217"/>
      <c r="CK94" s="2217"/>
      <c r="CL94" s="2217"/>
      <c r="CM94" s="2217"/>
      <c r="CN94" s="2217"/>
      <c r="CO94" s="2217"/>
      <c r="CP94" s="2217"/>
      <c r="CQ94" s="2218">
        <f t="shared" si="3"/>
        <v>0</v>
      </c>
    </row>
    <row r="95" spans="1:95">
      <c r="A95" s="2215" t="s">
        <v>2090</v>
      </c>
      <c r="B95" s="2216" t="s">
        <v>2023</v>
      </c>
      <c r="C95" s="2217"/>
      <c r="D95" s="2217"/>
      <c r="E95" s="2217"/>
      <c r="F95" s="2217"/>
      <c r="G95" s="2217"/>
      <c r="H95" s="2217"/>
      <c r="I95" s="2217"/>
      <c r="J95" s="2217"/>
      <c r="K95" s="2217"/>
      <c r="L95" s="2217"/>
      <c r="M95" s="2217"/>
      <c r="N95" s="2217"/>
      <c r="O95" s="2217"/>
      <c r="P95" s="2217"/>
      <c r="Q95" s="2217"/>
      <c r="R95" s="2217"/>
      <c r="S95" s="2217"/>
      <c r="T95" s="2217"/>
      <c r="U95" s="2217"/>
      <c r="V95" s="2217"/>
      <c r="W95" s="2217"/>
      <c r="X95" s="2217"/>
      <c r="Y95" s="2217"/>
      <c r="Z95" s="2217"/>
      <c r="AA95" s="2217"/>
      <c r="AB95" s="2217"/>
      <c r="AC95" s="2217"/>
      <c r="AD95" s="2217"/>
      <c r="AE95" s="2217"/>
      <c r="AF95" s="2217"/>
      <c r="AG95" s="2217"/>
      <c r="AH95" s="2217"/>
      <c r="AI95" s="2217"/>
      <c r="AJ95" s="2217"/>
      <c r="AK95" s="2217"/>
      <c r="AL95" s="2217"/>
      <c r="AM95" s="2217"/>
      <c r="AN95" s="2217"/>
      <c r="AO95" s="2217"/>
      <c r="AP95" s="2217"/>
      <c r="AQ95" s="2217"/>
      <c r="AR95" s="2217"/>
      <c r="AS95" s="2217"/>
      <c r="AT95" s="2217"/>
      <c r="AU95" s="2217"/>
      <c r="AV95" s="2217"/>
      <c r="AW95" s="2217"/>
      <c r="AX95" s="2217"/>
      <c r="AY95" s="2217"/>
      <c r="AZ95" s="2217"/>
      <c r="BA95" s="2217"/>
      <c r="BB95" s="2217"/>
      <c r="BC95" s="2217"/>
      <c r="BD95" s="2217"/>
      <c r="BE95" s="2217"/>
      <c r="BF95" s="2217"/>
      <c r="BG95" s="2217"/>
      <c r="BH95" s="2217"/>
      <c r="BI95" s="2217"/>
      <c r="BJ95" s="2217"/>
      <c r="BK95" s="2217"/>
      <c r="BL95" s="2217"/>
      <c r="BM95" s="2217"/>
      <c r="BN95" s="2217"/>
      <c r="BO95" s="2217"/>
      <c r="BP95" s="2217"/>
      <c r="BQ95" s="2217"/>
      <c r="BR95" s="2217"/>
      <c r="BS95" s="2217"/>
      <c r="BT95" s="2217"/>
      <c r="BU95" s="2217"/>
      <c r="BV95" s="2217"/>
      <c r="BW95" s="2217"/>
      <c r="BX95" s="2217"/>
      <c r="BY95" s="2217"/>
      <c r="BZ95" s="2217"/>
      <c r="CA95" s="2217"/>
      <c r="CB95" s="2217"/>
      <c r="CC95" s="2217"/>
      <c r="CD95" s="2217"/>
      <c r="CE95" s="2217"/>
      <c r="CF95" s="2217"/>
      <c r="CG95" s="2217"/>
      <c r="CH95" s="2217"/>
      <c r="CI95" s="2217"/>
      <c r="CJ95" s="2217"/>
      <c r="CK95" s="2217"/>
      <c r="CL95" s="2217"/>
      <c r="CM95" s="2217"/>
      <c r="CN95" s="2217"/>
      <c r="CO95" s="2217"/>
      <c r="CP95" s="2217"/>
      <c r="CQ95" s="2218">
        <f t="shared" si="3"/>
        <v>0</v>
      </c>
    </row>
    <row r="96" spans="1:95">
      <c r="A96" s="2215" t="s">
        <v>2091</v>
      </c>
      <c r="B96" s="2216" t="s">
        <v>2023</v>
      </c>
      <c r="C96" s="2217"/>
      <c r="D96" s="2217"/>
      <c r="E96" s="2217"/>
      <c r="F96" s="2217"/>
      <c r="G96" s="2217"/>
      <c r="H96" s="2217"/>
      <c r="I96" s="2217"/>
      <c r="J96" s="2217"/>
      <c r="K96" s="2217"/>
      <c r="L96" s="2217"/>
      <c r="M96" s="2217"/>
      <c r="N96" s="2217"/>
      <c r="O96" s="2217"/>
      <c r="P96" s="2217"/>
      <c r="Q96" s="2217"/>
      <c r="R96" s="2217"/>
      <c r="S96" s="2217"/>
      <c r="T96" s="2217"/>
      <c r="U96" s="2217"/>
      <c r="V96" s="2217"/>
      <c r="W96" s="2217"/>
      <c r="X96" s="2217"/>
      <c r="Y96" s="2217"/>
      <c r="Z96" s="2217"/>
      <c r="AA96" s="2217"/>
      <c r="AB96" s="2217"/>
      <c r="AC96" s="2217"/>
      <c r="AD96" s="2217"/>
      <c r="AE96" s="2217"/>
      <c r="AF96" s="2217"/>
      <c r="AG96" s="2217"/>
      <c r="AH96" s="2217"/>
      <c r="AI96" s="2217"/>
      <c r="AJ96" s="2217"/>
      <c r="AK96" s="2217"/>
      <c r="AL96" s="2217"/>
      <c r="AM96" s="2217"/>
      <c r="AN96" s="2217"/>
      <c r="AO96" s="2217"/>
      <c r="AP96" s="2217"/>
      <c r="AQ96" s="2217"/>
      <c r="AR96" s="2217"/>
      <c r="AS96" s="2217"/>
      <c r="AT96" s="2217"/>
      <c r="AU96" s="2217"/>
      <c r="AV96" s="2217"/>
      <c r="AW96" s="2217"/>
      <c r="AX96" s="2217"/>
      <c r="AY96" s="2217"/>
      <c r="AZ96" s="2217"/>
      <c r="BA96" s="2217"/>
      <c r="BB96" s="2217"/>
      <c r="BC96" s="2217"/>
      <c r="BD96" s="2217"/>
      <c r="BE96" s="2217"/>
      <c r="BF96" s="2217"/>
      <c r="BG96" s="2217"/>
      <c r="BH96" s="2217"/>
      <c r="BI96" s="2217"/>
      <c r="BJ96" s="2217"/>
      <c r="BK96" s="2217"/>
      <c r="BL96" s="2217"/>
      <c r="BM96" s="2217"/>
      <c r="BN96" s="2217"/>
      <c r="BO96" s="2217"/>
      <c r="BP96" s="2217"/>
      <c r="BQ96" s="2217"/>
      <c r="BR96" s="2217"/>
      <c r="BS96" s="2217"/>
      <c r="BT96" s="2217"/>
      <c r="BU96" s="2217"/>
      <c r="BV96" s="2217"/>
      <c r="BW96" s="2217"/>
      <c r="BX96" s="2217"/>
      <c r="BY96" s="2217"/>
      <c r="BZ96" s="2217"/>
      <c r="CA96" s="2217"/>
      <c r="CB96" s="2217"/>
      <c r="CC96" s="2217"/>
      <c r="CD96" s="2217"/>
      <c r="CE96" s="2217"/>
      <c r="CF96" s="2217"/>
      <c r="CG96" s="2217"/>
      <c r="CH96" s="2217"/>
      <c r="CI96" s="2217"/>
      <c r="CJ96" s="2217"/>
      <c r="CK96" s="2217"/>
      <c r="CL96" s="2217"/>
      <c r="CM96" s="2217"/>
      <c r="CN96" s="2217"/>
      <c r="CO96" s="2217"/>
      <c r="CP96" s="2217"/>
      <c r="CQ96" s="2218">
        <f t="shared" si="3"/>
        <v>0</v>
      </c>
    </row>
    <row r="97" spans="1:95">
      <c r="A97" s="2215" t="s">
        <v>2092</v>
      </c>
      <c r="B97" s="2216" t="s">
        <v>2023</v>
      </c>
      <c r="C97" s="2217"/>
      <c r="D97" s="2217"/>
      <c r="E97" s="2217"/>
      <c r="F97" s="2217"/>
      <c r="G97" s="2217"/>
      <c r="H97" s="2217"/>
      <c r="I97" s="2217"/>
      <c r="J97" s="2217"/>
      <c r="K97" s="2217"/>
      <c r="L97" s="2217"/>
      <c r="M97" s="2217"/>
      <c r="N97" s="2217"/>
      <c r="O97" s="2217"/>
      <c r="P97" s="2217"/>
      <c r="Q97" s="2217"/>
      <c r="R97" s="2217"/>
      <c r="S97" s="2217"/>
      <c r="T97" s="2217"/>
      <c r="U97" s="2217"/>
      <c r="V97" s="2217"/>
      <c r="W97" s="2217"/>
      <c r="X97" s="2217"/>
      <c r="Y97" s="2217"/>
      <c r="Z97" s="2217"/>
      <c r="AA97" s="2217"/>
      <c r="AB97" s="2217"/>
      <c r="AC97" s="2217"/>
      <c r="AD97" s="2217"/>
      <c r="AE97" s="2217"/>
      <c r="AF97" s="2217"/>
      <c r="AG97" s="2217"/>
      <c r="AH97" s="2217"/>
      <c r="AI97" s="2217"/>
      <c r="AJ97" s="2217"/>
      <c r="AK97" s="2217"/>
      <c r="AL97" s="2217"/>
      <c r="AM97" s="2217"/>
      <c r="AN97" s="2217"/>
      <c r="AO97" s="2217"/>
      <c r="AP97" s="2217"/>
      <c r="AQ97" s="2217"/>
      <c r="AR97" s="2217"/>
      <c r="AS97" s="2217"/>
      <c r="AT97" s="2217"/>
      <c r="AU97" s="2217"/>
      <c r="AV97" s="2217"/>
      <c r="AW97" s="2217"/>
      <c r="AX97" s="2217"/>
      <c r="AY97" s="2217"/>
      <c r="AZ97" s="2217"/>
      <c r="BA97" s="2217"/>
      <c r="BB97" s="2217"/>
      <c r="BC97" s="2217"/>
      <c r="BD97" s="2217"/>
      <c r="BE97" s="2217"/>
      <c r="BF97" s="2217"/>
      <c r="BG97" s="2217"/>
      <c r="BH97" s="2217"/>
      <c r="BI97" s="2217"/>
      <c r="BJ97" s="2217"/>
      <c r="BK97" s="2217"/>
      <c r="BL97" s="2217"/>
      <c r="BM97" s="2217"/>
      <c r="BN97" s="2217"/>
      <c r="BO97" s="2217"/>
      <c r="BP97" s="2217"/>
      <c r="BQ97" s="2217"/>
      <c r="BR97" s="2217"/>
      <c r="BS97" s="2217"/>
      <c r="BT97" s="2217"/>
      <c r="BU97" s="2217"/>
      <c r="BV97" s="2217"/>
      <c r="BW97" s="2217"/>
      <c r="BX97" s="2217"/>
      <c r="BY97" s="2217"/>
      <c r="BZ97" s="2217"/>
      <c r="CA97" s="2217"/>
      <c r="CB97" s="2217"/>
      <c r="CC97" s="2217"/>
      <c r="CD97" s="2217"/>
      <c r="CE97" s="2217"/>
      <c r="CF97" s="2217"/>
      <c r="CG97" s="2217"/>
      <c r="CH97" s="2217"/>
      <c r="CI97" s="2217"/>
      <c r="CJ97" s="2217"/>
      <c r="CK97" s="2217"/>
      <c r="CL97" s="2217"/>
      <c r="CM97" s="2217"/>
      <c r="CN97" s="2217"/>
      <c r="CO97" s="2217"/>
      <c r="CP97" s="2217"/>
      <c r="CQ97" s="2218">
        <f t="shared" si="3"/>
        <v>0</v>
      </c>
    </row>
    <row r="98" spans="1:95">
      <c r="A98" s="2215" t="s">
        <v>2093</v>
      </c>
      <c r="B98" s="2216" t="s">
        <v>2023</v>
      </c>
      <c r="C98" s="2217"/>
      <c r="D98" s="2217"/>
      <c r="E98" s="2217"/>
      <c r="F98" s="2217"/>
      <c r="G98" s="2217"/>
      <c r="H98" s="2217"/>
      <c r="I98" s="2217"/>
      <c r="J98" s="2217"/>
      <c r="K98" s="2217"/>
      <c r="L98" s="2217"/>
      <c r="M98" s="2217"/>
      <c r="N98" s="2217"/>
      <c r="O98" s="2217"/>
      <c r="P98" s="2217"/>
      <c r="Q98" s="2217"/>
      <c r="R98" s="2217"/>
      <c r="S98" s="2217"/>
      <c r="T98" s="2217"/>
      <c r="U98" s="2217"/>
      <c r="V98" s="2217"/>
      <c r="W98" s="2217"/>
      <c r="X98" s="2217"/>
      <c r="Y98" s="2217"/>
      <c r="Z98" s="2217"/>
      <c r="AA98" s="2217"/>
      <c r="AB98" s="2217"/>
      <c r="AC98" s="2217"/>
      <c r="AD98" s="2217"/>
      <c r="AE98" s="2217"/>
      <c r="AF98" s="2217"/>
      <c r="AG98" s="2217"/>
      <c r="AH98" s="2217"/>
      <c r="AI98" s="2217"/>
      <c r="AJ98" s="2217"/>
      <c r="AK98" s="2217"/>
      <c r="AL98" s="2217"/>
      <c r="AM98" s="2217"/>
      <c r="AN98" s="2217"/>
      <c r="AO98" s="2217"/>
      <c r="AP98" s="2217"/>
      <c r="AQ98" s="2217"/>
      <c r="AR98" s="2217"/>
      <c r="AS98" s="2217"/>
      <c r="AT98" s="2217"/>
      <c r="AU98" s="2217"/>
      <c r="AV98" s="2217"/>
      <c r="AW98" s="2217"/>
      <c r="AX98" s="2217"/>
      <c r="AY98" s="2217"/>
      <c r="AZ98" s="2217"/>
      <c r="BA98" s="2217"/>
      <c r="BB98" s="2217"/>
      <c r="BC98" s="2217"/>
      <c r="BD98" s="2217"/>
      <c r="BE98" s="2217"/>
      <c r="BF98" s="2217"/>
      <c r="BG98" s="2217"/>
      <c r="BH98" s="2217"/>
      <c r="BI98" s="2217"/>
      <c r="BJ98" s="2217"/>
      <c r="BK98" s="2217"/>
      <c r="BL98" s="2217"/>
      <c r="BM98" s="2217"/>
      <c r="BN98" s="2217"/>
      <c r="BO98" s="2217"/>
      <c r="BP98" s="2217"/>
      <c r="BQ98" s="2217"/>
      <c r="BR98" s="2217"/>
      <c r="BS98" s="2217"/>
      <c r="BT98" s="2217"/>
      <c r="BU98" s="2217"/>
      <c r="BV98" s="2217"/>
      <c r="BW98" s="2217"/>
      <c r="BX98" s="2217"/>
      <c r="BY98" s="2217"/>
      <c r="BZ98" s="2217"/>
      <c r="CA98" s="2217"/>
      <c r="CB98" s="2217"/>
      <c r="CC98" s="2217"/>
      <c r="CD98" s="2217"/>
      <c r="CE98" s="2217"/>
      <c r="CF98" s="2217"/>
      <c r="CG98" s="2217"/>
      <c r="CH98" s="2217"/>
      <c r="CI98" s="2217"/>
      <c r="CJ98" s="2217"/>
      <c r="CK98" s="2217"/>
      <c r="CL98" s="2217"/>
      <c r="CM98" s="2217"/>
      <c r="CN98" s="2217"/>
      <c r="CO98" s="2217"/>
      <c r="CP98" s="2217"/>
      <c r="CQ98" s="2218">
        <f t="shared" si="3"/>
        <v>0</v>
      </c>
    </row>
    <row r="99" spans="1:95">
      <c r="A99" s="2215" t="s">
        <v>2094</v>
      </c>
      <c r="B99" s="2216" t="s">
        <v>2023</v>
      </c>
      <c r="C99" s="2217"/>
      <c r="D99" s="2217"/>
      <c r="E99" s="2217"/>
      <c r="F99" s="2217"/>
      <c r="G99" s="2217"/>
      <c r="H99" s="2217"/>
      <c r="I99" s="2217"/>
      <c r="J99" s="2217"/>
      <c r="K99" s="2217"/>
      <c r="L99" s="2217"/>
      <c r="M99" s="2217"/>
      <c r="N99" s="2217"/>
      <c r="O99" s="2217"/>
      <c r="P99" s="2217"/>
      <c r="Q99" s="2217"/>
      <c r="R99" s="2217"/>
      <c r="S99" s="2217"/>
      <c r="T99" s="2217"/>
      <c r="U99" s="2217"/>
      <c r="V99" s="2217"/>
      <c r="W99" s="2217"/>
      <c r="X99" s="2217"/>
      <c r="Y99" s="2217"/>
      <c r="Z99" s="2217"/>
      <c r="AA99" s="2217"/>
      <c r="AB99" s="2217"/>
      <c r="AC99" s="2217"/>
      <c r="AD99" s="2217"/>
      <c r="AE99" s="2217"/>
      <c r="AF99" s="2217"/>
      <c r="AG99" s="2217"/>
      <c r="AH99" s="2217"/>
      <c r="AI99" s="2217"/>
      <c r="AJ99" s="2217"/>
      <c r="AK99" s="2217"/>
      <c r="AL99" s="2217"/>
      <c r="AM99" s="2217"/>
      <c r="AN99" s="2217"/>
      <c r="AO99" s="2217"/>
      <c r="AP99" s="2217"/>
      <c r="AQ99" s="2217"/>
      <c r="AR99" s="2217"/>
      <c r="AS99" s="2217"/>
      <c r="AT99" s="2217"/>
      <c r="AU99" s="2217"/>
      <c r="AV99" s="2217"/>
      <c r="AW99" s="2217"/>
      <c r="AX99" s="2217"/>
      <c r="AY99" s="2217"/>
      <c r="AZ99" s="2217"/>
      <c r="BA99" s="2217"/>
      <c r="BB99" s="2217"/>
      <c r="BC99" s="2217"/>
      <c r="BD99" s="2217"/>
      <c r="BE99" s="2217"/>
      <c r="BF99" s="2217"/>
      <c r="BG99" s="2217"/>
      <c r="BH99" s="2217"/>
      <c r="BI99" s="2217"/>
      <c r="BJ99" s="2217"/>
      <c r="BK99" s="2217"/>
      <c r="BL99" s="2217"/>
      <c r="BM99" s="2217"/>
      <c r="BN99" s="2217"/>
      <c r="BO99" s="2217"/>
      <c r="BP99" s="2217"/>
      <c r="BQ99" s="2217"/>
      <c r="BR99" s="2217"/>
      <c r="BS99" s="2217"/>
      <c r="BT99" s="2217"/>
      <c r="BU99" s="2217"/>
      <c r="BV99" s="2217"/>
      <c r="BW99" s="2217"/>
      <c r="BX99" s="2217"/>
      <c r="BY99" s="2217"/>
      <c r="BZ99" s="2217"/>
      <c r="CA99" s="2217"/>
      <c r="CB99" s="2217"/>
      <c r="CC99" s="2217"/>
      <c r="CD99" s="2217"/>
      <c r="CE99" s="2217"/>
      <c r="CF99" s="2217"/>
      <c r="CG99" s="2217"/>
      <c r="CH99" s="2217"/>
      <c r="CI99" s="2217"/>
      <c r="CJ99" s="2217"/>
      <c r="CK99" s="2217"/>
      <c r="CL99" s="2217"/>
      <c r="CM99" s="2217"/>
      <c r="CN99" s="2217"/>
      <c r="CO99" s="2217"/>
      <c r="CP99" s="2217"/>
      <c r="CQ99" s="2218">
        <f t="shared" si="3"/>
        <v>0</v>
      </c>
    </row>
    <row r="100" spans="1:95">
      <c r="A100" s="2215" t="s">
        <v>2095</v>
      </c>
      <c r="B100" s="2216" t="s">
        <v>2023</v>
      </c>
      <c r="C100" s="2217"/>
      <c r="D100" s="2217"/>
      <c r="E100" s="2217"/>
      <c r="F100" s="2217"/>
      <c r="G100" s="2217"/>
      <c r="H100" s="2217"/>
      <c r="I100" s="2217"/>
      <c r="J100" s="2217"/>
      <c r="K100" s="2217"/>
      <c r="L100" s="2217"/>
      <c r="M100" s="2217"/>
      <c r="N100" s="2217"/>
      <c r="O100" s="2217"/>
      <c r="P100" s="2217"/>
      <c r="Q100" s="2217"/>
      <c r="R100" s="2217"/>
      <c r="S100" s="2217"/>
      <c r="T100" s="2217"/>
      <c r="U100" s="2217"/>
      <c r="V100" s="2217"/>
      <c r="W100" s="2217"/>
      <c r="X100" s="2217"/>
      <c r="Y100" s="2217"/>
      <c r="Z100" s="2217"/>
      <c r="AA100" s="2217"/>
      <c r="AB100" s="2217"/>
      <c r="AC100" s="2217"/>
      <c r="AD100" s="2217"/>
      <c r="AE100" s="2217"/>
      <c r="AF100" s="2217"/>
      <c r="AG100" s="2217"/>
      <c r="AH100" s="2217"/>
      <c r="AI100" s="2217"/>
      <c r="AJ100" s="2217"/>
      <c r="AK100" s="2217"/>
      <c r="AL100" s="2217"/>
      <c r="AM100" s="2217"/>
      <c r="AN100" s="2217"/>
      <c r="AO100" s="2217"/>
      <c r="AP100" s="2217"/>
      <c r="AQ100" s="2217"/>
      <c r="AR100" s="2217"/>
      <c r="AS100" s="2217"/>
      <c r="AT100" s="2217"/>
      <c r="AU100" s="2217"/>
      <c r="AV100" s="2217"/>
      <c r="AW100" s="2217"/>
      <c r="AX100" s="2217"/>
      <c r="AY100" s="2217"/>
      <c r="AZ100" s="2217"/>
      <c r="BA100" s="2217"/>
      <c r="BB100" s="2217"/>
      <c r="BC100" s="2217"/>
      <c r="BD100" s="2217"/>
      <c r="BE100" s="2217"/>
      <c r="BF100" s="2217"/>
      <c r="BG100" s="2217"/>
      <c r="BH100" s="2217"/>
      <c r="BI100" s="2217"/>
      <c r="BJ100" s="2217"/>
      <c r="BK100" s="2217"/>
      <c r="BL100" s="2217"/>
      <c r="BM100" s="2217"/>
      <c r="BN100" s="2217"/>
      <c r="BO100" s="2217"/>
      <c r="BP100" s="2217"/>
      <c r="BQ100" s="2217"/>
      <c r="BR100" s="2217"/>
      <c r="BS100" s="2217"/>
      <c r="BT100" s="2217"/>
      <c r="BU100" s="2217"/>
      <c r="BV100" s="2217"/>
      <c r="BW100" s="2217"/>
      <c r="BX100" s="2217"/>
      <c r="BY100" s="2217"/>
      <c r="BZ100" s="2217"/>
      <c r="CA100" s="2217"/>
      <c r="CB100" s="2217"/>
      <c r="CC100" s="2217"/>
      <c r="CD100" s="2217"/>
      <c r="CE100" s="2217"/>
      <c r="CF100" s="2217"/>
      <c r="CG100" s="2217"/>
      <c r="CH100" s="2217"/>
      <c r="CI100" s="2217"/>
      <c r="CJ100" s="2217"/>
      <c r="CK100" s="2217"/>
      <c r="CL100" s="2217"/>
      <c r="CM100" s="2217"/>
      <c r="CN100" s="2217"/>
      <c r="CO100" s="2217"/>
      <c r="CP100" s="2217"/>
      <c r="CQ100" s="2218">
        <f t="shared" si="3"/>
        <v>0</v>
      </c>
    </row>
    <row r="101" spans="1:95">
      <c r="A101" s="2215" t="s">
        <v>2096</v>
      </c>
      <c r="B101" s="2216" t="s">
        <v>2023</v>
      </c>
      <c r="C101" s="2217"/>
      <c r="D101" s="2217"/>
      <c r="E101" s="2217"/>
      <c r="F101" s="2217"/>
      <c r="G101" s="2217"/>
      <c r="H101" s="2217"/>
      <c r="I101" s="2217"/>
      <c r="J101" s="2217"/>
      <c r="K101" s="2217"/>
      <c r="L101" s="2217"/>
      <c r="M101" s="2217"/>
      <c r="N101" s="2217"/>
      <c r="O101" s="2217"/>
      <c r="P101" s="2217"/>
      <c r="Q101" s="2217"/>
      <c r="R101" s="2217"/>
      <c r="S101" s="2217"/>
      <c r="T101" s="2217"/>
      <c r="U101" s="2217"/>
      <c r="V101" s="2217"/>
      <c r="W101" s="2217"/>
      <c r="X101" s="2217"/>
      <c r="Y101" s="2217"/>
      <c r="Z101" s="2217"/>
      <c r="AA101" s="2217"/>
      <c r="AB101" s="2217"/>
      <c r="AC101" s="2217"/>
      <c r="AD101" s="2217"/>
      <c r="AE101" s="2217"/>
      <c r="AF101" s="2217"/>
      <c r="AG101" s="2217"/>
      <c r="AH101" s="2217"/>
      <c r="AI101" s="2217"/>
      <c r="AJ101" s="2217"/>
      <c r="AK101" s="2217"/>
      <c r="AL101" s="2217"/>
      <c r="AM101" s="2217"/>
      <c r="AN101" s="2217"/>
      <c r="AO101" s="2217"/>
      <c r="AP101" s="2217"/>
      <c r="AQ101" s="2217"/>
      <c r="AR101" s="2217"/>
      <c r="AS101" s="2217"/>
      <c r="AT101" s="2217"/>
      <c r="AU101" s="2217"/>
      <c r="AV101" s="2217"/>
      <c r="AW101" s="2217"/>
      <c r="AX101" s="2217"/>
      <c r="AY101" s="2217"/>
      <c r="AZ101" s="2217"/>
      <c r="BA101" s="2217"/>
      <c r="BB101" s="2217"/>
      <c r="BC101" s="2217"/>
      <c r="BD101" s="2217"/>
      <c r="BE101" s="2217"/>
      <c r="BF101" s="2217"/>
      <c r="BG101" s="2217"/>
      <c r="BH101" s="2217"/>
      <c r="BI101" s="2217"/>
      <c r="BJ101" s="2217"/>
      <c r="BK101" s="2217"/>
      <c r="BL101" s="2217"/>
      <c r="BM101" s="2217"/>
      <c r="BN101" s="2217"/>
      <c r="BO101" s="2217"/>
      <c r="BP101" s="2217"/>
      <c r="BQ101" s="2217"/>
      <c r="BR101" s="2217"/>
      <c r="BS101" s="2217"/>
      <c r="BT101" s="2217"/>
      <c r="BU101" s="2217"/>
      <c r="BV101" s="2217"/>
      <c r="BW101" s="2217"/>
      <c r="BX101" s="2217"/>
      <c r="BY101" s="2217"/>
      <c r="BZ101" s="2217"/>
      <c r="CA101" s="2217"/>
      <c r="CB101" s="2217"/>
      <c r="CC101" s="2217"/>
      <c r="CD101" s="2217"/>
      <c r="CE101" s="2217"/>
      <c r="CF101" s="2217"/>
      <c r="CG101" s="2217"/>
      <c r="CH101" s="2217"/>
      <c r="CI101" s="2217"/>
      <c r="CJ101" s="2217"/>
      <c r="CK101" s="2217"/>
      <c r="CL101" s="2217"/>
      <c r="CM101" s="2217"/>
      <c r="CN101" s="2217"/>
      <c r="CO101" s="2217"/>
      <c r="CP101" s="2217"/>
      <c r="CQ101" s="2218">
        <f t="shared" si="3"/>
        <v>0</v>
      </c>
    </row>
    <row r="102" spans="1:95">
      <c r="A102" s="2215" t="s">
        <v>2097</v>
      </c>
      <c r="B102" s="2216" t="s">
        <v>2023</v>
      </c>
      <c r="C102" s="2217"/>
      <c r="D102" s="2217"/>
      <c r="E102" s="2217"/>
      <c r="F102" s="2217"/>
      <c r="G102" s="2217"/>
      <c r="H102" s="2217"/>
      <c r="I102" s="2217"/>
      <c r="J102" s="2217"/>
      <c r="K102" s="2217"/>
      <c r="L102" s="2217"/>
      <c r="M102" s="2217"/>
      <c r="N102" s="2217"/>
      <c r="O102" s="2217"/>
      <c r="P102" s="2217"/>
      <c r="Q102" s="2217"/>
      <c r="R102" s="2217"/>
      <c r="S102" s="2217"/>
      <c r="T102" s="2217"/>
      <c r="U102" s="2217"/>
      <c r="V102" s="2217"/>
      <c r="W102" s="2217"/>
      <c r="X102" s="2217"/>
      <c r="Y102" s="2217"/>
      <c r="Z102" s="2217"/>
      <c r="AA102" s="2217"/>
      <c r="AB102" s="2217"/>
      <c r="AC102" s="2217"/>
      <c r="AD102" s="2217"/>
      <c r="AE102" s="2217"/>
      <c r="AF102" s="2217"/>
      <c r="AG102" s="2217"/>
      <c r="AH102" s="2217"/>
      <c r="AI102" s="2217"/>
      <c r="AJ102" s="2217"/>
      <c r="AK102" s="2217"/>
      <c r="AL102" s="2217"/>
      <c r="AM102" s="2217"/>
      <c r="AN102" s="2217"/>
      <c r="AO102" s="2217"/>
      <c r="AP102" s="2217"/>
      <c r="AQ102" s="2217"/>
      <c r="AR102" s="2217"/>
      <c r="AS102" s="2217"/>
      <c r="AT102" s="2217"/>
      <c r="AU102" s="2217"/>
      <c r="AV102" s="2217"/>
      <c r="AW102" s="2217"/>
      <c r="AX102" s="2217"/>
      <c r="AY102" s="2217"/>
      <c r="AZ102" s="2217"/>
      <c r="BA102" s="2217"/>
      <c r="BB102" s="2217"/>
      <c r="BC102" s="2217"/>
      <c r="BD102" s="2217"/>
      <c r="BE102" s="2217"/>
      <c r="BF102" s="2217"/>
      <c r="BG102" s="2217"/>
      <c r="BH102" s="2217"/>
      <c r="BI102" s="2217"/>
      <c r="BJ102" s="2217"/>
      <c r="BK102" s="2217"/>
      <c r="BL102" s="2217"/>
      <c r="BM102" s="2217"/>
      <c r="BN102" s="2217"/>
      <c r="BO102" s="2217"/>
      <c r="BP102" s="2217"/>
      <c r="BQ102" s="2217"/>
      <c r="BR102" s="2217"/>
      <c r="BS102" s="2217"/>
      <c r="BT102" s="2217"/>
      <c r="BU102" s="2217"/>
      <c r="BV102" s="2217"/>
      <c r="BW102" s="2217"/>
      <c r="BX102" s="2217"/>
      <c r="BY102" s="2217"/>
      <c r="BZ102" s="2217"/>
      <c r="CA102" s="2217"/>
      <c r="CB102" s="2217"/>
      <c r="CC102" s="2217"/>
      <c r="CD102" s="2217"/>
      <c r="CE102" s="2217"/>
      <c r="CF102" s="2217"/>
      <c r="CG102" s="2217"/>
      <c r="CH102" s="2217"/>
      <c r="CI102" s="2217"/>
      <c r="CJ102" s="2217"/>
      <c r="CK102" s="2217"/>
      <c r="CL102" s="2217"/>
      <c r="CM102" s="2217"/>
      <c r="CN102" s="2217"/>
      <c r="CO102" s="2217"/>
      <c r="CP102" s="2217"/>
      <c r="CQ102" s="2218">
        <f t="shared" si="3"/>
        <v>0</v>
      </c>
    </row>
    <row r="103" spans="1:95">
      <c r="A103" s="2215" t="s">
        <v>2098</v>
      </c>
      <c r="B103" s="2216" t="s">
        <v>2023</v>
      </c>
      <c r="C103" s="2217"/>
      <c r="D103" s="2217"/>
      <c r="E103" s="2217"/>
      <c r="F103" s="2217"/>
      <c r="G103" s="2217"/>
      <c r="H103" s="2217"/>
      <c r="I103" s="2217"/>
      <c r="J103" s="2217"/>
      <c r="K103" s="2217"/>
      <c r="L103" s="2217"/>
      <c r="M103" s="2217"/>
      <c r="N103" s="2217"/>
      <c r="O103" s="2217"/>
      <c r="P103" s="2217"/>
      <c r="Q103" s="2217"/>
      <c r="R103" s="2217"/>
      <c r="S103" s="2217"/>
      <c r="T103" s="2217"/>
      <c r="U103" s="2217"/>
      <c r="V103" s="2217"/>
      <c r="W103" s="2217"/>
      <c r="X103" s="2217"/>
      <c r="Y103" s="2217"/>
      <c r="Z103" s="2217"/>
      <c r="AA103" s="2217"/>
      <c r="AB103" s="2217"/>
      <c r="AC103" s="2217"/>
      <c r="AD103" s="2217"/>
      <c r="AE103" s="2217"/>
      <c r="AF103" s="2217"/>
      <c r="AG103" s="2217"/>
      <c r="AH103" s="2217"/>
      <c r="AI103" s="2217"/>
      <c r="AJ103" s="2217"/>
      <c r="AK103" s="2217"/>
      <c r="AL103" s="2217"/>
      <c r="AM103" s="2217"/>
      <c r="AN103" s="2217"/>
      <c r="AO103" s="2217"/>
      <c r="AP103" s="2217"/>
      <c r="AQ103" s="2217"/>
      <c r="AR103" s="2217"/>
      <c r="AS103" s="2217"/>
      <c r="AT103" s="2217"/>
      <c r="AU103" s="2217"/>
      <c r="AV103" s="2217"/>
      <c r="AW103" s="2217"/>
      <c r="AX103" s="2217"/>
      <c r="AY103" s="2217"/>
      <c r="AZ103" s="2217"/>
      <c r="BA103" s="2217"/>
      <c r="BB103" s="2217"/>
      <c r="BC103" s="2217"/>
      <c r="BD103" s="2217"/>
      <c r="BE103" s="2217"/>
      <c r="BF103" s="2217"/>
      <c r="BG103" s="2217"/>
      <c r="BH103" s="2217"/>
      <c r="BI103" s="2217"/>
      <c r="BJ103" s="2217"/>
      <c r="BK103" s="2217"/>
      <c r="BL103" s="2217"/>
      <c r="BM103" s="2217"/>
      <c r="BN103" s="2217"/>
      <c r="BO103" s="2217"/>
      <c r="BP103" s="2217"/>
      <c r="BQ103" s="2217"/>
      <c r="BR103" s="2217"/>
      <c r="BS103" s="2217"/>
      <c r="BT103" s="2217"/>
      <c r="BU103" s="2217"/>
      <c r="BV103" s="2217"/>
      <c r="BW103" s="2217"/>
      <c r="BX103" s="2217"/>
      <c r="BY103" s="2217"/>
      <c r="BZ103" s="2217"/>
      <c r="CA103" s="2217"/>
      <c r="CB103" s="2217"/>
      <c r="CC103" s="2217"/>
      <c r="CD103" s="2217"/>
      <c r="CE103" s="2217"/>
      <c r="CF103" s="2217"/>
      <c r="CG103" s="2217"/>
      <c r="CH103" s="2217"/>
      <c r="CI103" s="2217"/>
      <c r="CJ103" s="2217"/>
      <c r="CK103" s="2217"/>
      <c r="CL103" s="2217"/>
      <c r="CM103" s="2217"/>
      <c r="CN103" s="2217"/>
      <c r="CO103" s="2217"/>
      <c r="CP103" s="2217"/>
      <c r="CQ103" s="2218">
        <f t="shared" si="3"/>
        <v>0</v>
      </c>
    </row>
    <row r="104" spans="1:95">
      <c r="A104" s="2215" t="s">
        <v>2099</v>
      </c>
      <c r="B104" s="2216" t="s">
        <v>2023</v>
      </c>
      <c r="C104" s="2217"/>
      <c r="D104" s="2217"/>
      <c r="E104" s="2217"/>
      <c r="F104" s="2217"/>
      <c r="G104" s="2217"/>
      <c r="H104" s="2217"/>
      <c r="I104" s="2217"/>
      <c r="J104" s="2217"/>
      <c r="K104" s="2217"/>
      <c r="L104" s="2217"/>
      <c r="M104" s="2217"/>
      <c r="N104" s="2217"/>
      <c r="O104" s="2217"/>
      <c r="P104" s="2217"/>
      <c r="Q104" s="2217"/>
      <c r="R104" s="2217"/>
      <c r="S104" s="2217"/>
      <c r="T104" s="2217"/>
      <c r="U104" s="2217"/>
      <c r="V104" s="2217"/>
      <c r="W104" s="2217"/>
      <c r="X104" s="2217"/>
      <c r="Y104" s="2217"/>
      <c r="Z104" s="2217"/>
      <c r="AA104" s="2217"/>
      <c r="AB104" s="2217"/>
      <c r="AC104" s="2217"/>
      <c r="AD104" s="2217"/>
      <c r="AE104" s="2217"/>
      <c r="AF104" s="2217"/>
      <c r="AG104" s="2217"/>
      <c r="AH104" s="2217"/>
      <c r="AI104" s="2217"/>
      <c r="AJ104" s="2217"/>
      <c r="AK104" s="2217"/>
      <c r="AL104" s="2217"/>
      <c r="AM104" s="2217"/>
      <c r="AN104" s="2217"/>
      <c r="AO104" s="2217"/>
      <c r="AP104" s="2217"/>
      <c r="AQ104" s="2217"/>
      <c r="AR104" s="2217"/>
      <c r="AS104" s="2217"/>
      <c r="AT104" s="2217"/>
      <c r="AU104" s="2217"/>
      <c r="AV104" s="2217"/>
      <c r="AW104" s="2217"/>
      <c r="AX104" s="2217"/>
      <c r="AY104" s="2217"/>
      <c r="AZ104" s="2217"/>
      <c r="BA104" s="2217"/>
      <c r="BB104" s="2217"/>
      <c r="BC104" s="2217"/>
      <c r="BD104" s="2217"/>
      <c r="BE104" s="2217"/>
      <c r="BF104" s="2217"/>
      <c r="BG104" s="2217"/>
      <c r="BH104" s="2217"/>
      <c r="BI104" s="2217"/>
      <c r="BJ104" s="2217"/>
      <c r="BK104" s="2217"/>
      <c r="BL104" s="2217"/>
      <c r="BM104" s="2217"/>
      <c r="BN104" s="2217"/>
      <c r="BO104" s="2217"/>
      <c r="BP104" s="2217"/>
      <c r="BQ104" s="2217"/>
      <c r="BR104" s="2217"/>
      <c r="BS104" s="2217"/>
      <c r="BT104" s="2217"/>
      <c r="BU104" s="2217"/>
      <c r="BV104" s="2217"/>
      <c r="BW104" s="2217"/>
      <c r="BX104" s="2217"/>
      <c r="BY104" s="2217"/>
      <c r="BZ104" s="2217"/>
      <c r="CA104" s="2217"/>
      <c r="CB104" s="2217"/>
      <c r="CC104" s="2217"/>
      <c r="CD104" s="2217"/>
      <c r="CE104" s="2217"/>
      <c r="CF104" s="2217"/>
      <c r="CG104" s="2217"/>
      <c r="CH104" s="2217"/>
      <c r="CI104" s="2217"/>
      <c r="CJ104" s="2217"/>
      <c r="CK104" s="2217"/>
      <c r="CL104" s="2217"/>
      <c r="CM104" s="2217"/>
      <c r="CN104" s="2217"/>
      <c r="CO104" s="2217"/>
      <c r="CP104" s="2217"/>
      <c r="CQ104" s="2218">
        <f t="shared" si="3"/>
        <v>0</v>
      </c>
    </row>
    <row r="105" spans="1:95">
      <c r="A105" s="2215" t="s">
        <v>2100</v>
      </c>
      <c r="B105" s="2216" t="s">
        <v>2023</v>
      </c>
      <c r="C105" s="2217"/>
      <c r="D105" s="2217"/>
      <c r="E105" s="2217"/>
      <c r="F105" s="2217"/>
      <c r="G105" s="2217"/>
      <c r="H105" s="2217"/>
      <c r="I105" s="2217"/>
      <c r="J105" s="2217"/>
      <c r="K105" s="2217"/>
      <c r="L105" s="2217"/>
      <c r="M105" s="2217"/>
      <c r="N105" s="2217"/>
      <c r="O105" s="2217"/>
      <c r="P105" s="2217"/>
      <c r="Q105" s="2217"/>
      <c r="R105" s="2217"/>
      <c r="S105" s="2217"/>
      <c r="T105" s="2217"/>
      <c r="U105" s="2217"/>
      <c r="V105" s="2217"/>
      <c r="W105" s="2217"/>
      <c r="X105" s="2217"/>
      <c r="Y105" s="2217"/>
      <c r="Z105" s="2217"/>
      <c r="AA105" s="2217"/>
      <c r="AB105" s="2217"/>
      <c r="AC105" s="2217"/>
      <c r="AD105" s="2217"/>
      <c r="AE105" s="2217"/>
      <c r="AF105" s="2217"/>
      <c r="AG105" s="2217"/>
      <c r="AH105" s="2217"/>
      <c r="AI105" s="2217"/>
      <c r="AJ105" s="2217"/>
      <c r="AK105" s="2217"/>
      <c r="AL105" s="2217"/>
      <c r="AM105" s="2217"/>
      <c r="AN105" s="2217"/>
      <c r="AO105" s="2217"/>
      <c r="AP105" s="2217"/>
      <c r="AQ105" s="2217"/>
      <c r="AR105" s="2217"/>
      <c r="AS105" s="2217"/>
      <c r="AT105" s="2217"/>
      <c r="AU105" s="2217"/>
      <c r="AV105" s="2217"/>
      <c r="AW105" s="2217"/>
      <c r="AX105" s="2217"/>
      <c r="AY105" s="2217"/>
      <c r="AZ105" s="2217"/>
      <c r="BA105" s="2217"/>
      <c r="BB105" s="2217"/>
      <c r="BC105" s="2217"/>
      <c r="BD105" s="2217"/>
      <c r="BE105" s="2217"/>
      <c r="BF105" s="2217"/>
      <c r="BG105" s="2217"/>
      <c r="BH105" s="2217"/>
      <c r="BI105" s="2217"/>
      <c r="BJ105" s="2217"/>
      <c r="BK105" s="2217"/>
      <c r="BL105" s="2217"/>
      <c r="BM105" s="2217"/>
      <c r="BN105" s="2217"/>
      <c r="BO105" s="2217"/>
      <c r="BP105" s="2217"/>
      <c r="BQ105" s="2217"/>
      <c r="BR105" s="2217"/>
      <c r="BS105" s="2217"/>
      <c r="BT105" s="2217"/>
      <c r="BU105" s="2217"/>
      <c r="BV105" s="2217"/>
      <c r="BW105" s="2217"/>
      <c r="BX105" s="2217"/>
      <c r="BY105" s="2217"/>
      <c r="BZ105" s="2217"/>
      <c r="CA105" s="2217"/>
      <c r="CB105" s="2217"/>
      <c r="CC105" s="2217"/>
      <c r="CD105" s="2217"/>
      <c r="CE105" s="2217"/>
      <c r="CF105" s="2217"/>
      <c r="CG105" s="2217"/>
      <c r="CH105" s="2217"/>
      <c r="CI105" s="2217"/>
      <c r="CJ105" s="2217"/>
      <c r="CK105" s="2217"/>
      <c r="CL105" s="2217"/>
      <c r="CM105" s="2217"/>
      <c r="CN105" s="2217"/>
      <c r="CO105" s="2217"/>
      <c r="CP105" s="2217"/>
      <c r="CQ105" s="2218">
        <f t="shared" si="3"/>
        <v>0</v>
      </c>
    </row>
    <row r="106" spans="1:95">
      <c r="A106" s="2215" t="s">
        <v>2101</v>
      </c>
      <c r="B106" s="2216" t="s">
        <v>2023</v>
      </c>
      <c r="C106" s="2217"/>
      <c r="D106" s="2217"/>
      <c r="E106" s="2217"/>
      <c r="F106" s="2217"/>
      <c r="G106" s="2217"/>
      <c r="H106" s="2217"/>
      <c r="I106" s="2217"/>
      <c r="J106" s="2217"/>
      <c r="K106" s="2217"/>
      <c r="L106" s="2217"/>
      <c r="M106" s="2217"/>
      <c r="N106" s="2217"/>
      <c r="O106" s="2217"/>
      <c r="P106" s="2217"/>
      <c r="Q106" s="2217"/>
      <c r="R106" s="2217"/>
      <c r="S106" s="2217"/>
      <c r="T106" s="2217"/>
      <c r="U106" s="2217"/>
      <c r="V106" s="2217"/>
      <c r="W106" s="2217"/>
      <c r="X106" s="2217"/>
      <c r="Y106" s="2217"/>
      <c r="Z106" s="2217"/>
      <c r="AA106" s="2217"/>
      <c r="AB106" s="2217"/>
      <c r="AC106" s="2217"/>
      <c r="AD106" s="2217"/>
      <c r="AE106" s="2217"/>
      <c r="AF106" s="2217"/>
      <c r="AG106" s="2217"/>
      <c r="AH106" s="2217"/>
      <c r="AI106" s="2217"/>
      <c r="AJ106" s="2217"/>
      <c r="AK106" s="2217"/>
      <c r="AL106" s="2217"/>
      <c r="AM106" s="2217"/>
      <c r="AN106" s="2217"/>
      <c r="AO106" s="2217"/>
      <c r="AP106" s="2217"/>
      <c r="AQ106" s="2217"/>
      <c r="AR106" s="2217"/>
      <c r="AS106" s="2217"/>
      <c r="AT106" s="2217"/>
      <c r="AU106" s="2217"/>
      <c r="AV106" s="2217"/>
      <c r="AW106" s="2217"/>
      <c r="AX106" s="2217"/>
      <c r="AY106" s="2217"/>
      <c r="AZ106" s="2217"/>
      <c r="BA106" s="2217"/>
      <c r="BB106" s="2217"/>
      <c r="BC106" s="2217"/>
      <c r="BD106" s="2217"/>
      <c r="BE106" s="2217"/>
      <c r="BF106" s="2217"/>
      <c r="BG106" s="2217"/>
      <c r="BH106" s="2217"/>
      <c r="BI106" s="2217"/>
      <c r="BJ106" s="2217"/>
      <c r="BK106" s="2217"/>
      <c r="BL106" s="2217"/>
      <c r="BM106" s="2217"/>
      <c r="BN106" s="2217"/>
      <c r="BO106" s="2217"/>
      <c r="BP106" s="2217"/>
      <c r="BQ106" s="2217"/>
      <c r="BR106" s="2217"/>
      <c r="BS106" s="2217"/>
      <c r="BT106" s="2217"/>
      <c r="BU106" s="2217"/>
      <c r="BV106" s="2217"/>
      <c r="BW106" s="2217"/>
      <c r="BX106" s="2217"/>
      <c r="BY106" s="2217"/>
      <c r="BZ106" s="2217"/>
      <c r="CA106" s="2217"/>
      <c r="CB106" s="2217"/>
      <c r="CC106" s="2217"/>
      <c r="CD106" s="2217"/>
      <c r="CE106" s="2217"/>
      <c r="CF106" s="2217"/>
      <c r="CG106" s="2217"/>
      <c r="CH106" s="2217"/>
      <c r="CI106" s="2217"/>
      <c r="CJ106" s="2217"/>
      <c r="CK106" s="2217"/>
      <c r="CL106" s="2217"/>
      <c r="CM106" s="2217"/>
      <c r="CN106" s="2217"/>
      <c r="CO106" s="2217"/>
      <c r="CP106" s="2217"/>
      <c r="CQ106" s="2218">
        <f t="shared" si="3"/>
        <v>0</v>
      </c>
    </row>
    <row r="107" spans="1:95">
      <c r="A107" s="2215" t="s">
        <v>2102</v>
      </c>
      <c r="B107" s="2216" t="s">
        <v>2023</v>
      </c>
      <c r="C107" s="2217"/>
      <c r="D107" s="2217"/>
      <c r="E107" s="2217"/>
      <c r="F107" s="2217"/>
      <c r="G107" s="2217"/>
      <c r="H107" s="2217"/>
      <c r="I107" s="2217"/>
      <c r="J107" s="2217"/>
      <c r="K107" s="2217"/>
      <c r="L107" s="2217"/>
      <c r="M107" s="2217"/>
      <c r="N107" s="2217"/>
      <c r="O107" s="2217"/>
      <c r="P107" s="2217"/>
      <c r="Q107" s="2217"/>
      <c r="R107" s="2217"/>
      <c r="S107" s="2217"/>
      <c r="T107" s="2217"/>
      <c r="U107" s="2217"/>
      <c r="V107" s="2217"/>
      <c r="W107" s="2217"/>
      <c r="X107" s="2217"/>
      <c r="Y107" s="2217"/>
      <c r="Z107" s="2217"/>
      <c r="AA107" s="2217"/>
      <c r="AB107" s="2217"/>
      <c r="AC107" s="2217"/>
      <c r="AD107" s="2217"/>
      <c r="AE107" s="2217"/>
      <c r="AF107" s="2217"/>
      <c r="AG107" s="2217"/>
      <c r="AH107" s="2217"/>
      <c r="AI107" s="2217"/>
      <c r="AJ107" s="2217"/>
      <c r="AK107" s="2217"/>
      <c r="AL107" s="2217"/>
      <c r="AM107" s="2217"/>
      <c r="AN107" s="2217"/>
      <c r="AO107" s="2217"/>
      <c r="AP107" s="2217"/>
      <c r="AQ107" s="2217"/>
      <c r="AR107" s="2217"/>
      <c r="AS107" s="2217"/>
      <c r="AT107" s="2217"/>
      <c r="AU107" s="2217"/>
      <c r="AV107" s="2217"/>
      <c r="AW107" s="2217"/>
      <c r="AX107" s="2217"/>
      <c r="AY107" s="2217"/>
      <c r="AZ107" s="2217"/>
      <c r="BA107" s="2217"/>
      <c r="BB107" s="2217"/>
      <c r="BC107" s="2217"/>
      <c r="BD107" s="2217"/>
      <c r="BE107" s="2217"/>
      <c r="BF107" s="2217"/>
      <c r="BG107" s="2217"/>
      <c r="BH107" s="2217"/>
      <c r="BI107" s="2217"/>
      <c r="BJ107" s="2217"/>
      <c r="BK107" s="2217"/>
      <c r="BL107" s="2217"/>
      <c r="BM107" s="2217"/>
      <c r="BN107" s="2217"/>
      <c r="BO107" s="2217"/>
      <c r="BP107" s="2217"/>
      <c r="BQ107" s="2217"/>
      <c r="BR107" s="2217"/>
      <c r="BS107" s="2217"/>
      <c r="BT107" s="2217"/>
      <c r="BU107" s="2217"/>
      <c r="BV107" s="2217"/>
      <c r="BW107" s="2217"/>
      <c r="BX107" s="2217"/>
      <c r="BY107" s="2217"/>
      <c r="BZ107" s="2217"/>
      <c r="CA107" s="2217"/>
      <c r="CB107" s="2217"/>
      <c r="CC107" s="2217"/>
      <c r="CD107" s="2217"/>
      <c r="CE107" s="2217"/>
      <c r="CF107" s="2217"/>
      <c r="CG107" s="2217"/>
      <c r="CH107" s="2217"/>
      <c r="CI107" s="2217"/>
      <c r="CJ107" s="2217"/>
      <c r="CK107" s="2217"/>
      <c r="CL107" s="2217"/>
      <c r="CM107" s="2217"/>
      <c r="CN107" s="2217"/>
      <c r="CO107" s="2217"/>
      <c r="CP107" s="2217"/>
      <c r="CQ107" s="2218">
        <f t="shared" si="3"/>
        <v>0</v>
      </c>
    </row>
    <row r="108" spans="1:95">
      <c r="A108" s="2215" t="s">
        <v>2103</v>
      </c>
      <c r="B108" s="2216" t="s">
        <v>2023</v>
      </c>
      <c r="C108" s="2217"/>
      <c r="D108" s="2217"/>
      <c r="E108" s="2217"/>
      <c r="F108" s="2217"/>
      <c r="G108" s="2217"/>
      <c r="H108" s="2217"/>
      <c r="I108" s="2217"/>
      <c r="J108" s="2217"/>
      <c r="K108" s="2217"/>
      <c r="L108" s="2217"/>
      <c r="M108" s="2217"/>
      <c r="N108" s="2217"/>
      <c r="O108" s="2217"/>
      <c r="P108" s="2217"/>
      <c r="Q108" s="2217"/>
      <c r="R108" s="2217"/>
      <c r="S108" s="2217"/>
      <c r="T108" s="2217"/>
      <c r="U108" s="2217"/>
      <c r="V108" s="2217"/>
      <c r="W108" s="2217"/>
      <c r="X108" s="2217"/>
      <c r="Y108" s="2217"/>
      <c r="Z108" s="2217"/>
      <c r="AA108" s="2217"/>
      <c r="AB108" s="2217"/>
      <c r="AC108" s="2217"/>
      <c r="AD108" s="2217"/>
      <c r="AE108" s="2217"/>
      <c r="AF108" s="2217"/>
      <c r="AG108" s="2217"/>
      <c r="AH108" s="2217"/>
      <c r="AI108" s="2217"/>
      <c r="AJ108" s="2217"/>
      <c r="AK108" s="2217"/>
      <c r="AL108" s="2217"/>
      <c r="AM108" s="2217"/>
      <c r="AN108" s="2217"/>
      <c r="AO108" s="2217"/>
      <c r="AP108" s="2217"/>
      <c r="AQ108" s="2217"/>
      <c r="AR108" s="2217"/>
      <c r="AS108" s="2217"/>
      <c r="AT108" s="2217"/>
      <c r="AU108" s="2217"/>
      <c r="AV108" s="2217"/>
      <c r="AW108" s="2217"/>
      <c r="AX108" s="2217"/>
      <c r="AY108" s="2217"/>
      <c r="AZ108" s="2217"/>
      <c r="BA108" s="2217"/>
      <c r="BB108" s="2217"/>
      <c r="BC108" s="2217"/>
      <c r="BD108" s="2217"/>
      <c r="BE108" s="2217"/>
      <c r="BF108" s="2217"/>
      <c r="BG108" s="2217"/>
      <c r="BH108" s="2217"/>
      <c r="BI108" s="2217"/>
      <c r="BJ108" s="2217"/>
      <c r="BK108" s="2217"/>
      <c r="BL108" s="2217"/>
      <c r="BM108" s="2217"/>
      <c r="BN108" s="2217"/>
      <c r="BO108" s="2217"/>
      <c r="BP108" s="2217"/>
      <c r="BQ108" s="2217"/>
      <c r="BR108" s="2217"/>
      <c r="BS108" s="2217"/>
      <c r="BT108" s="2217"/>
      <c r="BU108" s="2217"/>
      <c r="BV108" s="2217"/>
      <c r="BW108" s="2217"/>
      <c r="BX108" s="2217"/>
      <c r="BY108" s="2217"/>
      <c r="BZ108" s="2217"/>
      <c r="CA108" s="2217"/>
      <c r="CB108" s="2217"/>
      <c r="CC108" s="2217"/>
      <c r="CD108" s="2217"/>
      <c r="CE108" s="2217"/>
      <c r="CF108" s="2217"/>
      <c r="CG108" s="2217"/>
      <c r="CH108" s="2217"/>
      <c r="CI108" s="2217"/>
      <c r="CJ108" s="2217"/>
      <c r="CK108" s="2217"/>
      <c r="CL108" s="2217"/>
      <c r="CM108" s="2217"/>
      <c r="CN108" s="2217"/>
      <c r="CO108" s="2217"/>
      <c r="CP108" s="2217"/>
      <c r="CQ108" s="2218">
        <f t="shared" si="3"/>
        <v>0</v>
      </c>
    </row>
    <row r="109" spans="1:95">
      <c r="A109" s="2215" t="s">
        <v>2104</v>
      </c>
      <c r="B109" s="2216" t="s">
        <v>2023</v>
      </c>
      <c r="C109" s="2217"/>
      <c r="D109" s="2217"/>
      <c r="E109" s="2217"/>
      <c r="F109" s="2217"/>
      <c r="G109" s="2217"/>
      <c r="H109" s="2217"/>
      <c r="I109" s="2217"/>
      <c r="J109" s="2217"/>
      <c r="K109" s="2217"/>
      <c r="L109" s="2217"/>
      <c r="M109" s="2217"/>
      <c r="N109" s="2217"/>
      <c r="O109" s="2217"/>
      <c r="P109" s="2217"/>
      <c r="Q109" s="2217"/>
      <c r="R109" s="2217"/>
      <c r="S109" s="2217"/>
      <c r="T109" s="2217"/>
      <c r="U109" s="2217"/>
      <c r="V109" s="2217"/>
      <c r="W109" s="2217"/>
      <c r="X109" s="2217"/>
      <c r="Y109" s="2217"/>
      <c r="Z109" s="2217"/>
      <c r="AA109" s="2217"/>
      <c r="AB109" s="2217"/>
      <c r="AC109" s="2217"/>
      <c r="AD109" s="2217"/>
      <c r="AE109" s="2217"/>
      <c r="AF109" s="2217"/>
      <c r="AG109" s="2217"/>
      <c r="AH109" s="2217"/>
      <c r="AI109" s="2217"/>
      <c r="AJ109" s="2217"/>
      <c r="AK109" s="2217"/>
      <c r="AL109" s="2217"/>
      <c r="AM109" s="2217"/>
      <c r="AN109" s="2217"/>
      <c r="AO109" s="2217"/>
      <c r="AP109" s="2217"/>
      <c r="AQ109" s="2217"/>
      <c r="AR109" s="2217"/>
      <c r="AS109" s="2217"/>
      <c r="AT109" s="2217"/>
      <c r="AU109" s="2217"/>
      <c r="AV109" s="2217"/>
      <c r="AW109" s="2217"/>
      <c r="AX109" s="2217"/>
      <c r="AY109" s="2217"/>
      <c r="AZ109" s="2217"/>
      <c r="BA109" s="2217"/>
      <c r="BB109" s="2217"/>
      <c r="BC109" s="2217"/>
      <c r="BD109" s="2217"/>
      <c r="BE109" s="2217"/>
      <c r="BF109" s="2217"/>
      <c r="BG109" s="2217"/>
      <c r="BH109" s="2217"/>
      <c r="BI109" s="2217"/>
      <c r="BJ109" s="2217"/>
      <c r="BK109" s="2217"/>
      <c r="BL109" s="2217"/>
      <c r="BM109" s="2217"/>
      <c r="BN109" s="2217"/>
      <c r="BO109" s="2217"/>
      <c r="BP109" s="2217"/>
      <c r="BQ109" s="2217"/>
      <c r="BR109" s="2217"/>
      <c r="BS109" s="2217"/>
      <c r="BT109" s="2217"/>
      <c r="BU109" s="2217"/>
      <c r="BV109" s="2217"/>
      <c r="BW109" s="2217"/>
      <c r="BX109" s="2217"/>
      <c r="BY109" s="2217"/>
      <c r="BZ109" s="2217"/>
      <c r="CA109" s="2217"/>
      <c r="CB109" s="2217"/>
      <c r="CC109" s="2217"/>
      <c r="CD109" s="2217"/>
      <c r="CE109" s="2217"/>
      <c r="CF109" s="2217"/>
      <c r="CG109" s="2217"/>
      <c r="CH109" s="2217"/>
      <c r="CI109" s="2217"/>
      <c r="CJ109" s="2217"/>
      <c r="CK109" s="2217"/>
      <c r="CL109" s="2217"/>
      <c r="CM109" s="2217"/>
      <c r="CN109" s="2217"/>
      <c r="CO109" s="2217"/>
      <c r="CP109" s="2217"/>
      <c r="CQ109" s="2218">
        <f t="shared" si="3"/>
        <v>0</v>
      </c>
    </row>
    <row r="110" spans="1:95">
      <c r="A110" s="2215" t="s">
        <v>2105</v>
      </c>
      <c r="B110" s="2216" t="s">
        <v>2023</v>
      </c>
      <c r="C110" s="2217"/>
      <c r="D110" s="2217"/>
      <c r="E110" s="2217"/>
      <c r="F110" s="2217"/>
      <c r="G110" s="2217"/>
      <c r="H110" s="2217"/>
      <c r="I110" s="2217"/>
      <c r="J110" s="2217"/>
      <c r="K110" s="2217"/>
      <c r="L110" s="2217"/>
      <c r="M110" s="2217"/>
      <c r="N110" s="2217"/>
      <c r="O110" s="2217"/>
      <c r="P110" s="2217"/>
      <c r="Q110" s="2217"/>
      <c r="R110" s="2217"/>
      <c r="S110" s="2217"/>
      <c r="T110" s="2217"/>
      <c r="U110" s="2217"/>
      <c r="V110" s="2217"/>
      <c r="W110" s="2217"/>
      <c r="X110" s="2217"/>
      <c r="Y110" s="2217"/>
      <c r="Z110" s="2217"/>
      <c r="AA110" s="2217"/>
      <c r="AB110" s="2217"/>
      <c r="AC110" s="2217"/>
      <c r="AD110" s="2217"/>
      <c r="AE110" s="2217"/>
      <c r="AF110" s="2217"/>
      <c r="AG110" s="2217"/>
      <c r="AH110" s="2217"/>
      <c r="AI110" s="2217"/>
      <c r="AJ110" s="2217"/>
      <c r="AK110" s="2217"/>
      <c r="AL110" s="2217"/>
      <c r="AM110" s="2217"/>
      <c r="AN110" s="2217"/>
      <c r="AO110" s="2217"/>
      <c r="AP110" s="2217"/>
      <c r="AQ110" s="2217"/>
      <c r="AR110" s="2217"/>
      <c r="AS110" s="2217"/>
      <c r="AT110" s="2217"/>
      <c r="AU110" s="2217"/>
      <c r="AV110" s="2217"/>
      <c r="AW110" s="2217"/>
      <c r="AX110" s="2217"/>
      <c r="AY110" s="2217"/>
      <c r="AZ110" s="2217"/>
      <c r="BA110" s="2217"/>
      <c r="BB110" s="2217"/>
      <c r="BC110" s="2217"/>
      <c r="BD110" s="2217"/>
      <c r="BE110" s="2217"/>
      <c r="BF110" s="2217"/>
      <c r="BG110" s="2217"/>
      <c r="BH110" s="2217"/>
      <c r="BI110" s="2217"/>
      <c r="BJ110" s="2217"/>
      <c r="BK110" s="2217"/>
      <c r="BL110" s="2217"/>
      <c r="BM110" s="2217"/>
      <c r="BN110" s="2217"/>
      <c r="BO110" s="2217"/>
      <c r="BP110" s="2217"/>
      <c r="BQ110" s="2217"/>
      <c r="BR110" s="2217"/>
      <c r="BS110" s="2217"/>
      <c r="BT110" s="2217"/>
      <c r="BU110" s="2217"/>
      <c r="BV110" s="2217"/>
      <c r="BW110" s="2217"/>
      <c r="BX110" s="2217"/>
      <c r="BY110" s="2217"/>
      <c r="BZ110" s="2217"/>
      <c r="CA110" s="2217"/>
      <c r="CB110" s="2217"/>
      <c r="CC110" s="2217"/>
      <c r="CD110" s="2217"/>
      <c r="CE110" s="2217"/>
      <c r="CF110" s="2217"/>
      <c r="CG110" s="2217"/>
      <c r="CH110" s="2217"/>
      <c r="CI110" s="2217"/>
      <c r="CJ110" s="2217"/>
      <c r="CK110" s="2217"/>
      <c r="CL110" s="2217"/>
      <c r="CM110" s="2217"/>
      <c r="CN110" s="2217"/>
      <c r="CO110" s="2217"/>
      <c r="CP110" s="2217"/>
      <c r="CQ110" s="2218">
        <f t="shared" si="3"/>
        <v>0</v>
      </c>
    </row>
    <row r="111" spans="1:95">
      <c r="A111" s="2215" t="s">
        <v>2106</v>
      </c>
      <c r="B111" s="2216" t="s">
        <v>2023</v>
      </c>
      <c r="C111" s="2217"/>
      <c r="D111" s="2217"/>
      <c r="E111" s="2217"/>
      <c r="F111" s="2217"/>
      <c r="G111" s="2217"/>
      <c r="H111" s="2217"/>
      <c r="I111" s="2217"/>
      <c r="J111" s="2217"/>
      <c r="K111" s="2217"/>
      <c r="L111" s="2217"/>
      <c r="M111" s="2217"/>
      <c r="N111" s="2217"/>
      <c r="O111" s="2217"/>
      <c r="P111" s="2217"/>
      <c r="Q111" s="2217"/>
      <c r="R111" s="2217"/>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7"/>
      <c r="AY111" s="2217"/>
      <c r="AZ111" s="2217"/>
      <c r="BA111" s="2217"/>
      <c r="BB111" s="2217"/>
      <c r="BC111" s="2217"/>
      <c r="BD111" s="2217"/>
      <c r="BE111" s="2217"/>
      <c r="BF111" s="2217"/>
      <c r="BG111" s="2217"/>
      <c r="BH111" s="2217"/>
      <c r="BI111" s="2217"/>
      <c r="BJ111" s="2217"/>
      <c r="BK111" s="2217"/>
      <c r="BL111" s="2217"/>
      <c r="BM111" s="2217"/>
      <c r="BN111" s="2217"/>
      <c r="BO111" s="2217"/>
      <c r="BP111" s="2217"/>
      <c r="BQ111" s="2217"/>
      <c r="BR111" s="2217"/>
      <c r="BS111" s="2217"/>
      <c r="BT111" s="2217"/>
      <c r="BU111" s="2217"/>
      <c r="BV111" s="2217"/>
      <c r="BW111" s="2217"/>
      <c r="BX111" s="2217"/>
      <c r="BY111" s="2217"/>
      <c r="BZ111" s="2217"/>
      <c r="CA111" s="2217"/>
      <c r="CB111" s="2217"/>
      <c r="CC111" s="2217"/>
      <c r="CD111" s="2217"/>
      <c r="CE111" s="2217"/>
      <c r="CF111" s="2217"/>
      <c r="CG111" s="2217"/>
      <c r="CH111" s="2217"/>
      <c r="CI111" s="2217"/>
      <c r="CJ111" s="2217"/>
      <c r="CK111" s="2217"/>
      <c r="CL111" s="2217"/>
      <c r="CM111" s="2217"/>
      <c r="CN111" s="2217"/>
      <c r="CO111" s="2217"/>
      <c r="CP111" s="2217"/>
      <c r="CQ111" s="2218">
        <f t="shared" si="3"/>
        <v>0</v>
      </c>
    </row>
    <row r="112" spans="1:95">
      <c r="A112" s="2215" t="s">
        <v>2107</v>
      </c>
      <c r="B112" s="2216" t="s">
        <v>2023</v>
      </c>
      <c r="C112" s="2217"/>
      <c r="D112" s="2217"/>
      <c r="E112" s="2217"/>
      <c r="F112" s="2217"/>
      <c r="G112" s="2217"/>
      <c r="H112" s="2217"/>
      <c r="I112" s="2217"/>
      <c r="J112" s="2217"/>
      <c r="K112" s="2217"/>
      <c r="L112" s="2217"/>
      <c r="M112" s="2217"/>
      <c r="N112" s="2217"/>
      <c r="O112" s="2217"/>
      <c r="P112" s="2217"/>
      <c r="Q112" s="2217"/>
      <c r="R112" s="2217"/>
      <c r="S112" s="2217"/>
      <c r="T112" s="2217"/>
      <c r="U112" s="2217"/>
      <c r="V112" s="2217"/>
      <c r="W112" s="2217"/>
      <c r="X112" s="2217"/>
      <c r="Y112" s="2217"/>
      <c r="Z112" s="2217"/>
      <c r="AA112" s="2217"/>
      <c r="AB112" s="2217"/>
      <c r="AC112" s="2217"/>
      <c r="AD112" s="2217"/>
      <c r="AE112" s="2217"/>
      <c r="AF112" s="2217"/>
      <c r="AG112" s="2217"/>
      <c r="AH112" s="2217"/>
      <c r="AI112" s="2217"/>
      <c r="AJ112" s="2217"/>
      <c r="AK112" s="2217"/>
      <c r="AL112" s="2217"/>
      <c r="AM112" s="2217"/>
      <c r="AN112" s="2217"/>
      <c r="AO112" s="2217"/>
      <c r="AP112" s="2217"/>
      <c r="AQ112" s="2217"/>
      <c r="AR112" s="2217"/>
      <c r="AS112" s="2217"/>
      <c r="AT112" s="2217"/>
      <c r="AU112" s="2217"/>
      <c r="AV112" s="2217"/>
      <c r="AW112" s="2217"/>
      <c r="AX112" s="2217"/>
      <c r="AY112" s="2217"/>
      <c r="AZ112" s="2217"/>
      <c r="BA112" s="2217"/>
      <c r="BB112" s="2217"/>
      <c r="BC112" s="2217"/>
      <c r="BD112" s="2217"/>
      <c r="BE112" s="2217"/>
      <c r="BF112" s="2217"/>
      <c r="BG112" s="2217"/>
      <c r="BH112" s="2217"/>
      <c r="BI112" s="2217"/>
      <c r="BJ112" s="2217"/>
      <c r="BK112" s="2217"/>
      <c r="BL112" s="2217"/>
      <c r="BM112" s="2217"/>
      <c r="BN112" s="2217"/>
      <c r="BO112" s="2217"/>
      <c r="BP112" s="2217"/>
      <c r="BQ112" s="2217"/>
      <c r="BR112" s="2217"/>
      <c r="BS112" s="2217"/>
      <c r="BT112" s="2217"/>
      <c r="BU112" s="2217"/>
      <c r="BV112" s="2217"/>
      <c r="BW112" s="2217"/>
      <c r="BX112" s="2217"/>
      <c r="BY112" s="2217"/>
      <c r="BZ112" s="2217"/>
      <c r="CA112" s="2217"/>
      <c r="CB112" s="2217"/>
      <c r="CC112" s="2217"/>
      <c r="CD112" s="2217"/>
      <c r="CE112" s="2217"/>
      <c r="CF112" s="2217"/>
      <c r="CG112" s="2217"/>
      <c r="CH112" s="2217"/>
      <c r="CI112" s="2217"/>
      <c r="CJ112" s="2217"/>
      <c r="CK112" s="2217"/>
      <c r="CL112" s="2217"/>
      <c r="CM112" s="2217"/>
      <c r="CN112" s="2217"/>
      <c r="CO112" s="2217"/>
      <c r="CP112" s="2217"/>
      <c r="CQ112" s="2218">
        <f t="shared" si="3"/>
        <v>0</v>
      </c>
    </row>
    <row r="113" spans="1:112">
      <c r="A113" s="2215" t="s">
        <v>2108</v>
      </c>
      <c r="B113" s="2216" t="s">
        <v>2023</v>
      </c>
      <c r="C113" s="2217"/>
      <c r="D113" s="2217"/>
      <c r="E113" s="2217"/>
      <c r="F113" s="2217"/>
      <c r="G113" s="2217"/>
      <c r="H113" s="2217"/>
      <c r="I113" s="2217"/>
      <c r="J113" s="2217"/>
      <c r="K113" s="2217"/>
      <c r="L113" s="2217"/>
      <c r="M113" s="2217"/>
      <c r="N113" s="2217"/>
      <c r="O113" s="2217"/>
      <c r="P113" s="2217"/>
      <c r="Q113" s="2217"/>
      <c r="R113" s="2217"/>
      <c r="S113" s="2217"/>
      <c r="T113" s="2217"/>
      <c r="U113" s="2217"/>
      <c r="V113" s="2217"/>
      <c r="W113" s="2217"/>
      <c r="X113" s="2217"/>
      <c r="Y113" s="2217"/>
      <c r="Z113" s="2217"/>
      <c r="AA113" s="2217"/>
      <c r="AB113" s="2217"/>
      <c r="AC113" s="2217"/>
      <c r="AD113" s="2217"/>
      <c r="AE113" s="2217"/>
      <c r="AF113" s="2217"/>
      <c r="AG113" s="2217"/>
      <c r="AH113" s="2217"/>
      <c r="AI113" s="2217"/>
      <c r="AJ113" s="2217"/>
      <c r="AK113" s="2217"/>
      <c r="AL113" s="2217"/>
      <c r="AM113" s="2217"/>
      <c r="AN113" s="2217"/>
      <c r="AO113" s="2217"/>
      <c r="AP113" s="2217"/>
      <c r="AQ113" s="2217"/>
      <c r="AR113" s="2217"/>
      <c r="AS113" s="2217"/>
      <c r="AT113" s="2217"/>
      <c r="AU113" s="2217"/>
      <c r="AV113" s="2217"/>
      <c r="AW113" s="2217"/>
      <c r="AX113" s="2217"/>
      <c r="AY113" s="2217"/>
      <c r="AZ113" s="2217"/>
      <c r="BA113" s="2217"/>
      <c r="BB113" s="2217"/>
      <c r="BC113" s="2217"/>
      <c r="BD113" s="2217"/>
      <c r="BE113" s="2217"/>
      <c r="BF113" s="2217"/>
      <c r="BG113" s="2217"/>
      <c r="BH113" s="2217"/>
      <c r="BI113" s="2217"/>
      <c r="BJ113" s="2217"/>
      <c r="BK113" s="2217"/>
      <c r="BL113" s="2217"/>
      <c r="BM113" s="2217"/>
      <c r="BN113" s="2217"/>
      <c r="BO113" s="2217"/>
      <c r="BP113" s="2217"/>
      <c r="BQ113" s="2217"/>
      <c r="BR113" s="2217"/>
      <c r="BS113" s="2217"/>
      <c r="BT113" s="2217"/>
      <c r="BU113" s="2217"/>
      <c r="BV113" s="2217"/>
      <c r="BW113" s="2217"/>
      <c r="BX113" s="2217"/>
      <c r="BY113" s="2217"/>
      <c r="BZ113" s="2217"/>
      <c r="CA113" s="2217"/>
      <c r="CB113" s="2217"/>
      <c r="CC113" s="2217"/>
      <c r="CD113" s="2217"/>
      <c r="CE113" s="2217"/>
      <c r="CF113" s="2217"/>
      <c r="CG113" s="2217"/>
      <c r="CH113" s="2217"/>
      <c r="CI113" s="2217"/>
      <c r="CJ113" s="2217"/>
      <c r="CK113" s="2217"/>
      <c r="CL113" s="2217"/>
      <c r="CM113" s="2217"/>
      <c r="CN113" s="2217"/>
      <c r="CO113" s="2217"/>
      <c r="CP113" s="2217"/>
      <c r="CQ113" s="2218">
        <f t="shared" si="3"/>
        <v>0</v>
      </c>
    </row>
    <row r="114" spans="1:112">
      <c r="A114" s="2215" t="s">
        <v>2109</v>
      </c>
      <c r="B114" s="2216" t="s">
        <v>2023</v>
      </c>
      <c r="C114" s="2217"/>
      <c r="D114" s="2217"/>
      <c r="E114" s="2217"/>
      <c r="F114" s="2217"/>
      <c r="G114" s="2217"/>
      <c r="H114" s="2217"/>
      <c r="I114" s="2217"/>
      <c r="J114" s="2217"/>
      <c r="K114" s="2217"/>
      <c r="L114" s="2217"/>
      <c r="M114" s="2217"/>
      <c r="N114" s="2217"/>
      <c r="O114" s="2217"/>
      <c r="P114" s="2217"/>
      <c r="Q114" s="2217"/>
      <c r="R114" s="2217"/>
      <c r="S114" s="2217"/>
      <c r="T114" s="2217"/>
      <c r="U114" s="2217"/>
      <c r="V114" s="2217"/>
      <c r="W114" s="2217"/>
      <c r="X114" s="2217"/>
      <c r="Y114" s="2217"/>
      <c r="Z114" s="2217"/>
      <c r="AA114" s="2217"/>
      <c r="AB114" s="2217"/>
      <c r="AC114" s="2217"/>
      <c r="AD114" s="2217"/>
      <c r="AE114" s="2217"/>
      <c r="AF114" s="2217"/>
      <c r="AG114" s="2217"/>
      <c r="AH114" s="2217"/>
      <c r="AI114" s="2217"/>
      <c r="AJ114" s="2217"/>
      <c r="AK114" s="2217"/>
      <c r="AL114" s="2217"/>
      <c r="AM114" s="2217"/>
      <c r="AN114" s="2217"/>
      <c r="AO114" s="2217"/>
      <c r="AP114" s="2217"/>
      <c r="AQ114" s="2217"/>
      <c r="AR114" s="2217"/>
      <c r="AS114" s="2217"/>
      <c r="AT114" s="2217"/>
      <c r="AU114" s="2217"/>
      <c r="AV114" s="2217"/>
      <c r="AW114" s="2217"/>
      <c r="AX114" s="2217"/>
      <c r="AY114" s="2217"/>
      <c r="AZ114" s="2217"/>
      <c r="BA114" s="2217"/>
      <c r="BB114" s="2217"/>
      <c r="BC114" s="2217"/>
      <c r="BD114" s="2217"/>
      <c r="BE114" s="2217"/>
      <c r="BF114" s="2217"/>
      <c r="BG114" s="2217"/>
      <c r="BH114" s="2217"/>
      <c r="BI114" s="2217"/>
      <c r="BJ114" s="2217"/>
      <c r="BK114" s="2217"/>
      <c r="BL114" s="2217"/>
      <c r="BM114" s="2217"/>
      <c r="BN114" s="2217"/>
      <c r="BO114" s="2217"/>
      <c r="BP114" s="2217"/>
      <c r="BQ114" s="2217"/>
      <c r="BR114" s="2217"/>
      <c r="BS114" s="2217"/>
      <c r="BT114" s="2217"/>
      <c r="BU114" s="2217"/>
      <c r="BV114" s="2217"/>
      <c r="BW114" s="2217"/>
      <c r="BX114" s="2217"/>
      <c r="BY114" s="2217"/>
      <c r="BZ114" s="2217"/>
      <c r="CA114" s="2217"/>
      <c r="CB114" s="2217"/>
      <c r="CC114" s="2217"/>
      <c r="CD114" s="2217"/>
      <c r="CE114" s="2217"/>
      <c r="CF114" s="2217"/>
      <c r="CG114" s="2217"/>
      <c r="CH114" s="2217"/>
      <c r="CI114" s="2217"/>
      <c r="CJ114" s="2217"/>
      <c r="CK114" s="2217"/>
      <c r="CL114" s="2217"/>
      <c r="CM114" s="2217"/>
      <c r="CN114" s="2217"/>
      <c r="CO114" s="2217"/>
      <c r="CP114" s="2217"/>
      <c r="CQ114" s="2218">
        <f t="shared" si="3"/>
        <v>0</v>
      </c>
    </row>
    <row r="115" spans="1:112">
      <c r="A115" s="2215" t="s">
        <v>2110</v>
      </c>
      <c r="B115" s="2216" t="s">
        <v>2023</v>
      </c>
      <c r="C115" s="2217"/>
      <c r="D115" s="2217"/>
      <c r="E115" s="2217"/>
      <c r="F115" s="2217"/>
      <c r="G115" s="2217"/>
      <c r="H115" s="2217"/>
      <c r="I115" s="2217"/>
      <c r="J115" s="2217"/>
      <c r="K115" s="2217"/>
      <c r="L115" s="2217"/>
      <c r="M115" s="2217"/>
      <c r="N115" s="2217"/>
      <c r="O115" s="2217"/>
      <c r="P115" s="2217"/>
      <c r="Q115" s="2217"/>
      <c r="R115" s="2217"/>
      <c r="S115" s="2217"/>
      <c r="T115" s="2217"/>
      <c r="U115" s="2217"/>
      <c r="V115" s="2217"/>
      <c r="W115" s="2217"/>
      <c r="X115" s="2217"/>
      <c r="Y115" s="2217"/>
      <c r="Z115" s="2217"/>
      <c r="AA115" s="2217"/>
      <c r="AB115" s="2217"/>
      <c r="AC115" s="2217"/>
      <c r="AD115" s="2217"/>
      <c r="AE115" s="2217"/>
      <c r="AF115" s="2217"/>
      <c r="AG115" s="2217"/>
      <c r="AH115" s="2217"/>
      <c r="AI115" s="2217"/>
      <c r="AJ115" s="2217"/>
      <c r="AK115" s="2217"/>
      <c r="AL115" s="2217"/>
      <c r="AM115" s="2217"/>
      <c r="AN115" s="2217"/>
      <c r="AO115" s="2217"/>
      <c r="AP115" s="2217"/>
      <c r="AQ115" s="2217"/>
      <c r="AR115" s="2217"/>
      <c r="AS115" s="2217"/>
      <c r="AT115" s="2217"/>
      <c r="AU115" s="2217"/>
      <c r="AV115" s="2217"/>
      <c r="AW115" s="2217"/>
      <c r="AX115" s="2217"/>
      <c r="AY115" s="2217"/>
      <c r="AZ115" s="2217"/>
      <c r="BA115" s="2217"/>
      <c r="BB115" s="2217"/>
      <c r="BC115" s="2217"/>
      <c r="BD115" s="2217"/>
      <c r="BE115" s="2217"/>
      <c r="BF115" s="2217"/>
      <c r="BG115" s="2217"/>
      <c r="BH115" s="2217"/>
      <c r="BI115" s="2217"/>
      <c r="BJ115" s="2217"/>
      <c r="BK115" s="2217"/>
      <c r="BL115" s="2217"/>
      <c r="BM115" s="2217"/>
      <c r="BN115" s="2217"/>
      <c r="BO115" s="2217"/>
      <c r="BP115" s="2217"/>
      <c r="BQ115" s="2217"/>
      <c r="BR115" s="2217"/>
      <c r="BS115" s="2217"/>
      <c r="BT115" s="2217"/>
      <c r="BU115" s="2217"/>
      <c r="BV115" s="2217"/>
      <c r="BW115" s="2217"/>
      <c r="BX115" s="2217"/>
      <c r="BY115" s="2217"/>
      <c r="BZ115" s="2217"/>
      <c r="CA115" s="2217"/>
      <c r="CB115" s="2217"/>
      <c r="CC115" s="2217"/>
      <c r="CD115" s="2217"/>
      <c r="CE115" s="2217"/>
      <c r="CF115" s="2217"/>
      <c r="CG115" s="2217"/>
      <c r="CH115" s="2217"/>
      <c r="CI115" s="2217"/>
      <c r="CJ115" s="2217"/>
      <c r="CK115" s="2217"/>
      <c r="CL115" s="2217"/>
      <c r="CM115" s="2217"/>
      <c r="CN115" s="2217"/>
      <c r="CO115" s="2217"/>
      <c r="CP115" s="2217"/>
      <c r="CQ115" s="2218">
        <f t="shared" si="3"/>
        <v>0</v>
      </c>
    </row>
    <row r="116" spans="1:112" s="2222" customFormat="1">
      <c r="A116" s="2219"/>
      <c r="B116" s="2220"/>
      <c r="C116" s="2221"/>
      <c r="D116" s="2221"/>
      <c r="E116" s="2221"/>
      <c r="F116" s="2221"/>
      <c r="G116" s="2221"/>
      <c r="H116" s="2221"/>
      <c r="I116" s="2221"/>
      <c r="J116" s="2221"/>
      <c r="K116" s="2221"/>
      <c r="L116" s="2221"/>
      <c r="M116" s="2221"/>
      <c r="N116" s="2221"/>
      <c r="O116" s="2221"/>
      <c r="P116" s="2221"/>
      <c r="Q116" s="2221"/>
      <c r="R116" s="2221"/>
      <c r="S116" s="2221"/>
      <c r="T116" s="2221"/>
      <c r="U116" s="2221"/>
      <c r="V116" s="2221"/>
      <c r="W116" s="2221"/>
      <c r="X116" s="2221"/>
      <c r="Y116" s="2221"/>
      <c r="Z116" s="2221"/>
      <c r="AA116" s="2221"/>
      <c r="AB116" s="2221"/>
      <c r="AC116" s="2221"/>
      <c r="AD116" s="2221"/>
      <c r="AE116" s="2221"/>
      <c r="AF116" s="2221"/>
      <c r="AG116" s="2221"/>
      <c r="AH116" s="2221"/>
      <c r="AI116" s="2221"/>
      <c r="AJ116" s="2221"/>
      <c r="AK116" s="2221"/>
      <c r="AL116" s="2221"/>
      <c r="AM116" s="2221"/>
      <c r="AN116" s="2221"/>
      <c r="AO116" s="2221"/>
      <c r="AP116" s="2221"/>
      <c r="AQ116" s="2221"/>
      <c r="AR116" s="2221"/>
      <c r="AS116" s="2221"/>
      <c r="AT116" s="2221"/>
      <c r="AU116" s="2221"/>
      <c r="AV116" s="2221"/>
      <c r="AW116" s="2221"/>
      <c r="AX116" s="2221"/>
      <c r="AY116" s="2221"/>
      <c r="AZ116" s="2221"/>
      <c r="BA116" s="2221"/>
      <c r="BB116" s="2221"/>
      <c r="BC116" s="2221"/>
      <c r="BD116" s="2221"/>
      <c r="BE116" s="2221"/>
      <c r="BF116" s="2221"/>
      <c r="BG116" s="2221"/>
      <c r="BH116" s="2221"/>
      <c r="BI116" s="2221"/>
      <c r="BJ116" s="2221"/>
      <c r="BK116" s="2221"/>
      <c r="BL116" s="2221"/>
      <c r="BM116" s="2221"/>
      <c r="BN116" s="2221"/>
      <c r="BO116" s="2221"/>
      <c r="BP116" s="2221"/>
      <c r="BQ116" s="2221"/>
      <c r="BR116" s="2221"/>
      <c r="BS116" s="2221"/>
      <c r="BT116" s="2221"/>
      <c r="BU116" s="2221"/>
      <c r="BV116" s="2221"/>
      <c r="BW116" s="2221"/>
      <c r="BX116" s="2221"/>
      <c r="BY116" s="2221"/>
      <c r="BZ116" s="2221"/>
      <c r="CA116" s="2221"/>
      <c r="CB116" s="2221"/>
      <c r="CC116" s="2221"/>
      <c r="CD116" s="2221"/>
      <c r="CE116" s="2221"/>
      <c r="CF116" s="2221"/>
      <c r="CG116" s="2221"/>
      <c r="CH116" s="2221"/>
      <c r="CI116" s="2221"/>
      <c r="CJ116" s="2221"/>
      <c r="CK116" s="2221"/>
      <c r="CL116" s="2221"/>
      <c r="CM116" s="2221"/>
      <c r="CN116" s="2221"/>
      <c r="CO116" s="2221"/>
      <c r="CP116" s="2221"/>
      <c r="CQ116" s="2221"/>
    </row>
    <row r="117" spans="1:112" s="2214" customFormat="1">
      <c r="A117" s="2223" t="s">
        <v>2111</v>
      </c>
      <c r="B117" s="2225"/>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c r="AP117" s="2221"/>
      <c r="AQ117" s="2221"/>
      <c r="AR117" s="2221"/>
      <c r="AS117" s="2221"/>
      <c r="AT117" s="2221"/>
      <c r="AU117" s="2221"/>
      <c r="AV117" s="2221"/>
      <c r="AW117" s="2221"/>
      <c r="AX117" s="2221"/>
      <c r="AY117" s="2221"/>
      <c r="AZ117" s="2221"/>
      <c r="BA117" s="2221"/>
      <c r="BB117" s="2221"/>
      <c r="BC117" s="2221"/>
      <c r="BD117" s="2221"/>
      <c r="BE117" s="2221"/>
      <c r="BF117" s="2221"/>
      <c r="BG117" s="2221"/>
      <c r="BH117" s="2221"/>
      <c r="BI117" s="2221"/>
      <c r="BJ117" s="2221"/>
      <c r="BK117" s="2221"/>
      <c r="BL117" s="2221"/>
      <c r="BM117" s="2221"/>
      <c r="BN117" s="2221"/>
      <c r="BO117" s="2221"/>
      <c r="BP117" s="2221"/>
      <c r="BQ117" s="2221"/>
      <c r="BR117" s="2221"/>
      <c r="BS117" s="2221"/>
      <c r="BT117" s="2221"/>
      <c r="BU117" s="2221"/>
      <c r="BV117" s="2221"/>
      <c r="BW117" s="2221"/>
      <c r="BX117" s="2221"/>
      <c r="BY117" s="2221"/>
      <c r="BZ117" s="2221"/>
      <c r="CA117" s="2221"/>
      <c r="CB117" s="2221"/>
      <c r="CC117" s="2221"/>
      <c r="CD117" s="2221"/>
      <c r="CE117" s="2221"/>
      <c r="CF117" s="2221"/>
      <c r="CG117" s="2221"/>
      <c r="CH117" s="2221"/>
      <c r="CI117" s="2221"/>
      <c r="CJ117" s="2221"/>
      <c r="CK117" s="2221"/>
      <c r="CL117" s="2221"/>
      <c r="CM117" s="2221"/>
      <c r="CN117" s="2221"/>
      <c r="CO117" s="2221"/>
      <c r="CP117" s="2221"/>
      <c r="CQ117" s="2221"/>
      <c r="CR117" s="2226"/>
      <c r="CS117" s="2226"/>
      <c r="CT117" s="2226"/>
      <c r="CU117" s="2226"/>
      <c r="CV117" s="2226"/>
      <c r="CW117" s="2226"/>
      <c r="CX117" s="2226"/>
      <c r="CY117" s="2226"/>
      <c r="CZ117" s="2226"/>
      <c r="DA117" s="2226"/>
      <c r="DB117" s="2226"/>
      <c r="DC117" s="2226"/>
      <c r="DD117" s="2226"/>
      <c r="DE117" s="2226"/>
      <c r="DF117" s="2226"/>
      <c r="DG117" s="2226"/>
      <c r="DH117" s="2226"/>
    </row>
    <row r="118" spans="1:112">
      <c r="A118" s="2227" t="s">
        <v>1454</v>
      </c>
      <c r="B118" s="2220"/>
      <c r="C118" s="2221"/>
      <c r="D118" s="2221"/>
      <c r="E118" s="2221"/>
      <c r="F118" s="2221"/>
      <c r="G118" s="2221"/>
      <c r="H118" s="2221"/>
      <c r="I118" s="2221"/>
      <c r="J118" s="2221"/>
      <c r="K118" s="2221"/>
      <c r="L118" s="2221"/>
      <c r="M118" s="2221"/>
      <c r="N118" s="2221"/>
      <c r="O118" s="2221"/>
      <c r="P118" s="2221"/>
      <c r="Q118" s="2221"/>
      <c r="R118" s="2221"/>
      <c r="S118" s="2221"/>
      <c r="T118" s="2221"/>
      <c r="U118" s="2221"/>
      <c r="V118" s="2221"/>
      <c r="W118" s="2221"/>
      <c r="X118" s="2221"/>
      <c r="Y118" s="2221"/>
      <c r="Z118" s="2221"/>
      <c r="AA118" s="2221"/>
      <c r="AB118" s="2221"/>
      <c r="AC118" s="2221"/>
      <c r="AD118" s="2221"/>
      <c r="AE118" s="2221"/>
      <c r="AF118" s="2221"/>
      <c r="AG118" s="2221"/>
      <c r="AH118" s="2221"/>
      <c r="AI118" s="2221"/>
      <c r="AJ118" s="2221"/>
      <c r="AK118" s="2221"/>
      <c r="AL118" s="2221"/>
      <c r="AM118" s="2221"/>
      <c r="AN118" s="2221"/>
      <c r="AO118" s="2221"/>
      <c r="AP118" s="2221"/>
      <c r="AQ118" s="2221"/>
      <c r="AR118" s="2221"/>
      <c r="AS118" s="2221"/>
      <c r="AT118" s="2221"/>
      <c r="AU118" s="2221"/>
      <c r="AV118" s="2221"/>
      <c r="AW118" s="2221"/>
      <c r="AX118" s="2221"/>
      <c r="AY118" s="2221"/>
      <c r="AZ118" s="2221"/>
      <c r="BA118" s="2221"/>
      <c r="BB118" s="2221"/>
      <c r="BC118" s="2221"/>
      <c r="BD118" s="2221"/>
      <c r="BE118" s="2221"/>
      <c r="BF118" s="2221"/>
      <c r="BG118" s="2221"/>
      <c r="BH118" s="2221"/>
      <c r="BI118" s="2221"/>
      <c r="BJ118" s="2221"/>
      <c r="BK118" s="2221"/>
      <c r="BL118" s="2221"/>
      <c r="BM118" s="2221"/>
      <c r="BN118" s="2221"/>
      <c r="BO118" s="2221"/>
      <c r="BP118" s="2221"/>
      <c r="BQ118" s="2221"/>
      <c r="BR118" s="2221"/>
      <c r="BS118" s="2221"/>
      <c r="BT118" s="2221"/>
      <c r="BU118" s="2221"/>
      <c r="BV118" s="2221"/>
      <c r="BW118" s="2221"/>
      <c r="BX118" s="2221"/>
      <c r="BY118" s="2221"/>
      <c r="BZ118" s="2221"/>
      <c r="CA118" s="2221"/>
      <c r="CB118" s="2221"/>
      <c r="CC118" s="2221"/>
      <c r="CD118" s="2221"/>
      <c r="CE118" s="2221"/>
      <c r="CF118" s="2221"/>
      <c r="CG118" s="2221"/>
      <c r="CH118" s="2221"/>
      <c r="CI118" s="2221"/>
      <c r="CJ118" s="2221"/>
      <c r="CK118" s="2221"/>
      <c r="CL118" s="2221"/>
      <c r="CM118" s="2221"/>
      <c r="CN118" s="2221"/>
      <c r="CO118" s="2221"/>
      <c r="CP118" s="2221"/>
      <c r="CQ118" s="2221"/>
      <c r="CR118" s="2222"/>
      <c r="CS118" s="2222"/>
      <c r="CT118" s="2222"/>
      <c r="CU118" s="2222"/>
      <c r="CV118" s="2222"/>
      <c r="CW118" s="2222"/>
      <c r="CX118" s="2222"/>
      <c r="CY118" s="2222"/>
    </row>
    <row r="119" spans="1:112">
      <c r="A119" s="2215" t="s">
        <v>2112</v>
      </c>
      <c r="B119" s="2216" t="s">
        <v>2023</v>
      </c>
      <c r="C119" s="2217"/>
      <c r="D119" s="2217"/>
      <c r="E119" s="2217"/>
      <c r="F119" s="2217"/>
      <c r="G119" s="2217"/>
      <c r="H119" s="2217"/>
      <c r="I119" s="2217"/>
      <c r="J119" s="2217"/>
      <c r="K119" s="2217"/>
      <c r="L119" s="2217"/>
      <c r="M119" s="2217"/>
      <c r="N119" s="2217"/>
      <c r="O119" s="2217"/>
      <c r="P119" s="2217"/>
      <c r="Q119" s="2217"/>
      <c r="R119" s="2217"/>
      <c r="S119" s="2217"/>
      <c r="T119" s="2217"/>
      <c r="U119" s="2217"/>
      <c r="V119" s="2217"/>
      <c r="W119" s="2217"/>
      <c r="X119" s="2217"/>
      <c r="Y119" s="2217"/>
      <c r="Z119" s="2217"/>
      <c r="AA119" s="2217"/>
      <c r="AB119" s="2217"/>
      <c r="AC119" s="2217"/>
      <c r="AD119" s="2217"/>
      <c r="AE119" s="2217"/>
      <c r="AF119" s="2217"/>
      <c r="AG119" s="2217"/>
      <c r="AH119" s="2217"/>
      <c r="AI119" s="2217"/>
      <c r="AJ119" s="2217"/>
      <c r="AK119" s="2217"/>
      <c r="AL119" s="2217"/>
      <c r="AM119" s="2217"/>
      <c r="AN119" s="2217"/>
      <c r="AO119" s="2217"/>
      <c r="AP119" s="2217"/>
      <c r="AQ119" s="2217"/>
      <c r="AR119" s="2217"/>
      <c r="AS119" s="2217"/>
      <c r="AT119" s="2217"/>
      <c r="AU119" s="2217"/>
      <c r="AV119" s="2217"/>
      <c r="AW119" s="2217"/>
      <c r="AX119" s="2217"/>
      <c r="AY119" s="2217"/>
      <c r="AZ119" s="2217"/>
      <c r="BA119" s="2217"/>
      <c r="BB119" s="2217"/>
      <c r="BC119" s="2217"/>
      <c r="BD119" s="2217"/>
      <c r="BE119" s="2217"/>
      <c r="BF119" s="2217"/>
      <c r="BG119" s="2217"/>
      <c r="BH119" s="2217"/>
      <c r="BI119" s="2217"/>
      <c r="BJ119" s="2217"/>
      <c r="BK119" s="2217"/>
      <c r="BL119" s="2217"/>
      <c r="BM119" s="2217"/>
      <c r="BN119" s="2217"/>
      <c r="BO119" s="2217"/>
      <c r="BP119" s="2217"/>
      <c r="BQ119" s="2217"/>
      <c r="BR119" s="2217"/>
      <c r="BS119" s="2217"/>
      <c r="BT119" s="2217"/>
      <c r="BU119" s="2217"/>
      <c r="BV119" s="2217"/>
      <c r="BW119" s="2217"/>
      <c r="BX119" s="2217"/>
      <c r="BY119" s="2217"/>
      <c r="BZ119" s="2217"/>
      <c r="CA119" s="2217"/>
      <c r="CB119" s="2217"/>
      <c r="CC119" s="2217"/>
      <c r="CD119" s="2217"/>
      <c r="CE119" s="2217"/>
      <c r="CF119" s="2217"/>
      <c r="CG119" s="2217"/>
      <c r="CH119" s="2217"/>
      <c r="CI119" s="2217"/>
      <c r="CJ119" s="2217"/>
      <c r="CK119" s="2217"/>
      <c r="CL119" s="2217"/>
      <c r="CM119" s="2217"/>
      <c r="CN119" s="2217"/>
      <c r="CO119" s="2217"/>
      <c r="CP119" s="2217"/>
      <c r="CQ119" s="2218">
        <f t="shared" ref="CQ119:CQ120" si="4">SUM(C119:CP119)</f>
        <v>0</v>
      </c>
    </row>
    <row r="120" spans="1:112">
      <c r="A120" s="2215" t="s">
        <v>2113</v>
      </c>
      <c r="B120" s="2216" t="s">
        <v>2023</v>
      </c>
      <c r="C120" s="2217"/>
      <c r="D120" s="2217"/>
      <c r="E120" s="2217"/>
      <c r="F120" s="2217"/>
      <c r="G120" s="2217"/>
      <c r="H120" s="2217"/>
      <c r="I120" s="2217"/>
      <c r="J120" s="2217"/>
      <c r="K120" s="2217"/>
      <c r="L120" s="2217"/>
      <c r="M120" s="2217"/>
      <c r="N120" s="2217"/>
      <c r="O120" s="2217"/>
      <c r="P120" s="2217"/>
      <c r="Q120" s="2217"/>
      <c r="R120" s="2217"/>
      <c r="S120" s="2217"/>
      <c r="T120" s="2217"/>
      <c r="U120" s="2217"/>
      <c r="V120" s="2217"/>
      <c r="W120" s="2217"/>
      <c r="X120" s="2217"/>
      <c r="Y120" s="2217"/>
      <c r="Z120" s="2217"/>
      <c r="AA120" s="2217"/>
      <c r="AB120" s="2217"/>
      <c r="AC120" s="2217"/>
      <c r="AD120" s="2217"/>
      <c r="AE120" s="2217"/>
      <c r="AF120" s="2217"/>
      <c r="AG120" s="2217"/>
      <c r="AH120" s="2217"/>
      <c r="AI120" s="2217"/>
      <c r="AJ120" s="2217"/>
      <c r="AK120" s="2217"/>
      <c r="AL120" s="2217"/>
      <c r="AM120" s="2217"/>
      <c r="AN120" s="2217"/>
      <c r="AO120" s="2217"/>
      <c r="AP120" s="2217"/>
      <c r="AQ120" s="2217"/>
      <c r="AR120" s="2217"/>
      <c r="AS120" s="2217"/>
      <c r="AT120" s="2217"/>
      <c r="AU120" s="2217"/>
      <c r="AV120" s="2217"/>
      <c r="AW120" s="2217"/>
      <c r="AX120" s="2217"/>
      <c r="AY120" s="2217"/>
      <c r="AZ120" s="2217"/>
      <c r="BA120" s="2217"/>
      <c r="BB120" s="2217"/>
      <c r="BC120" s="2217"/>
      <c r="BD120" s="2217"/>
      <c r="BE120" s="2217"/>
      <c r="BF120" s="2217"/>
      <c r="BG120" s="2217"/>
      <c r="BH120" s="2217"/>
      <c r="BI120" s="2217"/>
      <c r="BJ120" s="2217"/>
      <c r="BK120" s="2217"/>
      <c r="BL120" s="2217"/>
      <c r="BM120" s="2217"/>
      <c r="BN120" s="2217"/>
      <c r="BO120" s="2217"/>
      <c r="BP120" s="2217"/>
      <c r="BQ120" s="2217"/>
      <c r="BR120" s="2217"/>
      <c r="BS120" s="2217"/>
      <c r="BT120" s="2217"/>
      <c r="BU120" s="2217"/>
      <c r="BV120" s="2217"/>
      <c r="BW120" s="2217"/>
      <c r="BX120" s="2217"/>
      <c r="BY120" s="2217"/>
      <c r="BZ120" s="2217"/>
      <c r="CA120" s="2217"/>
      <c r="CB120" s="2217"/>
      <c r="CC120" s="2217"/>
      <c r="CD120" s="2217"/>
      <c r="CE120" s="2217"/>
      <c r="CF120" s="2217"/>
      <c r="CG120" s="2217"/>
      <c r="CH120" s="2217"/>
      <c r="CI120" s="2217"/>
      <c r="CJ120" s="2217"/>
      <c r="CK120" s="2217"/>
      <c r="CL120" s="2217"/>
      <c r="CM120" s="2217"/>
      <c r="CN120" s="2217"/>
      <c r="CO120" s="2217"/>
      <c r="CP120" s="2217"/>
      <c r="CQ120" s="2218">
        <f t="shared" si="4"/>
        <v>0</v>
      </c>
    </row>
    <row r="121" spans="1:112">
      <c r="A121" s="2215"/>
      <c r="B121" s="2220"/>
      <c r="C121" s="2221"/>
      <c r="D121" s="2221"/>
      <c r="E121" s="2221"/>
      <c r="F121" s="2221"/>
      <c r="G121" s="2221"/>
      <c r="H121" s="2221"/>
      <c r="I121" s="2221"/>
      <c r="J121" s="2221"/>
      <c r="K121" s="2221"/>
      <c r="L121" s="2221"/>
      <c r="M121" s="2221"/>
      <c r="N121" s="2221"/>
      <c r="O121" s="2221"/>
      <c r="P121" s="2221"/>
      <c r="Q121" s="2221"/>
      <c r="R121" s="2221"/>
      <c r="S121" s="2221"/>
      <c r="T121" s="2221"/>
      <c r="U121" s="2221"/>
      <c r="V121" s="2221"/>
      <c r="W121" s="2221"/>
      <c r="X121" s="2221"/>
      <c r="Y121" s="2221"/>
      <c r="Z121" s="2221"/>
      <c r="AA121" s="2221"/>
      <c r="AB121" s="2221"/>
      <c r="AC121" s="2221"/>
      <c r="AD121" s="2221"/>
      <c r="AE121" s="2221"/>
      <c r="AF121" s="2221"/>
      <c r="AG121" s="2221"/>
      <c r="AH121" s="2221"/>
      <c r="AI121" s="2221"/>
      <c r="AJ121" s="2221"/>
      <c r="AK121" s="2221"/>
      <c r="AL121" s="2221"/>
      <c r="AM121" s="2221"/>
      <c r="AN121" s="2221"/>
      <c r="AO121" s="2221"/>
      <c r="AP121" s="2221"/>
      <c r="AQ121" s="2221"/>
      <c r="AR121" s="2221"/>
      <c r="AS121" s="2221"/>
      <c r="AT121" s="2221"/>
      <c r="AU121" s="2221"/>
      <c r="AV121" s="2221"/>
      <c r="AW121" s="2221"/>
      <c r="AX121" s="2221"/>
      <c r="AY121" s="2221"/>
      <c r="AZ121" s="2221"/>
      <c r="BA121" s="2221"/>
      <c r="BB121" s="2221"/>
      <c r="BC121" s="2221"/>
      <c r="BD121" s="2221"/>
      <c r="BE121" s="2221"/>
      <c r="BF121" s="2221"/>
      <c r="BG121" s="2221"/>
      <c r="BH121" s="2221"/>
      <c r="BI121" s="2221"/>
      <c r="BJ121" s="2221"/>
      <c r="BK121" s="2221"/>
      <c r="BL121" s="2221"/>
      <c r="BM121" s="2221"/>
      <c r="BN121" s="2221"/>
      <c r="BO121" s="2221"/>
      <c r="BP121" s="2221"/>
      <c r="BQ121" s="2221"/>
      <c r="BR121" s="2221"/>
      <c r="BS121" s="2221"/>
      <c r="BT121" s="2221"/>
      <c r="BU121" s="2221"/>
      <c r="BV121" s="2221"/>
      <c r="BW121" s="2221"/>
      <c r="BX121" s="2221"/>
      <c r="BY121" s="2221"/>
      <c r="BZ121" s="2221"/>
      <c r="CA121" s="2221"/>
      <c r="CB121" s="2221"/>
      <c r="CC121" s="2221"/>
      <c r="CD121" s="2221"/>
      <c r="CE121" s="2221"/>
      <c r="CF121" s="2221"/>
      <c r="CG121" s="2221"/>
      <c r="CH121" s="2221"/>
      <c r="CI121" s="2221"/>
      <c r="CJ121" s="2221"/>
      <c r="CK121" s="2221"/>
      <c r="CL121" s="2221"/>
      <c r="CM121" s="2221"/>
      <c r="CN121" s="2221"/>
      <c r="CO121" s="2221"/>
      <c r="CP121" s="2221"/>
      <c r="CQ121" s="2221"/>
      <c r="CR121" s="2222"/>
      <c r="CS121" s="2222"/>
      <c r="CT121" s="2222"/>
      <c r="CU121" s="2222"/>
      <c r="CV121" s="2222"/>
      <c r="CW121" s="2222"/>
      <c r="CX121" s="2222"/>
      <c r="CY121" s="2222"/>
      <c r="CZ121" s="2222"/>
      <c r="DA121" s="2222"/>
      <c r="DB121" s="2222"/>
      <c r="DC121" s="2222"/>
      <c r="DD121" s="2222"/>
      <c r="DE121" s="2222"/>
    </row>
    <row r="122" spans="1:112">
      <c r="A122" s="2227" t="s">
        <v>2114</v>
      </c>
      <c r="B122" s="2220"/>
      <c r="C122" s="2221"/>
      <c r="D122" s="2221"/>
      <c r="E122" s="2221"/>
      <c r="F122" s="2221"/>
      <c r="G122" s="2221"/>
      <c r="H122" s="2221"/>
      <c r="I122" s="2221"/>
      <c r="J122" s="2221"/>
      <c r="K122" s="2221"/>
      <c r="L122" s="2221"/>
      <c r="M122" s="2221"/>
      <c r="N122" s="2221"/>
      <c r="O122" s="2221"/>
      <c r="P122" s="2221"/>
      <c r="Q122" s="2221"/>
      <c r="R122" s="2221"/>
      <c r="S122" s="2221"/>
      <c r="T122" s="2221"/>
      <c r="U122" s="2221"/>
      <c r="V122" s="2221"/>
      <c r="W122" s="2221"/>
      <c r="X122" s="2221"/>
      <c r="Y122" s="2221"/>
      <c r="Z122" s="2221"/>
      <c r="AA122" s="2221"/>
      <c r="AB122" s="2221"/>
      <c r="AC122" s="2221"/>
      <c r="AD122" s="2221"/>
      <c r="AE122" s="2221"/>
      <c r="AF122" s="2221"/>
      <c r="AG122" s="2221"/>
      <c r="AH122" s="2221"/>
      <c r="AI122" s="2221"/>
      <c r="AJ122" s="2221"/>
      <c r="AK122" s="2221"/>
      <c r="AL122" s="2221"/>
      <c r="AM122" s="2221"/>
      <c r="AN122" s="2221"/>
      <c r="AO122" s="2221"/>
      <c r="AP122" s="2221"/>
      <c r="AQ122" s="2221"/>
      <c r="AR122" s="2221"/>
      <c r="AS122" s="2221"/>
      <c r="AT122" s="2221"/>
      <c r="AU122" s="2221"/>
      <c r="AV122" s="2221"/>
      <c r="AW122" s="2221"/>
      <c r="AX122" s="2221"/>
      <c r="AY122" s="2221"/>
      <c r="AZ122" s="2221"/>
      <c r="BA122" s="2221"/>
      <c r="BB122" s="2221"/>
      <c r="BC122" s="2221"/>
      <c r="BD122" s="2221"/>
      <c r="BE122" s="2221"/>
      <c r="BF122" s="2221"/>
      <c r="BG122" s="2221"/>
      <c r="BH122" s="2221"/>
      <c r="BI122" s="2221"/>
      <c r="BJ122" s="2221"/>
      <c r="BK122" s="2221"/>
      <c r="BL122" s="2221"/>
      <c r="BM122" s="2221"/>
      <c r="BN122" s="2221"/>
      <c r="BO122" s="2221"/>
      <c r="BP122" s="2221"/>
      <c r="BQ122" s="2221"/>
      <c r="BR122" s="2221"/>
      <c r="BS122" s="2221"/>
      <c r="BT122" s="2221"/>
      <c r="BU122" s="2221"/>
      <c r="BV122" s="2221"/>
      <c r="BW122" s="2221"/>
      <c r="BX122" s="2221"/>
      <c r="BY122" s="2221"/>
      <c r="BZ122" s="2221"/>
      <c r="CA122" s="2221"/>
      <c r="CB122" s="2221"/>
      <c r="CC122" s="2221"/>
      <c r="CD122" s="2221"/>
      <c r="CE122" s="2221"/>
      <c r="CF122" s="2221"/>
      <c r="CG122" s="2221"/>
      <c r="CH122" s="2221"/>
      <c r="CI122" s="2221"/>
      <c r="CJ122" s="2221"/>
      <c r="CK122" s="2221"/>
      <c r="CL122" s="2221"/>
      <c r="CM122" s="2221"/>
      <c r="CN122" s="2221"/>
      <c r="CO122" s="2221"/>
      <c r="CP122" s="2221"/>
      <c r="CQ122" s="2221"/>
      <c r="CR122" s="2222"/>
      <c r="CS122" s="2222"/>
      <c r="CT122" s="2222"/>
      <c r="CU122" s="2222"/>
      <c r="CV122" s="2222"/>
      <c r="CW122" s="2222"/>
      <c r="CX122" s="2222"/>
      <c r="CY122" s="2222"/>
      <c r="CZ122" s="2222"/>
      <c r="DA122" s="2222"/>
      <c r="DB122" s="2222"/>
      <c r="DC122" s="2222"/>
      <c r="DD122" s="2222"/>
      <c r="DE122" s="2222"/>
    </row>
    <row r="123" spans="1:112">
      <c r="A123" s="2215" t="s">
        <v>2115</v>
      </c>
      <c r="B123" s="2216" t="s">
        <v>2023</v>
      </c>
      <c r="C123" s="2217"/>
      <c r="D123" s="2217"/>
      <c r="E123" s="2217"/>
      <c r="F123" s="2217"/>
      <c r="G123" s="2217"/>
      <c r="H123" s="2217"/>
      <c r="I123" s="2217"/>
      <c r="J123" s="2217"/>
      <c r="K123" s="2217"/>
      <c r="L123" s="2217"/>
      <c r="M123" s="2217"/>
      <c r="N123" s="2217"/>
      <c r="O123" s="2217"/>
      <c r="P123" s="2217"/>
      <c r="Q123" s="2217"/>
      <c r="R123" s="2217"/>
      <c r="S123" s="2217"/>
      <c r="T123" s="2217"/>
      <c r="U123" s="2217"/>
      <c r="V123" s="2217"/>
      <c r="W123" s="2217"/>
      <c r="X123" s="2217"/>
      <c r="Y123" s="2217"/>
      <c r="Z123" s="2217"/>
      <c r="AA123" s="2217"/>
      <c r="AB123" s="2217"/>
      <c r="AC123" s="2217"/>
      <c r="AD123" s="2217"/>
      <c r="AE123" s="2217"/>
      <c r="AF123" s="2217"/>
      <c r="AG123" s="2217"/>
      <c r="AH123" s="2217"/>
      <c r="AI123" s="2217"/>
      <c r="AJ123" s="2217"/>
      <c r="AK123" s="2217"/>
      <c r="AL123" s="2217"/>
      <c r="AM123" s="2217"/>
      <c r="AN123" s="2217"/>
      <c r="AO123" s="2217"/>
      <c r="AP123" s="2217"/>
      <c r="AQ123" s="2217"/>
      <c r="AR123" s="2217"/>
      <c r="AS123" s="2217"/>
      <c r="AT123" s="2217"/>
      <c r="AU123" s="2217"/>
      <c r="AV123" s="2217"/>
      <c r="AW123" s="2217"/>
      <c r="AX123" s="2217"/>
      <c r="AY123" s="2217"/>
      <c r="AZ123" s="2217"/>
      <c r="BA123" s="2217"/>
      <c r="BB123" s="2217"/>
      <c r="BC123" s="2217"/>
      <c r="BD123" s="2217"/>
      <c r="BE123" s="2217"/>
      <c r="BF123" s="2217"/>
      <c r="BG123" s="2217"/>
      <c r="BH123" s="2217"/>
      <c r="BI123" s="2217"/>
      <c r="BJ123" s="2217"/>
      <c r="BK123" s="2217"/>
      <c r="BL123" s="2217"/>
      <c r="BM123" s="2217"/>
      <c r="BN123" s="2217"/>
      <c r="BO123" s="2217"/>
      <c r="BP123" s="2217"/>
      <c r="BQ123" s="2217"/>
      <c r="BR123" s="2217"/>
      <c r="BS123" s="2217"/>
      <c r="BT123" s="2217"/>
      <c r="BU123" s="2217"/>
      <c r="BV123" s="2217"/>
      <c r="BW123" s="2217"/>
      <c r="BX123" s="2217"/>
      <c r="BY123" s="2217"/>
      <c r="BZ123" s="2217"/>
      <c r="CA123" s="2217"/>
      <c r="CB123" s="2217"/>
      <c r="CC123" s="2217"/>
      <c r="CD123" s="2217"/>
      <c r="CE123" s="2217"/>
      <c r="CF123" s="2217"/>
      <c r="CG123" s="2217"/>
      <c r="CH123" s="2217"/>
      <c r="CI123" s="2217"/>
      <c r="CJ123" s="2217"/>
      <c r="CK123" s="2217"/>
      <c r="CL123" s="2217"/>
      <c r="CM123" s="2217"/>
      <c r="CN123" s="2217"/>
      <c r="CO123" s="2217"/>
      <c r="CP123" s="2217"/>
      <c r="CQ123" s="2218">
        <f t="shared" ref="CQ123:CQ124" si="5">SUM(C123:CP123)</f>
        <v>0</v>
      </c>
    </row>
    <row r="124" spans="1:112">
      <c r="A124" s="2215" t="s">
        <v>2116</v>
      </c>
      <c r="B124" s="2216" t="s">
        <v>2023</v>
      </c>
      <c r="C124" s="2217"/>
      <c r="D124" s="2217"/>
      <c r="E124" s="2217"/>
      <c r="F124" s="2217"/>
      <c r="G124" s="2217"/>
      <c r="H124" s="2217"/>
      <c r="I124" s="2217"/>
      <c r="J124" s="2217"/>
      <c r="K124" s="2217"/>
      <c r="L124" s="2217"/>
      <c r="M124" s="2217"/>
      <c r="N124" s="2217"/>
      <c r="O124" s="2217"/>
      <c r="P124" s="2217"/>
      <c r="Q124" s="2217"/>
      <c r="R124" s="2217"/>
      <c r="S124" s="2217"/>
      <c r="T124" s="2217"/>
      <c r="U124" s="2217"/>
      <c r="V124" s="2217"/>
      <c r="W124" s="2217"/>
      <c r="X124" s="2217"/>
      <c r="Y124" s="2217"/>
      <c r="Z124" s="2217"/>
      <c r="AA124" s="2217"/>
      <c r="AB124" s="2217"/>
      <c r="AC124" s="2217"/>
      <c r="AD124" s="2217"/>
      <c r="AE124" s="2217"/>
      <c r="AF124" s="2217"/>
      <c r="AG124" s="2217"/>
      <c r="AH124" s="2217"/>
      <c r="AI124" s="2217"/>
      <c r="AJ124" s="2217"/>
      <c r="AK124" s="2217"/>
      <c r="AL124" s="2217"/>
      <c r="AM124" s="2217"/>
      <c r="AN124" s="2217"/>
      <c r="AO124" s="2217"/>
      <c r="AP124" s="2217"/>
      <c r="AQ124" s="2217"/>
      <c r="AR124" s="2217"/>
      <c r="AS124" s="2217"/>
      <c r="AT124" s="2217"/>
      <c r="AU124" s="2217"/>
      <c r="AV124" s="2217"/>
      <c r="AW124" s="2217"/>
      <c r="AX124" s="2217"/>
      <c r="AY124" s="2217"/>
      <c r="AZ124" s="2217"/>
      <c r="BA124" s="2217"/>
      <c r="BB124" s="2217"/>
      <c r="BC124" s="2217"/>
      <c r="BD124" s="2217"/>
      <c r="BE124" s="2217"/>
      <c r="BF124" s="2217"/>
      <c r="BG124" s="2217"/>
      <c r="BH124" s="2217"/>
      <c r="BI124" s="2217"/>
      <c r="BJ124" s="2217"/>
      <c r="BK124" s="2217"/>
      <c r="BL124" s="2217"/>
      <c r="BM124" s="2217"/>
      <c r="BN124" s="2217"/>
      <c r="BO124" s="2217"/>
      <c r="BP124" s="2217"/>
      <c r="BQ124" s="2217"/>
      <c r="BR124" s="2217"/>
      <c r="BS124" s="2217"/>
      <c r="BT124" s="2217"/>
      <c r="BU124" s="2217"/>
      <c r="BV124" s="2217"/>
      <c r="BW124" s="2217"/>
      <c r="BX124" s="2217"/>
      <c r="BY124" s="2217"/>
      <c r="BZ124" s="2217"/>
      <c r="CA124" s="2217"/>
      <c r="CB124" s="2217"/>
      <c r="CC124" s="2217"/>
      <c r="CD124" s="2217"/>
      <c r="CE124" s="2217"/>
      <c r="CF124" s="2217"/>
      <c r="CG124" s="2217"/>
      <c r="CH124" s="2217"/>
      <c r="CI124" s="2217"/>
      <c r="CJ124" s="2217"/>
      <c r="CK124" s="2217"/>
      <c r="CL124" s="2217"/>
      <c r="CM124" s="2217"/>
      <c r="CN124" s="2217"/>
      <c r="CO124" s="2217"/>
      <c r="CP124" s="2217"/>
      <c r="CQ124" s="2218">
        <f t="shared" si="5"/>
        <v>0</v>
      </c>
    </row>
    <row r="125" spans="1:112">
      <c r="A125" s="2215"/>
      <c r="B125" s="2220"/>
      <c r="C125" s="2221"/>
      <c r="D125" s="2221"/>
      <c r="E125" s="2221"/>
      <c r="F125" s="2221"/>
      <c r="G125" s="2221"/>
      <c r="H125" s="2221"/>
      <c r="I125" s="2221"/>
      <c r="J125" s="2221"/>
      <c r="K125" s="2221"/>
      <c r="L125" s="2221"/>
      <c r="M125" s="2221"/>
      <c r="N125" s="2221"/>
      <c r="O125" s="2221"/>
      <c r="P125" s="2221"/>
      <c r="Q125" s="2221"/>
      <c r="R125" s="2221"/>
      <c r="S125" s="2221"/>
      <c r="T125" s="2221"/>
      <c r="U125" s="2221"/>
      <c r="V125" s="2221"/>
      <c r="W125" s="2221"/>
      <c r="X125" s="2221"/>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1"/>
      <c r="AR125" s="2221"/>
      <c r="AS125" s="2221"/>
      <c r="AT125" s="2221"/>
      <c r="AU125" s="2221"/>
      <c r="AV125" s="2221"/>
      <c r="AW125" s="2221"/>
      <c r="AX125" s="2221"/>
      <c r="AY125" s="2221"/>
      <c r="AZ125" s="2221"/>
      <c r="BA125" s="2221"/>
      <c r="BB125" s="2221"/>
      <c r="BC125" s="2221"/>
      <c r="BD125" s="2221"/>
      <c r="BE125" s="2221"/>
      <c r="BF125" s="2221"/>
      <c r="BG125" s="2221"/>
      <c r="BH125" s="2221"/>
      <c r="BI125" s="2221"/>
      <c r="BJ125" s="2221"/>
      <c r="BK125" s="2221"/>
      <c r="BL125" s="2221"/>
      <c r="BM125" s="2221"/>
      <c r="BN125" s="2221"/>
      <c r="BO125" s="2221"/>
      <c r="BP125" s="2221"/>
      <c r="BQ125" s="2221"/>
      <c r="BR125" s="2221"/>
      <c r="BS125" s="2221"/>
      <c r="BT125" s="2221"/>
      <c r="BU125" s="2221"/>
      <c r="BV125" s="2221"/>
      <c r="BW125" s="2221"/>
      <c r="BX125" s="2221"/>
      <c r="BY125" s="2221"/>
      <c r="BZ125" s="2221"/>
      <c r="CA125" s="2221"/>
      <c r="CB125" s="2221"/>
      <c r="CC125" s="2221"/>
      <c r="CD125" s="2221"/>
      <c r="CE125" s="2221"/>
      <c r="CF125" s="2221"/>
      <c r="CG125" s="2221"/>
      <c r="CH125" s="2221"/>
      <c r="CI125" s="2221"/>
      <c r="CJ125" s="2221"/>
      <c r="CK125" s="2221"/>
      <c r="CL125" s="2221"/>
      <c r="CM125" s="2221"/>
      <c r="CN125" s="2221"/>
      <c r="CO125" s="2221"/>
      <c r="CP125" s="2221"/>
      <c r="CQ125" s="2221"/>
    </row>
    <row r="126" spans="1:112">
      <c r="A126" s="2227" t="s">
        <v>1955</v>
      </c>
      <c r="B126" s="2220"/>
      <c r="C126" s="2221"/>
      <c r="D126" s="2221"/>
      <c r="E126" s="2221"/>
      <c r="F126" s="2221"/>
      <c r="G126" s="2221"/>
      <c r="H126" s="2221"/>
      <c r="I126" s="2221"/>
      <c r="J126" s="2221"/>
      <c r="K126" s="2221"/>
      <c r="L126" s="2221"/>
      <c r="M126" s="2221"/>
      <c r="N126" s="2221"/>
      <c r="O126" s="2221"/>
      <c r="P126" s="2221"/>
      <c r="Q126" s="2221"/>
      <c r="R126" s="2221"/>
      <c r="S126" s="2221"/>
      <c r="T126" s="2221"/>
      <c r="U126" s="2221"/>
      <c r="V126" s="2221"/>
      <c r="W126" s="2221"/>
      <c r="X126" s="2221"/>
      <c r="Y126" s="2221"/>
      <c r="Z126" s="2221"/>
      <c r="AA126" s="2221"/>
      <c r="AB126" s="2221"/>
      <c r="AC126" s="2221"/>
      <c r="AD126" s="2221"/>
      <c r="AE126" s="2221"/>
      <c r="AF126" s="2221"/>
      <c r="AG126" s="2221"/>
      <c r="AH126" s="2221"/>
      <c r="AI126" s="2221"/>
      <c r="AJ126" s="2221"/>
      <c r="AK126" s="2221"/>
      <c r="AL126" s="2221"/>
      <c r="AM126" s="2221"/>
      <c r="AN126" s="2221"/>
      <c r="AO126" s="2221"/>
      <c r="AP126" s="2221"/>
      <c r="AQ126" s="2221"/>
      <c r="AR126" s="2221"/>
      <c r="AS126" s="2221"/>
      <c r="AT126" s="2221"/>
      <c r="AU126" s="2221"/>
      <c r="AV126" s="2221"/>
      <c r="AW126" s="2221"/>
      <c r="AX126" s="2221"/>
      <c r="AY126" s="2221"/>
      <c r="AZ126" s="2221"/>
      <c r="BA126" s="2221"/>
      <c r="BB126" s="2221"/>
      <c r="BC126" s="2221"/>
      <c r="BD126" s="2221"/>
      <c r="BE126" s="2221"/>
      <c r="BF126" s="2221"/>
      <c r="BG126" s="2221"/>
      <c r="BH126" s="2221"/>
      <c r="BI126" s="2221"/>
      <c r="BJ126" s="2221"/>
      <c r="BK126" s="2221"/>
      <c r="BL126" s="2221"/>
      <c r="BM126" s="2221"/>
      <c r="BN126" s="2221"/>
      <c r="BO126" s="2221"/>
      <c r="BP126" s="2221"/>
      <c r="BQ126" s="2221"/>
      <c r="BR126" s="2221"/>
      <c r="BS126" s="2221"/>
      <c r="BT126" s="2221"/>
      <c r="BU126" s="2221"/>
      <c r="BV126" s="2221"/>
      <c r="BW126" s="2221"/>
      <c r="BX126" s="2221"/>
      <c r="BY126" s="2221"/>
      <c r="BZ126" s="2221"/>
      <c r="CA126" s="2221"/>
      <c r="CB126" s="2221"/>
      <c r="CC126" s="2221"/>
      <c r="CD126" s="2221"/>
      <c r="CE126" s="2221"/>
      <c r="CF126" s="2221"/>
      <c r="CG126" s="2221"/>
      <c r="CH126" s="2221"/>
      <c r="CI126" s="2221"/>
      <c r="CJ126" s="2221"/>
      <c r="CK126" s="2221"/>
      <c r="CL126" s="2221"/>
      <c r="CM126" s="2221"/>
      <c r="CN126" s="2221"/>
      <c r="CO126" s="2221"/>
      <c r="CP126" s="2221"/>
      <c r="CQ126" s="2221"/>
    </row>
    <row r="127" spans="1:112">
      <c r="A127" s="2215" t="s">
        <v>1960</v>
      </c>
      <c r="B127" s="2216" t="s">
        <v>2023</v>
      </c>
      <c r="C127" s="2217"/>
      <c r="D127" s="2217"/>
      <c r="E127" s="2217"/>
      <c r="F127" s="2217"/>
      <c r="G127" s="2217"/>
      <c r="H127" s="2217"/>
      <c r="I127" s="2217"/>
      <c r="J127" s="2217"/>
      <c r="K127" s="2217"/>
      <c r="L127" s="2217"/>
      <c r="M127" s="2217"/>
      <c r="N127" s="2217"/>
      <c r="O127" s="2217"/>
      <c r="P127" s="2217"/>
      <c r="Q127" s="2217"/>
      <c r="R127" s="2217"/>
      <c r="S127" s="2217"/>
      <c r="T127" s="2217"/>
      <c r="U127" s="2217"/>
      <c r="V127" s="2217"/>
      <c r="W127" s="2217"/>
      <c r="X127" s="2217"/>
      <c r="Y127" s="2217"/>
      <c r="Z127" s="2217"/>
      <c r="AA127" s="2217"/>
      <c r="AB127" s="2217"/>
      <c r="AC127" s="2217"/>
      <c r="AD127" s="2217"/>
      <c r="AE127" s="2217"/>
      <c r="AF127" s="2217"/>
      <c r="AG127" s="2217"/>
      <c r="AH127" s="2217"/>
      <c r="AI127" s="2217"/>
      <c r="AJ127" s="2217"/>
      <c r="AK127" s="2217"/>
      <c r="AL127" s="2217"/>
      <c r="AM127" s="2217"/>
      <c r="AN127" s="2217"/>
      <c r="AO127" s="2217"/>
      <c r="AP127" s="2217"/>
      <c r="AQ127" s="2217"/>
      <c r="AR127" s="2217"/>
      <c r="AS127" s="2217"/>
      <c r="AT127" s="2217"/>
      <c r="AU127" s="2217"/>
      <c r="AV127" s="2217"/>
      <c r="AW127" s="2217"/>
      <c r="AX127" s="2217"/>
      <c r="AY127" s="2217"/>
      <c r="AZ127" s="2217"/>
      <c r="BA127" s="2217"/>
      <c r="BB127" s="2217"/>
      <c r="BC127" s="2217"/>
      <c r="BD127" s="2217"/>
      <c r="BE127" s="2217"/>
      <c r="BF127" s="2217"/>
      <c r="BG127" s="2217"/>
      <c r="BH127" s="2217"/>
      <c r="BI127" s="2217"/>
      <c r="BJ127" s="2217"/>
      <c r="BK127" s="2217"/>
      <c r="BL127" s="2217"/>
      <c r="BM127" s="2217"/>
      <c r="BN127" s="2217"/>
      <c r="BO127" s="2217"/>
      <c r="BP127" s="2217"/>
      <c r="BQ127" s="2217"/>
      <c r="BR127" s="2217"/>
      <c r="BS127" s="2217"/>
      <c r="BT127" s="2217"/>
      <c r="BU127" s="2217"/>
      <c r="BV127" s="2217"/>
      <c r="BW127" s="2217"/>
      <c r="BX127" s="2217"/>
      <c r="BY127" s="2217"/>
      <c r="BZ127" s="2217"/>
      <c r="CA127" s="2217"/>
      <c r="CB127" s="2217"/>
      <c r="CC127" s="2217"/>
      <c r="CD127" s="2217"/>
      <c r="CE127" s="2217"/>
      <c r="CF127" s="2217"/>
      <c r="CG127" s="2217"/>
      <c r="CH127" s="2217"/>
      <c r="CI127" s="2217"/>
      <c r="CJ127" s="2217"/>
      <c r="CK127" s="2217"/>
      <c r="CL127" s="2217"/>
      <c r="CM127" s="2217"/>
      <c r="CN127" s="2217"/>
      <c r="CO127" s="2217"/>
      <c r="CP127" s="2217"/>
      <c r="CQ127" s="2218">
        <f t="shared" ref="CQ127:CQ165" si="6">SUM(C127:CP127)</f>
        <v>0</v>
      </c>
    </row>
    <row r="128" spans="1:112">
      <c r="A128" s="2215" t="s">
        <v>1961</v>
      </c>
      <c r="B128" s="2216" t="s">
        <v>2023</v>
      </c>
      <c r="C128" s="2217"/>
      <c r="D128" s="2217"/>
      <c r="E128" s="2217"/>
      <c r="F128" s="2217"/>
      <c r="G128" s="2217"/>
      <c r="H128" s="2217"/>
      <c r="I128" s="2217"/>
      <c r="J128" s="2217"/>
      <c r="K128" s="2217"/>
      <c r="L128" s="2217"/>
      <c r="M128" s="2217"/>
      <c r="N128" s="2217"/>
      <c r="O128" s="2217"/>
      <c r="P128" s="2217"/>
      <c r="Q128" s="2217"/>
      <c r="R128" s="2217"/>
      <c r="S128" s="2217"/>
      <c r="T128" s="2217"/>
      <c r="U128" s="2217"/>
      <c r="V128" s="2217"/>
      <c r="W128" s="2217"/>
      <c r="X128" s="2217"/>
      <c r="Y128" s="2217"/>
      <c r="Z128" s="2217"/>
      <c r="AA128" s="2217"/>
      <c r="AB128" s="2217"/>
      <c r="AC128" s="2217"/>
      <c r="AD128" s="2217"/>
      <c r="AE128" s="2217"/>
      <c r="AF128" s="2217"/>
      <c r="AG128" s="2217"/>
      <c r="AH128" s="2217"/>
      <c r="AI128" s="2217"/>
      <c r="AJ128" s="2217"/>
      <c r="AK128" s="2217"/>
      <c r="AL128" s="2217"/>
      <c r="AM128" s="2217"/>
      <c r="AN128" s="2217"/>
      <c r="AO128" s="2217"/>
      <c r="AP128" s="2217"/>
      <c r="AQ128" s="2217"/>
      <c r="AR128" s="2217"/>
      <c r="AS128" s="2217"/>
      <c r="AT128" s="2217"/>
      <c r="AU128" s="2217"/>
      <c r="AV128" s="2217"/>
      <c r="AW128" s="2217"/>
      <c r="AX128" s="2217"/>
      <c r="AY128" s="2217"/>
      <c r="AZ128" s="2217"/>
      <c r="BA128" s="2217"/>
      <c r="BB128" s="2217"/>
      <c r="BC128" s="2217"/>
      <c r="BD128" s="2217"/>
      <c r="BE128" s="2217"/>
      <c r="BF128" s="2217"/>
      <c r="BG128" s="2217"/>
      <c r="BH128" s="2217"/>
      <c r="BI128" s="2217"/>
      <c r="BJ128" s="2217"/>
      <c r="BK128" s="2217"/>
      <c r="BL128" s="2217"/>
      <c r="BM128" s="2217"/>
      <c r="BN128" s="2217"/>
      <c r="BO128" s="2217"/>
      <c r="BP128" s="2217"/>
      <c r="BQ128" s="2217"/>
      <c r="BR128" s="2217"/>
      <c r="BS128" s="2217"/>
      <c r="BT128" s="2217"/>
      <c r="BU128" s="2217"/>
      <c r="BV128" s="2217"/>
      <c r="BW128" s="2217"/>
      <c r="BX128" s="2217"/>
      <c r="BY128" s="2217"/>
      <c r="BZ128" s="2217"/>
      <c r="CA128" s="2217"/>
      <c r="CB128" s="2217"/>
      <c r="CC128" s="2217"/>
      <c r="CD128" s="2217"/>
      <c r="CE128" s="2217"/>
      <c r="CF128" s="2217"/>
      <c r="CG128" s="2217"/>
      <c r="CH128" s="2217"/>
      <c r="CI128" s="2217"/>
      <c r="CJ128" s="2217"/>
      <c r="CK128" s="2217"/>
      <c r="CL128" s="2217"/>
      <c r="CM128" s="2217"/>
      <c r="CN128" s="2217"/>
      <c r="CO128" s="2217"/>
      <c r="CP128" s="2217"/>
      <c r="CQ128" s="2218">
        <f t="shared" si="6"/>
        <v>0</v>
      </c>
    </row>
    <row r="129" spans="1:95">
      <c r="A129" s="2215" t="s">
        <v>2117</v>
      </c>
      <c r="B129" s="2216" t="s">
        <v>2023</v>
      </c>
      <c r="C129" s="2217"/>
      <c r="D129" s="2217"/>
      <c r="E129" s="2217"/>
      <c r="F129" s="2217"/>
      <c r="G129" s="2217"/>
      <c r="H129" s="2217"/>
      <c r="I129" s="2217"/>
      <c r="J129" s="2217"/>
      <c r="K129" s="2217"/>
      <c r="L129" s="2217"/>
      <c r="M129" s="2217"/>
      <c r="N129" s="2217"/>
      <c r="O129" s="2217"/>
      <c r="P129" s="2217"/>
      <c r="Q129" s="2217"/>
      <c r="R129" s="2217"/>
      <c r="S129" s="2217"/>
      <c r="T129" s="2217"/>
      <c r="U129" s="2217"/>
      <c r="V129" s="2217"/>
      <c r="W129" s="2217"/>
      <c r="X129" s="2217"/>
      <c r="Y129" s="2217"/>
      <c r="Z129" s="2217"/>
      <c r="AA129" s="2217"/>
      <c r="AB129" s="2217"/>
      <c r="AC129" s="2217"/>
      <c r="AD129" s="2217"/>
      <c r="AE129" s="2217"/>
      <c r="AF129" s="2217"/>
      <c r="AG129" s="2217"/>
      <c r="AH129" s="2217"/>
      <c r="AI129" s="2217"/>
      <c r="AJ129" s="2217"/>
      <c r="AK129" s="2217"/>
      <c r="AL129" s="2217"/>
      <c r="AM129" s="2217"/>
      <c r="AN129" s="2217"/>
      <c r="AO129" s="2217"/>
      <c r="AP129" s="2217"/>
      <c r="AQ129" s="2217"/>
      <c r="AR129" s="2217"/>
      <c r="AS129" s="2217"/>
      <c r="AT129" s="2217"/>
      <c r="AU129" s="2217"/>
      <c r="AV129" s="2217"/>
      <c r="AW129" s="2217"/>
      <c r="AX129" s="2217"/>
      <c r="AY129" s="2217"/>
      <c r="AZ129" s="2217"/>
      <c r="BA129" s="2217"/>
      <c r="BB129" s="2217"/>
      <c r="BC129" s="2217"/>
      <c r="BD129" s="2217"/>
      <c r="BE129" s="2217"/>
      <c r="BF129" s="2217"/>
      <c r="BG129" s="2217"/>
      <c r="BH129" s="2217"/>
      <c r="BI129" s="2217"/>
      <c r="BJ129" s="2217"/>
      <c r="BK129" s="2217"/>
      <c r="BL129" s="2217"/>
      <c r="BM129" s="2217"/>
      <c r="BN129" s="2217"/>
      <c r="BO129" s="2217"/>
      <c r="BP129" s="2217"/>
      <c r="BQ129" s="2217"/>
      <c r="BR129" s="2217"/>
      <c r="BS129" s="2217"/>
      <c r="BT129" s="2217"/>
      <c r="BU129" s="2217"/>
      <c r="BV129" s="2217"/>
      <c r="BW129" s="2217"/>
      <c r="BX129" s="2217"/>
      <c r="BY129" s="2217"/>
      <c r="BZ129" s="2217"/>
      <c r="CA129" s="2217"/>
      <c r="CB129" s="2217"/>
      <c r="CC129" s="2217"/>
      <c r="CD129" s="2217"/>
      <c r="CE129" s="2217"/>
      <c r="CF129" s="2217"/>
      <c r="CG129" s="2217"/>
      <c r="CH129" s="2217"/>
      <c r="CI129" s="2217"/>
      <c r="CJ129" s="2217"/>
      <c r="CK129" s="2217"/>
      <c r="CL129" s="2217"/>
      <c r="CM129" s="2217"/>
      <c r="CN129" s="2217"/>
      <c r="CO129" s="2217"/>
      <c r="CP129" s="2217"/>
      <c r="CQ129" s="2218">
        <f t="shared" si="6"/>
        <v>0</v>
      </c>
    </row>
    <row r="130" spans="1:95">
      <c r="A130" s="2215" t="s">
        <v>2118</v>
      </c>
      <c r="B130" s="2216" t="s">
        <v>2023</v>
      </c>
      <c r="C130" s="2217"/>
      <c r="D130" s="2217"/>
      <c r="E130" s="2217"/>
      <c r="F130" s="2217"/>
      <c r="G130" s="2217"/>
      <c r="H130" s="2217"/>
      <c r="I130" s="2217"/>
      <c r="J130" s="2217"/>
      <c r="K130" s="2217"/>
      <c r="L130" s="2217"/>
      <c r="M130" s="2217"/>
      <c r="N130" s="2217"/>
      <c r="O130" s="2217"/>
      <c r="P130" s="2217"/>
      <c r="Q130" s="2217"/>
      <c r="R130" s="2217"/>
      <c r="S130" s="2217"/>
      <c r="T130" s="2217"/>
      <c r="U130" s="2217"/>
      <c r="V130" s="2217"/>
      <c r="W130" s="2217"/>
      <c r="X130" s="2217"/>
      <c r="Y130" s="2217"/>
      <c r="Z130" s="2217"/>
      <c r="AA130" s="2217"/>
      <c r="AB130" s="2217"/>
      <c r="AC130" s="2217"/>
      <c r="AD130" s="2217"/>
      <c r="AE130" s="2217"/>
      <c r="AF130" s="2217"/>
      <c r="AG130" s="2217"/>
      <c r="AH130" s="2217"/>
      <c r="AI130" s="2217"/>
      <c r="AJ130" s="2217"/>
      <c r="AK130" s="2217"/>
      <c r="AL130" s="2217"/>
      <c r="AM130" s="2217"/>
      <c r="AN130" s="2217"/>
      <c r="AO130" s="2217"/>
      <c r="AP130" s="2217"/>
      <c r="AQ130" s="2217"/>
      <c r="AR130" s="2217"/>
      <c r="AS130" s="2217"/>
      <c r="AT130" s="2217"/>
      <c r="AU130" s="2217"/>
      <c r="AV130" s="2217"/>
      <c r="AW130" s="2217"/>
      <c r="AX130" s="2217"/>
      <c r="AY130" s="2217"/>
      <c r="AZ130" s="2217"/>
      <c r="BA130" s="2217"/>
      <c r="BB130" s="2217"/>
      <c r="BC130" s="2217"/>
      <c r="BD130" s="2217"/>
      <c r="BE130" s="2217"/>
      <c r="BF130" s="2217"/>
      <c r="BG130" s="2217"/>
      <c r="BH130" s="2217"/>
      <c r="BI130" s="2217"/>
      <c r="BJ130" s="2217"/>
      <c r="BK130" s="2217"/>
      <c r="BL130" s="2217"/>
      <c r="BM130" s="2217"/>
      <c r="BN130" s="2217"/>
      <c r="BO130" s="2217"/>
      <c r="BP130" s="2217"/>
      <c r="BQ130" s="2217"/>
      <c r="BR130" s="2217"/>
      <c r="BS130" s="2217"/>
      <c r="BT130" s="2217"/>
      <c r="BU130" s="2217"/>
      <c r="BV130" s="2217"/>
      <c r="BW130" s="2217"/>
      <c r="BX130" s="2217"/>
      <c r="BY130" s="2217"/>
      <c r="BZ130" s="2217"/>
      <c r="CA130" s="2217"/>
      <c r="CB130" s="2217"/>
      <c r="CC130" s="2217"/>
      <c r="CD130" s="2217"/>
      <c r="CE130" s="2217"/>
      <c r="CF130" s="2217"/>
      <c r="CG130" s="2217"/>
      <c r="CH130" s="2217"/>
      <c r="CI130" s="2217"/>
      <c r="CJ130" s="2217"/>
      <c r="CK130" s="2217"/>
      <c r="CL130" s="2217"/>
      <c r="CM130" s="2217"/>
      <c r="CN130" s="2217"/>
      <c r="CO130" s="2217"/>
      <c r="CP130" s="2217"/>
      <c r="CQ130" s="2218">
        <f t="shared" si="6"/>
        <v>0</v>
      </c>
    </row>
    <row r="131" spans="1:95">
      <c r="A131" s="2215" t="s">
        <v>2119</v>
      </c>
      <c r="B131" s="2216" t="s">
        <v>2023</v>
      </c>
      <c r="C131" s="2217"/>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c r="AA131" s="2217"/>
      <c r="AB131" s="2217"/>
      <c r="AC131" s="2217"/>
      <c r="AD131" s="2217"/>
      <c r="AE131" s="2217"/>
      <c r="AF131" s="2217"/>
      <c r="AG131" s="2217"/>
      <c r="AH131" s="2217"/>
      <c r="AI131" s="2217"/>
      <c r="AJ131" s="2217"/>
      <c r="AK131" s="2217"/>
      <c r="AL131" s="2217"/>
      <c r="AM131" s="2217"/>
      <c r="AN131" s="2217"/>
      <c r="AO131" s="2217"/>
      <c r="AP131" s="2217"/>
      <c r="AQ131" s="2217"/>
      <c r="AR131" s="2217"/>
      <c r="AS131" s="2217"/>
      <c r="AT131" s="2217"/>
      <c r="AU131" s="2217"/>
      <c r="AV131" s="2217"/>
      <c r="AW131" s="2217"/>
      <c r="AX131" s="2217"/>
      <c r="AY131" s="2217"/>
      <c r="AZ131" s="2217"/>
      <c r="BA131" s="2217"/>
      <c r="BB131" s="2217"/>
      <c r="BC131" s="2217"/>
      <c r="BD131" s="2217"/>
      <c r="BE131" s="2217"/>
      <c r="BF131" s="2217"/>
      <c r="BG131" s="2217"/>
      <c r="BH131" s="2217"/>
      <c r="BI131" s="2217"/>
      <c r="BJ131" s="2217"/>
      <c r="BK131" s="2217"/>
      <c r="BL131" s="2217"/>
      <c r="BM131" s="2217"/>
      <c r="BN131" s="2217"/>
      <c r="BO131" s="2217"/>
      <c r="BP131" s="2217"/>
      <c r="BQ131" s="2217"/>
      <c r="BR131" s="2217"/>
      <c r="BS131" s="2217"/>
      <c r="BT131" s="2217"/>
      <c r="BU131" s="2217"/>
      <c r="BV131" s="2217"/>
      <c r="BW131" s="2217"/>
      <c r="BX131" s="2217"/>
      <c r="BY131" s="2217"/>
      <c r="BZ131" s="2217"/>
      <c r="CA131" s="2217"/>
      <c r="CB131" s="2217"/>
      <c r="CC131" s="2217"/>
      <c r="CD131" s="2217"/>
      <c r="CE131" s="2217"/>
      <c r="CF131" s="2217"/>
      <c r="CG131" s="2217"/>
      <c r="CH131" s="2217"/>
      <c r="CI131" s="2217"/>
      <c r="CJ131" s="2217"/>
      <c r="CK131" s="2217"/>
      <c r="CL131" s="2217"/>
      <c r="CM131" s="2217"/>
      <c r="CN131" s="2217"/>
      <c r="CO131" s="2217"/>
      <c r="CP131" s="2217"/>
      <c r="CQ131" s="2218">
        <f t="shared" si="6"/>
        <v>0</v>
      </c>
    </row>
    <row r="132" spans="1:95">
      <c r="A132" s="2215" t="s">
        <v>2120</v>
      </c>
      <c r="B132" s="2216" t="s">
        <v>2023</v>
      </c>
      <c r="C132" s="2217"/>
      <c r="D132" s="2217"/>
      <c r="E132" s="2217"/>
      <c r="F132" s="2217"/>
      <c r="G132" s="2217"/>
      <c r="H132" s="2217"/>
      <c r="I132" s="2217"/>
      <c r="J132" s="2217"/>
      <c r="K132" s="2217"/>
      <c r="L132" s="2217"/>
      <c r="M132" s="2217"/>
      <c r="N132" s="2217"/>
      <c r="O132" s="2217"/>
      <c r="P132" s="2217"/>
      <c r="Q132" s="2217"/>
      <c r="R132" s="2217"/>
      <c r="S132" s="2217"/>
      <c r="T132" s="2217"/>
      <c r="U132" s="2217"/>
      <c r="V132" s="2217"/>
      <c r="W132" s="2217"/>
      <c r="X132" s="2217"/>
      <c r="Y132" s="2217"/>
      <c r="Z132" s="2217"/>
      <c r="AA132" s="2217"/>
      <c r="AB132" s="2217"/>
      <c r="AC132" s="2217"/>
      <c r="AD132" s="2217"/>
      <c r="AE132" s="2217"/>
      <c r="AF132" s="2217"/>
      <c r="AG132" s="2217"/>
      <c r="AH132" s="2217"/>
      <c r="AI132" s="2217"/>
      <c r="AJ132" s="2217"/>
      <c r="AK132" s="2217"/>
      <c r="AL132" s="2217"/>
      <c r="AM132" s="2217"/>
      <c r="AN132" s="2217"/>
      <c r="AO132" s="2217"/>
      <c r="AP132" s="2217"/>
      <c r="AQ132" s="2217"/>
      <c r="AR132" s="2217"/>
      <c r="AS132" s="2217"/>
      <c r="AT132" s="2217"/>
      <c r="AU132" s="2217"/>
      <c r="AV132" s="2217"/>
      <c r="AW132" s="2217"/>
      <c r="AX132" s="2217"/>
      <c r="AY132" s="2217"/>
      <c r="AZ132" s="2217"/>
      <c r="BA132" s="2217"/>
      <c r="BB132" s="2217"/>
      <c r="BC132" s="2217"/>
      <c r="BD132" s="2217"/>
      <c r="BE132" s="2217"/>
      <c r="BF132" s="2217"/>
      <c r="BG132" s="2217"/>
      <c r="BH132" s="2217"/>
      <c r="BI132" s="2217"/>
      <c r="BJ132" s="2217"/>
      <c r="BK132" s="2217"/>
      <c r="BL132" s="2217"/>
      <c r="BM132" s="2217"/>
      <c r="BN132" s="2217"/>
      <c r="BO132" s="2217"/>
      <c r="BP132" s="2217"/>
      <c r="BQ132" s="2217"/>
      <c r="BR132" s="2217"/>
      <c r="BS132" s="2217"/>
      <c r="BT132" s="2217"/>
      <c r="BU132" s="2217"/>
      <c r="BV132" s="2217"/>
      <c r="BW132" s="2217"/>
      <c r="BX132" s="2217"/>
      <c r="BY132" s="2217"/>
      <c r="BZ132" s="2217"/>
      <c r="CA132" s="2217"/>
      <c r="CB132" s="2217"/>
      <c r="CC132" s="2217"/>
      <c r="CD132" s="2217"/>
      <c r="CE132" s="2217"/>
      <c r="CF132" s="2217"/>
      <c r="CG132" s="2217"/>
      <c r="CH132" s="2217"/>
      <c r="CI132" s="2217"/>
      <c r="CJ132" s="2217"/>
      <c r="CK132" s="2217"/>
      <c r="CL132" s="2217"/>
      <c r="CM132" s="2217"/>
      <c r="CN132" s="2217"/>
      <c r="CO132" s="2217"/>
      <c r="CP132" s="2217"/>
      <c r="CQ132" s="2218">
        <f t="shared" si="6"/>
        <v>0</v>
      </c>
    </row>
    <row r="133" spans="1:95">
      <c r="A133" s="2215" t="s">
        <v>1956</v>
      </c>
      <c r="B133" s="2216" t="s">
        <v>2023</v>
      </c>
      <c r="C133" s="2217"/>
      <c r="D133" s="2217"/>
      <c r="E133" s="2217"/>
      <c r="F133" s="2217"/>
      <c r="G133" s="2217"/>
      <c r="H133" s="2217"/>
      <c r="I133" s="2217"/>
      <c r="J133" s="2217"/>
      <c r="K133" s="2217"/>
      <c r="L133" s="2217"/>
      <c r="M133" s="2217"/>
      <c r="N133" s="2217"/>
      <c r="O133" s="2217"/>
      <c r="P133" s="2217"/>
      <c r="Q133" s="2217"/>
      <c r="R133" s="2217"/>
      <c r="S133" s="2217"/>
      <c r="T133" s="2217"/>
      <c r="U133" s="2217"/>
      <c r="V133" s="2217"/>
      <c r="W133" s="2217"/>
      <c r="X133" s="2217"/>
      <c r="Y133" s="2217"/>
      <c r="Z133" s="2217"/>
      <c r="AA133" s="2217"/>
      <c r="AB133" s="2217"/>
      <c r="AC133" s="2217"/>
      <c r="AD133" s="2217"/>
      <c r="AE133" s="2217"/>
      <c r="AF133" s="2217"/>
      <c r="AG133" s="2217"/>
      <c r="AH133" s="2217"/>
      <c r="AI133" s="2217"/>
      <c r="AJ133" s="2217"/>
      <c r="AK133" s="2217"/>
      <c r="AL133" s="2217"/>
      <c r="AM133" s="2217"/>
      <c r="AN133" s="2217"/>
      <c r="AO133" s="2217"/>
      <c r="AP133" s="2217"/>
      <c r="AQ133" s="2217"/>
      <c r="AR133" s="2217"/>
      <c r="AS133" s="2217"/>
      <c r="AT133" s="2217"/>
      <c r="AU133" s="2217"/>
      <c r="AV133" s="2217"/>
      <c r="AW133" s="2217"/>
      <c r="AX133" s="2217"/>
      <c r="AY133" s="2217"/>
      <c r="AZ133" s="2217"/>
      <c r="BA133" s="2217"/>
      <c r="BB133" s="2217"/>
      <c r="BC133" s="2217"/>
      <c r="BD133" s="2217"/>
      <c r="BE133" s="2217"/>
      <c r="BF133" s="2217"/>
      <c r="BG133" s="2217"/>
      <c r="BH133" s="2217"/>
      <c r="BI133" s="2217"/>
      <c r="BJ133" s="2217"/>
      <c r="BK133" s="2217"/>
      <c r="BL133" s="2217"/>
      <c r="BM133" s="2217"/>
      <c r="BN133" s="2217"/>
      <c r="BO133" s="2217"/>
      <c r="BP133" s="2217"/>
      <c r="BQ133" s="2217"/>
      <c r="BR133" s="2217"/>
      <c r="BS133" s="2217"/>
      <c r="BT133" s="2217"/>
      <c r="BU133" s="2217"/>
      <c r="BV133" s="2217"/>
      <c r="BW133" s="2217"/>
      <c r="BX133" s="2217"/>
      <c r="BY133" s="2217"/>
      <c r="BZ133" s="2217"/>
      <c r="CA133" s="2217"/>
      <c r="CB133" s="2217"/>
      <c r="CC133" s="2217"/>
      <c r="CD133" s="2217"/>
      <c r="CE133" s="2217"/>
      <c r="CF133" s="2217"/>
      <c r="CG133" s="2217"/>
      <c r="CH133" s="2217"/>
      <c r="CI133" s="2217"/>
      <c r="CJ133" s="2217"/>
      <c r="CK133" s="2217"/>
      <c r="CL133" s="2217"/>
      <c r="CM133" s="2217"/>
      <c r="CN133" s="2217"/>
      <c r="CO133" s="2217"/>
      <c r="CP133" s="2217"/>
      <c r="CQ133" s="2218">
        <f t="shared" si="6"/>
        <v>0</v>
      </c>
    </row>
    <row r="134" spans="1:95">
      <c r="A134" s="2215" t="s">
        <v>2121</v>
      </c>
      <c r="B134" s="2216" t="s">
        <v>2023</v>
      </c>
      <c r="C134" s="2217"/>
      <c r="D134" s="2217"/>
      <c r="E134" s="2217"/>
      <c r="F134" s="2217"/>
      <c r="G134" s="2217"/>
      <c r="H134" s="2217"/>
      <c r="I134" s="2217"/>
      <c r="J134" s="2217"/>
      <c r="K134" s="2217"/>
      <c r="L134" s="2217"/>
      <c r="M134" s="2217"/>
      <c r="N134" s="2217"/>
      <c r="O134" s="2217"/>
      <c r="P134" s="2217"/>
      <c r="Q134" s="2217"/>
      <c r="R134" s="2217"/>
      <c r="S134" s="2217"/>
      <c r="T134" s="2217"/>
      <c r="U134" s="2217"/>
      <c r="V134" s="2217"/>
      <c r="W134" s="2217"/>
      <c r="X134" s="2217"/>
      <c r="Y134" s="2217"/>
      <c r="Z134" s="2217"/>
      <c r="AA134" s="2217"/>
      <c r="AB134" s="2217"/>
      <c r="AC134" s="2217"/>
      <c r="AD134" s="2217"/>
      <c r="AE134" s="2217"/>
      <c r="AF134" s="2217"/>
      <c r="AG134" s="2217"/>
      <c r="AH134" s="2217"/>
      <c r="AI134" s="2217"/>
      <c r="AJ134" s="2217"/>
      <c r="AK134" s="2217"/>
      <c r="AL134" s="2217"/>
      <c r="AM134" s="2217"/>
      <c r="AN134" s="2217"/>
      <c r="AO134" s="2217"/>
      <c r="AP134" s="2217"/>
      <c r="AQ134" s="2217"/>
      <c r="AR134" s="2217"/>
      <c r="AS134" s="2217"/>
      <c r="AT134" s="2217"/>
      <c r="AU134" s="2217"/>
      <c r="AV134" s="2217"/>
      <c r="AW134" s="2217"/>
      <c r="AX134" s="2217"/>
      <c r="AY134" s="2217"/>
      <c r="AZ134" s="2217"/>
      <c r="BA134" s="2217"/>
      <c r="BB134" s="2217"/>
      <c r="BC134" s="2217"/>
      <c r="BD134" s="2217"/>
      <c r="BE134" s="2217"/>
      <c r="BF134" s="2217"/>
      <c r="BG134" s="2217"/>
      <c r="BH134" s="2217"/>
      <c r="BI134" s="2217"/>
      <c r="BJ134" s="2217"/>
      <c r="BK134" s="2217"/>
      <c r="BL134" s="2217"/>
      <c r="BM134" s="2217"/>
      <c r="BN134" s="2217"/>
      <c r="BO134" s="2217"/>
      <c r="BP134" s="2217"/>
      <c r="BQ134" s="2217"/>
      <c r="BR134" s="2217"/>
      <c r="BS134" s="2217"/>
      <c r="BT134" s="2217"/>
      <c r="BU134" s="2217"/>
      <c r="BV134" s="2217"/>
      <c r="BW134" s="2217"/>
      <c r="BX134" s="2217"/>
      <c r="BY134" s="2217"/>
      <c r="BZ134" s="2217"/>
      <c r="CA134" s="2217"/>
      <c r="CB134" s="2217"/>
      <c r="CC134" s="2217"/>
      <c r="CD134" s="2217"/>
      <c r="CE134" s="2217"/>
      <c r="CF134" s="2217"/>
      <c r="CG134" s="2217"/>
      <c r="CH134" s="2217"/>
      <c r="CI134" s="2217"/>
      <c r="CJ134" s="2217"/>
      <c r="CK134" s="2217"/>
      <c r="CL134" s="2217"/>
      <c r="CM134" s="2217"/>
      <c r="CN134" s="2217"/>
      <c r="CO134" s="2217"/>
      <c r="CP134" s="2217"/>
      <c r="CQ134" s="2218">
        <f t="shared" si="6"/>
        <v>0</v>
      </c>
    </row>
    <row r="135" spans="1:95">
      <c r="A135" s="2215" t="s">
        <v>2122</v>
      </c>
      <c r="B135" s="2216" t="s">
        <v>2023</v>
      </c>
      <c r="C135" s="2217"/>
      <c r="D135" s="2217"/>
      <c r="E135" s="2217"/>
      <c r="F135" s="2217"/>
      <c r="G135" s="2217"/>
      <c r="H135" s="2217"/>
      <c r="I135" s="2217"/>
      <c r="J135" s="2217"/>
      <c r="K135" s="2217"/>
      <c r="L135" s="2217"/>
      <c r="M135" s="2217"/>
      <c r="N135" s="2217"/>
      <c r="O135" s="2217"/>
      <c r="P135" s="2217"/>
      <c r="Q135" s="2217"/>
      <c r="R135" s="2217"/>
      <c r="S135" s="2217"/>
      <c r="T135" s="2217"/>
      <c r="U135" s="2217"/>
      <c r="V135" s="2217"/>
      <c r="W135" s="2217"/>
      <c r="X135" s="2217"/>
      <c r="Y135" s="2217"/>
      <c r="Z135" s="2217"/>
      <c r="AA135" s="2217"/>
      <c r="AB135" s="2217"/>
      <c r="AC135" s="2217"/>
      <c r="AD135" s="2217"/>
      <c r="AE135" s="2217"/>
      <c r="AF135" s="2217"/>
      <c r="AG135" s="2217"/>
      <c r="AH135" s="2217"/>
      <c r="AI135" s="2217"/>
      <c r="AJ135" s="2217"/>
      <c r="AK135" s="2217"/>
      <c r="AL135" s="2217"/>
      <c r="AM135" s="2217"/>
      <c r="AN135" s="2217"/>
      <c r="AO135" s="2217"/>
      <c r="AP135" s="2217"/>
      <c r="AQ135" s="2217"/>
      <c r="AR135" s="2217"/>
      <c r="AS135" s="2217"/>
      <c r="AT135" s="2217"/>
      <c r="AU135" s="2217"/>
      <c r="AV135" s="2217"/>
      <c r="AW135" s="2217"/>
      <c r="AX135" s="2217"/>
      <c r="AY135" s="2217"/>
      <c r="AZ135" s="2217"/>
      <c r="BA135" s="2217"/>
      <c r="BB135" s="2217"/>
      <c r="BC135" s="2217"/>
      <c r="BD135" s="2217"/>
      <c r="BE135" s="2217"/>
      <c r="BF135" s="2217"/>
      <c r="BG135" s="2217"/>
      <c r="BH135" s="2217"/>
      <c r="BI135" s="2217"/>
      <c r="BJ135" s="2217"/>
      <c r="BK135" s="2217"/>
      <c r="BL135" s="2217"/>
      <c r="BM135" s="2217"/>
      <c r="BN135" s="2217"/>
      <c r="BO135" s="2217"/>
      <c r="BP135" s="2217"/>
      <c r="BQ135" s="2217"/>
      <c r="BR135" s="2217"/>
      <c r="BS135" s="2217"/>
      <c r="BT135" s="2217"/>
      <c r="BU135" s="2217"/>
      <c r="BV135" s="2217"/>
      <c r="BW135" s="2217"/>
      <c r="BX135" s="2217"/>
      <c r="BY135" s="2217"/>
      <c r="BZ135" s="2217"/>
      <c r="CA135" s="2217"/>
      <c r="CB135" s="2217"/>
      <c r="CC135" s="2217"/>
      <c r="CD135" s="2217"/>
      <c r="CE135" s="2217"/>
      <c r="CF135" s="2217"/>
      <c r="CG135" s="2217"/>
      <c r="CH135" s="2217"/>
      <c r="CI135" s="2217"/>
      <c r="CJ135" s="2217"/>
      <c r="CK135" s="2217"/>
      <c r="CL135" s="2217"/>
      <c r="CM135" s="2217"/>
      <c r="CN135" s="2217"/>
      <c r="CO135" s="2217"/>
      <c r="CP135" s="2217"/>
      <c r="CQ135" s="2218">
        <f t="shared" si="6"/>
        <v>0</v>
      </c>
    </row>
    <row r="136" spans="1:95">
      <c r="A136" s="2215" t="s">
        <v>2123</v>
      </c>
      <c r="B136" s="2216" t="s">
        <v>2023</v>
      </c>
      <c r="C136" s="2217"/>
      <c r="D136" s="2217"/>
      <c r="E136" s="2217"/>
      <c r="F136" s="2217"/>
      <c r="G136" s="2217"/>
      <c r="H136" s="2217"/>
      <c r="I136" s="2217"/>
      <c r="J136" s="2217"/>
      <c r="K136" s="2217"/>
      <c r="L136" s="2217"/>
      <c r="M136" s="2217"/>
      <c r="N136" s="2217"/>
      <c r="O136" s="2217"/>
      <c r="P136" s="2217"/>
      <c r="Q136" s="2217"/>
      <c r="R136" s="2217"/>
      <c r="S136" s="2217"/>
      <c r="T136" s="2217"/>
      <c r="U136" s="2217"/>
      <c r="V136" s="2217"/>
      <c r="W136" s="2217"/>
      <c r="X136" s="2217"/>
      <c r="Y136" s="2217"/>
      <c r="Z136" s="2217"/>
      <c r="AA136" s="2217"/>
      <c r="AB136" s="2217"/>
      <c r="AC136" s="2217"/>
      <c r="AD136" s="2217"/>
      <c r="AE136" s="2217"/>
      <c r="AF136" s="2217"/>
      <c r="AG136" s="2217"/>
      <c r="AH136" s="2217"/>
      <c r="AI136" s="2217"/>
      <c r="AJ136" s="2217"/>
      <c r="AK136" s="2217"/>
      <c r="AL136" s="2217"/>
      <c r="AM136" s="2217"/>
      <c r="AN136" s="2217"/>
      <c r="AO136" s="2217"/>
      <c r="AP136" s="2217"/>
      <c r="AQ136" s="2217"/>
      <c r="AR136" s="2217"/>
      <c r="AS136" s="2217"/>
      <c r="AT136" s="2217"/>
      <c r="AU136" s="2217"/>
      <c r="AV136" s="2217"/>
      <c r="AW136" s="2217"/>
      <c r="AX136" s="2217"/>
      <c r="AY136" s="2217"/>
      <c r="AZ136" s="2217"/>
      <c r="BA136" s="2217"/>
      <c r="BB136" s="2217"/>
      <c r="BC136" s="2217"/>
      <c r="BD136" s="2217"/>
      <c r="BE136" s="2217"/>
      <c r="BF136" s="2217"/>
      <c r="BG136" s="2217"/>
      <c r="BH136" s="2217"/>
      <c r="BI136" s="2217"/>
      <c r="BJ136" s="2217"/>
      <c r="BK136" s="2217"/>
      <c r="BL136" s="2217"/>
      <c r="BM136" s="2217"/>
      <c r="BN136" s="2217"/>
      <c r="BO136" s="2217"/>
      <c r="BP136" s="2217"/>
      <c r="BQ136" s="2217"/>
      <c r="BR136" s="2217"/>
      <c r="BS136" s="2217"/>
      <c r="BT136" s="2217"/>
      <c r="BU136" s="2217"/>
      <c r="BV136" s="2217"/>
      <c r="BW136" s="2217"/>
      <c r="BX136" s="2217"/>
      <c r="BY136" s="2217"/>
      <c r="BZ136" s="2217"/>
      <c r="CA136" s="2217"/>
      <c r="CB136" s="2217"/>
      <c r="CC136" s="2217"/>
      <c r="CD136" s="2217"/>
      <c r="CE136" s="2217"/>
      <c r="CF136" s="2217"/>
      <c r="CG136" s="2217"/>
      <c r="CH136" s="2217"/>
      <c r="CI136" s="2217"/>
      <c r="CJ136" s="2217"/>
      <c r="CK136" s="2217"/>
      <c r="CL136" s="2217"/>
      <c r="CM136" s="2217"/>
      <c r="CN136" s="2217"/>
      <c r="CO136" s="2217"/>
      <c r="CP136" s="2217"/>
      <c r="CQ136" s="2218">
        <f t="shared" si="6"/>
        <v>0</v>
      </c>
    </row>
    <row r="137" spans="1:95">
      <c r="A137" s="2215" t="s">
        <v>2124</v>
      </c>
      <c r="B137" s="2216" t="s">
        <v>2023</v>
      </c>
      <c r="C137" s="2217"/>
      <c r="D137" s="2217"/>
      <c r="E137" s="2217"/>
      <c r="F137" s="2217"/>
      <c r="G137" s="2217"/>
      <c r="H137" s="2217"/>
      <c r="I137" s="2217"/>
      <c r="J137" s="2217"/>
      <c r="K137" s="2217"/>
      <c r="L137" s="2217"/>
      <c r="M137" s="2217"/>
      <c r="N137" s="2217"/>
      <c r="O137" s="2217"/>
      <c r="P137" s="2217"/>
      <c r="Q137" s="2217"/>
      <c r="R137" s="2217"/>
      <c r="S137" s="2217"/>
      <c r="T137" s="2217"/>
      <c r="U137" s="2217"/>
      <c r="V137" s="2217"/>
      <c r="W137" s="2217"/>
      <c r="X137" s="2217"/>
      <c r="Y137" s="2217"/>
      <c r="Z137" s="2217"/>
      <c r="AA137" s="2217"/>
      <c r="AB137" s="2217"/>
      <c r="AC137" s="2217"/>
      <c r="AD137" s="2217"/>
      <c r="AE137" s="2217"/>
      <c r="AF137" s="2217"/>
      <c r="AG137" s="2217"/>
      <c r="AH137" s="2217"/>
      <c r="AI137" s="2217"/>
      <c r="AJ137" s="2217"/>
      <c r="AK137" s="2217"/>
      <c r="AL137" s="2217"/>
      <c r="AM137" s="2217"/>
      <c r="AN137" s="2217"/>
      <c r="AO137" s="2217"/>
      <c r="AP137" s="2217"/>
      <c r="AQ137" s="2217"/>
      <c r="AR137" s="2217"/>
      <c r="AS137" s="2217"/>
      <c r="AT137" s="2217"/>
      <c r="AU137" s="2217"/>
      <c r="AV137" s="2217"/>
      <c r="AW137" s="2217"/>
      <c r="AX137" s="2217"/>
      <c r="AY137" s="2217"/>
      <c r="AZ137" s="2217"/>
      <c r="BA137" s="2217"/>
      <c r="BB137" s="2217"/>
      <c r="BC137" s="2217"/>
      <c r="BD137" s="2217"/>
      <c r="BE137" s="2217"/>
      <c r="BF137" s="2217"/>
      <c r="BG137" s="2217"/>
      <c r="BH137" s="2217"/>
      <c r="BI137" s="2217"/>
      <c r="BJ137" s="2217"/>
      <c r="BK137" s="2217"/>
      <c r="BL137" s="2217"/>
      <c r="BM137" s="2217"/>
      <c r="BN137" s="2217"/>
      <c r="BO137" s="2217"/>
      <c r="BP137" s="2217"/>
      <c r="BQ137" s="2217"/>
      <c r="BR137" s="2217"/>
      <c r="BS137" s="2217"/>
      <c r="BT137" s="2217"/>
      <c r="BU137" s="2217"/>
      <c r="BV137" s="2217"/>
      <c r="BW137" s="2217"/>
      <c r="BX137" s="2217"/>
      <c r="BY137" s="2217"/>
      <c r="BZ137" s="2217"/>
      <c r="CA137" s="2217"/>
      <c r="CB137" s="2217"/>
      <c r="CC137" s="2217"/>
      <c r="CD137" s="2217"/>
      <c r="CE137" s="2217"/>
      <c r="CF137" s="2217"/>
      <c r="CG137" s="2217"/>
      <c r="CH137" s="2217"/>
      <c r="CI137" s="2217"/>
      <c r="CJ137" s="2217"/>
      <c r="CK137" s="2217"/>
      <c r="CL137" s="2217"/>
      <c r="CM137" s="2217"/>
      <c r="CN137" s="2217"/>
      <c r="CO137" s="2217"/>
      <c r="CP137" s="2217"/>
      <c r="CQ137" s="2218">
        <f t="shared" si="6"/>
        <v>0</v>
      </c>
    </row>
    <row r="138" spans="1:95">
      <c r="A138" s="2215" t="s">
        <v>2125</v>
      </c>
      <c r="B138" s="2216" t="s">
        <v>2023</v>
      </c>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c r="AA138" s="2217"/>
      <c r="AB138" s="2217"/>
      <c r="AC138" s="2217"/>
      <c r="AD138" s="2217"/>
      <c r="AE138" s="2217"/>
      <c r="AF138" s="2217"/>
      <c r="AG138" s="2217"/>
      <c r="AH138" s="2217"/>
      <c r="AI138" s="2217"/>
      <c r="AJ138" s="2217"/>
      <c r="AK138" s="2217"/>
      <c r="AL138" s="2217"/>
      <c r="AM138" s="2217"/>
      <c r="AN138" s="2217"/>
      <c r="AO138" s="2217"/>
      <c r="AP138" s="2217"/>
      <c r="AQ138" s="2217"/>
      <c r="AR138" s="2217"/>
      <c r="AS138" s="2217"/>
      <c r="AT138" s="2217"/>
      <c r="AU138" s="2217"/>
      <c r="AV138" s="2217"/>
      <c r="AW138" s="2217"/>
      <c r="AX138" s="2217"/>
      <c r="AY138" s="2217"/>
      <c r="AZ138" s="2217"/>
      <c r="BA138" s="2217"/>
      <c r="BB138" s="2217"/>
      <c r="BC138" s="2217"/>
      <c r="BD138" s="2217"/>
      <c r="BE138" s="2217"/>
      <c r="BF138" s="2217"/>
      <c r="BG138" s="2217"/>
      <c r="BH138" s="2217"/>
      <c r="BI138" s="2217"/>
      <c r="BJ138" s="2217"/>
      <c r="BK138" s="2217"/>
      <c r="BL138" s="2217"/>
      <c r="BM138" s="2217"/>
      <c r="BN138" s="2217"/>
      <c r="BO138" s="2217"/>
      <c r="BP138" s="2217"/>
      <c r="BQ138" s="2217"/>
      <c r="BR138" s="2217"/>
      <c r="BS138" s="2217"/>
      <c r="BT138" s="2217"/>
      <c r="BU138" s="2217"/>
      <c r="BV138" s="2217"/>
      <c r="BW138" s="2217"/>
      <c r="BX138" s="2217"/>
      <c r="BY138" s="2217"/>
      <c r="BZ138" s="2217"/>
      <c r="CA138" s="2217"/>
      <c r="CB138" s="2217"/>
      <c r="CC138" s="2217"/>
      <c r="CD138" s="2217"/>
      <c r="CE138" s="2217"/>
      <c r="CF138" s="2217"/>
      <c r="CG138" s="2217"/>
      <c r="CH138" s="2217"/>
      <c r="CI138" s="2217"/>
      <c r="CJ138" s="2217"/>
      <c r="CK138" s="2217"/>
      <c r="CL138" s="2217"/>
      <c r="CM138" s="2217"/>
      <c r="CN138" s="2217"/>
      <c r="CO138" s="2217"/>
      <c r="CP138" s="2217"/>
      <c r="CQ138" s="2218">
        <f t="shared" si="6"/>
        <v>0</v>
      </c>
    </row>
    <row r="139" spans="1:95">
      <c r="A139" s="2215" t="s">
        <v>2126</v>
      </c>
      <c r="B139" s="2216" t="s">
        <v>2023</v>
      </c>
      <c r="C139" s="2217"/>
      <c r="D139" s="2217"/>
      <c r="E139" s="2217"/>
      <c r="F139" s="2217"/>
      <c r="G139" s="2217"/>
      <c r="H139" s="2217"/>
      <c r="I139" s="2217"/>
      <c r="J139" s="2217"/>
      <c r="K139" s="2217"/>
      <c r="L139" s="2217"/>
      <c r="M139" s="2217"/>
      <c r="N139" s="2217"/>
      <c r="O139" s="2217"/>
      <c r="P139" s="2217"/>
      <c r="Q139" s="2217"/>
      <c r="R139" s="2217"/>
      <c r="S139" s="2217"/>
      <c r="T139" s="2217"/>
      <c r="U139" s="2217"/>
      <c r="V139" s="2217"/>
      <c r="W139" s="2217"/>
      <c r="X139" s="2217"/>
      <c r="Y139" s="2217"/>
      <c r="Z139" s="2217"/>
      <c r="AA139" s="2217"/>
      <c r="AB139" s="2217"/>
      <c r="AC139" s="2217"/>
      <c r="AD139" s="2217"/>
      <c r="AE139" s="2217"/>
      <c r="AF139" s="2217"/>
      <c r="AG139" s="2217"/>
      <c r="AH139" s="2217"/>
      <c r="AI139" s="2217"/>
      <c r="AJ139" s="2217"/>
      <c r="AK139" s="2217"/>
      <c r="AL139" s="2217"/>
      <c r="AM139" s="2217"/>
      <c r="AN139" s="2217"/>
      <c r="AO139" s="2217"/>
      <c r="AP139" s="2217"/>
      <c r="AQ139" s="2217"/>
      <c r="AR139" s="2217"/>
      <c r="AS139" s="2217"/>
      <c r="AT139" s="2217"/>
      <c r="AU139" s="2217"/>
      <c r="AV139" s="2217"/>
      <c r="AW139" s="2217"/>
      <c r="AX139" s="2217"/>
      <c r="AY139" s="2217"/>
      <c r="AZ139" s="2217"/>
      <c r="BA139" s="2217"/>
      <c r="BB139" s="2217"/>
      <c r="BC139" s="2217"/>
      <c r="BD139" s="2217"/>
      <c r="BE139" s="2217"/>
      <c r="BF139" s="2217"/>
      <c r="BG139" s="2217"/>
      <c r="BH139" s="2217"/>
      <c r="BI139" s="2217"/>
      <c r="BJ139" s="2217"/>
      <c r="BK139" s="2217"/>
      <c r="BL139" s="2217"/>
      <c r="BM139" s="2217"/>
      <c r="BN139" s="2217"/>
      <c r="BO139" s="2217"/>
      <c r="BP139" s="2217"/>
      <c r="BQ139" s="2217"/>
      <c r="BR139" s="2217"/>
      <c r="BS139" s="2217"/>
      <c r="BT139" s="2217"/>
      <c r="BU139" s="2217"/>
      <c r="BV139" s="2217"/>
      <c r="BW139" s="2217"/>
      <c r="BX139" s="2217"/>
      <c r="BY139" s="2217"/>
      <c r="BZ139" s="2217"/>
      <c r="CA139" s="2217"/>
      <c r="CB139" s="2217"/>
      <c r="CC139" s="2217"/>
      <c r="CD139" s="2217"/>
      <c r="CE139" s="2217"/>
      <c r="CF139" s="2217"/>
      <c r="CG139" s="2217"/>
      <c r="CH139" s="2217"/>
      <c r="CI139" s="2217"/>
      <c r="CJ139" s="2217"/>
      <c r="CK139" s="2217"/>
      <c r="CL139" s="2217"/>
      <c r="CM139" s="2217"/>
      <c r="CN139" s="2217"/>
      <c r="CO139" s="2217"/>
      <c r="CP139" s="2217"/>
      <c r="CQ139" s="2218">
        <f t="shared" si="6"/>
        <v>0</v>
      </c>
    </row>
    <row r="140" spans="1:95">
      <c r="A140" s="2215" t="s">
        <v>2127</v>
      </c>
      <c r="B140" s="2216" t="s">
        <v>2023</v>
      </c>
      <c r="C140" s="2217"/>
      <c r="D140" s="2217"/>
      <c r="E140" s="2217"/>
      <c r="F140" s="2217"/>
      <c r="G140" s="2217"/>
      <c r="H140" s="2217"/>
      <c r="I140" s="2217"/>
      <c r="J140" s="2217"/>
      <c r="K140" s="2217"/>
      <c r="L140" s="2217"/>
      <c r="M140" s="2217"/>
      <c r="N140" s="2217"/>
      <c r="O140" s="2217"/>
      <c r="P140" s="2217"/>
      <c r="Q140" s="2217"/>
      <c r="R140" s="2217"/>
      <c r="S140" s="2217"/>
      <c r="T140" s="2217"/>
      <c r="U140" s="2217"/>
      <c r="V140" s="2217"/>
      <c r="W140" s="2217"/>
      <c r="X140" s="2217"/>
      <c r="Y140" s="2217"/>
      <c r="Z140" s="2217"/>
      <c r="AA140" s="2217"/>
      <c r="AB140" s="2217"/>
      <c r="AC140" s="2217"/>
      <c r="AD140" s="2217"/>
      <c r="AE140" s="2217"/>
      <c r="AF140" s="2217"/>
      <c r="AG140" s="2217"/>
      <c r="AH140" s="2217"/>
      <c r="AI140" s="2217"/>
      <c r="AJ140" s="2217"/>
      <c r="AK140" s="2217"/>
      <c r="AL140" s="2217"/>
      <c r="AM140" s="2217"/>
      <c r="AN140" s="2217"/>
      <c r="AO140" s="2217"/>
      <c r="AP140" s="2217"/>
      <c r="AQ140" s="2217"/>
      <c r="AR140" s="2217"/>
      <c r="AS140" s="2217"/>
      <c r="AT140" s="2217"/>
      <c r="AU140" s="2217"/>
      <c r="AV140" s="2217"/>
      <c r="AW140" s="2217"/>
      <c r="AX140" s="2217"/>
      <c r="AY140" s="2217"/>
      <c r="AZ140" s="2217"/>
      <c r="BA140" s="2217"/>
      <c r="BB140" s="2217"/>
      <c r="BC140" s="2217"/>
      <c r="BD140" s="2217"/>
      <c r="BE140" s="2217"/>
      <c r="BF140" s="2217"/>
      <c r="BG140" s="2217"/>
      <c r="BH140" s="2217"/>
      <c r="BI140" s="2217"/>
      <c r="BJ140" s="2217"/>
      <c r="BK140" s="2217"/>
      <c r="BL140" s="2217"/>
      <c r="BM140" s="2217"/>
      <c r="BN140" s="2217"/>
      <c r="BO140" s="2217"/>
      <c r="BP140" s="2217"/>
      <c r="BQ140" s="2217"/>
      <c r="BR140" s="2217"/>
      <c r="BS140" s="2217"/>
      <c r="BT140" s="2217"/>
      <c r="BU140" s="2217"/>
      <c r="BV140" s="2217"/>
      <c r="BW140" s="2217"/>
      <c r="BX140" s="2217"/>
      <c r="BY140" s="2217"/>
      <c r="BZ140" s="2217"/>
      <c r="CA140" s="2217"/>
      <c r="CB140" s="2217"/>
      <c r="CC140" s="2217"/>
      <c r="CD140" s="2217"/>
      <c r="CE140" s="2217"/>
      <c r="CF140" s="2217"/>
      <c r="CG140" s="2217"/>
      <c r="CH140" s="2217"/>
      <c r="CI140" s="2217"/>
      <c r="CJ140" s="2217"/>
      <c r="CK140" s="2217"/>
      <c r="CL140" s="2217"/>
      <c r="CM140" s="2217"/>
      <c r="CN140" s="2217"/>
      <c r="CO140" s="2217"/>
      <c r="CP140" s="2217"/>
      <c r="CQ140" s="2218">
        <f t="shared" si="6"/>
        <v>0</v>
      </c>
    </row>
    <row r="141" spans="1:95">
      <c r="A141" s="2215" t="s">
        <v>2128</v>
      </c>
      <c r="B141" s="2216" t="s">
        <v>2023</v>
      </c>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c r="AA141" s="2217"/>
      <c r="AB141" s="2217"/>
      <c r="AC141" s="2217"/>
      <c r="AD141" s="2217"/>
      <c r="AE141" s="2217"/>
      <c r="AF141" s="2217"/>
      <c r="AG141" s="2217"/>
      <c r="AH141" s="2217"/>
      <c r="AI141" s="2217"/>
      <c r="AJ141" s="2217"/>
      <c r="AK141" s="2217"/>
      <c r="AL141" s="2217"/>
      <c r="AM141" s="2217"/>
      <c r="AN141" s="2217"/>
      <c r="AO141" s="2217"/>
      <c r="AP141" s="2217"/>
      <c r="AQ141" s="2217"/>
      <c r="AR141" s="2217"/>
      <c r="AS141" s="2217"/>
      <c r="AT141" s="2217"/>
      <c r="AU141" s="2217"/>
      <c r="AV141" s="2217"/>
      <c r="AW141" s="2217"/>
      <c r="AX141" s="2217"/>
      <c r="AY141" s="2217"/>
      <c r="AZ141" s="2217"/>
      <c r="BA141" s="2217"/>
      <c r="BB141" s="2217"/>
      <c r="BC141" s="2217"/>
      <c r="BD141" s="2217"/>
      <c r="BE141" s="2217"/>
      <c r="BF141" s="2217"/>
      <c r="BG141" s="2217"/>
      <c r="BH141" s="2217"/>
      <c r="BI141" s="2217"/>
      <c r="BJ141" s="2217"/>
      <c r="BK141" s="2217"/>
      <c r="BL141" s="2217"/>
      <c r="BM141" s="2217"/>
      <c r="BN141" s="2217"/>
      <c r="BO141" s="2217"/>
      <c r="BP141" s="2217"/>
      <c r="BQ141" s="2217"/>
      <c r="BR141" s="2217"/>
      <c r="BS141" s="2217"/>
      <c r="BT141" s="2217"/>
      <c r="BU141" s="2217"/>
      <c r="BV141" s="2217"/>
      <c r="BW141" s="2217"/>
      <c r="BX141" s="2217"/>
      <c r="BY141" s="2217"/>
      <c r="BZ141" s="2217"/>
      <c r="CA141" s="2217"/>
      <c r="CB141" s="2217"/>
      <c r="CC141" s="2217"/>
      <c r="CD141" s="2217"/>
      <c r="CE141" s="2217"/>
      <c r="CF141" s="2217"/>
      <c r="CG141" s="2217"/>
      <c r="CH141" s="2217"/>
      <c r="CI141" s="2217"/>
      <c r="CJ141" s="2217"/>
      <c r="CK141" s="2217"/>
      <c r="CL141" s="2217"/>
      <c r="CM141" s="2217"/>
      <c r="CN141" s="2217"/>
      <c r="CO141" s="2217"/>
      <c r="CP141" s="2217"/>
      <c r="CQ141" s="2218">
        <f t="shared" si="6"/>
        <v>0</v>
      </c>
    </row>
    <row r="142" spans="1:95">
      <c r="A142" s="2215" t="s">
        <v>2129</v>
      </c>
      <c r="B142" s="2216" t="s">
        <v>2023</v>
      </c>
      <c r="C142" s="2217"/>
      <c r="D142" s="2217"/>
      <c r="E142" s="2217"/>
      <c r="F142" s="2217"/>
      <c r="G142" s="2217"/>
      <c r="H142" s="2217"/>
      <c r="I142" s="2217"/>
      <c r="J142" s="2217"/>
      <c r="K142" s="2217"/>
      <c r="L142" s="2217"/>
      <c r="M142" s="2217"/>
      <c r="N142" s="2217"/>
      <c r="O142" s="2217"/>
      <c r="P142" s="2217"/>
      <c r="Q142" s="2217"/>
      <c r="R142" s="2217"/>
      <c r="S142" s="2217"/>
      <c r="T142" s="2217"/>
      <c r="U142" s="2217"/>
      <c r="V142" s="2217"/>
      <c r="W142" s="2217"/>
      <c r="X142" s="2217"/>
      <c r="Y142" s="2217"/>
      <c r="Z142" s="2217"/>
      <c r="AA142" s="2217"/>
      <c r="AB142" s="2217"/>
      <c r="AC142" s="2217"/>
      <c r="AD142" s="2217"/>
      <c r="AE142" s="2217"/>
      <c r="AF142" s="2217"/>
      <c r="AG142" s="2217"/>
      <c r="AH142" s="2217"/>
      <c r="AI142" s="2217"/>
      <c r="AJ142" s="2217"/>
      <c r="AK142" s="2217"/>
      <c r="AL142" s="2217"/>
      <c r="AM142" s="2217"/>
      <c r="AN142" s="2217"/>
      <c r="AO142" s="2217"/>
      <c r="AP142" s="2217"/>
      <c r="AQ142" s="2217"/>
      <c r="AR142" s="2217"/>
      <c r="AS142" s="2217"/>
      <c r="AT142" s="2217"/>
      <c r="AU142" s="2217"/>
      <c r="AV142" s="2217"/>
      <c r="AW142" s="2217"/>
      <c r="AX142" s="2217"/>
      <c r="AY142" s="2217"/>
      <c r="AZ142" s="2217"/>
      <c r="BA142" s="2217"/>
      <c r="BB142" s="2217"/>
      <c r="BC142" s="2217"/>
      <c r="BD142" s="2217"/>
      <c r="BE142" s="2217"/>
      <c r="BF142" s="2217"/>
      <c r="BG142" s="2217"/>
      <c r="BH142" s="2217"/>
      <c r="BI142" s="2217"/>
      <c r="BJ142" s="2217"/>
      <c r="BK142" s="2217"/>
      <c r="BL142" s="2217"/>
      <c r="BM142" s="2217"/>
      <c r="BN142" s="2217"/>
      <c r="BO142" s="2217"/>
      <c r="BP142" s="2217"/>
      <c r="BQ142" s="2217"/>
      <c r="BR142" s="2217"/>
      <c r="BS142" s="2217"/>
      <c r="BT142" s="2217"/>
      <c r="BU142" s="2217"/>
      <c r="BV142" s="2217"/>
      <c r="BW142" s="2217"/>
      <c r="BX142" s="2217"/>
      <c r="BY142" s="2217"/>
      <c r="BZ142" s="2217"/>
      <c r="CA142" s="2217"/>
      <c r="CB142" s="2217"/>
      <c r="CC142" s="2217"/>
      <c r="CD142" s="2217"/>
      <c r="CE142" s="2217"/>
      <c r="CF142" s="2217"/>
      <c r="CG142" s="2217"/>
      <c r="CH142" s="2217"/>
      <c r="CI142" s="2217"/>
      <c r="CJ142" s="2217"/>
      <c r="CK142" s="2217"/>
      <c r="CL142" s="2217"/>
      <c r="CM142" s="2217"/>
      <c r="CN142" s="2217"/>
      <c r="CO142" s="2217"/>
      <c r="CP142" s="2217"/>
      <c r="CQ142" s="2218">
        <f t="shared" si="6"/>
        <v>0</v>
      </c>
    </row>
    <row r="143" spans="1:95">
      <c r="A143" s="2215" t="s">
        <v>1958</v>
      </c>
      <c r="B143" s="2216" t="s">
        <v>2023</v>
      </c>
      <c r="C143" s="2217"/>
      <c r="D143" s="2217"/>
      <c r="E143" s="2217"/>
      <c r="F143" s="221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c r="AJ143" s="2217"/>
      <c r="AK143" s="2217"/>
      <c r="AL143" s="2217"/>
      <c r="AM143" s="2217"/>
      <c r="AN143" s="2217"/>
      <c r="AO143" s="2217"/>
      <c r="AP143" s="2217"/>
      <c r="AQ143" s="2217"/>
      <c r="AR143" s="2217"/>
      <c r="AS143" s="2217"/>
      <c r="AT143" s="2217"/>
      <c r="AU143" s="2217"/>
      <c r="AV143" s="2217"/>
      <c r="AW143" s="2217"/>
      <c r="AX143" s="2217"/>
      <c r="AY143" s="2217"/>
      <c r="AZ143" s="2217"/>
      <c r="BA143" s="2217"/>
      <c r="BB143" s="2217"/>
      <c r="BC143" s="2217"/>
      <c r="BD143" s="2217"/>
      <c r="BE143" s="2217"/>
      <c r="BF143" s="2217"/>
      <c r="BG143" s="2217"/>
      <c r="BH143" s="2217"/>
      <c r="BI143" s="2217"/>
      <c r="BJ143" s="2217"/>
      <c r="BK143" s="2217"/>
      <c r="BL143" s="2217"/>
      <c r="BM143" s="2217"/>
      <c r="BN143" s="2217"/>
      <c r="BO143" s="2217"/>
      <c r="BP143" s="2217"/>
      <c r="BQ143" s="2217"/>
      <c r="BR143" s="2217"/>
      <c r="BS143" s="2217"/>
      <c r="BT143" s="2217"/>
      <c r="BU143" s="2217"/>
      <c r="BV143" s="2217"/>
      <c r="BW143" s="2217"/>
      <c r="BX143" s="2217"/>
      <c r="BY143" s="2217"/>
      <c r="BZ143" s="2217"/>
      <c r="CA143" s="2217"/>
      <c r="CB143" s="2217"/>
      <c r="CC143" s="2217"/>
      <c r="CD143" s="2217"/>
      <c r="CE143" s="2217"/>
      <c r="CF143" s="2217"/>
      <c r="CG143" s="2217"/>
      <c r="CH143" s="2217"/>
      <c r="CI143" s="2217"/>
      <c r="CJ143" s="2217"/>
      <c r="CK143" s="2217"/>
      <c r="CL143" s="2217"/>
      <c r="CM143" s="2217"/>
      <c r="CN143" s="2217"/>
      <c r="CO143" s="2217"/>
      <c r="CP143" s="2217"/>
      <c r="CQ143" s="2218">
        <f t="shared" si="6"/>
        <v>0</v>
      </c>
    </row>
    <row r="144" spans="1:95">
      <c r="A144" s="2215" t="s">
        <v>1959</v>
      </c>
      <c r="B144" s="2216" t="s">
        <v>2023</v>
      </c>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c r="AJ144" s="2217"/>
      <c r="AK144" s="2217"/>
      <c r="AL144" s="2217"/>
      <c r="AM144" s="2217"/>
      <c r="AN144" s="2217"/>
      <c r="AO144" s="2217"/>
      <c r="AP144" s="2217"/>
      <c r="AQ144" s="2217"/>
      <c r="AR144" s="2217"/>
      <c r="AS144" s="2217"/>
      <c r="AT144" s="2217"/>
      <c r="AU144" s="2217"/>
      <c r="AV144" s="2217"/>
      <c r="AW144" s="2217"/>
      <c r="AX144" s="2217"/>
      <c r="AY144" s="2217"/>
      <c r="AZ144" s="2217"/>
      <c r="BA144" s="2217"/>
      <c r="BB144" s="2217"/>
      <c r="BC144" s="2217"/>
      <c r="BD144" s="2217"/>
      <c r="BE144" s="2217"/>
      <c r="BF144" s="2217"/>
      <c r="BG144" s="2217"/>
      <c r="BH144" s="2217"/>
      <c r="BI144" s="2217"/>
      <c r="BJ144" s="2217"/>
      <c r="BK144" s="2217"/>
      <c r="BL144" s="2217"/>
      <c r="BM144" s="2217"/>
      <c r="BN144" s="2217"/>
      <c r="BO144" s="2217"/>
      <c r="BP144" s="2217"/>
      <c r="BQ144" s="2217"/>
      <c r="BR144" s="2217"/>
      <c r="BS144" s="2217"/>
      <c r="BT144" s="2217"/>
      <c r="BU144" s="2217"/>
      <c r="BV144" s="2217"/>
      <c r="BW144" s="2217"/>
      <c r="BX144" s="2217"/>
      <c r="BY144" s="2217"/>
      <c r="BZ144" s="2217"/>
      <c r="CA144" s="2217"/>
      <c r="CB144" s="2217"/>
      <c r="CC144" s="2217"/>
      <c r="CD144" s="2217"/>
      <c r="CE144" s="2217"/>
      <c r="CF144" s="2217"/>
      <c r="CG144" s="2217"/>
      <c r="CH144" s="2217"/>
      <c r="CI144" s="2217"/>
      <c r="CJ144" s="2217"/>
      <c r="CK144" s="2217"/>
      <c r="CL144" s="2217"/>
      <c r="CM144" s="2217"/>
      <c r="CN144" s="2217"/>
      <c r="CO144" s="2217"/>
      <c r="CP144" s="2217"/>
      <c r="CQ144" s="2218">
        <f t="shared" si="6"/>
        <v>0</v>
      </c>
    </row>
    <row r="145" spans="1:95">
      <c r="A145" s="2215" t="s">
        <v>2130</v>
      </c>
      <c r="B145" s="2216" t="s">
        <v>2023</v>
      </c>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c r="AJ145" s="2217"/>
      <c r="AK145" s="2217"/>
      <c r="AL145" s="2217"/>
      <c r="AM145" s="2217"/>
      <c r="AN145" s="2217"/>
      <c r="AO145" s="2217"/>
      <c r="AP145" s="2217"/>
      <c r="AQ145" s="2217"/>
      <c r="AR145" s="2217"/>
      <c r="AS145" s="2217"/>
      <c r="AT145" s="2217"/>
      <c r="AU145" s="2217"/>
      <c r="AV145" s="2217"/>
      <c r="AW145" s="2217"/>
      <c r="AX145" s="2217"/>
      <c r="AY145" s="2217"/>
      <c r="AZ145" s="2217"/>
      <c r="BA145" s="2217"/>
      <c r="BB145" s="2217"/>
      <c r="BC145" s="2217"/>
      <c r="BD145" s="2217"/>
      <c r="BE145" s="2217"/>
      <c r="BF145" s="2217"/>
      <c r="BG145" s="2217"/>
      <c r="BH145" s="2217"/>
      <c r="BI145" s="2217"/>
      <c r="BJ145" s="2217"/>
      <c r="BK145" s="2217"/>
      <c r="BL145" s="2217"/>
      <c r="BM145" s="2217"/>
      <c r="BN145" s="2217"/>
      <c r="BO145" s="2217"/>
      <c r="BP145" s="2217"/>
      <c r="BQ145" s="2217"/>
      <c r="BR145" s="2217"/>
      <c r="BS145" s="2217"/>
      <c r="BT145" s="2217"/>
      <c r="BU145" s="2217"/>
      <c r="BV145" s="2217"/>
      <c r="BW145" s="2217"/>
      <c r="BX145" s="2217"/>
      <c r="BY145" s="2217"/>
      <c r="BZ145" s="2217"/>
      <c r="CA145" s="2217"/>
      <c r="CB145" s="2217"/>
      <c r="CC145" s="2217"/>
      <c r="CD145" s="2217"/>
      <c r="CE145" s="2217"/>
      <c r="CF145" s="2217"/>
      <c r="CG145" s="2217"/>
      <c r="CH145" s="2217"/>
      <c r="CI145" s="2217"/>
      <c r="CJ145" s="2217"/>
      <c r="CK145" s="2217"/>
      <c r="CL145" s="2217"/>
      <c r="CM145" s="2217"/>
      <c r="CN145" s="2217"/>
      <c r="CO145" s="2217"/>
      <c r="CP145" s="2217"/>
      <c r="CQ145" s="2218">
        <f t="shared" si="6"/>
        <v>0</v>
      </c>
    </row>
    <row r="146" spans="1:95">
      <c r="A146" s="2215" t="s">
        <v>2131</v>
      </c>
      <c r="B146" s="2216" t="s">
        <v>2023</v>
      </c>
      <c r="C146" s="2217"/>
      <c r="D146" s="2217"/>
      <c r="E146" s="2217"/>
      <c r="F146" s="2217"/>
      <c r="G146" s="2217"/>
      <c r="H146" s="2217"/>
      <c r="I146" s="2217"/>
      <c r="J146" s="2217"/>
      <c r="K146" s="2217"/>
      <c r="L146" s="2217"/>
      <c r="M146" s="2217"/>
      <c r="N146" s="2217"/>
      <c r="O146" s="2217"/>
      <c r="P146" s="2217"/>
      <c r="Q146" s="2217"/>
      <c r="R146" s="2217"/>
      <c r="S146" s="2217"/>
      <c r="T146" s="2217"/>
      <c r="U146" s="2217"/>
      <c r="V146" s="2217"/>
      <c r="W146" s="2217"/>
      <c r="X146" s="2217"/>
      <c r="Y146" s="2217"/>
      <c r="Z146" s="2217"/>
      <c r="AA146" s="2217"/>
      <c r="AB146" s="2217"/>
      <c r="AC146" s="2217"/>
      <c r="AD146" s="2217"/>
      <c r="AE146" s="2217"/>
      <c r="AF146" s="2217"/>
      <c r="AG146" s="2217"/>
      <c r="AH146" s="2217"/>
      <c r="AI146" s="2217"/>
      <c r="AJ146" s="2217"/>
      <c r="AK146" s="2217"/>
      <c r="AL146" s="2217"/>
      <c r="AM146" s="2217"/>
      <c r="AN146" s="2217"/>
      <c r="AO146" s="2217"/>
      <c r="AP146" s="2217"/>
      <c r="AQ146" s="2217"/>
      <c r="AR146" s="2217"/>
      <c r="AS146" s="2217"/>
      <c r="AT146" s="2217"/>
      <c r="AU146" s="2217"/>
      <c r="AV146" s="2217"/>
      <c r="AW146" s="2217"/>
      <c r="AX146" s="2217"/>
      <c r="AY146" s="2217"/>
      <c r="AZ146" s="2217"/>
      <c r="BA146" s="2217"/>
      <c r="BB146" s="2217"/>
      <c r="BC146" s="2217"/>
      <c r="BD146" s="2217"/>
      <c r="BE146" s="2217"/>
      <c r="BF146" s="2217"/>
      <c r="BG146" s="2217"/>
      <c r="BH146" s="2217"/>
      <c r="BI146" s="2217"/>
      <c r="BJ146" s="2217"/>
      <c r="BK146" s="2217"/>
      <c r="BL146" s="2217"/>
      <c r="BM146" s="2217"/>
      <c r="BN146" s="2217"/>
      <c r="BO146" s="2217"/>
      <c r="BP146" s="2217"/>
      <c r="BQ146" s="2217"/>
      <c r="BR146" s="2217"/>
      <c r="BS146" s="2217"/>
      <c r="BT146" s="2217"/>
      <c r="BU146" s="2217"/>
      <c r="BV146" s="2217"/>
      <c r="BW146" s="2217"/>
      <c r="BX146" s="2217"/>
      <c r="BY146" s="2217"/>
      <c r="BZ146" s="2217"/>
      <c r="CA146" s="2217"/>
      <c r="CB146" s="2217"/>
      <c r="CC146" s="2217"/>
      <c r="CD146" s="2217"/>
      <c r="CE146" s="2217"/>
      <c r="CF146" s="2217"/>
      <c r="CG146" s="2217"/>
      <c r="CH146" s="2217"/>
      <c r="CI146" s="2217"/>
      <c r="CJ146" s="2217"/>
      <c r="CK146" s="2217"/>
      <c r="CL146" s="2217"/>
      <c r="CM146" s="2217"/>
      <c r="CN146" s="2217"/>
      <c r="CO146" s="2217"/>
      <c r="CP146" s="2217"/>
      <c r="CQ146" s="2218">
        <f t="shared" si="6"/>
        <v>0</v>
      </c>
    </row>
    <row r="147" spans="1:95">
      <c r="A147" s="2215" t="s">
        <v>2132</v>
      </c>
      <c r="B147" s="2216" t="s">
        <v>2023</v>
      </c>
      <c r="C147" s="2217"/>
      <c r="D147" s="2217"/>
      <c r="E147" s="2217"/>
      <c r="F147" s="2217"/>
      <c r="G147" s="2217"/>
      <c r="H147" s="2217"/>
      <c r="I147" s="2217"/>
      <c r="J147" s="2217"/>
      <c r="K147" s="2217"/>
      <c r="L147" s="2217"/>
      <c r="M147" s="2217"/>
      <c r="N147" s="2217"/>
      <c r="O147" s="2217"/>
      <c r="P147" s="2217"/>
      <c r="Q147" s="2217"/>
      <c r="R147" s="2217"/>
      <c r="S147" s="2217"/>
      <c r="T147" s="2217"/>
      <c r="U147" s="2217"/>
      <c r="V147" s="2217"/>
      <c r="W147" s="2217"/>
      <c r="X147" s="2217"/>
      <c r="Y147" s="2217"/>
      <c r="Z147" s="2217"/>
      <c r="AA147" s="2217"/>
      <c r="AB147" s="2217"/>
      <c r="AC147" s="2217"/>
      <c r="AD147" s="2217"/>
      <c r="AE147" s="2217"/>
      <c r="AF147" s="2217"/>
      <c r="AG147" s="2217"/>
      <c r="AH147" s="2217"/>
      <c r="AI147" s="2217"/>
      <c r="AJ147" s="2217"/>
      <c r="AK147" s="2217"/>
      <c r="AL147" s="2217"/>
      <c r="AM147" s="2217"/>
      <c r="AN147" s="2217"/>
      <c r="AO147" s="2217"/>
      <c r="AP147" s="2217"/>
      <c r="AQ147" s="2217"/>
      <c r="AR147" s="2217"/>
      <c r="AS147" s="2217"/>
      <c r="AT147" s="2217"/>
      <c r="AU147" s="2217"/>
      <c r="AV147" s="2217"/>
      <c r="AW147" s="2217"/>
      <c r="AX147" s="2217"/>
      <c r="AY147" s="2217"/>
      <c r="AZ147" s="2217"/>
      <c r="BA147" s="2217"/>
      <c r="BB147" s="2217"/>
      <c r="BC147" s="2217"/>
      <c r="BD147" s="2217"/>
      <c r="BE147" s="2217"/>
      <c r="BF147" s="2217"/>
      <c r="BG147" s="2217"/>
      <c r="BH147" s="2217"/>
      <c r="BI147" s="2217"/>
      <c r="BJ147" s="2217"/>
      <c r="BK147" s="2217"/>
      <c r="BL147" s="2217"/>
      <c r="BM147" s="2217"/>
      <c r="BN147" s="2217"/>
      <c r="BO147" s="2217"/>
      <c r="BP147" s="2217"/>
      <c r="BQ147" s="2217"/>
      <c r="BR147" s="2217"/>
      <c r="BS147" s="2217"/>
      <c r="BT147" s="2217"/>
      <c r="BU147" s="2217"/>
      <c r="BV147" s="2217"/>
      <c r="BW147" s="2217"/>
      <c r="BX147" s="2217"/>
      <c r="BY147" s="2217"/>
      <c r="BZ147" s="2217"/>
      <c r="CA147" s="2217"/>
      <c r="CB147" s="2217"/>
      <c r="CC147" s="2217"/>
      <c r="CD147" s="2217"/>
      <c r="CE147" s="2217"/>
      <c r="CF147" s="2217"/>
      <c r="CG147" s="2217"/>
      <c r="CH147" s="2217"/>
      <c r="CI147" s="2217"/>
      <c r="CJ147" s="2217"/>
      <c r="CK147" s="2217"/>
      <c r="CL147" s="2217"/>
      <c r="CM147" s="2217"/>
      <c r="CN147" s="2217"/>
      <c r="CO147" s="2217"/>
      <c r="CP147" s="2217"/>
      <c r="CQ147" s="2218">
        <f t="shared" si="6"/>
        <v>0</v>
      </c>
    </row>
    <row r="148" spans="1:95">
      <c r="A148" s="2215" t="s">
        <v>2133</v>
      </c>
      <c r="B148" s="2216" t="s">
        <v>2023</v>
      </c>
      <c r="C148" s="2217"/>
      <c r="D148" s="2217"/>
      <c r="E148" s="2217"/>
      <c r="F148" s="2217"/>
      <c r="G148" s="2217"/>
      <c r="H148" s="2217"/>
      <c r="I148" s="2217"/>
      <c r="J148" s="2217"/>
      <c r="K148" s="2217"/>
      <c r="L148" s="2217"/>
      <c r="M148" s="2217"/>
      <c r="N148" s="2217"/>
      <c r="O148" s="2217"/>
      <c r="P148" s="2217"/>
      <c r="Q148" s="2217"/>
      <c r="R148" s="2217"/>
      <c r="S148" s="2217"/>
      <c r="T148" s="2217"/>
      <c r="U148" s="2217"/>
      <c r="V148" s="2217"/>
      <c r="W148" s="2217"/>
      <c r="X148" s="2217"/>
      <c r="Y148" s="2217"/>
      <c r="Z148" s="2217"/>
      <c r="AA148" s="2217"/>
      <c r="AB148" s="2217"/>
      <c r="AC148" s="2217"/>
      <c r="AD148" s="2217"/>
      <c r="AE148" s="2217"/>
      <c r="AF148" s="2217"/>
      <c r="AG148" s="2217"/>
      <c r="AH148" s="2217"/>
      <c r="AI148" s="2217"/>
      <c r="AJ148" s="2217"/>
      <c r="AK148" s="2217"/>
      <c r="AL148" s="2217"/>
      <c r="AM148" s="2217"/>
      <c r="AN148" s="2217"/>
      <c r="AO148" s="2217"/>
      <c r="AP148" s="2217"/>
      <c r="AQ148" s="2217"/>
      <c r="AR148" s="2217"/>
      <c r="AS148" s="2217"/>
      <c r="AT148" s="2217"/>
      <c r="AU148" s="2217"/>
      <c r="AV148" s="2217"/>
      <c r="AW148" s="2217"/>
      <c r="AX148" s="2217"/>
      <c r="AY148" s="2217"/>
      <c r="AZ148" s="2217"/>
      <c r="BA148" s="2217"/>
      <c r="BB148" s="2217"/>
      <c r="BC148" s="2217"/>
      <c r="BD148" s="2217"/>
      <c r="BE148" s="2217"/>
      <c r="BF148" s="2217"/>
      <c r="BG148" s="2217"/>
      <c r="BH148" s="2217"/>
      <c r="BI148" s="2217"/>
      <c r="BJ148" s="2217"/>
      <c r="BK148" s="2217"/>
      <c r="BL148" s="2217"/>
      <c r="BM148" s="2217"/>
      <c r="BN148" s="2217"/>
      <c r="BO148" s="2217"/>
      <c r="BP148" s="2217"/>
      <c r="BQ148" s="2217"/>
      <c r="BR148" s="2217"/>
      <c r="BS148" s="2217"/>
      <c r="BT148" s="2217"/>
      <c r="BU148" s="2217"/>
      <c r="BV148" s="2217"/>
      <c r="BW148" s="2217"/>
      <c r="BX148" s="2217"/>
      <c r="BY148" s="2217"/>
      <c r="BZ148" s="2217"/>
      <c r="CA148" s="2217"/>
      <c r="CB148" s="2217"/>
      <c r="CC148" s="2217"/>
      <c r="CD148" s="2217"/>
      <c r="CE148" s="2217"/>
      <c r="CF148" s="2217"/>
      <c r="CG148" s="2217"/>
      <c r="CH148" s="2217"/>
      <c r="CI148" s="2217"/>
      <c r="CJ148" s="2217"/>
      <c r="CK148" s="2217"/>
      <c r="CL148" s="2217"/>
      <c r="CM148" s="2217"/>
      <c r="CN148" s="2217"/>
      <c r="CO148" s="2217"/>
      <c r="CP148" s="2217"/>
      <c r="CQ148" s="2218">
        <f t="shared" si="6"/>
        <v>0</v>
      </c>
    </row>
    <row r="149" spans="1:95">
      <c r="A149" s="2215" t="s">
        <v>2134</v>
      </c>
      <c r="B149" s="2216" t="s">
        <v>2023</v>
      </c>
      <c r="C149" s="2217"/>
      <c r="D149" s="2217"/>
      <c r="E149" s="2217"/>
      <c r="F149" s="2217"/>
      <c r="G149" s="2217"/>
      <c r="H149" s="2217"/>
      <c r="I149" s="2217"/>
      <c r="J149" s="2217"/>
      <c r="K149" s="2217"/>
      <c r="L149" s="2217"/>
      <c r="M149" s="2217"/>
      <c r="N149" s="2217"/>
      <c r="O149" s="2217"/>
      <c r="P149" s="2217"/>
      <c r="Q149" s="2217"/>
      <c r="R149" s="2217"/>
      <c r="S149" s="2217"/>
      <c r="T149" s="2217"/>
      <c r="U149" s="2217"/>
      <c r="V149" s="2217"/>
      <c r="W149" s="2217"/>
      <c r="X149" s="2217"/>
      <c r="Y149" s="2217"/>
      <c r="Z149" s="2217"/>
      <c r="AA149" s="2217"/>
      <c r="AB149" s="2217"/>
      <c r="AC149" s="2217"/>
      <c r="AD149" s="2217"/>
      <c r="AE149" s="2217"/>
      <c r="AF149" s="2217"/>
      <c r="AG149" s="2217"/>
      <c r="AH149" s="2217"/>
      <c r="AI149" s="2217"/>
      <c r="AJ149" s="2217"/>
      <c r="AK149" s="2217"/>
      <c r="AL149" s="2217"/>
      <c r="AM149" s="2217"/>
      <c r="AN149" s="2217"/>
      <c r="AO149" s="2217"/>
      <c r="AP149" s="2217"/>
      <c r="AQ149" s="2217"/>
      <c r="AR149" s="2217"/>
      <c r="AS149" s="2217"/>
      <c r="AT149" s="2217"/>
      <c r="AU149" s="2217"/>
      <c r="AV149" s="2217"/>
      <c r="AW149" s="2217"/>
      <c r="AX149" s="2217"/>
      <c r="AY149" s="2217"/>
      <c r="AZ149" s="2217"/>
      <c r="BA149" s="2217"/>
      <c r="BB149" s="2217"/>
      <c r="BC149" s="2217"/>
      <c r="BD149" s="2217"/>
      <c r="BE149" s="2217"/>
      <c r="BF149" s="2217"/>
      <c r="BG149" s="2217"/>
      <c r="BH149" s="2217"/>
      <c r="BI149" s="2217"/>
      <c r="BJ149" s="2217"/>
      <c r="BK149" s="2217"/>
      <c r="BL149" s="2217"/>
      <c r="BM149" s="2217"/>
      <c r="BN149" s="2217"/>
      <c r="BO149" s="2217"/>
      <c r="BP149" s="2217"/>
      <c r="BQ149" s="2217"/>
      <c r="BR149" s="2217"/>
      <c r="BS149" s="2217"/>
      <c r="BT149" s="2217"/>
      <c r="BU149" s="2217"/>
      <c r="BV149" s="2217"/>
      <c r="BW149" s="2217"/>
      <c r="BX149" s="2217"/>
      <c r="BY149" s="2217"/>
      <c r="BZ149" s="2217"/>
      <c r="CA149" s="2217"/>
      <c r="CB149" s="2217"/>
      <c r="CC149" s="2217"/>
      <c r="CD149" s="2217"/>
      <c r="CE149" s="2217"/>
      <c r="CF149" s="2217"/>
      <c r="CG149" s="2217"/>
      <c r="CH149" s="2217"/>
      <c r="CI149" s="2217"/>
      <c r="CJ149" s="2217"/>
      <c r="CK149" s="2217"/>
      <c r="CL149" s="2217"/>
      <c r="CM149" s="2217"/>
      <c r="CN149" s="2217"/>
      <c r="CO149" s="2217"/>
      <c r="CP149" s="2217"/>
      <c r="CQ149" s="2218">
        <f t="shared" si="6"/>
        <v>0</v>
      </c>
    </row>
    <row r="150" spans="1:95">
      <c r="A150" s="2215" t="s">
        <v>2135</v>
      </c>
      <c r="B150" s="2216" t="s">
        <v>2023</v>
      </c>
      <c r="C150" s="2217"/>
      <c r="D150" s="2217"/>
      <c r="E150" s="2217"/>
      <c r="F150" s="2217"/>
      <c r="G150" s="2217"/>
      <c r="H150" s="2217"/>
      <c r="I150" s="2217"/>
      <c r="J150" s="2217"/>
      <c r="K150" s="2217"/>
      <c r="L150" s="2217"/>
      <c r="M150" s="2217"/>
      <c r="N150" s="2217"/>
      <c r="O150" s="2217"/>
      <c r="P150" s="2217"/>
      <c r="Q150" s="2217"/>
      <c r="R150" s="2217"/>
      <c r="S150" s="2217"/>
      <c r="T150" s="2217"/>
      <c r="U150" s="2217"/>
      <c r="V150" s="2217"/>
      <c r="W150" s="2217"/>
      <c r="X150" s="2217"/>
      <c r="Y150" s="2217"/>
      <c r="Z150" s="2217"/>
      <c r="AA150" s="2217"/>
      <c r="AB150" s="2217"/>
      <c r="AC150" s="2217"/>
      <c r="AD150" s="2217"/>
      <c r="AE150" s="2217"/>
      <c r="AF150" s="2217"/>
      <c r="AG150" s="2217"/>
      <c r="AH150" s="2217"/>
      <c r="AI150" s="2217"/>
      <c r="AJ150" s="2217"/>
      <c r="AK150" s="2217"/>
      <c r="AL150" s="2217"/>
      <c r="AM150" s="2217"/>
      <c r="AN150" s="2217"/>
      <c r="AO150" s="2217"/>
      <c r="AP150" s="2217"/>
      <c r="AQ150" s="2217"/>
      <c r="AR150" s="2217"/>
      <c r="AS150" s="2217"/>
      <c r="AT150" s="2217"/>
      <c r="AU150" s="2217"/>
      <c r="AV150" s="2217"/>
      <c r="AW150" s="2217"/>
      <c r="AX150" s="2217"/>
      <c r="AY150" s="2217"/>
      <c r="AZ150" s="2217"/>
      <c r="BA150" s="2217"/>
      <c r="BB150" s="2217"/>
      <c r="BC150" s="2217"/>
      <c r="BD150" s="2217"/>
      <c r="BE150" s="2217"/>
      <c r="BF150" s="2217"/>
      <c r="BG150" s="2217"/>
      <c r="BH150" s="2217"/>
      <c r="BI150" s="2217"/>
      <c r="BJ150" s="2217"/>
      <c r="BK150" s="2217"/>
      <c r="BL150" s="2217"/>
      <c r="BM150" s="2217"/>
      <c r="BN150" s="2217"/>
      <c r="BO150" s="2217"/>
      <c r="BP150" s="2217"/>
      <c r="BQ150" s="2217"/>
      <c r="BR150" s="2217"/>
      <c r="BS150" s="2217"/>
      <c r="BT150" s="2217"/>
      <c r="BU150" s="2217"/>
      <c r="BV150" s="2217"/>
      <c r="BW150" s="2217"/>
      <c r="BX150" s="2217"/>
      <c r="BY150" s="2217"/>
      <c r="BZ150" s="2217"/>
      <c r="CA150" s="2217"/>
      <c r="CB150" s="2217"/>
      <c r="CC150" s="2217"/>
      <c r="CD150" s="2217"/>
      <c r="CE150" s="2217"/>
      <c r="CF150" s="2217"/>
      <c r="CG150" s="2217"/>
      <c r="CH150" s="2217"/>
      <c r="CI150" s="2217"/>
      <c r="CJ150" s="2217"/>
      <c r="CK150" s="2217"/>
      <c r="CL150" s="2217"/>
      <c r="CM150" s="2217"/>
      <c r="CN150" s="2217"/>
      <c r="CO150" s="2217"/>
      <c r="CP150" s="2217"/>
      <c r="CQ150" s="2218">
        <f t="shared" si="6"/>
        <v>0</v>
      </c>
    </row>
    <row r="151" spans="1:95">
      <c r="A151" s="2215" t="s">
        <v>2136</v>
      </c>
      <c r="B151" s="2216" t="s">
        <v>2023</v>
      </c>
      <c r="C151" s="2217"/>
      <c r="D151" s="2217"/>
      <c r="E151" s="2217"/>
      <c r="F151" s="2217"/>
      <c r="G151" s="2217"/>
      <c r="H151" s="2217"/>
      <c r="I151" s="2217"/>
      <c r="J151" s="2217"/>
      <c r="K151" s="2217"/>
      <c r="L151" s="2217"/>
      <c r="M151" s="2217"/>
      <c r="N151" s="2217"/>
      <c r="O151" s="2217"/>
      <c r="P151" s="2217"/>
      <c r="Q151" s="2217"/>
      <c r="R151" s="2217"/>
      <c r="S151" s="2217"/>
      <c r="T151" s="2217"/>
      <c r="U151" s="2217"/>
      <c r="V151" s="2217"/>
      <c r="W151" s="2217"/>
      <c r="X151" s="2217"/>
      <c r="Y151" s="2217"/>
      <c r="Z151" s="2217"/>
      <c r="AA151" s="2217"/>
      <c r="AB151" s="2217"/>
      <c r="AC151" s="2217"/>
      <c r="AD151" s="2217"/>
      <c r="AE151" s="2217"/>
      <c r="AF151" s="2217"/>
      <c r="AG151" s="2217"/>
      <c r="AH151" s="2217"/>
      <c r="AI151" s="2217"/>
      <c r="AJ151" s="2217"/>
      <c r="AK151" s="2217"/>
      <c r="AL151" s="2217"/>
      <c r="AM151" s="2217"/>
      <c r="AN151" s="2217"/>
      <c r="AO151" s="2217"/>
      <c r="AP151" s="2217"/>
      <c r="AQ151" s="2217"/>
      <c r="AR151" s="2217"/>
      <c r="AS151" s="2217"/>
      <c r="AT151" s="2217"/>
      <c r="AU151" s="2217"/>
      <c r="AV151" s="2217"/>
      <c r="AW151" s="2217"/>
      <c r="AX151" s="2217"/>
      <c r="AY151" s="2217"/>
      <c r="AZ151" s="2217"/>
      <c r="BA151" s="2217"/>
      <c r="BB151" s="2217"/>
      <c r="BC151" s="2217"/>
      <c r="BD151" s="2217"/>
      <c r="BE151" s="2217"/>
      <c r="BF151" s="2217"/>
      <c r="BG151" s="2217"/>
      <c r="BH151" s="2217"/>
      <c r="BI151" s="2217"/>
      <c r="BJ151" s="2217"/>
      <c r="BK151" s="2217"/>
      <c r="BL151" s="2217"/>
      <c r="BM151" s="2217"/>
      <c r="BN151" s="2217"/>
      <c r="BO151" s="2217"/>
      <c r="BP151" s="2217"/>
      <c r="BQ151" s="2217"/>
      <c r="BR151" s="2217"/>
      <c r="BS151" s="2217"/>
      <c r="BT151" s="2217"/>
      <c r="BU151" s="2217"/>
      <c r="BV151" s="2217"/>
      <c r="BW151" s="2217"/>
      <c r="BX151" s="2217"/>
      <c r="BY151" s="2217"/>
      <c r="BZ151" s="2217"/>
      <c r="CA151" s="2217"/>
      <c r="CB151" s="2217"/>
      <c r="CC151" s="2217"/>
      <c r="CD151" s="2217"/>
      <c r="CE151" s="2217"/>
      <c r="CF151" s="2217"/>
      <c r="CG151" s="2217"/>
      <c r="CH151" s="2217"/>
      <c r="CI151" s="2217"/>
      <c r="CJ151" s="2217"/>
      <c r="CK151" s="2217"/>
      <c r="CL151" s="2217"/>
      <c r="CM151" s="2217"/>
      <c r="CN151" s="2217"/>
      <c r="CO151" s="2217"/>
      <c r="CP151" s="2217"/>
      <c r="CQ151" s="2218">
        <f t="shared" si="6"/>
        <v>0</v>
      </c>
    </row>
    <row r="152" spans="1:95">
      <c r="A152" s="2215" t="s">
        <v>2137</v>
      </c>
      <c r="B152" s="2216" t="s">
        <v>2023</v>
      </c>
      <c r="C152" s="2217"/>
      <c r="D152" s="2217"/>
      <c r="E152" s="2217"/>
      <c r="F152" s="2217"/>
      <c r="G152" s="2217"/>
      <c r="H152" s="2217"/>
      <c r="I152" s="2217"/>
      <c r="J152" s="2217"/>
      <c r="K152" s="2217"/>
      <c r="L152" s="2217"/>
      <c r="M152" s="2217"/>
      <c r="N152" s="2217"/>
      <c r="O152" s="2217"/>
      <c r="P152" s="2217"/>
      <c r="Q152" s="2217"/>
      <c r="R152" s="2217"/>
      <c r="S152" s="2217"/>
      <c r="T152" s="2217"/>
      <c r="U152" s="2217"/>
      <c r="V152" s="2217"/>
      <c r="W152" s="2217"/>
      <c r="X152" s="2217"/>
      <c r="Y152" s="2217"/>
      <c r="Z152" s="2217"/>
      <c r="AA152" s="2217"/>
      <c r="AB152" s="2217"/>
      <c r="AC152" s="2217"/>
      <c r="AD152" s="2217"/>
      <c r="AE152" s="2217"/>
      <c r="AF152" s="2217"/>
      <c r="AG152" s="2217"/>
      <c r="AH152" s="2217"/>
      <c r="AI152" s="2217"/>
      <c r="AJ152" s="2217"/>
      <c r="AK152" s="2217"/>
      <c r="AL152" s="2217"/>
      <c r="AM152" s="2217"/>
      <c r="AN152" s="2217"/>
      <c r="AO152" s="2217"/>
      <c r="AP152" s="2217"/>
      <c r="AQ152" s="2217"/>
      <c r="AR152" s="2217"/>
      <c r="AS152" s="2217"/>
      <c r="AT152" s="2217"/>
      <c r="AU152" s="2217"/>
      <c r="AV152" s="2217"/>
      <c r="AW152" s="2217"/>
      <c r="AX152" s="2217"/>
      <c r="AY152" s="2217"/>
      <c r="AZ152" s="2217"/>
      <c r="BA152" s="2217"/>
      <c r="BB152" s="2217"/>
      <c r="BC152" s="2217"/>
      <c r="BD152" s="2217"/>
      <c r="BE152" s="2217"/>
      <c r="BF152" s="2217"/>
      <c r="BG152" s="2217"/>
      <c r="BH152" s="2217"/>
      <c r="BI152" s="2217"/>
      <c r="BJ152" s="2217"/>
      <c r="BK152" s="2217"/>
      <c r="BL152" s="2217"/>
      <c r="BM152" s="2217"/>
      <c r="BN152" s="2217"/>
      <c r="BO152" s="2217"/>
      <c r="BP152" s="2217"/>
      <c r="BQ152" s="2217"/>
      <c r="BR152" s="2217"/>
      <c r="BS152" s="2217"/>
      <c r="BT152" s="2217"/>
      <c r="BU152" s="2217"/>
      <c r="BV152" s="2217"/>
      <c r="BW152" s="2217"/>
      <c r="BX152" s="2217"/>
      <c r="BY152" s="2217"/>
      <c r="BZ152" s="2217"/>
      <c r="CA152" s="2217"/>
      <c r="CB152" s="2217"/>
      <c r="CC152" s="2217"/>
      <c r="CD152" s="2217"/>
      <c r="CE152" s="2217"/>
      <c r="CF152" s="2217"/>
      <c r="CG152" s="2217"/>
      <c r="CH152" s="2217"/>
      <c r="CI152" s="2217"/>
      <c r="CJ152" s="2217"/>
      <c r="CK152" s="2217"/>
      <c r="CL152" s="2217"/>
      <c r="CM152" s="2217"/>
      <c r="CN152" s="2217"/>
      <c r="CO152" s="2217"/>
      <c r="CP152" s="2217"/>
      <c r="CQ152" s="2218">
        <f t="shared" si="6"/>
        <v>0</v>
      </c>
    </row>
    <row r="153" spans="1:95">
      <c r="A153" s="2215" t="s">
        <v>2138</v>
      </c>
      <c r="B153" s="2216" t="s">
        <v>2023</v>
      </c>
      <c r="C153" s="2217"/>
      <c r="D153" s="2217"/>
      <c r="E153" s="2217"/>
      <c r="F153" s="2217"/>
      <c r="G153" s="2217"/>
      <c r="H153" s="2217"/>
      <c r="I153" s="2217"/>
      <c r="J153" s="2217"/>
      <c r="K153" s="2217"/>
      <c r="L153" s="2217"/>
      <c r="M153" s="2217"/>
      <c r="N153" s="2217"/>
      <c r="O153" s="2217"/>
      <c r="P153" s="2217"/>
      <c r="Q153" s="2217"/>
      <c r="R153" s="2217"/>
      <c r="S153" s="2217"/>
      <c r="T153" s="2217"/>
      <c r="U153" s="2217"/>
      <c r="V153" s="2217"/>
      <c r="W153" s="2217"/>
      <c r="X153" s="2217"/>
      <c r="Y153" s="2217"/>
      <c r="Z153" s="2217"/>
      <c r="AA153" s="2217"/>
      <c r="AB153" s="2217"/>
      <c r="AC153" s="2217"/>
      <c r="AD153" s="2217"/>
      <c r="AE153" s="2217"/>
      <c r="AF153" s="2217"/>
      <c r="AG153" s="2217"/>
      <c r="AH153" s="2217"/>
      <c r="AI153" s="2217"/>
      <c r="AJ153" s="2217"/>
      <c r="AK153" s="2217"/>
      <c r="AL153" s="2217"/>
      <c r="AM153" s="2217"/>
      <c r="AN153" s="2217"/>
      <c r="AO153" s="2217"/>
      <c r="AP153" s="2217"/>
      <c r="AQ153" s="2217"/>
      <c r="AR153" s="2217"/>
      <c r="AS153" s="2217"/>
      <c r="AT153" s="2217"/>
      <c r="AU153" s="2217"/>
      <c r="AV153" s="2217"/>
      <c r="AW153" s="2217"/>
      <c r="AX153" s="2217"/>
      <c r="AY153" s="2217"/>
      <c r="AZ153" s="2217"/>
      <c r="BA153" s="2217"/>
      <c r="BB153" s="2217"/>
      <c r="BC153" s="2217"/>
      <c r="BD153" s="2217"/>
      <c r="BE153" s="2217"/>
      <c r="BF153" s="2217"/>
      <c r="BG153" s="2217"/>
      <c r="BH153" s="2217"/>
      <c r="BI153" s="2217"/>
      <c r="BJ153" s="2217"/>
      <c r="BK153" s="2217"/>
      <c r="BL153" s="2217"/>
      <c r="BM153" s="2217"/>
      <c r="BN153" s="2217"/>
      <c r="BO153" s="2217"/>
      <c r="BP153" s="2217"/>
      <c r="BQ153" s="2217"/>
      <c r="BR153" s="2217"/>
      <c r="BS153" s="2217"/>
      <c r="BT153" s="2217"/>
      <c r="BU153" s="2217"/>
      <c r="BV153" s="2217"/>
      <c r="BW153" s="2217"/>
      <c r="BX153" s="2217"/>
      <c r="BY153" s="2217"/>
      <c r="BZ153" s="2217"/>
      <c r="CA153" s="2217"/>
      <c r="CB153" s="2217"/>
      <c r="CC153" s="2217"/>
      <c r="CD153" s="2217"/>
      <c r="CE153" s="2217"/>
      <c r="CF153" s="2217"/>
      <c r="CG153" s="2217"/>
      <c r="CH153" s="2217"/>
      <c r="CI153" s="2217"/>
      <c r="CJ153" s="2217"/>
      <c r="CK153" s="2217"/>
      <c r="CL153" s="2217"/>
      <c r="CM153" s="2217"/>
      <c r="CN153" s="2217"/>
      <c r="CO153" s="2217"/>
      <c r="CP153" s="2217"/>
      <c r="CQ153" s="2218">
        <f t="shared" si="6"/>
        <v>0</v>
      </c>
    </row>
    <row r="154" spans="1:95">
      <c r="A154" s="2215" t="s">
        <v>2139</v>
      </c>
      <c r="B154" s="2216" t="s">
        <v>2023</v>
      </c>
      <c r="C154" s="2217"/>
      <c r="D154" s="2217"/>
      <c r="E154" s="2217"/>
      <c r="F154" s="2217"/>
      <c r="G154" s="2217"/>
      <c r="H154" s="2217"/>
      <c r="I154" s="2217"/>
      <c r="J154" s="2217"/>
      <c r="K154" s="2217"/>
      <c r="L154" s="2217"/>
      <c r="M154" s="2217"/>
      <c r="N154" s="2217"/>
      <c r="O154" s="2217"/>
      <c r="P154" s="2217"/>
      <c r="Q154" s="2217"/>
      <c r="R154" s="2217"/>
      <c r="S154" s="2217"/>
      <c r="T154" s="2217"/>
      <c r="U154" s="2217"/>
      <c r="V154" s="2217"/>
      <c r="W154" s="2217"/>
      <c r="X154" s="2217"/>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7"/>
      <c r="AR154" s="2217"/>
      <c r="AS154" s="2217"/>
      <c r="AT154" s="2217"/>
      <c r="AU154" s="2217"/>
      <c r="AV154" s="2217"/>
      <c r="AW154" s="2217"/>
      <c r="AX154" s="2217"/>
      <c r="AY154" s="2217"/>
      <c r="AZ154" s="2217"/>
      <c r="BA154" s="2217"/>
      <c r="BB154" s="2217"/>
      <c r="BC154" s="2217"/>
      <c r="BD154" s="2217"/>
      <c r="BE154" s="2217"/>
      <c r="BF154" s="2217"/>
      <c r="BG154" s="2217"/>
      <c r="BH154" s="2217"/>
      <c r="BI154" s="2217"/>
      <c r="BJ154" s="2217"/>
      <c r="BK154" s="2217"/>
      <c r="BL154" s="2217"/>
      <c r="BM154" s="2217"/>
      <c r="BN154" s="2217"/>
      <c r="BO154" s="2217"/>
      <c r="BP154" s="2217"/>
      <c r="BQ154" s="2217"/>
      <c r="BR154" s="2217"/>
      <c r="BS154" s="2217"/>
      <c r="BT154" s="2217"/>
      <c r="BU154" s="2217"/>
      <c r="BV154" s="2217"/>
      <c r="BW154" s="2217"/>
      <c r="BX154" s="2217"/>
      <c r="BY154" s="2217"/>
      <c r="BZ154" s="2217"/>
      <c r="CA154" s="2217"/>
      <c r="CB154" s="2217"/>
      <c r="CC154" s="2217"/>
      <c r="CD154" s="2217"/>
      <c r="CE154" s="2217"/>
      <c r="CF154" s="2217"/>
      <c r="CG154" s="2217"/>
      <c r="CH154" s="2217"/>
      <c r="CI154" s="2217"/>
      <c r="CJ154" s="2217"/>
      <c r="CK154" s="2217"/>
      <c r="CL154" s="2217"/>
      <c r="CM154" s="2217"/>
      <c r="CN154" s="2217"/>
      <c r="CO154" s="2217"/>
      <c r="CP154" s="2217"/>
      <c r="CQ154" s="2218">
        <f t="shared" si="6"/>
        <v>0</v>
      </c>
    </row>
    <row r="155" spans="1:95">
      <c r="A155" s="2215" t="s">
        <v>2140</v>
      </c>
      <c r="B155" s="2216" t="s">
        <v>2023</v>
      </c>
      <c r="C155" s="2217"/>
      <c r="D155" s="2217"/>
      <c r="E155" s="2217"/>
      <c r="F155" s="2217"/>
      <c r="G155" s="2217"/>
      <c r="H155" s="2217"/>
      <c r="I155" s="2217"/>
      <c r="J155" s="2217"/>
      <c r="K155" s="2217"/>
      <c r="L155" s="2217"/>
      <c r="M155" s="2217"/>
      <c r="N155" s="2217"/>
      <c r="O155" s="2217"/>
      <c r="P155" s="2217"/>
      <c r="Q155" s="2217"/>
      <c r="R155" s="2217"/>
      <c r="S155" s="2217"/>
      <c r="T155" s="2217"/>
      <c r="U155" s="2217"/>
      <c r="V155" s="2217"/>
      <c r="W155" s="2217"/>
      <c r="X155" s="2217"/>
      <c r="Y155" s="2217"/>
      <c r="Z155" s="2217"/>
      <c r="AA155" s="2217"/>
      <c r="AB155" s="2217"/>
      <c r="AC155" s="2217"/>
      <c r="AD155" s="2217"/>
      <c r="AE155" s="2217"/>
      <c r="AF155" s="2217"/>
      <c r="AG155" s="2217"/>
      <c r="AH155" s="2217"/>
      <c r="AI155" s="2217"/>
      <c r="AJ155" s="2217"/>
      <c r="AK155" s="2217"/>
      <c r="AL155" s="2217"/>
      <c r="AM155" s="2217"/>
      <c r="AN155" s="2217"/>
      <c r="AO155" s="2217"/>
      <c r="AP155" s="2217"/>
      <c r="AQ155" s="2217"/>
      <c r="AR155" s="2217"/>
      <c r="AS155" s="2217"/>
      <c r="AT155" s="2217"/>
      <c r="AU155" s="2217"/>
      <c r="AV155" s="2217"/>
      <c r="AW155" s="2217"/>
      <c r="AX155" s="2217"/>
      <c r="AY155" s="2217"/>
      <c r="AZ155" s="2217"/>
      <c r="BA155" s="2217"/>
      <c r="BB155" s="2217"/>
      <c r="BC155" s="2217"/>
      <c r="BD155" s="2217"/>
      <c r="BE155" s="2217"/>
      <c r="BF155" s="2217"/>
      <c r="BG155" s="2217"/>
      <c r="BH155" s="2217"/>
      <c r="BI155" s="2217"/>
      <c r="BJ155" s="2217"/>
      <c r="BK155" s="2217"/>
      <c r="BL155" s="2217"/>
      <c r="BM155" s="2217"/>
      <c r="BN155" s="2217"/>
      <c r="BO155" s="2217"/>
      <c r="BP155" s="2217"/>
      <c r="BQ155" s="2217"/>
      <c r="BR155" s="2217"/>
      <c r="BS155" s="2217"/>
      <c r="BT155" s="2217"/>
      <c r="BU155" s="2217"/>
      <c r="BV155" s="2217"/>
      <c r="BW155" s="2217"/>
      <c r="BX155" s="2217"/>
      <c r="BY155" s="2217"/>
      <c r="BZ155" s="2217"/>
      <c r="CA155" s="2217"/>
      <c r="CB155" s="2217"/>
      <c r="CC155" s="2217"/>
      <c r="CD155" s="2217"/>
      <c r="CE155" s="2217"/>
      <c r="CF155" s="2217"/>
      <c r="CG155" s="2217"/>
      <c r="CH155" s="2217"/>
      <c r="CI155" s="2217"/>
      <c r="CJ155" s="2217"/>
      <c r="CK155" s="2217"/>
      <c r="CL155" s="2217"/>
      <c r="CM155" s="2217"/>
      <c r="CN155" s="2217"/>
      <c r="CO155" s="2217"/>
      <c r="CP155" s="2217"/>
      <c r="CQ155" s="2218">
        <f t="shared" si="6"/>
        <v>0</v>
      </c>
    </row>
    <row r="156" spans="1:95">
      <c r="A156" s="2215" t="s">
        <v>2141</v>
      </c>
      <c r="B156" s="2216" t="s">
        <v>2023</v>
      </c>
      <c r="C156" s="2217"/>
      <c r="D156" s="2217"/>
      <c r="E156" s="2217"/>
      <c r="F156" s="2217"/>
      <c r="G156" s="2217"/>
      <c r="H156" s="2217"/>
      <c r="I156" s="2217"/>
      <c r="J156" s="2217"/>
      <c r="K156" s="2217"/>
      <c r="L156" s="2217"/>
      <c r="M156" s="2217"/>
      <c r="N156" s="2217"/>
      <c r="O156" s="2217"/>
      <c r="P156" s="2217"/>
      <c r="Q156" s="2217"/>
      <c r="R156" s="2217"/>
      <c r="S156" s="2217"/>
      <c r="T156" s="2217"/>
      <c r="U156" s="2217"/>
      <c r="V156" s="2217"/>
      <c r="W156" s="2217"/>
      <c r="X156" s="2217"/>
      <c r="Y156" s="2217"/>
      <c r="Z156" s="2217"/>
      <c r="AA156" s="2217"/>
      <c r="AB156" s="2217"/>
      <c r="AC156" s="2217"/>
      <c r="AD156" s="2217"/>
      <c r="AE156" s="2217"/>
      <c r="AF156" s="2217"/>
      <c r="AG156" s="2217"/>
      <c r="AH156" s="2217"/>
      <c r="AI156" s="2217"/>
      <c r="AJ156" s="2217"/>
      <c r="AK156" s="2217"/>
      <c r="AL156" s="2217"/>
      <c r="AM156" s="2217"/>
      <c r="AN156" s="2217"/>
      <c r="AO156" s="2217"/>
      <c r="AP156" s="2217"/>
      <c r="AQ156" s="2217"/>
      <c r="AR156" s="2217"/>
      <c r="AS156" s="2217"/>
      <c r="AT156" s="2217"/>
      <c r="AU156" s="2217"/>
      <c r="AV156" s="2217"/>
      <c r="AW156" s="2217"/>
      <c r="AX156" s="2217"/>
      <c r="AY156" s="2217"/>
      <c r="AZ156" s="2217"/>
      <c r="BA156" s="2217"/>
      <c r="BB156" s="2217"/>
      <c r="BC156" s="2217"/>
      <c r="BD156" s="2217"/>
      <c r="BE156" s="2217"/>
      <c r="BF156" s="2217"/>
      <c r="BG156" s="2217"/>
      <c r="BH156" s="2217"/>
      <c r="BI156" s="2217"/>
      <c r="BJ156" s="2217"/>
      <c r="BK156" s="2217"/>
      <c r="BL156" s="2217"/>
      <c r="BM156" s="2217"/>
      <c r="BN156" s="2217"/>
      <c r="BO156" s="2217"/>
      <c r="BP156" s="2217"/>
      <c r="BQ156" s="2217"/>
      <c r="BR156" s="2217"/>
      <c r="BS156" s="2217"/>
      <c r="BT156" s="2217"/>
      <c r="BU156" s="2217"/>
      <c r="BV156" s="2217"/>
      <c r="BW156" s="2217"/>
      <c r="BX156" s="2217"/>
      <c r="BY156" s="2217"/>
      <c r="BZ156" s="2217"/>
      <c r="CA156" s="2217"/>
      <c r="CB156" s="2217"/>
      <c r="CC156" s="2217"/>
      <c r="CD156" s="2217"/>
      <c r="CE156" s="2217"/>
      <c r="CF156" s="2217"/>
      <c r="CG156" s="2217"/>
      <c r="CH156" s="2217"/>
      <c r="CI156" s="2217"/>
      <c r="CJ156" s="2217"/>
      <c r="CK156" s="2217"/>
      <c r="CL156" s="2217"/>
      <c r="CM156" s="2217"/>
      <c r="CN156" s="2217"/>
      <c r="CO156" s="2217"/>
      <c r="CP156" s="2217"/>
      <c r="CQ156" s="2218">
        <f t="shared" si="6"/>
        <v>0</v>
      </c>
    </row>
    <row r="157" spans="1:95">
      <c r="A157" s="2215" t="s">
        <v>2142</v>
      </c>
      <c r="B157" s="2216" t="s">
        <v>2023</v>
      </c>
      <c r="C157" s="2217"/>
      <c r="D157" s="2217"/>
      <c r="E157" s="2217"/>
      <c r="F157" s="2217"/>
      <c r="G157" s="2217"/>
      <c r="H157" s="2217"/>
      <c r="I157" s="2217"/>
      <c r="J157" s="2217"/>
      <c r="K157" s="2217"/>
      <c r="L157" s="2217"/>
      <c r="M157" s="2217"/>
      <c r="N157" s="2217"/>
      <c r="O157" s="2217"/>
      <c r="P157" s="2217"/>
      <c r="Q157" s="2217"/>
      <c r="R157" s="2217"/>
      <c r="S157" s="2217"/>
      <c r="T157" s="2217"/>
      <c r="U157" s="2217"/>
      <c r="V157" s="2217"/>
      <c r="W157" s="2217"/>
      <c r="X157" s="2217"/>
      <c r="Y157" s="2217"/>
      <c r="Z157" s="2217"/>
      <c r="AA157" s="2217"/>
      <c r="AB157" s="2217"/>
      <c r="AC157" s="2217"/>
      <c r="AD157" s="2217"/>
      <c r="AE157" s="2217"/>
      <c r="AF157" s="2217"/>
      <c r="AG157" s="2217"/>
      <c r="AH157" s="2217"/>
      <c r="AI157" s="2217"/>
      <c r="AJ157" s="2217"/>
      <c r="AK157" s="2217"/>
      <c r="AL157" s="2217"/>
      <c r="AM157" s="2217"/>
      <c r="AN157" s="2217"/>
      <c r="AO157" s="2217"/>
      <c r="AP157" s="2217"/>
      <c r="AQ157" s="2217"/>
      <c r="AR157" s="2217"/>
      <c r="AS157" s="2217"/>
      <c r="AT157" s="2217"/>
      <c r="AU157" s="2217"/>
      <c r="AV157" s="2217"/>
      <c r="AW157" s="2217"/>
      <c r="AX157" s="2217"/>
      <c r="AY157" s="2217"/>
      <c r="AZ157" s="2217"/>
      <c r="BA157" s="2217"/>
      <c r="BB157" s="2217"/>
      <c r="BC157" s="2217"/>
      <c r="BD157" s="2217"/>
      <c r="BE157" s="2217"/>
      <c r="BF157" s="2217"/>
      <c r="BG157" s="2217"/>
      <c r="BH157" s="2217"/>
      <c r="BI157" s="2217"/>
      <c r="BJ157" s="2217"/>
      <c r="BK157" s="2217"/>
      <c r="BL157" s="2217"/>
      <c r="BM157" s="2217"/>
      <c r="BN157" s="2217"/>
      <c r="BO157" s="2217"/>
      <c r="BP157" s="2217"/>
      <c r="BQ157" s="2217"/>
      <c r="BR157" s="2217"/>
      <c r="BS157" s="2217"/>
      <c r="BT157" s="2217"/>
      <c r="BU157" s="2217"/>
      <c r="BV157" s="2217"/>
      <c r="BW157" s="2217"/>
      <c r="BX157" s="2217"/>
      <c r="BY157" s="2217"/>
      <c r="BZ157" s="2217"/>
      <c r="CA157" s="2217"/>
      <c r="CB157" s="2217"/>
      <c r="CC157" s="2217"/>
      <c r="CD157" s="2217"/>
      <c r="CE157" s="2217"/>
      <c r="CF157" s="2217"/>
      <c r="CG157" s="2217"/>
      <c r="CH157" s="2217"/>
      <c r="CI157" s="2217"/>
      <c r="CJ157" s="2217"/>
      <c r="CK157" s="2217"/>
      <c r="CL157" s="2217"/>
      <c r="CM157" s="2217"/>
      <c r="CN157" s="2217"/>
      <c r="CO157" s="2217"/>
      <c r="CP157" s="2217"/>
      <c r="CQ157" s="2218">
        <f t="shared" si="6"/>
        <v>0</v>
      </c>
    </row>
    <row r="158" spans="1:95">
      <c r="A158" s="2215" t="s">
        <v>2143</v>
      </c>
      <c r="B158" s="2216" t="s">
        <v>2023</v>
      </c>
      <c r="C158" s="2217"/>
      <c r="D158" s="2217"/>
      <c r="E158" s="2217"/>
      <c r="F158" s="2217"/>
      <c r="G158" s="2217"/>
      <c r="H158" s="2217"/>
      <c r="I158" s="2217"/>
      <c r="J158" s="2217"/>
      <c r="K158" s="2217"/>
      <c r="L158" s="2217"/>
      <c r="M158" s="2217"/>
      <c r="N158" s="2217"/>
      <c r="O158" s="2217"/>
      <c r="P158" s="2217"/>
      <c r="Q158" s="2217"/>
      <c r="R158" s="2217"/>
      <c r="S158" s="2217"/>
      <c r="T158" s="2217"/>
      <c r="U158" s="2217"/>
      <c r="V158" s="2217"/>
      <c r="W158" s="2217"/>
      <c r="X158" s="2217"/>
      <c r="Y158" s="2217"/>
      <c r="Z158" s="2217"/>
      <c r="AA158" s="2217"/>
      <c r="AB158" s="2217"/>
      <c r="AC158" s="2217"/>
      <c r="AD158" s="2217"/>
      <c r="AE158" s="2217"/>
      <c r="AF158" s="2217"/>
      <c r="AG158" s="2217"/>
      <c r="AH158" s="2217"/>
      <c r="AI158" s="2217"/>
      <c r="AJ158" s="2217"/>
      <c r="AK158" s="2217"/>
      <c r="AL158" s="2217"/>
      <c r="AM158" s="2217"/>
      <c r="AN158" s="2217"/>
      <c r="AO158" s="2217"/>
      <c r="AP158" s="2217"/>
      <c r="AQ158" s="2217"/>
      <c r="AR158" s="2217"/>
      <c r="AS158" s="2217"/>
      <c r="AT158" s="2217"/>
      <c r="AU158" s="2217"/>
      <c r="AV158" s="2217"/>
      <c r="AW158" s="2217"/>
      <c r="AX158" s="2217"/>
      <c r="AY158" s="2217"/>
      <c r="AZ158" s="2217"/>
      <c r="BA158" s="2217"/>
      <c r="BB158" s="2217"/>
      <c r="BC158" s="2217"/>
      <c r="BD158" s="2217"/>
      <c r="BE158" s="2217"/>
      <c r="BF158" s="2217"/>
      <c r="BG158" s="2217"/>
      <c r="BH158" s="2217"/>
      <c r="BI158" s="2217"/>
      <c r="BJ158" s="2217"/>
      <c r="BK158" s="2217"/>
      <c r="BL158" s="2217"/>
      <c r="BM158" s="2217"/>
      <c r="BN158" s="2217"/>
      <c r="BO158" s="2217"/>
      <c r="BP158" s="2217"/>
      <c r="BQ158" s="2217"/>
      <c r="BR158" s="2217"/>
      <c r="BS158" s="2217"/>
      <c r="BT158" s="2217"/>
      <c r="BU158" s="2217"/>
      <c r="BV158" s="2217"/>
      <c r="BW158" s="2217"/>
      <c r="BX158" s="2217"/>
      <c r="BY158" s="2217"/>
      <c r="BZ158" s="2217"/>
      <c r="CA158" s="2217"/>
      <c r="CB158" s="2217"/>
      <c r="CC158" s="2217"/>
      <c r="CD158" s="2217"/>
      <c r="CE158" s="2217"/>
      <c r="CF158" s="2217"/>
      <c r="CG158" s="2217"/>
      <c r="CH158" s="2217"/>
      <c r="CI158" s="2217"/>
      <c r="CJ158" s="2217"/>
      <c r="CK158" s="2217"/>
      <c r="CL158" s="2217"/>
      <c r="CM158" s="2217"/>
      <c r="CN158" s="2217"/>
      <c r="CO158" s="2217"/>
      <c r="CP158" s="2217"/>
      <c r="CQ158" s="2218">
        <f t="shared" si="6"/>
        <v>0</v>
      </c>
    </row>
    <row r="159" spans="1:95">
      <c r="A159" s="2215" t="s">
        <v>2144</v>
      </c>
      <c r="B159" s="2216" t="s">
        <v>2023</v>
      </c>
      <c r="C159" s="2217"/>
      <c r="D159" s="2217"/>
      <c r="E159" s="2217"/>
      <c r="F159" s="2217"/>
      <c r="G159" s="2217"/>
      <c r="H159" s="2217"/>
      <c r="I159" s="2217"/>
      <c r="J159" s="2217"/>
      <c r="K159" s="2217"/>
      <c r="L159" s="2217"/>
      <c r="M159" s="2217"/>
      <c r="N159" s="2217"/>
      <c r="O159" s="2217"/>
      <c r="P159" s="2217"/>
      <c r="Q159" s="2217"/>
      <c r="R159" s="2217"/>
      <c r="S159" s="2217"/>
      <c r="T159" s="2217"/>
      <c r="U159" s="2217"/>
      <c r="V159" s="2217"/>
      <c r="W159" s="2217"/>
      <c r="X159" s="2217"/>
      <c r="Y159" s="2217"/>
      <c r="Z159" s="2217"/>
      <c r="AA159" s="2217"/>
      <c r="AB159" s="2217"/>
      <c r="AC159" s="2217"/>
      <c r="AD159" s="2217"/>
      <c r="AE159" s="2217"/>
      <c r="AF159" s="2217"/>
      <c r="AG159" s="2217"/>
      <c r="AH159" s="2217"/>
      <c r="AI159" s="2217"/>
      <c r="AJ159" s="2217"/>
      <c r="AK159" s="2217"/>
      <c r="AL159" s="2217"/>
      <c r="AM159" s="2217"/>
      <c r="AN159" s="2217"/>
      <c r="AO159" s="2217"/>
      <c r="AP159" s="2217"/>
      <c r="AQ159" s="2217"/>
      <c r="AR159" s="2217"/>
      <c r="AS159" s="2217"/>
      <c r="AT159" s="2217"/>
      <c r="AU159" s="2217"/>
      <c r="AV159" s="2217"/>
      <c r="AW159" s="2217"/>
      <c r="AX159" s="2217"/>
      <c r="AY159" s="2217"/>
      <c r="AZ159" s="2217"/>
      <c r="BA159" s="2217"/>
      <c r="BB159" s="2217"/>
      <c r="BC159" s="2217"/>
      <c r="BD159" s="2217"/>
      <c r="BE159" s="2217"/>
      <c r="BF159" s="2217"/>
      <c r="BG159" s="2217"/>
      <c r="BH159" s="2217"/>
      <c r="BI159" s="2217"/>
      <c r="BJ159" s="2217"/>
      <c r="BK159" s="2217"/>
      <c r="BL159" s="2217"/>
      <c r="BM159" s="2217"/>
      <c r="BN159" s="2217"/>
      <c r="BO159" s="2217"/>
      <c r="BP159" s="2217"/>
      <c r="BQ159" s="2217"/>
      <c r="BR159" s="2217"/>
      <c r="BS159" s="2217"/>
      <c r="BT159" s="2217"/>
      <c r="BU159" s="2217"/>
      <c r="BV159" s="2217"/>
      <c r="BW159" s="2217"/>
      <c r="BX159" s="2217"/>
      <c r="BY159" s="2217"/>
      <c r="BZ159" s="2217"/>
      <c r="CA159" s="2217"/>
      <c r="CB159" s="2217"/>
      <c r="CC159" s="2217"/>
      <c r="CD159" s="2217"/>
      <c r="CE159" s="2217"/>
      <c r="CF159" s="2217"/>
      <c r="CG159" s="2217"/>
      <c r="CH159" s="2217"/>
      <c r="CI159" s="2217"/>
      <c r="CJ159" s="2217"/>
      <c r="CK159" s="2217"/>
      <c r="CL159" s="2217"/>
      <c r="CM159" s="2217"/>
      <c r="CN159" s="2217"/>
      <c r="CO159" s="2217"/>
      <c r="CP159" s="2217"/>
      <c r="CQ159" s="2218">
        <f t="shared" si="6"/>
        <v>0</v>
      </c>
    </row>
    <row r="160" spans="1:95">
      <c r="A160" s="2215" t="s">
        <v>2145</v>
      </c>
      <c r="B160" s="2216" t="s">
        <v>2023</v>
      </c>
      <c r="C160" s="2217"/>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7"/>
      <c r="AH160" s="2217"/>
      <c r="AI160" s="2217"/>
      <c r="AJ160" s="2217"/>
      <c r="AK160" s="2217"/>
      <c r="AL160" s="2217"/>
      <c r="AM160" s="2217"/>
      <c r="AN160" s="2217"/>
      <c r="AO160" s="2217"/>
      <c r="AP160" s="2217"/>
      <c r="AQ160" s="2217"/>
      <c r="AR160" s="2217"/>
      <c r="AS160" s="2217"/>
      <c r="AT160" s="2217"/>
      <c r="AU160" s="2217"/>
      <c r="AV160" s="2217"/>
      <c r="AW160" s="2217"/>
      <c r="AX160" s="2217"/>
      <c r="AY160" s="2217"/>
      <c r="AZ160" s="2217"/>
      <c r="BA160" s="2217"/>
      <c r="BB160" s="2217"/>
      <c r="BC160" s="2217"/>
      <c r="BD160" s="2217"/>
      <c r="BE160" s="2217"/>
      <c r="BF160" s="2217"/>
      <c r="BG160" s="2217"/>
      <c r="BH160" s="2217"/>
      <c r="BI160" s="2217"/>
      <c r="BJ160" s="2217"/>
      <c r="BK160" s="2217"/>
      <c r="BL160" s="2217"/>
      <c r="BM160" s="2217"/>
      <c r="BN160" s="2217"/>
      <c r="BO160" s="2217"/>
      <c r="BP160" s="2217"/>
      <c r="BQ160" s="2217"/>
      <c r="BR160" s="2217"/>
      <c r="BS160" s="2217"/>
      <c r="BT160" s="2217"/>
      <c r="BU160" s="2217"/>
      <c r="BV160" s="2217"/>
      <c r="BW160" s="2217"/>
      <c r="BX160" s="2217"/>
      <c r="BY160" s="2217"/>
      <c r="BZ160" s="2217"/>
      <c r="CA160" s="2217"/>
      <c r="CB160" s="2217"/>
      <c r="CC160" s="2217"/>
      <c r="CD160" s="2217"/>
      <c r="CE160" s="2217"/>
      <c r="CF160" s="2217"/>
      <c r="CG160" s="2217"/>
      <c r="CH160" s="2217"/>
      <c r="CI160" s="2217"/>
      <c r="CJ160" s="2217"/>
      <c r="CK160" s="2217"/>
      <c r="CL160" s="2217"/>
      <c r="CM160" s="2217"/>
      <c r="CN160" s="2217"/>
      <c r="CO160" s="2217"/>
      <c r="CP160" s="2217"/>
      <c r="CQ160" s="2218">
        <f t="shared" si="6"/>
        <v>0</v>
      </c>
    </row>
    <row r="161" spans="1:104">
      <c r="A161" s="2215" t="s">
        <v>2146</v>
      </c>
      <c r="B161" s="2216" t="s">
        <v>2023</v>
      </c>
      <c r="C161" s="2217"/>
      <c r="D161" s="2217"/>
      <c r="E161" s="2217"/>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c r="AA161" s="2217"/>
      <c r="AB161" s="2217"/>
      <c r="AC161" s="2217"/>
      <c r="AD161" s="2217"/>
      <c r="AE161" s="2217"/>
      <c r="AF161" s="2217"/>
      <c r="AG161" s="2217"/>
      <c r="AH161" s="2217"/>
      <c r="AI161" s="2217"/>
      <c r="AJ161" s="2217"/>
      <c r="AK161" s="2217"/>
      <c r="AL161" s="2217"/>
      <c r="AM161" s="2217"/>
      <c r="AN161" s="2217"/>
      <c r="AO161" s="2217"/>
      <c r="AP161" s="2217"/>
      <c r="AQ161" s="2217"/>
      <c r="AR161" s="2217"/>
      <c r="AS161" s="2217"/>
      <c r="AT161" s="2217"/>
      <c r="AU161" s="2217"/>
      <c r="AV161" s="2217"/>
      <c r="AW161" s="2217"/>
      <c r="AX161" s="2217"/>
      <c r="AY161" s="2217"/>
      <c r="AZ161" s="2217"/>
      <c r="BA161" s="2217"/>
      <c r="BB161" s="2217"/>
      <c r="BC161" s="2217"/>
      <c r="BD161" s="2217"/>
      <c r="BE161" s="2217"/>
      <c r="BF161" s="2217"/>
      <c r="BG161" s="2217"/>
      <c r="BH161" s="2217"/>
      <c r="BI161" s="2217"/>
      <c r="BJ161" s="2217"/>
      <c r="BK161" s="2217"/>
      <c r="BL161" s="2217"/>
      <c r="BM161" s="2217"/>
      <c r="BN161" s="2217"/>
      <c r="BO161" s="2217"/>
      <c r="BP161" s="2217"/>
      <c r="BQ161" s="2217"/>
      <c r="BR161" s="2217"/>
      <c r="BS161" s="2217"/>
      <c r="BT161" s="2217"/>
      <c r="BU161" s="2217"/>
      <c r="BV161" s="2217"/>
      <c r="BW161" s="2217"/>
      <c r="BX161" s="2217"/>
      <c r="BY161" s="2217"/>
      <c r="BZ161" s="2217"/>
      <c r="CA161" s="2217"/>
      <c r="CB161" s="2217"/>
      <c r="CC161" s="2217"/>
      <c r="CD161" s="2217"/>
      <c r="CE161" s="2217"/>
      <c r="CF161" s="2217"/>
      <c r="CG161" s="2217"/>
      <c r="CH161" s="2217"/>
      <c r="CI161" s="2217"/>
      <c r="CJ161" s="2217"/>
      <c r="CK161" s="2217"/>
      <c r="CL161" s="2217"/>
      <c r="CM161" s="2217"/>
      <c r="CN161" s="2217"/>
      <c r="CO161" s="2217"/>
      <c r="CP161" s="2217"/>
      <c r="CQ161" s="2218">
        <f t="shared" si="6"/>
        <v>0</v>
      </c>
    </row>
    <row r="162" spans="1:104">
      <c r="A162" s="2215" t="s">
        <v>2147</v>
      </c>
      <c r="B162" s="2216" t="s">
        <v>2023</v>
      </c>
      <c r="C162" s="2217"/>
      <c r="D162" s="2217"/>
      <c r="E162" s="2217"/>
      <c r="F162" s="2217"/>
      <c r="G162" s="2217"/>
      <c r="H162" s="2217"/>
      <c r="I162" s="2217"/>
      <c r="J162" s="2217"/>
      <c r="K162" s="2217"/>
      <c r="L162" s="2217"/>
      <c r="M162" s="2217"/>
      <c r="N162" s="2217"/>
      <c r="O162" s="2217"/>
      <c r="P162" s="2217"/>
      <c r="Q162" s="2217"/>
      <c r="R162" s="2217"/>
      <c r="S162" s="2217"/>
      <c r="T162" s="2217"/>
      <c r="U162" s="2217"/>
      <c r="V162" s="2217"/>
      <c r="W162" s="2217"/>
      <c r="X162" s="2217"/>
      <c r="Y162" s="2217"/>
      <c r="Z162" s="2217"/>
      <c r="AA162" s="2217"/>
      <c r="AB162" s="2217"/>
      <c r="AC162" s="2217"/>
      <c r="AD162" s="2217"/>
      <c r="AE162" s="2217"/>
      <c r="AF162" s="2217"/>
      <c r="AG162" s="2217"/>
      <c r="AH162" s="2217"/>
      <c r="AI162" s="2217"/>
      <c r="AJ162" s="2217"/>
      <c r="AK162" s="2217"/>
      <c r="AL162" s="2217"/>
      <c r="AM162" s="2217"/>
      <c r="AN162" s="2217"/>
      <c r="AO162" s="2217"/>
      <c r="AP162" s="2217"/>
      <c r="AQ162" s="2217"/>
      <c r="AR162" s="2217"/>
      <c r="AS162" s="2217"/>
      <c r="AT162" s="2217"/>
      <c r="AU162" s="2217"/>
      <c r="AV162" s="2217"/>
      <c r="AW162" s="2217"/>
      <c r="AX162" s="2217"/>
      <c r="AY162" s="2217"/>
      <c r="AZ162" s="2217"/>
      <c r="BA162" s="2217"/>
      <c r="BB162" s="2217"/>
      <c r="BC162" s="2217"/>
      <c r="BD162" s="2217"/>
      <c r="BE162" s="2217"/>
      <c r="BF162" s="2217"/>
      <c r="BG162" s="2217"/>
      <c r="BH162" s="2217"/>
      <c r="BI162" s="2217"/>
      <c r="BJ162" s="2217"/>
      <c r="BK162" s="2217"/>
      <c r="BL162" s="2217"/>
      <c r="BM162" s="2217"/>
      <c r="BN162" s="2217"/>
      <c r="BO162" s="2217"/>
      <c r="BP162" s="2217"/>
      <c r="BQ162" s="2217"/>
      <c r="BR162" s="2217"/>
      <c r="BS162" s="2217"/>
      <c r="BT162" s="2217"/>
      <c r="BU162" s="2217"/>
      <c r="BV162" s="2217"/>
      <c r="BW162" s="2217"/>
      <c r="BX162" s="2217"/>
      <c r="BY162" s="2217"/>
      <c r="BZ162" s="2217"/>
      <c r="CA162" s="2217"/>
      <c r="CB162" s="2217"/>
      <c r="CC162" s="2217"/>
      <c r="CD162" s="2217"/>
      <c r="CE162" s="2217"/>
      <c r="CF162" s="2217"/>
      <c r="CG162" s="2217"/>
      <c r="CH162" s="2217"/>
      <c r="CI162" s="2217"/>
      <c r="CJ162" s="2217"/>
      <c r="CK162" s="2217"/>
      <c r="CL162" s="2217"/>
      <c r="CM162" s="2217"/>
      <c r="CN162" s="2217"/>
      <c r="CO162" s="2217"/>
      <c r="CP162" s="2217"/>
      <c r="CQ162" s="2218">
        <f t="shared" si="6"/>
        <v>0</v>
      </c>
    </row>
    <row r="163" spans="1:104">
      <c r="A163" s="2215" t="s">
        <v>2148</v>
      </c>
      <c r="B163" s="2216" t="s">
        <v>2023</v>
      </c>
      <c r="C163" s="2217"/>
      <c r="D163" s="2217"/>
      <c r="E163" s="2217"/>
      <c r="F163" s="2217"/>
      <c r="G163" s="2217"/>
      <c r="H163" s="2217"/>
      <c r="I163" s="2217"/>
      <c r="J163" s="2217"/>
      <c r="K163" s="2217"/>
      <c r="L163" s="2217"/>
      <c r="M163" s="2217"/>
      <c r="N163" s="2217"/>
      <c r="O163" s="2217"/>
      <c r="P163" s="2217"/>
      <c r="Q163" s="2217"/>
      <c r="R163" s="2217"/>
      <c r="S163" s="2217"/>
      <c r="T163" s="2217"/>
      <c r="U163" s="2217"/>
      <c r="V163" s="2217"/>
      <c r="W163" s="2217"/>
      <c r="X163" s="2217"/>
      <c r="Y163" s="2217"/>
      <c r="Z163" s="2217"/>
      <c r="AA163" s="2217"/>
      <c r="AB163" s="2217"/>
      <c r="AC163" s="2217"/>
      <c r="AD163" s="2217"/>
      <c r="AE163" s="2217"/>
      <c r="AF163" s="2217"/>
      <c r="AG163" s="2217"/>
      <c r="AH163" s="2217"/>
      <c r="AI163" s="2217"/>
      <c r="AJ163" s="2217"/>
      <c r="AK163" s="2217"/>
      <c r="AL163" s="2217"/>
      <c r="AM163" s="2217"/>
      <c r="AN163" s="2217"/>
      <c r="AO163" s="2217"/>
      <c r="AP163" s="2217"/>
      <c r="AQ163" s="2217"/>
      <c r="AR163" s="2217"/>
      <c r="AS163" s="2217"/>
      <c r="AT163" s="2217"/>
      <c r="AU163" s="2217"/>
      <c r="AV163" s="2217"/>
      <c r="AW163" s="2217"/>
      <c r="AX163" s="2217"/>
      <c r="AY163" s="2217"/>
      <c r="AZ163" s="2217"/>
      <c r="BA163" s="2217"/>
      <c r="BB163" s="2217"/>
      <c r="BC163" s="2217"/>
      <c r="BD163" s="2217"/>
      <c r="BE163" s="2217"/>
      <c r="BF163" s="2217"/>
      <c r="BG163" s="2217"/>
      <c r="BH163" s="2217"/>
      <c r="BI163" s="2217"/>
      <c r="BJ163" s="2217"/>
      <c r="BK163" s="2217"/>
      <c r="BL163" s="2217"/>
      <c r="BM163" s="2217"/>
      <c r="BN163" s="2217"/>
      <c r="BO163" s="2217"/>
      <c r="BP163" s="2217"/>
      <c r="BQ163" s="2217"/>
      <c r="BR163" s="2217"/>
      <c r="BS163" s="2217"/>
      <c r="BT163" s="2217"/>
      <c r="BU163" s="2217"/>
      <c r="BV163" s="2217"/>
      <c r="BW163" s="2217"/>
      <c r="BX163" s="2217"/>
      <c r="BY163" s="2217"/>
      <c r="BZ163" s="2217"/>
      <c r="CA163" s="2217"/>
      <c r="CB163" s="2217"/>
      <c r="CC163" s="2217"/>
      <c r="CD163" s="2217"/>
      <c r="CE163" s="2217"/>
      <c r="CF163" s="2217"/>
      <c r="CG163" s="2217"/>
      <c r="CH163" s="2217"/>
      <c r="CI163" s="2217"/>
      <c r="CJ163" s="2217"/>
      <c r="CK163" s="2217"/>
      <c r="CL163" s="2217"/>
      <c r="CM163" s="2217"/>
      <c r="CN163" s="2217"/>
      <c r="CO163" s="2217"/>
      <c r="CP163" s="2217"/>
      <c r="CQ163" s="2218">
        <f t="shared" si="6"/>
        <v>0</v>
      </c>
    </row>
    <row r="164" spans="1:104">
      <c r="A164" s="2215" t="s">
        <v>2149</v>
      </c>
      <c r="B164" s="2216" t="s">
        <v>2023</v>
      </c>
      <c r="C164" s="2217"/>
      <c r="D164" s="2217"/>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2217"/>
      <c r="AJ164" s="2217"/>
      <c r="AK164" s="2217"/>
      <c r="AL164" s="2217"/>
      <c r="AM164" s="2217"/>
      <c r="AN164" s="2217"/>
      <c r="AO164" s="2217"/>
      <c r="AP164" s="2217"/>
      <c r="AQ164" s="2217"/>
      <c r="AR164" s="2217"/>
      <c r="AS164" s="2217"/>
      <c r="AT164" s="2217"/>
      <c r="AU164" s="2217"/>
      <c r="AV164" s="2217"/>
      <c r="AW164" s="2217"/>
      <c r="AX164" s="2217"/>
      <c r="AY164" s="2217"/>
      <c r="AZ164" s="2217"/>
      <c r="BA164" s="2217"/>
      <c r="BB164" s="2217"/>
      <c r="BC164" s="2217"/>
      <c r="BD164" s="2217"/>
      <c r="BE164" s="2217"/>
      <c r="BF164" s="2217"/>
      <c r="BG164" s="2217"/>
      <c r="BH164" s="2217"/>
      <c r="BI164" s="2217"/>
      <c r="BJ164" s="2217"/>
      <c r="BK164" s="2217"/>
      <c r="BL164" s="2217"/>
      <c r="BM164" s="2217"/>
      <c r="BN164" s="2217"/>
      <c r="BO164" s="2217"/>
      <c r="BP164" s="2217"/>
      <c r="BQ164" s="2217"/>
      <c r="BR164" s="2217"/>
      <c r="BS164" s="2217"/>
      <c r="BT164" s="2217"/>
      <c r="BU164" s="2217"/>
      <c r="BV164" s="2217"/>
      <c r="BW164" s="2217"/>
      <c r="BX164" s="2217"/>
      <c r="BY164" s="2217"/>
      <c r="BZ164" s="2217"/>
      <c r="CA164" s="2217"/>
      <c r="CB164" s="2217"/>
      <c r="CC164" s="2217"/>
      <c r="CD164" s="2217"/>
      <c r="CE164" s="2217"/>
      <c r="CF164" s="2217"/>
      <c r="CG164" s="2217"/>
      <c r="CH164" s="2217"/>
      <c r="CI164" s="2217"/>
      <c r="CJ164" s="2217"/>
      <c r="CK164" s="2217"/>
      <c r="CL164" s="2217"/>
      <c r="CM164" s="2217"/>
      <c r="CN164" s="2217"/>
      <c r="CO164" s="2217"/>
      <c r="CP164" s="2217"/>
      <c r="CQ164" s="2218">
        <f t="shared" si="6"/>
        <v>0</v>
      </c>
    </row>
    <row r="165" spans="1:104">
      <c r="A165" s="2215" t="s">
        <v>2150</v>
      </c>
      <c r="B165" s="2216" t="s">
        <v>2023</v>
      </c>
      <c r="C165" s="2217"/>
      <c r="D165" s="2217"/>
      <c r="E165" s="2217"/>
      <c r="F165" s="2217"/>
      <c r="G165" s="2217"/>
      <c r="H165" s="2217"/>
      <c r="I165" s="2217"/>
      <c r="J165" s="2217"/>
      <c r="K165" s="2217"/>
      <c r="L165" s="2217"/>
      <c r="M165" s="2217"/>
      <c r="N165" s="2217"/>
      <c r="O165" s="2217"/>
      <c r="P165" s="2217"/>
      <c r="Q165" s="2217"/>
      <c r="R165" s="2217"/>
      <c r="S165" s="2217"/>
      <c r="T165" s="2217"/>
      <c r="U165" s="2217"/>
      <c r="V165" s="2217"/>
      <c r="W165" s="2217"/>
      <c r="X165" s="2217"/>
      <c r="Y165" s="2217"/>
      <c r="Z165" s="2217"/>
      <c r="AA165" s="2217"/>
      <c r="AB165" s="2217"/>
      <c r="AC165" s="2217"/>
      <c r="AD165" s="2217"/>
      <c r="AE165" s="2217"/>
      <c r="AF165" s="2217"/>
      <c r="AG165" s="2217"/>
      <c r="AH165" s="2217"/>
      <c r="AI165" s="2217"/>
      <c r="AJ165" s="2217"/>
      <c r="AK165" s="2217"/>
      <c r="AL165" s="2217"/>
      <c r="AM165" s="2217"/>
      <c r="AN165" s="2217"/>
      <c r="AO165" s="2217"/>
      <c r="AP165" s="2217"/>
      <c r="AQ165" s="2217"/>
      <c r="AR165" s="2217"/>
      <c r="AS165" s="2217"/>
      <c r="AT165" s="2217"/>
      <c r="AU165" s="2217"/>
      <c r="AV165" s="2217"/>
      <c r="AW165" s="2217"/>
      <c r="AX165" s="2217"/>
      <c r="AY165" s="2217"/>
      <c r="AZ165" s="2217"/>
      <c r="BA165" s="2217"/>
      <c r="BB165" s="2217"/>
      <c r="BC165" s="2217"/>
      <c r="BD165" s="2217"/>
      <c r="BE165" s="2217"/>
      <c r="BF165" s="2217"/>
      <c r="BG165" s="2217"/>
      <c r="BH165" s="2217"/>
      <c r="BI165" s="2217"/>
      <c r="BJ165" s="2217"/>
      <c r="BK165" s="2217"/>
      <c r="BL165" s="2217"/>
      <c r="BM165" s="2217"/>
      <c r="BN165" s="2217"/>
      <c r="BO165" s="2217"/>
      <c r="BP165" s="2217"/>
      <c r="BQ165" s="2217"/>
      <c r="BR165" s="2217"/>
      <c r="BS165" s="2217"/>
      <c r="BT165" s="2217"/>
      <c r="BU165" s="2217"/>
      <c r="BV165" s="2217"/>
      <c r="BW165" s="2217"/>
      <c r="BX165" s="2217"/>
      <c r="BY165" s="2217"/>
      <c r="BZ165" s="2217"/>
      <c r="CA165" s="2217"/>
      <c r="CB165" s="2217"/>
      <c r="CC165" s="2217"/>
      <c r="CD165" s="2217"/>
      <c r="CE165" s="2217"/>
      <c r="CF165" s="2217"/>
      <c r="CG165" s="2217"/>
      <c r="CH165" s="2217"/>
      <c r="CI165" s="2217"/>
      <c r="CJ165" s="2217"/>
      <c r="CK165" s="2217"/>
      <c r="CL165" s="2217"/>
      <c r="CM165" s="2217"/>
      <c r="CN165" s="2217"/>
      <c r="CO165" s="2217"/>
      <c r="CP165" s="2217"/>
      <c r="CQ165" s="2218">
        <f t="shared" si="6"/>
        <v>0</v>
      </c>
    </row>
    <row r="166" spans="1:104">
      <c r="A166" s="2215"/>
      <c r="B166" s="2220"/>
      <c r="C166" s="2221"/>
      <c r="D166" s="2221"/>
      <c r="E166" s="2221"/>
      <c r="F166" s="2221"/>
      <c r="G166" s="2221"/>
      <c r="H166" s="2221"/>
      <c r="I166" s="2221"/>
      <c r="J166" s="2221"/>
      <c r="K166" s="2221"/>
      <c r="L166" s="2221"/>
      <c r="M166" s="2221"/>
      <c r="N166" s="2221"/>
      <c r="O166" s="2221"/>
      <c r="P166" s="2221"/>
      <c r="Q166" s="2221"/>
      <c r="R166" s="2221"/>
      <c r="S166" s="2221"/>
      <c r="T166" s="2221"/>
      <c r="U166" s="2221"/>
      <c r="V166" s="2221"/>
      <c r="W166" s="2221"/>
      <c r="X166" s="2221"/>
      <c r="Y166" s="2221"/>
      <c r="Z166" s="2221"/>
      <c r="AA166" s="2221"/>
      <c r="AB166" s="2221"/>
      <c r="AC166" s="2221"/>
      <c r="AD166" s="2221"/>
      <c r="AE166" s="2221"/>
      <c r="AF166" s="2221"/>
      <c r="AG166" s="2221"/>
      <c r="AH166" s="2221"/>
      <c r="AI166" s="2221"/>
      <c r="AJ166" s="2221"/>
      <c r="AK166" s="2221"/>
      <c r="AL166" s="2221"/>
      <c r="AM166" s="2221"/>
      <c r="AN166" s="2221"/>
      <c r="AO166" s="2221"/>
      <c r="AP166" s="2221"/>
      <c r="AQ166" s="2221"/>
      <c r="AR166" s="2221"/>
      <c r="AS166" s="2221"/>
      <c r="AT166" s="2221"/>
      <c r="AU166" s="2221"/>
      <c r="AV166" s="2221"/>
      <c r="AW166" s="2221"/>
      <c r="AX166" s="2221"/>
      <c r="AY166" s="2221"/>
      <c r="AZ166" s="2221"/>
      <c r="BA166" s="2221"/>
      <c r="BB166" s="2221"/>
      <c r="BC166" s="2221"/>
      <c r="BD166" s="2221"/>
      <c r="BE166" s="2221"/>
      <c r="BF166" s="2221"/>
      <c r="BG166" s="2221"/>
      <c r="BH166" s="2221"/>
      <c r="BI166" s="2221"/>
      <c r="BJ166" s="2221"/>
      <c r="BK166" s="2221"/>
      <c r="BL166" s="2221"/>
      <c r="BM166" s="2221"/>
      <c r="BN166" s="2221"/>
      <c r="BO166" s="2221"/>
      <c r="BP166" s="2221"/>
      <c r="BQ166" s="2221"/>
      <c r="BR166" s="2221"/>
      <c r="BS166" s="2221"/>
      <c r="BT166" s="2221"/>
      <c r="BU166" s="2221"/>
      <c r="BV166" s="2221"/>
      <c r="BW166" s="2221"/>
      <c r="BX166" s="2221"/>
      <c r="BY166" s="2221"/>
      <c r="BZ166" s="2221"/>
      <c r="CA166" s="2221"/>
      <c r="CB166" s="2221"/>
      <c r="CC166" s="2221"/>
      <c r="CD166" s="2221"/>
      <c r="CE166" s="2221"/>
      <c r="CF166" s="2221"/>
      <c r="CG166" s="2221"/>
      <c r="CH166" s="2221"/>
      <c r="CI166" s="2221"/>
      <c r="CJ166" s="2221"/>
      <c r="CK166" s="2221"/>
      <c r="CL166" s="2221"/>
      <c r="CM166" s="2221"/>
      <c r="CN166" s="2221"/>
      <c r="CO166" s="2221"/>
      <c r="CP166" s="2221"/>
      <c r="CQ166" s="2221"/>
      <c r="CR166" s="2222"/>
      <c r="CS166" s="2222"/>
      <c r="CT166" s="2222"/>
      <c r="CU166" s="2222"/>
      <c r="CV166" s="2222"/>
      <c r="CW166" s="2222"/>
      <c r="CX166" s="2222"/>
      <c r="CY166" s="2222"/>
      <c r="CZ166" s="2222"/>
    </row>
    <row r="167" spans="1:104">
      <c r="A167" s="2227" t="s">
        <v>2151</v>
      </c>
      <c r="B167" s="2220"/>
      <c r="C167" s="2221"/>
      <c r="D167" s="2221"/>
      <c r="E167" s="2221"/>
      <c r="F167" s="2221"/>
      <c r="G167" s="2221"/>
      <c r="H167" s="2221"/>
      <c r="I167" s="2221"/>
      <c r="J167" s="2221"/>
      <c r="K167" s="2221"/>
      <c r="L167" s="2221"/>
      <c r="M167" s="2221"/>
      <c r="N167" s="2221"/>
      <c r="O167" s="2221"/>
      <c r="P167" s="2221"/>
      <c r="Q167" s="2221"/>
      <c r="R167" s="2221"/>
      <c r="S167" s="2221"/>
      <c r="T167" s="2221"/>
      <c r="U167" s="2221"/>
      <c r="V167" s="2221"/>
      <c r="W167" s="2221"/>
      <c r="X167" s="2221"/>
      <c r="Y167" s="2221"/>
      <c r="Z167" s="2221"/>
      <c r="AA167" s="2221"/>
      <c r="AB167" s="2221"/>
      <c r="AC167" s="2221"/>
      <c r="AD167" s="2221"/>
      <c r="AE167" s="2221"/>
      <c r="AF167" s="2221"/>
      <c r="AG167" s="2221"/>
      <c r="AH167" s="2221"/>
      <c r="AI167" s="2221"/>
      <c r="AJ167" s="2221"/>
      <c r="AK167" s="2221"/>
      <c r="AL167" s="2221"/>
      <c r="AM167" s="2221"/>
      <c r="AN167" s="2221"/>
      <c r="AO167" s="2221"/>
      <c r="AP167" s="2221"/>
      <c r="AQ167" s="2221"/>
      <c r="AR167" s="2221"/>
      <c r="AS167" s="2221"/>
      <c r="AT167" s="2221"/>
      <c r="AU167" s="2221"/>
      <c r="AV167" s="2221"/>
      <c r="AW167" s="2221"/>
      <c r="AX167" s="2221"/>
      <c r="AY167" s="2221"/>
      <c r="AZ167" s="2221"/>
      <c r="BA167" s="2221"/>
      <c r="BB167" s="2221"/>
      <c r="BC167" s="2221"/>
      <c r="BD167" s="2221"/>
      <c r="BE167" s="2221"/>
      <c r="BF167" s="2221"/>
      <c r="BG167" s="2221"/>
      <c r="BH167" s="2221"/>
      <c r="BI167" s="2221"/>
      <c r="BJ167" s="2221"/>
      <c r="BK167" s="2221"/>
      <c r="BL167" s="2221"/>
      <c r="BM167" s="2221"/>
      <c r="BN167" s="2221"/>
      <c r="BO167" s="2221"/>
      <c r="BP167" s="2221"/>
      <c r="BQ167" s="2221"/>
      <c r="BR167" s="2221"/>
      <c r="BS167" s="2221"/>
      <c r="BT167" s="2221"/>
      <c r="BU167" s="2221"/>
      <c r="BV167" s="2221"/>
      <c r="BW167" s="2221"/>
      <c r="BX167" s="2221"/>
      <c r="BY167" s="2221"/>
      <c r="BZ167" s="2221"/>
      <c r="CA167" s="2221"/>
      <c r="CB167" s="2221"/>
      <c r="CC167" s="2221"/>
      <c r="CD167" s="2221"/>
      <c r="CE167" s="2221"/>
      <c r="CF167" s="2221"/>
      <c r="CG167" s="2221"/>
      <c r="CH167" s="2221"/>
      <c r="CI167" s="2221"/>
      <c r="CJ167" s="2221"/>
      <c r="CK167" s="2221"/>
      <c r="CL167" s="2221"/>
      <c r="CM167" s="2221"/>
      <c r="CN167" s="2221"/>
      <c r="CO167" s="2221"/>
      <c r="CP167" s="2221"/>
      <c r="CQ167" s="2221"/>
      <c r="CR167" s="2222"/>
      <c r="CS167" s="2222"/>
      <c r="CT167" s="2222"/>
      <c r="CU167" s="2222"/>
      <c r="CV167" s="2222"/>
      <c r="CW167" s="2222"/>
      <c r="CX167" s="2222"/>
      <c r="CY167" s="2222"/>
      <c r="CZ167" s="2222"/>
    </row>
    <row r="168" spans="1:104">
      <c r="A168" s="2215" t="s">
        <v>2152</v>
      </c>
      <c r="B168" s="2216" t="s">
        <v>2023</v>
      </c>
      <c r="C168" s="2217"/>
      <c r="D168" s="2217"/>
      <c r="E168" s="2217"/>
      <c r="F168" s="2217"/>
      <c r="G168" s="2217"/>
      <c r="H168" s="2217"/>
      <c r="I168" s="2217"/>
      <c r="J168" s="2217"/>
      <c r="K168" s="2217"/>
      <c r="L168" s="2217"/>
      <c r="M168" s="2217"/>
      <c r="N168" s="2217"/>
      <c r="O168" s="2217"/>
      <c r="P168" s="2217"/>
      <c r="Q168" s="2217"/>
      <c r="R168" s="2217"/>
      <c r="S168" s="2217"/>
      <c r="T168" s="2217"/>
      <c r="U168" s="2217"/>
      <c r="V168" s="2217"/>
      <c r="W168" s="2217"/>
      <c r="X168" s="2217"/>
      <c r="Y168" s="2217"/>
      <c r="Z168" s="2217"/>
      <c r="AA168" s="2217"/>
      <c r="AB168" s="2217"/>
      <c r="AC168" s="2217"/>
      <c r="AD168" s="2217"/>
      <c r="AE168" s="2217"/>
      <c r="AF168" s="2217"/>
      <c r="AG168" s="2217"/>
      <c r="AH168" s="2217"/>
      <c r="AI168" s="2217"/>
      <c r="AJ168" s="2217"/>
      <c r="AK168" s="2217"/>
      <c r="AL168" s="2217"/>
      <c r="AM168" s="2217"/>
      <c r="AN168" s="2217"/>
      <c r="AO168" s="2217"/>
      <c r="AP168" s="2217"/>
      <c r="AQ168" s="2217"/>
      <c r="AR168" s="2217"/>
      <c r="AS168" s="2217"/>
      <c r="AT168" s="2217"/>
      <c r="AU168" s="2217"/>
      <c r="AV168" s="2217"/>
      <c r="AW168" s="2217"/>
      <c r="AX168" s="2217"/>
      <c r="AY168" s="2217"/>
      <c r="AZ168" s="2217"/>
      <c r="BA168" s="2217"/>
      <c r="BB168" s="2217"/>
      <c r="BC168" s="2217"/>
      <c r="BD168" s="2217"/>
      <c r="BE168" s="2217"/>
      <c r="BF168" s="2217"/>
      <c r="BG168" s="2217"/>
      <c r="BH168" s="2217"/>
      <c r="BI168" s="2217"/>
      <c r="BJ168" s="2217"/>
      <c r="BK168" s="2217"/>
      <c r="BL168" s="2217"/>
      <c r="BM168" s="2217"/>
      <c r="BN168" s="2217"/>
      <c r="BO168" s="2217"/>
      <c r="BP168" s="2217"/>
      <c r="BQ168" s="2217"/>
      <c r="BR168" s="2217"/>
      <c r="BS168" s="2217"/>
      <c r="BT168" s="2217"/>
      <c r="BU168" s="2217"/>
      <c r="BV168" s="2217"/>
      <c r="BW168" s="2217"/>
      <c r="BX168" s="2217"/>
      <c r="BY168" s="2217"/>
      <c r="BZ168" s="2217"/>
      <c r="CA168" s="2217"/>
      <c r="CB168" s="2217"/>
      <c r="CC168" s="2217"/>
      <c r="CD168" s="2217"/>
      <c r="CE168" s="2217"/>
      <c r="CF168" s="2217"/>
      <c r="CG168" s="2217"/>
      <c r="CH168" s="2217"/>
      <c r="CI168" s="2217"/>
      <c r="CJ168" s="2217"/>
      <c r="CK168" s="2217"/>
      <c r="CL168" s="2217"/>
      <c r="CM168" s="2217"/>
      <c r="CN168" s="2217"/>
      <c r="CO168" s="2217"/>
      <c r="CP168" s="2217"/>
      <c r="CQ168" s="2218">
        <f t="shared" ref="CQ168:CQ175" si="7">SUM(C168:CP168)</f>
        <v>0</v>
      </c>
    </row>
    <row r="169" spans="1:104">
      <c r="A169" s="2215" t="s">
        <v>2153</v>
      </c>
      <c r="B169" s="2216" t="s">
        <v>2023</v>
      </c>
      <c r="C169" s="2217"/>
      <c r="D169" s="2217"/>
      <c r="E169" s="2217"/>
      <c r="F169" s="2217"/>
      <c r="G169" s="2217"/>
      <c r="H169" s="2217"/>
      <c r="I169" s="2217"/>
      <c r="J169" s="2217"/>
      <c r="K169" s="2217"/>
      <c r="L169" s="2217"/>
      <c r="M169" s="2217"/>
      <c r="N169" s="2217"/>
      <c r="O169" s="2217"/>
      <c r="P169" s="2217"/>
      <c r="Q169" s="2217"/>
      <c r="R169" s="2217"/>
      <c r="S169" s="2217"/>
      <c r="T169" s="2217"/>
      <c r="U169" s="2217"/>
      <c r="V169" s="2217"/>
      <c r="W169" s="2217"/>
      <c r="X169" s="2217"/>
      <c r="Y169" s="2217"/>
      <c r="Z169" s="2217"/>
      <c r="AA169" s="2217"/>
      <c r="AB169" s="2217"/>
      <c r="AC169" s="2217"/>
      <c r="AD169" s="2217"/>
      <c r="AE169" s="2217"/>
      <c r="AF169" s="2217"/>
      <c r="AG169" s="2217"/>
      <c r="AH169" s="2217"/>
      <c r="AI169" s="2217"/>
      <c r="AJ169" s="2217"/>
      <c r="AK169" s="2217"/>
      <c r="AL169" s="2217"/>
      <c r="AM169" s="2217"/>
      <c r="AN169" s="2217"/>
      <c r="AO169" s="2217"/>
      <c r="AP169" s="2217"/>
      <c r="AQ169" s="2217"/>
      <c r="AR169" s="2217"/>
      <c r="AS169" s="2217"/>
      <c r="AT169" s="2217"/>
      <c r="AU169" s="2217"/>
      <c r="AV169" s="2217"/>
      <c r="AW169" s="2217"/>
      <c r="AX169" s="2217"/>
      <c r="AY169" s="2217"/>
      <c r="AZ169" s="2217"/>
      <c r="BA169" s="2217"/>
      <c r="BB169" s="2217"/>
      <c r="BC169" s="2217"/>
      <c r="BD169" s="2217"/>
      <c r="BE169" s="2217"/>
      <c r="BF169" s="2217"/>
      <c r="BG169" s="2217"/>
      <c r="BH169" s="2217"/>
      <c r="BI169" s="2217"/>
      <c r="BJ169" s="2217"/>
      <c r="BK169" s="2217"/>
      <c r="BL169" s="2217"/>
      <c r="BM169" s="2217"/>
      <c r="BN169" s="2217"/>
      <c r="BO169" s="2217"/>
      <c r="BP169" s="2217"/>
      <c r="BQ169" s="2217"/>
      <c r="BR169" s="2217"/>
      <c r="BS169" s="2217"/>
      <c r="BT169" s="2217"/>
      <c r="BU169" s="2217"/>
      <c r="BV169" s="2217"/>
      <c r="BW169" s="2217"/>
      <c r="BX169" s="2217"/>
      <c r="BY169" s="2217"/>
      <c r="BZ169" s="2217"/>
      <c r="CA169" s="2217"/>
      <c r="CB169" s="2217"/>
      <c r="CC169" s="2217"/>
      <c r="CD169" s="2217"/>
      <c r="CE169" s="2217"/>
      <c r="CF169" s="2217"/>
      <c r="CG169" s="2217"/>
      <c r="CH169" s="2217"/>
      <c r="CI169" s="2217"/>
      <c r="CJ169" s="2217"/>
      <c r="CK169" s="2217"/>
      <c r="CL169" s="2217"/>
      <c r="CM169" s="2217"/>
      <c r="CN169" s="2217"/>
      <c r="CO169" s="2217"/>
      <c r="CP169" s="2217"/>
      <c r="CQ169" s="2218">
        <f t="shared" si="7"/>
        <v>0</v>
      </c>
    </row>
    <row r="170" spans="1:104">
      <c r="A170" s="2215" t="s">
        <v>2154</v>
      </c>
      <c r="B170" s="2216" t="s">
        <v>2023</v>
      </c>
      <c r="C170" s="2217"/>
      <c r="D170" s="2217"/>
      <c r="E170" s="2217"/>
      <c r="F170" s="2217"/>
      <c r="G170" s="2217"/>
      <c r="H170" s="2217"/>
      <c r="I170" s="2217"/>
      <c r="J170" s="2217"/>
      <c r="K170" s="2217"/>
      <c r="L170" s="2217"/>
      <c r="M170" s="2217"/>
      <c r="N170" s="2217"/>
      <c r="O170" s="2217"/>
      <c r="P170" s="2217"/>
      <c r="Q170" s="2217"/>
      <c r="R170" s="2217"/>
      <c r="S170" s="2217"/>
      <c r="T170" s="2217"/>
      <c r="U170" s="2217"/>
      <c r="V170" s="2217"/>
      <c r="W170" s="2217"/>
      <c r="X170" s="2217"/>
      <c r="Y170" s="2217"/>
      <c r="Z170" s="2217"/>
      <c r="AA170" s="2217"/>
      <c r="AB170" s="2217"/>
      <c r="AC170" s="2217"/>
      <c r="AD170" s="2217"/>
      <c r="AE170" s="2217"/>
      <c r="AF170" s="2217"/>
      <c r="AG170" s="2217"/>
      <c r="AH170" s="2217"/>
      <c r="AI170" s="2217"/>
      <c r="AJ170" s="2217"/>
      <c r="AK170" s="2217"/>
      <c r="AL170" s="2217"/>
      <c r="AM170" s="2217"/>
      <c r="AN170" s="2217"/>
      <c r="AO170" s="2217"/>
      <c r="AP170" s="2217"/>
      <c r="AQ170" s="2217"/>
      <c r="AR170" s="2217"/>
      <c r="AS170" s="2217"/>
      <c r="AT170" s="2217"/>
      <c r="AU170" s="2217"/>
      <c r="AV170" s="2217"/>
      <c r="AW170" s="2217"/>
      <c r="AX170" s="2217"/>
      <c r="AY170" s="2217"/>
      <c r="AZ170" s="2217"/>
      <c r="BA170" s="2217"/>
      <c r="BB170" s="2217"/>
      <c r="BC170" s="2217"/>
      <c r="BD170" s="2217"/>
      <c r="BE170" s="2217"/>
      <c r="BF170" s="2217"/>
      <c r="BG170" s="2217"/>
      <c r="BH170" s="2217"/>
      <c r="BI170" s="2217"/>
      <c r="BJ170" s="2217"/>
      <c r="BK170" s="2217"/>
      <c r="BL170" s="2217"/>
      <c r="BM170" s="2217"/>
      <c r="BN170" s="2217"/>
      <c r="BO170" s="2217"/>
      <c r="BP170" s="2217"/>
      <c r="BQ170" s="2217"/>
      <c r="BR170" s="2217"/>
      <c r="BS170" s="2217"/>
      <c r="BT170" s="2217"/>
      <c r="BU170" s="2217"/>
      <c r="BV170" s="2217"/>
      <c r="BW170" s="2217"/>
      <c r="BX170" s="2217"/>
      <c r="BY170" s="2217"/>
      <c r="BZ170" s="2217"/>
      <c r="CA170" s="2217"/>
      <c r="CB170" s="2217"/>
      <c r="CC170" s="2217"/>
      <c r="CD170" s="2217"/>
      <c r="CE170" s="2217"/>
      <c r="CF170" s="2217"/>
      <c r="CG170" s="2217"/>
      <c r="CH170" s="2217"/>
      <c r="CI170" s="2217"/>
      <c r="CJ170" s="2217"/>
      <c r="CK170" s="2217"/>
      <c r="CL170" s="2217"/>
      <c r="CM170" s="2217"/>
      <c r="CN170" s="2217"/>
      <c r="CO170" s="2217"/>
      <c r="CP170" s="2217"/>
      <c r="CQ170" s="2218">
        <f t="shared" si="7"/>
        <v>0</v>
      </c>
    </row>
    <row r="171" spans="1:104">
      <c r="A171" s="2215" t="s">
        <v>2155</v>
      </c>
      <c r="B171" s="2216" t="s">
        <v>2023</v>
      </c>
      <c r="C171" s="2217"/>
      <c r="D171" s="2217"/>
      <c r="E171" s="2217"/>
      <c r="F171" s="2217"/>
      <c r="G171" s="2217"/>
      <c r="H171" s="2217"/>
      <c r="I171" s="2217"/>
      <c r="J171" s="2217"/>
      <c r="K171" s="2217"/>
      <c r="L171" s="2217"/>
      <c r="M171" s="2217"/>
      <c r="N171" s="2217"/>
      <c r="O171" s="2217"/>
      <c r="P171" s="2217"/>
      <c r="Q171" s="2217"/>
      <c r="R171" s="2217"/>
      <c r="S171" s="2217"/>
      <c r="T171" s="2217"/>
      <c r="U171" s="2217"/>
      <c r="V171" s="2217"/>
      <c r="W171" s="2217"/>
      <c r="X171" s="2217"/>
      <c r="Y171" s="2217"/>
      <c r="Z171" s="2217"/>
      <c r="AA171" s="2217"/>
      <c r="AB171" s="2217"/>
      <c r="AC171" s="2217"/>
      <c r="AD171" s="2217"/>
      <c r="AE171" s="2217"/>
      <c r="AF171" s="2217"/>
      <c r="AG171" s="2217"/>
      <c r="AH171" s="2217"/>
      <c r="AI171" s="2217"/>
      <c r="AJ171" s="2217"/>
      <c r="AK171" s="2217"/>
      <c r="AL171" s="2217"/>
      <c r="AM171" s="2217"/>
      <c r="AN171" s="2217"/>
      <c r="AO171" s="2217"/>
      <c r="AP171" s="2217"/>
      <c r="AQ171" s="2217"/>
      <c r="AR171" s="2217"/>
      <c r="AS171" s="2217"/>
      <c r="AT171" s="2217"/>
      <c r="AU171" s="2217"/>
      <c r="AV171" s="2217"/>
      <c r="AW171" s="2217"/>
      <c r="AX171" s="2217"/>
      <c r="AY171" s="2217"/>
      <c r="AZ171" s="2217"/>
      <c r="BA171" s="2217"/>
      <c r="BB171" s="2217"/>
      <c r="BC171" s="2217"/>
      <c r="BD171" s="2217"/>
      <c r="BE171" s="2217"/>
      <c r="BF171" s="2217"/>
      <c r="BG171" s="2217"/>
      <c r="BH171" s="2217"/>
      <c r="BI171" s="2217"/>
      <c r="BJ171" s="2217"/>
      <c r="BK171" s="2217"/>
      <c r="BL171" s="2217"/>
      <c r="BM171" s="2217"/>
      <c r="BN171" s="2217"/>
      <c r="BO171" s="2217"/>
      <c r="BP171" s="2217"/>
      <c r="BQ171" s="2217"/>
      <c r="BR171" s="2217"/>
      <c r="BS171" s="2217"/>
      <c r="BT171" s="2217"/>
      <c r="BU171" s="2217"/>
      <c r="BV171" s="2217"/>
      <c r="BW171" s="2217"/>
      <c r="BX171" s="2217"/>
      <c r="BY171" s="2217"/>
      <c r="BZ171" s="2217"/>
      <c r="CA171" s="2217"/>
      <c r="CB171" s="2217"/>
      <c r="CC171" s="2217"/>
      <c r="CD171" s="2217"/>
      <c r="CE171" s="2217"/>
      <c r="CF171" s="2217"/>
      <c r="CG171" s="2217"/>
      <c r="CH171" s="2217"/>
      <c r="CI171" s="2217"/>
      <c r="CJ171" s="2217"/>
      <c r="CK171" s="2217"/>
      <c r="CL171" s="2217"/>
      <c r="CM171" s="2217"/>
      <c r="CN171" s="2217"/>
      <c r="CO171" s="2217"/>
      <c r="CP171" s="2217"/>
      <c r="CQ171" s="2218">
        <f t="shared" si="7"/>
        <v>0</v>
      </c>
    </row>
    <row r="172" spans="1:104">
      <c r="A172" s="2215" t="s">
        <v>2156</v>
      </c>
      <c r="B172" s="2216" t="s">
        <v>2023</v>
      </c>
      <c r="C172" s="2217"/>
      <c r="D172" s="2217"/>
      <c r="E172" s="2217"/>
      <c r="F172" s="2217"/>
      <c r="G172" s="2217"/>
      <c r="H172" s="2217"/>
      <c r="I172" s="2217"/>
      <c r="J172" s="2217"/>
      <c r="K172" s="2217"/>
      <c r="L172" s="2217"/>
      <c r="M172" s="2217"/>
      <c r="N172" s="2217"/>
      <c r="O172" s="2217"/>
      <c r="P172" s="2217"/>
      <c r="Q172" s="2217"/>
      <c r="R172" s="2217"/>
      <c r="S172" s="2217"/>
      <c r="T172" s="2217"/>
      <c r="U172" s="2217"/>
      <c r="V172" s="2217"/>
      <c r="W172" s="2217"/>
      <c r="X172" s="2217"/>
      <c r="Y172" s="2217"/>
      <c r="Z172" s="2217"/>
      <c r="AA172" s="2217"/>
      <c r="AB172" s="2217"/>
      <c r="AC172" s="2217"/>
      <c r="AD172" s="2217"/>
      <c r="AE172" s="2217"/>
      <c r="AF172" s="2217"/>
      <c r="AG172" s="2217"/>
      <c r="AH172" s="2217"/>
      <c r="AI172" s="2217"/>
      <c r="AJ172" s="2217"/>
      <c r="AK172" s="2217"/>
      <c r="AL172" s="2217"/>
      <c r="AM172" s="2217"/>
      <c r="AN172" s="2217"/>
      <c r="AO172" s="2217"/>
      <c r="AP172" s="2217"/>
      <c r="AQ172" s="2217"/>
      <c r="AR172" s="2217"/>
      <c r="AS172" s="2217"/>
      <c r="AT172" s="2217"/>
      <c r="AU172" s="2217"/>
      <c r="AV172" s="2217"/>
      <c r="AW172" s="2217"/>
      <c r="AX172" s="2217"/>
      <c r="AY172" s="2217"/>
      <c r="AZ172" s="2217"/>
      <c r="BA172" s="2217"/>
      <c r="BB172" s="2217"/>
      <c r="BC172" s="2217"/>
      <c r="BD172" s="2217"/>
      <c r="BE172" s="2217"/>
      <c r="BF172" s="2217"/>
      <c r="BG172" s="2217"/>
      <c r="BH172" s="2217"/>
      <c r="BI172" s="2217"/>
      <c r="BJ172" s="2217"/>
      <c r="BK172" s="2217"/>
      <c r="BL172" s="2217"/>
      <c r="BM172" s="2217"/>
      <c r="BN172" s="2217"/>
      <c r="BO172" s="2217"/>
      <c r="BP172" s="2217"/>
      <c r="BQ172" s="2217"/>
      <c r="BR172" s="2217"/>
      <c r="BS172" s="2217"/>
      <c r="BT172" s="2217"/>
      <c r="BU172" s="2217"/>
      <c r="BV172" s="2217"/>
      <c r="BW172" s="2217"/>
      <c r="BX172" s="2217"/>
      <c r="BY172" s="2217"/>
      <c r="BZ172" s="2217"/>
      <c r="CA172" s="2217"/>
      <c r="CB172" s="2217"/>
      <c r="CC172" s="2217"/>
      <c r="CD172" s="2217"/>
      <c r="CE172" s="2217"/>
      <c r="CF172" s="2217"/>
      <c r="CG172" s="2217"/>
      <c r="CH172" s="2217"/>
      <c r="CI172" s="2217"/>
      <c r="CJ172" s="2217"/>
      <c r="CK172" s="2217"/>
      <c r="CL172" s="2217"/>
      <c r="CM172" s="2217"/>
      <c r="CN172" s="2217"/>
      <c r="CO172" s="2217"/>
      <c r="CP172" s="2217"/>
      <c r="CQ172" s="2218">
        <f t="shared" si="7"/>
        <v>0</v>
      </c>
    </row>
    <row r="173" spans="1:104">
      <c r="A173" s="2215" t="s">
        <v>2157</v>
      </c>
      <c r="B173" s="2216" t="s">
        <v>2023</v>
      </c>
      <c r="C173" s="2217"/>
      <c r="D173" s="2217"/>
      <c r="E173" s="2217"/>
      <c r="F173" s="2217"/>
      <c r="G173" s="2217"/>
      <c r="H173" s="2217"/>
      <c r="I173" s="2217"/>
      <c r="J173" s="2217"/>
      <c r="K173" s="2217"/>
      <c r="L173" s="2217"/>
      <c r="M173" s="2217"/>
      <c r="N173" s="2217"/>
      <c r="O173" s="2217"/>
      <c r="P173" s="2217"/>
      <c r="Q173" s="2217"/>
      <c r="R173" s="2217"/>
      <c r="S173" s="2217"/>
      <c r="T173" s="2217"/>
      <c r="U173" s="2217"/>
      <c r="V173" s="2217"/>
      <c r="W173" s="2217"/>
      <c r="X173" s="2217"/>
      <c r="Y173" s="2217"/>
      <c r="Z173" s="2217"/>
      <c r="AA173" s="2217"/>
      <c r="AB173" s="2217"/>
      <c r="AC173" s="2217"/>
      <c r="AD173" s="2217"/>
      <c r="AE173" s="2217"/>
      <c r="AF173" s="2217"/>
      <c r="AG173" s="2217"/>
      <c r="AH173" s="2217"/>
      <c r="AI173" s="2217"/>
      <c r="AJ173" s="2217"/>
      <c r="AK173" s="2217"/>
      <c r="AL173" s="2217"/>
      <c r="AM173" s="2217"/>
      <c r="AN173" s="2217"/>
      <c r="AO173" s="2217"/>
      <c r="AP173" s="2217"/>
      <c r="AQ173" s="2217"/>
      <c r="AR173" s="2217"/>
      <c r="AS173" s="2217"/>
      <c r="AT173" s="2217"/>
      <c r="AU173" s="2217"/>
      <c r="AV173" s="2217"/>
      <c r="AW173" s="2217"/>
      <c r="AX173" s="2217"/>
      <c r="AY173" s="2217"/>
      <c r="AZ173" s="2217"/>
      <c r="BA173" s="2217"/>
      <c r="BB173" s="2217"/>
      <c r="BC173" s="2217"/>
      <c r="BD173" s="2217"/>
      <c r="BE173" s="2217"/>
      <c r="BF173" s="2217"/>
      <c r="BG173" s="2217"/>
      <c r="BH173" s="2217"/>
      <c r="BI173" s="2217"/>
      <c r="BJ173" s="2217"/>
      <c r="BK173" s="2217"/>
      <c r="BL173" s="2217"/>
      <c r="BM173" s="2217"/>
      <c r="BN173" s="2217"/>
      <c r="BO173" s="2217"/>
      <c r="BP173" s="2217"/>
      <c r="BQ173" s="2217"/>
      <c r="BR173" s="2217"/>
      <c r="BS173" s="2217"/>
      <c r="BT173" s="2217"/>
      <c r="BU173" s="2217"/>
      <c r="BV173" s="2217"/>
      <c r="BW173" s="2217"/>
      <c r="BX173" s="2217"/>
      <c r="BY173" s="2217"/>
      <c r="BZ173" s="2217"/>
      <c r="CA173" s="2217"/>
      <c r="CB173" s="2217"/>
      <c r="CC173" s="2217"/>
      <c r="CD173" s="2217"/>
      <c r="CE173" s="2217"/>
      <c r="CF173" s="2217"/>
      <c r="CG173" s="2217"/>
      <c r="CH173" s="2217"/>
      <c r="CI173" s="2217"/>
      <c r="CJ173" s="2217"/>
      <c r="CK173" s="2217"/>
      <c r="CL173" s="2217"/>
      <c r="CM173" s="2217"/>
      <c r="CN173" s="2217"/>
      <c r="CO173" s="2217"/>
      <c r="CP173" s="2217"/>
      <c r="CQ173" s="2218">
        <f t="shared" si="7"/>
        <v>0</v>
      </c>
    </row>
    <row r="174" spans="1:104">
      <c r="A174" s="2215" t="s">
        <v>2158</v>
      </c>
      <c r="B174" s="2216" t="s">
        <v>2023</v>
      </c>
      <c r="C174" s="2217"/>
      <c r="D174" s="2217"/>
      <c r="E174" s="2217"/>
      <c r="F174" s="2217"/>
      <c r="G174" s="2217"/>
      <c r="H174" s="2217"/>
      <c r="I174" s="2217"/>
      <c r="J174" s="2217"/>
      <c r="K174" s="2217"/>
      <c r="L174" s="2217"/>
      <c r="M174" s="2217"/>
      <c r="N174" s="2217"/>
      <c r="O174" s="2217"/>
      <c r="P174" s="2217"/>
      <c r="Q174" s="2217"/>
      <c r="R174" s="2217"/>
      <c r="S174" s="2217"/>
      <c r="T174" s="2217"/>
      <c r="U174" s="2217"/>
      <c r="V174" s="2217"/>
      <c r="W174" s="2217"/>
      <c r="X174" s="2217"/>
      <c r="Y174" s="2217"/>
      <c r="Z174" s="2217"/>
      <c r="AA174" s="2217"/>
      <c r="AB174" s="2217"/>
      <c r="AC174" s="2217"/>
      <c r="AD174" s="2217"/>
      <c r="AE174" s="2217"/>
      <c r="AF174" s="2217"/>
      <c r="AG174" s="2217"/>
      <c r="AH174" s="2217"/>
      <c r="AI174" s="2217"/>
      <c r="AJ174" s="2217"/>
      <c r="AK174" s="2217"/>
      <c r="AL174" s="2217"/>
      <c r="AM174" s="2217"/>
      <c r="AN174" s="2217"/>
      <c r="AO174" s="2217"/>
      <c r="AP174" s="2217"/>
      <c r="AQ174" s="2217"/>
      <c r="AR174" s="2217"/>
      <c r="AS174" s="2217"/>
      <c r="AT174" s="2217"/>
      <c r="AU174" s="2217"/>
      <c r="AV174" s="2217"/>
      <c r="AW174" s="2217"/>
      <c r="AX174" s="2217"/>
      <c r="AY174" s="2217"/>
      <c r="AZ174" s="2217"/>
      <c r="BA174" s="2217"/>
      <c r="BB174" s="2217"/>
      <c r="BC174" s="2217"/>
      <c r="BD174" s="2217"/>
      <c r="BE174" s="2217"/>
      <c r="BF174" s="2217"/>
      <c r="BG174" s="2217"/>
      <c r="BH174" s="2217"/>
      <c r="BI174" s="2217"/>
      <c r="BJ174" s="2217"/>
      <c r="BK174" s="2217"/>
      <c r="BL174" s="2217"/>
      <c r="BM174" s="2217"/>
      <c r="BN174" s="2217"/>
      <c r="BO174" s="2217"/>
      <c r="BP174" s="2217"/>
      <c r="BQ174" s="2217"/>
      <c r="BR174" s="2217"/>
      <c r="BS174" s="2217"/>
      <c r="BT174" s="2217"/>
      <c r="BU174" s="2217"/>
      <c r="BV174" s="2217"/>
      <c r="BW174" s="2217"/>
      <c r="BX174" s="2217"/>
      <c r="BY174" s="2217"/>
      <c r="BZ174" s="2217"/>
      <c r="CA174" s="2217"/>
      <c r="CB174" s="2217"/>
      <c r="CC174" s="2217"/>
      <c r="CD174" s="2217"/>
      <c r="CE174" s="2217"/>
      <c r="CF174" s="2217"/>
      <c r="CG174" s="2217"/>
      <c r="CH174" s="2217"/>
      <c r="CI174" s="2217"/>
      <c r="CJ174" s="2217"/>
      <c r="CK174" s="2217"/>
      <c r="CL174" s="2217"/>
      <c r="CM174" s="2217"/>
      <c r="CN174" s="2217"/>
      <c r="CO174" s="2217"/>
      <c r="CP174" s="2217"/>
      <c r="CQ174" s="2218">
        <f t="shared" si="7"/>
        <v>0</v>
      </c>
    </row>
    <row r="175" spans="1:104">
      <c r="A175" s="2215" t="s">
        <v>2159</v>
      </c>
      <c r="B175" s="2216" t="s">
        <v>2023</v>
      </c>
      <c r="C175" s="2217"/>
      <c r="D175" s="2217"/>
      <c r="E175" s="2217"/>
      <c r="F175" s="2217"/>
      <c r="G175" s="2217"/>
      <c r="H175" s="2217"/>
      <c r="I175" s="2217"/>
      <c r="J175" s="2217"/>
      <c r="K175" s="2217"/>
      <c r="L175" s="2217"/>
      <c r="M175" s="2217"/>
      <c r="N175" s="2217"/>
      <c r="O175" s="2217"/>
      <c r="P175" s="2217"/>
      <c r="Q175" s="2217"/>
      <c r="R175" s="2217"/>
      <c r="S175" s="2217"/>
      <c r="T175" s="2217"/>
      <c r="U175" s="2217"/>
      <c r="V175" s="2217"/>
      <c r="W175" s="2217"/>
      <c r="X175" s="2217"/>
      <c r="Y175" s="2217"/>
      <c r="Z175" s="2217"/>
      <c r="AA175" s="2217"/>
      <c r="AB175" s="2217"/>
      <c r="AC175" s="2217"/>
      <c r="AD175" s="2217"/>
      <c r="AE175" s="2217"/>
      <c r="AF175" s="2217"/>
      <c r="AG175" s="2217"/>
      <c r="AH175" s="2217"/>
      <c r="AI175" s="2217"/>
      <c r="AJ175" s="2217"/>
      <c r="AK175" s="2217"/>
      <c r="AL175" s="2217"/>
      <c r="AM175" s="2217"/>
      <c r="AN175" s="2217"/>
      <c r="AO175" s="2217"/>
      <c r="AP175" s="2217"/>
      <c r="AQ175" s="2217"/>
      <c r="AR175" s="2217"/>
      <c r="AS175" s="2217"/>
      <c r="AT175" s="2217"/>
      <c r="AU175" s="2217"/>
      <c r="AV175" s="2217"/>
      <c r="AW175" s="2217"/>
      <c r="AX175" s="2217"/>
      <c r="AY175" s="2217"/>
      <c r="AZ175" s="2217"/>
      <c r="BA175" s="2217"/>
      <c r="BB175" s="2217"/>
      <c r="BC175" s="2217"/>
      <c r="BD175" s="2217"/>
      <c r="BE175" s="2217"/>
      <c r="BF175" s="2217"/>
      <c r="BG175" s="2217"/>
      <c r="BH175" s="2217"/>
      <c r="BI175" s="2217"/>
      <c r="BJ175" s="2217"/>
      <c r="BK175" s="2217"/>
      <c r="BL175" s="2217"/>
      <c r="BM175" s="2217"/>
      <c r="BN175" s="2217"/>
      <c r="BO175" s="2217"/>
      <c r="BP175" s="2217"/>
      <c r="BQ175" s="2217"/>
      <c r="BR175" s="2217"/>
      <c r="BS175" s="2217"/>
      <c r="BT175" s="2217"/>
      <c r="BU175" s="2217"/>
      <c r="BV175" s="2217"/>
      <c r="BW175" s="2217"/>
      <c r="BX175" s="2217"/>
      <c r="BY175" s="2217"/>
      <c r="BZ175" s="2217"/>
      <c r="CA175" s="2217"/>
      <c r="CB175" s="2217"/>
      <c r="CC175" s="2217"/>
      <c r="CD175" s="2217"/>
      <c r="CE175" s="2217"/>
      <c r="CF175" s="2217"/>
      <c r="CG175" s="2217"/>
      <c r="CH175" s="2217"/>
      <c r="CI175" s="2217"/>
      <c r="CJ175" s="2217"/>
      <c r="CK175" s="2217"/>
      <c r="CL175" s="2217"/>
      <c r="CM175" s="2217"/>
      <c r="CN175" s="2217"/>
      <c r="CO175" s="2217"/>
      <c r="CP175" s="2217"/>
      <c r="CQ175" s="2218">
        <f t="shared" si="7"/>
        <v>0</v>
      </c>
    </row>
    <row r="176" spans="1:104">
      <c r="A176" s="2215"/>
      <c r="B176" s="2220"/>
      <c r="C176" s="2221"/>
      <c r="D176" s="2221"/>
      <c r="E176" s="2221"/>
      <c r="F176" s="2221"/>
      <c r="G176" s="2221"/>
      <c r="H176" s="2221"/>
      <c r="I176" s="2221"/>
      <c r="J176" s="2221"/>
      <c r="K176" s="2221"/>
      <c r="L176" s="2221"/>
      <c r="M176" s="2221"/>
      <c r="N176" s="2221"/>
      <c r="O176" s="2221"/>
      <c r="P176" s="2221"/>
      <c r="Q176" s="2221"/>
      <c r="R176" s="2221"/>
      <c r="S176" s="2221"/>
      <c r="T176" s="2221"/>
      <c r="U176" s="2221"/>
      <c r="V176" s="2221"/>
      <c r="W176" s="2221"/>
      <c r="X176" s="2221"/>
      <c r="Y176" s="2221"/>
      <c r="Z176" s="2221"/>
      <c r="AA176" s="2221"/>
      <c r="AB176" s="2221"/>
      <c r="AC176" s="2221"/>
      <c r="AD176" s="2221"/>
      <c r="AE176" s="2221"/>
      <c r="AF176" s="2221"/>
      <c r="AG176" s="2221"/>
      <c r="AH176" s="2221"/>
      <c r="AI176" s="2221"/>
      <c r="AJ176" s="2221"/>
      <c r="AK176" s="2221"/>
      <c r="AL176" s="2221"/>
      <c r="AM176" s="2221"/>
      <c r="AN176" s="2221"/>
      <c r="AO176" s="2221"/>
      <c r="AP176" s="2221"/>
      <c r="AQ176" s="2221"/>
      <c r="AR176" s="2221"/>
      <c r="AS176" s="2221"/>
      <c r="AT176" s="2221"/>
      <c r="AU176" s="2221"/>
      <c r="AV176" s="2221"/>
      <c r="AW176" s="2221"/>
      <c r="AX176" s="2221"/>
      <c r="AY176" s="2221"/>
      <c r="AZ176" s="2221"/>
      <c r="BA176" s="2221"/>
      <c r="BB176" s="2221"/>
      <c r="BC176" s="2221"/>
      <c r="BD176" s="2221"/>
      <c r="BE176" s="2221"/>
      <c r="BF176" s="2221"/>
      <c r="BG176" s="2221"/>
      <c r="BH176" s="2221"/>
      <c r="BI176" s="2221"/>
      <c r="BJ176" s="2221"/>
      <c r="BK176" s="2221"/>
      <c r="BL176" s="2221"/>
      <c r="BM176" s="2221"/>
      <c r="BN176" s="2221"/>
      <c r="BO176" s="2221"/>
      <c r="BP176" s="2221"/>
      <c r="BQ176" s="2221"/>
      <c r="BR176" s="2221"/>
      <c r="BS176" s="2221"/>
      <c r="BT176" s="2221"/>
      <c r="BU176" s="2221"/>
      <c r="BV176" s="2221"/>
      <c r="BW176" s="2221"/>
      <c r="BX176" s="2221"/>
      <c r="BY176" s="2221"/>
      <c r="BZ176" s="2221"/>
      <c r="CA176" s="2221"/>
      <c r="CB176" s="2221"/>
      <c r="CC176" s="2221"/>
      <c r="CD176" s="2221"/>
      <c r="CE176" s="2221"/>
      <c r="CF176" s="2221"/>
      <c r="CG176" s="2221"/>
      <c r="CH176" s="2221"/>
      <c r="CI176" s="2221"/>
      <c r="CJ176" s="2221"/>
      <c r="CK176" s="2221"/>
      <c r="CL176" s="2221"/>
      <c r="CM176" s="2221"/>
      <c r="CN176" s="2221"/>
      <c r="CO176" s="2221"/>
      <c r="CP176" s="2221"/>
      <c r="CQ176" s="2221"/>
      <c r="CR176" s="2222"/>
      <c r="CS176" s="2222"/>
      <c r="CT176" s="2222"/>
      <c r="CU176" s="2222"/>
      <c r="CV176" s="2222"/>
      <c r="CW176" s="2222"/>
      <c r="CX176" s="2222"/>
      <c r="CY176" s="2222"/>
      <c r="CZ176" s="2222"/>
    </row>
    <row r="177" spans="1:104">
      <c r="A177" s="2223" t="s">
        <v>2160</v>
      </c>
      <c r="B177" s="2220"/>
      <c r="C177" s="2221"/>
      <c r="D177" s="2221"/>
      <c r="E177" s="2221"/>
      <c r="F177" s="2221"/>
      <c r="G177" s="2221"/>
      <c r="H177" s="2221"/>
      <c r="I177" s="2221"/>
      <c r="J177" s="2221"/>
      <c r="K177" s="2221"/>
      <c r="L177" s="2221"/>
      <c r="M177" s="2221"/>
      <c r="N177" s="2221"/>
      <c r="O177" s="2221"/>
      <c r="P177" s="2221"/>
      <c r="Q177" s="2221"/>
      <c r="R177" s="2221"/>
      <c r="S177" s="2221"/>
      <c r="T177" s="2221"/>
      <c r="U177" s="2221"/>
      <c r="V177" s="2221"/>
      <c r="W177" s="2221"/>
      <c r="X177" s="2221"/>
      <c r="Y177" s="2221"/>
      <c r="Z177" s="2221"/>
      <c r="AA177" s="2221"/>
      <c r="AB177" s="2221"/>
      <c r="AC177" s="2221"/>
      <c r="AD177" s="2221"/>
      <c r="AE177" s="2221"/>
      <c r="AF177" s="2221"/>
      <c r="AG177" s="2221"/>
      <c r="AH177" s="2221"/>
      <c r="AI177" s="2221"/>
      <c r="AJ177" s="2221"/>
      <c r="AK177" s="2221"/>
      <c r="AL177" s="2221"/>
      <c r="AM177" s="2221"/>
      <c r="AN177" s="2221"/>
      <c r="AO177" s="2221"/>
      <c r="AP177" s="2221"/>
      <c r="AQ177" s="2221"/>
      <c r="AR177" s="2221"/>
      <c r="AS177" s="2221"/>
      <c r="AT177" s="2221"/>
      <c r="AU177" s="2221"/>
      <c r="AV177" s="2221"/>
      <c r="AW177" s="2221"/>
      <c r="AX177" s="2221"/>
      <c r="AY177" s="2221"/>
      <c r="AZ177" s="2221"/>
      <c r="BA177" s="2221"/>
      <c r="BB177" s="2221"/>
      <c r="BC177" s="2221"/>
      <c r="BD177" s="2221"/>
      <c r="BE177" s="2221"/>
      <c r="BF177" s="2221"/>
      <c r="BG177" s="2221"/>
      <c r="BH177" s="2221"/>
      <c r="BI177" s="2221"/>
      <c r="BJ177" s="2221"/>
      <c r="BK177" s="2221"/>
      <c r="BL177" s="2221"/>
      <c r="BM177" s="2221"/>
      <c r="BN177" s="2221"/>
      <c r="BO177" s="2221"/>
      <c r="BP177" s="2221"/>
      <c r="BQ177" s="2221"/>
      <c r="BR177" s="2221"/>
      <c r="BS177" s="2221"/>
      <c r="BT177" s="2221"/>
      <c r="BU177" s="2221"/>
      <c r="BV177" s="2221"/>
      <c r="BW177" s="2221"/>
      <c r="BX177" s="2221"/>
      <c r="BY177" s="2221"/>
      <c r="BZ177" s="2221"/>
      <c r="CA177" s="2221"/>
      <c r="CB177" s="2221"/>
      <c r="CC177" s="2221"/>
      <c r="CD177" s="2221"/>
      <c r="CE177" s="2221"/>
      <c r="CF177" s="2221"/>
      <c r="CG177" s="2221"/>
      <c r="CH177" s="2221"/>
      <c r="CI177" s="2221"/>
      <c r="CJ177" s="2221"/>
      <c r="CK177" s="2221"/>
      <c r="CL177" s="2221"/>
      <c r="CM177" s="2221"/>
      <c r="CN177" s="2221"/>
      <c r="CO177" s="2221"/>
      <c r="CP177" s="2221"/>
      <c r="CQ177" s="2221"/>
      <c r="CR177" s="2222"/>
      <c r="CS177" s="2222"/>
      <c r="CT177" s="2222"/>
      <c r="CU177" s="2222"/>
      <c r="CV177" s="2222"/>
      <c r="CW177" s="2222"/>
      <c r="CX177" s="2222"/>
      <c r="CY177" s="2222"/>
      <c r="CZ177" s="2222"/>
    </row>
    <row r="178" spans="1:104">
      <c r="A178" s="2215" t="s">
        <v>2161</v>
      </c>
      <c r="B178" s="2216" t="s">
        <v>2023</v>
      </c>
      <c r="C178" s="2217"/>
      <c r="D178" s="2217"/>
      <c r="E178" s="2217"/>
      <c r="F178" s="2217"/>
      <c r="G178" s="2217"/>
      <c r="H178" s="2217"/>
      <c r="I178" s="2217"/>
      <c r="J178" s="2217"/>
      <c r="K178" s="2217"/>
      <c r="L178" s="2217"/>
      <c r="M178" s="2217"/>
      <c r="N178" s="2217"/>
      <c r="O178" s="2217"/>
      <c r="P178" s="2217"/>
      <c r="Q178" s="2217"/>
      <c r="R178" s="2217"/>
      <c r="S178" s="2217"/>
      <c r="T178" s="2217"/>
      <c r="U178" s="2217"/>
      <c r="V178" s="2217"/>
      <c r="W178" s="2217"/>
      <c r="X178" s="2217"/>
      <c r="Y178" s="2217"/>
      <c r="Z178" s="2217"/>
      <c r="AA178" s="2217"/>
      <c r="AB178" s="2217"/>
      <c r="AC178" s="2217"/>
      <c r="AD178" s="2217"/>
      <c r="AE178" s="2217"/>
      <c r="AF178" s="2217"/>
      <c r="AG178" s="2217"/>
      <c r="AH178" s="2217"/>
      <c r="AI178" s="2217"/>
      <c r="AJ178" s="2217"/>
      <c r="AK178" s="2217"/>
      <c r="AL178" s="2217"/>
      <c r="AM178" s="2217"/>
      <c r="AN178" s="2217"/>
      <c r="AO178" s="2217"/>
      <c r="AP178" s="2217"/>
      <c r="AQ178" s="2217"/>
      <c r="AR178" s="2217"/>
      <c r="AS178" s="2217"/>
      <c r="AT178" s="2217"/>
      <c r="AU178" s="2217"/>
      <c r="AV178" s="2217"/>
      <c r="AW178" s="2217"/>
      <c r="AX178" s="2217"/>
      <c r="AY178" s="2217"/>
      <c r="AZ178" s="2217"/>
      <c r="BA178" s="2217"/>
      <c r="BB178" s="2217"/>
      <c r="BC178" s="2217"/>
      <c r="BD178" s="2217"/>
      <c r="BE178" s="2217"/>
      <c r="BF178" s="2217"/>
      <c r="BG178" s="2217"/>
      <c r="BH178" s="2217"/>
      <c r="BI178" s="2217"/>
      <c r="BJ178" s="2217"/>
      <c r="BK178" s="2217"/>
      <c r="BL178" s="2217"/>
      <c r="BM178" s="2217"/>
      <c r="BN178" s="2217"/>
      <c r="BO178" s="2217"/>
      <c r="BP178" s="2217"/>
      <c r="BQ178" s="2217"/>
      <c r="BR178" s="2217"/>
      <c r="BS178" s="2217"/>
      <c r="BT178" s="2217"/>
      <c r="BU178" s="2217"/>
      <c r="BV178" s="2217"/>
      <c r="BW178" s="2217"/>
      <c r="BX178" s="2217"/>
      <c r="BY178" s="2217"/>
      <c r="BZ178" s="2217"/>
      <c r="CA178" s="2217"/>
      <c r="CB178" s="2217"/>
      <c r="CC178" s="2217"/>
      <c r="CD178" s="2217"/>
      <c r="CE178" s="2217"/>
      <c r="CF178" s="2217"/>
      <c r="CG178" s="2217"/>
      <c r="CH178" s="2217"/>
      <c r="CI178" s="2217"/>
      <c r="CJ178" s="2217"/>
      <c r="CK178" s="2217"/>
      <c r="CL178" s="2217"/>
      <c r="CM178" s="2217"/>
      <c r="CN178" s="2217"/>
      <c r="CO178" s="2217"/>
      <c r="CP178" s="2217"/>
      <c r="CQ178" s="2218">
        <f t="shared" ref="CQ178:CQ181" si="8">SUM(C178:CP178)</f>
        <v>0</v>
      </c>
    </row>
    <row r="179" spans="1:104">
      <c r="A179" s="2215" t="s">
        <v>2162</v>
      </c>
      <c r="B179" s="2216" t="s">
        <v>2023</v>
      </c>
      <c r="C179" s="2217"/>
      <c r="D179" s="2217"/>
      <c r="E179" s="2217"/>
      <c r="F179" s="2217"/>
      <c r="G179" s="2217"/>
      <c r="H179" s="2217"/>
      <c r="I179" s="2217"/>
      <c r="J179" s="2217"/>
      <c r="K179" s="2217"/>
      <c r="L179" s="2217"/>
      <c r="M179" s="2217"/>
      <c r="N179" s="2217"/>
      <c r="O179" s="2217"/>
      <c r="P179" s="2217"/>
      <c r="Q179" s="2217"/>
      <c r="R179" s="2217"/>
      <c r="S179" s="2217"/>
      <c r="T179" s="2217"/>
      <c r="U179" s="2217"/>
      <c r="V179" s="2217"/>
      <c r="W179" s="2217"/>
      <c r="X179" s="2217"/>
      <c r="Y179" s="2217"/>
      <c r="Z179" s="2217"/>
      <c r="AA179" s="2217"/>
      <c r="AB179" s="2217"/>
      <c r="AC179" s="2217"/>
      <c r="AD179" s="2217"/>
      <c r="AE179" s="2217"/>
      <c r="AF179" s="2217"/>
      <c r="AG179" s="2217"/>
      <c r="AH179" s="2217"/>
      <c r="AI179" s="2217"/>
      <c r="AJ179" s="2217"/>
      <c r="AK179" s="2217"/>
      <c r="AL179" s="2217"/>
      <c r="AM179" s="2217"/>
      <c r="AN179" s="2217"/>
      <c r="AO179" s="2217"/>
      <c r="AP179" s="2217"/>
      <c r="AQ179" s="2217"/>
      <c r="AR179" s="2217"/>
      <c r="AS179" s="2217"/>
      <c r="AT179" s="2217"/>
      <c r="AU179" s="2217"/>
      <c r="AV179" s="2217"/>
      <c r="AW179" s="2217"/>
      <c r="AX179" s="2217"/>
      <c r="AY179" s="2217"/>
      <c r="AZ179" s="2217"/>
      <c r="BA179" s="2217"/>
      <c r="BB179" s="2217"/>
      <c r="BC179" s="2217"/>
      <c r="BD179" s="2217"/>
      <c r="BE179" s="2217"/>
      <c r="BF179" s="2217"/>
      <c r="BG179" s="2217"/>
      <c r="BH179" s="2217"/>
      <c r="BI179" s="2217"/>
      <c r="BJ179" s="2217"/>
      <c r="BK179" s="2217"/>
      <c r="BL179" s="2217"/>
      <c r="BM179" s="2217"/>
      <c r="BN179" s="2217"/>
      <c r="BO179" s="2217"/>
      <c r="BP179" s="2217"/>
      <c r="BQ179" s="2217"/>
      <c r="BR179" s="2217"/>
      <c r="BS179" s="2217"/>
      <c r="BT179" s="2217"/>
      <c r="BU179" s="2217"/>
      <c r="BV179" s="2217"/>
      <c r="BW179" s="2217"/>
      <c r="BX179" s="2217"/>
      <c r="BY179" s="2217"/>
      <c r="BZ179" s="2217"/>
      <c r="CA179" s="2217"/>
      <c r="CB179" s="2217"/>
      <c r="CC179" s="2217"/>
      <c r="CD179" s="2217"/>
      <c r="CE179" s="2217"/>
      <c r="CF179" s="2217"/>
      <c r="CG179" s="2217"/>
      <c r="CH179" s="2217"/>
      <c r="CI179" s="2217"/>
      <c r="CJ179" s="2217"/>
      <c r="CK179" s="2217"/>
      <c r="CL179" s="2217"/>
      <c r="CM179" s="2217"/>
      <c r="CN179" s="2217"/>
      <c r="CO179" s="2217"/>
      <c r="CP179" s="2217"/>
      <c r="CQ179" s="2218">
        <f t="shared" si="8"/>
        <v>0</v>
      </c>
    </row>
    <row r="180" spans="1:104">
      <c r="A180" s="2215" t="s">
        <v>2163</v>
      </c>
      <c r="B180" s="2216" t="s">
        <v>2023</v>
      </c>
      <c r="C180" s="2217"/>
      <c r="D180" s="2217"/>
      <c r="E180" s="2217"/>
      <c r="F180" s="2217"/>
      <c r="G180" s="2217"/>
      <c r="H180" s="2217"/>
      <c r="I180" s="2217"/>
      <c r="J180" s="2217"/>
      <c r="K180" s="2217"/>
      <c r="L180" s="2217"/>
      <c r="M180" s="2217"/>
      <c r="N180" s="2217"/>
      <c r="O180" s="2217"/>
      <c r="P180" s="2217"/>
      <c r="Q180" s="2217"/>
      <c r="R180" s="2217"/>
      <c r="S180" s="2217"/>
      <c r="T180" s="2217"/>
      <c r="U180" s="2217"/>
      <c r="V180" s="2217"/>
      <c r="W180" s="2217"/>
      <c r="X180" s="2217"/>
      <c r="Y180" s="2217"/>
      <c r="Z180" s="2217"/>
      <c r="AA180" s="2217"/>
      <c r="AB180" s="2217"/>
      <c r="AC180" s="2217"/>
      <c r="AD180" s="2217"/>
      <c r="AE180" s="2217"/>
      <c r="AF180" s="2217"/>
      <c r="AG180" s="2217"/>
      <c r="AH180" s="2217"/>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7"/>
      <c r="BF180" s="2217"/>
      <c r="BG180" s="2217"/>
      <c r="BH180" s="2217"/>
      <c r="BI180" s="2217"/>
      <c r="BJ180" s="2217"/>
      <c r="BK180" s="2217"/>
      <c r="BL180" s="2217"/>
      <c r="BM180" s="2217"/>
      <c r="BN180" s="2217"/>
      <c r="BO180" s="2217"/>
      <c r="BP180" s="2217"/>
      <c r="BQ180" s="2217"/>
      <c r="BR180" s="2217"/>
      <c r="BS180" s="2217"/>
      <c r="BT180" s="2217"/>
      <c r="BU180" s="2217"/>
      <c r="BV180" s="2217"/>
      <c r="BW180" s="2217"/>
      <c r="BX180" s="2217"/>
      <c r="BY180" s="2217"/>
      <c r="BZ180" s="2217"/>
      <c r="CA180" s="2217"/>
      <c r="CB180" s="2217"/>
      <c r="CC180" s="2217"/>
      <c r="CD180" s="2217"/>
      <c r="CE180" s="2217"/>
      <c r="CF180" s="2217"/>
      <c r="CG180" s="2217"/>
      <c r="CH180" s="2217"/>
      <c r="CI180" s="2217"/>
      <c r="CJ180" s="2217"/>
      <c r="CK180" s="2217"/>
      <c r="CL180" s="2217"/>
      <c r="CM180" s="2217"/>
      <c r="CN180" s="2217"/>
      <c r="CO180" s="2217"/>
      <c r="CP180" s="2217"/>
      <c r="CQ180" s="2218">
        <f t="shared" si="8"/>
        <v>0</v>
      </c>
    </row>
    <row r="181" spans="1:104">
      <c r="A181" s="2215" t="s">
        <v>2164</v>
      </c>
      <c r="B181" s="2216" t="s">
        <v>2023</v>
      </c>
      <c r="C181" s="2217"/>
      <c r="D181" s="2217"/>
      <c r="E181" s="2217"/>
      <c r="F181" s="2217"/>
      <c r="G181" s="2217"/>
      <c r="H181" s="2217"/>
      <c r="I181" s="2217"/>
      <c r="J181" s="2217"/>
      <c r="K181" s="2217"/>
      <c r="L181" s="2217"/>
      <c r="M181" s="2217"/>
      <c r="N181" s="2217"/>
      <c r="O181" s="2217"/>
      <c r="P181" s="2217"/>
      <c r="Q181" s="2217"/>
      <c r="R181" s="2217"/>
      <c r="S181" s="2217"/>
      <c r="T181" s="2217"/>
      <c r="U181" s="2217"/>
      <c r="V181" s="2217"/>
      <c r="W181" s="2217"/>
      <c r="X181" s="2217"/>
      <c r="Y181" s="2217"/>
      <c r="Z181" s="2217"/>
      <c r="AA181" s="2217"/>
      <c r="AB181" s="2217"/>
      <c r="AC181" s="2217"/>
      <c r="AD181" s="2217"/>
      <c r="AE181" s="2217"/>
      <c r="AF181" s="2217"/>
      <c r="AG181" s="2217"/>
      <c r="AH181" s="2217"/>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c r="BF181" s="2217"/>
      <c r="BG181" s="2217"/>
      <c r="BH181" s="2217"/>
      <c r="BI181" s="2217"/>
      <c r="BJ181" s="2217"/>
      <c r="BK181" s="2217"/>
      <c r="BL181" s="2217"/>
      <c r="BM181" s="2217"/>
      <c r="BN181" s="2217"/>
      <c r="BO181" s="2217"/>
      <c r="BP181" s="2217"/>
      <c r="BQ181" s="2217"/>
      <c r="BR181" s="2217"/>
      <c r="BS181" s="2217"/>
      <c r="BT181" s="2217"/>
      <c r="BU181" s="2217"/>
      <c r="BV181" s="2217"/>
      <c r="BW181" s="2217"/>
      <c r="BX181" s="2217"/>
      <c r="BY181" s="2217"/>
      <c r="BZ181" s="2217"/>
      <c r="CA181" s="2217"/>
      <c r="CB181" s="2217"/>
      <c r="CC181" s="2217"/>
      <c r="CD181" s="2217"/>
      <c r="CE181" s="2217"/>
      <c r="CF181" s="2217"/>
      <c r="CG181" s="2217"/>
      <c r="CH181" s="2217"/>
      <c r="CI181" s="2217"/>
      <c r="CJ181" s="2217"/>
      <c r="CK181" s="2217"/>
      <c r="CL181" s="2217"/>
      <c r="CM181" s="2217"/>
      <c r="CN181" s="2217"/>
      <c r="CO181" s="2217"/>
      <c r="CP181" s="2217"/>
      <c r="CQ181" s="2218">
        <f t="shared" si="8"/>
        <v>0</v>
      </c>
    </row>
    <row r="182" spans="1:104">
      <c r="A182" s="2215"/>
      <c r="B182" s="2220"/>
      <c r="C182" s="2221"/>
      <c r="D182" s="2221"/>
      <c r="E182" s="2221"/>
      <c r="F182" s="2221"/>
      <c r="G182" s="2221"/>
      <c r="H182" s="2221"/>
      <c r="I182" s="2221"/>
      <c r="J182" s="2221"/>
      <c r="K182" s="2221"/>
      <c r="L182" s="2221"/>
      <c r="M182" s="2221"/>
      <c r="N182" s="2221"/>
      <c r="O182" s="2221"/>
      <c r="P182" s="2221"/>
      <c r="Q182" s="2221"/>
      <c r="R182" s="2221"/>
      <c r="S182" s="2221"/>
      <c r="T182" s="2221"/>
      <c r="U182" s="2221"/>
      <c r="V182" s="2221"/>
      <c r="W182" s="2221"/>
      <c r="X182" s="2221"/>
      <c r="Y182" s="2221"/>
      <c r="Z182" s="2221"/>
      <c r="AA182" s="2221"/>
      <c r="AB182" s="2221"/>
      <c r="AC182" s="2221"/>
      <c r="AD182" s="2221"/>
      <c r="AE182" s="2221"/>
      <c r="AF182" s="2221"/>
      <c r="AG182" s="2221"/>
      <c r="AH182" s="2221"/>
      <c r="AI182" s="2221"/>
      <c r="AJ182" s="2221"/>
      <c r="AK182" s="2221"/>
      <c r="AL182" s="2221"/>
      <c r="AM182" s="2221"/>
      <c r="AN182" s="2221"/>
      <c r="AO182" s="2221"/>
      <c r="AP182" s="2221"/>
      <c r="AQ182" s="2221"/>
      <c r="AR182" s="2221"/>
      <c r="AS182" s="2221"/>
      <c r="AT182" s="2221"/>
      <c r="AU182" s="2221"/>
      <c r="AV182" s="2221"/>
      <c r="AW182" s="2221"/>
      <c r="AX182" s="2221"/>
      <c r="AY182" s="2221"/>
      <c r="AZ182" s="2221"/>
      <c r="BA182" s="2221"/>
      <c r="BB182" s="2221"/>
      <c r="BC182" s="2221"/>
      <c r="BD182" s="2221"/>
      <c r="BE182" s="2221"/>
      <c r="BF182" s="2221"/>
      <c r="BG182" s="2221"/>
      <c r="BH182" s="2221"/>
      <c r="BI182" s="2221"/>
      <c r="BJ182" s="2221"/>
      <c r="BK182" s="2221"/>
      <c r="BL182" s="2221"/>
      <c r="BM182" s="2221"/>
      <c r="BN182" s="2221"/>
      <c r="BO182" s="2221"/>
      <c r="BP182" s="2221"/>
      <c r="BQ182" s="2221"/>
      <c r="BR182" s="2221"/>
      <c r="BS182" s="2221"/>
      <c r="BT182" s="2221"/>
      <c r="BU182" s="2221"/>
      <c r="BV182" s="2221"/>
      <c r="BW182" s="2221"/>
      <c r="BX182" s="2221"/>
      <c r="BY182" s="2221"/>
      <c r="BZ182" s="2221"/>
      <c r="CA182" s="2221"/>
      <c r="CB182" s="2221"/>
      <c r="CC182" s="2221"/>
      <c r="CD182" s="2221"/>
      <c r="CE182" s="2221"/>
      <c r="CF182" s="2221"/>
      <c r="CG182" s="2221"/>
      <c r="CH182" s="2221"/>
      <c r="CI182" s="2221"/>
      <c r="CJ182" s="2221"/>
      <c r="CK182" s="2221"/>
      <c r="CL182" s="2221"/>
      <c r="CM182" s="2221"/>
      <c r="CN182" s="2221"/>
      <c r="CO182" s="2221"/>
      <c r="CP182" s="2221"/>
      <c r="CQ182" s="2221"/>
      <c r="CR182" s="2222"/>
      <c r="CS182" s="2222"/>
      <c r="CT182" s="2222"/>
      <c r="CU182" s="2222"/>
      <c r="CV182" s="2222"/>
      <c r="CW182" s="2222"/>
      <c r="CX182" s="2222"/>
      <c r="CY182" s="2222"/>
      <c r="CZ182" s="2222"/>
    </row>
    <row r="183" spans="1:104">
      <c r="A183" s="2223" t="s">
        <v>2165</v>
      </c>
      <c r="B183" s="2220"/>
      <c r="C183" s="2221"/>
      <c r="D183" s="2221"/>
      <c r="E183" s="2221"/>
      <c r="F183" s="2221"/>
      <c r="G183" s="2221"/>
      <c r="H183" s="2221"/>
      <c r="I183" s="2221"/>
      <c r="J183" s="2221"/>
      <c r="K183" s="2221"/>
      <c r="L183" s="2221"/>
      <c r="M183" s="2221"/>
      <c r="N183" s="2221"/>
      <c r="O183" s="2221"/>
      <c r="P183" s="2221"/>
      <c r="Q183" s="2221"/>
      <c r="R183" s="2221"/>
      <c r="S183" s="2221"/>
      <c r="T183" s="2221"/>
      <c r="U183" s="2221"/>
      <c r="V183" s="2221"/>
      <c r="W183" s="2221"/>
      <c r="X183" s="2221"/>
      <c r="Y183" s="2221"/>
      <c r="Z183" s="2221"/>
      <c r="AA183" s="2221"/>
      <c r="AB183" s="2221"/>
      <c r="AC183" s="2221"/>
      <c r="AD183" s="2221"/>
      <c r="AE183" s="2221"/>
      <c r="AF183" s="2221"/>
      <c r="AG183" s="2221"/>
      <c r="AH183" s="2221"/>
      <c r="AI183" s="2221"/>
      <c r="AJ183" s="2221"/>
      <c r="AK183" s="2221"/>
      <c r="AL183" s="2221"/>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c r="BF183" s="2221"/>
      <c r="BG183" s="2221"/>
      <c r="BH183" s="2221"/>
      <c r="BI183" s="2221"/>
      <c r="BJ183" s="2221"/>
      <c r="BK183" s="2221"/>
      <c r="BL183" s="2221"/>
      <c r="BM183" s="2221"/>
      <c r="BN183" s="2221"/>
      <c r="BO183" s="2221"/>
      <c r="BP183" s="2221"/>
      <c r="BQ183" s="2221"/>
      <c r="BR183" s="2221"/>
      <c r="BS183" s="2221"/>
      <c r="BT183" s="2221"/>
      <c r="BU183" s="2221"/>
      <c r="BV183" s="2221"/>
      <c r="BW183" s="2221"/>
      <c r="BX183" s="2221"/>
      <c r="BY183" s="2221"/>
      <c r="BZ183" s="2221"/>
      <c r="CA183" s="2221"/>
      <c r="CB183" s="2221"/>
      <c r="CC183" s="2221"/>
      <c r="CD183" s="2221"/>
      <c r="CE183" s="2221"/>
      <c r="CF183" s="2221"/>
      <c r="CG183" s="2221"/>
      <c r="CH183" s="2221"/>
      <c r="CI183" s="2221"/>
      <c r="CJ183" s="2221"/>
      <c r="CK183" s="2221"/>
      <c r="CL183" s="2221"/>
      <c r="CM183" s="2221"/>
      <c r="CN183" s="2221"/>
      <c r="CO183" s="2221"/>
      <c r="CP183" s="2221"/>
      <c r="CQ183" s="2221"/>
      <c r="CR183" s="2222"/>
      <c r="CS183" s="2222"/>
      <c r="CT183" s="2222"/>
      <c r="CU183" s="2222"/>
      <c r="CV183" s="2222"/>
      <c r="CW183" s="2222"/>
      <c r="CX183" s="2222"/>
      <c r="CY183" s="2222"/>
      <c r="CZ183" s="2222"/>
    </row>
    <row r="184" spans="1:104">
      <c r="A184" s="2215" t="s">
        <v>2166</v>
      </c>
      <c r="B184" s="2216" t="s">
        <v>2167</v>
      </c>
      <c r="C184" s="2217"/>
      <c r="D184" s="2217"/>
      <c r="E184" s="2217"/>
      <c r="F184" s="2217"/>
      <c r="G184" s="2217"/>
      <c r="H184" s="2217"/>
      <c r="I184" s="2217"/>
      <c r="J184" s="2217"/>
      <c r="K184" s="2217"/>
      <c r="L184" s="2217"/>
      <c r="M184" s="2217"/>
      <c r="N184" s="2217"/>
      <c r="O184" s="2217"/>
      <c r="P184" s="2217"/>
      <c r="Q184" s="2217"/>
      <c r="R184" s="2217"/>
      <c r="S184" s="2217"/>
      <c r="T184" s="2217"/>
      <c r="U184" s="2217"/>
      <c r="V184" s="2217"/>
      <c r="W184" s="2217"/>
      <c r="X184" s="2217"/>
      <c r="Y184" s="2217"/>
      <c r="Z184" s="2217"/>
      <c r="AA184" s="2217"/>
      <c r="AB184" s="2217"/>
      <c r="AC184" s="2217"/>
      <c r="AD184" s="2217"/>
      <c r="AE184" s="2217"/>
      <c r="AF184" s="2217"/>
      <c r="AG184" s="2217"/>
      <c r="AH184" s="2217"/>
      <c r="AI184" s="2217"/>
      <c r="AJ184" s="2217"/>
      <c r="AK184" s="2217"/>
      <c r="AL184" s="2217"/>
      <c r="AM184" s="2217"/>
      <c r="AN184" s="2217"/>
      <c r="AO184" s="2217"/>
      <c r="AP184" s="2217"/>
      <c r="AQ184" s="2217"/>
      <c r="AR184" s="2217"/>
      <c r="AS184" s="2217"/>
      <c r="AT184" s="2217"/>
      <c r="AU184" s="2217"/>
      <c r="AV184" s="2217"/>
      <c r="AW184" s="2217"/>
      <c r="AX184" s="2217"/>
      <c r="AY184" s="2217"/>
      <c r="AZ184" s="2217"/>
      <c r="BA184" s="2217"/>
      <c r="BB184" s="2217"/>
      <c r="BC184" s="2217"/>
      <c r="BD184" s="2217"/>
      <c r="BE184" s="2217"/>
      <c r="BF184" s="2217"/>
      <c r="BG184" s="2217"/>
      <c r="BH184" s="2217"/>
      <c r="BI184" s="2217"/>
      <c r="BJ184" s="2217"/>
      <c r="BK184" s="2217"/>
      <c r="BL184" s="2217"/>
      <c r="BM184" s="2217"/>
      <c r="BN184" s="2217"/>
      <c r="BO184" s="2217"/>
      <c r="BP184" s="2217"/>
      <c r="BQ184" s="2217"/>
      <c r="BR184" s="2217"/>
      <c r="BS184" s="2217"/>
      <c r="BT184" s="2217"/>
      <c r="BU184" s="2217"/>
      <c r="BV184" s="2217"/>
      <c r="BW184" s="2217"/>
      <c r="BX184" s="2217"/>
      <c r="BY184" s="2217"/>
      <c r="BZ184" s="2217"/>
      <c r="CA184" s="2217"/>
      <c r="CB184" s="2217"/>
      <c r="CC184" s="2217"/>
      <c r="CD184" s="2217"/>
      <c r="CE184" s="2217"/>
      <c r="CF184" s="2217"/>
      <c r="CG184" s="2217"/>
      <c r="CH184" s="2217"/>
      <c r="CI184" s="2217"/>
      <c r="CJ184" s="2217"/>
      <c r="CK184" s="2217"/>
      <c r="CL184" s="2217"/>
      <c r="CM184" s="2217"/>
      <c r="CN184" s="2217"/>
      <c r="CO184" s="2217"/>
      <c r="CP184" s="2217"/>
      <c r="CQ184" s="2218">
        <f t="shared" ref="CQ184:CQ199" si="9">SUM(C184:CP184)</f>
        <v>0</v>
      </c>
    </row>
    <row r="185" spans="1:104">
      <c r="A185" s="2215" t="s">
        <v>1942</v>
      </c>
      <c r="B185" s="2216" t="s">
        <v>2167</v>
      </c>
      <c r="C185" s="2217"/>
      <c r="D185" s="2217"/>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c r="AA185" s="2217"/>
      <c r="AB185" s="2217"/>
      <c r="AC185" s="2217"/>
      <c r="AD185" s="2217"/>
      <c r="AE185" s="2217"/>
      <c r="AF185" s="2217"/>
      <c r="AG185" s="2217"/>
      <c r="AH185" s="2217"/>
      <c r="AI185" s="2217"/>
      <c r="AJ185" s="2217"/>
      <c r="AK185" s="2217"/>
      <c r="AL185" s="2217"/>
      <c r="AM185" s="2217"/>
      <c r="AN185" s="2217"/>
      <c r="AO185" s="2217"/>
      <c r="AP185" s="2217"/>
      <c r="AQ185" s="2217"/>
      <c r="AR185" s="2217"/>
      <c r="AS185" s="2217"/>
      <c r="AT185" s="2217"/>
      <c r="AU185" s="2217"/>
      <c r="AV185" s="2217"/>
      <c r="AW185" s="2217"/>
      <c r="AX185" s="2217"/>
      <c r="AY185" s="2217"/>
      <c r="AZ185" s="2217"/>
      <c r="BA185" s="2217"/>
      <c r="BB185" s="2217"/>
      <c r="BC185" s="2217"/>
      <c r="BD185" s="2217"/>
      <c r="BE185" s="2217"/>
      <c r="BF185" s="2217"/>
      <c r="BG185" s="2217"/>
      <c r="BH185" s="2217"/>
      <c r="BI185" s="2217"/>
      <c r="BJ185" s="2217"/>
      <c r="BK185" s="2217"/>
      <c r="BL185" s="2217"/>
      <c r="BM185" s="2217"/>
      <c r="BN185" s="2217"/>
      <c r="BO185" s="2217"/>
      <c r="BP185" s="2217"/>
      <c r="BQ185" s="2217"/>
      <c r="BR185" s="2217"/>
      <c r="BS185" s="2217"/>
      <c r="BT185" s="2217"/>
      <c r="BU185" s="2217"/>
      <c r="BV185" s="2217"/>
      <c r="BW185" s="2217"/>
      <c r="BX185" s="2217"/>
      <c r="BY185" s="2217"/>
      <c r="BZ185" s="2217"/>
      <c r="CA185" s="2217"/>
      <c r="CB185" s="2217"/>
      <c r="CC185" s="2217"/>
      <c r="CD185" s="2217"/>
      <c r="CE185" s="2217"/>
      <c r="CF185" s="2217"/>
      <c r="CG185" s="2217"/>
      <c r="CH185" s="2217"/>
      <c r="CI185" s="2217"/>
      <c r="CJ185" s="2217"/>
      <c r="CK185" s="2217"/>
      <c r="CL185" s="2217"/>
      <c r="CM185" s="2217"/>
      <c r="CN185" s="2217"/>
      <c r="CO185" s="2217"/>
      <c r="CP185" s="2217"/>
      <c r="CQ185" s="2218">
        <f t="shared" si="9"/>
        <v>0</v>
      </c>
    </row>
    <row r="186" spans="1:104">
      <c r="A186" s="2215" t="s">
        <v>2168</v>
      </c>
      <c r="B186" s="2216" t="s">
        <v>2167</v>
      </c>
      <c r="C186" s="2217"/>
      <c r="D186" s="2217"/>
      <c r="E186" s="2217"/>
      <c r="F186" s="2217"/>
      <c r="G186" s="2217"/>
      <c r="H186" s="2217"/>
      <c r="I186" s="2217"/>
      <c r="J186" s="2217"/>
      <c r="K186" s="2217"/>
      <c r="L186" s="2217"/>
      <c r="M186" s="2217"/>
      <c r="N186" s="2217"/>
      <c r="O186" s="2217"/>
      <c r="P186" s="2217"/>
      <c r="Q186" s="2217"/>
      <c r="R186" s="2217"/>
      <c r="S186" s="2217"/>
      <c r="T186" s="2217"/>
      <c r="U186" s="2217"/>
      <c r="V186" s="2217"/>
      <c r="W186" s="2217"/>
      <c r="X186" s="2217"/>
      <c r="Y186" s="2217"/>
      <c r="Z186" s="2217"/>
      <c r="AA186" s="2217"/>
      <c r="AB186" s="2217"/>
      <c r="AC186" s="2217"/>
      <c r="AD186" s="2217"/>
      <c r="AE186" s="2217"/>
      <c r="AF186" s="2217"/>
      <c r="AG186" s="2217"/>
      <c r="AH186" s="2217"/>
      <c r="AI186" s="2217"/>
      <c r="AJ186" s="2217"/>
      <c r="AK186" s="2217"/>
      <c r="AL186" s="2217"/>
      <c r="AM186" s="2217"/>
      <c r="AN186" s="2217"/>
      <c r="AO186" s="2217"/>
      <c r="AP186" s="2217"/>
      <c r="AQ186" s="2217"/>
      <c r="AR186" s="2217"/>
      <c r="AS186" s="2217"/>
      <c r="AT186" s="2217"/>
      <c r="AU186" s="2217"/>
      <c r="AV186" s="2217"/>
      <c r="AW186" s="2217"/>
      <c r="AX186" s="2217"/>
      <c r="AY186" s="2217"/>
      <c r="AZ186" s="2217"/>
      <c r="BA186" s="2217"/>
      <c r="BB186" s="2217"/>
      <c r="BC186" s="2217"/>
      <c r="BD186" s="2217"/>
      <c r="BE186" s="2217"/>
      <c r="BF186" s="2217"/>
      <c r="BG186" s="2217"/>
      <c r="BH186" s="2217"/>
      <c r="BI186" s="2217"/>
      <c r="BJ186" s="2217"/>
      <c r="BK186" s="2217"/>
      <c r="BL186" s="2217"/>
      <c r="BM186" s="2217"/>
      <c r="BN186" s="2217"/>
      <c r="BO186" s="2217"/>
      <c r="BP186" s="2217"/>
      <c r="BQ186" s="2217"/>
      <c r="BR186" s="2217"/>
      <c r="BS186" s="2217"/>
      <c r="BT186" s="2217"/>
      <c r="BU186" s="2217"/>
      <c r="BV186" s="2217"/>
      <c r="BW186" s="2217"/>
      <c r="BX186" s="2217"/>
      <c r="BY186" s="2217"/>
      <c r="BZ186" s="2217"/>
      <c r="CA186" s="2217"/>
      <c r="CB186" s="2217"/>
      <c r="CC186" s="2217"/>
      <c r="CD186" s="2217"/>
      <c r="CE186" s="2217"/>
      <c r="CF186" s="2217"/>
      <c r="CG186" s="2217"/>
      <c r="CH186" s="2217"/>
      <c r="CI186" s="2217"/>
      <c r="CJ186" s="2217"/>
      <c r="CK186" s="2217"/>
      <c r="CL186" s="2217"/>
      <c r="CM186" s="2217"/>
      <c r="CN186" s="2217"/>
      <c r="CO186" s="2217"/>
      <c r="CP186" s="2217"/>
      <c r="CQ186" s="2218">
        <f t="shared" si="9"/>
        <v>0</v>
      </c>
    </row>
    <row r="187" spans="1:104">
      <c r="A187" s="2215" t="s">
        <v>2169</v>
      </c>
      <c r="B187" s="2216" t="s">
        <v>2167</v>
      </c>
      <c r="C187" s="2217"/>
      <c r="D187" s="2217"/>
      <c r="E187" s="2217"/>
      <c r="F187" s="2217"/>
      <c r="G187" s="2217"/>
      <c r="H187" s="2217"/>
      <c r="I187" s="2217"/>
      <c r="J187" s="2217"/>
      <c r="K187" s="2217"/>
      <c r="L187" s="2217"/>
      <c r="M187" s="2217"/>
      <c r="N187" s="2217"/>
      <c r="O187" s="2217"/>
      <c r="P187" s="2217"/>
      <c r="Q187" s="2217"/>
      <c r="R187" s="2217"/>
      <c r="S187" s="2217"/>
      <c r="T187" s="2217"/>
      <c r="U187" s="2217"/>
      <c r="V187" s="2217"/>
      <c r="W187" s="2217"/>
      <c r="X187" s="2217"/>
      <c r="Y187" s="2217"/>
      <c r="Z187" s="2217"/>
      <c r="AA187" s="2217"/>
      <c r="AB187" s="2217"/>
      <c r="AC187" s="2217"/>
      <c r="AD187" s="2217"/>
      <c r="AE187" s="2217"/>
      <c r="AF187" s="2217"/>
      <c r="AG187" s="2217"/>
      <c r="AH187" s="2217"/>
      <c r="AI187" s="2217"/>
      <c r="AJ187" s="2217"/>
      <c r="AK187" s="2217"/>
      <c r="AL187" s="2217"/>
      <c r="AM187" s="2217"/>
      <c r="AN187" s="2217"/>
      <c r="AO187" s="2217"/>
      <c r="AP187" s="2217"/>
      <c r="AQ187" s="2217"/>
      <c r="AR187" s="2217"/>
      <c r="AS187" s="2217"/>
      <c r="AT187" s="2217"/>
      <c r="AU187" s="2217"/>
      <c r="AV187" s="2217"/>
      <c r="AW187" s="2217"/>
      <c r="AX187" s="2217"/>
      <c r="AY187" s="2217"/>
      <c r="AZ187" s="2217"/>
      <c r="BA187" s="2217"/>
      <c r="BB187" s="2217"/>
      <c r="BC187" s="2217"/>
      <c r="BD187" s="2217"/>
      <c r="BE187" s="2217"/>
      <c r="BF187" s="2217"/>
      <c r="BG187" s="2217"/>
      <c r="BH187" s="2217"/>
      <c r="BI187" s="2217"/>
      <c r="BJ187" s="2217"/>
      <c r="BK187" s="2217"/>
      <c r="BL187" s="2217"/>
      <c r="BM187" s="2217"/>
      <c r="BN187" s="2217"/>
      <c r="BO187" s="2217"/>
      <c r="BP187" s="2217"/>
      <c r="BQ187" s="2217"/>
      <c r="BR187" s="2217"/>
      <c r="BS187" s="2217"/>
      <c r="BT187" s="2217"/>
      <c r="BU187" s="2217"/>
      <c r="BV187" s="2217"/>
      <c r="BW187" s="2217"/>
      <c r="BX187" s="2217"/>
      <c r="BY187" s="2217"/>
      <c r="BZ187" s="2217"/>
      <c r="CA187" s="2217"/>
      <c r="CB187" s="2217"/>
      <c r="CC187" s="2217"/>
      <c r="CD187" s="2217"/>
      <c r="CE187" s="2217"/>
      <c r="CF187" s="2217"/>
      <c r="CG187" s="2217"/>
      <c r="CH187" s="2217"/>
      <c r="CI187" s="2217"/>
      <c r="CJ187" s="2217"/>
      <c r="CK187" s="2217"/>
      <c r="CL187" s="2217"/>
      <c r="CM187" s="2217"/>
      <c r="CN187" s="2217"/>
      <c r="CO187" s="2217"/>
      <c r="CP187" s="2217"/>
      <c r="CQ187" s="2218">
        <f t="shared" si="9"/>
        <v>0</v>
      </c>
    </row>
    <row r="188" spans="1:104">
      <c r="A188" s="2215" t="s">
        <v>2170</v>
      </c>
      <c r="B188" s="2216" t="s">
        <v>2167</v>
      </c>
      <c r="C188" s="2217"/>
      <c r="D188" s="2217"/>
      <c r="E188" s="2217"/>
      <c r="F188" s="2217"/>
      <c r="G188" s="2217"/>
      <c r="H188" s="2217"/>
      <c r="I188" s="2217"/>
      <c r="J188" s="2217"/>
      <c r="K188" s="2217"/>
      <c r="L188" s="2217"/>
      <c r="M188" s="2217"/>
      <c r="N188" s="2217"/>
      <c r="O188" s="2217"/>
      <c r="P188" s="2217"/>
      <c r="Q188" s="2217"/>
      <c r="R188" s="2217"/>
      <c r="S188" s="2217"/>
      <c r="T188" s="2217"/>
      <c r="U188" s="2217"/>
      <c r="V188" s="2217"/>
      <c r="W188" s="2217"/>
      <c r="X188" s="2217"/>
      <c r="Y188" s="2217"/>
      <c r="Z188" s="2217"/>
      <c r="AA188" s="2217"/>
      <c r="AB188" s="2217"/>
      <c r="AC188" s="2217"/>
      <c r="AD188" s="2217"/>
      <c r="AE188" s="2217"/>
      <c r="AF188" s="2217"/>
      <c r="AG188" s="2217"/>
      <c r="AH188" s="2217"/>
      <c r="AI188" s="2217"/>
      <c r="AJ188" s="2217"/>
      <c r="AK188" s="2217"/>
      <c r="AL188" s="2217"/>
      <c r="AM188" s="2217"/>
      <c r="AN188" s="2217"/>
      <c r="AO188" s="2217"/>
      <c r="AP188" s="2217"/>
      <c r="AQ188" s="2217"/>
      <c r="AR188" s="2217"/>
      <c r="AS188" s="2217"/>
      <c r="AT188" s="2217"/>
      <c r="AU188" s="2217"/>
      <c r="AV188" s="2217"/>
      <c r="AW188" s="2217"/>
      <c r="AX188" s="2217"/>
      <c r="AY188" s="2217"/>
      <c r="AZ188" s="2217"/>
      <c r="BA188" s="2217"/>
      <c r="BB188" s="2217"/>
      <c r="BC188" s="2217"/>
      <c r="BD188" s="2217"/>
      <c r="BE188" s="2217"/>
      <c r="BF188" s="2217"/>
      <c r="BG188" s="2217"/>
      <c r="BH188" s="2217"/>
      <c r="BI188" s="2217"/>
      <c r="BJ188" s="2217"/>
      <c r="BK188" s="2217"/>
      <c r="BL188" s="2217"/>
      <c r="BM188" s="2217"/>
      <c r="BN188" s="2217"/>
      <c r="BO188" s="2217"/>
      <c r="BP188" s="2217"/>
      <c r="BQ188" s="2217"/>
      <c r="BR188" s="2217"/>
      <c r="BS188" s="2217"/>
      <c r="BT188" s="2217"/>
      <c r="BU188" s="2217"/>
      <c r="BV188" s="2217"/>
      <c r="BW188" s="2217"/>
      <c r="BX188" s="2217"/>
      <c r="BY188" s="2217"/>
      <c r="BZ188" s="2217"/>
      <c r="CA188" s="2217"/>
      <c r="CB188" s="2217"/>
      <c r="CC188" s="2217"/>
      <c r="CD188" s="2217"/>
      <c r="CE188" s="2217"/>
      <c r="CF188" s="2217"/>
      <c r="CG188" s="2217"/>
      <c r="CH188" s="2217"/>
      <c r="CI188" s="2217"/>
      <c r="CJ188" s="2217"/>
      <c r="CK188" s="2217"/>
      <c r="CL188" s="2217"/>
      <c r="CM188" s="2217"/>
      <c r="CN188" s="2217"/>
      <c r="CO188" s="2217"/>
      <c r="CP188" s="2217"/>
      <c r="CQ188" s="2218">
        <f t="shared" si="9"/>
        <v>0</v>
      </c>
    </row>
    <row r="189" spans="1:104">
      <c r="A189" s="2215" t="s">
        <v>2171</v>
      </c>
      <c r="B189" s="2216" t="s">
        <v>2167</v>
      </c>
      <c r="C189" s="2217"/>
      <c r="D189" s="2217"/>
      <c r="E189" s="2217"/>
      <c r="F189" s="2217"/>
      <c r="G189" s="2217"/>
      <c r="H189" s="2217"/>
      <c r="I189" s="2217"/>
      <c r="J189" s="2217"/>
      <c r="K189" s="2217"/>
      <c r="L189" s="2217"/>
      <c r="M189" s="2217"/>
      <c r="N189" s="2217"/>
      <c r="O189" s="2217"/>
      <c r="P189" s="2217"/>
      <c r="Q189" s="2217"/>
      <c r="R189" s="2217"/>
      <c r="S189" s="2217"/>
      <c r="T189" s="2217"/>
      <c r="U189" s="2217"/>
      <c r="V189" s="2217"/>
      <c r="W189" s="2217"/>
      <c r="X189" s="2217"/>
      <c r="Y189" s="2217"/>
      <c r="Z189" s="2217"/>
      <c r="AA189" s="2217"/>
      <c r="AB189" s="2217"/>
      <c r="AC189" s="2217"/>
      <c r="AD189" s="2217"/>
      <c r="AE189" s="2217"/>
      <c r="AF189" s="2217"/>
      <c r="AG189" s="2217"/>
      <c r="AH189" s="2217"/>
      <c r="AI189" s="2217"/>
      <c r="AJ189" s="2217"/>
      <c r="AK189" s="2217"/>
      <c r="AL189" s="2217"/>
      <c r="AM189" s="2217"/>
      <c r="AN189" s="2217"/>
      <c r="AO189" s="2217"/>
      <c r="AP189" s="2217"/>
      <c r="AQ189" s="2217"/>
      <c r="AR189" s="2217"/>
      <c r="AS189" s="2217"/>
      <c r="AT189" s="2217"/>
      <c r="AU189" s="2217"/>
      <c r="AV189" s="2217"/>
      <c r="AW189" s="2217"/>
      <c r="AX189" s="2217"/>
      <c r="AY189" s="2217"/>
      <c r="AZ189" s="2217"/>
      <c r="BA189" s="2217"/>
      <c r="BB189" s="2217"/>
      <c r="BC189" s="2217"/>
      <c r="BD189" s="2217"/>
      <c r="BE189" s="2217"/>
      <c r="BF189" s="2217"/>
      <c r="BG189" s="2217"/>
      <c r="BH189" s="2217"/>
      <c r="BI189" s="2217"/>
      <c r="BJ189" s="2217"/>
      <c r="BK189" s="2217"/>
      <c r="BL189" s="2217"/>
      <c r="BM189" s="2217"/>
      <c r="BN189" s="2217"/>
      <c r="BO189" s="2217"/>
      <c r="BP189" s="2217"/>
      <c r="BQ189" s="2217"/>
      <c r="BR189" s="2217"/>
      <c r="BS189" s="2217"/>
      <c r="BT189" s="2217"/>
      <c r="BU189" s="2217"/>
      <c r="BV189" s="2217"/>
      <c r="BW189" s="2217"/>
      <c r="BX189" s="2217"/>
      <c r="BY189" s="2217"/>
      <c r="BZ189" s="2217"/>
      <c r="CA189" s="2217"/>
      <c r="CB189" s="2217"/>
      <c r="CC189" s="2217"/>
      <c r="CD189" s="2217"/>
      <c r="CE189" s="2217"/>
      <c r="CF189" s="2217"/>
      <c r="CG189" s="2217"/>
      <c r="CH189" s="2217"/>
      <c r="CI189" s="2217"/>
      <c r="CJ189" s="2217"/>
      <c r="CK189" s="2217"/>
      <c r="CL189" s="2217"/>
      <c r="CM189" s="2217"/>
      <c r="CN189" s="2217"/>
      <c r="CO189" s="2217"/>
      <c r="CP189" s="2217"/>
      <c r="CQ189" s="2218">
        <f t="shared" si="9"/>
        <v>0</v>
      </c>
    </row>
    <row r="190" spans="1:104">
      <c r="A190" s="2215" t="s">
        <v>2172</v>
      </c>
      <c r="B190" s="2216" t="s">
        <v>2167</v>
      </c>
      <c r="C190" s="2217"/>
      <c r="D190" s="2217"/>
      <c r="E190" s="2217"/>
      <c r="F190" s="2217"/>
      <c r="G190" s="2217"/>
      <c r="H190" s="2217"/>
      <c r="I190" s="2217"/>
      <c r="J190" s="2217"/>
      <c r="K190" s="2217"/>
      <c r="L190" s="2217"/>
      <c r="M190" s="2217"/>
      <c r="N190" s="2217"/>
      <c r="O190" s="2217"/>
      <c r="P190" s="2217"/>
      <c r="Q190" s="2217"/>
      <c r="R190" s="2217"/>
      <c r="S190" s="2217"/>
      <c r="T190" s="2217"/>
      <c r="U190" s="2217"/>
      <c r="V190" s="2217"/>
      <c r="W190" s="2217"/>
      <c r="X190" s="2217"/>
      <c r="Y190" s="2217"/>
      <c r="Z190" s="2217"/>
      <c r="AA190" s="2217"/>
      <c r="AB190" s="2217"/>
      <c r="AC190" s="2217"/>
      <c r="AD190" s="2217"/>
      <c r="AE190" s="2217"/>
      <c r="AF190" s="2217"/>
      <c r="AG190" s="2217"/>
      <c r="AH190" s="2217"/>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7"/>
      <c r="BF190" s="2217"/>
      <c r="BG190" s="2217"/>
      <c r="BH190" s="2217"/>
      <c r="BI190" s="2217"/>
      <c r="BJ190" s="2217"/>
      <c r="BK190" s="2217"/>
      <c r="BL190" s="2217"/>
      <c r="BM190" s="2217"/>
      <c r="BN190" s="2217"/>
      <c r="BO190" s="2217"/>
      <c r="BP190" s="2217"/>
      <c r="BQ190" s="2217"/>
      <c r="BR190" s="2217"/>
      <c r="BS190" s="2217"/>
      <c r="BT190" s="2217"/>
      <c r="BU190" s="2217"/>
      <c r="BV190" s="2217"/>
      <c r="BW190" s="2217"/>
      <c r="BX190" s="2217"/>
      <c r="BY190" s="2217"/>
      <c r="BZ190" s="2217"/>
      <c r="CA190" s="2217"/>
      <c r="CB190" s="2217"/>
      <c r="CC190" s="2217"/>
      <c r="CD190" s="2217"/>
      <c r="CE190" s="2217"/>
      <c r="CF190" s="2217"/>
      <c r="CG190" s="2217"/>
      <c r="CH190" s="2217"/>
      <c r="CI190" s="2217"/>
      <c r="CJ190" s="2217"/>
      <c r="CK190" s="2217"/>
      <c r="CL190" s="2217"/>
      <c r="CM190" s="2217"/>
      <c r="CN190" s="2217"/>
      <c r="CO190" s="2217"/>
      <c r="CP190" s="2217"/>
      <c r="CQ190" s="2218">
        <f t="shared" si="9"/>
        <v>0</v>
      </c>
    </row>
    <row r="191" spans="1:104">
      <c r="A191" s="2215" t="s">
        <v>2173</v>
      </c>
      <c r="B191" s="2216" t="s">
        <v>2167</v>
      </c>
      <c r="C191" s="2217"/>
      <c r="D191" s="2217"/>
      <c r="E191" s="2217"/>
      <c r="F191" s="2217"/>
      <c r="G191" s="2217"/>
      <c r="H191" s="2217"/>
      <c r="I191" s="2217"/>
      <c r="J191" s="2217"/>
      <c r="K191" s="2217"/>
      <c r="L191" s="2217"/>
      <c r="M191" s="2217"/>
      <c r="N191" s="2217"/>
      <c r="O191" s="2217"/>
      <c r="P191" s="2217"/>
      <c r="Q191" s="2217"/>
      <c r="R191" s="2217"/>
      <c r="S191" s="2217"/>
      <c r="T191" s="2217"/>
      <c r="U191" s="2217"/>
      <c r="V191" s="2217"/>
      <c r="W191" s="2217"/>
      <c r="X191" s="2217"/>
      <c r="Y191" s="2217"/>
      <c r="Z191" s="2217"/>
      <c r="AA191" s="2217"/>
      <c r="AB191" s="2217"/>
      <c r="AC191" s="2217"/>
      <c r="AD191" s="2217"/>
      <c r="AE191" s="2217"/>
      <c r="AF191" s="2217"/>
      <c r="AG191" s="2217"/>
      <c r="AH191" s="2217"/>
      <c r="AI191" s="2217"/>
      <c r="AJ191" s="2217"/>
      <c r="AK191" s="2217"/>
      <c r="AL191" s="2217"/>
      <c r="AM191" s="2217"/>
      <c r="AN191" s="2217"/>
      <c r="AO191" s="2217"/>
      <c r="AP191" s="2217"/>
      <c r="AQ191" s="2217"/>
      <c r="AR191" s="2217"/>
      <c r="AS191" s="2217"/>
      <c r="AT191" s="2217"/>
      <c r="AU191" s="2217"/>
      <c r="AV191" s="2217"/>
      <c r="AW191" s="2217"/>
      <c r="AX191" s="2217"/>
      <c r="AY191" s="2217"/>
      <c r="AZ191" s="2217"/>
      <c r="BA191" s="2217"/>
      <c r="BB191" s="2217"/>
      <c r="BC191" s="2217"/>
      <c r="BD191" s="2217"/>
      <c r="BE191" s="2217"/>
      <c r="BF191" s="2217"/>
      <c r="BG191" s="2217"/>
      <c r="BH191" s="2217"/>
      <c r="BI191" s="2217"/>
      <c r="BJ191" s="2217"/>
      <c r="BK191" s="2217"/>
      <c r="BL191" s="2217"/>
      <c r="BM191" s="2217"/>
      <c r="BN191" s="2217"/>
      <c r="BO191" s="2217"/>
      <c r="BP191" s="2217"/>
      <c r="BQ191" s="2217"/>
      <c r="BR191" s="2217"/>
      <c r="BS191" s="2217"/>
      <c r="BT191" s="2217"/>
      <c r="BU191" s="2217"/>
      <c r="BV191" s="2217"/>
      <c r="BW191" s="2217"/>
      <c r="BX191" s="2217"/>
      <c r="BY191" s="2217"/>
      <c r="BZ191" s="2217"/>
      <c r="CA191" s="2217"/>
      <c r="CB191" s="2217"/>
      <c r="CC191" s="2217"/>
      <c r="CD191" s="2217"/>
      <c r="CE191" s="2217"/>
      <c r="CF191" s="2217"/>
      <c r="CG191" s="2217"/>
      <c r="CH191" s="2217"/>
      <c r="CI191" s="2217"/>
      <c r="CJ191" s="2217"/>
      <c r="CK191" s="2217"/>
      <c r="CL191" s="2217"/>
      <c r="CM191" s="2217"/>
      <c r="CN191" s="2217"/>
      <c r="CO191" s="2217"/>
      <c r="CP191" s="2217"/>
      <c r="CQ191" s="2218">
        <f t="shared" si="9"/>
        <v>0</v>
      </c>
    </row>
    <row r="192" spans="1:104">
      <c r="A192" s="2215" t="s">
        <v>2174</v>
      </c>
      <c r="B192" s="2216" t="s">
        <v>2167</v>
      </c>
      <c r="C192" s="2217"/>
      <c r="D192" s="2217"/>
      <c r="E192" s="2217"/>
      <c r="F192" s="2217"/>
      <c r="G192" s="2217"/>
      <c r="H192" s="2217"/>
      <c r="I192" s="2217"/>
      <c r="J192" s="2217"/>
      <c r="K192" s="2217"/>
      <c r="L192" s="2217"/>
      <c r="M192" s="2217"/>
      <c r="N192" s="2217"/>
      <c r="O192" s="2217"/>
      <c r="P192" s="2217"/>
      <c r="Q192" s="2217"/>
      <c r="R192" s="2217"/>
      <c r="S192" s="2217"/>
      <c r="T192" s="2217"/>
      <c r="U192" s="2217"/>
      <c r="V192" s="2217"/>
      <c r="W192" s="2217"/>
      <c r="X192" s="2217"/>
      <c r="Y192" s="2217"/>
      <c r="Z192" s="2217"/>
      <c r="AA192" s="2217"/>
      <c r="AB192" s="2217"/>
      <c r="AC192" s="2217"/>
      <c r="AD192" s="2217"/>
      <c r="AE192" s="2217"/>
      <c r="AF192" s="2217"/>
      <c r="AG192" s="2217"/>
      <c r="AH192" s="2217"/>
      <c r="AI192" s="2217"/>
      <c r="AJ192" s="2217"/>
      <c r="AK192" s="2217"/>
      <c r="AL192" s="2217"/>
      <c r="AM192" s="2217"/>
      <c r="AN192" s="2217"/>
      <c r="AO192" s="2217"/>
      <c r="AP192" s="2217"/>
      <c r="AQ192" s="2217"/>
      <c r="AR192" s="2217"/>
      <c r="AS192" s="2217"/>
      <c r="AT192" s="2217"/>
      <c r="AU192" s="2217"/>
      <c r="AV192" s="2217"/>
      <c r="AW192" s="2217"/>
      <c r="AX192" s="2217"/>
      <c r="AY192" s="2217"/>
      <c r="AZ192" s="2217"/>
      <c r="BA192" s="2217"/>
      <c r="BB192" s="2217"/>
      <c r="BC192" s="2217"/>
      <c r="BD192" s="2217"/>
      <c r="BE192" s="2217"/>
      <c r="BF192" s="2217"/>
      <c r="BG192" s="2217"/>
      <c r="BH192" s="2217"/>
      <c r="BI192" s="2217"/>
      <c r="BJ192" s="2217"/>
      <c r="BK192" s="2217"/>
      <c r="BL192" s="2217"/>
      <c r="BM192" s="2217"/>
      <c r="BN192" s="2217"/>
      <c r="BO192" s="2217"/>
      <c r="BP192" s="2217"/>
      <c r="BQ192" s="2217"/>
      <c r="BR192" s="2217"/>
      <c r="BS192" s="2217"/>
      <c r="BT192" s="2217"/>
      <c r="BU192" s="2217"/>
      <c r="BV192" s="2217"/>
      <c r="BW192" s="2217"/>
      <c r="BX192" s="2217"/>
      <c r="BY192" s="2217"/>
      <c r="BZ192" s="2217"/>
      <c r="CA192" s="2217"/>
      <c r="CB192" s="2217"/>
      <c r="CC192" s="2217"/>
      <c r="CD192" s="2217"/>
      <c r="CE192" s="2217"/>
      <c r="CF192" s="2217"/>
      <c r="CG192" s="2217"/>
      <c r="CH192" s="2217"/>
      <c r="CI192" s="2217"/>
      <c r="CJ192" s="2217"/>
      <c r="CK192" s="2217"/>
      <c r="CL192" s="2217"/>
      <c r="CM192" s="2217"/>
      <c r="CN192" s="2217"/>
      <c r="CO192" s="2217"/>
      <c r="CP192" s="2217"/>
      <c r="CQ192" s="2218">
        <f t="shared" si="9"/>
        <v>0</v>
      </c>
    </row>
    <row r="193" spans="1:104">
      <c r="A193" s="2215" t="s">
        <v>2175</v>
      </c>
      <c r="B193" s="2216" t="s">
        <v>2167</v>
      </c>
      <c r="C193" s="2217"/>
      <c r="D193" s="2217"/>
      <c r="E193" s="2217"/>
      <c r="F193" s="2217"/>
      <c r="G193" s="2217"/>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2217"/>
      <c r="AD193" s="2217"/>
      <c r="AE193" s="2217"/>
      <c r="AF193" s="2217"/>
      <c r="AG193" s="2217"/>
      <c r="AH193" s="2217"/>
      <c r="AI193" s="2217"/>
      <c r="AJ193" s="2217"/>
      <c r="AK193" s="2217"/>
      <c r="AL193" s="2217"/>
      <c r="AM193" s="2217"/>
      <c r="AN193" s="2217"/>
      <c r="AO193" s="2217"/>
      <c r="AP193" s="2217"/>
      <c r="AQ193" s="2217"/>
      <c r="AR193" s="2217"/>
      <c r="AS193" s="2217"/>
      <c r="AT193" s="2217"/>
      <c r="AU193" s="2217"/>
      <c r="AV193" s="2217"/>
      <c r="AW193" s="2217"/>
      <c r="AX193" s="2217"/>
      <c r="AY193" s="2217"/>
      <c r="AZ193" s="2217"/>
      <c r="BA193" s="2217"/>
      <c r="BB193" s="2217"/>
      <c r="BC193" s="2217"/>
      <c r="BD193" s="2217"/>
      <c r="BE193" s="2217"/>
      <c r="BF193" s="2217"/>
      <c r="BG193" s="2217"/>
      <c r="BH193" s="2217"/>
      <c r="BI193" s="2217"/>
      <c r="BJ193" s="2217"/>
      <c r="BK193" s="2217"/>
      <c r="BL193" s="2217"/>
      <c r="BM193" s="2217"/>
      <c r="BN193" s="2217"/>
      <c r="BO193" s="2217"/>
      <c r="BP193" s="2217"/>
      <c r="BQ193" s="2217"/>
      <c r="BR193" s="2217"/>
      <c r="BS193" s="2217"/>
      <c r="BT193" s="2217"/>
      <c r="BU193" s="2217"/>
      <c r="BV193" s="2217"/>
      <c r="BW193" s="2217"/>
      <c r="BX193" s="2217"/>
      <c r="BY193" s="2217"/>
      <c r="BZ193" s="2217"/>
      <c r="CA193" s="2217"/>
      <c r="CB193" s="2217"/>
      <c r="CC193" s="2217"/>
      <c r="CD193" s="2217"/>
      <c r="CE193" s="2217"/>
      <c r="CF193" s="2217"/>
      <c r="CG193" s="2217"/>
      <c r="CH193" s="2217"/>
      <c r="CI193" s="2217"/>
      <c r="CJ193" s="2217"/>
      <c r="CK193" s="2217"/>
      <c r="CL193" s="2217"/>
      <c r="CM193" s="2217"/>
      <c r="CN193" s="2217"/>
      <c r="CO193" s="2217"/>
      <c r="CP193" s="2217"/>
      <c r="CQ193" s="2218">
        <f t="shared" si="9"/>
        <v>0</v>
      </c>
    </row>
    <row r="194" spans="1:104">
      <c r="A194" s="2215" t="s">
        <v>2176</v>
      </c>
      <c r="B194" s="2216" t="s">
        <v>2167</v>
      </c>
      <c r="C194" s="2217"/>
      <c r="D194" s="2217"/>
      <c r="E194" s="2217"/>
      <c r="F194" s="2217"/>
      <c r="G194" s="2217"/>
      <c r="H194" s="2217"/>
      <c r="I194" s="2217"/>
      <c r="J194" s="2217"/>
      <c r="K194" s="2217"/>
      <c r="L194" s="2217"/>
      <c r="M194" s="2217"/>
      <c r="N194" s="2217"/>
      <c r="O194" s="2217"/>
      <c r="P194" s="2217"/>
      <c r="Q194" s="2217"/>
      <c r="R194" s="2217"/>
      <c r="S194" s="2217"/>
      <c r="T194" s="2217"/>
      <c r="U194" s="2217"/>
      <c r="V194" s="2217"/>
      <c r="W194" s="2217"/>
      <c r="X194" s="2217"/>
      <c r="Y194" s="2217"/>
      <c r="Z194" s="2217"/>
      <c r="AA194" s="2217"/>
      <c r="AB194" s="2217"/>
      <c r="AC194" s="2217"/>
      <c r="AD194" s="2217"/>
      <c r="AE194" s="2217"/>
      <c r="AF194" s="2217"/>
      <c r="AG194" s="2217"/>
      <c r="AH194" s="2217"/>
      <c r="AI194" s="2217"/>
      <c r="AJ194" s="2217"/>
      <c r="AK194" s="2217"/>
      <c r="AL194" s="2217"/>
      <c r="AM194" s="2217"/>
      <c r="AN194" s="2217"/>
      <c r="AO194" s="2217"/>
      <c r="AP194" s="2217"/>
      <c r="AQ194" s="2217"/>
      <c r="AR194" s="2217"/>
      <c r="AS194" s="2217"/>
      <c r="AT194" s="2217"/>
      <c r="AU194" s="2217"/>
      <c r="AV194" s="2217"/>
      <c r="AW194" s="2217"/>
      <c r="AX194" s="2217"/>
      <c r="AY194" s="2217"/>
      <c r="AZ194" s="2217"/>
      <c r="BA194" s="2217"/>
      <c r="BB194" s="2217"/>
      <c r="BC194" s="2217"/>
      <c r="BD194" s="2217"/>
      <c r="BE194" s="2217"/>
      <c r="BF194" s="2217"/>
      <c r="BG194" s="2217"/>
      <c r="BH194" s="2217"/>
      <c r="BI194" s="2217"/>
      <c r="BJ194" s="2217"/>
      <c r="BK194" s="2217"/>
      <c r="BL194" s="2217"/>
      <c r="BM194" s="2217"/>
      <c r="BN194" s="2217"/>
      <c r="BO194" s="2217"/>
      <c r="BP194" s="2217"/>
      <c r="BQ194" s="2217"/>
      <c r="BR194" s="2217"/>
      <c r="BS194" s="2217"/>
      <c r="BT194" s="2217"/>
      <c r="BU194" s="2217"/>
      <c r="BV194" s="2217"/>
      <c r="BW194" s="2217"/>
      <c r="BX194" s="2217"/>
      <c r="BY194" s="2217"/>
      <c r="BZ194" s="2217"/>
      <c r="CA194" s="2217"/>
      <c r="CB194" s="2217"/>
      <c r="CC194" s="2217"/>
      <c r="CD194" s="2217"/>
      <c r="CE194" s="2217"/>
      <c r="CF194" s="2217"/>
      <c r="CG194" s="2217"/>
      <c r="CH194" s="2217"/>
      <c r="CI194" s="2217"/>
      <c r="CJ194" s="2217"/>
      <c r="CK194" s="2217"/>
      <c r="CL194" s="2217"/>
      <c r="CM194" s="2217"/>
      <c r="CN194" s="2217"/>
      <c r="CO194" s="2217"/>
      <c r="CP194" s="2217"/>
      <c r="CQ194" s="2218">
        <f t="shared" si="9"/>
        <v>0</v>
      </c>
    </row>
    <row r="195" spans="1:104">
      <c r="A195" s="2215" t="s">
        <v>2177</v>
      </c>
      <c r="B195" s="2216" t="s">
        <v>2167</v>
      </c>
      <c r="C195" s="2217"/>
      <c r="D195" s="2217"/>
      <c r="E195" s="2217"/>
      <c r="F195" s="2217"/>
      <c r="G195" s="2217"/>
      <c r="H195" s="2217"/>
      <c r="I195" s="2217"/>
      <c r="J195" s="2217"/>
      <c r="K195" s="2217"/>
      <c r="L195" s="2217"/>
      <c r="M195" s="2217"/>
      <c r="N195" s="2217"/>
      <c r="O195" s="2217"/>
      <c r="P195" s="2217"/>
      <c r="Q195" s="2217"/>
      <c r="R195" s="2217"/>
      <c r="S195" s="2217"/>
      <c r="T195" s="2217"/>
      <c r="U195" s="2217"/>
      <c r="V195" s="2217"/>
      <c r="W195" s="2217"/>
      <c r="X195" s="2217"/>
      <c r="Y195" s="2217"/>
      <c r="Z195" s="2217"/>
      <c r="AA195" s="2217"/>
      <c r="AB195" s="2217"/>
      <c r="AC195" s="2217"/>
      <c r="AD195" s="2217"/>
      <c r="AE195" s="2217"/>
      <c r="AF195" s="2217"/>
      <c r="AG195" s="2217"/>
      <c r="AH195" s="2217"/>
      <c r="AI195" s="2217"/>
      <c r="AJ195" s="2217"/>
      <c r="AK195" s="2217"/>
      <c r="AL195" s="2217"/>
      <c r="AM195" s="2217"/>
      <c r="AN195" s="2217"/>
      <c r="AO195" s="2217"/>
      <c r="AP195" s="2217"/>
      <c r="AQ195" s="2217"/>
      <c r="AR195" s="2217"/>
      <c r="AS195" s="2217"/>
      <c r="AT195" s="2217"/>
      <c r="AU195" s="2217"/>
      <c r="AV195" s="2217"/>
      <c r="AW195" s="2217"/>
      <c r="AX195" s="2217"/>
      <c r="AY195" s="2217"/>
      <c r="AZ195" s="2217"/>
      <c r="BA195" s="2217"/>
      <c r="BB195" s="2217"/>
      <c r="BC195" s="2217"/>
      <c r="BD195" s="2217"/>
      <c r="BE195" s="2217"/>
      <c r="BF195" s="2217"/>
      <c r="BG195" s="2217"/>
      <c r="BH195" s="2217"/>
      <c r="BI195" s="2217"/>
      <c r="BJ195" s="2217"/>
      <c r="BK195" s="2217"/>
      <c r="BL195" s="2217"/>
      <c r="BM195" s="2217"/>
      <c r="BN195" s="2217"/>
      <c r="BO195" s="2217"/>
      <c r="BP195" s="2217"/>
      <c r="BQ195" s="2217"/>
      <c r="BR195" s="2217"/>
      <c r="BS195" s="2217"/>
      <c r="BT195" s="2217"/>
      <c r="BU195" s="2217"/>
      <c r="BV195" s="2217"/>
      <c r="BW195" s="2217"/>
      <c r="BX195" s="2217"/>
      <c r="BY195" s="2217"/>
      <c r="BZ195" s="2217"/>
      <c r="CA195" s="2217"/>
      <c r="CB195" s="2217"/>
      <c r="CC195" s="2217"/>
      <c r="CD195" s="2217"/>
      <c r="CE195" s="2217"/>
      <c r="CF195" s="2217"/>
      <c r="CG195" s="2217"/>
      <c r="CH195" s="2217"/>
      <c r="CI195" s="2217"/>
      <c r="CJ195" s="2217"/>
      <c r="CK195" s="2217"/>
      <c r="CL195" s="2217"/>
      <c r="CM195" s="2217"/>
      <c r="CN195" s="2217"/>
      <c r="CO195" s="2217"/>
      <c r="CP195" s="2217"/>
      <c r="CQ195" s="2218">
        <f t="shared" si="9"/>
        <v>0</v>
      </c>
    </row>
    <row r="196" spans="1:104">
      <c r="A196" s="2215" t="s">
        <v>2178</v>
      </c>
      <c r="B196" s="2216" t="s">
        <v>2167</v>
      </c>
      <c r="C196" s="2217"/>
      <c r="D196" s="2217"/>
      <c r="E196" s="2217"/>
      <c r="F196" s="2217"/>
      <c r="G196" s="2217"/>
      <c r="H196" s="2217"/>
      <c r="I196" s="2217"/>
      <c r="J196" s="2217"/>
      <c r="K196" s="2217"/>
      <c r="L196" s="2217"/>
      <c r="M196" s="2217"/>
      <c r="N196" s="2217"/>
      <c r="O196" s="2217"/>
      <c r="P196" s="2217"/>
      <c r="Q196" s="2217"/>
      <c r="R196" s="2217"/>
      <c r="S196" s="2217"/>
      <c r="T196" s="2217"/>
      <c r="U196" s="2217"/>
      <c r="V196" s="2217"/>
      <c r="W196" s="2217"/>
      <c r="X196" s="2217"/>
      <c r="Y196" s="2217"/>
      <c r="Z196" s="2217"/>
      <c r="AA196" s="2217"/>
      <c r="AB196" s="2217"/>
      <c r="AC196" s="2217"/>
      <c r="AD196" s="2217"/>
      <c r="AE196" s="2217"/>
      <c r="AF196" s="2217"/>
      <c r="AG196" s="2217"/>
      <c r="AH196" s="2217"/>
      <c r="AI196" s="2217"/>
      <c r="AJ196" s="2217"/>
      <c r="AK196" s="2217"/>
      <c r="AL196" s="2217"/>
      <c r="AM196" s="2217"/>
      <c r="AN196" s="2217"/>
      <c r="AO196" s="2217"/>
      <c r="AP196" s="2217"/>
      <c r="AQ196" s="2217"/>
      <c r="AR196" s="2217"/>
      <c r="AS196" s="2217"/>
      <c r="AT196" s="2217"/>
      <c r="AU196" s="2217"/>
      <c r="AV196" s="2217"/>
      <c r="AW196" s="2217"/>
      <c r="AX196" s="2217"/>
      <c r="AY196" s="2217"/>
      <c r="AZ196" s="2217"/>
      <c r="BA196" s="2217"/>
      <c r="BB196" s="2217"/>
      <c r="BC196" s="2217"/>
      <c r="BD196" s="2217"/>
      <c r="BE196" s="2217"/>
      <c r="BF196" s="2217"/>
      <c r="BG196" s="2217"/>
      <c r="BH196" s="2217"/>
      <c r="BI196" s="2217"/>
      <c r="BJ196" s="2217"/>
      <c r="BK196" s="2217"/>
      <c r="BL196" s="2217"/>
      <c r="BM196" s="2217"/>
      <c r="BN196" s="2217"/>
      <c r="BO196" s="2217"/>
      <c r="BP196" s="2217"/>
      <c r="BQ196" s="2217"/>
      <c r="BR196" s="2217"/>
      <c r="BS196" s="2217"/>
      <c r="BT196" s="2217"/>
      <c r="BU196" s="2217"/>
      <c r="BV196" s="2217"/>
      <c r="BW196" s="2217"/>
      <c r="BX196" s="2217"/>
      <c r="BY196" s="2217"/>
      <c r="BZ196" s="2217"/>
      <c r="CA196" s="2217"/>
      <c r="CB196" s="2217"/>
      <c r="CC196" s="2217"/>
      <c r="CD196" s="2217"/>
      <c r="CE196" s="2217"/>
      <c r="CF196" s="2217"/>
      <c r="CG196" s="2217"/>
      <c r="CH196" s="2217"/>
      <c r="CI196" s="2217"/>
      <c r="CJ196" s="2217"/>
      <c r="CK196" s="2217"/>
      <c r="CL196" s="2217"/>
      <c r="CM196" s="2217"/>
      <c r="CN196" s="2217"/>
      <c r="CO196" s="2217"/>
      <c r="CP196" s="2217"/>
      <c r="CQ196" s="2218">
        <f t="shared" si="9"/>
        <v>0</v>
      </c>
    </row>
    <row r="197" spans="1:104">
      <c r="A197" s="2215" t="s">
        <v>2179</v>
      </c>
      <c r="B197" s="2216" t="s">
        <v>2167</v>
      </c>
      <c r="C197" s="2217"/>
      <c r="D197" s="2217"/>
      <c r="E197" s="2217"/>
      <c r="F197" s="2217"/>
      <c r="G197" s="2217"/>
      <c r="H197" s="2217"/>
      <c r="I197" s="2217"/>
      <c r="J197" s="2217"/>
      <c r="K197" s="2217"/>
      <c r="L197" s="2217"/>
      <c r="M197" s="2217"/>
      <c r="N197" s="2217"/>
      <c r="O197" s="2217"/>
      <c r="P197" s="2217"/>
      <c r="Q197" s="2217"/>
      <c r="R197" s="2217"/>
      <c r="S197" s="2217"/>
      <c r="T197" s="2217"/>
      <c r="U197" s="2217"/>
      <c r="V197" s="2217"/>
      <c r="W197" s="2217"/>
      <c r="X197" s="2217"/>
      <c r="Y197" s="2217"/>
      <c r="Z197" s="2217"/>
      <c r="AA197" s="2217"/>
      <c r="AB197" s="2217"/>
      <c r="AC197" s="2217"/>
      <c r="AD197" s="2217"/>
      <c r="AE197" s="2217"/>
      <c r="AF197" s="2217"/>
      <c r="AG197" s="2217"/>
      <c r="AH197" s="2217"/>
      <c r="AI197" s="2217"/>
      <c r="AJ197" s="2217"/>
      <c r="AK197" s="2217"/>
      <c r="AL197" s="2217"/>
      <c r="AM197" s="2217"/>
      <c r="AN197" s="2217"/>
      <c r="AO197" s="2217"/>
      <c r="AP197" s="2217"/>
      <c r="AQ197" s="2217"/>
      <c r="AR197" s="2217"/>
      <c r="AS197" s="2217"/>
      <c r="AT197" s="2217"/>
      <c r="AU197" s="2217"/>
      <c r="AV197" s="2217"/>
      <c r="AW197" s="2217"/>
      <c r="AX197" s="2217"/>
      <c r="AY197" s="2217"/>
      <c r="AZ197" s="2217"/>
      <c r="BA197" s="2217"/>
      <c r="BB197" s="2217"/>
      <c r="BC197" s="2217"/>
      <c r="BD197" s="2217"/>
      <c r="BE197" s="2217"/>
      <c r="BF197" s="2217"/>
      <c r="BG197" s="2217"/>
      <c r="BH197" s="2217"/>
      <c r="BI197" s="2217"/>
      <c r="BJ197" s="2217"/>
      <c r="BK197" s="2217"/>
      <c r="BL197" s="2217"/>
      <c r="BM197" s="2217"/>
      <c r="BN197" s="2217"/>
      <c r="BO197" s="2217"/>
      <c r="BP197" s="2217"/>
      <c r="BQ197" s="2217"/>
      <c r="BR197" s="2217"/>
      <c r="BS197" s="2217"/>
      <c r="BT197" s="2217"/>
      <c r="BU197" s="2217"/>
      <c r="BV197" s="2217"/>
      <c r="BW197" s="2217"/>
      <c r="BX197" s="2217"/>
      <c r="BY197" s="2217"/>
      <c r="BZ197" s="2217"/>
      <c r="CA197" s="2217"/>
      <c r="CB197" s="2217"/>
      <c r="CC197" s="2217"/>
      <c r="CD197" s="2217"/>
      <c r="CE197" s="2217"/>
      <c r="CF197" s="2217"/>
      <c r="CG197" s="2217"/>
      <c r="CH197" s="2217"/>
      <c r="CI197" s="2217"/>
      <c r="CJ197" s="2217"/>
      <c r="CK197" s="2217"/>
      <c r="CL197" s="2217"/>
      <c r="CM197" s="2217"/>
      <c r="CN197" s="2217"/>
      <c r="CO197" s="2217"/>
      <c r="CP197" s="2217"/>
      <c r="CQ197" s="2218">
        <f t="shared" si="9"/>
        <v>0</v>
      </c>
    </row>
    <row r="198" spans="1:104">
      <c r="A198" s="2215" t="s">
        <v>1945</v>
      </c>
      <c r="B198" s="2216" t="s">
        <v>2167</v>
      </c>
      <c r="C198" s="2217"/>
      <c r="D198" s="2217"/>
      <c r="E198" s="2217"/>
      <c r="F198" s="2217"/>
      <c r="G198" s="2217"/>
      <c r="H198" s="2217"/>
      <c r="I198" s="2217"/>
      <c r="J198" s="2217"/>
      <c r="K198" s="2217"/>
      <c r="L198" s="2217"/>
      <c r="M198" s="2217"/>
      <c r="N198" s="2217"/>
      <c r="O198" s="2217"/>
      <c r="P198" s="2217"/>
      <c r="Q198" s="2217"/>
      <c r="R198" s="2217"/>
      <c r="S198" s="2217"/>
      <c r="T198" s="2217"/>
      <c r="U198" s="2217"/>
      <c r="V198" s="2217"/>
      <c r="W198" s="2217"/>
      <c r="X198" s="2217"/>
      <c r="Y198" s="2217"/>
      <c r="Z198" s="2217"/>
      <c r="AA198" s="2217"/>
      <c r="AB198" s="2217"/>
      <c r="AC198" s="2217"/>
      <c r="AD198" s="2217"/>
      <c r="AE198" s="2217"/>
      <c r="AF198" s="2217"/>
      <c r="AG198" s="2217"/>
      <c r="AH198" s="2217"/>
      <c r="AI198" s="2217"/>
      <c r="AJ198" s="2217"/>
      <c r="AK198" s="2217"/>
      <c r="AL198" s="2217"/>
      <c r="AM198" s="2217"/>
      <c r="AN198" s="2217"/>
      <c r="AO198" s="2217"/>
      <c r="AP198" s="2217"/>
      <c r="AQ198" s="2217"/>
      <c r="AR198" s="2217"/>
      <c r="AS198" s="2217"/>
      <c r="AT198" s="2217"/>
      <c r="AU198" s="2217"/>
      <c r="AV198" s="2217"/>
      <c r="AW198" s="2217"/>
      <c r="AX198" s="2217"/>
      <c r="AY198" s="2217"/>
      <c r="AZ198" s="2217"/>
      <c r="BA198" s="2217"/>
      <c r="BB198" s="2217"/>
      <c r="BC198" s="2217"/>
      <c r="BD198" s="2217"/>
      <c r="BE198" s="2217"/>
      <c r="BF198" s="2217"/>
      <c r="BG198" s="2217"/>
      <c r="BH198" s="2217"/>
      <c r="BI198" s="2217"/>
      <c r="BJ198" s="2217"/>
      <c r="BK198" s="2217"/>
      <c r="BL198" s="2217"/>
      <c r="BM198" s="2217"/>
      <c r="BN198" s="2217"/>
      <c r="BO198" s="2217"/>
      <c r="BP198" s="2217"/>
      <c r="BQ198" s="2217"/>
      <c r="BR198" s="2217"/>
      <c r="BS198" s="2217"/>
      <c r="BT198" s="2217"/>
      <c r="BU198" s="2217"/>
      <c r="BV198" s="2217"/>
      <c r="BW198" s="2217"/>
      <c r="BX198" s="2217"/>
      <c r="BY198" s="2217"/>
      <c r="BZ198" s="2217"/>
      <c r="CA198" s="2217"/>
      <c r="CB198" s="2217"/>
      <c r="CC198" s="2217"/>
      <c r="CD198" s="2217"/>
      <c r="CE198" s="2217"/>
      <c r="CF198" s="2217"/>
      <c r="CG198" s="2217"/>
      <c r="CH198" s="2217"/>
      <c r="CI198" s="2217"/>
      <c r="CJ198" s="2217"/>
      <c r="CK198" s="2217"/>
      <c r="CL198" s="2217"/>
      <c r="CM198" s="2217"/>
      <c r="CN198" s="2217"/>
      <c r="CO198" s="2217"/>
      <c r="CP198" s="2217"/>
      <c r="CQ198" s="2218">
        <f t="shared" si="9"/>
        <v>0</v>
      </c>
    </row>
    <row r="199" spans="1:104">
      <c r="A199" s="2215" t="s">
        <v>2180</v>
      </c>
      <c r="B199" s="2216" t="s">
        <v>2167</v>
      </c>
      <c r="C199" s="2217"/>
      <c r="D199" s="2217"/>
      <c r="E199" s="2217"/>
      <c r="F199" s="2217"/>
      <c r="G199" s="2217"/>
      <c r="H199" s="2217"/>
      <c r="I199" s="2217"/>
      <c r="J199" s="2217"/>
      <c r="K199" s="2217"/>
      <c r="L199" s="2217"/>
      <c r="M199" s="2217"/>
      <c r="N199" s="2217"/>
      <c r="O199" s="2217"/>
      <c r="P199" s="2217"/>
      <c r="Q199" s="2217"/>
      <c r="R199" s="2217"/>
      <c r="S199" s="2217"/>
      <c r="T199" s="2217"/>
      <c r="U199" s="2217"/>
      <c r="V199" s="2217"/>
      <c r="W199" s="2217"/>
      <c r="X199" s="2217"/>
      <c r="Y199" s="2217"/>
      <c r="Z199" s="2217"/>
      <c r="AA199" s="2217"/>
      <c r="AB199" s="2217"/>
      <c r="AC199" s="2217"/>
      <c r="AD199" s="2217"/>
      <c r="AE199" s="2217"/>
      <c r="AF199" s="2217"/>
      <c r="AG199" s="2217"/>
      <c r="AH199" s="2217"/>
      <c r="AI199" s="2217"/>
      <c r="AJ199" s="2217"/>
      <c r="AK199" s="2217"/>
      <c r="AL199" s="2217"/>
      <c r="AM199" s="2217"/>
      <c r="AN199" s="2217"/>
      <c r="AO199" s="2217"/>
      <c r="AP199" s="2217"/>
      <c r="AQ199" s="2217"/>
      <c r="AR199" s="2217"/>
      <c r="AS199" s="2217"/>
      <c r="AT199" s="2217"/>
      <c r="AU199" s="2217"/>
      <c r="AV199" s="2217"/>
      <c r="AW199" s="2217"/>
      <c r="AX199" s="2217"/>
      <c r="AY199" s="2217"/>
      <c r="AZ199" s="2217"/>
      <c r="BA199" s="2217"/>
      <c r="BB199" s="2217"/>
      <c r="BC199" s="2217"/>
      <c r="BD199" s="2217"/>
      <c r="BE199" s="2217"/>
      <c r="BF199" s="2217"/>
      <c r="BG199" s="2217"/>
      <c r="BH199" s="2217"/>
      <c r="BI199" s="2217"/>
      <c r="BJ199" s="2217"/>
      <c r="BK199" s="2217"/>
      <c r="BL199" s="2217"/>
      <c r="BM199" s="2217"/>
      <c r="BN199" s="2217"/>
      <c r="BO199" s="2217"/>
      <c r="BP199" s="2217"/>
      <c r="BQ199" s="2217"/>
      <c r="BR199" s="2217"/>
      <c r="BS199" s="2217"/>
      <c r="BT199" s="2217"/>
      <c r="BU199" s="2217"/>
      <c r="BV199" s="2217"/>
      <c r="BW199" s="2217"/>
      <c r="BX199" s="2217"/>
      <c r="BY199" s="2217"/>
      <c r="BZ199" s="2217"/>
      <c r="CA199" s="2217"/>
      <c r="CB199" s="2217"/>
      <c r="CC199" s="2217"/>
      <c r="CD199" s="2217"/>
      <c r="CE199" s="2217"/>
      <c r="CF199" s="2217"/>
      <c r="CG199" s="2217"/>
      <c r="CH199" s="2217"/>
      <c r="CI199" s="2217"/>
      <c r="CJ199" s="2217"/>
      <c r="CK199" s="2217"/>
      <c r="CL199" s="2217"/>
      <c r="CM199" s="2217"/>
      <c r="CN199" s="2217"/>
      <c r="CO199" s="2217"/>
      <c r="CP199" s="2217"/>
      <c r="CQ199" s="2218">
        <f t="shared" si="9"/>
        <v>0</v>
      </c>
    </row>
    <row r="200" spans="1:104">
      <c r="A200" s="2215"/>
      <c r="B200" s="2220"/>
      <c r="C200" s="2221"/>
      <c r="D200" s="2221"/>
      <c r="E200" s="2221"/>
      <c r="F200" s="2221"/>
      <c r="G200" s="2221"/>
      <c r="H200" s="2221"/>
      <c r="I200" s="2221"/>
      <c r="J200" s="2221"/>
      <c r="K200" s="2221"/>
      <c r="L200" s="2221"/>
      <c r="M200" s="2221"/>
      <c r="N200" s="2221"/>
      <c r="O200" s="2221"/>
      <c r="P200" s="2221"/>
      <c r="Q200" s="2221"/>
      <c r="R200" s="2221"/>
      <c r="S200" s="2221"/>
      <c r="T200" s="2221"/>
      <c r="U200" s="2221"/>
      <c r="V200" s="2221"/>
      <c r="W200" s="2221"/>
      <c r="X200" s="2221"/>
      <c r="Y200" s="2221"/>
      <c r="Z200" s="2221"/>
      <c r="AA200" s="2221"/>
      <c r="AB200" s="2221"/>
      <c r="AC200" s="2221"/>
      <c r="AD200" s="2221"/>
      <c r="AE200" s="2221"/>
      <c r="AF200" s="2221"/>
      <c r="AG200" s="2221"/>
      <c r="AH200" s="2221"/>
      <c r="AI200" s="2221"/>
      <c r="AJ200" s="2221"/>
      <c r="AK200" s="2221"/>
      <c r="AL200" s="2221"/>
      <c r="AM200" s="2221"/>
      <c r="AN200" s="2221"/>
      <c r="AO200" s="2221"/>
      <c r="AP200" s="2221"/>
      <c r="AQ200" s="2221"/>
      <c r="AR200" s="2221"/>
      <c r="AS200" s="2221"/>
      <c r="AT200" s="2221"/>
      <c r="AU200" s="2221"/>
      <c r="AV200" s="2221"/>
      <c r="AW200" s="2221"/>
      <c r="AX200" s="2221"/>
      <c r="AY200" s="2221"/>
      <c r="AZ200" s="2221"/>
      <c r="BA200" s="2221"/>
      <c r="BB200" s="2221"/>
      <c r="BC200" s="2221"/>
      <c r="BD200" s="2221"/>
      <c r="BE200" s="2221"/>
      <c r="BF200" s="2221"/>
      <c r="BG200" s="2221"/>
      <c r="BH200" s="2221"/>
      <c r="BI200" s="2221"/>
      <c r="BJ200" s="2221"/>
      <c r="BK200" s="2221"/>
      <c r="BL200" s="2221"/>
      <c r="BM200" s="2221"/>
      <c r="BN200" s="2221"/>
      <c r="BO200" s="2221"/>
      <c r="BP200" s="2221"/>
      <c r="BQ200" s="2221"/>
      <c r="BR200" s="2221"/>
      <c r="BS200" s="2221"/>
      <c r="BT200" s="2221"/>
      <c r="BU200" s="2221"/>
      <c r="BV200" s="2221"/>
      <c r="BW200" s="2221"/>
      <c r="BX200" s="2221"/>
      <c r="BY200" s="2221"/>
      <c r="BZ200" s="2221"/>
      <c r="CA200" s="2221"/>
      <c r="CB200" s="2221"/>
      <c r="CC200" s="2221"/>
      <c r="CD200" s="2221"/>
      <c r="CE200" s="2221"/>
      <c r="CF200" s="2221"/>
      <c r="CG200" s="2221"/>
      <c r="CH200" s="2221"/>
      <c r="CI200" s="2221"/>
      <c r="CJ200" s="2221"/>
      <c r="CK200" s="2221"/>
      <c r="CL200" s="2221"/>
      <c r="CM200" s="2221"/>
      <c r="CN200" s="2221"/>
      <c r="CO200" s="2221"/>
      <c r="CP200" s="2221"/>
      <c r="CQ200" s="2221"/>
      <c r="CR200" s="2222"/>
      <c r="CS200" s="2222"/>
      <c r="CT200" s="2222"/>
      <c r="CU200" s="2222"/>
      <c r="CV200" s="2222"/>
      <c r="CW200" s="2222"/>
      <c r="CX200" s="2222"/>
      <c r="CY200" s="2222"/>
      <c r="CZ200" s="2222"/>
    </row>
    <row r="201" spans="1:104">
      <c r="A201" s="2223" t="s">
        <v>2181</v>
      </c>
      <c r="B201" s="2220"/>
      <c r="C201" s="2221"/>
      <c r="D201" s="2221"/>
      <c r="E201" s="2221"/>
      <c r="F201" s="2221"/>
      <c r="G201" s="2221"/>
      <c r="H201" s="2221"/>
      <c r="I201" s="2221"/>
      <c r="J201" s="2221"/>
      <c r="K201" s="2221"/>
      <c r="L201" s="2221"/>
      <c r="M201" s="2221"/>
      <c r="N201" s="2221"/>
      <c r="O201" s="2221"/>
      <c r="P201" s="2221"/>
      <c r="Q201" s="2221"/>
      <c r="R201" s="2221"/>
      <c r="S201" s="2221"/>
      <c r="T201" s="2221"/>
      <c r="U201" s="2221"/>
      <c r="V201" s="2221"/>
      <c r="W201" s="2221"/>
      <c r="X201" s="2221"/>
      <c r="Y201" s="2221"/>
      <c r="Z201" s="2221"/>
      <c r="AA201" s="2221"/>
      <c r="AB201" s="2221"/>
      <c r="AC201" s="2221"/>
      <c r="AD201" s="2221"/>
      <c r="AE201" s="2221"/>
      <c r="AF201" s="2221"/>
      <c r="AG201" s="2221"/>
      <c r="AH201" s="2221"/>
      <c r="AI201" s="2221"/>
      <c r="AJ201" s="2221"/>
      <c r="AK201" s="2221"/>
      <c r="AL201" s="2221"/>
      <c r="AM201" s="2221"/>
      <c r="AN201" s="2221"/>
      <c r="AO201" s="2221"/>
      <c r="AP201" s="2221"/>
      <c r="AQ201" s="2221"/>
      <c r="AR201" s="2221"/>
      <c r="AS201" s="2221"/>
      <c r="AT201" s="2221"/>
      <c r="AU201" s="2221"/>
      <c r="AV201" s="2221"/>
      <c r="AW201" s="2221"/>
      <c r="AX201" s="2221"/>
      <c r="AY201" s="2221"/>
      <c r="AZ201" s="2221"/>
      <c r="BA201" s="2221"/>
      <c r="BB201" s="2221"/>
      <c r="BC201" s="2221"/>
      <c r="BD201" s="2221"/>
      <c r="BE201" s="2221"/>
      <c r="BF201" s="2221"/>
      <c r="BG201" s="2221"/>
      <c r="BH201" s="2221"/>
      <c r="BI201" s="2221"/>
      <c r="BJ201" s="2221"/>
      <c r="BK201" s="2221"/>
      <c r="BL201" s="2221"/>
      <c r="BM201" s="2221"/>
      <c r="BN201" s="2221"/>
      <c r="BO201" s="2221"/>
      <c r="BP201" s="2221"/>
      <c r="BQ201" s="2221"/>
      <c r="BR201" s="2221"/>
      <c r="BS201" s="2221"/>
      <c r="BT201" s="2221"/>
      <c r="BU201" s="2221"/>
      <c r="BV201" s="2221"/>
      <c r="BW201" s="2221"/>
      <c r="BX201" s="2221"/>
      <c r="BY201" s="2221"/>
      <c r="BZ201" s="2221"/>
      <c r="CA201" s="2221"/>
      <c r="CB201" s="2221"/>
      <c r="CC201" s="2221"/>
      <c r="CD201" s="2221"/>
      <c r="CE201" s="2221"/>
      <c r="CF201" s="2221"/>
      <c r="CG201" s="2221"/>
      <c r="CH201" s="2221"/>
      <c r="CI201" s="2221"/>
      <c r="CJ201" s="2221"/>
      <c r="CK201" s="2221"/>
      <c r="CL201" s="2221"/>
      <c r="CM201" s="2221"/>
      <c r="CN201" s="2221"/>
      <c r="CO201" s="2221"/>
      <c r="CP201" s="2221"/>
      <c r="CQ201" s="2221"/>
      <c r="CR201" s="2222"/>
      <c r="CS201" s="2222"/>
      <c r="CT201" s="2222"/>
      <c r="CU201" s="2222"/>
      <c r="CV201" s="2222"/>
      <c r="CW201" s="2222"/>
      <c r="CX201" s="2222"/>
      <c r="CY201" s="2222"/>
      <c r="CZ201" s="2222"/>
    </row>
    <row r="202" spans="1:104">
      <c r="A202" s="2215" t="s">
        <v>2182</v>
      </c>
      <c r="B202" s="2216" t="s">
        <v>2023</v>
      </c>
      <c r="C202" s="2217"/>
      <c r="D202" s="2217"/>
      <c r="E202" s="2217"/>
      <c r="F202" s="2217"/>
      <c r="G202" s="2217"/>
      <c r="H202" s="2217"/>
      <c r="I202" s="2217"/>
      <c r="J202" s="2217"/>
      <c r="K202" s="2217"/>
      <c r="L202" s="2217"/>
      <c r="M202" s="2217"/>
      <c r="N202" s="2217"/>
      <c r="O202" s="2217"/>
      <c r="P202" s="2217"/>
      <c r="Q202" s="2217"/>
      <c r="R202" s="2217"/>
      <c r="S202" s="2217"/>
      <c r="T202" s="2217"/>
      <c r="U202" s="2217"/>
      <c r="V202" s="2217"/>
      <c r="W202" s="2217"/>
      <c r="X202" s="2217"/>
      <c r="Y202" s="2217"/>
      <c r="Z202" s="2217"/>
      <c r="AA202" s="2217"/>
      <c r="AB202" s="2217"/>
      <c r="AC202" s="2217"/>
      <c r="AD202" s="2217"/>
      <c r="AE202" s="2217"/>
      <c r="AF202" s="2217"/>
      <c r="AG202" s="2217"/>
      <c r="AH202" s="2217"/>
      <c r="AI202" s="2217"/>
      <c r="AJ202" s="2217"/>
      <c r="AK202" s="2217"/>
      <c r="AL202" s="2217"/>
      <c r="AM202" s="2217"/>
      <c r="AN202" s="2217"/>
      <c r="AO202" s="2217"/>
      <c r="AP202" s="2217"/>
      <c r="AQ202" s="2217"/>
      <c r="AR202" s="2217"/>
      <c r="AS202" s="2217"/>
      <c r="AT202" s="2217"/>
      <c r="AU202" s="2217"/>
      <c r="AV202" s="2217"/>
      <c r="AW202" s="2217"/>
      <c r="AX202" s="2217"/>
      <c r="AY202" s="2217"/>
      <c r="AZ202" s="2217"/>
      <c r="BA202" s="2217"/>
      <c r="BB202" s="2217"/>
      <c r="BC202" s="2217"/>
      <c r="BD202" s="2217"/>
      <c r="BE202" s="2217"/>
      <c r="BF202" s="2217"/>
      <c r="BG202" s="2217"/>
      <c r="BH202" s="2217"/>
      <c r="BI202" s="2217"/>
      <c r="BJ202" s="2217"/>
      <c r="BK202" s="2217"/>
      <c r="BL202" s="2217"/>
      <c r="BM202" s="2217"/>
      <c r="BN202" s="2217"/>
      <c r="BO202" s="2217"/>
      <c r="BP202" s="2217"/>
      <c r="BQ202" s="2217"/>
      <c r="BR202" s="2217"/>
      <c r="BS202" s="2217"/>
      <c r="BT202" s="2217"/>
      <c r="BU202" s="2217"/>
      <c r="BV202" s="2217"/>
      <c r="BW202" s="2217"/>
      <c r="BX202" s="2217"/>
      <c r="BY202" s="2217"/>
      <c r="BZ202" s="2217"/>
      <c r="CA202" s="2217"/>
      <c r="CB202" s="2217"/>
      <c r="CC202" s="2217"/>
      <c r="CD202" s="2217"/>
      <c r="CE202" s="2217"/>
      <c r="CF202" s="2217"/>
      <c r="CG202" s="2217"/>
      <c r="CH202" s="2217"/>
      <c r="CI202" s="2217"/>
      <c r="CJ202" s="2217"/>
      <c r="CK202" s="2217"/>
      <c r="CL202" s="2217"/>
      <c r="CM202" s="2217"/>
      <c r="CN202" s="2217"/>
      <c r="CO202" s="2217"/>
      <c r="CP202" s="2217"/>
      <c r="CQ202" s="2218">
        <f t="shared" ref="CQ202:CQ213" si="10">SUM(C202:CP202)</f>
        <v>0</v>
      </c>
    </row>
    <row r="203" spans="1:104">
      <c r="A203" s="2215" t="s">
        <v>2183</v>
      </c>
      <c r="B203" s="2216" t="s">
        <v>2023</v>
      </c>
      <c r="C203" s="2217"/>
      <c r="D203" s="2217"/>
      <c r="E203" s="2217"/>
      <c r="F203" s="2217"/>
      <c r="G203" s="2217"/>
      <c r="H203" s="2217"/>
      <c r="I203" s="2217"/>
      <c r="J203" s="2217"/>
      <c r="K203" s="2217"/>
      <c r="L203" s="2217"/>
      <c r="M203" s="2217"/>
      <c r="N203" s="2217"/>
      <c r="O203" s="2217"/>
      <c r="P203" s="2217"/>
      <c r="Q203" s="2217"/>
      <c r="R203" s="2217"/>
      <c r="S203" s="2217"/>
      <c r="T203" s="2217"/>
      <c r="U203" s="2217"/>
      <c r="V203" s="2217"/>
      <c r="W203" s="2217"/>
      <c r="X203" s="2217"/>
      <c r="Y203" s="2217"/>
      <c r="Z203" s="2217"/>
      <c r="AA203" s="2217"/>
      <c r="AB203" s="2217"/>
      <c r="AC203" s="2217"/>
      <c r="AD203" s="2217"/>
      <c r="AE203" s="2217"/>
      <c r="AF203" s="2217"/>
      <c r="AG203" s="2217"/>
      <c r="AH203" s="2217"/>
      <c r="AI203" s="2217"/>
      <c r="AJ203" s="2217"/>
      <c r="AK203" s="2217"/>
      <c r="AL203" s="2217"/>
      <c r="AM203" s="2217"/>
      <c r="AN203" s="2217"/>
      <c r="AO203" s="2217"/>
      <c r="AP203" s="2217"/>
      <c r="AQ203" s="2217"/>
      <c r="AR203" s="2217"/>
      <c r="AS203" s="2217"/>
      <c r="AT203" s="2217"/>
      <c r="AU203" s="2217"/>
      <c r="AV203" s="2217"/>
      <c r="AW203" s="2217"/>
      <c r="AX203" s="2217"/>
      <c r="AY203" s="2217"/>
      <c r="AZ203" s="2217"/>
      <c r="BA203" s="2217"/>
      <c r="BB203" s="2217"/>
      <c r="BC203" s="2217"/>
      <c r="BD203" s="2217"/>
      <c r="BE203" s="2217"/>
      <c r="BF203" s="2217"/>
      <c r="BG203" s="2217"/>
      <c r="BH203" s="2217"/>
      <c r="BI203" s="2217"/>
      <c r="BJ203" s="2217"/>
      <c r="BK203" s="2217"/>
      <c r="BL203" s="2217"/>
      <c r="BM203" s="2217"/>
      <c r="BN203" s="2217"/>
      <c r="BO203" s="2217"/>
      <c r="BP203" s="2217"/>
      <c r="BQ203" s="2217"/>
      <c r="BR203" s="2217"/>
      <c r="BS203" s="2217"/>
      <c r="BT203" s="2217"/>
      <c r="BU203" s="2217"/>
      <c r="BV203" s="2217"/>
      <c r="BW203" s="2217"/>
      <c r="BX203" s="2217"/>
      <c r="BY203" s="2217"/>
      <c r="BZ203" s="2217"/>
      <c r="CA203" s="2217"/>
      <c r="CB203" s="2217"/>
      <c r="CC203" s="2217"/>
      <c r="CD203" s="2217"/>
      <c r="CE203" s="2217"/>
      <c r="CF203" s="2217"/>
      <c r="CG203" s="2217"/>
      <c r="CH203" s="2217"/>
      <c r="CI203" s="2217"/>
      <c r="CJ203" s="2217"/>
      <c r="CK203" s="2217"/>
      <c r="CL203" s="2217"/>
      <c r="CM203" s="2217"/>
      <c r="CN203" s="2217"/>
      <c r="CO203" s="2217"/>
      <c r="CP203" s="2217"/>
      <c r="CQ203" s="2218">
        <f t="shared" si="10"/>
        <v>0</v>
      </c>
    </row>
    <row r="204" spans="1:104">
      <c r="A204" s="2215" t="s">
        <v>2184</v>
      </c>
      <c r="B204" s="2216" t="s">
        <v>2023</v>
      </c>
      <c r="C204" s="2217"/>
      <c r="D204" s="2217"/>
      <c r="E204" s="2217"/>
      <c r="F204" s="2217"/>
      <c r="G204" s="2217"/>
      <c r="H204" s="2217"/>
      <c r="I204" s="2217"/>
      <c r="J204" s="2217"/>
      <c r="K204" s="2217"/>
      <c r="L204" s="2217"/>
      <c r="M204" s="2217"/>
      <c r="N204" s="2217"/>
      <c r="O204" s="2217"/>
      <c r="P204" s="2217"/>
      <c r="Q204" s="2217"/>
      <c r="R204" s="2217"/>
      <c r="S204" s="2217"/>
      <c r="T204" s="2217"/>
      <c r="U204" s="2217"/>
      <c r="V204" s="2217"/>
      <c r="W204" s="2217"/>
      <c r="X204" s="2217"/>
      <c r="Y204" s="2217"/>
      <c r="Z204" s="2217"/>
      <c r="AA204" s="2217"/>
      <c r="AB204" s="2217"/>
      <c r="AC204" s="2217"/>
      <c r="AD204" s="2217"/>
      <c r="AE204" s="2217"/>
      <c r="AF204" s="2217"/>
      <c r="AG204" s="2217"/>
      <c r="AH204" s="2217"/>
      <c r="AI204" s="2217"/>
      <c r="AJ204" s="2217"/>
      <c r="AK204" s="2217"/>
      <c r="AL204" s="2217"/>
      <c r="AM204" s="2217"/>
      <c r="AN204" s="2217"/>
      <c r="AO204" s="2217"/>
      <c r="AP204" s="2217"/>
      <c r="AQ204" s="2217"/>
      <c r="AR204" s="2217"/>
      <c r="AS204" s="2217"/>
      <c r="AT204" s="2217"/>
      <c r="AU204" s="2217"/>
      <c r="AV204" s="2217"/>
      <c r="AW204" s="2217"/>
      <c r="AX204" s="2217"/>
      <c r="AY204" s="2217"/>
      <c r="AZ204" s="2217"/>
      <c r="BA204" s="2217"/>
      <c r="BB204" s="2217"/>
      <c r="BC204" s="2217"/>
      <c r="BD204" s="2217"/>
      <c r="BE204" s="2217"/>
      <c r="BF204" s="2217"/>
      <c r="BG204" s="2217"/>
      <c r="BH204" s="2217"/>
      <c r="BI204" s="2217"/>
      <c r="BJ204" s="2217"/>
      <c r="BK204" s="2217"/>
      <c r="BL204" s="2217"/>
      <c r="BM204" s="2217"/>
      <c r="BN204" s="2217"/>
      <c r="BO204" s="2217"/>
      <c r="BP204" s="2217"/>
      <c r="BQ204" s="2217"/>
      <c r="BR204" s="2217"/>
      <c r="BS204" s="2217"/>
      <c r="BT204" s="2217"/>
      <c r="BU204" s="2217"/>
      <c r="BV204" s="2217"/>
      <c r="BW204" s="2217"/>
      <c r="BX204" s="2217"/>
      <c r="BY204" s="2217"/>
      <c r="BZ204" s="2217"/>
      <c r="CA204" s="2217"/>
      <c r="CB204" s="2217"/>
      <c r="CC204" s="2217"/>
      <c r="CD204" s="2217"/>
      <c r="CE204" s="2217"/>
      <c r="CF204" s="2217"/>
      <c r="CG204" s="2217"/>
      <c r="CH204" s="2217"/>
      <c r="CI204" s="2217"/>
      <c r="CJ204" s="2217"/>
      <c r="CK204" s="2217"/>
      <c r="CL204" s="2217"/>
      <c r="CM204" s="2217"/>
      <c r="CN204" s="2217"/>
      <c r="CO204" s="2217"/>
      <c r="CP204" s="2217"/>
      <c r="CQ204" s="2218">
        <f t="shared" si="10"/>
        <v>0</v>
      </c>
    </row>
    <row r="205" spans="1:104">
      <c r="A205" s="2215" t="s">
        <v>2185</v>
      </c>
      <c r="B205" s="2216" t="s">
        <v>2023</v>
      </c>
      <c r="C205" s="2217"/>
      <c r="D205" s="2217"/>
      <c r="E205" s="2217"/>
      <c r="F205" s="2217"/>
      <c r="G205" s="2217"/>
      <c r="H205" s="2217"/>
      <c r="I205" s="2217"/>
      <c r="J205" s="2217"/>
      <c r="K205" s="2217"/>
      <c r="L205" s="2217"/>
      <c r="M205" s="2217"/>
      <c r="N205" s="2217"/>
      <c r="O205" s="2217"/>
      <c r="P205" s="2217"/>
      <c r="Q205" s="2217"/>
      <c r="R205" s="2217"/>
      <c r="S205" s="2217"/>
      <c r="T205" s="2217"/>
      <c r="U205" s="2217"/>
      <c r="V205" s="2217"/>
      <c r="W205" s="2217"/>
      <c r="X205" s="2217"/>
      <c r="Y205" s="2217"/>
      <c r="Z205" s="2217"/>
      <c r="AA205" s="2217"/>
      <c r="AB205" s="2217"/>
      <c r="AC205" s="2217"/>
      <c r="AD205" s="2217"/>
      <c r="AE205" s="2217"/>
      <c r="AF205" s="2217"/>
      <c r="AG205" s="2217"/>
      <c r="AH205" s="2217"/>
      <c r="AI205" s="2217"/>
      <c r="AJ205" s="2217"/>
      <c r="AK205" s="2217"/>
      <c r="AL205" s="2217"/>
      <c r="AM205" s="2217"/>
      <c r="AN205" s="2217"/>
      <c r="AO205" s="2217"/>
      <c r="AP205" s="2217"/>
      <c r="AQ205" s="2217"/>
      <c r="AR205" s="2217"/>
      <c r="AS205" s="2217"/>
      <c r="AT205" s="2217"/>
      <c r="AU205" s="2217"/>
      <c r="AV205" s="2217"/>
      <c r="AW205" s="2217"/>
      <c r="AX205" s="2217"/>
      <c r="AY205" s="2217"/>
      <c r="AZ205" s="2217"/>
      <c r="BA205" s="2217"/>
      <c r="BB205" s="2217"/>
      <c r="BC205" s="2217"/>
      <c r="BD205" s="2217"/>
      <c r="BE205" s="2217"/>
      <c r="BF205" s="2217"/>
      <c r="BG205" s="2217"/>
      <c r="BH205" s="2217"/>
      <c r="BI205" s="2217"/>
      <c r="BJ205" s="2217"/>
      <c r="BK205" s="2217"/>
      <c r="BL205" s="2217"/>
      <c r="BM205" s="2217"/>
      <c r="BN205" s="2217"/>
      <c r="BO205" s="2217"/>
      <c r="BP205" s="2217"/>
      <c r="BQ205" s="2217"/>
      <c r="BR205" s="2217"/>
      <c r="BS205" s="2217"/>
      <c r="BT205" s="2217"/>
      <c r="BU205" s="2217"/>
      <c r="BV205" s="2217"/>
      <c r="BW205" s="2217"/>
      <c r="BX205" s="2217"/>
      <c r="BY205" s="2217"/>
      <c r="BZ205" s="2217"/>
      <c r="CA205" s="2217"/>
      <c r="CB205" s="2217"/>
      <c r="CC205" s="2217"/>
      <c r="CD205" s="2217"/>
      <c r="CE205" s="2217"/>
      <c r="CF205" s="2217"/>
      <c r="CG205" s="2217"/>
      <c r="CH205" s="2217"/>
      <c r="CI205" s="2217"/>
      <c r="CJ205" s="2217"/>
      <c r="CK205" s="2217"/>
      <c r="CL205" s="2217"/>
      <c r="CM205" s="2217"/>
      <c r="CN205" s="2217"/>
      <c r="CO205" s="2217"/>
      <c r="CP205" s="2217"/>
      <c r="CQ205" s="2218">
        <f t="shared" si="10"/>
        <v>0</v>
      </c>
    </row>
    <row r="206" spans="1:104">
      <c r="A206" s="2215" t="s">
        <v>2186</v>
      </c>
      <c r="B206" s="2216" t="s">
        <v>2023</v>
      </c>
      <c r="C206" s="2217"/>
      <c r="D206" s="2217"/>
      <c r="E206" s="2217"/>
      <c r="F206" s="2217"/>
      <c r="G206" s="2217"/>
      <c r="H206" s="2217"/>
      <c r="I206" s="2217"/>
      <c r="J206" s="2217"/>
      <c r="K206" s="2217"/>
      <c r="L206" s="2217"/>
      <c r="M206" s="2217"/>
      <c r="N206" s="2217"/>
      <c r="O206" s="2217"/>
      <c r="P206" s="2217"/>
      <c r="Q206" s="2217"/>
      <c r="R206" s="2217"/>
      <c r="S206" s="2217"/>
      <c r="T206" s="2217"/>
      <c r="U206" s="2217"/>
      <c r="V206" s="2217"/>
      <c r="W206" s="2217"/>
      <c r="X206" s="2217"/>
      <c r="Y206" s="2217"/>
      <c r="Z206" s="2217"/>
      <c r="AA206" s="2217"/>
      <c r="AB206" s="2217"/>
      <c r="AC206" s="2217"/>
      <c r="AD206" s="2217"/>
      <c r="AE206" s="2217"/>
      <c r="AF206" s="2217"/>
      <c r="AG206" s="2217"/>
      <c r="AH206" s="2217"/>
      <c r="AI206" s="2217"/>
      <c r="AJ206" s="2217"/>
      <c r="AK206" s="2217"/>
      <c r="AL206" s="2217"/>
      <c r="AM206" s="2217"/>
      <c r="AN206" s="2217"/>
      <c r="AO206" s="2217"/>
      <c r="AP206" s="2217"/>
      <c r="AQ206" s="2217"/>
      <c r="AR206" s="2217"/>
      <c r="AS206" s="2217"/>
      <c r="AT206" s="2217"/>
      <c r="AU206" s="2217"/>
      <c r="AV206" s="2217"/>
      <c r="AW206" s="2217"/>
      <c r="AX206" s="2217"/>
      <c r="AY206" s="2217"/>
      <c r="AZ206" s="2217"/>
      <c r="BA206" s="2217"/>
      <c r="BB206" s="2217"/>
      <c r="BC206" s="2217"/>
      <c r="BD206" s="2217"/>
      <c r="BE206" s="2217"/>
      <c r="BF206" s="2217"/>
      <c r="BG206" s="2217"/>
      <c r="BH206" s="2217"/>
      <c r="BI206" s="2217"/>
      <c r="BJ206" s="2217"/>
      <c r="BK206" s="2217"/>
      <c r="BL206" s="2217"/>
      <c r="BM206" s="2217"/>
      <c r="BN206" s="2217"/>
      <c r="BO206" s="2217"/>
      <c r="BP206" s="2217"/>
      <c r="BQ206" s="2217"/>
      <c r="BR206" s="2217"/>
      <c r="BS206" s="2217"/>
      <c r="BT206" s="2217"/>
      <c r="BU206" s="2217"/>
      <c r="BV206" s="2217"/>
      <c r="BW206" s="2217"/>
      <c r="BX206" s="2217"/>
      <c r="BY206" s="2217"/>
      <c r="BZ206" s="2217"/>
      <c r="CA206" s="2217"/>
      <c r="CB206" s="2217"/>
      <c r="CC206" s="2217"/>
      <c r="CD206" s="2217"/>
      <c r="CE206" s="2217"/>
      <c r="CF206" s="2217"/>
      <c r="CG206" s="2217"/>
      <c r="CH206" s="2217"/>
      <c r="CI206" s="2217"/>
      <c r="CJ206" s="2217"/>
      <c r="CK206" s="2217"/>
      <c r="CL206" s="2217"/>
      <c r="CM206" s="2217"/>
      <c r="CN206" s="2217"/>
      <c r="CO206" s="2217"/>
      <c r="CP206" s="2217"/>
      <c r="CQ206" s="2218">
        <f t="shared" si="10"/>
        <v>0</v>
      </c>
    </row>
    <row r="207" spans="1:104">
      <c r="A207" s="2215" t="s">
        <v>2187</v>
      </c>
      <c r="B207" s="2216" t="s">
        <v>2023</v>
      </c>
      <c r="C207" s="2217"/>
      <c r="D207" s="2217"/>
      <c r="E207" s="2217"/>
      <c r="F207" s="2217"/>
      <c r="G207" s="2217"/>
      <c r="H207" s="2217"/>
      <c r="I207" s="2217"/>
      <c r="J207" s="2217"/>
      <c r="K207" s="2217"/>
      <c r="L207" s="2217"/>
      <c r="M207" s="2217"/>
      <c r="N207" s="2217"/>
      <c r="O207" s="2217"/>
      <c r="P207" s="2217"/>
      <c r="Q207" s="2217"/>
      <c r="R207" s="2217"/>
      <c r="S207" s="2217"/>
      <c r="T207" s="2217"/>
      <c r="U207" s="2217"/>
      <c r="V207" s="2217"/>
      <c r="W207" s="2217"/>
      <c r="X207" s="2217"/>
      <c r="Y207" s="2217"/>
      <c r="Z207" s="2217"/>
      <c r="AA207" s="2217"/>
      <c r="AB207" s="2217"/>
      <c r="AC207" s="2217"/>
      <c r="AD207" s="2217"/>
      <c r="AE207" s="2217"/>
      <c r="AF207" s="2217"/>
      <c r="AG207" s="2217"/>
      <c r="AH207" s="2217"/>
      <c r="AI207" s="2217"/>
      <c r="AJ207" s="2217"/>
      <c r="AK207" s="2217"/>
      <c r="AL207" s="2217"/>
      <c r="AM207" s="2217"/>
      <c r="AN207" s="2217"/>
      <c r="AO207" s="2217"/>
      <c r="AP207" s="2217"/>
      <c r="AQ207" s="2217"/>
      <c r="AR207" s="2217"/>
      <c r="AS207" s="2217"/>
      <c r="AT207" s="2217"/>
      <c r="AU207" s="2217"/>
      <c r="AV207" s="2217"/>
      <c r="AW207" s="2217"/>
      <c r="AX207" s="2217"/>
      <c r="AY207" s="2217"/>
      <c r="AZ207" s="2217"/>
      <c r="BA207" s="2217"/>
      <c r="BB207" s="2217"/>
      <c r="BC207" s="2217"/>
      <c r="BD207" s="2217"/>
      <c r="BE207" s="2217"/>
      <c r="BF207" s="2217"/>
      <c r="BG207" s="2217"/>
      <c r="BH207" s="2217"/>
      <c r="BI207" s="2217"/>
      <c r="BJ207" s="2217"/>
      <c r="BK207" s="2217"/>
      <c r="BL207" s="2217"/>
      <c r="BM207" s="2217"/>
      <c r="BN207" s="2217"/>
      <c r="BO207" s="2217"/>
      <c r="BP207" s="2217"/>
      <c r="BQ207" s="2217"/>
      <c r="BR207" s="2217"/>
      <c r="BS207" s="2217"/>
      <c r="BT207" s="2217"/>
      <c r="BU207" s="2217"/>
      <c r="BV207" s="2217"/>
      <c r="BW207" s="2217"/>
      <c r="BX207" s="2217"/>
      <c r="BY207" s="2217"/>
      <c r="BZ207" s="2217"/>
      <c r="CA207" s="2217"/>
      <c r="CB207" s="2217"/>
      <c r="CC207" s="2217"/>
      <c r="CD207" s="2217"/>
      <c r="CE207" s="2217"/>
      <c r="CF207" s="2217"/>
      <c r="CG207" s="2217"/>
      <c r="CH207" s="2217"/>
      <c r="CI207" s="2217"/>
      <c r="CJ207" s="2217"/>
      <c r="CK207" s="2217"/>
      <c r="CL207" s="2217"/>
      <c r="CM207" s="2217"/>
      <c r="CN207" s="2217"/>
      <c r="CO207" s="2217"/>
      <c r="CP207" s="2217"/>
      <c r="CQ207" s="2218">
        <f t="shared" si="10"/>
        <v>0</v>
      </c>
    </row>
    <row r="208" spans="1:104">
      <c r="A208" s="2215" t="s">
        <v>2188</v>
      </c>
      <c r="B208" s="2216" t="s">
        <v>2023</v>
      </c>
      <c r="C208" s="2217"/>
      <c r="D208" s="2217"/>
      <c r="E208" s="2217"/>
      <c r="F208" s="2217"/>
      <c r="G208" s="2217"/>
      <c r="H208" s="2217"/>
      <c r="I208" s="2217"/>
      <c r="J208" s="2217"/>
      <c r="K208" s="2217"/>
      <c r="L208" s="2217"/>
      <c r="M208" s="2217"/>
      <c r="N208" s="2217"/>
      <c r="O208" s="2217"/>
      <c r="P208" s="2217"/>
      <c r="Q208" s="2217"/>
      <c r="R208" s="2217"/>
      <c r="S208" s="2217"/>
      <c r="T208" s="2217"/>
      <c r="U208" s="2217"/>
      <c r="V208" s="2217"/>
      <c r="W208" s="2217"/>
      <c r="X208" s="2217"/>
      <c r="Y208" s="2217"/>
      <c r="Z208" s="2217"/>
      <c r="AA208" s="2217"/>
      <c r="AB208" s="2217"/>
      <c r="AC208" s="2217"/>
      <c r="AD208" s="2217"/>
      <c r="AE208" s="2217"/>
      <c r="AF208" s="2217"/>
      <c r="AG208" s="2217"/>
      <c r="AH208" s="2217"/>
      <c r="AI208" s="2217"/>
      <c r="AJ208" s="2217"/>
      <c r="AK208" s="2217"/>
      <c r="AL208" s="2217"/>
      <c r="AM208" s="2217"/>
      <c r="AN208" s="2217"/>
      <c r="AO208" s="2217"/>
      <c r="AP208" s="2217"/>
      <c r="AQ208" s="2217"/>
      <c r="AR208" s="2217"/>
      <c r="AS208" s="2217"/>
      <c r="AT208" s="2217"/>
      <c r="AU208" s="2217"/>
      <c r="AV208" s="2217"/>
      <c r="AW208" s="2217"/>
      <c r="AX208" s="2217"/>
      <c r="AY208" s="2217"/>
      <c r="AZ208" s="2217"/>
      <c r="BA208" s="2217"/>
      <c r="BB208" s="2217"/>
      <c r="BC208" s="2217"/>
      <c r="BD208" s="2217"/>
      <c r="BE208" s="2217"/>
      <c r="BF208" s="2217"/>
      <c r="BG208" s="2217"/>
      <c r="BH208" s="2217"/>
      <c r="BI208" s="2217"/>
      <c r="BJ208" s="2217"/>
      <c r="BK208" s="2217"/>
      <c r="BL208" s="2217"/>
      <c r="BM208" s="2217"/>
      <c r="BN208" s="2217"/>
      <c r="BO208" s="2217"/>
      <c r="BP208" s="2217"/>
      <c r="BQ208" s="2217"/>
      <c r="BR208" s="2217"/>
      <c r="BS208" s="2217"/>
      <c r="BT208" s="2217"/>
      <c r="BU208" s="2217"/>
      <c r="BV208" s="2217"/>
      <c r="BW208" s="2217"/>
      <c r="BX208" s="2217"/>
      <c r="BY208" s="2217"/>
      <c r="BZ208" s="2217"/>
      <c r="CA208" s="2217"/>
      <c r="CB208" s="2217"/>
      <c r="CC208" s="2217"/>
      <c r="CD208" s="2217"/>
      <c r="CE208" s="2217"/>
      <c r="CF208" s="2217"/>
      <c r="CG208" s="2217"/>
      <c r="CH208" s="2217"/>
      <c r="CI208" s="2217"/>
      <c r="CJ208" s="2217"/>
      <c r="CK208" s="2217"/>
      <c r="CL208" s="2217"/>
      <c r="CM208" s="2217"/>
      <c r="CN208" s="2217"/>
      <c r="CO208" s="2217"/>
      <c r="CP208" s="2217"/>
      <c r="CQ208" s="2218">
        <f t="shared" si="10"/>
        <v>0</v>
      </c>
    </row>
    <row r="209" spans="1:104">
      <c r="A209" s="2215" t="s">
        <v>2189</v>
      </c>
      <c r="B209" s="2216" t="s">
        <v>2023</v>
      </c>
      <c r="C209" s="2217"/>
      <c r="D209" s="2217"/>
      <c r="E209" s="2217"/>
      <c r="F209" s="2217"/>
      <c r="G209" s="2217"/>
      <c r="H209" s="2217"/>
      <c r="I209" s="2217"/>
      <c r="J209" s="2217"/>
      <c r="K209" s="2217"/>
      <c r="L209" s="2217"/>
      <c r="M209" s="2217"/>
      <c r="N209" s="2217"/>
      <c r="O209" s="2217"/>
      <c r="P209" s="2217"/>
      <c r="Q209" s="2217"/>
      <c r="R209" s="2217"/>
      <c r="S209" s="2217"/>
      <c r="T209" s="2217"/>
      <c r="U209" s="2217"/>
      <c r="V209" s="2217"/>
      <c r="W209" s="2217"/>
      <c r="X209" s="2217"/>
      <c r="Y209" s="2217"/>
      <c r="Z209" s="2217"/>
      <c r="AA209" s="2217"/>
      <c r="AB209" s="2217"/>
      <c r="AC209" s="2217"/>
      <c r="AD209" s="2217"/>
      <c r="AE209" s="2217"/>
      <c r="AF209" s="2217"/>
      <c r="AG209" s="2217"/>
      <c r="AH209" s="2217"/>
      <c r="AI209" s="2217"/>
      <c r="AJ209" s="2217"/>
      <c r="AK209" s="2217"/>
      <c r="AL209" s="2217"/>
      <c r="AM209" s="2217"/>
      <c r="AN209" s="2217"/>
      <c r="AO209" s="2217"/>
      <c r="AP209" s="2217"/>
      <c r="AQ209" s="2217"/>
      <c r="AR209" s="2217"/>
      <c r="AS209" s="2217"/>
      <c r="AT209" s="2217"/>
      <c r="AU209" s="2217"/>
      <c r="AV209" s="2217"/>
      <c r="AW209" s="2217"/>
      <c r="AX209" s="2217"/>
      <c r="AY209" s="2217"/>
      <c r="AZ209" s="2217"/>
      <c r="BA209" s="2217"/>
      <c r="BB209" s="2217"/>
      <c r="BC209" s="2217"/>
      <c r="BD209" s="2217"/>
      <c r="BE209" s="2217"/>
      <c r="BF209" s="2217"/>
      <c r="BG209" s="2217"/>
      <c r="BH209" s="2217"/>
      <c r="BI209" s="2217"/>
      <c r="BJ209" s="2217"/>
      <c r="BK209" s="2217"/>
      <c r="BL209" s="2217"/>
      <c r="BM209" s="2217"/>
      <c r="BN209" s="2217"/>
      <c r="BO209" s="2217"/>
      <c r="BP209" s="2217"/>
      <c r="BQ209" s="2217"/>
      <c r="BR209" s="2217"/>
      <c r="BS209" s="2217"/>
      <c r="BT209" s="2217"/>
      <c r="BU209" s="2217"/>
      <c r="BV209" s="2217"/>
      <c r="BW209" s="2217"/>
      <c r="BX209" s="2217"/>
      <c r="BY209" s="2217"/>
      <c r="BZ209" s="2217"/>
      <c r="CA209" s="2217"/>
      <c r="CB209" s="2217"/>
      <c r="CC209" s="2217"/>
      <c r="CD209" s="2217"/>
      <c r="CE209" s="2217"/>
      <c r="CF209" s="2217"/>
      <c r="CG209" s="2217"/>
      <c r="CH209" s="2217"/>
      <c r="CI209" s="2217"/>
      <c r="CJ209" s="2217"/>
      <c r="CK209" s="2217"/>
      <c r="CL209" s="2217"/>
      <c r="CM209" s="2217"/>
      <c r="CN209" s="2217"/>
      <c r="CO209" s="2217"/>
      <c r="CP209" s="2217"/>
      <c r="CQ209" s="2218">
        <f t="shared" si="10"/>
        <v>0</v>
      </c>
    </row>
    <row r="210" spans="1:104">
      <c r="A210" s="2215" t="s">
        <v>2190</v>
      </c>
      <c r="B210" s="2216" t="s">
        <v>2023</v>
      </c>
      <c r="C210" s="2217"/>
      <c r="D210" s="2217"/>
      <c r="E210" s="2217"/>
      <c r="F210" s="2217"/>
      <c r="G210" s="2217"/>
      <c r="H210" s="2217"/>
      <c r="I210" s="2217"/>
      <c r="J210" s="2217"/>
      <c r="K210" s="2217"/>
      <c r="L210" s="2217"/>
      <c r="M210" s="2217"/>
      <c r="N210" s="2217"/>
      <c r="O210" s="2217"/>
      <c r="P210" s="2217"/>
      <c r="Q210" s="2217"/>
      <c r="R210" s="2217"/>
      <c r="S210" s="2217"/>
      <c r="T210" s="2217"/>
      <c r="U210" s="2217"/>
      <c r="V210" s="2217"/>
      <c r="W210" s="2217"/>
      <c r="X210" s="2217"/>
      <c r="Y210" s="2217"/>
      <c r="Z210" s="2217"/>
      <c r="AA210" s="2217"/>
      <c r="AB210" s="2217"/>
      <c r="AC210" s="2217"/>
      <c r="AD210" s="2217"/>
      <c r="AE210" s="2217"/>
      <c r="AF210" s="2217"/>
      <c r="AG210" s="2217"/>
      <c r="AH210" s="2217"/>
      <c r="AI210" s="2217"/>
      <c r="AJ210" s="2217"/>
      <c r="AK210" s="2217"/>
      <c r="AL210" s="2217"/>
      <c r="AM210" s="2217"/>
      <c r="AN210" s="2217"/>
      <c r="AO210" s="2217"/>
      <c r="AP210" s="2217"/>
      <c r="AQ210" s="2217"/>
      <c r="AR210" s="2217"/>
      <c r="AS210" s="2217"/>
      <c r="AT210" s="2217"/>
      <c r="AU210" s="2217"/>
      <c r="AV210" s="2217"/>
      <c r="AW210" s="2217"/>
      <c r="AX210" s="2217"/>
      <c r="AY210" s="2217"/>
      <c r="AZ210" s="2217"/>
      <c r="BA210" s="2217"/>
      <c r="BB210" s="2217"/>
      <c r="BC210" s="2217"/>
      <c r="BD210" s="2217"/>
      <c r="BE210" s="2217"/>
      <c r="BF210" s="2217"/>
      <c r="BG210" s="2217"/>
      <c r="BH210" s="2217"/>
      <c r="BI210" s="2217"/>
      <c r="BJ210" s="2217"/>
      <c r="BK210" s="2217"/>
      <c r="BL210" s="2217"/>
      <c r="BM210" s="2217"/>
      <c r="BN210" s="2217"/>
      <c r="BO210" s="2217"/>
      <c r="BP210" s="2217"/>
      <c r="BQ210" s="2217"/>
      <c r="BR210" s="2217"/>
      <c r="BS210" s="2217"/>
      <c r="BT210" s="2217"/>
      <c r="BU210" s="2217"/>
      <c r="BV210" s="2217"/>
      <c r="BW210" s="2217"/>
      <c r="BX210" s="2217"/>
      <c r="BY210" s="2217"/>
      <c r="BZ210" s="2217"/>
      <c r="CA210" s="2217"/>
      <c r="CB210" s="2217"/>
      <c r="CC210" s="2217"/>
      <c r="CD210" s="2217"/>
      <c r="CE210" s="2217"/>
      <c r="CF210" s="2217"/>
      <c r="CG210" s="2217"/>
      <c r="CH210" s="2217"/>
      <c r="CI210" s="2217"/>
      <c r="CJ210" s="2217"/>
      <c r="CK210" s="2217"/>
      <c r="CL210" s="2217"/>
      <c r="CM210" s="2217"/>
      <c r="CN210" s="2217"/>
      <c r="CO210" s="2217"/>
      <c r="CP210" s="2217"/>
      <c r="CQ210" s="2218">
        <f t="shared" si="10"/>
        <v>0</v>
      </c>
    </row>
    <row r="211" spans="1:104">
      <c r="A211" s="2215" t="s">
        <v>2191</v>
      </c>
      <c r="B211" s="2216" t="s">
        <v>2023</v>
      </c>
      <c r="C211" s="2217"/>
      <c r="D211" s="2217"/>
      <c r="E211" s="2217"/>
      <c r="F211" s="2217"/>
      <c r="G211" s="2217"/>
      <c r="H211" s="2217"/>
      <c r="I211" s="2217"/>
      <c r="J211" s="2217"/>
      <c r="K211" s="2217"/>
      <c r="L211" s="2217"/>
      <c r="M211" s="2217"/>
      <c r="N211" s="2217"/>
      <c r="O211" s="2217"/>
      <c r="P211" s="2217"/>
      <c r="Q211" s="2217"/>
      <c r="R211" s="2217"/>
      <c r="S211" s="2217"/>
      <c r="T211" s="2217"/>
      <c r="U211" s="2217"/>
      <c r="V211" s="2217"/>
      <c r="W211" s="2217"/>
      <c r="X211" s="2217"/>
      <c r="Y211" s="2217"/>
      <c r="Z211" s="2217"/>
      <c r="AA211" s="2217"/>
      <c r="AB211" s="2217"/>
      <c r="AC211" s="2217"/>
      <c r="AD211" s="2217"/>
      <c r="AE211" s="2217"/>
      <c r="AF211" s="2217"/>
      <c r="AG211" s="2217"/>
      <c r="AH211" s="2217"/>
      <c r="AI211" s="2217"/>
      <c r="AJ211" s="2217"/>
      <c r="AK211" s="2217"/>
      <c r="AL211" s="2217"/>
      <c r="AM211" s="2217"/>
      <c r="AN211" s="2217"/>
      <c r="AO211" s="2217"/>
      <c r="AP211" s="2217"/>
      <c r="AQ211" s="2217"/>
      <c r="AR211" s="2217"/>
      <c r="AS211" s="2217"/>
      <c r="AT211" s="2217"/>
      <c r="AU211" s="2217"/>
      <c r="AV211" s="2217"/>
      <c r="AW211" s="2217"/>
      <c r="AX211" s="2217"/>
      <c r="AY211" s="2217"/>
      <c r="AZ211" s="2217"/>
      <c r="BA211" s="2217"/>
      <c r="BB211" s="2217"/>
      <c r="BC211" s="2217"/>
      <c r="BD211" s="2217"/>
      <c r="BE211" s="2217"/>
      <c r="BF211" s="2217"/>
      <c r="BG211" s="2217"/>
      <c r="BH211" s="2217"/>
      <c r="BI211" s="2217"/>
      <c r="BJ211" s="2217"/>
      <c r="BK211" s="2217"/>
      <c r="BL211" s="2217"/>
      <c r="BM211" s="2217"/>
      <c r="BN211" s="2217"/>
      <c r="BO211" s="2217"/>
      <c r="BP211" s="2217"/>
      <c r="BQ211" s="2217"/>
      <c r="BR211" s="2217"/>
      <c r="BS211" s="2217"/>
      <c r="BT211" s="2217"/>
      <c r="BU211" s="2217"/>
      <c r="BV211" s="2217"/>
      <c r="BW211" s="2217"/>
      <c r="BX211" s="2217"/>
      <c r="BY211" s="2217"/>
      <c r="BZ211" s="2217"/>
      <c r="CA211" s="2217"/>
      <c r="CB211" s="2217"/>
      <c r="CC211" s="2217"/>
      <c r="CD211" s="2217"/>
      <c r="CE211" s="2217"/>
      <c r="CF211" s="2217"/>
      <c r="CG211" s="2217"/>
      <c r="CH211" s="2217"/>
      <c r="CI211" s="2217"/>
      <c r="CJ211" s="2217"/>
      <c r="CK211" s="2217"/>
      <c r="CL211" s="2217"/>
      <c r="CM211" s="2217"/>
      <c r="CN211" s="2217"/>
      <c r="CO211" s="2217"/>
      <c r="CP211" s="2217"/>
      <c r="CQ211" s="2218">
        <f t="shared" si="10"/>
        <v>0</v>
      </c>
    </row>
    <row r="212" spans="1:104">
      <c r="A212" s="2215" t="s">
        <v>2192</v>
      </c>
      <c r="B212" s="2216" t="s">
        <v>2023</v>
      </c>
      <c r="C212" s="2217"/>
      <c r="D212" s="2217"/>
      <c r="E212" s="2217"/>
      <c r="F212" s="2217"/>
      <c r="G212" s="2217"/>
      <c r="H212" s="2217"/>
      <c r="I212" s="2217"/>
      <c r="J212" s="2217"/>
      <c r="K212" s="2217"/>
      <c r="L212" s="2217"/>
      <c r="M212" s="2217"/>
      <c r="N212" s="2217"/>
      <c r="O212" s="2217"/>
      <c r="P212" s="2217"/>
      <c r="Q212" s="2217"/>
      <c r="R212" s="2217"/>
      <c r="S212" s="2217"/>
      <c r="T212" s="2217"/>
      <c r="U212" s="2217"/>
      <c r="V212" s="2217"/>
      <c r="W212" s="2217"/>
      <c r="X212" s="2217"/>
      <c r="Y212" s="2217"/>
      <c r="Z212" s="2217"/>
      <c r="AA212" s="2217"/>
      <c r="AB212" s="2217"/>
      <c r="AC212" s="2217"/>
      <c r="AD212" s="2217"/>
      <c r="AE212" s="2217"/>
      <c r="AF212" s="2217"/>
      <c r="AG212" s="2217"/>
      <c r="AH212" s="2217"/>
      <c r="AI212" s="2217"/>
      <c r="AJ212" s="2217"/>
      <c r="AK212" s="2217"/>
      <c r="AL212" s="2217"/>
      <c r="AM212" s="2217"/>
      <c r="AN212" s="2217"/>
      <c r="AO212" s="2217"/>
      <c r="AP212" s="2217"/>
      <c r="AQ212" s="2217"/>
      <c r="AR212" s="2217"/>
      <c r="AS212" s="2217"/>
      <c r="AT212" s="2217"/>
      <c r="AU212" s="2217"/>
      <c r="AV212" s="2217"/>
      <c r="AW212" s="2217"/>
      <c r="AX212" s="2217"/>
      <c r="AY212" s="2217"/>
      <c r="AZ212" s="2217"/>
      <c r="BA212" s="2217"/>
      <c r="BB212" s="2217"/>
      <c r="BC212" s="2217"/>
      <c r="BD212" s="2217"/>
      <c r="BE212" s="2217"/>
      <c r="BF212" s="2217"/>
      <c r="BG212" s="2217"/>
      <c r="BH212" s="2217"/>
      <c r="BI212" s="2217"/>
      <c r="BJ212" s="2217"/>
      <c r="BK212" s="2217"/>
      <c r="BL212" s="2217"/>
      <c r="BM212" s="2217"/>
      <c r="BN212" s="2217"/>
      <c r="BO212" s="2217"/>
      <c r="BP212" s="2217"/>
      <c r="BQ212" s="2217"/>
      <c r="BR212" s="2217"/>
      <c r="BS212" s="2217"/>
      <c r="BT212" s="2217"/>
      <c r="BU212" s="2217"/>
      <c r="BV212" s="2217"/>
      <c r="BW212" s="2217"/>
      <c r="BX212" s="2217"/>
      <c r="BY212" s="2217"/>
      <c r="BZ212" s="2217"/>
      <c r="CA212" s="2217"/>
      <c r="CB212" s="2217"/>
      <c r="CC212" s="2217"/>
      <c r="CD212" s="2217"/>
      <c r="CE212" s="2217"/>
      <c r="CF212" s="2217"/>
      <c r="CG212" s="2217"/>
      <c r="CH212" s="2217"/>
      <c r="CI212" s="2217"/>
      <c r="CJ212" s="2217"/>
      <c r="CK212" s="2217"/>
      <c r="CL212" s="2217"/>
      <c r="CM212" s="2217"/>
      <c r="CN212" s="2217"/>
      <c r="CO212" s="2217"/>
      <c r="CP212" s="2217"/>
      <c r="CQ212" s="2218">
        <f t="shared" si="10"/>
        <v>0</v>
      </c>
    </row>
    <row r="213" spans="1:104">
      <c r="A213" s="2215" t="s">
        <v>2193</v>
      </c>
      <c r="B213" s="2216" t="s">
        <v>2023</v>
      </c>
      <c r="C213" s="2217"/>
      <c r="D213" s="2217"/>
      <c r="E213" s="2217"/>
      <c r="F213" s="2217"/>
      <c r="G213" s="2217"/>
      <c r="H213" s="2217"/>
      <c r="I213" s="2217"/>
      <c r="J213" s="2217"/>
      <c r="K213" s="2217"/>
      <c r="L213" s="2217"/>
      <c r="M213" s="2217"/>
      <c r="N213" s="2217"/>
      <c r="O213" s="2217"/>
      <c r="P213" s="2217"/>
      <c r="Q213" s="2217"/>
      <c r="R213" s="2217"/>
      <c r="S213" s="2217"/>
      <c r="T213" s="2217"/>
      <c r="U213" s="2217"/>
      <c r="V213" s="2217"/>
      <c r="W213" s="2217"/>
      <c r="X213" s="2217"/>
      <c r="Y213" s="2217"/>
      <c r="Z213" s="2217"/>
      <c r="AA213" s="2217"/>
      <c r="AB213" s="2217"/>
      <c r="AC213" s="2217"/>
      <c r="AD213" s="2217"/>
      <c r="AE213" s="2217"/>
      <c r="AF213" s="2217"/>
      <c r="AG213" s="2217"/>
      <c r="AH213" s="2217"/>
      <c r="AI213" s="2217"/>
      <c r="AJ213" s="2217"/>
      <c r="AK213" s="2217"/>
      <c r="AL213" s="2217"/>
      <c r="AM213" s="2217"/>
      <c r="AN213" s="2217"/>
      <c r="AO213" s="2217"/>
      <c r="AP213" s="2217"/>
      <c r="AQ213" s="2217"/>
      <c r="AR213" s="2217"/>
      <c r="AS213" s="2217"/>
      <c r="AT213" s="2217"/>
      <c r="AU213" s="2217"/>
      <c r="AV213" s="2217"/>
      <c r="AW213" s="2217"/>
      <c r="AX213" s="2217"/>
      <c r="AY213" s="2217"/>
      <c r="AZ213" s="2217"/>
      <c r="BA213" s="2217"/>
      <c r="BB213" s="2217"/>
      <c r="BC213" s="2217"/>
      <c r="BD213" s="2217"/>
      <c r="BE213" s="2217"/>
      <c r="BF213" s="2217"/>
      <c r="BG213" s="2217"/>
      <c r="BH213" s="2217"/>
      <c r="BI213" s="2217"/>
      <c r="BJ213" s="2217"/>
      <c r="BK213" s="2217"/>
      <c r="BL213" s="2217"/>
      <c r="BM213" s="2217"/>
      <c r="BN213" s="2217"/>
      <c r="BO213" s="2217"/>
      <c r="BP213" s="2217"/>
      <c r="BQ213" s="2217"/>
      <c r="BR213" s="2217"/>
      <c r="BS213" s="2217"/>
      <c r="BT213" s="2217"/>
      <c r="BU213" s="2217"/>
      <c r="BV213" s="2217"/>
      <c r="BW213" s="2217"/>
      <c r="BX213" s="2217"/>
      <c r="BY213" s="2217"/>
      <c r="BZ213" s="2217"/>
      <c r="CA213" s="2217"/>
      <c r="CB213" s="2217"/>
      <c r="CC213" s="2217"/>
      <c r="CD213" s="2217"/>
      <c r="CE213" s="2217"/>
      <c r="CF213" s="2217"/>
      <c r="CG213" s="2217"/>
      <c r="CH213" s="2217"/>
      <c r="CI213" s="2217"/>
      <c r="CJ213" s="2217"/>
      <c r="CK213" s="2217"/>
      <c r="CL213" s="2217"/>
      <c r="CM213" s="2217"/>
      <c r="CN213" s="2217"/>
      <c r="CO213" s="2217"/>
      <c r="CP213" s="2217"/>
      <c r="CQ213" s="2218">
        <f t="shared" si="10"/>
        <v>0</v>
      </c>
    </row>
    <row r="214" spans="1:104">
      <c r="A214" s="2215"/>
      <c r="B214" s="2220"/>
      <c r="C214" s="2221"/>
      <c r="D214" s="2221"/>
      <c r="E214" s="2221"/>
      <c r="F214" s="2221"/>
      <c r="G214" s="2221"/>
      <c r="H214" s="2221"/>
      <c r="I214" s="2221"/>
      <c r="J214" s="2221"/>
      <c r="K214" s="2221"/>
      <c r="L214" s="2221"/>
      <c r="M214" s="2221"/>
      <c r="N214" s="2221"/>
      <c r="O214" s="2221"/>
      <c r="P214" s="2221"/>
      <c r="Q214" s="2221"/>
      <c r="R214" s="2221"/>
      <c r="S214" s="2221"/>
      <c r="T214" s="2221"/>
      <c r="U214" s="2221"/>
      <c r="V214" s="2221"/>
      <c r="W214" s="2221"/>
      <c r="X214" s="2221"/>
      <c r="Y214" s="2221"/>
      <c r="Z214" s="2221"/>
      <c r="AA214" s="2221"/>
      <c r="AB214" s="2221"/>
      <c r="AC214" s="2221"/>
      <c r="AD214" s="2221"/>
      <c r="AE214" s="2221"/>
      <c r="AF214" s="2221"/>
      <c r="AG214" s="2221"/>
      <c r="AH214" s="2221"/>
      <c r="AI214" s="2221"/>
      <c r="AJ214" s="2221"/>
      <c r="AK214" s="2221"/>
      <c r="AL214" s="2221"/>
      <c r="AM214" s="2221"/>
      <c r="AN214" s="2221"/>
      <c r="AO214" s="2221"/>
      <c r="AP214" s="2221"/>
      <c r="AQ214" s="2221"/>
      <c r="AR214" s="2221"/>
      <c r="AS214" s="2221"/>
      <c r="AT214" s="2221"/>
      <c r="AU214" s="2221"/>
      <c r="AV214" s="2221"/>
      <c r="AW214" s="2221"/>
      <c r="AX214" s="2221"/>
      <c r="AY214" s="2221"/>
      <c r="AZ214" s="2221"/>
      <c r="BA214" s="2221"/>
      <c r="BB214" s="2221"/>
      <c r="BC214" s="2221"/>
      <c r="BD214" s="2221"/>
      <c r="BE214" s="2221"/>
      <c r="BF214" s="2221"/>
      <c r="BG214" s="2221"/>
      <c r="BH214" s="2221"/>
      <c r="BI214" s="2221"/>
      <c r="BJ214" s="2221"/>
      <c r="BK214" s="2221"/>
      <c r="BL214" s="2221"/>
      <c r="BM214" s="2221"/>
      <c r="BN214" s="2221"/>
      <c r="BO214" s="2221"/>
      <c r="BP214" s="2221"/>
      <c r="BQ214" s="2221"/>
      <c r="BR214" s="2221"/>
      <c r="BS214" s="2221"/>
      <c r="BT214" s="2221"/>
      <c r="BU214" s="2221"/>
      <c r="BV214" s="2221"/>
      <c r="BW214" s="2221"/>
      <c r="BX214" s="2221"/>
      <c r="BY214" s="2221"/>
      <c r="BZ214" s="2221"/>
      <c r="CA214" s="2221"/>
      <c r="CB214" s="2221"/>
      <c r="CC214" s="2221"/>
      <c r="CD214" s="2221"/>
      <c r="CE214" s="2221"/>
      <c r="CF214" s="2221"/>
      <c r="CG214" s="2221"/>
      <c r="CH214" s="2221"/>
      <c r="CI214" s="2221"/>
      <c r="CJ214" s="2221"/>
      <c r="CK214" s="2221"/>
      <c r="CL214" s="2221"/>
      <c r="CM214" s="2221"/>
      <c r="CN214" s="2221"/>
      <c r="CO214" s="2221"/>
      <c r="CP214" s="2221"/>
      <c r="CQ214" s="2221"/>
      <c r="CR214" s="2222"/>
      <c r="CS214" s="2222"/>
      <c r="CT214" s="2222"/>
      <c r="CU214" s="2222"/>
      <c r="CV214" s="2222"/>
      <c r="CW214" s="2222"/>
      <c r="CX214" s="2222"/>
      <c r="CY214" s="2222"/>
      <c r="CZ214" s="2222"/>
    </row>
    <row r="215" spans="1:104">
      <c r="A215" s="2223" t="s">
        <v>2194</v>
      </c>
      <c r="B215" s="2220"/>
      <c r="C215" s="2221"/>
      <c r="D215" s="2221"/>
      <c r="E215" s="2221"/>
      <c r="F215" s="2221"/>
      <c r="G215" s="2221"/>
      <c r="H215" s="2221"/>
      <c r="I215" s="2221"/>
      <c r="J215" s="2221"/>
      <c r="K215" s="2221"/>
      <c r="L215" s="2221"/>
      <c r="M215" s="2221"/>
      <c r="N215" s="2221"/>
      <c r="O215" s="2221"/>
      <c r="P215" s="2221"/>
      <c r="Q215" s="2221"/>
      <c r="R215" s="2221"/>
      <c r="S215" s="2221"/>
      <c r="T215" s="2221"/>
      <c r="U215" s="2221"/>
      <c r="V215" s="2221"/>
      <c r="W215" s="2221"/>
      <c r="X215" s="2221"/>
      <c r="Y215" s="2221"/>
      <c r="Z215" s="2221"/>
      <c r="AA215" s="2221"/>
      <c r="AB215" s="2221"/>
      <c r="AC215" s="2221"/>
      <c r="AD215" s="2221"/>
      <c r="AE215" s="2221"/>
      <c r="AF215" s="2221"/>
      <c r="AG215" s="2221"/>
      <c r="AH215" s="2221"/>
      <c r="AI215" s="2221"/>
      <c r="AJ215" s="2221"/>
      <c r="AK215" s="2221"/>
      <c r="AL215" s="2221"/>
      <c r="AM215" s="2221"/>
      <c r="AN215" s="2221"/>
      <c r="AO215" s="2221"/>
      <c r="AP215" s="2221"/>
      <c r="AQ215" s="2221"/>
      <c r="AR215" s="2221"/>
      <c r="AS215" s="2221"/>
      <c r="AT215" s="2221"/>
      <c r="AU215" s="2221"/>
      <c r="AV215" s="2221"/>
      <c r="AW215" s="2221"/>
      <c r="AX215" s="2221"/>
      <c r="AY215" s="2221"/>
      <c r="AZ215" s="2221"/>
      <c r="BA215" s="2221"/>
      <c r="BB215" s="2221"/>
      <c r="BC215" s="2221"/>
      <c r="BD215" s="2221"/>
      <c r="BE215" s="2221"/>
      <c r="BF215" s="2221"/>
      <c r="BG215" s="2221"/>
      <c r="BH215" s="2221"/>
      <c r="BI215" s="2221"/>
      <c r="BJ215" s="2221"/>
      <c r="BK215" s="2221"/>
      <c r="BL215" s="2221"/>
      <c r="BM215" s="2221"/>
      <c r="BN215" s="2221"/>
      <c r="BO215" s="2221"/>
      <c r="BP215" s="2221"/>
      <c r="BQ215" s="2221"/>
      <c r="BR215" s="2221"/>
      <c r="BS215" s="2221"/>
      <c r="BT215" s="2221"/>
      <c r="BU215" s="2221"/>
      <c r="BV215" s="2221"/>
      <c r="BW215" s="2221"/>
      <c r="BX215" s="2221"/>
      <c r="BY215" s="2221"/>
      <c r="BZ215" s="2221"/>
      <c r="CA215" s="2221"/>
      <c r="CB215" s="2221"/>
      <c r="CC215" s="2221"/>
      <c r="CD215" s="2221"/>
      <c r="CE215" s="2221"/>
      <c r="CF215" s="2221"/>
      <c r="CG215" s="2221"/>
      <c r="CH215" s="2221"/>
      <c r="CI215" s="2221"/>
      <c r="CJ215" s="2221"/>
      <c r="CK215" s="2221"/>
      <c r="CL215" s="2221"/>
      <c r="CM215" s="2221"/>
      <c r="CN215" s="2221"/>
      <c r="CO215" s="2221"/>
      <c r="CP215" s="2221"/>
      <c r="CQ215" s="2221"/>
      <c r="CR215" s="2222"/>
      <c r="CS215" s="2222"/>
      <c r="CT215" s="2222"/>
      <c r="CU215" s="2222"/>
      <c r="CV215" s="2222"/>
      <c r="CW215" s="2222"/>
      <c r="CX215" s="2222"/>
      <c r="CY215" s="2222"/>
      <c r="CZ215" s="2222"/>
    </row>
    <row r="216" spans="1:104">
      <c r="A216" s="2215" t="s">
        <v>2195</v>
      </c>
      <c r="B216" s="2216" t="s">
        <v>2167</v>
      </c>
      <c r="C216" s="2217"/>
      <c r="D216" s="2217"/>
      <c r="E216" s="2217"/>
      <c r="F216" s="2217"/>
      <c r="G216" s="2217"/>
      <c r="H216" s="2217"/>
      <c r="I216" s="2217"/>
      <c r="J216" s="2217"/>
      <c r="K216" s="2217"/>
      <c r="L216" s="2217"/>
      <c r="M216" s="2217"/>
      <c r="N216" s="2217"/>
      <c r="O216" s="2217"/>
      <c r="P216" s="2217"/>
      <c r="Q216" s="2217"/>
      <c r="R216" s="2217"/>
      <c r="S216" s="2217"/>
      <c r="T216" s="2217"/>
      <c r="U216" s="2217"/>
      <c r="V216" s="2217"/>
      <c r="W216" s="2217"/>
      <c r="X216" s="2217"/>
      <c r="Y216" s="2217"/>
      <c r="Z216" s="2217"/>
      <c r="AA216" s="2217"/>
      <c r="AB216" s="2217"/>
      <c r="AC216" s="2217"/>
      <c r="AD216" s="2217"/>
      <c r="AE216" s="2217"/>
      <c r="AF216" s="2217"/>
      <c r="AG216" s="2217"/>
      <c r="AH216" s="2217"/>
      <c r="AI216" s="2217"/>
      <c r="AJ216" s="2217"/>
      <c r="AK216" s="2217"/>
      <c r="AL216" s="2217"/>
      <c r="AM216" s="2217"/>
      <c r="AN216" s="2217"/>
      <c r="AO216" s="2217"/>
      <c r="AP216" s="2217"/>
      <c r="AQ216" s="2217"/>
      <c r="AR216" s="2217"/>
      <c r="AS216" s="2217"/>
      <c r="AT216" s="2217"/>
      <c r="AU216" s="2217"/>
      <c r="AV216" s="2217"/>
      <c r="AW216" s="2217"/>
      <c r="AX216" s="2217"/>
      <c r="AY216" s="2217"/>
      <c r="AZ216" s="2217"/>
      <c r="BA216" s="2217"/>
      <c r="BB216" s="2217"/>
      <c r="BC216" s="2217"/>
      <c r="BD216" s="2217"/>
      <c r="BE216" s="2217"/>
      <c r="BF216" s="2217"/>
      <c r="BG216" s="2217"/>
      <c r="BH216" s="2217"/>
      <c r="BI216" s="2217"/>
      <c r="BJ216" s="2217"/>
      <c r="BK216" s="2217"/>
      <c r="BL216" s="2217"/>
      <c r="BM216" s="2217"/>
      <c r="BN216" s="2217"/>
      <c r="BO216" s="2217"/>
      <c r="BP216" s="2217"/>
      <c r="BQ216" s="2217"/>
      <c r="BR216" s="2217"/>
      <c r="BS216" s="2217"/>
      <c r="BT216" s="2217"/>
      <c r="BU216" s="2217"/>
      <c r="BV216" s="2217"/>
      <c r="BW216" s="2217"/>
      <c r="BX216" s="2217"/>
      <c r="BY216" s="2217"/>
      <c r="BZ216" s="2217"/>
      <c r="CA216" s="2217"/>
      <c r="CB216" s="2217"/>
      <c r="CC216" s="2217"/>
      <c r="CD216" s="2217"/>
      <c r="CE216" s="2217"/>
      <c r="CF216" s="2217"/>
      <c r="CG216" s="2217"/>
      <c r="CH216" s="2217"/>
      <c r="CI216" s="2217"/>
      <c r="CJ216" s="2217"/>
      <c r="CK216" s="2217"/>
      <c r="CL216" s="2217"/>
      <c r="CM216" s="2217"/>
      <c r="CN216" s="2217"/>
      <c r="CO216" s="2217"/>
      <c r="CP216" s="2217"/>
      <c r="CQ216" s="2218">
        <f t="shared" ref="CQ216:CQ217" si="11">SUM(C216:CP216)</f>
        <v>0</v>
      </c>
    </row>
    <row r="217" spans="1:104">
      <c r="A217" s="2215" t="s">
        <v>2196</v>
      </c>
      <c r="B217" s="2216" t="s">
        <v>2167</v>
      </c>
      <c r="C217" s="2217"/>
      <c r="D217" s="2217"/>
      <c r="E217" s="2217"/>
      <c r="F217" s="2217"/>
      <c r="G217" s="2217"/>
      <c r="H217" s="2217"/>
      <c r="I217" s="2217"/>
      <c r="J217" s="2217"/>
      <c r="K217" s="2217"/>
      <c r="L217" s="2217"/>
      <c r="M217" s="2217"/>
      <c r="N217" s="2217"/>
      <c r="O217" s="2217"/>
      <c r="P217" s="2217"/>
      <c r="Q217" s="2217"/>
      <c r="R217" s="2217"/>
      <c r="S217" s="2217"/>
      <c r="T217" s="2217"/>
      <c r="U217" s="2217"/>
      <c r="V217" s="2217"/>
      <c r="W217" s="2217"/>
      <c r="X217" s="2217"/>
      <c r="Y217" s="2217"/>
      <c r="Z217" s="2217"/>
      <c r="AA217" s="2217"/>
      <c r="AB217" s="2217"/>
      <c r="AC217" s="2217"/>
      <c r="AD217" s="2217"/>
      <c r="AE217" s="2217"/>
      <c r="AF217" s="2217"/>
      <c r="AG217" s="2217"/>
      <c r="AH217" s="2217"/>
      <c r="AI217" s="2217"/>
      <c r="AJ217" s="2217"/>
      <c r="AK217" s="2217"/>
      <c r="AL217" s="2217"/>
      <c r="AM217" s="2217"/>
      <c r="AN217" s="2217"/>
      <c r="AO217" s="2217"/>
      <c r="AP217" s="2217"/>
      <c r="AQ217" s="2217"/>
      <c r="AR217" s="2217"/>
      <c r="AS217" s="2217"/>
      <c r="AT217" s="2217"/>
      <c r="AU217" s="2217"/>
      <c r="AV217" s="2217"/>
      <c r="AW217" s="2217"/>
      <c r="AX217" s="2217"/>
      <c r="AY217" s="2217"/>
      <c r="AZ217" s="2217"/>
      <c r="BA217" s="2217"/>
      <c r="BB217" s="2217"/>
      <c r="BC217" s="2217"/>
      <c r="BD217" s="2217"/>
      <c r="BE217" s="2217"/>
      <c r="BF217" s="2217"/>
      <c r="BG217" s="2217"/>
      <c r="BH217" s="2217"/>
      <c r="BI217" s="2217"/>
      <c r="BJ217" s="2217"/>
      <c r="BK217" s="2217"/>
      <c r="BL217" s="2217"/>
      <c r="BM217" s="2217"/>
      <c r="BN217" s="2217"/>
      <c r="BO217" s="2217"/>
      <c r="BP217" s="2217"/>
      <c r="BQ217" s="2217"/>
      <c r="BR217" s="2217"/>
      <c r="BS217" s="2217"/>
      <c r="BT217" s="2217"/>
      <c r="BU217" s="2217"/>
      <c r="BV217" s="2217"/>
      <c r="BW217" s="2217"/>
      <c r="BX217" s="2217"/>
      <c r="BY217" s="2217"/>
      <c r="BZ217" s="2217"/>
      <c r="CA217" s="2217"/>
      <c r="CB217" s="2217"/>
      <c r="CC217" s="2217"/>
      <c r="CD217" s="2217"/>
      <c r="CE217" s="2217"/>
      <c r="CF217" s="2217"/>
      <c r="CG217" s="2217"/>
      <c r="CH217" s="2217"/>
      <c r="CI217" s="2217"/>
      <c r="CJ217" s="2217"/>
      <c r="CK217" s="2217"/>
      <c r="CL217" s="2217"/>
      <c r="CM217" s="2217"/>
      <c r="CN217" s="2217"/>
      <c r="CO217" s="2217"/>
      <c r="CP217" s="2217"/>
      <c r="CQ217" s="2218">
        <f t="shared" si="11"/>
        <v>0</v>
      </c>
    </row>
    <row r="218" spans="1:104">
      <c r="A218" s="2215"/>
      <c r="B218" s="2220"/>
      <c r="C218" s="2221"/>
      <c r="D218" s="2221"/>
      <c r="E218" s="2221"/>
      <c r="F218" s="2221"/>
      <c r="G218" s="2221"/>
      <c r="H218" s="2221"/>
      <c r="I218" s="2221"/>
      <c r="J218" s="2221"/>
      <c r="K218" s="2221"/>
      <c r="L218" s="2221"/>
      <c r="M218" s="2221"/>
      <c r="N218" s="2221"/>
      <c r="O218" s="2221"/>
      <c r="P218" s="2221"/>
      <c r="Q218" s="2221"/>
      <c r="R218" s="2221"/>
      <c r="S218" s="2221"/>
      <c r="T218" s="2221"/>
      <c r="U218" s="2221"/>
      <c r="V218" s="2221"/>
      <c r="W218" s="2221"/>
      <c r="X218" s="2221"/>
      <c r="Y218" s="2221"/>
      <c r="Z218" s="2221"/>
      <c r="AA218" s="2221"/>
      <c r="AB218" s="2221"/>
      <c r="AC218" s="2221"/>
      <c r="AD218" s="2221"/>
      <c r="AE218" s="2221"/>
      <c r="AF218" s="2221"/>
      <c r="AG218" s="2221"/>
      <c r="AH218" s="2221"/>
      <c r="AI218" s="2221"/>
      <c r="AJ218" s="2221"/>
      <c r="AK218" s="2221"/>
      <c r="AL218" s="2221"/>
      <c r="AM218" s="2221"/>
      <c r="AN218" s="2221"/>
      <c r="AO218" s="2221"/>
      <c r="AP218" s="2221"/>
      <c r="AQ218" s="2221"/>
      <c r="AR218" s="2221"/>
      <c r="AS218" s="2221"/>
      <c r="AT218" s="2221"/>
      <c r="AU218" s="2221"/>
      <c r="AV218" s="2221"/>
      <c r="AW218" s="2221"/>
      <c r="AX218" s="2221"/>
      <c r="AY218" s="2221"/>
      <c r="AZ218" s="2221"/>
      <c r="BA218" s="2221"/>
      <c r="BB218" s="2221"/>
      <c r="BC218" s="2221"/>
      <c r="BD218" s="2221"/>
      <c r="BE218" s="2221"/>
      <c r="BF218" s="2221"/>
      <c r="BG218" s="2221"/>
      <c r="BH218" s="2221"/>
      <c r="BI218" s="2221"/>
      <c r="BJ218" s="2221"/>
      <c r="BK218" s="2221"/>
      <c r="BL218" s="2221"/>
      <c r="BM218" s="2221"/>
      <c r="BN218" s="2221"/>
      <c r="BO218" s="2221"/>
      <c r="BP218" s="2221"/>
      <c r="BQ218" s="2221"/>
      <c r="BR218" s="2221"/>
      <c r="BS218" s="2221"/>
      <c r="BT218" s="2221"/>
      <c r="BU218" s="2221"/>
      <c r="BV218" s="2221"/>
      <c r="BW218" s="2221"/>
      <c r="BX218" s="2221"/>
      <c r="BY218" s="2221"/>
      <c r="BZ218" s="2221"/>
      <c r="CA218" s="2221"/>
      <c r="CB218" s="2221"/>
      <c r="CC218" s="2221"/>
      <c r="CD218" s="2221"/>
      <c r="CE218" s="2221"/>
      <c r="CF218" s="2221"/>
      <c r="CG218" s="2221"/>
      <c r="CH218" s="2221"/>
      <c r="CI218" s="2221"/>
      <c r="CJ218" s="2221"/>
      <c r="CK218" s="2221"/>
      <c r="CL218" s="2221"/>
      <c r="CM218" s="2221"/>
      <c r="CN218" s="2221"/>
      <c r="CO218" s="2221"/>
      <c r="CP218" s="2221"/>
      <c r="CQ218" s="2221"/>
      <c r="CR218" s="2222"/>
      <c r="CS218" s="2222"/>
      <c r="CT218" s="2222"/>
      <c r="CU218" s="2222"/>
      <c r="CV218" s="2222"/>
      <c r="CW218" s="2222"/>
      <c r="CX218" s="2222"/>
      <c r="CY218" s="2222"/>
      <c r="CZ218" s="2222"/>
    </row>
    <row r="219" spans="1:104">
      <c r="A219" s="2223" t="s">
        <v>2197</v>
      </c>
      <c r="B219" s="2220"/>
      <c r="C219" s="2221"/>
      <c r="D219" s="2221"/>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2221"/>
      <c r="AB219" s="2221"/>
      <c r="AC219" s="2221"/>
      <c r="AD219" s="2221"/>
      <c r="AE219" s="2221"/>
      <c r="AF219" s="2221"/>
      <c r="AG219" s="2221"/>
      <c r="AH219" s="2221"/>
      <c r="AI219" s="2221"/>
      <c r="AJ219" s="2221"/>
      <c r="AK219" s="2221"/>
      <c r="AL219" s="2221"/>
      <c r="AM219" s="2221"/>
      <c r="AN219" s="2221"/>
      <c r="AO219" s="2221"/>
      <c r="AP219" s="2221"/>
      <c r="AQ219" s="2221"/>
      <c r="AR219" s="2221"/>
      <c r="AS219" s="2221"/>
      <c r="AT219" s="2221"/>
      <c r="AU219" s="2221"/>
      <c r="AV219" s="2221"/>
      <c r="AW219" s="2221"/>
      <c r="AX219" s="2221"/>
      <c r="AY219" s="2221"/>
      <c r="AZ219" s="2221"/>
      <c r="BA219" s="2221"/>
      <c r="BB219" s="2221"/>
      <c r="BC219" s="2221"/>
      <c r="BD219" s="2221"/>
      <c r="BE219" s="2221"/>
      <c r="BF219" s="2221"/>
      <c r="BG219" s="2221"/>
      <c r="BH219" s="2221"/>
      <c r="BI219" s="2221"/>
      <c r="BJ219" s="2221"/>
      <c r="BK219" s="2221"/>
      <c r="BL219" s="2221"/>
      <c r="BM219" s="2221"/>
      <c r="BN219" s="2221"/>
      <c r="BO219" s="2221"/>
      <c r="BP219" s="2221"/>
      <c r="BQ219" s="2221"/>
      <c r="BR219" s="2221"/>
      <c r="BS219" s="2221"/>
      <c r="BT219" s="2221"/>
      <c r="BU219" s="2221"/>
      <c r="BV219" s="2221"/>
      <c r="BW219" s="2221"/>
      <c r="BX219" s="2221"/>
      <c r="BY219" s="2221"/>
      <c r="BZ219" s="2221"/>
      <c r="CA219" s="2221"/>
      <c r="CB219" s="2221"/>
      <c r="CC219" s="2221"/>
      <c r="CD219" s="2221"/>
      <c r="CE219" s="2221"/>
      <c r="CF219" s="2221"/>
      <c r="CG219" s="2221"/>
      <c r="CH219" s="2221"/>
      <c r="CI219" s="2221"/>
      <c r="CJ219" s="2221"/>
      <c r="CK219" s="2221"/>
      <c r="CL219" s="2221"/>
      <c r="CM219" s="2221"/>
      <c r="CN219" s="2221"/>
      <c r="CO219" s="2221"/>
      <c r="CP219" s="2221"/>
      <c r="CQ219" s="2221"/>
      <c r="CR219" s="2222"/>
      <c r="CS219" s="2222"/>
      <c r="CT219" s="2222"/>
      <c r="CU219" s="2222"/>
      <c r="CV219" s="2222"/>
      <c r="CW219" s="2222"/>
      <c r="CX219" s="2222"/>
      <c r="CY219" s="2222"/>
      <c r="CZ219" s="2222"/>
    </row>
    <row r="220" spans="1:104">
      <c r="A220" s="2215" t="s">
        <v>2198</v>
      </c>
      <c r="B220" s="2216" t="s">
        <v>2167</v>
      </c>
      <c r="C220" s="2217"/>
      <c r="D220" s="2217"/>
      <c r="E220" s="2217"/>
      <c r="F220" s="2217"/>
      <c r="G220" s="2217"/>
      <c r="H220" s="2217"/>
      <c r="I220" s="2217"/>
      <c r="J220" s="2217"/>
      <c r="K220" s="2217"/>
      <c r="L220" s="2217"/>
      <c r="M220" s="2217"/>
      <c r="N220" s="2217"/>
      <c r="O220" s="2217"/>
      <c r="P220" s="2217"/>
      <c r="Q220" s="2217"/>
      <c r="R220" s="2217"/>
      <c r="S220" s="2217"/>
      <c r="T220" s="2217"/>
      <c r="U220" s="2217"/>
      <c r="V220" s="2217"/>
      <c r="W220" s="2217"/>
      <c r="X220" s="2217"/>
      <c r="Y220" s="2217"/>
      <c r="Z220" s="2217"/>
      <c r="AA220" s="2217"/>
      <c r="AB220" s="2217"/>
      <c r="AC220" s="2217"/>
      <c r="AD220" s="2217"/>
      <c r="AE220" s="2217"/>
      <c r="AF220" s="2217"/>
      <c r="AG220" s="2217"/>
      <c r="AH220" s="2217"/>
      <c r="AI220" s="2217"/>
      <c r="AJ220" s="2217"/>
      <c r="AK220" s="2217"/>
      <c r="AL220" s="2217"/>
      <c r="AM220" s="2217"/>
      <c r="AN220" s="2217"/>
      <c r="AO220" s="2217"/>
      <c r="AP220" s="2217"/>
      <c r="AQ220" s="2217"/>
      <c r="AR220" s="2217"/>
      <c r="AS220" s="2217"/>
      <c r="AT220" s="2217"/>
      <c r="AU220" s="2217"/>
      <c r="AV220" s="2217"/>
      <c r="AW220" s="2217"/>
      <c r="AX220" s="2217"/>
      <c r="AY220" s="2217"/>
      <c r="AZ220" s="2217"/>
      <c r="BA220" s="2217"/>
      <c r="BB220" s="2217"/>
      <c r="BC220" s="2217"/>
      <c r="BD220" s="2217"/>
      <c r="BE220" s="2217"/>
      <c r="BF220" s="2217"/>
      <c r="BG220" s="2217"/>
      <c r="BH220" s="2217"/>
      <c r="BI220" s="2217"/>
      <c r="BJ220" s="2217"/>
      <c r="BK220" s="2217"/>
      <c r="BL220" s="2217"/>
      <c r="BM220" s="2217"/>
      <c r="BN220" s="2217"/>
      <c r="BO220" s="2217"/>
      <c r="BP220" s="2217"/>
      <c r="BQ220" s="2217"/>
      <c r="BR220" s="2217"/>
      <c r="BS220" s="2217"/>
      <c r="BT220" s="2217"/>
      <c r="BU220" s="2217"/>
      <c r="BV220" s="2217"/>
      <c r="BW220" s="2217"/>
      <c r="BX220" s="2217"/>
      <c r="BY220" s="2217"/>
      <c r="BZ220" s="2217"/>
      <c r="CA220" s="2217"/>
      <c r="CB220" s="2217"/>
      <c r="CC220" s="2217"/>
      <c r="CD220" s="2217"/>
      <c r="CE220" s="2217"/>
      <c r="CF220" s="2217"/>
      <c r="CG220" s="2217"/>
      <c r="CH220" s="2217"/>
      <c r="CI220" s="2217"/>
      <c r="CJ220" s="2217"/>
      <c r="CK220" s="2217"/>
      <c r="CL220" s="2217"/>
      <c r="CM220" s="2217"/>
      <c r="CN220" s="2217"/>
      <c r="CO220" s="2217"/>
      <c r="CP220" s="2217"/>
      <c r="CQ220" s="2218">
        <f t="shared" ref="CQ220:CQ222" si="12">SUM(C220:CP220)</f>
        <v>0</v>
      </c>
    </row>
    <row r="221" spans="1:104">
      <c r="A221" s="2215" t="s">
        <v>2199</v>
      </c>
      <c r="B221" s="2216" t="s">
        <v>2167</v>
      </c>
      <c r="C221" s="2217"/>
      <c r="D221" s="2217"/>
      <c r="E221" s="2217"/>
      <c r="F221" s="2217"/>
      <c r="G221" s="2217"/>
      <c r="H221" s="2217"/>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2217"/>
      <c r="AD221" s="2217"/>
      <c r="AE221" s="2217"/>
      <c r="AF221" s="2217"/>
      <c r="AG221" s="2217"/>
      <c r="AH221" s="2217"/>
      <c r="AI221" s="2217"/>
      <c r="AJ221" s="2217"/>
      <c r="AK221" s="2217"/>
      <c r="AL221" s="2217"/>
      <c r="AM221" s="2217"/>
      <c r="AN221" s="2217"/>
      <c r="AO221" s="2217"/>
      <c r="AP221" s="2217"/>
      <c r="AQ221" s="2217"/>
      <c r="AR221" s="2217"/>
      <c r="AS221" s="2217"/>
      <c r="AT221" s="2217"/>
      <c r="AU221" s="2217"/>
      <c r="AV221" s="2217"/>
      <c r="AW221" s="2217"/>
      <c r="AX221" s="2217"/>
      <c r="AY221" s="2217"/>
      <c r="AZ221" s="2217"/>
      <c r="BA221" s="2217"/>
      <c r="BB221" s="2217"/>
      <c r="BC221" s="2217"/>
      <c r="BD221" s="2217"/>
      <c r="BE221" s="2217"/>
      <c r="BF221" s="2217"/>
      <c r="BG221" s="2217"/>
      <c r="BH221" s="2217"/>
      <c r="BI221" s="2217"/>
      <c r="BJ221" s="2217"/>
      <c r="BK221" s="2217"/>
      <c r="BL221" s="2217"/>
      <c r="BM221" s="2217"/>
      <c r="BN221" s="2217"/>
      <c r="BO221" s="2217"/>
      <c r="BP221" s="2217"/>
      <c r="BQ221" s="2217"/>
      <c r="BR221" s="2217"/>
      <c r="BS221" s="2217"/>
      <c r="BT221" s="2217"/>
      <c r="BU221" s="2217"/>
      <c r="BV221" s="2217"/>
      <c r="BW221" s="2217"/>
      <c r="BX221" s="2217"/>
      <c r="BY221" s="2217"/>
      <c r="BZ221" s="2217"/>
      <c r="CA221" s="2217"/>
      <c r="CB221" s="2217"/>
      <c r="CC221" s="2217"/>
      <c r="CD221" s="2217"/>
      <c r="CE221" s="2217"/>
      <c r="CF221" s="2217"/>
      <c r="CG221" s="2217"/>
      <c r="CH221" s="2217"/>
      <c r="CI221" s="2217"/>
      <c r="CJ221" s="2217"/>
      <c r="CK221" s="2217"/>
      <c r="CL221" s="2217"/>
      <c r="CM221" s="2217"/>
      <c r="CN221" s="2217"/>
      <c r="CO221" s="2217"/>
      <c r="CP221" s="2217"/>
      <c r="CQ221" s="2218">
        <f t="shared" si="12"/>
        <v>0</v>
      </c>
    </row>
    <row r="222" spans="1:104">
      <c r="A222" s="2215" t="s">
        <v>2200</v>
      </c>
      <c r="B222" s="2216" t="s">
        <v>2167</v>
      </c>
      <c r="C222" s="2217"/>
      <c r="D222" s="2217"/>
      <c r="E222" s="2217"/>
      <c r="F222" s="2217"/>
      <c r="G222" s="2217"/>
      <c r="H222" s="2217"/>
      <c r="I222" s="2217"/>
      <c r="J222" s="2217"/>
      <c r="K222" s="2217"/>
      <c r="L222" s="2217"/>
      <c r="M222" s="2217"/>
      <c r="N222" s="2217"/>
      <c r="O222" s="2217"/>
      <c r="P222" s="2217"/>
      <c r="Q222" s="2217"/>
      <c r="R222" s="2217"/>
      <c r="S222" s="2217"/>
      <c r="T222" s="2217"/>
      <c r="U222" s="2217"/>
      <c r="V222" s="2217"/>
      <c r="W222" s="2217"/>
      <c r="X222" s="2217"/>
      <c r="Y222" s="2217"/>
      <c r="Z222" s="2217"/>
      <c r="AA222" s="2217"/>
      <c r="AB222" s="2217"/>
      <c r="AC222" s="2217"/>
      <c r="AD222" s="2217"/>
      <c r="AE222" s="2217"/>
      <c r="AF222" s="2217"/>
      <c r="AG222" s="2217"/>
      <c r="AH222" s="2217"/>
      <c r="AI222" s="2217"/>
      <c r="AJ222" s="2217"/>
      <c r="AK222" s="2217"/>
      <c r="AL222" s="2217"/>
      <c r="AM222" s="2217"/>
      <c r="AN222" s="2217"/>
      <c r="AO222" s="2217"/>
      <c r="AP222" s="2217"/>
      <c r="AQ222" s="2217"/>
      <c r="AR222" s="2217"/>
      <c r="AS222" s="2217"/>
      <c r="AT222" s="2217"/>
      <c r="AU222" s="2217"/>
      <c r="AV222" s="2217"/>
      <c r="AW222" s="2217"/>
      <c r="AX222" s="2217"/>
      <c r="AY222" s="2217"/>
      <c r="AZ222" s="2217"/>
      <c r="BA222" s="2217"/>
      <c r="BB222" s="2217"/>
      <c r="BC222" s="2217"/>
      <c r="BD222" s="2217"/>
      <c r="BE222" s="2217"/>
      <c r="BF222" s="2217"/>
      <c r="BG222" s="2217"/>
      <c r="BH222" s="2217"/>
      <c r="BI222" s="2217"/>
      <c r="BJ222" s="2217"/>
      <c r="BK222" s="2217"/>
      <c r="BL222" s="2217"/>
      <c r="BM222" s="2217"/>
      <c r="BN222" s="2217"/>
      <c r="BO222" s="2217"/>
      <c r="BP222" s="2217"/>
      <c r="BQ222" s="2217"/>
      <c r="BR222" s="2217"/>
      <c r="BS222" s="2217"/>
      <c r="BT222" s="2217"/>
      <c r="BU222" s="2217"/>
      <c r="BV222" s="2217"/>
      <c r="BW222" s="2217"/>
      <c r="BX222" s="2217"/>
      <c r="BY222" s="2217"/>
      <c r="BZ222" s="2217"/>
      <c r="CA222" s="2217"/>
      <c r="CB222" s="2217"/>
      <c r="CC222" s="2217"/>
      <c r="CD222" s="2217"/>
      <c r="CE222" s="2217"/>
      <c r="CF222" s="2217"/>
      <c r="CG222" s="2217"/>
      <c r="CH222" s="2217"/>
      <c r="CI222" s="2217"/>
      <c r="CJ222" s="2217"/>
      <c r="CK222" s="2217"/>
      <c r="CL222" s="2217"/>
      <c r="CM222" s="2217"/>
      <c r="CN222" s="2217"/>
      <c r="CO222" s="2217"/>
      <c r="CP222" s="2217"/>
      <c r="CQ222" s="2218">
        <f t="shared" si="12"/>
        <v>0</v>
      </c>
    </row>
    <row r="223" spans="1:104">
      <c r="A223" s="2215"/>
      <c r="B223" s="2220"/>
      <c r="C223" s="2221"/>
      <c r="D223" s="2221"/>
      <c r="E223" s="2221"/>
      <c r="F223" s="2221"/>
      <c r="G223" s="2221"/>
      <c r="H223" s="2221"/>
      <c r="I223" s="2221"/>
      <c r="J223" s="2221"/>
      <c r="K223" s="2221"/>
      <c r="L223" s="2221"/>
      <c r="M223" s="2221"/>
      <c r="N223" s="2221"/>
      <c r="O223" s="2221"/>
      <c r="P223" s="2221"/>
      <c r="Q223" s="2221"/>
      <c r="R223" s="2221"/>
      <c r="S223" s="2221"/>
      <c r="T223" s="2221"/>
      <c r="U223" s="2221"/>
      <c r="V223" s="2221"/>
      <c r="W223" s="2221"/>
      <c r="X223" s="2221"/>
      <c r="Y223" s="2221"/>
      <c r="Z223" s="2221"/>
      <c r="AA223" s="2221"/>
      <c r="AB223" s="2221"/>
      <c r="AC223" s="2221"/>
      <c r="AD223" s="2221"/>
      <c r="AE223" s="2221"/>
      <c r="AF223" s="2221"/>
      <c r="AG223" s="2221"/>
      <c r="AH223" s="2221"/>
      <c r="AI223" s="2221"/>
      <c r="AJ223" s="2221"/>
      <c r="AK223" s="2221"/>
      <c r="AL223" s="2221"/>
      <c r="AM223" s="2221"/>
      <c r="AN223" s="2221"/>
      <c r="AO223" s="2221"/>
      <c r="AP223" s="2221"/>
      <c r="AQ223" s="2221"/>
      <c r="AR223" s="2221"/>
      <c r="AS223" s="2221"/>
      <c r="AT223" s="2221"/>
      <c r="AU223" s="2221"/>
      <c r="AV223" s="2221"/>
      <c r="AW223" s="2221"/>
      <c r="AX223" s="2221"/>
      <c r="AY223" s="2221"/>
      <c r="AZ223" s="2221"/>
      <c r="BA223" s="2221"/>
      <c r="BB223" s="2221"/>
      <c r="BC223" s="2221"/>
      <c r="BD223" s="2221"/>
      <c r="BE223" s="2221"/>
      <c r="BF223" s="2221"/>
      <c r="BG223" s="2221"/>
      <c r="BH223" s="2221"/>
      <c r="BI223" s="2221"/>
      <c r="BJ223" s="2221"/>
      <c r="BK223" s="2221"/>
      <c r="BL223" s="2221"/>
      <c r="BM223" s="2221"/>
      <c r="BN223" s="2221"/>
      <c r="BO223" s="2221"/>
      <c r="BP223" s="2221"/>
      <c r="BQ223" s="2221"/>
      <c r="BR223" s="2221"/>
      <c r="BS223" s="2221"/>
      <c r="BT223" s="2221"/>
      <c r="BU223" s="2221"/>
      <c r="BV223" s="2221"/>
      <c r="BW223" s="2221"/>
      <c r="BX223" s="2221"/>
      <c r="BY223" s="2221"/>
      <c r="BZ223" s="2221"/>
      <c r="CA223" s="2221"/>
      <c r="CB223" s="2221"/>
      <c r="CC223" s="2221"/>
      <c r="CD223" s="2221"/>
      <c r="CE223" s="2221"/>
      <c r="CF223" s="2221"/>
      <c r="CG223" s="2221"/>
      <c r="CH223" s="2221"/>
      <c r="CI223" s="2221"/>
      <c r="CJ223" s="2221"/>
      <c r="CK223" s="2221"/>
      <c r="CL223" s="2221"/>
      <c r="CM223" s="2221"/>
      <c r="CN223" s="2221"/>
      <c r="CO223" s="2221"/>
      <c r="CP223" s="2221"/>
      <c r="CQ223" s="2221"/>
      <c r="CR223" s="2222"/>
      <c r="CS223" s="2222"/>
      <c r="CT223" s="2222"/>
      <c r="CU223" s="2222"/>
      <c r="CV223" s="2222"/>
      <c r="CW223" s="2222"/>
      <c r="CX223" s="2222"/>
      <c r="CY223" s="2222"/>
      <c r="CZ223" s="2222"/>
    </row>
    <row r="224" spans="1:104">
      <c r="A224" s="2223" t="s">
        <v>2201</v>
      </c>
      <c r="B224" s="2220"/>
      <c r="C224" s="2221"/>
      <c r="D224" s="2221"/>
      <c r="E224" s="2221"/>
      <c r="F224" s="2221"/>
      <c r="G224" s="2221"/>
      <c r="H224" s="2221"/>
      <c r="I224" s="2221"/>
      <c r="J224" s="2221"/>
      <c r="K224" s="2221"/>
      <c r="L224" s="2221"/>
      <c r="M224" s="2221"/>
      <c r="N224" s="2221"/>
      <c r="O224" s="2221"/>
      <c r="P224" s="2221"/>
      <c r="Q224" s="2221"/>
      <c r="R224" s="2221"/>
      <c r="S224" s="2221"/>
      <c r="T224" s="2221"/>
      <c r="U224" s="2221"/>
      <c r="V224" s="2221"/>
      <c r="W224" s="2221"/>
      <c r="X224" s="2221"/>
      <c r="Y224" s="2221"/>
      <c r="Z224" s="2221"/>
      <c r="AA224" s="2221"/>
      <c r="AB224" s="2221"/>
      <c r="AC224" s="2221"/>
      <c r="AD224" s="2221"/>
      <c r="AE224" s="2221"/>
      <c r="AF224" s="2221"/>
      <c r="AG224" s="2221"/>
      <c r="AH224" s="2221"/>
      <c r="AI224" s="2221"/>
      <c r="AJ224" s="2221"/>
      <c r="AK224" s="2221"/>
      <c r="AL224" s="2221"/>
      <c r="AM224" s="2221"/>
      <c r="AN224" s="2221"/>
      <c r="AO224" s="2221"/>
      <c r="AP224" s="2221"/>
      <c r="AQ224" s="2221"/>
      <c r="AR224" s="2221"/>
      <c r="AS224" s="2221"/>
      <c r="AT224" s="2221"/>
      <c r="AU224" s="2221"/>
      <c r="AV224" s="2221"/>
      <c r="AW224" s="2221"/>
      <c r="AX224" s="2221"/>
      <c r="AY224" s="2221"/>
      <c r="AZ224" s="2221"/>
      <c r="BA224" s="2221"/>
      <c r="BB224" s="2221"/>
      <c r="BC224" s="2221"/>
      <c r="BD224" s="2221"/>
      <c r="BE224" s="2221"/>
      <c r="BF224" s="2221"/>
      <c r="BG224" s="2221"/>
      <c r="BH224" s="2221"/>
      <c r="BI224" s="2221"/>
      <c r="BJ224" s="2221"/>
      <c r="BK224" s="2221"/>
      <c r="BL224" s="2221"/>
      <c r="BM224" s="2221"/>
      <c r="BN224" s="2221"/>
      <c r="BO224" s="2221"/>
      <c r="BP224" s="2221"/>
      <c r="BQ224" s="2221"/>
      <c r="BR224" s="2221"/>
      <c r="BS224" s="2221"/>
      <c r="BT224" s="2221"/>
      <c r="BU224" s="2221"/>
      <c r="BV224" s="2221"/>
      <c r="BW224" s="2221"/>
      <c r="BX224" s="2221"/>
      <c r="BY224" s="2221"/>
      <c r="BZ224" s="2221"/>
      <c r="CA224" s="2221"/>
      <c r="CB224" s="2221"/>
      <c r="CC224" s="2221"/>
      <c r="CD224" s="2221"/>
      <c r="CE224" s="2221"/>
      <c r="CF224" s="2221"/>
      <c r="CG224" s="2221"/>
      <c r="CH224" s="2221"/>
      <c r="CI224" s="2221"/>
      <c r="CJ224" s="2221"/>
      <c r="CK224" s="2221"/>
      <c r="CL224" s="2221"/>
      <c r="CM224" s="2221"/>
      <c r="CN224" s="2221"/>
      <c r="CO224" s="2221"/>
      <c r="CP224" s="2221"/>
      <c r="CQ224" s="2221"/>
      <c r="CR224" s="2222"/>
      <c r="CS224" s="2222"/>
      <c r="CT224" s="2222"/>
      <c r="CU224" s="2222"/>
      <c r="CV224" s="2222"/>
      <c r="CW224" s="2222"/>
      <c r="CX224" s="2222"/>
      <c r="CY224" s="2222"/>
      <c r="CZ224" s="2222"/>
    </row>
    <row r="225" spans="1:95">
      <c r="A225" s="2215" t="s">
        <v>2202</v>
      </c>
      <c r="B225" s="2216" t="s">
        <v>2167</v>
      </c>
      <c r="C225" s="2217"/>
      <c r="D225" s="2217"/>
      <c r="E225" s="2217"/>
      <c r="F225" s="2217"/>
      <c r="G225" s="2217"/>
      <c r="H225" s="2217"/>
      <c r="I225" s="2217"/>
      <c r="J225" s="2217"/>
      <c r="K225" s="2217"/>
      <c r="L225" s="2217"/>
      <c r="M225" s="2217"/>
      <c r="N225" s="2217"/>
      <c r="O225" s="2217"/>
      <c r="P225" s="2217"/>
      <c r="Q225" s="2217"/>
      <c r="R225" s="2217"/>
      <c r="S225" s="2217"/>
      <c r="T225" s="2217"/>
      <c r="U225" s="2217"/>
      <c r="V225" s="2217"/>
      <c r="W225" s="2217"/>
      <c r="X225" s="2217"/>
      <c r="Y225" s="2217"/>
      <c r="Z225" s="2217"/>
      <c r="AA225" s="2217"/>
      <c r="AB225" s="2217"/>
      <c r="AC225" s="2217"/>
      <c r="AD225" s="2217"/>
      <c r="AE225" s="2217"/>
      <c r="AF225" s="2217"/>
      <c r="AG225" s="2217"/>
      <c r="AH225" s="2217"/>
      <c r="AI225" s="2217"/>
      <c r="AJ225" s="2217"/>
      <c r="AK225" s="2217"/>
      <c r="AL225" s="2217"/>
      <c r="AM225" s="2217"/>
      <c r="AN225" s="2217"/>
      <c r="AO225" s="2217"/>
      <c r="AP225" s="2217"/>
      <c r="AQ225" s="2217"/>
      <c r="AR225" s="2217"/>
      <c r="AS225" s="2217"/>
      <c r="AT225" s="2217"/>
      <c r="AU225" s="2217"/>
      <c r="AV225" s="2217"/>
      <c r="AW225" s="2217"/>
      <c r="AX225" s="2217"/>
      <c r="AY225" s="2217"/>
      <c r="AZ225" s="2217"/>
      <c r="BA225" s="2217"/>
      <c r="BB225" s="2217"/>
      <c r="BC225" s="2217"/>
      <c r="BD225" s="2217"/>
      <c r="BE225" s="2217"/>
      <c r="BF225" s="2217"/>
      <c r="BG225" s="2217"/>
      <c r="BH225" s="2217"/>
      <c r="BI225" s="2217"/>
      <c r="BJ225" s="2217"/>
      <c r="BK225" s="2217"/>
      <c r="BL225" s="2217"/>
      <c r="BM225" s="2217"/>
      <c r="BN225" s="2217"/>
      <c r="BO225" s="2217"/>
      <c r="BP225" s="2217"/>
      <c r="BQ225" s="2217"/>
      <c r="BR225" s="2217"/>
      <c r="BS225" s="2217"/>
      <c r="BT225" s="2217"/>
      <c r="BU225" s="2217"/>
      <c r="BV225" s="2217"/>
      <c r="BW225" s="2217"/>
      <c r="BX225" s="2217"/>
      <c r="BY225" s="2217"/>
      <c r="BZ225" s="2217"/>
      <c r="CA225" s="2217"/>
      <c r="CB225" s="2217"/>
      <c r="CC225" s="2217"/>
      <c r="CD225" s="2217"/>
      <c r="CE225" s="2217"/>
      <c r="CF225" s="2217"/>
      <c r="CG225" s="2217"/>
      <c r="CH225" s="2217"/>
      <c r="CI225" s="2217"/>
      <c r="CJ225" s="2217"/>
      <c r="CK225" s="2217"/>
      <c r="CL225" s="2217"/>
      <c r="CM225" s="2217"/>
      <c r="CN225" s="2217"/>
      <c r="CO225" s="2217"/>
      <c r="CP225" s="2217"/>
      <c r="CQ225" s="2218">
        <f t="shared" ref="CQ225:CQ239" si="13">SUM(C225:CP225)</f>
        <v>0</v>
      </c>
    </row>
    <row r="226" spans="1:95">
      <c r="A226" s="2215" t="s">
        <v>1953</v>
      </c>
      <c r="B226" s="2216" t="s">
        <v>2167</v>
      </c>
      <c r="C226" s="2217"/>
      <c r="D226" s="2217"/>
      <c r="E226" s="2217"/>
      <c r="F226" s="2217"/>
      <c r="G226" s="2217"/>
      <c r="H226" s="2217"/>
      <c r="I226" s="2217"/>
      <c r="J226" s="2217"/>
      <c r="K226" s="2217"/>
      <c r="L226" s="2217"/>
      <c r="M226" s="2217"/>
      <c r="N226" s="2217"/>
      <c r="O226" s="2217"/>
      <c r="P226" s="2217"/>
      <c r="Q226" s="2217"/>
      <c r="R226" s="2217"/>
      <c r="S226" s="2217"/>
      <c r="T226" s="2217"/>
      <c r="U226" s="2217"/>
      <c r="V226" s="2217"/>
      <c r="W226" s="2217"/>
      <c r="X226" s="2217"/>
      <c r="Y226" s="2217"/>
      <c r="Z226" s="2217"/>
      <c r="AA226" s="2217"/>
      <c r="AB226" s="2217"/>
      <c r="AC226" s="2217"/>
      <c r="AD226" s="2217"/>
      <c r="AE226" s="2217"/>
      <c r="AF226" s="2217"/>
      <c r="AG226" s="2217"/>
      <c r="AH226" s="2217"/>
      <c r="AI226" s="2217"/>
      <c r="AJ226" s="2217"/>
      <c r="AK226" s="2217"/>
      <c r="AL226" s="2217"/>
      <c r="AM226" s="2217"/>
      <c r="AN226" s="2217"/>
      <c r="AO226" s="2217"/>
      <c r="AP226" s="2217"/>
      <c r="AQ226" s="2217"/>
      <c r="AR226" s="2217"/>
      <c r="AS226" s="2217"/>
      <c r="AT226" s="2217"/>
      <c r="AU226" s="2217"/>
      <c r="AV226" s="2217"/>
      <c r="AW226" s="2217"/>
      <c r="AX226" s="2217"/>
      <c r="AY226" s="2217"/>
      <c r="AZ226" s="2217"/>
      <c r="BA226" s="2217"/>
      <c r="BB226" s="2217"/>
      <c r="BC226" s="2217"/>
      <c r="BD226" s="2217"/>
      <c r="BE226" s="2217"/>
      <c r="BF226" s="2217"/>
      <c r="BG226" s="2217"/>
      <c r="BH226" s="2217"/>
      <c r="BI226" s="2217"/>
      <c r="BJ226" s="2217"/>
      <c r="BK226" s="2217"/>
      <c r="BL226" s="2217"/>
      <c r="BM226" s="2217"/>
      <c r="BN226" s="2217"/>
      <c r="BO226" s="2217"/>
      <c r="BP226" s="2217"/>
      <c r="BQ226" s="2217"/>
      <c r="BR226" s="2217"/>
      <c r="BS226" s="2217"/>
      <c r="BT226" s="2217"/>
      <c r="BU226" s="2217"/>
      <c r="BV226" s="2217"/>
      <c r="BW226" s="2217"/>
      <c r="BX226" s="2217"/>
      <c r="BY226" s="2217"/>
      <c r="BZ226" s="2217"/>
      <c r="CA226" s="2217"/>
      <c r="CB226" s="2217"/>
      <c r="CC226" s="2217"/>
      <c r="CD226" s="2217"/>
      <c r="CE226" s="2217"/>
      <c r="CF226" s="2217"/>
      <c r="CG226" s="2217"/>
      <c r="CH226" s="2217"/>
      <c r="CI226" s="2217"/>
      <c r="CJ226" s="2217"/>
      <c r="CK226" s="2217"/>
      <c r="CL226" s="2217"/>
      <c r="CM226" s="2217"/>
      <c r="CN226" s="2217"/>
      <c r="CO226" s="2217"/>
      <c r="CP226" s="2217"/>
      <c r="CQ226" s="2218">
        <f t="shared" si="13"/>
        <v>0</v>
      </c>
    </row>
    <row r="227" spans="1:95">
      <c r="A227" s="2215" t="s">
        <v>1954</v>
      </c>
      <c r="B227" s="2216" t="s">
        <v>2167</v>
      </c>
      <c r="C227" s="2217"/>
      <c r="D227" s="2217"/>
      <c r="E227" s="2217"/>
      <c r="F227" s="2217"/>
      <c r="G227" s="2217"/>
      <c r="H227" s="2217"/>
      <c r="I227" s="2217"/>
      <c r="J227" s="2217"/>
      <c r="K227" s="2217"/>
      <c r="L227" s="2217"/>
      <c r="M227" s="2217"/>
      <c r="N227" s="2217"/>
      <c r="O227" s="2217"/>
      <c r="P227" s="2217"/>
      <c r="Q227" s="2217"/>
      <c r="R227" s="2217"/>
      <c r="S227" s="2217"/>
      <c r="T227" s="2217"/>
      <c r="U227" s="2217"/>
      <c r="V227" s="2217"/>
      <c r="W227" s="2217"/>
      <c r="X227" s="2217"/>
      <c r="Y227" s="2217"/>
      <c r="Z227" s="2217"/>
      <c r="AA227" s="2217"/>
      <c r="AB227" s="2217"/>
      <c r="AC227" s="2217"/>
      <c r="AD227" s="2217"/>
      <c r="AE227" s="2217"/>
      <c r="AF227" s="2217"/>
      <c r="AG227" s="2217"/>
      <c r="AH227" s="2217"/>
      <c r="AI227" s="2217"/>
      <c r="AJ227" s="2217"/>
      <c r="AK227" s="2217"/>
      <c r="AL227" s="2217"/>
      <c r="AM227" s="2217"/>
      <c r="AN227" s="2217"/>
      <c r="AO227" s="2217"/>
      <c r="AP227" s="2217"/>
      <c r="AQ227" s="2217"/>
      <c r="AR227" s="2217"/>
      <c r="AS227" s="2217"/>
      <c r="AT227" s="2217"/>
      <c r="AU227" s="2217"/>
      <c r="AV227" s="2217"/>
      <c r="AW227" s="2217"/>
      <c r="AX227" s="2217"/>
      <c r="AY227" s="2217"/>
      <c r="AZ227" s="2217"/>
      <c r="BA227" s="2217"/>
      <c r="BB227" s="2217"/>
      <c r="BC227" s="2217"/>
      <c r="BD227" s="2217"/>
      <c r="BE227" s="2217"/>
      <c r="BF227" s="2217"/>
      <c r="BG227" s="2217"/>
      <c r="BH227" s="2217"/>
      <c r="BI227" s="2217"/>
      <c r="BJ227" s="2217"/>
      <c r="BK227" s="2217"/>
      <c r="BL227" s="2217"/>
      <c r="BM227" s="2217"/>
      <c r="BN227" s="2217"/>
      <c r="BO227" s="2217"/>
      <c r="BP227" s="2217"/>
      <c r="BQ227" s="2217"/>
      <c r="BR227" s="2217"/>
      <c r="BS227" s="2217"/>
      <c r="BT227" s="2217"/>
      <c r="BU227" s="2217"/>
      <c r="BV227" s="2217"/>
      <c r="BW227" s="2217"/>
      <c r="BX227" s="2217"/>
      <c r="BY227" s="2217"/>
      <c r="BZ227" s="2217"/>
      <c r="CA227" s="2217"/>
      <c r="CB227" s="2217"/>
      <c r="CC227" s="2217"/>
      <c r="CD227" s="2217"/>
      <c r="CE227" s="2217"/>
      <c r="CF227" s="2217"/>
      <c r="CG227" s="2217"/>
      <c r="CH227" s="2217"/>
      <c r="CI227" s="2217"/>
      <c r="CJ227" s="2217"/>
      <c r="CK227" s="2217"/>
      <c r="CL227" s="2217"/>
      <c r="CM227" s="2217"/>
      <c r="CN227" s="2217"/>
      <c r="CO227" s="2217"/>
      <c r="CP227" s="2217"/>
      <c r="CQ227" s="2218">
        <f t="shared" si="13"/>
        <v>0</v>
      </c>
    </row>
    <row r="228" spans="1:95">
      <c r="A228" s="2215" t="s">
        <v>2203</v>
      </c>
      <c r="B228" s="2216" t="s">
        <v>2167</v>
      </c>
      <c r="C228" s="2217"/>
      <c r="D228" s="2217"/>
      <c r="E228" s="2217"/>
      <c r="F228" s="2217"/>
      <c r="G228" s="2217"/>
      <c r="H228" s="2217"/>
      <c r="I228" s="2217"/>
      <c r="J228" s="2217"/>
      <c r="K228" s="2217"/>
      <c r="L228" s="2217"/>
      <c r="M228" s="2217"/>
      <c r="N228" s="2217"/>
      <c r="O228" s="2217"/>
      <c r="P228" s="2217"/>
      <c r="Q228" s="2217"/>
      <c r="R228" s="2217"/>
      <c r="S228" s="2217"/>
      <c r="T228" s="2217"/>
      <c r="U228" s="2217"/>
      <c r="V228" s="2217"/>
      <c r="W228" s="2217"/>
      <c r="X228" s="2217"/>
      <c r="Y228" s="2217"/>
      <c r="Z228" s="2217"/>
      <c r="AA228" s="2217"/>
      <c r="AB228" s="2217"/>
      <c r="AC228" s="2217"/>
      <c r="AD228" s="2217"/>
      <c r="AE228" s="2217"/>
      <c r="AF228" s="2217"/>
      <c r="AG228" s="2217"/>
      <c r="AH228" s="2217"/>
      <c r="AI228" s="2217"/>
      <c r="AJ228" s="2217"/>
      <c r="AK228" s="2217"/>
      <c r="AL228" s="2217"/>
      <c r="AM228" s="2217"/>
      <c r="AN228" s="2217"/>
      <c r="AO228" s="2217"/>
      <c r="AP228" s="2217"/>
      <c r="AQ228" s="2217"/>
      <c r="AR228" s="2217"/>
      <c r="AS228" s="2217"/>
      <c r="AT228" s="2217"/>
      <c r="AU228" s="2217"/>
      <c r="AV228" s="2217"/>
      <c r="AW228" s="2217"/>
      <c r="AX228" s="2217"/>
      <c r="AY228" s="2217"/>
      <c r="AZ228" s="2217"/>
      <c r="BA228" s="2217"/>
      <c r="BB228" s="2217"/>
      <c r="BC228" s="2217"/>
      <c r="BD228" s="2217"/>
      <c r="BE228" s="2217"/>
      <c r="BF228" s="2217"/>
      <c r="BG228" s="2217"/>
      <c r="BH228" s="2217"/>
      <c r="BI228" s="2217"/>
      <c r="BJ228" s="2217"/>
      <c r="BK228" s="2217"/>
      <c r="BL228" s="2217"/>
      <c r="BM228" s="2217"/>
      <c r="BN228" s="2217"/>
      <c r="BO228" s="2217"/>
      <c r="BP228" s="2217"/>
      <c r="BQ228" s="2217"/>
      <c r="BR228" s="2217"/>
      <c r="BS228" s="2217"/>
      <c r="BT228" s="2217"/>
      <c r="BU228" s="2217"/>
      <c r="BV228" s="2217"/>
      <c r="BW228" s="2217"/>
      <c r="BX228" s="2217"/>
      <c r="BY228" s="2217"/>
      <c r="BZ228" s="2217"/>
      <c r="CA228" s="2217"/>
      <c r="CB228" s="2217"/>
      <c r="CC228" s="2217"/>
      <c r="CD228" s="2217"/>
      <c r="CE228" s="2217"/>
      <c r="CF228" s="2217"/>
      <c r="CG228" s="2217"/>
      <c r="CH228" s="2217"/>
      <c r="CI228" s="2217"/>
      <c r="CJ228" s="2217"/>
      <c r="CK228" s="2217"/>
      <c r="CL228" s="2217"/>
      <c r="CM228" s="2217"/>
      <c r="CN228" s="2217"/>
      <c r="CO228" s="2217"/>
      <c r="CP228" s="2217"/>
      <c r="CQ228" s="2218">
        <f t="shared" si="13"/>
        <v>0</v>
      </c>
    </row>
    <row r="229" spans="1:95">
      <c r="A229" s="2215" t="s">
        <v>1949</v>
      </c>
      <c r="B229" s="2216" t="s">
        <v>2167</v>
      </c>
      <c r="C229" s="2217"/>
      <c r="D229" s="2217"/>
      <c r="E229" s="2217"/>
      <c r="F229" s="2217"/>
      <c r="G229" s="2217"/>
      <c r="H229" s="2217"/>
      <c r="I229" s="2217"/>
      <c r="J229" s="2217"/>
      <c r="K229" s="2217"/>
      <c r="L229" s="2217"/>
      <c r="M229" s="2217"/>
      <c r="N229" s="2217"/>
      <c r="O229" s="2217"/>
      <c r="P229" s="2217"/>
      <c r="Q229" s="2217"/>
      <c r="R229" s="2217"/>
      <c r="S229" s="2217"/>
      <c r="T229" s="2217"/>
      <c r="U229" s="2217"/>
      <c r="V229" s="2217"/>
      <c r="W229" s="2217"/>
      <c r="X229" s="2217"/>
      <c r="Y229" s="2217"/>
      <c r="Z229" s="2217"/>
      <c r="AA229" s="2217"/>
      <c r="AB229" s="2217"/>
      <c r="AC229" s="2217"/>
      <c r="AD229" s="2217"/>
      <c r="AE229" s="2217"/>
      <c r="AF229" s="2217"/>
      <c r="AG229" s="2217"/>
      <c r="AH229" s="2217"/>
      <c r="AI229" s="2217"/>
      <c r="AJ229" s="2217"/>
      <c r="AK229" s="2217"/>
      <c r="AL229" s="2217"/>
      <c r="AM229" s="2217"/>
      <c r="AN229" s="2217"/>
      <c r="AO229" s="2217"/>
      <c r="AP229" s="2217"/>
      <c r="AQ229" s="2217"/>
      <c r="AR229" s="2217"/>
      <c r="AS229" s="2217"/>
      <c r="AT229" s="2217"/>
      <c r="AU229" s="2217"/>
      <c r="AV229" s="2217"/>
      <c r="AW229" s="2217"/>
      <c r="AX229" s="2217"/>
      <c r="AY229" s="2217"/>
      <c r="AZ229" s="2217"/>
      <c r="BA229" s="2217"/>
      <c r="BB229" s="2217"/>
      <c r="BC229" s="2217"/>
      <c r="BD229" s="2217"/>
      <c r="BE229" s="2217"/>
      <c r="BF229" s="2217"/>
      <c r="BG229" s="2217"/>
      <c r="BH229" s="2217"/>
      <c r="BI229" s="2217"/>
      <c r="BJ229" s="2217"/>
      <c r="BK229" s="2217"/>
      <c r="BL229" s="2217"/>
      <c r="BM229" s="2217"/>
      <c r="BN229" s="2217"/>
      <c r="BO229" s="2217"/>
      <c r="BP229" s="2217"/>
      <c r="BQ229" s="2217"/>
      <c r="BR229" s="2217"/>
      <c r="BS229" s="2217"/>
      <c r="BT229" s="2217"/>
      <c r="BU229" s="2217"/>
      <c r="BV229" s="2217"/>
      <c r="BW229" s="2217"/>
      <c r="BX229" s="2217"/>
      <c r="BY229" s="2217"/>
      <c r="BZ229" s="2217"/>
      <c r="CA229" s="2217"/>
      <c r="CB229" s="2217"/>
      <c r="CC229" s="2217"/>
      <c r="CD229" s="2217"/>
      <c r="CE229" s="2217"/>
      <c r="CF229" s="2217"/>
      <c r="CG229" s="2217"/>
      <c r="CH229" s="2217"/>
      <c r="CI229" s="2217"/>
      <c r="CJ229" s="2217"/>
      <c r="CK229" s="2217"/>
      <c r="CL229" s="2217"/>
      <c r="CM229" s="2217"/>
      <c r="CN229" s="2217"/>
      <c r="CO229" s="2217"/>
      <c r="CP229" s="2217"/>
      <c r="CQ229" s="2218">
        <f t="shared" si="13"/>
        <v>0</v>
      </c>
    </row>
    <row r="230" spans="1:95">
      <c r="A230" s="2215" t="s">
        <v>1950</v>
      </c>
      <c r="B230" s="2216" t="s">
        <v>2167</v>
      </c>
      <c r="C230" s="2217"/>
      <c r="D230" s="2217"/>
      <c r="E230" s="2217"/>
      <c r="F230" s="2217"/>
      <c r="G230" s="2217"/>
      <c r="H230" s="2217"/>
      <c r="I230" s="2217"/>
      <c r="J230" s="2217"/>
      <c r="K230" s="2217"/>
      <c r="L230" s="2217"/>
      <c r="M230" s="2217"/>
      <c r="N230" s="2217"/>
      <c r="O230" s="2217"/>
      <c r="P230" s="2217"/>
      <c r="Q230" s="2217"/>
      <c r="R230" s="2217"/>
      <c r="S230" s="2217"/>
      <c r="T230" s="2217"/>
      <c r="U230" s="2217"/>
      <c r="V230" s="2217"/>
      <c r="W230" s="2217"/>
      <c r="X230" s="2217"/>
      <c r="Y230" s="2217"/>
      <c r="Z230" s="2217"/>
      <c r="AA230" s="2217"/>
      <c r="AB230" s="2217"/>
      <c r="AC230" s="2217"/>
      <c r="AD230" s="2217"/>
      <c r="AE230" s="2217"/>
      <c r="AF230" s="2217"/>
      <c r="AG230" s="2217"/>
      <c r="AH230" s="2217"/>
      <c r="AI230" s="2217"/>
      <c r="AJ230" s="2217"/>
      <c r="AK230" s="2217"/>
      <c r="AL230" s="2217"/>
      <c r="AM230" s="2217"/>
      <c r="AN230" s="2217"/>
      <c r="AO230" s="2217"/>
      <c r="AP230" s="2217"/>
      <c r="AQ230" s="2217"/>
      <c r="AR230" s="2217"/>
      <c r="AS230" s="2217"/>
      <c r="AT230" s="2217"/>
      <c r="AU230" s="2217"/>
      <c r="AV230" s="2217"/>
      <c r="AW230" s="2217"/>
      <c r="AX230" s="2217"/>
      <c r="AY230" s="2217"/>
      <c r="AZ230" s="2217"/>
      <c r="BA230" s="2217"/>
      <c r="BB230" s="2217"/>
      <c r="BC230" s="2217"/>
      <c r="BD230" s="2217"/>
      <c r="BE230" s="2217"/>
      <c r="BF230" s="2217"/>
      <c r="BG230" s="2217"/>
      <c r="BH230" s="2217"/>
      <c r="BI230" s="2217"/>
      <c r="BJ230" s="2217"/>
      <c r="BK230" s="2217"/>
      <c r="BL230" s="2217"/>
      <c r="BM230" s="2217"/>
      <c r="BN230" s="2217"/>
      <c r="BO230" s="2217"/>
      <c r="BP230" s="2217"/>
      <c r="BQ230" s="2217"/>
      <c r="BR230" s="2217"/>
      <c r="BS230" s="2217"/>
      <c r="BT230" s="2217"/>
      <c r="BU230" s="2217"/>
      <c r="BV230" s="2217"/>
      <c r="BW230" s="2217"/>
      <c r="BX230" s="2217"/>
      <c r="BY230" s="2217"/>
      <c r="BZ230" s="2217"/>
      <c r="CA230" s="2217"/>
      <c r="CB230" s="2217"/>
      <c r="CC230" s="2217"/>
      <c r="CD230" s="2217"/>
      <c r="CE230" s="2217"/>
      <c r="CF230" s="2217"/>
      <c r="CG230" s="2217"/>
      <c r="CH230" s="2217"/>
      <c r="CI230" s="2217"/>
      <c r="CJ230" s="2217"/>
      <c r="CK230" s="2217"/>
      <c r="CL230" s="2217"/>
      <c r="CM230" s="2217"/>
      <c r="CN230" s="2217"/>
      <c r="CO230" s="2217"/>
      <c r="CP230" s="2217"/>
      <c r="CQ230" s="2218">
        <f t="shared" si="13"/>
        <v>0</v>
      </c>
    </row>
    <row r="231" spans="1:95">
      <c r="A231" s="2215" t="s">
        <v>1951</v>
      </c>
      <c r="B231" s="2216" t="s">
        <v>2167</v>
      </c>
      <c r="C231" s="2217"/>
      <c r="D231" s="2217"/>
      <c r="E231" s="2217"/>
      <c r="F231" s="2217"/>
      <c r="G231" s="2217"/>
      <c r="H231" s="2217"/>
      <c r="I231" s="2217"/>
      <c r="J231" s="2217"/>
      <c r="K231" s="2217"/>
      <c r="L231" s="2217"/>
      <c r="M231" s="2217"/>
      <c r="N231" s="2217"/>
      <c r="O231" s="2217"/>
      <c r="P231" s="2217"/>
      <c r="Q231" s="2217"/>
      <c r="R231" s="2217"/>
      <c r="S231" s="2217"/>
      <c r="T231" s="2217"/>
      <c r="U231" s="2217"/>
      <c r="V231" s="2217"/>
      <c r="W231" s="2217"/>
      <c r="X231" s="2217"/>
      <c r="Y231" s="2217"/>
      <c r="Z231" s="2217"/>
      <c r="AA231" s="2217"/>
      <c r="AB231" s="2217"/>
      <c r="AC231" s="2217"/>
      <c r="AD231" s="2217"/>
      <c r="AE231" s="2217"/>
      <c r="AF231" s="2217"/>
      <c r="AG231" s="2217"/>
      <c r="AH231" s="2217"/>
      <c r="AI231" s="2217"/>
      <c r="AJ231" s="2217"/>
      <c r="AK231" s="2217"/>
      <c r="AL231" s="2217"/>
      <c r="AM231" s="2217"/>
      <c r="AN231" s="2217"/>
      <c r="AO231" s="2217"/>
      <c r="AP231" s="2217"/>
      <c r="AQ231" s="2217"/>
      <c r="AR231" s="2217"/>
      <c r="AS231" s="2217"/>
      <c r="AT231" s="2217"/>
      <c r="AU231" s="2217"/>
      <c r="AV231" s="2217"/>
      <c r="AW231" s="2217"/>
      <c r="AX231" s="2217"/>
      <c r="AY231" s="2217"/>
      <c r="AZ231" s="2217"/>
      <c r="BA231" s="2217"/>
      <c r="BB231" s="2217"/>
      <c r="BC231" s="2217"/>
      <c r="BD231" s="2217"/>
      <c r="BE231" s="2217"/>
      <c r="BF231" s="2217"/>
      <c r="BG231" s="2217"/>
      <c r="BH231" s="2217"/>
      <c r="BI231" s="2217"/>
      <c r="BJ231" s="2217"/>
      <c r="BK231" s="2217"/>
      <c r="BL231" s="2217"/>
      <c r="BM231" s="2217"/>
      <c r="BN231" s="2217"/>
      <c r="BO231" s="2217"/>
      <c r="BP231" s="2217"/>
      <c r="BQ231" s="2217"/>
      <c r="BR231" s="2217"/>
      <c r="BS231" s="2217"/>
      <c r="BT231" s="2217"/>
      <c r="BU231" s="2217"/>
      <c r="BV231" s="2217"/>
      <c r="BW231" s="2217"/>
      <c r="BX231" s="2217"/>
      <c r="BY231" s="2217"/>
      <c r="BZ231" s="2217"/>
      <c r="CA231" s="2217"/>
      <c r="CB231" s="2217"/>
      <c r="CC231" s="2217"/>
      <c r="CD231" s="2217"/>
      <c r="CE231" s="2217"/>
      <c r="CF231" s="2217"/>
      <c r="CG231" s="2217"/>
      <c r="CH231" s="2217"/>
      <c r="CI231" s="2217"/>
      <c r="CJ231" s="2217"/>
      <c r="CK231" s="2217"/>
      <c r="CL231" s="2217"/>
      <c r="CM231" s="2217"/>
      <c r="CN231" s="2217"/>
      <c r="CO231" s="2217"/>
      <c r="CP231" s="2217"/>
      <c r="CQ231" s="2218">
        <f t="shared" si="13"/>
        <v>0</v>
      </c>
    </row>
    <row r="232" spans="1:95">
      <c r="A232" s="2215" t="s">
        <v>2204</v>
      </c>
      <c r="B232" s="2216" t="s">
        <v>2167</v>
      </c>
      <c r="C232" s="2217"/>
      <c r="D232" s="2217"/>
      <c r="E232" s="2217"/>
      <c r="F232" s="2217"/>
      <c r="G232" s="2217"/>
      <c r="H232" s="2217"/>
      <c r="I232" s="2217"/>
      <c r="J232" s="2217"/>
      <c r="K232" s="2217"/>
      <c r="L232" s="2217"/>
      <c r="M232" s="2217"/>
      <c r="N232" s="2217"/>
      <c r="O232" s="2217"/>
      <c r="P232" s="2217"/>
      <c r="Q232" s="2217"/>
      <c r="R232" s="2217"/>
      <c r="S232" s="2217"/>
      <c r="T232" s="2217"/>
      <c r="U232" s="2217"/>
      <c r="V232" s="2217"/>
      <c r="W232" s="2217"/>
      <c r="X232" s="2217"/>
      <c r="Y232" s="2217"/>
      <c r="Z232" s="2217"/>
      <c r="AA232" s="2217"/>
      <c r="AB232" s="2217"/>
      <c r="AC232" s="2217"/>
      <c r="AD232" s="2217"/>
      <c r="AE232" s="2217"/>
      <c r="AF232" s="2217"/>
      <c r="AG232" s="2217"/>
      <c r="AH232" s="2217"/>
      <c r="AI232" s="2217"/>
      <c r="AJ232" s="2217"/>
      <c r="AK232" s="2217"/>
      <c r="AL232" s="2217"/>
      <c r="AM232" s="2217"/>
      <c r="AN232" s="2217"/>
      <c r="AO232" s="2217"/>
      <c r="AP232" s="2217"/>
      <c r="AQ232" s="2217"/>
      <c r="AR232" s="2217"/>
      <c r="AS232" s="2217"/>
      <c r="AT232" s="2217"/>
      <c r="AU232" s="2217"/>
      <c r="AV232" s="2217"/>
      <c r="AW232" s="2217"/>
      <c r="AX232" s="2217"/>
      <c r="AY232" s="2217"/>
      <c r="AZ232" s="2217"/>
      <c r="BA232" s="2217"/>
      <c r="BB232" s="2217"/>
      <c r="BC232" s="2217"/>
      <c r="BD232" s="2217"/>
      <c r="BE232" s="2217"/>
      <c r="BF232" s="2217"/>
      <c r="BG232" s="2217"/>
      <c r="BH232" s="2217"/>
      <c r="BI232" s="2217"/>
      <c r="BJ232" s="2217"/>
      <c r="BK232" s="2217"/>
      <c r="BL232" s="2217"/>
      <c r="BM232" s="2217"/>
      <c r="BN232" s="2217"/>
      <c r="BO232" s="2217"/>
      <c r="BP232" s="2217"/>
      <c r="BQ232" s="2217"/>
      <c r="BR232" s="2217"/>
      <c r="BS232" s="2217"/>
      <c r="BT232" s="2217"/>
      <c r="BU232" s="2217"/>
      <c r="BV232" s="2217"/>
      <c r="BW232" s="2217"/>
      <c r="BX232" s="2217"/>
      <c r="BY232" s="2217"/>
      <c r="BZ232" s="2217"/>
      <c r="CA232" s="2217"/>
      <c r="CB232" s="2217"/>
      <c r="CC232" s="2217"/>
      <c r="CD232" s="2217"/>
      <c r="CE232" s="2217"/>
      <c r="CF232" s="2217"/>
      <c r="CG232" s="2217"/>
      <c r="CH232" s="2217"/>
      <c r="CI232" s="2217"/>
      <c r="CJ232" s="2217"/>
      <c r="CK232" s="2217"/>
      <c r="CL232" s="2217"/>
      <c r="CM232" s="2217"/>
      <c r="CN232" s="2217"/>
      <c r="CO232" s="2217"/>
      <c r="CP232" s="2217"/>
      <c r="CQ232" s="2218">
        <f t="shared" si="13"/>
        <v>0</v>
      </c>
    </row>
    <row r="233" spans="1:95">
      <c r="A233" s="2215" t="s">
        <v>1952</v>
      </c>
      <c r="B233" s="2216" t="s">
        <v>2167</v>
      </c>
      <c r="C233" s="2217"/>
      <c r="D233" s="2217"/>
      <c r="E233" s="2217"/>
      <c r="F233" s="2217"/>
      <c r="G233" s="2217"/>
      <c r="H233" s="2217"/>
      <c r="I233" s="2217"/>
      <c r="J233" s="2217"/>
      <c r="K233" s="2217"/>
      <c r="L233" s="2217"/>
      <c r="M233" s="2217"/>
      <c r="N233" s="2217"/>
      <c r="O233" s="2217"/>
      <c r="P233" s="2217"/>
      <c r="Q233" s="2217"/>
      <c r="R233" s="2217"/>
      <c r="S233" s="2217"/>
      <c r="T233" s="2217"/>
      <c r="U233" s="2217"/>
      <c r="V233" s="2217"/>
      <c r="W233" s="2217"/>
      <c r="X233" s="2217"/>
      <c r="Y233" s="2217"/>
      <c r="Z233" s="2217"/>
      <c r="AA233" s="2217"/>
      <c r="AB233" s="2217"/>
      <c r="AC233" s="2217"/>
      <c r="AD233" s="2217"/>
      <c r="AE233" s="2217"/>
      <c r="AF233" s="2217"/>
      <c r="AG233" s="2217"/>
      <c r="AH233" s="2217"/>
      <c r="AI233" s="2217"/>
      <c r="AJ233" s="2217"/>
      <c r="AK233" s="2217"/>
      <c r="AL233" s="2217"/>
      <c r="AM233" s="2217"/>
      <c r="AN233" s="2217"/>
      <c r="AO233" s="2217"/>
      <c r="AP233" s="2217"/>
      <c r="AQ233" s="2217"/>
      <c r="AR233" s="2217"/>
      <c r="AS233" s="2217"/>
      <c r="AT233" s="2217"/>
      <c r="AU233" s="2217"/>
      <c r="AV233" s="2217"/>
      <c r="AW233" s="2217"/>
      <c r="AX233" s="2217"/>
      <c r="AY233" s="2217"/>
      <c r="AZ233" s="2217"/>
      <c r="BA233" s="2217"/>
      <c r="BB233" s="2217"/>
      <c r="BC233" s="2217"/>
      <c r="BD233" s="2217"/>
      <c r="BE233" s="2217"/>
      <c r="BF233" s="2217"/>
      <c r="BG233" s="2217"/>
      <c r="BH233" s="2217"/>
      <c r="BI233" s="2217"/>
      <c r="BJ233" s="2217"/>
      <c r="BK233" s="2217"/>
      <c r="BL233" s="2217"/>
      <c r="BM233" s="2217"/>
      <c r="BN233" s="2217"/>
      <c r="BO233" s="2217"/>
      <c r="BP233" s="2217"/>
      <c r="BQ233" s="2217"/>
      <c r="BR233" s="2217"/>
      <c r="BS233" s="2217"/>
      <c r="BT233" s="2217"/>
      <c r="BU233" s="2217"/>
      <c r="BV233" s="2217"/>
      <c r="BW233" s="2217"/>
      <c r="BX233" s="2217"/>
      <c r="BY233" s="2217"/>
      <c r="BZ233" s="2217"/>
      <c r="CA233" s="2217"/>
      <c r="CB233" s="2217"/>
      <c r="CC233" s="2217"/>
      <c r="CD233" s="2217"/>
      <c r="CE233" s="2217"/>
      <c r="CF233" s="2217"/>
      <c r="CG233" s="2217"/>
      <c r="CH233" s="2217"/>
      <c r="CI233" s="2217"/>
      <c r="CJ233" s="2217"/>
      <c r="CK233" s="2217"/>
      <c r="CL233" s="2217"/>
      <c r="CM233" s="2217"/>
      <c r="CN233" s="2217"/>
      <c r="CO233" s="2217"/>
      <c r="CP233" s="2217"/>
      <c r="CQ233" s="2218">
        <f t="shared" si="13"/>
        <v>0</v>
      </c>
    </row>
    <row r="234" spans="1:95">
      <c r="A234" s="2215" t="s">
        <v>1947</v>
      </c>
      <c r="B234" s="2216" t="s">
        <v>2167</v>
      </c>
      <c r="C234" s="2217"/>
      <c r="D234" s="2217"/>
      <c r="E234" s="2217"/>
      <c r="F234" s="2217"/>
      <c r="G234" s="2217"/>
      <c r="H234" s="2217"/>
      <c r="I234" s="2217"/>
      <c r="J234" s="2217"/>
      <c r="K234" s="2217"/>
      <c r="L234" s="2217"/>
      <c r="M234" s="2217"/>
      <c r="N234" s="2217"/>
      <c r="O234" s="2217"/>
      <c r="P234" s="2217"/>
      <c r="Q234" s="2217"/>
      <c r="R234" s="2217"/>
      <c r="S234" s="2217"/>
      <c r="T234" s="2217"/>
      <c r="U234" s="2217"/>
      <c r="V234" s="2217"/>
      <c r="W234" s="2217"/>
      <c r="X234" s="2217"/>
      <c r="Y234" s="2217"/>
      <c r="Z234" s="2217"/>
      <c r="AA234" s="2217"/>
      <c r="AB234" s="2217"/>
      <c r="AC234" s="2217"/>
      <c r="AD234" s="2217"/>
      <c r="AE234" s="2217"/>
      <c r="AF234" s="2217"/>
      <c r="AG234" s="2217"/>
      <c r="AH234" s="2217"/>
      <c r="AI234" s="2217"/>
      <c r="AJ234" s="2217"/>
      <c r="AK234" s="2217"/>
      <c r="AL234" s="2217"/>
      <c r="AM234" s="2217"/>
      <c r="AN234" s="2217"/>
      <c r="AO234" s="2217"/>
      <c r="AP234" s="2217"/>
      <c r="AQ234" s="2217"/>
      <c r="AR234" s="2217"/>
      <c r="AS234" s="2217"/>
      <c r="AT234" s="2217"/>
      <c r="AU234" s="2217"/>
      <c r="AV234" s="2217"/>
      <c r="AW234" s="2217"/>
      <c r="AX234" s="2217"/>
      <c r="AY234" s="2217"/>
      <c r="AZ234" s="2217"/>
      <c r="BA234" s="2217"/>
      <c r="BB234" s="2217"/>
      <c r="BC234" s="2217"/>
      <c r="BD234" s="2217"/>
      <c r="BE234" s="2217"/>
      <c r="BF234" s="2217"/>
      <c r="BG234" s="2217"/>
      <c r="BH234" s="2217"/>
      <c r="BI234" s="2217"/>
      <c r="BJ234" s="2217"/>
      <c r="BK234" s="2217"/>
      <c r="BL234" s="2217"/>
      <c r="BM234" s="2217"/>
      <c r="BN234" s="2217"/>
      <c r="BO234" s="2217"/>
      <c r="BP234" s="2217"/>
      <c r="BQ234" s="2217"/>
      <c r="BR234" s="2217"/>
      <c r="BS234" s="2217"/>
      <c r="BT234" s="2217"/>
      <c r="BU234" s="2217"/>
      <c r="BV234" s="2217"/>
      <c r="BW234" s="2217"/>
      <c r="BX234" s="2217"/>
      <c r="BY234" s="2217"/>
      <c r="BZ234" s="2217"/>
      <c r="CA234" s="2217"/>
      <c r="CB234" s="2217"/>
      <c r="CC234" s="2217"/>
      <c r="CD234" s="2217"/>
      <c r="CE234" s="2217"/>
      <c r="CF234" s="2217"/>
      <c r="CG234" s="2217"/>
      <c r="CH234" s="2217"/>
      <c r="CI234" s="2217"/>
      <c r="CJ234" s="2217"/>
      <c r="CK234" s="2217"/>
      <c r="CL234" s="2217"/>
      <c r="CM234" s="2217"/>
      <c r="CN234" s="2217"/>
      <c r="CO234" s="2217"/>
      <c r="CP234" s="2217"/>
      <c r="CQ234" s="2218">
        <f t="shared" si="13"/>
        <v>0</v>
      </c>
    </row>
    <row r="235" spans="1:95">
      <c r="A235" s="2215" t="s">
        <v>2205</v>
      </c>
      <c r="B235" s="2216" t="s">
        <v>2167</v>
      </c>
      <c r="C235" s="2217"/>
      <c r="D235" s="2217"/>
      <c r="E235" s="2217"/>
      <c r="F235" s="2217"/>
      <c r="G235" s="2217"/>
      <c r="H235" s="2217"/>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2217"/>
      <c r="AX235" s="2217"/>
      <c r="AY235" s="2217"/>
      <c r="AZ235" s="2217"/>
      <c r="BA235" s="2217"/>
      <c r="BB235" s="2217"/>
      <c r="BC235" s="2217"/>
      <c r="BD235" s="2217"/>
      <c r="BE235" s="2217"/>
      <c r="BF235" s="2217"/>
      <c r="BG235" s="2217"/>
      <c r="BH235" s="2217"/>
      <c r="BI235" s="2217"/>
      <c r="BJ235" s="2217"/>
      <c r="BK235" s="2217"/>
      <c r="BL235" s="2217"/>
      <c r="BM235" s="2217"/>
      <c r="BN235" s="2217"/>
      <c r="BO235" s="2217"/>
      <c r="BP235" s="2217"/>
      <c r="BQ235" s="2217"/>
      <c r="BR235" s="2217"/>
      <c r="BS235" s="2217"/>
      <c r="BT235" s="2217"/>
      <c r="BU235" s="2217"/>
      <c r="BV235" s="2217"/>
      <c r="BW235" s="2217"/>
      <c r="BX235" s="2217"/>
      <c r="BY235" s="2217"/>
      <c r="BZ235" s="2217"/>
      <c r="CA235" s="2217"/>
      <c r="CB235" s="2217"/>
      <c r="CC235" s="2217"/>
      <c r="CD235" s="2217"/>
      <c r="CE235" s="2217"/>
      <c r="CF235" s="2217"/>
      <c r="CG235" s="2217"/>
      <c r="CH235" s="2217"/>
      <c r="CI235" s="2217"/>
      <c r="CJ235" s="2217"/>
      <c r="CK235" s="2217"/>
      <c r="CL235" s="2217"/>
      <c r="CM235" s="2217"/>
      <c r="CN235" s="2217"/>
      <c r="CO235" s="2217"/>
      <c r="CP235" s="2217"/>
      <c r="CQ235" s="2218">
        <f t="shared" si="13"/>
        <v>0</v>
      </c>
    </row>
    <row r="236" spans="1:95">
      <c r="A236" s="2215" t="s">
        <v>2206</v>
      </c>
      <c r="B236" s="2216" t="s">
        <v>2167</v>
      </c>
      <c r="C236" s="2217"/>
      <c r="D236" s="2217"/>
      <c r="E236" s="2217"/>
      <c r="F236" s="2217"/>
      <c r="G236" s="2217"/>
      <c r="H236" s="2217"/>
      <c r="I236" s="2217"/>
      <c r="J236" s="2217"/>
      <c r="K236" s="2217"/>
      <c r="L236" s="2217"/>
      <c r="M236" s="2217"/>
      <c r="N236" s="2217"/>
      <c r="O236" s="2217"/>
      <c r="P236" s="2217"/>
      <c r="Q236" s="2217"/>
      <c r="R236" s="2217"/>
      <c r="S236" s="2217"/>
      <c r="T236" s="2217"/>
      <c r="U236" s="2217"/>
      <c r="V236" s="2217"/>
      <c r="W236" s="2217"/>
      <c r="X236" s="2217"/>
      <c r="Y236" s="2217"/>
      <c r="Z236" s="2217"/>
      <c r="AA236" s="2217"/>
      <c r="AB236" s="2217"/>
      <c r="AC236" s="2217"/>
      <c r="AD236" s="2217"/>
      <c r="AE236" s="2217"/>
      <c r="AF236" s="2217"/>
      <c r="AG236" s="2217"/>
      <c r="AH236" s="2217"/>
      <c r="AI236" s="2217"/>
      <c r="AJ236" s="2217"/>
      <c r="AK236" s="2217"/>
      <c r="AL236" s="2217"/>
      <c r="AM236" s="2217"/>
      <c r="AN236" s="2217"/>
      <c r="AO236" s="2217"/>
      <c r="AP236" s="2217"/>
      <c r="AQ236" s="2217"/>
      <c r="AR236" s="2217"/>
      <c r="AS236" s="2217"/>
      <c r="AT236" s="2217"/>
      <c r="AU236" s="2217"/>
      <c r="AV236" s="2217"/>
      <c r="AW236" s="2217"/>
      <c r="AX236" s="2217"/>
      <c r="AY236" s="2217"/>
      <c r="AZ236" s="2217"/>
      <c r="BA236" s="2217"/>
      <c r="BB236" s="2217"/>
      <c r="BC236" s="2217"/>
      <c r="BD236" s="2217"/>
      <c r="BE236" s="2217"/>
      <c r="BF236" s="2217"/>
      <c r="BG236" s="2217"/>
      <c r="BH236" s="2217"/>
      <c r="BI236" s="2217"/>
      <c r="BJ236" s="2217"/>
      <c r="BK236" s="2217"/>
      <c r="BL236" s="2217"/>
      <c r="BM236" s="2217"/>
      <c r="BN236" s="2217"/>
      <c r="BO236" s="2217"/>
      <c r="BP236" s="2217"/>
      <c r="BQ236" s="2217"/>
      <c r="BR236" s="2217"/>
      <c r="BS236" s="2217"/>
      <c r="BT236" s="2217"/>
      <c r="BU236" s="2217"/>
      <c r="BV236" s="2217"/>
      <c r="BW236" s="2217"/>
      <c r="BX236" s="2217"/>
      <c r="BY236" s="2217"/>
      <c r="BZ236" s="2217"/>
      <c r="CA236" s="2217"/>
      <c r="CB236" s="2217"/>
      <c r="CC236" s="2217"/>
      <c r="CD236" s="2217"/>
      <c r="CE236" s="2217"/>
      <c r="CF236" s="2217"/>
      <c r="CG236" s="2217"/>
      <c r="CH236" s="2217"/>
      <c r="CI236" s="2217"/>
      <c r="CJ236" s="2217"/>
      <c r="CK236" s="2217"/>
      <c r="CL236" s="2217"/>
      <c r="CM236" s="2217"/>
      <c r="CN236" s="2217"/>
      <c r="CO236" s="2217"/>
      <c r="CP236" s="2217"/>
      <c r="CQ236" s="2218">
        <f t="shared" si="13"/>
        <v>0</v>
      </c>
    </row>
    <row r="237" spans="1:95">
      <c r="A237" s="2215" t="s">
        <v>2207</v>
      </c>
      <c r="B237" s="2216" t="s">
        <v>2167</v>
      </c>
      <c r="C237" s="2217"/>
      <c r="D237" s="2217"/>
      <c r="E237" s="2217"/>
      <c r="F237" s="2217"/>
      <c r="G237" s="2217"/>
      <c r="H237" s="2217"/>
      <c r="I237" s="2217"/>
      <c r="J237" s="2217"/>
      <c r="K237" s="2217"/>
      <c r="L237" s="2217"/>
      <c r="M237" s="2217"/>
      <c r="N237" s="2217"/>
      <c r="O237" s="2217"/>
      <c r="P237" s="2217"/>
      <c r="Q237" s="2217"/>
      <c r="R237" s="2217"/>
      <c r="S237" s="2217"/>
      <c r="T237" s="2217"/>
      <c r="U237" s="2217"/>
      <c r="V237" s="2217"/>
      <c r="W237" s="2217"/>
      <c r="X237" s="2217"/>
      <c r="Y237" s="2217"/>
      <c r="Z237" s="2217"/>
      <c r="AA237" s="2217"/>
      <c r="AB237" s="2217"/>
      <c r="AC237" s="2217"/>
      <c r="AD237" s="2217"/>
      <c r="AE237" s="2217"/>
      <c r="AF237" s="2217"/>
      <c r="AG237" s="2217"/>
      <c r="AH237" s="2217"/>
      <c r="AI237" s="2217"/>
      <c r="AJ237" s="2217"/>
      <c r="AK237" s="2217"/>
      <c r="AL237" s="2217"/>
      <c r="AM237" s="2217"/>
      <c r="AN237" s="2217"/>
      <c r="AO237" s="2217"/>
      <c r="AP237" s="2217"/>
      <c r="AQ237" s="2217"/>
      <c r="AR237" s="2217"/>
      <c r="AS237" s="2217"/>
      <c r="AT237" s="2217"/>
      <c r="AU237" s="2217"/>
      <c r="AV237" s="2217"/>
      <c r="AW237" s="2217"/>
      <c r="AX237" s="2217"/>
      <c r="AY237" s="2217"/>
      <c r="AZ237" s="2217"/>
      <c r="BA237" s="2217"/>
      <c r="BB237" s="2217"/>
      <c r="BC237" s="2217"/>
      <c r="BD237" s="2217"/>
      <c r="BE237" s="2217"/>
      <c r="BF237" s="2217"/>
      <c r="BG237" s="2217"/>
      <c r="BH237" s="2217"/>
      <c r="BI237" s="2217"/>
      <c r="BJ237" s="2217"/>
      <c r="BK237" s="2217"/>
      <c r="BL237" s="2217"/>
      <c r="BM237" s="2217"/>
      <c r="BN237" s="2217"/>
      <c r="BO237" s="2217"/>
      <c r="BP237" s="2217"/>
      <c r="BQ237" s="2217"/>
      <c r="BR237" s="2217"/>
      <c r="BS237" s="2217"/>
      <c r="BT237" s="2217"/>
      <c r="BU237" s="2217"/>
      <c r="BV237" s="2217"/>
      <c r="BW237" s="2217"/>
      <c r="BX237" s="2217"/>
      <c r="BY237" s="2217"/>
      <c r="BZ237" s="2217"/>
      <c r="CA237" s="2217"/>
      <c r="CB237" s="2217"/>
      <c r="CC237" s="2217"/>
      <c r="CD237" s="2217"/>
      <c r="CE237" s="2217"/>
      <c r="CF237" s="2217"/>
      <c r="CG237" s="2217"/>
      <c r="CH237" s="2217"/>
      <c r="CI237" s="2217"/>
      <c r="CJ237" s="2217"/>
      <c r="CK237" s="2217"/>
      <c r="CL237" s="2217"/>
      <c r="CM237" s="2217"/>
      <c r="CN237" s="2217"/>
      <c r="CO237" s="2217"/>
      <c r="CP237" s="2217"/>
      <c r="CQ237" s="2218">
        <f t="shared" si="13"/>
        <v>0</v>
      </c>
    </row>
    <row r="238" spans="1:95">
      <c r="A238" s="2215" t="s">
        <v>1948</v>
      </c>
      <c r="B238" s="2216" t="s">
        <v>2167</v>
      </c>
      <c r="C238" s="2217"/>
      <c r="D238" s="2217"/>
      <c r="E238" s="2217"/>
      <c r="F238" s="2217"/>
      <c r="G238" s="2217"/>
      <c r="H238" s="2217"/>
      <c r="I238" s="2217"/>
      <c r="J238" s="2217"/>
      <c r="K238" s="2217"/>
      <c r="L238" s="2217"/>
      <c r="M238" s="2217"/>
      <c r="N238" s="2217"/>
      <c r="O238" s="2217"/>
      <c r="P238" s="2217"/>
      <c r="Q238" s="2217"/>
      <c r="R238" s="2217"/>
      <c r="S238" s="2217"/>
      <c r="T238" s="2217"/>
      <c r="U238" s="2217"/>
      <c r="V238" s="2217"/>
      <c r="W238" s="2217"/>
      <c r="X238" s="2217"/>
      <c r="Y238" s="2217"/>
      <c r="Z238" s="2217"/>
      <c r="AA238" s="2217"/>
      <c r="AB238" s="2217"/>
      <c r="AC238" s="2217"/>
      <c r="AD238" s="2217"/>
      <c r="AE238" s="2217"/>
      <c r="AF238" s="2217"/>
      <c r="AG238" s="2217"/>
      <c r="AH238" s="2217"/>
      <c r="AI238" s="2217"/>
      <c r="AJ238" s="2217"/>
      <c r="AK238" s="2217"/>
      <c r="AL238" s="2217"/>
      <c r="AM238" s="2217"/>
      <c r="AN238" s="2217"/>
      <c r="AO238" s="2217"/>
      <c r="AP238" s="2217"/>
      <c r="AQ238" s="2217"/>
      <c r="AR238" s="2217"/>
      <c r="AS238" s="2217"/>
      <c r="AT238" s="2217"/>
      <c r="AU238" s="2217"/>
      <c r="AV238" s="2217"/>
      <c r="AW238" s="2217"/>
      <c r="AX238" s="2217"/>
      <c r="AY238" s="2217"/>
      <c r="AZ238" s="2217"/>
      <c r="BA238" s="2217"/>
      <c r="BB238" s="2217"/>
      <c r="BC238" s="2217"/>
      <c r="BD238" s="2217"/>
      <c r="BE238" s="2217"/>
      <c r="BF238" s="2217"/>
      <c r="BG238" s="2217"/>
      <c r="BH238" s="2217"/>
      <c r="BI238" s="2217"/>
      <c r="BJ238" s="2217"/>
      <c r="BK238" s="2217"/>
      <c r="BL238" s="2217"/>
      <c r="BM238" s="2217"/>
      <c r="BN238" s="2217"/>
      <c r="BO238" s="2217"/>
      <c r="BP238" s="2217"/>
      <c r="BQ238" s="2217"/>
      <c r="BR238" s="2217"/>
      <c r="BS238" s="2217"/>
      <c r="BT238" s="2217"/>
      <c r="BU238" s="2217"/>
      <c r="BV238" s="2217"/>
      <c r="BW238" s="2217"/>
      <c r="BX238" s="2217"/>
      <c r="BY238" s="2217"/>
      <c r="BZ238" s="2217"/>
      <c r="CA238" s="2217"/>
      <c r="CB238" s="2217"/>
      <c r="CC238" s="2217"/>
      <c r="CD238" s="2217"/>
      <c r="CE238" s="2217"/>
      <c r="CF238" s="2217"/>
      <c r="CG238" s="2217"/>
      <c r="CH238" s="2217"/>
      <c r="CI238" s="2217"/>
      <c r="CJ238" s="2217"/>
      <c r="CK238" s="2217"/>
      <c r="CL238" s="2217"/>
      <c r="CM238" s="2217"/>
      <c r="CN238" s="2217"/>
      <c r="CO238" s="2217"/>
      <c r="CP238" s="2217"/>
      <c r="CQ238" s="2218">
        <f t="shared" si="13"/>
        <v>0</v>
      </c>
    </row>
    <row r="239" spans="1:95">
      <c r="A239" s="2215" t="s">
        <v>2208</v>
      </c>
      <c r="B239" s="2216" t="s">
        <v>2167</v>
      </c>
      <c r="C239" s="2217"/>
      <c r="D239" s="2217"/>
      <c r="E239" s="2217"/>
      <c r="F239" s="2217"/>
      <c r="G239" s="2217"/>
      <c r="H239" s="2217"/>
      <c r="I239" s="2217"/>
      <c r="J239" s="2217"/>
      <c r="K239" s="2217"/>
      <c r="L239" s="2217"/>
      <c r="M239" s="2217"/>
      <c r="N239" s="2217"/>
      <c r="O239" s="2217"/>
      <c r="P239" s="2217"/>
      <c r="Q239" s="2217"/>
      <c r="R239" s="2217"/>
      <c r="S239" s="2217"/>
      <c r="T239" s="2217"/>
      <c r="U239" s="2217"/>
      <c r="V239" s="2217"/>
      <c r="W239" s="2217"/>
      <c r="X239" s="2217"/>
      <c r="Y239" s="2217"/>
      <c r="Z239" s="2217"/>
      <c r="AA239" s="2217"/>
      <c r="AB239" s="2217"/>
      <c r="AC239" s="2217"/>
      <c r="AD239" s="2217"/>
      <c r="AE239" s="2217"/>
      <c r="AF239" s="2217"/>
      <c r="AG239" s="2217"/>
      <c r="AH239" s="2217"/>
      <c r="AI239" s="2217"/>
      <c r="AJ239" s="2217"/>
      <c r="AK239" s="2217"/>
      <c r="AL239" s="2217"/>
      <c r="AM239" s="2217"/>
      <c r="AN239" s="2217"/>
      <c r="AO239" s="2217"/>
      <c r="AP239" s="2217"/>
      <c r="AQ239" s="2217"/>
      <c r="AR239" s="2217"/>
      <c r="AS239" s="2217"/>
      <c r="AT239" s="2217"/>
      <c r="AU239" s="2217"/>
      <c r="AV239" s="2217"/>
      <c r="AW239" s="2217"/>
      <c r="AX239" s="2217"/>
      <c r="AY239" s="2217"/>
      <c r="AZ239" s="2217"/>
      <c r="BA239" s="2217"/>
      <c r="BB239" s="2217"/>
      <c r="BC239" s="2217"/>
      <c r="BD239" s="2217"/>
      <c r="BE239" s="2217"/>
      <c r="BF239" s="2217"/>
      <c r="BG239" s="2217"/>
      <c r="BH239" s="2217"/>
      <c r="BI239" s="2217"/>
      <c r="BJ239" s="2217"/>
      <c r="BK239" s="2217"/>
      <c r="BL239" s="2217"/>
      <c r="BM239" s="2217"/>
      <c r="BN239" s="2217"/>
      <c r="BO239" s="2217"/>
      <c r="BP239" s="2217"/>
      <c r="BQ239" s="2217"/>
      <c r="BR239" s="2217"/>
      <c r="BS239" s="2217"/>
      <c r="BT239" s="2217"/>
      <c r="BU239" s="2217"/>
      <c r="BV239" s="2217"/>
      <c r="BW239" s="2217"/>
      <c r="BX239" s="2217"/>
      <c r="BY239" s="2217"/>
      <c r="BZ239" s="2217"/>
      <c r="CA239" s="2217"/>
      <c r="CB239" s="2217"/>
      <c r="CC239" s="2217"/>
      <c r="CD239" s="2217"/>
      <c r="CE239" s="2217"/>
      <c r="CF239" s="2217"/>
      <c r="CG239" s="2217"/>
      <c r="CH239" s="2217"/>
      <c r="CI239" s="2217"/>
      <c r="CJ239" s="2217"/>
      <c r="CK239" s="2217"/>
      <c r="CL239" s="2217"/>
      <c r="CM239" s="2217"/>
      <c r="CN239" s="2217"/>
      <c r="CO239" s="2217"/>
      <c r="CP239" s="2217"/>
      <c r="CQ239" s="2218">
        <f t="shared" si="13"/>
        <v>0</v>
      </c>
    </row>
  </sheetData>
  <mergeCells count="2">
    <mergeCell ref="A7:A8"/>
    <mergeCell ref="B7:B8"/>
  </mergeCell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9" tint="0.59999389629810485"/>
  </sheetPr>
  <dimension ref="A1:BT239"/>
  <sheetViews>
    <sheetView zoomScale="80" zoomScaleNormal="80" workbookViewId="0">
      <pane xSplit="1" ySplit="8" topLeftCell="B9" activePane="bottomRight" state="frozen"/>
      <selection activeCell="E140" sqref="E140"/>
      <selection pane="topRight" activeCell="E140" sqref="E140"/>
      <selection pane="bottomLeft" activeCell="E140" sqref="E140"/>
      <selection pane="bottomRight" activeCell="E140" sqref="E140"/>
    </sheetView>
  </sheetViews>
  <sheetFormatPr defaultRowHeight="12.75"/>
  <cols>
    <col min="1" max="1" width="56.75" style="1100" customWidth="1"/>
    <col min="2" max="2" width="9" style="1100"/>
    <col min="3" max="3" width="8.375" style="1100" customWidth="1"/>
    <col min="4" max="7" width="9" style="1100"/>
    <col min="8" max="8" width="8.375" style="1100" customWidth="1"/>
    <col min="9" max="12" width="9" style="1100"/>
    <col min="13" max="13" width="8.375" style="1100" customWidth="1"/>
    <col min="14" max="17" width="9" style="1100"/>
    <col min="18" max="18" width="8.375" style="1100" customWidth="1"/>
    <col min="19" max="22" width="9" style="1100"/>
    <col min="23" max="23" width="8.375" style="1100" customWidth="1"/>
    <col min="24" max="27" width="9" style="1100"/>
    <col min="28" max="28" width="8.375" style="1100" customWidth="1"/>
    <col min="29" max="32" width="9" style="1100"/>
    <col min="33" max="33" width="8.375" style="1100" customWidth="1"/>
    <col min="34" max="37" width="9" style="1100"/>
    <col min="38" max="38" width="8.375" style="1100" customWidth="1"/>
    <col min="39" max="42" width="9" style="1100"/>
    <col min="43" max="43" width="8.375" style="1100" customWidth="1"/>
    <col min="44" max="47" width="9" style="1100"/>
    <col min="48" max="48" width="8.375" style="1100" customWidth="1"/>
    <col min="49" max="52" width="9" style="1100"/>
    <col min="53" max="53" width="8.375" style="1100" customWidth="1"/>
    <col min="54" max="57" width="9" style="1100"/>
    <col min="58" max="58" width="8.375" style="1100" customWidth="1"/>
    <col min="59" max="62" width="9" style="1100"/>
    <col min="63" max="63" width="8.375" style="1100" customWidth="1"/>
    <col min="64" max="67" width="9" style="1100"/>
    <col min="68" max="68" width="8.375" style="1100" customWidth="1"/>
    <col min="69" max="16384" width="9" style="1100"/>
  </cols>
  <sheetData>
    <row r="1" spans="1:72" ht="24.75">
      <c r="A1" s="2196" t="s">
        <v>155</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197"/>
      <c r="AO1" s="2197"/>
      <c r="AP1" s="2197"/>
      <c r="AQ1" s="2197"/>
      <c r="AR1" s="2197"/>
      <c r="AS1" s="2197"/>
      <c r="AT1" s="2197"/>
      <c r="AU1" s="2197"/>
      <c r="AV1" s="2197"/>
      <c r="AW1" s="2197"/>
      <c r="AX1" s="2197"/>
      <c r="AY1" s="2197"/>
      <c r="AZ1" s="2197"/>
      <c r="BA1" s="2197"/>
      <c r="BB1" s="2197"/>
      <c r="BC1" s="2197"/>
      <c r="BD1" s="2197"/>
      <c r="BE1" s="2197"/>
      <c r="BF1" s="2197"/>
      <c r="BG1" s="2197"/>
      <c r="BH1" s="2197"/>
      <c r="BI1" s="2197"/>
      <c r="BJ1" s="2197"/>
      <c r="BK1" s="2197"/>
      <c r="BL1" s="2197"/>
      <c r="BM1" s="2197"/>
      <c r="BN1" s="2197"/>
      <c r="BO1" s="2197"/>
      <c r="BP1" s="2197"/>
      <c r="BQ1" s="2197"/>
      <c r="BR1" s="2197"/>
      <c r="BS1" s="2197"/>
      <c r="BT1" s="2197"/>
    </row>
    <row r="2" spans="1:72" ht="24.75">
      <c r="A2" s="2198" t="s">
        <v>1287</v>
      </c>
      <c r="B2" s="2199"/>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row>
    <row r="3" spans="1:72" ht="25.5" thickBot="1">
      <c r="A3" s="2228" t="s">
        <v>2016</v>
      </c>
      <c r="B3" s="2201"/>
      <c r="C3" s="2201"/>
      <c r="D3" s="2201"/>
      <c r="E3" s="2201"/>
      <c r="F3" s="2201"/>
      <c r="G3" s="2201"/>
      <c r="H3" s="2201"/>
      <c r="I3" s="2201"/>
      <c r="J3" s="2201"/>
      <c r="K3" s="2201"/>
      <c r="L3" s="2201"/>
      <c r="M3" s="2201"/>
      <c r="N3" s="2201"/>
      <c r="O3" s="2201"/>
      <c r="P3" s="2201"/>
      <c r="Q3" s="2201"/>
      <c r="R3" s="2201"/>
      <c r="S3" s="2201"/>
      <c r="T3" s="2201"/>
      <c r="U3" s="2201"/>
      <c r="V3" s="2201"/>
      <c r="W3" s="2201"/>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c r="BP3" s="2201"/>
      <c r="BQ3" s="2201"/>
      <c r="BR3" s="2201"/>
      <c r="BS3" s="2201"/>
      <c r="BT3" s="2201"/>
    </row>
    <row r="4" spans="1:72">
      <c r="A4" s="2203"/>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row>
    <row r="5" spans="1:72" ht="19.5">
      <c r="A5" s="2205" t="s">
        <v>2209</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row>
    <row r="7" spans="1:72" s="1040" customFormat="1">
      <c r="A7" s="3747" t="s">
        <v>2018</v>
      </c>
      <c r="B7" s="3748" t="s">
        <v>2019</v>
      </c>
      <c r="C7" s="3749" t="s">
        <v>25</v>
      </c>
      <c r="D7" s="3749"/>
      <c r="E7" s="3749"/>
      <c r="F7" s="3749"/>
      <c r="G7" s="3749"/>
      <c r="H7" s="3749" t="s">
        <v>24</v>
      </c>
      <c r="I7" s="3749"/>
      <c r="J7" s="3749"/>
      <c r="K7" s="3749"/>
      <c r="L7" s="3749"/>
      <c r="M7" s="3749" t="s">
        <v>23</v>
      </c>
      <c r="N7" s="3749"/>
      <c r="O7" s="3749"/>
      <c r="P7" s="3749"/>
      <c r="Q7" s="3749"/>
      <c r="R7" s="3749" t="s">
        <v>22</v>
      </c>
      <c r="S7" s="3749"/>
      <c r="T7" s="3749"/>
      <c r="U7" s="3749"/>
      <c r="V7" s="3749"/>
      <c r="W7" s="3749" t="s">
        <v>21</v>
      </c>
      <c r="X7" s="3749"/>
      <c r="Y7" s="3749"/>
      <c r="Z7" s="3749"/>
      <c r="AA7" s="3749"/>
      <c r="AB7" s="3749" t="s">
        <v>250</v>
      </c>
      <c r="AC7" s="3749"/>
      <c r="AD7" s="3749"/>
      <c r="AE7" s="3749"/>
      <c r="AF7" s="3749"/>
      <c r="AG7" s="3749" t="s">
        <v>2210</v>
      </c>
      <c r="AH7" s="3749"/>
      <c r="AI7" s="3749"/>
      <c r="AJ7" s="3749"/>
      <c r="AK7" s="3749"/>
      <c r="AL7" s="3749" t="s">
        <v>2211</v>
      </c>
      <c r="AM7" s="3749"/>
      <c r="AN7" s="3749"/>
      <c r="AO7" s="3749"/>
      <c r="AP7" s="3749"/>
      <c r="AQ7" s="3749" t="s">
        <v>2212</v>
      </c>
      <c r="AR7" s="3749"/>
      <c r="AS7" s="3749"/>
      <c r="AT7" s="3749"/>
      <c r="AU7" s="3749"/>
      <c r="AV7" s="3749" t="s">
        <v>1657</v>
      </c>
      <c r="AW7" s="3749"/>
      <c r="AX7" s="3749"/>
      <c r="AY7" s="3749"/>
      <c r="AZ7" s="3749"/>
      <c r="BA7" s="3749" t="s">
        <v>2213</v>
      </c>
      <c r="BB7" s="3749"/>
      <c r="BC7" s="3749"/>
      <c r="BD7" s="3749"/>
      <c r="BE7" s="3749"/>
      <c r="BF7" s="3749" t="s">
        <v>2214</v>
      </c>
      <c r="BG7" s="3749"/>
      <c r="BH7" s="3749"/>
      <c r="BI7" s="3749"/>
      <c r="BJ7" s="3749"/>
      <c r="BK7" s="3749" t="s">
        <v>2215</v>
      </c>
      <c r="BL7" s="3749"/>
      <c r="BM7" s="3749"/>
      <c r="BN7" s="3749"/>
      <c r="BO7" s="3749"/>
      <c r="BP7" s="3749" t="s">
        <v>1658</v>
      </c>
      <c r="BQ7" s="3749"/>
      <c r="BR7" s="3749"/>
      <c r="BS7" s="3749"/>
      <c r="BT7" s="3749"/>
    </row>
    <row r="8" spans="1:72" s="1040" customFormat="1">
      <c r="A8" s="3747"/>
      <c r="B8" s="3748"/>
      <c r="C8" s="2208" t="s">
        <v>8</v>
      </c>
      <c r="D8" s="2208" t="s">
        <v>2216</v>
      </c>
      <c r="E8" s="2208" t="s">
        <v>2217</v>
      </c>
      <c r="F8" s="2208" t="s">
        <v>2218</v>
      </c>
      <c r="G8" s="2208" t="s">
        <v>2219</v>
      </c>
      <c r="H8" s="2208" t="s">
        <v>8</v>
      </c>
      <c r="I8" s="2208" t="s">
        <v>2216</v>
      </c>
      <c r="J8" s="2208" t="s">
        <v>2217</v>
      </c>
      <c r="K8" s="2208" t="s">
        <v>2218</v>
      </c>
      <c r="L8" s="2208" t="s">
        <v>2219</v>
      </c>
      <c r="M8" s="2208" t="s">
        <v>8</v>
      </c>
      <c r="N8" s="2208" t="s">
        <v>2216</v>
      </c>
      <c r="O8" s="2208" t="s">
        <v>2217</v>
      </c>
      <c r="P8" s="2208" t="s">
        <v>2218</v>
      </c>
      <c r="Q8" s="2208" t="s">
        <v>2219</v>
      </c>
      <c r="R8" s="2208" t="s">
        <v>8</v>
      </c>
      <c r="S8" s="2208" t="s">
        <v>2216</v>
      </c>
      <c r="T8" s="2208" t="s">
        <v>2217</v>
      </c>
      <c r="U8" s="2208" t="s">
        <v>2218</v>
      </c>
      <c r="V8" s="2208" t="s">
        <v>2219</v>
      </c>
      <c r="W8" s="2208" t="s">
        <v>8</v>
      </c>
      <c r="X8" s="2208" t="s">
        <v>2216</v>
      </c>
      <c r="Y8" s="2208" t="s">
        <v>2217</v>
      </c>
      <c r="Z8" s="2208" t="s">
        <v>2218</v>
      </c>
      <c r="AA8" s="2208" t="s">
        <v>2219</v>
      </c>
      <c r="AB8" s="2208" t="s">
        <v>8</v>
      </c>
      <c r="AC8" s="2208" t="s">
        <v>2216</v>
      </c>
      <c r="AD8" s="2208" t="s">
        <v>2217</v>
      </c>
      <c r="AE8" s="2208" t="s">
        <v>2218</v>
      </c>
      <c r="AF8" s="2208" t="s">
        <v>2219</v>
      </c>
      <c r="AG8" s="2208" t="s">
        <v>8</v>
      </c>
      <c r="AH8" s="2208" t="s">
        <v>2216</v>
      </c>
      <c r="AI8" s="2208" t="s">
        <v>2217</v>
      </c>
      <c r="AJ8" s="2208" t="s">
        <v>2218</v>
      </c>
      <c r="AK8" s="2208" t="s">
        <v>2219</v>
      </c>
      <c r="AL8" s="2208" t="s">
        <v>8</v>
      </c>
      <c r="AM8" s="2208" t="s">
        <v>2216</v>
      </c>
      <c r="AN8" s="2208" t="s">
        <v>2217</v>
      </c>
      <c r="AO8" s="2208" t="s">
        <v>2218</v>
      </c>
      <c r="AP8" s="2208" t="s">
        <v>2219</v>
      </c>
      <c r="AQ8" s="2208" t="s">
        <v>8</v>
      </c>
      <c r="AR8" s="2208" t="s">
        <v>2216</v>
      </c>
      <c r="AS8" s="2208" t="s">
        <v>2217</v>
      </c>
      <c r="AT8" s="2208" t="s">
        <v>2218</v>
      </c>
      <c r="AU8" s="2208" t="s">
        <v>2219</v>
      </c>
      <c r="AV8" s="2208" t="s">
        <v>8</v>
      </c>
      <c r="AW8" s="2208" t="s">
        <v>2216</v>
      </c>
      <c r="AX8" s="2208" t="s">
        <v>2217</v>
      </c>
      <c r="AY8" s="2208" t="s">
        <v>2218</v>
      </c>
      <c r="AZ8" s="2208" t="s">
        <v>2219</v>
      </c>
      <c r="BA8" s="2208" t="s">
        <v>8</v>
      </c>
      <c r="BB8" s="2208" t="s">
        <v>2216</v>
      </c>
      <c r="BC8" s="2208" t="s">
        <v>2217</v>
      </c>
      <c r="BD8" s="2208" t="s">
        <v>2218</v>
      </c>
      <c r="BE8" s="2208" t="s">
        <v>2219</v>
      </c>
      <c r="BF8" s="2208" t="s">
        <v>8</v>
      </c>
      <c r="BG8" s="2208" t="s">
        <v>2216</v>
      </c>
      <c r="BH8" s="2208" t="s">
        <v>2217</v>
      </c>
      <c r="BI8" s="2208" t="s">
        <v>2218</v>
      </c>
      <c r="BJ8" s="2208" t="s">
        <v>2219</v>
      </c>
      <c r="BK8" s="2208" t="s">
        <v>8</v>
      </c>
      <c r="BL8" s="2208" t="s">
        <v>2216</v>
      </c>
      <c r="BM8" s="2208" t="s">
        <v>2217</v>
      </c>
      <c r="BN8" s="2208" t="s">
        <v>2218</v>
      </c>
      <c r="BO8" s="2208" t="s">
        <v>2219</v>
      </c>
      <c r="BP8" s="2208" t="s">
        <v>8</v>
      </c>
      <c r="BQ8" s="2208" t="s">
        <v>2216</v>
      </c>
      <c r="BR8" s="2208" t="s">
        <v>2217</v>
      </c>
      <c r="BS8" s="2208" t="s">
        <v>2218</v>
      </c>
      <c r="BT8" s="2208" t="s">
        <v>2219</v>
      </c>
    </row>
    <row r="9" spans="1:72" s="2214" customFormat="1">
      <c r="A9" s="2211" t="s">
        <v>2022</v>
      </c>
      <c r="B9" s="2212"/>
      <c r="C9" s="2213"/>
      <c r="D9" s="2213"/>
      <c r="E9" s="2213"/>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13"/>
      <c r="AP9" s="2213"/>
      <c r="AQ9" s="2213"/>
      <c r="AR9" s="2213"/>
      <c r="AS9" s="2213"/>
      <c r="AT9" s="2213"/>
      <c r="AU9" s="2213"/>
      <c r="AV9" s="2213"/>
      <c r="AW9" s="2213"/>
      <c r="AX9" s="2213"/>
      <c r="AY9" s="2213"/>
      <c r="AZ9" s="2213"/>
      <c r="BA9" s="2213"/>
      <c r="BB9" s="2213"/>
      <c r="BC9" s="2213"/>
      <c r="BD9" s="2213"/>
      <c r="BE9" s="2213"/>
      <c r="BF9" s="2213"/>
      <c r="BG9" s="2213"/>
      <c r="BH9" s="2213"/>
      <c r="BI9" s="2213"/>
      <c r="BJ9" s="2213"/>
      <c r="BK9" s="2213"/>
      <c r="BL9" s="2213"/>
      <c r="BM9" s="2213"/>
      <c r="BN9" s="2213"/>
      <c r="BO9" s="2213"/>
      <c r="BP9" s="2213"/>
      <c r="BQ9" s="2213"/>
      <c r="BR9" s="2213"/>
      <c r="BS9" s="2213"/>
      <c r="BT9" s="2213"/>
    </row>
    <row r="10" spans="1:72">
      <c r="A10" s="2215" t="s">
        <v>1920</v>
      </c>
      <c r="B10" s="2216" t="s">
        <v>2023</v>
      </c>
      <c r="C10" s="2218">
        <f>SUM(D10:G10)</f>
        <v>0</v>
      </c>
      <c r="D10" s="2217"/>
      <c r="E10" s="2217"/>
      <c r="F10" s="2217"/>
      <c r="G10" s="2217"/>
      <c r="H10" s="2218">
        <f>SUM(I10:L10)</f>
        <v>0</v>
      </c>
      <c r="I10" s="2217"/>
      <c r="J10" s="2217"/>
      <c r="K10" s="2217"/>
      <c r="L10" s="2217"/>
      <c r="M10" s="2218">
        <f>SUM(N10:Q10)</f>
        <v>0</v>
      </c>
      <c r="N10" s="2217"/>
      <c r="O10" s="2217"/>
      <c r="P10" s="2217"/>
      <c r="Q10" s="2217"/>
      <c r="R10" s="2218">
        <f>SUM(S10:V10)</f>
        <v>0</v>
      </c>
      <c r="S10" s="2217"/>
      <c r="T10" s="2217"/>
      <c r="U10" s="2217"/>
      <c r="V10" s="2217"/>
      <c r="W10" s="2218">
        <f>SUM(X10:AA10)</f>
        <v>0</v>
      </c>
      <c r="X10" s="2217"/>
      <c r="Y10" s="2217"/>
      <c r="Z10" s="2217"/>
      <c r="AA10" s="2217"/>
      <c r="AB10" s="2218">
        <f>SUM(AC10:AF10)</f>
        <v>0</v>
      </c>
      <c r="AC10" s="2217"/>
      <c r="AD10" s="2217"/>
      <c r="AE10" s="2217"/>
      <c r="AF10" s="2217"/>
      <c r="AG10" s="2218">
        <f>SUM(AH10:AK10)</f>
        <v>0</v>
      </c>
      <c r="AH10" s="2217"/>
      <c r="AI10" s="2217"/>
      <c r="AJ10" s="2217"/>
      <c r="AK10" s="2217"/>
      <c r="AL10" s="2218">
        <f>SUM(AM10:AP10)</f>
        <v>0</v>
      </c>
      <c r="AM10" s="2217"/>
      <c r="AN10" s="2217"/>
      <c r="AO10" s="2217"/>
      <c r="AP10" s="2217"/>
      <c r="AQ10" s="2218">
        <f>SUM(AR10:AU10)</f>
        <v>0</v>
      </c>
      <c r="AR10" s="2217"/>
      <c r="AS10" s="2217"/>
      <c r="AT10" s="2217"/>
      <c r="AU10" s="2217"/>
      <c r="AV10" s="2218">
        <f>SUM(AW10:AZ10)</f>
        <v>0</v>
      </c>
      <c r="AW10" s="2217"/>
      <c r="AX10" s="2217"/>
      <c r="AY10" s="2217"/>
      <c r="AZ10" s="2217"/>
      <c r="BA10" s="2218">
        <f>SUM(BB10:BE10)</f>
        <v>0</v>
      </c>
      <c r="BB10" s="2217"/>
      <c r="BC10" s="2217"/>
      <c r="BD10" s="2217"/>
      <c r="BE10" s="2217"/>
      <c r="BF10" s="2218">
        <f>SUM(BG10:BJ10)</f>
        <v>0</v>
      </c>
      <c r="BG10" s="2217"/>
      <c r="BH10" s="2217"/>
      <c r="BI10" s="2217"/>
      <c r="BJ10" s="2217"/>
      <c r="BK10" s="2218">
        <f>SUM(BL10:BO10)</f>
        <v>0</v>
      </c>
      <c r="BL10" s="2217"/>
      <c r="BM10" s="2217"/>
      <c r="BN10" s="2217"/>
      <c r="BO10" s="2217"/>
      <c r="BP10" s="2217"/>
      <c r="BQ10" s="2218">
        <f>SUM(BR10:BU10)</f>
        <v>0</v>
      </c>
      <c r="BR10" s="2217"/>
      <c r="BS10" s="2217"/>
      <c r="BT10" s="2217"/>
    </row>
    <row r="11" spans="1:72">
      <c r="A11" s="2215" t="s">
        <v>1922</v>
      </c>
      <c r="B11" s="2216" t="s">
        <v>2023</v>
      </c>
      <c r="C11" s="2218">
        <f t="shared" ref="C11:C20" si="0">SUM(D11:G11)</f>
        <v>0</v>
      </c>
      <c r="D11" s="2217"/>
      <c r="E11" s="2217"/>
      <c r="F11" s="2217"/>
      <c r="G11" s="2217"/>
      <c r="H11" s="2218">
        <f t="shared" ref="H11:H20" si="1">SUM(I11:L11)</f>
        <v>0</v>
      </c>
      <c r="I11" s="2217"/>
      <c r="J11" s="2217"/>
      <c r="K11" s="2217"/>
      <c r="L11" s="2217"/>
      <c r="M11" s="2218">
        <f t="shared" ref="M11:M20" si="2">SUM(N11:Q11)</f>
        <v>0</v>
      </c>
      <c r="N11" s="2217"/>
      <c r="O11" s="2217"/>
      <c r="P11" s="2217"/>
      <c r="Q11" s="2217"/>
      <c r="R11" s="2218">
        <f t="shared" ref="R11:R20" si="3">SUM(S11:V11)</f>
        <v>0</v>
      </c>
      <c r="S11" s="2217"/>
      <c r="T11" s="2217"/>
      <c r="U11" s="2217"/>
      <c r="V11" s="2217"/>
      <c r="W11" s="2218">
        <f t="shared" ref="W11:W20" si="4">SUM(X11:AA11)</f>
        <v>0</v>
      </c>
      <c r="X11" s="2217"/>
      <c r="Y11" s="2217"/>
      <c r="Z11" s="2217"/>
      <c r="AA11" s="2217"/>
      <c r="AB11" s="2218">
        <f t="shared" ref="AB11:AB20" si="5">SUM(AC11:AF11)</f>
        <v>0</v>
      </c>
      <c r="AC11" s="2217"/>
      <c r="AD11" s="2217"/>
      <c r="AE11" s="2217"/>
      <c r="AF11" s="2217"/>
      <c r="AG11" s="2218">
        <f t="shared" ref="AG11:AG20" si="6">SUM(AH11:AK11)</f>
        <v>0</v>
      </c>
      <c r="AH11" s="2217"/>
      <c r="AI11" s="2217"/>
      <c r="AJ11" s="2217"/>
      <c r="AK11" s="2217"/>
      <c r="AL11" s="2218">
        <f t="shared" ref="AL11:AL20" si="7">SUM(AM11:AP11)</f>
        <v>0</v>
      </c>
      <c r="AM11" s="2217"/>
      <c r="AN11" s="2217"/>
      <c r="AO11" s="2217"/>
      <c r="AP11" s="2217"/>
      <c r="AQ11" s="2218">
        <f t="shared" ref="AQ11:AQ20" si="8">SUM(AR11:AU11)</f>
        <v>0</v>
      </c>
      <c r="AR11" s="2217"/>
      <c r="AS11" s="2217"/>
      <c r="AT11" s="2217"/>
      <c r="AU11" s="2217"/>
      <c r="AV11" s="2218">
        <f t="shared" ref="AV11:AV20" si="9">SUM(AW11:AZ11)</f>
        <v>0</v>
      </c>
      <c r="AW11" s="2217"/>
      <c r="AX11" s="2217"/>
      <c r="AY11" s="2217"/>
      <c r="AZ11" s="2217"/>
      <c r="BA11" s="2218">
        <f t="shared" ref="BA11:BA20" si="10">SUM(BB11:BE11)</f>
        <v>0</v>
      </c>
      <c r="BB11" s="2217"/>
      <c r="BC11" s="2217"/>
      <c r="BD11" s="2217"/>
      <c r="BE11" s="2217"/>
      <c r="BF11" s="2218">
        <f t="shared" ref="BF11:BF20" si="11">SUM(BG11:BJ11)</f>
        <v>0</v>
      </c>
      <c r="BG11" s="2217"/>
      <c r="BH11" s="2217"/>
      <c r="BI11" s="2217"/>
      <c r="BJ11" s="2217"/>
      <c r="BK11" s="2218">
        <f t="shared" ref="BK11:BK20" si="12">SUM(BL11:BO11)</f>
        <v>0</v>
      </c>
      <c r="BL11" s="2217"/>
      <c r="BM11" s="2217"/>
      <c r="BN11" s="2217"/>
      <c r="BO11" s="2217"/>
      <c r="BP11" s="2217"/>
      <c r="BQ11" s="2218">
        <f t="shared" ref="BQ11:BQ20" si="13">SUM(BR11:BU11)</f>
        <v>0</v>
      </c>
      <c r="BR11" s="2217"/>
      <c r="BS11" s="2217"/>
      <c r="BT11" s="2217"/>
    </row>
    <row r="12" spans="1:72">
      <c r="A12" s="2215" t="s">
        <v>1921</v>
      </c>
      <c r="B12" s="2216" t="s">
        <v>2023</v>
      </c>
      <c r="C12" s="2218">
        <f t="shared" si="0"/>
        <v>0</v>
      </c>
      <c r="D12" s="2217"/>
      <c r="E12" s="2217"/>
      <c r="F12" s="2217"/>
      <c r="G12" s="2217"/>
      <c r="H12" s="2218">
        <f t="shared" si="1"/>
        <v>0</v>
      </c>
      <c r="I12" s="2217"/>
      <c r="J12" s="2217"/>
      <c r="K12" s="2217"/>
      <c r="L12" s="2217"/>
      <c r="M12" s="2218">
        <f t="shared" si="2"/>
        <v>0</v>
      </c>
      <c r="N12" s="2217"/>
      <c r="O12" s="2217"/>
      <c r="P12" s="2217"/>
      <c r="Q12" s="2217"/>
      <c r="R12" s="2218">
        <f t="shared" si="3"/>
        <v>0</v>
      </c>
      <c r="S12" s="2217"/>
      <c r="T12" s="2217"/>
      <c r="U12" s="2217"/>
      <c r="V12" s="2217"/>
      <c r="W12" s="2218">
        <f t="shared" si="4"/>
        <v>0</v>
      </c>
      <c r="X12" s="2217"/>
      <c r="Y12" s="2217"/>
      <c r="Z12" s="2217"/>
      <c r="AA12" s="2217"/>
      <c r="AB12" s="2218">
        <f t="shared" si="5"/>
        <v>0</v>
      </c>
      <c r="AC12" s="2217"/>
      <c r="AD12" s="2217"/>
      <c r="AE12" s="2217"/>
      <c r="AF12" s="2217"/>
      <c r="AG12" s="2218">
        <f t="shared" si="6"/>
        <v>0</v>
      </c>
      <c r="AH12" s="2217"/>
      <c r="AI12" s="2217"/>
      <c r="AJ12" s="2217"/>
      <c r="AK12" s="2217"/>
      <c r="AL12" s="2218">
        <f t="shared" si="7"/>
        <v>0</v>
      </c>
      <c r="AM12" s="2217"/>
      <c r="AN12" s="2217"/>
      <c r="AO12" s="2217"/>
      <c r="AP12" s="2217"/>
      <c r="AQ12" s="2218">
        <f t="shared" si="8"/>
        <v>0</v>
      </c>
      <c r="AR12" s="2217"/>
      <c r="AS12" s="2217"/>
      <c r="AT12" s="2217"/>
      <c r="AU12" s="2217"/>
      <c r="AV12" s="2218">
        <f t="shared" si="9"/>
        <v>0</v>
      </c>
      <c r="AW12" s="2217"/>
      <c r="AX12" s="2217"/>
      <c r="AY12" s="2217"/>
      <c r="AZ12" s="2217"/>
      <c r="BA12" s="2218">
        <f t="shared" si="10"/>
        <v>0</v>
      </c>
      <c r="BB12" s="2217"/>
      <c r="BC12" s="2217"/>
      <c r="BD12" s="2217"/>
      <c r="BE12" s="2217"/>
      <c r="BF12" s="2218">
        <f t="shared" si="11"/>
        <v>0</v>
      </c>
      <c r="BG12" s="2217"/>
      <c r="BH12" s="2217"/>
      <c r="BI12" s="2217"/>
      <c r="BJ12" s="2217"/>
      <c r="BK12" s="2218">
        <f t="shared" si="12"/>
        <v>0</v>
      </c>
      <c r="BL12" s="2217"/>
      <c r="BM12" s="2217"/>
      <c r="BN12" s="2217"/>
      <c r="BO12" s="2217"/>
      <c r="BP12" s="2217"/>
      <c r="BQ12" s="2218">
        <f t="shared" si="13"/>
        <v>0</v>
      </c>
      <c r="BR12" s="2217"/>
      <c r="BS12" s="2217"/>
      <c r="BT12" s="2217"/>
    </row>
    <row r="13" spans="1:72">
      <c r="A13" s="2215" t="s">
        <v>2024</v>
      </c>
      <c r="B13" s="2216" t="s">
        <v>2023</v>
      </c>
      <c r="C13" s="2218">
        <f t="shared" si="0"/>
        <v>0</v>
      </c>
      <c r="D13" s="2217"/>
      <c r="E13" s="2217"/>
      <c r="F13" s="2217"/>
      <c r="G13" s="2217"/>
      <c r="H13" s="2218">
        <f t="shared" si="1"/>
        <v>0</v>
      </c>
      <c r="I13" s="2217"/>
      <c r="J13" s="2217"/>
      <c r="K13" s="2217"/>
      <c r="L13" s="2217"/>
      <c r="M13" s="2218">
        <f t="shared" si="2"/>
        <v>0</v>
      </c>
      <c r="N13" s="2217"/>
      <c r="O13" s="2217"/>
      <c r="P13" s="2217"/>
      <c r="Q13" s="2217"/>
      <c r="R13" s="2218">
        <f t="shared" si="3"/>
        <v>0</v>
      </c>
      <c r="S13" s="2217"/>
      <c r="T13" s="2217"/>
      <c r="U13" s="2217"/>
      <c r="V13" s="2217"/>
      <c r="W13" s="2218">
        <f t="shared" si="4"/>
        <v>0</v>
      </c>
      <c r="X13" s="2217"/>
      <c r="Y13" s="2217"/>
      <c r="Z13" s="2217"/>
      <c r="AA13" s="2217"/>
      <c r="AB13" s="2218">
        <f t="shared" si="5"/>
        <v>0</v>
      </c>
      <c r="AC13" s="2217"/>
      <c r="AD13" s="2217"/>
      <c r="AE13" s="2217"/>
      <c r="AF13" s="2217"/>
      <c r="AG13" s="2218">
        <f t="shared" si="6"/>
        <v>0</v>
      </c>
      <c r="AH13" s="2217"/>
      <c r="AI13" s="2217"/>
      <c r="AJ13" s="2217"/>
      <c r="AK13" s="2217"/>
      <c r="AL13" s="2218">
        <f t="shared" si="7"/>
        <v>0</v>
      </c>
      <c r="AM13" s="2217"/>
      <c r="AN13" s="2217"/>
      <c r="AO13" s="2217"/>
      <c r="AP13" s="2217"/>
      <c r="AQ13" s="2218">
        <f t="shared" si="8"/>
        <v>0</v>
      </c>
      <c r="AR13" s="2217"/>
      <c r="AS13" s="2217"/>
      <c r="AT13" s="2217"/>
      <c r="AU13" s="2217"/>
      <c r="AV13" s="2218">
        <f t="shared" si="9"/>
        <v>0</v>
      </c>
      <c r="AW13" s="2217"/>
      <c r="AX13" s="2217"/>
      <c r="AY13" s="2217"/>
      <c r="AZ13" s="2217"/>
      <c r="BA13" s="2218">
        <f t="shared" si="10"/>
        <v>0</v>
      </c>
      <c r="BB13" s="2217"/>
      <c r="BC13" s="2217"/>
      <c r="BD13" s="2217"/>
      <c r="BE13" s="2217"/>
      <c r="BF13" s="2218">
        <f t="shared" si="11"/>
        <v>0</v>
      </c>
      <c r="BG13" s="2217"/>
      <c r="BH13" s="2217"/>
      <c r="BI13" s="2217"/>
      <c r="BJ13" s="2217"/>
      <c r="BK13" s="2218">
        <f t="shared" si="12"/>
        <v>0</v>
      </c>
      <c r="BL13" s="2217"/>
      <c r="BM13" s="2217"/>
      <c r="BN13" s="2217"/>
      <c r="BO13" s="2217"/>
      <c r="BP13" s="2217"/>
      <c r="BQ13" s="2218">
        <f t="shared" si="13"/>
        <v>0</v>
      </c>
      <c r="BR13" s="2217"/>
      <c r="BS13" s="2217"/>
      <c r="BT13" s="2217"/>
    </row>
    <row r="14" spans="1:72">
      <c r="A14" s="2215" t="s">
        <v>2025</v>
      </c>
      <c r="B14" s="2216" t="s">
        <v>2023</v>
      </c>
      <c r="C14" s="2218">
        <f t="shared" si="0"/>
        <v>0</v>
      </c>
      <c r="D14" s="2217"/>
      <c r="E14" s="2217"/>
      <c r="F14" s="2217"/>
      <c r="G14" s="2217"/>
      <c r="H14" s="2218">
        <f t="shared" si="1"/>
        <v>0</v>
      </c>
      <c r="I14" s="2217"/>
      <c r="J14" s="2217"/>
      <c r="K14" s="2217"/>
      <c r="L14" s="2217"/>
      <c r="M14" s="2218">
        <f t="shared" si="2"/>
        <v>0</v>
      </c>
      <c r="N14" s="2217"/>
      <c r="O14" s="2217"/>
      <c r="P14" s="2217"/>
      <c r="Q14" s="2217"/>
      <c r="R14" s="2218">
        <f t="shared" si="3"/>
        <v>0</v>
      </c>
      <c r="S14" s="2217"/>
      <c r="T14" s="2217"/>
      <c r="U14" s="2217"/>
      <c r="V14" s="2217"/>
      <c r="W14" s="2218">
        <f t="shared" si="4"/>
        <v>0</v>
      </c>
      <c r="X14" s="2217"/>
      <c r="Y14" s="2217"/>
      <c r="Z14" s="2217"/>
      <c r="AA14" s="2217"/>
      <c r="AB14" s="2218">
        <f t="shared" si="5"/>
        <v>0</v>
      </c>
      <c r="AC14" s="2217"/>
      <c r="AD14" s="2217"/>
      <c r="AE14" s="2217"/>
      <c r="AF14" s="2217"/>
      <c r="AG14" s="2218">
        <f t="shared" si="6"/>
        <v>0</v>
      </c>
      <c r="AH14" s="2217"/>
      <c r="AI14" s="2217"/>
      <c r="AJ14" s="2217"/>
      <c r="AK14" s="2217"/>
      <c r="AL14" s="2218">
        <f t="shared" si="7"/>
        <v>0</v>
      </c>
      <c r="AM14" s="2217"/>
      <c r="AN14" s="2217"/>
      <c r="AO14" s="2217"/>
      <c r="AP14" s="2217"/>
      <c r="AQ14" s="2218">
        <f t="shared" si="8"/>
        <v>0</v>
      </c>
      <c r="AR14" s="2217"/>
      <c r="AS14" s="2217"/>
      <c r="AT14" s="2217"/>
      <c r="AU14" s="2217"/>
      <c r="AV14" s="2218">
        <f t="shared" si="9"/>
        <v>0</v>
      </c>
      <c r="AW14" s="2217"/>
      <c r="AX14" s="2217"/>
      <c r="AY14" s="2217"/>
      <c r="AZ14" s="2217"/>
      <c r="BA14" s="2218">
        <f t="shared" si="10"/>
        <v>0</v>
      </c>
      <c r="BB14" s="2217"/>
      <c r="BC14" s="2217"/>
      <c r="BD14" s="2217"/>
      <c r="BE14" s="2217"/>
      <c r="BF14" s="2218">
        <f t="shared" si="11"/>
        <v>0</v>
      </c>
      <c r="BG14" s="2217"/>
      <c r="BH14" s="2217"/>
      <c r="BI14" s="2217"/>
      <c r="BJ14" s="2217"/>
      <c r="BK14" s="2218">
        <f t="shared" si="12"/>
        <v>0</v>
      </c>
      <c r="BL14" s="2217"/>
      <c r="BM14" s="2217"/>
      <c r="BN14" s="2217"/>
      <c r="BO14" s="2217"/>
      <c r="BP14" s="2217"/>
      <c r="BQ14" s="2218">
        <f t="shared" si="13"/>
        <v>0</v>
      </c>
      <c r="BR14" s="2217"/>
      <c r="BS14" s="2217"/>
      <c r="BT14" s="2217"/>
    </row>
    <row r="15" spans="1:72">
      <c r="A15" s="2215" t="s">
        <v>2026</v>
      </c>
      <c r="B15" s="2216" t="s">
        <v>2023</v>
      </c>
      <c r="C15" s="2218">
        <f t="shared" si="0"/>
        <v>0</v>
      </c>
      <c r="D15" s="2217"/>
      <c r="E15" s="2217"/>
      <c r="F15" s="2217"/>
      <c r="G15" s="2217"/>
      <c r="H15" s="2218">
        <f t="shared" si="1"/>
        <v>0</v>
      </c>
      <c r="I15" s="2217"/>
      <c r="J15" s="2217"/>
      <c r="K15" s="2217"/>
      <c r="L15" s="2217"/>
      <c r="M15" s="2218">
        <f t="shared" si="2"/>
        <v>0</v>
      </c>
      <c r="N15" s="2217"/>
      <c r="O15" s="2217"/>
      <c r="P15" s="2217"/>
      <c r="Q15" s="2217"/>
      <c r="R15" s="2218">
        <f t="shared" si="3"/>
        <v>0</v>
      </c>
      <c r="S15" s="2217"/>
      <c r="T15" s="2217"/>
      <c r="U15" s="2217"/>
      <c r="V15" s="2217"/>
      <c r="W15" s="2218">
        <f t="shared" si="4"/>
        <v>0</v>
      </c>
      <c r="X15" s="2217"/>
      <c r="Y15" s="2217"/>
      <c r="Z15" s="2217"/>
      <c r="AA15" s="2217"/>
      <c r="AB15" s="2218">
        <f t="shared" si="5"/>
        <v>0</v>
      </c>
      <c r="AC15" s="2217"/>
      <c r="AD15" s="2217"/>
      <c r="AE15" s="2217"/>
      <c r="AF15" s="2217"/>
      <c r="AG15" s="2218">
        <f t="shared" si="6"/>
        <v>0</v>
      </c>
      <c r="AH15" s="2217"/>
      <c r="AI15" s="2217"/>
      <c r="AJ15" s="2217"/>
      <c r="AK15" s="2217"/>
      <c r="AL15" s="2218">
        <f t="shared" si="7"/>
        <v>0</v>
      </c>
      <c r="AM15" s="2217"/>
      <c r="AN15" s="2217"/>
      <c r="AO15" s="2217"/>
      <c r="AP15" s="2217"/>
      <c r="AQ15" s="2218">
        <f t="shared" si="8"/>
        <v>0</v>
      </c>
      <c r="AR15" s="2217"/>
      <c r="AS15" s="2217"/>
      <c r="AT15" s="2217"/>
      <c r="AU15" s="2217"/>
      <c r="AV15" s="2218">
        <f t="shared" si="9"/>
        <v>0</v>
      </c>
      <c r="AW15" s="2217"/>
      <c r="AX15" s="2217"/>
      <c r="AY15" s="2217"/>
      <c r="AZ15" s="2217"/>
      <c r="BA15" s="2218">
        <f t="shared" si="10"/>
        <v>0</v>
      </c>
      <c r="BB15" s="2217"/>
      <c r="BC15" s="2217"/>
      <c r="BD15" s="2217"/>
      <c r="BE15" s="2217"/>
      <c r="BF15" s="2218">
        <f t="shared" si="11"/>
        <v>0</v>
      </c>
      <c r="BG15" s="2217"/>
      <c r="BH15" s="2217"/>
      <c r="BI15" s="2217"/>
      <c r="BJ15" s="2217"/>
      <c r="BK15" s="2218">
        <f t="shared" si="12"/>
        <v>0</v>
      </c>
      <c r="BL15" s="2217"/>
      <c r="BM15" s="2217"/>
      <c r="BN15" s="2217"/>
      <c r="BO15" s="2217"/>
      <c r="BP15" s="2217"/>
      <c r="BQ15" s="2218">
        <f t="shared" si="13"/>
        <v>0</v>
      </c>
      <c r="BR15" s="2217"/>
      <c r="BS15" s="2217"/>
      <c r="BT15" s="2217"/>
    </row>
    <row r="16" spans="1:72">
      <c r="A16" s="2215" t="s">
        <v>2027</v>
      </c>
      <c r="B16" s="2216" t="s">
        <v>2023</v>
      </c>
      <c r="C16" s="2218">
        <f t="shared" si="0"/>
        <v>0</v>
      </c>
      <c r="D16" s="2217"/>
      <c r="E16" s="2217"/>
      <c r="F16" s="2217"/>
      <c r="G16" s="2217"/>
      <c r="H16" s="2218">
        <f t="shared" si="1"/>
        <v>0</v>
      </c>
      <c r="I16" s="2217"/>
      <c r="J16" s="2217"/>
      <c r="K16" s="2217"/>
      <c r="L16" s="2217"/>
      <c r="M16" s="2218">
        <f t="shared" si="2"/>
        <v>0</v>
      </c>
      <c r="N16" s="2217"/>
      <c r="O16" s="2217"/>
      <c r="P16" s="2217"/>
      <c r="Q16" s="2217"/>
      <c r="R16" s="2218">
        <f t="shared" si="3"/>
        <v>0</v>
      </c>
      <c r="S16" s="2217"/>
      <c r="T16" s="2217"/>
      <c r="U16" s="2217"/>
      <c r="V16" s="2217"/>
      <c r="W16" s="2218">
        <f t="shared" si="4"/>
        <v>0</v>
      </c>
      <c r="X16" s="2217"/>
      <c r="Y16" s="2217"/>
      <c r="Z16" s="2217"/>
      <c r="AA16" s="2217"/>
      <c r="AB16" s="2218">
        <f t="shared" si="5"/>
        <v>0</v>
      </c>
      <c r="AC16" s="2217"/>
      <c r="AD16" s="2217"/>
      <c r="AE16" s="2217"/>
      <c r="AF16" s="2217"/>
      <c r="AG16" s="2218">
        <f t="shared" si="6"/>
        <v>0</v>
      </c>
      <c r="AH16" s="2217"/>
      <c r="AI16" s="2217"/>
      <c r="AJ16" s="2217"/>
      <c r="AK16" s="2217"/>
      <c r="AL16" s="2218">
        <f t="shared" si="7"/>
        <v>0</v>
      </c>
      <c r="AM16" s="2217"/>
      <c r="AN16" s="2217"/>
      <c r="AO16" s="2217"/>
      <c r="AP16" s="2217"/>
      <c r="AQ16" s="2218">
        <f t="shared" si="8"/>
        <v>0</v>
      </c>
      <c r="AR16" s="2217"/>
      <c r="AS16" s="2217"/>
      <c r="AT16" s="2217"/>
      <c r="AU16" s="2217"/>
      <c r="AV16" s="2218">
        <f t="shared" si="9"/>
        <v>0</v>
      </c>
      <c r="AW16" s="2217"/>
      <c r="AX16" s="2217"/>
      <c r="AY16" s="2217"/>
      <c r="AZ16" s="2217"/>
      <c r="BA16" s="2218">
        <f t="shared" si="10"/>
        <v>0</v>
      </c>
      <c r="BB16" s="2217"/>
      <c r="BC16" s="2217"/>
      <c r="BD16" s="2217"/>
      <c r="BE16" s="2217"/>
      <c r="BF16" s="2218">
        <f t="shared" si="11"/>
        <v>0</v>
      </c>
      <c r="BG16" s="2217"/>
      <c r="BH16" s="2217"/>
      <c r="BI16" s="2217"/>
      <c r="BJ16" s="2217"/>
      <c r="BK16" s="2218">
        <f t="shared" si="12"/>
        <v>0</v>
      </c>
      <c r="BL16" s="2217"/>
      <c r="BM16" s="2217"/>
      <c r="BN16" s="2217"/>
      <c r="BO16" s="2217"/>
      <c r="BP16" s="2217"/>
      <c r="BQ16" s="2218">
        <f t="shared" si="13"/>
        <v>0</v>
      </c>
      <c r="BR16" s="2217"/>
      <c r="BS16" s="2217"/>
      <c r="BT16" s="2217"/>
    </row>
    <row r="17" spans="1:72">
      <c r="A17" s="2215" t="s">
        <v>2028</v>
      </c>
      <c r="B17" s="2216" t="s">
        <v>2023</v>
      </c>
      <c r="C17" s="2218">
        <f t="shared" si="0"/>
        <v>0</v>
      </c>
      <c r="D17" s="2217"/>
      <c r="E17" s="2217"/>
      <c r="F17" s="2217"/>
      <c r="G17" s="2217"/>
      <c r="H17" s="2218">
        <f t="shared" si="1"/>
        <v>0</v>
      </c>
      <c r="I17" s="2217"/>
      <c r="J17" s="2217"/>
      <c r="K17" s="2217"/>
      <c r="L17" s="2217"/>
      <c r="M17" s="2218">
        <f t="shared" si="2"/>
        <v>0</v>
      </c>
      <c r="N17" s="2217"/>
      <c r="O17" s="2217"/>
      <c r="P17" s="2217"/>
      <c r="Q17" s="2217"/>
      <c r="R17" s="2218">
        <f t="shared" si="3"/>
        <v>0</v>
      </c>
      <c r="S17" s="2217"/>
      <c r="T17" s="2217"/>
      <c r="U17" s="2217"/>
      <c r="V17" s="2217"/>
      <c r="W17" s="2218">
        <f t="shared" si="4"/>
        <v>0</v>
      </c>
      <c r="X17" s="2217"/>
      <c r="Y17" s="2217"/>
      <c r="Z17" s="2217"/>
      <c r="AA17" s="2217"/>
      <c r="AB17" s="2218">
        <f t="shared" si="5"/>
        <v>0</v>
      </c>
      <c r="AC17" s="2217"/>
      <c r="AD17" s="2217"/>
      <c r="AE17" s="2217"/>
      <c r="AF17" s="2217"/>
      <c r="AG17" s="2218">
        <f t="shared" si="6"/>
        <v>0</v>
      </c>
      <c r="AH17" s="2217"/>
      <c r="AI17" s="2217"/>
      <c r="AJ17" s="2217"/>
      <c r="AK17" s="2217"/>
      <c r="AL17" s="2218">
        <f t="shared" si="7"/>
        <v>0</v>
      </c>
      <c r="AM17" s="2217"/>
      <c r="AN17" s="2217"/>
      <c r="AO17" s="2217"/>
      <c r="AP17" s="2217"/>
      <c r="AQ17" s="2218">
        <f t="shared" si="8"/>
        <v>0</v>
      </c>
      <c r="AR17" s="2217"/>
      <c r="AS17" s="2217"/>
      <c r="AT17" s="2217"/>
      <c r="AU17" s="2217"/>
      <c r="AV17" s="2218">
        <f t="shared" si="9"/>
        <v>0</v>
      </c>
      <c r="AW17" s="2217"/>
      <c r="AX17" s="2217"/>
      <c r="AY17" s="2217"/>
      <c r="AZ17" s="2217"/>
      <c r="BA17" s="2218">
        <f t="shared" si="10"/>
        <v>0</v>
      </c>
      <c r="BB17" s="2217"/>
      <c r="BC17" s="2217"/>
      <c r="BD17" s="2217"/>
      <c r="BE17" s="2217"/>
      <c r="BF17" s="2218">
        <f t="shared" si="11"/>
        <v>0</v>
      </c>
      <c r="BG17" s="2217"/>
      <c r="BH17" s="2217"/>
      <c r="BI17" s="2217"/>
      <c r="BJ17" s="2217"/>
      <c r="BK17" s="2218">
        <f t="shared" si="12"/>
        <v>0</v>
      </c>
      <c r="BL17" s="2217"/>
      <c r="BM17" s="2217"/>
      <c r="BN17" s="2217"/>
      <c r="BO17" s="2217"/>
      <c r="BP17" s="2217"/>
      <c r="BQ17" s="2218">
        <f t="shared" si="13"/>
        <v>0</v>
      </c>
      <c r="BR17" s="2217"/>
      <c r="BS17" s="2217"/>
      <c r="BT17" s="2217"/>
    </row>
    <row r="18" spans="1:72">
      <c r="A18" s="2215" t="s">
        <v>2029</v>
      </c>
      <c r="B18" s="2216" t="s">
        <v>2023</v>
      </c>
      <c r="C18" s="2218">
        <f t="shared" si="0"/>
        <v>0</v>
      </c>
      <c r="D18" s="2217"/>
      <c r="E18" s="2217"/>
      <c r="F18" s="2217"/>
      <c r="G18" s="2217"/>
      <c r="H18" s="2218">
        <f t="shared" si="1"/>
        <v>0</v>
      </c>
      <c r="I18" s="2217"/>
      <c r="J18" s="2217"/>
      <c r="K18" s="2217"/>
      <c r="L18" s="2217"/>
      <c r="M18" s="2218">
        <f t="shared" si="2"/>
        <v>0</v>
      </c>
      <c r="N18" s="2217"/>
      <c r="O18" s="2217"/>
      <c r="P18" s="2217"/>
      <c r="Q18" s="2217"/>
      <c r="R18" s="2218">
        <f t="shared" si="3"/>
        <v>0</v>
      </c>
      <c r="S18" s="2217"/>
      <c r="T18" s="2217"/>
      <c r="U18" s="2217"/>
      <c r="V18" s="2217"/>
      <c r="W18" s="2218">
        <f t="shared" si="4"/>
        <v>0</v>
      </c>
      <c r="X18" s="2217"/>
      <c r="Y18" s="2217"/>
      <c r="Z18" s="2217"/>
      <c r="AA18" s="2217"/>
      <c r="AB18" s="2218">
        <f t="shared" si="5"/>
        <v>0</v>
      </c>
      <c r="AC18" s="2217"/>
      <c r="AD18" s="2217"/>
      <c r="AE18" s="2217"/>
      <c r="AF18" s="2217"/>
      <c r="AG18" s="2218">
        <f t="shared" si="6"/>
        <v>0</v>
      </c>
      <c r="AH18" s="2217"/>
      <c r="AI18" s="2217"/>
      <c r="AJ18" s="2217"/>
      <c r="AK18" s="2217"/>
      <c r="AL18" s="2218">
        <f t="shared" si="7"/>
        <v>0</v>
      </c>
      <c r="AM18" s="2217"/>
      <c r="AN18" s="2217"/>
      <c r="AO18" s="2217"/>
      <c r="AP18" s="2217"/>
      <c r="AQ18" s="2218">
        <f t="shared" si="8"/>
        <v>0</v>
      </c>
      <c r="AR18" s="2217"/>
      <c r="AS18" s="2217"/>
      <c r="AT18" s="2217"/>
      <c r="AU18" s="2217"/>
      <c r="AV18" s="2218">
        <f t="shared" si="9"/>
        <v>0</v>
      </c>
      <c r="AW18" s="2217"/>
      <c r="AX18" s="2217"/>
      <c r="AY18" s="2217"/>
      <c r="AZ18" s="2217"/>
      <c r="BA18" s="2218">
        <f t="shared" si="10"/>
        <v>0</v>
      </c>
      <c r="BB18" s="2217"/>
      <c r="BC18" s="2217"/>
      <c r="BD18" s="2217"/>
      <c r="BE18" s="2217"/>
      <c r="BF18" s="2218">
        <f t="shared" si="11"/>
        <v>0</v>
      </c>
      <c r="BG18" s="2217"/>
      <c r="BH18" s="2217"/>
      <c r="BI18" s="2217"/>
      <c r="BJ18" s="2217"/>
      <c r="BK18" s="2218">
        <f t="shared" si="12"/>
        <v>0</v>
      </c>
      <c r="BL18" s="2217"/>
      <c r="BM18" s="2217"/>
      <c r="BN18" s="2217"/>
      <c r="BO18" s="2217"/>
      <c r="BP18" s="2217"/>
      <c r="BQ18" s="2218">
        <f t="shared" si="13"/>
        <v>0</v>
      </c>
      <c r="BR18" s="2217"/>
      <c r="BS18" s="2217"/>
      <c r="BT18" s="2217"/>
    </row>
    <row r="19" spans="1:72">
      <c r="A19" s="2215" t="s">
        <v>1923</v>
      </c>
      <c r="B19" s="2216" t="s">
        <v>2023</v>
      </c>
      <c r="C19" s="2218">
        <f t="shared" si="0"/>
        <v>0</v>
      </c>
      <c r="D19" s="2217"/>
      <c r="E19" s="2217"/>
      <c r="F19" s="2217"/>
      <c r="G19" s="2217"/>
      <c r="H19" s="2218">
        <f t="shared" si="1"/>
        <v>0</v>
      </c>
      <c r="I19" s="2217"/>
      <c r="J19" s="2217"/>
      <c r="K19" s="2217"/>
      <c r="L19" s="2217"/>
      <c r="M19" s="2218">
        <f t="shared" si="2"/>
        <v>0</v>
      </c>
      <c r="N19" s="2217"/>
      <c r="O19" s="2217"/>
      <c r="P19" s="2217"/>
      <c r="Q19" s="2217"/>
      <c r="R19" s="2218">
        <f t="shared" si="3"/>
        <v>0</v>
      </c>
      <c r="S19" s="2217"/>
      <c r="T19" s="2217"/>
      <c r="U19" s="2217"/>
      <c r="V19" s="2217"/>
      <c r="W19" s="2218">
        <f t="shared" si="4"/>
        <v>0</v>
      </c>
      <c r="X19" s="2217"/>
      <c r="Y19" s="2217"/>
      <c r="Z19" s="2217"/>
      <c r="AA19" s="2217"/>
      <c r="AB19" s="2218">
        <f t="shared" si="5"/>
        <v>0</v>
      </c>
      <c r="AC19" s="2217"/>
      <c r="AD19" s="2217"/>
      <c r="AE19" s="2217"/>
      <c r="AF19" s="2217"/>
      <c r="AG19" s="2218">
        <f t="shared" si="6"/>
        <v>0</v>
      </c>
      <c r="AH19" s="2217"/>
      <c r="AI19" s="2217"/>
      <c r="AJ19" s="2217"/>
      <c r="AK19" s="2217"/>
      <c r="AL19" s="2218">
        <f t="shared" si="7"/>
        <v>0</v>
      </c>
      <c r="AM19" s="2217"/>
      <c r="AN19" s="2217"/>
      <c r="AO19" s="2217"/>
      <c r="AP19" s="2217"/>
      <c r="AQ19" s="2218">
        <f t="shared" si="8"/>
        <v>0</v>
      </c>
      <c r="AR19" s="2217"/>
      <c r="AS19" s="2217"/>
      <c r="AT19" s="2217"/>
      <c r="AU19" s="2217"/>
      <c r="AV19" s="2218">
        <f t="shared" si="9"/>
        <v>0</v>
      </c>
      <c r="AW19" s="2217"/>
      <c r="AX19" s="2217"/>
      <c r="AY19" s="2217"/>
      <c r="AZ19" s="2217"/>
      <c r="BA19" s="2218">
        <f t="shared" si="10"/>
        <v>0</v>
      </c>
      <c r="BB19" s="2217"/>
      <c r="BC19" s="2217"/>
      <c r="BD19" s="2217"/>
      <c r="BE19" s="2217"/>
      <c r="BF19" s="2218">
        <f t="shared" si="11"/>
        <v>0</v>
      </c>
      <c r="BG19" s="2217"/>
      <c r="BH19" s="2217"/>
      <c r="BI19" s="2217"/>
      <c r="BJ19" s="2217"/>
      <c r="BK19" s="2218">
        <f t="shared" si="12"/>
        <v>0</v>
      </c>
      <c r="BL19" s="2217"/>
      <c r="BM19" s="2217"/>
      <c r="BN19" s="2217"/>
      <c r="BO19" s="2217"/>
      <c r="BP19" s="2217"/>
      <c r="BQ19" s="2218">
        <f t="shared" si="13"/>
        <v>0</v>
      </c>
      <c r="BR19" s="2217"/>
      <c r="BS19" s="2217"/>
      <c r="BT19" s="2217"/>
    </row>
    <row r="20" spans="1:72">
      <c r="A20" s="2215" t="s">
        <v>2030</v>
      </c>
      <c r="B20" s="2216" t="s">
        <v>2023</v>
      </c>
      <c r="C20" s="2218">
        <f t="shared" si="0"/>
        <v>0</v>
      </c>
      <c r="D20" s="2217"/>
      <c r="E20" s="2217"/>
      <c r="F20" s="2217"/>
      <c r="G20" s="2217"/>
      <c r="H20" s="2218">
        <f t="shared" si="1"/>
        <v>0</v>
      </c>
      <c r="I20" s="2217"/>
      <c r="J20" s="2217"/>
      <c r="K20" s="2217"/>
      <c r="L20" s="2217"/>
      <c r="M20" s="2218">
        <f t="shared" si="2"/>
        <v>0</v>
      </c>
      <c r="N20" s="2217"/>
      <c r="O20" s="2217"/>
      <c r="P20" s="2217"/>
      <c r="Q20" s="2217"/>
      <c r="R20" s="2218">
        <f t="shared" si="3"/>
        <v>0</v>
      </c>
      <c r="S20" s="2217"/>
      <c r="T20" s="2217"/>
      <c r="U20" s="2217"/>
      <c r="V20" s="2217"/>
      <c r="W20" s="2218">
        <f t="shared" si="4"/>
        <v>0</v>
      </c>
      <c r="X20" s="2217"/>
      <c r="Y20" s="2217"/>
      <c r="Z20" s="2217"/>
      <c r="AA20" s="2217"/>
      <c r="AB20" s="2218">
        <f t="shared" si="5"/>
        <v>0</v>
      </c>
      <c r="AC20" s="2217"/>
      <c r="AD20" s="2217"/>
      <c r="AE20" s="2217"/>
      <c r="AF20" s="2217"/>
      <c r="AG20" s="2218">
        <f t="shared" si="6"/>
        <v>0</v>
      </c>
      <c r="AH20" s="2217"/>
      <c r="AI20" s="2217"/>
      <c r="AJ20" s="2217"/>
      <c r="AK20" s="2217"/>
      <c r="AL20" s="2218">
        <f t="shared" si="7"/>
        <v>0</v>
      </c>
      <c r="AM20" s="2217"/>
      <c r="AN20" s="2217"/>
      <c r="AO20" s="2217"/>
      <c r="AP20" s="2217"/>
      <c r="AQ20" s="2218">
        <f t="shared" si="8"/>
        <v>0</v>
      </c>
      <c r="AR20" s="2217"/>
      <c r="AS20" s="2217"/>
      <c r="AT20" s="2217"/>
      <c r="AU20" s="2217"/>
      <c r="AV20" s="2218">
        <f t="shared" si="9"/>
        <v>0</v>
      </c>
      <c r="AW20" s="2217"/>
      <c r="AX20" s="2217"/>
      <c r="AY20" s="2217"/>
      <c r="AZ20" s="2217"/>
      <c r="BA20" s="2218">
        <f t="shared" si="10"/>
        <v>0</v>
      </c>
      <c r="BB20" s="2217"/>
      <c r="BC20" s="2217"/>
      <c r="BD20" s="2217"/>
      <c r="BE20" s="2217"/>
      <c r="BF20" s="2218">
        <f t="shared" si="11"/>
        <v>0</v>
      </c>
      <c r="BG20" s="2217"/>
      <c r="BH20" s="2217"/>
      <c r="BI20" s="2217"/>
      <c r="BJ20" s="2217"/>
      <c r="BK20" s="2218">
        <f t="shared" si="12"/>
        <v>0</v>
      </c>
      <c r="BL20" s="2217"/>
      <c r="BM20" s="2217"/>
      <c r="BN20" s="2217"/>
      <c r="BO20" s="2217"/>
      <c r="BP20" s="2217"/>
      <c r="BQ20" s="2218">
        <f t="shared" si="13"/>
        <v>0</v>
      </c>
      <c r="BR20" s="2217"/>
      <c r="BS20" s="2217"/>
      <c r="BT20" s="2217"/>
    </row>
    <row r="21" spans="1:72">
      <c r="A21" s="2215"/>
      <c r="B21" s="2216"/>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13"/>
      <c r="BL21" s="2213"/>
      <c r="BM21" s="2213"/>
      <c r="BN21" s="2213"/>
      <c r="BO21" s="2213"/>
      <c r="BP21" s="2213"/>
      <c r="BQ21" s="2213"/>
      <c r="BR21" s="2213"/>
      <c r="BS21" s="2213"/>
      <c r="BT21" s="2213"/>
    </row>
    <row r="22" spans="1:72">
      <c r="A22" s="2215" t="s">
        <v>1925</v>
      </c>
      <c r="B22" s="2216" t="s">
        <v>2023</v>
      </c>
      <c r="C22" s="2218">
        <f t="shared" ref="C22:C30" si="14">SUM(D22:G22)</f>
        <v>0</v>
      </c>
      <c r="D22" s="2217"/>
      <c r="E22" s="2217"/>
      <c r="F22" s="2217"/>
      <c r="G22" s="2217"/>
      <c r="H22" s="2218">
        <f t="shared" ref="H22:H30" si="15">SUM(I22:L22)</f>
        <v>0</v>
      </c>
      <c r="I22" s="2217"/>
      <c r="J22" s="2217"/>
      <c r="K22" s="2217"/>
      <c r="L22" s="2217"/>
      <c r="M22" s="2218">
        <f t="shared" ref="M22:M30" si="16">SUM(N22:Q22)</f>
        <v>0</v>
      </c>
      <c r="N22" s="2217"/>
      <c r="O22" s="2217"/>
      <c r="P22" s="2217"/>
      <c r="Q22" s="2217"/>
      <c r="R22" s="2218">
        <f t="shared" ref="R22:R30" si="17">SUM(S22:V22)</f>
        <v>0</v>
      </c>
      <c r="S22" s="2217"/>
      <c r="T22" s="2217"/>
      <c r="U22" s="2217"/>
      <c r="V22" s="2217"/>
      <c r="W22" s="2218">
        <f t="shared" ref="W22:W30" si="18">SUM(X22:AA22)</f>
        <v>0</v>
      </c>
      <c r="X22" s="2217"/>
      <c r="Y22" s="2217"/>
      <c r="Z22" s="2217"/>
      <c r="AA22" s="2217"/>
      <c r="AB22" s="2218">
        <f t="shared" ref="AB22:AB30" si="19">SUM(AC22:AF22)</f>
        <v>0</v>
      </c>
      <c r="AC22" s="2217"/>
      <c r="AD22" s="2217"/>
      <c r="AE22" s="2217"/>
      <c r="AF22" s="2217"/>
      <c r="AG22" s="2218">
        <f t="shared" ref="AG22:AG30" si="20">SUM(AH22:AK22)</f>
        <v>0</v>
      </c>
      <c r="AH22" s="2217"/>
      <c r="AI22" s="2217"/>
      <c r="AJ22" s="2217"/>
      <c r="AK22" s="2217"/>
      <c r="AL22" s="2218">
        <f t="shared" ref="AL22:AL30" si="21">SUM(AM22:AP22)</f>
        <v>0</v>
      </c>
      <c r="AM22" s="2217"/>
      <c r="AN22" s="2217"/>
      <c r="AO22" s="2217"/>
      <c r="AP22" s="2217"/>
      <c r="AQ22" s="2218">
        <f t="shared" ref="AQ22:AQ30" si="22">SUM(AR22:AU22)</f>
        <v>0</v>
      </c>
      <c r="AR22" s="2217"/>
      <c r="AS22" s="2217"/>
      <c r="AT22" s="2217"/>
      <c r="AU22" s="2217"/>
      <c r="AV22" s="2218">
        <f t="shared" ref="AV22:AV30" si="23">SUM(AW22:AZ22)</f>
        <v>0</v>
      </c>
      <c r="AW22" s="2217"/>
      <c r="AX22" s="2217"/>
      <c r="AY22" s="2217"/>
      <c r="AZ22" s="2217"/>
      <c r="BA22" s="2218">
        <f t="shared" ref="BA22:BA30" si="24">SUM(BB22:BE22)</f>
        <v>0</v>
      </c>
      <c r="BB22" s="2217"/>
      <c r="BC22" s="2217"/>
      <c r="BD22" s="2217"/>
      <c r="BE22" s="2217"/>
      <c r="BF22" s="2218">
        <f t="shared" ref="BF22:BF30" si="25">SUM(BG22:BJ22)</f>
        <v>0</v>
      </c>
      <c r="BG22" s="2217"/>
      <c r="BH22" s="2217"/>
      <c r="BI22" s="2217"/>
      <c r="BJ22" s="2217"/>
      <c r="BK22" s="2218">
        <f t="shared" ref="BK22:BK30" si="26">SUM(BL22:BO22)</f>
        <v>0</v>
      </c>
      <c r="BL22" s="2217"/>
      <c r="BM22" s="2217"/>
      <c r="BN22" s="2217"/>
      <c r="BO22" s="2217"/>
      <c r="BP22" s="2217"/>
      <c r="BQ22" s="2218">
        <f t="shared" ref="BQ22:BQ30" si="27">SUM(BR22:BU22)</f>
        <v>0</v>
      </c>
      <c r="BR22" s="2217"/>
      <c r="BS22" s="2217"/>
      <c r="BT22" s="2217"/>
    </row>
    <row r="23" spans="1:72">
      <c r="A23" s="2215" t="s">
        <v>2031</v>
      </c>
      <c r="B23" s="2216" t="s">
        <v>2023</v>
      </c>
      <c r="C23" s="2218">
        <f t="shared" si="14"/>
        <v>0</v>
      </c>
      <c r="D23" s="2217"/>
      <c r="E23" s="2217"/>
      <c r="F23" s="2217"/>
      <c r="G23" s="2217"/>
      <c r="H23" s="2218">
        <f t="shared" si="15"/>
        <v>0</v>
      </c>
      <c r="I23" s="2217"/>
      <c r="J23" s="2217"/>
      <c r="K23" s="2217"/>
      <c r="L23" s="2217"/>
      <c r="M23" s="2218">
        <f t="shared" si="16"/>
        <v>0</v>
      </c>
      <c r="N23" s="2217"/>
      <c r="O23" s="2217"/>
      <c r="P23" s="2217"/>
      <c r="Q23" s="2217"/>
      <c r="R23" s="2218">
        <f t="shared" si="17"/>
        <v>0</v>
      </c>
      <c r="S23" s="2217"/>
      <c r="T23" s="2217"/>
      <c r="U23" s="2217"/>
      <c r="V23" s="2217"/>
      <c r="W23" s="2218">
        <f t="shared" si="18"/>
        <v>0</v>
      </c>
      <c r="X23" s="2217"/>
      <c r="Y23" s="2217"/>
      <c r="Z23" s="2217"/>
      <c r="AA23" s="2217"/>
      <c r="AB23" s="2218">
        <f t="shared" si="19"/>
        <v>0</v>
      </c>
      <c r="AC23" s="2217"/>
      <c r="AD23" s="2217"/>
      <c r="AE23" s="2217"/>
      <c r="AF23" s="2217"/>
      <c r="AG23" s="2218">
        <f t="shared" si="20"/>
        <v>0</v>
      </c>
      <c r="AH23" s="2217"/>
      <c r="AI23" s="2217"/>
      <c r="AJ23" s="2217"/>
      <c r="AK23" s="2217"/>
      <c r="AL23" s="2218">
        <f t="shared" si="21"/>
        <v>0</v>
      </c>
      <c r="AM23" s="2217"/>
      <c r="AN23" s="2217"/>
      <c r="AO23" s="2217"/>
      <c r="AP23" s="2217"/>
      <c r="AQ23" s="2218">
        <f t="shared" si="22"/>
        <v>0</v>
      </c>
      <c r="AR23" s="2217"/>
      <c r="AS23" s="2217"/>
      <c r="AT23" s="2217"/>
      <c r="AU23" s="2217"/>
      <c r="AV23" s="2218">
        <f t="shared" si="23"/>
        <v>0</v>
      </c>
      <c r="AW23" s="2217"/>
      <c r="AX23" s="2217"/>
      <c r="AY23" s="2217"/>
      <c r="AZ23" s="2217"/>
      <c r="BA23" s="2218">
        <f t="shared" si="24"/>
        <v>0</v>
      </c>
      <c r="BB23" s="2217"/>
      <c r="BC23" s="2217"/>
      <c r="BD23" s="2217"/>
      <c r="BE23" s="2217"/>
      <c r="BF23" s="2218">
        <f t="shared" si="25"/>
        <v>0</v>
      </c>
      <c r="BG23" s="2217"/>
      <c r="BH23" s="2217"/>
      <c r="BI23" s="2217"/>
      <c r="BJ23" s="2217"/>
      <c r="BK23" s="2218">
        <f t="shared" si="26"/>
        <v>0</v>
      </c>
      <c r="BL23" s="2217"/>
      <c r="BM23" s="2217"/>
      <c r="BN23" s="2217"/>
      <c r="BO23" s="2217"/>
      <c r="BP23" s="2217"/>
      <c r="BQ23" s="2218">
        <f t="shared" si="27"/>
        <v>0</v>
      </c>
      <c r="BR23" s="2217"/>
      <c r="BS23" s="2217"/>
      <c r="BT23" s="2217"/>
    </row>
    <row r="24" spans="1:72">
      <c r="A24" s="2215" t="s">
        <v>2032</v>
      </c>
      <c r="B24" s="2216" t="s">
        <v>2023</v>
      </c>
      <c r="C24" s="2218">
        <f t="shared" si="14"/>
        <v>0</v>
      </c>
      <c r="D24" s="2217"/>
      <c r="E24" s="2217"/>
      <c r="F24" s="2217"/>
      <c r="G24" s="2217"/>
      <c r="H24" s="2218">
        <f t="shared" si="15"/>
        <v>0</v>
      </c>
      <c r="I24" s="2217"/>
      <c r="J24" s="2217"/>
      <c r="K24" s="2217"/>
      <c r="L24" s="2217"/>
      <c r="M24" s="2218">
        <f t="shared" si="16"/>
        <v>0</v>
      </c>
      <c r="N24" s="2217"/>
      <c r="O24" s="2217"/>
      <c r="P24" s="2217"/>
      <c r="Q24" s="2217"/>
      <c r="R24" s="2218">
        <f t="shared" si="17"/>
        <v>0</v>
      </c>
      <c r="S24" s="2217"/>
      <c r="T24" s="2217"/>
      <c r="U24" s="2217"/>
      <c r="V24" s="2217"/>
      <c r="W24" s="2218">
        <f t="shared" si="18"/>
        <v>0</v>
      </c>
      <c r="X24" s="2217"/>
      <c r="Y24" s="2217"/>
      <c r="Z24" s="2217"/>
      <c r="AA24" s="2217"/>
      <c r="AB24" s="2218">
        <f t="shared" si="19"/>
        <v>0</v>
      </c>
      <c r="AC24" s="2217"/>
      <c r="AD24" s="2217"/>
      <c r="AE24" s="2217"/>
      <c r="AF24" s="2217"/>
      <c r="AG24" s="2218">
        <f t="shared" si="20"/>
        <v>0</v>
      </c>
      <c r="AH24" s="2217"/>
      <c r="AI24" s="2217"/>
      <c r="AJ24" s="2217"/>
      <c r="AK24" s="2217"/>
      <c r="AL24" s="2218">
        <f t="shared" si="21"/>
        <v>0</v>
      </c>
      <c r="AM24" s="2217"/>
      <c r="AN24" s="2217"/>
      <c r="AO24" s="2217"/>
      <c r="AP24" s="2217"/>
      <c r="AQ24" s="2218">
        <f t="shared" si="22"/>
        <v>0</v>
      </c>
      <c r="AR24" s="2217"/>
      <c r="AS24" s="2217"/>
      <c r="AT24" s="2217"/>
      <c r="AU24" s="2217"/>
      <c r="AV24" s="2218">
        <f t="shared" si="23"/>
        <v>0</v>
      </c>
      <c r="AW24" s="2217"/>
      <c r="AX24" s="2217"/>
      <c r="AY24" s="2217"/>
      <c r="AZ24" s="2217"/>
      <c r="BA24" s="2218">
        <f t="shared" si="24"/>
        <v>0</v>
      </c>
      <c r="BB24" s="2217"/>
      <c r="BC24" s="2217"/>
      <c r="BD24" s="2217"/>
      <c r="BE24" s="2217"/>
      <c r="BF24" s="2218">
        <f t="shared" si="25"/>
        <v>0</v>
      </c>
      <c r="BG24" s="2217"/>
      <c r="BH24" s="2217"/>
      <c r="BI24" s="2217"/>
      <c r="BJ24" s="2217"/>
      <c r="BK24" s="2218">
        <f t="shared" si="26"/>
        <v>0</v>
      </c>
      <c r="BL24" s="2217"/>
      <c r="BM24" s="2217"/>
      <c r="BN24" s="2217"/>
      <c r="BO24" s="2217"/>
      <c r="BP24" s="2217"/>
      <c r="BQ24" s="2218">
        <f t="shared" si="27"/>
        <v>0</v>
      </c>
      <c r="BR24" s="2217"/>
      <c r="BS24" s="2217"/>
      <c r="BT24" s="2217"/>
    </row>
    <row r="25" spans="1:72">
      <c r="A25" s="2215" t="s">
        <v>2033</v>
      </c>
      <c r="B25" s="2216" t="s">
        <v>2023</v>
      </c>
      <c r="C25" s="2218">
        <f t="shared" si="14"/>
        <v>0</v>
      </c>
      <c r="D25" s="2217"/>
      <c r="E25" s="2217"/>
      <c r="F25" s="2217"/>
      <c r="G25" s="2217"/>
      <c r="H25" s="2218">
        <f t="shared" si="15"/>
        <v>0</v>
      </c>
      <c r="I25" s="2217"/>
      <c r="J25" s="2217"/>
      <c r="K25" s="2217"/>
      <c r="L25" s="2217"/>
      <c r="M25" s="2218">
        <f t="shared" si="16"/>
        <v>0</v>
      </c>
      <c r="N25" s="2217"/>
      <c r="O25" s="2217"/>
      <c r="P25" s="2217"/>
      <c r="Q25" s="2217"/>
      <c r="R25" s="2218">
        <f t="shared" si="17"/>
        <v>0</v>
      </c>
      <c r="S25" s="2217"/>
      <c r="T25" s="2217"/>
      <c r="U25" s="2217"/>
      <c r="V25" s="2217"/>
      <c r="W25" s="2218">
        <f t="shared" si="18"/>
        <v>0</v>
      </c>
      <c r="X25" s="2217"/>
      <c r="Y25" s="2217"/>
      <c r="Z25" s="2217"/>
      <c r="AA25" s="2217"/>
      <c r="AB25" s="2218">
        <f t="shared" si="19"/>
        <v>0</v>
      </c>
      <c r="AC25" s="2217"/>
      <c r="AD25" s="2217"/>
      <c r="AE25" s="2217"/>
      <c r="AF25" s="2217"/>
      <c r="AG25" s="2218">
        <f t="shared" si="20"/>
        <v>0</v>
      </c>
      <c r="AH25" s="2217"/>
      <c r="AI25" s="2217"/>
      <c r="AJ25" s="2217"/>
      <c r="AK25" s="2217"/>
      <c r="AL25" s="2218">
        <f t="shared" si="21"/>
        <v>0</v>
      </c>
      <c r="AM25" s="2217"/>
      <c r="AN25" s="2217"/>
      <c r="AO25" s="2217"/>
      <c r="AP25" s="2217"/>
      <c r="AQ25" s="2218">
        <f t="shared" si="22"/>
        <v>0</v>
      </c>
      <c r="AR25" s="2217"/>
      <c r="AS25" s="2217"/>
      <c r="AT25" s="2217"/>
      <c r="AU25" s="2217"/>
      <c r="AV25" s="2218">
        <f t="shared" si="23"/>
        <v>0</v>
      </c>
      <c r="AW25" s="2217"/>
      <c r="AX25" s="2217"/>
      <c r="AY25" s="2217"/>
      <c r="AZ25" s="2217"/>
      <c r="BA25" s="2218">
        <f t="shared" si="24"/>
        <v>0</v>
      </c>
      <c r="BB25" s="2217"/>
      <c r="BC25" s="2217"/>
      <c r="BD25" s="2217"/>
      <c r="BE25" s="2217"/>
      <c r="BF25" s="2218">
        <f t="shared" si="25"/>
        <v>0</v>
      </c>
      <c r="BG25" s="2217"/>
      <c r="BH25" s="2217"/>
      <c r="BI25" s="2217"/>
      <c r="BJ25" s="2217"/>
      <c r="BK25" s="2218">
        <f t="shared" si="26"/>
        <v>0</v>
      </c>
      <c r="BL25" s="2217"/>
      <c r="BM25" s="2217"/>
      <c r="BN25" s="2217"/>
      <c r="BO25" s="2217"/>
      <c r="BP25" s="2217"/>
      <c r="BQ25" s="2218">
        <f t="shared" si="27"/>
        <v>0</v>
      </c>
      <c r="BR25" s="2217"/>
      <c r="BS25" s="2217"/>
      <c r="BT25" s="2217"/>
    </row>
    <row r="26" spans="1:72">
      <c r="A26" s="2215" t="s">
        <v>1924</v>
      </c>
      <c r="B26" s="2216" t="s">
        <v>2023</v>
      </c>
      <c r="C26" s="2218">
        <f t="shared" si="14"/>
        <v>0</v>
      </c>
      <c r="D26" s="2217"/>
      <c r="E26" s="2217"/>
      <c r="F26" s="2217"/>
      <c r="G26" s="2217"/>
      <c r="H26" s="2218">
        <f t="shared" si="15"/>
        <v>0</v>
      </c>
      <c r="I26" s="2217"/>
      <c r="J26" s="2217"/>
      <c r="K26" s="2217"/>
      <c r="L26" s="2217"/>
      <c r="M26" s="2218">
        <f t="shared" si="16"/>
        <v>0</v>
      </c>
      <c r="N26" s="2217"/>
      <c r="O26" s="2217"/>
      <c r="P26" s="2217"/>
      <c r="Q26" s="2217"/>
      <c r="R26" s="2218">
        <f t="shared" si="17"/>
        <v>0</v>
      </c>
      <c r="S26" s="2217"/>
      <c r="T26" s="2217"/>
      <c r="U26" s="2217"/>
      <c r="V26" s="2217"/>
      <c r="W26" s="2218">
        <f t="shared" si="18"/>
        <v>0</v>
      </c>
      <c r="X26" s="2217"/>
      <c r="Y26" s="2217"/>
      <c r="Z26" s="2217"/>
      <c r="AA26" s="2217"/>
      <c r="AB26" s="2218">
        <f t="shared" si="19"/>
        <v>0</v>
      </c>
      <c r="AC26" s="2217"/>
      <c r="AD26" s="2217"/>
      <c r="AE26" s="2217"/>
      <c r="AF26" s="2217"/>
      <c r="AG26" s="2218">
        <f t="shared" si="20"/>
        <v>0</v>
      </c>
      <c r="AH26" s="2217"/>
      <c r="AI26" s="2217"/>
      <c r="AJ26" s="2217"/>
      <c r="AK26" s="2217"/>
      <c r="AL26" s="2218">
        <f t="shared" si="21"/>
        <v>0</v>
      </c>
      <c r="AM26" s="2217"/>
      <c r="AN26" s="2217"/>
      <c r="AO26" s="2217"/>
      <c r="AP26" s="2217"/>
      <c r="AQ26" s="2218">
        <f t="shared" si="22"/>
        <v>0</v>
      </c>
      <c r="AR26" s="2217"/>
      <c r="AS26" s="2217"/>
      <c r="AT26" s="2217"/>
      <c r="AU26" s="2217"/>
      <c r="AV26" s="2218">
        <f t="shared" si="23"/>
        <v>0</v>
      </c>
      <c r="AW26" s="2217"/>
      <c r="AX26" s="2217"/>
      <c r="AY26" s="2217"/>
      <c r="AZ26" s="2217"/>
      <c r="BA26" s="2218">
        <f t="shared" si="24"/>
        <v>0</v>
      </c>
      <c r="BB26" s="2217"/>
      <c r="BC26" s="2217"/>
      <c r="BD26" s="2217"/>
      <c r="BE26" s="2217"/>
      <c r="BF26" s="2218">
        <f t="shared" si="25"/>
        <v>0</v>
      </c>
      <c r="BG26" s="2217"/>
      <c r="BH26" s="2217"/>
      <c r="BI26" s="2217"/>
      <c r="BJ26" s="2217"/>
      <c r="BK26" s="2218">
        <f t="shared" si="26"/>
        <v>0</v>
      </c>
      <c r="BL26" s="2217"/>
      <c r="BM26" s="2217"/>
      <c r="BN26" s="2217"/>
      <c r="BO26" s="2217"/>
      <c r="BP26" s="2217"/>
      <c r="BQ26" s="2218">
        <f t="shared" si="27"/>
        <v>0</v>
      </c>
      <c r="BR26" s="2217"/>
      <c r="BS26" s="2217"/>
      <c r="BT26" s="2217"/>
    </row>
    <row r="27" spans="1:72">
      <c r="A27" s="2215" t="s">
        <v>2034</v>
      </c>
      <c r="B27" s="2216" t="s">
        <v>2023</v>
      </c>
      <c r="C27" s="2218">
        <f t="shared" si="14"/>
        <v>0</v>
      </c>
      <c r="D27" s="2217"/>
      <c r="E27" s="2217"/>
      <c r="F27" s="2217"/>
      <c r="G27" s="2217"/>
      <c r="H27" s="2218">
        <f t="shared" si="15"/>
        <v>0</v>
      </c>
      <c r="I27" s="2217"/>
      <c r="J27" s="2217"/>
      <c r="K27" s="2217"/>
      <c r="L27" s="2217"/>
      <c r="M27" s="2218">
        <f t="shared" si="16"/>
        <v>0</v>
      </c>
      <c r="N27" s="2217"/>
      <c r="O27" s="2217"/>
      <c r="P27" s="2217"/>
      <c r="Q27" s="2217"/>
      <c r="R27" s="2218">
        <f t="shared" si="17"/>
        <v>0</v>
      </c>
      <c r="S27" s="2217"/>
      <c r="T27" s="2217"/>
      <c r="U27" s="2217"/>
      <c r="V27" s="2217"/>
      <c r="W27" s="2218">
        <f t="shared" si="18"/>
        <v>0</v>
      </c>
      <c r="X27" s="2217"/>
      <c r="Y27" s="2217"/>
      <c r="Z27" s="2217"/>
      <c r="AA27" s="2217"/>
      <c r="AB27" s="2218">
        <f t="shared" si="19"/>
        <v>0</v>
      </c>
      <c r="AC27" s="2217"/>
      <c r="AD27" s="2217"/>
      <c r="AE27" s="2217"/>
      <c r="AF27" s="2217"/>
      <c r="AG27" s="2218">
        <f t="shared" si="20"/>
        <v>0</v>
      </c>
      <c r="AH27" s="2217"/>
      <c r="AI27" s="2217"/>
      <c r="AJ27" s="2217"/>
      <c r="AK27" s="2217"/>
      <c r="AL27" s="2218">
        <f t="shared" si="21"/>
        <v>0</v>
      </c>
      <c r="AM27" s="2217"/>
      <c r="AN27" s="2217"/>
      <c r="AO27" s="2217"/>
      <c r="AP27" s="2217"/>
      <c r="AQ27" s="2218">
        <f t="shared" si="22"/>
        <v>0</v>
      </c>
      <c r="AR27" s="2217"/>
      <c r="AS27" s="2217"/>
      <c r="AT27" s="2217"/>
      <c r="AU27" s="2217"/>
      <c r="AV27" s="2218">
        <f t="shared" si="23"/>
        <v>0</v>
      </c>
      <c r="AW27" s="2217"/>
      <c r="AX27" s="2217"/>
      <c r="AY27" s="2217"/>
      <c r="AZ27" s="2217"/>
      <c r="BA27" s="2218">
        <f t="shared" si="24"/>
        <v>0</v>
      </c>
      <c r="BB27" s="2217"/>
      <c r="BC27" s="2217"/>
      <c r="BD27" s="2217"/>
      <c r="BE27" s="2217"/>
      <c r="BF27" s="2218">
        <f t="shared" si="25"/>
        <v>0</v>
      </c>
      <c r="BG27" s="2217"/>
      <c r="BH27" s="2217"/>
      <c r="BI27" s="2217"/>
      <c r="BJ27" s="2217"/>
      <c r="BK27" s="2218">
        <f t="shared" si="26"/>
        <v>0</v>
      </c>
      <c r="BL27" s="2217"/>
      <c r="BM27" s="2217"/>
      <c r="BN27" s="2217"/>
      <c r="BO27" s="2217"/>
      <c r="BP27" s="2217"/>
      <c r="BQ27" s="2218">
        <f t="shared" si="27"/>
        <v>0</v>
      </c>
      <c r="BR27" s="2217"/>
      <c r="BS27" s="2217"/>
      <c r="BT27" s="2217"/>
    </row>
    <row r="28" spans="1:72">
      <c r="A28" s="2215" t="s">
        <v>2035</v>
      </c>
      <c r="B28" s="2216" t="s">
        <v>2023</v>
      </c>
      <c r="C28" s="2218">
        <f t="shared" si="14"/>
        <v>0</v>
      </c>
      <c r="D28" s="2217"/>
      <c r="E28" s="2217"/>
      <c r="F28" s="2217"/>
      <c r="G28" s="2217"/>
      <c r="H28" s="2218">
        <f t="shared" si="15"/>
        <v>0</v>
      </c>
      <c r="I28" s="2217"/>
      <c r="J28" s="2217"/>
      <c r="K28" s="2217"/>
      <c r="L28" s="2217"/>
      <c r="M28" s="2218">
        <f t="shared" si="16"/>
        <v>0</v>
      </c>
      <c r="N28" s="2217"/>
      <c r="O28" s="2217"/>
      <c r="P28" s="2217"/>
      <c r="Q28" s="2217"/>
      <c r="R28" s="2218">
        <f t="shared" si="17"/>
        <v>0</v>
      </c>
      <c r="S28" s="2217"/>
      <c r="T28" s="2217"/>
      <c r="U28" s="2217"/>
      <c r="V28" s="2217"/>
      <c r="W28" s="2218">
        <f t="shared" si="18"/>
        <v>0</v>
      </c>
      <c r="X28" s="2217"/>
      <c r="Y28" s="2217"/>
      <c r="Z28" s="2217"/>
      <c r="AA28" s="2217"/>
      <c r="AB28" s="2218">
        <f t="shared" si="19"/>
        <v>0</v>
      </c>
      <c r="AC28" s="2217"/>
      <c r="AD28" s="2217"/>
      <c r="AE28" s="2217"/>
      <c r="AF28" s="2217"/>
      <c r="AG28" s="2218">
        <f t="shared" si="20"/>
        <v>0</v>
      </c>
      <c r="AH28" s="2217"/>
      <c r="AI28" s="2217"/>
      <c r="AJ28" s="2217"/>
      <c r="AK28" s="2217"/>
      <c r="AL28" s="2218">
        <f t="shared" si="21"/>
        <v>0</v>
      </c>
      <c r="AM28" s="2217"/>
      <c r="AN28" s="2217"/>
      <c r="AO28" s="2217"/>
      <c r="AP28" s="2217"/>
      <c r="AQ28" s="2218">
        <f t="shared" si="22"/>
        <v>0</v>
      </c>
      <c r="AR28" s="2217"/>
      <c r="AS28" s="2217"/>
      <c r="AT28" s="2217"/>
      <c r="AU28" s="2217"/>
      <c r="AV28" s="2218">
        <f t="shared" si="23"/>
        <v>0</v>
      </c>
      <c r="AW28" s="2217"/>
      <c r="AX28" s="2217"/>
      <c r="AY28" s="2217"/>
      <c r="AZ28" s="2217"/>
      <c r="BA28" s="2218">
        <f t="shared" si="24"/>
        <v>0</v>
      </c>
      <c r="BB28" s="2217"/>
      <c r="BC28" s="2217"/>
      <c r="BD28" s="2217"/>
      <c r="BE28" s="2217"/>
      <c r="BF28" s="2218">
        <f t="shared" si="25"/>
        <v>0</v>
      </c>
      <c r="BG28" s="2217"/>
      <c r="BH28" s="2217"/>
      <c r="BI28" s="2217"/>
      <c r="BJ28" s="2217"/>
      <c r="BK28" s="2218">
        <f t="shared" si="26"/>
        <v>0</v>
      </c>
      <c r="BL28" s="2217"/>
      <c r="BM28" s="2217"/>
      <c r="BN28" s="2217"/>
      <c r="BO28" s="2217"/>
      <c r="BP28" s="2217"/>
      <c r="BQ28" s="2218">
        <f t="shared" si="27"/>
        <v>0</v>
      </c>
      <c r="BR28" s="2217"/>
      <c r="BS28" s="2217"/>
      <c r="BT28" s="2217"/>
    </row>
    <row r="29" spans="1:72">
      <c r="A29" s="2215" t="s">
        <v>2036</v>
      </c>
      <c r="B29" s="2216" t="s">
        <v>2023</v>
      </c>
      <c r="C29" s="2218">
        <f t="shared" si="14"/>
        <v>0</v>
      </c>
      <c r="D29" s="2217"/>
      <c r="E29" s="2217"/>
      <c r="F29" s="2217"/>
      <c r="G29" s="2217"/>
      <c r="H29" s="2218">
        <f t="shared" si="15"/>
        <v>0</v>
      </c>
      <c r="I29" s="2217"/>
      <c r="J29" s="2217"/>
      <c r="K29" s="2217"/>
      <c r="L29" s="2217"/>
      <c r="M29" s="2218">
        <f t="shared" si="16"/>
        <v>0</v>
      </c>
      <c r="N29" s="2217"/>
      <c r="O29" s="2217"/>
      <c r="P29" s="2217"/>
      <c r="Q29" s="2217"/>
      <c r="R29" s="2218">
        <f t="shared" si="17"/>
        <v>0</v>
      </c>
      <c r="S29" s="2217"/>
      <c r="T29" s="2217"/>
      <c r="U29" s="2217"/>
      <c r="V29" s="2217"/>
      <c r="W29" s="2218">
        <f t="shared" si="18"/>
        <v>0</v>
      </c>
      <c r="X29" s="2217"/>
      <c r="Y29" s="2217"/>
      <c r="Z29" s="2217"/>
      <c r="AA29" s="2217"/>
      <c r="AB29" s="2218">
        <f t="shared" si="19"/>
        <v>0</v>
      </c>
      <c r="AC29" s="2217"/>
      <c r="AD29" s="2217"/>
      <c r="AE29" s="2217"/>
      <c r="AF29" s="2217"/>
      <c r="AG29" s="2218">
        <f t="shared" si="20"/>
        <v>0</v>
      </c>
      <c r="AH29" s="2217"/>
      <c r="AI29" s="2217"/>
      <c r="AJ29" s="2217"/>
      <c r="AK29" s="2217"/>
      <c r="AL29" s="2218">
        <f t="shared" si="21"/>
        <v>0</v>
      </c>
      <c r="AM29" s="2217"/>
      <c r="AN29" s="2217"/>
      <c r="AO29" s="2217"/>
      <c r="AP29" s="2217"/>
      <c r="AQ29" s="2218">
        <f t="shared" si="22"/>
        <v>0</v>
      </c>
      <c r="AR29" s="2217"/>
      <c r="AS29" s="2217"/>
      <c r="AT29" s="2217"/>
      <c r="AU29" s="2217"/>
      <c r="AV29" s="2218">
        <f t="shared" si="23"/>
        <v>0</v>
      </c>
      <c r="AW29" s="2217"/>
      <c r="AX29" s="2217"/>
      <c r="AY29" s="2217"/>
      <c r="AZ29" s="2217"/>
      <c r="BA29" s="2218">
        <f t="shared" si="24"/>
        <v>0</v>
      </c>
      <c r="BB29" s="2217"/>
      <c r="BC29" s="2217"/>
      <c r="BD29" s="2217"/>
      <c r="BE29" s="2217"/>
      <c r="BF29" s="2218">
        <f t="shared" si="25"/>
        <v>0</v>
      </c>
      <c r="BG29" s="2217"/>
      <c r="BH29" s="2217"/>
      <c r="BI29" s="2217"/>
      <c r="BJ29" s="2217"/>
      <c r="BK29" s="2218">
        <f t="shared" si="26"/>
        <v>0</v>
      </c>
      <c r="BL29" s="2217"/>
      <c r="BM29" s="2217"/>
      <c r="BN29" s="2217"/>
      <c r="BO29" s="2217"/>
      <c r="BP29" s="2217"/>
      <c r="BQ29" s="2218">
        <f t="shared" si="27"/>
        <v>0</v>
      </c>
      <c r="BR29" s="2217"/>
      <c r="BS29" s="2217"/>
      <c r="BT29" s="2217"/>
    </row>
    <row r="30" spans="1:72">
      <c r="A30" s="2215" t="s">
        <v>2037</v>
      </c>
      <c r="B30" s="2216" t="s">
        <v>2023</v>
      </c>
      <c r="C30" s="2218">
        <f t="shared" si="14"/>
        <v>0</v>
      </c>
      <c r="D30" s="2217"/>
      <c r="E30" s="2217"/>
      <c r="F30" s="2217"/>
      <c r="G30" s="2217"/>
      <c r="H30" s="2218">
        <f t="shared" si="15"/>
        <v>0</v>
      </c>
      <c r="I30" s="2217"/>
      <c r="J30" s="2217"/>
      <c r="K30" s="2217"/>
      <c r="L30" s="2217"/>
      <c r="M30" s="2218">
        <f t="shared" si="16"/>
        <v>0</v>
      </c>
      <c r="N30" s="2217"/>
      <c r="O30" s="2217"/>
      <c r="P30" s="2217"/>
      <c r="Q30" s="2217"/>
      <c r="R30" s="2218">
        <f t="shared" si="17"/>
        <v>0</v>
      </c>
      <c r="S30" s="2217"/>
      <c r="T30" s="2217"/>
      <c r="U30" s="2217"/>
      <c r="V30" s="2217"/>
      <c r="W30" s="2218">
        <f t="shared" si="18"/>
        <v>0</v>
      </c>
      <c r="X30" s="2217"/>
      <c r="Y30" s="2217"/>
      <c r="Z30" s="2217"/>
      <c r="AA30" s="2217"/>
      <c r="AB30" s="2218">
        <f t="shared" si="19"/>
        <v>0</v>
      </c>
      <c r="AC30" s="2217"/>
      <c r="AD30" s="2217"/>
      <c r="AE30" s="2217"/>
      <c r="AF30" s="2217"/>
      <c r="AG30" s="2218">
        <f t="shared" si="20"/>
        <v>0</v>
      </c>
      <c r="AH30" s="2217"/>
      <c r="AI30" s="2217"/>
      <c r="AJ30" s="2217"/>
      <c r="AK30" s="2217"/>
      <c r="AL30" s="2218">
        <f t="shared" si="21"/>
        <v>0</v>
      </c>
      <c r="AM30" s="2217"/>
      <c r="AN30" s="2217"/>
      <c r="AO30" s="2217"/>
      <c r="AP30" s="2217"/>
      <c r="AQ30" s="2218">
        <f t="shared" si="22"/>
        <v>0</v>
      </c>
      <c r="AR30" s="2217"/>
      <c r="AS30" s="2217"/>
      <c r="AT30" s="2217"/>
      <c r="AU30" s="2217"/>
      <c r="AV30" s="2218">
        <f t="shared" si="23"/>
        <v>0</v>
      </c>
      <c r="AW30" s="2217"/>
      <c r="AX30" s="2217"/>
      <c r="AY30" s="2217"/>
      <c r="AZ30" s="2217"/>
      <c r="BA30" s="2218">
        <f t="shared" si="24"/>
        <v>0</v>
      </c>
      <c r="BB30" s="2217"/>
      <c r="BC30" s="2217"/>
      <c r="BD30" s="2217"/>
      <c r="BE30" s="2217"/>
      <c r="BF30" s="2218">
        <f t="shared" si="25"/>
        <v>0</v>
      </c>
      <c r="BG30" s="2217"/>
      <c r="BH30" s="2217"/>
      <c r="BI30" s="2217"/>
      <c r="BJ30" s="2217"/>
      <c r="BK30" s="2218">
        <f t="shared" si="26"/>
        <v>0</v>
      </c>
      <c r="BL30" s="2217"/>
      <c r="BM30" s="2217"/>
      <c r="BN30" s="2217"/>
      <c r="BO30" s="2217"/>
      <c r="BP30" s="2217"/>
      <c r="BQ30" s="2218">
        <f t="shared" si="27"/>
        <v>0</v>
      </c>
      <c r="BR30" s="2217"/>
      <c r="BS30" s="2217"/>
      <c r="BT30" s="2217"/>
    </row>
    <row r="31" spans="1:72">
      <c r="A31" s="2215"/>
      <c r="B31" s="2216"/>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3"/>
      <c r="BE31" s="2213"/>
      <c r="BF31" s="2213"/>
      <c r="BG31" s="2213"/>
      <c r="BH31" s="2213"/>
      <c r="BI31" s="2213"/>
      <c r="BJ31" s="2213"/>
      <c r="BK31" s="2213"/>
      <c r="BL31" s="2213"/>
      <c r="BM31" s="2213"/>
      <c r="BN31" s="2213"/>
      <c r="BO31" s="2213"/>
      <c r="BP31" s="2213"/>
      <c r="BQ31" s="2213"/>
      <c r="BR31" s="2213"/>
      <c r="BS31" s="2213"/>
      <c r="BT31" s="2213"/>
    </row>
    <row r="32" spans="1:72" s="2214" customFormat="1">
      <c r="A32" s="2223" t="s">
        <v>2038</v>
      </c>
      <c r="B32" s="2224"/>
      <c r="C32" s="2213"/>
      <c r="D32" s="2213"/>
      <c r="E32" s="2213"/>
      <c r="F32" s="2213"/>
      <c r="G32" s="2213"/>
      <c r="H32" s="2213"/>
      <c r="I32" s="2213"/>
      <c r="J32" s="2213"/>
      <c r="K32" s="2213"/>
      <c r="L32" s="2213"/>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13"/>
      <c r="BL32" s="2213"/>
      <c r="BM32" s="2213"/>
      <c r="BN32" s="2213"/>
      <c r="BO32" s="2213"/>
      <c r="BP32" s="2213"/>
      <c r="BQ32" s="2213"/>
      <c r="BR32" s="2213"/>
      <c r="BS32" s="2213"/>
      <c r="BT32" s="2213"/>
    </row>
    <row r="33" spans="1:72">
      <c r="A33" s="2215" t="s">
        <v>1963</v>
      </c>
      <c r="B33" s="2216" t="s">
        <v>2023</v>
      </c>
      <c r="C33" s="2218">
        <f t="shared" ref="C33:C39" si="28">SUM(D33:G33)</f>
        <v>0</v>
      </c>
      <c r="D33" s="2217"/>
      <c r="E33" s="2217"/>
      <c r="F33" s="2217"/>
      <c r="G33" s="2217"/>
      <c r="H33" s="2218">
        <f t="shared" ref="H33:H39" si="29">SUM(I33:L33)</f>
        <v>0</v>
      </c>
      <c r="I33" s="2217"/>
      <c r="J33" s="2217"/>
      <c r="K33" s="2217"/>
      <c r="L33" s="2217"/>
      <c r="M33" s="2218">
        <f t="shared" ref="M33:M39" si="30">SUM(N33:Q33)</f>
        <v>0</v>
      </c>
      <c r="N33" s="2217"/>
      <c r="O33" s="2217"/>
      <c r="P33" s="2217"/>
      <c r="Q33" s="2217"/>
      <c r="R33" s="2218">
        <f t="shared" ref="R33:R39" si="31">SUM(S33:V33)</f>
        <v>0</v>
      </c>
      <c r="S33" s="2217"/>
      <c r="T33" s="2217"/>
      <c r="U33" s="2217"/>
      <c r="V33" s="2217"/>
      <c r="W33" s="2218">
        <f t="shared" ref="W33:W39" si="32">SUM(X33:AA33)</f>
        <v>0</v>
      </c>
      <c r="X33" s="2217"/>
      <c r="Y33" s="2217"/>
      <c r="Z33" s="2217"/>
      <c r="AA33" s="2217"/>
      <c r="AB33" s="2218">
        <f t="shared" ref="AB33:AB39" si="33">SUM(AC33:AF33)</f>
        <v>0</v>
      </c>
      <c r="AC33" s="2217"/>
      <c r="AD33" s="2217"/>
      <c r="AE33" s="2217"/>
      <c r="AF33" s="2217"/>
      <c r="AG33" s="2218">
        <f t="shared" ref="AG33:AG39" si="34">SUM(AH33:AK33)</f>
        <v>0</v>
      </c>
      <c r="AH33" s="2217"/>
      <c r="AI33" s="2217"/>
      <c r="AJ33" s="2217"/>
      <c r="AK33" s="2217"/>
      <c r="AL33" s="2218">
        <f t="shared" ref="AL33:AL39" si="35">SUM(AM33:AP33)</f>
        <v>0</v>
      </c>
      <c r="AM33" s="2217"/>
      <c r="AN33" s="2217"/>
      <c r="AO33" s="2217"/>
      <c r="AP33" s="2217"/>
      <c r="AQ33" s="2218">
        <f t="shared" ref="AQ33:AQ39" si="36">SUM(AR33:AU33)</f>
        <v>0</v>
      </c>
      <c r="AR33" s="2217"/>
      <c r="AS33" s="2217"/>
      <c r="AT33" s="2217"/>
      <c r="AU33" s="2217"/>
      <c r="AV33" s="2218">
        <f t="shared" ref="AV33:AV39" si="37">SUM(AW33:AZ33)</f>
        <v>0</v>
      </c>
      <c r="AW33" s="2217"/>
      <c r="AX33" s="2217"/>
      <c r="AY33" s="2217"/>
      <c r="AZ33" s="2217"/>
      <c r="BA33" s="2218">
        <f t="shared" ref="BA33:BA39" si="38">SUM(BB33:BE33)</f>
        <v>0</v>
      </c>
      <c r="BB33" s="2217"/>
      <c r="BC33" s="2217"/>
      <c r="BD33" s="2217"/>
      <c r="BE33" s="2217"/>
      <c r="BF33" s="2218">
        <f t="shared" ref="BF33:BF39" si="39">SUM(BG33:BJ33)</f>
        <v>0</v>
      </c>
      <c r="BG33" s="2217"/>
      <c r="BH33" s="2217"/>
      <c r="BI33" s="2217"/>
      <c r="BJ33" s="2217"/>
      <c r="BK33" s="2218">
        <f t="shared" ref="BK33:BK39" si="40">SUM(BL33:BO33)</f>
        <v>0</v>
      </c>
      <c r="BL33" s="2217"/>
      <c r="BM33" s="2217"/>
      <c r="BN33" s="2217"/>
      <c r="BO33" s="2217"/>
      <c r="BP33" s="2217"/>
      <c r="BQ33" s="2218">
        <f t="shared" ref="BQ33:BQ39" si="41">SUM(BR33:BU33)</f>
        <v>0</v>
      </c>
      <c r="BR33" s="2217"/>
      <c r="BS33" s="2217"/>
      <c r="BT33" s="2217"/>
    </row>
    <row r="34" spans="1:72">
      <c r="A34" s="2215" t="s">
        <v>2039</v>
      </c>
      <c r="B34" s="2216" t="s">
        <v>2023</v>
      </c>
      <c r="C34" s="2218">
        <f t="shared" si="28"/>
        <v>0</v>
      </c>
      <c r="D34" s="2217"/>
      <c r="E34" s="2217"/>
      <c r="F34" s="2217"/>
      <c r="G34" s="2217"/>
      <c r="H34" s="2218">
        <f t="shared" si="29"/>
        <v>0</v>
      </c>
      <c r="I34" s="2217"/>
      <c r="J34" s="2217"/>
      <c r="K34" s="2217"/>
      <c r="L34" s="2217"/>
      <c r="M34" s="2218">
        <f t="shared" si="30"/>
        <v>0</v>
      </c>
      <c r="N34" s="2217"/>
      <c r="O34" s="2217"/>
      <c r="P34" s="2217"/>
      <c r="Q34" s="2217"/>
      <c r="R34" s="2218">
        <f t="shared" si="31"/>
        <v>0</v>
      </c>
      <c r="S34" s="2217"/>
      <c r="T34" s="2217"/>
      <c r="U34" s="2217"/>
      <c r="V34" s="2217"/>
      <c r="W34" s="2218">
        <f t="shared" si="32"/>
        <v>0</v>
      </c>
      <c r="X34" s="2217"/>
      <c r="Y34" s="2217"/>
      <c r="Z34" s="2217"/>
      <c r="AA34" s="2217"/>
      <c r="AB34" s="2218">
        <f t="shared" si="33"/>
        <v>0</v>
      </c>
      <c r="AC34" s="2217"/>
      <c r="AD34" s="2217"/>
      <c r="AE34" s="2217"/>
      <c r="AF34" s="2217"/>
      <c r="AG34" s="2218">
        <f t="shared" si="34"/>
        <v>0</v>
      </c>
      <c r="AH34" s="2217"/>
      <c r="AI34" s="2217"/>
      <c r="AJ34" s="2217"/>
      <c r="AK34" s="2217"/>
      <c r="AL34" s="2218">
        <f t="shared" si="35"/>
        <v>0</v>
      </c>
      <c r="AM34" s="2217"/>
      <c r="AN34" s="2217"/>
      <c r="AO34" s="2217"/>
      <c r="AP34" s="2217"/>
      <c r="AQ34" s="2218">
        <f t="shared" si="36"/>
        <v>0</v>
      </c>
      <c r="AR34" s="2217"/>
      <c r="AS34" s="2217"/>
      <c r="AT34" s="2217"/>
      <c r="AU34" s="2217"/>
      <c r="AV34" s="2218">
        <f t="shared" si="37"/>
        <v>0</v>
      </c>
      <c r="AW34" s="2217"/>
      <c r="AX34" s="2217"/>
      <c r="AY34" s="2217"/>
      <c r="AZ34" s="2217"/>
      <c r="BA34" s="2218">
        <f t="shared" si="38"/>
        <v>0</v>
      </c>
      <c r="BB34" s="2217"/>
      <c r="BC34" s="2217"/>
      <c r="BD34" s="2217"/>
      <c r="BE34" s="2217"/>
      <c r="BF34" s="2218">
        <f t="shared" si="39"/>
        <v>0</v>
      </c>
      <c r="BG34" s="2217"/>
      <c r="BH34" s="2217"/>
      <c r="BI34" s="2217"/>
      <c r="BJ34" s="2217"/>
      <c r="BK34" s="2218">
        <f t="shared" si="40"/>
        <v>0</v>
      </c>
      <c r="BL34" s="2217"/>
      <c r="BM34" s="2217"/>
      <c r="BN34" s="2217"/>
      <c r="BO34" s="2217"/>
      <c r="BP34" s="2217"/>
      <c r="BQ34" s="2218">
        <f t="shared" si="41"/>
        <v>0</v>
      </c>
      <c r="BR34" s="2217"/>
      <c r="BS34" s="2217"/>
      <c r="BT34" s="2217"/>
    </row>
    <row r="35" spans="1:72">
      <c r="A35" s="2215" t="s">
        <v>1964</v>
      </c>
      <c r="B35" s="2216" t="s">
        <v>2023</v>
      </c>
      <c r="C35" s="2218">
        <f t="shared" si="28"/>
        <v>0</v>
      </c>
      <c r="D35" s="2217"/>
      <c r="E35" s="2217"/>
      <c r="F35" s="2217"/>
      <c r="G35" s="2217"/>
      <c r="H35" s="2218">
        <f t="shared" si="29"/>
        <v>0</v>
      </c>
      <c r="I35" s="2217"/>
      <c r="J35" s="2217"/>
      <c r="K35" s="2217"/>
      <c r="L35" s="2217"/>
      <c r="M35" s="2218">
        <f t="shared" si="30"/>
        <v>0</v>
      </c>
      <c r="N35" s="2217"/>
      <c r="O35" s="2217"/>
      <c r="P35" s="2217"/>
      <c r="Q35" s="2217"/>
      <c r="R35" s="2218">
        <f t="shared" si="31"/>
        <v>0</v>
      </c>
      <c r="S35" s="2217"/>
      <c r="T35" s="2217"/>
      <c r="U35" s="2217"/>
      <c r="V35" s="2217"/>
      <c r="W35" s="2218">
        <f t="shared" si="32"/>
        <v>0</v>
      </c>
      <c r="X35" s="2217"/>
      <c r="Y35" s="2217"/>
      <c r="Z35" s="2217"/>
      <c r="AA35" s="2217"/>
      <c r="AB35" s="2218">
        <f t="shared" si="33"/>
        <v>0</v>
      </c>
      <c r="AC35" s="2217"/>
      <c r="AD35" s="2217"/>
      <c r="AE35" s="2217"/>
      <c r="AF35" s="2217"/>
      <c r="AG35" s="2218">
        <f t="shared" si="34"/>
        <v>0</v>
      </c>
      <c r="AH35" s="2217"/>
      <c r="AI35" s="2217"/>
      <c r="AJ35" s="2217"/>
      <c r="AK35" s="2217"/>
      <c r="AL35" s="2218">
        <f t="shared" si="35"/>
        <v>0</v>
      </c>
      <c r="AM35" s="2217"/>
      <c r="AN35" s="2217"/>
      <c r="AO35" s="2217"/>
      <c r="AP35" s="2217"/>
      <c r="AQ35" s="2218">
        <f t="shared" si="36"/>
        <v>0</v>
      </c>
      <c r="AR35" s="2217"/>
      <c r="AS35" s="2217"/>
      <c r="AT35" s="2217"/>
      <c r="AU35" s="2217"/>
      <c r="AV35" s="2218">
        <f t="shared" si="37"/>
        <v>0</v>
      </c>
      <c r="AW35" s="2217"/>
      <c r="AX35" s="2217"/>
      <c r="AY35" s="2217"/>
      <c r="AZ35" s="2217"/>
      <c r="BA35" s="2218">
        <f t="shared" si="38"/>
        <v>0</v>
      </c>
      <c r="BB35" s="2217"/>
      <c r="BC35" s="2217"/>
      <c r="BD35" s="2217"/>
      <c r="BE35" s="2217"/>
      <c r="BF35" s="2218">
        <f t="shared" si="39"/>
        <v>0</v>
      </c>
      <c r="BG35" s="2217"/>
      <c r="BH35" s="2217"/>
      <c r="BI35" s="2217"/>
      <c r="BJ35" s="2217"/>
      <c r="BK35" s="2218">
        <f t="shared" si="40"/>
        <v>0</v>
      </c>
      <c r="BL35" s="2217"/>
      <c r="BM35" s="2217"/>
      <c r="BN35" s="2217"/>
      <c r="BO35" s="2217"/>
      <c r="BP35" s="2217"/>
      <c r="BQ35" s="2218">
        <f t="shared" si="41"/>
        <v>0</v>
      </c>
      <c r="BR35" s="2217"/>
      <c r="BS35" s="2217"/>
      <c r="BT35" s="2217"/>
    </row>
    <row r="36" spans="1:72">
      <c r="A36" s="2215" t="s">
        <v>1965</v>
      </c>
      <c r="B36" s="2216" t="s">
        <v>2023</v>
      </c>
      <c r="C36" s="2218">
        <f t="shared" si="28"/>
        <v>0</v>
      </c>
      <c r="D36" s="2217"/>
      <c r="E36" s="2217"/>
      <c r="F36" s="2217"/>
      <c r="G36" s="2217"/>
      <c r="H36" s="2218">
        <f t="shared" si="29"/>
        <v>0</v>
      </c>
      <c r="I36" s="2217"/>
      <c r="J36" s="2217"/>
      <c r="K36" s="2217"/>
      <c r="L36" s="2217"/>
      <c r="M36" s="2218">
        <f t="shared" si="30"/>
        <v>0</v>
      </c>
      <c r="N36" s="2217"/>
      <c r="O36" s="2217"/>
      <c r="P36" s="2217"/>
      <c r="Q36" s="2217"/>
      <c r="R36" s="2218">
        <f t="shared" si="31"/>
        <v>0</v>
      </c>
      <c r="S36" s="2217"/>
      <c r="T36" s="2217"/>
      <c r="U36" s="2217"/>
      <c r="V36" s="2217"/>
      <c r="W36" s="2218">
        <f t="shared" si="32"/>
        <v>0</v>
      </c>
      <c r="X36" s="2217"/>
      <c r="Y36" s="2217"/>
      <c r="Z36" s="2217"/>
      <c r="AA36" s="2217"/>
      <c r="AB36" s="2218">
        <f t="shared" si="33"/>
        <v>0</v>
      </c>
      <c r="AC36" s="2217"/>
      <c r="AD36" s="2217"/>
      <c r="AE36" s="2217"/>
      <c r="AF36" s="2217"/>
      <c r="AG36" s="2218">
        <f t="shared" si="34"/>
        <v>0</v>
      </c>
      <c r="AH36" s="2217"/>
      <c r="AI36" s="2217"/>
      <c r="AJ36" s="2217"/>
      <c r="AK36" s="2217"/>
      <c r="AL36" s="2218">
        <f t="shared" si="35"/>
        <v>0</v>
      </c>
      <c r="AM36" s="2217"/>
      <c r="AN36" s="2217"/>
      <c r="AO36" s="2217"/>
      <c r="AP36" s="2217"/>
      <c r="AQ36" s="2218">
        <f t="shared" si="36"/>
        <v>0</v>
      </c>
      <c r="AR36" s="2217"/>
      <c r="AS36" s="2217"/>
      <c r="AT36" s="2217"/>
      <c r="AU36" s="2217"/>
      <c r="AV36" s="2218">
        <f t="shared" si="37"/>
        <v>0</v>
      </c>
      <c r="AW36" s="2217"/>
      <c r="AX36" s="2217"/>
      <c r="AY36" s="2217"/>
      <c r="AZ36" s="2217"/>
      <c r="BA36" s="2218">
        <f t="shared" si="38"/>
        <v>0</v>
      </c>
      <c r="BB36" s="2217"/>
      <c r="BC36" s="2217"/>
      <c r="BD36" s="2217"/>
      <c r="BE36" s="2217"/>
      <c r="BF36" s="2218">
        <f t="shared" si="39"/>
        <v>0</v>
      </c>
      <c r="BG36" s="2217"/>
      <c r="BH36" s="2217"/>
      <c r="BI36" s="2217"/>
      <c r="BJ36" s="2217"/>
      <c r="BK36" s="2218">
        <f t="shared" si="40"/>
        <v>0</v>
      </c>
      <c r="BL36" s="2217"/>
      <c r="BM36" s="2217"/>
      <c r="BN36" s="2217"/>
      <c r="BO36" s="2217"/>
      <c r="BP36" s="2217"/>
      <c r="BQ36" s="2218">
        <f t="shared" si="41"/>
        <v>0</v>
      </c>
      <c r="BR36" s="2217"/>
      <c r="BS36" s="2217"/>
      <c r="BT36" s="2217"/>
    </row>
    <row r="37" spans="1:72">
      <c r="A37" s="2215" t="s">
        <v>1966</v>
      </c>
      <c r="B37" s="2216" t="s">
        <v>2023</v>
      </c>
      <c r="C37" s="2218">
        <f t="shared" si="28"/>
        <v>0</v>
      </c>
      <c r="D37" s="2217"/>
      <c r="E37" s="2217"/>
      <c r="F37" s="2217"/>
      <c r="G37" s="2217"/>
      <c r="H37" s="2218">
        <f t="shared" si="29"/>
        <v>0</v>
      </c>
      <c r="I37" s="2217"/>
      <c r="J37" s="2217"/>
      <c r="K37" s="2217"/>
      <c r="L37" s="2217"/>
      <c r="M37" s="2218">
        <f t="shared" si="30"/>
        <v>0</v>
      </c>
      <c r="N37" s="2217"/>
      <c r="O37" s="2217"/>
      <c r="P37" s="2217"/>
      <c r="Q37" s="2217"/>
      <c r="R37" s="2218">
        <f t="shared" si="31"/>
        <v>0</v>
      </c>
      <c r="S37" s="2217"/>
      <c r="T37" s="2217"/>
      <c r="U37" s="2217"/>
      <c r="V37" s="2217"/>
      <c r="W37" s="2218">
        <f t="shared" si="32"/>
        <v>0</v>
      </c>
      <c r="X37" s="2217"/>
      <c r="Y37" s="2217"/>
      <c r="Z37" s="2217"/>
      <c r="AA37" s="2217"/>
      <c r="AB37" s="2218">
        <f t="shared" si="33"/>
        <v>0</v>
      </c>
      <c r="AC37" s="2217"/>
      <c r="AD37" s="2217"/>
      <c r="AE37" s="2217"/>
      <c r="AF37" s="2217"/>
      <c r="AG37" s="2218">
        <f t="shared" si="34"/>
        <v>0</v>
      </c>
      <c r="AH37" s="2217"/>
      <c r="AI37" s="2217"/>
      <c r="AJ37" s="2217"/>
      <c r="AK37" s="2217"/>
      <c r="AL37" s="2218">
        <f t="shared" si="35"/>
        <v>0</v>
      </c>
      <c r="AM37" s="2217"/>
      <c r="AN37" s="2217"/>
      <c r="AO37" s="2217"/>
      <c r="AP37" s="2217"/>
      <c r="AQ37" s="2218">
        <f t="shared" si="36"/>
        <v>0</v>
      </c>
      <c r="AR37" s="2217"/>
      <c r="AS37" s="2217"/>
      <c r="AT37" s="2217"/>
      <c r="AU37" s="2217"/>
      <c r="AV37" s="2218">
        <f t="shared" si="37"/>
        <v>0</v>
      </c>
      <c r="AW37" s="2217"/>
      <c r="AX37" s="2217"/>
      <c r="AY37" s="2217"/>
      <c r="AZ37" s="2217"/>
      <c r="BA37" s="2218">
        <f t="shared" si="38"/>
        <v>0</v>
      </c>
      <c r="BB37" s="2217"/>
      <c r="BC37" s="2217"/>
      <c r="BD37" s="2217"/>
      <c r="BE37" s="2217"/>
      <c r="BF37" s="2218">
        <f t="shared" si="39"/>
        <v>0</v>
      </c>
      <c r="BG37" s="2217"/>
      <c r="BH37" s="2217"/>
      <c r="BI37" s="2217"/>
      <c r="BJ37" s="2217"/>
      <c r="BK37" s="2218">
        <f t="shared" si="40"/>
        <v>0</v>
      </c>
      <c r="BL37" s="2217"/>
      <c r="BM37" s="2217"/>
      <c r="BN37" s="2217"/>
      <c r="BO37" s="2217"/>
      <c r="BP37" s="2217"/>
      <c r="BQ37" s="2218">
        <f t="shared" si="41"/>
        <v>0</v>
      </c>
      <c r="BR37" s="2217"/>
      <c r="BS37" s="2217"/>
      <c r="BT37" s="2217"/>
    </row>
    <row r="38" spans="1:72">
      <c r="A38" s="2215" t="s">
        <v>1967</v>
      </c>
      <c r="B38" s="2216" t="s">
        <v>2023</v>
      </c>
      <c r="C38" s="2218">
        <f t="shared" si="28"/>
        <v>0</v>
      </c>
      <c r="D38" s="2217"/>
      <c r="E38" s="2217"/>
      <c r="F38" s="2217"/>
      <c r="G38" s="2217"/>
      <c r="H38" s="2218">
        <f t="shared" si="29"/>
        <v>0</v>
      </c>
      <c r="I38" s="2217"/>
      <c r="J38" s="2217"/>
      <c r="K38" s="2217"/>
      <c r="L38" s="2217"/>
      <c r="M38" s="2218">
        <f t="shared" si="30"/>
        <v>0</v>
      </c>
      <c r="N38" s="2217"/>
      <c r="O38" s="2217"/>
      <c r="P38" s="2217"/>
      <c r="Q38" s="2217"/>
      <c r="R38" s="2218">
        <f t="shared" si="31"/>
        <v>0</v>
      </c>
      <c r="S38" s="2217"/>
      <c r="T38" s="2217"/>
      <c r="U38" s="2217"/>
      <c r="V38" s="2217"/>
      <c r="W38" s="2218">
        <f t="shared" si="32"/>
        <v>0</v>
      </c>
      <c r="X38" s="2217"/>
      <c r="Y38" s="2217"/>
      <c r="Z38" s="2217"/>
      <c r="AA38" s="2217"/>
      <c r="AB38" s="2218">
        <f t="shared" si="33"/>
        <v>0</v>
      </c>
      <c r="AC38" s="2217"/>
      <c r="AD38" s="2217"/>
      <c r="AE38" s="2217"/>
      <c r="AF38" s="2217"/>
      <c r="AG38" s="2218">
        <f t="shared" si="34"/>
        <v>0</v>
      </c>
      <c r="AH38" s="2217"/>
      <c r="AI38" s="2217"/>
      <c r="AJ38" s="2217"/>
      <c r="AK38" s="2217"/>
      <c r="AL38" s="2218">
        <f t="shared" si="35"/>
        <v>0</v>
      </c>
      <c r="AM38" s="2217"/>
      <c r="AN38" s="2217"/>
      <c r="AO38" s="2217"/>
      <c r="AP38" s="2217"/>
      <c r="AQ38" s="2218">
        <f t="shared" si="36"/>
        <v>0</v>
      </c>
      <c r="AR38" s="2217"/>
      <c r="AS38" s="2217"/>
      <c r="AT38" s="2217"/>
      <c r="AU38" s="2217"/>
      <c r="AV38" s="2218">
        <f t="shared" si="37"/>
        <v>0</v>
      </c>
      <c r="AW38" s="2217"/>
      <c r="AX38" s="2217"/>
      <c r="AY38" s="2217"/>
      <c r="AZ38" s="2217"/>
      <c r="BA38" s="2218">
        <f t="shared" si="38"/>
        <v>0</v>
      </c>
      <c r="BB38" s="2217"/>
      <c r="BC38" s="2217"/>
      <c r="BD38" s="2217"/>
      <c r="BE38" s="2217"/>
      <c r="BF38" s="2218">
        <f t="shared" si="39"/>
        <v>0</v>
      </c>
      <c r="BG38" s="2217"/>
      <c r="BH38" s="2217"/>
      <c r="BI38" s="2217"/>
      <c r="BJ38" s="2217"/>
      <c r="BK38" s="2218">
        <f t="shared" si="40"/>
        <v>0</v>
      </c>
      <c r="BL38" s="2217"/>
      <c r="BM38" s="2217"/>
      <c r="BN38" s="2217"/>
      <c r="BO38" s="2217"/>
      <c r="BP38" s="2217"/>
      <c r="BQ38" s="2218">
        <f t="shared" si="41"/>
        <v>0</v>
      </c>
      <c r="BR38" s="2217"/>
      <c r="BS38" s="2217"/>
      <c r="BT38" s="2217"/>
    </row>
    <row r="39" spans="1:72">
      <c r="A39" s="2215" t="s">
        <v>2040</v>
      </c>
      <c r="B39" s="2216" t="s">
        <v>2023</v>
      </c>
      <c r="C39" s="2218">
        <f t="shared" si="28"/>
        <v>0</v>
      </c>
      <c r="D39" s="2217"/>
      <c r="E39" s="2217"/>
      <c r="F39" s="2217"/>
      <c r="G39" s="2217"/>
      <c r="H39" s="2218">
        <f t="shared" si="29"/>
        <v>0</v>
      </c>
      <c r="I39" s="2217"/>
      <c r="J39" s="2217"/>
      <c r="K39" s="2217"/>
      <c r="L39" s="2217"/>
      <c r="M39" s="2218">
        <f t="shared" si="30"/>
        <v>0</v>
      </c>
      <c r="N39" s="2217"/>
      <c r="O39" s="2217"/>
      <c r="P39" s="2217"/>
      <c r="Q39" s="2217"/>
      <c r="R39" s="2218">
        <f t="shared" si="31"/>
        <v>0</v>
      </c>
      <c r="S39" s="2217"/>
      <c r="T39" s="2217"/>
      <c r="U39" s="2217"/>
      <c r="V39" s="2217"/>
      <c r="W39" s="2218">
        <f t="shared" si="32"/>
        <v>0</v>
      </c>
      <c r="X39" s="2217"/>
      <c r="Y39" s="2217"/>
      <c r="Z39" s="2217"/>
      <c r="AA39" s="2217"/>
      <c r="AB39" s="2218">
        <f t="shared" si="33"/>
        <v>0</v>
      </c>
      <c r="AC39" s="2217"/>
      <c r="AD39" s="2217"/>
      <c r="AE39" s="2217"/>
      <c r="AF39" s="2217"/>
      <c r="AG39" s="2218">
        <f t="shared" si="34"/>
        <v>0</v>
      </c>
      <c r="AH39" s="2217"/>
      <c r="AI39" s="2217"/>
      <c r="AJ39" s="2217"/>
      <c r="AK39" s="2217"/>
      <c r="AL39" s="2218">
        <f t="shared" si="35"/>
        <v>0</v>
      </c>
      <c r="AM39" s="2217"/>
      <c r="AN39" s="2217"/>
      <c r="AO39" s="2217"/>
      <c r="AP39" s="2217"/>
      <c r="AQ39" s="2218">
        <f t="shared" si="36"/>
        <v>0</v>
      </c>
      <c r="AR39" s="2217"/>
      <c r="AS39" s="2217"/>
      <c r="AT39" s="2217"/>
      <c r="AU39" s="2217"/>
      <c r="AV39" s="2218">
        <f t="shared" si="37"/>
        <v>0</v>
      </c>
      <c r="AW39" s="2217"/>
      <c r="AX39" s="2217"/>
      <c r="AY39" s="2217"/>
      <c r="AZ39" s="2217"/>
      <c r="BA39" s="2218">
        <f t="shared" si="38"/>
        <v>0</v>
      </c>
      <c r="BB39" s="2217"/>
      <c r="BC39" s="2217"/>
      <c r="BD39" s="2217"/>
      <c r="BE39" s="2217"/>
      <c r="BF39" s="2218">
        <f t="shared" si="39"/>
        <v>0</v>
      </c>
      <c r="BG39" s="2217"/>
      <c r="BH39" s="2217"/>
      <c r="BI39" s="2217"/>
      <c r="BJ39" s="2217"/>
      <c r="BK39" s="2218">
        <f t="shared" si="40"/>
        <v>0</v>
      </c>
      <c r="BL39" s="2217"/>
      <c r="BM39" s="2217"/>
      <c r="BN39" s="2217"/>
      <c r="BO39" s="2217"/>
      <c r="BP39" s="2217"/>
      <c r="BQ39" s="2218">
        <f t="shared" si="41"/>
        <v>0</v>
      </c>
      <c r="BR39" s="2217"/>
      <c r="BS39" s="2217"/>
      <c r="BT39" s="2217"/>
    </row>
    <row r="40" spans="1:72">
      <c r="A40" s="2215"/>
      <c r="B40" s="2216"/>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c r="BD40" s="2213"/>
      <c r="BE40" s="2213"/>
      <c r="BF40" s="2213"/>
      <c r="BG40" s="2213"/>
      <c r="BH40" s="2213"/>
      <c r="BI40" s="2213"/>
      <c r="BJ40" s="2213"/>
      <c r="BK40" s="2213"/>
      <c r="BL40" s="2213"/>
      <c r="BM40" s="2213"/>
      <c r="BN40" s="2213"/>
      <c r="BO40" s="2213"/>
      <c r="BP40" s="2213"/>
      <c r="BQ40" s="2213"/>
      <c r="BR40" s="2213"/>
      <c r="BS40" s="2213"/>
      <c r="BT40" s="2213"/>
    </row>
    <row r="41" spans="1:72" s="2214" customFormat="1">
      <c r="A41" s="2223" t="s">
        <v>2220</v>
      </c>
      <c r="B41" s="2224"/>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13"/>
      <c r="BL41" s="2213"/>
      <c r="BM41" s="2213"/>
      <c r="BN41" s="2213"/>
      <c r="BO41" s="2213"/>
      <c r="BP41" s="2213"/>
      <c r="BQ41" s="2213"/>
      <c r="BR41" s="2213"/>
      <c r="BS41" s="2213"/>
      <c r="BT41" s="2213"/>
    </row>
    <row r="42" spans="1:72">
      <c r="A42" s="2215" t="s">
        <v>1932</v>
      </c>
      <c r="B42" s="2216" t="s">
        <v>2023</v>
      </c>
      <c r="C42" s="2218">
        <f t="shared" ref="C42:C105" si="42">SUM(D42:G42)</f>
        <v>0</v>
      </c>
      <c r="D42" s="2217"/>
      <c r="E42" s="2217"/>
      <c r="F42" s="2217"/>
      <c r="G42" s="2217"/>
      <c r="H42" s="2218">
        <f t="shared" ref="H42:H105" si="43">SUM(I42:L42)</f>
        <v>0</v>
      </c>
      <c r="I42" s="2217"/>
      <c r="J42" s="2217"/>
      <c r="K42" s="2217"/>
      <c r="L42" s="2217"/>
      <c r="M42" s="2218">
        <f t="shared" ref="M42:M105" si="44">SUM(N42:Q42)</f>
        <v>0</v>
      </c>
      <c r="N42" s="2217"/>
      <c r="O42" s="2217"/>
      <c r="P42" s="2217"/>
      <c r="Q42" s="2217"/>
      <c r="R42" s="2218">
        <f t="shared" ref="R42:R105" si="45">SUM(S42:V42)</f>
        <v>0</v>
      </c>
      <c r="S42" s="2217"/>
      <c r="T42" s="2217"/>
      <c r="U42" s="2217"/>
      <c r="V42" s="2217"/>
      <c r="W42" s="2218">
        <f t="shared" ref="W42:W105" si="46">SUM(X42:AA42)</f>
        <v>0</v>
      </c>
      <c r="X42" s="2217"/>
      <c r="Y42" s="2217"/>
      <c r="Z42" s="2217"/>
      <c r="AA42" s="2217"/>
      <c r="AB42" s="2218">
        <f t="shared" ref="AB42:AB105" si="47">SUM(AC42:AF42)</f>
        <v>0</v>
      </c>
      <c r="AC42" s="2217"/>
      <c r="AD42" s="2217"/>
      <c r="AE42" s="2217"/>
      <c r="AF42" s="2217"/>
      <c r="AG42" s="2218">
        <f t="shared" ref="AG42:AG105" si="48">SUM(AH42:AK42)</f>
        <v>0</v>
      </c>
      <c r="AH42" s="2217"/>
      <c r="AI42" s="2217"/>
      <c r="AJ42" s="2217"/>
      <c r="AK42" s="2217"/>
      <c r="AL42" s="2218">
        <f t="shared" ref="AL42:AL105" si="49">SUM(AM42:AP42)</f>
        <v>0</v>
      </c>
      <c r="AM42" s="2217"/>
      <c r="AN42" s="2217"/>
      <c r="AO42" s="2217"/>
      <c r="AP42" s="2217"/>
      <c r="AQ42" s="2218">
        <f t="shared" ref="AQ42:AQ105" si="50">SUM(AR42:AU42)</f>
        <v>0</v>
      </c>
      <c r="AR42" s="2217"/>
      <c r="AS42" s="2217"/>
      <c r="AT42" s="2217"/>
      <c r="AU42" s="2217"/>
      <c r="AV42" s="2218">
        <f t="shared" ref="AV42:AV105" si="51">SUM(AW42:AZ42)</f>
        <v>0</v>
      </c>
      <c r="AW42" s="2217"/>
      <c r="AX42" s="2217"/>
      <c r="AY42" s="2217"/>
      <c r="AZ42" s="2217"/>
      <c r="BA42" s="2218">
        <f t="shared" ref="BA42:BA105" si="52">SUM(BB42:BE42)</f>
        <v>0</v>
      </c>
      <c r="BB42" s="2217"/>
      <c r="BC42" s="2217"/>
      <c r="BD42" s="2217"/>
      <c r="BE42" s="2217"/>
      <c r="BF42" s="2218">
        <f t="shared" ref="BF42:BF105" si="53">SUM(BG42:BJ42)</f>
        <v>0</v>
      </c>
      <c r="BG42" s="2217"/>
      <c r="BH42" s="2217"/>
      <c r="BI42" s="2217"/>
      <c r="BJ42" s="2217"/>
      <c r="BK42" s="2218">
        <f t="shared" ref="BK42:BK105" si="54">SUM(BL42:BO42)</f>
        <v>0</v>
      </c>
      <c r="BL42" s="2217"/>
      <c r="BM42" s="2217"/>
      <c r="BN42" s="2217"/>
      <c r="BO42" s="2217"/>
      <c r="BP42" s="2217"/>
      <c r="BQ42" s="2218">
        <f t="shared" ref="BQ42:BQ105" si="55">SUM(BR42:BU42)</f>
        <v>0</v>
      </c>
      <c r="BR42" s="2217"/>
      <c r="BS42" s="2217"/>
      <c r="BT42" s="2217"/>
    </row>
    <row r="43" spans="1:72">
      <c r="A43" s="2215" t="s">
        <v>1931</v>
      </c>
      <c r="B43" s="2216" t="s">
        <v>2023</v>
      </c>
      <c r="C43" s="2218">
        <f t="shared" si="42"/>
        <v>0</v>
      </c>
      <c r="D43" s="2217"/>
      <c r="E43" s="2217"/>
      <c r="F43" s="2217"/>
      <c r="G43" s="2217"/>
      <c r="H43" s="2218">
        <f t="shared" si="43"/>
        <v>0</v>
      </c>
      <c r="I43" s="2217"/>
      <c r="J43" s="2217"/>
      <c r="K43" s="2217"/>
      <c r="L43" s="2217"/>
      <c r="M43" s="2218">
        <f t="shared" si="44"/>
        <v>0</v>
      </c>
      <c r="N43" s="2217"/>
      <c r="O43" s="2217"/>
      <c r="P43" s="2217"/>
      <c r="Q43" s="2217"/>
      <c r="R43" s="2218">
        <f t="shared" si="45"/>
        <v>0</v>
      </c>
      <c r="S43" s="2217"/>
      <c r="T43" s="2217"/>
      <c r="U43" s="2217"/>
      <c r="V43" s="2217"/>
      <c r="W43" s="2218">
        <f t="shared" si="46"/>
        <v>0</v>
      </c>
      <c r="X43" s="2217"/>
      <c r="Y43" s="2217"/>
      <c r="Z43" s="2217"/>
      <c r="AA43" s="2217"/>
      <c r="AB43" s="2218">
        <f t="shared" si="47"/>
        <v>0</v>
      </c>
      <c r="AC43" s="2217"/>
      <c r="AD43" s="2217"/>
      <c r="AE43" s="2217"/>
      <c r="AF43" s="2217"/>
      <c r="AG43" s="2218">
        <f t="shared" si="48"/>
        <v>0</v>
      </c>
      <c r="AH43" s="2217"/>
      <c r="AI43" s="2217"/>
      <c r="AJ43" s="2217"/>
      <c r="AK43" s="2217"/>
      <c r="AL43" s="2218">
        <f t="shared" si="49"/>
        <v>0</v>
      </c>
      <c r="AM43" s="2217"/>
      <c r="AN43" s="2217"/>
      <c r="AO43" s="2217"/>
      <c r="AP43" s="2217"/>
      <c r="AQ43" s="2218">
        <f t="shared" si="50"/>
        <v>0</v>
      </c>
      <c r="AR43" s="2217"/>
      <c r="AS43" s="2217"/>
      <c r="AT43" s="2217"/>
      <c r="AU43" s="2217"/>
      <c r="AV43" s="2218">
        <f t="shared" si="51"/>
        <v>0</v>
      </c>
      <c r="AW43" s="2217"/>
      <c r="AX43" s="2217"/>
      <c r="AY43" s="2217"/>
      <c r="AZ43" s="2217"/>
      <c r="BA43" s="2218">
        <f t="shared" si="52"/>
        <v>0</v>
      </c>
      <c r="BB43" s="2217"/>
      <c r="BC43" s="2217"/>
      <c r="BD43" s="2217"/>
      <c r="BE43" s="2217"/>
      <c r="BF43" s="2218">
        <f t="shared" si="53"/>
        <v>0</v>
      </c>
      <c r="BG43" s="2217"/>
      <c r="BH43" s="2217"/>
      <c r="BI43" s="2217"/>
      <c r="BJ43" s="2217"/>
      <c r="BK43" s="2218">
        <f t="shared" si="54"/>
        <v>0</v>
      </c>
      <c r="BL43" s="2217"/>
      <c r="BM43" s="2217"/>
      <c r="BN43" s="2217"/>
      <c r="BO43" s="2217"/>
      <c r="BP43" s="2217"/>
      <c r="BQ43" s="2218">
        <f t="shared" si="55"/>
        <v>0</v>
      </c>
      <c r="BR43" s="2217"/>
      <c r="BS43" s="2217"/>
      <c r="BT43" s="2217"/>
    </row>
    <row r="44" spans="1:72">
      <c r="A44" s="2215" t="s">
        <v>1930</v>
      </c>
      <c r="B44" s="2216" t="s">
        <v>2023</v>
      </c>
      <c r="C44" s="2218">
        <f t="shared" si="42"/>
        <v>0</v>
      </c>
      <c r="D44" s="2217"/>
      <c r="E44" s="2217"/>
      <c r="F44" s="2217"/>
      <c r="G44" s="2217"/>
      <c r="H44" s="2218">
        <f t="shared" si="43"/>
        <v>0</v>
      </c>
      <c r="I44" s="2217"/>
      <c r="J44" s="2217"/>
      <c r="K44" s="2217"/>
      <c r="L44" s="2217"/>
      <c r="M44" s="2218">
        <f t="shared" si="44"/>
        <v>0</v>
      </c>
      <c r="N44" s="2217"/>
      <c r="O44" s="2217"/>
      <c r="P44" s="2217"/>
      <c r="Q44" s="2217"/>
      <c r="R44" s="2218">
        <f t="shared" si="45"/>
        <v>0</v>
      </c>
      <c r="S44" s="2217"/>
      <c r="T44" s="2217"/>
      <c r="U44" s="2217"/>
      <c r="V44" s="2217"/>
      <c r="W44" s="2218">
        <f t="shared" si="46"/>
        <v>0</v>
      </c>
      <c r="X44" s="2217"/>
      <c r="Y44" s="2217"/>
      <c r="Z44" s="2217"/>
      <c r="AA44" s="2217"/>
      <c r="AB44" s="2218">
        <f t="shared" si="47"/>
        <v>0</v>
      </c>
      <c r="AC44" s="2217"/>
      <c r="AD44" s="2217"/>
      <c r="AE44" s="2217"/>
      <c r="AF44" s="2217"/>
      <c r="AG44" s="2218">
        <f t="shared" si="48"/>
        <v>0</v>
      </c>
      <c r="AH44" s="2217"/>
      <c r="AI44" s="2217"/>
      <c r="AJ44" s="2217"/>
      <c r="AK44" s="2217"/>
      <c r="AL44" s="2218">
        <f t="shared" si="49"/>
        <v>0</v>
      </c>
      <c r="AM44" s="2217"/>
      <c r="AN44" s="2217"/>
      <c r="AO44" s="2217"/>
      <c r="AP44" s="2217"/>
      <c r="AQ44" s="2218">
        <f t="shared" si="50"/>
        <v>0</v>
      </c>
      <c r="AR44" s="2217"/>
      <c r="AS44" s="2217"/>
      <c r="AT44" s="2217"/>
      <c r="AU44" s="2217"/>
      <c r="AV44" s="2218">
        <f t="shared" si="51"/>
        <v>0</v>
      </c>
      <c r="AW44" s="2217"/>
      <c r="AX44" s="2217"/>
      <c r="AY44" s="2217"/>
      <c r="AZ44" s="2217"/>
      <c r="BA44" s="2218">
        <f t="shared" si="52"/>
        <v>0</v>
      </c>
      <c r="BB44" s="2217"/>
      <c r="BC44" s="2217"/>
      <c r="BD44" s="2217"/>
      <c r="BE44" s="2217"/>
      <c r="BF44" s="2218">
        <f t="shared" si="53"/>
        <v>0</v>
      </c>
      <c r="BG44" s="2217"/>
      <c r="BH44" s="2217"/>
      <c r="BI44" s="2217"/>
      <c r="BJ44" s="2217"/>
      <c r="BK44" s="2218">
        <f t="shared" si="54"/>
        <v>0</v>
      </c>
      <c r="BL44" s="2217"/>
      <c r="BM44" s="2217"/>
      <c r="BN44" s="2217"/>
      <c r="BO44" s="2217"/>
      <c r="BP44" s="2217"/>
      <c r="BQ44" s="2218">
        <f t="shared" si="55"/>
        <v>0</v>
      </c>
      <c r="BR44" s="2217"/>
      <c r="BS44" s="2217"/>
      <c r="BT44" s="2217"/>
    </row>
    <row r="45" spans="1:72">
      <c r="A45" s="2215" t="s">
        <v>2042</v>
      </c>
      <c r="B45" s="2216" t="s">
        <v>2023</v>
      </c>
      <c r="C45" s="2218">
        <f t="shared" si="42"/>
        <v>0</v>
      </c>
      <c r="D45" s="2217"/>
      <c r="E45" s="2217"/>
      <c r="F45" s="2217"/>
      <c r="G45" s="2217"/>
      <c r="H45" s="2218">
        <f t="shared" si="43"/>
        <v>0</v>
      </c>
      <c r="I45" s="2217"/>
      <c r="J45" s="2217"/>
      <c r="K45" s="2217"/>
      <c r="L45" s="2217"/>
      <c r="M45" s="2218">
        <f t="shared" si="44"/>
        <v>0</v>
      </c>
      <c r="N45" s="2217"/>
      <c r="O45" s="2217"/>
      <c r="P45" s="2217"/>
      <c r="Q45" s="2217"/>
      <c r="R45" s="2218">
        <f t="shared" si="45"/>
        <v>0</v>
      </c>
      <c r="S45" s="2217"/>
      <c r="T45" s="2217"/>
      <c r="U45" s="2217"/>
      <c r="V45" s="2217"/>
      <c r="W45" s="2218">
        <f t="shared" si="46"/>
        <v>0</v>
      </c>
      <c r="X45" s="2217"/>
      <c r="Y45" s="2217"/>
      <c r="Z45" s="2217"/>
      <c r="AA45" s="2217"/>
      <c r="AB45" s="2218">
        <f t="shared" si="47"/>
        <v>0</v>
      </c>
      <c r="AC45" s="2217"/>
      <c r="AD45" s="2217"/>
      <c r="AE45" s="2217"/>
      <c r="AF45" s="2217"/>
      <c r="AG45" s="2218">
        <f t="shared" si="48"/>
        <v>0</v>
      </c>
      <c r="AH45" s="2217"/>
      <c r="AI45" s="2217"/>
      <c r="AJ45" s="2217"/>
      <c r="AK45" s="2217"/>
      <c r="AL45" s="2218">
        <f t="shared" si="49"/>
        <v>0</v>
      </c>
      <c r="AM45" s="2217"/>
      <c r="AN45" s="2217"/>
      <c r="AO45" s="2217"/>
      <c r="AP45" s="2217"/>
      <c r="AQ45" s="2218">
        <f t="shared" si="50"/>
        <v>0</v>
      </c>
      <c r="AR45" s="2217"/>
      <c r="AS45" s="2217"/>
      <c r="AT45" s="2217"/>
      <c r="AU45" s="2217"/>
      <c r="AV45" s="2218">
        <f t="shared" si="51"/>
        <v>0</v>
      </c>
      <c r="AW45" s="2217"/>
      <c r="AX45" s="2217"/>
      <c r="AY45" s="2217"/>
      <c r="AZ45" s="2217"/>
      <c r="BA45" s="2218">
        <f t="shared" si="52"/>
        <v>0</v>
      </c>
      <c r="BB45" s="2217"/>
      <c r="BC45" s="2217"/>
      <c r="BD45" s="2217"/>
      <c r="BE45" s="2217"/>
      <c r="BF45" s="2218">
        <f t="shared" si="53"/>
        <v>0</v>
      </c>
      <c r="BG45" s="2217"/>
      <c r="BH45" s="2217"/>
      <c r="BI45" s="2217"/>
      <c r="BJ45" s="2217"/>
      <c r="BK45" s="2218">
        <f t="shared" si="54"/>
        <v>0</v>
      </c>
      <c r="BL45" s="2217"/>
      <c r="BM45" s="2217"/>
      <c r="BN45" s="2217"/>
      <c r="BO45" s="2217"/>
      <c r="BP45" s="2217"/>
      <c r="BQ45" s="2218">
        <f t="shared" si="55"/>
        <v>0</v>
      </c>
      <c r="BR45" s="2217"/>
      <c r="BS45" s="2217"/>
      <c r="BT45" s="2217"/>
    </row>
    <row r="46" spans="1:72">
      <c r="A46" s="2215" t="s">
        <v>2043</v>
      </c>
      <c r="B46" s="2216" t="s">
        <v>2023</v>
      </c>
      <c r="C46" s="2218">
        <f t="shared" si="42"/>
        <v>0</v>
      </c>
      <c r="D46" s="2217"/>
      <c r="E46" s="2217"/>
      <c r="F46" s="2217"/>
      <c r="G46" s="2217"/>
      <c r="H46" s="2218">
        <f t="shared" si="43"/>
        <v>0</v>
      </c>
      <c r="I46" s="2217"/>
      <c r="J46" s="2217"/>
      <c r="K46" s="2217"/>
      <c r="L46" s="2217"/>
      <c r="M46" s="2218">
        <f t="shared" si="44"/>
        <v>0</v>
      </c>
      <c r="N46" s="2217"/>
      <c r="O46" s="2217"/>
      <c r="P46" s="2217"/>
      <c r="Q46" s="2217"/>
      <c r="R46" s="2218">
        <f t="shared" si="45"/>
        <v>0</v>
      </c>
      <c r="S46" s="2217"/>
      <c r="T46" s="2217"/>
      <c r="U46" s="2217"/>
      <c r="V46" s="2217"/>
      <c r="W46" s="2218">
        <f t="shared" si="46"/>
        <v>0</v>
      </c>
      <c r="X46" s="2217"/>
      <c r="Y46" s="2217"/>
      <c r="Z46" s="2217"/>
      <c r="AA46" s="2217"/>
      <c r="AB46" s="2218">
        <f t="shared" si="47"/>
        <v>0</v>
      </c>
      <c r="AC46" s="2217"/>
      <c r="AD46" s="2217"/>
      <c r="AE46" s="2217"/>
      <c r="AF46" s="2217"/>
      <c r="AG46" s="2218">
        <f t="shared" si="48"/>
        <v>0</v>
      </c>
      <c r="AH46" s="2217"/>
      <c r="AI46" s="2217"/>
      <c r="AJ46" s="2217"/>
      <c r="AK46" s="2217"/>
      <c r="AL46" s="2218">
        <f t="shared" si="49"/>
        <v>0</v>
      </c>
      <c r="AM46" s="2217"/>
      <c r="AN46" s="2217"/>
      <c r="AO46" s="2217"/>
      <c r="AP46" s="2217"/>
      <c r="AQ46" s="2218">
        <f t="shared" si="50"/>
        <v>0</v>
      </c>
      <c r="AR46" s="2217"/>
      <c r="AS46" s="2217"/>
      <c r="AT46" s="2217"/>
      <c r="AU46" s="2217"/>
      <c r="AV46" s="2218">
        <f t="shared" si="51"/>
        <v>0</v>
      </c>
      <c r="AW46" s="2217"/>
      <c r="AX46" s="2217"/>
      <c r="AY46" s="2217"/>
      <c r="AZ46" s="2217"/>
      <c r="BA46" s="2218">
        <f t="shared" si="52"/>
        <v>0</v>
      </c>
      <c r="BB46" s="2217"/>
      <c r="BC46" s="2217"/>
      <c r="BD46" s="2217"/>
      <c r="BE46" s="2217"/>
      <c r="BF46" s="2218">
        <f t="shared" si="53"/>
        <v>0</v>
      </c>
      <c r="BG46" s="2217"/>
      <c r="BH46" s="2217"/>
      <c r="BI46" s="2217"/>
      <c r="BJ46" s="2217"/>
      <c r="BK46" s="2218">
        <f t="shared" si="54"/>
        <v>0</v>
      </c>
      <c r="BL46" s="2217"/>
      <c r="BM46" s="2217"/>
      <c r="BN46" s="2217"/>
      <c r="BO46" s="2217"/>
      <c r="BP46" s="2217"/>
      <c r="BQ46" s="2218">
        <f t="shared" si="55"/>
        <v>0</v>
      </c>
      <c r="BR46" s="2217"/>
      <c r="BS46" s="2217"/>
      <c r="BT46" s="2217"/>
    </row>
    <row r="47" spans="1:72">
      <c r="A47" s="2215" t="s">
        <v>2044</v>
      </c>
      <c r="B47" s="2216" t="s">
        <v>2023</v>
      </c>
      <c r="C47" s="2218">
        <f t="shared" si="42"/>
        <v>0</v>
      </c>
      <c r="D47" s="2217"/>
      <c r="E47" s="2217"/>
      <c r="F47" s="2217"/>
      <c r="G47" s="2217"/>
      <c r="H47" s="2218">
        <f t="shared" si="43"/>
        <v>0</v>
      </c>
      <c r="I47" s="2217"/>
      <c r="J47" s="2217"/>
      <c r="K47" s="2217"/>
      <c r="L47" s="2217"/>
      <c r="M47" s="2218">
        <f t="shared" si="44"/>
        <v>0</v>
      </c>
      <c r="N47" s="2217"/>
      <c r="O47" s="2217"/>
      <c r="P47" s="2217"/>
      <c r="Q47" s="2217"/>
      <c r="R47" s="2218">
        <f t="shared" si="45"/>
        <v>0</v>
      </c>
      <c r="S47" s="2217"/>
      <c r="T47" s="2217"/>
      <c r="U47" s="2217"/>
      <c r="V47" s="2217"/>
      <c r="W47" s="2218">
        <f t="shared" si="46"/>
        <v>0</v>
      </c>
      <c r="X47" s="2217"/>
      <c r="Y47" s="2217"/>
      <c r="Z47" s="2217"/>
      <c r="AA47" s="2217"/>
      <c r="AB47" s="2218">
        <f t="shared" si="47"/>
        <v>0</v>
      </c>
      <c r="AC47" s="2217"/>
      <c r="AD47" s="2217"/>
      <c r="AE47" s="2217"/>
      <c r="AF47" s="2217"/>
      <c r="AG47" s="2218">
        <f t="shared" si="48"/>
        <v>0</v>
      </c>
      <c r="AH47" s="2217"/>
      <c r="AI47" s="2217"/>
      <c r="AJ47" s="2217"/>
      <c r="AK47" s="2217"/>
      <c r="AL47" s="2218">
        <f t="shared" si="49"/>
        <v>0</v>
      </c>
      <c r="AM47" s="2217"/>
      <c r="AN47" s="2217"/>
      <c r="AO47" s="2217"/>
      <c r="AP47" s="2217"/>
      <c r="AQ47" s="2218">
        <f t="shared" si="50"/>
        <v>0</v>
      </c>
      <c r="AR47" s="2217"/>
      <c r="AS47" s="2217"/>
      <c r="AT47" s="2217"/>
      <c r="AU47" s="2217"/>
      <c r="AV47" s="2218">
        <f t="shared" si="51"/>
        <v>0</v>
      </c>
      <c r="AW47" s="2217"/>
      <c r="AX47" s="2217"/>
      <c r="AY47" s="2217"/>
      <c r="AZ47" s="2217"/>
      <c r="BA47" s="2218">
        <f t="shared" si="52"/>
        <v>0</v>
      </c>
      <c r="BB47" s="2217"/>
      <c r="BC47" s="2217"/>
      <c r="BD47" s="2217"/>
      <c r="BE47" s="2217"/>
      <c r="BF47" s="2218">
        <f t="shared" si="53"/>
        <v>0</v>
      </c>
      <c r="BG47" s="2217"/>
      <c r="BH47" s="2217"/>
      <c r="BI47" s="2217"/>
      <c r="BJ47" s="2217"/>
      <c r="BK47" s="2218">
        <f t="shared" si="54"/>
        <v>0</v>
      </c>
      <c r="BL47" s="2217"/>
      <c r="BM47" s="2217"/>
      <c r="BN47" s="2217"/>
      <c r="BO47" s="2217"/>
      <c r="BP47" s="2217"/>
      <c r="BQ47" s="2218">
        <f t="shared" si="55"/>
        <v>0</v>
      </c>
      <c r="BR47" s="2217"/>
      <c r="BS47" s="2217"/>
      <c r="BT47" s="2217"/>
    </row>
    <row r="48" spans="1:72">
      <c r="A48" s="2215" t="s">
        <v>2045</v>
      </c>
      <c r="B48" s="2216" t="s">
        <v>2023</v>
      </c>
      <c r="C48" s="2218">
        <f t="shared" si="42"/>
        <v>0</v>
      </c>
      <c r="D48" s="2217"/>
      <c r="E48" s="2217"/>
      <c r="F48" s="2217"/>
      <c r="G48" s="2217"/>
      <c r="H48" s="2218">
        <f t="shared" si="43"/>
        <v>0</v>
      </c>
      <c r="I48" s="2217"/>
      <c r="J48" s="2217"/>
      <c r="K48" s="2217"/>
      <c r="L48" s="2217"/>
      <c r="M48" s="2218">
        <f t="shared" si="44"/>
        <v>0</v>
      </c>
      <c r="N48" s="2217"/>
      <c r="O48" s="2217"/>
      <c r="P48" s="2217"/>
      <c r="Q48" s="2217"/>
      <c r="R48" s="2218">
        <f t="shared" si="45"/>
        <v>0</v>
      </c>
      <c r="S48" s="2217"/>
      <c r="T48" s="2217"/>
      <c r="U48" s="2217"/>
      <c r="V48" s="2217"/>
      <c r="W48" s="2218">
        <f t="shared" si="46"/>
        <v>0</v>
      </c>
      <c r="X48" s="2217"/>
      <c r="Y48" s="2217"/>
      <c r="Z48" s="2217"/>
      <c r="AA48" s="2217"/>
      <c r="AB48" s="2218">
        <f t="shared" si="47"/>
        <v>0</v>
      </c>
      <c r="AC48" s="2217"/>
      <c r="AD48" s="2217"/>
      <c r="AE48" s="2217"/>
      <c r="AF48" s="2217"/>
      <c r="AG48" s="2218">
        <f t="shared" si="48"/>
        <v>0</v>
      </c>
      <c r="AH48" s="2217"/>
      <c r="AI48" s="2217"/>
      <c r="AJ48" s="2217"/>
      <c r="AK48" s="2217"/>
      <c r="AL48" s="2218">
        <f t="shared" si="49"/>
        <v>0</v>
      </c>
      <c r="AM48" s="2217"/>
      <c r="AN48" s="2217"/>
      <c r="AO48" s="2217"/>
      <c r="AP48" s="2217"/>
      <c r="AQ48" s="2218">
        <f t="shared" si="50"/>
        <v>0</v>
      </c>
      <c r="AR48" s="2217"/>
      <c r="AS48" s="2217"/>
      <c r="AT48" s="2217"/>
      <c r="AU48" s="2217"/>
      <c r="AV48" s="2218">
        <f t="shared" si="51"/>
        <v>0</v>
      </c>
      <c r="AW48" s="2217"/>
      <c r="AX48" s="2217"/>
      <c r="AY48" s="2217"/>
      <c r="AZ48" s="2217"/>
      <c r="BA48" s="2218">
        <f t="shared" si="52"/>
        <v>0</v>
      </c>
      <c r="BB48" s="2217"/>
      <c r="BC48" s="2217"/>
      <c r="BD48" s="2217"/>
      <c r="BE48" s="2217"/>
      <c r="BF48" s="2218">
        <f t="shared" si="53"/>
        <v>0</v>
      </c>
      <c r="BG48" s="2217"/>
      <c r="BH48" s="2217"/>
      <c r="BI48" s="2217"/>
      <c r="BJ48" s="2217"/>
      <c r="BK48" s="2218">
        <f t="shared" si="54"/>
        <v>0</v>
      </c>
      <c r="BL48" s="2217"/>
      <c r="BM48" s="2217"/>
      <c r="BN48" s="2217"/>
      <c r="BO48" s="2217"/>
      <c r="BP48" s="2217"/>
      <c r="BQ48" s="2218">
        <f t="shared" si="55"/>
        <v>0</v>
      </c>
      <c r="BR48" s="2217"/>
      <c r="BS48" s="2217"/>
      <c r="BT48" s="2217"/>
    </row>
    <row r="49" spans="1:72">
      <c r="A49" s="2215" t="s">
        <v>2046</v>
      </c>
      <c r="B49" s="2216" t="s">
        <v>2023</v>
      </c>
      <c r="C49" s="2218">
        <f t="shared" si="42"/>
        <v>0</v>
      </c>
      <c r="D49" s="2217"/>
      <c r="E49" s="2217"/>
      <c r="F49" s="2217"/>
      <c r="G49" s="2217"/>
      <c r="H49" s="2218">
        <f t="shared" si="43"/>
        <v>0</v>
      </c>
      <c r="I49" s="2217"/>
      <c r="J49" s="2217"/>
      <c r="K49" s="2217"/>
      <c r="L49" s="2217"/>
      <c r="M49" s="2218">
        <f t="shared" si="44"/>
        <v>0</v>
      </c>
      <c r="N49" s="2217"/>
      <c r="O49" s="2217"/>
      <c r="P49" s="2217"/>
      <c r="Q49" s="2217"/>
      <c r="R49" s="2218">
        <f t="shared" si="45"/>
        <v>0</v>
      </c>
      <c r="S49" s="2217"/>
      <c r="T49" s="2217"/>
      <c r="U49" s="2217"/>
      <c r="V49" s="2217"/>
      <c r="W49" s="2218">
        <f t="shared" si="46"/>
        <v>0</v>
      </c>
      <c r="X49" s="2217"/>
      <c r="Y49" s="2217"/>
      <c r="Z49" s="2217"/>
      <c r="AA49" s="2217"/>
      <c r="AB49" s="2218">
        <f t="shared" si="47"/>
        <v>0</v>
      </c>
      <c r="AC49" s="2217"/>
      <c r="AD49" s="2217"/>
      <c r="AE49" s="2217"/>
      <c r="AF49" s="2217"/>
      <c r="AG49" s="2218">
        <f t="shared" si="48"/>
        <v>0</v>
      </c>
      <c r="AH49" s="2217"/>
      <c r="AI49" s="2217"/>
      <c r="AJ49" s="2217"/>
      <c r="AK49" s="2217"/>
      <c r="AL49" s="2218">
        <f t="shared" si="49"/>
        <v>0</v>
      </c>
      <c r="AM49" s="2217"/>
      <c r="AN49" s="2217"/>
      <c r="AO49" s="2217"/>
      <c r="AP49" s="2217"/>
      <c r="AQ49" s="2218">
        <f t="shared" si="50"/>
        <v>0</v>
      </c>
      <c r="AR49" s="2217"/>
      <c r="AS49" s="2217"/>
      <c r="AT49" s="2217"/>
      <c r="AU49" s="2217"/>
      <c r="AV49" s="2218">
        <f t="shared" si="51"/>
        <v>0</v>
      </c>
      <c r="AW49" s="2217"/>
      <c r="AX49" s="2217"/>
      <c r="AY49" s="2217"/>
      <c r="AZ49" s="2217"/>
      <c r="BA49" s="2218">
        <f t="shared" si="52"/>
        <v>0</v>
      </c>
      <c r="BB49" s="2217"/>
      <c r="BC49" s="2217"/>
      <c r="BD49" s="2217"/>
      <c r="BE49" s="2217"/>
      <c r="BF49" s="2218">
        <f t="shared" si="53"/>
        <v>0</v>
      </c>
      <c r="BG49" s="2217"/>
      <c r="BH49" s="2217"/>
      <c r="BI49" s="2217"/>
      <c r="BJ49" s="2217"/>
      <c r="BK49" s="2218">
        <f t="shared" si="54"/>
        <v>0</v>
      </c>
      <c r="BL49" s="2217"/>
      <c r="BM49" s="2217"/>
      <c r="BN49" s="2217"/>
      <c r="BO49" s="2217"/>
      <c r="BP49" s="2217"/>
      <c r="BQ49" s="2218">
        <f t="shared" si="55"/>
        <v>0</v>
      </c>
      <c r="BR49" s="2217"/>
      <c r="BS49" s="2217"/>
      <c r="BT49" s="2217"/>
    </row>
    <row r="50" spans="1:72">
      <c r="A50" s="2215" t="s">
        <v>2047</v>
      </c>
      <c r="B50" s="2216" t="s">
        <v>2023</v>
      </c>
      <c r="C50" s="2218">
        <f t="shared" si="42"/>
        <v>0</v>
      </c>
      <c r="D50" s="2217"/>
      <c r="E50" s="2217"/>
      <c r="F50" s="2217"/>
      <c r="G50" s="2217"/>
      <c r="H50" s="2218">
        <f t="shared" si="43"/>
        <v>0</v>
      </c>
      <c r="I50" s="2217"/>
      <c r="J50" s="2217"/>
      <c r="K50" s="2217"/>
      <c r="L50" s="2217"/>
      <c r="M50" s="2218">
        <f t="shared" si="44"/>
        <v>0</v>
      </c>
      <c r="N50" s="2217"/>
      <c r="O50" s="2217"/>
      <c r="P50" s="2217"/>
      <c r="Q50" s="2217"/>
      <c r="R50" s="2218">
        <f t="shared" si="45"/>
        <v>0</v>
      </c>
      <c r="S50" s="2217"/>
      <c r="T50" s="2217"/>
      <c r="U50" s="2217"/>
      <c r="V50" s="2217"/>
      <c r="W50" s="2218">
        <f t="shared" si="46"/>
        <v>0</v>
      </c>
      <c r="X50" s="2217"/>
      <c r="Y50" s="2217"/>
      <c r="Z50" s="2217"/>
      <c r="AA50" s="2217"/>
      <c r="AB50" s="2218">
        <f t="shared" si="47"/>
        <v>0</v>
      </c>
      <c r="AC50" s="2217"/>
      <c r="AD50" s="2217"/>
      <c r="AE50" s="2217"/>
      <c r="AF50" s="2217"/>
      <c r="AG50" s="2218">
        <f t="shared" si="48"/>
        <v>0</v>
      </c>
      <c r="AH50" s="2217"/>
      <c r="AI50" s="2217"/>
      <c r="AJ50" s="2217"/>
      <c r="AK50" s="2217"/>
      <c r="AL50" s="2218">
        <f t="shared" si="49"/>
        <v>0</v>
      </c>
      <c r="AM50" s="2217"/>
      <c r="AN50" s="2217"/>
      <c r="AO50" s="2217"/>
      <c r="AP50" s="2217"/>
      <c r="AQ50" s="2218">
        <f t="shared" si="50"/>
        <v>0</v>
      </c>
      <c r="AR50" s="2217"/>
      <c r="AS50" s="2217"/>
      <c r="AT50" s="2217"/>
      <c r="AU50" s="2217"/>
      <c r="AV50" s="2218">
        <f t="shared" si="51"/>
        <v>0</v>
      </c>
      <c r="AW50" s="2217"/>
      <c r="AX50" s="2217"/>
      <c r="AY50" s="2217"/>
      <c r="AZ50" s="2217"/>
      <c r="BA50" s="2218">
        <f t="shared" si="52"/>
        <v>0</v>
      </c>
      <c r="BB50" s="2217"/>
      <c r="BC50" s="2217"/>
      <c r="BD50" s="2217"/>
      <c r="BE50" s="2217"/>
      <c r="BF50" s="2218">
        <f t="shared" si="53"/>
        <v>0</v>
      </c>
      <c r="BG50" s="2217"/>
      <c r="BH50" s="2217"/>
      <c r="BI50" s="2217"/>
      <c r="BJ50" s="2217"/>
      <c r="BK50" s="2218">
        <f t="shared" si="54"/>
        <v>0</v>
      </c>
      <c r="BL50" s="2217"/>
      <c r="BM50" s="2217"/>
      <c r="BN50" s="2217"/>
      <c r="BO50" s="2217"/>
      <c r="BP50" s="2217"/>
      <c r="BQ50" s="2218">
        <f t="shared" si="55"/>
        <v>0</v>
      </c>
      <c r="BR50" s="2217"/>
      <c r="BS50" s="2217"/>
      <c r="BT50" s="2217"/>
    </row>
    <row r="51" spans="1:72">
      <c r="A51" s="2215" t="s">
        <v>2048</v>
      </c>
      <c r="B51" s="2216" t="s">
        <v>2023</v>
      </c>
      <c r="C51" s="2218">
        <f t="shared" si="42"/>
        <v>0</v>
      </c>
      <c r="D51" s="2217"/>
      <c r="E51" s="2217"/>
      <c r="F51" s="2217"/>
      <c r="G51" s="2217"/>
      <c r="H51" s="2218">
        <f t="shared" si="43"/>
        <v>0</v>
      </c>
      <c r="I51" s="2217"/>
      <c r="J51" s="2217"/>
      <c r="K51" s="2217"/>
      <c r="L51" s="2217"/>
      <c r="M51" s="2218">
        <f t="shared" si="44"/>
        <v>0</v>
      </c>
      <c r="N51" s="2217"/>
      <c r="O51" s="2217"/>
      <c r="P51" s="2217"/>
      <c r="Q51" s="2217"/>
      <c r="R51" s="2218">
        <f t="shared" si="45"/>
        <v>0</v>
      </c>
      <c r="S51" s="2217"/>
      <c r="T51" s="2217"/>
      <c r="U51" s="2217"/>
      <c r="V51" s="2217"/>
      <c r="W51" s="2218">
        <f t="shared" si="46"/>
        <v>0</v>
      </c>
      <c r="X51" s="2217"/>
      <c r="Y51" s="2217"/>
      <c r="Z51" s="2217"/>
      <c r="AA51" s="2217"/>
      <c r="AB51" s="2218">
        <f t="shared" si="47"/>
        <v>0</v>
      </c>
      <c r="AC51" s="2217"/>
      <c r="AD51" s="2217"/>
      <c r="AE51" s="2217"/>
      <c r="AF51" s="2217"/>
      <c r="AG51" s="2218">
        <f t="shared" si="48"/>
        <v>0</v>
      </c>
      <c r="AH51" s="2217"/>
      <c r="AI51" s="2217"/>
      <c r="AJ51" s="2217"/>
      <c r="AK51" s="2217"/>
      <c r="AL51" s="2218">
        <f t="shared" si="49"/>
        <v>0</v>
      </c>
      <c r="AM51" s="2217"/>
      <c r="AN51" s="2217"/>
      <c r="AO51" s="2217"/>
      <c r="AP51" s="2217"/>
      <c r="AQ51" s="2218">
        <f t="shared" si="50"/>
        <v>0</v>
      </c>
      <c r="AR51" s="2217"/>
      <c r="AS51" s="2217"/>
      <c r="AT51" s="2217"/>
      <c r="AU51" s="2217"/>
      <c r="AV51" s="2218">
        <f t="shared" si="51"/>
        <v>0</v>
      </c>
      <c r="AW51" s="2217"/>
      <c r="AX51" s="2217"/>
      <c r="AY51" s="2217"/>
      <c r="AZ51" s="2217"/>
      <c r="BA51" s="2218">
        <f t="shared" si="52"/>
        <v>0</v>
      </c>
      <c r="BB51" s="2217"/>
      <c r="BC51" s="2217"/>
      <c r="BD51" s="2217"/>
      <c r="BE51" s="2217"/>
      <c r="BF51" s="2218">
        <f t="shared" si="53"/>
        <v>0</v>
      </c>
      <c r="BG51" s="2217"/>
      <c r="BH51" s="2217"/>
      <c r="BI51" s="2217"/>
      <c r="BJ51" s="2217"/>
      <c r="BK51" s="2218">
        <f t="shared" si="54"/>
        <v>0</v>
      </c>
      <c r="BL51" s="2217"/>
      <c r="BM51" s="2217"/>
      <c r="BN51" s="2217"/>
      <c r="BO51" s="2217"/>
      <c r="BP51" s="2217"/>
      <c r="BQ51" s="2218">
        <f t="shared" si="55"/>
        <v>0</v>
      </c>
      <c r="BR51" s="2217"/>
      <c r="BS51" s="2217"/>
      <c r="BT51" s="2217"/>
    </row>
    <row r="52" spans="1:72">
      <c r="A52" s="2215" t="s">
        <v>2049</v>
      </c>
      <c r="B52" s="2216" t="s">
        <v>2023</v>
      </c>
      <c r="C52" s="2218">
        <f t="shared" si="42"/>
        <v>0</v>
      </c>
      <c r="D52" s="2217"/>
      <c r="E52" s="2217"/>
      <c r="F52" s="2217"/>
      <c r="G52" s="2217"/>
      <c r="H52" s="2218">
        <f t="shared" si="43"/>
        <v>0</v>
      </c>
      <c r="I52" s="2217"/>
      <c r="J52" s="2217"/>
      <c r="K52" s="2217"/>
      <c r="L52" s="2217"/>
      <c r="M52" s="2218">
        <f t="shared" si="44"/>
        <v>0</v>
      </c>
      <c r="N52" s="2217"/>
      <c r="O52" s="2217"/>
      <c r="P52" s="2217"/>
      <c r="Q52" s="2217"/>
      <c r="R52" s="2218">
        <f t="shared" si="45"/>
        <v>0</v>
      </c>
      <c r="S52" s="2217"/>
      <c r="T52" s="2217"/>
      <c r="U52" s="2217"/>
      <c r="V52" s="2217"/>
      <c r="W52" s="2218">
        <f t="shared" si="46"/>
        <v>0</v>
      </c>
      <c r="X52" s="2217"/>
      <c r="Y52" s="2217"/>
      <c r="Z52" s="2217"/>
      <c r="AA52" s="2217"/>
      <c r="AB52" s="2218">
        <f t="shared" si="47"/>
        <v>0</v>
      </c>
      <c r="AC52" s="2217"/>
      <c r="AD52" s="2217"/>
      <c r="AE52" s="2217"/>
      <c r="AF52" s="2217"/>
      <c r="AG52" s="2218">
        <f t="shared" si="48"/>
        <v>0</v>
      </c>
      <c r="AH52" s="2217"/>
      <c r="AI52" s="2217"/>
      <c r="AJ52" s="2217"/>
      <c r="AK52" s="2217"/>
      <c r="AL52" s="2218">
        <f t="shared" si="49"/>
        <v>0</v>
      </c>
      <c r="AM52" s="2217"/>
      <c r="AN52" s="2217"/>
      <c r="AO52" s="2217"/>
      <c r="AP52" s="2217"/>
      <c r="AQ52" s="2218">
        <f t="shared" si="50"/>
        <v>0</v>
      </c>
      <c r="AR52" s="2217"/>
      <c r="AS52" s="2217"/>
      <c r="AT52" s="2217"/>
      <c r="AU52" s="2217"/>
      <c r="AV52" s="2218">
        <f t="shared" si="51"/>
        <v>0</v>
      </c>
      <c r="AW52" s="2217"/>
      <c r="AX52" s="2217"/>
      <c r="AY52" s="2217"/>
      <c r="AZ52" s="2217"/>
      <c r="BA52" s="2218">
        <f t="shared" si="52"/>
        <v>0</v>
      </c>
      <c r="BB52" s="2217"/>
      <c r="BC52" s="2217"/>
      <c r="BD52" s="2217"/>
      <c r="BE52" s="2217"/>
      <c r="BF52" s="2218">
        <f t="shared" si="53"/>
        <v>0</v>
      </c>
      <c r="BG52" s="2217"/>
      <c r="BH52" s="2217"/>
      <c r="BI52" s="2217"/>
      <c r="BJ52" s="2217"/>
      <c r="BK52" s="2218">
        <f t="shared" si="54"/>
        <v>0</v>
      </c>
      <c r="BL52" s="2217"/>
      <c r="BM52" s="2217"/>
      <c r="BN52" s="2217"/>
      <c r="BO52" s="2217"/>
      <c r="BP52" s="2217"/>
      <c r="BQ52" s="2218">
        <f t="shared" si="55"/>
        <v>0</v>
      </c>
      <c r="BR52" s="2217"/>
      <c r="BS52" s="2217"/>
      <c r="BT52" s="2217"/>
    </row>
    <row r="53" spans="1:72">
      <c r="A53" s="2215" t="s">
        <v>2050</v>
      </c>
      <c r="B53" s="2216" t="s">
        <v>2023</v>
      </c>
      <c r="C53" s="2218">
        <f t="shared" si="42"/>
        <v>0</v>
      </c>
      <c r="D53" s="2217"/>
      <c r="E53" s="2217"/>
      <c r="F53" s="2217"/>
      <c r="G53" s="2217"/>
      <c r="H53" s="2218">
        <f t="shared" si="43"/>
        <v>0</v>
      </c>
      <c r="I53" s="2217"/>
      <c r="J53" s="2217"/>
      <c r="K53" s="2217"/>
      <c r="L53" s="2217"/>
      <c r="M53" s="2218">
        <f t="shared" si="44"/>
        <v>0</v>
      </c>
      <c r="N53" s="2217"/>
      <c r="O53" s="2217"/>
      <c r="P53" s="2217"/>
      <c r="Q53" s="2217"/>
      <c r="R53" s="2218">
        <f t="shared" si="45"/>
        <v>0</v>
      </c>
      <c r="S53" s="2217"/>
      <c r="T53" s="2217"/>
      <c r="U53" s="2217"/>
      <c r="V53" s="2217"/>
      <c r="W53" s="2218">
        <f t="shared" si="46"/>
        <v>0</v>
      </c>
      <c r="X53" s="2217"/>
      <c r="Y53" s="2217"/>
      <c r="Z53" s="2217"/>
      <c r="AA53" s="2217"/>
      <c r="AB53" s="2218">
        <f t="shared" si="47"/>
        <v>0</v>
      </c>
      <c r="AC53" s="2217"/>
      <c r="AD53" s="2217"/>
      <c r="AE53" s="2217"/>
      <c r="AF53" s="2217"/>
      <c r="AG53" s="2218">
        <f t="shared" si="48"/>
        <v>0</v>
      </c>
      <c r="AH53" s="2217"/>
      <c r="AI53" s="2217"/>
      <c r="AJ53" s="2217"/>
      <c r="AK53" s="2217"/>
      <c r="AL53" s="2218">
        <f t="shared" si="49"/>
        <v>0</v>
      </c>
      <c r="AM53" s="2217"/>
      <c r="AN53" s="2217"/>
      <c r="AO53" s="2217"/>
      <c r="AP53" s="2217"/>
      <c r="AQ53" s="2218">
        <f t="shared" si="50"/>
        <v>0</v>
      </c>
      <c r="AR53" s="2217"/>
      <c r="AS53" s="2217"/>
      <c r="AT53" s="2217"/>
      <c r="AU53" s="2217"/>
      <c r="AV53" s="2218">
        <f t="shared" si="51"/>
        <v>0</v>
      </c>
      <c r="AW53" s="2217"/>
      <c r="AX53" s="2217"/>
      <c r="AY53" s="2217"/>
      <c r="AZ53" s="2217"/>
      <c r="BA53" s="2218">
        <f t="shared" si="52"/>
        <v>0</v>
      </c>
      <c r="BB53" s="2217"/>
      <c r="BC53" s="2217"/>
      <c r="BD53" s="2217"/>
      <c r="BE53" s="2217"/>
      <c r="BF53" s="2218">
        <f t="shared" si="53"/>
        <v>0</v>
      </c>
      <c r="BG53" s="2217"/>
      <c r="BH53" s="2217"/>
      <c r="BI53" s="2217"/>
      <c r="BJ53" s="2217"/>
      <c r="BK53" s="2218">
        <f t="shared" si="54"/>
        <v>0</v>
      </c>
      <c r="BL53" s="2217"/>
      <c r="BM53" s="2217"/>
      <c r="BN53" s="2217"/>
      <c r="BO53" s="2217"/>
      <c r="BP53" s="2217"/>
      <c r="BQ53" s="2218">
        <f t="shared" si="55"/>
        <v>0</v>
      </c>
      <c r="BR53" s="2217"/>
      <c r="BS53" s="2217"/>
      <c r="BT53" s="2217"/>
    </row>
    <row r="54" spans="1:72">
      <c r="A54" s="2215" t="s">
        <v>2051</v>
      </c>
      <c r="B54" s="2216" t="s">
        <v>2023</v>
      </c>
      <c r="C54" s="2218">
        <f t="shared" si="42"/>
        <v>0</v>
      </c>
      <c r="D54" s="2217"/>
      <c r="E54" s="2217"/>
      <c r="F54" s="2217"/>
      <c r="G54" s="2217"/>
      <c r="H54" s="2218">
        <f t="shared" si="43"/>
        <v>0</v>
      </c>
      <c r="I54" s="2217"/>
      <c r="J54" s="2217"/>
      <c r="K54" s="2217"/>
      <c r="L54" s="2217"/>
      <c r="M54" s="2218">
        <f t="shared" si="44"/>
        <v>0</v>
      </c>
      <c r="N54" s="2217"/>
      <c r="O54" s="2217"/>
      <c r="P54" s="2217"/>
      <c r="Q54" s="2217"/>
      <c r="R54" s="2218">
        <f t="shared" si="45"/>
        <v>0</v>
      </c>
      <c r="S54" s="2217"/>
      <c r="T54" s="2217"/>
      <c r="U54" s="2217"/>
      <c r="V54" s="2217"/>
      <c r="W54" s="2218">
        <f t="shared" si="46"/>
        <v>0</v>
      </c>
      <c r="X54" s="2217"/>
      <c r="Y54" s="2217"/>
      <c r="Z54" s="2217"/>
      <c r="AA54" s="2217"/>
      <c r="AB54" s="2218">
        <f t="shared" si="47"/>
        <v>0</v>
      </c>
      <c r="AC54" s="2217"/>
      <c r="AD54" s="2217"/>
      <c r="AE54" s="2217"/>
      <c r="AF54" s="2217"/>
      <c r="AG54" s="2218">
        <f t="shared" si="48"/>
        <v>0</v>
      </c>
      <c r="AH54" s="2217"/>
      <c r="AI54" s="2217"/>
      <c r="AJ54" s="2217"/>
      <c r="AK54" s="2217"/>
      <c r="AL54" s="2218">
        <f t="shared" si="49"/>
        <v>0</v>
      </c>
      <c r="AM54" s="2217"/>
      <c r="AN54" s="2217"/>
      <c r="AO54" s="2217"/>
      <c r="AP54" s="2217"/>
      <c r="AQ54" s="2218">
        <f t="shared" si="50"/>
        <v>0</v>
      </c>
      <c r="AR54" s="2217"/>
      <c r="AS54" s="2217"/>
      <c r="AT54" s="2217"/>
      <c r="AU54" s="2217"/>
      <c r="AV54" s="2218">
        <f t="shared" si="51"/>
        <v>0</v>
      </c>
      <c r="AW54" s="2217"/>
      <c r="AX54" s="2217"/>
      <c r="AY54" s="2217"/>
      <c r="AZ54" s="2217"/>
      <c r="BA54" s="2218">
        <f t="shared" si="52"/>
        <v>0</v>
      </c>
      <c r="BB54" s="2217"/>
      <c r="BC54" s="2217"/>
      <c r="BD54" s="2217"/>
      <c r="BE54" s="2217"/>
      <c r="BF54" s="2218">
        <f t="shared" si="53"/>
        <v>0</v>
      </c>
      <c r="BG54" s="2217"/>
      <c r="BH54" s="2217"/>
      <c r="BI54" s="2217"/>
      <c r="BJ54" s="2217"/>
      <c r="BK54" s="2218">
        <f t="shared" si="54"/>
        <v>0</v>
      </c>
      <c r="BL54" s="2217"/>
      <c r="BM54" s="2217"/>
      <c r="BN54" s="2217"/>
      <c r="BO54" s="2217"/>
      <c r="BP54" s="2217"/>
      <c r="BQ54" s="2218">
        <f t="shared" si="55"/>
        <v>0</v>
      </c>
      <c r="BR54" s="2217"/>
      <c r="BS54" s="2217"/>
      <c r="BT54" s="2217"/>
    </row>
    <row r="55" spans="1:72">
      <c r="A55" s="2215" t="s">
        <v>2052</v>
      </c>
      <c r="B55" s="2216" t="s">
        <v>2023</v>
      </c>
      <c r="C55" s="2218">
        <f t="shared" si="42"/>
        <v>0</v>
      </c>
      <c r="D55" s="2217"/>
      <c r="E55" s="2217"/>
      <c r="F55" s="2217"/>
      <c r="G55" s="2217"/>
      <c r="H55" s="2218">
        <f t="shared" si="43"/>
        <v>0</v>
      </c>
      <c r="I55" s="2217"/>
      <c r="J55" s="2217"/>
      <c r="K55" s="2217"/>
      <c r="L55" s="2217"/>
      <c r="M55" s="2218">
        <f t="shared" si="44"/>
        <v>0</v>
      </c>
      <c r="N55" s="2217"/>
      <c r="O55" s="2217"/>
      <c r="P55" s="2217"/>
      <c r="Q55" s="2217"/>
      <c r="R55" s="2218">
        <f t="shared" si="45"/>
        <v>0</v>
      </c>
      <c r="S55" s="2217"/>
      <c r="T55" s="2217"/>
      <c r="U55" s="2217"/>
      <c r="V55" s="2217"/>
      <c r="W55" s="2218">
        <f t="shared" si="46"/>
        <v>0</v>
      </c>
      <c r="X55" s="2217"/>
      <c r="Y55" s="2217"/>
      <c r="Z55" s="2217"/>
      <c r="AA55" s="2217"/>
      <c r="AB55" s="2218">
        <f t="shared" si="47"/>
        <v>0</v>
      </c>
      <c r="AC55" s="2217"/>
      <c r="AD55" s="2217"/>
      <c r="AE55" s="2217"/>
      <c r="AF55" s="2217"/>
      <c r="AG55" s="2218">
        <f t="shared" si="48"/>
        <v>0</v>
      </c>
      <c r="AH55" s="2217"/>
      <c r="AI55" s="2217"/>
      <c r="AJ55" s="2217"/>
      <c r="AK55" s="2217"/>
      <c r="AL55" s="2218">
        <f t="shared" si="49"/>
        <v>0</v>
      </c>
      <c r="AM55" s="2217"/>
      <c r="AN55" s="2217"/>
      <c r="AO55" s="2217"/>
      <c r="AP55" s="2217"/>
      <c r="AQ55" s="2218">
        <f t="shared" si="50"/>
        <v>0</v>
      </c>
      <c r="AR55" s="2217"/>
      <c r="AS55" s="2217"/>
      <c r="AT55" s="2217"/>
      <c r="AU55" s="2217"/>
      <c r="AV55" s="2218">
        <f t="shared" si="51"/>
        <v>0</v>
      </c>
      <c r="AW55" s="2217"/>
      <c r="AX55" s="2217"/>
      <c r="AY55" s="2217"/>
      <c r="AZ55" s="2217"/>
      <c r="BA55" s="2218">
        <f t="shared" si="52"/>
        <v>0</v>
      </c>
      <c r="BB55" s="2217"/>
      <c r="BC55" s="2217"/>
      <c r="BD55" s="2217"/>
      <c r="BE55" s="2217"/>
      <c r="BF55" s="2218">
        <f t="shared" si="53"/>
        <v>0</v>
      </c>
      <c r="BG55" s="2217"/>
      <c r="BH55" s="2217"/>
      <c r="BI55" s="2217"/>
      <c r="BJ55" s="2217"/>
      <c r="BK55" s="2218">
        <f t="shared" si="54"/>
        <v>0</v>
      </c>
      <c r="BL55" s="2217"/>
      <c r="BM55" s="2217"/>
      <c r="BN55" s="2217"/>
      <c r="BO55" s="2217"/>
      <c r="BP55" s="2217"/>
      <c r="BQ55" s="2218">
        <f t="shared" si="55"/>
        <v>0</v>
      </c>
      <c r="BR55" s="2217"/>
      <c r="BS55" s="2217"/>
      <c r="BT55" s="2217"/>
    </row>
    <row r="56" spans="1:72">
      <c r="A56" s="2215" t="s">
        <v>2053</v>
      </c>
      <c r="B56" s="2216" t="s">
        <v>2023</v>
      </c>
      <c r="C56" s="2218">
        <f t="shared" si="42"/>
        <v>0</v>
      </c>
      <c r="D56" s="2217"/>
      <c r="E56" s="2217"/>
      <c r="F56" s="2217"/>
      <c r="G56" s="2217"/>
      <c r="H56" s="2218">
        <f t="shared" si="43"/>
        <v>0</v>
      </c>
      <c r="I56" s="2217"/>
      <c r="J56" s="2217"/>
      <c r="K56" s="2217"/>
      <c r="L56" s="2217"/>
      <c r="M56" s="2218">
        <f t="shared" si="44"/>
        <v>0</v>
      </c>
      <c r="N56" s="2217"/>
      <c r="O56" s="2217"/>
      <c r="P56" s="2217"/>
      <c r="Q56" s="2217"/>
      <c r="R56" s="2218">
        <f t="shared" si="45"/>
        <v>0</v>
      </c>
      <c r="S56" s="2217"/>
      <c r="T56" s="2217"/>
      <c r="U56" s="2217"/>
      <c r="V56" s="2217"/>
      <c r="W56" s="2218">
        <f t="shared" si="46"/>
        <v>0</v>
      </c>
      <c r="X56" s="2217"/>
      <c r="Y56" s="2217"/>
      <c r="Z56" s="2217"/>
      <c r="AA56" s="2217"/>
      <c r="AB56" s="2218">
        <f t="shared" si="47"/>
        <v>0</v>
      </c>
      <c r="AC56" s="2217"/>
      <c r="AD56" s="2217"/>
      <c r="AE56" s="2217"/>
      <c r="AF56" s="2217"/>
      <c r="AG56" s="2218">
        <f t="shared" si="48"/>
        <v>0</v>
      </c>
      <c r="AH56" s="2217"/>
      <c r="AI56" s="2217"/>
      <c r="AJ56" s="2217"/>
      <c r="AK56" s="2217"/>
      <c r="AL56" s="2218">
        <f t="shared" si="49"/>
        <v>0</v>
      </c>
      <c r="AM56" s="2217"/>
      <c r="AN56" s="2217"/>
      <c r="AO56" s="2217"/>
      <c r="AP56" s="2217"/>
      <c r="AQ56" s="2218">
        <f t="shared" si="50"/>
        <v>0</v>
      </c>
      <c r="AR56" s="2217"/>
      <c r="AS56" s="2217"/>
      <c r="AT56" s="2217"/>
      <c r="AU56" s="2217"/>
      <c r="AV56" s="2218">
        <f t="shared" si="51"/>
        <v>0</v>
      </c>
      <c r="AW56" s="2217"/>
      <c r="AX56" s="2217"/>
      <c r="AY56" s="2217"/>
      <c r="AZ56" s="2217"/>
      <c r="BA56" s="2218">
        <f t="shared" si="52"/>
        <v>0</v>
      </c>
      <c r="BB56" s="2217"/>
      <c r="BC56" s="2217"/>
      <c r="BD56" s="2217"/>
      <c r="BE56" s="2217"/>
      <c r="BF56" s="2218">
        <f t="shared" si="53"/>
        <v>0</v>
      </c>
      <c r="BG56" s="2217"/>
      <c r="BH56" s="2217"/>
      <c r="BI56" s="2217"/>
      <c r="BJ56" s="2217"/>
      <c r="BK56" s="2218">
        <f t="shared" si="54"/>
        <v>0</v>
      </c>
      <c r="BL56" s="2217"/>
      <c r="BM56" s="2217"/>
      <c r="BN56" s="2217"/>
      <c r="BO56" s="2217"/>
      <c r="BP56" s="2217"/>
      <c r="BQ56" s="2218">
        <f t="shared" si="55"/>
        <v>0</v>
      </c>
      <c r="BR56" s="2217"/>
      <c r="BS56" s="2217"/>
      <c r="BT56" s="2217"/>
    </row>
    <row r="57" spans="1:72">
      <c r="A57" s="2215" t="s">
        <v>2054</v>
      </c>
      <c r="B57" s="2216" t="s">
        <v>2023</v>
      </c>
      <c r="C57" s="2218">
        <f t="shared" si="42"/>
        <v>0</v>
      </c>
      <c r="D57" s="2217"/>
      <c r="E57" s="2217"/>
      <c r="F57" s="2217"/>
      <c r="G57" s="2217"/>
      <c r="H57" s="2218">
        <f t="shared" si="43"/>
        <v>0</v>
      </c>
      <c r="I57" s="2217"/>
      <c r="J57" s="2217"/>
      <c r="K57" s="2217"/>
      <c r="L57" s="2217"/>
      <c r="M57" s="2218">
        <f t="shared" si="44"/>
        <v>0</v>
      </c>
      <c r="N57" s="2217"/>
      <c r="O57" s="2217"/>
      <c r="P57" s="2217"/>
      <c r="Q57" s="2217"/>
      <c r="R57" s="2218">
        <f t="shared" si="45"/>
        <v>0</v>
      </c>
      <c r="S57" s="2217"/>
      <c r="T57" s="2217"/>
      <c r="U57" s="2217"/>
      <c r="V57" s="2217"/>
      <c r="W57" s="2218">
        <f t="shared" si="46"/>
        <v>0</v>
      </c>
      <c r="X57" s="2217"/>
      <c r="Y57" s="2217"/>
      <c r="Z57" s="2217"/>
      <c r="AA57" s="2217"/>
      <c r="AB57" s="2218">
        <f t="shared" si="47"/>
        <v>0</v>
      </c>
      <c r="AC57" s="2217"/>
      <c r="AD57" s="2217"/>
      <c r="AE57" s="2217"/>
      <c r="AF57" s="2217"/>
      <c r="AG57" s="2218">
        <f t="shared" si="48"/>
        <v>0</v>
      </c>
      <c r="AH57" s="2217"/>
      <c r="AI57" s="2217"/>
      <c r="AJ57" s="2217"/>
      <c r="AK57" s="2217"/>
      <c r="AL57" s="2218">
        <f t="shared" si="49"/>
        <v>0</v>
      </c>
      <c r="AM57" s="2217"/>
      <c r="AN57" s="2217"/>
      <c r="AO57" s="2217"/>
      <c r="AP57" s="2217"/>
      <c r="AQ57" s="2218">
        <f t="shared" si="50"/>
        <v>0</v>
      </c>
      <c r="AR57" s="2217"/>
      <c r="AS57" s="2217"/>
      <c r="AT57" s="2217"/>
      <c r="AU57" s="2217"/>
      <c r="AV57" s="2218">
        <f t="shared" si="51"/>
        <v>0</v>
      </c>
      <c r="AW57" s="2217"/>
      <c r="AX57" s="2217"/>
      <c r="AY57" s="2217"/>
      <c r="AZ57" s="2217"/>
      <c r="BA57" s="2218">
        <f t="shared" si="52"/>
        <v>0</v>
      </c>
      <c r="BB57" s="2217"/>
      <c r="BC57" s="2217"/>
      <c r="BD57" s="2217"/>
      <c r="BE57" s="2217"/>
      <c r="BF57" s="2218">
        <f t="shared" si="53"/>
        <v>0</v>
      </c>
      <c r="BG57" s="2217"/>
      <c r="BH57" s="2217"/>
      <c r="BI57" s="2217"/>
      <c r="BJ57" s="2217"/>
      <c r="BK57" s="2218">
        <f t="shared" si="54"/>
        <v>0</v>
      </c>
      <c r="BL57" s="2217"/>
      <c r="BM57" s="2217"/>
      <c r="BN57" s="2217"/>
      <c r="BO57" s="2217"/>
      <c r="BP57" s="2217"/>
      <c r="BQ57" s="2218">
        <f t="shared" si="55"/>
        <v>0</v>
      </c>
      <c r="BR57" s="2217"/>
      <c r="BS57" s="2217"/>
      <c r="BT57" s="2217"/>
    </row>
    <row r="58" spans="1:72">
      <c r="A58" s="2215" t="s">
        <v>2055</v>
      </c>
      <c r="B58" s="2216" t="s">
        <v>2023</v>
      </c>
      <c r="C58" s="2218">
        <f t="shared" si="42"/>
        <v>0</v>
      </c>
      <c r="D58" s="2217"/>
      <c r="E58" s="2217"/>
      <c r="F58" s="2217"/>
      <c r="G58" s="2217"/>
      <c r="H58" s="2218">
        <f t="shared" si="43"/>
        <v>0</v>
      </c>
      <c r="I58" s="2217"/>
      <c r="J58" s="2217"/>
      <c r="K58" s="2217"/>
      <c r="L58" s="2217"/>
      <c r="M58" s="2218">
        <f t="shared" si="44"/>
        <v>0</v>
      </c>
      <c r="N58" s="2217"/>
      <c r="O58" s="2217"/>
      <c r="P58" s="2217"/>
      <c r="Q58" s="2217"/>
      <c r="R58" s="2218">
        <f t="shared" si="45"/>
        <v>0</v>
      </c>
      <c r="S58" s="2217"/>
      <c r="T58" s="2217"/>
      <c r="U58" s="2217"/>
      <c r="V58" s="2217"/>
      <c r="W58" s="2218">
        <f t="shared" si="46"/>
        <v>0</v>
      </c>
      <c r="X58" s="2217"/>
      <c r="Y58" s="2217"/>
      <c r="Z58" s="2217"/>
      <c r="AA58" s="2217"/>
      <c r="AB58" s="2218">
        <f t="shared" si="47"/>
        <v>0</v>
      </c>
      <c r="AC58" s="2217"/>
      <c r="AD58" s="2217"/>
      <c r="AE58" s="2217"/>
      <c r="AF58" s="2217"/>
      <c r="AG58" s="2218">
        <f t="shared" si="48"/>
        <v>0</v>
      </c>
      <c r="AH58" s="2217"/>
      <c r="AI58" s="2217"/>
      <c r="AJ58" s="2217"/>
      <c r="AK58" s="2217"/>
      <c r="AL58" s="2218">
        <f t="shared" si="49"/>
        <v>0</v>
      </c>
      <c r="AM58" s="2217"/>
      <c r="AN58" s="2217"/>
      <c r="AO58" s="2217"/>
      <c r="AP58" s="2217"/>
      <c r="AQ58" s="2218">
        <f t="shared" si="50"/>
        <v>0</v>
      </c>
      <c r="AR58" s="2217"/>
      <c r="AS58" s="2217"/>
      <c r="AT58" s="2217"/>
      <c r="AU58" s="2217"/>
      <c r="AV58" s="2218">
        <f t="shared" si="51"/>
        <v>0</v>
      </c>
      <c r="AW58" s="2217"/>
      <c r="AX58" s="2217"/>
      <c r="AY58" s="2217"/>
      <c r="AZ58" s="2217"/>
      <c r="BA58" s="2218">
        <f t="shared" si="52"/>
        <v>0</v>
      </c>
      <c r="BB58" s="2217"/>
      <c r="BC58" s="2217"/>
      <c r="BD58" s="2217"/>
      <c r="BE58" s="2217"/>
      <c r="BF58" s="2218">
        <f t="shared" si="53"/>
        <v>0</v>
      </c>
      <c r="BG58" s="2217"/>
      <c r="BH58" s="2217"/>
      <c r="BI58" s="2217"/>
      <c r="BJ58" s="2217"/>
      <c r="BK58" s="2218">
        <f t="shared" si="54"/>
        <v>0</v>
      </c>
      <c r="BL58" s="2217"/>
      <c r="BM58" s="2217"/>
      <c r="BN58" s="2217"/>
      <c r="BO58" s="2217"/>
      <c r="BP58" s="2217"/>
      <c r="BQ58" s="2218">
        <f t="shared" si="55"/>
        <v>0</v>
      </c>
      <c r="BR58" s="2217"/>
      <c r="BS58" s="2217"/>
      <c r="BT58" s="2217"/>
    </row>
    <row r="59" spans="1:72">
      <c r="A59" s="2215" t="s">
        <v>2056</v>
      </c>
      <c r="B59" s="2216" t="s">
        <v>2023</v>
      </c>
      <c r="C59" s="2218">
        <f t="shared" si="42"/>
        <v>0</v>
      </c>
      <c r="D59" s="2217"/>
      <c r="E59" s="2217"/>
      <c r="F59" s="2217"/>
      <c r="G59" s="2217"/>
      <c r="H59" s="2218">
        <f t="shared" si="43"/>
        <v>0</v>
      </c>
      <c r="I59" s="2217"/>
      <c r="J59" s="2217"/>
      <c r="K59" s="2217"/>
      <c r="L59" s="2217"/>
      <c r="M59" s="2218">
        <f t="shared" si="44"/>
        <v>0</v>
      </c>
      <c r="N59" s="2217"/>
      <c r="O59" s="2217"/>
      <c r="P59" s="2217"/>
      <c r="Q59" s="2217"/>
      <c r="R59" s="2218">
        <f t="shared" si="45"/>
        <v>0</v>
      </c>
      <c r="S59" s="2217"/>
      <c r="T59" s="2217"/>
      <c r="U59" s="2217"/>
      <c r="V59" s="2217"/>
      <c r="W59" s="2218">
        <f t="shared" si="46"/>
        <v>0</v>
      </c>
      <c r="X59" s="2217"/>
      <c r="Y59" s="2217"/>
      <c r="Z59" s="2217"/>
      <c r="AA59" s="2217"/>
      <c r="AB59" s="2218">
        <f t="shared" si="47"/>
        <v>0</v>
      </c>
      <c r="AC59" s="2217"/>
      <c r="AD59" s="2217"/>
      <c r="AE59" s="2217"/>
      <c r="AF59" s="2217"/>
      <c r="AG59" s="2218">
        <f t="shared" si="48"/>
        <v>0</v>
      </c>
      <c r="AH59" s="2217"/>
      <c r="AI59" s="2217"/>
      <c r="AJ59" s="2217"/>
      <c r="AK59" s="2217"/>
      <c r="AL59" s="2218">
        <f t="shared" si="49"/>
        <v>0</v>
      </c>
      <c r="AM59" s="2217"/>
      <c r="AN59" s="2217"/>
      <c r="AO59" s="2217"/>
      <c r="AP59" s="2217"/>
      <c r="AQ59" s="2218">
        <f t="shared" si="50"/>
        <v>0</v>
      </c>
      <c r="AR59" s="2217"/>
      <c r="AS59" s="2217"/>
      <c r="AT59" s="2217"/>
      <c r="AU59" s="2217"/>
      <c r="AV59" s="2218">
        <f t="shared" si="51"/>
        <v>0</v>
      </c>
      <c r="AW59" s="2217"/>
      <c r="AX59" s="2217"/>
      <c r="AY59" s="2217"/>
      <c r="AZ59" s="2217"/>
      <c r="BA59" s="2218">
        <f t="shared" si="52"/>
        <v>0</v>
      </c>
      <c r="BB59" s="2217"/>
      <c r="BC59" s="2217"/>
      <c r="BD59" s="2217"/>
      <c r="BE59" s="2217"/>
      <c r="BF59" s="2218">
        <f t="shared" si="53"/>
        <v>0</v>
      </c>
      <c r="BG59" s="2217"/>
      <c r="BH59" s="2217"/>
      <c r="BI59" s="2217"/>
      <c r="BJ59" s="2217"/>
      <c r="BK59" s="2218">
        <f t="shared" si="54"/>
        <v>0</v>
      </c>
      <c r="BL59" s="2217"/>
      <c r="BM59" s="2217"/>
      <c r="BN59" s="2217"/>
      <c r="BO59" s="2217"/>
      <c r="BP59" s="2217"/>
      <c r="BQ59" s="2218">
        <f t="shared" si="55"/>
        <v>0</v>
      </c>
      <c r="BR59" s="2217"/>
      <c r="BS59" s="2217"/>
      <c r="BT59" s="2217"/>
    </row>
    <row r="60" spans="1:72">
      <c r="A60" s="2215" t="s">
        <v>2057</v>
      </c>
      <c r="B60" s="2216" t="s">
        <v>2023</v>
      </c>
      <c r="C60" s="2218">
        <f t="shared" si="42"/>
        <v>0</v>
      </c>
      <c r="D60" s="2217"/>
      <c r="E60" s="2217"/>
      <c r="F60" s="2217"/>
      <c r="G60" s="2217"/>
      <c r="H60" s="2218">
        <f t="shared" si="43"/>
        <v>0</v>
      </c>
      <c r="I60" s="2217"/>
      <c r="J60" s="2217"/>
      <c r="K60" s="2217"/>
      <c r="L60" s="2217"/>
      <c r="M60" s="2218">
        <f t="shared" si="44"/>
        <v>0</v>
      </c>
      <c r="N60" s="2217"/>
      <c r="O60" s="2217"/>
      <c r="P60" s="2217"/>
      <c r="Q60" s="2217"/>
      <c r="R60" s="2218">
        <f t="shared" si="45"/>
        <v>0</v>
      </c>
      <c r="S60" s="2217"/>
      <c r="T60" s="2217"/>
      <c r="U60" s="2217"/>
      <c r="V60" s="2217"/>
      <c r="W60" s="2218">
        <f t="shared" si="46"/>
        <v>0</v>
      </c>
      <c r="X60" s="2217"/>
      <c r="Y60" s="2217"/>
      <c r="Z60" s="2217"/>
      <c r="AA60" s="2217"/>
      <c r="AB60" s="2218">
        <f t="shared" si="47"/>
        <v>0</v>
      </c>
      <c r="AC60" s="2217"/>
      <c r="AD60" s="2217"/>
      <c r="AE60" s="2217"/>
      <c r="AF60" s="2217"/>
      <c r="AG60" s="2218">
        <f t="shared" si="48"/>
        <v>0</v>
      </c>
      <c r="AH60" s="2217"/>
      <c r="AI60" s="2217"/>
      <c r="AJ60" s="2217"/>
      <c r="AK60" s="2217"/>
      <c r="AL60" s="2218">
        <f t="shared" si="49"/>
        <v>0</v>
      </c>
      <c r="AM60" s="2217"/>
      <c r="AN60" s="2217"/>
      <c r="AO60" s="2217"/>
      <c r="AP60" s="2217"/>
      <c r="AQ60" s="2218">
        <f t="shared" si="50"/>
        <v>0</v>
      </c>
      <c r="AR60" s="2217"/>
      <c r="AS60" s="2217"/>
      <c r="AT60" s="2217"/>
      <c r="AU60" s="2217"/>
      <c r="AV60" s="2218">
        <f t="shared" si="51"/>
        <v>0</v>
      </c>
      <c r="AW60" s="2217"/>
      <c r="AX60" s="2217"/>
      <c r="AY60" s="2217"/>
      <c r="AZ60" s="2217"/>
      <c r="BA60" s="2218">
        <f t="shared" si="52"/>
        <v>0</v>
      </c>
      <c r="BB60" s="2217"/>
      <c r="BC60" s="2217"/>
      <c r="BD60" s="2217"/>
      <c r="BE60" s="2217"/>
      <c r="BF60" s="2218">
        <f t="shared" si="53"/>
        <v>0</v>
      </c>
      <c r="BG60" s="2217"/>
      <c r="BH60" s="2217"/>
      <c r="BI60" s="2217"/>
      <c r="BJ60" s="2217"/>
      <c r="BK60" s="2218">
        <f t="shared" si="54"/>
        <v>0</v>
      </c>
      <c r="BL60" s="2217"/>
      <c r="BM60" s="2217"/>
      <c r="BN60" s="2217"/>
      <c r="BO60" s="2217"/>
      <c r="BP60" s="2217"/>
      <c r="BQ60" s="2218">
        <f t="shared" si="55"/>
        <v>0</v>
      </c>
      <c r="BR60" s="2217"/>
      <c r="BS60" s="2217"/>
      <c r="BT60" s="2217"/>
    </row>
    <row r="61" spans="1:72">
      <c r="A61" s="2215" t="s">
        <v>2058</v>
      </c>
      <c r="B61" s="2216" t="s">
        <v>2023</v>
      </c>
      <c r="C61" s="2218">
        <f t="shared" si="42"/>
        <v>0</v>
      </c>
      <c r="D61" s="2217"/>
      <c r="E61" s="2217"/>
      <c r="F61" s="2217"/>
      <c r="G61" s="2217"/>
      <c r="H61" s="2218">
        <f t="shared" si="43"/>
        <v>0</v>
      </c>
      <c r="I61" s="2217"/>
      <c r="J61" s="2217"/>
      <c r="K61" s="2217"/>
      <c r="L61" s="2217"/>
      <c r="M61" s="2218">
        <f t="shared" si="44"/>
        <v>0</v>
      </c>
      <c r="N61" s="2217"/>
      <c r="O61" s="2217"/>
      <c r="P61" s="2217"/>
      <c r="Q61" s="2217"/>
      <c r="R61" s="2218">
        <f t="shared" si="45"/>
        <v>0</v>
      </c>
      <c r="S61" s="2217"/>
      <c r="T61" s="2217"/>
      <c r="U61" s="2217"/>
      <c r="V61" s="2217"/>
      <c r="W61" s="2218">
        <f t="shared" si="46"/>
        <v>0</v>
      </c>
      <c r="X61" s="2217"/>
      <c r="Y61" s="2217"/>
      <c r="Z61" s="2217"/>
      <c r="AA61" s="2217"/>
      <c r="AB61" s="2218">
        <f t="shared" si="47"/>
        <v>0</v>
      </c>
      <c r="AC61" s="2217"/>
      <c r="AD61" s="2217"/>
      <c r="AE61" s="2217"/>
      <c r="AF61" s="2217"/>
      <c r="AG61" s="2218">
        <f t="shared" si="48"/>
        <v>0</v>
      </c>
      <c r="AH61" s="2217"/>
      <c r="AI61" s="2217"/>
      <c r="AJ61" s="2217"/>
      <c r="AK61" s="2217"/>
      <c r="AL61" s="2218">
        <f t="shared" si="49"/>
        <v>0</v>
      </c>
      <c r="AM61" s="2217"/>
      <c r="AN61" s="2217"/>
      <c r="AO61" s="2217"/>
      <c r="AP61" s="2217"/>
      <c r="AQ61" s="2218">
        <f t="shared" si="50"/>
        <v>0</v>
      </c>
      <c r="AR61" s="2217"/>
      <c r="AS61" s="2217"/>
      <c r="AT61" s="2217"/>
      <c r="AU61" s="2217"/>
      <c r="AV61" s="2218">
        <f t="shared" si="51"/>
        <v>0</v>
      </c>
      <c r="AW61" s="2217"/>
      <c r="AX61" s="2217"/>
      <c r="AY61" s="2217"/>
      <c r="AZ61" s="2217"/>
      <c r="BA61" s="2218">
        <f t="shared" si="52"/>
        <v>0</v>
      </c>
      <c r="BB61" s="2217"/>
      <c r="BC61" s="2217"/>
      <c r="BD61" s="2217"/>
      <c r="BE61" s="2217"/>
      <c r="BF61" s="2218">
        <f t="shared" si="53"/>
        <v>0</v>
      </c>
      <c r="BG61" s="2217"/>
      <c r="BH61" s="2217"/>
      <c r="BI61" s="2217"/>
      <c r="BJ61" s="2217"/>
      <c r="BK61" s="2218">
        <f t="shared" si="54"/>
        <v>0</v>
      </c>
      <c r="BL61" s="2217"/>
      <c r="BM61" s="2217"/>
      <c r="BN61" s="2217"/>
      <c r="BO61" s="2217"/>
      <c r="BP61" s="2217"/>
      <c r="BQ61" s="2218">
        <f t="shared" si="55"/>
        <v>0</v>
      </c>
      <c r="BR61" s="2217"/>
      <c r="BS61" s="2217"/>
      <c r="BT61" s="2217"/>
    </row>
    <row r="62" spans="1:72">
      <c r="A62" s="2215" t="s">
        <v>2059</v>
      </c>
      <c r="B62" s="2216" t="s">
        <v>2023</v>
      </c>
      <c r="C62" s="2218">
        <f t="shared" si="42"/>
        <v>0</v>
      </c>
      <c r="D62" s="2217"/>
      <c r="E62" s="2217"/>
      <c r="F62" s="2217"/>
      <c r="G62" s="2217"/>
      <c r="H62" s="2218">
        <f t="shared" si="43"/>
        <v>0</v>
      </c>
      <c r="I62" s="2217"/>
      <c r="J62" s="2217"/>
      <c r="K62" s="2217"/>
      <c r="L62" s="2217"/>
      <c r="M62" s="2218">
        <f t="shared" si="44"/>
        <v>0</v>
      </c>
      <c r="N62" s="2217"/>
      <c r="O62" s="2217"/>
      <c r="P62" s="2217"/>
      <c r="Q62" s="2217"/>
      <c r="R62" s="2218">
        <f t="shared" si="45"/>
        <v>0</v>
      </c>
      <c r="S62" s="2217"/>
      <c r="T62" s="2217"/>
      <c r="U62" s="2217"/>
      <c r="V62" s="2217"/>
      <c r="W62" s="2218">
        <f t="shared" si="46"/>
        <v>0</v>
      </c>
      <c r="X62" s="2217"/>
      <c r="Y62" s="2217"/>
      <c r="Z62" s="2217"/>
      <c r="AA62" s="2217"/>
      <c r="AB62" s="2218">
        <f t="shared" si="47"/>
        <v>0</v>
      </c>
      <c r="AC62" s="2217"/>
      <c r="AD62" s="2217"/>
      <c r="AE62" s="2217"/>
      <c r="AF62" s="2217"/>
      <c r="AG62" s="2218">
        <f t="shared" si="48"/>
        <v>0</v>
      </c>
      <c r="AH62" s="2217"/>
      <c r="AI62" s="2217"/>
      <c r="AJ62" s="2217"/>
      <c r="AK62" s="2217"/>
      <c r="AL62" s="2218">
        <f t="shared" si="49"/>
        <v>0</v>
      </c>
      <c r="AM62" s="2217"/>
      <c r="AN62" s="2217"/>
      <c r="AO62" s="2217"/>
      <c r="AP62" s="2217"/>
      <c r="AQ62" s="2218">
        <f t="shared" si="50"/>
        <v>0</v>
      </c>
      <c r="AR62" s="2217"/>
      <c r="AS62" s="2217"/>
      <c r="AT62" s="2217"/>
      <c r="AU62" s="2217"/>
      <c r="AV62" s="2218">
        <f t="shared" si="51"/>
        <v>0</v>
      </c>
      <c r="AW62" s="2217"/>
      <c r="AX62" s="2217"/>
      <c r="AY62" s="2217"/>
      <c r="AZ62" s="2217"/>
      <c r="BA62" s="2218">
        <f t="shared" si="52"/>
        <v>0</v>
      </c>
      <c r="BB62" s="2217"/>
      <c r="BC62" s="2217"/>
      <c r="BD62" s="2217"/>
      <c r="BE62" s="2217"/>
      <c r="BF62" s="2218">
        <f t="shared" si="53"/>
        <v>0</v>
      </c>
      <c r="BG62" s="2217"/>
      <c r="BH62" s="2217"/>
      <c r="BI62" s="2217"/>
      <c r="BJ62" s="2217"/>
      <c r="BK62" s="2218">
        <f t="shared" si="54"/>
        <v>0</v>
      </c>
      <c r="BL62" s="2217"/>
      <c r="BM62" s="2217"/>
      <c r="BN62" s="2217"/>
      <c r="BO62" s="2217"/>
      <c r="BP62" s="2217"/>
      <c r="BQ62" s="2218">
        <f t="shared" si="55"/>
        <v>0</v>
      </c>
      <c r="BR62" s="2217"/>
      <c r="BS62" s="2217"/>
      <c r="BT62" s="2217"/>
    </row>
    <row r="63" spans="1:72">
      <c r="A63" s="2215" t="s">
        <v>2060</v>
      </c>
      <c r="B63" s="2216" t="s">
        <v>2023</v>
      </c>
      <c r="C63" s="2218">
        <f t="shared" si="42"/>
        <v>0</v>
      </c>
      <c r="D63" s="2217"/>
      <c r="E63" s="2217"/>
      <c r="F63" s="2217"/>
      <c r="G63" s="2217"/>
      <c r="H63" s="2218">
        <f t="shared" si="43"/>
        <v>0</v>
      </c>
      <c r="I63" s="2217"/>
      <c r="J63" s="2217"/>
      <c r="K63" s="2217"/>
      <c r="L63" s="2217"/>
      <c r="M63" s="2218">
        <f t="shared" si="44"/>
        <v>0</v>
      </c>
      <c r="N63" s="2217"/>
      <c r="O63" s="2217"/>
      <c r="P63" s="2217"/>
      <c r="Q63" s="2217"/>
      <c r="R63" s="2218">
        <f t="shared" si="45"/>
        <v>0</v>
      </c>
      <c r="S63" s="2217"/>
      <c r="T63" s="2217"/>
      <c r="U63" s="2217"/>
      <c r="V63" s="2217"/>
      <c r="W63" s="2218">
        <f t="shared" si="46"/>
        <v>0</v>
      </c>
      <c r="X63" s="2217"/>
      <c r="Y63" s="2217"/>
      <c r="Z63" s="2217"/>
      <c r="AA63" s="2217"/>
      <c r="AB63" s="2218">
        <f t="shared" si="47"/>
        <v>0</v>
      </c>
      <c r="AC63" s="2217"/>
      <c r="AD63" s="2217"/>
      <c r="AE63" s="2217"/>
      <c r="AF63" s="2217"/>
      <c r="AG63" s="2218">
        <f t="shared" si="48"/>
        <v>0</v>
      </c>
      <c r="AH63" s="2217"/>
      <c r="AI63" s="2217"/>
      <c r="AJ63" s="2217"/>
      <c r="AK63" s="2217"/>
      <c r="AL63" s="2218">
        <f t="shared" si="49"/>
        <v>0</v>
      </c>
      <c r="AM63" s="2217"/>
      <c r="AN63" s="2217"/>
      <c r="AO63" s="2217"/>
      <c r="AP63" s="2217"/>
      <c r="AQ63" s="2218">
        <f t="shared" si="50"/>
        <v>0</v>
      </c>
      <c r="AR63" s="2217"/>
      <c r="AS63" s="2217"/>
      <c r="AT63" s="2217"/>
      <c r="AU63" s="2217"/>
      <c r="AV63" s="2218">
        <f t="shared" si="51"/>
        <v>0</v>
      </c>
      <c r="AW63" s="2217"/>
      <c r="AX63" s="2217"/>
      <c r="AY63" s="2217"/>
      <c r="AZ63" s="2217"/>
      <c r="BA63" s="2218">
        <f t="shared" si="52"/>
        <v>0</v>
      </c>
      <c r="BB63" s="2217"/>
      <c r="BC63" s="2217"/>
      <c r="BD63" s="2217"/>
      <c r="BE63" s="2217"/>
      <c r="BF63" s="2218">
        <f t="shared" si="53"/>
        <v>0</v>
      </c>
      <c r="BG63" s="2217"/>
      <c r="BH63" s="2217"/>
      <c r="BI63" s="2217"/>
      <c r="BJ63" s="2217"/>
      <c r="BK63" s="2218">
        <f t="shared" si="54"/>
        <v>0</v>
      </c>
      <c r="BL63" s="2217"/>
      <c r="BM63" s="2217"/>
      <c r="BN63" s="2217"/>
      <c r="BO63" s="2217"/>
      <c r="BP63" s="2217"/>
      <c r="BQ63" s="2218">
        <f t="shared" si="55"/>
        <v>0</v>
      </c>
      <c r="BR63" s="2217"/>
      <c r="BS63" s="2217"/>
      <c r="BT63" s="2217"/>
    </row>
    <row r="64" spans="1:72">
      <c r="A64" s="2215" t="s">
        <v>2061</v>
      </c>
      <c r="B64" s="2216" t="s">
        <v>2023</v>
      </c>
      <c r="C64" s="2218">
        <f t="shared" si="42"/>
        <v>0</v>
      </c>
      <c r="D64" s="2217"/>
      <c r="E64" s="2217"/>
      <c r="F64" s="2217"/>
      <c r="G64" s="2217"/>
      <c r="H64" s="2218">
        <f t="shared" si="43"/>
        <v>0</v>
      </c>
      <c r="I64" s="2217"/>
      <c r="J64" s="2217"/>
      <c r="K64" s="2217"/>
      <c r="L64" s="2217"/>
      <c r="M64" s="2218">
        <f t="shared" si="44"/>
        <v>0</v>
      </c>
      <c r="N64" s="2217"/>
      <c r="O64" s="2217"/>
      <c r="P64" s="2217"/>
      <c r="Q64" s="2217"/>
      <c r="R64" s="2218">
        <f t="shared" si="45"/>
        <v>0</v>
      </c>
      <c r="S64" s="2217"/>
      <c r="T64" s="2217"/>
      <c r="U64" s="2217"/>
      <c r="V64" s="2217"/>
      <c r="W64" s="2218">
        <f t="shared" si="46"/>
        <v>0</v>
      </c>
      <c r="X64" s="2217"/>
      <c r="Y64" s="2217"/>
      <c r="Z64" s="2217"/>
      <c r="AA64" s="2217"/>
      <c r="AB64" s="2218">
        <f t="shared" si="47"/>
        <v>0</v>
      </c>
      <c r="AC64" s="2217"/>
      <c r="AD64" s="2217"/>
      <c r="AE64" s="2217"/>
      <c r="AF64" s="2217"/>
      <c r="AG64" s="2218">
        <f t="shared" si="48"/>
        <v>0</v>
      </c>
      <c r="AH64" s="2217"/>
      <c r="AI64" s="2217"/>
      <c r="AJ64" s="2217"/>
      <c r="AK64" s="2217"/>
      <c r="AL64" s="2218">
        <f t="shared" si="49"/>
        <v>0</v>
      </c>
      <c r="AM64" s="2217"/>
      <c r="AN64" s="2217"/>
      <c r="AO64" s="2217"/>
      <c r="AP64" s="2217"/>
      <c r="AQ64" s="2218">
        <f t="shared" si="50"/>
        <v>0</v>
      </c>
      <c r="AR64" s="2217"/>
      <c r="AS64" s="2217"/>
      <c r="AT64" s="2217"/>
      <c r="AU64" s="2217"/>
      <c r="AV64" s="2218">
        <f t="shared" si="51"/>
        <v>0</v>
      </c>
      <c r="AW64" s="2217"/>
      <c r="AX64" s="2217"/>
      <c r="AY64" s="2217"/>
      <c r="AZ64" s="2217"/>
      <c r="BA64" s="2218">
        <f t="shared" si="52"/>
        <v>0</v>
      </c>
      <c r="BB64" s="2217"/>
      <c r="BC64" s="2217"/>
      <c r="BD64" s="2217"/>
      <c r="BE64" s="2217"/>
      <c r="BF64" s="2218">
        <f t="shared" si="53"/>
        <v>0</v>
      </c>
      <c r="BG64" s="2217"/>
      <c r="BH64" s="2217"/>
      <c r="BI64" s="2217"/>
      <c r="BJ64" s="2217"/>
      <c r="BK64" s="2218">
        <f t="shared" si="54"/>
        <v>0</v>
      </c>
      <c r="BL64" s="2217"/>
      <c r="BM64" s="2217"/>
      <c r="BN64" s="2217"/>
      <c r="BO64" s="2217"/>
      <c r="BP64" s="2217"/>
      <c r="BQ64" s="2218">
        <f t="shared" si="55"/>
        <v>0</v>
      </c>
      <c r="BR64" s="2217"/>
      <c r="BS64" s="2217"/>
      <c r="BT64" s="2217"/>
    </row>
    <row r="65" spans="1:72">
      <c r="A65" s="2215" t="s">
        <v>2062</v>
      </c>
      <c r="B65" s="2216" t="s">
        <v>2023</v>
      </c>
      <c r="C65" s="2218">
        <f t="shared" si="42"/>
        <v>0</v>
      </c>
      <c r="D65" s="2217"/>
      <c r="E65" s="2217"/>
      <c r="F65" s="2217"/>
      <c r="G65" s="2217"/>
      <c r="H65" s="2218">
        <f t="shared" si="43"/>
        <v>0</v>
      </c>
      <c r="I65" s="2217"/>
      <c r="J65" s="2217"/>
      <c r="K65" s="2217"/>
      <c r="L65" s="2217"/>
      <c r="M65" s="2218">
        <f t="shared" si="44"/>
        <v>0</v>
      </c>
      <c r="N65" s="2217"/>
      <c r="O65" s="2217"/>
      <c r="P65" s="2217"/>
      <c r="Q65" s="2217"/>
      <c r="R65" s="2218">
        <f t="shared" si="45"/>
        <v>0</v>
      </c>
      <c r="S65" s="2217"/>
      <c r="T65" s="2217"/>
      <c r="U65" s="2217"/>
      <c r="V65" s="2217"/>
      <c r="W65" s="2218">
        <f t="shared" si="46"/>
        <v>0</v>
      </c>
      <c r="X65" s="2217"/>
      <c r="Y65" s="2217"/>
      <c r="Z65" s="2217"/>
      <c r="AA65" s="2217"/>
      <c r="AB65" s="2218">
        <f t="shared" si="47"/>
        <v>0</v>
      </c>
      <c r="AC65" s="2217"/>
      <c r="AD65" s="2217"/>
      <c r="AE65" s="2217"/>
      <c r="AF65" s="2217"/>
      <c r="AG65" s="2218">
        <f t="shared" si="48"/>
        <v>0</v>
      </c>
      <c r="AH65" s="2217"/>
      <c r="AI65" s="2217"/>
      <c r="AJ65" s="2217"/>
      <c r="AK65" s="2217"/>
      <c r="AL65" s="2218">
        <f t="shared" si="49"/>
        <v>0</v>
      </c>
      <c r="AM65" s="2217"/>
      <c r="AN65" s="2217"/>
      <c r="AO65" s="2217"/>
      <c r="AP65" s="2217"/>
      <c r="AQ65" s="2218">
        <f t="shared" si="50"/>
        <v>0</v>
      </c>
      <c r="AR65" s="2217"/>
      <c r="AS65" s="2217"/>
      <c r="AT65" s="2217"/>
      <c r="AU65" s="2217"/>
      <c r="AV65" s="2218">
        <f t="shared" si="51"/>
        <v>0</v>
      </c>
      <c r="AW65" s="2217"/>
      <c r="AX65" s="2217"/>
      <c r="AY65" s="2217"/>
      <c r="AZ65" s="2217"/>
      <c r="BA65" s="2218">
        <f t="shared" si="52"/>
        <v>0</v>
      </c>
      <c r="BB65" s="2217"/>
      <c r="BC65" s="2217"/>
      <c r="BD65" s="2217"/>
      <c r="BE65" s="2217"/>
      <c r="BF65" s="2218">
        <f t="shared" si="53"/>
        <v>0</v>
      </c>
      <c r="BG65" s="2217"/>
      <c r="BH65" s="2217"/>
      <c r="BI65" s="2217"/>
      <c r="BJ65" s="2217"/>
      <c r="BK65" s="2218">
        <f t="shared" si="54"/>
        <v>0</v>
      </c>
      <c r="BL65" s="2217"/>
      <c r="BM65" s="2217"/>
      <c r="BN65" s="2217"/>
      <c r="BO65" s="2217"/>
      <c r="BP65" s="2217"/>
      <c r="BQ65" s="2218">
        <f t="shared" si="55"/>
        <v>0</v>
      </c>
      <c r="BR65" s="2217"/>
      <c r="BS65" s="2217"/>
      <c r="BT65" s="2217"/>
    </row>
    <row r="66" spans="1:72">
      <c r="A66" s="2215" t="s">
        <v>2063</v>
      </c>
      <c r="B66" s="2216" t="s">
        <v>2023</v>
      </c>
      <c r="C66" s="2218">
        <f t="shared" si="42"/>
        <v>0</v>
      </c>
      <c r="D66" s="2217"/>
      <c r="E66" s="2217"/>
      <c r="F66" s="2217"/>
      <c r="G66" s="2217"/>
      <c r="H66" s="2218">
        <f t="shared" si="43"/>
        <v>0</v>
      </c>
      <c r="I66" s="2217"/>
      <c r="J66" s="2217"/>
      <c r="K66" s="2217"/>
      <c r="L66" s="2217"/>
      <c r="M66" s="2218">
        <f t="shared" si="44"/>
        <v>0</v>
      </c>
      <c r="N66" s="2217"/>
      <c r="O66" s="2217"/>
      <c r="P66" s="2217"/>
      <c r="Q66" s="2217"/>
      <c r="R66" s="2218">
        <f t="shared" si="45"/>
        <v>0</v>
      </c>
      <c r="S66" s="2217"/>
      <c r="T66" s="2217"/>
      <c r="U66" s="2217"/>
      <c r="V66" s="2217"/>
      <c r="W66" s="2218">
        <f t="shared" si="46"/>
        <v>0</v>
      </c>
      <c r="X66" s="2217"/>
      <c r="Y66" s="2217"/>
      <c r="Z66" s="2217"/>
      <c r="AA66" s="2217"/>
      <c r="AB66" s="2218">
        <f t="shared" si="47"/>
        <v>0</v>
      </c>
      <c r="AC66" s="2217"/>
      <c r="AD66" s="2217"/>
      <c r="AE66" s="2217"/>
      <c r="AF66" s="2217"/>
      <c r="AG66" s="2218">
        <f t="shared" si="48"/>
        <v>0</v>
      </c>
      <c r="AH66" s="2217"/>
      <c r="AI66" s="2217"/>
      <c r="AJ66" s="2217"/>
      <c r="AK66" s="2217"/>
      <c r="AL66" s="2218">
        <f t="shared" si="49"/>
        <v>0</v>
      </c>
      <c r="AM66" s="2217"/>
      <c r="AN66" s="2217"/>
      <c r="AO66" s="2217"/>
      <c r="AP66" s="2217"/>
      <c r="AQ66" s="2218">
        <f t="shared" si="50"/>
        <v>0</v>
      </c>
      <c r="AR66" s="2217"/>
      <c r="AS66" s="2217"/>
      <c r="AT66" s="2217"/>
      <c r="AU66" s="2217"/>
      <c r="AV66" s="2218">
        <f t="shared" si="51"/>
        <v>0</v>
      </c>
      <c r="AW66" s="2217"/>
      <c r="AX66" s="2217"/>
      <c r="AY66" s="2217"/>
      <c r="AZ66" s="2217"/>
      <c r="BA66" s="2218">
        <f t="shared" si="52"/>
        <v>0</v>
      </c>
      <c r="BB66" s="2217"/>
      <c r="BC66" s="2217"/>
      <c r="BD66" s="2217"/>
      <c r="BE66" s="2217"/>
      <c r="BF66" s="2218">
        <f t="shared" si="53"/>
        <v>0</v>
      </c>
      <c r="BG66" s="2217"/>
      <c r="BH66" s="2217"/>
      <c r="BI66" s="2217"/>
      <c r="BJ66" s="2217"/>
      <c r="BK66" s="2218">
        <f t="shared" si="54"/>
        <v>0</v>
      </c>
      <c r="BL66" s="2217"/>
      <c r="BM66" s="2217"/>
      <c r="BN66" s="2217"/>
      <c r="BO66" s="2217"/>
      <c r="BP66" s="2217"/>
      <c r="BQ66" s="2218">
        <f t="shared" si="55"/>
        <v>0</v>
      </c>
      <c r="BR66" s="2217"/>
      <c r="BS66" s="2217"/>
      <c r="BT66" s="2217"/>
    </row>
    <row r="67" spans="1:72">
      <c r="A67" s="2215" t="s">
        <v>2064</v>
      </c>
      <c r="B67" s="2216" t="s">
        <v>2023</v>
      </c>
      <c r="C67" s="2218">
        <f t="shared" si="42"/>
        <v>0</v>
      </c>
      <c r="D67" s="2217"/>
      <c r="E67" s="2217"/>
      <c r="F67" s="2217"/>
      <c r="G67" s="2217"/>
      <c r="H67" s="2218">
        <f t="shared" si="43"/>
        <v>0</v>
      </c>
      <c r="I67" s="2217"/>
      <c r="J67" s="2217"/>
      <c r="K67" s="2217"/>
      <c r="L67" s="2217"/>
      <c r="M67" s="2218">
        <f t="shared" si="44"/>
        <v>0</v>
      </c>
      <c r="N67" s="2217"/>
      <c r="O67" s="2217"/>
      <c r="P67" s="2217"/>
      <c r="Q67" s="2217"/>
      <c r="R67" s="2218">
        <f t="shared" si="45"/>
        <v>0</v>
      </c>
      <c r="S67" s="2217"/>
      <c r="T67" s="2217"/>
      <c r="U67" s="2217"/>
      <c r="V67" s="2217"/>
      <c r="W67" s="2218">
        <f t="shared" si="46"/>
        <v>0</v>
      </c>
      <c r="X67" s="2217"/>
      <c r="Y67" s="2217"/>
      <c r="Z67" s="2217"/>
      <c r="AA67" s="2217"/>
      <c r="AB67" s="2218">
        <f t="shared" si="47"/>
        <v>0</v>
      </c>
      <c r="AC67" s="2217"/>
      <c r="AD67" s="2217"/>
      <c r="AE67" s="2217"/>
      <c r="AF67" s="2217"/>
      <c r="AG67" s="2218">
        <f t="shared" si="48"/>
        <v>0</v>
      </c>
      <c r="AH67" s="2217"/>
      <c r="AI67" s="2217"/>
      <c r="AJ67" s="2217"/>
      <c r="AK67" s="2217"/>
      <c r="AL67" s="2218">
        <f t="shared" si="49"/>
        <v>0</v>
      </c>
      <c r="AM67" s="2217"/>
      <c r="AN67" s="2217"/>
      <c r="AO67" s="2217"/>
      <c r="AP67" s="2217"/>
      <c r="AQ67" s="2218">
        <f t="shared" si="50"/>
        <v>0</v>
      </c>
      <c r="AR67" s="2217"/>
      <c r="AS67" s="2217"/>
      <c r="AT67" s="2217"/>
      <c r="AU67" s="2217"/>
      <c r="AV67" s="2218">
        <f t="shared" si="51"/>
        <v>0</v>
      </c>
      <c r="AW67" s="2217"/>
      <c r="AX67" s="2217"/>
      <c r="AY67" s="2217"/>
      <c r="AZ67" s="2217"/>
      <c r="BA67" s="2218">
        <f t="shared" si="52"/>
        <v>0</v>
      </c>
      <c r="BB67" s="2217"/>
      <c r="BC67" s="2217"/>
      <c r="BD67" s="2217"/>
      <c r="BE67" s="2217"/>
      <c r="BF67" s="2218">
        <f t="shared" si="53"/>
        <v>0</v>
      </c>
      <c r="BG67" s="2217"/>
      <c r="BH67" s="2217"/>
      <c r="BI67" s="2217"/>
      <c r="BJ67" s="2217"/>
      <c r="BK67" s="2218">
        <f t="shared" si="54"/>
        <v>0</v>
      </c>
      <c r="BL67" s="2217"/>
      <c r="BM67" s="2217"/>
      <c r="BN67" s="2217"/>
      <c r="BO67" s="2217"/>
      <c r="BP67" s="2217"/>
      <c r="BQ67" s="2218">
        <f t="shared" si="55"/>
        <v>0</v>
      </c>
      <c r="BR67" s="2217"/>
      <c r="BS67" s="2217"/>
      <c r="BT67" s="2217"/>
    </row>
    <row r="68" spans="1:72">
      <c r="A68" s="2215" t="s">
        <v>2065</v>
      </c>
      <c r="B68" s="2216" t="s">
        <v>2023</v>
      </c>
      <c r="C68" s="2218">
        <f t="shared" si="42"/>
        <v>0</v>
      </c>
      <c r="D68" s="2217"/>
      <c r="E68" s="2217"/>
      <c r="F68" s="2217"/>
      <c r="G68" s="2217"/>
      <c r="H68" s="2218">
        <f t="shared" si="43"/>
        <v>0</v>
      </c>
      <c r="I68" s="2217"/>
      <c r="J68" s="2217"/>
      <c r="K68" s="2217"/>
      <c r="L68" s="2217"/>
      <c r="M68" s="2218">
        <f t="shared" si="44"/>
        <v>0</v>
      </c>
      <c r="N68" s="2217"/>
      <c r="O68" s="2217"/>
      <c r="P68" s="2217"/>
      <c r="Q68" s="2217"/>
      <c r="R68" s="2218">
        <f t="shared" si="45"/>
        <v>0</v>
      </c>
      <c r="S68" s="2217"/>
      <c r="T68" s="2217"/>
      <c r="U68" s="2217"/>
      <c r="V68" s="2217"/>
      <c r="W68" s="2218">
        <f t="shared" si="46"/>
        <v>0</v>
      </c>
      <c r="X68" s="2217"/>
      <c r="Y68" s="2217"/>
      <c r="Z68" s="2217"/>
      <c r="AA68" s="2217"/>
      <c r="AB68" s="2218">
        <f t="shared" si="47"/>
        <v>0</v>
      </c>
      <c r="AC68" s="2217"/>
      <c r="AD68" s="2217"/>
      <c r="AE68" s="2217"/>
      <c r="AF68" s="2217"/>
      <c r="AG68" s="2218">
        <f t="shared" si="48"/>
        <v>0</v>
      </c>
      <c r="AH68" s="2217"/>
      <c r="AI68" s="2217"/>
      <c r="AJ68" s="2217"/>
      <c r="AK68" s="2217"/>
      <c r="AL68" s="2218">
        <f t="shared" si="49"/>
        <v>0</v>
      </c>
      <c r="AM68" s="2217"/>
      <c r="AN68" s="2217"/>
      <c r="AO68" s="2217"/>
      <c r="AP68" s="2217"/>
      <c r="AQ68" s="2218">
        <f t="shared" si="50"/>
        <v>0</v>
      </c>
      <c r="AR68" s="2217"/>
      <c r="AS68" s="2217"/>
      <c r="AT68" s="2217"/>
      <c r="AU68" s="2217"/>
      <c r="AV68" s="2218">
        <f t="shared" si="51"/>
        <v>0</v>
      </c>
      <c r="AW68" s="2217"/>
      <c r="AX68" s="2217"/>
      <c r="AY68" s="2217"/>
      <c r="AZ68" s="2217"/>
      <c r="BA68" s="2218">
        <f t="shared" si="52"/>
        <v>0</v>
      </c>
      <c r="BB68" s="2217"/>
      <c r="BC68" s="2217"/>
      <c r="BD68" s="2217"/>
      <c r="BE68" s="2217"/>
      <c r="BF68" s="2218">
        <f t="shared" si="53"/>
        <v>0</v>
      </c>
      <c r="BG68" s="2217"/>
      <c r="BH68" s="2217"/>
      <c r="BI68" s="2217"/>
      <c r="BJ68" s="2217"/>
      <c r="BK68" s="2218">
        <f t="shared" si="54"/>
        <v>0</v>
      </c>
      <c r="BL68" s="2217"/>
      <c r="BM68" s="2217"/>
      <c r="BN68" s="2217"/>
      <c r="BO68" s="2217"/>
      <c r="BP68" s="2217"/>
      <c r="BQ68" s="2218">
        <f t="shared" si="55"/>
        <v>0</v>
      </c>
      <c r="BR68" s="2217"/>
      <c r="BS68" s="2217"/>
      <c r="BT68" s="2217"/>
    </row>
    <row r="69" spans="1:72">
      <c r="A69" s="2215" t="s">
        <v>2066</v>
      </c>
      <c r="B69" s="2216" t="s">
        <v>2023</v>
      </c>
      <c r="C69" s="2218">
        <f t="shared" si="42"/>
        <v>0</v>
      </c>
      <c r="D69" s="2217"/>
      <c r="E69" s="2217"/>
      <c r="F69" s="2217"/>
      <c r="G69" s="2217"/>
      <c r="H69" s="2218">
        <f t="shared" si="43"/>
        <v>0</v>
      </c>
      <c r="I69" s="2217"/>
      <c r="J69" s="2217"/>
      <c r="K69" s="2217"/>
      <c r="L69" s="2217"/>
      <c r="M69" s="2218">
        <f t="shared" si="44"/>
        <v>0</v>
      </c>
      <c r="N69" s="2217"/>
      <c r="O69" s="2217"/>
      <c r="P69" s="2217"/>
      <c r="Q69" s="2217"/>
      <c r="R69" s="2218">
        <f t="shared" si="45"/>
        <v>0</v>
      </c>
      <c r="S69" s="2217"/>
      <c r="T69" s="2217"/>
      <c r="U69" s="2217"/>
      <c r="V69" s="2217"/>
      <c r="W69" s="2218">
        <f t="shared" si="46"/>
        <v>0</v>
      </c>
      <c r="X69" s="2217"/>
      <c r="Y69" s="2217"/>
      <c r="Z69" s="2217"/>
      <c r="AA69" s="2217"/>
      <c r="AB69" s="2218">
        <f t="shared" si="47"/>
        <v>0</v>
      </c>
      <c r="AC69" s="2217"/>
      <c r="AD69" s="2217"/>
      <c r="AE69" s="2217"/>
      <c r="AF69" s="2217"/>
      <c r="AG69" s="2218">
        <f t="shared" si="48"/>
        <v>0</v>
      </c>
      <c r="AH69" s="2217"/>
      <c r="AI69" s="2217"/>
      <c r="AJ69" s="2217"/>
      <c r="AK69" s="2217"/>
      <c r="AL69" s="2218">
        <f t="shared" si="49"/>
        <v>0</v>
      </c>
      <c r="AM69" s="2217"/>
      <c r="AN69" s="2217"/>
      <c r="AO69" s="2217"/>
      <c r="AP69" s="2217"/>
      <c r="AQ69" s="2218">
        <f t="shared" si="50"/>
        <v>0</v>
      </c>
      <c r="AR69" s="2217"/>
      <c r="AS69" s="2217"/>
      <c r="AT69" s="2217"/>
      <c r="AU69" s="2217"/>
      <c r="AV69" s="2218">
        <f t="shared" si="51"/>
        <v>0</v>
      </c>
      <c r="AW69" s="2217"/>
      <c r="AX69" s="2217"/>
      <c r="AY69" s="2217"/>
      <c r="AZ69" s="2217"/>
      <c r="BA69" s="2218">
        <f t="shared" si="52"/>
        <v>0</v>
      </c>
      <c r="BB69" s="2217"/>
      <c r="BC69" s="2217"/>
      <c r="BD69" s="2217"/>
      <c r="BE69" s="2217"/>
      <c r="BF69" s="2218">
        <f t="shared" si="53"/>
        <v>0</v>
      </c>
      <c r="BG69" s="2217"/>
      <c r="BH69" s="2217"/>
      <c r="BI69" s="2217"/>
      <c r="BJ69" s="2217"/>
      <c r="BK69" s="2218">
        <f t="shared" si="54"/>
        <v>0</v>
      </c>
      <c r="BL69" s="2217"/>
      <c r="BM69" s="2217"/>
      <c r="BN69" s="2217"/>
      <c r="BO69" s="2217"/>
      <c r="BP69" s="2217"/>
      <c r="BQ69" s="2218">
        <f t="shared" si="55"/>
        <v>0</v>
      </c>
      <c r="BR69" s="2217"/>
      <c r="BS69" s="2217"/>
      <c r="BT69" s="2217"/>
    </row>
    <row r="70" spans="1:72">
      <c r="A70" s="2215" t="s">
        <v>2067</v>
      </c>
      <c r="B70" s="2216" t="s">
        <v>2023</v>
      </c>
      <c r="C70" s="2218">
        <f t="shared" si="42"/>
        <v>0</v>
      </c>
      <c r="D70" s="2217"/>
      <c r="E70" s="2217"/>
      <c r="F70" s="2217"/>
      <c r="G70" s="2217"/>
      <c r="H70" s="2218">
        <f t="shared" si="43"/>
        <v>0</v>
      </c>
      <c r="I70" s="2217"/>
      <c r="J70" s="2217"/>
      <c r="K70" s="2217"/>
      <c r="L70" s="2217"/>
      <c r="M70" s="2218">
        <f t="shared" si="44"/>
        <v>0</v>
      </c>
      <c r="N70" s="2217"/>
      <c r="O70" s="2217"/>
      <c r="P70" s="2217"/>
      <c r="Q70" s="2217"/>
      <c r="R70" s="2218">
        <f t="shared" si="45"/>
        <v>0</v>
      </c>
      <c r="S70" s="2217"/>
      <c r="T70" s="2217"/>
      <c r="U70" s="2217"/>
      <c r="V70" s="2217"/>
      <c r="W70" s="2218">
        <f t="shared" si="46"/>
        <v>0</v>
      </c>
      <c r="X70" s="2217"/>
      <c r="Y70" s="2217"/>
      <c r="Z70" s="2217"/>
      <c r="AA70" s="2217"/>
      <c r="AB70" s="2218">
        <f t="shared" si="47"/>
        <v>0</v>
      </c>
      <c r="AC70" s="2217"/>
      <c r="AD70" s="2217"/>
      <c r="AE70" s="2217"/>
      <c r="AF70" s="2217"/>
      <c r="AG70" s="2218">
        <f t="shared" si="48"/>
        <v>0</v>
      </c>
      <c r="AH70" s="2217"/>
      <c r="AI70" s="2217"/>
      <c r="AJ70" s="2217"/>
      <c r="AK70" s="2217"/>
      <c r="AL70" s="2218">
        <f t="shared" si="49"/>
        <v>0</v>
      </c>
      <c r="AM70" s="2217"/>
      <c r="AN70" s="2217"/>
      <c r="AO70" s="2217"/>
      <c r="AP70" s="2217"/>
      <c r="AQ70" s="2218">
        <f t="shared" si="50"/>
        <v>0</v>
      </c>
      <c r="AR70" s="2217"/>
      <c r="AS70" s="2217"/>
      <c r="AT70" s="2217"/>
      <c r="AU70" s="2217"/>
      <c r="AV70" s="2218">
        <f t="shared" si="51"/>
        <v>0</v>
      </c>
      <c r="AW70" s="2217"/>
      <c r="AX70" s="2217"/>
      <c r="AY70" s="2217"/>
      <c r="AZ70" s="2217"/>
      <c r="BA70" s="2218">
        <f t="shared" si="52"/>
        <v>0</v>
      </c>
      <c r="BB70" s="2217"/>
      <c r="BC70" s="2217"/>
      <c r="BD70" s="2217"/>
      <c r="BE70" s="2217"/>
      <c r="BF70" s="2218">
        <f t="shared" si="53"/>
        <v>0</v>
      </c>
      <c r="BG70" s="2217"/>
      <c r="BH70" s="2217"/>
      <c r="BI70" s="2217"/>
      <c r="BJ70" s="2217"/>
      <c r="BK70" s="2218">
        <f t="shared" si="54"/>
        <v>0</v>
      </c>
      <c r="BL70" s="2217"/>
      <c r="BM70" s="2217"/>
      <c r="BN70" s="2217"/>
      <c r="BO70" s="2217"/>
      <c r="BP70" s="2217"/>
      <c r="BQ70" s="2218">
        <f t="shared" si="55"/>
        <v>0</v>
      </c>
      <c r="BR70" s="2217"/>
      <c r="BS70" s="2217"/>
      <c r="BT70" s="2217"/>
    </row>
    <row r="71" spans="1:72">
      <c r="A71" s="2215" t="s">
        <v>2068</v>
      </c>
      <c r="B71" s="2216" t="s">
        <v>2023</v>
      </c>
      <c r="C71" s="2218">
        <f t="shared" si="42"/>
        <v>0</v>
      </c>
      <c r="D71" s="2217"/>
      <c r="E71" s="2217"/>
      <c r="F71" s="2217"/>
      <c r="G71" s="2217"/>
      <c r="H71" s="2218">
        <f t="shared" si="43"/>
        <v>0</v>
      </c>
      <c r="I71" s="2217"/>
      <c r="J71" s="2217"/>
      <c r="K71" s="2217"/>
      <c r="L71" s="2217"/>
      <c r="M71" s="2218">
        <f t="shared" si="44"/>
        <v>0</v>
      </c>
      <c r="N71" s="2217"/>
      <c r="O71" s="2217"/>
      <c r="P71" s="2217"/>
      <c r="Q71" s="2217"/>
      <c r="R71" s="2218">
        <f t="shared" si="45"/>
        <v>0</v>
      </c>
      <c r="S71" s="2217"/>
      <c r="T71" s="2217"/>
      <c r="U71" s="2217"/>
      <c r="V71" s="2217"/>
      <c r="W71" s="2218">
        <f t="shared" si="46"/>
        <v>0</v>
      </c>
      <c r="X71" s="2217"/>
      <c r="Y71" s="2217"/>
      <c r="Z71" s="2217"/>
      <c r="AA71" s="2217"/>
      <c r="AB71" s="2218">
        <f t="shared" si="47"/>
        <v>0</v>
      </c>
      <c r="AC71" s="2217"/>
      <c r="AD71" s="2217"/>
      <c r="AE71" s="2217"/>
      <c r="AF71" s="2217"/>
      <c r="AG71" s="2218">
        <f t="shared" si="48"/>
        <v>0</v>
      </c>
      <c r="AH71" s="2217"/>
      <c r="AI71" s="2217"/>
      <c r="AJ71" s="2217"/>
      <c r="AK71" s="2217"/>
      <c r="AL71" s="2218">
        <f t="shared" si="49"/>
        <v>0</v>
      </c>
      <c r="AM71" s="2217"/>
      <c r="AN71" s="2217"/>
      <c r="AO71" s="2217"/>
      <c r="AP71" s="2217"/>
      <c r="AQ71" s="2218">
        <f t="shared" si="50"/>
        <v>0</v>
      </c>
      <c r="AR71" s="2217"/>
      <c r="AS71" s="2217"/>
      <c r="AT71" s="2217"/>
      <c r="AU71" s="2217"/>
      <c r="AV71" s="2218">
        <f t="shared" si="51"/>
        <v>0</v>
      </c>
      <c r="AW71" s="2217"/>
      <c r="AX71" s="2217"/>
      <c r="AY71" s="2217"/>
      <c r="AZ71" s="2217"/>
      <c r="BA71" s="2218">
        <f t="shared" si="52"/>
        <v>0</v>
      </c>
      <c r="BB71" s="2217"/>
      <c r="BC71" s="2217"/>
      <c r="BD71" s="2217"/>
      <c r="BE71" s="2217"/>
      <c r="BF71" s="2218">
        <f t="shared" si="53"/>
        <v>0</v>
      </c>
      <c r="BG71" s="2217"/>
      <c r="BH71" s="2217"/>
      <c r="BI71" s="2217"/>
      <c r="BJ71" s="2217"/>
      <c r="BK71" s="2218">
        <f t="shared" si="54"/>
        <v>0</v>
      </c>
      <c r="BL71" s="2217"/>
      <c r="BM71" s="2217"/>
      <c r="BN71" s="2217"/>
      <c r="BO71" s="2217"/>
      <c r="BP71" s="2217"/>
      <c r="BQ71" s="2218">
        <f t="shared" si="55"/>
        <v>0</v>
      </c>
      <c r="BR71" s="2217"/>
      <c r="BS71" s="2217"/>
      <c r="BT71" s="2217"/>
    </row>
    <row r="72" spans="1:72">
      <c r="A72" s="2215" t="s">
        <v>2069</v>
      </c>
      <c r="B72" s="2216" t="s">
        <v>2023</v>
      </c>
      <c r="C72" s="2218">
        <f t="shared" si="42"/>
        <v>0</v>
      </c>
      <c r="D72" s="2217"/>
      <c r="E72" s="2217"/>
      <c r="F72" s="2217"/>
      <c r="G72" s="2217"/>
      <c r="H72" s="2218">
        <f t="shared" si="43"/>
        <v>0</v>
      </c>
      <c r="I72" s="2217"/>
      <c r="J72" s="2217"/>
      <c r="K72" s="2217"/>
      <c r="L72" s="2217"/>
      <c r="M72" s="2218">
        <f t="shared" si="44"/>
        <v>0</v>
      </c>
      <c r="N72" s="2217"/>
      <c r="O72" s="2217"/>
      <c r="P72" s="2217"/>
      <c r="Q72" s="2217"/>
      <c r="R72" s="2218">
        <f t="shared" si="45"/>
        <v>0</v>
      </c>
      <c r="S72" s="2217"/>
      <c r="T72" s="2217"/>
      <c r="U72" s="2217"/>
      <c r="V72" s="2217"/>
      <c r="W72" s="2218">
        <f t="shared" si="46"/>
        <v>0</v>
      </c>
      <c r="X72" s="2217"/>
      <c r="Y72" s="2217"/>
      <c r="Z72" s="2217"/>
      <c r="AA72" s="2217"/>
      <c r="AB72" s="2218">
        <f t="shared" si="47"/>
        <v>0</v>
      </c>
      <c r="AC72" s="2217"/>
      <c r="AD72" s="2217"/>
      <c r="AE72" s="2217"/>
      <c r="AF72" s="2217"/>
      <c r="AG72" s="2218">
        <f t="shared" si="48"/>
        <v>0</v>
      </c>
      <c r="AH72" s="2217"/>
      <c r="AI72" s="2217"/>
      <c r="AJ72" s="2217"/>
      <c r="AK72" s="2217"/>
      <c r="AL72" s="2218">
        <f t="shared" si="49"/>
        <v>0</v>
      </c>
      <c r="AM72" s="2217"/>
      <c r="AN72" s="2217"/>
      <c r="AO72" s="2217"/>
      <c r="AP72" s="2217"/>
      <c r="AQ72" s="2218">
        <f t="shared" si="50"/>
        <v>0</v>
      </c>
      <c r="AR72" s="2217"/>
      <c r="AS72" s="2217"/>
      <c r="AT72" s="2217"/>
      <c r="AU72" s="2217"/>
      <c r="AV72" s="2218">
        <f t="shared" si="51"/>
        <v>0</v>
      </c>
      <c r="AW72" s="2217"/>
      <c r="AX72" s="2217"/>
      <c r="AY72" s="2217"/>
      <c r="AZ72" s="2217"/>
      <c r="BA72" s="2218">
        <f t="shared" si="52"/>
        <v>0</v>
      </c>
      <c r="BB72" s="2217"/>
      <c r="BC72" s="2217"/>
      <c r="BD72" s="2217"/>
      <c r="BE72" s="2217"/>
      <c r="BF72" s="2218">
        <f t="shared" si="53"/>
        <v>0</v>
      </c>
      <c r="BG72" s="2217"/>
      <c r="BH72" s="2217"/>
      <c r="BI72" s="2217"/>
      <c r="BJ72" s="2217"/>
      <c r="BK72" s="2218">
        <f t="shared" si="54"/>
        <v>0</v>
      </c>
      <c r="BL72" s="2217"/>
      <c r="BM72" s="2217"/>
      <c r="BN72" s="2217"/>
      <c r="BO72" s="2217"/>
      <c r="BP72" s="2217"/>
      <c r="BQ72" s="2218">
        <f t="shared" si="55"/>
        <v>0</v>
      </c>
      <c r="BR72" s="2217"/>
      <c r="BS72" s="2217"/>
      <c r="BT72" s="2217"/>
    </row>
    <row r="73" spans="1:72">
      <c r="A73" s="2215" t="s">
        <v>2070</v>
      </c>
      <c r="B73" s="2216" t="s">
        <v>2023</v>
      </c>
      <c r="C73" s="2218">
        <f t="shared" si="42"/>
        <v>0</v>
      </c>
      <c r="D73" s="2217"/>
      <c r="E73" s="2217"/>
      <c r="F73" s="2217"/>
      <c r="G73" s="2217"/>
      <c r="H73" s="2218">
        <f t="shared" si="43"/>
        <v>0</v>
      </c>
      <c r="I73" s="2217"/>
      <c r="J73" s="2217"/>
      <c r="K73" s="2217"/>
      <c r="L73" s="2217"/>
      <c r="M73" s="2218">
        <f t="shared" si="44"/>
        <v>0</v>
      </c>
      <c r="N73" s="2217"/>
      <c r="O73" s="2217"/>
      <c r="P73" s="2217"/>
      <c r="Q73" s="2217"/>
      <c r="R73" s="2218">
        <f t="shared" si="45"/>
        <v>0</v>
      </c>
      <c r="S73" s="2217"/>
      <c r="T73" s="2217"/>
      <c r="U73" s="2217"/>
      <c r="V73" s="2217"/>
      <c r="W73" s="2218">
        <f t="shared" si="46"/>
        <v>0</v>
      </c>
      <c r="X73" s="2217"/>
      <c r="Y73" s="2217"/>
      <c r="Z73" s="2217"/>
      <c r="AA73" s="2217"/>
      <c r="AB73" s="2218">
        <f t="shared" si="47"/>
        <v>0</v>
      </c>
      <c r="AC73" s="2217"/>
      <c r="AD73" s="2217"/>
      <c r="AE73" s="2217"/>
      <c r="AF73" s="2217"/>
      <c r="AG73" s="2218">
        <f t="shared" si="48"/>
        <v>0</v>
      </c>
      <c r="AH73" s="2217"/>
      <c r="AI73" s="2217"/>
      <c r="AJ73" s="2217"/>
      <c r="AK73" s="2217"/>
      <c r="AL73" s="2218">
        <f t="shared" si="49"/>
        <v>0</v>
      </c>
      <c r="AM73" s="2217"/>
      <c r="AN73" s="2217"/>
      <c r="AO73" s="2217"/>
      <c r="AP73" s="2217"/>
      <c r="AQ73" s="2218">
        <f t="shared" si="50"/>
        <v>0</v>
      </c>
      <c r="AR73" s="2217"/>
      <c r="AS73" s="2217"/>
      <c r="AT73" s="2217"/>
      <c r="AU73" s="2217"/>
      <c r="AV73" s="2218">
        <f t="shared" si="51"/>
        <v>0</v>
      </c>
      <c r="AW73" s="2217"/>
      <c r="AX73" s="2217"/>
      <c r="AY73" s="2217"/>
      <c r="AZ73" s="2217"/>
      <c r="BA73" s="2218">
        <f t="shared" si="52"/>
        <v>0</v>
      </c>
      <c r="BB73" s="2217"/>
      <c r="BC73" s="2217"/>
      <c r="BD73" s="2217"/>
      <c r="BE73" s="2217"/>
      <c r="BF73" s="2218">
        <f t="shared" si="53"/>
        <v>0</v>
      </c>
      <c r="BG73" s="2217"/>
      <c r="BH73" s="2217"/>
      <c r="BI73" s="2217"/>
      <c r="BJ73" s="2217"/>
      <c r="BK73" s="2218">
        <f t="shared" si="54"/>
        <v>0</v>
      </c>
      <c r="BL73" s="2217"/>
      <c r="BM73" s="2217"/>
      <c r="BN73" s="2217"/>
      <c r="BO73" s="2217"/>
      <c r="BP73" s="2217"/>
      <c r="BQ73" s="2218">
        <f t="shared" si="55"/>
        <v>0</v>
      </c>
      <c r="BR73" s="2217"/>
      <c r="BS73" s="2217"/>
      <c r="BT73" s="2217"/>
    </row>
    <row r="74" spans="1:72">
      <c r="A74" s="2215" t="s">
        <v>2071</v>
      </c>
      <c r="B74" s="2216" t="s">
        <v>2023</v>
      </c>
      <c r="C74" s="2218">
        <f t="shared" si="42"/>
        <v>0</v>
      </c>
      <c r="D74" s="2217"/>
      <c r="E74" s="2217"/>
      <c r="F74" s="2217"/>
      <c r="G74" s="2217"/>
      <c r="H74" s="2218">
        <f t="shared" si="43"/>
        <v>0</v>
      </c>
      <c r="I74" s="2217"/>
      <c r="J74" s="2217"/>
      <c r="K74" s="2217"/>
      <c r="L74" s="2217"/>
      <c r="M74" s="2218">
        <f t="shared" si="44"/>
        <v>0</v>
      </c>
      <c r="N74" s="2217"/>
      <c r="O74" s="2217"/>
      <c r="P74" s="2217"/>
      <c r="Q74" s="2217"/>
      <c r="R74" s="2218">
        <f t="shared" si="45"/>
        <v>0</v>
      </c>
      <c r="S74" s="2217"/>
      <c r="T74" s="2217"/>
      <c r="U74" s="2217"/>
      <c r="V74" s="2217"/>
      <c r="W74" s="2218">
        <f t="shared" si="46"/>
        <v>0</v>
      </c>
      <c r="X74" s="2217"/>
      <c r="Y74" s="2217"/>
      <c r="Z74" s="2217"/>
      <c r="AA74" s="2217"/>
      <c r="AB74" s="2218">
        <f t="shared" si="47"/>
        <v>0</v>
      </c>
      <c r="AC74" s="2217"/>
      <c r="AD74" s="2217"/>
      <c r="AE74" s="2217"/>
      <c r="AF74" s="2217"/>
      <c r="AG74" s="2218">
        <f t="shared" si="48"/>
        <v>0</v>
      </c>
      <c r="AH74" s="2217"/>
      <c r="AI74" s="2217"/>
      <c r="AJ74" s="2217"/>
      <c r="AK74" s="2217"/>
      <c r="AL74" s="2218">
        <f t="shared" si="49"/>
        <v>0</v>
      </c>
      <c r="AM74" s="2217"/>
      <c r="AN74" s="2217"/>
      <c r="AO74" s="2217"/>
      <c r="AP74" s="2217"/>
      <c r="AQ74" s="2218">
        <f t="shared" si="50"/>
        <v>0</v>
      </c>
      <c r="AR74" s="2217"/>
      <c r="AS74" s="2217"/>
      <c r="AT74" s="2217"/>
      <c r="AU74" s="2217"/>
      <c r="AV74" s="2218">
        <f t="shared" si="51"/>
        <v>0</v>
      </c>
      <c r="AW74" s="2217"/>
      <c r="AX74" s="2217"/>
      <c r="AY74" s="2217"/>
      <c r="AZ74" s="2217"/>
      <c r="BA74" s="2218">
        <f t="shared" si="52"/>
        <v>0</v>
      </c>
      <c r="BB74" s="2217"/>
      <c r="BC74" s="2217"/>
      <c r="BD74" s="2217"/>
      <c r="BE74" s="2217"/>
      <c r="BF74" s="2218">
        <f t="shared" si="53"/>
        <v>0</v>
      </c>
      <c r="BG74" s="2217"/>
      <c r="BH74" s="2217"/>
      <c r="BI74" s="2217"/>
      <c r="BJ74" s="2217"/>
      <c r="BK74" s="2218">
        <f t="shared" si="54"/>
        <v>0</v>
      </c>
      <c r="BL74" s="2217"/>
      <c r="BM74" s="2217"/>
      <c r="BN74" s="2217"/>
      <c r="BO74" s="2217"/>
      <c r="BP74" s="2217"/>
      <c r="BQ74" s="2218">
        <f t="shared" si="55"/>
        <v>0</v>
      </c>
      <c r="BR74" s="2217"/>
      <c r="BS74" s="2217"/>
      <c r="BT74" s="2217"/>
    </row>
    <row r="75" spans="1:72">
      <c r="A75" s="2215" t="s">
        <v>2072</v>
      </c>
      <c r="B75" s="2216" t="s">
        <v>2023</v>
      </c>
      <c r="C75" s="2218">
        <f t="shared" si="42"/>
        <v>0</v>
      </c>
      <c r="D75" s="2217"/>
      <c r="E75" s="2217"/>
      <c r="F75" s="2217"/>
      <c r="G75" s="2217"/>
      <c r="H75" s="2218">
        <f t="shared" si="43"/>
        <v>0</v>
      </c>
      <c r="I75" s="2217"/>
      <c r="J75" s="2217"/>
      <c r="K75" s="2217"/>
      <c r="L75" s="2217"/>
      <c r="M75" s="2218">
        <f t="shared" si="44"/>
        <v>0</v>
      </c>
      <c r="N75" s="2217"/>
      <c r="O75" s="2217"/>
      <c r="P75" s="2217"/>
      <c r="Q75" s="2217"/>
      <c r="R75" s="2218">
        <f t="shared" si="45"/>
        <v>0</v>
      </c>
      <c r="S75" s="2217"/>
      <c r="T75" s="2217"/>
      <c r="U75" s="2217"/>
      <c r="V75" s="2217"/>
      <c r="W75" s="2218">
        <f t="shared" si="46"/>
        <v>0</v>
      </c>
      <c r="X75" s="2217"/>
      <c r="Y75" s="2217"/>
      <c r="Z75" s="2217"/>
      <c r="AA75" s="2217"/>
      <c r="AB75" s="2218">
        <f t="shared" si="47"/>
        <v>0</v>
      </c>
      <c r="AC75" s="2217"/>
      <c r="AD75" s="2217"/>
      <c r="AE75" s="2217"/>
      <c r="AF75" s="2217"/>
      <c r="AG75" s="2218">
        <f t="shared" si="48"/>
        <v>0</v>
      </c>
      <c r="AH75" s="2217"/>
      <c r="AI75" s="2217"/>
      <c r="AJ75" s="2217"/>
      <c r="AK75" s="2217"/>
      <c r="AL75" s="2218">
        <f t="shared" si="49"/>
        <v>0</v>
      </c>
      <c r="AM75" s="2217"/>
      <c r="AN75" s="2217"/>
      <c r="AO75" s="2217"/>
      <c r="AP75" s="2217"/>
      <c r="AQ75" s="2218">
        <f t="shared" si="50"/>
        <v>0</v>
      </c>
      <c r="AR75" s="2217"/>
      <c r="AS75" s="2217"/>
      <c r="AT75" s="2217"/>
      <c r="AU75" s="2217"/>
      <c r="AV75" s="2218">
        <f t="shared" si="51"/>
        <v>0</v>
      </c>
      <c r="AW75" s="2217"/>
      <c r="AX75" s="2217"/>
      <c r="AY75" s="2217"/>
      <c r="AZ75" s="2217"/>
      <c r="BA75" s="2218">
        <f t="shared" si="52"/>
        <v>0</v>
      </c>
      <c r="BB75" s="2217"/>
      <c r="BC75" s="2217"/>
      <c r="BD75" s="2217"/>
      <c r="BE75" s="2217"/>
      <c r="BF75" s="2218">
        <f t="shared" si="53"/>
        <v>0</v>
      </c>
      <c r="BG75" s="2217"/>
      <c r="BH75" s="2217"/>
      <c r="BI75" s="2217"/>
      <c r="BJ75" s="2217"/>
      <c r="BK75" s="2218">
        <f t="shared" si="54"/>
        <v>0</v>
      </c>
      <c r="BL75" s="2217"/>
      <c r="BM75" s="2217"/>
      <c r="BN75" s="2217"/>
      <c r="BO75" s="2217"/>
      <c r="BP75" s="2217"/>
      <c r="BQ75" s="2218">
        <f t="shared" si="55"/>
        <v>0</v>
      </c>
      <c r="BR75" s="2217"/>
      <c r="BS75" s="2217"/>
      <c r="BT75" s="2217"/>
    </row>
    <row r="76" spans="1:72">
      <c r="A76" s="2215" t="s">
        <v>2073</v>
      </c>
      <c r="B76" s="2216" t="s">
        <v>2023</v>
      </c>
      <c r="C76" s="2218">
        <f t="shared" si="42"/>
        <v>0</v>
      </c>
      <c r="D76" s="2217"/>
      <c r="E76" s="2217"/>
      <c r="F76" s="2217"/>
      <c r="G76" s="2217"/>
      <c r="H76" s="2218">
        <f t="shared" si="43"/>
        <v>0</v>
      </c>
      <c r="I76" s="2217"/>
      <c r="J76" s="2217"/>
      <c r="K76" s="2217"/>
      <c r="L76" s="2217"/>
      <c r="M76" s="2218">
        <f t="shared" si="44"/>
        <v>0</v>
      </c>
      <c r="N76" s="2217"/>
      <c r="O76" s="2217"/>
      <c r="P76" s="2217"/>
      <c r="Q76" s="2217"/>
      <c r="R76" s="2218">
        <f t="shared" si="45"/>
        <v>0</v>
      </c>
      <c r="S76" s="2217"/>
      <c r="T76" s="2217"/>
      <c r="U76" s="2217"/>
      <c r="V76" s="2217"/>
      <c r="W76" s="2218">
        <f t="shared" si="46"/>
        <v>0</v>
      </c>
      <c r="X76" s="2217"/>
      <c r="Y76" s="2217"/>
      <c r="Z76" s="2217"/>
      <c r="AA76" s="2217"/>
      <c r="AB76" s="2218">
        <f t="shared" si="47"/>
        <v>0</v>
      </c>
      <c r="AC76" s="2217"/>
      <c r="AD76" s="2217"/>
      <c r="AE76" s="2217"/>
      <c r="AF76" s="2217"/>
      <c r="AG76" s="2218">
        <f t="shared" si="48"/>
        <v>0</v>
      </c>
      <c r="AH76" s="2217"/>
      <c r="AI76" s="2217"/>
      <c r="AJ76" s="2217"/>
      <c r="AK76" s="2217"/>
      <c r="AL76" s="2218">
        <f t="shared" si="49"/>
        <v>0</v>
      </c>
      <c r="AM76" s="2217"/>
      <c r="AN76" s="2217"/>
      <c r="AO76" s="2217"/>
      <c r="AP76" s="2217"/>
      <c r="AQ76" s="2218">
        <f t="shared" si="50"/>
        <v>0</v>
      </c>
      <c r="AR76" s="2217"/>
      <c r="AS76" s="2217"/>
      <c r="AT76" s="2217"/>
      <c r="AU76" s="2217"/>
      <c r="AV76" s="2218">
        <f t="shared" si="51"/>
        <v>0</v>
      </c>
      <c r="AW76" s="2217"/>
      <c r="AX76" s="2217"/>
      <c r="AY76" s="2217"/>
      <c r="AZ76" s="2217"/>
      <c r="BA76" s="2218">
        <f t="shared" si="52"/>
        <v>0</v>
      </c>
      <c r="BB76" s="2217"/>
      <c r="BC76" s="2217"/>
      <c r="BD76" s="2217"/>
      <c r="BE76" s="2217"/>
      <c r="BF76" s="2218">
        <f t="shared" si="53"/>
        <v>0</v>
      </c>
      <c r="BG76" s="2217"/>
      <c r="BH76" s="2217"/>
      <c r="BI76" s="2217"/>
      <c r="BJ76" s="2217"/>
      <c r="BK76" s="2218">
        <f t="shared" si="54"/>
        <v>0</v>
      </c>
      <c r="BL76" s="2217"/>
      <c r="BM76" s="2217"/>
      <c r="BN76" s="2217"/>
      <c r="BO76" s="2217"/>
      <c r="BP76" s="2217"/>
      <c r="BQ76" s="2218">
        <f t="shared" si="55"/>
        <v>0</v>
      </c>
      <c r="BR76" s="2217"/>
      <c r="BS76" s="2217"/>
      <c r="BT76" s="2217"/>
    </row>
    <row r="77" spans="1:72">
      <c r="A77" s="2215" t="s">
        <v>2074</v>
      </c>
      <c r="B77" s="2216" t="s">
        <v>2023</v>
      </c>
      <c r="C77" s="2218">
        <f t="shared" si="42"/>
        <v>0</v>
      </c>
      <c r="D77" s="2217"/>
      <c r="E77" s="2217"/>
      <c r="F77" s="2217"/>
      <c r="G77" s="2217"/>
      <c r="H77" s="2218">
        <f t="shared" si="43"/>
        <v>0</v>
      </c>
      <c r="I77" s="2217"/>
      <c r="J77" s="2217"/>
      <c r="K77" s="2217"/>
      <c r="L77" s="2217"/>
      <c r="M77" s="2218">
        <f t="shared" si="44"/>
        <v>0</v>
      </c>
      <c r="N77" s="2217"/>
      <c r="O77" s="2217"/>
      <c r="P77" s="2217"/>
      <c r="Q77" s="2217"/>
      <c r="R77" s="2218">
        <f t="shared" si="45"/>
        <v>0</v>
      </c>
      <c r="S77" s="2217"/>
      <c r="T77" s="2217"/>
      <c r="U77" s="2217"/>
      <c r="V77" s="2217"/>
      <c r="W77" s="2218">
        <f t="shared" si="46"/>
        <v>0</v>
      </c>
      <c r="X77" s="2217"/>
      <c r="Y77" s="2217"/>
      <c r="Z77" s="2217"/>
      <c r="AA77" s="2217"/>
      <c r="AB77" s="2218">
        <f t="shared" si="47"/>
        <v>0</v>
      </c>
      <c r="AC77" s="2217"/>
      <c r="AD77" s="2217"/>
      <c r="AE77" s="2217"/>
      <c r="AF77" s="2217"/>
      <c r="AG77" s="2218">
        <f t="shared" si="48"/>
        <v>0</v>
      </c>
      <c r="AH77" s="2217"/>
      <c r="AI77" s="2217"/>
      <c r="AJ77" s="2217"/>
      <c r="AK77" s="2217"/>
      <c r="AL77" s="2218">
        <f t="shared" si="49"/>
        <v>0</v>
      </c>
      <c r="AM77" s="2217"/>
      <c r="AN77" s="2217"/>
      <c r="AO77" s="2217"/>
      <c r="AP77" s="2217"/>
      <c r="AQ77" s="2218">
        <f t="shared" si="50"/>
        <v>0</v>
      </c>
      <c r="AR77" s="2217"/>
      <c r="AS77" s="2217"/>
      <c r="AT77" s="2217"/>
      <c r="AU77" s="2217"/>
      <c r="AV77" s="2218">
        <f t="shared" si="51"/>
        <v>0</v>
      </c>
      <c r="AW77" s="2217"/>
      <c r="AX77" s="2217"/>
      <c r="AY77" s="2217"/>
      <c r="AZ77" s="2217"/>
      <c r="BA77" s="2218">
        <f t="shared" si="52"/>
        <v>0</v>
      </c>
      <c r="BB77" s="2217"/>
      <c r="BC77" s="2217"/>
      <c r="BD77" s="2217"/>
      <c r="BE77" s="2217"/>
      <c r="BF77" s="2218">
        <f t="shared" si="53"/>
        <v>0</v>
      </c>
      <c r="BG77" s="2217"/>
      <c r="BH77" s="2217"/>
      <c r="BI77" s="2217"/>
      <c r="BJ77" s="2217"/>
      <c r="BK77" s="2218">
        <f t="shared" si="54"/>
        <v>0</v>
      </c>
      <c r="BL77" s="2217"/>
      <c r="BM77" s="2217"/>
      <c r="BN77" s="2217"/>
      <c r="BO77" s="2217"/>
      <c r="BP77" s="2217"/>
      <c r="BQ77" s="2218">
        <f t="shared" si="55"/>
        <v>0</v>
      </c>
      <c r="BR77" s="2217"/>
      <c r="BS77" s="2217"/>
      <c r="BT77" s="2217"/>
    </row>
    <row r="78" spans="1:72">
      <c r="A78" s="2215" t="s">
        <v>2075</v>
      </c>
      <c r="B78" s="2216" t="s">
        <v>2023</v>
      </c>
      <c r="C78" s="2218">
        <f t="shared" si="42"/>
        <v>0</v>
      </c>
      <c r="D78" s="2217"/>
      <c r="E78" s="2217"/>
      <c r="F78" s="2217"/>
      <c r="G78" s="2217"/>
      <c r="H78" s="2218">
        <f t="shared" si="43"/>
        <v>0</v>
      </c>
      <c r="I78" s="2217"/>
      <c r="J78" s="2217"/>
      <c r="K78" s="2217"/>
      <c r="L78" s="2217"/>
      <c r="M78" s="2218">
        <f t="shared" si="44"/>
        <v>0</v>
      </c>
      <c r="N78" s="2217"/>
      <c r="O78" s="2217"/>
      <c r="P78" s="2217"/>
      <c r="Q78" s="2217"/>
      <c r="R78" s="2218">
        <f t="shared" si="45"/>
        <v>0</v>
      </c>
      <c r="S78" s="2217"/>
      <c r="T78" s="2217"/>
      <c r="U78" s="2217"/>
      <c r="V78" s="2217"/>
      <c r="W78" s="2218">
        <f t="shared" si="46"/>
        <v>0</v>
      </c>
      <c r="X78" s="2217"/>
      <c r="Y78" s="2217"/>
      <c r="Z78" s="2217"/>
      <c r="AA78" s="2217"/>
      <c r="AB78" s="2218">
        <f t="shared" si="47"/>
        <v>0</v>
      </c>
      <c r="AC78" s="2217"/>
      <c r="AD78" s="2217"/>
      <c r="AE78" s="2217"/>
      <c r="AF78" s="2217"/>
      <c r="AG78" s="2218">
        <f t="shared" si="48"/>
        <v>0</v>
      </c>
      <c r="AH78" s="2217"/>
      <c r="AI78" s="2217"/>
      <c r="AJ78" s="2217"/>
      <c r="AK78" s="2217"/>
      <c r="AL78" s="2218">
        <f t="shared" si="49"/>
        <v>0</v>
      </c>
      <c r="AM78" s="2217"/>
      <c r="AN78" s="2217"/>
      <c r="AO78" s="2217"/>
      <c r="AP78" s="2217"/>
      <c r="AQ78" s="2218">
        <f t="shared" si="50"/>
        <v>0</v>
      </c>
      <c r="AR78" s="2217"/>
      <c r="AS78" s="2217"/>
      <c r="AT78" s="2217"/>
      <c r="AU78" s="2217"/>
      <c r="AV78" s="2218">
        <f t="shared" si="51"/>
        <v>0</v>
      </c>
      <c r="AW78" s="2217"/>
      <c r="AX78" s="2217"/>
      <c r="AY78" s="2217"/>
      <c r="AZ78" s="2217"/>
      <c r="BA78" s="2218">
        <f t="shared" si="52"/>
        <v>0</v>
      </c>
      <c r="BB78" s="2217"/>
      <c r="BC78" s="2217"/>
      <c r="BD78" s="2217"/>
      <c r="BE78" s="2217"/>
      <c r="BF78" s="2218">
        <f t="shared" si="53"/>
        <v>0</v>
      </c>
      <c r="BG78" s="2217"/>
      <c r="BH78" s="2217"/>
      <c r="BI78" s="2217"/>
      <c r="BJ78" s="2217"/>
      <c r="BK78" s="2218">
        <f t="shared" si="54"/>
        <v>0</v>
      </c>
      <c r="BL78" s="2217"/>
      <c r="BM78" s="2217"/>
      <c r="BN78" s="2217"/>
      <c r="BO78" s="2217"/>
      <c r="BP78" s="2217"/>
      <c r="BQ78" s="2218">
        <f t="shared" si="55"/>
        <v>0</v>
      </c>
      <c r="BR78" s="2217"/>
      <c r="BS78" s="2217"/>
      <c r="BT78" s="2217"/>
    </row>
    <row r="79" spans="1:72">
      <c r="A79" s="2215" t="s">
        <v>2076</v>
      </c>
      <c r="B79" s="2216" t="s">
        <v>2023</v>
      </c>
      <c r="C79" s="2218">
        <f t="shared" si="42"/>
        <v>0</v>
      </c>
      <c r="D79" s="2217"/>
      <c r="E79" s="2217"/>
      <c r="F79" s="2217"/>
      <c r="G79" s="2217"/>
      <c r="H79" s="2218">
        <f t="shared" si="43"/>
        <v>0</v>
      </c>
      <c r="I79" s="2217"/>
      <c r="J79" s="2217"/>
      <c r="K79" s="2217"/>
      <c r="L79" s="2217"/>
      <c r="M79" s="2218">
        <f t="shared" si="44"/>
        <v>0</v>
      </c>
      <c r="N79" s="2217"/>
      <c r="O79" s="2217"/>
      <c r="P79" s="2217"/>
      <c r="Q79" s="2217"/>
      <c r="R79" s="2218">
        <f t="shared" si="45"/>
        <v>0</v>
      </c>
      <c r="S79" s="2217"/>
      <c r="T79" s="2217"/>
      <c r="U79" s="2217"/>
      <c r="V79" s="2217"/>
      <c r="W79" s="2218">
        <f t="shared" si="46"/>
        <v>0</v>
      </c>
      <c r="X79" s="2217"/>
      <c r="Y79" s="2217"/>
      <c r="Z79" s="2217"/>
      <c r="AA79" s="2217"/>
      <c r="AB79" s="2218">
        <f t="shared" si="47"/>
        <v>0</v>
      </c>
      <c r="AC79" s="2217"/>
      <c r="AD79" s="2217"/>
      <c r="AE79" s="2217"/>
      <c r="AF79" s="2217"/>
      <c r="AG79" s="2218">
        <f t="shared" si="48"/>
        <v>0</v>
      </c>
      <c r="AH79" s="2217"/>
      <c r="AI79" s="2217"/>
      <c r="AJ79" s="2217"/>
      <c r="AK79" s="2217"/>
      <c r="AL79" s="2218">
        <f t="shared" si="49"/>
        <v>0</v>
      </c>
      <c r="AM79" s="2217"/>
      <c r="AN79" s="2217"/>
      <c r="AO79" s="2217"/>
      <c r="AP79" s="2217"/>
      <c r="AQ79" s="2218">
        <f t="shared" si="50"/>
        <v>0</v>
      </c>
      <c r="AR79" s="2217"/>
      <c r="AS79" s="2217"/>
      <c r="AT79" s="2217"/>
      <c r="AU79" s="2217"/>
      <c r="AV79" s="2218">
        <f t="shared" si="51"/>
        <v>0</v>
      </c>
      <c r="AW79" s="2217"/>
      <c r="AX79" s="2217"/>
      <c r="AY79" s="2217"/>
      <c r="AZ79" s="2217"/>
      <c r="BA79" s="2218">
        <f t="shared" si="52"/>
        <v>0</v>
      </c>
      <c r="BB79" s="2217"/>
      <c r="BC79" s="2217"/>
      <c r="BD79" s="2217"/>
      <c r="BE79" s="2217"/>
      <c r="BF79" s="2218">
        <f t="shared" si="53"/>
        <v>0</v>
      </c>
      <c r="BG79" s="2217"/>
      <c r="BH79" s="2217"/>
      <c r="BI79" s="2217"/>
      <c r="BJ79" s="2217"/>
      <c r="BK79" s="2218">
        <f t="shared" si="54"/>
        <v>0</v>
      </c>
      <c r="BL79" s="2217"/>
      <c r="BM79" s="2217"/>
      <c r="BN79" s="2217"/>
      <c r="BO79" s="2217"/>
      <c r="BP79" s="2217"/>
      <c r="BQ79" s="2218">
        <f t="shared" si="55"/>
        <v>0</v>
      </c>
      <c r="BR79" s="2217"/>
      <c r="BS79" s="2217"/>
      <c r="BT79" s="2217"/>
    </row>
    <row r="80" spans="1:72">
      <c r="A80" s="2215" t="s">
        <v>1928</v>
      </c>
      <c r="B80" s="2216" t="s">
        <v>2023</v>
      </c>
      <c r="C80" s="2218">
        <f t="shared" si="42"/>
        <v>0</v>
      </c>
      <c r="D80" s="2217"/>
      <c r="E80" s="2217"/>
      <c r="F80" s="2217"/>
      <c r="G80" s="2217"/>
      <c r="H80" s="2218">
        <f t="shared" si="43"/>
        <v>0</v>
      </c>
      <c r="I80" s="2217"/>
      <c r="J80" s="2217"/>
      <c r="K80" s="2217"/>
      <c r="L80" s="2217"/>
      <c r="M80" s="2218">
        <f t="shared" si="44"/>
        <v>0</v>
      </c>
      <c r="N80" s="2217"/>
      <c r="O80" s="2217"/>
      <c r="P80" s="2217"/>
      <c r="Q80" s="2217"/>
      <c r="R80" s="2218">
        <f t="shared" si="45"/>
        <v>0</v>
      </c>
      <c r="S80" s="2217"/>
      <c r="T80" s="2217"/>
      <c r="U80" s="2217"/>
      <c r="V80" s="2217"/>
      <c r="W80" s="2218">
        <f t="shared" si="46"/>
        <v>0</v>
      </c>
      <c r="X80" s="2217"/>
      <c r="Y80" s="2217"/>
      <c r="Z80" s="2217"/>
      <c r="AA80" s="2217"/>
      <c r="AB80" s="2218">
        <f t="shared" si="47"/>
        <v>0</v>
      </c>
      <c r="AC80" s="2217"/>
      <c r="AD80" s="2217"/>
      <c r="AE80" s="2217"/>
      <c r="AF80" s="2217"/>
      <c r="AG80" s="2218">
        <f t="shared" si="48"/>
        <v>0</v>
      </c>
      <c r="AH80" s="2217"/>
      <c r="AI80" s="2217"/>
      <c r="AJ80" s="2217"/>
      <c r="AK80" s="2217"/>
      <c r="AL80" s="2218">
        <f t="shared" si="49"/>
        <v>0</v>
      </c>
      <c r="AM80" s="2217"/>
      <c r="AN80" s="2217"/>
      <c r="AO80" s="2217"/>
      <c r="AP80" s="2217"/>
      <c r="AQ80" s="2218">
        <f t="shared" si="50"/>
        <v>0</v>
      </c>
      <c r="AR80" s="2217"/>
      <c r="AS80" s="2217"/>
      <c r="AT80" s="2217"/>
      <c r="AU80" s="2217"/>
      <c r="AV80" s="2218">
        <f t="shared" si="51"/>
        <v>0</v>
      </c>
      <c r="AW80" s="2217"/>
      <c r="AX80" s="2217"/>
      <c r="AY80" s="2217"/>
      <c r="AZ80" s="2217"/>
      <c r="BA80" s="2218">
        <f t="shared" si="52"/>
        <v>0</v>
      </c>
      <c r="BB80" s="2217"/>
      <c r="BC80" s="2217"/>
      <c r="BD80" s="2217"/>
      <c r="BE80" s="2217"/>
      <c r="BF80" s="2218">
        <f t="shared" si="53"/>
        <v>0</v>
      </c>
      <c r="BG80" s="2217"/>
      <c r="BH80" s="2217"/>
      <c r="BI80" s="2217"/>
      <c r="BJ80" s="2217"/>
      <c r="BK80" s="2218">
        <f t="shared" si="54"/>
        <v>0</v>
      </c>
      <c r="BL80" s="2217"/>
      <c r="BM80" s="2217"/>
      <c r="BN80" s="2217"/>
      <c r="BO80" s="2217"/>
      <c r="BP80" s="2217"/>
      <c r="BQ80" s="2218">
        <f t="shared" si="55"/>
        <v>0</v>
      </c>
      <c r="BR80" s="2217"/>
      <c r="BS80" s="2217"/>
      <c r="BT80" s="2217"/>
    </row>
    <row r="81" spans="1:72">
      <c r="A81" s="2215" t="s">
        <v>2077</v>
      </c>
      <c r="B81" s="2216" t="s">
        <v>2023</v>
      </c>
      <c r="C81" s="2218">
        <f t="shared" si="42"/>
        <v>0</v>
      </c>
      <c r="D81" s="2217"/>
      <c r="E81" s="2217"/>
      <c r="F81" s="2217"/>
      <c r="G81" s="2217"/>
      <c r="H81" s="2218">
        <f t="shared" si="43"/>
        <v>0</v>
      </c>
      <c r="I81" s="2217"/>
      <c r="J81" s="2217"/>
      <c r="K81" s="2217"/>
      <c r="L81" s="2217"/>
      <c r="M81" s="2218">
        <f t="shared" si="44"/>
        <v>0</v>
      </c>
      <c r="N81" s="2217"/>
      <c r="O81" s="2217"/>
      <c r="P81" s="2217"/>
      <c r="Q81" s="2217"/>
      <c r="R81" s="2218">
        <f t="shared" si="45"/>
        <v>0</v>
      </c>
      <c r="S81" s="2217"/>
      <c r="T81" s="2217"/>
      <c r="U81" s="2217"/>
      <c r="V81" s="2217"/>
      <c r="W81" s="2218">
        <f t="shared" si="46"/>
        <v>0</v>
      </c>
      <c r="X81" s="2217"/>
      <c r="Y81" s="2217"/>
      <c r="Z81" s="2217"/>
      <c r="AA81" s="2217"/>
      <c r="AB81" s="2218">
        <f t="shared" si="47"/>
        <v>0</v>
      </c>
      <c r="AC81" s="2217"/>
      <c r="AD81" s="2217"/>
      <c r="AE81" s="2217"/>
      <c r="AF81" s="2217"/>
      <c r="AG81" s="2218">
        <f t="shared" si="48"/>
        <v>0</v>
      </c>
      <c r="AH81" s="2217"/>
      <c r="AI81" s="2217"/>
      <c r="AJ81" s="2217"/>
      <c r="AK81" s="2217"/>
      <c r="AL81" s="2218">
        <f t="shared" si="49"/>
        <v>0</v>
      </c>
      <c r="AM81" s="2217"/>
      <c r="AN81" s="2217"/>
      <c r="AO81" s="2217"/>
      <c r="AP81" s="2217"/>
      <c r="AQ81" s="2218">
        <f t="shared" si="50"/>
        <v>0</v>
      </c>
      <c r="AR81" s="2217"/>
      <c r="AS81" s="2217"/>
      <c r="AT81" s="2217"/>
      <c r="AU81" s="2217"/>
      <c r="AV81" s="2218">
        <f t="shared" si="51"/>
        <v>0</v>
      </c>
      <c r="AW81" s="2217"/>
      <c r="AX81" s="2217"/>
      <c r="AY81" s="2217"/>
      <c r="AZ81" s="2217"/>
      <c r="BA81" s="2218">
        <f t="shared" si="52"/>
        <v>0</v>
      </c>
      <c r="BB81" s="2217"/>
      <c r="BC81" s="2217"/>
      <c r="BD81" s="2217"/>
      <c r="BE81" s="2217"/>
      <c r="BF81" s="2218">
        <f t="shared" si="53"/>
        <v>0</v>
      </c>
      <c r="BG81" s="2217"/>
      <c r="BH81" s="2217"/>
      <c r="BI81" s="2217"/>
      <c r="BJ81" s="2217"/>
      <c r="BK81" s="2218">
        <f t="shared" si="54"/>
        <v>0</v>
      </c>
      <c r="BL81" s="2217"/>
      <c r="BM81" s="2217"/>
      <c r="BN81" s="2217"/>
      <c r="BO81" s="2217"/>
      <c r="BP81" s="2217"/>
      <c r="BQ81" s="2218">
        <f t="shared" si="55"/>
        <v>0</v>
      </c>
      <c r="BR81" s="2217"/>
      <c r="BS81" s="2217"/>
      <c r="BT81" s="2217"/>
    </row>
    <row r="82" spans="1:72">
      <c r="A82" s="2215" t="s">
        <v>2078</v>
      </c>
      <c r="B82" s="2216" t="s">
        <v>2023</v>
      </c>
      <c r="C82" s="2218">
        <f t="shared" si="42"/>
        <v>0</v>
      </c>
      <c r="D82" s="2217"/>
      <c r="E82" s="2217"/>
      <c r="F82" s="2217"/>
      <c r="G82" s="2217"/>
      <c r="H82" s="2218">
        <f t="shared" si="43"/>
        <v>0</v>
      </c>
      <c r="I82" s="2217"/>
      <c r="J82" s="2217"/>
      <c r="K82" s="2217"/>
      <c r="L82" s="2217"/>
      <c r="M82" s="2218">
        <f t="shared" si="44"/>
        <v>0</v>
      </c>
      <c r="N82" s="2217"/>
      <c r="O82" s="2217"/>
      <c r="P82" s="2217"/>
      <c r="Q82" s="2217"/>
      <c r="R82" s="2218">
        <f t="shared" si="45"/>
        <v>0</v>
      </c>
      <c r="S82" s="2217"/>
      <c r="T82" s="2217"/>
      <c r="U82" s="2217"/>
      <c r="V82" s="2217"/>
      <c r="W82" s="2218">
        <f t="shared" si="46"/>
        <v>0</v>
      </c>
      <c r="X82" s="2217"/>
      <c r="Y82" s="2217"/>
      <c r="Z82" s="2217"/>
      <c r="AA82" s="2217"/>
      <c r="AB82" s="2218">
        <f t="shared" si="47"/>
        <v>0</v>
      </c>
      <c r="AC82" s="2217"/>
      <c r="AD82" s="2217"/>
      <c r="AE82" s="2217"/>
      <c r="AF82" s="2217"/>
      <c r="AG82" s="2218">
        <f t="shared" si="48"/>
        <v>0</v>
      </c>
      <c r="AH82" s="2217"/>
      <c r="AI82" s="2217"/>
      <c r="AJ82" s="2217"/>
      <c r="AK82" s="2217"/>
      <c r="AL82" s="2218">
        <f t="shared" si="49"/>
        <v>0</v>
      </c>
      <c r="AM82" s="2217"/>
      <c r="AN82" s="2217"/>
      <c r="AO82" s="2217"/>
      <c r="AP82" s="2217"/>
      <c r="AQ82" s="2218">
        <f t="shared" si="50"/>
        <v>0</v>
      </c>
      <c r="AR82" s="2217"/>
      <c r="AS82" s="2217"/>
      <c r="AT82" s="2217"/>
      <c r="AU82" s="2217"/>
      <c r="AV82" s="2218">
        <f t="shared" si="51"/>
        <v>0</v>
      </c>
      <c r="AW82" s="2217"/>
      <c r="AX82" s="2217"/>
      <c r="AY82" s="2217"/>
      <c r="AZ82" s="2217"/>
      <c r="BA82" s="2218">
        <f t="shared" si="52"/>
        <v>0</v>
      </c>
      <c r="BB82" s="2217"/>
      <c r="BC82" s="2217"/>
      <c r="BD82" s="2217"/>
      <c r="BE82" s="2217"/>
      <c r="BF82" s="2218">
        <f t="shared" si="53"/>
        <v>0</v>
      </c>
      <c r="BG82" s="2217"/>
      <c r="BH82" s="2217"/>
      <c r="BI82" s="2217"/>
      <c r="BJ82" s="2217"/>
      <c r="BK82" s="2218">
        <f t="shared" si="54"/>
        <v>0</v>
      </c>
      <c r="BL82" s="2217"/>
      <c r="BM82" s="2217"/>
      <c r="BN82" s="2217"/>
      <c r="BO82" s="2217"/>
      <c r="BP82" s="2217"/>
      <c r="BQ82" s="2218">
        <f t="shared" si="55"/>
        <v>0</v>
      </c>
      <c r="BR82" s="2217"/>
      <c r="BS82" s="2217"/>
      <c r="BT82" s="2217"/>
    </row>
    <row r="83" spans="1:72">
      <c r="A83" s="2215" t="s">
        <v>2079</v>
      </c>
      <c r="B83" s="2216" t="s">
        <v>2023</v>
      </c>
      <c r="C83" s="2218">
        <f t="shared" si="42"/>
        <v>0</v>
      </c>
      <c r="D83" s="2217"/>
      <c r="E83" s="2217"/>
      <c r="F83" s="2217"/>
      <c r="G83" s="2217"/>
      <c r="H83" s="2218">
        <f t="shared" si="43"/>
        <v>0</v>
      </c>
      <c r="I83" s="2217"/>
      <c r="J83" s="2217"/>
      <c r="K83" s="2217"/>
      <c r="L83" s="2217"/>
      <c r="M83" s="2218">
        <f t="shared" si="44"/>
        <v>0</v>
      </c>
      <c r="N83" s="2217"/>
      <c r="O83" s="2217"/>
      <c r="P83" s="2217"/>
      <c r="Q83" s="2217"/>
      <c r="R83" s="2218">
        <f t="shared" si="45"/>
        <v>0</v>
      </c>
      <c r="S83" s="2217"/>
      <c r="T83" s="2217"/>
      <c r="U83" s="2217"/>
      <c r="V83" s="2217"/>
      <c r="W83" s="2218">
        <f t="shared" si="46"/>
        <v>0</v>
      </c>
      <c r="X83" s="2217"/>
      <c r="Y83" s="2217"/>
      <c r="Z83" s="2217"/>
      <c r="AA83" s="2217"/>
      <c r="AB83" s="2218">
        <f t="shared" si="47"/>
        <v>0</v>
      </c>
      <c r="AC83" s="2217"/>
      <c r="AD83" s="2217"/>
      <c r="AE83" s="2217"/>
      <c r="AF83" s="2217"/>
      <c r="AG83" s="2218">
        <f t="shared" si="48"/>
        <v>0</v>
      </c>
      <c r="AH83" s="2217"/>
      <c r="AI83" s="2217"/>
      <c r="AJ83" s="2217"/>
      <c r="AK83" s="2217"/>
      <c r="AL83" s="2218">
        <f t="shared" si="49"/>
        <v>0</v>
      </c>
      <c r="AM83" s="2217"/>
      <c r="AN83" s="2217"/>
      <c r="AO83" s="2217"/>
      <c r="AP83" s="2217"/>
      <c r="AQ83" s="2218">
        <f t="shared" si="50"/>
        <v>0</v>
      </c>
      <c r="AR83" s="2217"/>
      <c r="AS83" s="2217"/>
      <c r="AT83" s="2217"/>
      <c r="AU83" s="2217"/>
      <c r="AV83" s="2218">
        <f t="shared" si="51"/>
        <v>0</v>
      </c>
      <c r="AW83" s="2217"/>
      <c r="AX83" s="2217"/>
      <c r="AY83" s="2217"/>
      <c r="AZ83" s="2217"/>
      <c r="BA83" s="2218">
        <f t="shared" si="52"/>
        <v>0</v>
      </c>
      <c r="BB83" s="2217"/>
      <c r="BC83" s="2217"/>
      <c r="BD83" s="2217"/>
      <c r="BE83" s="2217"/>
      <c r="BF83" s="2218">
        <f t="shared" si="53"/>
        <v>0</v>
      </c>
      <c r="BG83" s="2217"/>
      <c r="BH83" s="2217"/>
      <c r="BI83" s="2217"/>
      <c r="BJ83" s="2217"/>
      <c r="BK83" s="2218">
        <f t="shared" si="54"/>
        <v>0</v>
      </c>
      <c r="BL83" s="2217"/>
      <c r="BM83" s="2217"/>
      <c r="BN83" s="2217"/>
      <c r="BO83" s="2217"/>
      <c r="BP83" s="2217"/>
      <c r="BQ83" s="2218">
        <f t="shared" si="55"/>
        <v>0</v>
      </c>
      <c r="BR83" s="2217"/>
      <c r="BS83" s="2217"/>
      <c r="BT83" s="2217"/>
    </row>
    <row r="84" spans="1:72">
      <c r="A84" s="2215" t="s">
        <v>2080</v>
      </c>
      <c r="B84" s="2216" t="s">
        <v>2023</v>
      </c>
      <c r="C84" s="2218">
        <f t="shared" si="42"/>
        <v>0</v>
      </c>
      <c r="D84" s="2217"/>
      <c r="E84" s="2217"/>
      <c r="F84" s="2217"/>
      <c r="G84" s="2217"/>
      <c r="H84" s="2218">
        <f t="shared" si="43"/>
        <v>0</v>
      </c>
      <c r="I84" s="2217"/>
      <c r="J84" s="2217"/>
      <c r="K84" s="2217"/>
      <c r="L84" s="2217"/>
      <c r="M84" s="2218">
        <f t="shared" si="44"/>
        <v>0</v>
      </c>
      <c r="N84" s="2217"/>
      <c r="O84" s="2217"/>
      <c r="P84" s="2217"/>
      <c r="Q84" s="2217"/>
      <c r="R84" s="2218">
        <f t="shared" si="45"/>
        <v>0</v>
      </c>
      <c r="S84" s="2217"/>
      <c r="T84" s="2217"/>
      <c r="U84" s="2217"/>
      <c r="V84" s="2217"/>
      <c r="W84" s="2218">
        <f t="shared" si="46"/>
        <v>0</v>
      </c>
      <c r="X84" s="2217"/>
      <c r="Y84" s="2217"/>
      <c r="Z84" s="2217"/>
      <c r="AA84" s="2217"/>
      <c r="AB84" s="2218">
        <f t="shared" si="47"/>
        <v>0</v>
      </c>
      <c r="AC84" s="2217"/>
      <c r="AD84" s="2217"/>
      <c r="AE84" s="2217"/>
      <c r="AF84" s="2217"/>
      <c r="AG84" s="2218">
        <f t="shared" si="48"/>
        <v>0</v>
      </c>
      <c r="AH84" s="2217"/>
      <c r="AI84" s="2217"/>
      <c r="AJ84" s="2217"/>
      <c r="AK84" s="2217"/>
      <c r="AL84" s="2218">
        <f t="shared" si="49"/>
        <v>0</v>
      </c>
      <c r="AM84" s="2217"/>
      <c r="AN84" s="2217"/>
      <c r="AO84" s="2217"/>
      <c r="AP84" s="2217"/>
      <c r="AQ84" s="2218">
        <f t="shared" si="50"/>
        <v>0</v>
      </c>
      <c r="AR84" s="2217"/>
      <c r="AS84" s="2217"/>
      <c r="AT84" s="2217"/>
      <c r="AU84" s="2217"/>
      <c r="AV84" s="2218">
        <f t="shared" si="51"/>
        <v>0</v>
      </c>
      <c r="AW84" s="2217"/>
      <c r="AX84" s="2217"/>
      <c r="AY84" s="2217"/>
      <c r="AZ84" s="2217"/>
      <c r="BA84" s="2218">
        <f t="shared" si="52"/>
        <v>0</v>
      </c>
      <c r="BB84" s="2217"/>
      <c r="BC84" s="2217"/>
      <c r="BD84" s="2217"/>
      <c r="BE84" s="2217"/>
      <c r="BF84" s="2218">
        <f t="shared" si="53"/>
        <v>0</v>
      </c>
      <c r="BG84" s="2217"/>
      <c r="BH84" s="2217"/>
      <c r="BI84" s="2217"/>
      <c r="BJ84" s="2217"/>
      <c r="BK84" s="2218">
        <f t="shared" si="54"/>
        <v>0</v>
      </c>
      <c r="BL84" s="2217"/>
      <c r="BM84" s="2217"/>
      <c r="BN84" s="2217"/>
      <c r="BO84" s="2217"/>
      <c r="BP84" s="2217"/>
      <c r="BQ84" s="2218">
        <f t="shared" si="55"/>
        <v>0</v>
      </c>
      <c r="BR84" s="2217"/>
      <c r="BS84" s="2217"/>
      <c r="BT84" s="2217"/>
    </row>
    <row r="85" spans="1:72">
      <c r="A85" s="2215" t="s">
        <v>2081</v>
      </c>
      <c r="B85" s="2216" t="s">
        <v>2023</v>
      </c>
      <c r="C85" s="2218">
        <f t="shared" si="42"/>
        <v>0</v>
      </c>
      <c r="D85" s="2217"/>
      <c r="E85" s="2217"/>
      <c r="F85" s="2217"/>
      <c r="G85" s="2217"/>
      <c r="H85" s="2218">
        <f t="shared" si="43"/>
        <v>0</v>
      </c>
      <c r="I85" s="2217"/>
      <c r="J85" s="2217"/>
      <c r="K85" s="2217"/>
      <c r="L85" s="2217"/>
      <c r="M85" s="2218">
        <f t="shared" si="44"/>
        <v>0</v>
      </c>
      <c r="N85" s="2217"/>
      <c r="O85" s="2217"/>
      <c r="P85" s="2217"/>
      <c r="Q85" s="2217"/>
      <c r="R85" s="2218">
        <f t="shared" si="45"/>
        <v>0</v>
      </c>
      <c r="S85" s="2217"/>
      <c r="T85" s="2217"/>
      <c r="U85" s="2217"/>
      <c r="V85" s="2217"/>
      <c r="W85" s="2218">
        <f t="shared" si="46"/>
        <v>0</v>
      </c>
      <c r="X85" s="2217"/>
      <c r="Y85" s="2217"/>
      <c r="Z85" s="2217"/>
      <c r="AA85" s="2217"/>
      <c r="AB85" s="2218">
        <f t="shared" si="47"/>
        <v>0</v>
      </c>
      <c r="AC85" s="2217"/>
      <c r="AD85" s="2217"/>
      <c r="AE85" s="2217"/>
      <c r="AF85" s="2217"/>
      <c r="AG85" s="2218">
        <f t="shared" si="48"/>
        <v>0</v>
      </c>
      <c r="AH85" s="2217"/>
      <c r="AI85" s="2217"/>
      <c r="AJ85" s="2217"/>
      <c r="AK85" s="2217"/>
      <c r="AL85" s="2218">
        <f t="shared" si="49"/>
        <v>0</v>
      </c>
      <c r="AM85" s="2217"/>
      <c r="AN85" s="2217"/>
      <c r="AO85" s="2217"/>
      <c r="AP85" s="2217"/>
      <c r="AQ85" s="2218">
        <f t="shared" si="50"/>
        <v>0</v>
      </c>
      <c r="AR85" s="2217"/>
      <c r="AS85" s="2217"/>
      <c r="AT85" s="2217"/>
      <c r="AU85" s="2217"/>
      <c r="AV85" s="2218">
        <f t="shared" si="51"/>
        <v>0</v>
      </c>
      <c r="AW85" s="2217"/>
      <c r="AX85" s="2217"/>
      <c r="AY85" s="2217"/>
      <c r="AZ85" s="2217"/>
      <c r="BA85" s="2218">
        <f t="shared" si="52"/>
        <v>0</v>
      </c>
      <c r="BB85" s="2217"/>
      <c r="BC85" s="2217"/>
      <c r="BD85" s="2217"/>
      <c r="BE85" s="2217"/>
      <c r="BF85" s="2218">
        <f t="shared" si="53"/>
        <v>0</v>
      </c>
      <c r="BG85" s="2217"/>
      <c r="BH85" s="2217"/>
      <c r="BI85" s="2217"/>
      <c r="BJ85" s="2217"/>
      <c r="BK85" s="2218">
        <f t="shared" si="54"/>
        <v>0</v>
      </c>
      <c r="BL85" s="2217"/>
      <c r="BM85" s="2217"/>
      <c r="BN85" s="2217"/>
      <c r="BO85" s="2217"/>
      <c r="BP85" s="2217"/>
      <c r="BQ85" s="2218">
        <f t="shared" si="55"/>
        <v>0</v>
      </c>
      <c r="BR85" s="2217"/>
      <c r="BS85" s="2217"/>
      <c r="BT85" s="2217"/>
    </row>
    <row r="86" spans="1:72">
      <c r="A86" s="2215" t="s">
        <v>2082</v>
      </c>
      <c r="B86" s="2216" t="s">
        <v>2023</v>
      </c>
      <c r="C86" s="2218">
        <f t="shared" si="42"/>
        <v>0</v>
      </c>
      <c r="D86" s="2217"/>
      <c r="E86" s="2217"/>
      <c r="F86" s="2217"/>
      <c r="G86" s="2217"/>
      <c r="H86" s="2218">
        <f t="shared" si="43"/>
        <v>0</v>
      </c>
      <c r="I86" s="2217"/>
      <c r="J86" s="2217"/>
      <c r="K86" s="2217"/>
      <c r="L86" s="2217"/>
      <c r="M86" s="2218">
        <f t="shared" si="44"/>
        <v>0</v>
      </c>
      <c r="N86" s="2217"/>
      <c r="O86" s="2217"/>
      <c r="P86" s="2217"/>
      <c r="Q86" s="2217"/>
      <c r="R86" s="2218">
        <f t="shared" si="45"/>
        <v>0</v>
      </c>
      <c r="S86" s="2217"/>
      <c r="T86" s="2217"/>
      <c r="U86" s="2217"/>
      <c r="V86" s="2217"/>
      <c r="W86" s="2218">
        <f t="shared" si="46"/>
        <v>0</v>
      </c>
      <c r="X86" s="2217"/>
      <c r="Y86" s="2217"/>
      <c r="Z86" s="2217"/>
      <c r="AA86" s="2217"/>
      <c r="AB86" s="2218">
        <f t="shared" si="47"/>
        <v>0</v>
      </c>
      <c r="AC86" s="2217"/>
      <c r="AD86" s="2217"/>
      <c r="AE86" s="2217"/>
      <c r="AF86" s="2217"/>
      <c r="AG86" s="2218">
        <f t="shared" si="48"/>
        <v>0</v>
      </c>
      <c r="AH86" s="2217"/>
      <c r="AI86" s="2217"/>
      <c r="AJ86" s="2217"/>
      <c r="AK86" s="2217"/>
      <c r="AL86" s="2218">
        <f t="shared" si="49"/>
        <v>0</v>
      </c>
      <c r="AM86" s="2217"/>
      <c r="AN86" s="2217"/>
      <c r="AO86" s="2217"/>
      <c r="AP86" s="2217"/>
      <c r="AQ86" s="2218">
        <f t="shared" si="50"/>
        <v>0</v>
      </c>
      <c r="AR86" s="2217"/>
      <c r="AS86" s="2217"/>
      <c r="AT86" s="2217"/>
      <c r="AU86" s="2217"/>
      <c r="AV86" s="2218">
        <f t="shared" si="51"/>
        <v>0</v>
      </c>
      <c r="AW86" s="2217"/>
      <c r="AX86" s="2217"/>
      <c r="AY86" s="2217"/>
      <c r="AZ86" s="2217"/>
      <c r="BA86" s="2218">
        <f t="shared" si="52"/>
        <v>0</v>
      </c>
      <c r="BB86" s="2217"/>
      <c r="BC86" s="2217"/>
      <c r="BD86" s="2217"/>
      <c r="BE86" s="2217"/>
      <c r="BF86" s="2218">
        <f t="shared" si="53"/>
        <v>0</v>
      </c>
      <c r="BG86" s="2217"/>
      <c r="BH86" s="2217"/>
      <c r="BI86" s="2217"/>
      <c r="BJ86" s="2217"/>
      <c r="BK86" s="2218">
        <f t="shared" si="54"/>
        <v>0</v>
      </c>
      <c r="BL86" s="2217"/>
      <c r="BM86" s="2217"/>
      <c r="BN86" s="2217"/>
      <c r="BO86" s="2217"/>
      <c r="BP86" s="2217"/>
      <c r="BQ86" s="2218">
        <f t="shared" si="55"/>
        <v>0</v>
      </c>
      <c r="BR86" s="2217"/>
      <c r="BS86" s="2217"/>
      <c r="BT86" s="2217"/>
    </row>
    <row r="87" spans="1:72">
      <c r="A87" s="2215" t="s">
        <v>2083</v>
      </c>
      <c r="B87" s="2216" t="s">
        <v>2023</v>
      </c>
      <c r="C87" s="2218">
        <f t="shared" si="42"/>
        <v>0</v>
      </c>
      <c r="D87" s="2217"/>
      <c r="E87" s="2217"/>
      <c r="F87" s="2217"/>
      <c r="G87" s="2217"/>
      <c r="H87" s="2218">
        <f t="shared" si="43"/>
        <v>0</v>
      </c>
      <c r="I87" s="2217"/>
      <c r="J87" s="2217"/>
      <c r="K87" s="2217"/>
      <c r="L87" s="2217"/>
      <c r="M87" s="2218">
        <f t="shared" si="44"/>
        <v>0</v>
      </c>
      <c r="N87" s="2217"/>
      <c r="O87" s="2217"/>
      <c r="P87" s="2217"/>
      <c r="Q87" s="2217"/>
      <c r="R87" s="2218">
        <f t="shared" si="45"/>
        <v>0</v>
      </c>
      <c r="S87" s="2217"/>
      <c r="T87" s="2217"/>
      <c r="U87" s="2217"/>
      <c r="V87" s="2217"/>
      <c r="W87" s="2218">
        <f t="shared" si="46"/>
        <v>0</v>
      </c>
      <c r="X87" s="2217"/>
      <c r="Y87" s="2217"/>
      <c r="Z87" s="2217"/>
      <c r="AA87" s="2217"/>
      <c r="AB87" s="2218">
        <f t="shared" si="47"/>
        <v>0</v>
      </c>
      <c r="AC87" s="2217"/>
      <c r="AD87" s="2217"/>
      <c r="AE87" s="2217"/>
      <c r="AF87" s="2217"/>
      <c r="AG87" s="2218">
        <f t="shared" si="48"/>
        <v>0</v>
      </c>
      <c r="AH87" s="2217"/>
      <c r="AI87" s="2217"/>
      <c r="AJ87" s="2217"/>
      <c r="AK87" s="2217"/>
      <c r="AL87" s="2218">
        <f t="shared" si="49"/>
        <v>0</v>
      </c>
      <c r="AM87" s="2217"/>
      <c r="AN87" s="2217"/>
      <c r="AO87" s="2217"/>
      <c r="AP87" s="2217"/>
      <c r="AQ87" s="2218">
        <f t="shared" si="50"/>
        <v>0</v>
      </c>
      <c r="AR87" s="2217"/>
      <c r="AS87" s="2217"/>
      <c r="AT87" s="2217"/>
      <c r="AU87" s="2217"/>
      <c r="AV87" s="2218">
        <f t="shared" si="51"/>
        <v>0</v>
      </c>
      <c r="AW87" s="2217"/>
      <c r="AX87" s="2217"/>
      <c r="AY87" s="2217"/>
      <c r="AZ87" s="2217"/>
      <c r="BA87" s="2218">
        <f t="shared" si="52"/>
        <v>0</v>
      </c>
      <c r="BB87" s="2217"/>
      <c r="BC87" s="2217"/>
      <c r="BD87" s="2217"/>
      <c r="BE87" s="2217"/>
      <c r="BF87" s="2218">
        <f t="shared" si="53"/>
        <v>0</v>
      </c>
      <c r="BG87" s="2217"/>
      <c r="BH87" s="2217"/>
      <c r="BI87" s="2217"/>
      <c r="BJ87" s="2217"/>
      <c r="BK87" s="2218">
        <f t="shared" si="54"/>
        <v>0</v>
      </c>
      <c r="BL87" s="2217"/>
      <c r="BM87" s="2217"/>
      <c r="BN87" s="2217"/>
      <c r="BO87" s="2217"/>
      <c r="BP87" s="2217"/>
      <c r="BQ87" s="2218">
        <f t="shared" si="55"/>
        <v>0</v>
      </c>
      <c r="BR87" s="2217"/>
      <c r="BS87" s="2217"/>
      <c r="BT87" s="2217"/>
    </row>
    <row r="88" spans="1:72">
      <c r="A88" s="2215" t="s">
        <v>2084</v>
      </c>
      <c r="B88" s="2216" t="s">
        <v>2023</v>
      </c>
      <c r="C88" s="2218">
        <f t="shared" si="42"/>
        <v>0</v>
      </c>
      <c r="D88" s="2217"/>
      <c r="E88" s="2217"/>
      <c r="F88" s="2217"/>
      <c r="G88" s="2217"/>
      <c r="H88" s="2218">
        <f t="shared" si="43"/>
        <v>0</v>
      </c>
      <c r="I88" s="2217"/>
      <c r="J88" s="2217"/>
      <c r="K88" s="2217"/>
      <c r="L88" s="2217"/>
      <c r="M88" s="2218">
        <f t="shared" si="44"/>
        <v>0</v>
      </c>
      <c r="N88" s="2217"/>
      <c r="O88" s="2217"/>
      <c r="P88" s="2217"/>
      <c r="Q88" s="2217"/>
      <c r="R88" s="2218">
        <f t="shared" si="45"/>
        <v>0</v>
      </c>
      <c r="S88" s="2217"/>
      <c r="T88" s="2217"/>
      <c r="U88" s="2217"/>
      <c r="V88" s="2217"/>
      <c r="W88" s="2218">
        <f t="shared" si="46"/>
        <v>0</v>
      </c>
      <c r="X88" s="2217"/>
      <c r="Y88" s="2217"/>
      <c r="Z88" s="2217"/>
      <c r="AA88" s="2217"/>
      <c r="AB88" s="2218">
        <f t="shared" si="47"/>
        <v>0</v>
      </c>
      <c r="AC88" s="2217"/>
      <c r="AD88" s="2217"/>
      <c r="AE88" s="2217"/>
      <c r="AF88" s="2217"/>
      <c r="AG88" s="2218">
        <f t="shared" si="48"/>
        <v>0</v>
      </c>
      <c r="AH88" s="2217"/>
      <c r="AI88" s="2217"/>
      <c r="AJ88" s="2217"/>
      <c r="AK88" s="2217"/>
      <c r="AL88" s="2218">
        <f t="shared" si="49"/>
        <v>0</v>
      </c>
      <c r="AM88" s="2217"/>
      <c r="AN88" s="2217"/>
      <c r="AO88" s="2217"/>
      <c r="AP88" s="2217"/>
      <c r="AQ88" s="2218">
        <f t="shared" si="50"/>
        <v>0</v>
      </c>
      <c r="AR88" s="2217"/>
      <c r="AS88" s="2217"/>
      <c r="AT88" s="2217"/>
      <c r="AU88" s="2217"/>
      <c r="AV88" s="2218">
        <f t="shared" si="51"/>
        <v>0</v>
      </c>
      <c r="AW88" s="2217"/>
      <c r="AX88" s="2217"/>
      <c r="AY88" s="2217"/>
      <c r="AZ88" s="2217"/>
      <c r="BA88" s="2218">
        <f t="shared" si="52"/>
        <v>0</v>
      </c>
      <c r="BB88" s="2217"/>
      <c r="BC88" s="2217"/>
      <c r="BD88" s="2217"/>
      <c r="BE88" s="2217"/>
      <c r="BF88" s="2218">
        <f t="shared" si="53"/>
        <v>0</v>
      </c>
      <c r="BG88" s="2217"/>
      <c r="BH88" s="2217"/>
      <c r="BI88" s="2217"/>
      <c r="BJ88" s="2217"/>
      <c r="BK88" s="2218">
        <f t="shared" si="54"/>
        <v>0</v>
      </c>
      <c r="BL88" s="2217"/>
      <c r="BM88" s="2217"/>
      <c r="BN88" s="2217"/>
      <c r="BO88" s="2217"/>
      <c r="BP88" s="2217"/>
      <c r="BQ88" s="2218">
        <f t="shared" si="55"/>
        <v>0</v>
      </c>
      <c r="BR88" s="2217"/>
      <c r="BS88" s="2217"/>
      <c r="BT88" s="2217"/>
    </row>
    <row r="89" spans="1:72">
      <c r="A89" s="2215" t="s">
        <v>2085</v>
      </c>
      <c r="B89" s="2216" t="s">
        <v>2023</v>
      </c>
      <c r="C89" s="2218">
        <f t="shared" si="42"/>
        <v>0</v>
      </c>
      <c r="D89" s="2217"/>
      <c r="E89" s="2217"/>
      <c r="F89" s="2217"/>
      <c r="G89" s="2217"/>
      <c r="H89" s="2218">
        <f t="shared" si="43"/>
        <v>0</v>
      </c>
      <c r="I89" s="2217"/>
      <c r="J89" s="2217"/>
      <c r="K89" s="2217"/>
      <c r="L89" s="2217"/>
      <c r="M89" s="2218">
        <f t="shared" si="44"/>
        <v>0</v>
      </c>
      <c r="N89" s="2217"/>
      <c r="O89" s="2217"/>
      <c r="P89" s="2217"/>
      <c r="Q89" s="2217"/>
      <c r="R89" s="2218">
        <f t="shared" si="45"/>
        <v>0</v>
      </c>
      <c r="S89" s="2217"/>
      <c r="T89" s="2217"/>
      <c r="U89" s="2217"/>
      <c r="V89" s="2217"/>
      <c r="W89" s="2218">
        <f t="shared" si="46"/>
        <v>0</v>
      </c>
      <c r="X89" s="2217"/>
      <c r="Y89" s="2217"/>
      <c r="Z89" s="2217"/>
      <c r="AA89" s="2217"/>
      <c r="AB89" s="2218">
        <f t="shared" si="47"/>
        <v>0</v>
      </c>
      <c r="AC89" s="2217"/>
      <c r="AD89" s="2217"/>
      <c r="AE89" s="2217"/>
      <c r="AF89" s="2217"/>
      <c r="AG89" s="2218">
        <f t="shared" si="48"/>
        <v>0</v>
      </c>
      <c r="AH89" s="2217"/>
      <c r="AI89" s="2217"/>
      <c r="AJ89" s="2217"/>
      <c r="AK89" s="2217"/>
      <c r="AL89" s="2218">
        <f t="shared" si="49"/>
        <v>0</v>
      </c>
      <c r="AM89" s="2217"/>
      <c r="AN89" s="2217"/>
      <c r="AO89" s="2217"/>
      <c r="AP89" s="2217"/>
      <c r="AQ89" s="2218">
        <f t="shared" si="50"/>
        <v>0</v>
      </c>
      <c r="AR89" s="2217"/>
      <c r="AS89" s="2217"/>
      <c r="AT89" s="2217"/>
      <c r="AU89" s="2217"/>
      <c r="AV89" s="2218">
        <f t="shared" si="51"/>
        <v>0</v>
      </c>
      <c r="AW89" s="2217"/>
      <c r="AX89" s="2217"/>
      <c r="AY89" s="2217"/>
      <c r="AZ89" s="2217"/>
      <c r="BA89" s="2218">
        <f t="shared" si="52"/>
        <v>0</v>
      </c>
      <c r="BB89" s="2217"/>
      <c r="BC89" s="2217"/>
      <c r="BD89" s="2217"/>
      <c r="BE89" s="2217"/>
      <c r="BF89" s="2218">
        <f t="shared" si="53"/>
        <v>0</v>
      </c>
      <c r="BG89" s="2217"/>
      <c r="BH89" s="2217"/>
      <c r="BI89" s="2217"/>
      <c r="BJ89" s="2217"/>
      <c r="BK89" s="2218">
        <f t="shared" si="54"/>
        <v>0</v>
      </c>
      <c r="BL89" s="2217"/>
      <c r="BM89" s="2217"/>
      <c r="BN89" s="2217"/>
      <c r="BO89" s="2217"/>
      <c r="BP89" s="2217"/>
      <c r="BQ89" s="2218">
        <f t="shared" si="55"/>
        <v>0</v>
      </c>
      <c r="BR89" s="2217"/>
      <c r="BS89" s="2217"/>
      <c r="BT89" s="2217"/>
    </row>
    <row r="90" spans="1:72">
      <c r="A90" s="2215" t="s">
        <v>2086</v>
      </c>
      <c r="B90" s="2216" t="s">
        <v>2023</v>
      </c>
      <c r="C90" s="2218">
        <f t="shared" si="42"/>
        <v>0</v>
      </c>
      <c r="D90" s="2217"/>
      <c r="E90" s="2217"/>
      <c r="F90" s="2217"/>
      <c r="G90" s="2217"/>
      <c r="H90" s="2218">
        <f t="shared" si="43"/>
        <v>0</v>
      </c>
      <c r="I90" s="2217"/>
      <c r="J90" s="2217"/>
      <c r="K90" s="2217"/>
      <c r="L90" s="2217"/>
      <c r="M90" s="2218">
        <f t="shared" si="44"/>
        <v>0</v>
      </c>
      <c r="N90" s="2217"/>
      <c r="O90" s="2217"/>
      <c r="P90" s="2217"/>
      <c r="Q90" s="2217"/>
      <c r="R90" s="2218">
        <f t="shared" si="45"/>
        <v>0</v>
      </c>
      <c r="S90" s="2217"/>
      <c r="T90" s="2217"/>
      <c r="U90" s="2217"/>
      <c r="V90" s="2217"/>
      <c r="W90" s="2218">
        <f t="shared" si="46"/>
        <v>0</v>
      </c>
      <c r="X90" s="2217"/>
      <c r="Y90" s="2217"/>
      <c r="Z90" s="2217"/>
      <c r="AA90" s="2217"/>
      <c r="AB90" s="2218">
        <f t="shared" si="47"/>
        <v>0</v>
      </c>
      <c r="AC90" s="2217"/>
      <c r="AD90" s="2217"/>
      <c r="AE90" s="2217"/>
      <c r="AF90" s="2217"/>
      <c r="AG90" s="2218">
        <f t="shared" si="48"/>
        <v>0</v>
      </c>
      <c r="AH90" s="2217"/>
      <c r="AI90" s="2217"/>
      <c r="AJ90" s="2217"/>
      <c r="AK90" s="2217"/>
      <c r="AL90" s="2218">
        <f t="shared" si="49"/>
        <v>0</v>
      </c>
      <c r="AM90" s="2217"/>
      <c r="AN90" s="2217"/>
      <c r="AO90" s="2217"/>
      <c r="AP90" s="2217"/>
      <c r="AQ90" s="2218">
        <f t="shared" si="50"/>
        <v>0</v>
      </c>
      <c r="AR90" s="2217"/>
      <c r="AS90" s="2217"/>
      <c r="AT90" s="2217"/>
      <c r="AU90" s="2217"/>
      <c r="AV90" s="2218">
        <f t="shared" si="51"/>
        <v>0</v>
      </c>
      <c r="AW90" s="2217"/>
      <c r="AX90" s="2217"/>
      <c r="AY90" s="2217"/>
      <c r="AZ90" s="2217"/>
      <c r="BA90" s="2218">
        <f t="shared" si="52"/>
        <v>0</v>
      </c>
      <c r="BB90" s="2217"/>
      <c r="BC90" s="2217"/>
      <c r="BD90" s="2217"/>
      <c r="BE90" s="2217"/>
      <c r="BF90" s="2218">
        <f t="shared" si="53"/>
        <v>0</v>
      </c>
      <c r="BG90" s="2217"/>
      <c r="BH90" s="2217"/>
      <c r="BI90" s="2217"/>
      <c r="BJ90" s="2217"/>
      <c r="BK90" s="2218">
        <f t="shared" si="54"/>
        <v>0</v>
      </c>
      <c r="BL90" s="2217"/>
      <c r="BM90" s="2217"/>
      <c r="BN90" s="2217"/>
      <c r="BO90" s="2217"/>
      <c r="BP90" s="2217"/>
      <c r="BQ90" s="2218">
        <f t="shared" si="55"/>
        <v>0</v>
      </c>
      <c r="BR90" s="2217"/>
      <c r="BS90" s="2217"/>
      <c r="BT90" s="2217"/>
    </row>
    <row r="91" spans="1:72">
      <c r="A91" s="2215" t="s">
        <v>2087</v>
      </c>
      <c r="B91" s="2216" t="s">
        <v>2023</v>
      </c>
      <c r="C91" s="2218">
        <f t="shared" si="42"/>
        <v>0</v>
      </c>
      <c r="D91" s="2217"/>
      <c r="E91" s="2217"/>
      <c r="F91" s="2217"/>
      <c r="G91" s="2217"/>
      <c r="H91" s="2218">
        <f t="shared" si="43"/>
        <v>0</v>
      </c>
      <c r="I91" s="2217"/>
      <c r="J91" s="2217"/>
      <c r="K91" s="2217"/>
      <c r="L91" s="2217"/>
      <c r="M91" s="2218">
        <f t="shared" si="44"/>
        <v>0</v>
      </c>
      <c r="N91" s="2217"/>
      <c r="O91" s="2217"/>
      <c r="P91" s="2217"/>
      <c r="Q91" s="2217"/>
      <c r="R91" s="2218">
        <f t="shared" si="45"/>
        <v>0</v>
      </c>
      <c r="S91" s="2217"/>
      <c r="T91" s="2217"/>
      <c r="U91" s="2217"/>
      <c r="V91" s="2217"/>
      <c r="W91" s="2218">
        <f t="shared" si="46"/>
        <v>0</v>
      </c>
      <c r="X91" s="2217"/>
      <c r="Y91" s="2217"/>
      <c r="Z91" s="2217"/>
      <c r="AA91" s="2217"/>
      <c r="AB91" s="2218">
        <f t="shared" si="47"/>
        <v>0</v>
      </c>
      <c r="AC91" s="2217"/>
      <c r="AD91" s="2217"/>
      <c r="AE91" s="2217"/>
      <c r="AF91" s="2217"/>
      <c r="AG91" s="2218">
        <f t="shared" si="48"/>
        <v>0</v>
      </c>
      <c r="AH91" s="2217"/>
      <c r="AI91" s="2217"/>
      <c r="AJ91" s="2217"/>
      <c r="AK91" s="2217"/>
      <c r="AL91" s="2218">
        <f t="shared" si="49"/>
        <v>0</v>
      </c>
      <c r="AM91" s="2217"/>
      <c r="AN91" s="2217"/>
      <c r="AO91" s="2217"/>
      <c r="AP91" s="2217"/>
      <c r="AQ91" s="2218">
        <f t="shared" si="50"/>
        <v>0</v>
      </c>
      <c r="AR91" s="2217"/>
      <c r="AS91" s="2217"/>
      <c r="AT91" s="2217"/>
      <c r="AU91" s="2217"/>
      <c r="AV91" s="2218">
        <f t="shared" si="51"/>
        <v>0</v>
      </c>
      <c r="AW91" s="2217"/>
      <c r="AX91" s="2217"/>
      <c r="AY91" s="2217"/>
      <c r="AZ91" s="2217"/>
      <c r="BA91" s="2218">
        <f t="shared" si="52"/>
        <v>0</v>
      </c>
      <c r="BB91" s="2217"/>
      <c r="BC91" s="2217"/>
      <c r="BD91" s="2217"/>
      <c r="BE91" s="2217"/>
      <c r="BF91" s="2218">
        <f t="shared" si="53"/>
        <v>0</v>
      </c>
      <c r="BG91" s="2217"/>
      <c r="BH91" s="2217"/>
      <c r="BI91" s="2217"/>
      <c r="BJ91" s="2217"/>
      <c r="BK91" s="2218">
        <f t="shared" si="54"/>
        <v>0</v>
      </c>
      <c r="BL91" s="2217"/>
      <c r="BM91" s="2217"/>
      <c r="BN91" s="2217"/>
      <c r="BO91" s="2217"/>
      <c r="BP91" s="2217"/>
      <c r="BQ91" s="2218">
        <f t="shared" si="55"/>
        <v>0</v>
      </c>
      <c r="BR91" s="2217"/>
      <c r="BS91" s="2217"/>
      <c r="BT91" s="2217"/>
    </row>
    <row r="92" spans="1:72">
      <c r="A92" s="2215" t="s">
        <v>2088</v>
      </c>
      <c r="B92" s="2216" t="s">
        <v>2023</v>
      </c>
      <c r="C92" s="2218">
        <f t="shared" si="42"/>
        <v>0</v>
      </c>
      <c r="D92" s="2217"/>
      <c r="E92" s="2217"/>
      <c r="F92" s="2217"/>
      <c r="G92" s="2217"/>
      <c r="H92" s="2218">
        <f t="shared" si="43"/>
        <v>0</v>
      </c>
      <c r="I92" s="2217"/>
      <c r="J92" s="2217"/>
      <c r="K92" s="2217"/>
      <c r="L92" s="2217"/>
      <c r="M92" s="2218">
        <f t="shared" si="44"/>
        <v>0</v>
      </c>
      <c r="N92" s="2217"/>
      <c r="O92" s="2217"/>
      <c r="P92" s="2217"/>
      <c r="Q92" s="2217"/>
      <c r="R92" s="2218">
        <f t="shared" si="45"/>
        <v>0</v>
      </c>
      <c r="S92" s="2217"/>
      <c r="T92" s="2217"/>
      <c r="U92" s="2217"/>
      <c r="V92" s="2217"/>
      <c r="W92" s="2218">
        <f t="shared" si="46"/>
        <v>0</v>
      </c>
      <c r="X92" s="2217"/>
      <c r="Y92" s="2217"/>
      <c r="Z92" s="2217"/>
      <c r="AA92" s="2217"/>
      <c r="AB92" s="2218">
        <f t="shared" si="47"/>
        <v>0</v>
      </c>
      <c r="AC92" s="2217"/>
      <c r="AD92" s="2217"/>
      <c r="AE92" s="2217"/>
      <c r="AF92" s="2217"/>
      <c r="AG92" s="2218">
        <f t="shared" si="48"/>
        <v>0</v>
      </c>
      <c r="AH92" s="2217"/>
      <c r="AI92" s="2217"/>
      <c r="AJ92" s="2217"/>
      <c r="AK92" s="2217"/>
      <c r="AL92" s="2218">
        <f t="shared" si="49"/>
        <v>0</v>
      </c>
      <c r="AM92" s="2217"/>
      <c r="AN92" s="2217"/>
      <c r="AO92" s="2217"/>
      <c r="AP92" s="2217"/>
      <c r="AQ92" s="2218">
        <f t="shared" si="50"/>
        <v>0</v>
      </c>
      <c r="AR92" s="2217"/>
      <c r="AS92" s="2217"/>
      <c r="AT92" s="2217"/>
      <c r="AU92" s="2217"/>
      <c r="AV92" s="2218">
        <f t="shared" si="51"/>
        <v>0</v>
      </c>
      <c r="AW92" s="2217"/>
      <c r="AX92" s="2217"/>
      <c r="AY92" s="2217"/>
      <c r="AZ92" s="2217"/>
      <c r="BA92" s="2218">
        <f t="shared" si="52"/>
        <v>0</v>
      </c>
      <c r="BB92" s="2217"/>
      <c r="BC92" s="2217"/>
      <c r="BD92" s="2217"/>
      <c r="BE92" s="2217"/>
      <c r="BF92" s="2218">
        <f t="shared" si="53"/>
        <v>0</v>
      </c>
      <c r="BG92" s="2217"/>
      <c r="BH92" s="2217"/>
      <c r="BI92" s="2217"/>
      <c r="BJ92" s="2217"/>
      <c r="BK92" s="2218">
        <f t="shared" si="54"/>
        <v>0</v>
      </c>
      <c r="BL92" s="2217"/>
      <c r="BM92" s="2217"/>
      <c r="BN92" s="2217"/>
      <c r="BO92" s="2217"/>
      <c r="BP92" s="2217"/>
      <c r="BQ92" s="2218">
        <f t="shared" si="55"/>
        <v>0</v>
      </c>
      <c r="BR92" s="2217"/>
      <c r="BS92" s="2217"/>
      <c r="BT92" s="2217"/>
    </row>
    <row r="93" spans="1:72">
      <c r="A93" s="2215" t="s">
        <v>1929</v>
      </c>
      <c r="B93" s="2216" t="s">
        <v>2023</v>
      </c>
      <c r="C93" s="2218">
        <f t="shared" si="42"/>
        <v>0</v>
      </c>
      <c r="D93" s="2217"/>
      <c r="E93" s="2217"/>
      <c r="F93" s="2217"/>
      <c r="G93" s="2217"/>
      <c r="H93" s="2218">
        <f t="shared" si="43"/>
        <v>0</v>
      </c>
      <c r="I93" s="2217"/>
      <c r="J93" s="2217"/>
      <c r="K93" s="2217"/>
      <c r="L93" s="2217"/>
      <c r="M93" s="2218">
        <f t="shared" si="44"/>
        <v>0</v>
      </c>
      <c r="N93" s="2217"/>
      <c r="O93" s="2217"/>
      <c r="P93" s="2217"/>
      <c r="Q93" s="2217"/>
      <c r="R93" s="2218">
        <f t="shared" si="45"/>
        <v>0</v>
      </c>
      <c r="S93" s="2217"/>
      <c r="T93" s="2217"/>
      <c r="U93" s="2217"/>
      <c r="V93" s="2217"/>
      <c r="W93" s="2218">
        <f t="shared" si="46"/>
        <v>0</v>
      </c>
      <c r="X93" s="2217"/>
      <c r="Y93" s="2217"/>
      <c r="Z93" s="2217"/>
      <c r="AA93" s="2217"/>
      <c r="AB93" s="2218">
        <f t="shared" si="47"/>
        <v>0</v>
      </c>
      <c r="AC93" s="2217"/>
      <c r="AD93" s="2217"/>
      <c r="AE93" s="2217"/>
      <c r="AF93" s="2217"/>
      <c r="AG93" s="2218">
        <f t="shared" si="48"/>
        <v>0</v>
      </c>
      <c r="AH93" s="2217"/>
      <c r="AI93" s="2217"/>
      <c r="AJ93" s="2217"/>
      <c r="AK93" s="2217"/>
      <c r="AL93" s="2218">
        <f t="shared" si="49"/>
        <v>0</v>
      </c>
      <c r="AM93" s="2217"/>
      <c r="AN93" s="2217"/>
      <c r="AO93" s="2217"/>
      <c r="AP93" s="2217"/>
      <c r="AQ93" s="2218">
        <f t="shared" si="50"/>
        <v>0</v>
      </c>
      <c r="AR93" s="2217"/>
      <c r="AS93" s="2217"/>
      <c r="AT93" s="2217"/>
      <c r="AU93" s="2217"/>
      <c r="AV93" s="2218">
        <f t="shared" si="51"/>
        <v>0</v>
      </c>
      <c r="AW93" s="2217"/>
      <c r="AX93" s="2217"/>
      <c r="AY93" s="2217"/>
      <c r="AZ93" s="2217"/>
      <c r="BA93" s="2218">
        <f t="shared" si="52"/>
        <v>0</v>
      </c>
      <c r="BB93" s="2217"/>
      <c r="BC93" s="2217"/>
      <c r="BD93" s="2217"/>
      <c r="BE93" s="2217"/>
      <c r="BF93" s="2218">
        <f t="shared" si="53"/>
        <v>0</v>
      </c>
      <c r="BG93" s="2217"/>
      <c r="BH93" s="2217"/>
      <c r="BI93" s="2217"/>
      <c r="BJ93" s="2217"/>
      <c r="BK93" s="2218">
        <f t="shared" si="54"/>
        <v>0</v>
      </c>
      <c r="BL93" s="2217"/>
      <c r="BM93" s="2217"/>
      <c r="BN93" s="2217"/>
      <c r="BO93" s="2217"/>
      <c r="BP93" s="2217"/>
      <c r="BQ93" s="2218">
        <f t="shared" si="55"/>
        <v>0</v>
      </c>
      <c r="BR93" s="2217"/>
      <c r="BS93" s="2217"/>
      <c r="BT93" s="2217"/>
    </row>
    <row r="94" spans="1:72">
      <c r="A94" s="2215" t="s">
        <v>2089</v>
      </c>
      <c r="B94" s="2216" t="s">
        <v>2023</v>
      </c>
      <c r="C94" s="2218">
        <f t="shared" si="42"/>
        <v>0</v>
      </c>
      <c r="D94" s="2217"/>
      <c r="E94" s="2217"/>
      <c r="F94" s="2217"/>
      <c r="G94" s="2217"/>
      <c r="H94" s="2218">
        <f t="shared" si="43"/>
        <v>0</v>
      </c>
      <c r="I94" s="2217"/>
      <c r="J94" s="2217"/>
      <c r="K94" s="2217"/>
      <c r="L94" s="2217"/>
      <c r="M94" s="2218">
        <f t="shared" si="44"/>
        <v>0</v>
      </c>
      <c r="N94" s="2217"/>
      <c r="O94" s="2217"/>
      <c r="P94" s="2217"/>
      <c r="Q94" s="2217"/>
      <c r="R94" s="2218">
        <f t="shared" si="45"/>
        <v>0</v>
      </c>
      <c r="S94" s="2217"/>
      <c r="T94" s="2217"/>
      <c r="U94" s="2217"/>
      <c r="V94" s="2217"/>
      <c r="W94" s="2218">
        <f t="shared" si="46"/>
        <v>0</v>
      </c>
      <c r="X94" s="2217"/>
      <c r="Y94" s="2217"/>
      <c r="Z94" s="2217"/>
      <c r="AA94" s="2217"/>
      <c r="AB94" s="2218">
        <f t="shared" si="47"/>
        <v>0</v>
      </c>
      <c r="AC94" s="2217"/>
      <c r="AD94" s="2217"/>
      <c r="AE94" s="2217"/>
      <c r="AF94" s="2217"/>
      <c r="AG94" s="2218">
        <f t="shared" si="48"/>
        <v>0</v>
      </c>
      <c r="AH94" s="2217"/>
      <c r="AI94" s="2217"/>
      <c r="AJ94" s="2217"/>
      <c r="AK94" s="2217"/>
      <c r="AL94" s="2218">
        <f t="shared" si="49"/>
        <v>0</v>
      </c>
      <c r="AM94" s="2217"/>
      <c r="AN94" s="2217"/>
      <c r="AO94" s="2217"/>
      <c r="AP94" s="2217"/>
      <c r="AQ94" s="2218">
        <f t="shared" si="50"/>
        <v>0</v>
      </c>
      <c r="AR94" s="2217"/>
      <c r="AS94" s="2217"/>
      <c r="AT94" s="2217"/>
      <c r="AU94" s="2217"/>
      <c r="AV94" s="2218">
        <f t="shared" si="51"/>
        <v>0</v>
      </c>
      <c r="AW94" s="2217"/>
      <c r="AX94" s="2217"/>
      <c r="AY94" s="2217"/>
      <c r="AZ94" s="2217"/>
      <c r="BA94" s="2218">
        <f t="shared" si="52"/>
        <v>0</v>
      </c>
      <c r="BB94" s="2217"/>
      <c r="BC94" s="2217"/>
      <c r="BD94" s="2217"/>
      <c r="BE94" s="2217"/>
      <c r="BF94" s="2218">
        <f t="shared" si="53"/>
        <v>0</v>
      </c>
      <c r="BG94" s="2217"/>
      <c r="BH94" s="2217"/>
      <c r="BI94" s="2217"/>
      <c r="BJ94" s="2217"/>
      <c r="BK94" s="2218">
        <f t="shared" si="54"/>
        <v>0</v>
      </c>
      <c r="BL94" s="2217"/>
      <c r="BM94" s="2217"/>
      <c r="BN94" s="2217"/>
      <c r="BO94" s="2217"/>
      <c r="BP94" s="2217"/>
      <c r="BQ94" s="2218">
        <f t="shared" si="55"/>
        <v>0</v>
      </c>
      <c r="BR94" s="2217"/>
      <c r="BS94" s="2217"/>
      <c r="BT94" s="2217"/>
    </row>
    <row r="95" spans="1:72">
      <c r="A95" s="2215" t="s">
        <v>2090</v>
      </c>
      <c r="B95" s="2216" t="s">
        <v>2023</v>
      </c>
      <c r="C95" s="2218">
        <f t="shared" si="42"/>
        <v>0</v>
      </c>
      <c r="D95" s="2217"/>
      <c r="E95" s="2217"/>
      <c r="F95" s="2217"/>
      <c r="G95" s="2217"/>
      <c r="H95" s="2218">
        <f t="shared" si="43"/>
        <v>0</v>
      </c>
      <c r="I95" s="2217"/>
      <c r="J95" s="2217"/>
      <c r="K95" s="2217"/>
      <c r="L95" s="2217"/>
      <c r="M95" s="2218">
        <f t="shared" si="44"/>
        <v>0</v>
      </c>
      <c r="N95" s="2217"/>
      <c r="O95" s="2217"/>
      <c r="P95" s="2217"/>
      <c r="Q95" s="2217"/>
      <c r="R95" s="2218">
        <f t="shared" si="45"/>
        <v>0</v>
      </c>
      <c r="S95" s="2217"/>
      <c r="T95" s="2217"/>
      <c r="U95" s="2217"/>
      <c r="V95" s="2217"/>
      <c r="W95" s="2218">
        <f t="shared" si="46"/>
        <v>0</v>
      </c>
      <c r="X95" s="2217"/>
      <c r="Y95" s="2217"/>
      <c r="Z95" s="2217"/>
      <c r="AA95" s="2217"/>
      <c r="AB95" s="2218">
        <f t="shared" si="47"/>
        <v>0</v>
      </c>
      <c r="AC95" s="2217"/>
      <c r="AD95" s="2217"/>
      <c r="AE95" s="2217"/>
      <c r="AF95" s="2217"/>
      <c r="AG95" s="2218">
        <f t="shared" si="48"/>
        <v>0</v>
      </c>
      <c r="AH95" s="2217"/>
      <c r="AI95" s="2217"/>
      <c r="AJ95" s="2217"/>
      <c r="AK95" s="2217"/>
      <c r="AL95" s="2218">
        <f t="shared" si="49"/>
        <v>0</v>
      </c>
      <c r="AM95" s="2217"/>
      <c r="AN95" s="2217"/>
      <c r="AO95" s="2217"/>
      <c r="AP95" s="2217"/>
      <c r="AQ95" s="2218">
        <f t="shared" si="50"/>
        <v>0</v>
      </c>
      <c r="AR95" s="2217"/>
      <c r="AS95" s="2217"/>
      <c r="AT95" s="2217"/>
      <c r="AU95" s="2217"/>
      <c r="AV95" s="2218">
        <f t="shared" si="51"/>
        <v>0</v>
      </c>
      <c r="AW95" s="2217"/>
      <c r="AX95" s="2217"/>
      <c r="AY95" s="2217"/>
      <c r="AZ95" s="2217"/>
      <c r="BA95" s="2218">
        <f t="shared" si="52"/>
        <v>0</v>
      </c>
      <c r="BB95" s="2217"/>
      <c r="BC95" s="2217"/>
      <c r="BD95" s="2217"/>
      <c r="BE95" s="2217"/>
      <c r="BF95" s="2218">
        <f t="shared" si="53"/>
        <v>0</v>
      </c>
      <c r="BG95" s="2217"/>
      <c r="BH95" s="2217"/>
      <c r="BI95" s="2217"/>
      <c r="BJ95" s="2217"/>
      <c r="BK95" s="2218">
        <f t="shared" si="54"/>
        <v>0</v>
      </c>
      <c r="BL95" s="2217"/>
      <c r="BM95" s="2217"/>
      <c r="BN95" s="2217"/>
      <c r="BO95" s="2217"/>
      <c r="BP95" s="2217"/>
      <c r="BQ95" s="2218">
        <f t="shared" si="55"/>
        <v>0</v>
      </c>
      <c r="BR95" s="2217"/>
      <c r="BS95" s="2217"/>
      <c r="BT95" s="2217"/>
    </row>
    <row r="96" spans="1:72">
      <c r="A96" s="2215" t="s">
        <v>2091</v>
      </c>
      <c r="B96" s="2216" t="s">
        <v>2023</v>
      </c>
      <c r="C96" s="2218">
        <f t="shared" si="42"/>
        <v>0</v>
      </c>
      <c r="D96" s="2217"/>
      <c r="E96" s="2217"/>
      <c r="F96" s="2217"/>
      <c r="G96" s="2217"/>
      <c r="H96" s="2218">
        <f t="shared" si="43"/>
        <v>0</v>
      </c>
      <c r="I96" s="2217"/>
      <c r="J96" s="2217"/>
      <c r="K96" s="2217"/>
      <c r="L96" s="2217"/>
      <c r="M96" s="2218">
        <f t="shared" si="44"/>
        <v>0</v>
      </c>
      <c r="N96" s="2217"/>
      <c r="O96" s="2217"/>
      <c r="P96" s="2217"/>
      <c r="Q96" s="2217"/>
      <c r="R96" s="2218">
        <f t="shared" si="45"/>
        <v>0</v>
      </c>
      <c r="S96" s="2217"/>
      <c r="T96" s="2217"/>
      <c r="U96" s="2217"/>
      <c r="V96" s="2217"/>
      <c r="W96" s="2218">
        <f t="shared" si="46"/>
        <v>0</v>
      </c>
      <c r="X96" s="2217"/>
      <c r="Y96" s="2217"/>
      <c r="Z96" s="2217"/>
      <c r="AA96" s="2217"/>
      <c r="AB96" s="2218">
        <f t="shared" si="47"/>
        <v>0</v>
      </c>
      <c r="AC96" s="2217"/>
      <c r="AD96" s="2217"/>
      <c r="AE96" s="2217"/>
      <c r="AF96" s="2217"/>
      <c r="AG96" s="2218">
        <f t="shared" si="48"/>
        <v>0</v>
      </c>
      <c r="AH96" s="2217"/>
      <c r="AI96" s="2217"/>
      <c r="AJ96" s="2217"/>
      <c r="AK96" s="2217"/>
      <c r="AL96" s="2218">
        <f t="shared" si="49"/>
        <v>0</v>
      </c>
      <c r="AM96" s="2217"/>
      <c r="AN96" s="2217"/>
      <c r="AO96" s="2217"/>
      <c r="AP96" s="2217"/>
      <c r="AQ96" s="2218">
        <f t="shared" si="50"/>
        <v>0</v>
      </c>
      <c r="AR96" s="2217"/>
      <c r="AS96" s="2217"/>
      <c r="AT96" s="2217"/>
      <c r="AU96" s="2217"/>
      <c r="AV96" s="2218">
        <f t="shared" si="51"/>
        <v>0</v>
      </c>
      <c r="AW96" s="2217"/>
      <c r="AX96" s="2217"/>
      <c r="AY96" s="2217"/>
      <c r="AZ96" s="2217"/>
      <c r="BA96" s="2218">
        <f t="shared" si="52"/>
        <v>0</v>
      </c>
      <c r="BB96" s="2217"/>
      <c r="BC96" s="2217"/>
      <c r="BD96" s="2217"/>
      <c r="BE96" s="2217"/>
      <c r="BF96" s="2218">
        <f t="shared" si="53"/>
        <v>0</v>
      </c>
      <c r="BG96" s="2217"/>
      <c r="BH96" s="2217"/>
      <c r="BI96" s="2217"/>
      <c r="BJ96" s="2217"/>
      <c r="BK96" s="2218">
        <f t="shared" si="54"/>
        <v>0</v>
      </c>
      <c r="BL96" s="2217"/>
      <c r="BM96" s="2217"/>
      <c r="BN96" s="2217"/>
      <c r="BO96" s="2217"/>
      <c r="BP96" s="2217"/>
      <c r="BQ96" s="2218">
        <f t="shared" si="55"/>
        <v>0</v>
      </c>
      <c r="BR96" s="2217"/>
      <c r="BS96" s="2217"/>
      <c r="BT96" s="2217"/>
    </row>
    <row r="97" spans="1:72">
      <c r="A97" s="2215" t="s">
        <v>2092</v>
      </c>
      <c r="B97" s="2216" t="s">
        <v>2023</v>
      </c>
      <c r="C97" s="2218">
        <f t="shared" si="42"/>
        <v>0</v>
      </c>
      <c r="D97" s="2217"/>
      <c r="E97" s="2217"/>
      <c r="F97" s="2217"/>
      <c r="G97" s="2217"/>
      <c r="H97" s="2218">
        <f t="shared" si="43"/>
        <v>0</v>
      </c>
      <c r="I97" s="2217"/>
      <c r="J97" s="2217"/>
      <c r="K97" s="2217"/>
      <c r="L97" s="2217"/>
      <c r="M97" s="2218">
        <f t="shared" si="44"/>
        <v>0</v>
      </c>
      <c r="N97" s="2217"/>
      <c r="O97" s="2217"/>
      <c r="P97" s="2217"/>
      <c r="Q97" s="2217"/>
      <c r="R97" s="2218">
        <f t="shared" si="45"/>
        <v>0</v>
      </c>
      <c r="S97" s="2217"/>
      <c r="T97" s="2217"/>
      <c r="U97" s="2217"/>
      <c r="V97" s="2217"/>
      <c r="W97" s="2218">
        <f t="shared" si="46"/>
        <v>0</v>
      </c>
      <c r="X97" s="2217"/>
      <c r="Y97" s="2217"/>
      <c r="Z97" s="2217"/>
      <c r="AA97" s="2217"/>
      <c r="AB97" s="2218">
        <f t="shared" si="47"/>
        <v>0</v>
      </c>
      <c r="AC97" s="2217"/>
      <c r="AD97" s="2217"/>
      <c r="AE97" s="2217"/>
      <c r="AF97" s="2217"/>
      <c r="AG97" s="2218">
        <f t="shared" si="48"/>
        <v>0</v>
      </c>
      <c r="AH97" s="2217"/>
      <c r="AI97" s="2217"/>
      <c r="AJ97" s="2217"/>
      <c r="AK97" s="2217"/>
      <c r="AL97" s="2218">
        <f t="shared" si="49"/>
        <v>0</v>
      </c>
      <c r="AM97" s="2217"/>
      <c r="AN97" s="2217"/>
      <c r="AO97" s="2217"/>
      <c r="AP97" s="2217"/>
      <c r="AQ97" s="2218">
        <f t="shared" si="50"/>
        <v>0</v>
      </c>
      <c r="AR97" s="2217"/>
      <c r="AS97" s="2217"/>
      <c r="AT97" s="2217"/>
      <c r="AU97" s="2217"/>
      <c r="AV97" s="2218">
        <f t="shared" si="51"/>
        <v>0</v>
      </c>
      <c r="AW97" s="2217"/>
      <c r="AX97" s="2217"/>
      <c r="AY97" s="2217"/>
      <c r="AZ97" s="2217"/>
      <c r="BA97" s="2218">
        <f t="shared" si="52"/>
        <v>0</v>
      </c>
      <c r="BB97" s="2217"/>
      <c r="BC97" s="2217"/>
      <c r="BD97" s="2217"/>
      <c r="BE97" s="2217"/>
      <c r="BF97" s="2218">
        <f t="shared" si="53"/>
        <v>0</v>
      </c>
      <c r="BG97" s="2217"/>
      <c r="BH97" s="2217"/>
      <c r="BI97" s="2217"/>
      <c r="BJ97" s="2217"/>
      <c r="BK97" s="2218">
        <f t="shared" si="54"/>
        <v>0</v>
      </c>
      <c r="BL97" s="2217"/>
      <c r="BM97" s="2217"/>
      <c r="BN97" s="2217"/>
      <c r="BO97" s="2217"/>
      <c r="BP97" s="2217"/>
      <c r="BQ97" s="2218">
        <f t="shared" si="55"/>
        <v>0</v>
      </c>
      <c r="BR97" s="2217"/>
      <c r="BS97" s="2217"/>
      <c r="BT97" s="2217"/>
    </row>
    <row r="98" spans="1:72">
      <c r="A98" s="2215" t="s">
        <v>2093</v>
      </c>
      <c r="B98" s="2216" t="s">
        <v>2023</v>
      </c>
      <c r="C98" s="2218">
        <f t="shared" si="42"/>
        <v>0</v>
      </c>
      <c r="D98" s="2217"/>
      <c r="E98" s="2217"/>
      <c r="F98" s="2217"/>
      <c r="G98" s="2217"/>
      <c r="H98" s="2218">
        <f t="shared" si="43"/>
        <v>0</v>
      </c>
      <c r="I98" s="2217"/>
      <c r="J98" s="2217"/>
      <c r="K98" s="2217"/>
      <c r="L98" s="2217"/>
      <c r="M98" s="2218">
        <f t="shared" si="44"/>
        <v>0</v>
      </c>
      <c r="N98" s="2217"/>
      <c r="O98" s="2217"/>
      <c r="P98" s="2217"/>
      <c r="Q98" s="2217"/>
      <c r="R98" s="2218">
        <f t="shared" si="45"/>
        <v>0</v>
      </c>
      <c r="S98" s="2217"/>
      <c r="T98" s="2217"/>
      <c r="U98" s="2217"/>
      <c r="V98" s="2217"/>
      <c r="W98" s="2218">
        <f t="shared" si="46"/>
        <v>0</v>
      </c>
      <c r="X98" s="2217"/>
      <c r="Y98" s="2217"/>
      <c r="Z98" s="2217"/>
      <c r="AA98" s="2217"/>
      <c r="AB98" s="2218">
        <f t="shared" si="47"/>
        <v>0</v>
      </c>
      <c r="AC98" s="2217"/>
      <c r="AD98" s="2217"/>
      <c r="AE98" s="2217"/>
      <c r="AF98" s="2217"/>
      <c r="AG98" s="2218">
        <f t="shared" si="48"/>
        <v>0</v>
      </c>
      <c r="AH98" s="2217"/>
      <c r="AI98" s="2217"/>
      <c r="AJ98" s="2217"/>
      <c r="AK98" s="2217"/>
      <c r="AL98" s="2218">
        <f t="shared" si="49"/>
        <v>0</v>
      </c>
      <c r="AM98" s="2217"/>
      <c r="AN98" s="2217"/>
      <c r="AO98" s="2217"/>
      <c r="AP98" s="2217"/>
      <c r="AQ98" s="2218">
        <f t="shared" si="50"/>
        <v>0</v>
      </c>
      <c r="AR98" s="2217"/>
      <c r="AS98" s="2217"/>
      <c r="AT98" s="2217"/>
      <c r="AU98" s="2217"/>
      <c r="AV98" s="2218">
        <f t="shared" si="51"/>
        <v>0</v>
      </c>
      <c r="AW98" s="2217"/>
      <c r="AX98" s="2217"/>
      <c r="AY98" s="2217"/>
      <c r="AZ98" s="2217"/>
      <c r="BA98" s="2218">
        <f t="shared" si="52"/>
        <v>0</v>
      </c>
      <c r="BB98" s="2217"/>
      <c r="BC98" s="2217"/>
      <c r="BD98" s="2217"/>
      <c r="BE98" s="2217"/>
      <c r="BF98" s="2218">
        <f t="shared" si="53"/>
        <v>0</v>
      </c>
      <c r="BG98" s="2217"/>
      <c r="BH98" s="2217"/>
      <c r="BI98" s="2217"/>
      <c r="BJ98" s="2217"/>
      <c r="BK98" s="2218">
        <f t="shared" si="54"/>
        <v>0</v>
      </c>
      <c r="BL98" s="2217"/>
      <c r="BM98" s="2217"/>
      <c r="BN98" s="2217"/>
      <c r="BO98" s="2217"/>
      <c r="BP98" s="2217"/>
      <c r="BQ98" s="2218">
        <f t="shared" si="55"/>
        <v>0</v>
      </c>
      <c r="BR98" s="2217"/>
      <c r="BS98" s="2217"/>
      <c r="BT98" s="2217"/>
    </row>
    <row r="99" spans="1:72">
      <c r="A99" s="2215" t="s">
        <v>2094</v>
      </c>
      <c r="B99" s="2216" t="s">
        <v>2023</v>
      </c>
      <c r="C99" s="2218">
        <f t="shared" si="42"/>
        <v>0</v>
      </c>
      <c r="D99" s="2217"/>
      <c r="E99" s="2217"/>
      <c r="F99" s="2217"/>
      <c r="G99" s="2217"/>
      <c r="H99" s="2218">
        <f t="shared" si="43"/>
        <v>0</v>
      </c>
      <c r="I99" s="2217"/>
      <c r="J99" s="2217"/>
      <c r="K99" s="2217"/>
      <c r="L99" s="2217"/>
      <c r="M99" s="2218">
        <f t="shared" si="44"/>
        <v>0</v>
      </c>
      <c r="N99" s="2217"/>
      <c r="O99" s="2217"/>
      <c r="P99" s="2217"/>
      <c r="Q99" s="2217"/>
      <c r="R99" s="2218">
        <f t="shared" si="45"/>
        <v>0</v>
      </c>
      <c r="S99" s="2217"/>
      <c r="T99" s="2217"/>
      <c r="U99" s="2217"/>
      <c r="V99" s="2217"/>
      <c r="W99" s="2218">
        <f t="shared" si="46"/>
        <v>0</v>
      </c>
      <c r="X99" s="2217"/>
      <c r="Y99" s="2217"/>
      <c r="Z99" s="2217"/>
      <c r="AA99" s="2217"/>
      <c r="AB99" s="2218">
        <f t="shared" si="47"/>
        <v>0</v>
      </c>
      <c r="AC99" s="2217"/>
      <c r="AD99" s="2217"/>
      <c r="AE99" s="2217"/>
      <c r="AF99" s="2217"/>
      <c r="AG99" s="2218">
        <f t="shared" si="48"/>
        <v>0</v>
      </c>
      <c r="AH99" s="2217"/>
      <c r="AI99" s="2217"/>
      <c r="AJ99" s="2217"/>
      <c r="AK99" s="2217"/>
      <c r="AL99" s="2218">
        <f t="shared" si="49"/>
        <v>0</v>
      </c>
      <c r="AM99" s="2217"/>
      <c r="AN99" s="2217"/>
      <c r="AO99" s="2217"/>
      <c r="AP99" s="2217"/>
      <c r="AQ99" s="2218">
        <f t="shared" si="50"/>
        <v>0</v>
      </c>
      <c r="AR99" s="2217"/>
      <c r="AS99" s="2217"/>
      <c r="AT99" s="2217"/>
      <c r="AU99" s="2217"/>
      <c r="AV99" s="2218">
        <f t="shared" si="51"/>
        <v>0</v>
      </c>
      <c r="AW99" s="2217"/>
      <c r="AX99" s="2217"/>
      <c r="AY99" s="2217"/>
      <c r="AZ99" s="2217"/>
      <c r="BA99" s="2218">
        <f t="shared" si="52"/>
        <v>0</v>
      </c>
      <c r="BB99" s="2217"/>
      <c r="BC99" s="2217"/>
      <c r="BD99" s="2217"/>
      <c r="BE99" s="2217"/>
      <c r="BF99" s="2218">
        <f t="shared" si="53"/>
        <v>0</v>
      </c>
      <c r="BG99" s="2217"/>
      <c r="BH99" s="2217"/>
      <c r="BI99" s="2217"/>
      <c r="BJ99" s="2217"/>
      <c r="BK99" s="2218">
        <f t="shared" si="54"/>
        <v>0</v>
      </c>
      <c r="BL99" s="2217"/>
      <c r="BM99" s="2217"/>
      <c r="BN99" s="2217"/>
      <c r="BO99" s="2217"/>
      <c r="BP99" s="2217"/>
      <c r="BQ99" s="2218">
        <f t="shared" si="55"/>
        <v>0</v>
      </c>
      <c r="BR99" s="2217"/>
      <c r="BS99" s="2217"/>
      <c r="BT99" s="2217"/>
    </row>
    <row r="100" spans="1:72">
      <c r="A100" s="2215" t="s">
        <v>2095</v>
      </c>
      <c r="B100" s="2216" t="s">
        <v>2023</v>
      </c>
      <c r="C100" s="2218">
        <f t="shared" si="42"/>
        <v>0</v>
      </c>
      <c r="D100" s="2217"/>
      <c r="E100" s="2217"/>
      <c r="F100" s="2217"/>
      <c r="G100" s="2217"/>
      <c r="H100" s="2218">
        <f t="shared" si="43"/>
        <v>0</v>
      </c>
      <c r="I100" s="2217"/>
      <c r="J100" s="2217"/>
      <c r="K100" s="2217"/>
      <c r="L100" s="2217"/>
      <c r="M100" s="2218">
        <f t="shared" si="44"/>
        <v>0</v>
      </c>
      <c r="N100" s="2217"/>
      <c r="O100" s="2217"/>
      <c r="P100" s="2217"/>
      <c r="Q100" s="2217"/>
      <c r="R100" s="2218">
        <f t="shared" si="45"/>
        <v>0</v>
      </c>
      <c r="S100" s="2217"/>
      <c r="T100" s="2217"/>
      <c r="U100" s="2217"/>
      <c r="V100" s="2217"/>
      <c r="W100" s="2218">
        <f t="shared" si="46"/>
        <v>0</v>
      </c>
      <c r="X100" s="2217"/>
      <c r="Y100" s="2217"/>
      <c r="Z100" s="2217"/>
      <c r="AA100" s="2217"/>
      <c r="AB100" s="2218">
        <f t="shared" si="47"/>
        <v>0</v>
      </c>
      <c r="AC100" s="2217"/>
      <c r="AD100" s="2217"/>
      <c r="AE100" s="2217"/>
      <c r="AF100" s="2217"/>
      <c r="AG100" s="2218">
        <f t="shared" si="48"/>
        <v>0</v>
      </c>
      <c r="AH100" s="2217"/>
      <c r="AI100" s="2217"/>
      <c r="AJ100" s="2217"/>
      <c r="AK100" s="2217"/>
      <c r="AL100" s="2218">
        <f t="shared" si="49"/>
        <v>0</v>
      </c>
      <c r="AM100" s="2217"/>
      <c r="AN100" s="2217"/>
      <c r="AO100" s="2217"/>
      <c r="AP100" s="2217"/>
      <c r="AQ100" s="2218">
        <f t="shared" si="50"/>
        <v>0</v>
      </c>
      <c r="AR100" s="2217"/>
      <c r="AS100" s="2217"/>
      <c r="AT100" s="2217"/>
      <c r="AU100" s="2217"/>
      <c r="AV100" s="2218">
        <f t="shared" si="51"/>
        <v>0</v>
      </c>
      <c r="AW100" s="2217"/>
      <c r="AX100" s="2217"/>
      <c r="AY100" s="2217"/>
      <c r="AZ100" s="2217"/>
      <c r="BA100" s="2218">
        <f t="shared" si="52"/>
        <v>0</v>
      </c>
      <c r="BB100" s="2217"/>
      <c r="BC100" s="2217"/>
      <c r="BD100" s="2217"/>
      <c r="BE100" s="2217"/>
      <c r="BF100" s="2218">
        <f t="shared" si="53"/>
        <v>0</v>
      </c>
      <c r="BG100" s="2217"/>
      <c r="BH100" s="2217"/>
      <c r="BI100" s="2217"/>
      <c r="BJ100" s="2217"/>
      <c r="BK100" s="2218">
        <f t="shared" si="54"/>
        <v>0</v>
      </c>
      <c r="BL100" s="2217"/>
      <c r="BM100" s="2217"/>
      <c r="BN100" s="2217"/>
      <c r="BO100" s="2217"/>
      <c r="BP100" s="2217"/>
      <c r="BQ100" s="2218">
        <f t="shared" si="55"/>
        <v>0</v>
      </c>
      <c r="BR100" s="2217"/>
      <c r="BS100" s="2217"/>
      <c r="BT100" s="2217"/>
    </row>
    <row r="101" spans="1:72">
      <c r="A101" s="2215" t="s">
        <v>2096</v>
      </c>
      <c r="B101" s="2216" t="s">
        <v>2023</v>
      </c>
      <c r="C101" s="2218">
        <f t="shared" si="42"/>
        <v>0</v>
      </c>
      <c r="D101" s="2217"/>
      <c r="E101" s="2217"/>
      <c r="F101" s="2217"/>
      <c r="G101" s="2217"/>
      <c r="H101" s="2218">
        <f t="shared" si="43"/>
        <v>0</v>
      </c>
      <c r="I101" s="2217"/>
      <c r="J101" s="2217"/>
      <c r="K101" s="2217"/>
      <c r="L101" s="2217"/>
      <c r="M101" s="2218">
        <f t="shared" si="44"/>
        <v>0</v>
      </c>
      <c r="N101" s="2217"/>
      <c r="O101" s="2217"/>
      <c r="P101" s="2217"/>
      <c r="Q101" s="2217"/>
      <c r="R101" s="2218">
        <f t="shared" si="45"/>
        <v>0</v>
      </c>
      <c r="S101" s="2217"/>
      <c r="T101" s="2217"/>
      <c r="U101" s="2217"/>
      <c r="V101" s="2217"/>
      <c r="W101" s="2218">
        <f t="shared" si="46"/>
        <v>0</v>
      </c>
      <c r="X101" s="2217"/>
      <c r="Y101" s="2217"/>
      <c r="Z101" s="2217"/>
      <c r="AA101" s="2217"/>
      <c r="AB101" s="2218">
        <f t="shared" si="47"/>
        <v>0</v>
      </c>
      <c r="AC101" s="2217"/>
      <c r="AD101" s="2217"/>
      <c r="AE101" s="2217"/>
      <c r="AF101" s="2217"/>
      <c r="AG101" s="2218">
        <f t="shared" si="48"/>
        <v>0</v>
      </c>
      <c r="AH101" s="2217"/>
      <c r="AI101" s="2217"/>
      <c r="AJ101" s="2217"/>
      <c r="AK101" s="2217"/>
      <c r="AL101" s="2218">
        <f t="shared" si="49"/>
        <v>0</v>
      </c>
      <c r="AM101" s="2217"/>
      <c r="AN101" s="2217"/>
      <c r="AO101" s="2217"/>
      <c r="AP101" s="2217"/>
      <c r="AQ101" s="2218">
        <f t="shared" si="50"/>
        <v>0</v>
      </c>
      <c r="AR101" s="2217"/>
      <c r="AS101" s="2217"/>
      <c r="AT101" s="2217"/>
      <c r="AU101" s="2217"/>
      <c r="AV101" s="2218">
        <f t="shared" si="51"/>
        <v>0</v>
      </c>
      <c r="AW101" s="2217"/>
      <c r="AX101" s="2217"/>
      <c r="AY101" s="2217"/>
      <c r="AZ101" s="2217"/>
      <c r="BA101" s="2218">
        <f t="shared" si="52"/>
        <v>0</v>
      </c>
      <c r="BB101" s="2217"/>
      <c r="BC101" s="2217"/>
      <c r="BD101" s="2217"/>
      <c r="BE101" s="2217"/>
      <c r="BF101" s="2218">
        <f t="shared" si="53"/>
        <v>0</v>
      </c>
      <c r="BG101" s="2217"/>
      <c r="BH101" s="2217"/>
      <c r="BI101" s="2217"/>
      <c r="BJ101" s="2217"/>
      <c r="BK101" s="2218">
        <f t="shared" si="54"/>
        <v>0</v>
      </c>
      <c r="BL101" s="2217"/>
      <c r="BM101" s="2217"/>
      <c r="BN101" s="2217"/>
      <c r="BO101" s="2217"/>
      <c r="BP101" s="2217"/>
      <c r="BQ101" s="2218">
        <f t="shared" si="55"/>
        <v>0</v>
      </c>
      <c r="BR101" s="2217"/>
      <c r="BS101" s="2217"/>
      <c r="BT101" s="2217"/>
    </row>
    <row r="102" spans="1:72">
      <c r="A102" s="2215" t="s">
        <v>2097</v>
      </c>
      <c r="B102" s="2216" t="s">
        <v>2023</v>
      </c>
      <c r="C102" s="2218">
        <f t="shared" si="42"/>
        <v>0</v>
      </c>
      <c r="D102" s="2217"/>
      <c r="E102" s="2217"/>
      <c r="F102" s="2217"/>
      <c r="G102" s="2217"/>
      <c r="H102" s="2218">
        <f t="shared" si="43"/>
        <v>0</v>
      </c>
      <c r="I102" s="2217"/>
      <c r="J102" s="2217"/>
      <c r="K102" s="2217"/>
      <c r="L102" s="2217"/>
      <c r="M102" s="2218">
        <f t="shared" si="44"/>
        <v>0</v>
      </c>
      <c r="N102" s="2217"/>
      <c r="O102" s="2217"/>
      <c r="P102" s="2217"/>
      <c r="Q102" s="2217"/>
      <c r="R102" s="2218">
        <f t="shared" si="45"/>
        <v>0</v>
      </c>
      <c r="S102" s="2217"/>
      <c r="T102" s="2217"/>
      <c r="U102" s="2217"/>
      <c r="V102" s="2217"/>
      <c r="W102" s="2218">
        <f t="shared" si="46"/>
        <v>0</v>
      </c>
      <c r="X102" s="2217"/>
      <c r="Y102" s="2217"/>
      <c r="Z102" s="2217"/>
      <c r="AA102" s="2217"/>
      <c r="AB102" s="2218">
        <f t="shared" si="47"/>
        <v>0</v>
      </c>
      <c r="AC102" s="2217"/>
      <c r="AD102" s="2217"/>
      <c r="AE102" s="2217"/>
      <c r="AF102" s="2217"/>
      <c r="AG102" s="2218">
        <f t="shared" si="48"/>
        <v>0</v>
      </c>
      <c r="AH102" s="2217"/>
      <c r="AI102" s="2217"/>
      <c r="AJ102" s="2217"/>
      <c r="AK102" s="2217"/>
      <c r="AL102" s="2218">
        <f t="shared" si="49"/>
        <v>0</v>
      </c>
      <c r="AM102" s="2217"/>
      <c r="AN102" s="2217"/>
      <c r="AO102" s="2217"/>
      <c r="AP102" s="2217"/>
      <c r="AQ102" s="2218">
        <f t="shared" si="50"/>
        <v>0</v>
      </c>
      <c r="AR102" s="2217"/>
      <c r="AS102" s="2217"/>
      <c r="AT102" s="2217"/>
      <c r="AU102" s="2217"/>
      <c r="AV102" s="2218">
        <f t="shared" si="51"/>
        <v>0</v>
      </c>
      <c r="AW102" s="2217"/>
      <c r="AX102" s="2217"/>
      <c r="AY102" s="2217"/>
      <c r="AZ102" s="2217"/>
      <c r="BA102" s="2218">
        <f t="shared" si="52"/>
        <v>0</v>
      </c>
      <c r="BB102" s="2217"/>
      <c r="BC102" s="2217"/>
      <c r="BD102" s="2217"/>
      <c r="BE102" s="2217"/>
      <c r="BF102" s="2218">
        <f t="shared" si="53"/>
        <v>0</v>
      </c>
      <c r="BG102" s="2217"/>
      <c r="BH102" s="2217"/>
      <c r="BI102" s="2217"/>
      <c r="BJ102" s="2217"/>
      <c r="BK102" s="2218">
        <f t="shared" si="54"/>
        <v>0</v>
      </c>
      <c r="BL102" s="2217"/>
      <c r="BM102" s="2217"/>
      <c r="BN102" s="2217"/>
      <c r="BO102" s="2217"/>
      <c r="BP102" s="2217"/>
      <c r="BQ102" s="2218">
        <f t="shared" si="55"/>
        <v>0</v>
      </c>
      <c r="BR102" s="2217"/>
      <c r="BS102" s="2217"/>
      <c r="BT102" s="2217"/>
    </row>
    <row r="103" spans="1:72">
      <c r="A103" s="2215" t="s">
        <v>2098</v>
      </c>
      <c r="B103" s="2216" t="s">
        <v>2023</v>
      </c>
      <c r="C103" s="2218">
        <f t="shared" si="42"/>
        <v>0</v>
      </c>
      <c r="D103" s="2217"/>
      <c r="E103" s="2217"/>
      <c r="F103" s="2217"/>
      <c r="G103" s="2217"/>
      <c r="H103" s="2218">
        <f t="shared" si="43"/>
        <v>0</v>
      </c>
      <c r="I103" s="2217"/>
      <c r="J103" s="2217"/>
      <c r="K103" s="2217"/>
      <c r="L103" s="2217"/>
      <c r="M103" s="2218">
        <f t="shared" si="44"/>
        <v>0</v>
      </c>
      <c r="N103" s="2217"/>
      <c r="O103" s="2217"/>
      <c r="P103" s="2217"/>
      <c r="Q103" s="2217"/>
      <c r="R103" s="2218">
        <f t="shared" si="45"/>
        <v>0</v>
      </c>
      <c r="S103" s="2217"/>
      <c r="T103" s="2217"/>
      <c r="U103" s="2217"/>
      <c r="V103" s="2217"/>
      <c r="W103" s="2218">
        <f t="shared" si="46"/>
        <v>0</v>
      </c>
      <c r="X103" s="2217"/>
      <c r="Y103" s="2217"/>
      <c r="Z103" s="2217"/>
      <c r="AA103" s="2217"/>
      <c r="AB103" s="2218">
        <f t="shared" si="47"/>
        <v>0</v>
      </c>
      <c r="AC103" s="2217"/>
      <c r="AD103" s="2217"/>
      <c r="AE103" s="2217"/>
      <c r="AF103" s="2217"/>
      <c r="AG103" s="2218">
        <f t="shared" si="48"/>
        <v>0</v>
      </c>
      <c r="AH103" s="2217"/>
      <c r="AI103" s="2217"/>
      <c r="AJ103" s="2217"/>
      <c r="AK103" s="2217"/>
      <c r="AL103" s="2218">
        <f t="shared" si="49"/>
        <v>0</v>
      </c>
      <c r="AM103" s="2217"/>
      <c r="AN103" s="2217"/>
      <c r="AO103" s="2217"/>
      <c r="AP103" s="2217"/>
      <c r="AQ103" s="2218">
        <f t="shared" si="50"/>
        <v>0</v>
      </c>
      <c r="AR103" s="2217"/>
      <c r="AS103" s="2217"/>
      <c r="AT103" s="2217"/>
      <c r="AU103" s="2217"/>
      <c r="AV103" s="2218">
        <f t="shared" si="51"/>
        <v>0</v>
      </c>
      <c r="AW103" s="2217"/>
      <c r="AX103" s="2217"/>
      <c r="AY103" s="2217"/>
      <c r="AZ103" s="2217"/>
      <c r="BA103" s="2218">
        <f t="shared" si="52"/>
        <v>0</v>
      </c>
      <c r="BB103" s="2217"/>
      <c r="BC103" s="2217"/>
      <c r="BD103" s="2217"/>
      <c r="BE103" s="2217"/>
      <c r="BF103" s="2218">
        <f t="shared" si="53"/>
        <v>0</v>
      </c>
      <c r="BG103" s="2217"/>
      <c r="BH103" s="2217"/>
      <c r="BI103" s="2217"/>
      <c r="BJ103" s="2217"/>
      <c r="BK103" s="2218">
        <f t="shared" si="54"/>
        <v>0</v>
      </c>
      <c r="BL103" s="2217"/>
      <c r="BM103" s="2217"/>
      <c r="BN103" s="2217"/>
      <c r="BO103" s="2217"/>
      <c r="BP103" s="2217"/>
      <c r="BQ103" s="2218">
        <f t="shared" si="55"/>
        <v>0</v>
      </c>
      <c r="BR103" s="2217"/>
      <c r="BS103" s="2217"/>
      <c r="BT103" s="2217"/>
    </row>
    <row r="104" spans="1:72">
      <c r="A104" s="2215" t="s">
        <v>2099</v>
      </c>
      <c r="B104" s="2216" t="s">
        <v>2023</v>
      </c>
      <c r="C104" s="2218">
        <f t="shared" si="42"/>
        <v>0</v>
      </c>
      <c r="D104" s="2217"/>
      <c r="E104" s="2217"/>
      <c r="F104" s="2217"/>
      <c r="G104" s="2217"/>
      <c r="H104" s="2218">
        <f t="shared" si="43"/>
        <v>0</v>
      </c>
      <c r="I104" s="2217"/>
      <c r="J104" s="2217"/>
      <c r="K104" s="2217"/>
      <c r="L104" s="2217"/>
      <c r="M104" s="2218">
        <f t="shared" si="44"/>
        <v>0</v>
      </c>
      <c r="N104" s="2217"/>
      <c r="O104" s="2217"/>
      <c r="P104" s="2217"/>
      <c r="Q104" s="2217"/>
      <c r="R104" s="2218">
        <f t="shared" si="45"/>
        <v>0</v>
      </c>
      <c r="S104" s="2217"/>
      <c r="T104" s="2217"/>
      <c r="U104" s="2217"/>
      <c r="V104" s="2217"/>
      <c r="W104" s="2218">
        <f t="shared" si="46"/>
        <v>0</v>
      </c>
      <c r="X104" s="2217"/>
      <c r="Y104" s="2217"/>
      <c r="Z104" s="2217"/>
      <c r="AA104" s="2217"/>
      <c r="AB104" s="2218">
        <f t="shared" si="47"/>
        <v>0</v>
      </c>
      <c r="AC104" s="2217"/>
      <c r="AD104" s="2217"/>
      <c r="AE104" s="2217"/>
      <c r="AF104" s="2217"/>
      <c r="AG104" s="2218">
        <f t="shared" si="48"/>
        <v>0</v>
      </c>
      <c r="AH104" s="2217"/>
      <c r="AI104" s="2217"/>
      <c r="AJ104" s="2217"/>
      <c r="AK104" s="2217"/>
      <c r="AL104" s="2218">
        <f t="shared" si="49"/>
        <v>0</v>
      </c>
      <c r="AM104" s="2217"/>
      <c r="AN104" s="2217"/>
      <c r="AO104" s="2217"/>
      <c r="AP104" s="2217"/>
      <c r="AQ104" s="2218">
        <f t="shared" si="50"/>
        <v>0</v>
      </c>
      <c r="AR104" s="2217"/>
      <c r="AS104" s="2217"/>
      <c r="AT104" s="2217"/>
      <c r="AU104" s="2217"/>
      <c r="AV104" s="2218">
        <f t="shared" si="51"/>
        <v>0</v>
      </c>
      <c r="AW104" s="2217"/>
      <c r="AX104" s="2217"/>
      <c r="AY104" s="2217"/>
      <c r="AZ104" s="2217"/>
      <c r="BA104" s="2218">
        <f t="shared" si="52"/>
        <v>0</v>
      </c>
      <c r="BB104" s="2217"/>
      <c r="BC104" s="2217"/>
      <c r="BD104" s="2217"/>
      <c r="BE104" s="2217"/>
      <c r="BF104" s="2218">
        <f t="shared" si="53"/>
        <v>0</v>
      </c>
      <c r="BG104" s="2217"/>
      <c r="BH104" s="2217"/>
      <c r="BI104" s="2217"/>
      <c r="BJ104" s="2217"/>
      <c r="BK104" s="2218">
        <f t="shared" si="54"/>
        <v>0</v>
      </c>
      <c r="BL104" s="2217"/>
      <c r="BM104" s="2217"/>
      <c r="BN104" s="2217"/>
      <c r="BO104" s="2217"/>
      <c r="BP104" s="2217"/>
      <c r="BQ104" s="2218">
        <f t="shared" si="55"/>
        <v>0</v>
      </c>
      <c r="BR104" s="2217"/>
      <c r="BS104" s="2217"/>
      <c r="BT104" s="2217"/>
    </row>
    <row r="105" spans="1:72">
      <c r="A105" s="2215" t="s">
        <v>2100</v>
      </c>
      <c r="B105" s="2216" t="s">
        <v>2023</v>
      </c>
      <c r="C105" s="2218">
        <f t="shared" si="42"/>
        <v>0</v>
      </c>
      <c r="D105" s="2217"/>
      <c r="E105" s="2217"/>
      <c r="F105" s="2217"/>
      <c r="G105" s="2217"/>
      <c r="H105" s="2218">
        <f t="shared" si="43"/>
        <v>0</v>
      </c>
      <c r="I105" s="2217"/>
      <c r="J105" s="2217"/>
      <c r="K105" s="2217"/>
      <c r="L105" s="2217"/>
      <c r="M105" s="2218">
        <f t="shared" si="44"/>
        <v>0</v>
      </c>
      <c r="N105" s="2217"/>
      <c r="O105" s="2217"/>
      <c r="P105" s="2217"/>
      <c r="Q105" s="2217"/>
      <c r="R105" s="2218">
        <f t="shared" si="45"/>
        <v>0</v>
      </c>
      <c r="S105" s="2217"/>
      <c r="T105" s="2217"/>
      <c r="U105" s="2217"/>
      <c r="V105" s="2217"/>
      <c r="W105" s="2218">
        <f t="shared" si="46"/>
        <v>0</v>
      </c>
      <c r="X105" s="2217"/>
      <c r="Y105" s="2217"/>
      <c r="Z105" s="2217"/>
      <c r="AA105" s="2217"/>
      <c r="AB105" s="2218">
        <f t="shared" si="47"/>
        <v>0</v>
      </c>
      <c r="AC105" s="2217"/>
      <c r="AD105" s="2217"/>
      <c r="AE105" s="2217"/>
      <c r="AF105" s="2217"/>
      <c r="AG105" s="2218">
        <f t="shared" si="48"/>
        <v>0</v>
      </c>
      <c r="AH105" s="2217"/>
      <c r="AI105" s="2217"/>
      <c r="AJ105" s="2217"/>
      <c r="AK105" s="2217"/>
      <c r="AL105" s="2218">
        <f t="shared" si="49"/>
        <v>0</v>
      </c>
      <c r="AM105" s="2217"/>
      <c r="AN105" s="2217"/>
      <c r="AO105" s="2217"/>
      <c r="AP105" s="2217"/>
      <c r="AQ105" s="2218">
        <f t="shared" si="50"/>
        <v>0</v>
      </c>
      <c r="AR105" s="2217"/>
      <c r="AS105" s="2217"/>
      <c r="AT105" s="2217"/>
      <c r="AU105" s="2217"/>
      <c r="AV105" s="2218">
        <f t="shared" si="51"/>
        <v>0</v>
      </c>
      <c r="AW105" s="2217"/>
      <c r="AX105" s="2217"/>
      <c r="AY105" s="2217"/>
      <c r="AZ105" s="2217"/>
      <c r="BA105" s="2218">
        <f t="shared" si="52"/>
        <v>0</v>
      </c>
      <c r="BB105" s="2217"/>
      <c r="BC105" s="2217"/>
      <c r="BD105" s="2217"/>
      <c r="BE105" s="2217"/>
      <c r="BF105" s="2218">
        <f t="shared" si="53"/>
        <v>0</v>
      </c>
      <c r="BG105" s="2217"/>
      <c r="BH105" s="2217"/>
      <c r="BI105" s="2217"/>
      <c r="BJ105" s="2217"/>
      <c r="BK105" s="2218">
        <f t="shared" si="54"/>
        <v>0</v>
      </c>
      <c r="BL105" s="2217"/>
      <c r="BM105" s="2217"/>
      <c r="BN105" s="2217"/>
      <c r="BO105" s="2217"/>
      <c r="BP105" s="2217"/>
      <c r="BQ105" s="2218">
        <f t="shared" si="55"/>
        <v>0</v>
      </c>
      <c r="BR105" s="2217"/>
      <c r="BS105" s="2217"/>
      <c r="BT105" s="2217"/>
    </row>
    <row r="106" spans="1:72">
      <c r="A106" s="2215" t="s">
        <v>2101</v>
      </c>
      <c r="B106" s="2216" t="s">
        <v>2023</v>
      </c>
      <c r="C106" s="2218">
        <f t="shared" ref="C106:C115" si="56">SUM(D106:G106)</f>
        <v>0</v>
      </c>
      <c r="D106" s="2217"/>
      <c r="E106" s="2217"/>
      <c r="F106" s="2217"/>
      <c r="G106" s="2217"/>
      <c r="H106" s="2218">
        <f t="shared" ref="H106:H115" si="57">SUM(I106:L106)</f>
        <v>0</v>
      </c>
      <c r="I106" s="2217"/>
      <c r="J106" s="2217"/>
      <c r="K106" s="2217"/>
      <c r="L106" s="2217"/>
      <c r="M106" s="2218">
        <f t="shared" ref="M106:M115" si="58">SUM(N106:Q106)</f>
        <v>0</v>
      </c>
      <c r="N106" s="2217"/>
      <c r="O106" s="2217"/>
      <c r="P106" s="2217"/>
      <c r="Q106" s="2217"/>
      <c r="R106" s="2218">
        <f t="shared" ref="R106:R115" si="59">SUM(S106:V106)</f>
        <v>0</v>
      </c>
      <c r="S106" s="2217"/>
      <c r="T106" s="2217"/>
      <c r="U106" s="2217"/>
      <c r="V106" s="2217"/>
      <c r="W106" s="2218">
        <f t="shared" ref="W106:W115" si="60">SUM(X106:AA106)</f>
        <v>0</v>
      </c>
      <c r="X106" s="2217"/>
      <c r="Y106" s="2217"/>
      <c r="Z106" s="2217"/>
      <c r="AA106" s="2217"/>
      <c r="AB106" s="2218">
        <f t="shared" ref="AB106:AB115" si="61">SUM(AC106:AF106)</f>
        <v>0</v>
      </c>
      <c r="AC106" s="2217"/>
      <c r="AD106" s="2217"/>
      <c r="AE106" s="2217"/>
      <c r="AF106" s="2217"/>
      <c r="AG106" s="2218">
        <f t="shared" ref="AG106:AG115" si="62">SUM(AH106:AK106)</f>
        <v>0</v>
      </c>
      <c r="AH106" s="2217"/>
      <c r="AI106" s="2217"/>
      <c r="AJ106" s="2217"/>
      <c r="AK106" s="2217"/>
      <c r="AL106" s="2218">
        <f t="shared" ref="AL106:AL115" si="63">SUM(AM106:AP106)</f>
        <v>0</v>
      </c>
      <c r="AM106" s="2217"/>
      <c r="AN106" s="2217"/>
      <c r="AO106" s="2217"/>
      <c r="AP106" s="2217"/>
      <c r="AQ106" s="2218">
        <f t="shared" ref="AQ106:AQ115" si="64">SUM(AR106:AU106)</f>
        <v>0</v>
      </c>
      <c r="AR106" s="2217"/>
      <c r="AS106" s="2217"/>
      <c r="AT106" s="2217"/>
      <c r="AU106" s="2217"/>
      <c r="AV106" s="2218">
        <f t="shared" ref="AV106:AV115" si="65">SUM(AW106:AZ106)</f>
        <v>0</v>
      </c>
      <c r="AW106" s="2217"/>
      <c r="AX106" s="2217"/>
      <c r="AY106" s="2217"/>
      <c r="AZ106" s="2217"/>
      <c r="BA106" s="2218">
        <f t="shared" ref="BA106:BA115" si="66">SUM(BB106:BE106)</f>
        <v>0</v>
      </c>
      <c r="BB106" s="2217"/>
      <c r="BC106" s="2217"/>
      <c r="BD106" s="2217"/>
      <c r="BE106" s="2217"/>
      <c r="BF106" s="2218">
        <f t="shared" ref="BF106:BF115" si="67">SUM(BG106:BJ106)</f>
        <v>0</v>
      </c>
      <c r="BG106" s="2217"/>
      <c r="BH106" s="2217"/>
      <c r="BI106" s="2217"/>
      <c r="BJ106" s="2217"/>
      <c r="BK106" s="2218">
        <f t="shared" ref="BK106:BK115" si="68">SUM(BL106:BO106)</f>
        <v>0</v>
      </c>
      <c r="BL106" s="2217"/>
      <c r="BM106" s="2217"/>
      <c r="BN106" s="2217"/>
      <c r="BO106" s="2217"/>
      <c r="BP106" s="2217"/>
      <c r="BQ106" s="2218">
        <f t="shared" ref="BQ106:BQ115" si="69">SUM(BR106:BU106)</f>
        <v>0</v>
      </c>
      <c r="BR106" s="2217"/>
      <c r="BS106" s="2217"/>
      <c r="BT106" s="2217"/>
    </row>
    <row r="107" spans="1:72">
      <c r="A107" s="2215" t="s">
        <v>2102</v>
      </c>
      <c r="B107" s="2216" t="s">
        <v>2023</v>
      </c>
      <c r="C107" s="2218">
        <f t="shared" si="56"/>
        <v>0</v>
      </c>
      <c r="D107" s="2217"/>
      <c r="E107" s="2217"/>
      <c r="F107" s="2217"/>
      <c r="G107" s="2217"/>
      <c r="H107" s="2218">
        <f t="shared" si="57"/>
        <v>0</v>
      </c>
      <c r="I107" s="2217"/>
      <c r="J107" s="2217"/>
      <c r="K107" s="2217"/>
      <c r="L107" s="2217"/>
      <c r="M107" s="2218">
        <f t="shared" si="58"/>
        <v>0</v>
      </c>
      <c r="N107" s="2217"/>
      <c r="O107" s="2217"/>
      <c r="P107" s="2217"/>
      <c r="Q107" s="2217"/>
      <c r="R107" s="2218">
        <f t="shared" si="59"/>
        <v>0</v>
      </c>
      <c r="S107" s="2217"/>
      <c r="T107" s="2217"/>
      <c r="U107" s="2217"/>
      <c r="V107" s="2217"/>
      <c r="W107" s="2218">
        <f t="shared" si="60"/>
        <v>0</v>
      </c>
      <c r="X107" s="2217"/>
      <c r="Y107" s="2217"/>
      <c r="Z107" s="2217"/>
      <c r="AA107" s="2217"/>
      <c r="AB107" s="2218">
        <f t="shared" si="61"/>
        <v>0</v>
      </c>
      <c r="AC107" s="2217"/>
      <c r="AD107" s="2217"/>
      <c r="AE107" s="2217"/>
      <c r="AF107" s="2217"/>
      <c r="AG107" s="2218">
        <f t="shared" si="62"/>
        <v>0</v>
      </c>
      <c r="AH107" s="2217"/>
      <c r="AI107" s="2217"/>
      <c r="AJ107" s="2217"/>
      <c r="AK107" s="2217"/>
      <c r="AL107" s="2218">
        <f t="shared" si="63"/>
        <v>0</v>
      </c>
      <c r="AM107" s="2217"/>
      <c r="AN107" s="2217"/>
      <c r="AO107" s="2217"/>
      <c r="AP107" s="2217"/>
      <c r="AQ107" s="2218">
        <f t="shared" si="64"/>
        <v>0</v>
      </c>
      <c r="AR107" s="2217"/>
      <c r="AS107" s="2217"/>
      <c r="AT107" s="2217"/>
      <c r="AU107" s="2217"/>
      <c r="AV107" s="2218">
        <f t="shared" si="65"/>
        <v>0</v>
      </c>
      <c r="AW107" s="2217"/>
      <c r="AX107" s="2217"/>
      <c r="AY107" s="2217"/>
      <c r="AZ107" s="2217"/>
      <c r="BA107" s="2218">
        <f t="shared" si="66"/>
        <v>0</v>
      </c>
      <c r="BB107" s="2217"/>
      <c r="BC107" s="2217"/>
      <c r="BD107" s="2217"/>
      <c r="BE107" s="2217"/>
      <c r="BF107" s="2218">
        <f t="shared" si="67"/>
        <v>0</v>
      </c>
      <c r="BG107" s="2217"/>
      <c r="BH107" s="2217"/>
      <c r="BI107" s="2217"/>
      <c r="BJ107" s="2217"/>
      <c r="BK107" s="2218">
        <f t="shared" si="68"/>
        <v>0</v>
      </c>
      <c r="BL107" s="2217"/>
      <c r="BM107" s="2217"/>
      <c r="BN107" s="2217"/>
      <c r="BO107" s="2217"/>
      <c r="BP107" s="2217"/>
      <c r="BQ107" s="2218">
        <f t="shared" si="69"/>
        <v>0</v>
      </c>
      <c r="BR107" s="2217"/>
      <c r="BS107" s="2217"/>
      <c r="BT107" s="2217"/>
    </row>
    <row r="108" spans="1:72">
      <c r="A108" s="2215" t="s">
        <v>2103</v>
      </c>
      <c r="B108" s="2216" t="s">
        <v>2023</v>
      </c>
      <c r="C108" s="2218">
        <f t="shared" si="56"/>
        <v>0</v>
      </c>
      <c r="D108" s="2217"/>
      <c r="E108" s="2217"/>
      <c r="F108" s="2217"/>
      <c r="G108" s="2217"/>
      <c r="H108" s="2218">
        <f t="shared" si="57"/>
        <v>0</v>
      </c>
      <c r="I108" s="2217"/>
      <c r="J108" s="2217"/>
      <c r="K108" s="2217"/>
      <c r="L108" s="2217"/>
      <c r="M108" s="2218">
        <f t="shared" si="58"/>
        <v>0</v>
      </c>
      <c r="N108" s="2217"/>
      <c r="O108" s="2217"/>
      <c r="P108" s="2217"/>
      <c r="Q108" s="2217"/>
      <c r="R108" s="2218">
        <f t="shared" si="59"/>
        <v>0</v>
      </c>
      <c r="S108" s="2217"/>
      <c r="T108" s="2217"/>
      <c r="U108" s="2217"/>
      <c r="V108" s="2217"/>
      <c r="W108" s="2218">
        <f t="shared" si="60"/>
        <v>0</v>
      </c>
      <c r="X108" s="2217"/>
      <c r="Y108" s="2217"/>
      <c r="Z108" s="2217"/>
      <c r="AA108" s="2217"/>
      <c r="AB108" s="2218">
        <f t="shared" si="61"/>
        <v>0</v>
      </c>
      <c r="AC108" s="2217"/>
      <c r="AD108" s="2217"/>
      <c r="AE108" s="2217"/>
      <c r="AF108" s="2217"/>
      <c r="AG108" s="2218">
        <f t="shared" si="62"/>
        <v>0</v>
      </c>
      <c r="AH108" s="2217"/>
      <c r="AI108" s="2217"/>
      <c r="AJ108" s="2217"/>
      <c r="AK108" s="2217"/>
      <c r="AL108" s="2218">
        <f t="shared" si="63"/>
        <v>0</v>
      </c>
      <c r="AM108" s="2217"/>
      <c r="AN108" s="2217"/>
      <c r="AO108" s="2217"/>
      <c r="AP108" s="2217"/>
      <c r="AQ108" s="2218">
        <f t="shared" si="64"/>
        <v>0</v>
      </c>
      <c r="AR108" s="2217"/>
      <c r="AS108" s="2217"/>
      <c r="AT108" s="2217"/>
      <c r="AU108" s="2217"/>
      <c r="AV108" s="2218">
        <f t="shared" si="65"/>
        <v>0</v>
      </c>
      <c r="AW108" s="2217"/>
      <c r="AX108" s="2217"/>
      <c r="AY108" s="2217"/>
      <c r="AZ108" s="2217"/>
      <c r="BA108" s="2218">
        <f t="shared" si="66"/>
        <v>0</v>
      </c>
      <c r="BB108" s="2217"/>
      <c r="BC108" s="2217"/>
      <c r="BD108" s="2217"/>
      <c r="BE108" s="2217"/>
      <c r="BF108" s="2218">
        <f t="shared" si="67"/>
        <v>0</v>
      </c>
      <c r="BG108" s="2217"/>
      <c r="BH108" s="2217"/>
      <c r="BI108" s="2217"/>
      <c r="BJ108" s="2217"/>
      <c r="BK108" s="2218">
        <f t="shared" si="68"/>
        <v>0</v>
      </c>
      <c r="BL108" s="2217"/>
      <c r="BM108" s="2217"/>
      <c r="BN108" s="2217"/>
      <c r="BO108" s="2217"/>
      <c r="BP108" s="2217"/>
      <c r="BQ108" s="2218">
        <f t="shared" si="69"/>
        <v>0</v>
      </c>
      <c r="BR108" s="2217"/>
      <c r="BS108" s="2217"/>
      <c r="BT108" s="2217"/>
    </row>
    <row r="109" spans="1:72">
      <c r="A109" s="2215" t="s">
        <v>2104</v>
      </c>
      <c r="B109" s="2216" t="s">
        <v>2023</v>
      </c>
      <c r="C109" s="2218">
        <f t="shared" si="56"/>
        <v>0</v>
      </c>
      <c r="D109" s="2217"/>
      <c r="E109" s="2217"/>
      <c r="F109" s="2217"/>
      <c r="G109" s="2217"/>
      <c r="H109" s="2218">
        <f t="shared" si="57"/>
        <v>0</v>
      </c>
      <c r="I109" s="2217"/>
      <c r="J109" s="2217"/>
      <c r="K109" s="2217"/>
      <c r="L109" s="2217"/>
      <c r="M109" s="2218">
        <f t="shared" si="58"/>
        <v>0</v>
      </c>
      <c r="N109" s="2217"/>
      <c r="O109" s="2217"/>
      <c r="P109" s="2217"/>
      <c r="Q109" s="2217"/>
      <c r="R109" s="2218">
        <f t="shared" si="59"/>
        <v>0</v>
      </c>
      <c r="S109" s="2217"/>
      <c r="T109" s="2217"/>
      <c r="U109" s="2217"/>
      <c r="V109" s="2217"/>
      <c r="W109" s="2218">
        <f t="shared" si="60"/>
        <v>0</v>
      </c>
      <c r="X109" s="2217"/>
      <c r="Y109" s="2217"/>
      <c r="Z109" s="2217"/>
      <c r="AA109" s="2217"/>
      <c r="AB109" s="2218">
        <f t="shared" si="61"/>
        <v>0</v>
      </c>
      <c r="AC109" s="2217"/>
      <c r="AD109" s="2217"/>
      <c r="AE109" s="2217"/>
      <c r="AF109" s="2217"/>
      <c r="AG109" s="2218">
        <f t="shared" si="62"/>
        <v>0</v>
      </c>
      <c r="AH109" s="2217"/>
      <c r="AI109" s="2217"/>
      <c r="AJ109" s="2217"/>
      <c r="AK109" s="2217"/>
      <c r="AL109" s="2218">
        <f t="shared" si="63"/>
        <v>0</v>
      </c>
      <c r="AM109" s="2217"/>
      <c r="AN109" s="2217"/>
      <c r="AO109" s="2217"/>
      <c r="AP109" s="2217"/>
      <c r="AQ109" s="2218">
        <f t="shared" si="64"/>
        <v>0</v>
      </c>
      <c r="AR109" s="2217"/>
      <c r="AS109" s="2217"/>
      <c r="AT109" s="2217"/>
      <c r="AU109" s="2217"/>
      <c r="AV109" s="2218">
        <f t="shared" si="65"/>
        <v>0</v>
      </c>
      <c r="AW109" s="2217"/>
      <c r="AX109" s="2217"/>
      <c r="AY109" s="2217"/>
      <c r="AZ109" s="2217"/>
      <c r="BA109" s="2218">
        <f t="shared" si="66"/>
        <v>0</v>
      </c>
      <c r="BB109" s="2217"/>
      <c r="BC109" s="2217"/>
      <c r="BD109" s="2217"/>
      <c r="BE109" s="2217"/>
      <c r="BF109" s="2218">
        <f t="shared" si="67"/>
        <v>0</v>
      </c>
      <c r="BG109" s="2217"/>
      <c r="BH109" s="2217"/>
      <c r="BI109" s="2217"/>
      <c r="BJ109" s="2217"/>
      <c r="BK109" s="2218">
        <f t="shared" si="68"/>
        <v>0</v>
      </c>
      <c r="BL109" s="2217"/>
      <c r="BM109" s="2217"/>
      <c r="BN109" s="2217"/>
      <c r="BO109" s="2217"/>
      <c r="BP109" s="2217"/>
      <c r="BQ109" s="2218">
        <f t="shared" si="69"/>
        <v>0</v>
      </c>
      <c r="BR109" s="2217"/>
      <c r="BS109" s="2217"/>
      <c r="BT109" s="2217"/>
    </row>
    <row r="110" spans="1:72">
      <c r="A110" s="2215" t="s">
        <v>2105</v>
      </c>
      <c r="B110" s="2216" t="s">
        <v>2023</v>
      </c>
      <c r="C110" s="2218">
        <f t="shared" si="56"/>
        <v>0</v>
      </c>
      <c r="D110" s="2217"/>
      <c r="E110" s="2217"/>
      <c r="F110" s="2217"/>
      <c r="G110" s="2217"/>
      <c r="H110" s="2218">
        <f t="shared" si="57"/>
        <v>0</v>
      </c>
      <c r="I110" s="2217"/>
      <c r="J110" s="2217"/>
      <c r="K110" s="2217"/>
      <c r="L110" s="2217"/>
      <c r="M110" s="2218">
        <f t="shared" si="58"/>
        <v>0</v>
      </c>
      <c r="N110" s="2217"/>
      <c r="O110" s="2217"/>
      <c r="P110" s="2217"/>
      <c r="Q110" s="2217"/>
      <c r="R110" s="2218">
        <f t="shared" si="59"/>
        <v>0</v>
      </c>
      <c r="S110" s="2217"/>
      <c r="T110" s="2217"/>
      <c r="U110" s="2217"/>
      <c r="V110" s="2217"/>
      <c r="W110" s="2218">
        <f t="shared" si="60"/>
        <v>0</v>
      </c>
      <c r="X110" s="2217"/>
      <c r="Y110" s="2217"/>
      <c r="Z110" s="2217"/>
      <c r="AA110" s="2217"/>
      <c r="AB110" s="2218">
        <f t="shared" si="61"/>
        <v>0</v>
      </c>
      <c r="AC110" s="2217"/>
      <c r="AD110" s="2217"/>
      <c r="AE110" s="2217"/>
      <c r="AF110" s="2217"/>
      <c r="AG110" s="2218">
        <f t="shared" si="62"/>
        <v>0</v>
      </c>
      <c r="AH110" s="2217"/>
      <c r="AI110" s="2217"/>
      <c r="AJ110" s="2217"/>
      <c r="AK110" s="2217"/>
      <c r="AL110" s="2218">
        <f t="shared" si="63"/>
        <v>0</v>
      </c>
      <c r="AM110" s="2217"/>
      <c r="AN110" s="2217"/>
      <c r="AO110" s="2217"/>
      <c r="AP110" s="2217"/>
      <c r="AQ110" s="2218">
        <f t="shared" si="64"/>
        <v>0</v>
      </c>
      <c r="AR110" s="2217"/>
      <c r="AS110" s="2217"/>
      <c r="AT110" s="2217"/>
      <c r="AU110" s="2217"/>
      <c r="AV110" s="2218">
        <f t="shared" si="65"/>
        <v>0</v>
      </c>
      <c r="AW110" s="2217"/>
      <c r="AX110" s="2217"/>
      <c r="AY110" s="2217"/>
      <c r="AZ110" s="2217"/>
      <c r="BA110" s="2218">
        <f t="shared" si="66"/>
        <v>0</v>
      </c>
      <c r="BB110" s="2217"/>
      <c r="BC110" s="2217"/>
      <c r="BD110" s="2217"/>
      <c r="BE110" s="2217"/>
      <c r="BF110" s="2218">
        <f t="shared" si="67"/>
        <v>0</v>
      </c>
      <c r="BG110" s="2217"/>
      <c r="BH110" s="2217"/>
      <c r="BI110" s="2217"/>
      <c r="BJ110" s="2217"/>
      <c r="BK110" s="2218">
        <f t="shared" si="68"/>
        <v>0</v>
      </c>
      <c r="BL110" s="2217"/>
      <c r="BM110" s="2217"/>
      <c r="BN110" s="2217"/>
      <c r="BO110" s="2217"/>
      <c r="BP110" s="2217"/>
      <c r="BQ110" s="2218">
        <f t="shared" si="69"/>
        <v>0</v>
      </c>
      <c r="BR110" s="2217"/>
      <c r="BS110" s="2217"/>
      <c r="BT110" s="2217"/>
    </row>
    <row r="111" spans="1:72">
      <c r="A111" s="2215" t="s">
        <v>2106</v>
      </c>
      <c r="B111" s="2216" t="s">
        <v>2023</v>
      </c>
      <c r="C111" s="2218">
        <f t="shared" si="56"/>
        <v>0</v>
      </c>
      <c r="D111" s="2217"/>
      <c r="E111" s="2217"/>
      <c r="F111" s="2217"/>
      <c r="G111" s="2217"/>
      <c r="H111" s="2218">
        <f t="shared" si="57"/>
        <v>0</v>
      </c>
      <c r="I111" s="2217"/>
      <c r="J111" s="2217"/>
      <c r="K111" s="2217"/>
      <c r="L111" s="2217"/>
      <c r="M111" s="2218">
        <f t="shared" si="58"/>
        <v>0</v>
      </c>
      <c r="N111" s="2217"/>
      <c r="O111" s="2217"/>
      <c r="P111" s="2217"/>
      <c r="Q111" s="2217"/>
      <c r="R111" s="2218">
        <f t="shared" si="59"/>
        <v>0</v>
      </c>
      <c r="S111" s="2217"/>
      <c r="T111" s="2217"/>
      <c r="U111" s="2217"/>
      <c r="V111" s="2217"/>
      <c r="W111" s="2218">
        <f t="shared" si="60"/>
        <v>0</v>
      </c>
      <c r="X111" s="2217"/>
      <c r="Y111" s="2217"/>
      <c r="Z111" s="2217"/>
      <c r="AA111" s="2217"/>
      <c r="AB111" s="2218">
        <f t="shared" si="61"/>
        <v>0</v>
      </c>
      <c r="AC111" s="2217"/>
      <c r="AD111" s="2217"/>
      <c r="AE111" s="2217"/>
      <c r="AF111" s="2217"/>
      <c r="AG111" s="2218">
        <f t="shared" si="62"/>
        <v>0</v>
      </c>
      <c r="AH111" s="2217"/>
      <c r="AI111" s="2217"/>
      <c r="AJ111" s="2217"/>
      <c r="AK111" s="2217"/>
      <c r="AL111" s="2218">
        <f t="shared" si="63"/>
        <v>0</v>
      </c>
      <c r="AM111" s="2217"/>
      <c r="AN111" s="2217"/>
      <c r="AO111" s="2217"/>
      <c r="AP111" s="2217"/>
      <c r="AQ111" s="2218">
        <f t="shared" si="64"/>
        <v>0</v>
      </c>
      <c r="AR111" s="2217"/>
      <c r="AS111" s="2217"/>
      <c r="AT111" s="2217"/>
      <c r="AU111" s="2217"/>
      <c r="AV111" s="2218">
        <f t="shared" si="65"/>
        <v>0</v>
      </c>
      <c r="AW111" s="2217"/>
      <c r="AX111" s="2217"/>
      <c r="AY111" s="2217"/>
      <c r="AZ111" s="2217"/>
      <c r="BA111" s="2218">
        <f t="shared" si="66"/>
        <v>0</v>
      </c>
      <c r="BB111" s="2217"/>
      <c r="BC111" s="2217"/>
      <c r="BD111" s="2217"/>
      <c r="BE111" s="2217"/>
      <c r="BF111" s="2218">
        <f t="shared" si="67"/>
        <v>0</v>
      </c>
      <c r="BG111" s="2217"/>
      <c r="BH111" s="2217"/>
      <c r="BI111" s="2217"/>
      <c r="BJ111" s="2217"/>
      <c r="BK111" s="2218">
        <f t="shared" si="68"/>
        <v>0</v>
      </c>
      <c r="BL111" s="2217"/>
      <c r="BM111" s="2217"/>
      <c r="BN111" s="2217"/>
      <c r="BO111" s="2217"/>
      <c r="BP111" s="2217"/>
      <c r="BQ111" s="2218">
        <f t="shared" si="69"/>
        <v>0</v>
      </c>
      <c r="BR111" s="2217"/>
      <c r="BS111" s="2217"/>
      <c r="BT111" s="2217"/>
    </row>
    <row r="112" spans="1:72">
      <c r="A112" s="2215" t="s">
        <v>2107</v>
      </c>
      <c r="B112" s="2216" t="s">
        <v>2023</v>
      </c>
      <c r="C112" s="2218">
        <f t="shared" si="56"/>
        <v>0</v>
      </c>
      <c r="D112" s="2217"/>
      <c r="E112" s="2217"/>
      <c r="F112" s="2217"/>
      <c r="G112" s="2217"/>
      <c r="H112" s="2218">
        <f t="shared" si="57"/>
        <v>0</v>
      </c>
      <c r="I112" s="2217"/>
      <c r="J112" s="2217"/>
      <c r="K112" s="2217"/>
      <c r="L112" s="2217"/>
      <c r="M112" s="2218">
        <f t="shared" si="58"/>
        <v>0</v>
      </c>
      <c r="N112" s="2217"/>
      <c r="O112" s="2217"/>
      <c r="P112" s="2217"/>
      <c r="Q112" s="2217"/>
      <c r="R112" s="2218">
        <f t="shared" si="59"/>
        <v>0</v>
      </c>
      <c r="S112" s="2217"/>
      <c r="T112" s="2217"/>
      <c r="U112" s="2217"/>
      <c r="V112" s="2217"/>
      <c r="W112" s="2218">
        <f t="shared" si="60"/>
        <v>0</v>
      </c>
      <c r="X112" s="2217"/>
      <c r="Y112" s="2217"/>
      <c r="Z112" s="2217"/>
      <c r="AA112" s="2217"/>
      <c r="AB112" s="2218">
        <f t="shared" si="61"/>
        <v>0</v>
      </c>
      <c r="AC112" s="2217"/>
      <c r="AD112" s="2217"/>
      <c r="AE112" s="2217"/>
      <c r="AF112" s="2217"/>
      <c r="AG112" s="2218">
        <f t="shared" si="62"/>
        <v>0</v>
      </c>
      <c r="AH112" s="2217"/>
      <c r="AI112" s="2217"/>
      <c r="AJ112" s="2217"/>
      <c r="AK112" s="2217"/>
      <c r="AL112" s="2218">
        <f t="shared" si="63"/>
        <v>0</v>
      </c>
      <c r="AM112" s="2217"/>
      <c r="AN112" s="2217"/>
      <c r="AO112" s="2217"/>
      <c r="AP112" s="2217"/>
      <c r="AQ112" s="2218">
        <f t="shared" si="64"/>
        <v>0</v>
      </c>
      <c r="AR112" s="2217"/>
      <c r="AS112" s="2217"/>
      <c r="AT112" s="2217"/>
      <c r="AU112" s="2217"/>
      <c r="AV112" s="2218">
        <f t="shared" si="65"/>
        <v>0</v>
      </c>
      <c r="AW112" s="2217"/>
      <c r="AX112" s="2217"/>
      <c r="AY112" s="2217"/>
      <c r="AZ112" s="2217"/>
      <c r="BA112" s="2218">
        <f t="shared" si="66"/>
        <v>0</v>
      </c>
      <c r="BB112" s="2217"/>
      <c r="BC112" s="2217"/>
      <c r="BD112" s="2217"/>
      <c r="BE112" s="2217"/>
      <c r="BF112" s="2218">
        <f t="shared" si="67"/>
        <v>0</v>
      </c>
      <c r="BG112" s="2217"/>
      <c r="BH112" s="2217"/>
      <c r="BI112" s="2217"/>
      <c r="BJ112" s="2217"/>
      <c r="BK112" s="2218">
        <f t="shared" si="68"/>
        <v>0</v>
      </c>
      <c r="BL112" s="2217"/>
      <c r="BM112" s="2217"/>
      <c r="BN112" s="2217"/>
      <c r="BO112" s="2217"/>
      <c r="BP112" s="2217"/>
      <c r="BQ112" s="2218">
        <f t="shared" si="69"/>
        <v>0</v>
      </c>
      <c r="BR112" s="2217"/>
      <c r="BS112" s="2217"/>
      <c r="BT112" s="2217"/>
    </row>
    <row r="113" spans="1:72">
      <c r="A113" s="2215" t="s">
        <v>2108</v>
      </c>
      <c r="B113" s="2216" t="s">
        <v>2023</v>
      </c>
      <c r="C113" s="2218">
        <f t="shared" si="56"/>
        <v>0</v>
      </c>
      <c r="D113" s="2217"/>
      <c r="E113" s="2217"/>
      <c r="F113" s="2217"/>
      <c r="G113" s="2217"/>
      <c r="H113" s="2218">
        <f t="shared" si="57"/>
        <v>0</v>
      </c>
      <c r="I113" s="2217"/>
      <c r="J113" s="2217"/>
      <c r="K113" s="2217"/>
      <c r="L113" s="2217"/>
      <c r="M113" s="2218">
        <f t="shared" si="58"/>
        <v>0</v>
      </c>
      <c r="N113" s="2217"/>
      <c r="O113" s="2217"/>
      <c r="P113" s="2217"/>
      <c r="Q113" s="2217"/>
      <c r="R113" s="2218">
        <f t="shared" si="59"/>
        <v>0</v>
      </c>
      <c r="S113" s="2217"/>
      <c r="T113" s="2217"/>
      <c r="U113" s="2217"/>
      <c r="V113" s="2217"/>
      <c r="W113" s="2218">
        <f t="shared" si="60"/>
        <v>0</v>
      </c>
      <c r="X113" s="2217"/>
      <c r="Y113" s="2217"/>
      <c r="Z113" s="2217"/>
      <c r="AA113" s="2217"/>
      <c r="AB113" s="2218">
        <f t="shared" si="61"/>
        <v>0</v>
      </c>
      <c r="AC113" s="2217"/>
      <c r="AD113" s="2217"/>
      <c r="AE113" s="2217"/>
      <c r="AF113" s="2217"/>
      <c r="AG113" s="2218">
        <f t="shared" si="62"/>
        <v>0</v>
      </c>
      <c r="AH113" s="2217"/>
      <c r="AI113" s="2217"/>
      <c r="AJ113" s="2217"/>
      <c r="AK113" s="2217"/>
      <c r="AL113" s="2218">
        <f t="shared" si="63"/>
        <v>0</v>
      </c>
      <c r="AM113" s="2217"/>
      <c r="AN113" s="2217"/>
      <c r="AO113" s="2217"/>
      <c r="AP113" s="2217"/>
      <c r="AQ113" s="2218">
        <f t="shared" si="64"/>
        <v>0</v>
      </c>
      <c r="AR113" s="2217"/>
      <c r="AS113" s="2217"/>
      <c r="AT113" s="2217"/>
      <c r="AU113" s="2217"/>
      <c r="AV113" s="2218">
        <f t="shared" si="65"/>
        <v>0</v>
      </c>
      <c r="AW113" s="2217"/>
      <c r="AX113" s="2217"/>
      <c r="AY113" s="2217"/>
      <c r="AZ113" s="2217"/>
      <c r="BA113" s="2218">
        <f t="shared" si="66"/>
        <v>0</v>
      </c>
      <c r="BB113" s="2217"/>
      <c r="BC113" s="2217"/>
      <c r="BD113" s="2217"/>
      <c r="BE113" s="2217"/>
      <c r="BF113" s="2218">
        <f t="shared" si="67"/>
        <v>0</v>
      </c>
      <c r="BG113" s="2217"/>
      <c r="BH113" s="2217"/>
      <c r="BI113" s="2217"/>
      <c r="BJ113" s="2217"/>
      <c r="BK113" s="2218">
        <f t="shared" si="68"/>
        <v>0</v>
      </c>
      <c r="BL113" s="2217"/>
      <c r="BM113" s="2217"/>
      <c r="BN113" s="2217"/>
      <c r="BO113" s="2217"/>
      <c r="BP113" s="2217"/>
      <c r="BQ113" s="2218">
        <f t="shared" si="69"/>
        <v>0</v>
      </c>
      <c r="BR113" s="2217"/>
      <c r="BS113" s="2217"/>
      <c r="BT113" s="2217"/>
    </row>
    <row r="114" spans="1:72">
      <c r="A114" s="2215" t="s">
        <v>2109</v>
      </c>
      <c r="B114" s="2216" t="s">
        <v>2023</v>
      </c>
      <c r="C114" s="2218">
        <f t="shared" si="56"/>
        <v>0</v>
      </c>
      <c r="D114" s="2217"/>
      <c r="E114" s="2217"/>
      <c r="F114" s="2217"/>
      <c r="G114" s="2217"/>
      <c r="H114" s="2218">
        <f t="shared" si="57"/>
        <v>0</v>
      </c>
      <c r="I114" s="2217"/>
      <c r="J114" s="2217"/>
      <c r="K114" s="2217"/>
      <c r="L114" s="2217"/>
      <c r="M114" s="2218">
        <f t="shared" si="58"/>
        <v>0</v>
      </c>
      <c r="N114" s="2217"/>
      <c r="O114" s="2217"/>
      <c r="P114" s="2217"/>
      <c r="Q114" s="2217"/>
      <c r="R114" s="2218">
        <f t="shared" si="59"/>
        <v>0</v>
      </c>
      <c r="S114" s="2217"/>
      <c r="T114" s="2217"/>
      <c r="U114" s="2217"/>
      <c r="V114" s="2217"/>
      <c r="W114" s="2218">
        <f t="shared" si="60"/>
        <v>0</v>
      </c>
      <c r="X114" s="2217"/>
      <c r="Y114" s="2217"/>
      <c r="Z114" s="2217"/>
      <c r="AA114" s="2217"/>
      <c r="AB114" s="2218">
        <f t="shared" si="61"/>
        <v>0</v>
      </c>
      <c r="AC114" s="2217"/>
      <c r="AD114" s="2217"/>
      <c r="AE114" s="2217"/>
      <c r="AF114" s="2217"/>
      <c r="AG114" s="2218">
        <f t="shared" si="62"/>
        <v>0</v>
      </c>
      <c r="AH114" s="2217"/>
      <c r="AI114" s="2217"/>
      <c r="AJ114" s="2217"/>
      <c r="AK114" s="2217"/>
      <c r="AL114" s="2218">
        <f t="shared" si="63"/>
        <v>0</v>
      </c>
      <c r="AM114" s="2217"/>
      <c r="AN114" s="2217"/>
      <c r="AO114" s="2217"/>
      <c r="AP114" s="2217"/>
      <c r="AQ114" s="2218">
        <f t="shared" si="64"/>
        <v>0</v>
      </c>
      <c r="AR114" s="2217"/>
      <c r="AS114" s="2217"/>
      <c r="AT114" s="2217"/>
      <c r="AU114" s="2217"/>
      <c r="AV114" s="2218">
        <f t="shared" si="65"/>
        <v>0</v>
      </c>
      <c r="AW114" s="2217"/>
      <c r="AX114" s="2217"/>
      <c r="AY114" s="2217"/>
      <c r="AZ114" s="2217"/>
      <c r="BA114" s="2218">
        <f t="shared" si="66"/>
        <v>0</v>
      </c>
      <c r="BB114" s="2217"/>
      <c r="BC114" s="2217"/>
      <c r="BD114" s="2217"/>
      <c r="BE114" s="2217"/>
      <c r="BF114" s="2218">
        <f t="shared" si="67"/>
        <v>0</v>
      </c>
      <c r="BG114" s="2217"/>
      <c r="BH114" s="2217"/>
      <c r="BI114" s="2217"/>
      <c r="BJ114" s="2217"/>
      <c r="BK114" s="2218">
        <f t="shared" si="68"/>
        <v>0</v>
      </c>
      <c r="BL114" s="2217"/>
      <c r="BM114" s="2217"/>
      <c r="BN114" s="2217"/>
      <c r="BO114" s="2217"/>
      <c r="BP114" s="2217"/>
      <c r="BQ114" s="2218">
        <f t="shared" si="69"/>
        <v>0</v>
      </c>
      <c r="BR114" s="2217"/>
      <c r="BS114" s="2217"/>
      <c r="BT114" s="2217"/>
    </row>
    <row r="115" spans="1:72">
      <c r="A115" s="2215" t="s">
        <v>2110</v>
      </c>
      <c r="B115" s="2216" t="s">
        <v>2023</v>
      </c>
      <c r="C115" s="2218">
        <f t="shared" si="56"/>
        <v>0</v>
      </c>
      <c r="D115" s="2217"/>
      <c r="E115" s="2217"/>
      <c r="F115" s="2217"/>
      <c r="G115" s="2217"/>
      <c r="H115" s="2218">
        <f t="shared" si="57"/>
        <v>0</v>
      </c>
      <c r="I115" s="2217"/>
      <c r="J115" s="2217"/>
      <c r="K115" s="2217"/>
      <c r="L115" s="2217"/>
      <c r="M115" s="2218">
        <f t="shared" si="58"/>
        <v>0</v>
      </c>
      <c r="N115" s="2217"/>
      <c r="O115" s="2217"/>
      <c r="P115" s="2217"/>
      <c r="Q115" s="2217"/>
      <c r="R115" s="2218">
        <f t="shared" si="59"/>
        <v>0</v>
      </c>
      <c r="S115" s="2217"/>
      <c r="T115" s="2217"/>
      <c r="U115" s="2217"/>
      <c r="V115" s="2217"/>
      <c r="W115" s="2218">
        <f t="shared" si="60"/>
        <v>0</v>
      </c>
      <c r="X115" s="2217"/>
      <c r="Y115" s="2217"/>
      <c r="Z115" s="2217"/>
      <c r="AA115" s="2217"/>
      <c r="AB115" s="2218">
        <f t="shared" si="61"/>
        <v>0</v>
      </c>
      <c r="AC115" s="2217"/>
      <c r="AD115" s="2217"/>
      <c r="AE115" s="2217"/>
      <c r="AF115" s="2217"/>
      <c r="AG115" s="2218">
        <f t="shared" si="62"/>
        <v>0</v>
      </c>
      <c r="AH115" s="2217"/>
      <c r="AI115" s="2217"/>
      <c r="AJ115" s="2217"/>
      <c r="AK115" s="2217"/>
      <c r="AL115" s="2218">
        <f t="shared" si="63"/>
        <v>0</v>
      </c>
      <c r="AM115" s="2217"/>
      <c r="AN115" s="2217"/>
      <c r="AO115" s="2217"/>
      <c r="AP115" s="2217"/>
      <c r="AQ115" s="2218">
        <f t="shared" si="64"/>
        <v>0</v>
      </c>
      <c r="AR115" s="2217"/>
      <c r="AS115" s="2217"/>
      <c r="AT115" s="2217"/>
      <c r="AU115" s="2217"/>
      <c r="AV115" s="2218">
        <f t="shared" si="65"/>
        <v>0</v>
      </c>
      <c r="AW115" s="2217"/>
      <c r="AX115" s="2217"/>
      <c r="AY115" s="2217"/>
      <c r="AZ115" s="2217"/>
      <c r="BA115" s="2218">
        <f t="shared" si="66"/>
        <v>0</v>
      </c>
      <c r="BB115" s="2217"/>
      <c r="BC115" s="2217"/>
      <c r="BD115" s="2217"/>
      <c r="BE115" s="2217"/>
      <c r="BF115" s="2218">
        <f t="shared" si="67"/>
        <v>0</v>
      </c>
      <c r="BG115" s="2217"/>
      <c r="BH115" s="2217"/>
      <c r="BI115" s="2217"/>
      <c r="BJ115" s="2217"/>
      <c r="BK115" s="2218">
        <f t="shared" si="68"/>
        <v>0</v>
      </c>
      <c r="BL115" s="2217"/>
      <c r="BM115" s="2217"/>
      <c r="BN115" s="2217"/>
      <c r="BO115" s="2217"/>
      <c r="BP115" s="2217"/>
      <c r="BQ115" s="2218">
        <f t="shared" si="69"/>
        <v>0</v>
      </c>
      <c r="BR115" s="2217"/>
      <c r="BS115" s="2217"/>
      <c r="BT115" s="2217"/>
    </row>
    <row r="116" spans="1:72">
      <c r="A116" s="2215"/>
      <c r="B116" s="2216"/>
      <c r="C116" s="2213"/>
      <c r="D116" s="2213"/>
      <c r="E116" s="2213"/>
      <c r="F116" s="2213"/>
      <c r="G116" s="2213"/>
      <c r="H116" s="2213"/>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2213"/>
      <c r="AD116" s="2213"/>
      <c r="AE116" s="2213"/>
      <c r="AF116" s="2213"/>
      <c r="AG116" s="2213"/>
      <c r="AH116" s="2213"/>
      <c r="AI116" s="2213"/>
      <c r="AJ116" s="2213"/>
      <c r="AK116" s="2213"/>
      <c r="AL116" s="2213"/>
      <c r="AM116" s="2213"/>
      <c r="AN116" s="2213"/>
      <c r="AO116" s="2213"/>
      <c r="AP116" s="2213"/>
      <c r="AQ116" s="2213"/>
      <c r="AR116" s="2213"/>
      <c r="AS116" s="2213"/>
      <c r="AT116" s="2213"/>
      <c r="AU116" s="2213"/>
      <c r="AV116" s="2213"/>
      <c r="AW116" s="2213"/>
      <c r="AX116" s="2213"/>
      <c r="AY116" s="2213"/>
      <c r="AZ116" s="2213"/>
      <c r="BA116" s="2213"/>
      <c r="BB116" s="2213"/>
      <c r="BC116" s="2213"/>
      <c r="BD116" s="2213"/>
      <c r="BE116" s="2213"/>
      <c r="BF116" s="2213"/>
      <c r="BG116" s="2213"/>
      <c r="BH116" s="2213"/>
      <c r="BI116" s="2213"/>
      <c r="BJ116" s="2213"/>
      <c r="BK116" s="2213"/>
      <c r="BL116" s="2213"/>
      <c r="BM116" s="2213"/>
      <c r="BN116" s="2213"/>
      <c r="BO116" s="2213"/>
      <c r="BP116" s="2213"/>
      <c r="BQ116" s="2213"/>
      <c r="BR116" s="2213"/>
      <c r="BS116" s="2213"/>
      <c r="BT116" s="2213"/>
    </row>
    <row r="117" spans="1:72" s="2214" customFormat="1">
      <c r="A117" s="2223" t="s">
        <v>2111</v>
      </c>
      <c r="B117" s="2224"/>
      <c r="C117" s="2213"/>
      <c r="D117" s="2213"/>
      <c r="E117" s="2213"/>
      <c r="F117" s="2213"/>
      <c r="G117" s="2213"/>
      <c r="H117" s="2213"/>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2213"/>
      <c r="AD117" s="2213"/>
      <c r="AE117" s="2213"/>
      <c r="AF117" s="2213"/>
      <c r="AG117" s="2213"/>
      <c r="AH117" s="2213"/>
      <c r="AI117" s="2213"/>
      <c r="AJ117" s="2213"/>
      <c r="AK117" s="2213"/>
      <c r="AL117" s="2213"/>
      <c r="AM117" s="2213"/>
      <c r="AN117" s="2213"/>
      <c r="AO117" s="2213"/>
      <c r="AP117" s="2213"/>
      <c r="AQ117" s="2213"/>
      <c r="AR117" s="2213"/>
      <c r="AS117" s="2213"/>
      <c r="AT117" s="2213"/>
      <c r="AU117" s="2213"/>
      <c r="AV117" s="2213"/>
      <c r="AW117" s="2213"/>
      <c r="AX117" s="2213"/>
      <c r="AY117" s="2213"/>
      <c r="AZ117" s="2213"/>
      <c r="BA117" s="2213"/>
      <c r="BB117" s="2213"/>
      <c r="BC117" s="2213"/>
      <c r="BD117" s="2213"/>
      <c r="BE117" s="2213"/>
      <c r="BF117" s="2213"/>
      <c r="BG117" s="2213"/>
      <c r="BH117" s="2213"/>
      <c r="BI117" s="2213"/>
      <c r="BJ117" s="2213"/>
      <c r="BK117" s="2213"/>
      <c r="BL117" s="2213"/>
      <c r="BM117" s="2213"/>
      <c r="BN117" s="2213"/>
      <c r="BO117" s="2213"/>
      <c r="BP117" s="2213"/>
      <c r="BQ117" s="2213"/>
      <c r="BR117" s="2213"/>
      <c r="BS117" s="2213"/>
      <c r="BT117" s="2213"/>
    </row>
    <row r="118" spans="1:72">
      <c r="A118" s="2227" t="s">
        <v>1454</v>
      </c>
      <c r="B118" s="2216"/>
      <c r="C118" s="2213"/>
      <c r="D118" s="2213"/>
      <c r="E118" s="2213"/>
      <c r="F118" s="2213"/>
      <c r="G118" s="2213"/>
      <c r="H118" s="2213"/>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2213"/>
      <c r="AD118" s="2213"/>
      <c r="AE118" s="2213"/>
      <c r="AF118" s="2213"/>
      <c r="AG118" s="2213"/>
      <c r="AH118" s="2213"/>
      <c r="AI118" s="2213"/>
      <c r="AJ118" s="2213"/>
      <c r="AK118" s="2213"/>
      <c r="AL118" s="2213"/>
      <c r="AM118" s="2213"/>
      <c r="AN118" s="2213"/>
      <c r="AO118" s="2213"/>
      <c r="AP118" s="2213"/>
      <c r="AQ118" s="2213"/>
      <c r="AR118" s="2213"/>
      <c r="AS118" s="2213"/>
      <c r="AT118" s="2213"/>
      <c r="AU118" s="2213"/>
      <c r="AV118" s="2213"/>
      <c r="AW118" s="2213"/>
      <c r="AX118" s="2213"/>
      <c r="AY118" s="2213"/>
      <c r="AZ118" s="2213"/>
      <c r="BA118" s="2213"/>
      <c r="BB118" s="2213"/>
      <c r="BC118" s="2213"/>
      <c r="BD118" s="2213"/>
      <c r="BE118" s="2213"/>
      <c r="BF118" s="2213"/>
      <c r="BG118" s="2213"/>
      <c r="BH118" s="2213"/>
      <c r="BI118" s="2213"/>
      <c r="BJ118" s="2213"/>
      <c r="BK118" s="2213"/>
      <c r="BL118" s="2213"/>
      <c r="BM118" s="2213"/>
      <c r="BN118" s="2213"/>
      <c r="BO118" s="2213"/>
      <c r="BP118" s="2213"/>
      <c r="BQ118" s="2213"/>
      <c r="BR118" s="2213"/>
      <c r="BS118" s="2213"/>
      <c r="BT118" s="2213"/>
    </row>
    <row r="119" spans="1:72">
      <c r="A119" s="2215" t="s">
        <v>2112</v>
      </c>
      <c r="B119" s="2216" t="s">
        <v>2023</v>
      </c>
      <c r="C119" s="2218">
        <f t="shared" ref="C119:C120" si="70">SUM(D119:G119)</f>
        <v>0</v>
      </c>
      <c r="D119" s="2217"/>
      <c r="E119" s="2217"/>
      <c r="F119" s="2217"/>
      <c r="G119" s="2217"/>
      <c r="H119" s="2218">
        <f t="shared" ref="H119:H120" si="71">SUM(I119:L119)</f>
        <v>0</v>
      </c>
      <c r="I119" s="2217"/>
      <c r="J119" s="2217"/>
      <c r="K119" s="2217"/>
      <c r="L119" s="2217"/>
      <c r="M119" s="2218">
        <f t="shared" ref="M119:M120" si="72">SUM(N119:Q119)</f>
        <v>0</v>
      </c>
      <c r="N119" s="2217"/>
      <c r="O119" s="2217"/>
      <c r="P119" s="2217"/>
      <c r="Q119" s="2217"/>
      <c r="R119" s="2218">
        <f t="shared" ref="R119:R120" si="73">SUM(S119:V119)</f>
        <v>0</v>
      </c>
      <c r="S119" s="2217"/>
      <c r="T119" s="2217"/>
      <c r="U119" s="2217"/>
      <c r="V119" s="2217"/>
      <c r="W119" s="2218">
        <f t="shared" ref="W119:W120" si="74">SUM(X119:AA119)</f>
        <v>0</v>
      </c>
      <c r="X119" s="2217"/>
      <c r="Y119" s="2217"/>
      <c r="Z119" s="2217"/>
      <c r="AA119" s="2217"/>
      <c r="AB119" s="2218">
        <f t="shared" ref="AB119:AB120" si="75">SUM(AC119:AF119)</f>
        <v>0</v>
      </c>
      <c r="AC119" s="2217"/>
      <c r="AD119" s="2217"/>
      <c r="AE119" s="2217"/>
      <c r="AF119" s="2217"/>
      <c r="AG119" s="2218">
        <f t="shared" ref="AG119:AG120" si="76">SUM(AH119:AK119)</f>
        <v>0</v>
      </c>
      <c r="AH119" s="2217"/>
      <c r="AI119" s="2217"/>
      <c r="AJ119" s="2217"/>
      <c r="AK119" s="2217"/>
      <c r="AL119" s="2218">
        <f t="shared" ref="AL119:AL120" si="77">SUM(AM119:AP119)</f>
        <v>0</v>
      </c>
      <c r="AM119" s="2217"/>
      <c r="AN119" s="2217"/>
      <c r="AO119" s="2217"/>
      <c r="AP119" s="2217"/>
      <c r="AQ119" s="2218">
        <f t="shared" ref="AQ119:AQ120" si="78">SUM(AR119:AU119)</f>
        <v>0</v>
      </c>
      <c r="AR119" s="2217"/>
      <c r="AS119" s="2217"/>
      <c r="AT119" s="2217"/>
      <c r="AU119" s="2217"/>
      <c r="AV119" s="2218">
        <f t="shared" ref="AV119:AV120" si="79">SUM(AW119:AZ119)</f>
        <v>0</v>
      </c>
      <c r="AW119" s="2217"/>
      <c r="AX119" s="2217"/>
      <c r="AY119" s="2217"/>
      <c r="AZ119" s="2217"/>
      <c r="BA119" s="2218">
        <f t="shared" ref="BA119:BA120" si="80">SUM(BB119:BE119)</f>
        <v>0</v>
      </c>
      <c r="BB119" s="2217"/>
      <c r="BC119" s="2217"/>
      <c r="BD119" s="2217"/>
      <c r="BE119" s="2217"/>
      <c r="BF119" s="2218">
        <f t="shared" ref="BF119:BF120" si="81">SUM(BG119:BJ119)</f>
        <v>0</v>
      </c>
      <c r="BG119" s="2217"/>
      <c r="BH119" s="2217"/>
      <c r="BI119" s="2217"/>
      <c r="BJ119" s="2217"/>
      <c r="BK119" s="2218">
        <f t="shared" ref="BK119:BK120" si="82">SUM(BL119:BO119)</f>
        <v>0</v>
      </c>
      <c r="BL119" s="2217"/>
      <c r="BM119" s="2217"/>
      <c r="BN119" s="2217"/>
      <c r="BO119" s="2217"/>
      <c r="BP119" s="2217"/>
      <c r="BQ119" s="2218">
        <f t="shared" ref="BQ119:BQ120" si="83">SUM(BR119:BU119)</f>
        <v>0</v>
      </c>
      <c r="BR119" s="2217"/>
      <c r="BS119" s="2217"/>
      <c r="BT119" s="2217"/>
    </row>
    <row r="120" spans="1:72">
      <c r="A120" s="2215" t="s">
        <v>2113</v>
      </c>
      <c r="B120" s="2216" t="s">
        <v>2023</v>
      </c>
      <c r="C120" s="2218">
        <f t="shared" si="70"/>
        <v>0</v>
      </c>
      <c r="D120" s="2217"/>
      <c r="E120" s="2217"/>
      <c r="F120" s="2217"/>
      <c r="G120" s="2217"/>
      <c r="H120" s="2218">
        <f t="shared" si="71"/>
        <v>0</v>
      </c>
      <c r="I120" s="2217"/>
      <c r="J120" s="2217"/>
      <c r="K120" s="2217"/>
      <c r="L120" s="2217"/>
      <c r="M120" s="2218">
        <f t="shared" si="72"/>
        <v>0</v>
      </c>
      <c r="N120" s="2217"/>
      <c r="O120" s="2217"/>
      <c r="P120" s="2217"/>
      <c r="Q120" s="2217"/>
      <c r="R120" s="2218">
        <f t="shared" si="73"/>
        <v>0</v>
      </c>
      <c r="S120" s="2217"/>
      <c r="T120" s="2217"/>
      <c r="U120" s="2217"/>
      <c r="V120" s="2217"/>
      <c r="W120" s="2218">
        <f t="shared" si="74"/>
        <v>0</v>
      </c>
      <c r="X120" s="2217"/>
      <c r="Y120" s="2217"/>
      <c r="Z120" s="2217"/>
      <c r="AA120" s="2217"/>
      <c r="AB120" s="2218">
        <f t="shared" si="75"/>
        <v>0</v>
      </c>
      <c r="AC120" s="2217"/>
      <c r="AD120" s="2217"/>
      <c r="AE120" s="2217"/>
      <c r="AF120" s="2217"/>
      <c r="AG120" s="2218">
        <f t="shared" si="76"/>
        <v>0</v>
      </c>
      <c r="AH120" s="2217"/>
      <c r="AI120" s="2217"/>
      <c r="AJ120" s="2217"/>
      <c r="AK120" s="2217"/>
      <c r="AL120" s="2218">
        <f t="shared" si="77"/>
        <v>0</v>
      </c>
      <c r="AM120" s="2217"/>
      <c r="AN120" s="2217"/>
      <c r="AO120" s="2217"/>
      <c r="AP120" s="2217"/>
      <c r="AQ120" s="2218">
        <f t="shared" si="78"/>
        <v>0</v>
      </c>
      <c r="AR120" s="2217"/>
      <c r="AS120" s="2217"/>
      <c r="AT120" s="2217"/>
      <c r="AU120" s="2217"/>
      <c r="AV120" s="2218">
        <f t="shared" si="79"/>
        <v>0</v>
      </c>
      <c r="AW120" s="2217"/>
      <c r="AX120" s="2217"/>
      <c r="AY120" s="2217"/>
      <c r="AZ120" s="2217"/>
      <c r="BA120" s="2218">
        <f t="shared" si="80"/>
        <v>0</v>
      </c>
      <c r="BB120" s="2217"/>
      <c r="BC120" s="2217"/>
      <c r="BD120" s="2217"/>
      <c r="BE120" s="2217"/>
      <c r="BF120" s="2218">
        <f t="shared" si="81"/>
        <v>0</v>
      </c>
      <c r="BG120" s="2217"/>
      <c r="BH120" s="2217"/>
      <c r="BI120" s="2217"/>
      <c r="BJ120" s="2217"/>
      <c r="BK120" s="2218">
        <f t="shared" si="82"/>
        <v>0</v>
      </c>
      <c r="BL120" s="2217"/>
      <c r="BM120" s="2217"/>
      <c r="BN120" s="2217"/>
      <c r="BO120" s="2217"/>
      <c r="BP120" s="2217"/>
      <c r="BQ120" s="2218">
        <f t="shared" si="83"/>
        <v>0</v>
      </c>
      <c r="BR120" s="2217"/>
      <c r="BS120" s="2217"/>
      <c r="BT120" s="2217"/>
    </row>
    <row r="121" spans="1:72">
      <c r="A121" s="2215"/>
      <c r="B121" s="2216"/>
      <c r="C121" s="2213"/>
      <c r="D121" s="2213"/>
      <c r="E121" s="2213"/>
      <c r="F121" s="2213"/>
      <c r="G121" s="2213"/>
      <c r="H121" s="2213"/>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2213"/>
      <c r="AD121" s="2213"/>
      <c r="AE121" s="2213"/>
      <c r="AF121" s="2213"/>
      <c r="AG121" s="2213"/>
      <c r="AH121" s="2213"/>
      <c r="AI121" s="2213"/>
      <c r="AJ121" s="2213"/>
      <c r="AK121" s="2213"/>
      <c r="AL121" s="2213"/>
      <c r="AM121" s="2213"/>
      <c r="AN121" s="2213"/>
      <c r="AO121" s="2213"/>
      <c r="AP121" s="2213"/>
      <c r="AQ121" s="2213"/>
      <c r="AR121" s="2213"/>
      <c r="AS121" s="2213"/>
      <c r="AT121" s="2213"/>
      <c r="AU121" s="2213"/>
      <c r="AV121" s="2213"/>
      <c r="AW121" s="2213"/>
      <c r="AX121" s="2213"/>
      <c r="AY121" s="2213"/>
      <c r="AZ121" s="2213"/>
      <c r="BA121" s="2213"/>
      <c r="BB121" s="2213"/>
      <c r="BC121" s="2213"/>
      <c r="BD121" s="2213"/>
      <c r="BE121" s="2213"/>
      <c r="BF121" s="2213"/>
      <c r="BG121" s="2213"/>
      <c r="BH121" s="2213"/>
      <c r="BI121" s="2213"/>
      <c r="BJ121" s="2213"/>
      <c r="BK121" s="2213"/>
      <c r="BL121" s="2213"/>
      <c r="BM121" s="2213"/>
      <c r="BN121" s="2213"/>
      <c r="BO121" s="2213"/>
      <c r="BP121" s="2213"/>
      <c r="BQ121" s="2213"/>
      <c r="BR121" s="2213"/>
      <c r="BS121" s="2213"/>
      <c r="BT121" s="2213"/>
    </row>
    <row r="122" spans="1:72">
      <c r="A122" s="2227" t="s">
        <v>2114</v>
      </c>
      <c r="B122" s="2216"/>
      <c r="C122" s="2213"/>
      <c r="D122" s="2213"/>
      <c r="E122" s="2213"/>
      <c r="F122" s="2213"/>
      <c r="G122" s="2213"/>
      <c r="H122" s="2213"/>
      <c r="I122" s="2213"/>
      <c r="J122" s="2213"/>
      <c r="K122" s="2213"/>
      <c r="L122" s="2213"/>
      <c r="M122" s="2213"/>
      <c r="N122" s="2213"/>
      <c r="O122" s="2213"/>
      <c r="P122" s="2213"/>
      <c r="Q122" s="2213"/>
      <c r="R122" s="2213"/>
      <c r="S122" s="2213"/>
      <c r="T122" s="2213"/>
      <c r="U122" s="2213"/>
      <c r="V122" s="2213"/>
      <c r="W122" s="2213"/>
      <c r="X122" s="2213"/>
      <c r="Y122" s="2213"/>
      <c r="Z122" s="2213"/>
      <c r="AA122" s="2213"/>
      <c r="AB122" s="2213"/>
      <c r="AC122" s="2213"/>
      <c r="AD122" s="2213"/>
      <c r="AE122" s="2213"/>
      <c r="AF122" s="2213"/>
      <c r="AG122" s="2213"/>
      <c r="AH122" s="2213"/>
      <c r="AI122" s="2213"/>
      <c r="AJ122" s="2213"/>
      <c r="AK122" s="2213"/>
      <c r="AL122" s="2213"/>
      <c r="AM122" s="2213"/>
      <c r="AN122" s="2213"/>
      <c r="AO122" s="2213"/>
      <c r="AP122" s="2213"/>
      <c r="AQ122" s="2213"/>
      <c r="AR122" s="2213"/>
      <c r="AS122" s="2213"/>
      <c r="AT122" s="2213"/>
      <c r="AU122" s="2213"/>
      <c r="AV122" s="2213"/>
      <c r="AW122" s="2213"/>
      <c r="AX122" s="2213"/>
      <c r="AY122" s="2213"/>
      <c r="AZ122" s="2213"/>
      <c r="BA122" s="2213"/>
      <c r="BB122" s="2213"/>
      <c r="BC122" s="2213"/>
      <c r="BD122" s="2213"/>
      <c r="BE122" s="2213"/>
      <c r="BF122" s="2213"/>
      <c r="BG122" s="2213"/>
      <c r="BH122" s="2213"/>
      <c r="BI122" s="2213"/>
      <c r="BJ122" s="2213"/>
      <c r="BK122" s="2213"/>
      <c r="BL122" s="2213"/>
      <c r="BM122" s="2213"/>
      <c r="BN122" s="2213"/>
      <c r="BO122" s="2213"/>
      <c r="BP122" s="2213"/>
      <c r="BQ122" s="2213"/>
      <c r="BR122" s="2213"/>
      <c r="BS122" s="2213"/>
      <c r="BT122" s="2213"/>
    </row>
    <row r="123" spans="1:72">
      <c r="A123" s="2215" t="s">
        <v>2115</v>
      </c>
      <c r="B123" s="2216" t="s">
        <v>2023</v>
      </c>
      <c r="C123" s="2218">
        <f t="shared" ref="C123:C124" si="84">SUM(D123:G123)</f>
        <v>0</v>
      </c>
      <c r="D123" s="2217"/>
      <c r="E123" s="2217"/>
      <c r="F123" s="2217"/>
      <c r="G123" s="2217"/>
      <c r="H123" s="2218">
        <f t="shared" ref="H123:H124" si="85">SUM(I123:L123)</f>
        <v>0</v>
      </c>
      <c r="I123" s="2217"/>
      <c r="J123" s="2217"/>
      <c r="K123" s="2217"/>
      <c r="L123" s="2217"/>
      <c r="M123" s="2218">
        <f t="shared" ref="M123:M124" si="86">SUM(N123:Q123)</f>
        <v>0</v>
      </c>
      <c r="N123" s="2217"/>
      <c r="O123" s="2217"/>
      <c r="P123" s="2217"/>
      <c r="Q123" s="2217"/>
      <c r="R123" s="2218">
        <f t="shared" ref="R123:R124" si="87">SUM(S123:V123)</f>
        <v>0</v>
      </c>
      <c r="S123" s="2217"/>
      <c r="T123" s="2217"/>
      <c r="U123" s="2217"/>
      <c r="V123" s="2217"/>
      <c r="W123" s="2218">
        <f t="shared" ref="W123:W124" si="88">SUM(X123:AA123)</f>
        <v>0</v>
      </c>
      <c r="X123" s="2217"/>
      <c r="Y123" s="2217"/>
      <c r="Z123" s="2217"/>
      <c r="AA123" s="2217"/>
      <c r="AB123" s="2218">
        <f t="shared" ref="AB123:AB124" si="89">SUM(AC123:AF123)</f>
        <v>0</v>
      </c>
      <c r="AC123" s="2217"/>
      <c r="AD123" s="2217"/>
      <c r="AE123" s="2217"/>
      <c r="AF123" s="2217"/>
      <c r="AG123" s="2218">
        <f t="shared" ref="AG123:AG124" si="90">SUM(AH123:AK123)</f>
        <v>0</v>
      </c>
      <c r="AH123" s="2217"/>
      <c r="AI123" s="2217"/>
      <c r="AJ123" s="2217"/>
      <c r="AK123" s="2217"/>
      <c r="AL123" s="2218">
        <f t="shared" ref="AL123:AL124" si="91">SUM(AM123:AP123)</f>
        <v>0</v>
      </c>
      <c r="AM123" s="2217"/>
      <c r="AN123" s="2217"/>
      <c r="AO123" s="2217"/>
      <c r="AP123" s="2217"/>
      <c r="AQ123" s="2218">
        <f t="shared" ref="AQ123:AQ124" si="92">SUM(AR123:AU123)</f>
        <v>0</v>
      </c>
      <c r="AR123" s="2217"/>
      <c r="AS123" s="2217"/>
      <c r="AT123" s="2217"/>
      <c r="AU123" s="2217"/>
      <c r="AV123" s="2218">
        <f t="shared" ref="AV123:AV124" si="93">SUM(AW123:AZ123)</f>
        <v>0</v>
      </c>
      <c r="AW123" s="2217"/>
      <c r="AX123" s="2217"/>
      <c r="AY123" s="2217"/>
      <c r="AZ123" s="2217"/>
      <c r="BA123" s="2218">
        <f t="shared" ref="BA123:BA124" si="94">SUM(BB123:BE123)</f>
        <v>0</v>
      </c>
      <c r="BB123" s="2217"/>
      <c r="BC123" s="2217"/>
      <c r="BD123" s="2217"/>
      <c r="BE123" s="2217"/>
      <c r="BF123" s="2218">
        <f t="shared" ref="BF123:BF124" si="95">SUM(BG123:BJ123)</f>
        <v>0</v>
      </c>
      <c r="BG123" s="2217"/>
      <c r="BH123" s="2217"/>
      <c r="BI123" s="2217"/>
      <c r="BJ123" s="2217"/>
      <c r="BK123" s="2218">
        <f t="shared" ref="BK123:BK124" si="96">SUM(BL123:BO123)</f>
        <v>0</v>
      </c>
      <c r="BL123" s="2217"/>
      <c r="BM123" s="2217"/>
      <c r="BN123" s="2217"/>
      <c r="BO123" s="2217"/>
      <c r="BP123" s="2217"/>
      <c r="BQ123" s="2218">
        <f t="shared" ref="BQ123:BQ124" si="97">SUM(BR123:BU123)</f>
        <v>0</v>
      </c>
      <c r="BR123" s="2217"/>
      <c r="BS123" s="2217"/>
      <c r="BT123" s="2217"/>
    </row>
    <row r="124" spans="1:72">
      <c r="A124" s="2215" t="s">
        <v>2116</v>
      </c>
      <c r="B124" s="2216" t="s">
        <v>2023</v>
      </c>
      <c r="C124" s="2218">
        <f t="shared" si="84"/>
        <v>0</v>
      </c>
      <c r="D124" s="2217"/>
      <c r="E124" s="2217"/>
      <c r="F124" s="2217"/>
      <c r="G124" s="2217"/>
      <c r="H124" s="2218">
        <f t="shared" si="85"/>
        <v>0</v>
      </c>
      <c r="I124" s="2217"/>
      <c r="J124" s="2217"/>
      <c r="K124" s="2217"/>
      <c r="L124" s="2217"/>
      <c r="M124" s="2218">
        <f t="shared" si="86"/>
        <v>0</v>
      </c>
      <c r="N124" s="2217"/>
      <c r="O124" s="2217"/>
      <c r="P124" s="2217"/>
      <c r="Q124" s="2217"/>
      <c r="R124" s="2218">
        <f t="shared" si="87"/>
        <v>0</v>
      </c>
      <c r="S124" s="2217"/>
      <c r="T124" s="2217"/>
      <c r="U124" s="2217"/>
      <c r="V124" s="2217"/>
      <c r="W124" s="2218">
        <f t="shared" si="88"/>
        <v>0</v>
      </c>
      <c r="X124" s="2217"/>
      <c r="Y124" s="2217"/>
      <c r="Z124" s="2217"/>
      <c r="AA124" s="2217"/>
      <c r="AB124" s="2218">
        <f t="shared" si="89"/>
        <v>0</v>
      </c>
      <c r="AC124" s="2217"/>
      <c r="AD124" s="2217"/>
      <c r="AE124" s="2217"/>
      <c r="AF124" s="2217"/>
      <c r="AG124" s="2218">
        <f t="shared" si="90"/>
        <v>0</v>
      </c>
      <c r="AH124" s="2217"/>
      <c r="AI124" s="2217"/>
      <c r="AJ124" s="2217"/>
      <c r="AK124" s="2217"/>
      <c r="AL124" s="2218">
        <f t="shared" si="91"/>
        <v>0</v>
      </c>
      <c r="AM124" s="2217"/>
      <c r="AN124" s="2217"/>
      <c r="AO124" s="2217"/>
      <c r="AP124" s="2217"/>
      <c r="AQ124" s="2218">
        <f t="shared" si="92"/>
        <v>0</v>
      </c>
      <c r="AR124" s="2217"/>
      <c r="AS124" s="2217"/>
      <c r="AT124" s="2217"/>
      <c r="AU124" s="2217"/>
      <c r="AV124" s="2218">
        <f t="shared" si="93"/>
        <v>0</v>
      </c>
      <c r="AW124" s="2217"/>
      <c r="AX124" s="2217"/>
      <c r="AY124" s="2217"/>
      <c r="AZ124" s="2217"/>
      <c r="BA124" s="2218">
        <f t="shared" si="94"/>
        <v>0</v>
      </c>
      <c r="BB124" s="2217"/>
      <c r="BC124" s="2217"/>
      <c r="BD124" s="2217"/>
      <c r="BE124" s="2217"/>
      <c r="BF124" s="2218">
        <f t="shared" si="95"/>
        <v>0</v>
      </c>
      <c r="BG124" s="2217"/>
      <c r="BH124" s="2217"/>
      <c r="BI124" s="2217"/>
      <c r="BJ124" s="2217"/>
      <c r="BK124" s="2218">
        <f t="shared" si="96"/>
        <v>0</v>
      </c>
      <c r="BL124" s="2217"/>
      <c r="BM124" s="2217"/>
      <c r="BN124" s="2217"/>
      <c r="BO124" s="2217"/>
      <c r="BP124" s="2217"/>
      <c r="BQ124" s="2218">
        <f t="shared" si="97"/>
        <v>0</v>
      </c>
      <c r="BR124" s="2217"/>
      <c r="BS124" s="2217"/>
      <c r="BT124" s="2217"/>
    </row>
    <row r="125" spans="1:72">
      <c r="A125" s="2215"/>
      <c r="B125" s="2216"/>
      <c r="C125" s="2213"/>
      <c r="D125" s="2213"/>
      <c r="E125" s="2213"/>
      <c r="F125" s="2213"/>
      <c r="G125" s="2213"/>
      <c r="H125" s="2213"/>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3"/>
      <c r="AR125" s="2213"/>
      <c r="AS125" s="2213"/>
      <c r="AT125" s="2213"/>
      <c r="AU125" s="2213"/>
      <c r="AV125" s="2213"/>
      <c r="AW125" s="2213"/>
      <c r="AX125" s="2213"/>
      <c r="AY125" s="2213"/>
      <c r="AZ125" s="2213"/>
      <c r="BA125" s="2213"/>
      <c r="BB125" s="2213"/>
      <c r="BC125" s="2213"/>
      <c r="BD125" s="2213"/>
      <c r="BE125" s="2213"/>
      <c r="BF125" s="2213"/>
      <c r="BG125" s="2213"/>
      <c r="BH125" s="2213"/>
      <c r="BI125" s="2213"/>
      <c r="BJ125" s="2213"/>
      <c r="BK125" s="2213"/>
      <c r="BL125" s="2213"/>
      <c r="BM125" s="2213"/>
      <c r="BN125" s="2213"/>
      <c r="BO125" s="2213"/>
      <c r="BP125" s="2213"/>
      <c r="BQ125" s="2213"/>
      <c r="BR125" s="2213"/>
      <c r="BS125" s="2213"/>
      <c r="BT125" s="2213"/>
    </row>
    <row r="126" spans="1:72">
      <c r="A126" s="2227" t="s">
        <v>1955</v>
      </c>
      <c r="B126" s="2216"/>
      <c r="C126" s="2213"/>
      <c r="D126" s="2213"/>
      <c r="E126" s="2213"/>
      <c r="F126" s="2213"/>
      <c r="G126" s="2213"/>
      <c r="H126" s="2213"/>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2213"/>
      <c r="AD126" s="2213"/>
      <c r="AE126" s="2213"/>
      <c r="AF126" s="2213"/>
      <c r="AG126" s="2213"/>
      <c r="AH126" s="2213"/>
      <c r="AI126" s="2213"/>
      <c r="AJ126" s="2213"/>
      <c r="AK126" s="2213"/>
      <c r="AL126" s="2213"/>
      <c r="AM126" s="2213"/>
      <c r="AN126" s="2213"/>
      <c r="AO126" s="2213"/>
      <c r="AP126" s="2213"/>
      <c r="AQ126" s="2213"/>
      <c r="AR126" s="2213"/>
      <c r="AS126" s="2213"/>
      <c r="AT126" s="2213"/>
      <c r="AU126" s="2213"/>
      <c r="AV126" s="2213"/>
      <c r="AW126" s="2213"/>
      <c r="AX126" s="2213"/>
      <c r="AY126" s="2213"/>
      <c r="AZ126" s="2213"/>
      <c r="BA126" s="2213"/>
      <c r="BB126" s="2213"/>
      <c r="BC126" s="2213"/>
      <c r="BD126" s="2213"/>
      <c r="BE126" s="2213"/>
      <c r="BF126" s="2213"/>
      <c r="BG126" s="2213"/>
      <c r="BH126" s="2213"/>
      <c r="BI126" s="2213"/>
      <c r="BJ126" s="2213"/>
      <c r="BK126" s="2213"/>
      <c r="BL126" s="2213"/>
      <c r="BM126" s="2213"/>
      <c r="BN126" s="2213"/>
      <c r="BO126" s="2213"/>
      <c r="BP126" s="2213"/>
      <c r="BQ126" s="2213"/>
      <c r="BR126" s="2213"/>
      <c r="BS126" s="2213"/>
      <c r="BT126" s="2213"/>
    </row>
    <row r="127" spans="1:72">
      <c r="A127" s="2215" t="s">
        <v>1960</v>
      </c>
      <c r="B127" s="2216" t="s">
        <v>2023</v>
      </c>
      <c r="C127" s="2218">
        <f t="shared" ref="C127:C165" si="98">SUM(D127:G127)</f>
        <v>0</v>
      </c>
      <c r="D127" s="2217"/>
      <c r="E127" s="2217"/>
      <c r="F127" s="2217"/>
      <c r="G127" s="2217"/>
      <c r="H127" s="2218">
        <f t="shared" ref="H127:H165" si="99">SUM(I127:L127)</f>
        <v>0</v>
      </c>
      <c r="I127" s="2217"/>
      <c r="J127" s="2217"/>
      <c r="K127" s="2217"/>
      <c r="L127" s="2217"/>
      <c r="M127" s="2218">
        <f t="shared" ref="M127:M165" si="100">SUM(N127:Q127)</f>
        <v>0</v>
      </c>
      <c r="N127" s="2217"/>
      <c r="O127" s="2217"/>
      <c r="P127" s="2217"/>
      <c r="Q127" s="2217"/>
      <c r="R127" s="2218">
        <f t="shared" ref="R127:R165" si="101">SUM(S127:V127)</f>
        <v>0</v>
      </c>
      <c r="S127" s="2217"/>
      <c r="T127" s="2217"/>
      <c r="U127" s="2217"/>
      <c r="V127" s="2217"/>
      <c r="W127" s="2218">
        <f t="shared" ref="W127:W165" si="102">SUM(X127:AA127)</f>
        <v>0</v>
      </c>
      <c r="X127" s="2217"/>
      <c r="Y127" s="2217"/>
      <c r="Z127" s="2217"/>
      <c r="AA127" s="2217"/>
      <c r="AB127" s="2218">
        <f t="shared" ref="AB127:AB165" si="103">SUM(AC127:AF127)</f>
        <v>0</v>
      </c>
      <c r="AC127" s="2217"/>
      <c r="AD127" s="2217"/>
      <c r="AE127" s="2217"/>
      <c r="AF127" s="2217"/>
      <c r="AG127" s="2218">
        <f t="shared" ref="AG127:AG165" si="104">SUM(AH127:AK127)</f>
        <v>0</v>
      </c>
      <c r="AH127" s="2217"/>
      <c r="AI127" s="2217"/>
      <c r="AJ127" s="2217"/>
      <c r="AK127" s="2217"/>
      <c r="AL127" s="2218">
        <f t="shared" ref="AL127:AL165" si="105">SUM(AM127:AP127)</f>
        <v>0</v>
      </c>
      <c r="AM127" s="2217"/>
      <c r="AN127" s="2217"/>
      <c r="AO127" s="2217"/>
      <c r="AP127" s="2217"/>
      <c r="AQ127" s="2218">
        <f t="shared" ref="AQ127:AQ165" si="106">SUM(AR127:AU127)</f>
        <v>0</v>
      </c>
      <c r="AR127" s="2217"/>
      <c r="AS127" s="2217"/>
      <c r="AT127" s="2217"/>
      <c r="AU127" s="2217"/>
      <c r="AV127" s="2218">
        <f t="shared" ref="AV127:AV165" si="107">SUM(AW127:AZ127)</f>
        <v>0</v>
      </c>
      <c r="AW127" s="2217"/>
      <c r="AX127" s="2217"/>
      <c r="AY127" s="2217"/>
      <c r="AZ127" s="2217"/>
      <c r="BA127" s="2218">
        <f t="shared" ref="BA127:BA165" si="108">SUM(BB127:BE127)</f>
        <v>0</v>
      </c>
      <c r="BB127" s="2217"/>
      <c r="BC127" s="2217"/>
      <c r="BD127" s="2217"/>
      <c r="BE127" s="2217"/>
      <c r="BF127" s="2218">
        <f t="shared" ref="BF127:BF165" si="109">SUM(BG127:BJ127)</f>
        <v>0</v>
      </c>
      <c r="BG127" s="2217"/>
      <c r="BH127" s="2217"/>
      <c r="BI127" s="2217"/>
      <c r="BJ127" s="2217"/>
      <c r="BK127" s="2218">
        <f t="shared" ref="BK127:BK165" si="110">SUM(BL127:BO127)</f>
        <v>0</v>
      </c>
      <c r="BL127" s="2217"/>
      <c r="BM127" s="2217"/>
      <c r="BN127" s="2217"/>
      <c r="BO127" s="2217"/>
      <c r="BP127" s="2217"/>
      <c r="BQ127" s="2218">
        <f t="shared" ref="BQ127:BQ165" si="111">SUM(BR127:BU127)</f>
        <v>0</v>
      </c>
      <c r="BR127" s="2217"/>
      <c r="BS127" s="2217"/>
      <c r="BT127" s="2217"/>
    </row>
    <row r="128" spans="1:72">
      <c r="A128" s="2215" t="s">
        <v>1961</v>
      </c>
      <c r="B128" s="2216" t="s">
        <v>2023</v>
      </c>
      <c r="C128" s="2218">
        <f t="shared" si="98"/>
        <v>0</v>
      </c>
      <c r="D128" s="2217"/>
      <c r="E128" s="2217"/>
      <c r="F128" s="2217"/>
      <c r="G128" s="2217"/>
      <c r="H128" s="2218">
        <f t="shared" si="99"/>
        <v>0</v>
      </c>
      <c r="I128" s="2217"/>
      <c r="J128" s="2217"/>
      <c r="K128" s="2217"/>
      <c r="L128" s="2217"/>
      <c r="M128" s="2218">
        <f t="shared" si="100"/>
        <v>0</v>
      </c>
      <c r="N128" s="2217"/>
      <c r="O128" s="2217"/>
      <c r="P128" s="2217"/>
      <c r="Q128" s="2217"/>
      <c r="R128" s="2218">
        <f t="shared" si="101"/>
        <v>0</v>
      </c>
      <c r="S128" s="2217"/>
      <c r="T128" s="2217"/>
      <c r="U128" s="2217"/>
      <c r="V128" s="2217"/>
      <c r="W128" s="2218">
        <f t="shared" si="102"/>
        <v>0</v>
      </c>
      <c r="X128" s="2217"/>
      <c r="Y128" s="2217"/>
      <c r="Z128" s="2217"/>
      <c r="AA128" s="2217"/>
      <c r="AB128" s="2218">
        <f t="shared" si="103"/>
        <v>0</v>
      </c>
      <c r="AC128" s="2217"/>
      <c r="AD128" s="2217"/>
      <c r="AE128" s="2217"/>
      <c r="AF128" s="2217"/>
      <c r="AG128" s="2218">
        <f t="shared" si="104"/>
        <v>0</v>
      </c>
      <c r="AH128" s="2217"/>
      <c r="AI128" s="2217"/>
      <c r="AJ128" s="2217"/>
      <c r="AK128" s="2217"/>
      <c r="AL128" s="2218">
        <f t="shared" si="105"/>
        <v>0</v>
      </c>
      <c r="AM128" s="2217"/>
      <c r="AN128" s="2217"/>
      <c r="AO128" s="2217"/>
      <c r="AP128" s="2217"/>
      <c r="AQ128" s="2218">
        <f t="shared" si="106"/>
        <v>0</v>
      </c>
      <c r="AR128" s="2217"/>
      <c r="AS128" s="2217"/>
      <c r="AT128" s="2217"/>
      <c r="AU128" s="2217"/>
      <c r="AV128" s="2218">
        <f t="shared" si="107"/>
        <v>0</v>
      </c>
      <c r="AW128" s="2217"/>
      <c r="AX128" s="2217"/>
      <c r="AY128" s="2217"/>
      <c r="AZ128" s="2217"/>
      <c r="BA128" s="2218">
        <f t="shared" si="108"/>
        <v>0</v>
      </c>
      <c r="BB128" s="2217"/>
      <c r="BC128" s="2217"/>
      <c r="BD128" s="2217"/>
      <c r="BE128" s="2217"/>
      <c r="BF128" s="2218">
        <f t="shared" si="109"/>
        <v>0</v>
      </c>
      <c r="BG128" s="2217"/>
      <c r="BH128" s="2217"/>
      <c r="BI128" s="2217"/>
      <c r="BJ128" s="2217"/>
      <c r="BK128" s="2218">
        <f t="shared" si="110"/>
        <v>0</v>
      </c>
      <c r="BL128" s="2217"/>
      <c r="BM128" s="2217"/>
      <c r="BN128" s="2217"/>
      <c r="BO128" s="2217"/>
      <c r="BP128" s="2217"/>
      <c r="BQ128" s="2218">
        <f t="shared" si="111"/>
        <v>0</v>
      </c>
      <c r="BR128" s="2217"/>
      <c r="BS128" s="2217"/>
      <c r="BT128" s="2217"/>
    </row>
    <row r="129" spans="1:72">
      <c r="A129" s="2215" t="s">
        <v>2117</v>
      </c>
      <c r="B129" s="2216" t="s">
        <v>2023</v>
      </c>
      <c r="C129" s="2218">
        <f t="shared" si="98"/>
        <v>0</v>
      </c>
      <c r="D129" s="2217"/>
      <c r="E129" s="2217"/>
      <c r="F129" s="2217"/>
      <c r="G129" s="2217"/>
      <c r="H129" s="2218">
        <f t="shared" si="99"/>
        <v>0</v>
      </c>
      <c r="I129" s="2217"/>
      <c r="J129" s="2217"/>
      <c r="K129" s="2217"/>
      <c r="L129" s="2217"/>
      <c r="M129" s="2218">
        <f t="shared" si="100"/>
        <v>0</v>
      </c>
      <c r="N129" s="2217"/>
      <c r="O129" s="2217"/>
      <c r="P129" s="2217"/>
      <c r="Q129" s="2217"/>
      <c r="R129" s="2218">
        <f t="shared" si="101"/>
        <v>0</v>
      </c>
      <c r="S129" s="2217"/>
      <c r="T129" s="2217"/>
      <c r="U129" s="2217"/>
      <c r="V129" s="2217"/>
      <c r="W129" s="2218">
        <f t="shared" si="102"/>
        <v>0</v>
      </c>
      <c r="X129" s="2217"/>
      <c r="Y129" s="2217"/>
      <c r="Z129" s="2217"/>
      <c r="AA129" s="2217"/>
      <c r="AB129" s="2218">
        <f t="shared" si="103"/>
        <v>0</v>
      </c>
      <c r="AC129" s="2217"/>
      <c r="AD129" s="2217"/>
      <c r="AE129" s="2217"/>
      <c r="AF129" s="2217"/>
      <c r="AG129" s="2218">
        <f t="shared" si="104"/>
        <v>0</v>
      </c>
      <c r="AH129" s="2217"/>
      <c r="AI129" s="2217"/>
      <c r="AJ129" s="2217"/>
      <c r="AK129" s="2217"/>
      <c r="AL129" s="2218">
        <f t="shared" si="105"/>
        <v>0</v>
      </c>
      <c r="AM129" s="2217"/>
      <c r="AN129" s="2217"/>
      <c r="AO129" s="2217"/>
      <c r="AP129" s="2217"/>
      <c r="AQ129" s="2218">
        <f t="shared" si="106"/>
        <v>0</v>
      </c>
      <c r="AR129" s="2217"/>
      <c r="AS129" s="2217"/>
      <c r="AT129" s="2217"/>
      <c r="AU129" s="2217"/>
      <c r="AV129" s="2218">
        <f t="shared" si="107"/>
        <v>0</v>
      </c>
      <c r="AW129" s="2217"/>
      <c r="AX129" s="2217"/>
      <c r="AY129" s="2217"/>
      <c r="AZ129" s="2217"/>
      <c r="BA129" s="2218">
        <f t="shared" si="108"/>
        <v>0</v>
      </c>
      <c r="BB129" s="2217"/>
      <c r="BC129" s="2217"/>
      <c r="BD129" s="2217"/>
      <c r="BE129" s="2217"/>
      <c r="BF129" s="2218">
        <f t="shared" si="109"/>
        <v>0</v>
      </c>
      <c r="BG129" s="2217"/>
      <c r="BH129" s="2217"/>
      <c r="BI129" s="2217"/>
      <c r="BJ129" s="2217"/>
      <c r="BK129" s="2218">
        <f t="shared" si="110"/>
        <v>0</v>
      </c>
      <c r="BL129" s="2217"/>
      <c r="BM129" s="2217"/>
      <c r="BN129" s="2217"/>
      <c r="BO129" s="2217"/>
      <c r="BP129" s="2217"/>
      <c r="BQ129" s="2218">
        <f t="shared" si="111"/>
        <v>0</v>
      </c>
      <c r="BR129" s="2217"/>
      <c r="BS129" s="2217"/>
      <c r="BT129" s="2217"/>
    </row>
    <row r="130" spans="1:72">
      <c r="A130" s="2215" t="s">
        <v>2118</v>
      </c>
      <c r="B130" s="2216" t="s">
        <v>2023</v>
      </c>
      <c r="C130" s="2218">
        <f t="shared" si="98"/>
        <v>0</v>
      </c>
      <c r="D130" s="2217"/>
      <c r="E130" s="2217"/>
      <c r="F130" s="2217"/>
      <c r="G130" s="2217"/>
      <c r="H130" s="2218">
        <f t="shared" si="99"/>
        <v>0</v>
      </c>
      <c r="I130" s="2217"/>
      <c r="J130" s="2217"/>
      <c r="K130" s="2217"/>
      <c r="L130" s="2217"/>
      <c r="M130" s="2218">
        <f t="shared" si="100"/>
        <v>0</v>
      </c>
      <c r="N130" s="2217"/>
      <c r="O130" s="2217"/>
      <c r="P130" s="2217"/>
      <c r="Q130" s="2217"/>
      <c r="R130" s="2218">
        <f t="shared" si="101"/>
        <v>0</v>
      </c>
      <c r="S130" s="2217"/>
      <c r="T130" s="2217"/>
      <c r="U130" s="2217"/>
      <c r="V130" s="2217"/>
      <c r="W130" s="2218">
        <f t="shared" si="102"/>
        <v>0</v>
      </c>
      <c r="X130" s="2217"/>
      <c r="Y130" s="2217"/>
      <c r="Z130" s="2217"/>
      <c r="AA130" s="2217"/>
      <c r="AB130" s="2218">
        <f t="shared" si="103"/>
        <v>0</v>
      </c>
      <c r="AC130" s="2217"/>
      <c r="AD130" s="2217"/>
      <c r="AE130" s="2217"/>
      <c r="AF130" s="2217"/>
      <c r="AG130" s="2218">
        <f t="shared" si="104"/>
        <v>0</v>
      </c>
      <c r="AH130" s="2217"/>
      <c r="AI130" s="2217"/>
      <c r="AJ130" s="2217"/>
      <c r="AK130" s="2217"/>
      <c r="AL130" s="2218">
        <f t="shared" si="105"/>
        <v>0</v>
      </c>
      <c r="AM130" s="2217"/>
      <c r="AN130" s="2217"/>
      <c r="AO130" s="2217"/>
      <c r="AP130" s="2217"/>
      <c r="AQ130" s="2218">
        <f t="shared" si="106"/>
        <v>0</v>
      </c>
      <c r="AR130" s="2217"/>
      <c r="AS130" s="2217"/>
      <c r="AT130" s="2217"/>
      <c r="AU130" s="2217"/>
      <c r="AV130" s="2218">
        <f t="shared" si="107"/>
        <v>0</v>
      </c>
      <c r="AW130" s="2217"/>
      <c r="AX130" s="2217"/>
      <c r="AY130" s="2217"/>
      <c r="AZ130" s="2217"/>
      <c r="BA130" s="2218">
        <f t="shared" si="108"/>
        <v>0</v>
      </c>
      <c r="BB130" s="2217"/>
      <c r="BC130" s="2217"/>
      <c r="BD130" s="2217"/>
      <c r="BE130" s="2217"/>
      <c r="BF130" s="2218">
        <f t="shared" si="109"/>
        <v>0</v>
      </c>
      <c r="BG130" s="2217"/>
      <c r="BH130" s="2217"/>
      <c r="BI130" s="2217"/>
      <c r="BJ130" s="2217"/>
      <c r="BK130" s="2218">
        <f t="shared" si="110"/>
        <v>0</v>
      </c>
      <c r="BL130" s="2217"/>
      <c r="BM130" s="2217"/>
      <c r="BN130" s="2217"/>
      <c r="BO130" s="2217"/>
      <c r="BP130" s="2217"/>
      <c r="BQ130" s="2218">
        <f t="shared" si="111"/>
        <v>0</v>
      </c>
      <c r="BR130" s="2217"/>
      <c r="BS130" s="2217"/>
      <c r="BT130" s="2217"/>
    </row>
    <row r="131" spans="1:72">
      <c r="A131" s="2215" t="s">
        <v>2119</v>
      </c>
      <c r="B131" s="2216" t="s">
        <v>2023</v>
      </c>
      <c r="C131" s="2218">
        <f t="shared" si="98"/>
        <v>0</v>
      </c>
      <c r="D131" s="2217"/>
      <c r="E131" s="2217"/>
      <c r="F131" s="2217"/>
      <c r="G131" s="2217"/>
      <c r="H131" s="2218">
        <f t="shared" si="99"/>
        <v>0</v>
      </c>
      <c r="I131" s="2217"/>
      <c r="J131" s="2217"/>
      <c r="K131" s="2217"/>
      <c r="L131" s="2217"/>
      <c r="M131" s="2218">
        <f t="shared" si="100"/>
        <v>0</v>
      </c>
      <c r="N131" s="2217"/>
      <c r="O131" s="2217"/>
      <c r="P131" s="2217"/>
      <c r="Q131" s="2217"/>
      <c r="R131" s="2218">
        <f t="shared" si="101"/>
        <v>0</v>
      </c>
      <c r="S131" s="2217"/>
      <c r="T131" s="2217"/>
      <c r="U131" s="2217"/>
      <c r="V131" s="2217"/>
      <c r="W131" s="2218">
        <f t="shared" si="102"/>
        <v>0</v>
      </c>
      <c r="X131" s="2217"/>
      <c r="Y131" s="2217"/>
      <c r="Z131" s="2217"/>
      <c r="AA131" s="2217"/>
      <c r="AB131" s="2218">
        <f t="shared" si="103"/>
        <v>0</v>
      </c>
      <c r="AC131" s="2217"/>
      <c r="AD131" s="2217"/>
      <c r="AE131" s="2217"/>
      <c r="AF131" s="2217"/>
      <c r="AG131" s="2218">
        <f t="shared" si="104"/>
        <v>0</v>
      </c>
      <c r="AH131" s="2217"/>
      <c r="AI131" s="2217"/>
      <c r="AJ131" s="2217"/>
      <c r="AK131" s="2217"/>
      <c r="AL131" s="2218">
        <f t="shared" si="105"/>
        <v>0</v>
      </c>
      <c r="AM131" s="2217"/>
      <c r="AN131" s="2217"/>
      <c r="AO131" s="2217"/>
      <c r="AP131" s="2217"/>
      <c r="AQ131" s="2218">
        <f t="shared" si="106"/>
        <v>0</v>
      </c>
      <c r="AR131" s="2217"/>
      <c r="AS131" s="2217"/>
      <c r="AT131" s="2217"/>
      <c r="AU131" s="2217"/>
      <c r="AV131" s="2218">
        <f t="shared" si="107"/>
        <v>0</v>
      </c>
      <c r="AW131" s="2217"/>
      <c r="AX131" s="2217"/>
      <c r="AY131" s="2217"/>
      <c r="AZ131" s="2217"/>
      <c r="BA131" s="2218">
        <f t="shared" si="108"/>
        <v>0</v>
      </c>
      <c r="BB131" s="2217"/>
      <c r="BC131" s="2217"/>
      <c r="BD131" s="2217"/>
      <c r="BE131" s="2217"/>
      <c r="BF131" s="2218">
        <f t="shared" si="109"/>
        <v>0</v>
      </c>
      <c r="BG131" s="2217"/>
      <c r="BH131" s="2217"/>
      <c r="BI131" s="2217"/>
      <c r="BJ131" s="2217"/>
      <c r="BK131" s="2218">
        <f t="shared" si="110"/>
        <v>0</v>
      </c>
      <c r="BL131" s="2217"/>
      <c r="BM131" s="2217"/>
      <c r="BN131" s="2217"/>
      <c r="BO131" s="2217"/>
      <c r="BP131" s="2217"/>
      <c r="BQ131" s="2218">
        <f t="shared" si="111"/>
        <v>0</v>
      </c>
      <c r="BR131" s="2217"/>
      <c r="BS131" s="2217"/>
      <c r="BT131" s="2217"/>
    </row>
    <row r="132" spans="1:72">
      <c r="A132" s="2215" t="s">
        <v>2120</v>
      </c>
      <c r="B132" s="2216" t="s">
        <v>2023</v>
      </c>
      <c r="C132" s="2218">
        <f t="shared" si="98"/>
        <v>0</v>
      </c>
      <c r="D132" s="2217"/>
      <c r="E132" s="2217"/>
      <c r="F132" s="2217"/>
      <c r="G132" s="2217"/>
      <c r="H132" s="2218">
        <f t="shared" si="99"/>
        <v>0</v>
      </c>
      <c r="I132" s="2217"/>
      <c r="J132" s="2217"/>
      <c r="K132" s="2217"/>
      <c r="L132" s="2217"/>
      <c r="M132" s="2218">
        <f t="shared" si="100"/>
        <v>0</v>
      </c>
      <c r="N132" s="2217"/>
      <c r="O132" s="2217"/>
      <c r="P132" s="2217"/>
      <c r="Q132" s="2217"/>
      <c r="R132" s="2218">
        <f t="shared" si="101"/>
        <v>0</v>
      </c>
      <c r="S132" s="2217"/>
      <c r="T132" s="2217"/>
      <c r="U132" s="2217"/>
      <c r="V132" s="2217"/>
      <c r="W132" s="2218">
        <f t="shared" si="102"/>
        <v>0</v>
      </c>
      <c r="X132" s="2217"/>
      <c r="Y132" s="2217"/>
      <c r="Z132" s="2217"/>
      <c r="AA132" s="2217"/>
      <c r="AB132" s="2218">
        <f t="shared" si="103"/>
        <v>0</v>
      </c>
      <c r="AC132" s="2217"/>
      <c r="AD132" s="2217"/>
      <c r="AE132" s="2217"/>
      <c r="AF132" s="2217"/>
      <c r="AG132" s="2218">
        <f t="shared" si="104"/>
        <v>0</v>
      </c>
      <c r="AH132" s="2217"/>
      <c r="AI132" s="2217"/>
      <c r="AJ132" s="2217"/>
      <c r="AK132" s="2217"/>
      <c r="AL132" s="2218">
        <f t="shared" si="105"/>
        <v>0</v>
      </c>
      <c r="AM132" s="2217"/>
      <c r="AN132" s="2217"/>
      <c r="AO132" s="2217"/>
      <c r="AP132" s="2217"/>
      <c r="AQ132" s="2218">
        <f t="shared" si="106"/>
        <v>0</v>
      </c>
      <c r="AR132" s="2217"/>
      <c r="AS132" s="2217"/>
      <c r="AT132" s="2217"/>
      <c r="AU132" s="2217"/>
      <c r="AV132" s="2218">
        <f t="shared" si="107"/>
        <v>0</v>
      </c>
      <c r="AW132" s="2217"/>
      <c r="AX132" s="2217"/>
      <c r="AY132" s="2217"/>
      <c r="AZ132" s="2217"/>
      <c r="BA132" s="2218">
        <f t="shared" si="108"/>
        <v>0</v>
      </c>
      <c r="BB132" s="2217"/>
      <c r="BC132" s="2217"/>
      <c r="BD132" s="2217"/>
      <c r="BE132" s="2217"/>
      <c r="BF132" s="2218">
        <f t="shared" si="109"/>
        <v>0</v>
      </c>
      <c r="BG132" s="2217"/>
      <c r="BH132" s="2217"/>
      <c r="BI132" s="2217"/>
      <c r="BJ132" s="2217"/>
      <c r="BK132" s="2218">
        <f t="shared" si="110"/>
        <v>0</v>
      </c>
      <c r="BL132" s="2217"/>
      <c r="BM132" s="2217"/>
      <c r="BN132" s="2217"/>
      <c r="BO132" s="2217"/>
      <c r="BP132" s="2217"/>
      <c r="BQ132" s="2218">
        <f t="shared" si="111"/>
        <v>0</v>
      </c>
      <c r="BR132" s="2217"/>
      <c r="BS132" s="2217"/>
      <c r="BT132" s="2217"/>
    </row>
    <row r="133" spans="1:72">
      <c r="A133" s="2215" t="s">
        <v>1956</v>
      </c>
      <c r="B133" s="2216" t="s">
        <v>2023</v>
      </c>
      <c r="C133" s="2218">
        <f t="shared" si="98"/>
        <v>0</v>
      </c>
      <c r="D133" s="2217"/>
      <c r="E133" s="2217"/>
      <c r="F133" s="2217"/>
      <c r="G133" s="2217"/>
      <c r="H133" s="2218">
        <f t="shared" si="99"/>
        <v>0</v>
      </c>
      <c r="I133" s="2217"/>
      <c r="J133" s="2217"/>
      <c r="K133" s="2217"/>
      <c r="L133" s="2217"/>
      <c r="M133" s="2218">
        <f t="shared" si="100"/>
        <v>0</v>
      </c>
      <c r="N133" s="2217"/>
      <c r="O133" s="2217"/>
      <c r="P133" s="2217"/>
      <c r="Q133" s="2217"/>
      <c r="R133" s="2218">
        <f t="shared" si="101"/>
        <v>0</v>
      </c>
      <c r="S133" s="2217"/>
      <c r="T133" s="2217"/>
      <c r="U133" s="2217"/>
      <c r="V133" s="2217"/>
      <c r="W133" s="2218">
        <f t="shared" si="102"/>
        <v>0</v>
      </c>
      <c r="X133" s="2217"/>
      <c r="Y133" s="2217"/>
      <c r="Z133" s="2217"/>
      <c r="AA133" s="2217"/>
      <c r="AB133" s="2218">
        <f t="shared" si="103"/>
        <v>0</v>
      </c>
      <c r="AC133" s="2217"/>
      <c r="AD133" s="2217"/>
      <c r="AE133" s="2217"/>
      <c r="AF133" s="2217"/>
      <c r="AG133" s="2218">
        <f t="shared" si="104"/>
        <v>0</v>
      </c>
      <c r="AH133" s="2217"/>
      <c r="AI133" s="2217"/>
      <c r="AJ133" s="2217"/>
      <c r="AK133" s="2217"/>
      <c r="AL133" s="2218">
        <f t="shared" si="105"/>
        <v>0</v>
      </c>
      <c r="AM133" s="2217"/>
      <c r="AN133" s="2217"/>
      <c r="AO133" s="2217"/>
      <c r="AP133" s="2217"/>
      <c r="AQ133" s="2218">
        <f t="shared" si="106"/>
        <v>0</v>
      </c>
      <c r="AR133" s="2217"/>
      <c r="AS133" s="2217"/>
      <c r="AT133" s="2217"/>
      <c r="AU133" s="2217"/>
      <c r="AV133" s="2218">
        <f t="shared" si="107"/>
        <v>0</v>
      </c>
      <c r="AW133" s="2217"/>
      <c r="AX133" s="2217"/>
      <c r="AY133" s="2217"/>
      <c r="AZ133" s="2217"/>
      <c r="BA133" s="2218">
        <f t="shared" si="108"/>
        <v>0</v>
      </c>
      <c r="BB133" s="2217"/>
      <c r="BC133" s="2217"/>
      <c r="BD133" s="2217"/>
      <c r="BE133" s="2217"/>
      <c r="BF133" s="2218">
        <f t="shared" si="109"/>
        <v>0</v>
      </c>
      <c r="BG133" s="2217"/>
      <c r="BH133" s="2217"/>
      <c r="BI133" s="2217"/>
      <c r="BJ133" s="2217"/>
      <c r="BK133" s="2218">
        <f t="shared" si="110"/>
        <v>0</v>
      </c>
      <c r="BL133" s="2217"/>
      <c r="BM133" s="2217"/>
      <c r="BN133" s="2217"/>
      <c r="BO133" s="2217"/>
      <c r="BP133" s="2217"/>
      <c r="BQ133" s="2218">
        <f t="shared" si="111"/>
        <v>0</v>
      </c>
      <c r="BR133" s="2217"/>
      <c r="BS133" s="2217"/>
      <c r="BT133" s="2217"/>
    </row>
    <row r="134" spans="1:72">
      <c r="A134" s="2215" t="s">
        <v>2121</v>
      </c>
      <c r="B134" s="2216" t="s">
        <v>2023</v>
      </c>
      <c r="C134" s="2218">
        <f t="shared" si="98"/>
        <v>0</v>
      </c>
      <c r="D134" s="2217"/>
      <c r="E134" s="2217"/>
      <c r="F134" s="2217"/>
      <c r="G134" s="2217"/>
      <c r="H134" s="2218">
        <f t="shared" si="99"/>
        <v>0</v>
      </c>
      <c r="I134" s="2217"/>
      <c r="J134" s="2217"/>
      <c r="K134" s="2217"/>
      <c r="L134" s="2217"/>
      <c r="M134" s="2218">
        <f t="shared" si="100"/>
        <v>0</v>
      </c>
      <c r="N134" s="2217"/>
      <c r="O134" s="2217"/>
      <c r="P134" s="2217"/>
      <c r="Q134" s="2217"/>
      <c r="R134" s="2218">
        <f t="shared" si="101"/>
        <v>0</v>
      </c>
      <c r="S134" s="2217"/>
      <c r="T134" s="2217"/>
      <c r="U134" s="2217"/>
      <c r="V134" s="2217"/>
      <c r="W134" s="2218">
        <f t="shared" si="102"/>
        <v>0</v>
      </c>
      <c r="X134" s="2217"/>
      <c r="Y134" s="2217"/>
      <c r="Z134" s="2217"/>
      <c r="AA134" s="2217"/>
      <c r="AB134" s="2218">
        <f t="shared" si="103"/>
        <v>0</v>
      </c>
      <c r="AC134" s="2217"/>
      <c r="AD134" s="2217"/>
      <c r="AE134" s="2217"/>
      <c r="AF134" s="2217"/>
      <c r="AG134" s="2218">
        <f t="shared" si="104"/>
        <v>0</v>
      </c>
      <c r="AH134" s="2217"/>
      <c r="AI134" s="2217"/>
      <c r="AJ134" s="2217"/>
      <c r="AK134" s="2217"/>
      <c r="AL134" s="2218">
        <f t="shared" si="105"/>
        <v>0</v>
      </c>
      <c r="AM134" s="2217"/>
      <c r="AN134" s="2217"/>
      <c r="AO134" s="2217"/>
      <c r="AP134" s="2217"/>
      <c r="AQ134" s="2218">
        <f t="shared" si="106"/>
        <v>0</v>
      </c>
      <c r="AR134" s="2217"/>
      <c r="AS134" s="2217"/>
      <c r="AT134" s="2217"/>
      <c r="AU134" s="2217"/>
      <c r="AV134" s="2218">
        <f t="shared" si="107"/>
        <v>0</v>
      </c>
      <c r="AW134" s="2217"/>
      <c r="AX134" s="2217"/>
      <c r="AY134" s="2217"/>
      <c r="AZ134" s="2217"/>
      <c r="BA134" s="2218">
        <f t="shared" si="108"/>
        <v>0</v>
      </c>
      <c r="BB134" s="2217"/>
      <c r="BC134" s="2217"/>
      <c r="BD134" s="2217"/>
      <c r="BE134" s="2217"/>
      <c r="BF134" s="2218">
        <f t="shared" si="109"/>
        <v>0</v>
      </c>
      <c r="BG134" s="2217"/>
      <c r="BH134" s="2217"/>
      <c r="BI134" s="2217"/>
      <c r="BJ134" s="2217"/>
      <c r="BK134" s="2218">
        <f t="shared" si="110"/>
        <v>0</v>
      </c>
      <c r="BL134" s="2217"/>
      <c r="BM134" s="2217"/>
      <c r="BN134" s="2217"/>
      <c r="BO134" s="2217"/>
      <c r="BP134" s="2217"/>
      <c r="BQ134" s="2218">
        <f t="shared" si="111"/>
        <v>0</v>
      </c>
      <c r="BR134" s="2217"/>
      <c r="BS134" s="2217"/>
      <c r="BT134" s="2217"/>
    </row>
    <row r="135" spans="1:72">
      <c r="A135" s="2215" t="s">
        <v>2122</v>
      </c>
      <c r="B135" s="2216" t="s">
        <v>2023</v>
      </c>
      <c r="C135" s="2218">
        <f t="shared" si="98"/>
        <v>0</v>
      </c>
      <c r="D135" s="2217"/>
      <c r="E135" s="2217"/>
      <c r="F135" s="2217"/>
      <c r="G135" s="2217"/>
      <c r="H135" s="2218">
        <f t="shared" si="99"/>
        <v>0</v>
      </c>
      <c r="I135" s="2217"/>
      <c r="J135" s="2217"/>
      <c r="K135" s="2217"/>
      <c r="L135" s="2217"/>
      <c r="M135" s="2218">
        <f t="shared" si="100"/>
        <v>0</v>
      </c>
      <c r="N135" s="2217"/>
      <c r="O135" s="2217"/>
      <c r="P135" s="2217"/>
      <c r="Q135" s="2217"/>
      <c r="R135" s="2218">
        <f t="shared" si="101"/>
        <v>0</v>
      </c>
      <c r="S135" s="2217"/>
      <c r="T135" s="2217"/>
      <c r="U135" s="2217"/>
      <c r="V135" s="2217"/>
      <c r="W135" s="2218">
        <f t="shared" si="102"/>
        <v>0</v>
      </c>
      <c r="X135" s="2217"/>
      <c r="Y135" s="2217"/>
      <c r="Z135" s="2217"/>
      <c r="AA135" s="2217"/>
      <c r="AB135" s="2218">
        <f t="shared" si="103"/>
        <v>0</v>
      </c>
      <c r="AC135" s="2217"/>
      <c r="AD135" s="2217"/>
      <c r="AE135" s="2217"/>
      <c r="AF135" s="2217"/>
      <c r="AG135" s="2218">
        <f t="shared" si="104"/>
        <v>0</v>
      </c>
      <c r="AH135" s="2217"/>
      <c r="AI135" s="2217"/>
      <c r="AJ135" s="2217"/>
      <c r="AK135" s="2217"/>
      <c r="AL135" s="2218">
        <f t="shared" si="105"/>
        <v>0</v>
      </c>
      <c r="AM135" s="2217"/>
      <c r="AN135" s="2217"/>
      <c r="AO135" s="2217"/>
      <c r="AP135" s="2217"/>
      <c r="AQ135" s="2218">
        <f t="shared" si="106"/>
        <v>0</v>
      </c>
      <c r="AR135" s="2217"/>
      <c r="AS135" s="2217"/>
      <c r="AT135" s="2217"/>
      <c r="AU135" s="2217"/>
      <c r="AV135" s="2218">
        <f t="shared" si="107"/>
        <v>0</v>
      </c>
      <c r="AW135" s="2217"/>
      <c r="AX135" s="2217"/>
      <c r="AY135" s="2217"/>
      <c r="AZ135" s="2217"/>
      <c r="BA135" s="2218">
        <f t="shared" si="108"/>
        <v>0</v>
      </c>
      <c r="BB135" s="2217"/>
      <c r="BC135" s="2217"/>
      <c r="BD135" s="2217"/>
      <c r="BE135" s="2217"/>
      <c r="BF135" s="2218">
        <f t="shared" si="109"/>
        <v>0</v>
      </c>
      <c r="BG135" s="2217"/>
      <c r="BH135" s="2217"/>
      <c r="BI135" s="2217"/>
      <c r="BJ135" s="2217"/>
      <c r="BK135" s="2218">
        <f t="shared" si="110"/>
        <v>0</v>
      </c>
      <c r="BL135" s="2217"/>
      <c r="BM135" s="2217"/>
      <c r="BN135" s="2217"/>
      <c r="BO135" s="2217"/>
      <c r="BP135" s="2217"/>
      <c r="BQ135" s="2218">
        <f t="shared" si="111"/>
        <v>0</v>
      </c>
      <c r="BR135" s="2217"/>
      <c r="BS135" s="2217"/>
      <c r="BT135" s="2217"/>
    </row>
    <row r="136" spans="1:72">
      <c r="A136" s="2215" t="s">
        <v>2123</v>
      </c>
      <c r="B136" s="2216" t="s">
        <v>2023</v>
      </c>
      <c r="C136" s="2218">
        <f t="shared" si="98"/>
        <v>0</v>
      </c>
      <c r="D136" s="2217"/>
      <c r="E136" s="2217"/>
      <c r="F136" s="2217"/>
      <c r="G136" s="2217"/>
      <c r="H136" s="2218">
        <f t="shared" si="99"/>
        <v>0</v>
      </c>
      <c r="I136" s="2217"/>
      <c r="J136" s="2217"/>
      <c r="K136" s="2217"/>
      <c r="L136" s="2217"/>
      <c r="M136" s="2218">
        <f t="shared" si="100"/>
        <v>0</v>
      </c>
      <c r="N136" s="2217"/>
      <c r="O136" s="2217"/>
      <c r="P136" s="2217"/>
      <c r="Q136" s="2217"/>
      <c r="R136" s="2218">
        <f t="shared" si="101"/>
        <v>0</v>
      </c>
      <c r="S136" s="2217"/>
      <c r="T136" s="2217"/>
      <c r="U136" s="2217"/>
      <c r="V136" s="2217"/>
      <c r="W136" s="2218">
        <f t="shared" si="102"/>
        <v>0</v>
      </c>
      <c r="X136" s="2217"/>
      <c r="Y136" s="2217"/>
      <c r="Z136" s="2217"/>
      <c r="AA136" s="2217"/>
      <c r="AB136" s="2218">
        <f t="shared" si="103"/>
        <v>0</v>
      </c>
      <c r="AC136" s="2217"/>
      <c r="AD136" s="2217"/>
      <c r="AE136" s="2217"/>
      <c r="AF136" s="2217"/>
      <c r="AG136" s="2218">
        <f t="shared" si="104"/>
        <v>0</v>
      </c>
      <c r="AH136" s="2217"/>
      <c r="AI136" s="2217"/>
      <c r="AJ136" s="2217"/>
      <c r="AK136" s="2217"/>
      <c r="AL136" s="2218">
        <f t="shared" si="105"/>
        <v>0</v>
      </c>
      <c r="AM136" s="2217"/>
      <c r="AN136" s="2217"/>
      <c r="AO136" s="2217"/>
      <c r="AP136" s="2217"/>
      <c r="AQ136" s="2218">
        <f t="shared" si="106"/>
        <v>0</v>
      </c>
      <c r="AR136" s="2217"/>
      <c r="AS136" s="2217"/>
      <c r="AT136" s="2217"/>
      <c r="AU136" s="2217"/>
      <c r="AV136" s="2218">
        <f t="shared" si="107"/>
        <v>0</v>
      </c>
      <c r="AW136" s="2217"/>
      <c r="AX136" s="2217"/>
      <c r="AY136" s="2217"/>
      <c r="AZ136" s="2217"/>
      <c r="BA136" s="2218">
        <f t="shared" si="108"/>
        <v>0</v>
      </c>
      <c r="BB136" s="2217"/>
      <c r="BC136" s="2217"/>
      <c r="BD136" s="2217"/>
      <c r="BE136" s="2217"/>
      <c r="BF136" s="2218">
        <f t="shared" si="109"/>
        <v>0</v>
      </c>
      <c r="BG136" s="2217"/>
      <c r="BH136" s="2217"/>
      <c r="BI136" s="2217"/>
      <c r="BJ136" s="2217"/>
      <c r="BK136" s="2218">
        <f t="shared" si="110"/>
        <v>0</v>
      </c>
      <c r="BL136" s="2217"/>
      <c r="BM136" s="2217"/>
      <c r="BN136" s="2217"/>
      <c r="BO136" s="2217"/>
      <c r="BP136" s="2217"/>
      <c r="BQ136" s="2218">
        <f t="shared" si="111"/>
        <v>0</v>
      </c>
      <c r="BR136" s="2217"/>
      <c r="BS136" s="2217"/>
      <c r="BT136" s="2217"/>
    </row>
    <row r="137" spans="1:72">
      <c r="A137" s="2215" t="s">
        <v>2124</v>
      </c>
      <c r="B137" s="2216" t="s">
        <v>2023</v>
      </c>
      <c r="C137" s="2218">
        <f t="shared" si="98"/>
        <v>0</v>
      </c>
      <c r="D137" s="2217"/>
      <c r="E137" s="2217"/>
      <c r="F137" s="2217"/>
      <c r="G137" s="2217"/>
      <c r="H137" s="2218">
        <f t="shared" si="99"/>
        <v>0</v>
      </c>
      <c r="I137" s="2217"/>
      <c r="J137" s="2217"/>
      <c r="K137" s="2217"/>
      <c r="L137" s="2217"/>
      <c r="M137" s="2218">
        <f t="shared" si="100"/>
        <v>0</v>
      </c>
      <c r="N137" s="2217"/>
      <c r="O137" s="2217"/>
      <c r="P137" s="2217"/>
      <c r="Q137" s="2217"/>
      <c r="R137" s="2218">
        <f t="shared" si="101"/>
        <v>0</v>
      </c>
      <c r="S137" s="2217"/>
      <c r="T137" s="2217"/>
      <c r="U137" s="2217"/>
      <c r="V137" s="2217"/>
      <c r="W137" s="2218">
        <f t="shared" si="102"/>
        <v>0</v>
      </c>
      <c r="X137" s="2217"/>
      <c r="Y137" s="2217"/>
      <c r="Z137" s="2217"/>
      <c r="AA137" s="2217"/>
      <c r="AB137" s="2218">
        <f t="shared" si="103"/>
        <v>0</v>
      </c>
      <c r="AC137" s="2217"/>
      <c r="AD137" s="2217"/>
      <c r="AE137" s="2217"/>
      <c r="AF137" s="2217"/>
      <c r="AG137" s="2218">
        <f t="shared" si="104"/>
        <v>0</v>
      </c>
      <c r="AH137" s="2217"/>
      <c r="AI137" s="2217"/>
      <c r="AJ137" s="2217"/>
      <c r="AK137" s="2217"/>
      <c r="AL137" s="2218">
        <f t="shared" si="105"/>
        <v>0</v>
      </c>
      <c r="AM137" s="2217"/>
      <c r="AN137" s="2217"/>
      <c r="AO137" s="2217"/>
      <c r="AP137" s="2217"/>
      <c r="AQ137" s="2218">
        <f t="shared" si="106"/>
        <v>0</v>
      </c>
      <c r="AR137" s="2217"/>
      <c r="AS137" s="2217"/>
      <c r="AT137" s="2217"/>
      <c r="AU137" s="2217"/>
      <c r="AV137" s="2218">
        <f t="shared" si="107"/>
        <v>0</v>
      </c>
      <c r="AW137" s="2217"/>
      <c r="AX137" s="2217"/>
      <c r="AY137" s="2217"/>
      <c r="AZ137" s="2217"/>
      <c r="BA137" s="2218">
        <f t="shared" si="108"/>
        <v>0</v>
      </c>
      <c r="BB137" s="2217"/>
      <c r="BC137" s="2217"/>
      <c r="BD137" s="2217"/>
      <c r="BE137" s="2217"/>
      <c r="BF137" s="2218">
        <f t="shared" si="109"/>
        <v>0</v>
      </c>
      <c r="BG137" s="2217"/>
      <c r="BH137" s="2217"/>
      <c r="BI137" s="2217"/>
      <c r="BJ137" s="2217"/>
      <c r="BK137" s="2218">
        <f t="shared" si="110"/>
        <v>0</v>
      </c>
      <c r="BL137" s="2217"/>
      <c r="BM137" s="2217"/>
      <c r="BN137" s="2217"/>
      <c r="BO137" s="2217"/>
      <c r="BP137" s="2217"/>
      <c r="BQ137" s="2218">
        <f t="shared" si="111"/>
        <v>0</v>
      </c>
      <c r="BR137" s="2217"/>
      <c r="BS137" s="2217"/>
      <c r="BT137" s="2217"/>
    </row>
    <row r="138" spans="1:72">
      <c r="A138" s="2215" t="s">
        <v>2125</v>
      </c>
      <c r="B138" s="2216" t="s">
        <v>2023</v>
      </c>
      <c r="C138" s="2218">
        <f t="shared" si="98"/>
        <v>0</v>
      </c>
      <c r="D138" s="2217"/>
      <c r="E138" s="2217"/>
      <c r="F138" s="2217"/>
      <c r="G138" s="2217"/>
      <c r="H138" s="2218">
        <f t="shared" si="99"/>
        <v>0</v>
      </c>
      <c r="I138" s="2217"/>
      <c r="J138" s="2217"/>
      <c r="K138" s="2217"/>
      <c r="L138" s="2217"/>
      <c r="M138" s="2218">
        <f t="shared" si="100"/>
        <v>0</v>
      </c>
      <c r="N138" s="2217"/>
      <c r="O138" s="2217"/>
      <c r="P138" s="2217"/>
      <c r="Q138" s="2217"/>
      <c r="R138" s="2218">
        <f t="shared" si="101"/>
        <v>0</v>
      </c>
      <c r="S138" s="2217"/>
      <c r="T138" s="2217"/>
      <c r="U138" s="2217"/>
      <c r="V138" s="2217"/>
      <c r="W138" s="2218">
        <f t="shared" si="102"/>
        <v>0</v>
      </c>
      <c r="X138" s="2217"/>
      <c r="Y138" s="2217"/>
      <c r="Z138" s="2217"/>
      <c r="AA138" s="2217"/>
      <c r="AB138" s="2218">
        <f t="shared" si="103"/>
        <v>0</v>
      </c>
      <c r="AC138" s="2217"/>
      <c r="AD138" s="2217"/>
      <c r="AE138" s="2217"/>
      <c r="AF138" s="2217"/>
      <c r="AG138" s="2218">
        <f t="shared" si="104"/>
        <v>0</v>
      </c>
      <c r="AH138" s="2217"/>
      <c r="AI138" s="2217"/>
      <c r="AJ138" s="2217"/>
      <c r="AK138" s="2217"/>
      <c r="AL138" s="2218">
        <f t="shared" si="105"/>
        <v>0</v>
      </c>
      <c r="AM138" s="2217"/>
      <c r="AN138" s="2217"/>
      <c r="AO138" s="2217"/>
      <c r="AP138" s="2217"/>
      <c r="AQ138" s="2218">
        <f t="shared" si="106"/>
        <v>0</v>
      </c>
      <c r="AR138" s="2217"/>
      <c r="AS138" s="2217"/>
      <c r="AT138" s="2217"/>
      <c r="AU138" s="2217"/>
      <c r="AV138" s="2218">
        <f t="shared" si="107"/>
        <v>0</v>
      </c>
      <c r="AW138" s="2217"/>
      <c r="AX138" s="2217"/>
      <c r="AY138" s="2217"/>
      <c r="AZ138" s="2217"/>
      <c r="BA138" s="2218">
        <f t="shared" si="108"/>
        <v>0</v>
      </c>
      <c r="BB138" s="2217"/>
      <c r="BC138" s="2217"/>
      <c r="BD138" s="2217"/>
      <c r="BE138" s="2217"/>
      <c r="BF138" s="2218">
        <f t="shared" si="109"/>
        <v>0</v>
      </c>
      <c r="BG138" s="2217"/>
      <c r="BH138" s="2217"/>
      <c r="BI138" s="2217"/>
      <c r="BJ138" s="2217"/>
      <c r="BK138" s="2218">
        <f t="shared" si="110"/>
        <v>0</v>
      </c>
      <c r="BL138" s="2217"/>
      <c r="BM138" s="2217"/>
      <c r="BN138" s="2217"/>
      <c r="BO138" s="2217"/>
      <c r="BP138" s="2217"/>
      <c r="BQ138" s="2218">
        <f t="shared" si="111"/>
        <v>0</v>
      </c>
      <c r="BR138" s="2217"/>
      <c r="BS138" s="2217"/>
      <c r="BT138" s="2217"/>
    </row>
    <row r="139" spans="1:72">
      <c r="A139" s="2215" t="s">
        <v>2126</v>
      </c>
      <c r="B139" s="2216" t="s">
        <v>2023</v>
      </c>
      <c r="C139" s="2218">
        <f t="shared" si="98"/>
        <v>0</v>
      </c>
      <c r="D139" s="2217"/>
      <c r="E139" s="2217"/>
      <c r="F139" s="2217"/>
      <c r="G139" s="2217"/>
      <c r="H139" s="2218">
        <f t="shared" si="99"/>
        <v>0</v>
      </c>
      <c r="I139" s="2217"/>
      <c r="J139" s="2217"/>
      <c r="K139" s="2217"/>
      <c r="L139" s="2217"/>
      <c r="M139" s="2218">
        <f t="shared" si="100"/>
        <v>0</v>
      </c>
      <c r="N139" s="2217"/>
      <c r="O139" s="2217"/>
      <c r="P139" s="2217"/>
      <c r="Q139" s="2217"/>
      <c r="R139" s="2218">
        <f t="shared" si="101"/>
        <v>0</v>
      </c>
      <c r="S139" s="2217"/>
      <c r="T139" s="2217"/>
      <c r="U139" s="2217"/>
      <c r="V139" s="2217"/>
      <c r="W139" s="2218">
        <f t="shared" si="102"/>
        <v>0</v>
      </c>
      <c r="X139" s="2217"/>
      <c r="Y139" s="2217"/>
      <c r="Z139" s="2217"/>
      <c r="AA139" s="2217"/>
      <c r="AB139" s="2218">
        <f t="shared" si="103"/>
        <v>0</v>
      </c>
      <c r="AC139" s="2217"/>
      <c r="AD139" s="2217"/>
      <c r="AE139" s="2217"/>
      <c r="AF139" s="2217"/>
      <c r="AG139" s="2218">
        <f t="shared" si="104"/>
        <v>0</v>
      </c>
      <c r="AH139" s="2217"/>
      <c r="AI139" s="2217"/>
      <c r="AJ139" s="2217"/>
      <c r="AK139" s="2217"/>
      <c r="AL139" s="2218">
        <f t="shared" si="105"/>
        <v>0</v>
      </c>
      <c r="AM139" s="2217"/>
      <c r="AN139" s="2217"/>
      <c r="AO139" s="2217"/>
      <c r="AP139" s="2217"/>
      <c r="AQ139" s="2218">
        <f t="shared" si="106"/>
        <v>0</v>
      </c>
      <c r="AR139" s="2217"/>
      <c r="AS139" s="2217"/>
      <c r="AT139" s="2217"/>
      <c r="AU139" s="2217"/>
      <c r="AV139" s="2218">
        <f t="shared" si="107"/>
        <v>0</v>
      </c>
      <c r="AW139" s="2217"/>
      <c r="AX139" s="2217"/>
      <c r="AY139" s="2217"/>
      <c r="AZ139" s="2217"/>
      <c r="BA139" s="2218">
        <f t="shared" si="108"/>
        <v>0</v>
      </c>
      <c r="BB139" s="2217"/>
      <c r="BC139" s="2217"/>
      <c r="BD139" s="2217"/>
      <c r="BE139" s="2217"/>
      <c r="BF139" s="2218">
        <f t="shared" si="109"/>
        <v>0</v>
      </c>
      <c r="BG139" s="2217"/>
      <c r="BH139" s="2217"/>
      <c r="BI139" s="2217"/>
      <c r="BJ139" s="2217"/>
      <c r="BK139" s="2218">
        <f t="shared" si="110"/>
        <v>0</v>
      </c>
      <c r="BL139" s="2217"/>
      <c r="BM139" s="2217"/>
      <c r="BN139" s="2217"/>
      <c r="BO139" s="2217"/>
      <c r="BP139" s="2217"/>
      <c r="BQ139" s="2218">
        <f t="shared" si="111"/>
        <v>0</v>
      </c>
      <c r="BR139" s="2217"/>
      <c r="BS139" s="2217"/>
      <c r="BT139" s="2217"/>
    </row>
    <row r="140" spans="1:72">
      <c r="A140" s="2215" t="s">
        <v>2127</v>
      </c>
      <c r="B140" s="2216" t="s">
        <v>2023</v>
      </c>
      <c r="C140" s="2218">
        <f t="shared" si="98"/>
        <v>0</v>
      </c>
      <c r="D140" s="2217"/>
      <c r="E140" s="2217"/>
      <c r="F140" s="2217"/>
      <c r="G140" s="2217"/>
      <c r="H140" s="2218">
        <f t="shared" si="99"/>
        <v>0</v>
      </c>
      <c r="I140" s="2217"/>
      <c r="J140" s="2217"/>
      <c r="K140" s="2217"/>
      <c r="L140" s="2217"/>
      <c r="M140" s="2218">
        <f t="shared" si="100"/>
        <v>0</v>
      </c>
      <c r="N140" s="2217"/>
      <c r="O140" s="2217"/>
      <c r="P140" s="2217"/>
      <c r="Q140" s="2217"/>
      <c r="R140" s="2218">
        <f t="shared" si="101"/>
        <v>0</v>
      </c>
      <c r="S140" s="2217"/>
      <c r="T140" s="2217"/>
      <c r="U140" s="2217"/>
      <c r="V140" s="2217"/>
      <c r="W140" s="2218">
        <f t="shared" si="102"/>
        <v>0</v>
      </c>
      <c r="X140" s="2217"/>
      <c r="Y140" s="2217"/>
      <c r="Z140" s="2217"/>
      <c r="AA140" s="2217"/>
      <c r="AB140" s="2218">
        <f t="shared" si="103"/>
        <v>0</v>
      </c>
      <c r="AC140" s="2217"/>
      <c r="AD140" s="2217"/>
      <c r="AE140" s="2217"/>
      <c r="AF140" s="2217"/>
      <c r="AG140" s="2218">
        <f t="shared" si="104"/>
        <v>0</v>
      </c>
      <c r="AH140" s="2217"/>
      <c r="AI140" s="2217"/>
      <c r="AJ140" s="2217"/>
      <c r="AK140" s="2217"/>
      <c r="AL140" s="2218">
        <f t="shared" si="105"/>
        <v>0</v>
      </c>
      <c r="AM140" s="2217"/>
      <c r="AN140" s="2217"/>
      <c r="AO140" s="2217"/>
      <c r="AP140" s="2217"/>
      <c r="AQ140" s="2218">
        <f t="shared" si="106"/>
        <v>0</v>
      </c>
      <c r="AR140" s="2217"/>
      <c r="AS140" s="2217"/>
      <c r="AT140" s="2217"/>
      <c r="AU140" s="2217"/>
      <c r="AV140" s="2218">
        <f t="shared" si="107"/>
        <v>0</v>
      </c>
      <c r="AW140" s="2217"/>
      <c r="AX140" s="2217"/>
      <c r="AY140" s="2217"/>
      <c r="AZ140" s="2217"/>
      <c r="BA140" s="2218">
        <f t="shared" si="108"/>
        <v>0</v>
      </c>
      <c r="BB140" s="2217"/>
      <c r="BC140" s="2217"/>
      <c r="BD140" s="2217"/>
      <c r="BE140" s="2217"/>
      <c r="BF140" s="2218">
        <f t="shared" si="109"/>
        <v>0</v>
      </c>
      <c r="BG140" s="2217"/>
      <c r="BH140" s="2217"/>
      <c r="BI140" s="2217"/>
      <c r="BJ140" s="2217"/>
      <c r="BK140" s="2218">
        <f t="shared" si="110"/>
        <v>0</v>
      </c>
      <c r="BL140" s="2217"/>
      <c r="BM140" s="2217"/>
      <c r="BN140" s="2217"/>
      <c r="BO140" s="2217"/>
      <c r="BP140" s="2217"/>
      <c r="BQ140" s="2218">
        <f t="shared" si="111"/>
        <v>0</v>
      </c>
      <c r="BR140" s="2217"/>
      <c r="BS140" s="2217"/>
      <c r="BT140" s="2217"/>
    </row>
    <row r="141" spans="1:72">
      <c r="A141" s="2215" t="s">
        <v>2128</v>
      </c>
      <c r="B141" s="2216" t="s">
        <v>2023</v>
      </c>
      <c r="C141" s="2218">
        <f t="shared" si="98"/>
        <v>0</v>
      </c>
      <c r="D141" s="2217"/>
      <c r="E141" s="2217"/>
      <c r="F141" s="2217"/>
      <c r="G141" s="2217"/>
      <c r="H141" s="2218">
        <f t="shared" si="99"/>
        <v>0</v>
      </c>
      <c r="I141" s="2217"/>
      <c r="J141" s="2217"/>
      <c r="K141" s="2217"/>
      <c r="L141" s="2217"/>
      <c r="M141" s="2218">
        <f t="shared" si="100"/>
        <v>0</v>
      </c>
      <c r="N141" s="2217"/>
      <c r="O141" s="2217"/>
      <c r="P141" s="2217"/>
      <c r="Q141" s="2217"/>
      <c r="R141" s="2218">
        <f t="shared" si="101"/>
        <v>0</v>
      </c>
      <c r="S141" s="2217"/>
      <c r="T141" s="2217"/>
      <c r="U141" s="2217"/>
      <c r="V141" s="2217"/>
      <c r="W141" s="2218">
        <f t="shared" si="102"/>
        <v>0</v>
      </c>
      <c r="X141" s="2217"/>
      <c r="Y141" s="2217"/>
      <c r="Z141" s="2217"/>
      <c r="AA141" s="2217"/>
      <c r="AB141" s="2218">
        <f t="shared" si="103"/>
        <v>0</v>
      </c>
      <c r="AC141" s="2217"/>
      <c r="AD141" s="2217"/>
      <c r="AE141" s="2217"/>
      <c r="AF141" s="2217"/>
      <c r="AG141" s="2218">
        <f t="shared" si="104"/>
        <v>0</v>
      </c>
      <c r="AH141" s="2217"/>
      <c r="AI141" s="2217"/>
      <c r="AJ141" s="2217"/>
      <c r="AK141" s="2217"/>
      <c r="AL141" s="2218">
        <f t="shared" si="105"/>
        <v>0</v>
      </c>
      <c r="AM141" s="2217"/>
      <c r="AN141" s="2217"/>
      <c r="AO141" s="2217"/>
      <c r="AP141" s="2217"/>
      <c r="AQ141" s="2218">
        <f t="shared" si="106"/>
        <v>0</v>
      </c>
      <c r="AR141" s="2217"/>
      <c r="AS141" s="2217"/>
      <c r="AT141" s="2217"/>
      <c r="AU141" s="2217"/>
      <c r="AV141" s="2218">
        <f t="shared" si="107"/>
        <v>0</v>
      </c>
      <c r="AW141" s="2217"/>
      <c r="AX141" s="2217"/>
      <c r="AY141" s="2217"/>
      <c r="AZ141" s="2217"/>
      <c r="BA141" s="2218">
        <f t="shared" si="108"/>
        <v>0</v>
      </c>
      <c r="BB141" s="2217"/>
      <c r="BC141" s="2217"/>
      <c r="BD141" s="2217"/>
      <c r="BE141" s="2217"/>
      <c r="BF141" s="2218">
        <f t="shared" si="109"/>
        <v>0</v>
      </c>
      <c r="BG141" s="2217"/>
      <c r="BH141" s="2217"/>
      <c r="BI141" s="2217"/>
      <c r="BJ141" s="2217"/>
      <c r="BK141" s="2218">
        <f t="shared" si="110"/>
        <v>0</v>
      </c>
      <c r="BL141" s="2217"/>
      <c r="BM141" s="2217"/>
      <c r="BN141" s="2217"/>
      <c r="BO141" s="2217"/>
      <c r="BP141" s="2217"/>
      <c r="BQ141" s="2218">
        <f t="shared" si="111"/>
        <v>0</v>
      </c>
      <c r="BR141" s="2217"/>
      <c r="BS141" s="2217"/>
      <c r="BT141" s="2217"/>
    </row>
    <row r="142" spans="1:72">
      <c r="A142" s="2215" t="s">
        <v>2129</v>
      </c>
      <c r="B142" s="2216" t="s">
        <v>2023</v>
      </c>
      <c r="C142" s="2218">
        <f t="shared" si="98"/>
        <v>0</v>
      </c>
      <c r="D142" s="2217"/>
      <c r="E142" s="2217"/>
      <c r="F142" s="2217"/>
      <c r="G142" s="2217"/>
      <c r="H142" s="2218">
        <f t="shared" si="99"/>
        <v>0</v>
      </c>
      <c r="I142" s="2217"/>
      <c r="J142" s="2217"/>
      <c r="K142" s="2217"/>
      <c r="L142" s="2217"/>
      <c r="M142" s="2218">
        <f t="shared" si="100"/>
        <v>0</v>
      </c>
      <c r="N142" s="2217"/>
      <c r="O142" s="2217"/>
      <c r="P142" s="2217"/>
      <c r="Q142" s="2217"/>
      <c r="R142" s="2218">
        <f t="shared" si="101"/>
        <v>0</v>
      </c>
      <c r="S142" s="2217"/>
      <c r="T142" s="2217"/>
      <c r="U142" s="2217"/>
      <c r="V142" s="2217"/>
      <c r="W142" s="2218">
        <f t="shared" si="102"/>
        <v>0</v>
      </c>
      <c r="X142" s="2217"/>
      <c r="Y142" s="2217"/>
      <c r="Z142" s="2217"/>
      <c r="AA142" s="2217"/>
      <c r="AB142" s="2218">
        <f t="shared" si="103"/>
        <v>0</v>
      </c>
      <c r="AC142" s="2217"/>
      <c r="AD142" s="2217"/>
      <c r="AE142" s="2217"/>
      <c r="AF142" s="2217"/>
      <c r="AG142" s="2218">
        <f t="shared" si="104"/>
        <v>0</v>
      </c>
      <c r="AH142" s="2217"/>
      <c r="AI142" s="2217"/>
      <c r="AJ142" s="2217"/>
      <c r="AK142" s="2217"/>
      <c r="AL142" s="2218">
        <f t="shared" si="105"/>
        <v>0</v>
      </c>
      <c r="AM142" s="2217"/>
      <c r="AN142" s="2217"/>
      <c r="AO142" s="2217"/>
      <c r="AP142" s="2217"/>
      <c r="AQ142" s="2218">
        <f t="shared" si="106"/>
        <v>0</v>
      </c>
      <c r="AR142" s="2217"/>
      <c r="AS142" s="2217"/>
      <c r="AT142" s="2217"/>
      <c r="AU142" s="2217"/>
      <c r="AV142" s="2218">
        <f t="shared" si="107"/>
        <v>0</v>
      </c>
      <c r="AW142" s="2217"/>
      <c r="AX142" s="2217"/>
      <c r="AY142" s="2217"/>
      <c r="AZ142" s="2217"/>
      <c r="BA142" s="2218">
        <f t="shared" si="108"/>
        <v>0</v>
      </c>
      <c r="BB142" s="2217"/>
      <c r="BC142" s="2217"/>
      <c r="BD142" s="2217"/>
      <c r="BE142" s="2217"/>
      <c r="BF142" s="2218">
        <f t="shared" si="109"/>
        <v>0</v>
      </c>
      <c r="BG142" s="2217"/>
      <c r="BH142" s="2217"/>
      <c r="BI142" s="2217"/>
      <c r="BJ142" s="2217"/>
      <c r="BK142" s="2218">
        <f t="shared" si="110"/>
        <v>0</v>
      </c>
      <c r="BL142" s="2217"/>
      <c r="BM142" s="2217"/>
      <c r="BN142" s="2217"/>
      <c r="BO142" s="2217"/>
      <c r="BP142" s="2217"/>
      <c r="BQ142" s="2218">
        <f t="shared" si="111"/>
        <v>0</v>
      </c>
      <c r="BR142" s="2217"/>
      <c r="BS142" s="2217"/>
      <c r="BT142" s="2217"/>
    </row>
    <row r="143" spans="1:72">
      <c r="A143" s="2215" t="s">
        <v>1958</v>
      </c>
      <c r="B143" s="2216" t="s">
        <v>2023</v>
      </c>
      <c r="C143" s="2218">
        <f t="shared" si="98"/>
        <v>0</v>
      </c>
      <c r="D143" s="2217"/>
      <c r="E143" s="2217"/>
      <c r="F143" s="2217"/>
      <c r="G143" s="2217"/>
      <c r="H143" s="2218">
        <f t="shared" si="99"/>
        <v>0</v>
      </c>
      <c r="I143" s="2217"/>
      <c r="J143" s="2217"/>
      <c r="K143" s="2217"/>
      <c r="L143" s="2217"/>
      <c r="M143" s="2218">
        <f t="shared" si="100"/>
        <v>0</v>
      </c>
      <c r="N143" s="2217"/>
      <c r="O143" s="2217"/>
      <c r="P143" s="2217"/>
      <c r="Q143" s="2217"/>
      <c r="R143" s="2218">
        <f t="shared" si="101"/>
        <v>0</v>
      </c>
      <c r="S143" s="2217"/>
      <c r="T143" s="2217"/>
      <c r="U143" s="2217"/>
      <c r="V143" s="2217"/>
      <c r="W143" s="2218">
        <f t="shared" si="102"/>
        <v>0</v>
      </c>
      <c r="X143" s="2217"/>
      <c r="Y143" s="2217"/>
      <c r="Z143" s="2217"/>
      <c r="AA143" s="2217"/>
      <c r="AB143" s="2218">
        <f t="shared" si="103"/>
        <v>0</v>
      </c>
      <c r="AC143" s="2217"/>
      <c r="AD143" s="2217"/>
      <c r="AE143" s="2217"/>
      <c r="AF143" s="2217"/>
      <c r="AG143" s="2218">
        <f t="shared" si="104"/>
        <v>0</v>
      </c>
      <c r="AH143" s="2217"/>
      <c r="AI143" s="2217"/>
      <c r="AJ143" s="2217"/>
      <c r="AK143" s="2217"/>
      <c r="AL143" s="2218">
        <f t="shared" si="105"/>
        <v>0</v>
      </c>
      <c r="AM143" s="2217"/>
      <c r="AN143" s="2217"/>
      <c r="AO143" s="2217"/>
      <c r="AP143" s="2217"/>
      <c r="AQ143" s="2218">
        <f t="shared" si="106"/>
        <v>0</v>
      </c>
      <c r="AR143" s="2217"/>
      <c r="AS143" s="2217"/>
      <c r="AT143" s="2217"/>
      <c r="AU143" s="2217"/>
      <c r="AV143" s="2218">
        <f t="shared" si="107"/>
        <v>0</v>
      </c>
      <c r="AW143" s="2217"/>
      <c r="AX143" s="2217"/>
      <c r="AY143" s="2217"/>
      <c r="AZ143" s="2217"/>
      <c r="BA143" s="2218">
        <f t="shared" si="108"/>
        <v>0</v>
      </c>
      <c r="BB143" s="2217"/>
      <c r="BC143" s="2217"/>
      <c r="BD143" s="2217"/>
      <c r="BE143" s="2217"/>
      <c r="BF143" s="2218">
        <f t="shared" si="109"/>
        <v>0</v>
      </c>
      <c r="BG143" s="2217"/>
      <c r="BH143" s="2217"/>
      <c r="BI143" s="2217"/>
      <c r="BJ143" s="2217"/>
      <c r="BK143" s="2218">
        <f t="shared" si="110"/>
        <v>0</v>
      </c>
      <c r="BL143" s="2217"/>
      <c r="BM143" s="2217"/>
      <c r="BN143" s="2217"/>
      <c r="BO143" s="2217"/>
      <c r="BP143" s="2217"/>
      <c r="BQ143" s="2218">
        <f t="shared" si="111"/>
        <v>0</v>
      </c>
      <c r="BR143" s="2217"/>
      <c r="BS143" s="2217"/>
      <c r="BT143" s="2217"/>
    </row>
    <row r="144" spans="1:72">
      <c r="A144" s="2215" t="s">
        <v>1959</v>
      </c>
      <c r="B144" s="2216" t="s">
        <v>2023</v>
      </c>
      <c r="C144" s="2218">
        <f t="shared" si="98"/>
        <v>0</v>
      </c>
      <c r="D144" s="2217"/>
      <c r="E144" s="2217"/>
      <c r="F144" s="2217"/>
      <c r="G144" s="2217"/>
      <c r="H144" s="2218">
        <f t="shared" si="99"/>
        <v>0</v>
      </c>
      <c r="I144" s="2217"/>
      <c r="J144" s="2217"/>
      <c r="K144" s="2217"/>
      <c r="L144" s="2217"/>
      <c r="M144" s="2218">
        <f t="shared" si="100"/>
        <v>0</v>
      </c>
      <c r="N144" s="2217"/>
      <c r="O144" s="2217"/>
      <c r="P144" s="2217"/>
      <c r="Q144" s="2217"/>
      <c r="R144" s="2218">
        <f t="shared" si="101"/>
        <v>0</v>
      </c>
      <c r="S144" s="2217"/>
      <c r="T144" s="2217"/>
      <c r="U144" s="2217"/>
      <c r="V144" s="2217"/>
      <c r="W144" s="2218">
        <f t="shared" si="102"/>
        <v>0</v>
      </c>
      <c r="X144" s="2217"/>
      <c r="Y144" s="2217"/>
      <c r="Z144" s="2217"/>
      <c r="AA144" s="2217"/>
      <c r="AB144" s="2218">
        <f t="shared" si="103"/>
        <v>0</v>
      </c>
      <c r="AC144" s="2217"/>
      <c r="AD144" s="2217"/>
      <c r="AE144" s="2217"/>
      <c r="AF144" s="2217"/>
      <c r="AG144" s="2218">
        <f t="shared" si="104"/>
        <v>0</v>
      </c>
      <c r="AH144" s="2217"/>
      <c r="AI144" s="2217"/>
      <c r="AJ144" s="2217"/>
      <c r="AK144" s="2217"/>
      <c r="AL144" s="2218">
        <f t="shared" si="105"/>
        <v>0</v>
      </c>
      <c r="AM144" s="2217"/>
      <c r="AN144" s="2217"/>
      <c r="AO144" s="2217"/>
      <c r="AP144" s="2217"/>
      <c r="AQ144" s="2218">
        <f t="shared" si="106"/>
        <v>0</v>
      </c>
      <c r="AR144" s="2217"/>
      <c r="AS144" s="2217"/>
      <c r="AT144" s="2217"/>
      <c r="AU144" s="2217"/>
      <c r="AV144" s="2218">
        <f t="shared" si="107"/>
        <v>0</v>
      </c>
      <c r="AW144" s="2217"/>
      <c r="AX144" s="2217"/>
      <c r="AY144" s="2217"/>
      <c r="AZ144" s="2217"/>
      <c r="BA144" s="2218">
        <f t="shared" si="108"/>
        <v>0</v>
      </c>
      <c r="BB144" s="2217"/>
      <c r="BC144" s="2217"/>
      <c r="BD144" s="2217"/>
      <c r="BE144" s="2217"/>
      <c r="BF144" s="2218">
        <f t="shared" si="109"/>
        <v>0</v>
      </c>
      <c r="BG144" s="2217"/>
      <c r="BH144" s="2217"/>
      <c r="BI144" s="2217"/>
      <c r="BJ144" s="2217"/>
      <c r="BK144" s="2218">
        <f t="shared" si="110"/>
        <v>0</v>
      </c>
      <c r="BL144" s="2217"/>
      <c r="BM144" s="2217"/>
      <c r="BN144" s="2217"/>
      <c r="BO144" s="2217"/>
      <c r="BP144" s="2217"/>
      <c r="BQ144" s="2218">
        <f t="shared" si="111"/>
        <v>0</v>
      </c>
      <c r="BR144" s="2217"/>
      <c r="BS144" s="2217"/>
      <c r="BT144" s="2217"/>
    </row>
    <row r="145" spans="1:72">
      <c r="A145" s="2215" t="s">
        <v>2130</v>
      </c>
      <c r="B145" s="2216" t="s">
        <v>2023</v>
      </c>
      <c r="C145" s="2218">
        <f t="shared" si="98"/>
        <v>0</v>
      </c>
      <c r="D145" s="2217"/>
      <c r="E145" s="2217"/>
      <c r="F145" s="2217"/>
      <c r="G145" s="2217"/>
      <c r="H145" s="2218">
        <f t="shared" si="99"/>
        <v>0</v>
      </c>
      <c r="I145" s="2217"/>
      <c r="J145" s="2217"/>
      <c r="K145" s="2217"/>
      <c r="L145" s="2217"/>
      <c r="M145" s="2218">
        <f t="shared" si="100"/>
        <v>0</v>
      </c>
      <c r="N145" s="2217"/>
      <c r="O145" s="2217"/>
      <c r="P145" s="2217"/>
      <c r="Q145" s="2217"/>
      <c r="R145" s="2218">
        <f t="shared" si="101"/>
        <v>0</v>
      </c>
      <c r="S145" s="2217"/>
      <c r="T145" s="2217"/>
      <c r="U145" s="2217"/>
      <c r="V145" s="2217"/>
      <c r="W145" s="2218">
        <f t="shared" si="102"/>
        <v>0</v>
      </c>
      <c r="X145" s="2217"/>
      <c r="Y145" s="2217"/>
      <c r="Z145" s="2217"/>
      <c r="AA145" s="2217"/>
      <c r="AB145" s="2218">
        <f t="shared" si="103"/>
        <v>0</v>
      </c>
      <c r="AC145" s="2217"/>
      <c r="AD145" s="2217"/>
      <c r="AE145" s="2217"/>
      <c r="AF145" s="2217"/>
      <c r="AG145" s="2218">
        <f t="shared" si="104"/>
        <v>0</v>
      </c>
      <c r="AH145" s="2217"/>
      <c r="AI145" s="2217"/>
      <c r="AJ145" s="2217"/>
      <c r="AK145" s="2217"/>
      <c r="AL145" s="2218">
        <f t="shared" si="105"/>
        <v>0</v>
      </c>
      <c r="AM145" s="2217"/>
      <c r="AN145" s="2217"/>
      <c r="AO145" s="2217"/>
      <c r="AP145" s="2217"/>
      <c r="AQ145" s="2218">
        <f t="shared" si="106"/>
        <v>0</v>
      </c>
      <c r="AR145" s="2217"/>
      <c r="AS145" s="2217"/>
      <c r="AT145" s="2217"/>
      <c r="AU145" s="2217"/>
      <c r="AV145" s="2218">
        <f t="shared" si="107"/>
        <v>0</v>
      </c>
      <c r="AW145" s="2217"/>
      <c r="AX145" s="2217"/>
      <c r="AY145" s="2217"/>
      <c r="AZ145" s="2217"/>
      <c r="BA145" s="2218">
        <f t="shared" si="108"/>
        <v>0</v>
      </c>
      <c r="BB145" s="2217"/>
      <c r="BC145" s="2217"/>
      <c r="BD145" s="2217"/>
      <c r="BE145" s="2217"/>
      <c r="BF145" s="2218">
        <f t="shared" si="109"/>
        <v>0</v>
      </c>
      <c r="BG145" s="2217"/>
      <c r="BH145" s="2217"/>
      <c r="BI145" s="2217"/>
      <c r="BJ145" s="2217"/>
      <c r="BK145" s="2218">
        <f t="shared" si="110"/>
        <v>0</v>
      </c>
      <c r="BL145" s="2217"/>
      <c r="BM145" s="2217"/>
      <c r="BN145" s="2217"/>
      <c r="BO145" s="2217"/>
      <c r="BP145" s="2217"/>
      <c r="BQ145" s="2218">
        <f t="shared" si="111"/>
        <v>0</v>
      </c>
      <c r="BR145" s="2217"/>
      <c r="BS145" s="2217"/>
      <c r="BT145" s="2217"/>
    </row>
    <row r="146" spans="1:72">
      <c r="A146" s="2215" t="s">
        <v>2131</v>
      </c>
      <c r="B146" s="2216" t="s">
        <v>2023</v>
      </c>
      <c r="C146" s="2218">
        <f t="shared" si="98"/>
        <v>0</v>
      </c>
      <c r="D146" s="2217"/>
      <c r="E146" s="2217"/>
      <c r="F146" s="2217"/>
      <c r="G146" s="2217"/>
      <c r="H146" s="2218">
        <f t="shared" si="99"/>
        <v>0</v>
      </c>
      <c r="I146" s="2217"/>
      <c r="J146" s="2217"/>
      <c r="K146" s="2217"/>
      <c r="L146" s="2217"/>
      <c r="M146" s="2218">
        <f t="shared" si="100"/>
        <v>0</v>
      </c>
      <c r="N146" s="2217"/>
      <c r="O146" s="2217"/>
      <c r="P146" s="2217"/>
      <c r="Q146" s="2217"/>
      <c r="R146" s="2218">
        <f t="shared" si="101"/>
        <v>0</v>
      </c>
      <c r="S146" s="2217"/>
      <c r="T146" s="2217"/>
      <c r="U146" s="2217"/>
      <c r="V146" s="2217"/>
      <c r="W146" s="2218">
        <f t="shared" si="102"/>
        <v>0</v>
      </c>
      <c r="X146" s="2217"/>
      <c r="Y146" s="2217"/>
      <c r="Z146" s="2217"/>
      <c r="AA146" s="2217"/>
      <c r="AB146" s="2218">
        <f t="shared" si="103"/>
        <v>0</v>
      </c>
      <c r="AC146" s="2217"/>
      <c r="AD146" s="2217"/>
      <c r="AE146" s="2217"/>
      <c r="AF146" s="2217"/>
      <c r="AG146" s="2218">
        <f t="shared" si="104"/>
        <v>0</v>
      </c>
      <c r="AH146" s="2217"/>
      <c r="AI146" s="2217"/>
      <c r="AJ146" s="2217"/>
      <c r="AK146" s="2217"/>
      <c r="AL146" s="2218">
        <f t="shared" si="105"/>
        <v>0</v>
      </c>
      <c r="AM146" s="2217"/>
      <c r="AN146" s="2217"/>
      <c r="AO146" s="2217"/>
      <c r="AP146" s="2217"/>
      <c r="AQ146" s="2218">
        <f t="shared" si="106"/>
        <v>0</v>
      </c>
      <c r="AR146" s="2217"/>
      <c r="AS146" s="2217"/>
      <c r="AT146" s="2217"/>
      <c r="AU146" s="2217"/>
      <c r="AV146" s="2218">
        <f t="shared" si="107"/>
        <v>0</v>
      </c>
      <c r="AW146" s="2217"/>
      <c r="AX146" s="2217"/>
      <c r="AY146" s="2217"/>
      <c r="AZ146" s="2217"/>
      <c r="BA146" s="2218">
        <f t="shared" si="108"/>
        <v>0</v>
      </c>
      <c r="BB146" s="2217"/>
      <c r="BC146" s="2217"/>
      <c r="BD146" s="2217"/>
      <c r="BE146" s="2217"/>
      <c r="BF146" s="2218">
        <f t="shared" si="109"/>
        <v>0</v>
      </c>
      <c r="BG146" s="2217"/>
      <c r="BH146" s="2217"/>
      <c r="BI146" s="2217"/>
      <c r="BJ146" s="2217"/>
      <c r="BK146" s="2218">
        <f t="shared" si="110"/>
        <v>0</v>
      </c>
      <c r="BL146" s="2217"/>
      <c r="BM146" s="2217"/>
      <c r="BN146" s="2217"/>
      <c r="BO146" s="2217"/>
      <c r="BP146" s="2217"/>
      <c r="BQ146" s="2218">
        <f t="shared" si="111"/>
        <v>0</v>
      </c>
      <c r="BR146" s="2217"/>
      <c r="BS146" s="2217"/>
      <c r="BT146" s="2217"/>
    </row>
    <row r="147" spans="1:72">
      <c r="A147" s="2215" t="s">
        <v>2132</v>
      </c>
      <c r="B147" s="2216" t="s">
        <v>2023</v>
      </c>
      <c r="C147" s="2218">
        <f t="shared" si="98"/>
        <v>0</v>
      </c>
      <c r="D147" s="2217"/>
      <c r="E147" s="2217"/>
      <c r="F147" s="2217"/>
      <c r="G147" s="2217"/>
      <c r="H147" s="2218">
        <f t="shared" si="99"/>
        <v>0</v>
      </c>
      <c r="I147" s="2217"/>
      <c r="J147" s="2217"/>
      <c r="K147" s="2217"/>
      <c r="L147" s="2217"/>
      <c r="M147" s="2218">
        <f t="shared" si="100"/>
        <v>0</v>
      </c>
      <c r="N147" s="2217"/>
      <c r="O147" s="2217"/>
      <c r="P147" s="2217"/>
      <c r="Q147" s="2217"/>
      <c r="R147" s="2218">
        <f t="shared" si="101"/>
        <v>0</v>
      </c>
      <c r="S147" s="2217"/>
      <c r="T147" s="2217"/>
      <c r="U147" s="2217"/>
      <c r="V147" s="2217"/>
      <c r="W147" s="2218">
        <f t="shared" si="102"/>
        <v>0</v>
      </c>
      <c r="X147" s="2217"/>
      <c r="Y147" s="2217"/>
      <c r="Z147" s="2217"/>
      <c r="AA147" s="2217"/>
      <c r="AB147" s="2218">
        <f t="shared" si="103"/>
        <v>0</v>
      </c>
      <c r="AC147" s="2217"/>
      <c r="AD147" s="2217"/>
      <c r="AE147" s="2217"/>
      <c r="AF147" s="2217"/>
      <c r="AG147" s="2218">
        <f t="shared" si="104"/>
        <v>0</v>
      </c>
      <c r="AH147" s="2217"/>
      <c r="AI147" s="2217"/>
      <c r="AJ147" s="2217"/>
      <c r="AK147" s="2217"/>
      <c r="AL147" s="2218">
        <f t="shared" si="105"/>
        <v>0</v>
      </c>
      <c r="AM147" s="2217"/>
      <c r="AN147" s="2217"/>
      <c r="AO147" s="2217"/>
      <c r="AP147" s="2217"/>
      <c r="AQ147" s="2218">
        <f t="shared" si="106"/>
        <v>0</v>
      </c>
      <c r="AR147" s="2217"/>
      <c r="AS147" s="2217"/>
      <c r="AT147" s="2217"/>
      <c r="AU147" s="2217"/>
      <c r="AV147" s="2218">
        <f t="shared" si="107"/>
        <v>0</v>
      </c>
      <c r="AW147" s="2217"/>
      <c r="AX147" s="2217"/>
      <c r="AY147" s="2217"/>
      <c r="AZ147" s="2217"/>
      <c r="BA147" s="2218">
        <f t="shared" si="108"/>
        <v>0</v>
      </c>
      <c r="BB147" s="2217"/>
      <c r="BC147" s="2217"/>
      <c r="BD147" s="2217"/>
      <c r="BE147" s="2217"/>
      <c r="BF147" s="2218">
        <f t="shared" si="109"/>
        <v>0</v>
      </c>
      <c r="BG147" s="2217"/>
      <c r="BH147" s="2217"/>
      <c r="BI147" s="2217"/>
      <c r="BJ147" s="2217"/>
      <c r="BK147" s="2218">
        <f t="shared" si="110"/>
        <v>0</v>
      </c>
      <c r="BL147" s="2217"/>
      <c r="BM147" s="2217"/>
      <c r="BN147" s="2217"/>
      <c r="BO147" s="2217"/>
      <c r="BP147" s="2217"/>
      <c r="BQ147" s="2218">
        <f t="shared" si="111"/>
        <v>0</v>
      </c>
      <c r="BR147" s="2217"/>
      <c r="BS147" s="2217"/>
      <c r="BT147" s="2217"/>
    </row>
    <row r="148" spans="1:72">
      <c r="A148" s="2215" t="s">
        <v>2133</v>
      </c>
      <c r="B148" s="2216" t="s">
        <v>2023</v>
      </c>
      <c r="C148" s="2218">
        <f t="shared" si="98"/>
        <v>0</v>
      </c>
      <c r="D148" s="2217"/>
      <c r="E148" s="2217"/>
      <c r="F148" s="2217"/>
      <c r="G148" s="2217"/>
      <c r="H148" s="2218">
        <f t="shared" si="99"/>
        <v>0</v>
      </c>
      <c r="I148" s="2217"/>
      <c r="J148" s="2217"/>
      <c r="K148" s="2217"/>
      <c r="L148" s="2217"/>
      <c r="M148" s="2218">
        <f t="shared" si="100"/>
        <v>0</v>
      </c>
      <c r="N148" s="2217"/>
      <c r="O148" s="2217"/>
      <c r="P148" s="2217"/>
      <c r="Q148" s="2217"/>
      <c r="R148" s="2218">
        <f t="shared" si="101"/>
        <v>0</v>
      </c>
      <c r="S148" s="2217"/>
      <c r="T148" s="2217"/>
      <c r="U148" s="2217"/>
      <c r="V148" s="2217"/>
      <c r="W148" s="2218">
        <f t="shared" si="102"/>
        <v>0</v>
      </c>
      <c r="X148" s="2217"/>
      <c r="Y148" s="2217"/>
      <c r="Z148" s="2217"/>
      <c r="AA148" s="2217"/>
      <c r="AB148" s="2218">
        <f t="shared" si="103"/>
        <v>0</v>
      </c>
      <c r="AC148" s="2217"/>
      <c r="AD148" s="2217"/>
      <c r="AE148" s="2217"/>
      <c r="AF148" s="2217"/>
      <c r="AG148" s="2218">
        <f t="shared" si="104"/>
        <v>0</v>
      </c>
      <c r="AH148" s="2217"/>
      <c r="AI148" s="2217"/>
      <c r="AJ148" s="2217"/>
      <c r="AK148" s="2217"/>
      <c r="AL148" s="2218">
        <f t="shared" si="105"/>
        <v>0</v>
      </c>
      <c r="AM148" s="2217"/>
      <c r="AN148" s="2217"/>
      <c r="AO148" s="2217"/>
      <c r="AP148" s="2217"/>
      <c r="AQ148" s="2218">
        <f t="shared" si="106"/>
        <v>0</v>
      </c>
      <c r="AR148" s="2217"/>
      <c r="AS148" s="2217"/>
      <c r="AT148" s="2217"/>
      <c r="AU148" s="2217"/>
      <c r="AV148" s="2218">
        <f t="shared" si="107"/>
        <v>0</v>
      </c>
      <c r="AW148" s="2217"/>
      <c r="AX148" s="2217"/>
      <c r="AY148" s="2217"/>
      <c r="AZ148" s="2217"/>
      <c r="BA148" s="2218">
        <f t="shared" si="108"/>
        <v>0</v>
      </c>
      <c r="BB148" s="2217"/>
      <c r="BC148" s="2217"/>
      <c r="BD148" s="2217"/>
      <c r="BE148" s="2217"/>
      <c r="BF148" s="2218">
        <f t="shared" si="109"/>
        <v>0</v>
      </c>
      <c r="BG148" s="2217"/>
      <c r="BH148" s="2217"/>
      <c r="BI148" s="2217"/>
      <c r="BJ148" s="2217"/>
      <c r="BK148" s="2218">
        <f t="shared" si="110"/>
        <v>0</v>
      </c>
      <c r="BL148" s="2217"/>
      <c r="BM148" s="2217"/>
      <c r="BN148" s="2217"/>
      <c r="BO148" s="2217"/>
      <c r="BP148" s="2217"/>
      <c r="BQ148" s="2218">
        <f t="shared" si="111"/>
        <v>0</v>
      </c>
      <c r="BR148" s="2217"/>
      <c r="BS148" s="2217"/>
      <c r="BT148" s="2217"/>
    </row>
    <row r="149" spans="1:72">
      <c r="A149" s="2215" t="s">
        <v>2134</v>
      </c>
      <c r="B149" s="2216" t="s">
        <v>2023</v>
      </c>
      <c r="C149" s="2218">
        <f t="shared" si="98"/>
        <v>0</v>
      </c>
      <c r="D149" s="2217"/>
      <c r="E149" s="2217"/>
      <c r="F149" s="2217"/>
      <c r="G149" s="2217"/>
      <c r="H149" s="2218">
        <f t="shared" si="99"/>
        <v>0</v>
      </c>
      <c r="I149" s="2217"/>
      <c r="J149" s="2217"/>
      <c r="K149" s="2217"/>
      <c r="L149" s="2217"/>
      <c r="M149" s="2218">
        <f t="shared" si="100"/>
        <v>0</v>
      </c>
      <c r="N149" s="2217"/>
      <c r="O149" s="2217"/>
      <c r="P149" s="2217"/>
      <c r="Q149" s="2217"/>
      <c r="R149" s="2218">
        <f t="shared" si="101"/>
        <v>0</v>
      </c>
      <c r="S149" s="2217"/>
      <c r="T149" s="2217"/>
      <c r="U149" s="2217"/>
      <c r="V149" s="2217"/>
      <c r="W149" s="2218">
        <f t="shared" si="102"/>
        <v>0</v>
      </c>
      <c r="X149" s="2217"/>
      <c r="Y149" s="2217"/>
      <c r="Z149" s="2217"/>
      <c r="AA149" s="2217"/>
      <c r="AB149" s="2218">
        <f t="shared" si="103"/>
        <v>0</v>
      </c>
      <c r="AC149" s="2217"/>
      <c r="AD149" s="2217"/>
      <c r="AE149" s="2217"/>
      <c r="AF149" s="2217"/>
      <c r="AG149" s="2218">
        <f t="shared" si="104"/>
        <v>0</v>
      </c>
      <c r="AH149" s="2217"/>
      <c r="AI149" s="2217"/>
      <c r="AJ149" s="2217"/>
      <c r="AK149" s="2217"/>
      <c r="AL149" s="2218">
        <f t="shared" si="105"/>
        <v>0</v>
      </c>
      <c r="AM149" s="2217"/>
      <c r="AN149" s="2217"/>
      <c r="AO149" s="2217"/>
      <c r="AP149" s="2217"/>
      <c r="AQ149" s="2218">
        <f t="shared" si="106"/>
        <v>0</v>
      </c>
      <c r="AR149" s="2217"/>
      <c r="AS149" s="2217"/>
      <c r="AT149" s="2217"/>
      <c r="AU149" s="2217"/>
      <c r="AV149" s="2218">
        <f t="shared" si="107"/>
        <v>0</v>
      </c>
      <c r="AW149" s="2217"/>
      <c r="AX149" s="2217"/>
      <c r="AY149" s="2217"/>
      <c r="AZ149" s="2217"/>
      <c r="BA149" s="2218">
        <f t="shared" si="108"/>
        <v>0</v>
      </c>
      <c r="BB149" s="2217"/>
      <c r="BC149" s="2217"/>
      <c r="BD149" s="2217"/>
      <c r="BE149" s="2217"/>
      <c r="BF149" s="2218">
        <f t="shared" si="109"/>
        <v>0</v>
      </c>
      <c r="BG149" s="2217"/>
      <c r="BH149" s="2217"/>
      <c r="BI149" s="2217"/>
      <c r="BJ149" s="2217"/>
      <c r="BK149" s="2218">
        <f t="shared" si="110"/>
        <v>0</v>
      </c>
      <c r="BL149" s="2217"/>
      <c r="BM149" s="2217"/>
      <c r="BN149" s="2217"/>
      <c r="BO149" s="2217"/>
      <c r="BP149" s="2217"/>
      <c r="BQ149" s="2218">
        <f t="shared" si="111"/>
        <v>0</v>
      </c>
      <c r="BR149" s="2217"/>
      <c r="BS149" s="2217"/>
      <c r="BT149" s="2217"/>
    </row>
    <row r="150" spans="1:72">
      <c r="A150" s="2215" t="s">
        <v>2135</v>
      </c>
      <c r="B150" s="2216" t="s">
        <v>2023</v>
      </c>
      <c r="C150" s="2218">
        <f t="shared" si="98"/>
        <v>0</v>
      </c>
      <c r="D150" s="2217"/>
      <c r="E150" s="2217"/>
      <c r="F150" s="2217"/>
      <c r="G150" s="2217"/>
      <c r="H150" s="2218">
        <f t="shared" si="99"/>
        <v>0</v>
      </c>
      <c r="I150" s="2217"/>
      <c r="J150" s="2217"/>
      <c r="K150" s="2217"/>
      <c r="L150" s="2217"/>
      <c r="M150" s="2218">
        <f t="shared" si="100"/>
        <v>0</v>
      </c>
      <c r="N150" s="2217"/>
      <c r="O150" s="2217"/>
      <c r="P150" s="2217"/>
      <c r="Q150" s="2217"/>
      <c r="R150" s="2218">
        <f t="shared" si="101"/>
        <v>0</v>
      </c>
      <c r="S150" s="2217"/>
      <c r="T150" s="2217"/>
      <c r="U150" s="2217"/>
      <c r="V150" s="2217"/>
      <c r="W150" s="2218">
        <f t="shared" si="102"/>
        <v>0</v>
      </c>
      <c r="X150" s="2217"/>
      <c r="Y150" s="2217"/>
      <c r="Z150" s="2217"/>
      <c r="AA150" s="2217"/>
      <c r="AB150" s="2218">
        <f t="shared" si="103"/>
        <v>0</v>
      </c>
      <c r="AC150" s="2217"/>
      <c r="AD150" s="2217"/>
      <c r="AE150" s="2217"/>
      <c r="AF150" s="2217"/>
      <c r="AG150" s="2218">
        <f t="shared" si="104"/>
        <v>0</v>
      </c>
      <c r="AH150" s="2217"/>
      <c r="AI150" s="2217"/>
      <c r="AJ150" s="2217"/>
      <c r="AK150" s="2217"/>
      <c r="AL150" s="2218">
        <f t="shared" si="105"/>
        <v>0</v>
      </c>
      <c r="AM150" s="2217"/>
      <c r="AN150" s="2217"/>
      <c r="AO150" s="2217"/>
      <c r="AP150" s="2217"/>
      <c r="AQ150" s="2218">
        <f t="shared" si="106"/>
        <v>0</v>
      </c>
      <c r="AR150" s="2217"/>
      <c r="AS150" s="2217"/>
      <c r="AT150" s="2217"/>
      <c r="AU150" s="2217"/>
      <c r="AV150" s="2218">
        <f t="shared" si="107"/>
        <v>0</v>
      </c>
      <c r="AW150" s="2217"/>
      <c r="AX150" s="2217"/>
      <c r="AY150" s="2217"/>
      <c r="AZ150" s="2217"/>
      <c r="BA150" s="2218">
        <f t="shared" si="108"/>
        <v>0</v>
      </c>
      <c r="BB150" s="2217"/>
      <c r="BC150" s="2217"/>
      <c r="BD150" s="2217"/>
      <c r="BE150" s="2217"/>
      <c r="BF150" s="2218">
        <f t="shared" si="109"/>
        <v>0</v>
      </c>
      <c r="BG150" s="2217"/>
      <c r="BH150" s="2217"/>
      <c r="BI150" s="2217"/>
      <c r="BJ150" s="2217"/>
      <c r="BK150" s="2218">
        <f t="shared" si="110"/>
        <v>0</v>
      </c>
      <c r="BL150" s="2217"/>
      <c r="BM150" s="2217"/>
      <c r="BN150" s="2217"/>
      <c r="BO150" s="2217"/>
      <c r="BP150" s="2217"/>
      <c r="BQ150" s="2218">
        <f t="shared" si="111"/>
        <v>0</v>
      </c>
      <c r="BR150" s="2217"/>
      <c r="BS150" s="2217"/>
      <c r="BT150" s="2217"/>
    </row>
    <row r="151" spans="1:72">
      <c r="A151" s="2215" t="s">
        <v>2136</v>
      </c>
      <c r="B151" s="2216" t="s">
        <v>2023</v>
      </c>
      <c r="C151" s="2218">
        <f t="shared" si="98"/>
        <v>0</v>
      </c>
      <c r="D151" s="2217"/>
      <c r="E151" s="2217"/>
      <c r="F151" s="2217"/>
      <c r="G151" s="2217"/>
      <c r="H151" s="2218">
        <f t="shared" si="99"/>
        <v>0</v>
      </c>
      <c r="I151" s="2217"/>
      <c r="J151" s="2217"/>
      <c r="K151" s="2217"/>
      <c r="L151" s="2217"/>
      <c r="M151" s="2218">
        <f t="shared" si="100"/>
        <v>0</v>
      </c>
      <c r="N151" s="2217"/>
      <c r="O151" s="2217"/>
      <c r="P151" s="2217"/>
      <c r="Q151" s="2217"/>
      <c r="R151" s="2218">
        <f t="shared" si="101"/>
        <v>0</v>
      </c>
      <c r="S151" s="2217"/>
      <c r="T151" s="2217"/>
      <c r="U151" s="2217"/>
      <c r="V151" s="2217"/>
      <c r="W151" s="2218">
        <f t="shared" si="102"/>
        <v>0</v>
      </c>
      <c r="X151" s="2217"/>
      <c r="Y151" s="2217"/>
      <c r="Z151" s="2217"/>
      <c r="AA151" s="2217"/>
      <c r="AB151" s="2218">
        <f t="shared" si="103"/>
        <v>0</v>
      </c>
      <c r="AC151" s="2217"/>
      <c r="AD151" s="2217"/>
      <c r="AE151" s="2217"/>
      <c r="AF151" s="2217"/>
      <c r="AG151" s="2218">
        <f t="shared" si="104"/>
        <v>0</v>
      </c>
      <c r="AH151" s="2217"/>
      <c r="AI151" s="2217"/>
      <c r="AJ151" s="2217"/>
      <c r="AK151" s="2217"/>
      <c r="AL151" s="2218">
        <f t="shared" si="105"/>
        <v>0</v>
      </c>
      <c r="AM151" s="2217"/>
      <c r="AN151" s="2217"/>
      <c r="AO151" s="2217"/>
      <c r="AP151" s="2217"/>
      <c r="AQ151" s="2218">
        <f t="shared" si="106"/>
        <v>0</v>
      </c>
      <c r="AR151" s="2217"/>
      <c r="AS151" s="2217"/>
      <c r="AT151" s="2217"/>
      <c r="AU151" s="2217"/>
      <c r="AV151" s="2218">
        <f t="shared" si="107"/>
        <v>0</v>
      </c>
      <c r="AW151" s="2217"/>
      <c r="AX151" s="2217"/>
      <c r="AY151" s="2217"/>
      <c r="AZ151" s="2217"/>
      <c r="BA151" s="2218">
        <f t="shared" si="108"/>
        <v>0</v>
      </c>
      <c r="BB151" s="2217"/>
      <c r="BC151" s="2217"/>
      <c r="BD151" s="2217"/>
      <c r="BE151" s="2217"/>
      <c r="BF151" s="2218">
        <f t="shared" si="109"/>
        <v>0</v>
      </c>
      <c r="BG151" s="2217"/>
      <c r="BH151" s="2217"/>
      <c r="BI151" s="2217"/>
      <c r="BJ151" s="2217"/>
      <c r="BK151" s="2218">
        <f t="shared" si="110"/>
        <v>0</v>
      </c>
      <c r="BL151" s="2217"/>
      <c r="BM151" s="2217"/>
      <c r="BN151" s="2217"/>
      <c r="BO151" s="2217"/>
      <c r="BP151" s="2217"/>
      <c r="BQ151" s="2218">
        <f t="shared" si="111"/>
        <v>0</v>
      </c>
      <c r="BR151" s="2217"/>
      <c r="BS151" s="2217"/>
      <c r="BT151" s="2217"/>
    </row>
    <row r="152" spans="1:72">
      <c r="A152" s="2215" t="s">
        <v>2137</v>
      </c>
      <c r="B152" s="2216" t="s">
        <v>2023</v>
      </c>
      <c r="C152" s="2218">
        <f t="shared" si="98"/>
        <v>0</v>
      </c>
      <c r="D152" s="2217"/>
      <c r="E152" s="2217"/>
      <c r="F152" s="2217"/>
      <c r="G152" s="2217"/>
      <c r="H152" s="2218">
        <f t="shared" si="99"/>
        <v>0</v>
      </c>
      <c r="I152" s="2217"/>
      <c r="J152" s="2217"/>
      <c r="K152" s="2217"/>
      <c r="L152" s="2217"/>
      <c r="M152" s="2218">
        <f t="shared" si="100"/>
        <v>0</v>
      </c>
      <c r="N152" s="2217"/>
      <c r="O152" s="2217"/>
      <c r="P152" s="2217"/>
      <c r="Q152" s="2217"/>
      <c r="R152" s="2218">
        <f t="shared" si="101"/>
        <v>0</v>
      </c>
      <c r="S152" s="2217"/>
      <c r="T152" s="2217"/>
      <c r="U152" s="2217"/>
      <c r="V152" s="2217"/>
      <c r="W152" s="2218">
        <f t="shared" si="102"/>
        <v>0</v>
      </c>
      <c r="X152" s="2217"/>
      <c r="Y152" s="2217"/>
      <c r="Z152" s="2217"/>
      <c r="AA152" s="2217"/>
      <c r="AB152" s="2218">
        <f t="shared" si="103"/>
        <v>0</v>
      </c>
      <c r="AC152" s="2217"/>
      <c r="AD152" s="2217"/>
      <c r="AE152" s="2217"/>
      <c r="AF152" s="2217"/>
      <c r="AG152" s="2218">
        <f t="shared" si="104"/>
        <v>0</v>
      </c>
      <c r="AH152" s="2217"/>
      <c r="AI152" s="2217"/>
      <c r="AJ152" s="2217"/>
      <c r="AK152" s="2217"/>
      <c r="AL152" s="2218">
        <f t="shared" si="105"/>
        <v>0</v>
      </c>
      <c r="AM152" s="2217"/>
      <c r="AN152" s="2217"/>
      <c r="AO152" s="2217"/>
      <c r="AP152" s="2217"/>
      <c r="AQ152" s="2218">
        <f t="shared" si="106"/>
        <v>0</v>
      </c>
      <c r="AR152" s="2217"/>
      <c r="AS152" s="2217"/>
      <c r="AT152" s="2217"/>
      <c r="AU152" s="2217"/>
      <c r="AV152" s="2218">
        <f t="shared" si="107"/>
        <v>0</v>
      </c>
      <c r="AW152" s="2217"/>
      <c r="AX152" s="2217"/>
      <c r="AY152" s="2217"/>
      <c r="AZ152" s="2217"/>
      <c r="BA152" s="2218">
        <f t="shared" si="108"/>
        <v>0</v>
      </c>
      <c r="BB152" s="2217"/>
      <c r="BC152" s="2217"/>
      <c r="BD152" s="2217"/>
      <c r="BE152" s="2217"/>
      <c r="BF152" s="2218">
        <f t="shared" si="109"/>
        <v>0</v>
      </c>
      <c r="BG152" s="2217"/>
      <c r="BH152" s="2217"/>
      <c r="BI152" s="2217"/>
      <c r="BJ152" s="2217"/>
      <c r="BK152" s="2218">
        <f t="shared" si="110"/>
        <v>0</v>
      </c>
      <c r="BL152" s="2217"/>
      <c r="BM152" s="2217"/>
      <c r="BN152" s="2217"/>
      <c r="BO152" s="2217"/>
      <c r="BP152" s="2217"/>
      <c r="BQ152" s="2218">
        <f t="shared" si="111"/>
        <v>0</v>
      </c>
      <c r="BR152" s="2217"/>
      <c r="BS152" s="2217"/>
      <c r="BT152" s="2217"/>
    </row>
    <row r="153" spans="1:72">
      <c r="A153" s="2215" t="s">
        <v>2138</v>
      </c>
      <c r="B153" s="2216" t="s">
        <v>2023</v>
      </c>
      <c r="C153" s="2218">
        <f t="shared" si="98"/>
        <v>0</v>
      </c>
      <c r="D153" s="2217"/>
      <c r="E153" s="2217"/>
      <c r="F153" s="2217"/>
      <c r="G153" s="2217"/>
      <c r="H153" s="2218">
        <f t="shared" si="99"/>
        <v>0</v>
      </c>
      <c r="I153" s="2217"/>
      <c r="J153" s="2217"/>
      <c r="K153" s="2217"/>
      <c r="L153" s="2217"/>
      <c r="M153" s="2218">
        <f t="shared" si="100"/>
        <v>0</v>
      </c>
      <c r="N153" s="2217"/>
      <c r="O153" s="2217"/>
      <c r="P153" s="2217"/>
      <c r="Q153" s="2217"/>
      <c r="R153" s="2218">
        <f t="shared" si="101"/>
        <v>0</v>
      </c>
      <c r="S153" s="2217"/>
      <c r="T153" s="2217"/>
      <c r="U153" s="2217"/>
      <c r="V153" s="2217"/>
      <c r="W153" s="2218">
        <f t="shared" si="102"/>
        <v>0</v>
      </c>
      <c r="X153" s="2217"/>
      <c r="Y153" s="2217"/>
      <c r="Z153" s="2217"/>
      <c r="AA153" s="2217"/>
      <c r="AB153" s="2218">
        <f t="shared" si="103"/>
        <v>0</v>
      </c>
      <c r="AC153" s="2217"/>
      <c r="AD153" s="2217"/>
      <c r="AE153" s="2217"/>
      <c r="AF153" s="2217"/>
      <c r="AG153" s="2218">
        <f t="shared" si="104"/>
        <v>0</v>
      </c>
      <c r="AH153" s="2217"/>
      <c r="AI153" s="2217"/>
      <c r="AJ153" s="2217"/>
      <c r="AK153" s="2217"/>
      <c r="AL153" s="2218">
        <f t="shared" si="105"/>
        <v>0</v>
      </c>
      <c r="AM153" s="2217"/>
      <c r="AN153" s="2217"/>
      <c r="AO153" s="2217"/>
      <c r="AP153" s="2217"/>
      <c r="AQ153" s="2218">
        <f t="shared" si="106"/>
        <v>0</v>
      </c>
      <c r="AR153" s="2217"/>
      <c r="AS153" s="2217"/>
      <c r="AT153" s="2217"/>
      <c r="AU153" s="2217"/>
      <c r="AV153" s="2218">
        <f t="shared" si="107"/>
        <v>0</v>
      </c>
      <c r="AW153" s="2217"/>
      <c r="AX153" s="2217"/>
      <c r="AY153" s="2217"/>
      <c r="AZ153" s="2217"/>
      <c r="BA153" s="2218">
        <f t="shared" si="108"/>
        <v>0</v>
      </c>
      <c r="BB153" s="2217"/>
      <c r="BC153" s="2217"/>
      <c r="BD153" s="2217"/>
      <c r="BE153" s="2217"/>
      <c r="BF153" s="2218">
        <f t="shared" si="109"/>
        <v>0</v>
      </c>
      <c r="BG153" s="2217"/>
      <c r="BH153" s="2217"/>
      <c r="BI153" s="2217"/>
      <c r="BJ153" s="2217"/>
      <c r="BK153" s="2218">
        <f t="shared" si="110"/>
        <v>0</v>
      </c>
      <c r="BL153" s="2217"/>
      <c r="BM153" s="2217"/>
      <c r="BN153" s="2217"/>
      <c r="BO153" s="2217"/>
      <c r="BP153" s="2217"/>
      <c r="BQ153" s="2218">
        <f t="shared" si="111"/>
        <v>0</v>
      </c>
      <c r="BR153" s="2217"/>
      <c r="BS153" s="2217"/>
      <c r="BT153" s="2217"/>
    </row>
    <row r="154" spans="1:72">
      <c r="A154" s="2215" t="s">
        <v>2139</v>
      </c>
      <c r="B154" s="2216" t="s">
        <v>2023</v>
      </c>
      <c r="C154" s="2218">
        <f t="shared" si="98"/>
        <v>0</v>
      </c>
      <c r="D154" s="2217"/>
      <c r="E154" s="2217"/>
      <c r="F154" s="2217"/>
      <c r="G154" s="2217"/>
      <c r="H154" s="2218">
        <f t="shared" si="99"/>
        <v>0</v>
      </c>
      <c r="I154" s="2217"/>
      <c r="J154" s="2217"/>
      <c r="K154" s="2217"/>
      <c r="L154" s="2217"/>
      <c r="M154" s="2218">
        <f t="shared" si="100"/>
        <v>0</v>
      </c>
      <c r="N154" s="2217"/>
      <c r="O154" s="2217"/>
      <c r="P154" s="2217"/>
      <c r="Q154" s="2217"/>
      <c r="R154" s="2218">
        <f t="shared" si="101"/>
        <v>0</v>
      </c>
      <c r="S154" s="2217"/>
      <c r="T154" s="2217"/>
      <c r="U154" s="2217"/>
      <c r="V154" s="2217"/>
      <c r="W154" s="2218">
        <f t="shared" si="102"/>
        <v>0</v>
      </c>
      <c r="X154" s="2217"/>
      <c r="Y154" s="2217"/>
      <c r="Z154" s="2217"/>
      <c r="AA154" s="2217"/>
      <c r="AB154" s="2218">
        <f t="shared" si="103"/>
        <v>0</v>
      </c>
      <c r="AC154" s="2217"/>
      <c r="AD154" s="2217"/>
      <c r="AE154" s="2217"/>
      <c r="AF154" s="2217"/>
      <c r="AG154" s="2218">
        <f t="shared" si="104"/>
        <v>0</v>
      </c>
      <c r="AH154" s="2217"/>
      <c r="AI154" s="2217"/>
      <c r="AJ154" s="2217"/>
      <c r="AK154" s="2217"/>
      <c r="AL154" s="2218">
        <f t="shared" si="105"/>
        <v>0</v>
      </c>
      <c r="AM154" s="2217"/>
      <c r="AN154" s="2217"/>
      <c r="AO154" s="2217"/>
      <c r="AP154" s="2217"/>
      <c r="AQ154" s="2218">
        <f t="shared" si="106"/>
        <v>0</v>
      </c>
      <c r="AR154" s="2217"/>
      <c r="AS154" s="2217"/>
      <c r="AT154" s="2217"/>
      <c r="AU154" s="2217"/>
      <c r="AV154" s="2218">
        <f t="shared" si="107"/>
        <v>0</v>
      </c>
      <c r="AW154" s="2217"/>
      <c r="AX154" s="2217"/>
      <c r="AY154" s="2217"/>
      <c r="AZ154" s="2217"/>
      <c r="BA154" s="2218">
        <f t="shared" si="108"/>
        <v>0</v>
      </c>
      <c r="BB154" s="2217"/>
      <c r="BC154" s="2217"/>
      <c r="BD154" s="2217"/>
      <c r="BE154" s="2217"/>
      <c r="BF154" s="2218">
        <f t="shared" si="109"/>
        <v>0</v>
      </c>
      <c r="BG154" s="2217"/>
      <c r="BH154" s="2217"/>
      <c r="BI154" s="2217"/>
      <c r="BJ154" s="2217"/>
      <c r="BK154" s="2218">
        <f t="shared" si="110"/>
        <v>0</v>
      </c>
      <c r="BL154" s="2217"/>
      <c r="BM154" s="2217"/>
      <c r="BN154" s="2217"/>
      <c r="BO154" s="2217"/>
      <c r="BP154" s="2217"/>
      <c r="BQ154" s="2218">
        <f t="shared" si="111"/>
        <v>0</v>
      </c>
      <c r="BR154" s="2217"/>
      <c r="BS154" s="2217"/>
      <c r="BT154" s="2217"/>
    </row>
    <row r="155" spans="1:72">
      <c r="A155" s="2215" t="s">
        <v>2140</v>
      </c>
      <c r="B155" s="2216" t="s">
        <v>2023</v>
      </c>
      <c r="C155" s="2218">
        <f t="shared" si="98"/>
        <v>0</v>
      </c>
      <c r="D155" s="2217"/>
      <c r="E155" s="2217"/>
      <c r="F155" s="2217"/>
      <c r="G155" s="2217"/>
      <c r="H155" s="2218">
        <f t="shared" si="99"/>
        <v>0</v>
      </c>
      <c r="I155" s="2217"/>
      <c r="J155" s="2217"/>
      <c r="K155" s="2217"/>
      <c r="L155" s="2217"/>
      <c r="M155" s="2218">
        <f t="shared" si="100"/>
        <v>0</v>
      </c>
      <c r="N155" s="2217"/>
      <c r="O155" s="2217"/>
      <c r="P155" s="2217"/>
      <c r="Q155" s="2217"/>
      <c r="R155" s="2218">
        <f t="shared" si="101"/>
        <v>0</v>
      </c>
      <c r="S155" s="2217"/>
      <c r="T155" s="2217"/>
      <c r="U155" s="2217"/>
      <c r="V155" s="2217"/>
      <c r="W155" s="2218">
        <f t="shared" si="102"/>
        <v>0</v>
      </c>
      <c r="X155" s="2217"/>
      <c r="Y155" s="2217"/>
      <c r="Z155" s="2217"/>
      <c r="AA155" s="2217"/>
      <c r="AB155" s="2218">
        <f t="shared" si="103"/>
        <v>0</v>
      </c>
      <c r="AC155" s="2217"/>
      <c r="AD155" s="2217"/>
      <c r="AE155" s="2217"/>
      <c r="AF155" s="2217"/>
      <c r="AG155" s="2218">
        <f t="shared" si="104"/>
        <v>0</v>
      </c>
      <c r="AH155" s="2217"/>
      <c r="AI155" s="2217"/>
      <c r="AJ155" s="2217"/>
      <c r="AK155" s="2217"/>
      <c r="AL155" s="2218">
        <f t="shared" si="105"/>
        <v>0</v>
      </c>
      <c r="AM155" s="2217"/>
      <c r="AN155" s="2217"/>
      <c r="AO155" s="2217"/>
      <c r="AP155" s="2217"/>
      <c r="AQ155" s="2218">
        <f t="shared" si="106"/>
        <v>0</v>
      </c>
      <c r="AR155" s="2217"/>
      <c r="AS155" s="2217"/>
      <c r="AT155" s="2217"/>
      <c r="AU155" s="2217"/>
      <c r="AV155" s="2218">
        <f t="shared" si="107"/>
        <v>0</v>
      </c>
      <c r="AW155" s="2217"/>
      <c r="AX155" s="2217"/>
      <c r="AY155" s="2217"/>
      <c r="AZ155" s="2217"/>
      <c r="BA155" s="2218">
        <f t="shared" si="108"/>
        <v>0</v>
      </c>
      <c r="BB155" s="2217"/>
      <c r="BC155" s="2217"/>
      <c r="BD155" s="2217"/>
      <c r="BE155" s="2217"/>
      <c r="BF155" s="2218">
        <f t="shared" si="109"/>
        <v>0</v>
      </c>
      <c r="BG155" s="2217"/>
      <c r="BH155" s="2217"/>
      <c r="BI155" s="2217"/>
      <c r="BJ155" s="2217"/>
      <c r="BK155" s="2218">
        <f t="shared" si="110"/>
        <v>0</v>
      </c>
      <c r="BL155" s="2217"/>
      <c r="BM155" s="2217"/>
      <c r="BN155" s="2217"/>
      <c r="BO155" s="2217"/>
      <c r="BP155" s="2217"/>
      <c r="BQ155" s="2218">
        <f t="shared" si="111"/>
        <v>0</v>
      </c>
      <c r="BR155" s="2217"/>
      <c r="BS155" s="2217"/>
      <c r="BT155" s="2217"/>
    </row>
    <row r="156" spans="1:72">
      <c r="A156" s="2215" t="s">
        <v>2141</v>
      </c>
      <c r="B156" s="2216" t="s">
        <v>2023</v>
      </c>
      <c r="C156" s="2218">
        <f t="shared" si="98"/>
        <v>0</v>
      </c>
      <c r="D156" s="2217"/>
      <c r="E156" s="2217"/>
      <c r="F156" s="2217"/>
      <c r="G156" s="2217"/>
      <c r="H156" s="2218">
        <f t="shared" si="99"/>
        <v>0</v>
      </c>
      <c r="I156" s="2217"/>
      <c r="J156" s="2217"/>
      <c r="K156" s="2217"/>
      <c r="L156" s="2217"/>
      <c r="M156" s="2218">
        <f t="shared" si="100"/>
        <v>0</v>
      </c>
      <c r="N156" s="2217"/>
      <c r="O156" s="2217"/>
      <c r="P156" s="2217"/>
      <c r="Q156" s="2217"/>
      <c r="R156" s="2218">
        <f t="shared" si="101"/>
        <v>0</v>
      </c>
      <c r="S156" s="2217"/>
      <c r="T156" s="2217"/>
      <c r="U156" s="2217"/>
      <c r="V156" s="2217"/>
      <c r="W156" s="2218">
        <f t="shared" si="102"/>
        <v>0</v>
      </c>
      <c r="X156" s="2217"/>
      <c r="Y156" s="2217"/>
      <c r="Z156" s="2217"/>
      <c r="AA156" s="2217"/>
      <c r="AB156" s="2218">
        <f t="shared" si="103"/>
        <v>0</v>
      </c>
      <c r="AC156" s="2217"/>
      <c r="AD156" s="2217"/>
      <c r="AE156" s="2217"/>
      <c r="AF156" s="2217"/>
      <c r="AG156" s="2218">
        <f t="shared" si="104"/>
        <v>0</v>
      </c>
      <c r="AH156" s="2217"/>
      <c r="AI156" s="2217"/>
      <c r="AJ156" s="2217"/>
      <c r="AK156" s="2217"/>
      <c r="AL156" s="2218">
        <f t="shared" si="105"/>
        <v>0</v>
      </c>
      <c r="AM156" s="2217"/>
      <c r="AN156" s="2217"/>
      <c r="AO156" s="2217"/>
      <c r="AP156" s="2217"/>
      <c r="AQ156" s="2218">
        <f t="shared" si="106"/>
        <v>0</v>
      </c>
      <c r="AR156" s="2217"/>
      <c r="AS156" s="2217"/>
      <c r="AT156" s="2217"/>
      <c r="AU156" s="2217"/>
      <c r="AV156" s="2218">
        <f t="shared" si="107"/>
        <v>0</v>
      </c>
      <c r="AW156" s="2217"/>
      <c r="AX156" s="2217"/>
      <c r="AY156" s="2217"/>
      <c r="AZ156" s="2217"/>
      <c r="BA156" s="2218">
        <f t="shared" si="108"/>
        <v>0</v>
      </c>
      <c r="BB156" s="2217"/>
      <c r="BC156" s="2217"/>
      <c r="BD156" s="2217"/>
      <c r="BE156" s="2217"/>
      <c r="BF156" s="2218">
        <f t="shared" si="109"/>
        <v>0</v>
      </c>
      <c r="BG156" s="2217"/>
      <c r="BH156" s="2217"/>
      <c r="BI156" s="2217"/>
      <c r="BJ156" s="2217"/>
      <c r="BK156" s="2218">
        <f t="shared" si="110"/>
        <v>0</v>
      </c>
      <c r="BL156" s="2217"/>
      <c r="BM156" s="2217"/>
      <c r="BN156" s="2217"/>
      <c r="BO156" s="2217"/>
      <c r="BP156" s="2217"/>
      <c r="BQ156" s="2218">
        <f t="shared" si="111"/>
        <v>0</v>
      </c>
      <c r="BR156" s="2217"/>
      <c r="BS156" s="2217"/>
      <c r="BT156" s="2217"/>
    </row>
    <row r="157" spans="1:72">
      <c r="A157" s="2215" t="s">
        <v>2142</v>
      </c>
      <c r="B157" s="2216" t="s">
        <v>2023</v>
      </c>
      <c r="C157" s="2218">
        <f t="shared" si="98"/>
        <v>0</v>
      </c>
      <c r="D157" s="2217"/>
      <c r="E157" s="2217"/>
      <c r="F157" s="2217"/>
      <c r="G157" s="2217"/>
      <c r="H157" s="2218">
        <f t="shared" si="99"/>
        <v>0</v>
      </c>
      <c r="I157" s="2217"/>
      <c r="J157" s="2217"/>
      <c r="K157" s="2217"/>
      <c r="L157" s="2217"/>
      <c r="M157" s="2218">
        <f t="shared" si="100"/>
        <v>0</v>
      </c>
      <c r="N157" s="2217"/>
      <c r="O157" s="2217"/>
      <c r="P157" s="2217"/>
      <c r="Q157" s="2217"/>
      <c r="R157" s="2218">
        <f t="shared" si="101"/>
        <v>0</v>
      </c>
      <c r="S157" s="2217"/>
      <c r="T157" s="2217"/>
      <c r="U157" s="2217"/>
      <c r="V157" s="2217"/>
      <c r="W157" s="2218">
        <f t="shared" si="102"/>
        <v>0</v>
      </c>
      <c r="X157" s="2217"/>
      <c r="Y157" s="2217"/>
      <c r="Z157" s="2217"/>
      <c r="AA157" s="2217"/>
      <c r="AB157" s="2218">
        <f t="shared" si="103"/>
        <v>0</v>
      </c>
      <c r="AC157" s="2217"/>
      <c r="AD157" s="2217"/>
      <c r="AE157" s="2217"/>
      <c r="AF157" s="2217"/>
      <c r="AG157" s="2218">
        <f t="shared" si="104"/>
        <v>0</v>
      </c>
      <c r="AH157" s="2217"/>
      <c r="AI157" s="2217"/>
      <c r="AJ157" s="2217"/>
      <c r="AK157" s="2217"/>
      <c r="AL157" s="2218">
        <f t="shared" si="105"/>
        <v>0</v>
      </c>
      <c r="AM157" s="2217"/>
      <c r="AN157" s="2217"/>
      <c r="AO157" s="2217"/>
      <c r="AP157" s="2217"/>
      <c r="AQ157" s="2218">
        <f t="shared" si="106"/>
        <v>0</v>
      </c>
      <c r="AR157" s="2217"/>
      <c r="AS157" s="2217"/>
      <c r="AT157" s="2217"/>
      <c r="AU157" s="2217"/>
      <c r="AV157" s="2218">
        <f t="shared" si="107"/>
        <v>0</v>
      </c>
      <c r="AW157" s="2217"/>
      <c r="AX157" s="2217"/>
      <c r="AY157" s="2217"/>
      <c r="AZ157" s="2217"/>
      <c r="BA157" s="2218">
        <f t="shared" si="108"/>
        <v>0</v>
      </c>
      <c r="BB157" s="2217"/>
      <c r="BC157" s="2217"/>
      <c r="BD157" s="2217"/>
      <c r="BE157" s="2217"/>
      <c r="BF157" s="2218">
        <f t="shared" si="109"/>
        <v>0</v>
      </c>
      <c r="BG157" s="2217"/>
      <c r="BH157" s="2217"/>
      <c r="BI157" s="2217"/>
      <c r="BJ157" s="2217"/>
      <c r="BK157" s="2218">
        <f t="shared" si="110"/>
        <v>0</v>
      </c>
      <c r="BL157" s="2217"/>
      <c r="BM157" s="2217"/>
      <c r="BN157" s="2217"/>
      <c r="BO157" s="2217"/>
      <c r="BP157" s="2217"/>
      <c r="BQ157" s="2218">
        <f t="shared" si="111"/>
        <v>0</v>
      </c>
      <c r="BR157" s="2217"/>
      <c r="BS157" s="2217"/>
      <c r="BT157" s="2217"/>
    </row>
    <row r="158" spans="1:72">
      <c r="A158" s="2215" t="s">
        <v>2143</v>
      </c>
      <c r="B158" s="2216" t="s">
        <v>2023</v>
      </c>
      <c r="C158" s="2218">
        <f t="shared" si="98"/>
        <v>0</v>
      </c>
      <c r="D158" s="2217"/>
      <c r="E158" s="2217"/>
      <c r="F158" s="2217"/>
      <c r="G158" s="2217"/>
      <c r="H158" s="2218">
        <f t="shared" si="99"/>
        <v>0</v>
      </c>
      <c r="I158" s="2217"/>
      <c r="J158" s="2217"/>
      <c r="K158" s="2217"/>
      <c r="L158" s="2217"/>
      <c r="M158" s="2218">
        <f t="shared" si="100"/>
        <v>0</v>
      </c>
      <c r="N158" s="2217"/>
      <c r="O158" s="2217"/>
      <c r="P158" s="2217"/>
      <c r="Q158" s="2217"/>
      <c r="R158" s="2218">
        <f t="shared" si="101"/>
        <v>0</v>
      </c>
      <c r="S158" s="2217"/>
      <c r="T158" s="2217"/>
      <c r="U158" s="2217"/>
      <c r="V158" s="2217"/>
      <c r="W158" s="2218">
        <f t="shared" si="102"/>
        <v>0</v>
      </c>
      <c r="X158" s="2217"/>
      <c r="Y158" s="2217"/>
      <c r="Z158" s="2217"/>
      <c r="AA158" s="2217"/>
      <c r="AB158" s="2218">
        <f t="shared" si="103"/>
        <v>0</v>
      </c>
      <c r="AC158" s="2217"/>
      <c r="AD158" s="2217"/>
      <c r="AE158" s="2217"/>
      <c r="AF158" s="2217"/>
      <c r="AG158" s="2218">
        <f t="shared" si="104"/>
        <v>0</v>
      </c>
      <c r="AH158" s="2217"/>
      <c r="AI158" s="2217"/>
      <c r="AJ158" s="2217"/>
      <c r="AK158" s="2217"/>
      <c r="AL158" s="2218">
        <f t="shared" si="105"/>
        <v>0</v>
      </c>
      <c r="AM158" s="2217"/>
      <c r="AN158" s="2217"/>
      <c r="AO158" s="2217"/>
      <c r="AP158" s="2217"/>
      <c r="AQ158" s="2218">
        <f t="shared" si="106"/>
        <v>0</v>
      </c>
      <c r="AR158" s="2217"/>
      <c r="AS158" s="2217"/>
      <c r="AT158" s="2217"/>
      <c r="AU158" s="2217"/>
      <c r="AV158" s="2218">
        <f t="shared" si="107"/>
        <v>0</v>
      </c>
      <c r="AW158" s="2217"/>
      <c r="AX158" s="2217"/>
      <c r="AY158" s="2217"/>
      <c r="AZ158" s="2217"/>
      <c r="BA158" s="2218">
        <f t="shared" si="108"/>
        <v>0</v>
      </c>
      <c r="BB158" s="2217"/>
      <c r="BC158" s="2217"/>
      <c r="BD158" s="2217"/>
      <c r="BE158" s="2217"/>
      <c r="BF158" s="2218">
        <f t="shared" si="109"/>
        <v>0</v>
      </c>
      <c r="BG158" s="2217"/>
      <c r="BH158" s="2217"/>
      <c r="BI158" s="2217"/>
      <c r="BJ158" s="2217"/>
      <c r="BK158" s="2218">
        <f t="shared" si="110"/>
        <v>0</v>
      </c>
      <c r="BL158" s="2217"/>
      <c r="BM158" s="2217"/>
      <c r="BN158" s="2217"/>
      <c r="BO158" s="2217"/>
      <c r="BP158" s="2217"/>
      <c r="BQ158" s="2218">
        <f t="shared" si="111"/>
        <v>0</v>
      </c>
      <c r="BR158" s="2217"/>
      <c r="BS158" s="2217"/>
      <c r="BT158" s="2217"/>
    </row>
    <row r="159" spans="1:72">
      <c r="A159" s="2215" t="s">
        <v>2144</v>
      </c>
      <c r="B159" s="2216" t="s">
        <v>2023</v>
      </c>
      <c r="C159" s="2218">
        <f t="shared" si="98"/>
        <v>0</v>
      </c>
      <c r="D159" s="2217"/>
      <c r="E159" s="2217"/>
      <c r="F159" s="2217"/>
      <c r="G159" s="2217"/>
      <c r="H159" s="2218">
        <f t="shared" si="99"/>
        <v>0</v>
      </c>
      <c r="I159" s="2217"/>
      <c r="J159" s="2217"/>
      <c r="K159" s="2217"/>
      <c r="L159" s="2217"/>
      <c r="M159" s="2218">
        <f t="shared" si="100"/>
        <v>0</v>
      </c>
      <c r="N159" s="2217"/>
      <c r="O159" s="2217"/>
      <c r="P159" s="2217"/>
      <c r="Q159" s="2217"/>
      <c r="R159" s="2218">
        <f t="shared" si="101"/>
        <v>0</v>
      </c>
      <c r="S159" s="2217"/>
      <c r="T159" s="2217"/>
      <c r="U159" s="2217"/>
      <c r="V159" s="2217"/>
      <c r="W159" s="2218">
        <f t="shared" si="102"/>
        <v>0</v>
      </c>
      <c r="X159" s="2217"/>
      <c r="Y159" s="2217"/>
      <c r="Z159" s="2217"/>
      <c r="AA159" s="2217"/>
      <c r="AB159" s="2218">
        <f t="shared" si="103"/>
        <v>0</v>
      </c>
      <c r="AC159" s="2217"/>
      <c r="AD159" s="2217"/>
      <c r="AE159" s="2217"/>
      <c r="AF159" s="2217"/>
      <c r="AG159" s="2218">
        <f t="shared" si="104"/>
        <v>0</v>
      </c>
      <c r="AH159" s="2217"/>
      <c r="AI159" s="2217"/>
      <c r="AJ159" s="2217"/>
      <c r="AK159" s="2217"/>
      <c r="AL159" s="2218">
        <f t="shared" si="105"/>
        <v>0</v>
      </c>
      <c r="AM159" s="2217"/>
      <c r="AN159" s="2217"/>
      <c r="AO159" s="2217"/>
      <c r="AP159" s="2217"/>
      <c r="AQ159" s="2218">
        <f t="shared" si="106"/>
        <v>0</v>
      </c>
      <c r="AR159" s="2217"/>
      <c r="AS159" s="2217"/>
      <c r="AT159" s="2217"/>
      <c r="AU159" s="2217"/>
      <c r="AV159" s="2218">
        <f t="shared" si="107"/>
        <v>0</v>
      </c>
      <c r="AW159" s="2217"/>
      <c r="AX159" s="2217"/>
      <c r="AY159" s="2217"/>
      <c r="AZ159" s="2217"/>
      <c r="BA159" s="2218">
        <f t="shared" si="108"/>
        <v>0</v>
      </c>
      <c r="BB159" s="2217"/>
      <c r="BC159" s="2217"/>
      <c r="BD159" s="2217"/>
      <c r="BE159" s="2217"/>
      <c r="BF159" s="2218">
        <f t="shared" si="109"/>
        <v>0</v>
      </c>
      <c r="BG159" s="2217"/>
      <c r="BH159" s="2217"/>
      <c r="BI159" s="2217"/>
      <c r="BJ159" s="2217"/>
      <c r="BK159" s="2218">
        <f t="shared" si="110"/>
        <v>0</v>
      </c>
      <c r="BL159" s="2217"/>
      <c r="BM159" s="2217"/>
      <c r="BN159" s="2217"/>
      <c r="BO159" s="2217"/>
      <c r="BP159" s="2217"/>
      <c r="BQ159" s="2218">
        <f t="shared" si="111"/>
        <v>0</v>
      </c>
      <c r="BR159" s="2217"/>
      <c r="BS159" s="2217"/>
      <c r="BT159" s="2217"/>
    </row>
    <row r="160" spans="1:72">
      <c r="A160" s="2215" t="s">
        <v>2145</v>
      </c>
      <c r="B160" s="2216" t="s">
        <v>2023</v>
      </c>
      <c r="C160" s="2218">
        <f t="shared" si="98"/>
        <v>0</v>
      </c>
      <c r="D160" s="2217"/>
      <c r="E160" s="2217"/>
      <c r="F160" s="2217"/>
      <c r="G160" s="2217"/>
      <c r="H160" s="2218">
        <f t="shared" si="99"/>
        <v>0</v>
      </c>
      <c r="I160" s="2217"/>
      <c r="J160" s="2217"/>
      <c r="K160" s="2217"/>
      <c r="L160" s="2217"/>
      <c r="M160" s="2218">
        <f t="shared" si="100"/>
        <v>0</v>
      </c>
      <c r="N160" s="2217"/>
      <c r="O160" s="2217"/>
      <c r="P160" s="2217"/>
      <c r="Q160" s="2217"/>
      <c r="R160" s="2218">
        <f t="shared" si="101"/>
        <v>0</v>
      </c>
      <c r="S160" s="2217"/>
      <c r="T160" s="2217"/>
      <c r="U160" s="2217"/>
      <c r="V160" s="2217"/>
      <c r="W160" s="2218">
        <f t="shared" si="102"/>
        <v>0</v>
      </c>
      <c r="X160" s="2217"/>
      <c r="Y160" s="2217"/>
      <c r="Z160" s="2217"/>
      <c r="AA160" s="2217"/>
      <c r="AB160" s="2218">
        <f t="shared" si="103"/>
        <v>0</v>
      </c>
      <c r="AC160" s="2217"/>
      <c r="AD160" s="2217"/>
      <c r="AE160" s="2217"/>
      <c r="AF160" s="2217"/>
      <c r="AG160" s="2218">
        <f t="shared" si="104"/>
        <v>0</v>
      </c>
      <c r="AH160" s="2217"/>
      <c r="AI160" s="2217"/>
      <c r="AJ160" s="2217"/>
      <c r="AK160" s="2217"/>
      <c r="AL160" s="2218">
        <f t="shared" si="105"/>
        <v>0</v>
      </c>
      <c r="AM160" s="2217"/>
      <c r="AN160" s="2217"/>
      <c r="AO160" s="2217"/>
      <c r="AP160" s="2217"/>
      <c r="AQ160" s="2218">
        <f t="shared" si="106"/>
        <v>0</v>
      </c>
      <c r="AR160" s="2217"/>
      <c r="AS160" s="2217"/>
      <c r="AT160" s="2217"/>
      <c r="AU160" s="2217"/>
      <c r="AV160" s="2218">
        <f t="shared" si="107"/>
        <v>0</v>
      </c>
      <c r="AW160" s="2217"/>
      <c r="AX160" s="2217"/>
      <c r="AY160" s="2217"/>
      <c r="AZ160" s="2217"/>
      <c r="BA160" s="2218">
        <f t="shared" si="108"/>
        <v>0</v>
      </c>
      <c r="BB160" s="2217"/>
      <c r="BC160" s="2217"/>
      <c r="BD160" s="2217"/>
      <c r="BE160" s="2217"/>
      <c r="BF160" s="2218">
        <f t="shared" si="109"/>
        <v>0</v>
      </c>
      <c r="BG160" s="2217"/>
      <c r="BH160" s="2217"/>
      <c r="BI160" s="2217"/>
      <c r="BJ160" s="2217"/>
      <c r="BK160" s="2218">
        <f t="shared" si="110"/>
        <v>0</v>
      </c>
      <c r="BL160" s="2217"/>
      <c r="BM160" s="2217"/>
      <c r="BN160" s="2217"/>
      <c r="BO160" s="2217"/>
      <c r="BP160" s="2217"/>
      <c r="BQ160" s="2218">
        <f t="shared" si="111"/>
        <v>0</v>
      </c>
      <c r="BR160" s="2217"/>
      <c r="BS160" s="2217"/>
      <c r="BT160" s="2217"/>
    </row>
    <row r="161" spans="1:72">
      <c r="A161" s="2215" t="s">
        <v>2146</v>
      </c>
      <c r="B161" s="2216" t="s">
        <v>2023</v>
      </c>
      <c r="C161" s="2218">
        <f t="shared" si="98"/>
        <v>0</v>
      </c>
      <c r="D161" s="2217"/>
      <c r="E161" s="2217"/>
      <c r="F161" s="2217"/>
      <c r="G161" s="2217"/>
      <c r="H161" s="2218">
        <f t="shared" si="99"/>
        <v>0</v>
      </c>
      <c r="I161" s="2217"/>
      <c r="J161" s="2217"/>
      <c r="K161" s="2217"/>
      <c r="L161" s="2217"/>
      <c r="M161" s="2218">
        <f t="shared" si="100"/>
        <v>0</v>
      </c>
      <c r="N161" s="2217"/>
      <c r="O161" s="2217"/>
      <c r="P161" s="2217"/>
      <c r="Q161" s="2217"/>
      <c r="R161" s="2218">
        <f t="shared" si="101"/>
        <v>0</v>
      </c>
      <c r="S161" s="2217"/>
      <c r="T161" s="2217"/>
      <c r="U161" s="2217"/>
      <c r="V161" s="2217"/>
      <c r="W161" s="2218">
        <f t="shared" si="102"/>
        <v>0</v>
      </c>
      <c r="X161" s="2217"/>
      <c r="Y161" s="2217"/>
      <c r="Z161" s="2217"/>
      <c r="AA161" s="2217"/>
      <c r="AB161" s="2218">
        <f t="shared" si="103"/>
        <v>0</v>
      </c>
      <c r="AC161" s="2217"/>
      <c r="AD161" s="2217"/>
      <c r="AE161" s="2217"/>
      <c r="AF161" s="2217"/>
      <c r="AG161" s="2218">
        <f t="shared" si="104"/>
        <v>0</v>
      </c>
      <c r="AH161" s="2217"/>
      <c r="AI161" s="2217"/>
      <c r="AJ161" s="2217"/>
      <c r="AK161" s="2217"/>
      <c r="AL161" s="2218">
        <f t="shared" si="105"/>
        <v>0</v>
      </c>
      <c r="AM161" s="2217"/>
      <c r="AN161" s="2217"/>
      <c r="AO161" s="2217"/>
      <c r="AP161" s="2217"/>
      <c r="AQ161" s="2218">
        <f t="shared" si="106"/>
        <v>0</v>
      </c>
      <c r="AR161" s="2217"/>
      <c r="AS161" s="2217"/>
      <c r="AT161" s="2217"/>
      <c r="AU161" s="2217"/>
      <c r="AV161" s="2218">
        <f t="shared" si="107"/>
        <v>0</v>
      </c>
      <c r="AW161" s="2217"/>
      <c r="AX161" s="2217"/>
      <c r="AY161" s="2217"/>
      <c r="AZ161" s="2217"/>
      <c r="BA161" s="2218">
        <f t="shared" si="108"/>
        <v>0</v>
      </c>
      <c r="BB161" s="2217"/>
      <c r="BC161" s="2217"/>
      <c r="BD161" s="2217"/>
      <c r="BE161" s="2217"/>
      <c r="BF161" s="2218">
        <f t="shared" si="109"/>
        <v>0</v>
      </c>
      <c r="BG161" s="2217"/>
      <c r="BH161" s="2217"/>
      <c r="BI161" s="2217"/>
      <c r="BJ161" s="2217"/>
      <c r="BK161" s="2218">
        <f t="shared" si="110"/>
        <v>0</v>
      </c>
      <c r="BL161" s="2217"/>
      <c r="BM161" s="2217"/>
      <c r="BN161" s="2217"/>
      <c r="BO161" s="2217"/>
      <c r="BP161" s="2217"/>
      <c r="BQ161" s="2218">
        <f t="shared" si="111"/>
        <v>0</v>
      </c>
      <c r="BR161" s="2217"/>
      <c r="BS161" s="2217"/>
      <c r="BT161" s="2217"/>
    </row>
    <row r="162" spans="1:72">
      <c r="A162" s="2215" t="s">
        <v>2147</v>
      </c>
      <c r="B162" s="2216" t="s">
        <v>2023</v>
      </c>
      <c r="C162" s="2218">
        <f t="shared" si="98"/>
        <v>0</v>
      </c>
      <c r="D162" s="2217"/>
      <c r="E162" s="2217"/>
      <c r="F162" s="2217"/>
      <c r="G162" s="2217"/>
      <c r="H162" s="2218">
        <f t="shared" si="99"/>
        <v>0</v>
      </c>
      <c r="I162" s="2217"/>
      <c r="J162" s="2217"/>
      <c r="K162" s="2217"/>
      <c r="L162" s="2217"/>
      <c r="M162" s="2218">
        <f t="shared" si="100"/>
        <v>0</v>
      </c>
      <c r="N162" s="2217"/>
      <c r="O162" s="2217"/>
      <c r="P162" s="2217"/>
      <c r="Q162" s="2217"/>
      <c r="R162" s="2218">
        <f t="shared" si="101"/>
        <v>0</v>
      </c>
      <c r="S162" s="2217"/>
      <c r="T162" s="2217"/>
      <c r="U162" s="2217"/>
      <c r="V162" s="2217"/>
      <c r="W162" s="2218">
        <f t="shared" si="102"/>
        <v>0</v>
      </c>
      <c r="X162" s="2217"/>
      <c r="Y162" s="2217"/>
      <c r="Z162" s="2217"/>
      <c r="AA162" s="2217"/>
      <c r="AB162" s="2218">
        <f t="shared" si="103"/>
        <v>0</v>
      </c>
      <c r="AC162" s="2217"/>
      <c r="AD162" s="2217"/>
      <c r="AE162" s="2217"/>
      <c r="AF162" s="2217"/>
      <c r="AG162" s="2218">
        <f t="shared" si="104"/>
        <v>0</v>
      </c>
      <c r="AH162" s="2217"/>
      <c r="AI162" s="2217"/>
      <c r="AJ162" s="2217"/>
      <c r="AK162" s="2217"/>
      <c r="AL162" s="2218">
        <f t="shared" si="105"/>
        <v>0</v>
      </c>
      <c r="AM162" s="2217"/>
      <c r="AN162" s="2217"/>
      <c r="AO162" s="2217"/>
      <c r="AP162" s="2217"/>
      <c r="AQ162" s="2218">
        <f t="shared" si="106"/>
        <v>0</v>
      </c>
      <c r="AR162" s="2217"/>
      <c r="AS162" s="2217"/>
      <c r="AT162" s="2217"/>
      <c r="AU162" s="2217"/>
      <c r="AV162" s="2218">
        <f t="shared" si="107"/>
        <v>0</v>
      </c>
      <c r="AW162" s="2217"/>
      <c r="AX162" s="2217"/>
      <c r="AY162" s="2217"/>
      <c r="AZ162" s="2217"/>
      <c r="BA162" s="2218">
        <f t="shared" si="108"/>
        <v>0</v>
      </c>
      <c r="BB162" s="2217"/>
      <c r="BC162" s="2217"/>
      <c r="BD162" s="2217"/>
      <c r="BE162" s="2217"/>
      <c r="BF162" s="2218">
        <f t="shared" si="109"/>
        <v>0</v>
      </c>
      <c r="BG162" s="2217"/>
      <c r="BH162" s="2217"/>
      <c r="BI162" s="2217"/>
      <c r="BJ162" s="2217"/>
      <c r="BK162" s="2218">
        <f t="shared" si="110"/>
        <v>0</v>
      </c>
      <c r="BL162" s="2217"/>
      <c r="BM162" s="2217"/>
      <c r="BN162" s="2217"/>
      <c r="BO162" s="2217"/>
      <c r="BP162" s="2217"/>
      <c r="BQ162" s="2218">
        <f t="shared" si="111"/>
        <v>0</v>
      </c>
      <c r="BR162" s="2217"/>
      <c r="BS162" s="2217"/>
      <c r="BT162" s="2217"/>
    </row>
    <row r="163" spans="1:72">
      <c r="A163" s="2215" t="s">
        <v>2148</v>
      </c>
      <c r="B163" s="2216" t="s">
        <v>2023</v>
      </c>
      <c r="C163" s="2218">
        <f t="shared" si="98"/>
        <v>0</v>
      </c>
      <c r="D163" s="2217"/>
      <c r="E163" s="2217"/>
      <c r="F163" s="2217"/>
      <c r="G163" s="2217"/>
      <c r="H163" s="2218">
        <f t="shared" si="99"/>
        <v>0</v>
      </c>
      <c r="I163" s="2217"/>
      <c r="J163" s="2217"/>
      <c r="K163" s="2217"/>
      <c r="L163" s="2217"/>
      <c r="M163" s="2218">
        <f t="shared" si="100"/>
        <v>0</v>
      </c>
      <c r="N163" s="2217"/>
      <c r="O163" s="2217"/>
      <c r="P163" s="2217"/>
      <c r="Q163" s="2217"/>
      <c r="R163" s="2218">
        <f t="shared" si="101"/>
        <v>0</v>
      </c>
      <c r="S163" s="2217"/>
      <c r="T163" s="2217"/>
      <c r="U163" s="2217"/>
      <c r="V163" s="2217"/>
      <c r="W163" s="2218">
        <f t="shared" si="102"/>
        <v>0</v>
      </c>
      <c r="X163" s="2217"/>
      <c r="Y163" s="2217"/>
      <c r="Z163" s="2217"/>
      <c r="AA163" s="2217"/>
      <c r="AB163" s="2218">
        <f t="shared" si="103"/>
        <v>0</v>
      </c>
      <c r="AC163" s="2217"/>
      <c r="AD163" s="2217"/>
      <c r="AE163" s="2217"/>
      <c r="AF163" s="2217"/>
      <c r="AG163" s="2218">
        <f t="shared" si="104"/>
        <v>0</v>
      </c>
      <c r="AH163" s="2217"/>
      <c r="AI163" s="2217"/>
      <c r="AJ163" s="2217"/>
      <c r="AK163" s="2217"/>
      <c r="AL163" s="2218">
        <f t="shared" si="105"/>
        <v>0</v>
      </c>
      <c r="AM163" s="2217"/>
      <c r="AN163" s="2217"/>
      <c r="AO163" s="2217"/>
      <c r="AP163" s="2217"/>
      <c r="AQ163" s="2218">
        <f t="shared" si="106"/>
        <v>0</v>
      </c>
      <c r="AR163" s="2217"/>
      <c r="AS163" s="2217"/>
      <c r="AT163" s="2217"/>
      <c r="AU163" s="2217"/>
      <c r="AV163" s="2218">
        <f t="shared" si="107"/>
        <v>0</v>
      </c>
      <c r="AW163" s="2217"/>
      <c r="AX163" s="2217"/>
      <c r="AY163" s="2217"/>
      <c r="AZ163" s="2217"/>
      <c r="BA163" s="2218">
        <f t="shared" si="108"/>
        <v>0</v>
      </c>
      <c r="BB163" s="2217"/>
      <c r="BC163" s="2217"/>
      <c r="BD163" s="2217"/>
      <c r="BE163" s="2217"/>
      <c r="BF163" s="2218">
        <f t="shared" si="109"/>
        <v>0</v>
      </c>
      <c r="BG163" s="2217"/>
      <c r="BH163" s="2217"/>
      <c r="BI163" s="2217"/>
      <c r="BJ163" s="2217"/>
      <c r="BK163" s="2218">
        <f t="shared" si="110"/>
        <v>0</v>
      </c>
      <c r="BL163" s="2217"/>
      <c r="BM163" s="2217"/>
      <c r="BN163" s="2217"/>
      <c r="BO163" s="2217"/>
      <c r="BP163" s="2217"/>
      <c r="BQ163" s="2218">
        <f t="shared" si="111"/>
        <v>0</v>
      </c>
      <c r="BR163" s="2217"/>
      <c r="BS163" s="2217"/>
      <c r="BT163" s="2217"/>
    </row>
    <row r="164" spans="1:72">
      <c r="A164" s="2215" t="s">
        <v>2149</v>
      </c>
      <c r="B164" s="2216" t="s">
        <v>2023</v>
      </c>
      <c r="C164" s="2218">
        <f t="shared" si="98"/>
        <v>0</v>
      </c>
      <c r="D164" s="2217"/>
      <c r="E164" s="2217"/>
      <c r="F164" s="2217"/>
      <c r="G164" s="2217"/>
      <c r="H164" s="2218">
        <f t="shared" si="99"/>
        <v>0</v>
      </c>
      <c r="I164" s="2217"/>
      <c r="J164" s="2217"/>
      <c r="K164" s="2217"/>
      <c r="L164" s="2217"/>
      <c r="M164" s="2218">
        <f t="shared" si="100"/>
        <v>0</v>
      </c>
      <c r="N164" s="2217"/>
      <c r="O164" s="2217"/>
      <c r="P164" s="2217"/>
      <c r="Q164" s="2217"/>
      <c r="R164" s="2218">
        <f t="shared" si="101"/>
        <v>0</v>
      </c>
      <c r="S164" s="2217"/>
      <c r="T164" s="2217"/>
      <c r="U164" s="2217"/>
      <c r="V164" s="2217"/>
      <c r="W164" s="2218">
        <f t="shared" si="102"/>
        <v>0</v>
      </c>
      <c r="X164" s="2217"/>
      <c r="Y164" s="2217"/>
      <c r="Z164" s="2217"/>
      <c r="AA164" s="2217"/>
      <c r="AB164" s="2218">
        <f t="shared" si="103"/>
        <v>0</v>
      </c>
      <c r="AC164" s="2217"/>
      <c r="AD164" s="2217"/>
      <c r="AE164" s="2217"/>
      <c r="AF164" s="2217"/>
      <c r="AG164" s="2218">
        <f t="shared" si="104"/>
        <v>0</v>
      </c>
      <c r="AH164" s="2217"/>
      <c r="AI164" s="2217"/>
      <c r="AJ164" s="2217"/>
      <c r="AK164" s="2217"/>
      <c r="AL164" s="2218">
        <f t="shared" si="105"/>
        <v>0</v>
      </c>
      <c r="AM164" s="2217"/>
      <c r="AN164" s="2217"/>
      <c r="AO164" s="2217"/>
      <c r="AP164" s="2217"/>
      <c r="AQ164" s="2218">
        <f t="shared" si="106"/>
        <v>0</v>
      </c>
      <c r="AR164" s="2217"/>
      <c r="AS164" s="2217"/>
      <c r="AT164" s="2217"/>
      <c r="AU164" s="2217"/>
      <c r="AV164" s="2218">
        <f t="shared" si="107"/>
        <v>0</v>
      </c>
      <c r="AW164" s="2217"/>
      <c r="AX164" s="2217"/>
      <c r="AY164" s="2217"/>
      <c r="AZ164" s="2217"/>
      <c r="BA164" s="2218">
        <f t="shared" si="108"/>
        <v>0</v>
      </c>
      <c r="BB164" s="2217"/>
      <c r="BC164" s="2217"/>
      <c r="BD164" s="2217"/>
      <c r="BE164" s="2217"/>
      <c r="BF164" s="2218">
        <f t="shared" si="109"/>
        <v>0</v>
      </c>
      <c r="BG164" s="2217"/>
      <c r="BH164" s="2217"/>
      <c r="BI164" s="2217"/>
      <c r="BJ164" s="2217"/>
      <c r="BK164" s="2218">
        <f t="shared" si="110"/>
        <v>0</v>
      </c>
      <c r="BL164" s="2217"/>
      <c r="BM164" s="2217"/>
      <c r="BN164" s="2217"/>
      <c r="BO164" s="2217"/>
      <c r="BP164" s="2217"/>
      <c r="BQ164" s="2218">
        <f t="shared" si="111"/>
        <v>0</v>
      </c>
      <c r="BR164" s="2217"/>
      <c r="BS164" s="2217"/>
      <c r="BT164" s="2217"/>
    </row>
    <row r="165" spans="1:72">
      <c r="A165" s="2215" t="s">
        <v>2150</v>
      </c>
      <c r="B165" s="2216" t="s">
        <v>2023</v>
      </c>
      <c r="C165" s="2218">
        <f t="shared" si="98"/>
        <v>0</v>
      </c>
      <c r="D165" s="2217"/>
      <c r="E165" s="2217"/>
      <c r="F165" s="2217"/>
      <c r="G165" s="2217"/>
      <c r="H165" s="2218">
        <f t="shared" si="99"/>
        <v>0</v>
      </c>
      <c r="I165" s="2217"/>
      <c r="J165" s="2217"/>
      <c r="K165" s="2217"/>
      <c r="L165" s="2217"/>
      <c r="M165" s="2218">
        <f t="shared" si="100"/>
        <v>0</v>
      </c>
      <c r="N165" s="2217"/>
      <c r="O165" s="2217"/>
      <c r="P165" s="2217"/>
      <c r="Q165" s="2217"/>
      <c r="R165" s="2218">
        <f t="shared" si="101"/>
        <v>0</v>
      </c>
      <c r="S165" s="2217"/>
      <c r="T165" s="2217"/>
      <c r="U165" s="2217"/>
      <c r="V165" s="2217"/>
      <c r="W165" s="2218">
        <f t="shared" si="102"/>
        <v>0</v>
      </c>
      <c r="X165" s="2217"/>
      <c r="Y165" s="2217"/>
      <c r="Z165" s="2217"/>
      <c r="AA165" s="2217"/>
      <c r="AB165" s="2218">
        <f t="shared" si="103"/>
        <v>0</v>
      </c>
      <c r="AC165" s="2217"/>
      <c r="AD165" s="2217"/>
      <c r="AE165" s="2217"/>
      <c r="AF165" s="2217"/>
      <c r="AG165" s="2218">
        <f t="shared" si="104"/>
        <v>0</v>
      </c>
      <c r="AH165" s="2217"/>
      <c r="AI165" s="2217"/>
      <c r="AJ165" s="2217"/>
      <c r="AK165" s="2217"/>
      <c r="AL165" s="2218">
        <f t="shared" si="105"/>
        <v>0</v>
      </c>
      <c r="AM165" s="2217"/>
      <c r="AN165" s="2217"/>
      <c r="AO165" s="2217"/>
      <c r="AP165" s="2217"/>
      <c r="AQ165" s="2218">
        <f t="shared" si="106"/>
        <v>0</v>
      </c>
      <c r="AR165" s="2217"/>
      <c r="AS165" s="2217"/>
      <c r="AT165" s="2217"/>
      <c r="AU165" s="2217"/>
      <c r="AV165" s="2218">
        <f t="shared" si="107"/>
        <v>0</v>
      </c>
      <c r="AW165" s="2217"/>
      <c r="AX165" s="2217"/>
      <c r="AY165" s="2217"/>
      <c r="AZ165" s="2217"/>
      <c r="BA165" s="2218">
        <f t="shared" si="108"/>
        <v>0</v>
      </c>
      <c r="BB165" s="2217"/>
      <c r="BC165" s="2217"/>
      <c r="BD165" s="2217"/>
      <c r="BE165" s="2217"/>
      <c r="BF165" s="2218">
        <f t="shared" si="109"/>
        <v>0</v>
      </c>
      <c r="BG165" s="2217"/>
      <c r="BH165" s="2217"/>
      <c r="BI165" s="2217"/>
      <c r="BJ165" s="2217"/>
      <c r="BK165" s="2218">
        <f t="shared" si="110"/>
        <v>0</v>
      </c>
      <c r="BL165" s="2217"/>
      <c r="BM165" s="2217"/>
      <c r="BN165" s="2217"/>
      <c r="BO165" s="2217"/>
      <c r="BP165" s="2217"/>
      <c r="BQ165" s="2218">
        <f t="shared" si="111"/>
        <v>0</v>
      </c>
      <c r="BR165" s="2217"/>
      <c r="BS165" s="2217"/>
      <c r="BT165" s="2217"/>
    </row>
    <row r="166" spans="1:72">
      <c r="A166" s="2215"/>
      <c r="B166" s="2216"/>
      <c r="C166" s="2213"/>
      <c r="D166" s="2213"/>
      <c r="E166" s="2213"/>
      <c r="F166" s="2213"/>
      <c r="G166" s="2213"/>
      <c r="H166" s="2213"/>
      <c r="I166" s="2213"/>
      <c r="J166" s="2213"/>
      <c r="K166" s="2213"/>
      <c r="L166" s="2213"/>
      <c r="M166" s="2213"/>
      <c r="N166" s="2213"/>
      <c r="O166" s="2213"/>
      <c r="P166" s="2213"/>
      <c r="Q166" s="2213"/>
      <c r="R166" s="2213"/>
      <c r="S166" s="2213"/>
      <c r="T166" s="2213"/>
      <c r="U166" s="2213"/>
      <c r="V166" s="2213"/>
      <c r="W166" s="2213"/>
      <c r="X166" s="2213"/>
      <c r="Y166" s="2213"/>
      <c r="Z166" s="2213"/>
      <c r="AA166" s="2213"/>
      <c r="AB166" s="2213"/>
      <c r="AC166" s="2213"/>
      <c r="AD166" s="2213"/>
      <c r="AE166" s="2213"/>
      <c r="AF166" s="2213"/>
      <c r="AG166" s="2213"/>
      <c r="AH166" s="2213"/>
      <c r="AI166" s="2213"/>
      <c r="AJ166" s="2213"/>
      <c r="AK166" s="2213"/>
      <c r="AL166" s="2213"/>
      <c r="AM166" s="2213"/>
      <c r="AN166" s="2213"/>
      <c r="AO166" s="2213"/>
      <c r="AP166" s="2213"/>
      <c r="AQ166" s="2213"/>
      <c r="AR166" s="2213"/>
      <c r="AS166" s="2213"/>
      <c r="AT166" s="2213"/>
      <c r="AU166" s="2213"/>
      <c r="AV166" s="2213"/>
      <c r="AW166" s="2213"/>
      <c r="AX166" s="2213"/>
      <c r="AY166" s="2213"/>
      <c r="AZ166" s="2213"/>
      <c r="BA166" s="2213"/>
      <c r="BB166" s="2213"/>
      <c r="BC166" s="2213"/>
      <c r="BD166" s="2213"/>
      <c r="BE166" s="2213"/>
      <c r="BF166" s="2213"/>
      <c r="BG166" s="2213"/>
      <c r="BH166" s="2213"/>
      <c r="BI166" s="2213"/>
      <c r="BJ166" s="2213"/>
      <c r="BK166" s="2213"/>
      <c r="BL166" s="2213"/>
      <c r="BM166" s="2213"/>
      <c r="BN166" s="2213"/>
      <c r="BO166" s="2213"/>
      <c r="BP166" s="2213"/>
      <c r="BQ166" s="2213"/>
      <c r="BR166" s="2213"/>
      <c r="BS166" s="2213"/>
      <c r="BT166" s="2213"/>
    </row>
    <row r="167" spans="1:72">
      <c r="A167" s="2227" t="s">
        <v>2151</v>
      </c>
      <c r="B167" s="2216"/>
      <c r="C167" s="2213"/>
      <c r="D167" s="2213"/>
      <c r="E167" s="2213"/>
      <c r="F167" s="2213"/>
      <c r="G167" s="2213"/>
      <c r="H167" s="2213"/>
      <c r="I167" s="2213"/>
      <c r="J167" s="2213"/>
      <c r="K167" s="2213"/>
      <c r="L167" s="2213"/>
      <c r="M167" s="2213"/>
      <c r="N167" s="2213"/>
      <c r="O167" s="2213"/>
      <c r="P167" s="2213"/>
      <c r="Q167" s="2213"/>
      <c r="R167" s="2213"/>
      <c r="S167" s="2213"/>
      <c r="T167" s="2213"/>
      <c r="U167" s="2213"/>
      <c r="V167" s="2213"/>
      <c r="W167" s="2213"/>
      <c r="X167" s="2213"/>
      <c r="Y167" s="2213"/>
      <c r="Z167" s="2213"/>
      <c r="AA167" s="2213"/>
      <c r="AB167" s="2213"/>
      <c r="AC167" s="2213"/>
      <c r="AD167" s="2213"/>
      <c r="AE167" s="2213"/>
      <c r="AF167" s="2213"/>
      <c r="AG167" s="2213"/>
      <c r="AH167" s="2213"/>
      <c r="AI167" s="2213"/>
      <c r="AJ167" s="2213"/>
      <c r="AK167" s="2213"/>
      <c r="AL167" s="2213"/>
      <c r="AM167" s="2213"/>
      <c r="AN167" s="2213"/>
      <c r="AO167" s="2213"/>
      <c r="AP167" s="2213"/>
      <c r="AQ167" s="2213"/>
      <c r="AR167" s="2213"/>
      <c r="AS167" s="2213"/>
      <c r="AT167" s="2213"/>
      <c r="AU167" s="2213"/>
      <c r="AV167" s="2213"/>
      <c r="AW167" s="2213"/>
      <c r="AX167" s="2213"/>
      <c r="AY167" s="2213"/>
      <c r="AZ167" s="2213"/>
      <c r="BA167" s="2213"/>
      <c r="BB167" s="2213"/>
      <c r="BC167" s="2213"/>
      <c r="BD167" s="2213"/>
      <c r="BE167" s="2213"/>
      <c r="BF167" s="2213"/>
      <c r="BG167" s="2213"/>
      <c r="BH167" s="2213"/>
      <c r="BI167" s="2213"/>
      <c r="BJ167" s="2213"/>
      <c r="BK167" s="2213"/>
      <c r="BL167" s="2213"/>
      <c r="BM167" s="2213"/>
      <c r="BN167" s="2213"/>
      <c r="BO167" s="2213"/>
      <c r="BP167" s="2213"/>
      <c r="BQ167" s="2213"/>
      <c r="BR167" s="2213"/>
      <c r="BS167" s="2213"/>
      <c r="BT167" s="2213"/>
    </row>
    <row r="168" spans="1:72">
      <c r="A168" s="2215" t="s">
        <v>2152</v>
      </c>
      <c r="B168" s="2216" t="s">
        <v>2023</v>
      </c>
      <c r="C168" s="2218">
        <f t="shared" ref="C168:C175" si="112">SUM(D168:G168)</f>
        <v>0</v>
      </c>
      <c r="D168" s="2217"/>
      <c r="E168" s="2217"/>
      <c r="F168" s="2217"/>
      <c r="G168" s="2217"/>
      <c r="H168" s="2218">
        <f t="shared" ref="H168:H175" si="113">SUM(I168:L168)</f>
        <v>0</v>
      </c>
      <c r="I168" s="2217"/>
      <c r="J168" s="2217"/>
      <c r="K168" s="2217"/>
      <c r="L168" s="2217"/>
      <c r="M168" s="2218">
        <f t="shared" ref="M168:M175" si="114">SUM(N168:Q168)</f>
        <v>0</v>
      </c>
      <c r="N168" s="2217"/>
      <c r="O168" s="2217"/>
      <c r="P168" s="2217"/>
      <c r="Q168" s="2217"/>
      <c r="R168" s="2218">
        <f t="shared" ref="R168:R175" si="115">SUM(S168:V168)</f>
        <v>0</v>
      </c>
      <c r="S168" s="2217"/>
      <c r="T168" s="2217"/>
      <c r="U168" s="2217"/>
      <c r="V168" s="2217"/>
      <c r="W168" s="2218">
        <f t="shared" ref="W168:W175" si="116">SUM(X168:AA168)</f>
        <v>0</v>
      </c>
      <c r="X168" s="2217"/>
      <c r="Y168" s="2217"/>
      <c r="Z168" s="2217"/>
      <c r="AA168" s="2217"/>
      <c r="AB168" s="2218">
        <f t="shared" ref="AB168:AB175" si="117">SUM(AC168:AF168)</f>
        <v>0</v>
      </c>
      <c r="AC168" s="2217"/>
      <c r="AD168" s="2217"/>
      <c r="AE168" s="2217"/>
      <c r="AF168" s="2217"/>
      <c r="AG168" s="2218">
        <f t="shared" ref="AG168:AG175" si="118">SUM(AH168:AK168)</f>
        <v>0</v>
      </c>
      <c r="AH168" s="2217"/>
      <c r="AI168" s="2217"/>
      <c r="AJ168" s="2217"/>
      <c r="AK168" s="2217"/>
      <c r="AL168" s="2218">
        <f t="shared" ref="AL168:AL175" si="119">SUM(AM168:AP168)</f>
        <v>0</v>
      </c>
      <c r="AM168" s="2217"/>
      <c r="AN168" s="2217"/>
      <c r="AO168" s="2217"/>
      <c r="AP168" s="2217"/>
      <c r="AQ168" s="2218">
        <f t="shared" ref="AQ168:AQ175" si="120">SUM(AR168:AU168)</f>
        <v>0</v>
      </c>
      <c r="AR168" s="2217"/>
      <c r="AS168" s="2217"/>
      <c r="AT168" s="2217"/>
      <c r="AU168" s="2217"/>
      <c r="AV168" s="2218">
        <f t="shared" ref="AV168:AV175" si="121">SUM(AW168:AZ168)</f>
        <v>0</v>
      </c>
      <c r="AW168" s="2217"/>
      <c r="AX168" s="2217"/>
      <c r="AY168" s="2217"/>
      <c r="AZ168" s="2217"/>
      <c r="BA168" s="2218">
        <f t="shared" ref="BA168:BA175" si="122">SUM(BB168:BE168)</f>
        <v>0</v>
      </c>
      <c r="BB168" s="2217"/>
      <c r="BC168" s="2217"/>
      <c r="BD168" s="2217"/>
      <c r="BE168" s="2217"/>
      <c r="BF168" s="2218">
        <f t="shared" ref="BF168:BF175" si="123">SUM(BG168:BJ168)</f>
        <v>0</v>
      </c>
      <c r="BG168" s="2217"/>
      <c r="BH168" s="2217"/>
      <c r="BI168" s="2217"/>
      <c r="BJ168" s="2217"/>
      <c r="BK168" s="2218">
        <f t="shared" ref="BK168:BK175" si="124">SUM(BL168:BO168)</f>
        <v>0</v>
      </c>
      <c r="BL168" s="2217"/>
      <c r="BM168" s="2217"/>
      <c r="BN168" s="2217"/>
      <c r="BO168" s="2217"/>
      <c r="BP168" s="2217"/>
      <c r="BQ168" s="2218">
        <f t="shared" ref="BQ168:BQ175" si="125">SUM(BR168:BU168)</f>
        <v>0</v>
      </c>
      <c r="BR168" s="2217"/>
      <c r="BS168" s="2217"/>
      <c r="BT168" s="2217"/>
    </row>
    <row r="169" spans="1:72">
      <c r="A169" s="2215" t="s">
        <v>2153</v>
      </c>
      <c r="B169" s="2216" t="s">
        <v>2023</v>
      </c>
      <c r="C169" s="2218">
        <f t="shared" si="112"/>
        <v>0</v>
      </c>
      <c r="D169" s="2217"/>
      <c r="E169" s="2217"/>
      <c r="F169" s="2217"/>
      <c r="G169" s="2217"/>
      <c r="H169" s="2218">
        <f t="shared" si="113"/>
        <v>0</v>
      </c>
      <c r="I169" s="2217"/>
      <c r="J169" s="2217"/>
      <c r="K169" s="2217"/>
      <c r="L169" s="2217"/>
      <c r="M169" s="2218">
        <f t="shared" si="114"/>
        <v>0</v>
      </c>
      <c r="N169" s="2217"/>
      <c r="O169" s="2217"/>
      <c r="P169" s="2217"/>
      <c r="Q169" s="2217"/>
      <c r="R169" s="2218">
        <f t="shared" si="115"/>
        <v>0</v>
      </c>
      <c r="S169" s="2217"/>
      <c r="T169" s="2217"/>
      <c r="U169" s="2217"/>
      <c r="V169" s="2217"/>
      <c r="W169" s="2218">
        <f t="shared" si="116"/>
        <v>0</v>
      </c>
      <c r="X169" s="2217"/>
      <c r="Y169" s="2217"/>
      <c r="Z169" s="2217"/>
      <c r="AA169" s="2217"/>
      <c r="AB169" s="2218">
        <f t="shared" si="117"/>
        <v>0</v>
      </c>
      <c r="AC169" s="2217"/>
      <c r="AD169" s="2217"/>
      <c r="AE169" s="2217"/>
      <c r="AF169" s="2217"/>
      <c r="AG169" s="2218">
        <f t="shared" si="118"/>
        <v>0</v>
      </c>
      <c r="AH169" s="2217"/>
      <c r="AI169" s="2217"/>
      <c r="AJ169" s="2217"/>
      <c r="AK169" s="2217"/>
      <c r="AL169" s="2218">
        <f t="shared" si="119"/>
        <v>0</v>
      </c>
      <c r="AM169" s="2217"/>
      <c r="AN169" s="2217"/>
      <c r="AO169" s="2217"/>
      <c r="AP169" s="2217"/>
      <c r="AQ169" s="2218">
        <f t="shared" si="120"/>
        <v>0</v>
      </c>
      <c r="AR169" s="2217"/>
      <c r="AS169" s="2217"/>
      <c r="AT169" s="2217"/>
      <c r="AU169" s="2217"/>
      <c r="AV169" s="2218">
        <f t="shared" si="121"/>
        <v>0</v>
      </c>
      <c r="AW169" s="2217"/>
      <c r="AX169" s="2217"/>
      <c r="AY169" s="2217"/>
      <c r="AZ169" s="2217"/>
      <c r="BA169" s="2218">
        <f t="shared" si="122"/>
        <v>0</v>
      </c>
      <c r="BB169" s="2217"/>
      <c r="BC169" s="2217"/>
      <c r="BD169" s="2217"/>
      <c r="BE169" s="2217"/>
      <c r="BF169" s="2218">
        <f t="shared" si="123"/>
        <v>0</v>
      </c>
      <c r="BG169" s="2217"/>
      <c r="BH169" s="2217"/>
      <c r="BI169" s="2217"/>
      <c r="BJ169" s="2217"/>
      <c r="BK169" s="2218">
        <f t="shared" si="124"/>
        <v>0</v>
      </c>
      <c r="BL169" s="2217"/>
      <c r="BM169" s="2217"/>
      <c r="BN169" s="2217"/>
      <c r="BO169" s="2217"/>
      <c r="BP169" s="2217"/>
      <c r="BQ169" s="2218">
        <f t="shared" si="125"/>
        <v>0</v>
      </c>
      <c r="BR169" s="2217"/>
      <c r="BS169" s="2217"/>
      <c r="BT169" s="2217"/>
    </row>
    <row r="170" spans="1:72">
      <c r="A170" s="2215" t="s">
        <v>2154</v>
      </c>
      <c r="B170" s="2216" t="s">
        <v>2023</v>
      </c>
      <c r="C170" s="2218">
        <f t="shared" si="112"/>
        <v>0</v>
      </c>
      <c r="D170" s="2217"/>
      <c r="E170" s="2217"/>
      <c r="F170" s="2217"/>
      <c r="G170" s="2217"/>
      <c r="H170" s="2218">
        <f t="shared" si="113"/>
        <v>0</v>
      </c>
      <c r="I170" s="2217"/>
      <c r="J170" s="2217"/>
      <c r="K170" s="2217"/>
      <c r="L170" s="2217"/>
      <c r="M170" s="2218">
        <f t="shared" si="114"/>
        <v>0</v>
      </c>
      <c r="N170" s="2217"/>
      <c r="O170" s="2217"/>
      <c r="P170" s="2217"/>
      <c r="Q170" s="2217"/>
      <c r="R170" s="2218">
        <f t="shared" si="115"/>
        <v>0</v>
      </c>
      <c r="S170" s="2217"/>
      <c r="T170" s="2217"/>
      <c r="U170" s="2217"/>
      <c r="V170" s="2217"/>
      <c r="W170" s="2218">
        <f t="shared" si="116"/>
        <v>0</v>
      </c>
      <c r="X170" s="2217"/>
      <c r="Y170" s="2217"/>
      <c r="Z170" s="2217"/>
      <c r="AA170" s="2217"/>
      <c r="AB170" s="2218">
        <f t="shared" si="117"/>
        <v>0</v>
      </c>
      <c r="AC170" s="2217"/>
      <c r="AD170" s="2217"/>
      <c r="AE170" s="2217"/>
      <c r="AF170" s="2217"/>
      <c r="AG170" s="2218">
        <f t="shared" si="118"/>
        <v>0</v>
      </c>
      <c r="AH170" s="2217"/>
      <c r="AI170" s="2217"/>
      <c r="AJ170" s="2217"/>
      <c r="AK170" s="2217"/>
      <c r="AL170" s="2218">
        <f t="shared" si="119"/>
        <v>0</v>
      </c>
      <c r="AM170" s="2217"/>
      <c r="AN170" s="2217"/>
      <c r="AO170" s="2217"/>
      <c r="AP170" s="2217"/>
      <c r="AQ170" s="2218">
        <f t="shared" si="120"/>
        <v>0</v>
      </c>
      <c r="AR170" s="2217"/>
      <c r="AS170" s="2217"/>
      <c r="AT170" s="2217"/>
      <c r="AU170" s="2217"/>
      <c r="AV170" s="2218">
        <f t="shared" si="121"/>
        <v>0</v>
      </c>
      <c r="AW170" s="2217"/>
      <c r="AX170" s="2217"/>
      <c r="AY170" s="2217"/>
      <c r="AZ170" s="2217"/>
      <c r="BA170" s="2218">
        <f t="shared" si="122"/>
        <v>0</v>
      </c>
      <c r="BB170" s="2217"/>
      <c r="BC170" s="2217"/>
      <c r="BD170" s="2217"/>
      <c r="BE170" s="2217"/>
      <c r="BF170" s="2218">
        <f t="shared" si="123"/>
        <v>0</v>
      </c>
      <c r="BG170" s="2217"/>
      <c r="BH170" s="2217"/>
      <c r="BI170" s="2217"/>
      <c r="BJ170" s="2217"/>
      <c r="BK170" s="2218">
        <f t="shared" si="124"/>
        <v>0</v>
      </c>
      <c r="BL170" s="2217"/>
      <c r="BM170" s="2217"/>
      <c r="BN170" s="2217"/>
      <c r="BO170" s="2217"/>
      <c r="BP170" s="2217"/>
      <c r="BQ170" s="2218">
        <f t="shared" si="125"/>
        <v>0</v>
      </c>
      <c r="BR170" s="2217"/>
      <c r="BS170" s="2217"/>
      <c r="BT170" s="2217"/>
    </row>
    <row r="171" spans="1:72">
      <c r="A171" s="2215" t="s">
        <v>2155</v>
      </c>
      <c r="B171" s="2216" t="s">
        <v>2023</v>
      </c>
      <c r="C171" s="2218">
        <f t="shared" si="112"/>
        <v>0</v>
      </c>
      <c r="D171" s="2217"/>
      <c r="E171" s="2217"/>
      <c r="F171" s="2217"/>
      <c r="G171" s="2217"/>
      <c r="H171" s="2218">
        <f t="shared" si="113"/>
        <v>0</v>
      </c>
      <c r="I171" s="2217"/>
      <c r="J171" s="2217"/>
      <c r="K171" s="2217"/>
      <c r="L171" s="2217"/>
      <c r="M171" s="2218">
        <f t="shared" si="114"/>
        <v>0</v>
      </c>
      <c r="N171" s="2217"/>
      <c r="O171" s="2217"/>
      <c r="P171" s="2217"/>
      <c r="Q171" s="2217"/>
      <c r="R171" s="2218">
        <f t="shared" si="115"/>
        <v>0</v>
      </c>
      <c r="S171" s="2217"/>
      <c r="T171" s="2217"/>
      <c r="U171" s="2217"/>
      <c r="V171" s="2217"/>
      <c r="W171" s="2218">
        <f t="shared" si="116"/>
        <v>0</v>
      </c>
      <c r="X171" s="2217"/>
      <c r="Y171" s="2217"/>
      <c r="Z171" s="2217"/>
      <c r="AA171" s="2217"/>
      <c r="AB171" s="2218">
        <f t="shared" si="117"/>
        <v>0</v>
      </c>
      <c r="AC171" s="2217"/>
      <c r="AD171" s="2217"/>
      <c r="AE171" s="2217"/>
      <c r="AF171" s="2217"/>
      <c r="AG171" s="2218">
        <f t="shared" si="118"/>
        <v>0</v>
      </c>
      <c r="AH171" s="2217"/>
      <c r="AI171" s="2217"/>
      <c r="AJ171" s="2217"/>
      <c r="AK171" s="2217"/>
      <c r="AL171" s="2218">
        <f t="shared" si="119"/>
        <v>0</v>
      </c>
      <c r="AM171" s="2217"/>
      <c r="AN171" s="2217"/>
      <c r="AO171" s="2217"/>
      <c r="AP171" s="2217"/>
      <c r="AQ171" s="2218">
        <f t="shared" si="120"/>
        <v>0</v>
      </c>
      <c r="AR171" s="2217"/>
      <c r="AS171" s="2217"/>
      <c r="AT171" s="2217"/>
      <c r="AU171" s="2217"/>
      <c r="AV171" s="2218">
        <f t="shared" si="121"/>
        <v>0</v>
      </c>
      <c r="AW171" s="2217"/>
      <c r="AX171" s="2217"/>
      <c r="AY171" s="2217"/>
      <c r="AZ171" s="2217"/>
      <c r="BA171" s="2218">
        <f t="shared" si="122"/>
        <v>0</v>
      </c>
      <c r="BB171" s="2217"/>
      <c r="BC171" s="2217"/>
      <c r="BD171" s="2217"/>
      <c r="BE171" s="2217"/>
      <c r="BF171" s="2218">
        <f t="shared" si="123"/>
        <v>0</v>
      </c>
      <c r="BG171" s="2217"/>
      <c r="BH171" s="2217"/>
      <c r="BI171" s="2217"/>
      <c r="BJ171" s="2217"/>
      <c r="BK171" s="2218">
        <f t="shared" si="124"/>
        <v>0</v>
      </c>
      <c r="BL171" s="2217"/>
      <c r="BM171" s="2217"/>
      <c r="BN171" s="2217"/>
      <c r="BO171" s="2217"/>
      <c r="BP171" s="2217"/>
      <c r="BQ171" s="2218">
        <f t="shared" si="125"/>
        <v>0</v>
      </c>
      <c r="BR171" s="2217"/>
      <c r="BS171" s="2217"/>
      <c r="BT171" s="2217"/>
    </row>
    <row r="172" spans="1:72">
      <c r="A172" s="2215" t="s">
        <v>2156</v>
      </c>
      <c r="B172" s="2216" t="s">
        <v>2023</v>
      </c>
      <c r="C172" s="2218">
        <f t="shared" si="112"/>
        <v>0</v>
      </c>
      <c r="D172" s="2217"/>
      <c r="E172" s="2217"/>
      <c r="F172" s="2217"/>
      <c r="G172" s="2217"/>
      <c r="H172" s="2218">
        <f t="shared" si="113"/>
        <v>0</v>
      </c>
      <c r="I172" s="2217"/>
      <c r="J172" s="2217"/>
      <c r="K172" s="2217"/>
      <c r="L172" s="2217"/>
      <c r="M172" s="2218">
        <f t="shared" si="114"/>
        <v>0</v>
      </c>
      <c r="N172" s="2217"/>
      <c r="O172" s="2217"/>
      <c r="P172" s="2217"/>
      <c r="Q172" s="2217"/>
      <c r="R172" s="2218">
        <f t="shared" si="115"/>
        <v>0</v>
      </c>
      <c r="S172" s="2217"/>
      <c r="T172" s="2217"/>
      <c r="U172" s="2217"/>
      <c r="V172" s="2217"/>
      <c r="W172" s="2218">
        <f t="shared" si="116"/>
        <v>0</v>
      </c>
      <c r="X172" s="2217"/>
      <c r="Y172" s="2217"/>
      <c r="Z172" s="2217"/>
      <c r="AA172" s="2217"/>
      <c r="AB172" s="2218">
        <f t="shared" si="117"/>
        <v>0</v>
      </c>
      <c r="AC172" s="2217"/>
      <c r="AD172" s="2217"/>
      <c r="AE172" s="2217"/>
      <c r="AF172" s="2217"/>
      <c r="AG172" s="2218">
        <f t="shared" si="118"/>
        <v>0</v>
      </c>
      <c r="AH172" s="2217"/>
      <c r="AI172" s="2217"/>
      <c r="AJ172" s="2217"/>
      <c r="AK172" s="2217"/>
      <c r="AL172" s="2218">
        <f t="shared" si="119"/>
        <v>0</v>
      </c>
      <c r="AM172" s="2217"/>
      <c r="AN172" s="2217"/>
      <c r="AO172" s="2217"/>
      <c r="AP172" s="2217"/>
      <c r="AQ172" s="2218">
        <f t="shared" si="120"/>
        <v>0</v>
      </c>
      <c r="AR172" s="2217"/>
      <c r="AS172" s="2217"/>
      <c r="AT172" s="2217"/>
      <c r="AU172" s="2217"/>
      <c r="AV172" s="2218">
        <f t="shared" si="121"/>
        <v>0</v>
      </c>
      <c r="AW172" s="2217"/>
      <c r="AX172" s="2217"/>
      <c r="AY172" s="2217"/>
      <c r="AZ172" s="2217"/>
      <c r="BA172" s="2218">
        <f t="shared" si="122"/>
        <v>0</v>
      </c>
      <c r="BB172" s="2217"/>
      <c r="BC172" s="2217"/>
      <c r="BD172" s="2217"/>
      <c r="BE172" s="2217"/>
      <c r="BF172" s="2218">
        <f t="shared" si="123"/>
        <v>0</v>
      </c>
      <c r="BG172" s="2217"/>
      <c r="BH172" s="2217"/>
      <c r="BI172" s="2217"/>
      <c r="BJ172" s="2217"/>
      <c r="BK172" s="2218">
        <f t="shared" si="124"/>
        <v>0</v>
      </c>
      <c r="BL172" s="2217"/>
      <c r="BM172" s="2217"/>
      <c r="BN172" s="2217"/>
      <c r="BO172" s="2217"/>
      <c r="BP172" s="2217"/>
      <c r="BQ172" s="2218">
        <f t="shared" si="125"/>
        <v>0</v>
      </c>
      <c r="BR172" s="2217"/>
      <c r="BS172" s="2217"/>
      <c r="BT172" s="2217"/>
    </row>
    <row r="173" spans="1:72">
      <c r="A173" s="2215" t="s">
        <v>2157</v>
      </c>
      <c r="B173" s="2216" t="s">
        <v>2023</v>
      </c>
      <c r="C173" s="2218">
        <f t="shared" si="112"/>
        <v>0</v>
      </c>
      <c r="D173" s="2217"/>
      <c r="E173" s="2217"/>
      <c r="F173" s="2217"/>
      <c r="G173" s="2217"/>
      <c r="H173" s="2218">
        <f t="shared" si="113"/>
        <v>0</v>
      </c>
      <c r="I173" s="2217"/>
      <c r="J173" s="2217"/>
      <c r="K173" s="2217"/>
      <c r="L173" s="2217"/>
      <c r="M173" s="2218">
        <f t="shared" si="114"/>
        <v>0</v>
      </c>
      <c r="N173" s="2217"/>
      <c r="O173" s="2217"/>
      <c r="P173" s="2217"/>
      <c r="Q173" s="2217"/>
      <c r="R173" s="2218">
        <f t="shared" si="115"/>
        <v>0</v>
      </c>
      <c r="S173" s="2217"/>
      <c r="T173" s="2217"/>
      <c r="U173" s="2217"/>
      <c r="V173" s="2217"/>
      <c r="W173" s="2218">
        <f t="shared" si="116"/>
        <v>0</v>
      </c>
      <c r="X173" s="2217"/>
      <c r="Y173" s="2217"/>
      <c r="Z173" s="2217"/>
      <c r="AA173" s="2217"/>
      <c r="AB173" s="2218">
        <f t="shared" si="117"/>
        <v>0</v>
      </c>
      <c r="AC173" s="2217"/>
      <c r="AD173" s="2217"/>
      <c r="AE173" s="2217"/>
      <c r="AF173" s="2217"/>
      <c r="AG173" s="2218">
        <f t="shared" si="118"/>
        <v>0</v>
      </c>
      <c r="AH173" s="2217"/>
      <c r="AI173" s="2217"/>
      <c r="AJ173" s="2217"/>
      <c r="AK173" s="2217"/>
      <c r="AL173" s="2218">
        <f t="shared" si="119"/>
        <v>0</v>
      </c>
      <c r="AM173" s="2217"/>
      <c r="AN173" s="2217"/>
      <c r="AO173" s="2217"/>
      <c r="AP173" s="2217"/>
      <c r="AQ173" s="2218">
        <f t="shared" si="120"/>
        <v>0</v>
      </c>
      <c r="AR173" s="2217"/>
      <c r="AS173" s="2217"/>
      <c r="AT173" s="2217"/>
      <c r="AU173" s="2217"/>
      <c r="AV173" s="2218">
        <f t="shared" si="121"/>
        <v>0</v>
      </c>
      <c r="AW173" s="2217"/>
      <c r="AX173" s="2217"/>
      <c r="AY173" s="2217"/>
      <c r="AZ173" s="2217"/>
      <c r="BA173" s="2218">
        <f t="shared" si="122"/>
        <v>0</v>
      </c>
      <c r="BB173" s="2217"/>
      <c r="BC173" s="2217"/>
      <c r="BD173" s="2217"/>
      <c r="BE173" s="2217"/>
      <c r="BF173" s="2218">
        <f t="shared" si="123"/>
        <v>0</v>
      </c>
      <c r="BG173" s="2217"/>
      <c r="BH173" s="2217"/>
      <c r="BI173" s="2217"/>
      <c r="BJ173" s="2217"/>
      <c r="BK173" s="2218">
        <f t="shared" si="124"/>
        <v>0</v>
      </c>
      <c r="BL173" s="2217"/>
      <c r="BM173" s="2217"/>
      <c r="BN173" s="2217"/>
      <c r="BO173" s="2217"/>
      <c r="BP173" s="2217"/>
      <c r="BQ173" s="2218">
        <f t="shared" si="125"/>
        <v>0</v>
      </c>
      <c r="BR173" s="2217"/>
      <c r="BS173" s="2217"/>
      <c r="BT173" s="2217"/>
    </row>
    <row r="174" spans="1:72">
      <c r="A174" s="2215" t="s">
        <v>2158</v>
      </c>
      <c r="B174" s="2216" t="s">
        <v>2023</v>
      </c>
      <c r="C174" s="2218">
        <f t="shared" si="112"/>
        <v>0</v>
      </c>
      <c r="D174" s="2217"/>
      <c r="E174" s="2217"/>
      <c r="F174" s="2217"/>
      <c r="G174" s="2217"/>
      <c r="H174" s="2218">
        <f t="shared" si="113"/>
        <v>0</v>
      </c>
      <c r="I174" s="2217"/>
      <c r="J174" s="2217"/>
      <c r="K174" s="2217"/>
      <c r="L174" s="2217"/>
      <c r="M174" s="2218">
        <f t="shared" si="114"/>
        <v>0</v>
      </c>
      <c r="N174" s="2217"/>
      <c r="O174" s="2217"/>
      <c r="P174" s="2217"/>
      <c r="Q174" s="2217"/>
      <c r="R174" s="2218">
        <f t="shared" si="115"/>
        <v>0</v>
      </c>
      <c r="S174" s="2217"/>
      <c r="T174" s="2217"/>
      <c r="U174" s="2217"/>
      <c r="V174" s="2217"/>
      <c r="W174" s="2218">
        <f t="shared" si="116"/>
        <v>0</v>
      </c>
      <c r="X174" s="2217"/>
      <c r="Y174" s="2217"/>
      <c r="Z174" s="2217"/>
      <c r="AA174" s="2217"/>
      <c r="AB174" s="2218">
        <f t="shared" si="117"/>
        <v>0</v>
      </c>
      <c r="AC174" s="2217"/>
      <c r="AD174" s="2217"/>
      <c r="AE174" s="2217"/>
      <c r="AF174" s="2217"/>
      <c r="AG174" s="2218">
        <f t="shared" si="118"/>
        <v>0</v>
      </c>
      <c r="AH174" s="2217"/>
      <c r="AI174" s="2217"/>
      <c r="AJ174" s="2217"/>
      <c r="AK174" s="2217"/>
      <c r="AL174" s="2218">
        <f t="shared" si="119"/>
        <v>0</v>
      </c>
      <c r="AM174" s="2217"/>
      <c r="AN174" s="2217"/>
      <c r="AO174" s="2217"/>
      <c r="AP174" s="2217"/>
      <c r="AQ174" s="2218">
        <f t="shared" si="120"/>
        <v>0</v>
      </c>
      <c r="AR174" s="2217"/>
      <c r="AS174" s="2217"/>
      <c r="AT174" s="2217"/>
      <c r="AU174" s="2217"/>
      <c r="AV174" s="2218">
        <f t="shared" si="121"/>
        <v>0</v>
      </c>
      <c r="AW174" s="2217"/>
      <c r="AX174" s="2217"/>
      <c r="AY174" s="2217"/>
      <c r="AZ174" s="2217"/>
      <c r="BA174" s="2218">
        <f t="shared" si="122"/>
        <v>0</v>
      </c>
      <c r="BB174" s="2217"/>
      <c r="BC174" s="2217"/>
      <c r="BD174" s="2217"/>
      <c r="BE174" s="2217"/>
      <c r="BF174" s="2218">
        <f t="shared" si="123"/>
        <v>0</v>
      </c>
      <c r="BG174" s="2217"/>
      <c r="BH174" s="2217"/>
      <c r="BI174" s="2217"/>
      <c r="BJ174" s="2217"/>
      <c r="BK174" s="2218">
        <f t="shared" si="124"/>
        <v>0</v>
      </c>
      <c r="BL174" s="2217"/>
      <c r="BM174" s="2217"/>
      <c r="BN174" s="2217"/>
      <c r="BO174" s="2217"/>
      <c r="BP174" s="2217"/>
      <c r="BQ174" s="2218">
        <f t="shared" si="125"/>
        <v>0</v>
      </c>
      <c r="BR174" s="2217"/>
      <c r="BS174" s="2217"/>
      <c r="BT174" s="2217"/>
    </row>
    <row r="175" spans="1:72">
      <c r="A175" s="2215" t="s">
        <v>2159</v>
      </c>
      <c r="B175" s="2216" t="s">
        <v>2023</v>
      </c>
      <c r="C175" s="2218">
        <f t="shared" si="112"/>
        <v>0</v>
      </c>
      <c r="D175" s="2217"/>
      <c r="E175" s="2217"/>
      <c r="F175" s="2217"/>
      <c r="G175" s="2217"/>
      <c r="H175" s="2218">
        <f t="shared" si="113"/>
        <v>0</v>
      </c>
      <c r="I175" s="2217"/>
      <c r="J175" s="2217"/>
      <c r="K175" s="2217"/>
      <c r="L175" s="2217"/>
      <c r="M175" s="2218">
        <f t="shared" si="114"/>
        <v>0</v>
      </c>
      <c r="N175" s="2217"/>
      <c r="O175" s="2217"/>
      <c r="P175" s="2217"/>
      <c r="Q175" s="2217"/>
      <c r="R175" s="2218">
        <f t="shared" si="115"/>
        <v>0</v>
      </c>
      <c r="S175" s="2217"/>
      <c r="T175" s="2217"/>
      <c r="U175" s="2217"/>
      <c r="V175" s="2217"/>
      <c r="W175" s="2218">
        <f t="shared" si="116"/>
        <v>0</v>
      </c>
      <c r="X175" s="2217"/>
      <c r="Y175" s="2217"/>
      <c r="Z175" s="2217"/>
      <c r="AA175" s="2217"/>
      <c r="AB175" s="2218">
        <f t="shared" si="117"/>
        <v>0</v>
      </c>
      <c r="AC175" s="2217"/>
      <c r="AD175" s="2217"/>
      <c r="AE175" s="2217"/>
      <c r="AF175" s="2217"/>
      <c r="AG175" s="2218">
        <f t="shared" si="118"/>
        <v>0</v>
      </c>
      <c r="AH175" s="2217"/>
      <c r="AI175" s="2217"/>
      <c r="AJ175" s="2217"/>
      <c r="AK175" s="2217"/>
      <c r="AL175" s="2218">
        <f t="shared" si="119"/>
        <v>0</v>
      </c>
      <c r="AM175" s="2217"/>
      <c r="AN175" s="2217"/>
      <c r="AO175" s="2217"/>
      <c r="AP175" s="2217"/>
      <c r="AQ175" s="2218">
        <f t="shared" si="120"/>
        <v>0</v>
      </c>
      <c r="AR175" s="2217"/>
      <c r="AS175" s="2217"/>
      <c r="AT175" s="2217"/>
      <c r="AU175" s="2217"/>
      <c r="AV175" s="2218">
        <f t="shared" si="121"/>
        <v>0</v>
      </c>
      <c r="AW175" s="2217"/>
      <c r="AX175" s="2217"/>
      <c r="AY175" s="2217"/>
      <c r="AZ175" s="2217"/>
      <c r="BA175" s="2218">
        <f t="shared" si="122"/>
        <v>0</v>
      </c>
      <c r="BB175" s="2217"/>
      <c r="BC175" s="2217"/>
      <c r="BD175" s="2217"/>
      <c r="BE175" s="2217"/>
      <c r="BF175" s="2218">
        <f t="shared" si="123"/>
        <v>0</v>
      </c>
      <c r="BG175" s="2217"/>
      <c r="BH175" s="2217"/>
      <c r="BI175" s="2217"/>
      <c r="BJ175" s="2217"/>
      <c r="BK175" s="2218">
        <f t="shared" si="124"/>
        <v>0</v>
      </c>
      <c r="BL175" s="2217"/>
      <c r="BM175" s="2217"/>
      <c r="BN175" s="2217"/>
      <c r="BO175" s="2217"/>
      <c r="BP175" s="2217"/>
      <c r="BQ175" s="2218">
        <f t="shared" si="125"/>
        <v>0</v>
      </c>
      <c r="BR175" s="2217"/>
      <c r="BS175" s="2217"/>
      <c r="BT175" s="2217"/>
    </row>
    <row r="176" spans="1:72">
      <c r="A176" s="2215"/>
      <c r="B176" s="2216"/>
      <c r="C176" s="2213"/>
      <c r="D176" s="2213"/>
      <c r="E176" s="2213"/>
      <c r="F176" s="2213"/>
      <c r="G176" s="2213"/>
      <c r="H176" s="2213"/>
      <c r="I176" s="2213"/>
      <c r="J176" s="2213"/>
      <c r="K176" s="2213"/>
      <c r="L176" s="2213"/>
      <c r="M176" s="2213"/>
      <c r="N176" s="2213"/>
      <c r="O176" s="2213"/>
      <c r="P176" s="2213"/>
      <c r="Q176" s="2213"/>
      <c r="R176" s="2213"/>
      <c r="S176" s="2213"/>
      <c r="T176" s="2213"/>
      <c r="U176" s="2213"/>
      <c r="V176" s="2213"/>
      <c r="W176" s="2213"/>
      <c r="X176" s="2213"/>
      <c r="Y176" s="2213"/>
      <c r="Z176" s="2213"/>
      <c r="AA176" s="2213"/>
      <c r="AB176" s="2213"/>
      <c r="AC176" s="2213"/>
      <c r="AD176" s="2213"/>
      <c r="AE176" s="2213"/>
      <c r="AF176" s="2213"/>
      <c r="AG176" s="2213"/>
      <c r="AH176" s="2213"/>
      <c r="AI176" s="2213"/>
      <c r="AJ176" s="2213"/>
      <c r="AK176" s="2213"/>
      <c r="AL176" s="2213"/>
      <c r="AM176" s="2213"/>
      <c r="AN176" s="2213"/>
      <c r="AO176" s="2213"/>
      <c r="AP176" s="2213"/>
      <c r="AQ176" s="2213"/>
      <c r="AR176" s="2213"/>
      <c r="AS176" s="2213"/>
      <c r="AT176" s="2213"/>
      <c r="AU176" s="2213"/>
      <c r="AV176" s="2213"/>
      <c r="AW176" s="2213"/>
      <c r="AX176" s="2213"/>
      <c r="AY176" s="2213"/>
      <c r="AZ176" s="2213"/>
      <c r="BA176" s="2213"/>
      <c r="BB176" s="2213"/>
      <c r="BC176" s="2213"/>
      <c r="BD176" s="2213"/>
      <c r="BE176" s="2213"/>
      <c r="BF176" s="2213"/>
      <c r="BG176" s="2213"/>
      <c r="BH176" s="2213"/>
      <c r="BI176" s="2213"/>
      <c r="BJ176" s="2213"/>
      <c r="BK176" s="2213"/>
      <c r="BL176" s="2213"/>
      <c r="BM176" s="2213"/>
      <c r="BN176" s="2213"/>
      <c r="BO176" s="2213"/>
      <c r="BP176" s="2213"/>
      <c r="BQ176" s="2213"/>
      <c r="BR176" s="2213"/>
      <c r="BS176" s="2213"/>
      <c r="BT176" s="2213"/>
    </row>
    <row r="177" spans="1:72">
      <c r="A177" s="2223" t="s">
        <v>2160</v>
      </c>
      <c r="B177" s="2216"/>
      <c r="C177" s="2213"/>
      <c r="D177" s="2213"/>
      <c r="E177" s="2213"/>
      <c r="F177" s="2213"/>
      <c r="G177" s="2213"/>
      <c r="H177" s="2213"/>
      <c r="I177" s="2213"/>
      <c r="J177" s="2213"/>
      <c r="K177" s="2213"/>
      <c r="L177" s="2213"/>
      <c r="M177" s="2213"/>
      <c r="N177" s="2213"/>
      <c r="O177" s="2213"/>
      <c r="P177" s="2213"/>
      <c r="Q177" s="2213"/>
      <c r="R177" s="2213"/>
      <c r="S177" s="2213"/>
      <c r="T177" s="2213"/>
      <c r="U177" s="2213"/>
      <c r="V177" s="2213"/>
      <c r="W177" s="2213"/>
      <c r="X177" s="2213"/>
      <c r="Y177" s="2213"/>
      <c r="Z177" s="2213"/>
      <c r="AA177" s="2213"/>
      <c r="AB177" s="2213"/>
      <c r="AC177" s="2213"/>
      <c r="AD177" s="2213"/>
      <c r="AE177" s="2213"/>
      <c r="AF177" s="2213"/>
      <c r="AG177" s="2213"/>
      <c r="AH177" s="2213"/>
      <c r="AI177" s="2213"/>
      <c r="AJ177" s="2213"/>
      <c r="AK177" s="2213"/>
      <c r="AL177" s="2213"/>
      <c r="AM177" s="2213"/>
      <c r="AN177" s="2213"/>
      <c r="AO177" s="2213"/>
      <c r="AP177" s="2213"/>
      <c r="AQ177" s="2213"/>
      <c r="AR177" s="2213"/>
      <c r="AS177" s="2213"/>
      <c r="AT177" s="2213"/>
      <c r="AU177" s="2213"/>
      <c r="AV177" s="2213"/>
      <c r="AW177" s="2213"/>
      <c r="AX177" s="2213"/>
      <c r="AY177" s="2213"/>
      <c r="AZ177" s="2213"/>
      <c r="BA177" s="2213"/>
      <c r="BB177" s="2213"/>
      <c r="BC177" s="2213"/>
      <c r="BD177" s="2213"/>
      <c r="BE177" s="2213"/>
      <c r="BF177" s="2213"/>
      <c r="BG177" s="2213"/>
      <c r="BH177" s="2213"/>
      <c r="BI177" s="2213"/>
      <c r="BJ177" s="2213"/>
      <c r="BK177" s="2213"/>
      <c r="BL177" s="2213"/>
      <c r="BM177" s="2213"/>
      <c r="BN177" s="2213"/>
      <c r="BO177" s="2213"/>
      <c r="BP177" s="2213"/>
      <c r="BQ177" s="2213"/>
      <c r="BR177" s="2213"/>
      <c r="BS177" s="2213"/>
      <c r="BT177" s="2213"/>
    </row>
    <row r="178" spans="1:72">
      <c r="A178" s="2215" t="s">
        <v>2161</v>
      </c>
      <c r="B178" s="2216" t="s">
        <v>2023</v>
      </c>
      <c r="C178" s="2218">
        <f t="shared" ref="C178:C181" si="126">SUM(D178:G178)</f>
        <v>0</v>
      </c>
      <c r="D178" s="2217"/>
      <c r="E178" s="2217"/>
      <c r="F178" s="2217"/>
      <c r="G178" s="2217"/>
      <c r="H178" s="2218">
        <f t="shared" ref="H178:H181" si="127">SUM(I178:L178)</f>
        <v>0</v>
      </c>
      <c r="I178" s="2217"/>
      <c r="J178" s="2217"/>
      <c r="K178" s="2217"/>
      <c r="L178" s="2217"/>
      <c r="M178" s="2218">
        <f t="shared" ref="M178:M181" si="128">SUM(N178:Q178)</f>
        <v>0</v>
      </c>
      <c r="N178" s="2217"/>
      <c r="O178" s="2217"/>
      <c r="P178" s="2217"/>
      <c r="Q178" s="2217"/>
      <c r="R178" s="2218">
        <f t="shared" ref="R178:R181" si="129">SUM(S178:V178)</f>
        <v>0</v>
      </c>
      <c r="S178" s="2217"/>
      <c r="T178" s="2217"/>
      <c r="U178" s="2217"/>
      <c r="V178" s="2217"/>
      <c r="W178" s="2218">
        <f t="shared" ref="W178:W181" si="130">SUM(X178:AA178)</f>
        <v>0</v>
      </c>
      <c r="X178" s="2217"/>
      <c r="Y178" s="2217"/>
      <c r="Z178" s="2217"/>
      <c r="AA178" s="2217"/>
      <c r="AB178" s="2218">
        <f t="shared" ref="AB178:AB181" si="131">SUM(AC178:AF178)</f>
        <v>0</v>
      </c>
      <c r="AC178" s="2217"/>
      <c r="AD178" s="2217"/>
      <c r="AE178" s="2217"/>
      <c r="AF178" s="2217"/>
      <c r="AG178" s="2218">
        <f t="shared" ref="AG178:AG181" si="132">SUM(AH178:AK178)</f>
        <v>0</v>
      </c>
      <c r="AH178" s="2217"/>
      <c r="AI178" s="2217"/>
      <c r="AJ178" s="2217"/>
      <c r="AK178" s="2217"/>
      <c r="AL178" s="2218">
        <f t="shared" ref="AL178:AL181" si="133">SUM(AM178:AP178)</f>
        <v>0</v>
      </c>
      <c r="AM178" s="2217"/>
      <c r="AN178" s="2217"/>
      <c r="AO178" s="2217"/>
      <c r="AP178" s="2217"/>
      <c r="AQ178" s="2218">
        <f t="shared" ref="AQ178:AQ181" si="134">SUM(AR178:AU178)</f>
        <v>0</v>
      </c>
      <c r="AR178" s="2217"/>
      <c r="AS178" s="2217"/>
      <c r="AT178" s="2217"/>
      <c r="AU178" s="2217"/>
      <c r="AV178" s="2218">
        <f t="shared" ref="AV178:AV181" si="135">SUM(AW178:AZ178)</f>
        <v>0</v>
      </c>
      <c r="AW178" s="2217"/>
      <c r="AX178" s="2217"/>
      <c r="AY178" s="2217"/>
      <c r="AZ178" s="2217"/>
      <c r="BA178" s="2218">
        <f t="shared" ref="BA178:BA181" si="136">SUM(BB178:BE178)</f>
        <v>0</v>
      </c>
      <c r="BB178" s="2217"/>
      <c r="BC178" s="2217"/>
      <c r="BD178" s="2217"/>
      <c r="BE178" s="2217"/>
      <c r="BF178" s="2218">
        <f t="shared" ref="BF178:BF181" si="137">SUM(BG178:BJ178)</f>
        <v>0</v>
      </c>
      <c r="BG178" s="2217"/>
      <c r="BH178" s="2217"/>
      <c r="BI178" s="2217"/>
      <c r="BJ178" s="2217"/>
      <c r="BK178" s="2218">
        <f t="shared" ref="BK178:BK181" si="138">SUM(BL178:BO178)</f>
        <v>0</v>
      </c>
      <c r="BL178" s="2217"/>
      <c r="BM178" s="2217"/>
      <c r="BN178" s="2217"/>
      <c r="BO178" s="2217"/>
      <c r="BP178" s="2217"/>
      <c r="BQ178" s="2218">
        <f t="shared" ref="BQ178:BQ181" si="139">SUM(BR178:BU178)</f>
        <v>0</v>
      </c>
      <c r="BR178" s="2217"/>
      <c r="BS178" s="2217"/>
      <c r="BT178" s="2217"/>
    </row>
    <row r="179" spans="1:72">
      <c r="A179" s="2215" t="s">
        <v>2162</v>
      </c>
      <c r="B179" s="2216" t="s">
        <v>2023</v>
      </c>
      <c r="C179" s="2218">
        <f t="shared" si="126"/>
        <v>0</v>
      </c>
      <c r="D179" s="2217"/>
      <c r="E179" s="2217"/>
      <c r="F179" s="2217"/>
      <c r="G179" s="2217"/>
      <c r="H179" s="2218">
        <f t="shared" si="127"/>
        <v>0</v>
      </c>
      <c r="I179" s="2217"/>
      <c r="J179" s="2217"/>
      <c r="K179" s="2217"/>
      <c r="L179" s="2217"/>
      <c r="M179" s="2218">
        <f t="shared" si="128"/>
        <v>0</v>
      </c>
      <c r="N179" s="2217"/>
      <c r="O179" s="2217"/>
      <c r="P179" s="2217"/>
      <c r="Q179" s="2217"/>
      <c r="R179" s="2218">
        <f t="shared" si="129"/>
        <v>0</v>
      </c>
      <c r="S179" s="2217"/>
      <c r="T179" s="2217"/>
      <c r="U179" s="2217"/>
      <c r="V179" s="2217"/>
      <c r="W179" s="2218">
        <f t="shared" si="130"/>
        <v>0</v>
      </c>
      <c r="X179" s="2217"/>
      <c r="Y179" s="2217"/>
      <c r="Z179" s="2217"/>
      <c r="AA179" s="2217"/>
      <c r="AB179" s="2218">
        <f t="shared" si="131"/>
        <v>0</v>
      </c>
      <c r="AC179" s="2217"/>
      <c r="AD179" s="2217"/>
      <c r="AE179" s="2217"/>
      <c r="AF179" s="2217"/>
      <c r="AG179" s="2218">
        <f t="shared" si="132"/>
        <v>0</v>
      </c>
      <c r="AH179" s="2217"/>
      <c r="AI179" s="2217"/>
      <c r="AJ179" s="2217"/>
      <c r="AK179" s="2217"/>
      <c r="AL179" s="2218">
        <f t="shared" si="133"/>
        <v>0</v>
      </c>
      <c r="AM179" s="2217"/>
      <c r="AN179" s="2217"/>
      <c r="AO179" s="2217"/>
      <c r="AP179" s="2217"/>
      <c r="AQ179" s="2218">
        <f t="shared" si="134"/>
        <v>0</v>
      </c>
      <c r="AR179" s="2217"/>
      <c r="AS179" s="2217"/>
      <c r="AT179" s="2217"/>
      <c r="AU179" s="2217"/>
      <c r="AV179" s="2218">
        <f t="shared" si="135"/>
        <v>0</v>
      </c>
      <c r="AW179" s="2217"/>
      <c r="AX179" s="2217"/>
      <c r="AY179" s="2217"/>
      <c r="AZ179" s="2217"/>
      <c r="BA179" s="2218">
        <f t="shared" si="136"/>
        <v>0</v>
      </c>
      <c r="BB179" s="2217"/>
      <c r="BC179" s="2217"/>
      <c r="BD179" s="2217"/>
      <c r="BE179" s="2217"/>
      <c r="BF179" s="2218">
        <f t="shared" si="137"/>
        <v>0</v>
      </c>
      <c r="BG179" s="2217"/>
      <c r="BH179" s="2217"/>
      <c r="BI179" s="2217"/>
      <c r="BJ179" s="2217"/>
      <c r="BK179" s="2218">
        <f t="shared" si="138"/>
        <v>0</v>
      </c>
      <c r="BL179" s="2217"/>
      <c r="BM179" s="2217"/>
      <c r="BN179" s="2217"/>
      <c r="BO179" s="2217"/>
      <c r="BP179" s="2217"/>
      <c r="BQ179" s="2218">
        <f t="shared" si="139"/>
        <v>0</v>
      </c>
      <c r="BR179" s="2217"/>
      <c r="BS179" s="2217"/>
      <c r="BT179" s="2217"/>
    </row>
    <row r="180" spans="1:72">
      <c r="A180" s="2215" t="s">
        <v>2163</v>
      </c>
      <c r="B180" s="2216" t="s">
        <v>2023</v>
      </c>
      <c r="C180" s="2218">
        <f t="shared" si="126"/>
        <v>0</v>
      </c>
      <c r="D180" s="2217"/>
      <c r="E180" s="2217"/>
      <c r="F180" s="2217"/>
      <c r="G180" s="2217"/>
      <c r="H180" s="2218">
        <f t="shared" si="127"/>
        <v>0</v>
      </c>
      <c r="I180" s="2217"/>
      <c r="J180" s="2217"/>
      <c r="K180" s="2217"/>
      <c r="L180" s="2217"/>
      <c r="M180" s="2218">
        <f t="shared" si="128"/>
        <v>0</v>
      </c>
      <c r="N180" s="2217"/>
      <c r="O180" s="2217"/>
      <c r="P180" s="2217"/>
      <c r="Q180" s="2217"/>
      <c r="R180" s="2218">
        <f t="shared" si="129"/>
        <v>0</v>
      </c>
      <c r="S180" s="2217"/>
      <c r="T180" s="2217"/>
      <c r="U180" s="2217"/>
      <c r="V180" s="2217"/>
      <c r="W180" s="2218">
        <f t="shared" si="130"/>
        <v>0</v>
      </c>
      <c r="X180" s="2217"/>
      <c r="Y180" s="2217"/>
      <c r="Z180" s="2217"/>
      <c r="AA180" s="2217"/>
      <c r="AB180" s="2218">
        <f t="shared" si="131"/>
        <v>0</v>
      </c>
      <c r="AC180" s="2217"/>
      <c r="AD180" s="2217"/>
      <c r="AE180" s="2217"/>
      <c r="AF180" s="2217"/>
      <c r="AG180" s="2218">
        <f t="shared" si="132"/>
        <v>0</v>
      </c>
      <c r="AH180" s="2217"/>
      <c r="AI180" s="2217"/>
      <c r="AJ180" s="2217"/>
      <c r="AK180" s="2217"/>
      <c r="AL180" s="2218">
        <f t="shared" si="133"/>
        <v>0</v>
      </c>
      <c r="AM180" s="2217"/>
      <c r="AN180" s="2217"/>
      <c r="AO180" s="2217"/>
      <c r="AP180" s="2217"/>
      <c r="AQ180" s="2218">
        <f t="shared" si="134"/>
        <v>0</v>
      </c>
      <c r="AR180" s="2217"/>
      <c r="AS180" s="2217"/>
      <c r="AT180" s="2217"/>
      <c r="AU180" s="2217"/>
      <c r="AV180" s="2218">
        <f t="shared" si="135"/>
        <v>0</v>
      </c>
      <c r="AW180" s="2217"/>
      <c r="AX180" s="2217"/>
      <c r="AY180" s="2217"/>
      <c r="AZ180" s="2217"/>
      <c r="BA180" s="2218">
        <f t="shared" si="136"/>
        <v>0</v>
      </c>
      <c r="BB180" s="2217"/>
      <c r="BC180" s="2217"/>
      <c r="BD180" s="2217"/>
      <c r="BE180" s="2217"/>
      <c r="BF180" s="2218">
        <f t="shared" si="137"/>
        <v>0</v>
      </c>
      <c r="BG180" s="2217"/>
      <c r="BH180" s="2217"/>
      <c r="BI180" s="2217"/>
      <c r="BJ180" s="2217"/>
      <c r="BK180" s="2218">
        <f t="shared" si="138"/>
        <v>0</v>
      </c>
      <c r="BL180" s="2217"/>
      <c r="BM180" s="2217"/>
      <c r="BN180" s="2217"/>
      <c r="BO180" s="2217"/>
      <c r="BP180" s="2217"/>
      <c r="BQ180" s="2218">
        <f t="shared" si="139"/>
        <v>0</v>
      </c>
      <c r="BR180" s="2217"/>
      <c r="BS180" s="2217"/>
      <c r="BT180" s="2217"/>
    </row>
    <row r="181" spans="1:72">
      <c r="A181" s="2215" t="s">
        <v>2164</v>
      </c>
      <c r="B181" s="2216" t="s">
        <v>2023</v>
      </c>
      <c r="C181" s="2218">
        <f t="shared" si="126"/>
        <v>0</v>
      </c>
      <c r="D181" s="2217"/>
      <c r="E181" s="2217"/>
      <c r="F181" s="2217"/>
      <c r="G181" s="2217"/>
      <c r="H181" s="2218">
        <f t="shared" si="127"/>
        <v>0</v>
      </c>
      <c r="I181" s="2217"/>
      <c r="J181" s="2217"/>
      <c r="K181" s="2217"/>
      <c r="L181" s="2217"/>
      <c r="M181" s="2218">
        <f t="shared" si="128"/>
        <v>0</v>
      </c>
      <c r="N181" s="2217"/>
      <c r="O181" s="2217"/>
      <c r="P181" s="2217"/>
      <c r="Q181" s="2217"/>
      <c r="R181" s="2218">
        <f t="shared" si="129"/>
        <v>0</v>
      </c>
      <c r="S181" s="2217"/>
      <c r="T181" s="2217"/>
      <c r="U181" s="2217"/>
      <c r="V181" s="2217"/>
      <c r="W181" s="2218">
        <f t="shared" si="130"/>
        <v>0</v>
      </c>
      <c r="X181" s="2217"/>
      <c r="Y181" s="2217"/>
      <c r="Z181" s="2217"/>
      <c r="AA181" s="2217"/>
      <c r="AB181" s="2218">
        <f t="shared" si="131"/>
        <v>0</v>
      </c>
      <c r="AC181" s="2217"/>
      <c r="AD181" s="2217"/>
      <c r="AE181" s="2217"/>
      <c r="AF181" s="2217"/>
      <c r="AG181" s="2218">
        <f t="shared" si="132"/>
        <v>0</v>
      </c>
      <c r="AH181" s="2217"/>
      <c r="AI181" s="2217"/>
      <c r="AJ181" s="2217"/>
      <c r="AK181" s="2217"/>
      <c r="AL181" s="2218">
        <f t="shared" si="133"/>
        <v>0</v>
      </c>
      <c r="AM181" s="2217"/>
      <c r="AN181" s="2217"/>
      <c r="AO181" s="2217"/>
      <c r="AP181" s="2217"/>
      <c r="AQ181" s="2218">
        <f t="shared" si="134"/>
        <v>0</v>
      </c>
      <c r="AR181" s="2217"/>
      <c r="AS181" s="2217"/>
      <c r="AT181" s="2217"/>
      <c r="AU181" s="2217"/>
      <c r="AV181" s="2218">
        <f t="shared" si="135"/>
        <v>0</v>
      </c>
      <c r="AW181" s="2217"/>
      <c r="AX181" s="2217"/>
      <c r="AY181" s="2217"/>
      <c r="AZ181" s="2217"/>
      <c r="BA181" s="2218">
        <f t="shared" si="136"/>
        <v>0</v>
      </c>
      <c r="BB181" s="2217"/>
      <c r="BC181" s="2217"/>
      <c r="BD181" s="2217"/>
      <c r="BE181" s="2217"/>
      <c r="BF181" s="2218">
        <f t="shared" si="137"/>
        <v>0</v>
      </c>
      <c r="BG181" s="2217"/>
      <c r="BH181" s="2217"/>
      <c r="BI181" s="2217"/>
      <c r="BJ181" s="2217"/>
      <c r="BK181" s="2218">
        <f t="shared" si="138"/>
        <v>0</v>
      </c>
      <c r="BL181" s="2217"/>
      <c r="BM181" s="2217"/>
      <c r="BN181" s="2217"/>
      <c r="BO181" s="2217"/>
      <c r="BP181" s="2217"/>
      <c r="BQ181" s="2218">
        <f t="shared" si="139"/>
        <v>0</v>
      </c>
      <c r="BR181" s="2217"/>
      <c r="BS181" s="2217"/>
      <c r="BT181" s="2217"/>
    </row>
    <row r="182" spans="1:72">
      <c r="A182" s="2215"/>
      <c r="B182" s="2216"/>
      <c r="C182" s="2213"/>
      <c r="D182" s="2213"/>
      <c r="E182" s="2213"/>
      <c r="F182" s="2213"/>
      <c r="G182" s="2213"/>
      <c r="H182" s="2213"/>
      <c r="I182" s="2213"/>
      <c r="J182" s="2213"/>
      <c r="K182" s="2213"/>
      <c r="L182" s="2213"/>
      <c r="M182" s="2213"/>
      <c r="N182" s="2213"/>
      <c r="O182" s="2213"/>
      <c r="P182" s="2213"/>
      <c r="Q182" s="2213"/>
      <c r="R182" s="2213"/>
      <c r="S182" s="2213"/>
      <c r="T182" s="2213"/>
      <c r="U182" s="2213"/>
      <c r="V182" s="2213"/>
      <c r="W182" s="2213"/>
      <c r="X182" s="2213"/>
      <c r="Y182" s="2213"/>
      <c r="Z182" s="2213"/>
      <c r="AA182" s="2213"/>
      <c r="AB182" s="2213"/>
      <c r="AC182" s="2213"/>
      <c r="AD182" s="2213"/>
      <c r="AE182" s="2213"/>
      <c r="AF182" s="2213"/>
      <c r="AG182" s="2213"/>
      <c r="AH182" s="2213"/>
      <c r="AI182" s="2213"/>
      <c r="AJ182" s="2213"/>
      <c r="AK182" s="2213"/>
      <c r="AL182" s="2213"/>
      <c r="AM182" s="2213"/>
      <c r="AN182" s="2213"/>
      <c r="AO182" s="2213"/>
      <c r="AP182" s="2213"/>
      <c r="AQ182" s="2213"/>
      <c r="AR182" s="2213"/>
      <c r="AS182" s="2213"/>
      <c r="AT182" s="2213"/>
      <c r="AU182" s="2213"/>
      <c r="AV182" s="2213"/>
      <c r="AW182" s="2213"/>
      <c r="AX182" s="2213"/>
      <c r="AY182" s="2213"/>
      <c r="AZ182" s="2213"/>
      <c r="BA182" s="2213"/>
      <c r="BB182" s="2213"/>
      <c r="BC182" s="2213"/>
      <c r="BD182" s="2213"/>
      <c r="BE182" s="2213"/>
      <c r="BF182" s="2213"/>
      <c r="BG182" s="2213"/>
      <c r="BH182" s="2213"/>
      <c r="BI182" s="2213"/>
      <c r="BJ182" s="2213"/>
      <c r="BK182" s="2213"/>
      <c r="BL182" s="2213"/>
      <c r="BM182" s="2213"/>
      <c r="BN182" s="2213"/>
      <c r="BO182" s="2213"/>
      <c r="BP182" s="2213"/>
      <c r="BQ182" s="2213"/>
      <c r="BR182" s="2213"/>
      <c r="BS182" s="2213"/>
      <c r="BT182" s="2213"/>
    </row>
    <row r="183" spans="1:72">
      <c r="A183" s="2223" t="s">
        <v>2165</v>
      </c>
      <c r="B183" s="2216"/>
      <c r="C183" s="2213"/>
      <c r="D183" s="2213"/>
      <c r="E183" s="2213"/>
      <c r="F183" s="2213"/>
      <c r="G183" s="2213"/>
      <c r="H183" s="2213"/>
      <c r="I183" s="2213"/>
      <c r="J183" s="2213"/>
      <c r="K183" s="2213"/>
      <c r="L183" s="2213"/>
      <c r="M183" s="2213"/>
      <c r="N183" s="2213"/>
      <c r="O183" s="2213"/>
      <c r="P183" s="2213"/>
      <c r="Q183" s="2213"/>
      <c r="R183" s="2213"/>
      <c r="S183" s="2213"/>
      <c r="T183" s="2213"/>
      <c r="U183" s="2213"/>
      <c r="V183" s="2213"/>
      <c r="W183" s="2213"/>
      <c r="X183" s="2213"/>
      <c r="Y183" s="2213"/>
      <c r="Z183" s="2213"/>
      <c r="AA183" s="2213"/>
      <c r="AB183" s="2213"/>
      <c r="AC183" s="2213"/>
      <c r="AD183" s="2213"/>
      <c r="AE183" s="2213"/>
      <c r="AF183" s="2213"/>
      <c r="AG183" s="2213"/>
      <c r="AH183" s="2213"/>
      <c r="AI183" s="2213"/>
      <c r="AJ183" s="2213"/>
      <c r="AK183" s="2213"/>
      <c r="AL183" s="2213"/>
      <c r="AM183" s="2213"/>
      <c r="AN183" s="2213"/>
      <c r="AO183" s="2213"/>
      <c r="AP183" s="2213"/>
      <c r="AQ183" s="2213"/>
      <c r="AR183" s="2213"/>
      <c r="AS183" s="2213"/>
      <c r="AT183" s="2213"/>
      <c r="AU183" s="2213"/>
      <c r="AV183" s="2213"/>
      <c r="AW183" s="2213"/>
      <c r="AX183" s="2213"/>
      <c r="AY183" s="2213"/>
      <c r="AZ183" s="2213"/>
      <c r="BA183" s="2213"/>
      <c r="BB183" s="2213"/>
      <c r="BC183" s="2213"/>
      <c r="BD183" s="2213"/>
      <c r="BE183" s="2213"/>
      <c r="BF183" s="2213"/>
      <c r="BG183" s="2213"/>
      <c r="BH183" s="2213"/>
      <c r="BI183" s="2213"/>
      <c r="BJ183" s="2213"/>
      <c r="BK183" s="2213"/>
      <c r="BL183" s="2213"/>
      <c r="BM183" s="2213"/>
      <c r="BN183" s="2213"/>
      <c r="BO183" s="2213"/>
      <c r="BP183" s="2213"/>
      <c r="BQ183" s="2213"/>
      <c r="BR183" s="2213"/>
      <c r="BS183" s="2213"/>
      <c r="BT183" s="2213"/>
    </row>
    <row r="184" spans="1:72">
      <c r="A184" s="2215" t="s">
        <v>2166</v>
      </c>
      <c r="B184" s="2216" t="s">
        <v>2167</v>
      </c>
      <c r="C184" s="2218">
        <f t="shared" ref="C184:C199" si="140">SUM(D184:G184)</f>
        <v>0</v>
      </c>
      <c r="D184" s="2217"/>
      <c r="E184" s="2217"/>
      <c r="F184" s="2217"/>
      <c r="G184" s="2217"/>
      <c r="H184" s="2218">
        <f t="shared" ref="H184:H199" si="141">SUM(I184:L184)</f>
        <v>0</v>
      </c>
      <c r="I184" s="2217"/>
      <c r="J184" s="2217"/>
      <c r="K184" s="2217"/>
      <c r="L184" s="2217"/>
      <c r="M184" s="2218">
        <f t="shared" ref="M184:M199" si="142">SUM(N184:Q184)</f>
        <v>0</v>
      </c>
      <c r="N184" s="2217"/>
      <c r="O184" s="2217"/>
      <c r="P184" s="2217"/>
      <c r="Q184" s="2217"/>
      <c r="R184" s="2218">
        <f t="shared" ref="R184:R199" si="143">SUM(S184:V184)</f>
        <v>0</v>
      </c>
      <c r="S184" s="2217"/>
      <c r="T184" s="2217"/>
      <c r="U184" s="2217"/>
      <c r="V184" s="2217"/>
      <c r="W184" s="2218">
        <f t="shared" ref="W184:W199" si="144">SUM(X184:AA184)</f>
        <v>0</v>
      </c>
      <c r="X184" s="2217"/>
      <c r="Y184" s="2217"/>
      <c r="Z184" s="2217"/>
      <c r="AA184" s="2217"/>
      <c r="AB184" s="2218">
        <f t="shared" ref="AB184:AB199" si="145">SUM(AC184:AF184)</f>
        <v>0</v>
      </c>
      <c r="AC184" s="2217"/>
      <c r="AD184" s="2217"/>
      <c r="AE184" s="2217"/>
      <c r="AF184" s="2217"/>
      <c r="AG184" s="2218">
        <f t="shared" ref="AG184:AG199" si="146">SUM(AH184:AK184)</f>
        <v>0</v>
      </c>
      <c r="AH184" s="2217"/>
      <c r="AI184" s="2217"/>
      <c r="AJ184" s="2217"/>
      <c r="AK184" s="2217"/>
      <c r="AL184" s="2218">
        <f t="shared" ref="AL184:AL199" si="147">SUM(AM184:AP184)</f>
        <v>0</v>
      </c>
      <c r="AM184" s="2217"/>
      <c r="AN184" s="2217"/>
      <c r="AO184" s="2217"/>
      <c r="AP184" s="2217"/>
      <c r="AQ184" s="2218">
        <f t="shared" ref="AQ184:AQ199" si="148">SUM(AR184:AU184)</f>
        <v>0</v>
      </c>
      <c r="AR184" s="2217"/>
      <c r="AS184" s="2217"/>
      <c r="AT184" s="2217"/>
      <c r="AU184" s="2217"/>
      <c r="AV184" s="2218">
        <f t="shared" ref="AV184:AV199" si="149">SUM(AW184:AZ184)</f>
        <v>0</v>
      </c>
      <c r="AW184" s="2217"/>
      <c r="AX184" s="2217"/>
      <c r="AY184" s="2217"/>
      <c r="AZ184" s="2217"/>
      <c r="BA184" s="2218">
        <f t="shared" ref="BA184:BA199" si="150">SUM(BB184:BE184)</f>
        <v>0</v>
      </c>
      <c r="BB184" s="2217"/>
      <c r="BC184" s="2217"/>
      <c r="BD184" s="2217"/>
      <c r="BE184" s="2217"/>
      <c r="BF184" s="2218">
        <f t="shared" ref="BF184:BF199" si="151">SUM(BG184:BJ184)</f>
        <v>0</v>
      </c>
      <c r="BG184" s="2217"/>
      <c r="BH184" s="2217"/>
      <c r="BI184" s="2217"/>
      <c r="BJ184" s="2217"/>
      <c r="BK184" s="2218">
        <f t="shared" ref="BK184:BK199" si="152">SUM(BL184:BO184)</f>
        <v>0</v>
      </c>
      <c r="BL184" s="2217"/>
      <c r="BM184" s="2217"/>
      <c r="BN184" s="2217"/>
      <c r="BO184" s="2217"/>
      <c r="BP184" s="2217"/>
      <c r="BQ184" s="2218">
        <f t="shared" ref="BQ184:BQ199" si="153">SUM(BR184:BU184)</f>
        <v>0</v>
      </c>
      <c r="BR184" s="2217"/>
      <c r="BS184" s="2217"/>
      <c r="BT184" s="2217"/>
    </row>
    <row r="185" spans="1:72">
      <c r="A185" s="2215" t="s">
        <v>1942</v>
      </c>
      <c r="B185" s="2216" t="s">
        <v>2167</v>
      </c>
      <c r="C185" s="2218">
        <f t="shared" si="140"/>
        <v>0</v>
      </c>
      <c r="D185" s="2217"/>
      <c r="E185" s="2217"/>
      <c r="F185" s="2217"/>
      <c r="G185" s="2217"/>
      <c r="H185" s="2218">
        <f t="shared" si="141"/>
        <v>0</v>
      </c>
      <c r="I185" s="2217"/>
      <c r="J185" s="2217"/>
      <c r="K185" s="2217"/>
      <c r="L185" s="2217"/>
      <c r="M185" s="2218">
        <f t="shared" si="142"/>
        <v>0</v>
      </c>
      <c r="N185" s="2217"/>
      <c r="O185" s="2217"/>
      <c r="P185" s="2217"/>
      <c r="Q185" s="2217"/>
      <c r="R185" s="2218">
        <f t="shared" si="143"/>
        <v>0</v>
      </c>
      <c r="S185" s="2217"/>
      <c r="T185" s="2217"/>
      <c r="U185" s="2217"/>
      <c r="V185" s="2217"/>
      <c r="W185" s="2218">
        <f t="shared" si="144"/>
        <v>0</v>
      </c>
      <c r="X185" s="2217"/>
      <c r="Y185" s="2217"/>
      <c r="Z185" s="2217"/>
      <c r="AA185" s="2217"/>
      <c r="AB185" s="2218">
        <f t="shared" si="145"/>
        <v>0</v>
      </c>
      <c r="AC185" s="2217"/>
      <c r="AD185" s="2217"/>
      <c r="AE185" s="2217"/>
      <c r="AF185" s="2217"/>
      <c r="AG185" s="2218">
        <f t="shared" si="146"/>
        <v>0</v>
      </c>
      <c r="AH185" s="2217"/>
      <c r="AI185" s="2217"/>
      <c r="AJ185" s="2217"/>
      <c r="AK185" s="2217"/>
      <c r="AL185" s="2218">
        <f t="shared" si="147"/>
        <v>0</v>
      </c>
      <c r="AM185" s="2217"/>
      <c r="AN185" s="2217"/>
      <c r="AO185" s="2217"/>
      <c r="AP185" s="2217"/>
      <c r="AQ185" s="2218">
        <f t="shared" si="148"/>
        <v>0</v>
      </c>
      <c r="AR185" s="2217"/>
      <c r="AS185" s="2217"/>
      <c r="AT185" s="2217"/>
      <c r="AU185" s="2217"/>
      <c r="AV185" s="2218">
        <f t="shared" si="149"/>
        <v>0</v>
      </c>
      <c r="AW185" s="2217"/>
      <c r="AX185" s="2217"/>
      <c r="AY185" s="2217"/>
      <c r="AZ185" s="2217"/>
      <c r="BA185" s="2218">
        <f t="shared" si="150"/>
        <v>0</v>
      </c>
      <c r="BB185" s="2217"/>
      <c r="BC185" s="2217"/>
      <c r="BD185" s="2217"/>
      <c r="BE185" s="2217"/>
      <c r="BF185" s="2218">
        <f t="shared" si="151"/>
        <v>0</v>
      </c>
      <c r="BG185" s="2217"/>
      <c r="BH185" s="2217"/>
      <c r="BI185" s="2217"/>
      <c r="BJ185" s="2217"/>
      <c r="BK185" s="2218">
        <f t="shared" si="152"/>
        <v>0</v>
      </c>
      <c r="BL185" s="2217"/>
      <c r="BM185" s="2217"/>
      <c r="BN185" s="2217"/>
      <c r="BO185" s="2217"/>
      <c r="BP185" s="2217"/>
      <c r="BQ185" s="2218">
        <f t="shared" si="153"/>
        <v>0</v>
      </c>
      <c r="BR185" s="2217"/>
      <c r="BS185" s="2217"/>
      <c r="BT185" s="2217"/>
    </row>
    <row r="186" spans="1:72">
      <c r="A186" s="2215" t="s">
        <v>2168</v>
      </c>
      <c r="B186" s="2216" t="s">
        <v>2167</v>
      </c>
      <c r="C186" s="2218">
        <f t="shared" si="140"/>
        <v>0</v>
      </c>
      <c r="D186" s="2217"/>
      <c r="E186" s="2217"/>
      <c r="F186" s="2217"/>
      <c r="G186" s="2217"/>
      <c r="H186" s="2218">
        <f t="shared" si="141"/>
        <v>0</v>
      </c>
      <c r="I186" s="2217"/>
      <c r="J186" s="2217"/>
      <c r="K186" s="2217"/>
      <c r="L186" s="2217"/>
      <c r="M186" s="2218">
        <f t="shared" si="142"/>
        <v>0</v>
      </c>
      <c r="N186" s="2217"/>
      <c r="O186" s="2217"/>
      <c r="P186" s="2217"/>
      <c r="Q186" s="2217"/>
      <c r="R186" s="2218">
        <f t="shared" si="143"/>
        <v>0</v>
      </c>
      <c r="S186" s="2217"/>
      <c r="T186" s="2217"/>
      <c r="U186" s="2217"/>
      <c r="V186" s="2217"/>
      <c r="W186" s="2218">
        <f t="shared" si="144"/>
        <v>0</v>
      </c>
      <c r="X186" s="2217"/>
      <c r="Y186" s="2217"/>
      <c r="Z186" s="2217"/>
      <c r="AA186" s="2217"/>
      <c r="AB186" s="2218">
        <f t="shared" si="145"/>
        <v>0</v>
      </c>
      <c r="AC186" s="2217"/>
      <c r="AD186" s="2217"/>
      <c r="AE186" s="2217"/>
      <c r="AF186" s="2217"/>
      <c r="AG186" s="2218">
        <f t="shared" si="146"/>
        <v>0</v>
      </c>
      <c r="AH186" s="2217"/>
      <c r="AI186" s="2217"/>
      <c r="AJ186" s="2217"/>
      <c r="AK186" s="2217"/>
      <c r="AL186" s="2218">
        <f t="shared" si="147"/>
        <v>0</v>
      </c>
      <c r="AM186" s="2217"/>
      <c r="AN186" s="2217"/>
      <c r="AO186" s="2217"/>
      <c r="AP186" s="2217"/>
      <c r="AQ186" s="2218">
        <f t="shared" si="148"/>
        <v>0</v>
      </c>
      <c r="AR186" s="2217"/>
      <c r="AS186" s="2217"/>
      <c r="AT186" s="2217"/>
      <c r="AU186" s="2217"/>
      <c r="AV186" s="2218">
        <f t="shared" si="149"/>
        <v>0</v>
      </c>
      <c r="AW186" s="2217"/>
      <c r="AX186" s="2217"/>
      <c r="AY186" s="2217"/>
      <c r="AZ186" s="2217"/>
      <c r="BA186" s="2218">
        <f t="shared" si="150"/>
        <v>0</v>
      </c>
      <c r="BB186" s="2217"/>
      <c r="BC186" s="2217"/>
      <c r="BD186" s="2217"/>
      <c r="BE186" s="2217"/>
      <c r="BF186" s="2218">
        <f t="shared" si="151"/>
        <v>0</v>
      </c>
      <c r="BG186" s="2217"/>
      <c r="BH186" s="2217"/>
      <c r="BI186" s="2217"/>
      <c r="BJ186" s="2217"/>
      <c r="BK186" s="2218">
        <f t="shared" si="152"/>
        <v>0</v>
      </c>
      <c r="BL186" s="2217"/>
      <c r="BM186" s="2217"/>
      <c r="BN186" s="2217"/>
      <c r="BO186" s="2217"/>
      <c r="BP186" s="2217"/>
      <c r="BQ186" s="2218">
        <f t="shared" si="153"/>
        <v>0</v>
      </c>
      <c r="BR186" s="2217"/>
      <c r="BS186" s="2217"/>
      <c r="BT186" s="2217"/>
    </row>
    <row r="187" spans="1:72">
      <c r="A187" s="2215" t="s">
        <v>2169</v>
      </c>
      <c r="B187" s="2216" t="s">
        <v>2167</v>
      </c>
      <c r="C187" s="2218">
        <f t="shared" si="140"/>
        <v>0</v>
      </c>
      <c r="D187" s="2217"/>
      <c r="E187" s="2217"/>
      <c r="F187" s="2217"/>
      <c r="G187" s="2217"/>
      <c r="H187" s="2218">
        <f t="shared" si="141"/>
        <v>0</v>
      </c>
      <c r="I187" s="2217"/>
      <c r="J187" s="2217"/>
      <c r="K187" s="2217"/>
      <c r="L187" s="2217"/>
      <c r="M187" s="2218">
        <f t="shared" si="142"/>
        <v>0</v>
      </c>
      <c r="N187" s="2217"/>
      <c r="O187" s="2217"/>
      <c r="P187" s="2217"/>
      <c r="Q187" s="2217"/>
      <c r="R187" s="2218">
        <f t="shared" si="143"/>
        <v>0</v>
      </c>
      <c r="S187" s="2217"/>
      <c r="T187" s="2217"/>
      <c r="U187" s="2217"/>
      <c r="V187" s="2217"/>
      <c r="W187" s="2218">
        <f t="shared" si="144"/>
        <v>0</v>
      </c>
      <c r="X187" s="2217"/>
      <c r="Y187" s="2217"/>
      <c r="Z187" s="2217"/>
      <c r="AA187" s="2217"/>
      <c r="AB187" s="2218">
        <f t="shared" si="145"/>
        <v>0</v>
      </c>
      <c r="AC187" s="2217"/>
      <c r="AD187" s="2217"/>
      <c r="AE187" s="2217"/>
      <c r="AF187" s="2217"/>
      <c r="AG187" s="2218">
        <f t="shared" si="146"/>
        <v>0</v>
      </c>
      <c r="AH187" s="2217"/>
      <c r="AI187" s="2217"/>
      <c r="AJ187" s="2217"/>
      <c r="AK187" s="2217"/>
      <c r="AL187" s="2218">
        <f t="shared" si="147"/>
        <v>0</v>
      </c>
      <c r="AM187" s="2217"/>
      <c r="AN187" s="2217"/>
      <c r="AO187" s="2217"/>
      <c r="AP187" s="2217"/>
      <c r="AQ187" s="2218">
        <f t="shared" si="148"/>
        <v>0</v>
      </c>
      <c r="AR187" s="2217"/>
      <c r="AS187" s="2217"/>
      <c r="AT187" s="2217"/>
      <c r="AU187" s="2217"/>
      <c r="AV187" s="2218">
        <f t="shared" si="149"/>
        <v>0</v>
      </c>
      <c r="AW187" s="2217"/>
      <c r="AX187" s="2217"/>
      <c r="AY187" s="2217"/>
      <c r="AZ187" s="2217"/>
      <c r="BA187" s="2218">
        <f t="shared" si="150"/>
        <v>0</v>
      </c>
      <c r="BB187" s="2217"/>
      <c r="BC187" s="2217"/>
      <c r="BD187" s="2217"/>
      <c r="BE187" s="2217"/>
      <c r="BF187" s="2218">
        <f t="shared" si="151"/>
        <v>0</v>
      </c>
      <c r="BG187" s="2217"/>
      <c r="BH187" s="2217"/>
      <c r="BI187" s="2217"/>
      <c r="BJ187" s="2217"/>
      <c r="BK187" s="2218">
        <f t="shared" si="152"/>
        <v>0</v>
      </c>
      <c r="BL187" s="2217"/>
      <c r="BM187" s="2217"/>
      <c r="BN187" s="2217"/>
      <c r="BO187" s="2217"/>
      <c r="BP187" s="2217"/>
      <c r="BQ187" s="2218">
        <f t="shared" si="153"/>
        <v>0</v>
      </c>
      <c r="BR187" s="2217"/>
      <c r="BS187" s="2217"/>
      <c r="BT187" s="2217"/>
    </row>
    <row r="188" spans="1:72">
      <c r="A188" s="2215" t="s">
        <v>2170</v>
      </c>
      <c r="B188" s="2216" t="s">
        <v>2167</v>
      </c>
      <c r="C188" s="2218">
        <f t="shared" si="140"/>
        <v>0</v>
      </c>
      <c r="D188" s="2217"/>
      <c r="E188" s="2217"/>
      <c r="F188" s="2217"/>
      <c r="G188" s="2217"/>
      <c r="H188" s="2218">
        <f t="shared" si="141"/>
        <v>0</v>
      </c>
      <c r="I188" s="2217"/>
      <c r="J188" s="2217"/>
      <c r="K188" s="2217"/>
      <c r="L188" s="2217"/>
      <c r="M188" s="2218">
        <f t="shared" si="142"/>
        <v>0</v>
      </c>
      <c r="N188" s="2217"/>
      <c r="O188" s="2217"/>
      <c r="P188" s="2217"/>
      <c r="Q188" s="2217"/>
      <c r="R188" s="2218">
        <f t="shared" si="143"/>
        <v>0</v>
      </c>
      <c r="S188" s="2217"/>
      <c r="T188" s="2217"/>
      <c r="U188" s="2217"/>
      <c r="V188" s="2217"/>
      <c r="W188" s="2218">
        <f t="shared" si="144"/>
        <v>0</v>
      </c>
      <c r="X188" s="2217"/>
      <c r="Y188" s="2217"/>
      <c r="Z188" s="2217"/>
      <c r="AA188" s="2217"/>
      <c r="AB188" s="2218">
        <f t="shared" si="145"/>
        <v>0</v>
      </c>
      <c r="AC188" s="2217"/>
      <c r="AD188" s="2217"/>
      <c r="AE188" s="2217"/>
      <c r="AF188" s="2217"/>
      <c r="AG188" s="2218">
        <f t="shared" si="146"/>
        <v>0</v>
      </c>
      <c r="AH188" s="2217"/>
      <c r="AI188" s="2217"/>
      <c r="AJ188" s="2217"/>
      <c r="AK188" s="2217"/>
      <c r="AL188" s="2218">
        <f t="shared" si="147"/>
        <v>0</v>
      </c>
      <c r="AM188" s="2217"/>
      <c r="AN188" s="2217"/>
      <c r="AO188" s="2217"/>
      <c r="AP188" s="2217"/>
      <c r="AQ188" s="2218">
        <f t="shared" si="148"/>
        <v>0</v>
      </c>
      <c r="AR188" s="2217"/>
      <c r="AS188" s="2217"/>
      <c r="AT188" s="2217"/>
      <c r="AU188" s="2217"/>
      <c r="AV188" s="2218">
        <f t="shared" si="149"/>
        <v>0</v>
      </c>
      <c r="AW188" s="2217"/>
      <c r="AX188" s="2217"/>
      <c r="AY188" s="2217"/>
      <c r="AZ188" s="2217"/>
      <c r="BA188" s="2218">
        <f t="shared" si="150"/>
        <v>0</v>
      </c>
      <c r="BB188" s="2217"/>
      <c r="BC188" s="2217"/>
      <c r="BD188" s="2217"/>
      <c r="BE188" s="2217"/>
      <c r="BF188" s="2218">
        <f t="shared" si="151"/>
        <v>0</v>
      </c>
      <c r="BG188" s="2217"/>
      <c r="BH188" s="2217"/>
      <c r="BI188" s="2217"/>
      <c r="BJ188" s="2217"/>
      <c r="BK188" s="2218">
        <f t="shared" si="152"/>
        <v>0</v>
      </c>
      <c r="BL188" s="2217"/>
      <c r="BM188" s="2217"/>
      <c r="BN188" s="2217"/>
      <c r="BO188" s="2217"/>
      <c r="BP188" s="2217"/>
      <c r="BQ188" s="2218">
        <f t="shared" si="153"/>
        <v>0</v>
      </c>
      <c r="BR188" s="2217"/>
      <c r="BS188" s="2217"/>
      <c r="BT188" s="2217"/>
    </row>
    <row r="189" spans="1:72">
      <c r="A189" s="2215" t="s">
        <v>2171</v>
      </c>
      <c r="B189" s="2216" t="s">
        <v>2167</v>
      </c>
      <c r="C189" s="2218">
        <f t="shared" si="140"/>
        <v>0</v>
      </c>
      <c r="D189" s="2217"/>
      <c r="E189" s="2217"/>
      <c r="F189" s="2217"/>
      <c r="G189" s="2217"/>
      <c r="H189" s="2218">
        <f t="shared" si="141"/>
        <v>0</v>
      </c>
      <c r="I189" s="2217"/>
      <c r="J189" s="2217"/>
      <c r="K189" s="2217"/>
      <c r="L189" s="2217"/>
      <c r="M189" s="2218">
        <f t="shared" si="142"/>
        <v>0</v>
      </c>
      <c r="N189" s="2217"/>
      <c r="O189" s="2217"/>
      <c r="P189" s="2217"/>
      <c r="Q189" s="2217"/>
      <c r="R189" s="2218">
        <f t="shared" si="143"/>
        <v>0</v>
      </c>
      <c r="S189" s="2217"/>
      <c r="T189" s="2217"/>
      <c r="U189" s="2217"/>
      <c r="V189" s="2217"/>
      <c r="W189" s="2218">
        <f t="shared" si="144"/>
        <v>0</v>
      </c>
      <c r="X189" s="2217"/>
      <c r="Y189" s="2217"/>
      <c r="Z189" s="2217"/>
      <c r="AA189" s="2217"/>
      <c r="AB189" s="2218">
        <f t="shared" si="145"/>
        <v>0</v>
      </c>
      <c r="AC189" s="2217"/>
      <c r="AD189" s="2217"/>
      <c r="AE189" s="2217"/>
      <c r="AF189" s="2217"/>
      <c r="AG189" s="2218">
        <f t="shared" si="146"/>
        <v>0</v>
      </c>
      <c r="AH189" s="2217"/>
      <c r="AI189" s="2217"/>
      <c r="AJ189" s="2217"/>
      <c r="AK189" s="2217"/>
      <c r="AL189" s="2218">
        <f t="shared" si="147"/>
        <v>0</v>
      </c>
      <c r="AM189" s="2217"/>
      <c r="AN189" s="2217"/>
      <c r="AO189" s="2217"/>
      <c r="AP189" s="2217"/>
      <c r="AQ189" s="2218">
        <f t="shared" si="148"/>
        <v>0</v>
      </c>
      <c r="AR189" s="2217"/>
      <c r="AS189" s="2217"/>
      <c r="AT189" s="2217"/>
      <c r="AU189" s="2217"/>
      <c r="AV189" s="2218">
        <f t="shared" si="149"/>
        <v>0</v>
      </c>
      <c r="AW189" s="2217"/>
      <c r="AX189" s="2217"/>
      <c r="AY189" s="2217"/>
      <c r="AZ189" s="2217"/>
      <c r="BA189" s="2218">
        <f t="shared" si="150"/>
        <v>0</v>
      </c>
      <c r="BB189" s="2217"/>
      <c r="BC189" s="2217"/>
      <c r="BD189" s="2217"/>
      <c r="BE189" s="2217"/>
      <c r="BF189" s="2218">
        <f t="shared" si="151"/>
        <v>0</v>
      </c>
      <c r="BG189" s="2217"/>
      <c r="BH189" s="2217"/>
      <c r="BI189" s="2217"/>
      <c r="BJ189" s="2217"/>
      <c r="BK189" s="2218">
        <f t="shared" si="152"/>
        <v>0</v>
      </c>
      <c r="BL189" s="2217"/>
      <c r="BM189" s="2217"/>
      <c r="BN189" s="2217"/>
      <c r="BO189" s="2217"/>
      <c r="BP189" s="2217"/>
      <c r="BQ189" s="2218">
        <f t="shared" si="153"/>
        <v>0</v>
      </c>
      <c r="BR189" s="2217"/>
      <c r="BS189" s="2217"/>
      <c r="BT189" s="2217"/>
    </row>
    <row r="190" spans="1:72">
      <c r="A190" s="2215" t="s">
        <v>2172</v>
      </c>
      <c r="B190" s="2216" t="s">
        <v>2167</v>
      </c>
      <c r="C190" s="2218">
        <f t="shared" si="140"/>
        <v>0</v>
      </c>
      <c r="D190" s="2217"/>
      <c r="E190" s="2217"/>
      <c r="F190" s="2217"/>
      <c r="G190" s="2217"/>
      <c r="H190" s="2218">
        <f t="shared" si="141"/>
        <v>0</v>
      </c>
      <c r="I190" s="2217"/>
      <c r="J190" s="2217"/>
      <c r="K190" s="2217"/>
      <c r="L190" s="2217"/>
      <c r="M190" s="2218">
        <f t="shared" si="142"/>
        <v>0</v>
      </c>
      <c r="N190" s="2217"/>
      <c r="O190" s="2217"/>
      <c r="P190" s="2217"/>
      <c r="Q190" s="2217"/>
      <c r="R190" s="2218">
        <f t="shared" si="143"/>
        <v>0</v>
      </c>
      <c r="S190" s="2217"/>
      <c r="T190" s="2217"/>
      <c r="U190" s="2217"/>
      <c r="V190" s="2217"/>
      <c r="W190" s="2218">
        <f t="shared" si="144"/>
        <v>0</v>
      </c>
      <c r="X190" s="2217"/>
      <c r="Y190" s="2217"/>
      <c r="Z190" s="2217"/>
      <c r="AA190" s="2217"/>
      <c r="AB190" s="2218">
        <f t="shared" si="145"/>
        <v>0</v>
      </c>
      <c r="AC190" s="2217"/>
      <c r="AD190" s="2217"/>
      <c r="AE190" s="2217"/>
      <c r="AF190" s="2217"/>
      <c r="AG190" s="2218">
        <f t="shared" si="146"/>
        <v>0</v>
      </c>
      <c r="AH190" s="2217"/>
      <c r="AI190" s="2217"/>
      <c r="AJ190" s="2217"/>
      <c r="AK190" s="2217"/>
      <c r="AL190" s="2218">
        <f t="shared" si="147"/>
        <v>0</v>
      </c>
      <c r="AM190" s="2217"/>
      <c r="AN190" s="2217"/>
      <c r="AO190" s="2217"/>
      <c r="AP190" s="2217"/>
      <c r="AQ190" s="2218">
        <f t="shared" si="148"/>
        <v>0</v>
      </c>
      <c r="AR190" s="2217"/>
      <c r="AS190" s="2217"/>
      <c r="AT190" s="2217"/>
      <c r="AU190" s="2217"/>
      <c r="AV190" s="2218">
        <f t="shared" si="149"/>
        <v>0</v>
      </c>
      <c r="AW190" s="2217"/>
      <c r="AX190" s="2217"/>
      <c r="AY190" s="2217"/>
      <c r="AZ190" s="2217"/>
      <c r="BA190" s="2218">
        <f t="shared" si="150"/>
        <v>0</v>
      </c>
      <c r="BB190" s="2217"/>
      <c r="BC190" s="2217"/>
      <c r="BD190" s="2217"/>
      <c r="BE190" s="2217"/>
      <c r="BF190" s="2218">
        <f t="shared" si="151"/>
        <v>0</v>
      </c>
      <c r="BG190" s="2217"/>
      <c r="BH190" s="2217"/>
      <c r="BI190" s="2217"/>
      <c r="BJ190" s="2217"/>
      <c r="BK190" s="2218">
        <f t="shared" si="152"/>
        <v>0</v>
      </c>
      <c r="BL190" s="2217"/>
      <c r="BM190" s="2217"/>
      <c r="BN190" s="2217"/>
      <c r="BO190" s="2217"/>
      <c r="BP190" s="2217"/>
      <c r="BQ190" s="2218">
        <f t="shared" si="153"/>
        <v>0</v>
      </c>
      <c r="BR190" s="2217"/>
      <c r="BS190" s="2217"/>
      <c r="BT190" s="2217"/>
    </row>
    <row r="191" spans="1:72">
      <c r="A191" s="2215" t="s">
        <v>2173</v>
      </c>
      <c r="B191" s="2216" t="s">
        <v>2167</v>
      </c>
      <c r="C191" s="2218">
        <f t="shared" si="140"/>
        <v>0</v>
      </c>
      <c r="D191" s="2217"/>
      <c r="E191" s="2217"/>
      <c r="F191" s="2217"/>
      <c r="G191" s="2217"/>
      <c r="H191" s="2218">
        <f t="shared" si="141"/>
        <v>0</v>
      </c>
      <c r="I191" s="2217"/>
      <c r="J191" s="2217"/>
      <c r="K191" s="2217"/>
      <c r="L191" s="2217"/>
      <c r="M191" s="2218">
        <f t="shared" si="142"/>
        <v>0</v>
      </c>
      <c r="N191" s="2217"/>
      <c r="O191" s="2217"/>
      <c r="P191" s="2217"/>
      <c r="Q191" s="2217"/>
      <c r="R191" s="2218">
        <f t="shared" si="143"/>
        <v>0</v>
      </c>
      <c r="S191" s="2217"/>
      <c r="T191" s="2217"/>
      <c r="U191" s="2217"/>
      <c r="V191" s="2217"/>
      <c r="W191" s="2218">
        <f t="shared" si="144"/>
        <v>0</v>
      </c>
      <c r="X191" s="2217"/>
      <c r="Y191" s="2217"/>
      <c r="Z191" s="2217"/>
      <c r="AA191" s="2217"/>
      <c r="AB191" s="2218">
        <f t="shared" si="145"/>
        <v>0</v>
      </c>
      <c r="AC191" s="2217"/>
      <c r="AD191" s="2217"/>
      <c r="AE191" s="2217"/>
      <c r="AF191" s="2217"/>
      <c r="AG191" s="2218">
        <f t="shared" si="146"/>
        <v>0</v>
      </c>
      <c r="AH191" s="2217"/>
      <c r="AI191" s="2217"/>
      <c r="AJ191" s="2217"/>
      <c r="AK191" s="2217"/>
      <c r="AL191" s="2218">
        <f t="shared" si="147"/>
        <v>0</v>
      </c>
      <c r="AM191" s="2217"/>
      <c r="AN191" s="2217"/>
      <c r="AO191" s="2217"/>
      <c r="AP191" s="2217"/>
      <c r="AQ191" s="2218">
        <f t="shared" si="148"/>
        <v>0</v>
      </c>
      <c r="AR191" s="2217"/>
      <c r="AS191" s="2217"/>
      <c r="AT191" s="2217"/>
      <c r="AU191" s="2217"/>
      <c r="AV191" s="2218">
        <f t="shared" si="149"/>
        <v>0</v>
      </c>
      <c r="AW191" s="2217"/>
      <c r="AX191" s="2217"/>
      <c r="AY191" s="2217"/>
      <c r="AZ191" s="2217"/>
      <c r="BA191" s="2218">
        <f t="shared" si="150"/>
        <v>0</v>
      </c>
      <c r="BB191" s="2217"/>
      <c r="BC191" s="2217"/>
      <c r="BD191" s="2217"/>
      <c r="BE191" s="2217"/>
      <c r="BF191" s="2218">
        <f t="shared" si="151"/>
        <v>0</v>
      </c>
      <c r="BG191" s="2217"/>
      <c r="BH191" s="2217"/>
      <c r="BI191" s="2217"/>
      <c r="BJ191" s="2217"/>
      <c r="BK191" s="2218">
        <f t="shared" si="152"/>
        <v>0</v>
      </c>
      <c r="BL191" s="2217"/>
      <c r="BM191" s="2217"/>
      <c r="BN191" s="2217"/>
      <c r="BO191" s="2217"/>
      <c r="BP191" s="2217"/>
      <c r="BQ191" s="2218">
        <f t="shared" si="153"/>
        <v>0</v>
      </c>
      <c r="BR191" s="2217"/>
      <c r="BS191" s="2217"/>
      <c r="BT191" s="2217"/>
    </row>
    <row r="192" spans="1:72">
      <c r="A192" s="2215" t="s">
        <v>2174</v>
      </c>
      <c r="B192" s="2216" t="s">
        <v>2167</v>
      </c>
      <c r="C192" s="2218">
        <f t="shared" si="140"/>
        <v>0</v>
      </c>
      <c r="D192" s="2217"/>
      <c r="E192" s="2217"/>
      <c r="F192" s="2217"/>
      <c r="G192" s="2217"/>
      <c r="H192" s="2218">
        <f t="shared" si="141"/>
        <v>0</v>
      </c>
      <c r="I192" s="2217"/>
      <c r="J192" s="2217"/>
      <c r="K192" s="2217"/>
      <c r="L192" s="2217"/>
      <c r="M192" s="2218">
        <f t="shared" si="142"/>
        <v>0</v>
      </c>
      <c r="N192" s="2217"/>
      <c r="O192" s="2217"/>
      <c r="P192" s="2217"/>
      <c r="Q192" s="2217"/>
      <c r="R192" s="2218">
        <f t="shared" si="143"/>
        <v>0</v>
      </c>
      <c r="S192" s="2217"/>
      <c r="T192" s="2217"/>
      <c r="U192" s="2217"/>
      <c r="V192" s="2217"/>
      <c r="W192" s="2218">
        <f t="shared" si="144"/>
        <v>0</v>
      </c>
      <c r="X192" s="2217"/>
      <c r="Y192" s="2217"/>
      <c r="Z192" s="2217"/>
      <c r="AA192" s="2217"/>
      <c r="AB192" s="2218">
        <f t="shared" si="145"/>
        <v>0</v>
      </c>
      <c r="AC192" s="2217"/>
      <c r="AD192" s="2217"/>
      <c r="AE192" s="2217"/>
      <c r="AF192" s="2217"/>
      <c r="AG192" s="2218">
        <f t="shared" si="146"/>
        <v>0</v>
      </c>
      <c r="AH192" s="2217"/>
      <c r="AI192" s="2217"/>
      <c r="AJ192" s="2217"/>
      <c r="AK192" s="2217"/>
      <c r="AL192" s="2218">
        <f t="shared" si="147"/>
        <v>0</v>
      </c>
      <c r="AM192" s="2217"/>
      <c r="AN192" s="2217"/>
      <c r="AO192" s="2217"/>
      <c r="AP192" s="2217"/>
      <c r="AQ192" s="2218">
        <f t="shared" si="148"/>
        <v>0</v>
      </c>
      <c r="AR192" s="2217"/>
      <c r="AS192" s="2217"/>
      <c r="AT192" s="2217"/>
      <c r="AU192" s="2217"/>
      <c r="AV192" s="2218">
        <f t="shared" si="149"/>
        <v>0</v>
      </c>
      <c r="AW192" s="2217"/>
      <c r="AX192" s="2217"/>
      <c r="AY192" s="2217"/>
      <c r="AZ192" s="2217"/>
      <c r="BA192" s="2218">
        <f t="shared" si="150"/>
        <v>0</v>
      </c>
      <c r="BB192" s="2217"/>
      <c r="BC192" s="2217"/>
      <c r="BD192" s="2217"/>
      <c r="BE192" s="2217"/>
      <c r="BF192" s="2218">
        <f t="shared" si="151"/>
        <v>0</v>
      </c>
      <c r="BG192" s="2217"/>
      <c r="BH192" s="2217"/>
      <c r="BI192" s="2217"/>
      <c r="BJ192" s="2217"/>
      <c r="BK192" s="2218">
        <f t="shared" si="152"/>
        <v>0</v>
      </c>
      <c r="BL192" s="2217"/>
      <c r="BM192" s="2217"/>
      <c r="BN192" s="2217"/>
      <c r="BO192" s="2217"/>
      <c r="BP192" s="2217"/>
      <c r="BQ192" s="2218">
        <f t="shared" si="153"/>
        <v>0</v>
      </c>
      <c r="BR192" s="2217"/>
      <c r="BS192" s="2217"/>
      <c r="BT192" s="2217"/>
    </row>
    <row r="193" spans="1:72">
      <c r="A193" s="2215" t="s">
        <v>2175</v>
      </c>
      <c r="B193" s="2216" t="s">
        <v>2167</v>
      </c>
      <c r="C193" s="2218">
        <f t="shared" si="140"/>
        <v>0</v>
      </c>
      <c r="D193" s="2217"/>
      <c r="E193" s="2217"/>
      <c r="F193" s="2217"/>
      <c r="G193" s="2217"/>
      <c r="H193" s="2218">
        <f t="shared" si="141"/>
        <v>0</v>
      </c>
      <c r="I193" s="2217"/>
      <c r="J193" s="2217"/>
      <c r="K193" s="2217"/>
      <c r="L193" s="2217"/>
      <c r="M193" s="2218">
        <f t="shared" si="142"/>
        <v>0</v>
      </c>
      <c r="N193" s="2217"/>
      <c r="O193" s="2217"/>
      <c r="P193" s="2217"/>
      <c r="Q193" s="2217"/>
      <c r="R193" s="2218">
        <f t="shared" si="143"/>
        <v>0</v>
      </c>
      <c r="S193" s="2217"/>
      <c r="T193" s="2217"/>
      <c r="U193" s="2217"/>
      <c r="V193" s="2217"/>
      <c r="W193" s="2218">
        <f t="shared" si="144"/>
        <v>0</v>
      </c>
      <c r="X193" s="2217"/>
      <c r="Y193" s="2217"/>
      <c r="Z193" s="2217"/>
      <c r="AA193" s="2217"/>
      <c r="AB193" s="2218">
        <f t="shared" si="145"/>
        <v>0</v>
      </c>
      <c r="AC193" s="2217"/>
      <c r="AD193" s="2217"/>
      <c r="AE193" s="2217"/>
      <c r="AF193" s="2217"/>
      <c r="AG193" s="2218">
        <f t="shared" si="146"/>
        <v>0</v>
      </c>
      <c r="AH193" s="2217"/>
      <c r="AI193" s="2217"/>
      <c r="AJ193" s="2217"/>
      <c r="AK193" s="2217"/>
      <c r="AL193" s="2218">
        <f t="shared" si="147"/>
        <v>0</v>
      </c>
      <c r="AM193" s="2217"/>
      <c r="AN193" s="2217"/>
      <c r="AO193" s="2217"/>
      <c r="AP193" s="2217"/>
      <c r="AQ193" s="2218">
        <f t="shared" si="148"/>
        <v>0</v>
      </c>
      <c r="AR193" s="2217"/>
      <c r="AS193" s="2217"/>
      <c r="AT193" s="2217"/>
      <c r="AU193" s="2217"/>
      <c r="AV193" s="2218">
        <f t="shared" si="149"/>
        <v>0</v>
      </c>
      <c r="AW193" s="2217"/>
      <c r="AX193" s="2217"/>
      <c r="AY193" s="2217"/>
      <c r="AZ193" s="2217"/>
      <c r="BA193" s="2218">
        <f t="shared" si="150"/>
        <v>0</v>
      </c>
      <c r="BB193" s="2217"/>
      <c r="BC193" s="2217"/>
      <c r="BD193" s="2217"/>
      <c r="BE193" s="2217"/>
      <c r="BF193" s="2218">
        <f t="shared" si="151"/>
        <v>0</v>
      </c>
      <c r="BG193" s="2217"/>
      <c r="BH193" s="2217"/>
      <c r="BI193" s="2217"/>
      <c r="BJ193" s="2217"/>
      <c r="BK193" s="2218">
        <f t="shared" si="152"/>
        <v>0</v>
      </c>
      <c r="BL193" s="2217"/>
      <c r="BM193" s="2217"/>
      <c r="BN193" s="2217"/>
      <c r="BO193" s="2217"/>
      <c r="BP193" s="2217"/>
      <c r="BQ193" s="2218">
        <f t="shared" si="153"/>
        <v>0</v>
      </c>
      <c r="BR193" s="2217"/>
      <c r="BS193" s="2217"/>
      <c r="BT193" s="2217"/>
    </row>
    <row r="194" spans="1:72">
      <c r="A194" s="2215" t="s">
        <v>2176</v>
      </c>
      <c r="B194" s="2216" t="s">
        <v>2167</v>
      </c>
      <c r="C194" s="2218">
        <f t="shared" si="140"/>
        <v>0</v>
      </c>
      <c r="D194" s="2217"/>
      <c r="E194" s="2217"/>
      <c r="F194" s="2217"/>
      <c r="G194" s="2217"/>
      <c r="H194" s="2218">
        <f t="shared" si="141"/>
        <v>0</v>
      </c>
      <c r="I194" s="2217"/>
      <c r="J194" s="2217"/>
      <c r="K194" s="2217"/>
      <c r="L194" s="2217"/>
      <c r="M194" s="2218">
        <f t="shared" si="142"/>
        <v>0</v>
      </c>
      <c r="N194" s="2217"/>
      <c r="O194" s="2217"/>
      <c r="P194" s="2217"/>
      <c r="Q194" s="2217"/>
      <c r="R194" s="2218">
        <f t="shared" si="143"/>
        <v>0</v>
      </c>
      <c r="S194" s="2217"/>
      <c r="T194" s="2217"/>
      <c r="U194" s="2217"/>
      <c r="V194" s="2217"/>
      <c r="W194" s="2218">
        <f t="shared" si="144"/>
        <v>0</v>
      </c>
      <c r="X194" s="2217"/>
      <c r="Y194" s="2217"/>
      <c r="Z194" s="2217"/>
      <c r="AA194" s="2217"/>
      <c r="AB194" s="2218">
        <f t="shared" si="145"/>
        <v>0</v>
      </c>
      <c r="AC194" s="2217"/>
      <c r="AD194" s="2217"/>
      <c r="AE194" s="2217"/>
      <c r="AF194" s="2217"/>
      <c r="AG194" s="2218">
        <f t="shared" si="146"/>
        <v>0</v>
      </c>
      <c r="AH194" s="2217"/>
      <c r="AI194" s="2217"/>
      <c r="AJ194" s="2217"/>
      <c r="AK194" s="2217"/>
      <c r="AL194" s="2218">
        <f t="shared" si="147"/>
        <v>0</v>
      </c>
      <c r="AM194" s="2217"/>
      <c r="AN194" s="2217"/>
      <c r="AO194" s="2217"/>
      <c r="AP194" s="2217"/>
      <c r="AQ194" s="2218">
        <f t="shared" si="148"/>
        <v>0</v>
      </c>
      <c r="AR194" s="2217"/>
      <c r="AS194" s="2217"/>
      <c r="AT194" s="2217"/>
      <c r="AU194" s="2217"/>
      <c r="AV194" s="2218">
        <f t="shared" si="149"/>
        <v>0</v>
      </c>
      <c r="AW194" s="2217"/>
      <c r="AX194" s="2217"/>
      <c r="AY194" s="2217"/>
      <c r="AZ194" s="2217"/>
      <c r="BA194" s="2218">
        <f t="shared" si="150"/>
        <v>0</v>
      </c>
      <c r="BB194" s="2217"/>
      <c r="BC194" s="2217"/>
      <c r="BD194" s="2217"/>
      <c r="BE194" s="2217"/>
      <c r="BF194" s="2218">
        <f t="shared" si="151"/>
        <v>0</v>
      </c>
      <c r="BG194" s="2217"/>
      <c r="BH194" s="2217"/>
      <c r="BI194" s="2217"/>
      <c r="BJ194" s="2217"/>
      <c r="BK194" s="2218">
        <f t="shared" si="152"/>
        <v>0</v>
      </c>
      <c r="BL194" s="2217"/>
      <c r="BM194" s="2217"/>
      <c r="BN194" s="2217"/>
      <c r="BO194" s="2217"/>
      <c r="BP194" s="2217"/>
      <c r="BQ194" s="2218">
        <f t="shared" si="153"/>
        <v>0</v>
      </c>
      <c r="BR194" s="2217"/>
      <c r="BS194" s="2217"/>
      <c r="BT194" s="2217"/>
    </row>
    <row r="195" spans="1:72">
      <c r="A195" s="2215" t="s">
        <v>2177</v>
      </c>
      <c r="B195" s="2216" t="s">
        <v>2167</v>
      </c>
      <c r="C195" s="2218">
        <f t="shared" si="140"/>
        <v>0</v>
      </c>
      <c r="D195" s="2217"/>
      <c r="E195" s="2217"/>
      <c r="F195" s="2217"/>
      <c r="G195" s="2217"/>
      <c r="H195" s="2218">
        <f t="shared" si="141"/>
        <v>0</v>
      </c>
      <c r="I195" s="2217"/>
      <c r="J195" s="2217"/>
      <c r="K195" s="2217"/>
      <c r="L195" s="2217"/>
      <c r="M195" s="2218">
        <f t="shared" si="142"/>
        <v>0</v>
      </c>
      <c r="N195" s="2217"/>
      <c r="O195" s="2217"/>
      <c r="P195" s="2217"/>
      <c r="Q195" s="2217"/>
      <c r="R195" s="2218">
        <f t="shared" si="143"/>
        <v>0</v>
      </c>
      <c r="S195" s="2217"/>
      <c r="T195" s="2217"/>
      <c r="U195" s="2217"/>
      <c r="V195" s="2217"/>
      <c r="W195" s="2218">
        <f t="shared" si="144"/>
        <v>0</v>
      </c>
      <c r="X195" s="2217"/>
      <c r="Y195" s="2217"/>
      <c r="Z195" s="2217"/>
      <c r="AA195" s="2217"/>
      <c r="AB195" s="2218">
        <f t="shared" si="145"/>
        <v>0</v>
      </c>
      <c r="AC195" s="2217"/>
      <c r="AD195" s="2217"/>
      <c r="AE195" s="2217"/>
      <c r="AF195" s="2217"/>
      <c r="AG195" s="2218">
        <f t="shared" si="146"/>
        <v>0</v>
      </c>
      <c r="AH195" s="2217"/>
      <c r="AI195" s="2217"/>
      <c r="AJ195" s="2217"/>
      <c r="AK195" s="2217"/>
      <c r="AL195" s="2218">
        <f t="shared" si="147"/>
        <v>0</v>
      </c>
      <c r="AM195" s="2217"/>
      <c r="AN195" s="2217"/>
      <c r="AO195" s="2217"/>
      <c r="AP195" s="2217"/>
      <c r="AQ195" s="2218">
        <f t="shared" si="148"/>
        <v>0</v>
      </c>
      <c r="AR195" s="2217"/>
      <c r="AS195" s="2217"/>
      <c r="AT195" s="2217"/>
      <c r="AU195" s="2217"/>
      <c r="AV195" s="2218">
        <f t="shared" si="149"/>
        <v>0</v>
      </c>
      <c r="AW195" s="2217"/>
      <c r="AX195" s="2217"/>
      <c r="AY195" s="2217"/>
      <c r="AZ195" s="2217"/>
      <c r="BA195" s="2218">
        <f t="shared" si="150"/>
        <v>0</v>
      </c>
      <c r="BB195" s="2217"/>
      <c r="BC195" s="2217"/>
      <c r="BD195" s="2217"/>
      <c r="BE195" s="2217"/>
      <c r="BF195" s="2218">
        <f t="shared" si="151"/>
        <v>0</v>
      </c>
      <c r="BG195" s="2217"/>
      <c r="BH195" s="2217"/>
      <c r="BI195" s="2217"/>
      <c r="BJ195" s="2217"/>
      <c r="BK195" s="2218">
        <f t="shared" si="152"/>
        <v>0</v>
      </c>
      <c r="BL195" s="2217"/>
      <c r="BM195" s="2217"/>
      <c r="BN195" s="2217"/>
      <c r="BO195" s="2217"/>
      <c r="BP195" s="2217"/>
      <c r="BQ195" s="2218">
        <f t="shared" si="153"/>
        <v>0</v>
      </c>
      <c r="BR195" s="2217"/>
      <c r="BS195" s="2217"/>
      <c r="BT195" s="2217"/>
    </row>
    <row r="196" spans="1:72">
      <c r="A196" s="2215" t="s">
        <v>2178</v>
      </c>
      <c r="B196" s="2216" t="s">
        <v>2167</v>
      </c>
      <c r="C196" s="2218">
        <f t="shared" si="140"/>
        <v>0</v>
      </c>
      <c r="D196" s="2217"/>
      <c r="E196" s="2217"/>
      <c r="F196" s="2217"/>
      <c r="G196" s="2217"/>
      <c r="H196" s="2218">
        <f t="shared" si="141"/>
        <v>0</v>
      </c>
      <c r="I196" s="2217"/>
      <c r="J196" s="2217"/>
      <c r="K196" s="2217"/>
      <c r="L196" s="2217"/>
      <c r="M196" s="2218">
        <f t="shared" si="142"/>
        <v>0</v>
      </c>
      <c r="N196" s="2217"/>
      <c r="O196" s="2217"/>
      <c r="P196" s="2217"/>
      <c r="Q196" s="2217"/>
      <c r="R196" s="2218">
        <f t="shared" si="143"/>
        <v>0</v>
      </c>
      <c r="S196" s="2217"/>
      <c r="T196" s="2217"/>
      <c r="U196" s="2217"/>
      <c r="V196" s="2217"/>
      <c r="W196" s="2218">
        <f t="shared" si="144"/>
        <v>0</v>
      </c>
      <c r="X196" s="2217"/>
      <c r="Y196" s="2217"/>
      <c r="Z196" s="2217"/>
      <c r="AA196" s="2217"/>
      <c r="AB196" s="2218">
        <f t="shared" si="145"/>
        <v>0</v>
      </c>
      <c r="AC196" s="2217"/>
      <c r="AD196" s="2217"/>
      <c r="AE196" s="2217"/>
      <c r="AF196" s="2217"/>
      <c r="AG196" s="2218">
        <f t="shared" si="146"/>
        <v>0</v>
      </c>
      <c r="AH196" s="2217"/>
      <c r="AI196" s="2217"/>
      <c r="AJ196" s="2217"/>
      <c r="AK196" s="2217"/>
      <c r="AL196" s="2218">
        <f t="shared" si="147"/>
        <v>0</v>
      </c>
      <c r="AM196" s="2217"/>
      <c r="AN196" s="2217"/>
      <c r="AO196" s="2217"/>
      <c r="AP196" s="2217"/>
      <c r="AQ196" s="2218">
        <f t="shared" si="148"/>
        <v>0</v>
      </c>
      <c r="AR196" s="2217"/>
      <c r="AS196" s="2217"/>
      <c r="AT196" s="2217"/>
      <c r="AU196" s="2217"/>
      <c r="AV196" s="2218">
        <f t="shared" si="149"/>
        <v>0</v>
      </c>
      <c r="AW196" s="2217"/>
      <c r="AX196" s="2217"/>
      <c r="AY196" s="2217"/>
      <c r="AZ196" s="2217"/>
      <c r="BA196" s="2218">
        <f t="shared" si="150"/>
        <v>0</v>
      </c>
      <c r="BB196" s="2217"/>
      <c r="BC196" s="2217"/>
      <c r="BD196" s="2217"/>
      <c r="BE196" s="2217"/>
      <c r="BF196" s="2218">
        <f t="shared" si="151"/>
        <v>0</v>
      </c>
      <c r="BG196" s="2217"/>
      <c r="BH196" s="2217"/>
      <c r="BI196" s="2217"/>
      <c r="BJ196" s="2217"/>
      <c r="BK196" s="2218">
        <f t="shared" si="152"/>
        <v>0</v>
      </c>
      <c r="BL196" s="2217"/>
      <c r="BM196" s="2217"/>
      <c r="BN196" s="2217"/>
      <c r="BO196" s="2217"/>
      <c r="BP196" s="2217"/>
      <c r="BQ196" s="2218">
        <f t="shared" si="153"/>
        <v>0</v>
      </c>
      <c r="BR196" s="2217"/>
      <c r="BS196" s="2217"/>
      <c r="BT196" s="2217"/>
    </row>
    <row r="197" spans="1:72">
      <c r="A197" s="2215" t="s">
        <v>2179</v>
      </c>
      <c r="B197" s="2216" t="s">
        <v>2167</v>
      </c>
      <c r="C197" s="2218">
        <f t="shared" si="140"/>
        <v>0</v>
      </c>
      <c r="D197" s="2217"/>
      <c r="E197" s="2217"/>
      <c r="F197" s="2217"/>
      <c r="G197" s="2217"/>
      <c r="H197" s="2218">
        <f t="shared" si="141"/>
        <v>0</v>
      </c>
      <c r="I197" s="2217"/>
      <c r="J197" s="2217"/>
      <c r="K197" s="2217"/>
      <c r="L197" s="2217"/>
      <c r="M197" s="2218">
        <f t="shared" si="142"/>
        <v>0</v>
      </c>
      <c r="N197" s="2217"/>
      <c r="O197" s="2217"/>
      <c r="P197" s="2217"/>
      <c r="Q197" s="2217"/>
      <c r="R197" s="2218">
        <f t="shared" si="143"/>
        <v>0</v>
      </c>
      <c r="S197" s="2217"/>
      <c r="T197" s="2217"/>
      <c r="U197" s="2217"/>
      <c r="V197" s="2217"/>
      <c r="W197" s="2218">
        <f t="shared" si="144"/>
        <v>0</v>
      </c>
      <c r="X197" s="2217"/>
      <c r="Y197" s="2217"/>
      <c r="Z197" s="2217"/>
      <c r="AA197" s="2217"/>
      <c r="AB197" s="2218">
        <f t="shared" si="145"/>
        <v>0</v>
      </c>
      <c r="AC197" s="2217"/>
      <c r="AD197" s="2217"/>
      <c r="AE197" s="2217"/>
      <c r="AF197" s="2217"/>
      <c r="AG197" s="2218">
        <f t="shared" si="146"/>
        <v>0</v>
      </c>
      <c r="AH197" s="2217"/>
      <c r="AI197" s="2217"/>
      <c r="AJ197" s="2217"/>
      <c r="AK197" s="2217"/>
      <c r="AL197" s="2218">
        <f t="shared" si="147"/>
        <v>0</v>
      </c>
      <c r="AM197" s="2217"/>
      <c r="AN197" s="2217"/>
      <c r="AO197" s="2217"/>
      <c r="AP197" s="2217"/>
      <c r="AQ197" s="2218">
        <f t="shared" si="148"/>
        <v>0</v>
      </c>
      <c r="AR197" s="2217"/>
      <c r="AS197" s="2217"/>
      <c r="AT197" s="2217"/>
      <c r="AU197" s="2217"/>
      <c r="AV197" s="2218">
        <f t="shared" si="149"/>
        <v>0</v>
      </c>
      <c r="AW197" s="2217"/>
      <c r="AX197" s="2217"/>
      <c r="AY197" s="2217"/>
      <c r="AZ197" s="2217"/>
      <c r="BA197" s="2218">
        <f t="shared" si="150"/>
        <v>0</v>
      </c>
      <c r="BB197" s="2217"/>
      <c r="BC197" s="2217"/>
      <c r="BD197" s="2217"/>
      <c r="BE197" s="2217"/>
      <c r="BF197" s="2218">
        <f t="shared" si="151"/>
        <v>0</v>
      </c>
      <c r="BG197" s="2217"/>
      <c r="BH197" s="2217"/>
      <c r="BI197" s="2217"/>
      <c r="BJ197" s="2217"/>
      <c r="BK197" s="2218">
        <f t="shared" si="152"/>
        <v>0</v>
      </c>
      <c r="BL197" s="2217"/>
      <c r="BM197" s="2217"/>
      <c r="BN197" s="2217"/>
      <c r="BO197" s="2217"/>
      <c r="BP197" s="2217"/>
      <c r="BQ197" s="2218">
        <f t="shared" si="153"/>
        <v>0</v>
      </c>
      <c r="BR197" s="2217"/>
      <c r="BS197" s="2217"/>
      <c r="BT197" s="2217"/>
    </row>
    <row r="198" spans="1:72">
      <c r="A198" s="2215" t="s">
        <v>1945</v>
      </c>
      <c r="B198" s="2216" t="s">
        <v>2167</v>
      </c>
      <c r="C198" s="2218">
        <f t="shared" si="140"/>
        <v>0</v>
      </c>
      <c r="D198" s="2217"/>
      <c r="E198" s="2217"/>
      <c r="F198" s="2217"/>
      <c r="G198" s="2217"/>
      <c r="H198" s="2218">
        <f t="shared" si="141"/>
        <v>0</v>
      </c>
      <c r="I198" s="2217"/>
      <c r="J198" s="2217"/>
      <c r="K198" s="2217"/>
      <c r="L198" s="2217"/>
      <c r="M198" s="2218">
        <f t="shared" si="142"/>
        <v>0</v>
      </c>
      <c r="N198" s="2217"/>
      <c r="O198" s="2217"/>
      <c r="P198" s="2217"/>
      <c r="Q198" s="2217"/>
      <c r="R198" s="2218">
        <f t="shared" si="143"/>
        <v>0</v>
      </c>
      <c r="S198" s="2217"/>
      <c r="T198" s="2217"/>
      <c r="U198" s="2217"/>
      <c r="V198" s="2217"/>
      <c r="W198" s="2218">
        <f t="shared" si="144"/>
        <v>0</v>
      </c>
      <c r="X198" s="2217"/>
      <c r="Y198" s="2217"/>
      <c r="Z198" s="2217"/>
      <c r="AA198" s="2217"/>
      <c r="AB198" s="2218">
        <f t="shared" si="145"/>
        <v>0</v>
      </c>
      <c r="AC198" s="2217"/>
      <c r="AD198" s="2217"/>
      <c r="AE198" s="2217"/>
      <c r="AF198" s="2217"/>
      <c r="AG198" s="2218">
        <f t="shared" si="146"/>
        <v>0</v>
      </c>
      <c r="AH198" s="2217"/>
      <c r="AI198" s="2217"/>
      <c r="AJ198" s="2217"/>
      <c r="AK198" s="2217"/>
      <c r="AL198" s="2218">
        <f t="shared" si="147"/>
        <v>0</v>
      </c>
      <c r="AM198" s="2217"/>
      <c r="AN198" s="2217"/>
      <c r="AO198" s="2217"/>
      <c r="AP198" s="2217"/>
      <c r="AQ198" s="2218">
        <f t="shared" si="148"/>
        <v>0</v>
      </c>
      <c r="AR198" s="2217"/>
      <c r="AS198" s="2217"/>
      <c r="AT198" s="2217"/>
      <c r="AU198" s="2217"/>
      <c r="AV198" s="2218">
        <f t="shared" si="149"/>
        <v>0</v>
      </c>
      <c r="AW198" s="2217"/>
      <c r="AX198" s="2217"/>
      <c r="AY198" s="2217"/>
      <c r="AZ198" s="2217"/>
      <c r="BA198" s="2218">
        <f t="shared" si="150"/>
        <v>0</v>
      </c>
      <c r="BB198" s="2217"/>
      <c r="BC198" s="2217"/>
      <c r="BD198" s="2217"/>
      <c r="BE198" s="2217"/>
      <c r="BF198" s="2218">
        <f t="shared" si="151"/>
        <v>0</v>
      </c>
      <c r="BG198" s="2217"/>
      <c r="BH198" s="2217"/>
      <c r="BI198" s="2217"/>
      <c r="BJ198" s="2217"/>
      <c r="BK198" s="2218">
        <f t="shared" si="152"/>
        <v>0</v>
      </c>
      <c r="BL198" s="2217"/>
      <c r="BM198" s="2217"/>
      <c r="BN198" s="2217"/>
      <c r="BO198" s="2217"/>
      <c r="BP198" s="2217"/>
      <c r="BQ198" s="2218">
        <f t="shared" si="153"/>
        <v>0</v>
      </c>
      <c r="BR198" s="2217"/>
      <c r="BS198" s="2217"/>
      <c r="BT198" s="2217"/>
    </row>
    <row r="199" spans="1:72">
      <c r="A199" s="2215" t="s">
        <v>2180</v>
      </c>
      <c r="B199" s="2216" t="s">
        <v>2167</v>
      </c>
      <c r="C199" s="2218">
        <f t="shared" si="140"/>
        <v>0</v>
      </c>
      <c r="D199" s="2217"/>
      <c r="E199" s="2217"/>
      <c r="F199" s="2217"/>
      <c r="G199" s="2217"/>
      <c r="H199" s="2218">
        <f t="shared" si="141"/>
        <v>0</v>
      </c>
      <c r="I199" s="2217"/>
      <c r="J199" s="2217"/>
      <c r="K199" s="2217"/>
      <c r="L199" s="2217"/>
      <c r="M199" s="2218">
        <f t="shared" si="142"/>
        <v>0</v>
      </c>
      <c r="N199" s="2217"/>
      <c r="O199" s="2217"/>
      <c r="P199" s="2217"/>
      <c r="Q199" s="2217"/>
      <c r="R199" s="2218">
        <f t="shared" si="143"/>
        <v>0</v>
      </c>
      <c r="S199" s="2217"/>
      <c r="T199" s="2217"/>
      <c r="U199" s="2217"/>
      <c r="V199" s="2217"/>
      <c r="W199" s="2218">
        <f t="shared" si="144"/>
        <v>0</v>
      </c>
      <c r="X199" s="2217"/>
      <c r="Y199" s="2217"/>
      <c r="Z199" s="2217"/>
      <c r="AA199" s="2217"/>
      <c r="AB199" s="2218">
        <f t="shared" si="145"/>
        <v>0</v>
      </c>
      <c r="AC199" s="2217"/>
      <c r="AD199" s="2217"/>
      <c r="AE199" s="2217"/>
      <c r="AF199" s="2217"/>
      <c r="AG199" s="2218">
        <f t="shared" si="146"/>
        <v>0</v>
      </c>
      <c r="AH199" s="2217"/>
      <c r="AI199" s="2217"/>
      <c r="AJ199" s="2217"/>
      <c r="AK199" s="2217"/>
      <c r="AL199" s="2218">
        <f t="shared" si="147"/>
        <v>0</v>
      </c>
      <c r="AM199" s="2217"/>
      <c r="AN199" s="2217"/>
      <c r="AO199" s="2217"/>
      <c r="AP199" s="2217"/>
      <c r="AQ199" s="2218">
        <f t="shared" si="148"/>
        <v>0</v>
      </c>
      <c r="AR199" s="2217"/>
      <c r="AS199" s="2217"/>
      <c r="AT199" s="2217"/>
      <c r="AU199" s="2217"/>
      <c r="AV199" s="2218">
        <f t="shared" si="149"/>
        <v>0</v>
      </c>
      <c r="AW199" s="2217"/>
      <c r="AX199" s="2217"/>
      <c r="AY199" s="2217"/>
      <c r="AZ199" s="2217"/>
      <c r="BA199" s="2218">
        <f t="shared" si="150"/>
        <v>0</v>
      </c>
      <c r="BB199" s="2217"/>
      <c r="BC199" s="2217"/>
      <c r="BD199" s="2217"/>
      <c r="BE199" s="2217"/>
      <c r="BF199" s="2218">
        <f t="shared" si="151"/>
        <v>0</v>
      </c>
      <c r="BG199" s="2217"/>
      <c r="BH199" s="2217"/>
      <c r="BI199" s="2217"/>
      <c r="BJ199" s="2217"/>
      <c r="BK199" s="2218">
        <f t="shared" si="152"/>
        <v>0</v>
      </c>
      <c r="BL199" s="2217"/>
      <c r="BM199" s="2217"/>
      <c r="BN199" s="2217"/>
      <c r="BO199" s="2217"/>
      <c r="BP199" s="2217"/>
      <c r="BQ199" s="2218">
        <f t="shared" si="153"/>
        <v>0</v>
      </c>
      <c r="BR199" s="2217"/>
      <c r="BS199" s="2217"/>
      <c r="BT199" s="2217"/>
    </row>
    <row r="200" spans="1:72">
      <c r="A200" s="2215"/>
      <c r="B200" s="2216"/>
      <c r="C200" s="2213"/>
      <c r="D200" s="2213"/>
      <c r="E200" s="2213"/>
      <c r="F200" s="2213"/>
      <c r="G200" s="2213"/>
      <c r="H200" s="2213"/>
      <c r="I200" s="2213"/>
      <c r="J200" s="2213"/>
      <c r="K200" s="2213"/>
      <c r="L200" s="2213"/>
      <c r="M200" s="2213"/>
      <c r="N200" s="2213"/>
      <c r="O200" s="2213"/>
      <c r="P200" s="2213"/>
      <c r="Q200" s="2213"/>
      <c r="R200" s="2213"/>
      <c r="S200" s="2213"/>
      <c r="T200" s="2213"/>
      <c r="U200" s="2213"/>
      <c r="V200" s="2213"/>
      <c r="W200" s="2213"/>
      <c r="X200" s="2213"/>
      <c r="Y200" s="2213"/>
      <c r="Z200" s="2213"/>
      <c r="AA200" s="2213"/>
      <c r="AB200" s="2213"/>
      <c r="AC200" s="2213"/>
      <c r="AD200" s="2213"/>
      <c r="AE200" s="2213"/>
      <c r="AF200" s="2213"/>
      <c r="AG200" s="2213"/>
      <c r="AH200" s="2213"/>
      <c r="AI200" s="2213"/>
      <c r="AJ200" s="2213"/>
      <c r="AK200" s="2213"/>
      <c r="AL200" s="2213"/>
      <c r="AM200" s="2213"/>
      <c r="AN200" s="2213"/>
      <c r="AO200" s="2213"/>
      <c r="AP200" s="2213"/>
      <c r="AQ200" s="2213"/>
      <c r="AR200" s="2213"/>
      <c r="AS200" s="2213"/>
      <c r="AT200" s="2213"/>
      <c r="AU200" s="2213"/>
      <c r="AV200" s="2213"/>
      <c r="AW200" s="2213"/>
      <c r="AX200" s="2213"/>
      <c r="AY200" s="2213"/>
      <c r="AZ200" s="2213"/>
      <c r="BA200" s="2213"/>
      <c r="BB200" s="2213"/>
      <c r="BC200" s="2213"/>
      <c r="BD200" s="2213"/>
      <c r="BE200" s="2213"/>
      <c r="BF200" s="2213"/>
      <c r="BG200" s="2213"/>
      <c r="BH200" s="2213"/>
      <c r="BI200" s="2213"/>
      <c r="BJ200" s="2213"/>
      <c r="BK200" s="2213"/>
      <c r="BL200" s="2213"/>
      <c r="BM200" s="2213"/>
      <c r="BN200" s="2213"/>
      <c r="BO200" s="2213"/>
      <c r="BP200" s="2213"/>
      <c r="BQ200" s="2213"/>
      <c r="BR200" s="2213"/>
      <c r="BS200" s="2213"/>
      <c r="BT200" s="2213"/>
    </row>
    <row r="201" spans="1:72">
      <c r="A201" s="2223" t="s">
        <v>2181</v>
      </c>
      <c r="B201" s="2216"/>
      <c r="C201" s="2213"/>
      <c r="D201" s="2213"/>
      <c r="E201" s="2213"/>
      <c r="F201" s="2213"/>
      <c r="G201" s="2213"/>
      <c r="H201" s="2213"/>
      <c r="I201" s="2213"/>
      <c r="J201" s="2213"/>
      <c r="K201" s="2213"/>
      <c r="L201" s="2213"/>
      <c r="M201" s="2213"/>
      <c r="N201" s="2213"/>
      <c r="O201" s="2213"/>
      <c r="P201" s="2213"/>
      <c r="Q201" s="2213"/>
      <c r="R201" s="2213"/>
      <c r="S201" s="2213"/>
      <c r="T201" s="2213"/>
      <c r="U201" s="2213"/>
      <c r="V201" s="2213"/>
      <c r="W201" s="2213"/>
      <c r="X201" s="2213"/>
      <c r="Y201" s="2213"/>
      <c r="Z201" s="2213"/>
      <c r="AA201" s="2213"/>
      <c r="AB201" s="2213"/>
      <c r="AC201" s="2213"/>
      <c r="AD201" s="2213"/>
      <c r="AE201" s="2213"/>
      <c r="AF201" s="2213"/>
      <c r="AG201" s="2213"/>
      <c r="AH201" s="2213"/>
      <c r="AI201" s="2213"/>
      <c r="AJ201" s="2213"/>
      <c r="AK201" s="2213"/>
      <c r="AL201" s="2213"/>
      <c r="AM201" s="2213"/>
      <c r="AN201" s="2213"/>
      <c r="AO201" s="2213"/>
      <c r="AP201" s="2213"/>
      <c r="AQ201" s="2213"/>
      <c r="AR201" s="2213"/>
      <c r="AS201" s="2213"/>
      <c r="AT201" s="2213"/>
      <c r="AU201" s="2213"/>
      <c r="AV201" s="2213"/>
      <c r="AW201" s="2213"/>
      <c r="AX201" s="2213"/>
      <c r="AY201" s="2213"/>
      <c r="AZ201" s="2213"/>
      <c r="BA201" s="2213"/>
      <c r="BB201" s="2213"/>
      <c r="BC201" s="2213"/>
      <c r="BD201" s="2213"/>
      <c r="BE201" s="2213"/>
      <c r="BF201" s="2213"/>
      <c r="BG201" s="2213"/>
      <c r="BH201" s="2213"/>
      <c r="BI201" s="2213"/>
      <c r="BJ201" s="2213"/>
      <c r="BK201" s="2213"/>
      <c r="BL201" s="2213"/>
      <c r="BM201" s="2213"/>
      <c r="BN201" s="2213"/>
      <c r="BO201" s="2213"/>
      <c r="BP201" s="2213"/>
      <c r="BQ201" s="2213"/>
      <c r="BR201" s="2213"/>
      <c r="BS201" s="2213"/>
      <c r="BT201" s="2213"/>
    </row>
    <row r="202" spans="1:72">
      <c r="A202" s="2215" t="s">
        <v>2182</v>
      </c>
      <c r="B202" s="2216" t="s">
        <v>2023</v>
      </c>
      <c r="C202" s="2218">
        <f t="shared" ref="C202:C213" si="154">SUM(D202:G202)</f>
        <v>0</v>
      </c>
      <c r="D202" s="2217"/>
      <c r="E202" s="2217"/>
      <c r="F202" s="2217"/>
      <c r="G202" s="2217"/>
      <c r="H202" s="2218">
        <f t="shared" ref="H202:H213" si="155">SUM(I202:L202)</f>
        <v>0</v>
      </c>
      <c r="I202" s="2217"/>
      <c r="J202" s="2217"/>
      <c r="K202" s="2217"/>
      <c r="L202" s="2217"/>
      <c r="M202" s="2218">
        <f t="shared" ref="M202:M213" si="156">SUM(N202:Q202)</f>
        <v>0</v>
      </c>
      <c r="N202" s="2217"/>
      <c r="O202" s="2217"/>
      <c r="P202" s="2217"/>
      <c r="Q202" s="2217"/>
      <c r="R202" s="2218">
        <f t="shared" ref="R202:R213" si="157">SUM(S202:V202)</f>
        <v>0</v>
      </c>
      <c r="S202" s="2217"/>
      <c r="T202" s="2217"/>
      <c r="U202" s="2217"/>
      <c r="V202" s="2217"/>
      <c r="W202" s="2218">
        <f t="shared" ref="W202:W213" si="158">SUM(X202:AA202)</f>
        <v>0</v>
      </c>
      <c r="X202" s="2217"/>
      <c r="Y202" s="2217"/>
      <c r="Z202" s="2217"/>
      <c r="AA202" s="2217"/>
      <c r="AB202" s="2218">
        <f t="shared" ref="AB202:AB213" si="159">SUM(AC202:AF202)</f>
        <v>0</v>
      </c>
      <c r="AC202" s="2217"/>
      <c r="AD202" s="2217"/>
      <c r="AE202" s="2217"/>
      <c r="AF202" s="2217"/>
      <c r="AG202" s="2218">
        <f t="shared" ref="AG202:AG213" si="160">SUM(AH202:AK202)</f>
        <v>0</v>
      </c>
      <c r="AH202" s="2217"/>
      <c r="AI202" s="2217"/>
      <c r="AJ202" s="2217"/>
      <c r="AK202" s="2217"/>
      <c r="AL202" s="2218">
        <f t="shared" ref="AL202:AL213" si="161">SUM(AM202:AP202)</f>
        <v>0</v>
      </c>
      <c r="AM202" s="2217"/>
      <c r="AN202" s="2217"/>
      <c r="AO202" s="2217"/>
      <c r="AP202" s="2217"/>
      <c r="AQ202" s="2218">
        <f t="shared" ref="AQ202:AQ213" si="162">SUM(AR202:AU202)</f>
        <v>0</v>
      </c>
      <c r="AR202" s="2217"/>
      <c r="AS202" s="2217"/>
      <c r="AT202" s="2217"/>
      <c r="AU202" s="2217"/>
      <c r="AV202" s="2218">
        <f t="shared" ref="AV202:AV213" si="163">SUM(AW202:AZ202)</f>
        <v>0</v>
      </c>
      <c r="AW202" s="2217"/>
      <c r="AX202" s="2217"/>
      <c r="AY202" s="2217"/>
      <c r="AZ202" s="2217"/>
      <c r="BA202" s="2218">
        <f t="shared" ref="BA202:BA213" si="164">SUM(BB202:BE202)</f>
        <v>0</v>
      </c>
      <c r="BB202" s="2217"/>
      <c r="BC202" s="2217"/>
      <c r="BD202" s="2217"/>
      <c r="BE202" s="2217"/>
      <c r="BF202" s="2218">
        <f t="shared" ref="BF202:BF213" si="165">SUM(BG202:BJ202)</f>
        <v>0</v>
      </c>
      <c r="BG202" s="2217"/>
      <c r="BH202" s="2217"/>
      <c r="BI202" s="2217"/>
      <c r="BJ202" s="2217"/>
      <c r="BK202" s="2218">
        <f t="shared" ref="BK202:BK213" si="166">SUM(BL202:BO202)</f>
        <v>0</v>
      </c>
      <c r="BL202" s="2217"/>
      <c r="BM202" s="2217"/>
      <c r="BN202" s="2217"/>
      <c r="BO202" s="2217"/>
      <c r="BP202" s="2217"/>
      <c r="BQ202" s="2218">
        <f t="shared" ref="BQ202:BQ213" si="167">SUM(BR202:BU202)</f>
        <v>0</v>
      </c>
      <c r="BR202" s="2217"/>
      <c r="BS202" s="2217"/>
      <c r="BT202" s="2217"/>
    </row>
    <row r="203" spans="1:72">
      <c r="A203" s="2215" t="s">
        <v>2183</v>
      </c>
      <c r="B203" s="2216" t="s">
        <v>2023</v>
      </c>
      <c r="C203" s="2218">
        <f t="shared" si="154"/>
        <v>0</v>
      </c>
      <c r="D203" s="2217"/>
      <c r="E203" s="2217"/>
      <c r="F203" s="2217"/>
      <c r="G203" s="2217"/>
      <c r="H203" s="2218">
        <f t="shared" si="155"/>
        <v>0</v>
      </c>
      <c r="I203" s="2217"/>
      <c r="J203" s="2217"/>
      <c r="K203" s="2217"/>
      <c r="L203" s="2217"/>
      <c r="M203" s="2218">
        <f t="shared" si="156"/>
        <v>0</v>
      </c>
      <c r="N203" s="2217"/>
      <c r="O203" s="2217"/>
      <c r="P203" s="2217"/>
      <c r="Q203" s="2217"/>
      <c r="R203" s="2218">
        <f t="shared" si="157"/>
        <v>0</v>
      </c>
      <c r="S203" s="2217"/>
      <c r="T203" s="2217"/>
      <c r="U203" s="2217"/>
      <c r="V203" s="2217"/>
      <c r="W203" s="2218">
        <f t="shared" si="158"/>
        <v>0</v>
      </c>
      <c r="X203" s="2217"/>
      <c r="Y203" s="2217"/>
      <c r="Z203" s="2217"/>
      <c r="AA203" s="2217"/>
      <c r="AB203" s="2218">
        <f t="shared" si="159"/>
        <v>0</v>
      </c>
      <c r="AC203" s="2217"/>
      <c r="AD203" s="2217"/>
      <c r="AE203" s="2217"/>
      <c r="AF203" s="2217"/>
      <c r="AG203" s="2218">
        <f t="shared" si="160"/>
        <v>0</v>
      </c>
      <c r="AH203" s="2217"/>
      <c r="AI203" s="2217"/>
      <c r="AJ203" s="2217"/>
      <c r="AK203" s="2217"/>
      <c r="AL203" s="2218">
        <f t="shared" si="161"/>
        <v>0</v>
      </c>
      <c r="AM203" s="2217"/>
      <c r="AN203" s="2217"/>
      <c r="AO203" s="2217"/>
      <c r="AP203" s="2217"/>
      <c r="AQ203" s="2218">
        <f t="shared" si="162"/>
        <v>0</v>
      </c>
      <c r="AR203" s="2217"/>
      <c r="AS203" s="2217"/>
      <c r="AT203" s="2217"/>
      <c r="AU203" s="2217"/>
      <c r="AV203" s="2218">
        <f t="shared" si="163"/>
        <v>0</v>
      </c>
      <c r="AW203" s="2217"/>
      <c r="AX203" s="2217"/>
      <c r="AY203" s="2217"/>
      <c r="AZ203" s="2217"/>
      <c r="BA203" s="2218">
        <f t="shared" si="164"/>
        <v>0</v>
      </c>
      <c r="BB203" s="2217"/>
      <c r="BC203" s="2217"/>
      <c r="BD203" s="2217"/>
      <c r="BE203" s="2217"/>
      <c r="BF203" s="2218">
        <f t="shared" si="165"/>
        <v>0</v>
      </c>
      <c r="BG203" s="2217"/>
      <c r="BH203" s="2217"/>
      <c r="BI203" s="2217"/>
      <c r="BJ203" s="2217"/>
      <c r="BK203" s="2218">
        <f t="shared" si="166"/>
        <v>0</v>
      </c>
      <c r="BL203" s="2217"/>
      <c r="BM203" s="2217"/>
      <c r="BN203" s="2217"/>
      <c r="BO203" s="2217"/>
      <c r="BP203" s="2217"/>
      <c r="BQ203" s="2218">
        <f t="shared" si="167"/>
        <v>0</v>
      </c>
      <c r="BR203" s="2217"/>
      <c r="BS203" s="2217"/>
      <c r="BT203" s="2217"/>
    </row>
    <row r="204" spans="1:72">
      <c r="A204" s="2215" t="s">
        <v>2184</v>
      </c>
      <c r="B204" s="2216" t="s">
        <v>2023</v>
      </c>
      <c r="C204" s="2218">
        <f t="shared" si="154"/>
        <v>0</v>
      </c>
      <c r="D204" s="2217"/>
      <c r="E204" s="2217"/>
      <c r="F204" s="2217"/>
      <c r="G204" s="2217"/>
      <c r="H204" s="2218">
        <f t="shared" si="155"/>
        <v>0</v>
      </c>
      <c r="I204" s="2217"/>
      <c r="J204" s="2217"/>
      <c r="K204" s="2217"/>
      <c r="L204" s="2217"/>
      <c r="M204" s="2218">
        <f t="shared" si="156"/>
        <v>0</v>
      </c>
      <c r="N204" s="2217"/>
      <c r="O204" s="2217"/>
      <c r="P204" s="2217"/>
      <c r="Q204" s="2217"/>
      <c r="R204" s="2218">
        <f t="shared" si="157"/>
        <v>0</v>
      </c>
      <c r="S204" s="2217"/>
      <c r="T204" s="2217"/>
      <c r="U204" s="2217"/>
      <c r="V204" s="2217"/>
      <c r="W204" s="2218">
        <f t="shared" si="158"/>
        <v>0</v>
      </c>
      <c r="X204" s="2217"/>
      <c r="Y204" s="2217"/>
      <c r="Z204" s="2217"/>
      <c r="AA204" s="2217"/>
      <c r="AB204" s="2218">
        <f t="shared" si="159"/>
        <v>0</v>
      </c>
      <c r="AC204" s="2217"/>
      <c r="AD204" s="2217"/>
      <c r="AE204" s="2217"/>
      <c r="AF204" s="2217"/>
      <c r="AG204" s="2218">
        <f t="shared" si="160"/>
        <v>0</v>
      </c>
      <c r="AH204" s="2217"/>
      <c r="AI204" s="2217"/>
      <c r="AJ204" s="2217"/>
      <c r="AK204" s="2217"/>
      <c r="AL204" s="2218">
        <f t="shared" si="161"/>
        <v>0</v>
      </c>
      <c r="AM204" s="2217"/>
      <c r="AN204" s="2217"/>
      <c r="AO204" s="2217"/>
      <c r="AP204" s="2217"/>
      <c r="AQ204" s="2218">
        <f t="shared" si="162"/>
        <v>0</v>
      </c>
      <c r="AR204" s="2217"/>
      <c r="AS204" s="2217"/>
      <c r="AT204" s="2217"/>
      <c r="AU204" s="2217"/>
      <c r="AV204" s="2218">
        <f t="shared" si="163"/>
        <v>0</v>
      </c>
      <c r="AW204" s="2217"/>
      <c r="AX204" s="2217"/>
      <c r="AY204" s="2217"/>
      <c r="AZ204" s="2217"/>
      <c r="BA204" s="2218">
        <f t="shared" si="164"/>
        <v>0</v>
      </c>
      <c r="BB204" s="2217"/>
      <c r="BC204" s="2217"/>
      <c r="BD204" s="2217"/>
      <c r="BE204" s="2217"/>
      <c r="BF204" s="2218">
        <f t="shared" si="165"/>
        <v>0</v>
      </c>
      <c r="BG204" s="2217"/>
      <c r="BH204" s="2217"/>
      <c r="BI204" s="2217"/>
      <c r="BJ204" s="2217"/>
      <c r="BK204" s="2218">
        <f t="shared" si="166"/>
        <v>0</v>
      </c>
      <c r="BL204" s="2217"/>
      <c r="BM204" s="2217"/>
      <c r="BN204" s="2217"/>
      <c r="BO204" s="2217"/>
      <c r="BP204" s="2217"/>
      <c r="BQ204" s="2218">
        <f t="shared" si="167"/>
        <v>0</v>
      </c>
      <c r="BR204" s="2217"/>
      <c r="BS204" s="2217"/>
      <c r="BT204" s="2217"/>
    </row>
    <row r="205" spans="1:72">
      <c r="A205" s="2215" t="s">
        <v>2185</v>
      </c>
      <c r="B205" s="2216" t="s">
        <v>2023</v>
      </c>
      <c r="C205" s="2218">
        <f t="shared" si="154"/>
        <v>0</v>
      </c>
      <c r="D205" s="2217"/>
      <c r="E205" s="2217"/>
      <c r="F205" s="2217"/>
      <c r="G205" s="2217"/>
      <c r="H205" s="2218">
        <f t="shared" si="155"/>
        <v>0</v>
      </c>
      <c r="I205" s="2217"/>
      <c r="J205" s="2217"/>
      <c r="K205" s="2217"/>
      <c r="L205" s="2217"/>
      <c r="M205" s="2218">
        <f t="shared" si="156"/>
        <v>0</v>
      </c>
      <c r="N205" s="2217"/>
      <c r="O205" s="2217"/>
      <c r="P205" s="2217"/>
      <c r="Q205" s="2217"/>
      <c r="R205" s="2218">
        <f t="shared" si="157"/>
        <v>0</v>
      </c>
      <c r="S205" s="2217"/>
      <c r="T205" s="2217"/>
      <c r="U205" s="2217"/>
      <c r="V205" s="2217"/>
      <c r="W205" s="2218">
        <f t="shared" si="158"/>
        <v>0</v>
      </c>
      <c r="X205" s="2217"/>
      <c r="Y205" s="2217"/>
      <c r="Z205" s="2217"/>
      <c r="AA205" s="2217"/>
      <c r="AB205" s="2218">
        <f t="shared" si="159"/>
        <v>0</v>
      </c>
      <c r="AC205" s="2217"/>
      <c r="AD205" s="2217"/>
      <c r="AE205" s="2217"/>
      <c r="AF205" s="2217"/>
      <c r="AG205" s="2218">
        <f t="shared" si="160"/>
        <v>0</v>
      </c>
      <c r="AH205" s="2217"/>
      <c r="AI205" s="2217"/>
      <c r="AJ205" s="2217"/>
      <c r="AK205" s="2217"/>
      <c r="AL205" s="2218">
        <f t="shared" si="161"/>
        <v>0</v>
      </c>
      <c r="AM205" s="2217"/>
      <c r="AN205" s="2217"/>
      <c r="AO205" s="2217"/>
      <c r="AP205" s="2217"/>
      <c r="AQ205" s="2218">
        <f t="shared" si="162"/>
        <v>0</v>
      </c>
      <c r="AR205" s="2217"/>
      <c r="AS205" s="2217"/>
      <c r="AT205" s="2217"/>
      <c r="AU205" s="2217"/>
      <c r="AV205" s="2218">
        <f t="shared" si="163"/>
        <v>0</v>
      </c>
      <c r="AW205" s="2217"/>
      <c r="AX205" s="2217"/>
      <c r="AY205" s="2217"/>
      <c r="AZ205" s="2217"/>
      <c r="BA205" s="2218">
        <f t="shared" si="164"/>
        <v>0</v>
      </c>
      <c r="BB205" s="2217"/>
      <c r="BC205" s="2217"/>
      <c r="BD205" s="2217"/>
      <c r="BE205" s="2217"/>
      <c r="BF205" s="2218">
        <f t="shared" si="165"/>
        <v>0</v>
      </c>
      <c r="BG205" s="2217"/>
      <c r="BH205" s="2217"/>
      <c r="BI205" s="2217"/>
      <c r="BJ205" s="2217"/>
      <c r="BK205" s="2218">
        <f t="shared" si="166"/>
        <v>0</v>
      </c>
      <c r="BL205" s="2217"/>
      <c r="BM205" s="2217"/>
      <c r="BN205" s="2217"/>
      <c r="BO205" s="2217"/>
      <c r="BP205" s="2217"/>
      <c r="BQ205" s="2218">
        <f t="shared" si="167"/>
        <v>0</v>
      </c>
      <c r="BR205" s="2217"/>
      <c r="BS205" s="2217"/>
      <c r="BT205" s="2217"/>
    </row>
    <row r="206" spans="1:72">
      <c r="A206" s="2215" t="s">
        <v>2186</v>
      </c>
      <c r="B206" s="2216" t="s">
        <v>2023</v>
      </c>
      <c r="C206" s="2218">
        <f t="shared" si="154"/>
        <v>0</v>
      </c>
      <c r="D206" s="2217"/>
      <c r="E206" s="2217"/>
      <c r="F206" s="2217"/>
      <c r="G206" s="2217"/>
      <c r="H206" s="2218">
        <f t="shared" si="155"/>
        <v>0</v>
      </c>
      <c r="I206" s="2217"/>
      <c r="J206" s="2217"/>
      <c r="K206" s="2217"/>
      <c r="L206" s="2217"/>
      <c r="M206" s="2218">
        <f t="shared" si="156"/>
        <v>0</v>
      </c>
      <c r="N206" s="2217"/>
      <c r="O206" s="2217"/>
      <c r="P206" s="2217"/>
      <c r="Q206" s="2217"/>
      <c r="R206" s="2218">
        <f t="shared" si="157"/>
        <v>0</v>
      </c>
      <c r="S206" s="2217"/>
      <c r="T206" s="2217"/>
      <c r="U206" s="2217"/>
      <c r="V206" s="2217"/>
      <c r="W206" s="2218">
        <f t="shared" si="158"/>
        <v>0</v>
      </c>
      <c r="X206" s="2217"/>
      <c r="Y206" s="2217"/>
      <c r="Z206" s="2217"/>
      <c r="AA206" s="2217"/>
      <c r="AB206" s="2218">
        <f t="shared" si="159"/>
        <v>0</v>
      </c>
      <c r="AC206" s="2217"/>
      <c r="AD206" s="2217"/>
      <c r="AE206" s="2217"/>
      <c r="AF206" s="2217"/>
      <c r="AG206" s="2218">
        <f t="shared" si="160"/>
        <v>0</v>
      </c>
      <c r="AH206" s="2217"/>
      <c r="AI206" s="2217"/>
      <c r="AJ206" s="2217"/>
      <c r="AK206" s="2217"/>
      <c r="AL206" s="2218">
        <f t="shared" si="161"/>
        <v>0</v>
      </c>
      <c r="AM206" s="2217"/>
      <c r="AN206" s="2217"/>
      <c r="AO206" s="2217"/>
      <c r="AP206" s="2217"/>
      <c r="AQ206" s="2218">
        <f t="shared" si="162"/>
        <v>0</v>
      </c>
      <c r="AR206" s="2217"/>
      <c r="AS206" s="2217"/>
      <c r="AT206" s="2217"/>
      <c r="AU206" s="2217"/>
      <c r="AV206" s="2218">
        <f t="shared" si="163"/>
        <v>0</v>
      </c>
      <c r="AW206" s="2217"/>
      <c r="AX206" s="2217"/>
      <c r="AY206" s="2217"/>
      <c r="AZ206" s="2217"/>
      <c r="BA206" s="2218">
        <f t="shared" si="164"/>
        <v>0</v>
      </c>
      <c r="BB206" s="2217"/>
      <c r="BC206" s="2217"/>
      <c r="BD206" s="2217"/>
      <c r="BE206" s="2217"/>
      <c r="BF206" s="2218">
        <f t="shared" si="165"/>
        <v>0</v>
      </c>
      <c r="BG206" s="2217"/>
      <c r="BH206" s="2217"/>
      <c r="BI206" s="2217"/>
      <c r="BJ206" s="2217"/>
      <c r="BK206" s="2218">
        <f t="shared" si="166"/>
        <v>0</v>
      </c>
      <c r="BL206" s="2217"/>
      <c r="BM206" s="2217"/>
      <c r="BN206" s="2217"/>
      <c r="BO206" s="2217"/>
      <c r="BP206" s="2217"/>
      <c r="BQ206" s="2218">
        <f t="shared" si="167"/>
        <v>0</v>
      </c>
      <c r="BR206" s="2217"/>
      <c r="BS206" s="2217"/>
      <c r="BT206" s="2217"/>
    </row>
    <row r="207" spans="1:72">
      <c r="A207" s="2215" t="s">
        <v>2187</v>
      </c>
      <c r="B207" s="2216" t="s">
        <v>2023</v>
      </c>
      <c r="C207" s="2218">
        <f t="shared" si="154"/>
        <v>0</v>
      </c>
      <c r="D207" s="2217"/>
      <c r="E207" s="2217"/>
      <c r="F207" s="2217"/>
      <c r="G207" s="2217"/>
      <c r="H207" s="2218">
        <f t="shared" si="155"/>
        <v>0</v>
      </c>
      <c r="I207" s="2217"/>
      <c r="J207" s="2217"/>
      <c r="K207" s="2217"/>
      <c r="L207" s="2217"/>
      <c r="M207" s="2218">
        <f t="shared" si="156"/>
        <v>0</v>
      </c>
      <c r="N207" s="2217"/>
      <c r="O207" s="2217"/>
      <c r="P207" s="2217"/>
      <c r="Q207" s="2217"/>
      <c r="R207" s="2218">
        <f t="shared" si="157"/>
        <v>0</v>
      </c>
      <c r="S207" s="2217"/>
      <c r="T207" s="2217"/>
      <c r="U207" s="2217"/>
      <c r="V207" s="2217"/>
      <c r="W207" s="2218">
        <f t="shared" si="158"/>
        <v>0</v>
      </c>
      <c r="X207" s="2217"/>
      <c r="Y207" s="2217"/>
      <c r="Z207" s="2217"/>
      <c r="AA207" s="2217"/>
      <c r="AB207" s="2218">
        <f t="shared" si="159"/>
        <v>0</v>
      </c>
      <c r="AC207" s="2217"/>
      <c r="AD207" s="2217"/>
      <c r="AE207" s="2217"/>
      <c r="AF207" s="2217"/>
      <c r="AG207" s="2218">
        <f t="shared" si="160"/>
        <v>0</v>
      </c>
      <c r="AH207" s="2217"/>
      <c r="AI207" s="2217"/>
      <c r="AJ207" s="2217"/>
      <c r="AK207" s="2217"/>
      <c r="AL207" s="2218">
        <f t="shared" si="161"/>
        <v>0</v>
      </c>
      <c r="AM207" s="2217"/>
      <c r="AN207" s="2217"/>
      <c r="AO207" s="2217"/>
      <c r="AP207" s="2217"/>
      <c r="AQ207" s="2218">
        <f t="shared" si="162"/>
        <v>0</v>
      </c>
      <c r="AR207" s="2217"/>
      <c r="AS207" s="2217"/>
      <c r="AT207" s="2217"/>
      <c r="AU207" s="2217"/>
      <c r="AV207" s="2218">
        <f t="shared" si="163"/>
        <v>0</v>
      </c>
      <c r="AW207" s="2217"/>
      <c r="AX207" s="2217"/>
      <c r="AY207" s="2217"/>
      <c r="AZ207" s="2217"/>
      <c r="BA207" s="2218">
        <f t="shared" si="164"/>
        <v>0</v>
      </c>
      <c r="BB207" s="2217"/>
      <c r="BC207" s="2217"/>
      <c r="BD207" s="2217"/>
      <c r="BE207" s="2217"/>
      <c r="BF207" s="2218">
        <f t="shared" si="165"/>
        <v>0</v>
      </c>
      <c r="BG207" s="2217"/>
      <c r="BH207" s="2217"/>
      <c r="BI207" s="2217"/>
      <c r="BJ207" s="2217"/>
      <c r="BK207" s="2218">
        <f t="shared" si="166"/>
        <v>0</v>
      </c>
      <c r="BL207" s="2217"/>
      <c r="BM207" s="2217"/>
      <c r="BN207" s="2217"/>
      <c r="BO207" s="2217"/>
      <c r="BP207" s="2217"/>
      <c r="BQ207" s="2218">
        <f t="shared" si="167"/>
        <v>0</v>
      </c>
      <c r="BR207" s="2217"/>
      <c r="BS207" s="2217"/>
      <c r="BT207" s="2217"/>
    </row>
    <row r="208" spans="1:72">
      <c r="A208" s="2215" t="s">
        <v>2188</v>
      </c>
      <c r="B208" s="2216" t="s">
        <v>2023</v>
      </c>
      <c r="C208" s="2218">
        <f t="shared" si="154"/>
        <v>0</v>
      </c>
      <c r="D208" s="2217"/>
      <c r="E208" s="2217"/>
      <c r="F208" s="2217"/>
      <c r="G208" s="2217"/>
      <c r="H208" s="2218">
        <f t="shared" si="155"/>
        <v>0</v>
      </c>
      <c r="I208" s="2217"/>
      <c r="J208" s="2217"/>
      <c r="K208" s="2217"/>
      <c r="L208" s="2217"/>
      <c r="M208" s="2218">
        <f t="shared" si="156"/>
        <v>0</v>
      </c>
      <c r="N208" s="2217"/>
      <c r="O208" s="2217"/>
      <c r="P208" s="2217"/>
      <c r="Q208" s="2217"/>
      <c r="R208" s="2218">
        <f t="shared" si="157"/>
        <v>0</v>
      </c>
      <c r="S208" s="2217"/>
      <c r="T208" s="2217"/>
      <c r="U208" s="2217"/>
      <c r="V208" s="2217"/>
      <c r="W208" s="2218">
        <f t="shared" si="158"/>
        <v>0</v>
      </c>
      <c r="X208" s="2217"/>
      <c r="Y208" s="2217"/>
      <c r="Z208" s="2217"/>
      <c r="AA208" s="2217"/>
      <c r="AB208" s="2218">
        <f t="shared" si="159"/>
        <v>0</v>
      </c>
      <c r="AC208" s="2217"/>
      <c r="AD208" s="2217"/>
      <c r="AE208" s="2217"/>
      <c r="AF208" s="2217"/>
      <c r="AG208" s="2218">
        <f t="shared" si="160"/>
        <v>0</v>
      </c>
      <c r="AH208" s="2217"/>
      <c r="AI208" s="2217"/>
      <c r="AJ208" s="2217"/>
      <c r="AK208" s="2217"/>
      <c r="AL208" s="2218">
        <f t="shared" si="161"/>
        <v>0</v>
      </c>
      <c r="AM208" s="2217"/>
      <c r="AN208" s="2217"/>
      <c r="AO208" s="2217"/>
      <c r="AP208" s="2217"/>
      <c r="AQ208" s="2218">
        <f t="shared" si="162"/>
        <v>0</v>
      </c>
      <c r="AR208" s="2217"/>
      <c r="AS208" s="2217"/>
      <c r="AT208" s="2217"/>
      <c r="AU208" s="2217"/>
      <c r="AV208" s="2218">
        <f t="shared" si="163"/>
        <v>0</v>
      </c>
      <c r="AW208" s="2217"/>
      <c r="AX208" s="2217"/>
      <c r="AY208" s="2217"/>
      <c r="AZ208" s="2217"/>
      <c r="BA208" s="2218">
        <f t="shared" si="164"/>
        <v>0</v>
      </c>
      <c r="BB208" s="2217"/>
      <c r="BC208" s="2217"/>
      <c r="BD208" s="2217"/>
      <c r="BE208" s="2217"/>
      <c r="BF208" s="2218">
        <f t="shared" si="165"/>
        <v>0</v>
      </c>
      <c r="BG208" s="2217"/>
      <c r="BH208" s="2217"/>
      <c r="BI208" s="2217"/>
      <c r="BJ208" s="2217"/>
      <c r="BK208" s="2218">
        <f t="shared" si="166"/>
        <v>0</v>
      </c>
      <c r="BL208" s="2217"/>
      <c r="BM208" s="2217"/>
      <c r="BN208" s="2217"/>
      <c r="BO208" s="2217"/>
      <c r="BP208" s="2217"/>
      <c r="BQ208" s="2218">
        <f t="shared" si="167"/>
        <v>0</v>
      </c>
      <c r="BR208" s="2217"/>
      <c r="BS208" s="2217"/>
      <c r="BT208" s="2217"/>
    </row>
    <row r="209" spans="1:72">
      <c r="A209" s="2215" t="s">
        <v>2189</v>
      </c>
      <c r="B209" s="2216" t="s">
        <v>2023</v>
      </c>
      <c r="C209" s="2218">
        <f t="shared" si="154"/>
        <v>0</v>
      </c>
      <c r="D209" s="2217"/>
      <c r="E209" s="2217"/>
      <c r="F209" s="2217"/>
      <c r="G209" s="2217"/>
      <c r="H209" s="2218">
        <f t="shared" si="155"/>
        <v>0</v>
      </c>
      <c r="I209" s="2217"/>
      <c r="J209" s="2217"/>
      <c r="K209" s="2217"/>
      <c r="L209" s="2217"/>
      <c r="M209" s="2218">
        <f t="shared" si="156"/>
        <v>0</v>
      </c>
      <c r="N209" s="2217"/>
      <c r="O209" s="2217"/>
      <c r="P209" s="2217"/>
      <c r="Q209" s="2217"/>
      <c r="R209" s="2218">
        <f t="shared" si="157"/>
        <v>0</v>
      </c>
      <c r="S209" s="2217"/>
      <c r="T209" s="2217"/>
      <c r="U209" s="2217"/>
      <c r="V209" s="2217"/>
      <c r="W209" s="2218">
        <f t="shared" si="158"/>
        <v>0</v>
      </c>
      <c r="X209" s="2217"/>
      <c r="Y209" s="2217"/>
      <c r="Z209" s="2217"/>
      <c r="AA209" s="2217"/>
      <c r="AB209" s="2218">
        <f t="shared" si="159"/>
        <v>0</v>
      </c>
      <c r="AC209" s="2217"/>
      <c r="AD209" s="2217"/>
      <c r="AE209" s="2217"/>
      <c r="AF209" s="2217"/>
      <c r="AG209" s="2218">
        <f t="shared" si="160"/>
        <v>0</v>
      </c>
      <c r="AH209" s="2217"/>
      <c r="AI209" s="2217"/>
      <c r="AJ209" s="2217"/>
      <c r="AK209" s="2217"/>
      <c r="AL209" s="2218">
        <f t="shared" si="161"/>
        <v>0</v>
      </c>
      <c r="AM209" s="2217"/>
      <c r="AN209" s="2217"/>
      <c r="AO209" s="2217"/>
      <c r="AP209" s="2217"/>
      <c r="AQ209" s="2218">
        <f t="shared" si="162"/>
        <v>0</v>
      </c>
      <c r="AR209" s="2217"/>
      <c r="AS209" s="2217"/>
      <c r="AT209" s="2217"/>
      <c r="AU209" s="2217"/>
      <c r="AV209" s="2218">
        <f t="shared" si="163"/>
        <v>0</v>
      </c>
      <c r="AW209" s="2217"/>
      <c r="AX209" s="2217"/>
      <c r="AY209" s="2217"/>
      <c r="AZ209" s="2217"/>
      <c r="BA209" s="2218">
        <f t="shared" si="164"/>
        <v>0</v>
      </c>
      <c r="BB209" s="2217"/>
      <c r="BC209" s="2217"/>
      <c r="BD209" s="2217"/>
      <c r="BE209" s="2217"/>
      <c r="BF209" s="2218">
        <f t="shared" si="165"/>
        <v>0</v>
      </c>
      <c r="BG209" s="2217"/>
      <c r="BH209" s="2217"/>
      <c r="BI209" s="2217"/>
      <c r="BJ209" s="2217"/>
      <c r="BK209" s="2218">
        <f t="shared" si="166"/>
        <v>0</v>
      </c>
      <c r="BL209" s="2217"/>
      <c r="BM209" s="2217"/>
      <c r="BN209" s="2217"/>
      <c r="BO209" s="2217"/>
      <c r="BP209" s="2217"/>
      <c r="BQ209" s="2218">
        <f t="shared" si="167"/>
        <v>0</v>
      </c>
      <c r="BR209" s="2217"/>
      <c r="BS209" s="2217"/>
      <c r="BT209" s="2217"/>
    </row>
    <row r="210" spans="1:72">
      <c r="A210" s="2215" t="s">
        <v>2190</v>
      </c>
      <c r="B210" s="2216" t="s">
        <v>2023</v>
      </c>
      <c r="C210" s="2218">
        <f t="shared" si="154"/>
        <v>0</v>
      </c>
      <c r="D210" s="2217"/>
      <c r="E210" s="2217"/>
      <c r="F210" s="2217"/>
      <c r="G210" s="2217"/>
      <c r="H210" s="2218">
        <f t="shared" si="155"/>
        <v>0</v>
      </c>
      <c r="I210" s="2217"/>
      <c r="J210" s="2217"/>
      <c r="K210" s="2217"/>
      <c r="L210" s="2217"/>
      <c r="M210" s="2218">
        <f t="shared" si="156"/>
        <v>0</v>
      </c>
      <c r="N210" s="2217"/>
      <c r="O210" s="2217"/>
      <c r="P210" s="2217"/>
      <c r="Q210" s="2217"/>
      <c r="R210" s="2218">
        <f t="shared" si="157"/>
        <v>0</v>
      </c>
      <c r="S210" s="2217"/>
      <c r="T210" s="2217"/>
      <c r="U210" s="2217"/>
      <c r="V210" s="2217"/>
      <c r="W210" s="2218">
        <f t="shared" si="158"/>
        <v>0</v>
      </c>
      <c r="X210" s="2217"/>
      <c r="Y210" s="2217"/>
      <c r="Z210" s="2217"/>
      <c r="AA210" s="2217"/>
      <c r="AB210" s="2218">
        <f t="shared" si="159"/>
        <v>0</v>
      </c>
      <c r="AC210" s="2217"/>
      <c r="AD210" s="2217"/>
      <c r="AE210" s="2217"/>
      <c r="AF210" s="2217"/>
      <c r="AG210" s="2218">
        <f t="shared" si="160"/>
        <v>0</v>
      </c>
      <c r="AH210" s="2217"/>
      <c r="AI210" s="2217"/>
      <c r="AJ210" s="2217"/>
      <c r="AK210" s="2217"/>
      <c r="AL210" s="2218">
        <f t="shared" si="161"/>
        <v>0</v>
      </c>
      <c r="AM210" s="2217"/>
      <c r="AN210" s="2217"/>
      <c r="AO210" s="2217"/>
      <c r="AP210" s="2217"/>
      <c r="AQ210" s="2218">
        <f t="shared" si="162"/>
        <v>0</v>
      </c>
      <c r="AR210" s="2217"/>
      <c r="AS210" s="2217"/>
      <c r="AT210" s="2217"/>
      <c r="AU210" s="2217"/>
      <c r="AV210" s="2218">
        <f t="shared" si="163"/>
        <v>0</v>
      </c>
      <c r="AW210" s="2217"/>
      <c r="AX210" s="2217"/>
      <c r="AY210" s="2217"/>
      <c r="AZ210" s="2217"/>
      <c r="BA210" s="2218">
        <f t="shared" si="164"/>
        <v>0</v>
      </c>
      <c r="BB210" s="2217"/>
      <c r="BC210" s="2217"/>
      <c r="BD210" s="2217"/>
      <c r="BE210" s="2217"/>
      <c r="BF210" s="2218">
        <f t="shared" si="165"/>
        <v>0</v>
      </c>
      <c r="BG210" s="2217"/>
      <c r="BH210" s="2217"/>
      <c r="BI210" s="2217"/>
      <c r="BJ210" s="2217"/>
      <c r="BK210" s="2218">
        <f t="shared" si="166"/>
        <v>0</v>
      </c>
      <c r="BL210" s="2217"/>
      <c r="BM210" s="2217"/>
      <c r="BN210" s="2217"/>
      <c r="BO210" s="2217"/>
      <c r="BP210" s="2217"/>
      <c r="BQ210" s="2218">
        <f t="shared" si="167"/>
        <v>0</v>
      </c>
      <c r="BR210" s="2217"/>
      <c r="BS210" s="2217"/>
      <c r="BT210" s="2217"/>
    </row>
    <row r="211" spans="1:72">
      <c r="A211" s="2215" t="s">
        <v>2191</v>
      </c>
      <c r="B211" s="2216" t="s">
        <v>2023</v>
      </c>
      <c r="C211" s="2218">
        <f t="shared" si="154"/>
        <v>0</v>
      </c>
      <c r="D211" s="2217"/>
      <c r="E211" s="2217"/>
      <c r="F211" s="2217"/>
      <c r="G211" s="2217"/>
      <c r="H211" s="2218">
        <f t="shared" si="155"/>
        <v>0</v>
      </c>
      <c r="I211" s="2217"/>
      <c r="J211" s="2217"/>
      <c r="K211" s="2217"/>
      <c r="L211" s="2217"/>
      <c r="M211" s="2218">
        <f t="shared" si="156"/>
        <v>0</v>
      </c>
      <c r="N211" s="2217"/>
      <c r="O211" s="2217"/>
      <c r="P211" s="2217"/>
      <c r="Q211" s="2217"/>
      <c r="R211" s="2218">
        <f t="shared" si="157"/>
        <v>0</v>
      </c>
      <c r="S211" s="2217"/>
      <c r="T211" s="2217"/>
      <c r="U211" s="2217"/>
      <c r="V211" s="2217"/>
      <c r="W211" s="2218">
        <f t="shared" si="158"/>
        <v>0</v>
      </c>
      <c r="X211" s="2217"/>
      <c r="Y211" s="2217"/>
      <c r="Z211" s="2217"/>
      <c r="AA211" s="2217"/>
      <c r="AB211" s="2218">
        <f t="shared" si="159"/>
        <v>0</v>
      </c>
      <c r="AC211" s="2217"/>
      <c r="AD211" s="2217"/>
      <c r="AE211" s="2217"/>
      <c r="AF211" s="2217"/>
      <c r="AG211" s="2218">
        <f t="shared" si="160"/>
        <v>0</v>
      </c>
      <c r="AH211" s="2217"/>
      <c r="AI211" s="2217"/>
      <c r="AJ211" s="2217"/>
      <c r="AK211" s="2217"/>
      <c r="AL211" s="2218">
        <f t="shared" si="161"/>
        <v>0</v>
      </c>
      <c r="AM211" s="2217"/>
      <c r="AN211" s="2217"/>
      <c r="AO211" s="2217"/>
      <c r="AP211" s="2217"/>
      <c r="AQ211" s="2218">
        <f t="shared" si="162"/>
        <v>0</v>
      </c>
      <c r="AR211" s="2217"/>
      <c r="AS211" s="2217"/>
      <c r="AT211" s="2217"/>
      <c r="AU211" s="2217"/>
      <c r="AV211" s="2218">
        <f t="shared" si="163"/>
        <v>0</v>
      </c>
      <c r="AW211" s="2217"/>
      <c r="AX211" s="2217"/>
      <c r="AY211" s="2217"/>
      <c r="AZ211" s="2217"/>
      <c r="BA211" s="2218">
        <f t="shared" si="164"/>
        <v>0</v>
      </c>
      <c r="BB211" s="2217"/>
      <c r="BC211" s="2217"/>
      <c r="BD211" s="2217"/>
      <c r="BE211" s="2217"/>
      <c r="BF211" s="2218">
        <f t="shared" si="165"/>
        <v>0</v>
      </c>
      <c r="BG211" s="2217"/>
      <c r="BH211" s="2217"/>
      <c r="BI211" s="2217"/>
      <c r="BJ211" s="2217"/>
      <c r="BK211" s="2218">
        <f t="shared" si="166"/>
        <v>0</v>
      </c>
      <c r="BL211" s="2217"/>
      <c r="BM211" s="2217"/>
      <c r="BN211" s="2217"/>
      <c r="BO211" s="2217"/>
      <c r="BP211" s="2217"/>
      <c r="BQ211" s="2218">
        <f t="shared" si="167"/>
        <v>0</v>
      </c>
      <c r="BR211" s="2217"/>
      <c r="BS211" s="2217"/>
      <c r="BT211" s="2217"/>
    </row>
    <row r="212" spans="1:72">
      <c r="A212" s="2215" t="s">
        <v>2192</v>
      </c>
      <c r="B212" s="2216" t="s">
        <v>2023</v>
      </c>
      <c r="C212" s="2218">
        <f t="shared" si="154"/>
        <v>0</v>
      </c>
      <c r="D212" s="2217"/>
      <c r="E212" s="2217"/>
      <c r="F212" s="2217"/>
      <c r="G212" s="2217"/>
      <c r="H212" s="2218">
        <f t="shared" si="155"/>
        <v>0</v>
      </c>
      <c r="I212" s="2217"/>
      <c r="J212" s="2217"/>
      <c r="K212" s="2217"/>
      <c r="L212" s="2217"/>
      <c r="M212" s="2218">
        <f t="shared" si="156"/>
        <v>0</v>
      </c>
      <c r="N212" s="2217"/>
      <c r="O212" s="2217"/>
      <c r="P212" s="2217"/>
      <c r="Q212" s="2217"/>
      <c r="R212" s="2218">
        <f t="shared" si="157"/>
        <v>0</v>
      </c>
      <c r="S212" s="2217"/>
      <c r="T212" s="2217"/>
      <c r="U212" s="2217"/>
      <c r="V212" s="2217"/>
      <c r="W212" s="2218">
        <f t="shared" si="158"/>
        <v>0</v>
      </c>
      <c r="X212" s="2217"/>
      <c r="Y212" s="2217"/>
      <c r="Z212" s="2217"/>
      <c r="AA212" s="2217"/>
      <c r="AB212" s="2218">
        <f t="shared" si="159"/>
        <v>0</v>
      </c>
      <c r="AC212" s="2217"/>
      <c r="AD212" s="2217"/>
      <c r="AE212" s="2217"/>
      <c r="AF212" s="2217"/>
      <c r="AG212" s="2218">
        <f t="shared" si="160"/>
        <v>0</v>
      </c>
      <c r="AH212" s="2217"/>
      <c r="AI212" s="2217"/>
      <c r="AJ212" s="2217"/>
      <c r="AK212" s="2217"/>
      <c r="AL212" s="2218">
        <f t="shared" si="161"/>
        <v>0</v>
      </c>
      <c r="AM212" s="2217"/>
      <c r="AN212" s="2217"/>
      <c r="AO212" s="2217"/>
      <c r="AP212" s="2217"/>
      <c r="AQ212" s="2218">
        <f t="shared" si="162"/>
        <v>0</v>
      </c>
      <c r="AR212" s="2217"/>
      <c r="AS212" s="2217"/>
      <c r="AT212" s="2217"/>
      <c r="AU212" s="2217"/>
      <c r="AV212" s="2218">
        <f t="shared" si="163"/>
        <v>0</v>
      </c>
      <c r="AW212" s="2217"/>
      <c r="AX212" s="2217"/>
      <c r="AY212" s="2217"/>
      <c r="AZ212" s="2217"/>
      <c r="BA212" s="2218">
        <f t="shared" si="164"/>
        <v>0</v>
      </c>
      <c r="BB212" s="2217"/>
      <c r="BC212" s="2217"/>
      <c r="BD212" s="2217"/>
      <c r="BE212" s="2217"/>
      <c r="BF212" s="2218">
        <f t="shared" si="165"/>
        <v>0</v>
      </c>
      <c r="BG212" s="2217"/>
      <c r="BH212" s="2217"/>
      <c r="BI212" s="2217"/>
      <c r="BJ212" s="2217"/>
      <c r="BK212" s="2218">
        <f t="shared" si="166"/>
        <v>0</v>
      </c>
      <c r="BL212" s="2217"/>
      <c r="BM212" s="2217"/>
      <c r="BN212" s="2217"/>
      <c r="BO212" s="2217"/>
      <c r="BP212" s="2217"/>
      <c r="BQ212" s="2218">
        <f t="shared" si="167"/>
        <v>0</v>
      </c>
      <c r="BR212" s="2217"/>
      <c r="BS212" s="2217"/>
      <c r="BT212" s="2217"/>
    </row>
    <row r="213" spans="1:72">
      <c r="A213" s="2215" t="s">
        <v>2193</v>
      </c>
      <c r="B213" s="2216" t="s">
        <v>2023</v>
      </c>
      <c r="C213" s="2218">
        <f t="shared" si="154"/>
        <v>0</v>
      </c>
      <c r="D213" s="2217"/>
      <c r="E213" s="2217"/>
      <c r="F213" s="2217"/>
      <c r="G213" s="2217"/>
      <c r="H213" s="2218">
        <f t="shared" si="155"/>
        <v>0</v>
      </c>
      <c r="I213" s="2217"/>
      <c r="J213" s="2217"/>
      <c r="K213" s="2217"/>
      <c r="L213" s="2217"/>
      <c r="M213" s="2218">
        <f t="shared" si="156"/>
        <v>0</v>
      </c>
      <c r="N213" s="2217"/>
      <c r="O213" s="2217"/>
      <c r="P213" s="2217"/>
      <c r="Q213" s="2217"/>
      <c r="R213" s="2218">
        <f t="shared" si="157"/>
        <v>0</v>
      </c>
      <c r="S213" s="2217"/>
      <c r="T213" s="2217"/>
      <c r="U213" s="2217"/>
      <c r="V213" s="2217"/>
      <c r="W213" s="2218">
        <f t="shared" si="158"/>
        <v>0</v>
      </c>
      <c r="X213" s="2217"/>
      <c r="Y213" s="2217"/>
      <c r="Z213" s="2217"/>
      <c r="AA213" s="2217"/>
      <c r="AB213" s="2218">
        <f t="shared" si="159"/>
        <v>0</v>
      </c>
      <c r="AC213" s="2217"/>
      <c r="AD213" s="2217"/>
      <c r="AE213" s="2217"/>
      <c r="AF213" s="2217"/>
      <c r="AG213" s="2218">
        <f t="shared" si="160"/>
        <v>0</v>
      </c>
      <c r="AH213" s="2217"/>
      <c r="AI213" s="2217"/>
      <c r="AJ213" s="2217"/>
      <c r="AK213" s="2217"/>
      <c r="AL213" s="2218">
        <f t="shared" si="161"/>
        <v>0</v>
      </c>
      <c r="AM213" s="2217"/>
      <c r="AN213" s="2217"/>
      <c r="AO213" s="2217"/>
      <c r="AP213" s="2217"/>
      <c r="AQ213" s="2218">
        <f t="shared" si="162"/>
        <v>0</v>
      </c>
      <c r="AR213" s="2217"/>
      <c r="AS213" s="2217"/>
      <c r="AT213" s="2217"/>
      <c r="AU213" s="2217"/>
      <c r="AV213" s="2218">
        <f t="shared" si="163"/>
        <v>0</v>
      </c>
      <c r="AW213" s="2217"/>
      <c r="AX213" s="2217"/>
      <c r="AY213" s="2217"/>
      <c r="AZ213" s="2217"/>
      <c r="BA213" s="2218">
        <f t="shared" si="164"/>
        <v>0</v>
      </c>
      <c r="BB213" s="2217"/>
      <c r="BC213" s="2217"/>
      <c r="BD213" s="2217"/>
      <c r="BE213" s="2217"/>
      <c r="BF213" s="2218">
        <f t="shared" si="165"/>
        <v>0</v>
      </c>
      <c r="BG213" s="2217"/>
      <c r="BH213" s="2217"/>
      <c r="BI213" s="2217"/>
      <c r="BJ213" s="2217"/>
      <c r="BK213" s="2218">
        <f t="shared" si="166"/>
        <v>0</v>
      </c>
      <c r="BL213" s="2217"/>
      <c r="BM213" s="2217"/>
      <c r="BN213" s="2217"/>
      <c r="BO213" s="2217"/>
      <c r="BP213" s="2217"/>
      <c r="BQ213" s="2218">
        <f t="shared" si="167"/>
        <v>0</v>
      </c>
      <c r="BR213" s="2217"/>
      <c r="BS213" s="2217"/>
      <c r="BT213" s="2217"/>
    </row>
    <row r="214" spans="1:72">
      <c r="A214" s="2215"/>
      <c r="B214" s="2216"/>
      <c r="C214" s="2213"/>
      <c r="D214" s="2213"/>
      <c r="E214" s="2213"/>
      <c r="F214" s="2213"/>
      <c r="G214" s="2213"/>
      <c r="H214" s="2213"/>
      <c r="I214" s="2213"/>
      <c r="J214" s="2213"/>
      <c r="K214" s="2213"/>
      <c r="L214" s="2213"/>
      <c r="M214" s="2213"/>
      <c r="N214" s="2213"/>
      <c r="O214" s="2213"/>
      <c r="P214" s="2213"/>
      <c r="Q214" s="2213"/>
      <c r="R214" s="2213"/>
      <c r="S214" s="2213"/>
      <c r="T214" s="2213"/>
      <c r="U214" s="2213"/>
      <c r="V214" s="2213"/>
      <c r="W214" s="2213"/>
      <c r="X214" s="2213"/>
      <c r="Y214" s="2213"/>
      <c r="Z214" s="2213"/>
      <c r="AA214" s="2213"/>
      <c r="AB214" s="2213"/>
      <c r="AC214" s="2213"/>
      <c r="AD214" s="2213"/>
      <c r="AE214" s="2213"/>
      <c r="AF214" s="2213"/>
      <c r="AG214" s="2213"/>
      <c r="AH214" s="2213"/>
      <c r="AI214" s="2213"/>
      <c r="AJ214" s="2213"/>
      <c r="AK214" s="2213"/>
      <c r="AL214" s="2213"/>
      <c r="AM214" s="2213"/>
      <c r="AN214" s="2213"/>
      <c r="AO214" s="2213"/>
      <c r="AP214" s="2213"/>
      <c r="AQ214" s="2213"/>
      <c r="AR214" s="2213"/>
      <c r="AS214" s="2213"/>
      <c r="AT214" s="2213"/>
      <c r="AU214" s="2213"/>
      <c r="AV214" s="2213"/>
      <c r="AW214" s="2213"/>
      <c r="AX214" s="2213"/>
      <c r="AY214" s="2213"/>
      <c r="AZ214" s="2213"/>
      <c r="BA214" s="2213"/>
      <c r="BB214" s="2213"/>
      <c r="BC214" s="2213"/>
      <c r="BD214" s="2213"/>
      <c r="BE214" s="2213"/>
      <c r="BF214" s="2213"/>
      <c r="BG214" s="2213"/>
      <c r="BH214" s="2213"/>
      <c r="BI214" s="2213"/>
      <c r="BJ214" s="2213"/>
      <c r="BK214" s="2213"/>
      <c r="BL214" s="2213"/>
      <c r="BM214" s="2213"/>
      <c r="BN214" s="2213"/>
      <c r="BO214" s="2213"/>
      <c r="BP214" s="2213"/>
      <c r="BQ214" s="2213"/>
      <c r="BR214" s="2213"/>
      <c r="BS214" s="2213"/>
      <c r="BT214" s="2213"/>
    </row>
    <row r="215" spans="1:72">
      <c r="A215" s="2223" t="s">
        <v>2194</v>
      </c>
      <c r="B215" s="2216"/>
      <c r="C215" s="2213"/>
      <c r="D215" s="2213"/>
      <c r="E215" s="2213"/>
      <c r="F215" s="2213"/>
      <c r="G215" s="2213"/>
      <c r="H215" s="2213"/>
      <c r="I215" s="2213"/>
      <c r="J215" s="2213"/>
      <c r="K215" s="2213"/>
      <c r="L215" s="2213"/>
      <c r="M215" s="2213"/>
      <c r="N215" s="2213"/>
      <c r="O215" s="2213"/>
      <c r="P215" s="2213"/>
      <c r="Q215" s="2213"/>
      <c r="R215" s="2213"/>
      <c r="S215" s="2213"/>
      <c r="T215" s="2213"/>
      <c r="U215" s="2213"/>
      <c r="V215" s="2213"/>
      <c r="W215" s="2213"/>
      <c r="X215" s="2213"/>
      <c r="Y215" s="2213"/>
      <c r="Z215" s="2213"/>
      <c r="AA215" s="2213"/>
      <c r="AB215" s="2213"/>
      <c r="AC215" s="2213"/>
      <c r="AD215" s="2213"/>
      <c r="AE215" s="2213"/>
      <c r="AF215" s="2213"/>
      <c r="AG215" s="2213"/>
      <c r="AH215" s="2213"/>
      <c r="AI215" s="2213"/>
      <c r="AJ215" s="2213"/>
      <c r="AK215" s="2213"/>
      <c r="AL215" s="2213"/>
      <c r="AM215" s="2213"/>
      <c r="AN215" s="2213"/>
      <c r="AO215" s="2213"/>
      <c r="AP215" s="2213"/>
      <c r="AQ215" s="2213"/>
      <c r="AR215" s="2213"/>
      <c r="AS215" s="2213"/>
      <c r="AT215" s="2213"/>
      <c r="AU215" s="2213"/>
      <c r="AV215" s="2213"/>
      <c r="AW215" s="2213"/>
      <c r="AX215" s="2213"/>
      <c r="AY215" s="2213"/>
      <c r="AZ215" s="2213"/>
      <c r="BA215" s="2213"/>
      <c r="BB215" s="2213"/>
      <c r="BC215" s="2213"/>
      <c r="BD215" s="2213"/>
      <c r="BE215" s="2213"/>
      <c r="BF215" s="2213"/>
      <c r="BG215" s="2213"/>
      <c r="BH215" s="2213"/>
      <c r="BI215" s="2213"/>
      <c r="BJ215" s="2213"/>
      <c r="BK215" s="2213"/>
      <c r="BL215" s="2213"/>
      <c r="BM215" s="2213"/>
      <c r="BN215" s="2213"/>
      <c r="BO215" s="2213"/>
      <c r="BP215" s="2213"/>
      <c r="BQ215" s="2213"/>
      <c r="BR215" s="2213"/>
      <c r="BS215" s="2213"/>
      <c r="BT215" s="2213"/>
    </row>
    <row r="216" spans="1:72">
      <c r="A216" s="2215" t="s">
        <v>2195</v>
      </c>
      <c r="B216" s="2216" t="s">
        <v>2167</v>
      </c>
      <c r="C216" s="2218">
        <f t="shared" ref="C216:C217" si="168">SUM(D216:G216)</f>
        <v>0</v>
      </c>
      <c r="D216" s="2217"/>
      <c r="E216" s="2217"/>
      <c r="F216" s="2217"/>
      <c r="G216" s="2217"/>
      <c r="H216" s="2218">
        <f t="shared" ref="H216:H217" si="169">SUM(I216:L216)</f>
        <v>0</v>
      </c>
      <c r="I216" s="2217"/>
      <c r="J216" s="2217"/>
      <c r="K216" s="2217"/>
      <c r="L216" s="2217"/>
      <c r="M216" s="2218">
        <f t="shared" ref="M216:M217" si="170">SUM(N216:Q216)</f>
        <v>0</v>
      </c>
      <c r="N216" s="2217"/>
      <c r="O216" s="2217"/>
      <c r="P216" s="2217"/>
      <c r="Q216" s="2217"/>
      <c r="R216" s="2218">
        <f t="shared" ref="R216:R217" si="171">SUM(S216:V216)</f>
        <v>0</v>
      </c>
      <c r="S216" s="2217"/>
      <c r="T216" s="2217"/>
      <c r="U216" s="2217"/>
      <c r="V216" s="2217"/>
      <c r="W216" s="2218">
        <f t="shared" ref="W216:W217" si="172">SUM(X216:AA216)</f>
        <v>0</v>
      </c>
      <c r="X216" s="2217"/>
      <c r="Y216" s="2217"/>
      <c r="Z216" s="2217"/>
      <c r="AA216" s="2217"/>
      <c r="AB216" s="2218">
        <f t="shared" ref="AB216:AB217" si="173">SUM(AC216:AF216)</f>
        <v>0</v>
      </c>
      <c r="AC216" s="2217"/>
      <c r="AD216" s="2217"/>
      <c r="AE216" s="2217"/>
      <c r="AF216" s="2217"/>
      <c r="AG216" s="2218">
        <f t="shared" ref="AG216:AG217" si="174">SUM(AH216:AK216)</f>
        <v>0</v>
      </c>
      <c r="AH216" s="2217"/>
      <c r="AI216" s="2217"/>
      <c r="AJ216" s="2217"/>
      <c r="AK216" s="2217"/>
      <c r="AL216" s="2218">
        <f t="shared" ref="AL216:AL217" si="175">SUM(AM216:AP216)</f>
        <v>0</v>
      </c>
      <c r="AM216" s="2217"/>
      <c r="AN216" s="2217"/>
      <c r="AO216" s="2217"/>
      <c r="AP216" s="2217"/>
      <c r="AQ216" s="2218">
        <f t="shared" ref="AQ216:AQ217" si="176">SUM(AR216:AU216)</f>
        <v>0</v>
      </c>
      <c r="AR216" s="2217"/>
      <c r="AS216" s="2217"/>
      <c r="AT216" s="2217"/>
      <c r="AU216" s="2217"/>
      <c r="AV216" s="2218">
        <f t="shared" ref="AV216:AV217" si="177">SUM(AW216:AZ216)</f>
        <v>0</v>
      </c>
      <c r="AW216" s="2217"/>
      <c r="AX216" s="2217"/>
      <c r="AY216" s="2217"/>
      <c r="AZ216" s="2217"/>
      <c r="BA216" s="2218">
        <f t="shared" ref="BA216:BA217" si="178">SUM(BB216:BE216)</f>
        <v>0</v>
      </c>
      <c r="BB216" s="2217"/>
      <c r="BC216" s="2217"/>
      <c r="BD216" s="2217"/>
      <c r="BE216" s="2217"/>
      <c r="BF216" s="2218">
        <f t="shared" ref="BF216:BF217" si="179">SUM(BG216:BJ216)</f>
        <v>0</v>
      </c>
      <c r="BG216" s="2217"/>
      <c r="BH216" s="2217"/>
      <c r="BI216" s="2217"/>
      <c r="BJ216" s="2217"/>
      <c r="BK216" s="2218">
        <f t="shared" ref="BK216:BK217" si="180">SUM(BL216:BO216)</f>
        <v>0</v>
      </c>
      <c r="BL216" s="2217"/>
      <c r="BM216" s="2217"/>
      <c r="BN216" s="2217"/>
      <c r="BO216" s="2217"/>
      <c r="BP216" s="2217"/>
      <c r="BQ216" s="2218">
        <f t="shared" ref="BQ216:BQ217" si="181">SUM(BR216:BU216)</f>
        <v>0</v>
      </c>
      <c r="BR216" s="2217"/>
      <c r="BS216" s="2217"/>
      <c r="BT216" s="2217"/>
    </row>
    <row r="217" spans="1:72">
      <c r="A217" s="2215" t="s">
        <v>2196</v>
      </c>
      <c r="B217" s="2216" t="s">
        <v>2167</v>
      </c>
      <c r="C217" s="2218">
        <f t="shared" si="168"/>
        <v>0</v>
      </c>
      <c r="D217" s="2217"/>
      <c r="E217" s="2217"/>
      <c r="F217" s="2217"/>
      <c r="G217" s="2217"/>
      <c r="H217" s="2218">
        <f t="shared" si="169"/>
        <v>0</v>
      </c>
      <c r="I217" s="2217"/>
      <c r="J217" s="2217"/>
      <c r="K217" s="2217"/>
      <c r="L217" s="2217"/>
      <c r="M217" s="2218">
        <f t="shared" si="170"/>
        <v>0</v>
      </c>
      <c r="N217" s="2217"/>
      <c r="O217" s="2217"/>
      <c r="P217" s="2217"/>
      <c r="Q217" s="2217"/>
      <c r="R217" s="2218">
        <f t="shared" si="171"/>
        <v>0</v>
      </c>
      <c r="S217" s="2217"/>
      <c r="T217" s="2217"/>
      <c r="U217" s="2217"/>
      <c r="V217" s="2217"/>
      <c r="W217" s="2218">
        <f t="shared" si="172"/>
        <v>0</v>
      </c>
      <c r="X217" s="2217"/>
      <c r="Y217" s="2217"/>
      <c r="Z217" s="2217"/>
      <c r="AA217" s="2217"/>
      <c r="AB217" s="2218">
        <f t="shared" si="173"/>
        <v>0</v>
      </c>
      <c r="AC217" s="2217"/>
      <c r="AD217" s="2217"/>
      <c r="AE217" s="2217"/>
      <c r="AF217" s="2217"/>
      <c r="AG217" s="2218">
        <f t="shared" si="174"/>
        <v>0</v>
      </c>
      <c r="AH217" s="2217"/>
      <c r="AI217" s="2217"/>
      <c r="AJ217" s="2217"/>
      <c r="AK217" s="2217"/>
      <c r="AL217" s="2218">
        <f t="shared" si="175"/>
        <v>0</v>
      </c>
      <c r="AM217" s="2217"/>
      <c r="AN217" s="2217"/>
      <c r="AO217" s="2217"/>
      <c r="AP217" s="2217"/>
      <c r="AQ217" s="2218">
        <f t="shared" si="176"/>
        <v>0</v>
      </c>
      <c r="AR217" s="2217"/>
      <c r="AS217" s="2217"/>
      <c r="AT217" s="2217"/>
      <c r="AU217" s="2217"/>
      <c r="AV217" s="2218">
        <f t="shared" si="177"/>
        <v>0</v>
      </c>
      <c r="AW217" s="2217"/>
      <c r="AX217" s="2217"/>
      <c r="AY217" s="2217"/>
      <c r="AZ217" s="2217"/>
      <c r="BA217" s="2218">
        <f t="shared" si="178"/>
        <v>0</v>
      </c>
      <c r="BB217" s="2217"/>
      <c r="BC217" s="2217"/>
      <c r="BD217" s="2217"/>
      <c r="BE217" s="2217"/>
      <c r="BF217" s="2218">
        <f t="shared" si="179"/>
        <v>0</v>
      </c>
      <c r="BG217" s="2217"/>
      <c r="BH217" s="2217"/>
      <c r="BI217" s="2217"/>
      <c r="BJ217" s="2217"/>
      <c r="BK217" s="2218">
        <f t="shared" si="180"/>
        <v>0</v>
      </c>
      <c r="BL217" s="2217"/>
      <c r="BM217" s="2217"/>
      <c r="BN217" s="2217"/>
      <c r="BO217" s="2217"/>
      <c r="BP217" s="2217"/>
      <c r="BQ217" s="2218">
        <f t="shared" si="181"/>
        <v>0</v>
      </c>
      <c r="BR217" s="2217"/>
      <c r="BS217" s="2217"/>
      <c r="BT217" s="2217"/>
    </row>
    <row r="218" spans="1:72">
      <c r="A218" s="2215"/>
      <c r="B218" s="2216"/>
      <c r="C218" s="2213"/>
      <c r="D218" s="2213"/>
      <c r="E218" s="2213"/>
      <c r="F218" s="2213"/>
      <c r="G218" s="2213"/>
      <c r="H218" s="2213"/>
      <c r="I218" s="2213"/>
      <c r="J218" s="2213"/>
      <c r="K218" s="2213"/>
      <c r="L218" s="2213"/>
      <c r="M218" s="2213"/>
      <c r="N218" s="2213"/>
      <c r="O218" s="2213"/>
      <c r="P218" s="2213"/>
      <c r="Q218" s="2213"/>
      <c r="R218" s="2213"/>
      <c r="S218" s="2213"/>
      <c r="T218" s="2213"/>
      <c r="U218" s="2213"/>
      <c r="V218" s="2213"/>
      <c r="W218" s="2213"/>
      <c r="X218" s="2213"/>
      <c r="Y218" s="2213"/>
      <c r="Z218" s="2213"/>
      <c r="AA218" s="2213"/>
      <c r="AB218" s="2213"/>
      <c r="AC218" s="2213"/>
      <c r="AD218" s="2213"/>
      <c r="AE218" s="2213"/>
      <c r="AF218" s="2213"/>
      <c r="AG218" s="2213"/>
      <c r="AH218" s="2213"/>
      <c r="AI218" s="2213"/>
      <c r="AJ218" s="2213"/>
      <c r="AK218" s="2213"/>
      <c r="AL218" s="2213"/>
      <c r="AM218" s="2213"/>
      <c r="AN218" s="2213"/>
      <c r="AO218" s="2213"/>
      <c r="AP218" s="2213"/>
      <c r="AQ218" s="2213"/>
      <c r="AR218" s="2213"/>
      <c r="AS218" s="2213"/>
      <c r="AT218" s="2213"/>
      <c r="AU218" s="2213"/>
      <c r="AV218" s="2213"/>
      <c r="AW218" s="2213"/>
      <c r="AX218" s="2213"/>
      <c r="AY218" s="2213"/>
      <c r="AZ218" s="2213"/>
      <c r="BA218" s="2213"/>
      <c r="BB218" s="2213"/>
      <c r="BC218" s="2213"/>
      <c r="BD218" s="2213"/>
      <c r="BE218" s="2213"/>
      <c r="BF218" s="2213"/>
      <c r="BG218" s="2213"/>
      <c r="BH218" s="2213"/>
      <c r="BI218" s="2213"/>
      <c r="BJ218" s="2213"/>
      <c r="BK218" s="2213"/>
      <c r="BL218" s="2213"/>
      <c r="BM218" s="2213"/>
      <c r="BN218" s="2213"/>
      <c r="BO218" s="2213"/>
      <c r="BP218" s="2213"/>
      <c r="BQ218" s="2213"/>
      <c r="BR218" s="2213"/>
      <c r="BS218" s="2213"/>
      <c r="BT218" s="2213"/>
    </row>
    <row r="219" spans="1:72">
      <c r="A219" s="2223" t="s">
        <v>2197</v>
      </c>
      <c r="B219" s="2216"/>
      <c r="C219" s="2213"/>
      <c r="D219" s="2213"/>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2213"/>
      <c r="AB219" s="2213"/>
      <c r="AC219" s="2213"/>
      <c r="AD219" s="2213"/>
      <c r="AE219" s="2213"/>
      <c r="AF219" s="2213"/>
      <c r="AG219" s="2213"/>
      <c r="AH219" s="2213"/>
      <c r="AI219" s="2213"/>
      <c r="AJ219" s="2213"/>
      <c r="AK219" s="2213"/>
      <c r="AL219" s="2213"/>
      <c r="AM219" s="2213"/>
      <c r="AN219" s="2213"/>
      <c r="AO219" s="2213"/>
      <c r="AP219" s="2213"/>
      <c r="AQ219" s="2213"/>
      <c r="AR219" s="2213"/>
      <c r="AS219" s="2213"/>
      <c r="AT219" s="2213"/>
      <c r="AU219" s="2213"/>
      <c r="AV219" s="2213"/>
      <c r="AW219" s="2213"/>
      <c r="AX219" s="2213"/>
      <c r="AY219" s="2213"/>
      <c r="AZ219" s="2213"/>
      <c r="BA219" s="2213"/>
      <c r="BB219" s="2213"/>
      <c r="BC219" s="2213"/>
      <c r="BD219" s="2213"/>
      <c r="BE219" s="2213"/>
      <c r="BF219" s="2213"/>
      <c r="BG219" s="2213"/>
      <c r="BH219" s="2213"/>
      <c r="BI219" s="2213"/>
      <c r="BJ219" s="2213"/>
      <c r="BK219" s="2213"/>
      <c r="BL219" s="2213"/>
      <c r="BM219" s="2213"/>
      <c r="BN219" s="2213"/>
      <c r="BO219" s="2213"/>
      <c r="BP219" s="2213"/>
      <c r="BQ219" s="2213"/>
      <c r="BR219" s="2213"/>
      <c r="BS219" s="2213"/>
      <c r="BT219" s="2213"/>
    </row>
    <row r="220" spans="1:72">
      <c r="A220" s="2215" t="s">
        <v>2198</v>
      </c>
      <c r="B220" s="2216" t="s">
        <v>2167</v>
      </c>
      <c r="C220" s="2218">
        <f t="shared" ref="C220:C222" si="182">SUM(D220:G220)</f>
        <v>0</v>
      </c>
      <c r="D220" s="2217"/>
      <c r="E220" s="2217"/>
      <c r="F220" s="2217"/>
      <c r="G220" s="2217"/>
      <c r="H220" s="2218">
        <f t="shared" ref="H220:H222" si="183">SUM(I220:L220)</f>
        <v>0</v>
      </c>
      <c r="I220" s="2217"/>
      <c r="J220" s="2217"/>
      <c r="K220" s="2217"/>
      <c r="L220" s="2217"/>
      <c r="M220" s="2218">
        <f t="shared" ref="M220:M222" si="184">SUM(N220:Q220)</f>
        <v>0</v>
      </c>
      <c r="N220" s="2217"/>
      <c r="O220" s="2217"/>
      <c r="P220" s="2217"/>
      <c r="Q220" s="2217"/>
      <c r="R220" s="2218">
        <f t="shared" ref="R220:R222" si="185">SUM(S220:V220)</f>
        <v>0</v>
      </c>
      <c r="S220" s="2217"/>
      <c r="T220" s="2217"/>
      <c r="U220" s="2217"/>
      <c r="V220" s="2217"/>
      <c r="W220" s="2218">
        <f t="shared" ref="W220:W222" si="186">SUM(X220:AA220)</f>
        <v>0</v>
      </c>
      <c r="X220" s="2217"/>
      <c r="Y220" s="2217"/>
      <c r="Z220" s="2217"/>
      <c r="AA220" s="2217"/>
      <c r="AB220" s="2218">
        <f t="shared" ref="AB220:AB222" si="187">SUM(AC220:AF220)</f>
        <v>0</v>
      </c>
      <c r="AC220" s="2217"/>
      <c r="AD220" s="2217"/>
      <c r="AE220" s="2217"/>
      <c r="AF220" s="2217"/>
      <c r="AG220" s="2218">
        <f t="shared" ref="AG220:AG222" si="188">SUM(AH220:AK220)</f>
        <v>0</v>
      </c>
      <c r="AH220" s="2217"/>
      <c r="AI220" s="2217"/>
      <c r="AJ220" s="2217"/>
      <c r="AK220" s="2217"/>
      <c r="AL220" s="2218">
        <f t="shared" ref="AL220:AL222" si="189">SUM(AM220:AP220)</f>
        <v>0</v>
      </c>
      <c r="AM220" s="2217"/>
      <c r="AN220" s="2217"/>
      <c r="AO220" s="2217"/>
      <c r="AP220" s="2217"/>
      <c r="AQ220" s="2218">
        <f t="shared" ref="AQ220:AQ222" si="190">SUM(AR220:AU220)</f>
        <v>0</v>
      </c>
      <c r="AR220" s="2217"/>
      <c r="AS220" s="2217"/>
      <c r="AT220" s="2217"/>
      <c r="AU220" s="2217"/>
      <c r="AV220" s="2218">
        <f t="shared" ref="AV220:AV222" si="191">SUM(AW220:AZ220)</f>
        <v>0</v>
      </c>
      <c r="AW220" s="2217"/>
      <c r="AX220" s="2217"/>
      <c r="AY220" s="2217"/>
      <c r="AZ220" s="2217"/>
      <c r="BA220" s="2218">
        <f t="shared" ref="BA220:BA222" si="192">SUM(BB220:BE220)</f>
        <v>0</v>
      </c>
      <c r="BB220" s="2217"/>
      <c r="BC220" s="2217"/>
      <c r="BD220" s="2217"/>
      <c r="BE220" s="2217"/>
      <c r="BF220" s="2218">
        <f t="shared" ref="BF220:BF222" si="193">SUM(BG220:BJ220)</f>
        <v>0</v>
      </c>
      <c r="BG220" s="2217"/>
      <c r="BH220" s="2217"/>
      <c r="BI220" s="2217"/>
      <c r="BJ220" s="2217"/>
      <c r="BK220" s="2218">
        <f t="shared" ref="BK220:BK222" si="194">SUM(BL220:BO220)</f>
        <v>0</v>
      </c>
      <c r="BL220" s="2217"/>
      <c r="BM220" s="2217"/>
      <c r="BN220" s="2217"/>
      <c r="BO220" s="2217"/>
      <c r="BP220" s="2217"/>
      <c r="BQ220" s="2218">
        <f t="shared" ref="BQ220:BQ222" si="195">SUM(BR220:BU220)</f>
        <v>0</v>
      </c>
      <c r="BR220" s="2217"/>
      <c r="BS220" s="2217"/>
      <c r="BT220" s="2217"/>
    </row>
    <row r="221" spans="1:72">
      <c r="A221" s="2215" t="s">
        <v>2199</v>
      </c>
      <c r="B221" s="2216" t="s">
        <v>2167</v>
      </c>
      <c r="C221" s="2218">
        <f t="shared" si="182"/>
        <v>0</v>
      </c>
      <c r="D221" s="2217"/>
      <c r="E221" s="2217"/>
      <c r="F221" s="2217"/>
      <c r="G221" s="2217"/>
      <c r="H221" s="2218">
        <f t="shared" si="183"/>
        <v>0</v>
      </c>
      <c r="I221" s="2217"/>
      <c r="J221" s="2217"/>
      <c r="K221" s="2217"/>
      <c r="L221" s="2217"/>
      <c r="M221" s="2218">
        <f t="shared" si="184"/>
        <v>0</v>
      </c>
      <c r="N221" s="2217"/>
      <c r="O221" s="2217"/>
      <c r="P221" s="2217"/>
      <c r="Q221" s="2217"/>
      <c r="R221" s="2218">
        <f t="shared" si="185"/>
        <v>0</v>
      </c>
      <c r="S221" s="2217"/>
      <c r="T221" s="2217"/>
      <c r="U221" s="2217"/>
      <c r="V221" s="2217"/>
      <c r="W221" s="2218">
        <f t="shared" si="186"/>
        <v>0</v>
      </c>
      <c r="X221" s="2217"/>
      <c r="Y221" s="2217"/>
      <c r="Z221" s="2217"/>
      <c r="AA221" s="2217"/>
      <c r="AB221" s="2218">
        <f t="shared" si="187"/>
        <v>0</v>
      </c>
      <c r="AC221" s="2217"/>
      <c r="AD221" s="2217"/>
      <c r="AE221" s="2217"/>
      <c r="AF221" s="2217"/>
      <c r="AG221" s="2218">
        <f t="shared" si="188"/>
        <v>0</v>
      </c>
      <c r="AH221" s="2217"/>
      <c r="AI221" s="2217"/>
      <c r="AJ221" s="2217"/>
      <c r="AK221" s="2217"/>
      <c r="AL221" s="2218">
        <f t="shared" si="189"/>
        <v>0</v>
      </c>
      <c r="AM221" s="2217"/>
      <c r="AN221" s="2217"/>
      <c r="AO221" s="2217"/>
      <c r="AP221" s="2217"/>
      <c r="AQ221" s="2218">
        <f t="shared" si="190"/>
        <v>0</v>
      </c>
      <c r="AR221" s="2217"/>
      <c r="AS221" s="2217"/>
      <c r="AT221" s="2217"/>
      <c r="AU221" s="2217"/>
      <c r="AV221" s="2218">
        <f t="shared" si="191"/>
        <v>0</v>
      </c>
      <c r="AW221" s="2217"/>
      <c r="AX221" s="2217"/>
      <c r="AY221" s="2217"/>
      <c r="AZ221" s="2217"/>
      <c r="BA221" s="2218">
        <f t="shared" si="192"/>
        <v>0</v>
      </c>
      <c r="BB221" s="2217"/>
      <c r="BC221" s="2217"/>
      <c r="BD221" s="2217"/>
      <c r="BE221" s="2217"/>
      <c r="BF221" s="2218">
        <f t="shared" si="193"/>
        <v>0</v>
      </c>
      <c r="BG221" s="2217"/>
      <c r="BH221" s="2217"/>
      <c r="BI221" s="2217"/>
      <c r="BJ221" s="2217"/>
      <c r="BK221" s="2218">
        <f t="shared" si="194"/>
        <v>0</v>
      </c>
      <c r="BL221" s="2217"/>
      <c r="BM221" s="2217"/>
      <c r="BN221" s="2217"/>
      <c r="BO221" s="2217"/>
      <c r="BP221" s="2217"/>
      <c r="BQ221" s="2218">
        <f t="shared" si="195"/>
        <v>0</v>
      </c>
      <c r="BR221" s="2217"/>
      <c r="BS221" s="2217"/>
      <c r="BT221" s="2217"/>
    </row>
    <row r="222" spans="1:72">
      <c r="A222" s="2215" t="s">
        <v>2200</v>
      </c>
      <c r="B222" s="2216" t="s">
        <v>2167</v>
      </c>
      <c r="C222" s="2218">
        <f t="shared" si="182"/>
        <v>0</v>
      </c>
      <c r="D222" s="2217"/>
      <c r="E222" s="2217"/>
      <c r="F222" s="2217"/>
      <c r="G222" s="2217"/>
      <c r="H222" s="2218">
        <f t="shared" si="183"/>
        <v>0</v>
      </c>
      <c r="I222" s="2217"/>
      <c r="J222" s="2217"/>
      <c r="K222" s="2217"/>
      <c r="L222" s="2217"/>
      <c r="M222" s="2218">
        <f t="shared" si="184"/>
        <v>0</v>
      </c>
      <c r="N222" s="2217"/>
      <c r="O222" s="2217"/>
      <c r="P222" s="2217"/>
      <c r="Q222" s="2217"/>
      <c r="R222" s="2218">
        <f t="shared" si="185"/>
        <v>0</v>
      </c>
      <c r="S222" s="2217"/>
      <c r="T222" s="2217"/>
      <c r="U222" s="2217"/>
      <c r="V222" s="2217"/>
      <c r="W222" s="2218">
        <f t="shared" si="186"/>
        <v>0</v>
      </c>
      <c r="X222" s="2217"/>
      <c r="Y222" s="2217"/>
      <c r="Z222" s="2217"/>
      <c r="AA222" s="2217"/>
      <c r="AB222" s="2218">
        <f t="shared" si="187"/>
        <v>0</v>
      </c>
      <c r="AC222" s="2217"/>
      <c r="AD222" s="2217"/>
      <c r="AE222" s="2217"/>
      <c r="AF222" s="2217"/>
      <c r="AG222" s="2218">
        <f t="shared" si="188"/>
        <v>0</v>
      </c>
      <c r="AH222" s="2217"/>
      <c r="AI222" s="2217"/>
      <c r="AJ222" s="2217"/>
      <c r="AK222" s="2217"/>
      <c r="AL222" s="2218">
        <f t="shared" si="189"/>
        <v>0</v>
      </c>
      <c r="AM222" s="2217"/>
      <c r="AN222" s="2217"/>
      <c r="AO222" s="2217"/>
      <c r="AP222" s="2217"/>
      <c r="AQ222" s="2218">
        <f t="shared" si="190"/>
        <v>0</v>
      </c>
      <c r="AR222" s="2217"/>
      <c r="AS222" s="2217"/>
      <c r="AT222" s="2217"/>
      <c r="AU222" s="2217"/>
      <c r="AV222" s="2218">
        <f t="shared" si="191"/>
        <v>0</v>
      </c>
      <c r="AW222" s="2217"/>
      <c r="AX222" s="2217"/>
      <c r="AY222" s="2217"/>
      <c r="AZ222" s="2217"/>
      <c r="BA222" s="2218">
        <f t="shared" si="192"/>
        <v>0</v>
      </c>
      <c r="BB222" s="2217"/>
      <c r="BC222" s="2217"/>
      <c r="BD222" s="2217"/>
      <c r="BE222" s="2217"/>
      <c r="BF222" s="2218">
        <f t="shared" si="193"/>
        <v>0</v>
      </c>
      <c r="BG222" s="2217"/>
      <c r="BH222" s="2217"/>
      <c r="BI222" s="2217"/>
      <c r="BJ222" s="2217"/>
      <c r="BK222" s="2218">
        <f t="shared" si="194"/>
        <v>0</v>
      </c>
      <c r="BL222" s="2217"/>
      <c r="BM222" s="2217"/>
      <c r="BN222" s="2217"/>
      <c r="BO222" s="2217"/>
      <c r="BP222" s="2217"/>
      <c r="BQ222" s="2218">
        <f t="shared" si="195"/>
        <v>0</v>
      </c>
      <c r="BR222" s="2217"/>
      <c r="BS222" s="2217"/>
      <c r="BT222" s="2217"/>
    </row>
    <row r="223" spans="1:72">
      <c r="A223" s="2215"/>
      <c r="B223" s="2216"/>
      <c r="C223" s="2213"/>
      <c r="D223" s="2213"/>
      <c r="E223" s="2213"/>
      <c r="F223" s="2213"/>
      <c r="G223" s="2213"/>
      <c r="H223" s="2213"/>
      <c r="I223" s="2213"/>
      <c r="J223" s="2213"/>
      <c r="K223" s="2213"/>
      <c r="L223" s="2213"/>
      <c r="M223" s="2213"/>
      <c r="N223" s="2213"/>
      <c r="O223" s="2213"/>
      <c r="P223" s="2213"/>
      <c r="Q223" s="2213"/>
      <c r="R223" s="2213"/>
      <c r="S223" s="2213"/>
      <c r="T223" s="2213"/>
      <c r="U223" s="2213"/>
      <c r="V223" s="2213"/>
      <c r="W223" s="2213"/>
      <c r="X223" s="2213"/>
      <c r="Y223" s="2213"/>
      <c r="Z223" s="2213"/>
      <c r="AA223" s="2213"/>
      <c r="AB223" s="2213"/>
      <c r="AC223" s="2213"/>
      <c r="AD223" s="2213"/>
      <c r="AE223" s="2213"/>
      <c r="AF223" s="2213"/>
      <c r="AG223" s="2213"/>
      <c r="AH223" s="2213"/>
      <c r="AI223" s="2213"/>
      <c r="AJ223" s="2213"/>
      <c r="AK223" s="2213"/>
      <c r="AL223" s="2213"/>
      <c r="AM223" s="2213"/>
      <c r="AN223" s="2213"/>
      <c r="AO223" s="2213"/>
      <c r="AP223" s="2213"/>
      <c r="AQ223" s="2213"/>
      <c r="AR223" s="2213"/>
      <c r="AS223" s="2213"/>
      <c r="AT223" s="2213"/>
      <c r="AU223" s="2213"/>
      <c r="AV223" s="2213"/>
      <c r="AW223" s="2213"/>
      <c r="AX223" s="2213"/>
      <c r="AY223" s="2213"/>
      <c r="AZ223" s="2213"/>
      <c r="BA223" s="2213"/>
      <c r="BB223" s="2213"/>
      <c r="BC223" s="2213"/>
      <c r="BD223" s="2213"/>
      <c r="BE223" s="2213"/>
      <c r="BF223" s="2213"/>
      <c r="BG223" s="2213"/>
      <c r="BH223" s="2213"/>
      <c r="BI223" s="2213"/>
      <c r="BJ223" s="2213"/>
      <c r="BK223" s="2213"/>
      <c r="BL223" s="2213"/>
      <c r="BM223" s="2213"/>
      <c r="BN223" s="2213"/>
      <c r="BO223" s="2213"/>
      <c r="BP223" s="2213"/>
      <c r="BQ223" s="2213"/>
      <c r="BR223" s="2213"/>
      <c r="BS223" s="2213"/>
      <c r="BT223" s="2213"/>
    </row>
    <row r="224" spans="1:72">
      <c r="A224" s="2223" t="s">
        <v>2201</v>
      </c>
      <c r="B224" s="2216"/>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3"/>
      <c r="BE224" s="2213"/>
      <c r="BF224" s="2213"/>
      <c r="BG224" s="2213"/>
      <c r="BH224" s="2213"/>
      <c r="BI224" s="2213"/>
      <c r="BJ224" s="2213"/>
      <c r="BK224" s="2213"/>
      <c r="BL224" s="2213"/>
      <c r="BM224" s="2213"/>
      <c r="BN224" s="2213"/>
      <c r="BO224" s="2213"/>
      <c r="BP224" s="2213"/>
      <c r="BQ224" s="2213"/>
      <c r="BR224" s="2213"/>
      <c r="BS224" s="2213"/>
      <c r="BT224" s="2213"/>
    </row>
    <row r="225" spans="1:72">
      <c r="A225" s="2215" t="s">
        <v>2202</v>
      </c>
      <c r="B225" s="2216" t="s">
        <v>2167</v>
      </c>
      <c r="C225" s="2218">
        <f t="shared" ref="C225:C239" si="196">SUM(D225:G225)</f>
        <v>0</v>
      </c>
      <c r="D225" s="2217"/>
      <c r="E225" s="2217"/>
      <c r="F225" s="2217"/>
      <c r="G225" s="2217"/>
      <c r="H225" s="2218">
        <f t="shared" ref="H225:H239" si="197">SUM(I225:L225)</f>
        <v>0</v>
      </c>
      <c r="I225" s="2217"/>
      <c r="J225" s="2217"/>
      <c r="K225" s="2217"/>
      <c r="L225" s="2217"/>
      <c r="M225" s="2218">
        <f t="shared" ref="M225:M239" si="198">SUM(N225:Q225)</f>
        <v>0</v>
      </c>
      <c r="N225" s="2217"/>
      <c r="O225" s="2217"/>
      <c r="P225" s="2217"/>
      <c r="Q225" s="2217"/>
      <c r="R225" s="2218">
        <f t="shared" ref="R225:R239" si="199">SUM(S225:V225)</f>
        <v>0</v>
      </c>
      <c r="S225" s="2217"/>
      <c r="T225" s="2217"/>
      <c r="U225" s="2217"/>
      <c r="V225" s="2217"/>
      <c r="W225" s="2218">
        <f t="shared" ref="W225:W239" si="200">SUM(X225:AA225)</f>
        <v>0</v>
      </c>
      <c r="X225" s="2217"/>
      <c r="Y225" s="2217"/>
      <c r="Z225" s="2217"/>
      <c r="AA225" s="2217"/>
      <c r="AB225" s="2218">
        <f t="shared" ref="AB225:AB239" si="201">SUM(AC225:AF225)</f>
        <v>0</v>
      </c>
      <c r="AC225" s="2217"/>
      <c r="AD225" s="2217"/>
      <c r="AE225" s="2217"/>
      <c r="AF225" s="2217"/>
      <c r="AG225" s="2218">
        <f t="shared" ref="AG225:AG239" si="202">SUM(AH225:AK225)</f>
        <v>0</v>
      </c>
      <c r="AH225" s="2217"/>
      <c r="AI225" s="2217"/>
      <c r="AJ225" s="2217"/>
      <c r="AK225" s="2217"/>
      <c r="AL225" s="2218">
        <f t="shared" ref="AL225:AL239" si="203">SUM(AM225:AP225)</f>
        <v>0</v>
      </c>
      <c r="AM225" s="2217"/>
      <c r="AN225" s="2217"/>
      <c r="AO225" s="2217"/>
      <c r="AP225" s="2217"/>
      <c r="AQ225" s="2218">
        <f t="shared" ref="AQ225:AQ239" si="204">SUM(AR225:AU225)</f>
        <v>0</v>
      </c>
      <c r="AR225" s="2217"/>
      <c r="AS225" s="2217"/>
      <c r="AT225" s="2217"/>
      <c r="AU225" s="2217"/>
      <c r="AV225" s="2218">
        <f t="shared" ref="AV225:AV239" si="205">SUM(AW225:AZ225)</f>
        <v>0</v>
      </c>
      <c r="AW225" s="2217"/>
      <c r="AX225" s="2217"/>
      <c r="AY225" s="2217"/>
      <c r="AZ225" s="2217"/>
      <c r="BA225" s="2218">
        <f t="shared" ref="BA225:BA239" si="206">SUM(BB225:BE225)</f>
        <v>0</v>
      </c>
      <c r="BB225" s="2217"/>
      <c r="BC225" s="2217"/>
      <c r="BD225" s="2217"/>
      <c r="BE225" s="2217"/>
      <c r="BF225" s="2218">
        <f t="shared" ref="BF225:BF239" si="207">SUM(BG225:BJ225)</f>
        <v>0</v>
      </c>
      <c r="BG225" s="2217"/>
      <c r="BH225" s="2217"/>
      <c r="BI225" s="2217"/>
      <c r="BJ225" s="2217"/>
      <c r="BK225" s="2218">
        <f t="shared" ref="BK225:BK239" si="208">SUM(BL225:BO225)</f>
        <v>0</v>
      </c>
      <c r="BL225" s="2217"/>
      <c r="BM225" s="2217"/>
      <c r="BN225" s="2217"/>
      <c r="BO225" s="2217"/>
      <c r="BP225" s="2217"/>
      <c r="BQ225" s="2218">
        <f t="shared" ref="BQ225:BQ239" si="209">SUM(BR225:BU225)</f>
        <v>0</v>
      </c>
      <c r="BR225" s="2217"/>
      <c r="BS225" s="2217"/>
      <c r="BT225" s="2217"/>
    </row>
    <row r="226" spans="1:72">
      <c r="A226" s="2215" t="s">
        <v>1953</v>
      </c>
      <c r="B226" s="2216" t="s">
        <v>2167</v>
      </c>
      <c r="C226" s="2218">
        <f t="shared" si="196"/>
        <v>0</v>
      </c>
      <c r="D226" s="2217"/>
      <c r="E226" s="2217"/>
      <c r="F226" s="2217"/>
      <c r="G226" s="2217"/>
      <c r="H226" s="2218">
        <f t="shared" si="197"/>
        <v>0</v>
      </c>
      <c r="I226" s="2217"/>
      <c r="J226" s="2217"/>
      <c r="K226" s="2217"/>
      <c r="L226" s="2217"/>
      <c r="M226" s="2218">
        <f t="shared" si="198"/>
        <v>0</v>
      </c>
      <c r="N226" s="2217"/>
      <c r="O226" s="2217"/>
      <c r="P226" s="2217"/>
      <c r="Q226" s="2217"/>
      <c r="R226" s="2218">
        <f t="shared" si="199"/>
        <v>0</v>
      </c>
      <c r="S226" s="2217"/>
      <c r="T226" s="2217"/>
      <c r="U226" s="2217"/>
      <c r="V226" s="2217"/>
      <c r="W226" s="2218">
        <f t="shared" si="200"/>
        <v>0</v>
      </c>
      <c r="X226" s="2217"/>
      <c r="Y226" s="2217"/>
      <c r="Z226" s="2217"/>
      <c r="AA226" s="2217"/>
      <c r="AB226" s="2218">
        <f t="shared" si="201"/>
        <v>0</v>
      </c>
      <c r="AC226" s="2217"/>
      <c r="AD226" s="2217"/>
      <c r="AE226" s="2217"/>
      <c r="AF226" s="2217"/>
      <c r="AG226" s="2218">
        <f t="shared" si="202"/>
        <v>0</v>
      </c>
      <c r="AH226" s="2217"/>
      <c r="AI226" s="2217"/>
      <c r="AJ226" s="2217"/>
      <c r="AK226" s="2217"/>
      <c r="AL226" s="2218">
        <f t="shared" si="203"/>
        <v>0</v>
      </c>
      <c r="AM226" s="2217"/>
      <c r="AN226" s="2217"/>
      <c r="AO226" s="2217"/>
      <c r="AP226" s="2217"/>
      <c r="AQ226" s="2218">
        <f t="shared" si="204"/>
        <v>0</v>
      </c>
      <c r="AR226" s="2217"/>
      <c r="AS226" s="2217"/>
      <c r="AT226" s="2217"/>
      <c r="AU226" s="2217"/>
      <c r="AV226" s="2218">
        <f t="shared" si="205"/>
        <v>0</v>
      </c>
      <c r="AW226" s="2217"/>
      <c r="AX226" s="2217"/>
      <c r="AY226" s="2217"/>
      <c r="AZ226" s="2217"/>
      <c r="BA226" s="2218">
        <f t="shared" si="206"/>
        <v>0</v>
      </c>
      <c r="BB226" s="2217"/>
      <c r="BC226" s="2217"/>
      <c r="BD226" s="2217"/>
      <c r="BE226" s="2217"/>
      <c r="BF226" s="2218">
        <f t="shared" si="207"/>
        <v>0</v>
      </c>
      <c r="BG226" s="2217"/>
      <c r="BH226" s="2217"/>
      <c r="BI226" s="2217"/>
      <c r="BJ226" s="2217"/>
      <c r="BK226" s="2218">
        <f t="shared" si="208"/>
        <v>0</v>
      </c>
      <c r="BL226" s="2217"/>
      <c r="BM226" s="2217"/>
      <c r="BN226" s="2217"/>
      <c r="BO226" s="2217"/>
      <c r="BP226" s="2217"/>
      <c r="BQ226" s="2218">
        <f t="shared" si="209"/>
        <v>0</v>
      </c>
      <c r="BR226" s="2217"/>
      <c r="BS226" s="2217"/>
      <c r="BT226" s="2217"/>
    </row>
    <row r="227" spans="1:72">
      <c r="A227" s="2215" t="s">
        <v>1954</v>
      </c>
      <c r="B227" s="2216" t="s">
        <v>2167</v>
      </c>
      <c r="C227" s="2218">
        <f t="shared" si="196"/>
        <v>0</v>
      </c>
      <c r="D227" s="2217"/>
      <c r="E227" s="2217"/>
      <c r="F227" s="2217"/>
      <c r="G227" s="2217"/>
      <c r="H227" s="2218">
        <f t="shared" si="197"/>
        <v>0</v>
      </c>
      <c r="I227" s="2217"/>
      <c r="J227" s="2217"/>
      <c r="K227" s="2217"/>
      <c r="L227" s="2217"/>
      <c r="M227" s="2218">
        <f t="shared" si="198"/>
        <v>0</v>
      </c>
      <c r="N227" s="2217"/>
      <c r="O227" s="2217"/>
      <c r="P227" s="2217"/>
      <c r="Q227" s="2217"/>
      <c r="R227" s="2218">
        <f t="shared" si="199"/>
        <v>0</v>
      </c>
      <c r="S227" s="2217"/>
      <c r="T227" s="2217"/>
      <c r="U227" s="2217"/>
      <c r="V227" s="2217"/>
      <c r="W227" s="2218">
        <f t="shared" si="200"/>
        <v>0</v>
      </c>
      <c r="X227" s="2217"/>
      <c r="Y227" s="2217"/>
      <c r="Z227" s="2217"/>
      <c r="AA227" s="2217"/>
      <c r="AB227" s="2218">
        <f t="shared" si="201"/>
        <v>0</v>
      </c>
      <c r="AC227" s="2217"/>
      <c r="AD227" s="2217"/>
      <c r="AE227" s="2217"/>
      <c r="AF227" s="2217"/>
      <c r="AG227" s="2218">
        <f t="shared" si="202"/>
        <v>0</v>
      </c>
      <c r="AH227" s="2217"/>
      <c r="AI227" s="2217"/>
      <c r="AJ227" s="2217"/>
      <c r="AK227" s="2217"/>
      <c r="AL227" s="2218">
        <f t="shared" si="203"/>
        <v>0</v>
      </c>
      <c r="AM227" s="2217"/>
      <c r="AN227" s="2217"/>
      <c r="AO227" s="2217"/>
      <c r="AP227" s="2217"/>
      <c r="AQ227" s="2218">
        <f t="shared" si="204"/>
        <v>0</v>
      </c>
      <c r="AR227" s="2217"/>
      <c r="AS227" s="2217"/>
      <c r="AT227" s="2217"/>
      <c r="AU227" s="2217"/>
      <c r="AV227" s="2218">
        <f t="shared" si="205"/>
        <v>0</v>
      </c>
      <c r="AW227" s="2217"/>
      <c r="AX227" s="2217"/>
      <c r="AY227" s="2217"/>
      <c r="AZ227" s="2217"/>
      <c r="BA227" s="2218">
        <f t="shared" si="206"/>
        <v>0</v>
      </c>
      <c r="BB227" s="2217"/>
      <c r="BC227" s="2217"/>
      <c r="BD227" s="2217"/>
      <c r="BE227" s="2217"/>
      <c r="BF227" s="2218">
        <f t="shared" si="207"/>
        <v>0</v>
      </c>
      <c r="BG227" s="2217"/>
      <c r="BH227" s="2217"/>
      <c r="BI227" s="2217"/>
      <c r="BJ227" s="2217"/>
      <c r="BK227" s="2218">
        <f t="shared" si="208"/>
        <v>0</v>
      </c>
      <c r="BL227" s="2217"/>
      <c r="BM227" s="2217"/>
      <c r="BN227" s="2217"/>
      <c r="BO227" s="2217"/>
      <c r="BP227" s="2217"/>
      <c r="BQ227" s="2218">
        <f t="shared" si="209"/>
        <v>0</v>
      </c>
      <c r="BR227" s="2217"/>
      <c r="BS227" s="2217"/>
      <c r="BT227" s="2217"/>
    </row>
    <row r="228" spans="1:72">
      <c r="A228" s="2215" t="s">
        <v>2203</v>
      </c>
      <c r="B228" s="2216" t="s">
        <v>2167</v>
      </c>
      <c r="C228" s="2218">
        <f t="shared" si="196"/>
        <v>0</v>
      </c>
      <c r="D228" s="2217"/>
      <c r="E228" s="2217"/>
      <c r="F228" s="2217"/>
      <c r="G228" s="2217"/>
      <c r="H228" s="2218">
        <f t="shared" si="197"/>
        <v>0</v>
      </c>
      <c r="I228" s="2217"/>
      <c r="J228" s="2217"/>
      <c r="K228" s="2217"/>
      <c r="L228" s="2217"/>
      <c r="M228" s="2218">
        <f t="shared" si="198"/>
        <v>0</v>
      </c>
      <c r="N228" s="2217"/>
      <c r="O228" s="2217"/>
      <c r="P228" s="2217"/>
      <c r="Q228" s="2217"/>
      <c r="R228" s="2218">
        <f t="shared" si="199"/>
        <v>0</v>
      </c>
      <c r="S228" s="2217"/>
      <c r="T228" s="2217"/>
      <c r="U228" s="2217"/>
      <c r="V228" s="2217"/>
      <c r="W228" s="2218">
        <f t="shared" si="200"/>
        <v>0</v>
      </c>
      <c r="X228" s="2217"/>
      <c r="Y228" s="2217"/>
      <c r="Z228" s="2217"/>
      <c r="AA228" s="2217"/>
      <c r="AB228" s="2218">
        <f t="shared" si="201"/>
        <v>0</v>
      </c>
      <c r="AC228" s="2217"/>
      <c r="AD228" s="2217"/>
      <c r="AE228" s="2217"/>
      <c r="AF228" s="2217"/>
      <c r="AG228" s="2218">
        <f t="shared" si="202"/>
        <v>0</v>
      </c>
      <c r="AH228" s="2217"/>
      <c r="AI228" s="2217"/>
      <c r="AJ228" s="2217"/>
      <c r="AK228" s="2217"/>
      <c r="AL228" s="2218">
        <f t="shared" si="203"/>
        <v>0</v>
      </c>
      <c r="AM228" s="2217"/>
      <c r="AN228" s="2217"/>
      <c r="AO228" s="2217"/>
      <c r="AP228" s="2217"/>
      <c r="AQ228" s="2218">
        <f t="shared" si="204"/>
        <v>0</v>
      </c>
      <c r="AR228" s="2217"/>
      <c r="AS228" s="2217"/>
      <c r="AT228" s="2217"/>
      <c r="AU228" s="2217"/>
      <c r="AV228" s="2218">
        <f t="shared" si="205"/>
        <v>0</v>
      </c>
      <c r="AW228" s="2217"/>
      <c r="AX228" s="2217"/>
      <c r="AY228" s="2217"/>
      <c r="AZ228" s="2217"/>
      <c r="BA228" s="2218">
        <f t="shared" si="206"/>
        <v>0</v>
      </c>
      <c r="BB228" s="2217"/>
      <c r="BC228" s="2217"/>
      <c r="BD228" s="2217"/>
      <c r="BE228" s="2217"/>
      <c r="BF228" s="2218">
        <f t="shared" si="207"/>
        <v>0</v>
      </c>
      <c r="BG228" s="2217"/>
      <c r="BH228" s="2217"/>
      <c r="BI228" s="2217"/>
      <c r="BJ228" s="2217"/>
      <c r="BK228" s="2218">
        <f t="shared" si="208"/>
        <v>0</v>
      </c>
      <c r="BL228" s="2217"/>
      <c r="BM228" s="2217"/>
      <c r="BN228" s="2217"/>
      <c r="BO228" s="2217"/>
      <c r="BP228" s="2217"/>
      <c r="BQ228" s="2218">
        <f t="shared" si="209"/>
        <v>0</v>
      </c>
      <c r="BR228" s="2217"/>
      <c r="BS228" s="2217"/>
      <c r="BT228" s="2217"/>
    </row>
    <row r="229" spans="1:72">
      <c r="A229" s="2215" t="s">
        <v>1949</v>
      </c>
      <c r="B229" s="2216" t="s">
        <v>2167</v>
      </c>
      <c r="C229" s="2218">
        <f t="shared" si="196"/>
        <v>0</v>
      </c>
      <c r="D229" s="2217"/>
      <c r="E229" s="2217"/>
      <c r="F229" s="2217"/>
      <c r="G229" s="2217"/>
      <c r="H229" s="2218">
        <f t="shared" si="197"/>
        <v>0</v>
      </c>
      <c r="I229" s="2217"/>
      <c r="J229" s="2217"/>
      <c r="K229" s="2217"/>
      <c r="L229" s="2217"/>
      <c r="M229" s="2218">
        <f t="shared" si="198"/>
        <v>0</v>
      </c>
      <c r="N229" s="2217"/>
      <c r="O229" s="2217"/>
      <c r="P229" s="2217"/>
      <c r="Q229" s="2217"/>
      <c r="R229" s="2218">
        <f t="shared" si="199"/>
        <v>0</v>
      </c>
      <c r="S229" s="2217"/>
      <c r="T229" s="2217"/>
      <c r="U229" s="2217"/>
      <c r="V229" s="2217"/>
      <c r="W229" s="2218">
        <f t="shared" si="200"/>
        <v>0</v>
      </c>
      <c r="X229" s="2217"/>
      <c r="Y229" s="2217"/>
      <c r="Z229" s="2217"/>
      <c r="AA229" s="2217"/>
      <c r="AB229" s="2218">
        <f t="shared" si="201"/>
        <v>0</v>
      </c>
      <c r="AC229" s="2217"/>
      <c r="AD229" s="2217"/>
      <c r="AE229" s="2217"/>
      <c r="AF229" s="2217"/>
      <c r="AG229" s="2218">
        <f t="shared" si="202"/>
        <v>0</v>
      </c>
      <c r="AH229" s="2217"/>
      <c r="AI229" s="2217"/>
      <c r="AJ229" s="2217"/>
      <c r="AK229" s="2217"/>
      <c r="AL229" s="2218">
        <f t="shared" si="203"/>
        <v>0</v>
      </c>
      <c r="AM229" s="2217"/>
      <c r="AN229" s="2217"/>
      <c r="AO229" s="2217"/>
      <c r="AP229" s="2217"/>
      <c r="AQ229" s="2218">
        <f t="shared" si="204"/>
        <v>0</v>
      </c>
      <c r="AR229" s="2217"/>
      <c r="AS229" s="2217"/>
      <c r="AT229" s="2217"/>
      <c r="AU229" s="2217"/>
      <c r="AV229" s="2218">
        <f t="shared" si="205"/>
        <v>0</v>
      </c>
      <c r="AW229" s="2217"/>
      <c r="AX229" s="2217"/>
      <c r="AY229" s="2217"/>
      <c r="AZ229" s="2217"/>
      <c r="BA229" s="2218">
        <f t="shared" si="206"/>
        <v>0</v>
      </c>
      <c r="BB229" s="2217"/>
      <c r="BC229" s="2217"/>
      <c r="BD229" s="2217"/>
      <c r="BE229" s="2217"/>
      <c r="BF229" s="2218">
        <f t="shared" si="207"/>
        <v>0</v>
      </c>
      <c r="BG229" s="2217"/>
      <c r="BH229" s="2217"/>
      <c r="BI229" s="2217"/>
      <c r="BJ229" s="2217"/>
      <c r="BK229" s="2218">
        <f t="shared" si="208"/>
        <v>0</v>
      </c>
      <c r="BL229" s="2217"/>
      <c r="BM229" s="2217"/>
      <c r="BN229" s="2217"/>
      <c r="BO229" s="2217"/>
      <c r="BP229" s="2217"/>
      <c r="BQ229" s="2218">
        <f t="shared" si="209"/>
        <v>0</v>
      </c>
      <c r="BR229" s="2217"/>
      <c r="BS229" s="2217"/>
      <c r="BT229" s="2217"/>
    </row>
    <row r="230" spans="1:72">
      <c r="A230" s="2215" t="s">
        <v>1950</v>
      </c>
      <c r="B230" s="2216" t="s">
        <v>2167</v>
      </c>
      <c r="C230" s="2218">
        <f t="shared" si="196"/>
        <v>0</v>
      </c>
      <c r="D230" s="2217"/>
      <c r="E230" s="2217"/>
      <c r="F230" s="2217"/>
      <c r="G230" s="2217"/>
      <c r="H230" s="2218">
        <f t="shared" si="197"/>
        <v>0</v>
      </c>
      <c r="I230" s="2217"/>
      <c r="J230" s="2217"/>
      <c r="K230" s="2217"/>
      <c r="L230" s="2217"/>
      <c r="M230" s="2218">
        <f t="shared" si="198"/>
        <v>0</v>
      </c>
      <c r="N230" s="2217"/>
      <c r="O230" s="2217"/>
      <c r="P230" s="2217"/>
      <c r="Q230" s="2217"/>
      <c r="R230" s="2218">
        <f t="shared" si="199"/>
        <v>0</v>
      </c>
      <c r="S230" s="2217"/>
      <c r="T230" s="2217"/>
      <c r="U230" s="2217"/>
      <c r="V230" s="2217"/>
      <c r="W230" s="2218">
        <f t="shared" si="200"/>
        <v>0</v>
      </c>
      <c r="X230" s="2217"/>
      <c r="Y230" s="2217"/>
      <c r="Z230" s="2217"/>
      <c r="AA230" s="2217"/>
      <c r="AB230" s="2218">
        <f t="shared" si="201"/>
        <v>0</v>
      </c>
      <c r="AC230" s="2217"/>
      <c r="AD230" s="2217"/>
      <c r="AE230" s="2217"/>
      <c r="AF230" s="2217"/>
      <c r="AG230" s="2218">
        <f t="shared" si="202"/>
        <v>0</v>
      </c>
      <c r="AH230" s="2217"/>
      <c r="AI230" s="2217"/>
      <c r="AJ230" s="2217"/>
      <c r="AK230" s="2217"/>
      <c r="AL230" s="2218">
        <f t="shared" si="203"/>
        <v>0</v>
      </c>
      <c r="AM230" s="2217"/>
      <c r="AN230" s="2217"/>
      <c r="AO230" s="2217"/>
      <c r="AP230" s="2217"/>
      <c r="AQ230" s="2218">
        <f t="shared" si="204"/>
        <v>0</v>
      </c>
      <c r="AR230" s="2217"/>
      <c r="AS230" s="2217"/>
      <c r="AT230" s="2217"/>
      <c r="AU230" s="2217"/>
      <c r="AV230" s="2218">
        <f t="shared" si="205"/>
        <v>0</v>
      </c>
      <c r="AW230" s="2217"/>
      <c r="AX230" s="2217"/>
      <c r="AY230" s="2217"/>
      <c r="AZ230" s="2217"/>
      <c r="BA230" s="2218">
        <f t="shared" si="206"/>
        <v>0</v>
      </c>
      <c r="BB230" s="2217"/>
      <c r="BC230" s="2217"/>
      <c r="BD230" s="2217"/>
      <c r="BE230" s="2217"/>
      <c r="BF230" s="2218">
        <f t="shared" si="207"/>
        <v>0</v>
      </c>
      <c r="BG230" s="2217"/>
      <c r="BH230" s="2217"/>
      <c r="BI230" s="2217"/>
      <c r="BJ230" s="2217"/>
      <c r="BK230" s="2218">
        <f t="shared" si="208"/>
        <v>0</v>
      </c>
      <c r="BL230" s="2217"/>
      <c r="BM230" s="2217"/>
      <c r="BN230" s="2217"/>
      <c r="BO230" s="2217"/>
      <c r="BP230" s="2217"/>
      <c r="BQ230" s="2218">
        <f t="shared" si="209"/>
        <v>0</v>
      </c>
      <c r="BR230" s="2217"/>
      <c r="BS230" s="2217"/>
      <c r="BT230" s="2217"/>
    </row>
    <row r="231" spans="1:72">
      <c r="A231" s="2215" t="s">
        <v>1951</v>
      </c>
      <c r="B231" s="2216" t="s">
        <v>2167</v>
      </c>
      <c r="C231" s="2218">
        <f t="shared" si="196"/>
        <v>0</v>
      </c>
      <c r="D231" s="2217"/>
      <c r="E231" s="2217"/>
      <c r="F231" s="2217"/>
      <c r="G231" s="2217"/>
      <c r="H231" s="2218">
        <f t="shared" si="197"/>
        <v>0</v>
      </c>
      <c r="I231" s="2217"/>
      <c r="J231" s="2217"/>
      <c r="K231" s="2217"/>
      <c r="L231" s="2217"/>
      <c r="M231" s="2218">
        <f t="shared" si="198"/>
        <v>0</v>
      </c>
      <c r="N231" s="2217"/>
      <c r="O231" s="2217"/>
      <c r="P231" s="2217"/>
      <c r="Q231" s="2217"/>
      <c r="R231" s="2218">
        <f t="shared" si="199"/>
        <v>0</v>
      </c>
      <c r="S231" s="2217"/>
      <c r="T231" s="2217"/>
      <c r="U231" s="2217"/>
      <c r="V231" s="2217"/>
      <c r="W231" s="2218">
        <f t="shared" si="200"/>
        <v>0</v>
      </c>
      <c r="X231" s="2217"/>
      <c r="Y231" s="2217"/>
      <c r="Z231" s="2217"/>
      <c r="AA231" s="2217"/>
      <c r="AB231" s="2218">
        <f t="shared" si="201"/>
        <v>0</v>
      </c>
      <c r="AC231" s="2217"/>
      <c r="AD231" s="2217"/>
      <c r="AE231" s="2217"/>
      <c r="AF231" s="2217"/>
      <c r="AG231" s="2218">
        <f t="shared" si="202"/>
        <v>0</v>
      </c>
      <c r="AH231" s="2217"/>
      <c r="AI231" s="2217"/>
      <c r="AJ231" s="2217"/>
      <c r="AK231" s="2217"/>
      <c r="AL231" s="2218">
        <f t="shared" si="203"/>
        <v>0</v>
      </c>
      <c r="AM231" s="2217"/>
      <c r="AN231" s="2217"/>
      <c r="AO231" s="2217"/>
      <c r="AP231" s="2217"/>
      <c r="AQ231" s="2218">
        <f t="shared" si="204"/>
        <v>0</v>
      </c>
      <c r="AR231" s="2217"/>
      <c r="AS231" s="2217"/>
      <c r="AT231" s="2217"/>
      <c r="AU231" s="2217"/>
      <c r="AV231" s="2218">
        <f t="shared" si="205"/>
        <v>0</v>
      </c>
      <c r="AW231" s="2217"/>
      <c r="AX231" s="2217"/>
      <c r="AY231" s="2217"/>
      <c r="AZ231" s="2217"/>
      <c r="BA231" s="2218">
        <f t="shared" si="206"/>
        <v>0</v>
      </c>
      <c r="BB231" s="2217"/>
      <c r="BC231" s="2217"/>
      <c r="BD231" s="2217"/>
      <c r="BE231" s="2217"/>
      <c r="BF231" s="2218">
        <f t="shared" si="207"/>
        <v>0</v>
      </c>
      <c r="BG231" s="2217"/>
      <c r="BH231" s="2217"/>
      <c r="BI231" s="2217"/>
      <c r="BJ231" s="2217"/>
      <c r="BK231" s="2218">
        <f t="shared" si="208"/>
        <v>0</v>
      </c>
      <c r="BL231" s="2217"/>
      <c r="BM231" s="2217"/>
      <c r="BN231" s="2217"/>
      <c r="BO231" s="2217"/>
      <c r="BP231" s="2217"/>
      <c r="BQ231" s="2218">
        <f t="shared" si="209"/>
        <v>0</v>
      </c>
      <c r="BR231" s="2217"/>
      <c r="BS231" s="2217"/>
      <c r="BT231" s="2217"/>
    </row>
    <row r="232" spans="1:72">
      <c r="A232" s="2215" t="s">
        <v>2204</v>
      </c>
      <c r="B232" s="2216" t="s">
        <v>2167</v>
      </c>
      <c r="C232" s="2218">
        <f t="shared" si="196"/>
        <v>0</v>
      </c>
      <c r="D232" s="2217"/>
      <c r="E232" s="2217"/>
      <c r="F232" s="2217"/>
      <c r="G232" s="2217"/>
      <c r="H232" s="2218">
        <f t="shared" si="197"/>
        <v>0</v>
      </c>
      <c r="I232" s="2217"/>
      <c r="J232" s="2217"/>
      <c r="K232" s="2217"/>
      <c r="L232" s="2217"/>
      <c r="M232" s="2218">
        <f t="shared" si="198"/>
        <v>0</v>
      </c>
      <c r="N232" s="2217"/>
      <c r="O232" s="2217"/>
      <c r="P232" s="2217"/>
      <c r="Q232" s="2217"/>
      <c r="R232" s="2218">
        <f t="shared" si="199"/>
        <v>0</v>
      </c>
      <c r="S232" s="2217"/>
      <c r="T232" s="2217"/>
      <c r="U232" s="2217"/>
      <c r="V232" s="2217"/>
      <c r="W232" s="2218">
        <f t="shared" si="200"/>
        <v>0</v>
      </c>
      <c r="X232" s="2217"/>
      <c r="Y232" s="2217"/>
      <c r="Z232" s="2217"/>
      <c r="AA232" s="2217"/>
      <c r="AB232" s="2218">
        <f t="shared" si="201"/>
        <v>0</v>
      </c>
      <c r="AC232" s="2217"/>
      <c r="AD232" s="2217"/>
      <c r="AE232" s="2217"/>
      <c r="AF232" s="2217"/>
      <c r="AG232" s="2218">
        <f t="shared" si="202"/>
        <v>0</v>
      </c>
      <c r="AH232" s="2217"/>
      <c r="AI232" s="2217"/>
      <c r="AJ232" s="2217"/>
      <c r="AK232" s="2217"/>
      <c r="AL232" s="2218">
        <f t="shared" si="203"/>
        <v>0</v>
      </c>
      <c r="AM232" s="2217"/>
      <c r="AN232" s="2217"/>
      <c r="AO232" s="2217"/>
      <c r="AP232" s="2217"/>
      <c r="AQ232" s="2218">
        <f t="shared" si="204"/>
        <v>0</v>
      </c>
      <c r="AR232" s="2217"/>
      <c r="AS232" s="2217"/>
      <c r="AT232" s="2217"/>
      <c r="AU232" s="2217"/>
      <c r="AV232" s="2218">
        <f t="shared" si="205"/>
        <v>0</v>
      </c>
      <c r="AW232" s="2217"/>
      <c r="AX232" s="2217"/>
      <c r="AY232" s="2217"/>
      <c r="AZ232" s="2217"/>
      <c r="BA232" s="2218">
        <f t="shared" si="206"/>
        <v>0</v>
      </c>
      <c r="BB232" s="2217"/>
      <c r="BC232" s="2217"/>
      <c r="BD232" s="2217"/>
      <c r="BE232" s="2217"/>
      <c r="BF232" s="2218">
        <f t="shared" si="207"/>
        <v>0</v>
      </c>
      <c r="BG232" s="2217"/>
      <c r="BH232" s="2217"/>
      <c r="BI232" s="2217"/>
      <c r="BJ232" s="2217"/>
      <c r="BK232" s="2218">
        <f t="shared" si="208"/>
        <v>0</v>
      </c>
      <c r="BL232" s="2217"/>
      <c r="BM232" s="2217"/>
      <c r="BN232" s="2217"/>
      <c r="BO232" s="2217"/>
      <c r="BP232" s="2217"/>
      <c r="BQ232" s="2218">
        <f t="shared" si="209"/>
        <v>0</v>
      </c>
      <c r="BR232" s="2217"/>
      <c r="BS232" s="2217"/>
      <c r="BT232" s="2217"/>
    </row>
    <row r="233" spans="1:72">
      <c r="A233" s="2215" t="s">
        <v>1952</v>
      </c>
      <c r="B233" s="2216" t="s">
        <v>2167</v>
      </c>
      <c r="C233" s="2218">
        <f t="shared" si="196"/>
        <v>0</v>
      </c>
      <c r="D233" s="2217"/>
      <c r="E233" s="2217"/>
      <c r="F233" s="2217"/>
      <c r="G233" s="2217"/>
      <c r="H233" s="2218">
        <f t="shared" si="197"/>
        <v>0</v>
      </c>
      <c r="I233" s="2217"/>
      <c r="J233" s="2217"/>
      <c r="K233" s="2217"/>
      <c r="L233" s="2217"/>
      <c r="M233" s="2218">
        <f t="shared" si="198"/>
        <v>0</v>
      </c>
      <c r="N233" s="2217"/>
      <c r="O233" s="2217"/>
      <c r="P233" s="2217"/>
      <c r="Q233" s="2217"/>
      <c r="R233" s="2218">
        <f t="shared" si="199"/>
        <v>0</v>
      </c>
      <c r="S233" s="2217"/>
      <c r="T233" s="2217"/>
      <c r="U233" s="2217"/>
      <c r="V233" s="2217"/>
      <c r="W233" s="2218">
        <f t="shared" si="200"/>
        <v>0</v>
      </c>
      <c r="X233" s="2217"/>
      <c r="Y233" s="2217"/>
      <c r="Z233" s="2217"/>
      <c r="AA233" s="2217"/>
      <c r="AB233" s="2218">
        <f t="shared" si="201"/>
        <v>0</v>
      </c>
      <c r="AC233" s="2217"/>
      <c r="AD233" s="2217"/>
      <c r="AE233" s="2217"/>
      <c r="AF233" s="2217"/>
      <c r="AG233" s="2218">
        <f t="shared" si="202"/>
        <v>0</v>
      </c>
      <c r="AH233" s="2217"/>
      <c r="AI233" s="2217"/>
      <c r="AJ233" s="2217"/>
      <c r="AK233" s="2217"/>
      <c r="AL233" s="2218">
        <f t="shared" si="203"/>
        <v>0</v>
      </c>
      <c r="AM233" s="2217"/>
      <c r="AN233" s="2217"/>
      <c r="AO233" s="2217"/>
      <c r="AP233" s="2217"/>
      <c r="AQ233" s="2218">
        <f t="shared" si="204"/>
        <v>0</v>
      </c>
      <c r="AR233" s="2217"/>
      <c r="AS233" s="2217"/>
      <c r="AT233" s="2217"/>
      <c r="AU233" s="2217"/>
      <c r="AV233" s="2218">
        <f t="shared" si="205"/>
        <v>0</v>
      </c>
      <c r="AW233" s="2217"/>
      <c r="AX233" s="2217"/>
      <c r="AY233" s="2217"/>
      <c r="AZ233" s="2217"/>
      <c r="BA233" s="2218">
        <f t="shared" si="206"/>
        <v>0</v>
      </c>
      <c r="BB233" s="2217"/>
      <c r="BC233" s="2217"/>
      <c r="BD233" s="2217"/>
      <c r="BE233" s="2217"/>
      <c r="BF233" s="2218">
        <f t="shared" si="207"/>
        <v>0</v>
      </c>
      <c r="BG233" s="2217"/>
      <c r="BH233" s="2217"/>
      <c r="BI233" s="2217"/>
      <c r="BJ233" s="2217"/>
      <c r="BK233" s="2218">
        <f t="shared" si="208"/>
        <v>0</v>
      </c>
      <c r="BL233" s="2217"/>
      <c r="BM233" s="2217"/>
      <c r="BN233" s="2217"/>
      <c r="BO233" s="2217"/>
      <c r="BP233" s="2217"/>
      <c r="BQ233" s="2218">
        <f t="shared" si="209"/>
        <v>0</v>
      </c>
      <c r="BR233" s="2217"/>
      <c r="BS233" s="2217"/>
      <c r="BT233" s="2217"/>
    </row>
    <row r="234" spans="1:72">
      <c r="A234" s="2215" t="s">
        <v>1947</v>
      </c>
      <c r="B234" s="2216" t="s">
        <v>2167</v>
      </c>
      <c r="C234" s="2218">
        <f t="shared" si="196"/>
        <v>0</v>
      </c>
      <c r="D234" s="2217"/>
      <c r="E234" s="2217"/>
      <c r="F234" s="2217"/>
      <c r="G234" s="2217"/>
      <c r="H234" s="2218">
        <f t="shared" si="197"/>
        <v>0</v>
      </c>
      <c r="I234" s="2217"/>
      <c r="J234" s="2217"/>
      <c r="K234" s="2217"/>
      <c r="L234" s="2217"/>
      <c r="M234" s="2218">
        <f t="shared" si="198"/>
        <v>0</v>
      </c>
      <c r="N234" s="2217"/>
      <c r="O234" s="2217"/>
      <c r="P234" s="2217"/>
      <c r="Q234" s="2217"/>
      <c r="R234" s="2218">
        <f t="shared" si="199"/>
        <v>0</v>
      </c>
      <c r="S234" s="2217"/>
      <c r="T234" s="2217"/>
      <c r="U234" s="2217"/>
      <c r="V234" s="2217"/>
      <c r="W234" s="2218">
        <f t="shared" si="200"/>
        <v>0</v>
      </c>
      <c r="X234" s="2217"/>
      <c r="Y234" s="2217"/>
      <c r="Z234" s="2217"/>
      <c r="AA234" s="2217"/>
      <c r="AB234" s="2218">
        <f t="shared" si="201"/>
        <v>0</v>
      </c>
      <c r="AC234" s="2217"/>
      <c r="AD234" s="2217"/>
      <c r="AE234" s="2217"/>
      <c r="AF234" s="2217"/>
      <c r="AG234" s="2218">
        <f t="shared" si="202"/>
        <v>0</v>
      </c>
      <c r="AH234" s="2217"/>
      <c r="AI234" s="2217"/>
      <c r="AJ234" s="2217"/>
      <c r="AK234" s="2217"/>
      <c r="AL234" s="2218">
        <f t="shared" si="203"/>
        <v>0</v>
      </c>
      <c r="AM234" s="2217"/>
      <c r="AN234" s="2217"/>
      <c r="AO234" s="2217"/>
      <c r="AP234" s="2217"/>
      <c r="AQ234" s="2218">
        <f t="shared" si="204"/>
        <v>0</v>
      </c>
      <c r="AR234" s="2217"/>
      <c r="AS234" s="2217"/>
      <c r="AT234" s="2217"/>
      <c r="AU234" s="2217"/>
      <c r="AV234" s="2218">
        <f t="shared" si="205"/>
        <v>0</v>
      </c>
      <c r="AW234" s="2217"/>
      <c r="AX234" s="2217"/>
      <c r="AY234" s="2217"/>
      <c r="AZ234" s="2217"/>
      <c r="BA234" s="2218">
        <f t="shared" si="206"/>
        <v>0</v>
      </c>
      <c r="BB234" s="2217"/>
      <c r="BC234" s="2217"/>
      <c r="BD234" s="2217"/>
      <c r="BE234" s="2217"/>
      <c r="BF234" s="2218">
        <f t="shared" si="207"/>
        <v>0</v>
      </c>
      <c r="BG234" s="2217"/>
      <c r="BH234" s="2217"/>
      <c r="BI234" s="2217"/>
      <c r="BJ234" s="2217"/>
      <c r="BK234" s="2218">
        <f t="shared" si="208"/>
        <v>0</v>
      </c>
      <c r="BL234" s="2217"/>
      <c r="BM234" s="2217"/>
      <c r="BN234" s="2217"/>
      <c r="BO234" s="2217"/>
      <c r="BP234" s="2217"/>
      <c r="BQ234" s="2218">
        <f t="shared" si="209"/>
        <v>0</v>
      </c>
      <c r="BR234" s="2217"/>
      <c r="BS234" s="2217"/>
      <c r="BT234" s="2217"/>
    </row>
    <row r="235" spans="1:72">
      <c r="A235" s="2215" t="s">
        <v>2205</v>
      </c>
      <c r="B235" s="2216" t="s">
        <v>2167</v>
      </c>
      <c r="C235" s="2218">
        <f t="shared" si="196"/>
        <v>0</v>
      </c>
      <c r="D235" s="2217"/>
      <c r="E235" s="2217"/>
      <c r="F235" s="2217"/>
      <c r="G235" s="2217"/>
      <c r="H235" s="2218">
        <f t="shared" si="197"/>
        <v>0</v>
      </c>
      <c r="I235" s="2217"/>
      <c r="J235" s="2217"/>
      <c r="K235" s="2217"/>
      <c r="L235" s="2217"/>
      <c r="M235" s="2218">
        <f t="shared" si="198"/>
        <v>0</v>
      </c>
      <c r="N235" s="2217"/>
      <c r="O235" s="2217"/>
      <c r="P235" s="2217"/>
      <c r="Q235" s="2217"/>
      <c r="R235" s="2218">
        <f t="shared" si="199"/>
        <v>0</v>
      </c>
      <c r="S235" s="2217"/>
      <c r="T235" s="2217"/>
      <c r="U235" s="2217"/>
      <c r="V235" s="2217"/>
      <c r="W235" s="2218">
        <f t="shared" si="200"/>
        <v>0</v>
      </c>
      <c r="X235" s="2217"/>
      <c r="Y235" s="2217"/>
      <c r="Z235" s="2217"/>
      <c r="AA235" s="2217"/>
      <c r="AB235" s="2218">
        <f t="shared" si="201"/>
        <v>0</v>
      </c>
      <c r="AC235" s="2217"/>
      <c r="AD235" s="2217"/>
      <c r="AE235" s="2217"/>
      <c r="AF235" s="2217"/>
      <c r="AG235" s="2218">
        <f t="shared" si="202"/>
        <v>0</v>
      </c>
      <c r="AH235" s="2217"/>
      <c r="AI235" s="2217"/>
      <c r="AJ235" s="2217"/>
      <c r="AK235" s="2217"/>
      <c r="AL235" s="2218">
        <f t="shared" si="203"/>
        <v>0</v>
      </c>
      <c r="AM235" s="2217"/>
      <c r="AN235" s="2217"/>
      <c r="AO235" s="2217"/>
      <c r="AP235" s="2217"/>
      <c r="AQ235" s="2218">
        <f t="shared" si="204"/>
        <v>0</v>
      </c>
      <c r="AR235" s="2217"/>
      <c r="AS235" s="2217"/>
      <c r="AT235" s="2217"/>
      <c r="AU235" s="2217"/>
      <c r="AV235" s="2218">
        <f t="shared" si="205"/>
        <v>0</v>
      </c>
      <c r="AW235" s="2217"/>
      <c r="AX235" s="2217"/>
      <c r="AY235" s="2217"/>
      <c r="AZ235" s="2217"/>
      <c r="BA235" s="2218">
        <f t="shared" si="206"/>
        <v>0</v>
      </c>
      <c r="BB235" s="2217"/>
      <c r="BC235" s="2217"/>
      <c r="BD235" s="2217"/>
      <c r="BE235" s="2217"/>
      <c r="BF235" s="2218">
        <f t="shared" si="207"/>
        <v>0</v>
      </c>
      <c r="BG235" s="2217"/>
      <c r="BH235" s="2217"/>
      <c r="BI235" s="2217"/>
      <c r="BJ235" s="2217"/>
      <c r="BK235" s="2218">
        <f t="shared" si="208"/>
        <v>0</v>
      </c>
      <c r="BL235" s="2217"/>
      <c r="BM235" s="2217"/>
      <c r="BN235" s="2217"/>
      <c r="BO235" s="2217"/>
      <c r="BP235" s="2217"/>
      <c r="BQ235" s="2218">
        <f t="shared" si="209"/>
        <v>0</v>
      </c>
      <c r="BR235" s="2217"/>
      <c r="BS235" s="2217"/>
      <c r="BT235" s="2217"/>
    </row>
    <row r="236" spans="1:72">
      <c r="A236" s="2215" t="s">
        <v>2206</v>
      </c>
      <c r="B236" s="2216" t="s">
        <v>2167</v>
      </c>
      <c r="C236" s="2218">
        <f t="shared" si="196"/>
        <v>0</v>
      </c>
      <c r="D236" s="2217"/>
      <c r="E236" s="2217"/>
      <c r="F236" s="2217"/>
      <c r="G236" s="2217"/>
      <c r="H236" s="2218">
        <f t="shared" si="197"/>
        <v>0</v>
      </c>
      <c r="I236" s="2217"/>
      <c r="J236" s="2217"/>
      <c r="K236" s="2217"/>
      <c r="L236" s="2217"/>
      <c r="M236" s="2218">
        <f t="shared" si="198"/>
        <v>0</v>
      </c>
      <c r="N236" s="2217"/>
      <c r="O236" s="2217"/>
      <c r="P236" s="2217"/>
      <c r="Q236" s="2217"/>
      <c r="R236" s="2218">
        <f t="shared" si="199"/>
        <v>0</v>
      </c>
      <c r="S236" s="2217"/>
      <c r="T236" s="2217"/>
      <c r="U236" s="2217"/>
      <c r="V236" s="2217"/>
      <c r="W236" s="2218">
        <f t="shared" si="200"/>
        <v>0</v>
      </c>
      <c r="X236" s="2217"/>
      <c r="Y236" s="2217"/>
      <c r="Z236" s="2217"/>
      <c r="AA236" s="2217"/>
      <c r="AB236" s="2218">
        <f t="shared" si="201"/>
        <v>0</v>
      </c>
      <c r="AC236" s="2217"/>
      <c r="AD236" s="2217"/>
      <c r="AE236" s="2217"/>
      <c r="AF236" s="2217"/>
      <c r="AG236" s="2218">
        <f t="shared" si="202"/>
        <v>0</v>
      </c>
      <c r="AH236" s="2217"/>
      <c r="AI236" s="2217"/>
      <c r="AJ236" s="2217"/>
      <c r="AK236" s="2217"/>
      <c r="AL236" s="2218">
        <f t="shared" si="203"/>
        <v>0</v>
      </c>
      <c r="AM236" s="2217"/>
      <c r="AN236" s="2217"/>
      <c r="AO236" s="2217"/>
      <c r="AP236" s="2217"/>
      <c r="AQ236" s="2218">
        <f t="shared" si="204"/>
        <v>0</v>
      </c>
      <c r="AR236" s="2217"/>
      <c r="AS236" s="2217"/>
      <c r="AT236" s="2217"/>
      <c r="AU236" s="2217"/>
      <c r="AV236" s="2218">
        <f t="shared" si="205"/>
        <v>0</v>
      </c>
      <c r="AW236" s="2217"/>
      <c r="AX236" s="2217"/>
      <c r="AY236" s="2217"/>
      <c r="AZ236" s="2217"/>
      <c r="BA236" s="2218">
        <f t="shared" si="206"/>
        <v>0</v>
      </c>
      <c r="BB236" s="2217"/>
      <c r="BC236" s="2217"/>
      <c r="BD236" s="2217"/>
      <c r="BE236" s="2217"/>
      <c r="BF236" s="2218">
        <f t="shared" si="207"/>
        <v>0</v>
      </c>
      <c r="BG236" s="2217"/>
      <c r="BH236" s="2217"/>
      <c r="BI236" s="2217"/>
      <c r="BJ236" s="2217"/>
      <c r="BK236" s="2218">
        <f t="shared" si="208"/>
        <v>0</v>
      </c>
      <c r="BL236" s="2217"/>
      <c r="BM236" s="2217"/>
      <c r="BN236" s="2217"/>
      <c r="BO236" s="2217"/>
      <c r="BP236" s="2217"/>
      <c r="BQ236" s="2218">
        <f t="shared" si="209"/>
        <v>0</v>
      </c>
      <c r="BR236" s="2217"/>
      <c r="BS236" s="2217"/>
      <c r="BT236" s="2217"/>
    </row>
    <row r="237" spans="1:72">
      <c r="A237" s="2215" t="s">
        <v>2207</v>
      </c>
      <c r="B237" s="2216" t="s">
        <v>2167</v>
      </c>
      <c r="C237" s="2218">
        <f t="shared" si="196"/>
        <v>0</v>
      </c>
      <c r="D237" s="2217"/>
      <c r="E237" s="2217"/>
      <c r="F237" s="2217"/>
      <c r="G237" s="2217"/>
      <c r="H237" s="2218">
        <f t="shared" si="197"/>
        <v>0</v>
      </c>
      <c r="I237" s="2217"/>
      <c r="J237" s="2217"/>
      <c r="K237" s="2217"/>
      <c r="L237" s="2217"/>
      <c r="M237" s="2218">
        <f t="shared" si="198"/>
        <v>0</v>
      </c>
      <c r="N237" s="2217"/>
      <c r="O237" s="2217"/>
      <c r="P237" s="2217"/>
      <c r="Q237" s="2217"/>
      <c r="R237" s="2218">
        <f t="shared" si="199"/>
        <v>0</v>
      </c>
      <c r="S237" s="2217"/>
      <c r="T237" s="2217"/>
      <c r="U237" s="2217"/>
      <c r="V237" s="2217"/>
      <c r="W237" s="2218">
        <f t="shared" si="200"/>
        <v>0</v>
      </c>
      <c r="X237" s="2217"/>
      <c r="Y237" s="2217"/>
      <c r="Z237" s="2217"/>
      <c r="AA237" s="2217"/>
      <c r="AB237" s="2218">
        <f t="shared" si="201"/>
        <v>0</v>
      </c>
      <c r="AC237" s="2217"/>
      <c r="AD237" s="2217"/>
      <c r="AE237" s="2217"/>
      <c r="AF237" s="2217"/>
      <c r="AG237" s="2218">
        <f t="shared" si="202"/>
        <v>0</v>
      </c>
      <c r="AH237" s="2217"/>
      <c r="AI237" s="2217"/>
      <c r="AJ237" s="2217"/>
      <c r="AK237" s="2217"/>
      <c r="AL237" s="2218">
        <f t="shared" si="203"/>
        <v>0</v>
      </c>
      <c r="AM237" s="2217"/>
      <c r="AN237" s="2217"/>
      <c r="AO237" s="2217"/>
      <c r="AP237" s="2217"/>
      <c r="AQ237" s="2218">
        <f t="shared" si="204"/>
        <v>0</v>
      </c>
      <c r="AR237" s="2217"/>
      <c r="AS237" s="2217"/>
      <c r="AT237" s="2217"/>
      <c r="AU237" s="2217"/>
      <c r="AV237" s="2218">
        <f t="shared" si="205"/>
        <v>0</v>
      </c>
      <c r="AW237" s="2217"/>
      <c r="AX237" s="2217"/>
      <c r="AY237" s="2217"/>
      <c r="AZ237" s="2217"/>
      <c r="BA237" s="2218">
        <f t="shared" si="206"/>
        <v>0</v>
      </c>
      <c r="BB237" s="2217"/>
      <c r="BC237" s="2217"/>
      <c r="BD237" s="2217"/>
      <c r="BE237" s="2217"/>
      <c r="BF237" s="2218">
        <f t="shared" si="207"/>
        <v>0</v>
      </c>
      <c r="BG237" s="2217"/>
      <c r="BH237" s="2217"/>
      <c r="BI237" s="2217"/>
      <c r="BJ237" s="2217"/>
      <c r="BK237" s="2218">
        <f t="shared" si="208"/>
        <v>0</v>
      </c>
      <c r="BL237" s="2217"/>
      <c r="BM237" s="2217"/>
      <c r="BN237" s="2217"/>
      <c r="BO237" s="2217"/>
      <c r="BP237" s="2217"/>
      <c r="BQ237" s="2218">
        <f t="shared" si="209"/>
        <v>0</v>
      </c>
      <c r="BR237" s="2217"/>
      <c r="BS237" s="2217"/>
      <c r="BT237" s="2217"/>
    </row>
    <row r="238" spans="1:72">
      <c r="A238" s="2215" t="s">
        <v>1948</v>
      </c>
      <c r="B238" s="2216" t="s">
        <v>2167</v>
      </c>
      <c r="C238" s="2218">
        <f t="shared" si="196"/>
        <v>0</v>
      </c>
      <c r="D238" s="2217"/>
      <c r="E238" s="2217"/>
      <c r="F238" s="2217"/>
      <c r="G238" s="2217"/>
      <c r="H238" s="2218">
        <f t="shared" si="197"/>
        <v>0</v>
      </c>
      <c r="I238" s="2217"/>
      <c r="J238" s="2217"/>
      <c r="K238" s="2217"/>
      <c r="L238" s="2217"/>
      <c r="M238" s="2218">
        <f t="shared" si="198"/>
        <v>0</v>
      </c>
      <c r="N238" s="2217"/>
      <c r="O238" s="2217"/>
      <c r="P238" s="2217"/>
      <c r="Q238" s="2217"/>
      <c r="R238" s="2218">
        <f t="shared" si="199"/>
        <v>0</v>
      </c>
      <c r="S238" s="2217"/>
      <c r="T238" s="2217"/>
      <c r="U238" s="2217"/>
      <c r="V238" s="2217"/>
      <c r="W238" s="2218">
        <f t="shared" si="200"/>
        <v>0</v>
      </c>
      <c r="X238" s="2217"/>
      <c r="Y238" s="2217"/>
      <c r="Z238" s="2217"/>
      <c r="AA238" s="2217"/>
      <c r="AB238" s="2218">
        <f t="shared" si="201"/>
        <v>0</v>
      </c>
      <c r="AC238" s="2217"/>
      <c r="AD238" s="2217"/>
      <c r="AE238" s="2217"/>
      <c r="AF238" s="2217"/>
      <c r="AG238" s="2218">
        <f t="shared" si="202"/>
        <v>0</v>
      </c>
      <c r="AH238" s="2217"/>
      <c r="AI238" s="2217"/>
      <c r="AJ238" s="2217"/>
      <c r="AK238" s="2217"/>
      <c r="AL238" s="2218">
        <f t="shared" si="203"/>
        <v>0</v>
      </c>
      <c r="AM238" s="2217"/>
      <c r="AN238" s="2217"/>
      <c r="AO238" s="2217"/>
      <c r="AP238" s="2217"/>
      <c r="AQ238" s="2218">
        <f t="shared" si="204"/>
        <v>0</v>
      </c>
      <c r="AR238" s="2217"/>
      <c r="AS238" s="2217"/>
      <c r="AT238" s="2217"/>
      <c r="AU238" s="2217"/>
      <c r="AV238" s="2218">
        <f t="shared" si="205"/>
        <v>0</v>
      </c>
      <c r="AW238" s="2217"/>
      <c r="AX238" s="2217"/>
      <c r="AY238" s="2217"/>
      <c r="AZ238" s="2217"/>
      <c r="BA238" s="2218">
        <f t="shared" si="206"/>
        <v>0</v>
      </c>
      <c r="BB238" s="2217"/>
      <c r="BC238" s="2217"/>
      <c r="BD238" s="2217"/>
      <c r="BE238" s="2217"/>
      <c r="BF238" s="2218">
        <f t="shared" si="207"/>
        <v>0</v>
      </c>
      <c r="BG238" s="2217"/>
      <c r="BH238" s="2217"/>
      <c r="BI238" s="2217"/>
      <c r="BJ238" s="2217"/>
      <c r="BK238" s="2218">
        <f t="shared" si="208"/>
        <v>0</v>
      </c>
      <c r="BL238" s="2217"/>
      <c r="BM238" s="2217"/>
      <c r="BN238" s="2217"/>
      <c r="BO238" s="2217"/>
      <c r="BP238" s="2217"/>
      <c r="BQ238" s="2218">
        <f t="shared" si="209"/>
        <v>0</v>
      </c>
      <c r="BR238" s="2217"/>
      <c r="BS238" s="2217"/>
      <c r="BT238" s="2217"/>
    </row>
    <row r="239" spans="1:72">
      <c r="A239" s="2215" t="s">
        <v>2208</v>
      </c>
      <c r="B239" s="2216" t="s">
        <v>2167</v>
      </c>
      <c r="C239" s="2218">
        <f t="shared" si="196"/>
        <v>0</v>
      </c>
      <c r="D239" s="2217"/>
      <c r="E239" s="2217"/>
      <c r="F239" s="2217"/>
      <c r="G239" s="2217"/>
      <c r="H239" s="2218">
        <f t="shared" si="197"/>
        <v>0</v>
      </c>
      <c r="I239" s="2217"/>
      <c r="J239" s="2217"/>
      <c r="K239" s="2217"/>
      <c r="L239" s="2217"/>
      <c r="M239" s="2218">
        <f t="shared" si="198"/>
        <v>0</v>
      </c>
      <c r="N239" s="2217"/>
      <c r="O239" s="2217"/>
      <c r="P239" s="2217"/>
      <c r="Q239" s="2217"/>
      <c r="R239" s="2218">
        <f t="shared" si="199"/>
        <v>0</v>
      </c>
      <c r="S239" s="2217"/>
      <c r="T239" s="2217"/>
      <c r="U239" s="2217"/>
      <c r="V239" s="2217"/>
      <c r="W239" s="2218">
        <f t="shared" si="200"/>
        <v>0</v>
      </c>
      <c r="X239" s="2217"/>
      <c r="Y239" s="2217"/>
      <c r="Z239" s="2217"/>
      <c r="AA239" s="2217"/>
      <c r="AB239" s="2218">
        <f t="shared" si="201"/>
        <v>0</v>
      </c>
      <c r="AC239" s="2217"/>
      <c r="AD239" s="2217"/>
      <c r="AE239" s="2217"/>
      <c r="AF239" s="2217"/>
      <c r="AG239" s="2218">
        <f t="shared" si="202"/>
        <v>0</v>
      </c>
      <c r="AH239" s="2217"/>
      <c r="AI239" s="2217"/>
      <c r="AJ239" s="2217"/>
      <c r="AK239" s="2217"/>
      <c r="AL239" s="2218">
        <f t="shared" si="203"/>
        <v>0</v>
      </c>
      <c r="AM239" s="2217"/>
      <c r="AN239" s="2217"/>
      <c r="AO239" s="2217"/>
      <c r="AP239" s="2217"/>
      <c r="AQ239" s="2218">
        <f t="shared" si="204"/>
        <v>0</v>
      </c>
      <c r="AR239" s="2217"/>
      <c r="AS239" s="2217"/>
      <c r="AT239" s="2217"/>
      <c r="AU239" s="2217"/>
      <c r="AV239" s="2218">
        <f t="shared" si="205"/>
        <v>0</v>
      </c>
      <c r="AW239" s="2217"/>
      <c r="AX239" s="2217"/>
      <c r="AY239" s="2217"/>
      <c r="AZ239" s="2217"/>
      <c r="BA239" s="2218">
        <f t="shared" si="206"/>
        <v>0</v>
      </c>
      <c r="BB239" s="2217"/>
      <c r="BC239" s="2217"/>
      <c r="BD239" s="2217"/>
      <c r="BE239" s="2217"/>
      <c r="BF239" s="2218">
        <f t="shared" si="207"/>
        <v>0</v>
      </c>
      <c r="BG239" s="2217"/>
      <c r="BH239" s="2217"/>
      <c r="BI239" s="2217"/>
      <c r="BJ239" s="2217"/>
      <c r="BK239" s="2218">
        <f t="shared" si="208"/>
        <v>0</v>
      </c>
      <c r="BL239" s="2217"/>
      <c r="BM239" s="2217"/>
      <c r="BN239" s="2217"/>
      <c r="BO239" s="2217"/>
      <c r="BP239" s="2217"/>
      <c r="BQ239" s="2218">
        <f t="shared" si="209"/>
        <v>0</v>
      </c>
      <c r="BR239" s="2217"/>
      <c r="BS239" s="2217"/>
      <c r="BT239" s="2217"/>
    </row>
  </sheetData>
  <mergeCells count="16">
    <mergeCell ref="BA7:BE7"/>
    <mergeCell ref="BF7:BJ7"/>
    <mergeCell ref="BK7:BO7"/>
    <mergeCell ref="BP7:BT7"/>
    <mergeCell ref="W7:AA7"/>
    <mergeCell ref="AB7:AF7"/>
    <mergeCell ref="AG7:AK7"/>
    <mergeCell ref="AL7:AP7"/>
    <mergeCell ref="AQ7:AU7"/>
    <mergeCell ref="AV7:AZ7"/>
    <mergeCell ref="R7:V7"/>
    <mergeCell ref="A7:A8"/>
    <mergeCell ref="B7:B8"/>
    <mergeCell ref="C7:G7"/>
    <mergeCell ref="H7:L7"/>
    <mergeCell ref="M7:Q7"/>
  </mergeCells>
  <hyperlinks>
    <hyperlink ref="A3" location="Index!A1" display="Index"/>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9" tint="0.59999389629810485"/>
  </sheetPr>
  <dimension ref="A1:BT239"/>
  <sheetViews>
    <sheetView zoomScale="80" zoomScaleNormal="80" workbookViewId="0">
      <pane xSplit="1" ySplit="8" topLeftCell="B9" activePane="bottomRight" state="frozen"/>
      <selection activeCell="E140" sqref="E140"/>
      <selection pane="topRight" activeCell="E140" sqref="E140"/>
      <selection pane="bottomLeft" activeCell="E140" sqref="E140"/>
      <selection pane="bottomRight" activeCell="E140" sqref="E140"/>
    </sheetView>
  </sheetViews>
  <sheetFormatPr defaultRowHeight="12.75"/>
  <cols>
    <col min="1" max="1" width="56.75" style="1100" customWidth="1"/>
    <col min="2" max="2" width="9" style="1100"/>
    <col min="3" max="3" width="8.375" style="1100" customWidth="1"/>
    <col min="4" max="7" width="9" style="1100"/>
    <col min="8" max="8" width="8.375" style="1100" customWidth="1"/>
    <col min="9" max="12" width="9" style="1100"/>
    <col min="13" max="13" width="8.375" style="1100" customWidth="1"/>
    <col min="14" max="17" width="9" style="1100"/>
    <col min="18" max="18" width="8.375" style="1100" customWidth="1"/>
    <col min="19" max="22" width="9" style="1100"/>
    <col min="23" max="23" width="8.375" style="1100" customWidth="1"/>
    <col min="24" max="27" width="9" style="1100"/>
    <col min="28" max="28" width="8.375" style="1100" customWidth="1"/>
    <col min="29" max="32" width="9" style="1100"/>
    <col min="33" max="33" width="8.375" style="1100" customWidth="1"/>
    <col min="34" max="37" width="9" style="1100"/>
    <col min="38" max="38" width="8.375" style="1100" customWidth="1"/>
    <col min="39" max="42" width="9" style="1100"/>
    <col min="43" max="43" width="8.375" style="1100" customWidth="1"/>
    <col min="44" max="47" width="9" style="1100"/>
    <col min="48" max="48" width="8.375" style="1100" customWidth="1"/>
    <col min="49" max="52" width="9" style="1100"/>
    <col min="53" max="53" width="8.375" style="1100" customWidth="1"/>
    <col min="54" max="57" width="9" style="1100"/>
    <col min="58" max="58" width="8.375" style="1100" customWidth="1"/>
    <col min="59" max="62" width="9" style="1100"/>
    <col min="63" max="63" width="8.375" style="1100" customWidth="1"/>
    <col min="64" max="67" width="9" style="1100"/>
    <col min="68" max="68" width="8.375" style="1100" customWidth="1"/>
    <col min="69" max="16384" width="9" style="1100"/>
  </cols>
  <sheetData>
    <row r="1" spans="1:72" ht="24.75">
      <c r="A1" s="2196" t="s">
        <v>155</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197"/>
      <c r="AO1" s="2197"/>
      <c r="AP1" s="2197"/>
      <c r="AQ1" s="2197"/>
      <c r="AR1" s="2197"/>
      <c r="AS1" s="2197"/>
      <c r="AT1" s="2197"/>
      <c r="AU1" s="2197"/>
      <c r="AV1" s="2197"/>
      <c r="AW1" s="2197"/>
      <c r="AX1" s="2197"/>
      <c r="AY1" s="2197"/>
      <c r="AZ1" s="2197"/>
      <c r="BA1" s="2197"/>
      <c r="BB1" s="2197"/>
      <c r="BC1" s="2197"/>
      <c r="BD1" s="2197"/>
      <c r="BE1" s="2197"/>
      <c r="BF1" s="2197"/>
      <c r="BG1" s="2197"/>
      <c r="BH1" s="2197"/>
      <c r="BI1" s="2197"/>
      <c r="BJ1" s="2197"/>
      <c r="BK1" s="2197"/>
      <c r="BL1" s="2197"/>
      <c r="BM1" s="2197"/>
      <c r="BN1" s="2197"/>
      <c r="BO1" s="2197"/>
      <c r="BP1" s="2197"/>
      <c r="BQ1" s="2197"/>
      <c r="BR1" s="2197"/>
      <c r="BS1" s="2197"/>
      <c r="BT1" s="2197"/>
    </row>
    <row r="2" spans="1:72" ht="24.75">
      <c r="A2" s="2198" t="s">
        <v>1287</v>
      </c>
      <c r="B2" s="2199"/>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row>
    <row r="3" spans="1:72" ht="25.5" thickBot="1">
      <c r="A3" s="2228" t="s">
        <v>2016</v>
      </c>
      <c r="B3" s="2201"/>
      <c r="C3" s="2201"/>
      <c r="D3" s="2201"/>
      <c r="E3" s="2201"/>
      <c r="F3" s="2201"/>
      <c r="G3" s="2201"/>
      <c r="H3" s="2201"/>
      <c r="I3" s="2201"/>
      <c r="J3" s="2201"/>
      <c r="K3" s="2201"/>
      <c r="L3" s="2201"/>
      <c r="M3" s="2201"/>
      <c r="N3" s="2201"/>
      <c r="O3" s="2201"/>
      <c r="P3" s="2201"/>
      <c r="Q3" s="2201"/>
      <c r="R3" s="2201"/>
      <c r="S3" s="2201"/>
      <c r="T3" s="2201"/>
      <c r="U3" s="2201"/>
      <c r="V3" s="2201"/>
      <c r="W3" s="2201"/>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c r="BP3" s="2201"/>
      <c r="BQ3" s="2201"/>
      <c r="BR3" s="2201"/>
      <c r="BS3" s="2201"/>
      <c r="BT3" s="2201"/>
    </row>
    <row r="4" spans="1:72">
      <c r="A4" s="2203"/>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row>
    <row r="5" spans="1:72" ht="19.5">
      <c r="A5" s="2229" t="s">
        <v>2221</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row>
    <row r="6" spans="1:72" ht="13.5" thickBot="1"/>
    <row r="7" spans="1:72" s="1040" customFormat="1">
      <c r="A7" s="3753" t="s">
        <v>2018</v>
      </c>
      <c r="B7" s="3755" t="s">
        <v>2019</v>
      </c>
      <c r="C7" s="3750" t="s">
        <v>25</v>
      </c>
      <c r="D7" s="3751"/>
      <c r="E7" s="3751"/>
      <c r="F7" s="3751"/>
      <c r="G7" s="3752"/>
      <c r="H7" s="3750" t="s">
        <v>24</v>
      </c>
      <c r="I7" s="3751"/>
      <c r="J7" s="3751"/>
      <c r="K7" s="3751"/>
      <c r="L7" s="3752"/>
      <c r="M7" s="3750" t="s">
        <v>23</v>
      </c>
      <c r="N7" s="3751"/>
      <c r="O7" s="3751"/>
      <c r="P7" s="3751"/>
      <c r="Q7" s="3752"/>
      <c r="R7" s="3750" t="s">
        <v>22</v>
      </c>
      <c r="S7" s="3751"/>
      <c r="T7" s="3751"/>
      <c r="U7" s="3751"/>
      <c r="V7" s="3752"/>
      <c r="W7" s="3750" t="s">
        <v>21</v>
      </c>
      <c r="X7" s="3751"/>
      <c r="Y7" s="3751"/>
      <c r="Z7" s="3751"/>
      <c r="AA7" s="3752"/>
      <c r="AB7" s="3750" t="s">
        <v>250</v>
      </c>
      <c r="AC7" s="3751"/>
      <c r="AD7" s="3751"/>
      <c r="AE7" s="3751"/>
      <c r="AF7" s="3752"/>
      <c r="AG7" s="3750" t="s">
        <v>2210</v>
      </c>
      <c r="AH7" s="3751"/>
      <c r="AI7" s="3751"/>
      <c r="AJ7" s="3751"/>
      <c r="AK7" s="3752"/>
      <c r="AL7" s="3750" t="s">
        <v>2211</v>
      </c>
      <c r="AM7" s="3751"/>
      <c r="AN7" s="3751"/>
      <c r="AO7" s="3751"/>
      <c r="AP7" s="3752"/>
      <c r="AQ7" s="3750" t="s">
        <v>2212</v>
      </c>
      <c r="AR7" s="3751"/>
      <c r="AS7" s="3751"/>
      <c r="AT7" s="3751"/>
      <c r="AU7" s="3752"/>
      <c r="AV7" s="3750" t="s">
        <v>1657</v>
      </c>
      <c r="AW7" s="3751"/>
      <c r="AX7" s="3751"/>
      <c r="AY7" s="3751"/>
      <c r="AZ7" s="3752"/>
      <c r="BA7" s="3750" t="s">
        <v>2213</v>
      </c>
      <c r="BB7" s="3751"/>
      <c r="BC7" s="3751"/>
      <c r="BD7" s="3751"/>
      <c r="BE7" s="3752"/>
      <c r="BF7" s="3750" t="s">
        <v>2214</v>
      </c>
      <c r="BG7" s="3751"/>
      <c r="BH7" s="3751"/>
      <c r="BI7" s="3751"/>
      <c r="BJ7" s="3752"/>
      <c r="BK7" s="3750" t="s">
        <v>2215</v>
      </c>
      <c r="BL7" s="3751"/>
      <c r="BM7" s="3751"/>
      <c r="BN7" s="3751"/>
      <c r="BO7" s="3752"/>
      <c r="BP7" s="3750" t="s">
        <v>1658</v>
      </c>
      <c r="BQ7" s="3751"/>
      <c r="BR7" s="3751"/>
      <c r="BS7" s="3751"/>
      <c r="BT7" s="3752"/>
    </row>
    <row r="8" spans="1:72" s="1040" customFormat="1" ht="13.5" thickBot="1">
      <c r="A8" s="3754"/>
      <c r="B8" s="3756"/>
      <c r="C8" s="2230" t="s">
        <v>8</v>
      </c>
      <c r="D8" s="2230" t="s">
        <v>2216</v>
      </c>
      <c r="E8" s="2230" t="s">
        <v>2217</v>
      </c>
      <c r="F8" s="2230" t="s">
        <v>2218</v>
      </c>
      <c r="G8" s="2230" t="s">
        <v>2219</v>
      </c>
      <c r="H8" s="2230" t="s">
        <v>8</v>
      </c>
      <c r="I8" s="2230" t="s">
        <v>2216</v>
      </c>
      <c r="J8" s="2230" t="s">
        <v>2217</v>
      </c>
      <c r="K8" s="2230" t="s">
        <v>2218</v>
      </c>
      <c r="L8" s="2230" t="s">
        <v>2219</v>
      </c>
      <c r="M8" s="2230" t="s">
        <v>8</v>
      </c>
      <c r="N8" s="2230" t="s">
        <v>2216</v>
      </c>
      <c r="O8" s="2230" t="s">
        <v>2217</v>
      </c>
      <c r="P8" s="2230" t="s">
        <v>2218</v>
      </c>
      <c r="Q8" s="2230" t="s">
        <v>2219</v>
      </c>
      <c r="R8" s="2230" t="s">
        <v>8</v>
      </c>
      <c r="S8" s="2230" t="s">
        <v>2216</v>
      </c>
      <c r="T8" s="2230" t="s">
        <v>2217</v>
      </c>
      <c r="U8" s="2230" t="s">
        <v>2218</v>
      </c>
      <c r="V8" s="2230" t="s">
        <v>2219</v>
      </c>
      <c r="W8" s="2230" t="s">
        <v>8</v>
      </c>
      <c r="X8" s="2230" t="s">
        <v>2216</v>
      </c>
      <c r="Y8" s="2230" t="s">
        <v>2217</v>
      </c>
      <c r="Z8" s="2230" t="s">
        <v>2218</v>
      </c>
      <c r="AA8" s="2230" t="s">
        <v>2219</v>
      </c>
      <c r="AB8" s="2230" t="s">
        <v>8</v>
      </c>
      <c r="AC8" s="2230" t="s">
        <v>2216</v>
      </c>
      <c r="AD8" s="2230" t="s">
        <v>2217</v>
      </c>
      <c r="AE8" s="2230" t="s">
        <v>2218</v>
      </c>
      <c r="AF8" s="2230" t="s">
        <v>2219</v>
      </c>
      <c r="AG8" s="2230" t="s">
        <v>8</v>
      </c>
      <c r="AH8" s="2230" t="s">
        <v>2216</v>
      </c>
      <c r="AI8" s="2230" t="s">
        <v>2217</v>
      </c>
      <c r="AJ8" s="2230" t="s">
        <v>2218</v>
      </c>
      <c r="AK8" s="2230" t="s">
        <v>2219</v>
      </c>
      <c r="AL8" s="2230" t="s">
        <v>8</v>
      </c>
      <c r="AM8" s="2230" t="s">
        <v>2216</v>
      </c>
      <c r="AN8" s="2230" t="s">
        <v>2217</v>
      </c>
      <c r="AO8" s="2230" t="s">
        <v>2218</v>
      </c>
      <c r="AP8" s="2230" t="s">
        <v>2219</v>
      </c>
      <c r="AQ8" s="2230" t="s">
        <v>8</v>
      </c>
      <c r="AR8" s="2230" t="s">
        <v>2216</v>
      </c>
      <c r="AS8" s="2230" t="s">
        <v>2217</v>
      </c>
      <c r="AT8" s="2230" t="s">
        <v>2218</v>
      </c>
      <c r="AU8" s="2230" t="s">
        <v>2219</v>
      </c>
      <c r="AV8" s="2230" t="s">
        <v>8</v>
      </c>
      <c r="AW8" s="2230" t="s">
        <v>2216</v>
      </c>
      <c r="AX8" s="2230" t="s">
        <v>2217</v>
      </c>
      <c r="AY8" s="2230" t="s">
        <v>2218</v>
      </c>
      <c r="AZ8" s="2230" t="s">
        <v>2219</v>
      </c>
      <c r="BA8" s="2230" t="s">
        <v>8</v>
      </c>
      <c r="BB8" s="2230" t="s">
        <v>2216</v>
      </c>
      <c r="BC8" s="2230" t="s">
        <v>2217</v>
      </c>
      <c r="BD8" s="2230" t="s">
        <v>2218</v>
      </c>
      <c r="BE8" s="2230" t="s">
        <v>2219</v>
      </c>
      <c r="BF8" s="2230" t="s">
        <v>8</v>
      </c>
      <c r="BG8" s="2230" t="s">
        <v>2216</v>
      </c>
      <c r="BH8" s="2230" t="s">
        <v>2217</v>
      </c>
      <c r="BI8" s="2230" t="s">
        <v>2218</v>
      </c>
      <c r="BJ8" s="2230" t="s">
        <v>2219</v>
      </c>
      <c r="BK8" s="2230" t="s">
        <v>8</v>
      </c>
      <c r="BL8" s="2230" t="s">
        <v>2216</v>
      </c>
      <c r="BM8" s="2230" t="s">
        <v>2217</v>
      </c>
      <c r="BN8" s="2230" t="s">
        <v>2218</v>
      </c>
      <c r="BO8" s="2230" t="s">
        <v>2219</v>
      </c>
      <c r="BP8" s="2230" t="s">
        <v>8</v>
      </c>
      <c r="BQ8" s="2230" t="s">
        <v>2216</v>
      </c>
      <c r="BR8" s="2230" t="s">
        <v>2217</v>
      </c>
      <c r="BS8" s="2230" t="s">
        <v>2218</v>
      </c>
      <c r="BT8" s="2230" t="s">
        <v>2219</v>
      </c>
    </row>
    <row r="9" spans="1:72" s="2214" customFormat="1">
      <c r="A9" s="2211" t="s">
        <v>2022</v>
      </c>
      <c r="B9" s="2212"/>
      <c r="C9" s="2213"/>
      <c r="D9" s="2213"/>
      <c r="E9" s="2213"/>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13"/>
      <c r="AP9" s="2213"/>
      <c r="AQ9" s="2213"/>
      <c r="AR9" s="2213"/>
      <c r="AS9" s="2213"/>
      <c r="AT9" s="2213"/>
      <c r="AU9" s="2213"/>
      <c r="AV9" s="2213"/>
      <c r="AW9" s="2213"/>
      <c r="AX9" s="2213"/>
      <c r="AY9" s="2213"/>
      <c r="AZ9" s="2213"/>
      <c r="BA9" s="2213"/>
      <c r="BB9" s="2213"/>
      <c r="BC9" s="2213"/>
      <c r="BD9" s="2213"/>
      <c r="BE9" s="2213"/>
      <c r="BF9" s="2213"/>
      <c r="BG9" s="2213"/>
      <c r="BH9" s="2213"/>
      <c r="BI9" s="2213"/>
      <c r="BJ9" s="2213"/>
      <c r="BK9" s="2213"/>
      <c r="BL9" s="2213"/>
      <c r="BM9" s="2213"/>
      <c r="BN9" s="2213"/>
      <c r="BO9" s="2213"/>
      <c r="BP9" s="2213"/>
      <c r="BQ9" s="2213"/>
      <c r="BR9" s="2213"/>
      <c r="BS9" s="2213"/>
      <c r="BT9" s="2213"/>
    </row>
    <row r="10" spans="1:72">
      <c r="A10" s="2215" t="s">
        <v>1920</v>
      </c>
      <c r="B10" s="2216" t="s">
        <v>2023</v>
      </c>
      <c r="C10" s="2218">
        <f>SUM(D10:G10)</f>
        <v>0</v>
      </c>
      <c r="D10" s="2217"/>
      <c r="E10" s="2217"/>
      <c r="F10" s="2217"/>
      <c r="G10" s="2217"/>
      <c r="H10" s="2218">
        <f>SUM(I10:L10)</f>
        <v>0</v>
      </c>
      <c r="I10" s="2217"/>
      <c r="J10" s="2217"/>
      <c r="K10" s="2217"/>
      <c r="L10" s="2217"/>
      <c r="M10" s="2218">
        <f>SUM(N10:Q10)</f>
        <v>0</v>
      </c>
      <c r="N10" s="2217"/>
      <c r="O10" s="2217"/>
      <c r="P10" s="2217"/>
      <c r="Q10" s="2217"/>
      <c r="R10" s="2218">
        <f>SUM(S10:V10)</f>
        <v>0</v>
      </c>
      <c r="S10" s="2217"/>
      <c r="T10" s="2217"/>
      <c r="U10" s="2217"/>
      <c r="V10" s="2217"/>
      <c r="W10" s="2218">
        <f>SUM(X10:AA10)</f>
        <v>0</v>
      </c>
      <c r="X10" s="2217"/>
      <c r="Y10" s="2217"/>
      <c r="Z10" s="2217"/>
      <c r="AA10" s="2217"/>
      <c r="AB10" s="2218">
        <f>SUM(AC10:AF10)</f>
        <v>0</v>
      </c>
      <c r="AC10" s="2217"/>
      <c r="AD10" s="2217"/>
      <c r="AE10" s="2217"/>
      <c r="AF10" s="2217"/>
      <c r="AG10" s="2218">
        <f>SUM(AH10:AK10)</f>
        <v>0</v>
      </c>
      <c r="AH10" s="2217"/>
      <c r="AI10" s="2217"/>
      <c r="AJ10" s="2217"/>
      <c r="AK10" s="2217"/>
      <c r="AL10" s="2218">
        <f>SUM(AM10:AP10)</f>
        <v>0</v>
      </c>
      <c r="AM10" s="2217"/>
      <c r="AN10" s="2217"/>
      <c r="AO10" s="2217"/>
      <c r="AP10" s="2217"/>
      <c r="AQ10" s="2218">
        <f>SUM(AR10:AU10)</f>
        <v>0</v>
      </c>
      <c r="AR10" s="2217"/>
      <c r="AS10" s="2217"/>
      <c r="AT10" s="2217"/>
      <c r="AU10" s="2217"/>
      <c r="AV10" s="2218">
        <f>SUM(AW10:AZ10)</f>
        <v>0</v>
      </c>
      <c r="AW10" s="2217"/>
      <c r="AX10" s="2217"/>
      <c r="AY10" s="2217"/>
      <c r="AZ10" s="2217"/>
      <c r="BA10" s="2218">
        <f>SUM(BB10:BE10)</f>
        <v>0</v>
      </c>
      <c r="BB10" s="2217"/>
      <c r="BC10" s="2217"/>
      <c r="BD10" s="2217"/>
      <c r="BE10" s="2217"/>
      <c r="BF10" s="2218">
        <f>SUM(BG10:BJ10)</f>
        <v>0</v>
      </c>
      <c r="BG10" s="2217"/>
      <c r="BH10" s="2217"/>
      <c r="BI10" s="2217"/>
      <c r="BJ10" s="2217"/>
      <c r="BK10" s="2218">
        <f>SUM(BL10:BO10)</f>
        <v>0</v>
      </c>
      <c r="BL10" s="2217"/>
      <c r="BM10" s="2217"/>
      <c r="BN10" s="2217"/>
      <c r="BO10" s="2217"/>
      <c r="BP10" s="2217"/>
      <c r="BQ10" s="2218">
        <f>SUM(BR10:BU10)</f>
        <v>0</v>
      </c>
      <c r="BR10" s="2217"/>
      <c r="BS10" s="2217"/>
      <c r="BT10" s="2217"/>
    </row>
    <row r="11" spans="1:72">
      <c r="A11" s="2215" t="s">
        <v>1922</v>
      </c>
      <c r="B11" s="2216" t="s">
        <v>2023</v>
      </c>
      <c r="C11" s="2218">
        <f t="shared" ref="C11:C20" si="0">SUM(D11:G11)</f>
        <v>0</v>
      </c>
      <c r="D11" s="2217"/>
      <c r="E11" s="2217"/>
      <c r="F11" s="2217"/>
      <c r="G11" s="2217"/>
      <c r="H11" s="2218">
        <f t="shared" ref="H11:H20" si="1">SUM(I11:L11)</f>
        <v>0</v>
      </c>
      <c r="I11" s="2217"/>
      <c r="J11" s="2217"/>
      <c r="K11" s="2217"/>
      <c r="L11" s="2217"/>
      <c r="M11" s="2218">
        <f t="shared" ref="M11:M20" si="2">SUM(N11:Q11)</f>
        <v>0</v>
      </c>
      <c r="N11" s="2217"/>
      <c r="O11" s="2217"/>
      <c r="P11" s="2217"/>
      <c r="Q11" s="2217"/>
      <c r="R11" s="2218">
        <f t="shared" ref="R11:R20" si="3">SUM(S11:V11)</f>
        <v>0</v>
      </c>
      <c r="S11" s="2217"/>
      <c r="T11" s="2217"/>
      <c r="U11" s="2217"/>
      <c r="V11" s="2217"/>
      <c r="W11" s="2218">
        <f t="shared" ref="W11:W20" si="4">SUM(X11:AA11)</f>
        <v>0</v>
      </c>
      <c r="X11" s="2217"/>
      <c r="Y11" s="2217"/>
      <c r="Z11" s="2217"/>
      <c r="AA11" s="2217"/>
      <c r="AB11" s="2218">
        <f t="shared" ref="AB11:AB20" si="5">SUM(AC11:AF11)</f>
        <v>0</v>
      </c>
      <c r="AC11" s="2217"/>
      <c r="AD11" s="2217"/>
      <c r="AE11" s="2217"/>
      <c r="AF11" s="2217"/>
      <c r="AG11" s="2218">
        <f t="shared" ref="AG11:AG20" si="6">SUM(AH11:AK11)</f>
        <v>0</v>
      </c>
      <c r="AH11" s="2217"/>
      <c r="AI11" s="2217"/>
      <c r="AJ11" s="2217"/>
      <c r="AK11" s="2217"/>
      <c r="AL11" s="2218">
        <f t="shared" ref="AL11:AL20" si="7">SUM(AM11:AP11)</f>
        <v>0</v>
      </c>
      <c r="AM11" s="2217"/>
      <c r="AN11" s="2217"/>
      <c r="AO11" s="2217"/>
      <c r="AP11" s="2217"/>
      <c r="AQ11" s="2218">
        <f t="shared" ref="AQ11:AQ20" si="8">SUM(AR11:AU11)</f>
        <v>0</v>
      </c>
      <c r="AR11" s="2217"/>
      <c r="AS11" s="2217"/>
      <c r="AT11" s="2217"/>
      <c r="AU11" s="2217"/>
      <c r="AV11" s="2218">
        <f t="shared" ref="AV11:AV20" si="9">SUM(AW11:AZ11)</f>
        <v>0</v>
      </c>
      <c r="AW11" s="2217"/>
      <c r="AX11" s="2217"/>
      <c r="AY11" s="2217"/>
      <c r="AZ11" s="2217"/>
      <c r="BA11" s="2218">
        <f t="shared" ref="BA11:BA20" si="10">SUM(BB11:BE11)</f>
        <v>0</v>
      </c>
      <c r="BB11" s="2217"/>
      <c r="BC11" s="2217"/>
      <c r="BD11" s="2217"/>
      <c r="BE11" s="2217"/>
      <c r="BF11" s="2218">
        <f t="shared" ref="BF11:BF20" si="11">SUM(BG11:BJ11)</f>
        <v>0</v>
      </c>
      <c r="BG11" s="2217"/>
      <c r="BH11" s="2217"/>
      <c r="BI11" s="2217"/>
      <c r="BJ11" s="2217"/>
      <c r="BK11" s="2218">
        <f t="shared" ref="BK11:BK20" si="12">SUM(BL11:BO11)</f>
        <v>0</v>
      </c>
      <c r="BL11" s="2217"/>
      <c r="BM11" s="2217"/>
      <c r="BN11" s="2217"/>
      <c r="BO11" s="2217"/>
      <c r="BP11" s="2217"/>
      <c r="BQ11" s="2218">
        <f t="shared" ref="BQ11:BQ20" si="13">SUM(BR11:BU11)</f>
        <v>0</v>
      </c>
      <c r="BR11" s="2217"/>
      <c r="BS11" s="2217"/>
      <c r="BT11" s="2217"/>
    </row>
    <row r="12" spans="1:72">
      <c r="A12" s="2215" t="s">
        <v>1921</v>
      </c>
      <c r="B12" s="2216" t="s">
        <v>2023</v>
      </c>
      <c r="C12" s="2218">
        <f t="shared" si="0"/>
        <v>0</v>
      </c>
      <c r="D12" s="2217"/>
      <c r="E12" s="2217"/>
      <c r="F12" s="2217"/>
      <c r="G12" s="2217"/>
      <c r="H12" s="2218">
        <f t="shared" si="1"/>
        <v>0</v>
      </c>
      <c r="I12" s="2217"/>
      <c r="J12" s="2217"/>
      <c r="K12" s="2217"/>
      <c r="L12" s="2217"/>
      <c r="M12" s="2218">
        <f t="shared" si="2"/>
        <v>0</v>
      </c>
      <c r="N12" s="2217"/>
      <c r="O12" s="2217"/>
      <c r="P12" s="2217"/>
      <c r="Q12" s="2217"/>
      <c r="R12" s="2218">
        <f t="shared" si="3"/>
        <v>0</v>
      </c>
      <c r="S12" s="2217"/>
      <c r="T12" s="2217"/>
      <c r="U12" s="2217"/>
      <c r="V12" s="2217"/>
      <c r="W12" s="2218">
        <f t="shared" si="4"/>
        <v>0</v>
      </c>
      <c r="X12" s="2217"/>
      <c r="Y12" s="2217"/>
      <c r="Z12" s="2217"/>
      <c r="AA12" s="2217"/>
      <c r="AB12" s="2218">
        <f t="shared" si="5"/>
        <v>0</v>
      </c>
      <c r="AC12" s="2217"/>
      <c r="AD12" s="2217"/>
      <c r="AE12" s="2217"/>
      <c r="AF12" s="2217"/>
      <c r="AG12" s="2218">
        <f t="shared" si="6"/>
        <v>0</v>
      </c>
      <c r="AH12" s="2217"/>
      <c r="AI12" s="2217"/>
      <c r="AJ12" s="2217"/>
      <c r="AK12" s="2217"/>
      <c r="AL12" s="2218">
        <f t="shared" si="7"/>
        <v>0</v>
      </c>
      <c r="AM12" s="2217"/>
      <c r="AN12" s="2217"/>
      <c r="AO12" s="2217"/>
      <c r="AP12" s="2217"/>
      <c r="AQ12" s="2218">
        <f t="shared" si="8"/>
        <v>0</v>
      </c>
      <c r="AR12" s="2217"/>
      <c r="AS12" s="2217"/>
      <c r="AT12" s="2217"/>
      <c r="AU12" s="2217"/>
      <c r="AV12" s="2218">
        <f t="shared" si="9"/>
        <v>0</v>
      </c>
      <c r="AW12" s="2217"/>
      <c r="AX12" s="2217"/>
      <c r="AY12" s="2217"/>
      <c r="AZ12" s="2217"/>
      <c r="BA12" s="2218">
        <f t="shared" si="10"/>
        <v>0</v>
      </c>
      <c r="BB12" s="2217"/>
      <c r="BC12" s="2217"/>
      <c r="BD12" s="2217"/>
      <c r="BE12" s="2217"/>
      <c r="BF12" s="2218">
        <f t="shared" si="11"/>
        <v>0</v>
      </c>
      <c r="BG12" s="2217"/>
      <c r="BH12" s="2217"/>
      <c r="BI12" s="2217"/>
      <c r="BJ12" s="2217"/>
      <c r="BK12" s="2218">
        <f t="shared" si="12"/>
        <v>0</v>
      </c>
      <c r="BL12" s="2217"/>
      <c r="BM12" s="2217"/>
      <c r="BN12" s="2217"/>
      <c r="BO12" s="2217"/>
      <c r="BP12" s="2217"/>
      <c r="BQ12" s="2218">
        <f t="shared" si="13"/>
        <v>0</v>
      </c>
      <c r="BR12" s="2217"/>
      <c r="BS12" s="2217"/>
      <c r="BT12" s="2217"/>
    </row>
    <row r="13" spans="1:72">
      <c r="A13" s="2215" t="s">
        <v>2024</v>
      </c>
      <c r="B13" s="2216" t="s">
        <v>2023</v>
      </c>
      <c r="C13" s="2218">
        <f t="shared" si="0"/>
        <v>0</v>
      </c>
      <c r="D13" s="2217"/>
      <c r="E13" s="2217"/>
      <c r="F13" s="2217"/>
      <c r="G13" s="2217"/>
      <c r="H13" s="2218">
        <f t="shared" si="1"/>
        <v>0</v>
      </c>
      <c r="I13" s="2217"/>
      <c r="J13" s="2217"/>
      <c r="K13" s="2217"/>
      <c r="L13" s="2217"/>
      <c r="M13" s="2218">
        <f t="shared" si="2"/>
        <v>0</v>
      </c>
      <c r="N13" s="2217"/>
      <c r="O13" s="2217"/>
      <c r="P13" s="2217"/>
      <c r="Q13" s="2217"/>
      <c r="R13" s="2218">
        <f t="shared" si="3"/>
        <v>0</v>
      </c>
      <c r="S13" s="2217"/>
      <c r="T13" s="2217"/>
      <c r="U13" s="2217"/>
      <c r="V13" s="2217"/>
      <c r="W13" s="2218">
        <f t="shared" si="4"/>
        <v>0</v>
      </c>
      <c r="X13" s="2217"/>
      <c r="Y13" s="2217"/>
      <c r="Z13" s="2217"/>
      <c r="AA13" s="2217"/>
      <c r="AB13" s="2218">
        <f t="shared" si="5"/>
        <v>0</v>
      </c>
      <c r="AC13" s="2217"/>
      <c r="AD13" s="2217"/>
      <c r="AE13" s="2217"/>
      <c r="AF13" s="2217"/>
      <c r="AG13" s="2218">
        <f t="shared" si="6"/>
        <v>0</v>
      </c>
      <c r="AH13" s="2217"/>
      <c r="AI13" s="2217"/>
      <c r="AJ13" s="2217"/>
      <c r="AK13" s="2217"/>
      <c r="AL13" s="2218">
        <f t="shared" si="7"/>
        <v>0</v>
      </c>
      <c r="AM13" s="2217"/>
      <c r="AN13" s="2217"/>
      <c r="AO13" s="2217"/>
      <c r="AP13" s="2217"/>
      <c r="AQ13" s="2218">
        <f t="shared" si="8"/>
        <v>0</v>
      </c>
      <c r="AR13" s="2217"/>
      <c r="AS13" s="2217"/>
      <c r="AT13" s="2217"/>
      <c r="AU13" s="2217"/>
      <c r="AV13" s="2218">
        <f t="shared" si="9"/>
        <v>0</v>
      </c>
      <c r="AW13" s="2217"/>
      <c r="AX13" s="2217"/>
      <c r="AY13" s="2217"/>
      <c r="AZ13" s="2217"/>
      <c r="BA13" s="2218">
        <f t="shared" si="10"/>
        <v>0</v>
      </c>
      <c r="BB13" s="2217"/>
      <c r="BC13" s="2217"/>
      <c r="BD13" s="2217"/>
      <c r="BE13" s="2217"/>
      <c r="BF13" s="2218">
        <f t="shared" si="11"/>
        <v>0</v>
      </c>
      <c r="BG13" s="2217"/>
      <c r="BH13" s="2217"/>
      <c r="BI13" s="2217"/>
      <c r="BJ13" s="2217"/>
      <c r="BK13" s="2218">
        <f t="shared" si="12"/>
        <v>0</v>
      </c>
      <c r="BL13" s="2217"/>
      <c r="BM13" s="2217"/>
      <c r="BN13" s="2217"/>
      <c r="BO13" s="2217"/>
      <c r="BP13" s="2217"/>
      <c r="BQ13" s="2218">
        <f t="shared" si="13"/>
        <v>0</v>
      </c>
      <c r="BR13" s="2217"/>
      <c r="BS13" s="2217"/>
      <c r="BT13" s="2217"/>
    </row>
    <row r="14" spans="1:72">
      <c r="A14" s="2215" t="s">
        <v>2025</v>
      </c>
      <c r="B14" s="2216" t="s">
        <v>2023</v>
      </c>
      <c r="C14" s="2218">
        <f t="shared" si="0"/>
        <v>0</v>
      </c>
      <c r="D14" s="2217"/>
      <c r="E14" s="2217"/>
      <c r="F14" s="2217"/>
      <c r="G14" s="2217"/>
      <c r="H14" s="2218">
        <f t="shared" si="1"/>
        <v>0</v>
      </c>
      <c r="I14" s="2217"/>
      <c r="J14" s="2217"/>
      <c r="K14" s="2217"/>
      <c r="L14" s="2217"/>
      <c r="M14" s="2218">
        <f t="shared" si="2"/>
        <v>0</v>
      </c>
      <c r="N14" s="2217"/>
      <c r="O14" s="2217"/>
      <c r="P14" s="2217"/>
      <c r="Q14" s="2217"/>
      <c r="R14" s="2218">
        <f t="shared" si="3"/>
        <v>0</v>
      </c>
      <c r="S14" s="2217"/>
      <c r="T14" s="2217"/>
      <c r="U14" s="2217"/>
      <c r="V14" s="2217"/>
      <c r="W14" s="2218">
        <f t="shared" si="4"/>
        <v>0</v>
      </c>
      <c r="X14" s="2217"/>
      <c r="Y14" s="2217"/>
      <c r="Z14" s="2217"/>
      <c r="AA14" s="2217"/>
      <c r="AB14" s="2218">
        <f t="shared" si="5"/>
        <v>0</v>
      </c>
      <c r="AC14" s="2217"/>
      <c r="AD14" s="2217"/>
      <c r="AE14" s="2217"/>
      <c r="AF14" s="2217"/>
      <c r="AG14" s="2218">
        <f t="shared" si="6"/>
        <v>0</v>
      </c>
      <c r="AH14" s="2217"/>
      <c r="AI14" s="2217"/>
      <c r="AJ14" s="2217"/>
      <c r="AK14" s="2217"/>
      <c r="AL14" s="2218">
        <f t="shared" si="7"/>
        <v>0</v>
      </c>
      <c r="AM14" s="2217"/>
      <c r="AN14" s="2217"/>
      <c r="AO14" s="2217"/>
      <c r="AP14" s="2217"/>
      <c r="AQ14" s="2218">
        <f t="shared" si="8"/>
        <v>0</v>
      </c>
      <c r="AR14" s="2217"/>
      <c r="AS14" s="2217"/>
      <c r="AT14" s="2217"/>
      <c r="AU14" s="2217"/>
      <c r="AV14" s="2218">
        <f t="shared" si="9"/>
        <v>0</v>
      </c>
      <c r="AW14" s="2217"/>
      <c r="AX14" s="2217"/>
      <c r="AY14" s="2217"/>
      <c r="AZ14" s="2217"/>
      <c r="BA14" s="2218">
        <f t="shared" si="10"/>
        <v>0</v>
      </c>
      <c r="BB14" s="2217"/>
      <c r="BC14" s="2217"/>
      <c r="BD14" s="2217"/>
      <c r="BE14" s="2217"/>
      <c r="BF14" s="2218">
        <f t="shared" si="11"/>
        <v>0</v>
      </c>
      <c r="BG14" s="2217"/>
      <c r="BH14" s="2217"/>
      <c r="BI14" s="2217"/>
      <c r="BJ14" s="2217"/>
      <c r="BK14" s="2218">
        <f t="shared" si="12"/>
        <v>0</v>
      </c>
      <c r="BL14" s="2217"/>
      <c r="BM14" s="2217"/>
      <c r="BN14" s="2217"/>
      <c r="BO14" s="2217"/>
      <c r="BP14" s="2217"/>
      <c r="BQ14" s="2218">
        <f t="shared" si="13"/>
        <v>0</v>
      </c>
      <c r="BR14" s="2217"/>
      <c r="BS14" s="2217"/>
      <c r="BT14" s="2217"/>
    </row>
    <row r="15" spans="1:72">
      <c r="A15" s="2215" t="s">
        <v>2026</v>
      </c>
      <c r="B15" s="2216" t="s">
        <v>2023</v>
      </c>
      <c r="C15" s="2218">
        <f t="shared" si="0"/>
        <v>0</v>
      </c>
      <c r="D15" s="2217"/>
      <c r="E15" s="2217"/>
      <c r="F15" s="2217"/>
      <c r="G15" s="2217"/>
      <c r="H15" s="2218">
        <f t="shared" si="1"/>
        <v>0</v>
      </c>
      <c r="I15" s="2217"/>
      <c r="J15" s="2217"/>
      <c r="K15" s="2217"/>
      <c r="L15" s="2217"/>
      <c r="M15" s="2218">
        <f t="shared" si="2"/>
        <v>0</v>
      </c>
      <c r="N15" s="2217"/>
      <c r="O15" s="2217"/>
      <c r="P15" s="2217"/>
      <c r="Q15" s="2217"/>
      <c r="R15" s="2218">
        <f t="shared" si="3"/>
        <v>0</v>
      </c>
      <c r="S15" s="2217"/>
      <c r="T15" s="2217"/>
      <c r="U15" s="2217"/>
      <c r="V15" s="2217"/>
      <c r="W15" s="2218">
        <f t="shared" si="4"/>
        <v>0</v>
      </c>
      <c r="X15" s="2217"/>
      <c r="Y15" s="2217"/>
      <c r="Z15" s="2217"/>
      <c r="AA15" s="2217"/>
      <c r="AB15" s="2218">
        <f t="shared" si="5"/>
        <v>0</v>
      </c>
      <c r="AC15" s="2217"/>
      <c r="AD15" s="2217"/>
      <c r="AE15" s="2217"/>
      <c r="AF15" s="2217"/>
      <c r="AG15" s="2218">
        <f t="shared" si="6"/>
        <v>0</v>
      </c>
      <c r="AH15" s="2217"/>
      <c r="AI15" s="2217"/>
      <c r="AJ15" s="2217"/>
      <c r="AK15" s="2217"/>
      <c r="AL15" s="2218">
        <f t="shared" si="7"/>
        <v>0</v>
      </c>
      <c r="AM15" s="2217"/>
      <c r="AN15" s="2217"/>
      <c r="AO15" s="2217"/>
      <c r="AP15" s="2217"/>
      <c r="AQ15" s="2218">
        <f t="shared" si="8"/>
        <v>0</v>
      </c>
      <c r="AR15" s="2217"/>
      <c r="AS15" s="2217"/>
      <c r="AT15" s="2217"/>
      <c r="AU15" s="2217"/>
      <c r="AV15" s="2218">
        <f t="shared" si="9"/>
        <v>0</v>
      </c>
      <c r="AW15" s="2217"/>
      <c r="AX15" s="2217"/>
      <c r="AY15" s="2217"/>
      <c r="AZ15" s="2217"/>
      <c r="BA15" s="2218">
        <f t="shared" si="10"/>
        <v>0</v>
      </c>
      <c r="BB15" s="2217"/>
      <c r="BC15" s="2217"/>
      <c r="BD15" s="2217"/>
      <c r="BE15" s="2217"/>
      <c r="BF15" s="2218">
        <f t="shared" si="11"/>
        <v>0</v>
      </c>
      <c r="BG15" s="2217"/>
      <c r="BH15" s="2217"/>
      <c r="BI15" s="2217"/>
      <c r="BJ15" s="2217"/>
      <c r="BK15" s="2218">
        <f t="shared" si="12"/>
        <v>0</v>
      </c>
      <c r="BL15" s="2217"/>
      <c r="BM15" s="2217"/>
      <c r="BN15" s="2217"/>
      <c r="BO15" s="2217"/>
      <c r="BP15" s="2217"/>
      <c r="BQ15" s="2218">
        <f t="shared" si="13"/>
        <v>0</v>
      </c>
      <c r="BR15" s="2217"/>
      <c r="BS15" s="2217"/>
      <c r="BT15" s="2217"/>
    </row>
    <row r="16" spans="1:72">
      <c r="A16" s="2215" t="s">
        <v>2027</v>
      </c>
      <c r="B16" s="2216" t="s">
        <v>2023</v>
      </c>
      <c r="C16" s="2218">
        <f t="shared" si="0"/>
        <v>0</v>
      </c>
      <c r="D16" s="2217"/>
      <c r="E16" s="2217"/>
      <c r="F16" s="2217"/>
      <c r="G16" s="2217"/>
      <c r="H16" s="2218">
        <f t="shared" si="1"/>
        <v>0</v>
      </c>
      <c r="I16" s="2217"/>
      <c r="J16" s="2217"/>
      <c r="K16" s="2217"/>
      <c r="L16" s="2217"/>
      <c r="M16" s="2218">
        <f t="shared" si="2"/>
        <v>0</v>
      </c>
      <c r="N16" s="2217"/>
      <c r="O16" s="2217"/>
      <c r="P16" s="2217"/>
      <c r="Q16" s="2217"/>
      <c r="R16" s="2218">
        <f t="shared" si="3"/>
        <v>0</v>
      </c>
      <c r="S16" s="2217"/>
      <c r="T16" s="2217"/>
      <c r="U16" s="2217"/>
      <c r="V16" s="2217"/>
      <c r="W16" s="2218">
        <f t="shared" si="4"/>
        <v>0</v>
      </c>
      <c r="X16" s="2217"/>
      <c r="Y16" s="2217"/>
      <c r="Z16" s="2217"/>
      <c r="AA16" s="2217"/>
      <c r="AB16" s="2218">
        <f t="shared" si="5"/>
        <v>0</v>
      </c>
      <c r="AC16" s="2217"/>
      <c r="AD16" s="2217"/>
      <c r="AE16" s="2217"/>
      <c r="AF16" s="2217"/>
      <c r="AG16" s="2218">
        <f t="shared" si="6"/>
        <v>0</v>
      </c>
      <c r="AH16" s="2217"/>
      <c r="AI16" s="2217"/>
      <c r="AJ16" s="2217"/>
      <c r="AK16" s="2217"/>
      <c r="AL16" s="2218">
        <f t="shared" si="7"/>
        <v>0</v>
      </c>
      <c r="AM16" s="2217"/>
      <c r="AN16" s="2217"/>
      <c r="AO16" s="2217"/>
      <c r="AP16" s="2217"/>
      <c r="AQ16" s="2218">
        <f t="shared" si="8"/>
        <v>0</v>
      </c>
      <c r="AR16" s="2217"/>
      <c r="AS16" s="2217"/>
      <c r="AT16" s="2217"/>
      <c r="AU16" s="2217"/>
      <c r="AV16" s="2218">
        <f t="shared" si="9"/>
        <v>0</v>
      </c>
      <c r="AW16" s="2217"/>
      <c r="AX16" s="2217"/>
      <c r="AY16" s="2217"/>
      <c r="AZ16" s="2217"/>
      <c r="BA16" s="2218">
        <f t="shared" si="10"/>
        <v>0</v>
      </c>
      <c r="BB16" s="2217"/>
      <c r="BC16" s="2217"/>
      <c r="BD16" s="2217"/>
      <c r="BE16" s="2217"/>
      <c r="BF16" s="2218">
        <f t="shared" si="11"/>
        <v>0</v>
      </c>
      <c r="BG16" s="2217"/>
      <c r="BH16" s="2217"/>
      <c r="BI16" s="2217"/>
      <c r="BJ16" s="2217"/>
      <c r="BK16" s="2218">
        <f t="shared" si="12"/>
        <v>0</v>
      </c>
      <c r="BL16" s="2217"/>
      <c r="BM16" s="2217"/>
      <c r="BN16" s="2217"/>
      <c r="BO16" s="2217"/>
      <c r="BP16" s="2217"/>
      <c r="BQ16" s="2218">
        <f t="shared" si="13"/>
        <v>0</v>
      </c>
      <c r="BR16" s="2217"/>
      <c r="BS16" s="2217"/>
      <c r="BT16" s="2217"/>
    </row>
    <row r="17" spans="1:72">
      <c r="A17" s="2215" t="s">
        <v>2028</v>
      </c>
      <c r="B17" s="2216" t="s">
        <v>2023</v>
      </c>
      <c r="C17" s="2218">
        <f t="shared" si="0"/>
        <v>0</v>
      </c>
      <c r="D17" s="2217"/>
      <c r="E17" s="2217"/>
      <c r="F17" s="2217"/>
      <c r="G17" s="2217"/>
      <c r="H17" s="2218">
        <f t="shared" si="1"/>
        <v>0</v>
      </c>
      <c r="I17" s="2217"/>
      <c r="J17" s="2217"/>
      <c r="K17" s="2217"/>
      <c r="L17" s="2217"/>
      <c r="M17" s="2218">
        <f t="shared" si="2"/>
        <v>0</v>
      </c>
      <c r="N17" s="2217"/>
      <c r="O17" s="2217"/>
      <c r="P17" s="2217"/>
      <c r="Q17" s="2217"/>
      <c r="R17" s="2218">
        <f t="shared" si="3"/>
        <v>0</v>
      </c>
      <c r="S17" s="2217"/>
      <c r="T17" s="2217"/>
      <c r="U17" s="2217"/>
      <c r="V17" s="2217"/>
      <c r="W17" s="2218">
        <f t="shared" si="4"/>
        <v>0</v>
      </c>
      <c r="X17" s="2217"/>
      <c r="Y17" s="2217"/>
      <c r="Z17" s="2217"/>
      <c r="AA17" s="2217"/>
      <c r="AB17" s="2218">
        <f t="shared" si="5"/>
        <v>0</v>
      </c>
      <c r="AC17" s="2217"/>
      <c r="AD17" s="2217"/>
      <c r="AE17" s="2217"/>
      <c r="AF17" s="2217"/>
      <c r="AG17" s="2218">
        <f t="shared" si="6"/>
        <v>0</v>
      </c>
      <c r="AH17" s="2217"/>
      <c r="AI17" s="2217"/>
      <c r="AJ17" s="2217"/>
      <c r="AK17" s="2217"/>
      <c r="AL17" s="2218">
        <f t="shared" si="7"/>
        <v>0</v>
      </c>
      <c r="AM17" s="2217"/>
      <c r="AN17" s="2217"/>
      <c r="AO17" s="2217"/>
      <c r="AP17" s="2217"/>
      <c r="AQ17" s="2218">
        <f t="shared" si="8"/>
        <v>0</v>
      </c>
      <c r="AR17" s="2217"/>
      <c r="AS17" s="2217"/>
      <c r="AT17" s="2217"/>
      <c r="AU17" s="2217"/>
      <c r="AV17" s="2218">
        <f t="shared" si="9"/>
        <v>0</v>
      </c>
      <c r="AW17" s="2217"/>
      <c r="AX17" s="2217"/>
      <c r="AY17" s="2217"/>
      <c r="AZ17" s="2217"/>
      <c r="BA17" s="2218">
        <f t="shared" si="10"/>
        <v>0</v>
      </c>
      <c r="BB17" s="2217"/>
      <c r="BC17" s="2217"/>
      <c r="BD17" s="2217"/>
      <c r="BE17" s="2217"/>
      <c r="BF17" s="2218">
        <f t="shared" si="11"/>
        <v>0</v>
      </c>
      <c r="BG17" s="2217"/>
      <c r="BH17" s="2217"/>
      <c r="BI17" s="2217"/>
      <c r="BJ17" s="2217"/>
      <c r="BK17" s="2218">
        <f t="shared" si="12"/>
        <v>0</v>
      </c>
      <c r="BL17" s="2217"/>
      <c r="BM17" s="2217"/>
      <c r="BN17" s="2217"/>
      <c r="BO17" s="2217"/>
      <c r="BP17" s="2217"/>
      <c r="BQ17" s="2218">
        <f t="shared" si="13"/>
        <v>0</v>
      </c>
      <c r="BR17" s="2217"/>
      <c r="BS17" s="2217"/>
      <c r="BT17" s="2217"/>
    </row>
    <row r="18" spans="1:72">
      <c r="A18" s="2215" t="s">
        <v>2029</v>
      </c>
      <c r="B18" s="2216" t="s">
        <v>2023</v>
      </c>
      <c r="C18" s="2218">
        <f t="shared" si="0"/>
        <v>0</v>
      </c>
      <c r="D18" s="2217"/>
      <c r="E18" s="2217"/>
      <c r="F18" s="2217"/>
      <c r="G18" s="2217"/>
      <c r="H18" s="2218">
        <f t="shared" si="1"/>
        <v>0</v>
      </c>
      <c r="I18" s="2217"/>
      <c r="J18" s="2217"/>
      <c r="K18" s="2217"/>
      <c r="L18" s="2217"/>
      <c r="M18" s="2218">
        <f t="shared" si="2"/>
        <v>0</v>
      </c>
      <c r="N18" s="2217"/>
      <c r="O18" s="2217"/>
      <c r="P18" s="2217"/>
      <c r="Q18" s="2217"/>
      <c r="R18" s="2218">
        <f t="shared" si="3"/>
        <v>0</v>
      </c>
      <c r="S18" s="2217"/>
      <c r="T18" s="2217"/>
      <c r="U18" s="2217"/>
      <c r="V18" s="2217"/>
      <c r="W18" s="2218">
        <f t="shared" si="4"/>
        <v>0</v>
      </c>
      <c r="X18" s="2217"/>
      <c r="Y18" s="2217"/>
      <c r="Z18" s="2217"/>
      <c r="AA18" s="2217"/>
      <c r="AB18" s="2218">
        <f t="shared" si="5"/>
        <v>0</v>
      </c>
      <c r="AC18" s="2217"/>
      <c r="AD18" s="2217"/>
      <c r="AE18" s="2217"/>
      <c r="AF18" s="2217"/>
      <c r="AG18" s="2218">
        <f t="shared" si="6"/>
        <v>0</v>
      </c>
      <c r="AH18" s="2217"/>
      <c r="AI18" s="2217"/>
      <c r="AJ18" s="2217"/>
      <c r="AK18" s="2217"/>
      <c r="AL18" s="2218">
        <f t="shared" si="7"/>
        <v>0</v>
      </c>
      <c r="AM18" s="2217"/>
      <c r="AN18" s="2217"/>
      <c r="AO18" s="2217"/>
      <c r="AP18" s="2217"/>
      <c r="AQ18" s="2218">
        <f t="shared" si="8"/>
        <v>0</v>
      </c>
      <c r="AR18" s="2217"/>
      <c r="AS18" s="2217"/>
      <c r="AT18" s="2217"/>
      <c r="AU18" s="2217"/>
      <c r="AV18" s="2218">
        <f t="shared" si="9"/>
        <v>0</v>
      </c>
      <c r="AW18" s="2217"/>
      <c r="AX18" s="2217"/>
      <c r="AY18" s="2217"/>
      <c r="AZ18" s="2217"/>
      <c r="BA18" s="2218">
        <f t="shared" si="10"/>
        <v>0</v>
      </c>
      <c r="BB18" s="2217"/>
      <c r="BC18" s="2217"/>
      <c r="BD18" s="2217"/>
      <c r="BE18" s="2217"/>
      <c r="BF18" s="2218">
        <f t="shared" si="11"/>
        <v>0</v>
      </c>
      <c r="BG18" s="2217"/>
      <c r="BH18" s="2217"/>
      <c r="BI18" s="2217"/>
      <c r="BJ18" s="2217"/>
      <c r="BK18" s="2218">
        <f t="shared" si="12"/>
        <v>0</v>
      </c>
      <c r="BL18" s="2217"/>
      <c r="BM18" s="2217"/>
      <c r="BN18" s="2217"/>
      <c r="BO18" s="2217"/>
      <c r="BP18" s="2217"/>
      <c r="BQ18" s="2218">
        <f t="shared" si="13"/>
        <v>0</v>
      </c>
      <c r="BR18" s="2217"/>
      <c r="BS18" s="2217"/>
      <c r="BT18" s="2217"/>
    </row>
    <row r="19" spans="1:72">
      <c r="A19" s="2215" t="s">
        <v>1923</v>
      </c>
      <c r="B19" s="2216" t="s">
        <v>2023</v>
      </c>
      <c r="C19" s="2218">
        <f t="shared" si="0"/>
        <v>0</v>
      </c>
      <c r="D19" s="2217"/>
      <c r="E19" s="2217"/>
      <c r="F19" s="2217"/>
      <c r="G19" s="2217"/>
      <c r="H19" s="2218">
        <f t="shared" si="1"/>
        <v>0</v>
      </c>
      <c r="I19" s="2217"/>
      <c r="J19" s="2217"/>
      <c r="K19" s="2217"/>
      <c r="L19" s="2217"/>
      <c r="M19" s="2218">
        <f t="shared" si="2"/>
        <v>0</v>
      </c>
      <c r="N19" s="2217"/>
      <c r="O19" s="2217"/>
      <c r="P19" s="2217"/>
      <c r="Q19" s="2217"/>
      <c r="R19" s="2218">
        <f t="shared" si="3"/>
        <v>0</v>
      </c>
      <c r="S19" s="2217"/>
      <c r="T19" s="2217"/>
      <c r="U19" s="2217"/>
      <c r="V19" s="2217"/>
      <c r="W19" s="2218">
        <f t="shared" si="4"/>
        <v>0</v>
      </c>
      <c r="X19" s="2217"/>
      <c r="Y19" s="2217"/>
      <c r="Z19" s="2217"/>
      <c r="AA19" s="2217"/>
      <c r="AB19" s="2218">
        <f t="shared" si="5"/>
        <v>0</v>
      </c>
      <c r="AC19" s="2217"/>
      <c r="AD19" s="2217"/>
      <c r="AE19" s="2217"/>
      <c r="AF19" s="2217"/>
      <c r="AG19" s="2218">
        <f t="shared" si="6"/>
        <v>0</v>
      </c>
      <c r="AH19" s="2217"/>
      <c r="AI19" s="2217"/>
      <c r="AJ19" s="2217"/>
      <c r="AK19" s="2217"/>
      <c r="AL19" s="2218">
        <f t="shared" si="7"/>
        <v>0</v>
      </c>
      <c r="AM19" s="2217"/>
      <c r="AN19" s="2217"/>
      <c r="AO19" s="2217"/>
      <c r="AP19" s="2217"/>
      <c r="AQ19" s="2218">
        <f t="shared" si="8"/>
        <v>0</v>
      </c>
      <c r="AR19" s="2217"/>
      <c r="AS19" s="2217"/>
      <c r="AT19" s="2217"/>
      <c r="AU19" s="2217"/>
      <c r="AV19" s="2218">
        <f t="shared" si="9"/>
        <v>0</v>
      </c>
      <c r="AW19" s="2217"/>
      <c r="AX19" s="2217"/>
      <c r="AY19" s="2217"/>
      <c r="AZ19" s="2217"/>
      <c r="BA19" s="2218">
        <f t="shared" si="10"/>
        <v>0</v>
      </c>
      <c r="BB19" s="2217"/>
      <c r="BC19" s="2217"/>
      <c r="BD19" s="2217"/>
      <c r="BE19" s="2217"/>
      <c r="BF19" s="2218">
        <f t="shared" si="11"/>
        <v>0</v>
      </c>
      <c r="BG19" s="2217"/>
      <c r="BH19" s="2217"/>
      <c r="BI19" s="2217"/>
      <c r="BJ19" s="2217"/>
      <c r="BK19" s="2218">
        <f t="shared" si="12"/>
        <v>0</v>
      </c>
      <c r="BL19" s="2217"/>
      <c r="BM19" s="2217"/>
      <c r="BN19" s="2217"/>
      <c r="BO19" s="2217"/>
      <c r="BP19" s="2217"/>
      <c r="BQ19" s="2218">
        <f t="shared" si="13"/>
        <v>0</v>
      </c>
      <c r="BR19" s="2217"/>
      <c r="BS19" s="2217"/>
      <c r="BT19" s="2217"/>
    </row>
    <row r="20" spans="1:72">
      <c r="A20" s="2215" t="s">
        <v>2030</v>
      </c>
      <c r="B20" s="2216" t="s">
        <v>2023</v>
      </c>
      <c r="C20" s="2218">
        <f t="shared" si="0"/>
        <v>0</v>
      </c>
      <c r="D20" s="2217"/>
      <c r="E20" s="2217"/>
      <c r="F20" s="2217"/>
      <c r="G20" s="2217"/>
      <c r="H20" s="2218">
        <f t="shared" si="1"/>
        <v>0</v>
      </c>
      <c r="I20" s="2217"/>
      <c r="J20" s="2217"/>
      <c r="K20" s="2217"/>
      <c r="L20" s="2217"/>
      <c r="M20" s="2218">
        <f t="shared" si="2"/>
        <v>0</v>
      </c>
      <c r="N20" s="2217"/>
      <c r="O20" s="2217"/>
      <c r="P20" s="2217"/>
      <c r="Q20" s="2217"/>
      <c r="R20" s="2218">
        <f t="shared" si="3"/>
        <v>0</v>
      </c>
      <c r="S20" s="2217"/>
      <c r="T20" s="2217"/>
      <c r="U20" s="2217"/>
      <c r="V20" s="2217"/>
      <c r="W20" s="2218">
        <f t="shared" si="4"/>
        <v>0</v>
      </c>
      <c r="X20" s="2217"/>
      <c r="Y20" s="2217"/>
      <c r="Z20" s="2217"/>
      <c r="AA20" s="2217"/>
      <c r="AB20" s="2218">
        <f t="shared" si="5"/>
        <v>0</v>
      </c>
      <c r="AC20" s="2217"/>
      <c r="AD20" s="2217"/>
      <c r="AE20" s="2217"/>
      <c r="AF20" s="2217"/>
      <c r="AG20" s="2218">
        <f t="shared" si="6"/>
        <v>0</v>
      </c>
      <c r="AH20" s="2217"/>
      <c r="AI20" s="2217"/>
      <c r="AJ20" s="2217"/>
      <c r="AK20" s="2217"/>
      <c r="AL20" s="2218">
        <f t="shared" si="7"/>
        <v>0</v>
      </c>
      <c r="AM20" s="2217"/>
      <c r="AN20" s="2217"/>
      <c r="AO20" s="2217"/>
      <c r="AP20" s="2217"/>
      <c r="AQ20" s="2218">
        <f t="shared" si="8"/>
        <v>0</v>
      </c>
      <c r="AR20" s="2217"/>
      <c r="AS20" s="2217"/>
      <c r="AT20" s="2217"/>
      <c r="AU20" s="2217"/>
      <c r="AV20" s="2218">
        <f t="shared" si="9"/>
        <v>0</v>
      </c>
      <c r="AW20" s="2217"/>
      <c r="AX20" s="2217"/>
      <c r="AY20" s="2217"/>
      <c r="AZ20" s="2217"/>
      <c r="BA20" s="2218">
        <f t="shared" si="10"/>
        <v>0</v>
      </c>
      <c r="BB20" s="2217"/>
      <c r="BC20" s="2217"/>
      <c r="BD20" s="2217"/>
      <c r="BE20" s="2217"/>
      <c r="BF20" s="2218">
        <f t="shared" si="11"/>
        <v>0</v>
      </c>
      <c r="BG20" s="2217"/>
      <c r="BH20" s="2217"/>
      <c r="BI20" s="2217"/>
      <c r="BJ20" s="2217"/>
      <c r="BK20" s="2218">
        <f t="shared" si="12"/>
        <v>0</v>
      </c>
      <c r="BL20" s="2217"/>
      <c r="BM20" s="2217"/>
      <c r="BN20" s="2217"/>
      <c r="BO20" s="2217"/>
      <c r="BP20" s="2217"/>
      <c r="BQ20" s="2218">
        <f t="shared" si="13"/>
        <v>0</v>
      </c>
      <c r="BR20" s="2217"/>
      <c r="BS20" s="2217"/>
      <c r="BT20" s="2217"/>
    </row>
    <row r="21" spans="1:72">
      <c r="A21" s="2215"/>
      <c r="B21" s="2216"/>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13"/>
      <c r="BL21" s="2213"/>
      <c r="BM21" s="2213"/>
      <c r="BN21" s="2213"/>
      <c r="BO21" s="2213"/>
      <c r="BP21" s="2213"/>
      <c r="BQ21" s="2213"/>
      <c r="BR21" s="2213"/>
      <c r="BS21" s="2213"/>
      <c r="BT21" s="2213"/>
    </row>
    <row r="22" spans="1:72">
      <c r="A22" s="2215" t="s">
        <v>1925</v>
      </c>
      <c r="B22" s="2216" t="s">
        <v>2023</v>
      </c>
      <c r="C22" s="2218">
        <f t="shared" ref="C22:C30" si="14">SUM(D22:G22)</f>
        <v>0</v>
      </c>
      <c r="D22" s="2217"/>
      <c r="E22" s="2217"/>
      <c r="F22" s="2217"/>
      <c r="G22" s="2217"/>
      <c r="H22" s="2218">
        <f t="shared" ref="H22:H30" si="15">SUM(I22:L22)</f>
        <v>0</v>
      </c>
      <c r="I22" s="2217"/>
      <c r="J22" s="2217"/>
      <c r="K22" s="2217"/>
      <c r="L22" s="2217"/>
      <c r="M22" s="2218">
        <f t="shared" ref="M22:M30" si="16">SUM(N22:Q22)</f>
        <v>0</v>
      </c>
      <c r="N22" s="2217"/>
      <c r="O22" s="2217"/>
      <c r="P22" s="2217"/>
      <c r="Q22" s="2217"/>
      <c r="R22" s="2218">
        <f t="shared" ref="R22:R30" si="17">SUM(S22:V22)</f>
        <v>0</v>
      </c>
      <c r="S22" s="2217"/>
      <c r="T22" s="2217"/>
      <c r="U22" s="2217"/>
      <c r="V22" s="2217"/>
      <c r="W22" s="2218">
        <f t="shared" ref="W22:W30" si="18">SUM(X22:AA22)</f>
        <v>0</v>
      </c>
      <c r="X22" s="2217"/>
      <c r="Y22" s="2217"/>
      <c r="Z22" s="2217"/>
      <c r="AA22" s="2217"/>
      <c r="AB22" s="2218">
        <f t="shared" ref="AB22:AB30" si="19">SUM(AC22:AF22)</f>
        <v>0</v>
      </c>
      <c r="AC22" s="2217"/>
      <c r="AD22" s="2217"/>
      <c r="AE22" s="2217"/>
      <c r="AF22" s="2217"/>
      <c r="AG22" s="2218">
        <f t="shared" ref="AG22:AG30" si="20">SUM(AH22:AK22)</f>
        <v>0</v>
      </c>
      <c r="AH22" s="2217"/>
      <c r="AI22" s="2217"/>
      <c r="AJ22" s="2217"/>
      <c r="AK22" s="2217"/>
      <c r="AL22" s="2218">
        <f t="shared" ref="AL22:AL30" si="21">SUM(AM22:AP22)</f>
        <v>0</v>
      </c>
      <c r="AM22" s="2217"/>
      <c r="AN22" s="2217"/>
      <c r="AO22" s="2217"/>
      <c r="AP22" s="2217"/>
      <c r="AQ22" s="2218">
        <f t="shared" ref="AQ22:AQ30" si="22">SUM(AR22:AU22)</f>
        <v>0</v>
      </c>
      <c r="AR22" s="2217"/>
      <c r="AS22" s="2217"/>
      <c r="AT22" s="2217"/>
      <c r="AU22" s="2217"/>
      <c r="AV22" s="2218">
        <f t="shared" ref="AV22:AV30" si="23">SUM(AW22:AZ22)</f>
        <v>0</v>
      </c>
      <c r="AW22" s="2217"/>
      <c r="AX22" s="2217"/>
      <c r="AY22" s="2217"/>
      <c r="AZ22" s="2217"/>
      <c r="BA22" s="2218">
        <f t="shared" ref="BA22:BA30" si="24">SUM(BB22:BE22)</f>
        <v>0</v>
      </c>
      <c r="BB22" s="2217"/>
      <c r="BC22" s="2217"/>
      <c r="BD22" s="2217"/>
      <c r="BE22" s="2217"/>
      <c r="BF22" s="2218">
        <f t="shared" ref="BF22:BF30" si="25">SUM(BG22:BJ22)</f>
        <v>0</v>
      </c>
      <c r="BG22" s="2217"/>
      <c r="BH22" s="2217"/>
      <c r="BI22" s="2217"/>
      <c r="BJ22" s="2217"/>
      <c r="BK22" s="2218">
        <f t="shared" ref="BK22:BK30" si="26">SUM(BL22:BO22)</f>
        <v>0</v>
      </c>
      <c r="BL22" s="2217"/>
      <c r="BM22" s="2217"/>
      <c r="BN22" s="2217"/>
      <c r="BO22" s="2217"/>
      <c r="BP22" s="2217"/>
      <c r="BQ22" s="2218">
        <f t="shared" ref="BQ22:BQ30" si="27">SUM(BR22:BU22)</f>
        <v>0</v>
      </c>
      <c r="BR22" s="2217"/>
      <c r="BS22" s="2217"/>
      <c r="BT22" s="2217"/>
    </row>
    <row r="23" spans="1:72">
      <c r="A23" s="2215" t="s">
        <v>2031</v>
      </c>
      <c r="B23" s="2216" t="s">
        <v>2023</v>
      </c>
      <c r="C23" s="2218">
        <f t="shared" si="14"/>
        <v>0</v>
      </c>
      <c r="D23" s="2217"/>
      <c r="E23" s="2217"/>
      <c r="F23" s="2217"/>
      <c r="G23" s="2217"/>
      <c r="H23" s="2218">
        <f t="shared" si="15"/>
        <v>0</v>
      </c>
      <c r="I23" s="2217"/>
      <c r="J23" s="2217"/>
      <c r="K23" s="2217"/>
      <c r="L23" s="2217"/>
      <c r="M23" s="2218">
        <f t="shared" si="16"/>
        <v>0</v>
      </c>
      <c r="N23" s="2217"/>
      <c r="O23" s="2217"/>
      <c r="P23" s="2217"/>
      <c r="Q23" s="2217"/>
      <c r="R23" s="2218">
        <f t="shared" si="17"/>
        <v>0</v>
      </c>
      <c r="S23" s="2217"/>
      <c r="T23" s="2217"/>
      <c r="U23" s="2217"/>
      <c r="V23" s="2217"/>
      <c r="W23" s="2218">
        <f t="shared" si="18"/>
        <v>0</v>
      </c>
      <c r="X23" s="2217"/>
      <c r="Y23" s="2217"/>
      <c r="Z23" s="2217"/>
      <c r="AA23" s="2217"/>
      <c r="AB23" s="2218">
        <f t="shared" si="19"/>
        <v>0</v>
      </c>
      <c r="AC23" s="2217"/>
      <c r="AD23" s="2217"/>
      <c r="AE23" s="2217"/>
      <c r="AF23" s="2217"/>
      <c r="AG23" s="2218">
        <f t="shared" si="20"/>
        <v>0</v>
      </c>
      <c r="AH23" s="2217"/>
      <c r="AI23" s="2217"/>
      <c r="AJ23" s="2217"/>
      <c r="AK23" s="2217"/>
      <c r="AL23" s="2218">
        <f t="shared" si="21"/>
        <v>0</v>
      </c>
      <c r="AM23" s="2217"/>
      <c r="AN23" s="2217"/>
      <c r="AO23" s="2217"/>
      <c r="AP23" s="2217"/>
      <c r="AQ23" s="2218">
        <f t="shared" si="22"/>
        <v>0</v>
      </c>
      <c r="AR23" s="2217"/>
      <c r="AS23" s="2217"/>
      <c r="AT23" s="2217"/>
      <c r="AU23" s="2217"/>
      <c r="AV23" s="2218">
        <f t="shared" si="23"/>
        <v>0</v>
      </c>
      <c r="AW23" s="2217"/>
      <c r="AX23" s="2217"/>
      <c r="AY23" s="2217"/>
      <c r="AZ23" s="2217"/>
      <c r="BA23" s="2218">
        <f t="shared" si="24"/>
        <v>0</v>
      </c>
      <c r="BB23" s="2217"/>
      <c r="BC23" s="2217"/>
      <c r="BD23" s="2217"/>
      <c r="BE23" s="2217"/>
      <c r="BF23" s="2218">
        <f t="shared" si="25"/>
        <v>0</v>
      </c>
      <c r="BG23" s="2217"/>
      <c r="BH23" s="2217"/>
      <c r="BI23" s="2217"/>
      <c r="BJ23" s="2217"/>
      <c r="BK23" s="2218">
        <f t="shared" si="26"/>
        <v>0</v>
      </c>
      <c r="BL23" s="2217"/>
      <c r="BM23" s="2217"/>
      <c r="BN23" s="2217"/>
      <c r="BO23" s="2217"/>
      <c r="BP23" s="2217"/>
      <c r="BQ23" s="2218">
        <f t="shared" si="27"/>
        <v>0</v>
      </c>
      <c r="BR23" s="2217"/>
      <c r="BS23" s="2217"/>
      <c r="BT23" s="2217"/>
    </row>
    <row r="24" spans="1:72">
      <c r="A24" s="2215" t="s">
        <v>2032</v>
      </c>
      <c r="B24" s="2216" t="s">
        <v>2023</v>
      </c>
      <c r="C24" s="2218">
        <f t="shared" si="14"/>
        <v>0</v>
      </c>
      <c r="D24" s="2217"/>
      <c r="E24" s="2217"/>
      <c r="F24" s="2217"/>
      <c r="G24" s="2217"/>
      <c r="H24" s="2218">
        <f t="shared" si="15"/>
        <v>0</v>
      </c>
      <c r="I24" s="2217"/>
      <c r="J24" s="2217"/>
      <c r="K24" s="2217"/>
      <c r="L24" s="2217"/>
      <c r="M24" s="2218">
        <f t="shared" si="16"/>
        <v>0</v>
      </c>
      <c r="N24" s="2217"/>
      <c r="O24" s="2217"/>
      <c r="P24" s="2217"/>
      <c r="Q24" s="2217"/>
      <c r="R24" s="2218">
        <f t="shared" si="17"/>
        <v>0</v>
      </c>
      <c r="S24" s="2217"/>
      <c r="T24" s="2217"/>
      <c r="U24" s="2217"/>
      <c r="V24" s="2217"/>
      <c r="W24" s="2218">
        <f t="shared" si="18"/>
        <v>0</v>
      </c>
      <c r="X24" s="2217"/>
      <c r="Y24" s="2217"/>
      <c r="Z24" s="2217"/>
      <c r="AA24" s="2217"/>
      <c r="AB24" s="2218">
        <f t="shared" si="19"/>
        <v>0</v>
      </c>
      <c r="AC24" s="2217"/>
      <c r="AD24" s="2217"/>
      <c r="AE24" s="2217"/>
      <c r="AF24" s="2217"/>
      <c r="AG24" s="2218">
        <f t="shared" si="20"/>
        <v>0</v>
      </c>
      <c r="AH24" s="2217"/>
      <c r="AI24" s="2217"/>
      <c r="AJ24" s="2217"/>
      <c r="AK24" s="2217"/>
      <c r="AL24" s="2218">
        <f t="shared" si="21"/>
        <v>0</v>
      </c>
      <c r="AM24" s="2217"/>
      <c r="AN24" s="2217"/>
      <c r="AO24" s="2217"/>
      <c r="AP24" s="2217"/>
      <c r="AQ24" s="2218">
        <f t="shared" si="22"/>
        <v>0</v>
      </c>
      <c r="AR24" s="2217"/>
      <c r="AS24" s="2217"/>
      <c r="AT24" s="2217"/>
      <c r="AU24" s="2217"/>
      <c r="AV24" s="2218">
        <f t="shared" si="23"/>
        <v>0</v>
      </c>
      <c r="AW24" s="2217"/>
      <c r="AX24" s="2217"/>
      <c r="AY24" s="2217"/>
      <c r="AZ24" s="2217"/>
      <c r="BA24" s="2218">
        <f t="shared" si="24"/>
        <v>0</v>
      </c>
      <c r="BB24" s="2217"/>
      <c r="BC24" s="2217"/>
      <c r="BD24" s="2217"/>
      <c r="BE24" s="2217"/>
      <c r="BF24" s="2218">
        <f t="shared" si="25"/>
        <v>0</v>
      </c>
      <c r="BG24" s="2217"/>
      <c r="BH24" s="2217"/>
      <c r="BI24" s="2217"/>
      <c r="BJ24" s="2217"/>
      <c r="BK24" s="2218">
        <f t="shared" si="26"/>
        <v>0</v>
      </c>
      <c r="BL24" s="2217"/>
      <c r="BM24" s="2217"/>
      <c r="BN24" s="2217"/>
      <c r="BO24" s="2217"/>
      <c r="BP24" s="2217"/>
      <c r="BQ24" s="2218">
        <f t="shared" si="27"/>
        <v>0</v>
      </c>
      <c r="BR24" s="2217"/>
      <c r="BS24" s="2217"/>
      <c r="BT24" s="2217"/>
    </row>
    <row r="25" spans="1:72">
      <c r="A25" s="2215" t="s">
        <v>2033</v>
      </c>
      <c r="B25" s="2216" t="s">
        <v>2023</v>
      </c>
      <c r="C25" s="2218">
        <f t="shared" si="14"/>
        <v>0</v>
      </c>
      <c r="D25" s="2217"/>
      <c r="E25" s="2217"/>
      <c r="F25" s="2217"/>
      <c r="G25" s="2217"/>
      <c r="H25" s="2218">
        <f t="shared" si="15"/>
        <v>0</v>
      </c>
      <c r="I25" s="2217"/>
      <c r="J25" s="2217"/>
      <c r="K25" s="2217"/>
      <c r="L25" s="2217"/>
      <c r="M25" s="2218">
        <f t="shared" si="16"/>
        <v>0</v>
      </c>
      <c r="N25" s="2217"/>
      <c r="O25" s="2217"/>
      <c r="P25" s="2217"/>
      <c r="Q25" s="2217"/>
      <c r="R25" s="2218">
        <f t="shared" si="17"/>
        <v>0</v>
      </c>
      <c r="S25" s="2217"/>
      <c r="T25" s="2217"/>
      <c r="U25" s="2217"/>
      <c r="V25" s="2217"/>
      <c r="W25" s="2218">
        <f t="shared" si="18"/>
        <v>0</v>
      </c>
      <c r="X25" s="2217"/>
      <c r="Y25" s="2217"/>
      <c r="Z25" s="2217"/>
      <c r="AA25" s="2217"/>
      <c r="AB25" s="2218">
        <f t="shared" si="19"/>
        <v>0</v>
      </c>
      <c r="AC25" s="2217"/>
      <c r="AD25" s="2217"/>
      <c r="AE25" s="2217"/>
      <c r="AF25" s="2217"/>
      <c r="AG25" s="2218">
        <f t="shared" si="20"/>
        <v>0</v>
      </c>
      <c r="AH25" s="2217"/>
      <c r="AI25" s="2217"/>
      <c r="AJ25" s="2217"/>
      <c r="AK25" s="2217"/>
      <c r="AL25" s="2218">
        <f t="shared" si="21"/>
        <v>0</v>
      </c>
      <c r="AM25" s="2217"/>
      <c r="AN25" s="2217"/>
      <c r="AO25" s="2217"/>
      <c r="AP25" s="2217"/>
      <c r="AQ25" s="2218">
        <f t="shared" si="22"/>
        <v>0</v>
      </c>
      <c r="AR25" s="2217"/>
      <c r="AS25" s="2217"/>
      <c r="AT25" s="2217"/>
      <c r="AU25" s="2217"/>
      <c r="AV25" s="2218">
        <f t="shared" si="23"/>
        <v>0</v>
      </c>
      <c r="AW25" s="2217"/>
      <c r="AX25" s="2217"/>
      <c r="AY25" s="2217"/>
      <c r="AZ25" s="2217"/>
      <c r="BA25" s="2218">
        <f t="shared" si="24"/>
        <v>0</v>
      </c>
      <c r="BB25" s="2217"/>
      <c r="BC25" s="2217"/>
      <c r="BD25" s="2217"/>
      <c r="BE25" s="2217"/>
      <c r="BF25" s="2218">
        <f t="shared" si="25"/>
        <v>0</v>
      </c>
      <c r="BG25" s="2217"/>
      <c r="BH25" s="2217"/>
      <c r="BI25" s="2217"/>
      <c r="BJ25" s="2217"/>
      <c r="BK25" s="2218">
        <f t="shared" si="26"/>
        <v>0</v>
      </c>
      <c r="BL25" s="2217"/>
      <c r="BM25" s="2217"/>
      <c r="BN25" s="2217"/>
      <c r="BO25" s="2217"/>
      <c r="BP25" s="2217"/>
      <c r="BQ25" s="2218">
        <f t="shared" si="27"/>
        <v>0</v>
      </c>
      <c r="BR25" s="2217"/>
      <c r="BS25" s="2217"/>
      <c r="BT25" s="2217"/>
    </row>
    <row r="26" spans="1:72">
      <c r="A26" s="2215" t="s">
        <v>1924</v>
      </c>
      <c r="B26" s="2216" t="s">
        <v>2023</v>
      </c>
      <c r="C26" s="2218">
        <f t="shared" si="14"/>
        <v>0</v>
      </c>
      <c r="D26" s="2217"/>
      <c r="E26" s="2217"/>
      <c r="F26" s="2217"/>
      <c r="G26" s="2217"/>
      <c r="H26" s="2218">
        <f t="shared" si="15"/>
        <v>0</v>
      </c>
      <c r="I26" s="2217"/>
      <c r="J26" s="2217"/>
      <c r="K26" s="2217"/>
      <c r="L26" s="2217"/>
      <c r="M26" s="2218">
        <f t="shared" si="16"/>
        <v>0</v>
      </c>
      <c r="N26" s="2217"/>
      <c r="O26" s="2217"/>
      <c r="P26" s="2217"/>
      <c r="Q26" s="2217"/>
      <c r="R26" s="2218">
        <f t="shared" si="17"/>
        <v>0</v>
      </c>
      <c r="S26" s="2217"/>
      <c r="T26" s="2217"/>
      <c r="U26" s="2217"/>
      <c r="V26" s="2217"/>
      <c r="W26" s="2218">
        <f t="shared" si="18"/>
        <v>0</v>
      </c>
      <c r="X26" s="2217"/>
      <c r="Y26" s="2217"/>
      <c r="Z26" s="2217"/>
      <c r="AA26" s="2217"/>
      <c r="AB26" s="2218">
        <f t="shared" si="19"/>
        <v>0</v>
      </c>
      <c r="AC26" s="2217"/>
      <c r="AD26" s="2217"/>
      <c r="AE26" s="2217"/>
      <c r="AF26" s="2217"/>
      <c r="AG26" s="2218">
        <f t="shared" si="20"/>
        <v>0</v>
      </c>
      <c r="AH26" s="2217"/>
      <c r="AI26" s="2217"/>
      <c r="AJ26" s="2217"/>
      <c r="AK26" s="2217"/>
      <c r="AL26" s="2218">
        <f t="shared" si="21"/>
        <v>0</v>
      </c>
      <c r="AM26" s="2217"/>
      <c r="AN26" s="2217"/>
      <c r="AO26" s="2217"/>
      <c r="AP26" s="2217"/>
      <c r="AQ26" s="2218">
        <f t="shared" si="22"/>
        <v>0</v>
      </c>
      <c r="AR26" s="2217"/>
      <c r="AS26" s="2217"/>
      <c r="AT26" s="2217"/>
      <c r="AU26" s="2217"/>
      <c r="AV26" s="2218">
        <f t="shared" si="23"/>
        <v>0</v>
      </c>
      <c r="AW26" s="2217"/>
      <c r="AX26" s="2217"/>
      <c r="AY26" s="2217"/>
      <c r="AZ26" s="2217"/>
      <c r="BA26" s="2218">
        <f t="shared" si="24"/>
        <v>0</v>
      </c>
      <c r="BB26" s="2217"/>
      <c r="BC26" s="2217"/>
      <c r="BD26" s="2217"/>
      <c r="BE26" s="2217"/>
      <c r="BF26" s="2218">
        <f t="shared" si="25"/>
        <v>0</v>
      </c>
      <c r="BG26" s="2217"/>
      <c r="BH26" s="2217"/>
      <c r="BI26" s="2217"/>
      <c r="BJ26" s="2217"/>
      <c r="BK26" s="2218">
        <f t="shared" si="26"/>
        <v>0</v>
      </c>
      <c r="BL26" s="2217"/>
      <c r="BM26" s="2217"/>
      <c r="BN26" s="2217"/>
      <c r="BO26" s="2217"/>
      <c r="BP26" s="2217"/>
      <c r="BQ26" s="2218">
        <f t="shared" si="27"/>
        <v>0</v>
      </c>
      <c r="BR26" s="2217"/>
      <c r="BS26" s="2217"/>
      <c r="BT26" s="2217"/>
    </row>
    <row r="27" spans="1:72">
      <c r="A27" s="2215" t="s">
        <v>2034</v>
      </c>
      <c r="B27" s="2216" t="s">
        <v>2023</v>
      </c>
      <c r="C27" s="2218">
        <f t="shared" si="14"/>
        <v>0</v>
      </c>
      <c r="D27" s="2217"/>
      <c r="E27" s="2217"/>
      <c r="F27" s="2217"/>
      <c r="G27" s="2217"/>
      <c r="H27" s="2218">
        <f t="shared" si="15"/>
        <v>0</v>
      </c>
      <c r="I27" s="2217"/>
      <c r="J27" s="2217"/>
      <c r="K27" s="2217"/>
      <c r="L27" s="2217"/>
      <c r="M27" s="2218">
        <f t="shared" si="16"/>
        <v>0</v>
      </c>
      <c r="N27" s="2217"/>
      <c r="O27" s="2217"/>
      <c r="P27" s="2217"/>
      <c r="Q27" s="2217"/>
      <c r="R27" s="2218">
        <f t="shared" si="17"/>
        <v>0</v>
      </c>
      <c r="S27" s="2217"/>
      <c r="T27" s="2217"/>
      <c r="U27" s="2217"/>
      <c r="V27" s="2217"/>
      <c r="W27" s="2218">
        <f t="shared" si="18"/>
        <v>0</v>
      </c>
      <c r="X27" s="2217"/>
      <c r="Y27" s="2217"/>
      <c r="Z27" s="2217"/>
      <c r="AA27" s="2217"/>
      <c r="AB27" s="2218">
        <f t="shared" si="19"/>
        <v>0</v>
      </c>
      <c r="AC27" s="2217"/>
      <c r="AD27" s="2217"/>
      <c r="AE27" s="2217"/>
      <c r="AF27" s="2217"/>
      <c r="AG27" s="2218">
        <f t="shared" si="20"/>
        <v>0</v>
      </c>
      <c r="AH27" s="2217"/>
      <c r="AI27" s="2217"/>
      <c r="AJ27" s="2217"/>
      <c r="AK27" s="2217"/>
      <c r="AL27" s="2218">
        <f t="shared" si="21"/>
        <v>0</v>
      </c>
      <c r="AM27" s="2217"/>
      <c r="AN27" s="2217"/>
      <c r="AO27" s="2217"/>
      <c r="AP27" s="2217"/>
      <c r="AQ27" s="2218">
        <f t="shared" si="22"/>
        <v>0</v>
      </c>
      <c r="AR27" s="2217"/>
      <c r="AS27" s="2217"/>
      <c r="AT27" s="2217"/>
      <c r="AU27" s="2217"/>
      <c r="AV27" s="2218">
        <f t="shared" si="23"/>
        <v>0</v>
      </c>
      <c r="AW27" s="2217"/>
      <c r="AX27" s="2217"/>
      <c r="AY27" s="2217"/>
      <c r="AZ27" s="2217"/>
      <c r="BA27" s="2218">
        <f t="shared" si="24"/>
        <v>0</v>
      </c>
      <c r="BB27" s="2217"/>
      <c r="BC27" s="2217"/>
      <c r="BD27" s="2217"/>
      <c r="BE27" s="2217"/>
      <c r="BF27" s="2218">
        <f t="shared" si="25"/>
        <v>0</v>
      </c>
      <c r="BG27" s="2217"/>
      <c r="BH27" s="2217"/>
      <c r="BI27" s="2217"/>
      <c r="BJ27" s="2217"/>
      <c r="BK27" s="2218">
        <f t="shared" si="26"/>
        <v>0</v>
      </c>
      <c r="BL27" s="2217"/>
      <c r="BM27" s="2217"/>
      <c r="BN27" s="2217"/>
      <c r="BO27" s="2217"/>
      <c r="BP27" s="2217"/>
      <c r="BQ27" s="2218">
        <f t="shared" si="27"/>
        <v>0</v>
      </c>
      <c r="BR27" s="2217"/>
      <c r="BS27" s="2217"/>
      <c r="BT27" s="2217"/>
    </row>
    <row r="28" spans="1:72">
      <c r="A28" s="2215" t="s">
        <v>2035</v>
      </c>
      <c r="B28" s="2216" t="s">
        <v>2023</v>
      </c>
      <c r="C28" s="2218">
        <f t="shared" si="14"/>
        <v>0</v>
      </c>
      <c r="D28" s="2217"/>
      <c r="E28" s="2217"/>
      <c r="F28" s="2217"/>
      <c r="G28" s="2217"/>
      <c r="H28" s="2218">
        <f t="shared" si="15"/>
        <v>0</v>
      </c>
      <c r="I28" s="2217"/>
      <c r="J28" s="2217"/>
      <c r="K28" s="2217"/>
      <c r="L28" s="2217"/>
      <c r="M28" s="2218">
        <f t="shared" si="16"/>
        <v>0</v>
      </c>
      <c r="N28" s="2217"/>
      <c r="O28" s="2217"/>
      <c r="P28" s="2217"/>
      <c r="Q28" s="2217"/>
      <c r="R28" s="2218">
        <f t="shared" si="17"/>
        <v>0</v>
      </c>
      <c r="S28" s="2217"/>
      <c r="T28" s="2217"/>
      <c r="U28" s="2217"/>
      <c r="V28" s="2217"/>
      <c r="W28" s="2218">
        <f t="shared" si="18"/>
        <v>0</v>
      </c>
      <c r="X28" s="2217"/>
      <c r="Y28" s="2217"/>
      <c r="Z28" s="2217"/>
      <c r="AA28" s="2217"/>
      <c r="AB28" s="2218">
        <f t="shared" si="19"/>
        <v>0</v>
      </c>
      <c r="AC28" s="2217"/>
      <c r="AD28" s="2217"/>
      <c r="AE28" s="2217"/>
      <c r="AF28" s="2217"/>
      <c r="AG28" s="2218">
        <f t="shared" si="20"/>
        <v>0</v>
      </c>
      <c r="AH28" s="2217"/>
      <c r="AI28" s="2217"/>
      <c r="AJ28" s="2217"/>
      <c r="AK28" s="2217"/>
      <c r="AL28" s="2218">
        <f t="shared" si="21"/>
        <v>0</v>
      </c>
      <c r="AM28" s="2217"/>
      <c r="AN28" s="2217"/>
      <c r="AO28" s="2217"/>
      <c r="AP28" s="2217"/>
      <c r="AQ28" s="2218">
        <f t="shared" si="22"/>
        <v>0</v>
      </c>
      <c r="AR28" s="2217"/>
      <c r="AS28" s="2217"/>
      <c r="AT28" s="2217"/>
      <c r="AU28" s="2217"/>
      <c r="AV28" s="2218">
        <f t="shared" si="23"/>
        <v>0</v>
      </c>
      <c r="AW28" s="2217"/>
      <c r="AX28" s="2217"/>
      <c r="AY28" s="2217"/>
      <c r="AZ28" s="2217"/>
      <c r="BA28" s="2218">
        <f t="shared" si="24"/>
        <v>0</v>
      </c>
      <c r="BB28" s="2217"/>
      <c r="BC28" s="2217"/>
      <c r="BD28" s="2217"/>
      <c r="BE28" s="2217"/>
      <c r="BF28" s="2218">
        <f t="shared" si="25"/>
        <v>0</v>
      </c>
      <c r="BG28" s="2217"/>
      <c r="BH28" s="2217"/>
      <c r="BI28" s="2217"/>
      <c r="BJ28" s="2217"/>
      <c r="BK28" s="2218">
        <f t="shared" si="26"/>
        <v>0</v>
      </c>
      <c r="BL28" s="2217"/>
      <c r="BM28" s="2217"/>
      <c r="BN28" s="2217"/>
      <c r="BO28" s="2217"/>
      <c r="BP28" s="2217"/>
      <c r="BQ28" s="2218">
        <f t="shared" si="27"/>
        <v>0</v>
      </c>
      <c r="BR28" s="2217"/>
      <c r="BS28" s="2217"/>
      <c r="BT28" s="2217"/>
    </row>
    <row r="29" spans="1:72">
      <c r="A29" s="2215" t="s">
        <v>2036</v>
      </c>
      <c r="B29" s="2216" t="s">
        <v>2023</v>
      </c>
      <c r="C29" s="2218">
        <f t="shared" si="14"/>
        <v>0</v>
      </c>
      <c r="D29" s="2217"/>
      <c r="E29" s="2217"/>
      <c r="F29" s="2217"/>
      <c r="G29" s="2217"/>
      <c r="H29" s="2218">
        <f t="shared" si="15"/>
        <v>0</v>
      </c>
      <c r="I29" s="2217"/>
      <c r="J29" s="2217"/>
      <c r="K29" s="2217"/>
      <c r="L29" s="2217"/>
      <c r="M29" s="2218">
        <f t="shared" si="16"/>
        <v>0</v>
      </c>
      <c r="N29" s="2217"/>
      <c r="O29" s="2217"/>
      <c r="P29" s="2217"/>
      <c r="Q29" s="2217"/>
      <c r="R29" s="2218">
        <f t="shared" si="17"/>
        <v>0</v>
      </c>
      <c r="S29" s="2217"/>
      <c r="T29" s="2217"/>
      <c r="U29" s="2217"/>
      <c r="V29" s="2217"/>
      <c r="W29" s="2218">
        <f t="shared" si="18"/>
        <v>0</v>
      </c>
      <c r="X29" s="2217"/>
      <c r="Y29" s="2217"/>
      <c r="Z29" s="2217"/>
      <c r="AA29" s="2217"/>
      <c r="AB29" s="2218">
        <f t="shared" si="19"/>
        <v>0</v>
      </c>
      <c r="AC29" s="2217"/>
      <c r="AD29" s="2217"/>
      <c r="AE29" s="2217"/>
      <c r="AF29" s="2217"/>
      <c r="AG29" s="2218">
        <f t="shared" si="20"/>
        <v>0</v>
      </c>
      <c r="AH29" s="2217"/>
      <c r="AI29" s="2217"/>
      <c r="AJ29" s="2217"/>
      <c r="AK29" s="2217"/>
      <c r="AL29" s="2218">
        <f t="shared" si="21"/>
        <v>0</v>
      </c>
      <c r="AM29" s="2217"/>
      <c r="AN29" s="2217"/>
      <c r="AO29" s="2217"/>
      <c r="AP29" s="2217"/>
      <c r="AQ29" s="2218">
        <f t="shared" si="22"/>
        <v>0</v>
      </c>
      <c r="AR29" s="2217"/>
      <c r="AS29" s="2217"/>
      <c r="AT29" s="2217"/>
      <c r="AU29" s="2217"/>
      <c r="AV29" s="2218">
        <f t="shared" si="23"/>
        <v>0</v>
      </c>
      <c r="AW29" s="2217"/>
      <c r="AX29" s="2217"/>
      <c r="AY29" s="2217"/>
      <c r="AZ29" s="2217"/>
      <c r="BA29" s="2218">
        <f t="shared" si="24"/>
        <v>0</v>
      </c>
      <c r="BB29" s="2217"/>
      <c r="BC29" s="2217"/>
      <c r="BD29" s="2217"/>
      <c r="BE29" s="2217"/>
      <c r="BF29" s="2218">
        <f t="shared" si="25"/>
        <v>0</v>
      </c>
      <c r="BG29" s="2217"/>
      <c r="BH29" s="2217"/>
      <c r="BI29" s="2217"/>
      <c r="BJ29" s="2217"/>
      <c r="BK29" s="2218">
        <f t="shared" si="26"/>
        <v>0</v>
      </c>
      <c r="BL29" s="2217"/>
      <c r="BM29" s="2217"/>
      <c r="BN29" s="2217"/>
      <c r="BO29" s="2217"/>
      <c r="BP29" s="2217"/>
      <c r="BQ29" s="2218">
        <f t="shared" si="27"/>
        <v>0</v>
      </c>
      <c r="BR29" s="2217"/>
      <c r="BS29" s="2217"/>
      <c r="BT29" s="2217"/>
    </row>
    <row r="30" spans="1:72">
      <c r="A30" s="2215" t="s">
        <v>2037</v>
      </c>
      <c r="B30" s="2216" t="s">
        <v>2023</v>
      </c>
      <c r="C30" s="2218">
        <f t="shared" si="14"/>
        <v>0</v>
      </c>
      <c r="D30" s="2217"/>
      <c r="E30" s="2217"/>
      <c r="F30" s="2217"/>
      <c r="G30" s="2217"/>
      <c r="H30" s="2218">
        <f t="shared" si="15"/>
        <v>0</v>
      </c>
      <c r="I30" s="2217"/>
      <c r="J30" s="2217"/>
      <c r="K30" s="2217"/>
      <c r="L30" s="2217"/>
      <c r="M30" s="2218">
        <f t="shared" si="16"/>
        <v>0</v>
      </c>
      <c r="N30" s="2217"/>
      <c r="O30" s="2217"/>
      <c r="P30" s="2217"/>
      <c r="Q30" s="2217"/>
      <c r="R30" s="2218">
        <f t="shared" si="17"/>
        <v>0</v>
      </c>
      <c r="S30" s="2217"/>
      <c r="T30" s="2217"/>
      <c r="U30" s="2217"/>
      <c r="V30" s="2217"/>
      <c r="W30" s="2218">
        <f t="shared" si="18"/>
        <v>0</v>
      </c>
      <c r="X30" s="2217"/>
      <c r="Y30" s="2217"/>
      <c r="Z30" s="2217"/>
      <c r="AA30" s="2217"/>
      <c r="AB30" s="2218">
        <f t="shared" si="19"/>
        <v>0</v>
      </c>
      <c r="AC30" s="2217"/>
      <c r="AD30" s="2217"/>
      <c r="AE30" s="2217"/>
      <c r="AF30" s="2217"/>
      <c r="AG30" s="2218">
        <f t="shared" si="20"/>
        <v>0</v>
      </c>
      <c r="AH30" s="2217"/>
      <c r="AI30" s="2217"/>
      <c r="AJ30" s="2217"/>
      <c r="AK30" s="2217"/>
      <c r="AL30" s="2218">
        <f t="shared" si="21"/>
        <v>0</v>
      </c>
      <c r="AM30" s="2217"/>
      <c r="AN30" s="2217"/>
      <c r="AO30" s="2217"/>
      <c r="AP30" s="2217"/>
      <c r="AQ30" s="2218">
        <f t="shared" si="22"/>
        <v>0</v>
      </c>
      <c r="AR30" s="2217"/>
      <c r="AS30" s="2217"/>
      <c r="AT30" s="2217"/>
      <c r="AU30" s="2217"/>
      <c r="AV30" s="2218">
        <f t="shared" si="23"/>
        <v>0</v>
      </c>
      <c r="AW30" s="2217"/>
      <c r="AX30" s="2217"/>
      <c r="AY30" s="2217"/>
      <c r="AZ30" s="2217"/>
      <c r="BA30" s="2218">
        <f t="shared" si="24"/>
        <v>0</v>
      </c>
      <c r="BB30" s="2217"/>
      <c r="BC30" s="2217"/>
      <c r="BD30" s="2217"/>
      <c r="BE30" s="2217"/>
      <c r="BF30" s="2218">
        <f t="shared" si="25"/>
        <v>0</v>
      </c>
      <c r="BG30" s="2217"/>
      <c r="BH30" s="2217"/>
      <c r="BI30" s="2217"/>
      <c r="BJ30" s="2217"/>
      <c r="BK30" s="2218">
        <f t="shared" si="26"/>
        <v>0</v>
      </c>
      <c r="BL30" s="2217"/>
      <c r="BM30" s="2217"/>
      <c r="BN30" s="2217"/>
      <c r="BO30" s="2217"/>
      <c r="BP30" s="2217"/>
      <c r="BQ30" s="2218">
        <f t="shared" si="27"/>
        <v>0</v>
      </c>
      <c r="BR30" s="2217"/>
      <c r="BS30" s="2217"/>
      <c r="BT30" s="2217"/>
    </row>
    <row r="31" spans="1:72">
      <c r="A31" s="2215"/>
      <c r="B31" s="2216"/>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3"/>
      <c r="BE31" s="2213"/>
      <c r="BF31" s="2213"/>
      <c r="BG31" s="2213"/>
      <c r="BH31" s="2213"/>
      <c r="BI31" s="2213"/>
      <c r="BJ31" s="2213"/>
      <c r="BK31" s="2213"/>
      <c r="BL31" s="2213"/>
      <c r="BM31" s="2213"/>
      <c r="BN31" s="2213"/>
      <c r="BO31" s="2213"/>
      <c r="BP31" s="2213"/>
      <c r="BQ31" s="2213"/>
      <c r="BR31" s="2213"/>
      <c r="BS31" s="2213"/>
      <c r="BT31" s="2213"/>
    </row>
    <row r="32" spans="1:72" s="2214" customFormat="1">
      <c r="A32" s="2223" t="s">
        <v>2038</v>
      </c>
      <c r="B32" s="2224"/>
      <c r="C32" s="2213"/>
      <c r="D32" s="2213"/>
      <c r="E32" s="2213"/>
      <c r="F32" s="2213"/>
      <c r="G32" s="2213"/>
      <c r="H32" s="2213"/>
      <c r="I32" s="2213"/>
      <c r="J32" s="2213"/>
      <c r="K32" s="2213"/>
      <c r="L32" s="2213"/>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13"/>
      <c r="BL32" s="2213"/>
      <c r="BM32" s="2213"/>
      <c r="BN32" s="2213"/>
      <c r="BO32" s="2213"/>
      <c r="BP32" s="2213"/>
      <c r="BQ32" s="2213"/>
      <c r="BR32" s="2213"/>
      <c r="BS32" s="2213"/>
      <c r="BT32" s="2213"/>
    </row>
    <row r="33" spans="1:72">
      <c r="A33" s="2215" t="s">
        <v>1963</v>
      </c>
      <c r="B33" s="2216" t="s">
        <v>2023</v>
      </c>
      <c r="C33" s="2218">
        <f t="shared" ref="C33:C39" si="28">SUM(D33:G33)</f>
        <v>0</v>
      </c>
      <c r="D33" s="2217"/>
      <c r="E33" s="2217"/>
      <c r="F33" s="2217"/>
      <c r="G33" s="2217"/>
      <c r="H33" s="2218">
        <f t="shared" ref="H33:H39" si="29">SUM(I33:L33)</f>
        <v>0</v>
      </c>
      <c r="I33" s="2217"/>
      <c r="J33" s="2217"/>
      <c r="K33" s="2217"/>
      <c r="L33" s="2217"/>
      <c r="M33" s="2218">
        <f t="shared" ref="M33:M39" si="30">SUM(N33:Q33)</f>
        <v>0</v>
      </c>
      <c r="N33" s="2217"/>
      <c r="O33" s="2217"/>
      <c r="P33" s="2217"/>
      <c r="Q33" s="2217"/>
      <c r="R33" s="2218">
        <f t="shared" ref="R33:R39" si="31">SUM(S33:V33)</f>
        <v>0</v>
      </c>
      <c r="S33" s="2217"/>
      <c r="T33" s="2217"/>
      <c r="U33" s="2217"/>
      <c r="V33" s="2217"/>
      <c r="W33" s="2218">
        <f t="shared" ref="W33:W39" si="32">SUM(X33:AA33)</f>
        <v>0</v>
      </c>
      <c r="X33" s="2217"/>
      <c r="Y33" s="2217"/>
      <c r="Z33" s="2217"/>
      <c r="AA33" s="2217"/>
      <c r="AB33" s="2218">
        <f t="shared" ref="AB33:AB39" si="33">SUM(AC33:AF33)</f>
        <v>0</v>
      </c>
      <c r="AC33" s="2217"/>
      <c r="AD33" s="2217"/>
      <c r="AE33" s="2217"/>
      <c r="AF33" s="2217"/>
      <c r="AG33" s="2218">
        <f t="shared" ref="AG33:AG39" si="34">SUM(AH33:AK33)</f>
        <v>0</v>
      </c>
      <c r="AH33" s="2217"/>
      <c r="AI33" s="2217"/>
      <c r="AJ33" s="2217"/>
      <c r="AK33" s="2217"/>
      <c r="AL33" s="2218">
        <f t="shared" ref="AL33:AL39" si="35">SUM(AM33:AP33)</f>
        <v>0</v>
      </c>
      <c r="AM33" s="2217"/>
      <c r="AN33" s="2217"/>
      <c r="AO33" s="2217"/>
      <c r="AP33" s="2217"/>
      <c r="AQ33" s="2218">
        <f t="shared" ref="AQ33:AQ39" si="36">SUM(AR33:AU33)</f>
        <v>0</v>
      </c>
      <c r="AR33" s="2217"/>
      <c r="AS33" s="2217"/>
      <c r="AT33" s="2217"/>
      <c r="AU33" s="2217"/>
      <c r="AV33" s="2218">
        <f t="shared" ref="AV33:AV39" si="37">SUM(AW33:AZ33)</f>
        <v>0</v>
      </c>
      <c r="AW33" s="2217"/>
      <c r="AX33" s="2217"/>
      <c r="AY33" s="2217"/>
      <c r="AZ33" s="2217"/>
      <c r="BA33" s="2218">
        <f t="shared" ref="BA33:BA39" si="38">SUM(BB33:BE33)</f>
        <v>0</v>
      </c>
      <c r="BB33" s="2217"/>
      <c r="BC33" s="2217"/>
      <c r="BD33" s="2217"/>
      <c r="BE33" s="2217"/>
      <c r="BF33" s="2218">
        <f t="shared" ref="BF33:BF39" si="39">SUM(BG33:BJ33)</f>
        <v>0</v>
      </c>
      <c r="BG33" s="2217"/>
      <c r="BH33" s="2217"/>
      <c r="BI33" s="2217"/>
      <c r="BJ33" s="2217"/>
      <c r="BK33" s="2218">
        <f t="shared" ref="BK33:BK39" si="40">SUM(BL33:BO33)</f>
        <v>0</v>
      </c>
      <c r="BL33" s="2217"/>
      <c r="BM33" s="2217"/>
      <c r="BN33" s="2217"/>
      <c r="BO33" s="2217"/>
      <c r="BP33" s="2217"/>
      <c r="BQ33" s="2218">
        <f t="shared" ref="BQ33:BQ39" si="41">SUM(BR33:BU33)</f>
        <v>0</v>
      </c>
      <c r="BR33" s="2217"/>
      <c r="BS33" s="2217"/>
      <c r="BT33" s="2217"/>
    </row>
    <row r="34" spans="1:72">
      <c r="A34" s="2215" t="s">
        <v>2039</v>
      </c>
      <c r="B34" s="2216" t="s">
        <v>2023</v>
      </c>
      <c r="C34" s="2218">
        <f t="shared" si="28"/>
        <v>0</v>
      </c>
      <c r="D34" s="2217"/>
      <c r="E34" s="2217"/>
      <c r="F34" s="2217"/>
      <c r="G34" s="2217"/>
      <c r="H34" s="2218">
        <f t="shared" si="29"/>
        <v>0</v>
      </c>
      <c r="I34" s="2217"/>
      <c r="J34" s="2217"/>
      <c r="K34" s="2217"/>
      <c r="L34" s="2217"/>
      <c r="M34" s="2218">
        <f t="shared" si="30"/>
        <v>0</v>
      </c>
      <c r="N34" s="2217"/>
      <c r="O34" s="2217"/>
      <c r="P34" s="2217"/>
      <c r="Q34" s="2217"/>
      <c r="R34" s="2218">
        <f t="shared" si="31"/>
        <v>0</v>
      </c>
      <c r="S34" s="2217"/>
      <c r="T34" s="2217"/>
      <c r="U34" s="2217"/>
      <c r="V34" s="2217"/>
      <c r="W34" s="2218">
        <f t="shared" si="32"/>
        <v>0</v>
      </c>
      <c r="X34" s="2217"/>
      <c r="Y34" s="2217"/>
      <c r="Z34" s="2217"/>
      <c r="AA34" s="2217"/>
      <c r="AB34" s="2218">
        <f t="shared" si="33"/>
        <v>0</v>
      </c>
      <c r="AC34" s="2217"/>
      <c r="AD34" s="2217"/>
      <c r="AE34" s="2217"/>
      <c r="AF34" s="2217"/>
      <c r="AG34" s="2218">
        <f t="shared" si="34"/>
        <v>0</v>
      </c>
      <c r="AH34" s="2217"/>
      <c r="AI34" s="2217"/>
      <c r="AJ34" s="2217"/>
      <c r="AK34" s="2217"/>
      <c r="AL34" s="2218">
        <f t="shared" si="35"/>
        <v>0</v>
      </c>
      <c r="AM34" s="2217"/>
      <c r="AN34" s="2217"/>
      <c r="AO34" s="2217"/>
      <c r="AP34" s="2217"/>
      <c r="AQ34" s="2218">
        <f t="shared" si="36"/>
        <v>0</v>
      </c>
      <c r="AR34" s="2217"/>
      <c r="AS34" s="2217"/>
      <c r="AT34" s="2217"/>
      <c r="AU34" s="2217"/>
      <c r="AV34" s="2218">
        <f t="shared" si="37"/>
        <v>0</v>
      </c>
      <c r="AW34" s="2217"/>
      <c r="AX34" s="2217"/>
      <c r="AY34" s="2217"/>
      <c r="AZ34" s="2217"/>
      <c r="BA34" s="2218">
        <f t="shared" si="38"/>
        <v>0</v>
      </c>
      <c r="BB34" s="2217"/>
      <c r="BC34" s="2217"/>
      <c r="BD34" s="2217"/>
      <c r="BE34" s="2217"/>
      <c r="BF34" s="2218">
        <f t="shared" si="39"/>
        <v>0</v>
      </c>
      <c r="BG34" s="2217"/>
      <c r="BH34" s="2217"/>
      <c r="BI34" s="2217"/>
      <c r="BJ34" s="2217"/>
      <c r="BK34" s="2218">
        <f t="shared" si="40"/>
        <v>0</v>
      </c>
      <c r="BL34" s="2217"/>
      <c r="BM34" s="2217"/>
      <c r="BN34" s="2217"/>
      <c r="BO34" s="2217"/>
      <c r="BP34" s="2217"/>
      <c r="BQ34" s="2218">
        <f t="shared" si="41"/>
        <v>0</v>
      </c>
      <c r="BR34" s="2217"/>
      <c r="BS34" s="2217"/>
      <c r="BT34" s="2217"/>
    </row>
    <row r="35" spans="1:72">
      <c r="A35" s="2215" t="s">
        <v>1964</v>
      </c>
      <c r="B35" s="2216" t="s">
        <v>2023</v>
      </c>
      <c r="C35" s="2218">
        <f t="shared" si="28"/>
        <v>0</v>
      </c>
      <c r="D35" s="2217"/>
      <c r="E35" s="2217"/>
      <c r="F35" s="2217"/>
      <c r="G35" s="2217"/>
      <c r="H35" s="2218">
        <f t="shared" si="29"/>
        <v>0</v>
      </c>
      <c r="I35" s="2217"/>
      <c r="J35" s="2217"/>
      <c r="K35" s="2217"/>
      <c r="L35" s="2217"/>
      <c r="M35" s="2218">
        <f t="shared" si="30"/>
        <v>0</v>
      </c>
      <c r="N35" s="2217"/>
      <c r="O35" s="2217"/>
      <c r="P35" s="2217"/>
      <c r="Q35" s="2217"/>
      <c r="R35" s="2218">
        <f t="shared" si="31"/>
        <v>0</v>
      </c>
      <c r="S35" s="2217"/>
      <c r="T35" s="2217"/>
      <c r="U35" s="2217"/>
      <c r="V35" s="2217"/>
      <c r="W35" s="2218">
        <f t="shared" si="32"/>
        <v>0</v>
      </c>
      <c r="X35" s="2217"/>
      <c r="Y35" s="2217"/>
      <c r="Z35" s="2217"/>
      <c r="AA35" s="2217"/>
      <c r="AB35" s="2218">
        <f t="shared" si="33"/>
        <v>0</v>
      </c>
      <c r="AC35" s="2217"/>
      <c r="AD35" s="2217"/>
      <c r="AE35" s="2217"/>
      <c r="AF35" s="2217"/>
      <c r="AG35" s="2218">
        <f t="shared" si="34"/>
        <v>0</v>
      </c>
      <c r="AH35" s="2217"/>
      <c r="AI35" s="2217"/>
      <c r="AJ35" s="2217"/>
      <c r="AK35" s="2217"/>
      <c r="AL35" s="2218">
        <f t="shared" si="35"/>
        <v>0</v>
      </c>
      <c r="AM35" s="2217"/>
      <c r="AN35" s="2217"/>
      <c r="AO35" s="2217"/>
      <c r="AP35" s="2217"/>
      <c r="AQ35" s="2218">
        <f t="shared" si="36"/>
        <v>0</v>
      </c>
      <c r="AR35" s="2217"/>
      <c r="AS35" s="2217"/>
      <c r="AT35" s="2217"/>
      <c r="AU35" s="2217"/>
      <c r="AV35" s="2218">
        <f t="shared" si="37"/>
        <v>0</v>
      </c>
      <c r="AW35" s="2217"/>
      <c r="AX35" s="2217"/>
      <c r="AY35" s="2217"/>
      <c r="AZ35" s="2217"/>
      <c r="BA35" s="2218">
        <f t="shared" si="38"/>
        <v>0</v>
      </c>
      <c r="BB35" s="2217"/>
      <c r="BC35" s="2217"/>
      <c r="BD35" s="2217"/>
      <c r="BE35" s="2217"/>
      <c r="BF35" s="2218">
        <f t="shared" si="39"/>
        <v>0</v>
      </c>
      <c r="BG35" s="2217"/>
      <c r="BH35" s="2217"/>
      <c r="BI35" s="2217"/>
      <c r="BJ35" s="2217"/>
      <c r="BK35" s="2218">
        <f t="shared" si="40"/>
        <v>0</v>
      </c>
      <c r="BL35" s="2217"/>
      <c r="BM35" s="2217"/>
      <c r="BN35" s="2217"/>
      <c r="BO35" s="2217"/>
      <c r="BP35" s="2217"/>
      <c r="BQ35" s="2218">
        <f t="shared" si="41"/>
        <v>0</v>
      </c>
      <c r="BR35" s="2217"/>
      <c r="BS35" s="2217"/>
      <c r="BT35" s="2217"/>
    </row>
    <row r="36" spans="1:72">
      <c r="A36" s="2215" t="s">
        <v>1965</v>
      </c>
      <c r="B36" s="2216" t="s">
        <v>2023</v>
      </c>
      <c r="C36" s="2218">
        <f t="shared" si="28"/>
        <v>0</v>
      </c>
      <c r="D36" s="2217"/>
      <c r="E36" s="2217"/>
      <c r="F36" s="2217"/>
      <c r="G36" s="2217"/>
      <c r="H36" s="2218">
        <f t="shared" si="29"/>
        <v>0</v>
      </c>
      <c r="I36" s="2217"/>
      <c r="J36" s="2217"/>
      <c r="K36" s="2217"/>
      <c r="L36" s="2217"/>
      <c r="M36" s="2218">
        <f t="shared" si="30"/>
        <v>0</v>
      </c>
      <c r="N36" s="2217"/>
      <c r="O36" s="2217"/>
      <c r="P36" s="2217"/>
      <c r="Q36" s="2217"/>
      <c r="R36" s="2218">
        <f t="shared" si="31"/>
        <v>0</v>
      </c>
      <c r="S36" s="2217"/>
      <c r="T36" s="2217"/>
      <c r="U36" s="2217"/>
      <c r="V36" s="2217"/>
      <c r="W36" s="2218">
        <f t="shared" si="32"/>
        <v>0</v>
      </c>
      <c r="X36" s="2217"/>
      <c r="Y36" s="2217"/>
      <c r="Z36" s="2217"/>
      <c r="AA36" s="2217"/>
      <c r="AB36" s="2218">
        <f t="shared" si="33"/>
        <v>0</v>
      </c>
      <c r="AC36" s="2217"/>
      <c r="AD36" s="2217"/>
      <c r="AE36" s="2217"/>
      <c r="AF36" s="2217"/>
      <c r="AG36" s="2218">
        <f t="shared" si="34"/>
        <v>0</v>
      </c>
      <c r="AH36" s="2217"/>
      <c r="AI36" s="2217"/>
      <c r="AJ36" s="2217"/>
      <c r="AK36" s="2217"/>
      <c r="AL36" s="2218">
        <f t="shared" si="35"/>
        <v>0</v>
      </c>
      <c r="AM36" s="2217"/>
      <c r="AN36" s="2217"/>
      <c r="AO36" s="2217"/>
      <c r="AP36" s="2217"/>
      <c r="AQ36" s="2218">
        <f t="shared" si="36"/>
        <v>0</v>
      </c>
      <c r="AR36" s="2217"/>
      <c r="AS36" s="2217"/>
      <c r="AT36" s="2217"/>
      <c r="AU36" s="2217"/>
      <c r="AV36" s="2218">
        <f t="shared" si="37"/>
        <v>0</v>
      </c>
      <c r="AW36" s="2217"/>
      <c r="AX36" s="2217"/>
      <c r="AY36" s="2217"/>
      <c r="AZ36" s="2217"/>
      <c r="BA36" s="2218">
        <f t="shared" si="38"/>
        <v>0</v>
      </c>
      <c r="BB36" s="2217"/>
      <c r="BC36" s="2217"/>
      <c r="BD36" s="2217"/>
      <c r="BE36" s="2217"/>
      <c r="BF36" s="2218">
        <f t="shared" si="39"/>
        <v>0</v>
      </c>
      <c r="BG36" s="2217"/>
      <c r="BH36" s="2217"/>
      <c r="BI36" s="2217"/>
      <c r="BJ36" s="2217"/>
      <c r="BK36" s="2218">
        <f t="shared" si="40"/>
        <v>0</v>
      </c>
      <c r="BL36" s="2217"/>
      <c r="BM36" s="2217"/>
      <c r="BN36" s="2217"/>
      <c r="BO36" s="2217"/>
      <c r="BP36" s="2217"/>
      <c r="BQ36" s="2218">
        <f t="shared" si="41"/>
        <v>0</v>
      </c>
      <c r="BR36" s="2217"/>
      <c r="BS36" s="2217"/>
      <c r="BT36" s="2217"/>
    </row>
    <row r="37" spans="1:72">
      <c r="A37" s="2215" t="s">
        <v>1966</v>
      </c>
      <c r="B37" s="2216" t="s">
        <v>2023</v>
      </c>
      <c r="C37" s="2218">
        <f t="shared" si="28"/>
        <v>0</v>
      </c>
      <c r="D37" s="2217"/>
      <c r="E37" s="2217"/>
      <c r="F37" s="2217"/>
      <c r="G37" s="2217"/>
      <c r="H37" s="2218">
        <f t="shared" si="29"/>
        <v>0</v>
      </c>
      <c r="I37" s="2217"/>
      <c r="J37" s="2217"/>
      <c r="K37" s="2217"/>
      <c r="L37" s="2217"/>
      <c r="M37" s="2218">
        <f t="shared" si="30"/>
        <v>0</v>
      </c>
      <c r="N37" s="2217"/>
      <c r="O37" s="2217"/>
      <c r="P37" s="2217"/>
      <c r="Q37" s="2217"/>
      <c r="R37" s="2218">
        <f t="shared" si="31"/>
        <v>0</v>
      </c>
      <c r="S37" s="2217"/>
      <c r="T37" s="2217"/>
      <c r="U37" s="2217"/>
      <c r="V37" s="2217"/>
      <c r="W37" s="2218">
        <f t="shared" si="32"/>
        <v>0</v>
      </c>
      <c r="X37" s="2217"/>
      <c r="Y37" s="2217"/>
      <c r="Z37" s="2217"/>
      <c r="AA37" s="2217"/>
      <c r="AB37" s="2218">
        <f t="shared" si="33"/>
        <v>0</v>
      </c>
      <c r="AC37" s="2217"/>
      <c r="AD37" s="2217"/>
      <c r="AE37" s="2217"/>
      <c r="AF37" s="2217"/>
      <c r="AG37" s="2218">
        <f t="shared" si="34"/>
        <v>0</v>
      </c>
      <c r="AH37" s="2217"/>
      <c r="AI37" s="2217"/>
      <c r="AJ37" s="2217"/>
      <c r="AK37" s="2217"/>
      <c r="AL37" s="2218">
        <f t="shared" si="35"/>
        <v>0</v>
      </c>
      <c r="AM37" s="2217"/>
      <c r="AN37" s="2217"/>
      <c r="AO37" s="2217"/>
      <c r="AP37" s="2217"/>
      <c r="AQ37" s="2218">
        <f t="shared" si="36"/>
        <v>0</v>
      </c>
      <c r="AR37" s="2217"/>
      <c r="AS37" s="2217"/>
      <c r="AT37" s="2217"/>
      <c r="AU37" s="2217"/>
      <c r="AV37" s="2218">
        <f t="shared" si="37"/>
        <v>0</v>
      </c>
      <c r="AW37" s="2217"/>
      <c r="AX37" s="2217"/>
      <c r="AY37" s="2217"/>
      <c r="AZ37" s="2217"/>
      <c r="BA37" s="2218">
        <f t="shared" si="38"/>
        <v>0</v>
      </c>
      <c r="BB37" s="2217"/>
      <c r="BC37" s="2217"/>
      <c r="BD37" s="2217"/>
      <c r="BE37" s="2217"/>
      <c r="BF37" s="2218">
        <f t="shared" si="39"/>
        <v>0</v>
      </c>
      <c r="BG37" s="2217"/>
      <c r="BH37" s="2217"/>
      <c r="BI37" s="2217"/>
      <c r="BJ37" s="2217"/>
      <c r="BK37" s="2218">
        <f t="shared" si="40"/>
        <v>0</v>
      </c>
      <c r="BL37" s="2217"/>
      <c r="BM37" s="2217"/>
      <c r="BN37" s="2217"/>
      <c r="BO37" s="2217"/>
      <c r="BP37" s="2217"/>
      <c r="BQ37" s="2218">
        <f t="shared" si="41"/>
        <v>0</v>
      </c>
      <c r="BR37" s="2217"/>
      <c r="BS37" s="2217"/>
      <c r="BT37" s="2217"/>
    </row>
    <row r="38" spans="1:72">
      <c r="A38" s="2215" t="s">
        <v>1967</v>
      </c>
      <c r="B38" s="2216" t="s">
        <v>2023</v>
      </c>
      <c r="C38" s="2218">
        <f t="shared" si="28"/>
        <v>0</v>
      </c>
      <c r="D38" s="2217"/>
      <c r="E38" s="2217"/>
      <c r="F38" s="2217"/>
      <c r="G38" s="2217"/>
      <c r="H38" s="2218">
        <f t="shared" si="29"/>
        <v>0</v>
      </c>
      <c r="I38" s="2217"/>
      <c r="J38" s="2217"/>
      <c r="K38" s="2217"/>
      <c r="L38" s="2217"/>
      <c r="M38" s="2218">
        <f t="shared" si="30"/>
        <v>0</v>
      </c>
      <c r="N38" s="2217"/>
      <c r="O38" s="2217"/>
      <c r="P38" s="2217"/>
      <c r="Q38" s="2217"/>
      <c r="R38" s="2218">
        <f t="shared" si="31"/>
        <v>0</v>
      </c>
      <c r="S38" s="2217"/>
      <c r="T38" s="2217"/>
      <c r="U38" s="2217"/>
      <c r="V38" s="2217"/>
      <c r="W38" s="2218">
        <f t="shared" si="32"/>
        <v>0</v>
      </c>
      <c r="X38" s="2217"/>
      <c r="Y38" s="2217"/>
      <c r="Z38" s="2217"/>
      <c r="AA38" s="2217"/>
      <c r="AB38" s="2218">
        <f t="shared" si="33"/>
        <v>0</v>
      </c>
      <c r="AC38" s="2217"/>
      <c r="AD38" s="2217"/>
      <c r="AE38" s="2217"/>
      <c r="AF38" s="2217"/>
      <c r="AG38" s="2218">
        <f t="shared" si="34"/>
        <v>0</v>
      </c>
      <c r="AH38" s="2217"/>
      <c r="AI38" s="2217"/>
      <c r="AJ38" s="2217"/>
      <c r="AK38" s="2217"/>
      <c r="AL38" s="2218">
        <f t="shared" si="35"/>
        <v>0</v>
      </c>
      <c r="AM38" s="2217"/>
      <c r="AN38" s="2217"/>
      <c r="AO38" s="2217"/>
      <c r="AP38" s="2217"/>
      <c r="AQ38" s="2218">
        <f t="shared" si="36"/>
        <v>0</v>
      </c>
      <c r="AR38" s="2217"/>
      <c r="AS38" s="2217"/>
      <c r="AT38" s="2217"/>
      <c r="AU38" s="2217"/>
      <c r="AV38" s="2218">
        <f t="shared" si="37"/>
        <v>0</v>
      </c>
      <c r="AW38" s="2217"/>
      <c r="AX38" s="2217"/>
      <c r="AY38" s="2217"/>
      <c r="AZ38" s="2217"/>
      <c r="BA38" s="2218">
        <f t="shared" si="38"/>
        <v>0</v>
      </c>
      <c r="BB38" s="2217"/>
      <c r="BC38" s="2217"/>
      <c r="BD38" s="2217"/>
      <c r="BE38" s="2217"/>
      <c r="BF38" s="2218">
        <f t="shared" si="39"/>
        <v>0</v>
      </c>
      <c r="BG38" s="2217"/>
      <c r="BH38" s="2217"/>
      <c r="BI38" s="2217"/>
      <c r="BJ38" s="2217"/>
      <c r="BK38" s="2218">
        <f t="shared" si="40"/>
        <v>0</v>
      </c>
      <c r="BL38" s="2217"/>
      <c r="BM38" s="2217"/>
      <c r="BN38" s="2217"/>
      <c r="BO38" s="2217"/>
      <c r="BP38" s="2217"/>
      <c r="BQ38" s="2218">
        <f t="shared" si="41"/>
        <v>0</v>
      </c>
      <c r="BR38" s="2217"/>
      <c r="BS38" s="2217"/>
      <c r="BT38" s="2217"/>
    </row>
    <row r="39" spans="1:72">
      <c r="A39" s="2215" t="s">
        <v>2040</v>
      </c>
      <c r="B39" s="2216" t="s">
        <v>2023</v>
      </c>
      <c r="C39" s="2218">
        <f t="shared" si="28"/>
        <v>0</v>
      </c>
      <c r="D39" s="2217"/>
      <c r="E39" s="2217"/>
      <c r="F39" s="2217"/>
      <c r="G39" s="2217"/>
      <c r="H39" s="2218">
        <f t="shared" si="29"/>
        <v>0</v>
      </c>
      <c r="I39" s="2217"/>
      <c r="J39" s="2217"/>
      <c r="K39" s="2217"/>
      <c r="L39" s="2217"/>
      <c r="M39" s="2218">
        <f t="shared" si="30"/>
        <v>0</v>
      </c>
      <c r="N39" s="2217"/>
      <c r="O39" s="2217"/>
      <c r="P39" s="2217"/>
      <c r="Q39" s="2217"/>
      <c r="R39" s="2218">
        <f t="shared" si="31"/>
        <v>0</v>
      </c>
      <c r="S39" s="2217"/>
      <c r="T39" s="2217"/>
      <c r="U39" s="2217"/>
      <c r="V39" s="2217"/>
      <c r="W39" s="2218">
        <f t="shared" si="32"/>
        <v>0</v>
      </c>
      <c r="X39" s="2217"/>
      <c r="Y39" s="2217"/>
      <c r="Z39" s="2217"/>
      <c r="AA39" s="2217"/>
      <c r="AB39" s="2218">
        <f t="shared" si="33"/>
        <v>0</v>
      </c>
      <c r="AC39" s="2217"/>
      <c r="AD39" s="2217"/>
      <c r="AE39" s="2217"/>
      <c r="AF39" s="2217"/>
      <c r="AG39" s="2218">
        <f t="shared" si="34"/>
        <v>0</v>
      </c>
      <c r="AH39" s="2217"/>
      <c r="AI39" s="2217"/>
      <c r="AJ39" s="2217"/>
      <c r="AK39" s="2217"/>
      <c r="AL39" s="2218">
        <f t="shared" si="35"/>
        <v>0</v>
      </c>
      <c r="AM39" s="2217"/>
      <c r="AN39" s="2217"/>
      <c r="AO39" s="2217"/>
      <c r="AP39" s="2217"/>
      <c r="AQ39" s="2218">
        <f t="shared" si="36"/>
        <v>0</v>
      </c>
      <c r="AR39" s="2217"/>
      <c r="AS39" s="2217"/>
      <c r="AT39" s="2217"/>
      <c r="AU39" s="2217"/>
      <c r="AV39" s="2218">
        <f t="shared" si="37"/>
        <v>0</v>
      </c>
      <c r="AW39" s="2217"/>
      <c r="AX39" s="2217"/>
      <c r="AY39" s="2217"/>
      <c r="AZ39" s="2217"/>
      <c r="BA39" s="2218">
        <f t="shared" si="38"/>
        <v>0</v>
      </c>
      <c r="BB39" s="2217"/>
      <c r="BC39" s="2217"/>
      <c r="BD39" s="2217"/>
      <c r="BE39" s="2217"/>
      <c r="BF39" s="2218">
        <f t="shared" si="39"/>
        <v>0</v>
      </c>
      <c r="BG39" s="2217"/>
      <c r="BH39" s="2217"/>
      <c r="BI39" s="2217"/>
      <c r="BJ39" s="2217"/>
      <c r="BK39" s="2218">
        <f t="shared" si="40"/>
        <v>0</v>
      </c>
      <c r="BL39" s="2217"/>
      <c r="BM39" s="2217"/>
      <c r="BN39" s="2217"/>
      <c r="BO39" s="2217"/>
      <c r="BP39" s="2217"/>
      <c r="BQ39" s="2218">
        <f t="shared" si="41"/>
        <v>0</v>
      </c>
      <c r="BR39" s="2217"/>
      <c r="BS39" s="2217"/>
      <c r="BT39" s="2217"/>
    </row>
    <row r="40" spans="1:72">
      <c r="A40" s="2215"/>
      <c r="B40" s="2216"/>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c r="BD40" s="2213"/>
      <c r="BE40" s="2213"/>
      <c r="BF40" s="2213"/>
      <c r="BG40" s="2213"/>
      <c r="BH40" s="2213"/>
      <c r="BI40" s="2213"/>
      <c r="BJ40" s="2213"/>
      <c r="BK40" s="2213"/>
      <c r="BL40" s="2213"/>
      <c r="BM40" s="2213"/>
      <c r="BN40" s="2213"/>
      <c r="BO40" s="2213"/>
      <c r="BP40" s="2213"/>
      <c r="BQ40" s="2213"/>
      <c r="BR40" s="2213"/>
      <c r="BS40" s="2213"/>
      <c r="BT40" s="2213"/>
    </row>
    <row r="41" spans="1:72" s="2214" customFormat="1">
      <c r="A41" s="2223" t="s">
        <v>2220</v>
      </c>
      <c r="B41" s="2224"/>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13"/>
      <c r="BL41" s="2213"/>
      <c r="BM41" s="2213"/>
      <c r="BN41" s="2213"/>
      <c r="BO41" s="2213"/>
      <c r="BP41" s="2213"/>
      <c r="BQ41" s="2213"/>
      <c r="BR41" s="2213"/>
      <c r="BS41" s="2213"/>
      <c r="BT41" s="2213"/>
    </row>
    <row r="42" spans="1:72">
      <c r="A42" s="2215" t="s">
        <v>1932</v>
      </c>
      <c r="B42" s="2216" t="s">
        <v>2023</v>
      </c>
      <c r="C42" s="2218">
        <f t="shared" ref="C42:C105" si="42">SUM(D42:G42)</f>
        <v>0</v>
      </c>
      <c r="D42" s="2217"/>
      <c r="E42" s="2217"/>
      <c r="F42" s="2217"/>
      <c r="G42" s="2217"/>
      <c r="H42" s="2218">
        <f t="shared" ref="H42:H105" si="43">SUM(I42:L42)</f>
        <v>0</v>
      </c>
      <c r="I42" s="2217"/>
      <c r="J42" s="2217"/>
      <c r="K42" s="2217"/>
      <c r="L42" s="2217"/>
      <c r="M42" s="2218">
        <f t="shared" ref="M42:M105" si="44">SUM(N42:Q42)</f>
        <v>0</v>
      </c>
      <c r="N42" s="2217"/>
      <c r="O42" s="2217"/>
      <c r="P42" s="2217"/>
      <c r="Q42" s="2217"/>
      <c r="R42" s="2218">
        <f t="shared" ref="R42:R105" si="45">SUM(S42:V42)</f>
        <v>0</v>
      </c>
      <c r="S42" s="2217"/>
      <c r="T42" s="2217"/>
      <c r="U42" s="2217"/>
      <c r="V42" s="2217"/>
      <c r="W42" s="2218">
        <f t="shared" ref="W42:W105" si="46">SUM(X42:AA42)</f>
        <v>0</v>
      </c>
      <c r="X42" s="2217"/>
      <c r="Y42" s="2217"/>
      <c r="Z42" s="2217"/>
      <c r="AA42" s="2217"/>
      <c r="AB42" s="2218">
        <f t="shared" ref="AB42:AB105" si="47">SUM(AC42:AF42)</f>
        <v>0</v>
      </c>
      <c r="AC42" s="2217"/>
      <c r="AD42" s="2217"/>
      <c r="AE42" s="2217"/>
      <c r="AF42" s="2217"/>
      <c r="AG42" s="2218">
        <f t="shared" ref="AG42:AG105" si="48">SUM(AH42:AK42)</f>
        <v>0</v>
      </c>
      <c r="AH42" s="2217"/>
      <c r="AI42" s="2217"/>
      <c r="AJ42" s="2217"/>
      <c r="AK42" s="2217"/>
      <c r="AL42" s="2218">
        <f t="shared" ref="AL42:AL105" si="49">SUM(AM42:AP42)</f>
        <v>0</v>
      </c>
      <c r="AM42" s="2217"/>
      <c r="AN42" s="2217"/>
      <c r="AO42" s="2217"/>
      <c r="AP42" s="2217"/>
      <c r="AQ42" s="2218">
        <f t="shared" ref="AQ42:AQ105" si="50">SUM(AR42:AU42)</f>
        <v>0</v>
      </c>
      <c r="AR42" s="2217"/>
      <c r="AS42" s="2217"/>
      <c r="AT42" s="2217"/>
      <c r="AU42" s="2217"/>
      <c r="AV42" s="2218">
        <f t="shared" ref="AV42:AV105" si="51">SUM(AW42:AZ42)</f>
        <v>0</v>
      </c>
      <c r="AW42" s="2217"/>
      <c r="AX42" s="2217"/>
      <c r="AY42" s="2217"/>
      <c r="AZ42" s="2217"/>
      <c r="BA42" s="2218">
        <f t="shared" ref="BA42:BA105" si="52">SUM(BB42:BE42)</f>
        <v>0</v>
      </c>
      <c r="BB42" s="2217"/>
      <c r="BC42" s="2217"/>
      <c r="BD42" s="2217"/>
      <c r="BE42" s="2217"/>
      <c r="BF42" s="2218">
        <f t="shared" ref="BF42:BF105" si="53">SUM(BG42:BJ42)</f>
        <v>0</v>
      </c>
      <c r="BG42" s="2217"/>
      <c r="BH42" s="2217"/>
      <c r="BI42" s="2217"/>
      <c r="BJ42" s="2217"/>
      <c r="BK42" s="2218">
        <f t="shared" ref="BK42:BK105" si="54">SUM(BL42:BO42)</f>
        <v>0</v>
      </c>
      <c r="BL42" s="2217"/>
      <c r="BM42" s="2217"/>
      <c r="BN42" s="2217"/>
      <c r="BO42" s="2217"/>
      <c r="BP42" s="2217"/>
      <c r="BQ42" s="2218">
        <f t="shared" ref="BQ42:BQ105" si="55">SUM(BR42:BU42)</f>
        <v>0</v>
      </c>
      <c r="BR42" s="2217"/>
      <c r="BS42" s="2217"/>
      <c r="BT42" s="2217"/>
    </row>
    <row r="43" spans="1:72">
      <c r="A43" s="2215" t="s">
        <v>1931</v>
      </c>
      <c r="B43" s="2216" t="s">
        <v>2023</v>
      </c>
      <c r="C43" s="2218">
        <f t="shared" si="42"/>
        <v>0</v>
      </c>
      <c r="D43" s="2217"/>
      <c r="E43" s="2217"/>
      <c r="F43" s="2217"/>
      <c r="G43" s="2217"/>
      <c r="H43" s="2218">
        <f t="shared" si="43"/>
        <v>0</v>
      </c>
      <c r="I43" s="2217"/>
      <c r="J43" s="2217"/>
      <c r="K43" s="2217"/>
      <c r="L43" s="2217"/>
      <c r="M43" s="2218">
        <f t="shared" si="44"/>
        <v>0</v>
      </c>
      <c r="N43" s="2217"/>
      <c r="O43" s="2217"/>
      <c r="P43" s="2217"/>
      <c r="Q43" s="2217"/>
      <c r="R43" s="2218">
        <f t="shared" si="45"/>
        <v>0</v>
      </c>
      <c r="S43" s="2217"/>
      <c r="T43" s="2217"/>
      <c r="U43" s="2217"/>
      <c r="V43" s="2217"/>
      <c r="W43" s="2218">
        <f t="shared" si="46"/>
        <v>0</v>
      </c>
      <c r="X43" s="2217"/>
      <c r="Y43" s="2217"/>
      <c r="Z43" s="2217"/>
      <c r="AA43" s="2217"/>
      <c r="AB43" s="2218">
        <f t="shared" si="47"/>
        <v>0</v>
      </c>
      <c r="AC43" s="2217"/>
      <c r="AD43" s="2217"/>
      <c r="AE43" s="2217"/>
      <c r="AF43" s="2217"/>
      <c r="AG43" s="2218">
        <f t="shared" si="48"/>
        <v>0</v>
      </c>
      <c r="AH43" s="2217"/>
      <c r="AI43" s="2217"/>
      <c r="AJ43" s="2217"/>
      <c r="AK43" s="2217"/>
      <c r="AL43" s="2218">
        <f t="shared" si="49"/>
        <v>0</v>
      </c>
      <c r="AM43" s="2217"/>
      <c r="AN43" s="2217"/>
      <c r="AO43" s="2217"/>
      <c r="AP43" s="2217"/>
      <c r="AQ43" s="2218">
        <f t="shared" si="50"/>
        <v>0</v>
      </c>
      <c r="AR43" s="2217"/>
      <c r="AS43" s="2217"/>
      <c r="AT43" s="2217"/>
      <c r="AU43" s="2217"/>
      <c r="AV43" s="2218">
        <f t="shared" si="51"/>
        <v>0</v>
      </c>
      <c r="AW43" s="2217"/>
      <c r="AX43" s="2217"/>
      <c r="AY43" s="2217"/>
      <c r="AZ43" s="2217"/>
      <c r="BA43" s="2218">
        <f t="shared" si="52"/>
        <v>0</v>
      </c>
      <c r="BB43" s="2217"/>
      <c r="BC43" s="2217"/>
      <c r="BD43" s="2217"/>
      <c r="BE43" s="2217"/>
      <c r="BF43" s="2218">
        <f t="shared" si="53"/>
        <v>0</v>
      </c>
      <c r="BG43" s="2217"/>
      <c r="BH43" s="2217"/>
      <c r="BI43" s="2217"/>
      <c r="BJ43" s="2217"/>
      <c r="BK43" s="2218">
        <f t="shared" si="54"/>
        <v>0</v>
      </c>
      <c r="BL43" s="2217"/>
      <c r="BM43" s="2217"/>
      <c r="BN43" s="2217"/>
      <c r="BO43" s="2217"/>
      <c r="BP43" s="2217"/>
      <c r="BQ43" s="2218">
        <f t="shared" si="55"/>
        <v>0</v>
      </c>
      <c r="BR43" s="2217"/>
      <c r="BS43" s="2217"/>
      <c r="BT43" s="2217"/>
    </row>
    <row r="44" spans="1:72">
      <c r="A44" s="2215" t="s">
        <v>1930</v>
      </c>
      <c r="B44" s="2216" t="s">
        <v>2023</v>
      </c>
      <c r="C44" s="2218">
        <f t="shared" si="42"/>
        <v>0</v>
      </c>
      <c r="D44" s="2217"/>
      <c r="E44" s="2217"/>
      <c r="F44" s="2217"/>
      <c r="G44" s="2217"/>
      <c r="H44" s="2218">
        <f t="shared" si="43"/>
        <v>0</v>
      </c>
      <c r="I44" s="2217"/>
      <c r="J44" s="2217"/>
      <c r="K44" s="2217"/>
      <c r="L44" s="2217"/>
      <c r="M44" s="2218">
        <f t="shared" si="44"/>
        <v>0</v>
      </c>
      <c r="N44" s="2217"/>
      <c r="O44" s="2217"/>
      <c r="P44" s="2217"/>
      <c r="Q44" s="2217"/>
      <c r="R44" s="2218">
        <f t="shared" si="45"/>
        <v>0</v>
      </c>
      <c r="S44" s="2217"/>
      <c r="T44" s="2217"/>
      <c r="U44" s="2217"/>
      <c r="V44" s="2217"/>
      <c r="W44" s="2218">
        <f t="shared" si="46"/>
        <v>0</v>
      </c>
      <c r="X44" s="2217"/>
      <c r="Y44" s="2217"/>
      <c r="Z44" s="2217"/>
      <c r="AA44" s="2217"/>
      <c r="AB44" s="2218">
        <f t="shared" si="47"/>
        <v>0</v>
      </c>
      <c r="AC44" s="2217"/>
      <c r="AD44" s="2217"/>
      <c r="AE44" s="2217"/>
      <c r="AF44" s="2217"/>
      <c r="AG44" s="2218">
        <f t="shared" si="48"/>
        <v>0</v>
      </c>
      <c r="AH44" s="2217"/>
      <c r="AI44" s="2217"/>
      <c r="AJ44" s="2217"/>
      <c r="AK44" s="2217"/>
      <c r="AL44" s="2218">
        <f t="shared" si="49"/>
        <v>0</v>
      </c>
      <c r="AM44" s="2217"/>
      <c r="AN44" s="2217"/>
      <c r="AO44" s="2217"/>
      <c r="AP44" s="2217"/>
      <c r="AQ44" s="2218">
        <f t="shared" si="50"/>
        <v>0</v>
      </c>
      <c r="AR44" s="2217"/>
      <c r="AS44" s="2217"/>
      <c r="AT44" s="2217"/>
      <c r="AU44" s="2217"/>
      <c r="AV44" s="2218">
        <f t="shared" si="51"/>
        <v>0</v>
      </c>
      <c r="AW44" s="2217"/>
      <c r="AX44" s="2217"/>
      <c r="AY44" s="2217"/>
      <c r="AZ44" s="2217"/>
      <c r="BA44" s="2218">
        <f t="shared" si="52"/>
        <v>0</v>
      </c>
      <c r="BB44" s="2217"/>
      <c r="BC44" s="2217"/>
      <c r="BD44" s="2217"/>
      <c r="BE44" s="2217"/>
      <c r="BF44" s="2218">
        <f t="shared" si="53"/>
        <v>0</v>
      </c>
      <c r="BG44" s="2217"/>
      <c r="BH44" s="2217"/>
      <c r="BI44" s="2217"/>
      <c r="BJ44" s="2217"/>
      <c r="BK44" s="2218">
        <f t="shared" si="54"/>
        <v>0</v>
      </c>
      <c r="BL44" s="2217"/>
      <c r="BM44" s="2217"/>
      <c r="BN44" s="2217"/>
      <c r="BO44" s="2217"/>
      <c r="BP44" s="2217"/>
      <c r="BQ44" s="2218">
        <f t="shared" si="55"/>
        <v>0</v>
      </c>
      <c r="BR44" s="2217"/>
      <c r="BS44" s="2217"/>
      <c r="BT44" s="2217"/>
    </row>
    <row r="45" spans="1:72">
      <c r="A45" s="2215" t="s">
        <v>2042</v>
      </c>
      <c r="B45" s="2216" t="s">
        <v>2023</v>
      </c>
      <c r="C45" s="2218">
        <f t="shared" si="42"/>
        <v>0</v>
      </c>
      <c r="D45" s="2217"/>
      <c r="E45" s="2217"/>
      <c r="F45" s="2217"/>
      <c r="G45" s="2217"/>
      <c r="H45" s="2218">
        <f t="shared" si="43"/>
        <v>0</v>
      </c>
      <c r="I45" s="2217"/>
      <c r="J45" s="2217"/>
      <c r="K45" s="2217"/>
      <c r="L45" s="2217"/>
      <c r="M45" s="2218">
        <f t="shared" si="44"/>
        <v>0</v>
      </c>
      <c r="N45" s="2217"/>
      <c r="O45" s="2217"/>
      <c r="P45" s="2217"/>
      <c r="Q45" s="2217"/>
      <c r="R45" s="2218">
        <f t="shared" si="45"/>
        <v>0</v>
      </c>
      <c r="S45" s="2217"/>
      <c r="T45" s="2217"/>
      <c r="U45" s="2217"/>
      <c r="V45" s="2217"/>
      <c r="W45" s="2218">
        <f t="shared" si="46"/>
        <v>0</v>
      </c>
      <c r="X45" s="2217"/>
      <c r="Y45" s="2217"/>
      <c r="Z45" s="2217"/>
      <c r="AA45" s="2217"/>
      <c r="AB45" s="2218">
        <f t="shared" si="47"/>
        <v>0</v>
      </c>
      <c r="AC45" s="2217"/>
      <c r="AD45" s="2217"/>
      <c r="AE45" s="2217"/>
      <c r="AF45" s="2217"/>
      <c r="AG45" s="2218">
        <f t="shared" si="48"/>
        <v>0</v>
      </c>
      <c r="AH45" s="2217"/>
      <c r="AI45" s="2217"/>
      <c r="AJ45" s="2217"/>
      <c r="AK45" s="2217"/>
      <c r="AL45" s="2218">
        <f t="shared" si="49"/>
        <v>0</v>
      </c>
      <c r="AM45" s="2217"/>
      <c r="AN45" s="2217"/>
      <c r="AO45" s="2217"/>
      <c r="AP45" s="2217"/>
      <c r="AQ45" s="2218">
        <f t="shared" si="50"/>
        <v>0</v>
      </c>
      <c r="AR45" s="2217"/>
      <c r="AS45" s="2217"/>
      <c r="AT45" s="2217"/>
      <c r="AU45" s="2217"/>
      <c r="AV45" s="2218">
        <f t="shared" si="51"/>
        <v>0</v>
      </c>
      <c r="AW45" s="2217"/>
      <c r="AX45" s="2217"/>
      <c r="AY45" s="2217"/>
      <c r="AZ45" s="2217"/>
      <c r="BA45" s="2218">
        <f t="shared" si="52"/>
        <v>0</v>
      </c>
      <c r="BB45" s="2217"/>
      <c r="BC45" s="2217"/>
      <c r="BD45" s="2217"/>
      <c r="BE45" s="2217"/>
      <c r="BF45" s="2218">
        <f t="shared" si="53"/>
        <v>0</v>
      </c>
      <c r="BG45" s="2217"/>
      <c r="BH45" s="2217"/>
      <c r="BI45" s="2217"/>
      <c r="BJ45" s="2217"/>
      <c r="BK45" s="2218">
        <f t="shared" si="54"/>
        <v>0</v>
      </c>
      <c r="BL45" s="2217"/>
      <c r="BM45" s="2217"/>
      <c r="BN45" s="2217"/>
      <c r="BO45" s="2217"/>
      <c r="BP45" s="2217"/>
      <c r="BQ45" s="2218">
        <f t="shared" si="55"/>
        <v>0</v>
      </c>
      <c r="BR45" s="2217"/>
      <c r="BS45" s="2217"/>
      <c r="BT45" s="2217"/>
    </row>
    <row r="46" spans="1:72">
      <c r="A46" s="2215" t="s">
        <v>2043</v>
      </c>
      <c r="B46" s="2216" t="s">
        <v>2023</v>
      </c>
      <c r="C46" s="2218">
        <f t="shared" si="42"/>
        <v>0</v>
      </c>
      <c r="D46" s="2217"/>
      <c r="E46" s="2217"/>
      <c r="F46" s="2217"/>
      <c r="G46" s="2217"/>
      <c r="H46" s="2218">
        <f t="shared" si="43"/>
        <v>0</v>
      </c>
      <c r="I46" s="2217"/>
      <c r="J46" s="2217"/>
      <c r="K46" s="2217"/>
      <c r="L46" s="2217"/>
      <c r="M46" s="2218">
        <f t="shared" si="44"/>
        <v>0</v>
      </c>
      <c r="N46" s="2217"/>
      <c r="O46" s="2217"/>
      <c r="P46" s="2217"/>
      <c r="Q46" s="2217"/>
      <c r="R46" s="2218">
        <f t="shared" si="45"/>
        <v>0</v>
      </c>
      <c r="S46" s="2217"/>
      <c r="T46" s="2217"/>
      <c r="U46" s="2217"/>
      <c r="V46" s="2217"/>
      <c r="W46" s="2218">
        <f t="shared" si="46"/>
        <v>0</v>
      </c>
      <c r="X46" s="2217"/>
      <c r="Y46" s="2217"/>
      <c r="Z46" s="2217"/>
      <c r="AA46" s="2217"/>
      <c r="AB46" s="2218">
        <f t="shared" si="47"/>
        <v>0</v>
      </c>
      <c r="AC46" s="2217"/>
      <c r="AD46" s="2217"/>
      <c r="AE46" s="2217"/>
      <c r="AF46" s="2217"/>
      <c r="AG46" s="2218">
        <f t="shared" si="48"/>
        <v>0</v>
      </c>
      <c r="AH46" s="2217"/>
      <c r="AI46" s="2217"/>
      <c r="AJ46" s="2217"/>
      <c r="AK46" s="2217"/>
      <c r="AL46" s="2218">
        <f t="shared" si="49"/>
        <v>0</v>
      </c>
      <c r="AM46" s="2217"/>
      <c r="AN46" s="2217"/>
      <c r="AO46" s="2217"/>
      <c r="AP46" s="2217"/>
      <c r="AQ46" s="2218">
        <f t="shared" si="50"/>
        <v>0</v>
      </c>
      <c r="AR46" s="2217"/>
      <c r="AS46" s="2217"/>
      <c r="AT46" s="2217"/>
      <c r="AU46" s="2217"/>
      <c r="AV46" s="2218">
        <f t="shared" si="51"/>
        <v>0</v>
      </c>
      <c r="AW46" s="2217"/>
      <c r="AX46" s="2217"/>
      <c r="AY46" s="2217"/>
      <c r="AZ46" s="2217"/>
      <c r="BA46" s="2218">
        <f t="shared" si="52"/>
        <v>0</v>
      </c>
      <c r="BB46" s="2217"/>
      <c r="BC46" s="2217"/>
      <c r="BD46" s="2217"/>
      <c r="BE46" s="2217"/>
      <c r="BF46" s="2218">
        <f t="shared" si="53"/>
        <v>0</v>
      </c>
      <c r="BG46" s="2217"/>
      <c r="BH46" s="2217"/>
      <c r="BI46" s="2217"/>
      <c r="BJ46" s="2217"/>
      <c r="BK46" s="2218">
        <f t="shared" si="54"/>
        <v>0</v>
      </c>
      <c r="BL46" s="2217"/>
      <c r="BM46" s="2217"/>
      <c r="BN46" s="2217"/>
      <c r="BO46" s="2217"/>
      <c r="BP46" s="2217"/>
      <c r="BQ46" s="2218">
        <f t="shared" si="55"/>
        <v>0</v>
      </c>
      <c r="BR46" s="2217"/>
      <c r="BS46" s="2217"/>
      <c r="BT46" s="2217"/>
    </row>
    <row r="47" spans="1:72">
      <c r="A47" s="2215" t="s">
        <v>2044</v>
      </c>
      <c r="B47" s="2216" t="s">
        <v>2023</v>
      </c>
      <c r="C47" s="2218">
        <f t="shared" si="42"/>
        <v>0</v>
      </c>
      <c r="D47" s="2217"/>
      <c r="E47" s="2217"/>
      <c r="F47" s="2217"/>
      <c r="G47" s="2217"/>
      <c r="H47" s="2218">
        <f t="shared" si="43"/>
        <v>0</v>
      </c>
      <c r="I47" s="2217"/>
      <c r="J47" s="2217"/>
      <c r="K47" s="2217"/>
      <c r="L47" s="2217"/>
      <c r="M47" s="2218">
        <f t="shared" si="44"/>
        <v>0</v>
      </c>
      <c r="N47" s="2217"/>
      <c r="O47" s="2217"/>
      <c r="P47" s="2217"/>
      <c r="Q47" s="2217"/>
      <c r="R47" s="2218">
        <f t="shared" si="45"/>
        <v>0</v>
      </c>
      <c r="S47" s="2217"/>
      <c r="T47" s="2217"/>
      <c r="U47" s="2217"/>
      <c r="V47" s="2217"/>
      <c r="W47" s="2218">
        <f t="shared" si="46"/>
        <v>0</v>
      </c>
      <c r="X47" s="2217"/>
      <c r="Y47" s="2217"/>
      <c r="Z47" s="2217"/>
      <c r="AA47" s="2217"/>
      <c r="AB47" s="2218">
        <f t="shared" si="47"/>
        <v>0</v>
      </c>
      <c r="AC47" s="2217"/>
      <c r="AD47" s="2217"/>
      <c r="AE47" s="2217"/>
      <c r="AF47" s="2217"/>
      <c r="AG47" s="2218">
        <f t="shared" si="48"/>
        <v>0</v>
      </c>
      <c r="AH47" s="2217"/>
      <c r="AI47" s="2217"/>
      <c r="AJ47" s="2217"/>
      <c r="AK47" s="2217"/>
      <c r="AL47" s="2218">
        <f t="shared" si="49"/>
        <v>0</v>
      </c>
      <c r="AM47" s="2217"/>
      <c r="AN47" s="2217"/>
      <c r="AO47" s="2217"/>
      <c r="AP47" s="2217"/>
      <c r="AQ47" s="2218">
        <f t="shared" si="50"/>
        <v>0</v>
      </c>
      <c r="AR47" s="2217"/>
      <c r="AS47" s="2217"/>
      <c r="AT47" s="2217"/>
      <c r="AU47" s="2217"/>
      <c r="AV47" s="2218">
        <f t="shared" si="51"/>
        <v>0</v>
      </c>
      <c r="AW47" s="2217"/>
      <c r="AX47" s="2217"/>
      <c r="AY47" s="2217"/>
      <c r="AZ47" s="2217"/>
      <c r="BA47" s="2218">
        <f t="shared" si="52"/>
        <v>0</v>
      </c>
      <c r="BB47" s="2217"/>
      <c r="BC47" s="2217"/>
      <c r="BD47" s="2217"/>
      <c r="BE47" s="2217"/>
      <c r="BF47" s="2218">
        <f t="shared" si="53"/>
        <v>0</v>
      </c>
      <c r="BG47" s="2217"/>
      <c r="BH47" s="2217"/>
      <c r="BI47" s="2217"/>
      <c r="BJ47" s="2217"/>
      <c r="BK47" s="2218">
        <f t="shared" si="54"/>
        <v>0</v>
      </c>
      <c r="BL47" s="2217"/>
      <c r="BM47" s="2217"/>
      <c r="BN47" s="2217"/>
      <c r="BO47" s="2217"/>
      <c r="BP47" s="2217"/>
      <c r="BQ47" s="2218">
        <f t="shared" si="55"/>
        <v>0</v>
      </c>
      <c r="BR47" s="2217"/>
      <c r="BS47" s="2217"/>
      <c r="BT47" s="2217"/>
    </row>
    <row r="48" spans="1:72">
      <c r="A48" s="2215" t="s">
        <v>2045</v>
      </c>
      <c r="B48" s="2216" t="s">
        <v>2023</v>
      </c>
      <c r="C48" s="2218">
        <f t="shared" si="42"/>
        <v>0</v>
      </c>
      <c r="D48" s="2217"/>
      <c r="E48" s="2217"/>
      <c r="F48" s="2217"/>
      <c r="G48" s="2217"/>
      <c r="H48" s="2218">
        <f t="shared" si="43"/>
        <v>0</v>
      </c>
      <c r="I48" s="2217"/>
      <c r="J48" s="2217"/>
      <c r="K48" s="2217"/>
      <c r="L48" s="2217"/>
      <c r="M48" s="2218">
        <f t="shared" si="44"/>
        <v>0</v>
      </c>
      <c r="N48" s="2217"/>
      <c r="O48" s="2217"/>
      <c r="P48" s="2217"/>
      <c r="Q48" s="2217"/>
      <c r="R48" s="2218">
        <f t="shared" si="45"/>
        <v>0</v>
      </c>
      <c r="S48" s="2217"/>
      <c r="T48" s="2217"/>
      <c r="U48" s="2217"/>
      <c r="V48" s="2217"/>
      <c r="W48" s="2218">
        <f t="shared" si="46"/>
        <v>0</v>
      </c>
      <c r="X48" s="2217"/>
      <c r="Y48" s="2217"/>
      <c r="Z48" s="2217"/>
      <c r="AA48" s="2217"/>
      <c r="AB48" s="2218">
        <f t="shared" si="47"/>
        <v>0</v>
      </c>
      <c r="AC48" s="2217"/>
      <c r="AD48" s="2217"/>
      <c r="AE48" s="2217"/>
      <c r="AF48" s="2217"/>
      <c r="AG48" s="2218">
        <f t="shared" si="48"/>
        <v>0</v>
      </c>
      <c r="AH48" s="2217"/>
      <c r="AI48" s="2217"/>
      <c r="AJ48" s="2217"/>
      <c r="AK48" s="2217"/>
      <c r="AL48" s="2218">
        <f t="shared" si="49"/>
        <v>0</v>
      </c>
      <c r="AM48" s="2217"/>
      <c r="AN48" s="2217"/>
      <c r="AO48" s="2217"/>
      <c r="AP48" s="2217"/>
      <c r="AQ48" s="2218">
        <f t="shared" si="50"/>
        <v>0</v>
      </c>
      <c r="AR48" s="2217"/>
      <c r="AS48" s="2217"/>
      <c r="AT48" s="2217"/>
      <c r="AU48" s="2217"/>
      <c r="AV48" s="2218">
        <f t="shared" si="51"/>
        <v>0</v>
      </c>
      <c r="AW48" s="2217"/>
      <c r="AX48" s="2217"/>
      <c r="AY48" s="2217"/>
      <c r="AZ48" s="2217"/>
      <c r="BA48" s="2218">
        <f t="shared" si="52"/>
        <v>0</v>
      </c>
      <c r="BB48" s="2217"/>
      <c r="BC48" s="2217"/>
      <c r="BD48" s="2217"/>
      <c r="BE48" s="2217"/>
      <c r="BF48" s="2218">
        <f t="shared" si="53"/>
        <v>0</v>
      </c>
      <c r="BG48" s="2217"/>
      <c r="BH48" s="2217"/>
      <c r="BI48" s="2217"/>
      <c r="BJ48" s="2217"/>
      <c r="BK48" s="2218">
        <f t="shared" si="54"/>
        <v>0</v>
      </c>
      <c r="BL48" s="2217"/>
      <c r="BM48" s="2217"/>
      <c r="BN48" s="2217"/>
      <c r="BO48" s="2217"/>
      <c r="BP48" s="2217"/>
      <c r="BQ48" s="2218">
        <f t="shared" si="55"/>
        <v>0</v>
      </c>
      <c r="BR48" s="2217"/>
      <c r="BS48" s="2217"/>
      <c r="BT48" s="2217"/>
    </row>
    <row r="49" spans="1:72">
      <c r="A49" s="2215" t="s">
        <v>2046</v>
      </c>
      <c r="B49" s="2216" t="s">
        <v>2023</v>
      </c>
      <c r="C49" s="2218">
        <f t="shared" si="42"/>
        <v>0</v>
      </c>
      <c r="D49" s="2217"/>
      <c r="E49" s="2217"/>
      <c r="F49" s="2217"/>
      <c r="G49" s="2217"/>
      <c r="H49" s="2218">
        <f t="shared" si="43"/>
        <v>0</v>
      </c>
      <c r="I49" s="2217"/>
      <c r="J49" s="2217"/>
      <c r="K49" s="2217"/>
      <c r="L49" s="2217"/>
      <c r="M49" s="2218">
        <f t="shared" si="44"/>
        <v>0</v>
      </c>
      <c r="N49" s="2217"/>
      <c r="O49" s="2217"/>
      <c r="P49" s="2217"/>
      <c r="Q49" s="2217"/>
      <c r="R49" s="2218">
        <f t="shared" si="45"/>
        <v>0</v>
      </c>
      <c r="S49" s="2217"/>
      <c r="T49" s="2217"/>
      <c r="U49" s="2217"/>
      <c r="V49" s="2217"/>
      <c r="W49" s="2218">
        <f t="shared" si="46"/>
        <v>0</v>
      </c>
      <c r="X49" s="2217"/>
      <c r="Y49" s="2217"/>
      <c r="Z49" s="2217"/>
      <c r="AA49" s="2217"/>
      <c r="AB49" s="2218">
        <f t="shared" si="47"/>
        <v>0</v>
      </c>
      <c r="AC49" s="2217"/>
      <c r="AD49" s="2217"/>
      <c r="AE49" s="2217"/>
      <c r="AF49" s="2217"/>
      <c r="AG49" s="2218">
        <f t="shared" si="48"/>
        <v>0</v>
      </c>
      <c r="AH49" s="2217"/>
      <c r="AI49" s="2217"/>
      <c r="AJ49" s="2217"/>
      <c r="AK49" s="2217"/>
      <c r="AL49" s="2218">
        <f t="shared" si="49"/>
        <v>0</v>
      </c>
      <c r="AM49" s="2217"/>
      <c r="AN49" s="2217"/>
      <c r="AO49" s="2217"/>
      <c r="AP49" s="2217"/>
      <c r="AQ49" s="2218">
        <f t="shared" si="50"/>
        <v>0</v>
      </c>
      <c r="AR49" s="2217"/>
      <c r="AS49" s="2217"/>
      <c r="AT49" s="2217"/>
      <c r="AU49" s="2217"/>
      <c r="AV49" s="2218">
        <f t="shared" si="51"/>
        <v>0</v>
      </c>
      <c r="AW49" s="2217"/>
      <c r="AX49" s="2217"/>
      <c r="AY49" s="2217"/>
      <c r="AZ49" s="2217"/>
      <c r="BA49" s="2218">
        <f t="shared" si="52"/>
        <v>0</v>
      </c>
      <c r="BB49" s="2217"/>
      <c r="BC49" s="2217"/>
      <c r="BD49" s="2217"/>
      <c r="BE49" s="2217"/>
      <c r="BF49" s="2218">
        <f t="shared" si="53"/>
        <v>0</v>
      </c>
      <c r="BG49" s="2217"/>
      <c r="BH49" s="2217"/>
      <c r="BI49" s="2217"/>
      <c r="BJ49" s="2217"/>
      <c r="BK49" s="2218">
        <f t="shared" si="54"/>
        <v>0</v>
      </c>
      <c r="BL49" s="2217"/>
      <c r="BM49" s="2217"/>
      <c r="BN49" s="2217"/>
      <c r="BO49" s="2217"/>
      <c r="BP49" s="2217"/>
      <c r="BQ49" s="2218">
        <f t="shared" si="55"/>
        <v>0</v>
      </c>
      <c r="BR49" s="2217"/>
      <c r="BS49" s="2217"/>
      <c r="BT49" s="2217"/>
    </row>
    <row r="50" spans="1:72">
      <c r="A50" s="2215" t="s">
        <v>2047</v>
      </c>
      <c r="B50" s="2216" t="s">
        <v>2023</v>
      </c>
      <c r="C50" s="2218">
        <f t="shared" si="42"/>
        <v>0</v>
      </c>
      <c r="D50" s="2217"/>
      <c r="E50" s="2217"/>
      <c r="F50" s="2217"/>
      <c r="G50" s="2217"/>
      <c r="H50" s="2218">
        <f t="shared" si="43"/>
        <v>0</v>
      </c>
      <c r="I50" s="2217"/>
      <c r="J50" s="2217"/>
      <c r="K50" s="2217"/>
      <c r="L50" s="2217"/>
      <c r="M50" s="2218">
        <f t="shared" si="44"/>
        <v>0</v>
      </c>
      <c r="N50" s="2217"/>
      <c r="O50" s="2217"/>
      <c r="P50" s="2217"/>
      <c r="Q50" s="2217"/>
      <c r="R50" s="2218">
        <f t="shared" si="45"/>
        <v>0</v>
      </c>
      <c r="S50" s="2217"/>
      <c r="T50" s="2217"/>
      <c r="U50" s="2217"/>
      <c r="V50" s="2217"/>
      <c r="W50" s="2218">
        <f t="shared" si="46"/>
        <v>0</v>
      </c>
      <c r="X50" s="2217"/>
      <c r="Y50" s="2217"/>
      <c r="Z50" s="2217"/>
      <c r="AA50" s="2217"/>
      <c r="AB50" s="2218">
        <f t="shared" si="47"/>
        <v>0</v>
      </c>
      <c r="AC50" s="2217"/>
      <c r="AD50" s="2217"/>
      <c r="AE50" s="2217"/>
      <c r="AF50" s="2217"/>
      <c r="AG50" s="2218">
        <f t="shared" si="48"/>
        <v>0</v>
      </c>
      <c r="AH50" s="2217"/>
      <c r="AI50" s="2217"/>
      <c r="AJ50" s="2217"/>
      <c r="AK50" s="2217"/>
      <c r="AL50" s="2218">
        <f t="shared" si="49"/>
        <v>0</v>
      </c>
      <c r="AM50" s="2217"/>
      <c r="AN50" s="2217"/>
      <c r="AO50" s="2217"/>
      <c r="AP50" s="2217"/>
      <c r="AQ50" s="2218">
        <f t="shared" si="50"/>
        <v>0</v>
      </c>
      <c r="AR50" s="2217"/>
      <c r="AS50" s="2217"/>
      <c r="AT50" s="2217"/>
      <c r="AU50" s="2217"/>
      <c r="AV50" s="2218">
        <f t="shared" si="51"/>
        <v>0</v>
      </c>
      <c r="AW50" s="2217"/>
      <c r="AX50" s="2217"/>
      <c r="AY50" s="2217"/>
      <c r="AZ50" s="2217"/>
      <c r="BA50" s="2218">
        <f t="shared" si="52"/>
        <v>0</v>
      </c>
      <c r="BB50" s="2217"/>
      <c r="BC50" s="2217"/>
      <c r="BD50" s="2217"/>
      <c r="BE50" s="2217"/>
      <c r="BF50" s="2218">
        <f t="shared" si="53"/>
        <v>0</v>
      </c>
      <c r="BG50" s="2217"/>
      <c r="BH50" s="2217"/>
      <c r="BI50" s="2217"/>
      <c r="BJ50" s="2217"/>
      <c r="BK50" s="2218">
        <f t="shared" si="54"/>
        <v>0</v>
      </c>
      <c r="BL50" s="2217"/>
      <c r="BM50" s="2217"/>
      <c r="BN50" s="2217"/>
      <c r="BO50" s="2217"/>
      <c r="BP50" s="2217"/>
      <c r="BQ50" s="2218">
        <f t="shared" si="55"/>
        <v>0</v>
      </c>
      <c r="BR50" s="2217"/>
      <c r="BS50" s="2217"/>
      <c r="BT50" s="2217"/>
    </row>
    <row r="51" spans="1:72">
      <c r="A51" s="2215" t="s">
        <v>2048</v>
      </c>
      <c r="B51" s="2216" t="s">
        <v>2023</v>
      </c>
      <c r="C51" s="2218">
        <f t="shared" si="42"/>
        <v>0</v>
      </c>
      <c r="D51" s="2217"/>
      <c r="E51" s="2217"/>
      <c r="F51" s="2217"/>
      <c r="G51" s="2217"/>
      <c r="H51" s="2218">
        <f t="shared" si="43"/>
        <v>0</v>
      </c>
      <c r="I51" s="2217"/>
      <c r="J51" s="2217"/>
      <c r="K51" s="2217"/>
      <c r="L51" s="2217"/>
      <c r="M51" s="2218">
        <f t="shared" si="44"/>
        <v>0</v>
      </c>
      <c r="N51" s="2217"/>
      <c r="O51" s="2217"/>
      <c r="P51" s="2217"/>
      <c r="Q51" s="2217"/>
      <c r="R51" s="2218">
        <f t="shared" si="45"/>
        <v>0</v>
      </c>
      <c r="S51" s="2217"/>
      <c r="T51" s="2217"/>
      <c r="U51" s="2217"/>
      <c r="V51" s="2217"/>
      <c r="W51" s="2218">
        <f t="shared" si="46"/>
        <v>0</v>
      </c>
      <c r="X51" s="2217"/>
      <c r="Y51" s="2217"/>
      <c r="Z51" s="2217"/>
      <c r="AA51" s="2217"/>
      <c r="AB51" s="2218">
        <f t="shared" si="47"/>
        <v>0</v>
      </c>
      <c r="AC51" s="2217"/>
      <c r="AD51" s="2217"/>
      <c r="AE51" s="2217"/>
      <c r="AF51" s="2217"/>
      <c r="AG51" s="2218">
        <f t="shared" si="48"/>
        <v>0</v>
      </c>
      <c r="AH51" s="2217"/>
      <c r="AI51" s="2217"/>
      <c r="AJ51" s="2217"/>
      <c r="AK51" s="2217"/>
      <c r="AL51" s="2218">
        <f t="shared" si="49"/>
        <v>0</v>
      </c>
      <c r="AM51" s="2217"/>
      <c r="AN51" s="2217"/>
      <c r="AO51" s="2217"/>
      <c r="AP51" s="2217"/>
      <c r="AQ51" s="2218">
        <f t="shared" si="50"/>
        <v>0</v>
      </c>
      <c r="AR51" s="2217"/>
      <c r="AS51" s="2217"/>
      <c r="AT51" s="2217"/>
      <c r="AU51" s="2217"/>
      <c r="AV51" s="2218">
        <f t="shared" si="51"/>
        <v>0</v>
      </c>
      <c r="AW51" s="2217"/>
      <c r="AX51" s="2217"/>
      <c r="AY51" s="2217"/>
      <c r="AZ51" s="2217"/>
      <c r="BA51" s="2218">
        <f t="shared" si="52"/>
        <v>0</v>
      </c>
      <c r="BB51" s="2217"/>
      <c r="BC51" s="2217"/>
      <c r="BD51" s="2217"/>
      <c r="BE51" s="2217"/>
      <c r="BF51" s="2218">
        <f t="shared" si="53"/>
        <v>0</v>
      </c>
      <c r="BG51" s="2217"/>
      <c r="BH51" s="2217"/>
      <c r="BI51" s="2217"/>
      <c r="BJ51" s="2217"/>
      <c r="BK51" s="2218">
        <f t="shared" si="54"/>
        <v>0</v>
      </c>
      <c r="BL51" s="2217"/>
      <c r="BM51" s="2217"/>
      <c r="BN51" s="2217"/>
      <c r="BO51" s="2217"/>
      <c r="BP51" s="2217"/>
      <c r="BQ51" s="2218">
        <f t="shared" si="55"/>
        <v>0</v>
      </c>
      <c r="BR51" s="2217"/>
      <c r="BS51" s="2217"/>
      <c r="BT51" s="2217"/>
    </row>
    <row r="52" spans="1:72">
      <c r="A52" s="2215" t="s">
        <v>2049</v>
      </c>
      <c r="B52" s="2216" t="s">
        <v>2023</v>
      </c>
      <c r="C52" s="2218">
        <f t="shared" si="42"/>
        <v>0</v>
      </c>
      <c r="D52" s="2217"/>
      <c r="E52" s="2217"/>
      <c r="F52" s="2217"/>
      <c r="G52" s="2217"/>
      <c r="H52" s="2218">
        <f t="shared" si="43"/>
        <v>0</v>
      </c>
      <c r="I52" s="2217"/>
      <c r="J52" s="2217"/>
      <c r="K52" s="2217"/>
      <c r="L52" s="2217"/>
      <c r="M52" s="2218">
        <f t="shared" si="44"/>
        <v>0</v>
      </c>
      <c r="N52" s="2217"/>
      <c r="O52" s="2217"/>
      <c r="P52" s="2217"/>
      <c r="Q52" s="2217"/>
      <c r="R52" s="2218">
        <f t="shared" si="45"/>
        <v>0</v>
      </c>
      <c r="S52" s="2217"/>
      <c r="T52" s="2217"/>
      <c r="U52" s="2217"/>
      <c r="V52" s="2217"/>
      <c r="W52" s="2218">
        <f t="shared" si="46"/>
        <v>0</v>
      </c>
      <c r="X52" s="2217"/>
      <c r="Y52" s="2217"/>
      <c r="Z52" s="2217"/>
      <c r="AA52" s="2217"/>
      <c r="AB52" s="2218">
        <f t="shared" si="47"/>
        <v>0</v>
      </c>
      <c r="AC52" s="2217"/>
      <c r="AD52" s="2217"/>
      <c r="AE52" s="2217"/>
      <c r="AF52" s="2217"/>
      <c r="AG52" s="2218">
        <f t="shared" si="48"/>
        <v>0</v>
      </c>
      <c r="AH52" s="2217"/>
      <c r="AI52" s="2217"/>
      <c r="AJ52" s="2217"/>
      <c r="AK52" s="2217"/>
      <c r="AL52" s="2218">
        <f t="shared" si="49"/>
        <v>0</v>
      </c>
      <c r="AM52" s="2217"/>
      <c r="AN52" s="2217"/>
      <c r="AO52" s="2217"/>
      <c r="AP52" s="2217"/>
      <c r="AQ52" s="2218">
        <f t="shared" si="50"/>
        <v>0</v>
      </c>
      <c r="AR52" s="2217"/>
      <c r="AS52" s="2217"/>
      <c r="AT52" s="2217"/>
      <c r="AU52" s="2217"/>
      <c r="AV52" s="2218">
        <f t="shared" si="51"/>
        <v>0</v>
      </c>
      <c r="AW52" s="2217"/>
      <c r="AX52" s="2217"/>
      <c r="AY52" s="2217"/>
      <c r="AZ52" s="2217"/>
      <c r="BA52" s="2218">
        <f t="shared" si="52"/>
        <v>0</v>
      </c>
      <c r="BB52" s="2217"/>
      <c r="BC52" s="2217"/>
      <c r="BD52" s="2217"/>
      <c r="BE52" s="2217"/>
      <c r="BF52" s="2218">
        <f t="shared" si="53"/>
        <v>0</v>
      </c>
      <c r="BG52" s="2217"/>
      <c r="BH52" s="2217"/>
      <c r="BI52" s="2217"/>
      <c r="BJ52" s="2217"/>
      <c r="BK52" s="2218">
        <f t="shared" si="54"/>
        <v>0</v>
      </c>
      <c r="BL52" s="2217"/>
      <c r="BM52" s="2217"/>
      <c r="BN52" s="2217"/>
      <c r="BO52" s="2217"/>
      <c r="BP52" s="2217"/>
      <c r="BQ52" s="2218">
        <f t="shared" si="55"/>
        <v>0</v>
      </c>
      <c r="BR52" s="2217"/>
      <c r="BS52" s="2217"/>
      <c r="BT52" s="2217"/>
    </row>
    <row r="53" spans="1:72">
      <c r="A53" s="2215" t="s">
        <v>2050</v>
      </c>
      <c r="B53" s="2216" t="s">
        <v>2023</v>
      </c>
      <c r="C53" s="2218">
        <f t="shared" si="42"/>
        <v>0</v>
      </c>
      <c r="D53" s="2217"/>
      <c r="E53" s="2217"/>
      <c r="F53" s="2217"/>
      <c r="G53" s="2217"/>
      <c r="H53" s="2218">
        <f t="shared" si="43"/>
        <v>0</v>
      </c>
      <c r="I53" s="2217"/>
      <c r="J53" s="2217"/>
      <c r="K53" s="2217"/>
      <c r="L53" s="2217"/>
      <c r="M53" s="2218">
        <f t="shared" si="44"/>
        <v>0</v>
      </c>
      <c r="N53" s="2217"/>
      <c r="O53" s="2217"/>
      <c r="P53" s="2217"/>
      <c r="Q53" s="2217"/>
      <c r="R53" s="2218">
        <f t="shared" si="45"/>
        <v>0</v>
      </c>
      <c r="S53" s="2217"/>
      <c r="T53" s="2217"/>
      <c r="U53" s="2217"/>
      <c r="V53" s="2217"/>
      <c r="W53" s="2218">
        <f t="shared" si="46"/>
        <v>0</v>
      </c>
      <c r="X53" s="2217"/>
      <c r="Y53" s="2217"/>
      <c r="Z53" s="2217"/>
      <c r="AA53" s="2217"/>
      <c r="AB53" s="2218">
        <f t="shared" si="47"/>
        <v>0</v>
      </c>
      <c r="AC53" s="2217"/>
      <c r="AD53" s="2217"/>
      <c r="AE53" s="2217"/>
      <c r="AF53" s="2217"/>
      <c r="AG53" s="2218">
        <f t="shared" si="48"/>
        <v>0</v>
      </c>
      <c r="AH53" s="2217"/>
      <c r="AI53" s="2217"/>
      <c r="AJ53" s="2217"/>
      <c r="AK53" s="2217"/>
      <c r="AL53" s="2218">
        <f t="shared" si="49"/>
        <v>0</v>
      </c>
      <c r="AM53" s="2217"/>
      <c r="AN53" s="2217"/>
      <c r="AO53" s="2217"/>
      <c r="AP53" s="2217"/>
      <c r="AQ53" s="2218">
        <f t="shared" si="50"/>
        <v>0</v>
      </c>
      <c r="AR53" s="2217"/>
      <c r="AS53" s="2217"/>
      <c r="AT53" s="2217"/>
      <c r="AU53" s="2217"/>
      <c r="AV53" s="2218">
        <f t="shared" si="51"/>
        <v>0</v>
      </c>
      <c r="AW53" s="2217"/>
      <c r="AX53" s="2217"/>
      <c r="AY53" s="2217"/>
      <c r="AZ53" s="2217"/>
      <c r="BA53" s="2218">
        <f t="shared" si="52"/>
        <v>0</v>
      </c>
      <c r="BB53" s="2217"/>
      <c r="BC53" s="2217"/>
      <c r="BD53" s="2217"/>
      <c r="BE53" s="2217"/>
      <c r="BF53" s="2218">
        <f t="shared" si="53"/>
        <v>0</v>
      </c>
      <c r="BG53" s="2217"/>
      <c r="BH53" s="2217"/>
      <c r="BI53" s="2217"/>
      <c r="BJ53" s="2217"/>
      <c r="BK53" s="2218">
        <f t="shared" si="54"/>
        <v>0</v>
      </c>
      <c r="BL53" s="2217"/>
      <c r="BM53" s="2217"/>
      <c r="BN53" s="2217"/>
      <c r="BO53" s="2217"/>
      <c r="BP53" s="2217"/>
      <c r="BQ53" s="2218">
        <f t="shared" si="55"/>
        <v>0</v>
      </c>
      <c r="BR53" s="2217"/>
      <c r="BS53" s="2217"/>
      <c r="BT53" s="2217"/>
    </row>
    <row r="54" spans="1:72">
      <c r="A54" s="2215" t="s">
        <v>2051</v>
      </c>
      <c r="B54" s="2216" t="s">
        <v>2023</v>
      </c>
      <c r="C54" s="2218">
        <f t="shared" si="42"/>
        <v>0</v>
      </c>
      <c r="D54" s="2217"/>
      <c r="E54" s="2217"/>
      <c r="F54" s="2217"/>
      <c r="G54" s="2217"/>
      <c r="H54" s="2218">
        <f t="shared" si="43"/>
        <v>0</v>
      </c>
      <c r="I54" s="2217"/>
      <c r="J54" s="2217"/>
      <c r="K54" s="2217"/>
      <c r="L54" s="2217"/>
      <c r="M54" s="2218">
        <f t="shared" si="44"/>
        <v>0</v>
      </c>
      <c r="N54" s="2217"/>
      <c r="O54" s="2217"/>
      <c r="P54" s="2217"/>
      <c r="Q54" s="2217"/>
      <c r="R54" s="2218">
        <f t="shared" si="45"/>
        <v>0</v>
      </c>
      <c r="S54" s="2217"/>
      <c r="T54" s="2217"/>
      <c r="U54" s="2217"/>
      <c r="V54" s="2217"/>
      <c r="W54" s="2218">
        <f t="shared" si="46"/>
        <v>0</v>
      </c>
      <c r="X54" s="2217"/>
      <c r="Y54" s="2217"/>
      <c r="Z54" s="2217"/>
      <c r="AA54" s="2217"/>
      <c r="AB54" s="2218">
        <f t="shared" si="47"/>
        <v>0</v>
      </c>
      <c r="AC54" s="2217"/>
      <c r="AD54" s="2217"/>
      <c r="AE54" s="2217"/>
      <c r="AF54" s="2217"/>
      <c r="AG54" s="2218">
        <f t="shared" si="48"/>
        <v>0</v>
      </c>
      <c r="AH54" s="2217"/>
      <c r="AI54" s="2217"/>
      <c r="AJ54" s="2217"/>
      <c r="AK54" s="2217"/>
      <c r="AL54" s="2218">
        <f t="shared" si="49"/>
        <v>0</v>
      </c>
      <c r="AM54" s="2217"/>
      <c r="AN54" s="2217"/>
      <c r="AO54" s="2217"/>
      <c r="AP54" s="2217"/>
      <c r="AQ54" s="2218">
        <f t="shared" si="50"/>
        <v>0</v>
      </c>
      <c r="AR54" s="2217"/>
      <c r="AS54" s="2217"/>
      <c r="AT54" s="2217"/>
      <c r="AU54" s="2217"/>
      <c r="AV54" s="2218">
        <f t="shared" si="51"/>
        <v>0</v>
      </c>
      <c r="AW54" s="2217"/>
      <c r="AX54" s="2217"/>
      <c r="AY54" s="2217"/>
      <c r="AZ54" s="2217"/>
      <c r="BA54" s="2218">
        <f t="shared" si="52"/>
        <v>0</v>
      </c>
      <c r="BB54" s="2217"/>
      <c r="BC54" s="2217"/>
      <c r="BD54" s="2217"/>
      <c r="BE54" s="2217"/>
      <c r="BF54" s="2218">
        <f t="shared" si="53"/>
        <v>0</v>
      </c>
      <c r="BG54" s="2217"/>
      <c r="BH54" s="2217"/>
      <c r="BI54" s="2217"/>
      <c r="BJ54" s="2217"/>
      <c r="BK54" s="2218">
        <f t="shared" si="54"/>
        <v>0</v>
      </c>
      <c r="BL54" s="2217"/>
      <c r="BM54" s="2217"/>
      <c r="BN54" s="2217"/>
      <c r="BO54" s="2217"/>
      <c r="BP54" s="2217"/>
      <c r="BQ54" s="2218">
        <f t="shared" si="55"/>
        <v>0</v>
      </c>
      <c r="BR54" s="2217"/>
      <c r="BS54" s="2217"/>
      <c r="BT54" s="2217"/>
    </row>
    <row r="55" spans="1:72">
      <c r="A55" s="2215" t="s">
        <v>2052</v>
      </c>
      <c r="B55" s="2216" t="s">
        <v>2023</v>
      </c>
      <c r="C55" s="2218">
        <f t="shared" si="42"/>
        <v>0</v>
      </c>
      <c r="D55" s="2217"/>
      <c r="E55" s="2217"/>
      <c r="F55" s="2217"/>
      <c r="G55" s="2217"/>
      <c r="H55" s="2218">
        <f t="shared" si="43"/>
        <v>0</v>
      </c>
      <c r="I55" s="2217"/>
      <c r="J55" s="2217"/>
      <c r="K55" s="2217"/>
      <c r="L55" s="2217"/>
      <c r="M55" s="2218">
        <f t="shared" si="44"/>
        <v>0</v>
      </c>
      <c r="N55" s="2217"/>
      <c r="O55" s="2217"/>
      <c r="P55" s="2217"/>
      <c r="Q55" s="2217"/>
      <c r="R55" s="2218">
        <f t="shared" si="45"/>
        <v>0</v>
      </c>
      <c r="S55" s="2217"/>
      <c r="T55" s="2217"/>
      <c r="U55" s="2217"/>
      <c r="V55" s="2217"/>
      <c r="W55" s="2218">
        <f t="shared" si="46"/>
        <v>0</v>
      </c>
      <c r="X55" s="2217"/>
      <c r="Y55" s="2217"/>
      <c r="Z55" s="2217"/>
      <c r="AA55" s="2217"/>
      <c r="AB55" s="2218">
        <f t="shared" si="47"/>
        <v>0</v>
      </c>
      <c r="AC55" s="2217"/>
      <c r="AD55" s="2217"/>
      <c r="AE55" s="2217"/>
      <c r="AF55" s="2217"/>
      <c r="AG55" s="2218">
        <f t="shared" si="48"/>
        <v>0</v>
      </c>
      <c r="AH55" s="2217"/>
      <c r="AI55" s="2217"/>
      <c r="AJ55" s="2217"/>
      <c r="AK55" s="2217"/>
      <c r="AL55" s="2218">
        <f t="shared" si="49"/>
        <v>0</v>
      </c>
      <c r="AM55" s="2217"/>
      <c r="AN55" s="2217"/>
      <c r="AO55" s="2217"/>
      <c r="AP55" s="2217"/>
      <c r="AQ55" s="2218">
        <f t="shared" si="50"/>
        <v>0</v>
      </c>
      <c r="AR55" s="2217"/>
      <c r="AS55" s="2217"/>
      <c r="AT55" s="2217"/>
      <c r="AU55" s="2217"/>
      <c r="AV55" s="2218">
        <f t="shared" si="51"/>
        <v>0</v>
      </c>
      <c r="AW55" s="2217"/>
      <c r="AX55" s="2217"/>
      <c r="AY55" s="2217"/>
      <c r="AZ55" s="2217"/>
      <c r="BA55" s="2218">
        <f t="shared" si="52"/>
        <v>0</v>
      </c>
      <c r="BB55" s="2217"/>
      <c r="BC55" s="2217"/>
      <c r="BD55" s="2217"/>
      <c r="BE55" s="2217"/>
      <c r="BF55" s="2218">
        <f t="shared" si="53"/>
        <v>0</v>
      </c>
      <c r="BG55" s="2217"/>
      <c r="BH55" s="2217"/>
      <c r="BI55" s="2217"/>
      <c r="BJ55" s="2217"/>
      <c r="BK55" s="2218">
        <f t="shared" si="54"/>
        <v>0</v>
      </c>
      <c r="BL55" s="2217"/>
      <c r="BM55" s="2217"/>
      <c r="BN55" s="2217"/>
      <c r="BO55" s="2217"/>
      <c r="BP55" s="2217"/>
      <c r="BQ55" s="2218">
        <f t="shared" si="55"/>
        <v>0</v>
      </c>
      <c r="BR55" s="2217"/>
      <c r="BS55" s="2217"/>
      <c r="BT55" s="2217"/>
    </row>
    <row r="56" spans="1:72">
      <c r="A56" s="2215" t="s">
        <v>2053</v>
      </c>
      <c r="B56" s="2216" t="s">
        <v>2023</v>
      </c>
      <c r="C56" s="2218">
        <f t="shared" si="42"/>
        <v>0</v>
      </c>
      <c r="D56" s="2217"/>
      <c r="E56" s="2217"/>
      <c r="F56" s="2217"/>
      <c r="G56" s="2217"/>
      <c r="H56" s="2218">
        <f t="shared" si="43"/>
        <v>0</v>
      </c>
      <c r="I56" s="2217"/>
      <c r="J56" s="2217"/>
      <c r="K56" s="2217"/>
      <c r="L56" s="2217"/>
      <c r="M56" s="2218">
        <f t="shared" si="44"/>
        <v>0</v>
      </c>
      <c r="N56" s="2217"/>
      <c r="O56" s="2217"/>
      <c r="P56" s="2217"/>
      <c r="Q56" s="2217"/>
      <c r="R56" s="2218">
        <f t="shared" si="45"/>
        <v>0</v>
      </c>
      <c r="S56" s="2217"/>
      <c r="T56" s="2217"/>
      <c r="U56" s="2217"/>
      <c r="V56" s="2217"/>
      <c r="W56" s="2218">
        <f t="shared" si="46"/>
        <v>0</v>
      </c>
      <c r="X56" s="2217"/>
      <c r="Y56" s="2217"/>
      <c r="Z56" s="2217"/>
      <c r="AA56" s="2217"/>
      <c r="AB56" s="2218">
        <f t="shared" si="47"/>
        <v>0</v>
      </c>
      <c r="AC56" s="2217"/>
      <c r="AD56" s="2217"/>
      <c r="AE56" s="2217"/>
      <c r="AF56" s="2217"/>
      <c r="AG56" s="2218">
        <f t="shared" si="48"/>
        <v>0</v>
      </c>
      <c r="AH56" s="2217"/>
      <c r="AI56" s="2217"/>
      <c r="AJ56" s="2217"/>
      <c r="AK56" s="2217"/>
      <c r="AL56" s="2218">
        <f t="shared" si="49"/>
        <v>0</v>
      </c>
      <c r="AM56" s="2217"/>
      <c r="AN56" s="2217"/>
      <c r="AO56" s="2217"/>
      <c r="AP56" s="2217"/>
      <c r="AQ56" s="2218">
        <f t="shared" si="50"/>
        <v>0</v>
      </c>
      <c r="AR56" s="2217"/>
      <c r="AS56" s="2217"/>
      <c r="AT56" s="2217"/>
      <c r="AU56" s="2217"/>
      <c r="AV56" s="2218">
        <f t="shared" si="51"/>
        <v>0</v>
      </c>
      <c r="AW56" s="2217"/>
      <c r="AX56" s="2217"/>
      <c r="AY56" s="2217"/>
      <c r="AZ56" s="2217"/>
      <c r="BA56" s="2218">
        <f t="shared" si="52"/>
        <v>0</v>
      </c>
      <c r="BB56" s="2217"/>
      <c r="BC56" s="2217"/>
      <c r="BD56" s="2217"/>
      <c r="BE56" s="2217"/>
      <c r="BF56" s="2218">
        <f t="shared" si="53"/>
        <v>0</v>
      </c>
      <c r="BG56" s="2217"/>
      <c r="BH56" s="2217"/>
      <c r="BI56" s="2217"/>
      <c r="BJ56" s="2217"/>
      <c r="BK56" s="2218">
        <f t="shared" si="54"/>
        <v>0</v>
      </c>
      <c r="BL56" s="2217"/>
      <c r="BM56" s="2217"/>
      <c r="BN56" s="2217"/>
      <c r="BO56" s="2217"/>
      <c r="BP56" s="2217"/>
      <c r="BQ56" s="2218">
        <f t="shared" si="55"/>
        <v>0</v>
      </c>
      <c r="BR56" s="2217"/>
      <c r="BS56" s="2217"/>
      <c r="BT56" s="2217"/>
    </row>
    <row r="57" spans="1:72">
      <c r="A57" s="2215" t="s">
        <v>2054</v>
      </c>
      <c r="B57" s="2216" t="s">
        <v>2023</v>
      </c>
      <c r="C57" s="2218">
        <f t="shared" si="42"/>
        <v>0</v>
      </c>
      <c r="D57" s="2217"/>
      <c r="E57" s="2217"/>
      <c r="F57" s="2217"/>
      <c r="G57" s="2217"/>
      <c r="H57" s="2218">
        <f t="shared" si="43"/>
        <v>0</v>
      </c>
      <c r="I57" s="2217"/>
      <c r="J57" s="2217"/>
      <c r="K57" s="2217"/>
      <c r="L57" s="2217"/>
      <c r="M57" s="2218">
        <f t="shared" si="44"/>
        <v>0</v>
      </c>
      <c r="N57" s="2217"/>
      <c r="O57" s="2217"/>
      <c r="P57" s="2217"/>
      <c r="Q57" s="2217"/>
      <c r="R57" s="2218">
        <f t="shared" si="45"/>
        <v>0</v>
      </c>
      <c r="S57" s="2217"/>
      <c r="T57" s="2217"/>
      <c r="U57" s="2217"/>
      <c r="V57" s="2217"/>
      <c r="W57" s="2218">
        <f t="shared" si="46"/>
        <v>0</v>
      </c>
      <c r="X57" s="2217"/>
      <c r="Y57" s="2217"/>
      <c r="Z57" s="2217"/>
      <c r="AA57" s="2217"/>
      <c r="AB57" s="2218">
        <f t="shared" si="47"/>
        <v>0</v>
      </c>
      <c r="AC57" s="2217"/>
      <c r="AD57" s="2217"/>
      <c r="AE57" s="2217"/>
      <c r="AF57" s="2217"/>
      <c r="AG57" s="2218">
        <f t="shared" si="48"/>
        <v>0</v>
      </c>
      <c r="AH57" s="2217"/>
      <c r="AI57" s="2217"/>
      <c r="AJ57" s="2217"/>
      <c r="AK57" s="2217"/>
      <c r="AL57" s="2218">
        <f t="shared" si="49"/>
        <v>0</v>
      </c>
      <c r="AM57" s="2217"/>
      <c r="AN57" s="2217"/>
      <c r="AO57" s="2217"/>
      <c r="AP57" s="2217"/>
      <c r="AQ57" s="2218">
        <f t="shared" si="50"/>
        <v>0</v>
      </c>
      <c r="AR57" s="2217"/>
      <c r="AS57" s="2217"/>
      <c r="AT57" s="2217"/>
      <c r="AU57" s="2217"/>
      <c r="AV57" s="2218">
        <f t="shared" si="51"/>
        <v>0</v>
      </c>
      <c r="AW57" s="2217"/>
      <c r="AX57" s="2217"/>
      <c r="AY57" s="2217"/>
      <c r="AZ57" s="2217"/>
      <c r="BA57" s="2218">
        <f t="shared" si="52"/>
        <v>0</v>
      </c>
      <c r="BB57" s="2217"/>
      <c r="BC57" s="2217"/>
      <c r="BD57" s="2217"/>
      <c r="BE57" s="2217"/>
      <c r="BF57" s="2218">
        <f t="shared" si="53"/>
        <v>0</v>
      </c>
      <c r="BG57" s="2217"/>
      <c r="BH57" s="2217"/>
      <c r="BI57" s="2217"/>
      <c r="BJ57" s="2217"/>
      <c r="BK57" s="2218">
        <f t="shared" si="54"/>
        <v>0</v>
      </c>
      <c r="BL57" s="2217"/>
      <c r="BM57" s="2217"/>
      <c r="BN57" s="2217"/>
      <c r="BO57" s="2217"/>
      <c r="BP57" s="2217"/>
      <c r="BQ57" s="2218">
        <f t="shared" si="55"/>
        <v>0</v>
      </c>
      <c r="BR57" s="2217"/>
      <c r="BS57" s="2217"/>
      <c r="BT57" s="2217"/>
    </row>
    <row r="58" spans="1:72">
      <c r="A58" s="2215" t="s">
        <v>2055</v>
      </c>
      <c r="B58" s="2216" t="s">
        <v>2023</v>
      </c>
      <c r="C58" s="2218">
        <f t="shared" si="42"/>
        <v>0</v>
      </c>
      <c r="D58" s="2217"/>
      <c r="E58" s="2217"/>
      <c r="F58" s="2217"/>
      <c r="G58" s="2217"/>
      <c r="H58" s="2218">
        <f t="shared" si="43"/>
        <v>0</v>
      </c>
      <c r="I58" s="2217"/>
      <c r="J58" s="2217"/>
      <c r="K58" s="2217"/>
      <c r="L58" s="2217"/>
      <c r="M58" s="2218">
        <f t="shared" si="44"/>
        <v>0</v>
      </c>
      <c r="N58" s="2217"/>
      <c r="O58" s="2217"/>
      <c r="P58" s="2217"/>
      <c r="Q58" s="2217"/>
      <c r="R58" s="2218">
        <f t="shared" si="45"/>
        <v>0</v>
      </c>
      <c r="S58" s="2217"/>
      <c r="T58" s="2217"/>
      <c r="U58" s="2217"/>
      <c r="V58" s="2217"/>
      <c r="W58" s="2218">
        <f t="shared" si="46"/>
        <v>0</v>
      </c>
      <c r="X58" s="2217"/>
      <c r="Y58" s="2217"/>
      <c r="Z58" s="2217"/>
      <c r="AA58" s="2217"/>
      <c r="AB58" s="2218">
        <f t="shared" si="47"/>
        <v>0</v>
      </c>
      <c r="AC58" s="2217"/>
      <c r="AD58" s="2217"/>
      <c r="AE58" s="2217"/>
      <c r="AF58" s="2217"/>
      <c r="AG58" s="2218">
        <f t="shared" si="48"/>
        <v>0</v>
      </c>
      <c r="AH58" s="2217"/>
      <c r="AI58" s="2217"/>
      <c r="AJ58" s="2217"/>
      <c r="AK58" s="2217"/>
      <c r="AL58" s="2218">
        <f t="shared" si="49"/>
        <v>0</v>
      </c>
      <c r="AM58" s="2217"/>
      <c r="AN58" s="2217"/>
      <c r="AO58" s="2217"/>
      <c r="AP58" s="2217"/>
      <c r="AQ58" s="2218">
        <f t="shared" si="50"/>
        <v>0</v>
      </c>
      <c r="AR58" s="2217"/>
      <c r="AS58" s="2217"/>
      <c r="AT58" s="2217"/>
      <c r="AU58" s="2217"/>
      <c r="AV58" s="2218">
        <f t="shared" si="51"/>
        <v>0</v>
      </c>
      <c r="AW58" s="2217"/>
      <c r="AX58" s="2217"/>
      <c r="AY58" s="2217"/>
      <c r="AZ58" s="2217"/>
      <c r="BA58" s="2218">
        <f t="shared" si="52"/>
        <v>0</v>
      </c>
      <c r="BB58" s="2217"/>
      <c r="BC58" s="2217"/>
      <c r="BD58" s="2217"/>
      <c r="BE58" s="2217"/>
      <c r="BF58" s="2218">
        <f t="shared" si="53"/>
        <v>0</v>
      </c>
      <c r="BG58" s="2217"/>
      <c r="BH58" s="2217"/>
      <c r="BI58" s="2217"/>
      <c r="BJ58" s="2217"/>
      <c r="BK58" s="2218">
        <f t="shared" si="54"/>
        <v>0</v>
      </c>
      <c r="BL58" s="2217"/>
      <c r="BM58" s="2217"/>
      <c r="BN58" s="2217"/>
      <c r="BO58" s="2217"/>
      <c r="BP58" s="2217"/>
      <c r="BQ58" s="2218">
        <f t="shared" si="55"/>
        <v>0</v>
      </c>
      <c r="BR58" s="2217"/>
      <c r="BS58" s="2217"/>
      <c r="BT58" s="2217"/>
    </row>
    <row r="59" spans="1:72">
      <c r="A59" s="2215" t="s">
        <v>2056</v>
      </c>
      <c r="B59" s="2216" t="s">
        <v>2023</v>
      </c>
      <c r="C59" s="2218">
        <f t="shared" si="42"/>
        <v>0</v>
      </c>
      <c r="D59" s="2217"/>
      <c r="E59" s="2217"/>
      <c r="F59" s="2217"/>
      <c r="G59" s="2217"/>
      <c r="H59" s="2218">
        <f t="shared" si="43"/>
        <v>0</v>
      </c>
      <c r="I59" s="2217"/>
      <c r="J59" s="2217"/>
      <c r="K59" s="2217"/>
      <c r="L59" s="2217"/>
      <c r="M59" s="2218">
        <f t="shared" si="44"/>
        <v>0</v>
      </c>
      <c r="N59" s="2217"/>
      <c r="O59" s="2217"/>
      <c r="P59" s="2217"/>
      <c r="Q59" s="2217"/>
      <c r="R59" s="2218">
        <f t="shared" si="45"/>
        <v>0</v>
      </c>
      <c r="S59" s="2217"/>
      <c r="T59" s="2217"/>
      <c r="U59" s="2217"/>
      <c r="V59" s="2217"/>
      <c r="W59" s="2218">
        <f t="shared" si="46"/>
        <v>0</v>
      </c>
      <c r="X59" s="2217"/>
      <c r="Y59" s="2217"/>
      <c r="Z59" s="2217"/>
      <c r="AA59" s="2217"/>
      <c r="AB59" s="2218">
        <f t="shared" si="47"/>
        <v>0</v>
      </c>
      <c r="AC59" s="2217"/>
      <c r="AD59" s="2217"/>
      <c r="AE59" s="2217"/>
      <c r="AF59" s="2217"/>
      <c r="AG59" s="2218">
        <f t="shared" si="48"/>
        <v>0</v>
      </c>
      <c r="AH59" s="2217"/>
      <c r="AI59" s="2217"/>
      <c r="AJ59" s="2217"/>
      <c r="AK59" s="2217"/>
      <c r="AL59" s="2218">
        <f t="shared" si="49"/>
        <v>0</v>
      </c>
      <c r="AM59" s="2217"/>
      <c r="AN59" s="2217"/>
      <c r="AO59" s="2217"/>
      <c r="AP59" s="2217"/>
      <c r="AQ59" s="2218">
        <f t="shared" si="50"/>
        <v>0</v>
      </c>
      <c r="AR59" s="2217"/>
      <c r="AS59" s="2217"/>
      <c r="AT59" s="2217"/>
      <c r="AU59" s="2217"/>
      <c r="AV59" s="2218">
        <f t="shared" si="51"/>
        <v>0</v>
      </c>
      <c r="AW59" s="2217"/>
      <c r="AX59" s="2217"/>
      <c r="AY59" s="2217"/>
      <c r="AZ59" s="2217"/>
      <c r="BA59" s="2218">
        <f t="shared" si="52"/>
        <v>0</v>
      </c>
      <c r="BB59" s="2217"/>
      <c r="BC59" s="2217"/>
      <c r="BD59" s="2217"/>
      <c r="BE59" s="2217"/>
      <c r="BF59" s="2218">
        <f t="shared" si="53"/>
        <v>0</v>
      </c>
      <c r="BG59" s="2217"/>
      <c r="BH59" s="2217"/>
      <c r="BI59" s="2217"/>
      <c r="BJ59" s="2217"/>
      <c r="BK59" s="2218">
        <f t="shared" si="54"/>
        <v>0</v>
      </c>
      <c r="BL59" s="2217"/>
      <c r="BM59" s="2217"/>
      <c r="BN59" s="2217"/>
      <c r="BO59" s="2217"/>
      <c r="BP59" s="2217"/>
      <c r="BQ59" s="2218">
        <f t="shared" si="55"/>
        <v>0</v>
      </c>
      <c r="BR59" s="2217"/>
      <c r="BS59" s="2217"/>
      <c r="BT59" s="2217"/>
    </row>
    <row r="60" spans="1:72">
      <c r="A60" s="2215" t="s">
        <v>2057</v>
      </c>
      <c r="B60" s="2216" t="s">
        <v>2023</v>
      </c>
      <c r="C60" s="2218">
        <f t="shared" si="42"/>
        <v>0</v>
      </c>
      <c r="D60" s="2217"/>
      <c r="E60" s="2217"/>
      <c r="F60" s="2217"/>
      <c r="G60" s="2217"/>
      <c r="H60" s="2218">
        <f t="shared" si="43"/>
        <v>0</v>
      </c>
      <c r="I60" s="2217"/>
      <c r="J60" s="2217"/>
      <c r="K60" s="2217"/>
      <c r="L60" s="2217"/>
      <c r="M60" s="2218">
        <f t="shared" si="44"/>
        <v>0</v>
      </c>
      <c r="N60" s="2217"/>
      <c r="O60" s="2217"/>
      <c r="P60" s="2217"/>
      <c r="Q60" s="2217"/>
      <c r="R60" s="2218">
        <f t="shared" si="45"/>
        <v>0</v>
      </c>
      <c r="S60" s="2217"/>
      <c r="T60" s="2217"/>
      <c r="U60" s="2217"/>
      <c r="V60" s="2217"/>
      <c r="W60" s="2218">
        <f t="shared" si="46"/>
        <v>0</v>
      </c>
      <c r="X60" s="2217"/>
      <c r="Y60" s="2217"/>
      <c r="Z60" s="2217"/>
      <c r="AA60" s="2217"/>
      <c r="AB60" s="2218">
        <f t="shared" si="47"/>
        <v>0</v>
      </c>
      <c r="AC60" s="2217"/>
      <c r="AD60" s="2217"/>
      <c r="AE60" s="2217"/>
      <c r="AF60" s="2217"/>
      <c r="AG60" s="2218">
        <f t="shared" si="48"/>
        <v>0</v>
      </c>
      <c r="AH60" s="2217"/>
      <c r="AI60" s="2217"/>
      <c r="AJ60" s="2217"/>
      <c r="AK60" s="2217"/>
      <c r="AL60" s="2218">
        <f t="shared" si="49"/>
        <v>0</v>
      </c>
      <c r="AM60" s="2217"/>
      <c r="AN60" s="2217"/>
      <c r="AO60" s="2217"/>
      <c r="AP60" s="2217"/>
      <c r="AQ60" s="2218">
        <f t="shared" si="50"/>
        <v>0</v>
      </c>
      <c r="AR60" s="2217"/>
      <c r="AS60" s="2217"/>
      <c r="AT60" s="2217"/>
      <c r="AU60" s="2217"/>
      <c r="AV60" s="2218">
        <f t="shared" si="51"/>
        <v>0</v>
      </c>
      <c r="AW60" s="2217"/>
      <c r="AX60" s="2217"/>
      <c r="AY60" s="2217"/>
      <c r="AZ60" s="2217"/>
      <c r="BA60" s="2218">
        <f t="shared" si="52"/>
        <v>0</v>
      </c>
      <c r="BB60" s="2217"/>
      <c r="BC60" s="2217"/>
      <c r="BD60" s="2217"/>
      <c r="BE60" s="2217"/>
      <c r="BF60" s="2218">
        <f t="shared" si="53"/>
        <v>0</v>
      </c>
      <c r="BG60" s="2217"/>
      <c r="BH60" s="2217"/>
      <c r="BI60" s="2217"/>
      <c r="BJ60" s="2217"/>
      <c r="BK60" s="2218">
        <f t="shared" si="54"/>
        <v>0</v>
      </c>
      <c r="BL60" s="2217"/>
      <c r="BM60" s="2217"/>
      <c r="BN60" s="2217"/>
      <c r="BO60" s="2217"/>
      <c r="BP60" s="2217"/>
      <c r="BQ60" s="2218">
        <f t="shared" si="55"/>
        <v>0</v>
      </c>
      <c r="BR60" s="2217"/>
      <c r="BS60" s="2217"/>
      <c r="BT60" s="2217"/>
    </row>
    <row r="61" spans="1:72">
      <c r="A61" s="2215" t="s">
        <v>2058</v>
      </c>
      <c r="B61" s="2216" t="s">
        <v>2023</v>
      </c>
      <c r="C61" s="2218">
        <f t="shared" si="42"/>
        <v>0</v>
      </c>
      <c r="D61" s="2217"/>
      <c r="E61" s="2217"/>
      <c r="F61" s="2217"/>
      <c r="G61" s="2217"/>
      <c r="H61" s="2218">
        <f t="shared" si="43"/>
        <v>0</v>
      </c>
      <c r="I61" s="2217"/>
      <c r="J61" s="2217"/>
      <c r="K61" s="2217"/>
      <c r="L61" s="2217"/>
      <c r="M61" s="2218">
        <f t="shared" si="44"/>
        <v>0</v>
      </c>
      <c r="N61" s="2217"/>
      <c r="O61" s="2217"/>
      <c r="P61" s="2217"/>
      <c r="Q61" s="2217"/>
      <c r="R61" s="2218">
        <f t="shared" si="45"/>
        <v>0</v>
      </c>
      <c r="S61" s="2217"/>
      <c r="T61" s="2217"/>
      <c r="U61" s="2217"/>
      <c r="V61" s="2217"/>
      <c r="W61" s="2218">
        <f t="shared" si="46"/>
        <v>0</v>
      </c>
      <c r="X61" s="2217"/>
      <c r="Y61" s="2217"/>
      <c r="Z61" s="2217"/>
      <c r="AA61" s="2217"/>
      <c r="AB61" s="2218">
        <f t="shared" si="47"/>
        <v>0</v>
      </c>
      <c r="AC61" s="2217"/>
      <c r="AD61" s="2217"/>
      <c r="AE61" s="2217"/>
      <c r="AF61" s="2217"/>
      <c r="AG61" s="2218">
        <f t="shared" si="48"/>
        <v>0</v>
      </c>
      <c r="AH61" s="2217"/>
      <c r="AI61" s="2217"/>
      <c r="AJ61" s="2217"/>
      <c r="AK61" s="2217"/>
      <c r="AL61" s="2218">
        <f t="shared" si="49"/>
        <v>0</v>
      </c>
      <c r="AM61" s="2217"/>
      <c r="AN61" s="2217"/>
      <c r="AO61" s="2217"/>
      <c r="AP61" s="2217"/>
      <c r="AQ61" s="2218">
        <f t="shared" si="50"/>
        <v>0</v>
      </c>
      <c r="AR61" s="2217"/>
      <c r="AS61" s="2217"/>
      <c r="AT61" s="2217"/>
      <c r="AU61" s="2217"/>
      <c r="AV61" s="2218">
        <f t="shared" si="51"/>
        <v>0</v>
      </c>
      <c r="AW61" s="2217"/>
      <c r="AX61" s="2217"/>
      <c r="AY61" s="2217"/>
      <c r="AZ61" s="2217"/>
      <c r="BA61" s="2218">
        <f t="shared" si="52"/>
        <v>0</v>
      </c>
      <c r="BB61" s="2217"/>
      <c r="BC61" s="2217"/>
      <c r="BD61" s="2217"/>
      <c r="BE61" s="2217"/>
      <c r="BF61" s="2218">
        <f t="shared" si="53"/>
        <v>0</v>
      </c>
      <c r="BG61" s="2217"/>
      <c r="BH61" s="2217"/>
      <c r="BI61" s="2217"/>
      <c r="BJ61" s="2217"/>
      <c r="BK61" s="2218">
        <f t="shared" si="54"/>
        <v>0</v>
      </c>
      <c r="BL61" s="2217"/>
      <c r="BM61" s="2217"/>
      <c r="BN61" s="2217"/>
      <c r="BO61" s="2217"/>
      <c r="BP61" s="2217"/>
      <c r="BQ61" s="2218">
        <f t="shared" si="55"/>
        <v>0</v>
      </c>
      <c r="BR61" s="2217"/>
      <c r="BS61" s="2217"/>
      <c r="BT61" s="2217"/>
    </row>
    <row r="62" spans="1:72">
      <c r="A62" s="2215" t="s">
        <v>2059</v>
      </c>
      <c r="B62" s="2216" t="s">
        <v>2023</v>
      </c>
      <c r="C62" s="2218">
        <f t="shared" si="42"/>
        <v>0</v>
      </c>
      <c r="D62" s="2217"/>
      <c r="E62" s="2217"/>
      <c r="F62" s="2217"/>
      <c r="G62" s="2217"/>
      <c r="H62" s="2218">
        <f t="shared" si="43"/>
        <v>0</v>
      </c>
      <c r="I62" s="2217"/>
      <c r="J62" s="2217"/>
      <c r="K62" s="2217"/>
      <c r="L62" s="2217"/>
      <c r="M62" s="2218">
        <f t="shared" si="44"/>
        <v>0</v>
      </c>
      <c r="N62" s="2217"/>
      <c r="O62" s="2217"/>
      <c r="P62" s="2217"/>
      <c r="Q62" s="2217"/>
      <c r="R62" s="2218">
        <f t="shared" si="45"/>
        <v>0</v>
      </c>
      <c r="S62" s="2217"/>
      <c r="T62" s="2217"/>
      <c r="U62" s="2217"/>
      <c r="V62" s="2217"/>
      <c r="W62" s="2218">
        <f t="shared" si="46"/>
        <v>0</v>
      </c>
      <c r="X62" s="2217"/>
      <c r="Y62" s="2217"/>
      <c r="Z62" s="2217"/>
      <c r="AA62" s="2217"/>
      <c r="AB62" s="2218">
        <f t="shared" si="47"/>
        <v>0</v>
      </c>
      <c r="AC62" s="2217"/>
      <c r="AD62" s="2217"/>
      <c r="AE62" s="2217"/>
      <c r="AF62" s="2217"/>
      <c r="AG62" s="2218">
        <f t="shared" si="48"/>
        <v>0</v>
      </c>
      <c r="AH62" s="2217"/>
      <c r="AI62" s="2217"/>
      <c r="AJ62" s="2217"/>
      <c r="AK62" s="2217"/>
      <c r="AL62" s="2218">
        <f t="shared" si="49"/>
        <v>0</v>
      </c>
      <c r="AM62" s="2217"/>
      <c r="AN62" s="2217"/>
      <c r="AO62" s="2217"/>
      <c r="AP62" s="2217"/>
      <c r="AQ62" s="2218">
        <f t="shared" si="50"/>
        <v>0</v>
      </c>
      <c r="AR62" s="2217"/>
      <c r="AS62" s="2217"/>
      <c r="AT62" s="2217"/>
      <c r="AU62" s="2217"/>
      <c r="AV62" s="2218">
        <f t="shared" si="51"/>
        <v>0</v>
      </c>
      <c r="AW62" s="2217"/>
      <c r="AX62" s="2217"/>
      <c r="AY62" s="2217"/>
      <c r="AZ62" s="2217"/>
      <c r="BA62" s="2218">
        <f t="shared" si="52"/>
        <v>0</v>
      </c>
      <c r="BB62" s="2217"/>
      <c r="BC62" s="2217"/>
      <c r="BD62" s="2217"/>
      <c r="BE62" s="2217"/>
      <c r="BF62" s="2218">
        <f t="shared" si="53"/>
        <v>0</v>
      </c>
      <c r="BG62" s="2217"/>
      <c r="BH62" s="2217"/>
      <c r="BI62" s="2217"/>
      <c r="BJ62" s="2217"/>
      <c r="BK62" s="2218">
        <f t="shared" si="54"/>
        <v>0</v>
      </c>
      <c r="BL62" s="2217"/>
      <c r="BM62" s="2217"/>
      <c r="BN62" s="2217"/>
      <c r="BO62" s="2217"/>
      <c r="BP62" s="2217"/>
      <c r="BQ62" s="2218">
        <f t="shared" si="55"/>
        <v>0</v>
      </c>
      <c r="BR62" s="2217"/>
      <c r="BS62" s="2217"/>
      <c r="BT62" s="2217"/>
    </row>
    <row r="63" spans="1:72">
      <c r="A63" s="2215" t="s">
        <v>2060</v>
      </c>
      <c r="B63" s="2216" t="s">
        <v>2023</v>
      </c>
      <c r="C63" s="2218">
        <f t="shared" si="42"/>
        <v>0</v>
      </c>
      <c r="D63" s="2217"/>
      <c r="E63" s="2217"/>
      <c r="F63" s="2217"/>
      <c r="G63" s="2217"/>
      <c r="H63" s="2218">
        <f t="shared" si="43"/>
        <v>0</v>
      </c>
      <c r="I63" s="2217"/>
      <c r="J63" s="2217"/>
      <c r="K63" s="2217"/>
      <c r="L63" s="2217"/>
      <c r="M63" s="2218">
        <f t="shared" si="44"/>
        <v>0</v>
      </c>
      <c r="N63" s="2217"/>
      <c r="O63" s="2217"/>
      <c r="P63" s="2217"/>
      <c r="Q63" s="2217"/>
      <c r="R63" s="2218">
        <f t="shared" si="45"/>
        <v>0</v>
      </c>
      <c r="S63" s="2217"/>
      <c r="T63" s="2217"/>
      <c r="U63" s="2217"/>
      <c r="V63" s="2217"/>
      <c r="W63" s="2218">
        <f t="shared" si="46"/>
        <v>0</v>
      </c>
      <c r="X63" s="2217"/>
      <c r="Y63" s="2217"/>
      <c r="Z63" s="2217"/>
      <c r="AA63" s="2217"/>
      <c r="AB63" s="2218">
        <f t="shared" si="47"/>
        <v>0</v>
      </c>
      <c r="AC63" s="2217"/>
      <c r="AD63" s="2217"/>
      <c r="AE63" s="2217"/>
      <c r="AF63" s="2217"/>
      <c r="AG63" s="2218">
        <f t="shared" si="48"/>
        <v>0</v>
      </c>
      <c r="AH63" s="2217"/>
      <c r="AI63" s="2217"/>
      <c r="AJ63" s="2217"/>
      <c r="AK63" s="2217"/>
      <c r="AL63" s="2218">
        <f t="shared" si="49"/>
        <v>0</v>
      </c>
      <c r="AM63" s="2217"/>
      <c r="AN63" s="2217"/>
      <c r="AO63" s="2217"/>
      <c r="AP63" s="2217"/>
      <c r="AQ63" s="2218">
        <f t="shared" si="50"/>
        <v>0</v>
      </c>
      <c r="AR63" s="2217"/>
      <c r="AS63" s="2217"/>
      <c r="AT63" s="2217"/>
      <c r="AU63" s="2217"/>
      <c r="AV63" s="2218">
        <f t="shared" si="51"/>
        <v>0</v>
      </c>
      <c r="AW63" s="2217"/>
      <c r="AX63" s="2217"/>
      <c r="AY63" s="2217"/>
      <c r="AZ63" s="2217"/>
      <c r="BA63" s="2218">
        <f t="shared" si="52"/>
        <v>0</v>
      </c>
      <c r="BB63" s="2217"/>
      <c r="BC63" s="2217"/>
      <c r="BD63" s="2217"/>
      <c r="BE63" s="2217"/>
      <c r="BF63" s="2218">
        <f t="shared" si="53"/>
        <v>0</v>
      </c>
      <c r="BG63" s="2217"/>
      <c r="BH63" s="2217"/>
      <c r="BI63" s="2217"/>
      <c r="BJ63" s="2217"/>
      <c r="BK63" s="2218">
        <f t="shared" si="54"/>
        <v>0</v>
      </c>
      <c r="BL63" s="2217"/>
      <c r="BM63" s="2217"/>
      <c r="BN63" s="2217"/>
      <c r="BO63" s="2217"/>
      <c r="BP63" s="2217"/>
      <c r="BQ63" s="2218">
        <f t="shared" si="55"/>
        <v>0</v>
      </c>
      <c r="BR63" s="2217"/>
      <c r="BS63" s="2217"/>
      <c r="BT63" s="2217"/>
    </row>
    <row r="64" spans="1:72">
      <c r="A64" s="2215" t="s">
        <v>2061</v>
      </c>
      <c r="B64" s="2216" t="s">
        <v>2023</v>
      </c>
      <c r="C64" s="2218">
        <f t="shared" si="42"/>
        <v>0</v>
      </c>
      <c r="D64" s="2217"/>
      <c r="E64" s="2217"/>
      <c r="F64" s="2217"/>
      <c r="G64" s="2217"/>
      <c r="H64" s="2218">
        <f t="shared" si="43"/>
        <v>0</v>
      </c>
      <c r="I64" s="2217"/>
      <c r="J64" s="2217"/>
      <c r="K64" s="2217"/>
      <c r="L64" s="2217"/>
      <c r="M64" s="2218">
        <f t="shared" si="44"/>
        <v>0</v>
      </c>
      <c r="N64" s="2217"/>
      <c r="O64" s="2217"/>
      <c r="P64" s="2217"/>
      <c r="Q64" s="2217"/>
      <c r="R64" s="2218">
        <f t="shared" si="45"/>
        <v>0</v>
      </c>
      <c r="S64" s="2217"/>
      <c r="T64" s="2217"/>
      <c r="U64" s="2217"/>
      <c r="V64" s="2217"/>
      <c r="W64" s="2218">
        <f t="shared" si="46"/>
        <v>0</v>
      </c>
      <c r="X64" s="2217"/>
      <c r="Y64" s="2217"/>
      <c r="Z64" s="2217"/>
      <c r="AA64" s="2217"/>
      <c r="AB64" s="2218">
        <f t="shared" si="47"/>
        <v>0</v>
      </c>
      <c r="AC64" s="2217"/>
      <c r="AD64" s="2217"/>
      <c r="AE64" s="2217"/>
      <c r="AF64" s="2217"/>
      <c r="AG64" s="2218">
        <f t="shared" si="48"/>
        <v>0</v>
      </c>
      <c r="AH64" s="2217"/>
      <c r="AI64" s="2217"/>
      <c r="AJ64" s="2217"/>
      <c r="AK64" s="2217"/>
      <c r="AL64" s="2218">
        <f t="shared" si="49"/>
        <v>0</v>
      </c>
      <c r="AM64" s="2217"/>
      <c r="AN64" s="2217"/>
      <c r="AO64" s="2217"/>
      <c r="AP64" s="2217"/>
      <c r="AQ64" s="2218">
        <f t="shared" si="50"/>
        <v>0</v>
      </c>
      <c r="AR64" s="2217"/>
      <c r="AS64" s="2217"/>
      <c r="AT64" s="2217"/>
      <c r="AU64" s="2217"/>
      <c r="AV64" s="2218">
        <f t="shared" si="51"/>
        <v>0</v>
      </c>
      <c r="AW64" s="2217"/>
      <c r="AX64" s="2217"/>
      <c r="AY64" s="2217"/>
      <c r="AZ64" s="2217"/>
      <c r="BA64" s="2218">
        <f t="shared" si="52"/>
        <v>0</v>
      </c>
      <c r="BB64" s="2217"/>
      <c r="BC64" s="2217"/>
      <c r="BD64" s="2217"/>
      <c r="BE64" s="2217"/>
      <c r="BF64" s="2218">
        <f t="shared" si="53"/>
        <v>0</v>
      </c>
      <c r="BG64" s="2217"/>
      <c r="BH64" s="2217"/>
      <c r="BI64" s="2217"/>
      <c r="BJ64" s="2217"/>
      <c r="BK64" s="2218">
        <f t="shared" si="54"/>
        <v>0</v>
      </c>
      <c r="BL64" s="2217"/>
      <c r="BM64" s="2217"/>
      <c r="BN64" s="2217"/>
      <c r="BO64" s="2217"/>
      <c r="BP64" s="2217"/>
      <c r="BQ64" s="2218">
        <f t="shared" si="55"/>
        <v>0</v>
      </c>
      <c r="BR64" s="2217"/>
      <c r="BS64" s="2217"/>
      <c r="BT64" s="2217"/>
    </row>
    <row r="65" spans="1:72">
      <c r="A65" s="2215" t="s">
        <v>2062</v>
      </c>
      <c r="B65" s="2216" t="s">
        <v>2023</v>
      </c>
      <c r="C65" s="2218">
        <f t="shared" si="42"/>
        <v>0</v>
      </c>
      <c r="D65" s="2217"/>
      <c r="E65" s="2217"/>
      <c r="F65" s="2217"/>
      <c r="G65" s="2217"/>
      <c r="H65" s="2218">
        <f t="shared" si="43"/>
        <v>0</v>
      </c>
      <c r="I65" s="2217"/>
      <c r="J65" s="2217"/>
      <c r="K65" s="2217"/>
      <c r="L65" s="2217"/>
      <c r="M65" s="2218">
        <f t="shared" si="44"/>
        <v>0</v>
      </c>
      <c r="N65" s="2217"/>
      <c r="O65" s="2217"/>
      <c r="P65" s="2217"/>
      <c r="Q65" s="2217"/>
      <c r="R65" s="2218">
        <f t="shared" si="45"/>
        <v>0</v>
      </c>
      <c r="S65" s="2217"/>
      <c r="T65" s="2217"/>
      <c r="U65" s="2217"/>
      <c r="V65" s="2217"/>
      <c r="W65" s="2218">
        <f t="shared" si="46"/>
        <v>0</v>
      </c>
      <c r="X65" s="2217"/>
      <c r="Y65" s="2217"/>
      <c r="Z65" s="2217"/>
      <c r="AA65" s="2217"/>
      <c r="AB65" s="2218">
        <f t="shared" si="47"/>
        <v>0</v>
      </c>
      <c r="AC65" s="2217"/>
      <c r="AD65" s="2217"/>
      <c r="AE65" s="2217"/>
      <c r="AF65" s="2217"/>
      <c r="AG65" s="2218">
        <f t="shared" si="48"/>
        <v>0</v>
      </c>
      <c r="AH65" s="2217"/>
      <c r="AI65" s="2217"/>
      <c r="AJ65" s="2217"/>
      <c r="AK65" s="2217"/>
      <c r="AL65" s="2218">
        <f t="shared" si="49"/>
        <v>0</v>
      </c>
      <c r="AM65" s="2217"/>
      <c r="AN65" s="2217"/>
      <c r="AO65" s="2217"/>
      <c r="AP65" s="2217"/>
      <c r="AQ65" s="2218">
        <f t="shared" si="50"/>
        <v>0</v>
      </c>
      <c r="AR65" s="2217"/>
      <c r="AS65" s="2217"/>
      <c r="AT65" s="2217"/>
      <c r="AU65" s="2217"/>
      <c r="AV65" s="2218">
        <f t="shared" si="51"/>
        <v>0</v>
      </c>
      <c r="AW65" s="2217"/>
      <c r="AX65" s="2217"/>
      <c r="AY65" s="2217"/>
      <c r="AZ65" s="2217"/>
      <c r="BA65" s="2218">
        <f t="shared" si="52"/>
        <v>0</v>
      </c>
      <c r="BB65" s="2217"/>
      <c r="BC65" s="2217"/>
      <c r="BD65" s="2217"/>
      <c r="BE65" s="2217"/>
      <c r="BF65" s="2218">
        <f t="shared" si="53"/>
        <v>0</v>
      </c>
      <c r="BG65" s="2217"/>
      <c r="BH65" s="2217"/>
      <c r="BI65" s="2217"/>
      <c r="BJ65" s="2217"/>
      <c r="BK65" s="2218">
        <f t="shared" si="54"/>
        <v>0</v>
      </c>
      <c r="BL65" s="2217"/>
      <c r="BM65" s="2217"/>
      <c r="BN65" s="2217"/>
      <c r="BO65" s="2217"/>
      <c r="BP65" s="2217"/>
      <c r="BQ65" s="2218">
        <f t="shared" si="55"/>
        <v>0</v>
      </c>
      <c r="BR65" s="2217"/>
      <c r="BS65" s="2217"/>
      <c r="BT65" s="2217"/>
    </row>
    <row r="66" spans="1:72">
      <c r="A66" s="2215" t="s">
        <v>2063</v>
      </c>
      <c r="B66" s="2216" t="s">
        <v>2023</v>
      </c>
      <c r="C66" s="2218">
        <f t="shared" si="42"/>
        <v>0</v>
      </c>
      <c r="D66" s="2217"/>
      <c r="E66" s="2217"/>
      <c r="F66" s="2217"/>
      <c r="G66" s="2217"/>
      <c r="H66" s="2218">
        <f t="shared" si="43"/>
        <v>0</v>
      </c>
      <c r="I66" s="2217"/>
      <c r="J66" s="2217"/>
      <c r="K66" s="2217"/>
      <c r="L66" s="2217"/>
      <c r="M66" s="2218">
        <f t="shared" si="44"/>
        <v>0</v>
      </c>
      <c r="N66" s="2217"/>
      <c r="O66" s="2217"/>
      <c r="P66" s="2217"/>
      <c r="Q66" s="2217"/>
      <c r="R66" s="2218">
        <f t="shared" si="45"/>
        <v>0</v>
      </c>
      <c r="S66" s="2217"/>
      <c r="T66" s="2217"/>
      <c r="U66" s="2217"/>
      <c r="V66" s="2217"/>
      <c r="W66" s="2218">
        <f t="shared" si="46"/>
        <v>0</v>
      </c>
      <c r="X66" s="2217"/>
      <c r="Y66" s="2217"/>
      <c r="Z66" s="2217"/>
      <c r="AA66" s="2217"/>
      <c r="AB66" s="2218">
        <f t="shared" si="47"/>
        <v>0</v>
      </c>
      <c r="AC66" s="2217"/>
      <c r="AD66" s="2217"/>
      <c r="AE66" s="2217"/>
      <c r="AF66" s="2217"/>
      <c r="AG66" s="2218">
        <f t="shared" si="48"/>
        <v>0</v>
      </c>
      <c r="AH66" s="2217"/>
      <c r="AI66" s="2217"/>
      <c r="AJ66" s="2217"/>
      <c r="AK66" s="2217"/>
      <c r="AL66" s="2218">
        <f t="shared" si="49"/>
        <v>0</v>
      </c>
      <c r="AM66" s="2217"/>
      <c r="AN66" s="2217"/>
      <c r="AO66" s="2217"/>
      <c r="AP66" s="2217"/>
      <c r="AQ66" s="2218">
        <f t="shared" si="50"/>
        <v>0</v>
      </c>
      <c r="AR66" s="2217"/>
      <c r="AS66" s="2217"/>
      <c r="AT66" s="2217"/>
      <c r="AU66" s="2217"/>
      <c r="AV66" s="2218">
        <f t="shared" si="51"/>
        <v>0</v>
      </c>
      <c r="AW66" s="2217"/>
      <c r="AX66" s="2217"/>
      <c r="AY66" s="2217"/>
      <c r="AZ66" s="2217"/>
      <c r="BA66" s="2218">
        <f t="shared" si="52"/>
        <v>0</v>
      </c>
      <c r="BB66" s="2217"/>
      <c r="BC66" s="2217"/>
      <c r="BD66" s="2217"/>
      <c r="BE66" s="2217"/>
      <c r="BF66" s="2218">
        <f t="shared" si="53"/>
        <v>0</v>
      </c>
      <c r="BG66" s="2217"/>
      <c r="BH66" s="2217"/>
      <c r="BI66" s="2217"/>
      <c r="BJ66" s="2217"/>
      <c r="BK66" s="2218">
        <f t="shared" si="54"/>
        <v>0</v>
      </c>
      <c r="BL66" s="2217"/>
      <c r="BM66" s="2217"/>
      <c r="BN66" s="2217"/>
      <c r="BO66" s="2217"/>
      <c r="BP66" s="2217"/>
      <c r="BQ66" s="2218">
        <f t="shared" si="55"/>
        <v>0</v>
      </c>
      <c r="BR66" s="2217"/>
      <c r="BS66" s="2217"/>
      <c r="BT66" s="2217"/>
    </row>
    <row r="67" spans="1:72">
      <c r="A67" s="2215" t="s">
        <v>2064</v>
      </c>
      <c r="B67" s="2216" t="s">
        <v>2023</v>
      </c>
      <c r="C67" s="2218">
        <f t="shared" si="42"/>
        <v>0</v>
      </c>
      <c r="D67" s="2217"/>
      <c r="E67" s="2217"/>
      <c r="F67" s="2217"/>
      <c r="G67" s="2217"/>
      <c r="H67" s="2218">
        <f t="shared" si="43"/>
        <v>0</v>
      </c>
      <c r="I67" s="2217"/>
      <c r="J67" s="2217"/>
      <c r="K67" s="2217"/>
      <c r="L67" s="2217"/>
      <c r="M67" s="2218">
        <f t="shared" si="44"/>
        <v>0</v>
      </c>
      <c r="N67" s="2217"/>
      <c r="O67" s="2217"/>
      <c r="P67" s="2217"/>
      <c r="Q67" s="2217"/>
      <c r="R67" s="2218">
        <f t="shared" si="45"/>
        <v>0</v>
      </c>
      <c r="S67" s="2217"/>
      <c r="T67" s="2217"/>
      <c r="U67" s="2217"/>
      <c r="V67" s="2217"/>
      <c r="W67" s="2218">
        <f t="shared" si="46"/>
        <v>0</v>
      </c>
      <c r="X67" s="2217"/>
      <c r="Y67" s="2217"/>
      <c r="Z67" s="2217"/>
      <c r="AA67" s="2217"/>
      <c r="AB67" s="2218">
        <f t="shared" si="47"/>
        <v>0</v>
      </c>
      <c r="AC67" s="2217"/>
      <c r="AD67" s="2217"/>
      <c r="AE67" s="2217"/>
      <c r="AF67" s="2217"/>
      <c r="AG67" s="2218">
        <f t="shared" si="48"/>
        <v>0</v>
      </c>
      <c r="AH67" s="2217"/>
      <c r="AI67" s="2217"/>
      <c r="AJ67" s="2217"/>
      <c r="AK67" s="2217"/>
      <c r="AL67" s="2218">
        <f t="shared" si="49"/>
        <v>0</v>
      </c>
      <c r="AM67" s="2217"/>
      <c r="AN67" s="2217"/>
      <c r="AO67" s="2217"/>
      <c r="AP67" s="2217"/>
      <c r="AQ67" s="2218">
        <f t="shared" si="50"/>
        <v>0</v>
      </c>
      <c r="AR67" s="2217"/>
      <c r="AS67" s="2217"/>
      <c r="AT67" s="2217"/>
      <c r="AU67" s="2217"/>
      <c r="AV67" s="2218">
        <f t="shared" si="51"/>
        <v>0</v>
      </c>
      <c r="AW67" s="2217"/>
      <c r="AX67" s="2217"/>
      <c r="AY67" s="2217"/>
      <c r="AZ67" s="2217"/>
      <c r="BA67" s="2218">
        <f t="shared" si="52"/>
        <v>0</v>
      </c>
      <c r="BB67" s="2217"/>
      <c r="BC67" s="2217"/>
      <c r="BD67" s="2217"/>
      <c r="BE67" s="2217"/>
      <c r="BF67" s="2218">
        <f t="shared" si="53"/>
        <v>0</v>
      </c>
      <c r="BG67" s="2217"/>
      <c r="BH67" s="2217"/>
      <c r="BI67" s="2217"/>
      <c r="BJ67" s="2217"/>
      <c r="BK67" s="2218">
        <f t="shared" si="54"/>
        <v>0</v>
      </c>
      <c r="BL67" s="2217"/>
      <c r="BM67" s="2217"/>
      <c r="BN67" s="2217"/>
      <c r="BO67" s="2217"/>
      <c r="BP67" s="2217"/>
      <c r="BQ67" s="2218">
        <f t="shared" si="55"/>
        <v>0</v>
      </c>
      <c r="BR67" s="2217"/>
      <c r="BS67" s="2217"/>
      <c r="BT67" s="2217"/>
    </row>
    <row r="68" spans="1:72">
      <c r="A68" s="2215" t="s">
        <v>2065</v>
      </c>
      <c r="B68" s="2216" t="s">
        <v>2023</v>
      </c>
      <c r="C68" s="2218">
        <f t="shared" si="42"/>
        <v>0</v>
      </c>
      <c r="D68" s="2217"/>
      <c r="E68" s="2217"/>
      <c r="F68" s="2217"/>
      <c r="G68" s="2217"/>
      <c r="H68" s="2218">
        <f t="shared" si="43"/>
        <v>0</v>
      </c>
      <c r="I68" s="2217"/>
      <c r="J68" s="2217"/>
      <c r="K68" s="2217"/>
      <c r="L68" s="2217"/>
      <c r="M68" s="2218">
        <f t="shared" si="44"/>
        <v>0</v>
      </c>
      <c r="N68" s="2217"/>
      <c r="O68" s="2217"/>
      <c r="P68" s="2217"/>
      <c r="Q68" s="2217"/>
      <c r="R68" s="2218">
        <f t="shared" si="45"/>
        <v>0</v>
      </c>
      <c r="S68" s="2217"/>
      <c r="T68" s="2217"/>
      <c r="U68" s="2217"/>
      <c r="V68" s="2217"/>
      <c r="W68" s="2218">
        <f t="shared" si="46"/>
        <v>0</v>
      </c>
      <c r="X68" s="2217"/>
      <c r="Y68" s="2217"/>
      <c r="Z68" s="2217"/>
      <c r="AA68" s="2217"/>
      <c r="AB68" s="2218">
        <f t="shared" si="47"/>
        <v>0</v>
      </c>
      <c r="AC68" s="2217"/>
      <c r="AD68" s="2217"/>
      <c r="AE68" s="2217"/>
      <c r="AF68" s="2217"/>
      <c r="AG68" s="2218">
        <f t="shared" si="48"/>
        <v>0</v>
      </c>
      <c r="AH68" s="2217"/>
      <c r="AI68" s="2217"/>
      <c r="AJ68" s="2217"/>
      <c r="AK68" s="2217"/>
      <c r="AL68" s="2218">
        <f t="shared" si="49"/>
        <v>0</v>
      </c>
      <c r="AM68" s="2217"/>
      <c r="AN68" s="2217"/>
      <c r="AO68" s="2217"/>
      <c r="AP68" s="2217"/>
      <c r="AQ68" s="2218">
        <f t="shared" si="50"/>
        <v>0</v>
      </c>
      <c r="AR68" s="2217"/>
      <c r="AS68" s="2217"/>
      <c r="AT68" s="2217"/>
      <c r="AU68" s="2217"/>
      <c r="AV68" s="2218">
        <f t="shared" si="51"/>
        <v>0</v>
      </c>
      <c r="AW68" s="2217"/>
      <c r="AX68" s="2217"/>
      <c r="AY68" s="2217"/>
      <c r="AZ68" s="2217"/>
      <c r="BA68" s="2218">
        <f t="shared" si="52"/>
        <v>0</v>
      </c>
      <c r="BB68" s="2217"/>
      <c r="BC68" s="2217"/>
      <c r="BD68" s="2217"/>
      <c r="BE68" s="2217"/>
      <c r="BF68" s="2218">
        <f t="shared" si="53"/>
        <v>0</v>
      </c>
      <c r="BG68" s="2217"/>
      <c r="BH68" s="2217"/>
      <c r="BI68" s="2217"/>
      <c r="BJ68" s="2217"/>
      <c r="BK68" s="2218">
        <f t="shared" si="54"/>
        <v>0</v>
      </c>
      <c r="BL68" s="2217"/>
      <c r="BM68" s="2217"/>
      <c r="BN68" s="2217"/>
      <c r="BO68" s="2217"/>
      <c r="BP68" s="2217"/>
      <c r="BQ68" s="2218">
        <f t="shared" si="55"/>
        <v>0</v>
      </c>
      <c r="BR68" s="2217"/>
      <c r="BS68" s="2217"/>
      <c r="BT68" s="2217"/>
    </row>
    <row r="69" spans="1:72">
      <c r="A69" s="2215" t="s">
        <v>2066</v>
      </c>
      <c r="B69" s="2216" t="s">
        <v>2023</v>
      </c>
      <c r="C69" s="2218">
        <f t="shared" si="42"/>
        <v>0</v>
      </c>
      <c r="D69" s="2217"/>
      <c r="E69" s="2217"/>
      <c r="F69" s="2217"/>
      <c r="G69" s="2217"/>
      <c r="H69" s="2218">
        <f t="shared" si="43"/>
        <v>0</v>
      </c>
      <c r="I69" s="2217"/>
      <c r="J69" s="2217"/>
      <c r="K69" s="2217"/>
      <c r="L69" s="2217"/>
      <c r="M69" s="2218">
        <f t="shared" si="44"/>
        <v>0</v>
      </c>
      <c r="N69" s="2217"/>
      <c r="O69" s="2217"/>
      <c r="P69" s="2217"/>
      <c r="Q69" s="2217"/>
      <c r="R69" s="2218">
        <f t="shared" si="45"/>
        <v>0</v>
      </c>
      <c r="S69" s="2217"/>
      <c r="T69" s="2217"/>
      <c r="U69" s="2217"/>
      <c r="V69" s="2217"/>
      <c r="W69" s="2218">
        <f t="shared" si="46"/>
        <v>0</v>
      </c>
      <c r="X69" s="2217"/>
      <c r="Y69" s="2217"/>
      <c r="Z69" s="2217"/>
      <c r="AA69" s="2217"/>
      <c r="AB69" s="2218">
        <f t="shared" si="47"/>
        <v>0</v>
      </c>
      <c r="AC69" s="2217"/>
      <c r="AD69" s="2217"/>
      <c r="AE69" s="2217"/>
      <c r="AF69" s="2217"/>
      <c r="AG69" s="2218">
        <f t="shared" si="48"/>
        <v>0</v>
      </c>
      <c r="AH69" s="2217"/>
      <c r="AI69" s="2217"/>
      <c r="AJ69" s="2217"/>
      <c r="AK69" s="2217"/>
      <c r="AL69" s="2218">
        <f t="shared" si="49"/>
        <v>0</v>
      </c>
      <c r="AM69" s="2217"/>
      <c r="AN69" s="2217"/>
      <c r="AO69" s="2217"/>
      <c r="AP69" s="2217"/>
      <c r="AQ69" s="2218">
        <f t="shared" si="50"/>
        <v>0</v>
      </c>
      <c r="AR69" s="2217"/>
      <c r="AS69" s="2217"/>
      <c r="AT69" s="2217"/>
      <c r="AU69" s="2217"/>
      <c r="AV69" s="2218">
        <f t="shared" si="51"/>
        <v>0</v>
      </c>
      <c r="AW69" s="2217"/>
      <c r="AX69" s="2217"/>
      <c r="AY69" s="2217"/>
      <c r="AZ69" s="2217"/>
      <c r="BA69" s="2218">
        <f t="shared" si="52"/>
        <v>0</v>
      </c>
      <c r="BB69" s="2217"/>
      <c r="BC69" s="2217"/>
      <c r="BD69" s="2217"/>
      <c r="BE69" s="2217"/>
      <c r="BF69" s="2218">
        <f t="shared" si="53"/>
        <v>0</v>
      </c>
      <c r="BG69" s="2217"/>
      <c r="BH69" s="2217"/>
      <c r="BI69" s="2217"/>
      <c r="BJ69" s="2217"/>
      <c r="BK69" s="2218">
        <f t="shared" si="54"/>
        <v>0</v>
      </c>
      <c r="BL69" s="2217"/>
      <c r="BM69" s="2217"/>
      <c r="BN69" s="2217"/>
      <c r="BO69" s="2217"/>
      <c r="BP69" s="2217"/>
      <c r="BQ69" s="2218">
        <f t="shared" si="55"/>
        <v>0</v>
      </c>
      <c r="BR69" s="2217"/>
      <c r="BS69" s="2217"/>
      <c r="BT69" s="2217"/>
    </row>
    <row r="70" spans="1:72">
      <c r="A70" s="2215" t="s">
        <v>2067</v>
      </c>
      <c r="B70" s="2216" t="s">
        <v>2023</v>
      </c>
      <c r="C70" s="2218">
        <f t="shared" si="42"/>
        <v>0</v>
      </c>
      <c r="D70" s="2217"/>
      <c r="E70" s="2217"/>
      <c r="F70" s="2217"/>
      <c r="G70" s="2217"/>
      <c r="H70" s="2218">
        <f t="shared" si="43"/>
        <v>0</v>
      </c>
      <c r="I70" s="2217"/>
      <c r="J70" s="2217"/>
      <c r="K70" s="2217"/>
      <c r="L70" s="2217"/>
      <c r="M70" s="2218">
        <f t="shared" si="44"/>
        <v>0</v>
      </c>
      <c r="N70" s="2217"/>
      <c r="O70" s="2217"/>
      <c r="P70" s="2217"/>
      <c r="Q70" s="2217"/>
      <c r="R70" s="2218">
        <f t="shared" si="45"/>
        <v>0</v>
      </c>
      <c r="S70" s="2217"/>
      <c r="T70" s="2217"/>
      <c r="U70" s="2217"/>
      <c r="V70" s="2217"/>
      <c r="W70" s="2218">
        <f t="shared" si="46"/>
        <v>0</v>
      </c>
      <c r="X70" s="2217"/>
      <c r="Y70" s="2217"/>
      <c r="Z70" s="2217"/>
      <c r="AA70" s="2217"/>
      <c r="AB70" s="2218">
        <f t="shared" si="47"/>
        <v>0</v>
      </c>
      <c r="AC70" s="2217"/>
      <c r="AD70" s="2217"/>
      <c r="AE70" s="2217"/>
      <c r="AF70" s="2217"/>
      <c r="AG70" s="2218">
        <f t="shared" si="48"/>
        <v>0</v>
      </c>
      <c r="AH70" s="2217"/>
      <c r="AI70" s="2217"/>
      <c r="AJ70" s="2217"/>
      <c r="AK70" s="2217"/>
      <c r="AL70" s="2218">
        <f t="shared" si="49"/>
        <v>0</v>
      </c>
      <c r="AM70" s="2217"/>
      <c r="AN70" s="2217"/>
      <c r="AO70" s="2217"/>
      <c r="AP70" s="2217"/>
      <c r="AQ70" s="2218">
        <f t="shared" si="50"/>
        <v>0</v>
      </c>
      <c r="AR70" s="2217"/>
      <c r="AS70" s="2217"/>
      <c r="AT70" s="2217"/>
      <c r="AU70" s="2217"/>
      <c r="AV70" s="2218">
        <f t="shared" si="51"/>
        <v>0</v>
      </c>
      <c r="AW70" s="2217"/>
      <c r="AX70" s="2217"/>
      <c r="AY70" s="2217"/>
      <c r="AZ70" s="2217"/>
      <c r="BA70" s="2218">
        <f t="shared" si="52"/>
        <v>0</v>
      </c>
      <c r="BB70" s="2217"/>
      <c r="BC70" s="2217"/>
      <c r="BD70" s="2217"/>
      <c r="BE70" s="2217"/>
      <c r="BF70" s="2218">
        <f t="shared" si="53"/>
        <v>0</v>
      </c>
      <c r="BG70" s="2217"/>
      <c r="BH70" s="2217"/>
      <c r="BI70" s="2217"/>
      <c r="BJ70" s="2217"/>
      <c r="BK70" s="2218">
        <f t="shared" si="54"/>
        <v>0</v>
      </c>
      <c r="BL70" s="2217"/>
      <c r="BM70" s="2217"/>
      <c r="BN70" s="2217"/>
      <c r="BO70" s="2217"/>
      <c r="BP70" s="2217"/>
      <c r="BQ70" s="2218">
        <f t="shared" si="55"/>
        <v>0</v>
      </c>
      <c r="BR70" s="2217"/>
      <c r="BS70" s="2217"/>
      <c r="BT70" s="2217"/>
    </row>
    <row r="71" spans="1:72">
      <c r="A71" s="2215" t="s">
        <v>2068</v>
      </c>
      <c r="B71" s="2216" t="s">
        <v>2023</v>
      </c>
      <c r="C71" s="2218">
        <f t="shared" si="42"/>
        <v>0</v>
      </c>
      <c r="D71" s="2217"/>
      <c r="E71" s="2217"/>
      <c r="F71" s="2217"/>
      <c r="G71" s="2217"/>
      <c r="H71" s="2218">
        <f t="shared" si="43"/>
        <v>0</v>
      </c>
      <c r="I71" s="2217"/>
      <c r="J71" s="2217"/>
      <c r="K71" s="2217"/>
      <c r="L71" s="2217"/>
      <c r="M71" s="2218">
        <f t="shared" si="44"/>
        <v>0</v>
      </c>
      <c r="N71" s="2217"/>
      <c r="O71" s="2217"/>
      <c r="P71" s="2217"/>
      <c r="Q71" s="2217"/>
      <c r="R71" s="2218">
        <f t="shared" si="45"/>
        <v>0</v>
      </c>
      <c r="S71" s="2217"/>
      <c r="T71" s="2217"/>
      <c r="U71" s="2217"/>
      <c r="V71" s="2217"/>
      <c r="W71" s="2218">
        <f t="shared" si="46"/>
        <v>0</v>
      </c>
      <c r="X71" s="2217"/>
      <c r="Y71" s="2217"/>
      <c r="Z71" s="2217"/>
      <c r="AA71" s="2217"/>
      <c r="AB71" s="2218">
        <f t="shared" si="47"/>
        <v>0</v>
      </c>
      <c r="AC71" s="2217"/>
      <c r="AD71" s="2217"/>
      <c r="AE71" s="2217"/>
      <c r="AF71" s="2217"/>
      <c r="AG71" s="2218">
        <f t="shared" si="48"/>
        <v>0</v>
      </c>
      <c r="AH71" s="2217"/>
      <c r="AI71" s="2217"/>
      <c r="AJ71" s="2217"/>
      <c r="AK71" s="2217"/>
      <c r="AL71" s="2218">
        <f t="shared" si="49"/>
        <v>0</v>
      </c>
      <c r="AM71" s="2217"/>
      <c r="AN71" s="2217"/>
      <c r="AO71" s="2217"/>
      <c r="AP71" s="2217"/>
      <c r="AQ71" s="2218">
        <f t="shared" si="50"/>
        <v>0</v>
      </c>
      <c r="AR71" s="2217"/>
      <c r="AS71" s="2217"/>
      <c r="AT71" s="2217"/>
      <c r="AU71" s="2217"/>
      <c r="AV71" s="2218">
        <f t="shared" si="51"/>
        <v>0</v>
      </c>
      <c r="AW71" s="2217"/>
      <c r="AX71" s="2217"/>
      <c r="AY71" s="2217"/>
      <c r="AZ71" s="2217"/>
      <c r="BA71" s="2218">
        <f t="shared" si="52"/>
        <v>0</v>
      </c>
      <c r="BB71" s="2217"/>
      <c r="BC71" s="2217"/>
      <c r="BD71" s="2217"/>
      <c r="BE71" s="2217"/>
      <c r="BF71" s="2218">
        <f t="shared" si="53"/>
        <v>0</v>
      </c>
      <c r="BG71" s="2217"/>
      <c r="BH71" s="2217"/>
      <c r="BI71" s="2217"/>
      <c r="BJ71" s="2217"/>
      <c r="BK71" s="2218">
        <f t="shared" si="54"/>
        <v>0</v>
      </c>
      <c r="BL71" s="2217"/>
      <c r="BM71" s="2217"/>
      <c r="BN71" s="2217"/>
      <c r="BO71" s="2217"/>
      <c r="BP71" s="2217"/>
      <c r="BQ71" s="2218">
        <f t="shared" si="55"/>
        <v>0</v>
      </c>
      <c r="BR71" s="2217"/>
      <c r="BS71" s="2217"/>
      <c r="BT71" s="2217"/>
    </row>
    <row r="72" spans="1:72">
      <c r="A72" s="2215" t="s">
        <v>2069</v>
      </c>
      <c r="B72" s="2216" t="s">
        <v>2023</v>
      </c>
      <c r="C72" s="2218">
        <f t="shared" si="42"/>
        <v>0</v>
      </c>
      <c r="D72" s="2217"/>
      <c r="E72" s="2217"/>
      <c r="F72" s="2217"/>
      <c r="G72" s="2217"/>
      <c r="H72" s="2218">
        <f t="shared" si="43"/>
        <v>0</v>
      </c>
      <c r="I72" s="2217"/>
      <c r="J72" s="2217"/>
      <c r="K72" s="2217"/>
      <c r="L72" s="2217"/>
      <c r="M72" s="2218">
        <f t="shared" si="44"/>
        <v>0</v>
      </c>
      <c r="N72" s="2217"/>
      <c r="O72" s="2217"/>
      <c r="P72" s="2217"/>
      <c r="Q72" s="2217"/>
      <c r="R72" s="2218">
        <f t="shared" si="45"/>
        <v>0</v>
      </c>
      <c r="S72" s="2217"/>
      <c r="T72" s="2217"/>
      <c r="U72" s="2217"/>
      <c r="V72" s="2217"/>
      <c r="W72" s="2218">
        <f t="shared" si="46"/>
        <v>0</v>
      </c>
      <c r="X72" s="2217"/>
      <c r="Y72" s="2217"/>
      <c r="Z72" s="2217"/>
      <c r="AA72" s="2217"/>
      <c r="AB72" s="2218">
        <f t="shared" si="47"/>
        <v>0</v>
      </c>
      <c r="AC72" s="2217"/>
      <c r="AD72" s="2217"/>
      <c r="AE72" s="2217"/>
      <c r="AF72" s="2217"/>
      <c r="AG72" s="2218">
        <f t="shared" si="48"/>
        <v>0</v>
      </c>
      <c r="AH72" s="2217"/>
      <c r="AI72" s="2217"/>
      <c r="AJ72" s="2217"/>
      <c r="AK72" s="2217"/>
      <c r="AL72" s="2218">
        <f t="shared" si="49"/>
        <v>0</v>
      </c>
      <c r="AM72" s="2217"/>
      <c r="AN72" s="2217"/>
      <c r="AO72" s="2217"/>
      <c r="AP72" s="2217"/>
      <c r="AQ72" s="2218">
        <f t="shared" si="50"/>
        <v>0</v>
      </c>
      <c r="AR72" s="2217"/>
      <c r="AS72" s="2217"/>
      <c r="AT72" s="2217"/>
      <c r="AU72" s="2217"/>
      <c r="AV72" s="2218">
        <f t="shared" si="51"/>
        <v>0</v>
      </c>
      <c r="AW72" s="2217"/>
      <c r="AX72" s="2217"/>
      <c r="AY72" s="2217"/>
      <c r="AZ72" s="2217"/>
      <c r="BA72" s="2218">
        <f t="shared" si="52"/>
        <v>0</v>
      </c>
      <c r="BB72" s="2217"/>
      <c r="BC72" s="2217"/>
      <c r="BD72" s="2217"/>
      <c r="BE72" s="2217"/>
      <c r="BF72" s="2218">
        <f t="shared" si="53"/>
        <v>0</v>
      </c>
      <c r="BG72" s="2217"/>
      <c r="BH72" s="2217"/>
      <c r="BI72" s="2217"/>
      <c r="BJ72" s="2217"/>
      <c r="BK72" s="2218">
        <f t="shared" si="54"/>
        <v>0</v>
      </c>
      <c r="BL72" s="2217"/>
      <c r="BM72" s="2217"/>
      <c r="BN72" s="2217"/>
      <c r="BO72" s="2217"/>
      <c r="BP72" s="2217"/>
      <c r="BQ72" s="2218">
        <f t="shared" si="55"/>
        <v>0</v>
      </c>
      <c r="BR72" s="2217"/>
      <c r="BS72" s="2217"/>
      <c r="BT72" s="2217"/>
    </row>
    <row r="73" spans="1:72">
      <c r="A73" s="2215" t="s">
        <v>2070</v>
      </c>
      <c r="B73" s="2216" t="s">
        <v>2023</v>
      </c>
      <c r="C73" s="2218">
        <f t="shared" si="42"/>
        <v>0</v>
      </c>
      <c r="D73" s="2217"/>
      <c r="E73" s="2217"/>
      <c r="F73" s="2217"/>
      <c r="G73" s="2217"/>
      <c r="H73" s="2218">
        <f t="shared" si="43"/>
        <v>0</v>
      </c>
      <c r="I73" s="2217"/>
      <c r="J73" s="2217"/>
      <c r="K73" s="2217"/>
      <c r="L73" s="2217"/>
      <c r="M73" s="2218">
        <f t="shared" si="44"/>
        <v>0</v>
      </c>
      <c r="N73" s="2217"/>
      <c r="O73" s="2217"/>
      <c r="P73" s="2217"/>
      <c r="Q73" s="2217"/>
      <c r="R73" s="2218">
        <f t="shared" si="45"/>
        <v>0</v>
      </c>
      <c r="S73" s="2217"/>
      <c r="T73" s="2217"/>
      <c r="U73" s="2217"/>
      <c r="V73" s="2217"/>
      <c r="W73" s="2218">
        <f t="shared" si="46"/>
        <v>0</v>
      </c>
      <c r="X73" s="2217"/>
      <c r="Y73" s="2217"/>
      <c r="Z73" s="2217"/>
      <c r="AA73" s="2217"/>
      <c r="AB73" s="2218">
        <f t="shared" si="47"/>
        <v>0</v>
      </c>
      <c r="AC73" s="2217"/>
      <c r="AD73" s="2217"/>
      <c r="AE73" s="2217"/>
      <c r="AF73" s="2217"/>
      <c r="AG73" s="2218">
        <f t="shared" si="48"/>
        <v>0</v>
      </c>
      <c r="AH73" s="2217"/>
      <c r="AI73" s="2217"/>
      <c r="AJ73" s="2217"/>
      <c r="AK73" s="2217"/>
      <c r="AL73" s="2218">
        <f t="shared" si="49"/>
        <v>0</v>
      </c>
      <c r="AM73" s="2217"/>
      <c r="AN73" s="2217"/>
      <c r="AO73" s="2217"/>
      <c r="AP73" s="2217"/>
      <c r="AQ73" s="2218">
        <f t="shared" si="50"/>
        <v>0</v>
      </c>
      <c r="AR73" s="2217"/>
      <c r="AS73" s="2217"/>
      <c r="AT73" s="2217"/>
      <c r="AU73" s="2217"/>
      <c r="AV73" s="2218">
        <f t="shared" si="51"/>
        <v>0</v>
      </c>
      <c r="AW73" s="2217"/>
      <c r="AX73" s="2217"/>
      <c r="AY73" s="2217"/>
      <c r="AZ73" s="2217"/>
      <c r="BA73" s="2218">
        <f t="shared" si="52"/>
        <v>0</v>
      </c>
      <c r="BB73" s="2217"/>
      <c r="BC73" s="2217"/>
      <c r="BD73" s="2217"/>
      <c r="BE73" s="2217"/>
      <c r="BF73" s="2218">
        <f t="shared" si="53"/>
        <v>0</v>
      </c>
      <c r="BG73" s="2217"/>
      <c r="BH73" s="2217"/>
      <c r="BI73" s="2217"/>
      <c r="BJ73" s="2217"/>
      <c r="BK73" s="2218">
        <f t="shared" si="54"/>
        <v>0</v>
      </c>
      <c r="BL73" s="2217"/>
      <c r="BM73" s="2217"/>
      <c r="BN73" s="2217"/>
      <c r="BO73" s="2217"/>
      <c r="BP73" s="2217"/>
      <c r="BQ73" s="2218">
        <f t="shared" si="55"/>
        <v>0</v>
      </c>
      <c r="BR73" s="2217"/>
      <c r="BS73" s="2217"/>
      <c r="BT73" s="2217"/>
    </row>
    <row r="74" spans="1:72">
      <c r="A74" s="2215" t="s">
        <v>2071</v>
      </c>
      <c r="B74" s="2216" t="s">
        <v>2023</v>
      </c>
      <c r="C74" s="2218">
        <f t="shared" si="42"/>
        <v>0</v>
      </c>
      <c r="D74" s="2217"/>
      <c r="E74" s="2217"/>
      <c r="F74" s="2217"/>
      <c r="G74" s="2217"/>
      <c r="H74" s="2218">
        <f t="shared" si="43"/>
        <v>0</v>
      </c>
      <c r="I74" s="2217"/>
      <c r="J74" s="2217"/>
      <c r="K74" s="2217"/>
      <c r="L74" s="2217"/>
      <c r="M74" s="2218">
        <f t="shared" si="44"/>
        <v>0</v>
      </c>
      <c r="N74" s="2217"/>
      <c r="O74" s="2217"/>
      <c r="P74" s="2217"/>
      <c r="Q74" s="2217"/>
      <c r="R74" s="2218">
        <f t="shared" si="45"/>
        <v>0</v>
      </c>
      <c r="S74" s="2217"/>
      <c r="T74" s="2217"/>
      <c r="U74" s="2217"/>
      <c r="V74" s="2217"/>
      <c r="W74" s="2218">
        <f t="shared" si="46"/>
        <v>0</v>
      </c>
      <c r="X74" s="2217"/>
      <c r="Y74" s="2217"/>
      <c r="Z74" s="2217"/>
      <c r="AA74" s="2217"/>
      <c r="AB74" s="2218">
        <f t="shared" si="47"/>
        <v>0</v>
      </c>
      <c r="AC74" s="2217"/>
      <c r="AD74" s="2217"/>
      <c r="AE74" s="2217"/>
      <c r="AF74" s="2217"/>
      <c r="AG74" s="2218">
        <f t="shared" si="48"/>
        <v>0</v>
      </c>
      <c r="AH74" s="2217"/>
      <c r="AI74" s="2217"/>
      <c r="AJ74" s="2217"/>
      <c r="AK74" s="2217"/>
      <c r="AL74" s="2218">
        <f t="shared" si="49"/>
        <v>0</v>
      </c>
      <c r="AM74" s="2217"/>
      <c r="AN74" s="2217"/>
      <c r="AO74" s="2217"/>
      <c r="AP74" s="2217"/>
      <c r="AQ74" s="2218">
        <f t="shared" si="50"/>
        <v>0</v>
      </c>
      <c r="AR74" s="2217"/>
      <c r="AS74" s="2217"/>
      <c r="AT74" s="2217"/>
      <c r="AU74" s="2217"/>
      <c r="AV74" s="2218">
        <f t="shared" si="51"/>
        <v>0</v>
      </c>
      <c r="AW74" s="2217"/>
      <c r="AX74" s="2217"/>
      <c r="AY74" s="2217"/>
      <c r="AZ74" s="2217"/>
      <c r="BA74" s="2218">
        <f t="shared" si="52"/>
        <v>0</v>
      </c>
      <c r="BB74" s="2217"/>
      <c r="BC74" s="2217"/>
      <c r="BD74" s="2217"/>
      <c r="BE74" s="2217"/>
      <c r="BF74" s="2218">
        <f t="shared" si="53"/>
        <v>0</v>
      </c>
      <c r="BG74" s="2217"/>
      <c r="BH74" s="2217"/>
      <c r="BI74" s="2217"/>
      <c r="BJ74" s="2217"/>
      <c r="BK74" s="2218">
        <f t="shared" si="54"/>
        <v>0</v>
      </c>
      <c r="BL74" s="2217"/>
      <c r="BM74" s="2217"/>
      <c r="BN74" s="2217"/>
      <c r="BO74" s="2217"/>
      <c r="BP74" s="2217"/>
      <c r="BQ74" s="2218">
        <f t="shared" si="55"/>
        <v>0</v>
      </c>
      <c r="BR74" s="2217"/>
      <c r="BS74" s="2217"/>
      <c r="BT74" s="2217"/>
    </row>
    <row r="75" spans="1:72">
      <c r="A75" s="2215" t="s">
        <v>2072</v>
      </c>
      <c r="B75" s="2216" t="s">
        <v>2023</v>
      </c>
      <c r="C75" s="2218">
        <f t="shared" si="42"/>
        <v>0</v>
      </c>
      <c r="D75" s="2217"/>
      <c r="E75" s="2217"/>
      <c r="F75" s="2217"/>
      <c r="G75" s="2217"/>
      <c r="H75" s="2218">
        <f t="shared" si="43"/>
        <v>0</v>
      </c>
      <c r="I75" s="2217"/>
      <c r="J75" s="2217"/>
      <c r="K75" s="2217"/>
      <c r="L75" s="2217"/>
      <c r="M75" s="2218">
        <f t="shared" si="44"/>
        <v>0</v>
      </c>
      <c r="N75" s="2217"/>
      <c r="O75" s="2217"/>
      <c r="P75" s="2217"/>
      <c r="Q75" s="2217"/>
      <c r="R75" s="2218">
        <f t="shared" si="45"/>
        <v>0</v>
      </c>
      <c r="S75" s="2217"/>
      <c r="T75" s="2217"/>
      <c r="U75" s="2217"/>
      <c r="V75" s="2217"/>
      <c r="W75" s="2218">
        <f t="shared" si="46"/>
        <v>0</v>
      </c>
      <c r="X75" s="2217"/>
      <c r="Y75" s="2217"/>
      <c r="Z75" s="2217"/>
      <c r="AA75" s="2217"/>
      <c r="AB75" s="2218">
        <f t="shared" si="47"/>
        <v>0</v>
      </c>
      <c r="AC75" s="2217"/>
      <c r="AD75" s="2217"/>
      <c r="AE75" s="2217"/>
      <c r="AF75" s="2217"/>
      <c r="AG75" s="2218">
        <f t="shared" si="48"/>
        <v>0</v>
      </c>
      <c r="AH75" s="2217"/>
      <c r="AI75" s="2217"/>
      <c r="AJ75" s="2217"/>
      <c r="AK75" s="2217"/>
      <c r="AL75" s="2218">
        <f t="shared" si="49"/>
        <v>0</v>
      </c>
      <c r="AM75" s="2217"/>
      <c r="AN75" s="2217"/>
      <c r="AO75" s="2217"/>
      <c r="AP75" s="2217"/>
      <c r="AQ75" s="2218">
        <f t="shared" si="50"/>
        <v>0</v>
      </c>
      <c r="AR75" s="2217"/>
      <c r="AS75" s="2217"/>
      <c r="AT75" s="2217"/>
      <c r="AU75" s="2217"/>
      <c r="AV75" s="2218">
        <f t="shared" si="51"/>
        <v>0</v>
      </c>
      <c r="AW75" s="2217"/>
      <c r="AX75" s="2217"/>
      <c r="AY75" s="2217"/>
      <c r="AZ75" s="2217"/>
      <c r="BA75" s="2218">
        <f t="shared" si="52"/>
        <v>0</v>
      </c>
      <c r="BB75" s="2217"/>
      <c r="BC75" s="2217"/>
      <c r="BD75" s="2217"/>
      <c r="BE75" s="2217"/>
      <c r="BF75" s="2218">
        <f t="shared" si="53"/>
        <v>0</v>
      </c>
      <c r="BG75" s="2217"/>
      <c r="BH75" s="2217"/>
      <c r="BI75" s="2217"/>
      <c r="BJ75" s="2217"/>
      <c r="BK75" s="2218">
        <f t="shared" si="54"/>
        <v>0</v>
      </c>
      <c r="BL75" s="2217"/>
      <c r="BM75" s="2217"/>
      <c r="BN75" s="2217"/>
      <c r="BO75" s="2217"/>
      <c r="BP75" s="2217"/>
      <c r="BQ75" s="2218">
        <f t="shared" si="55"/>
        <v>0</v>
      </c>
      <c r="BR75" s="2217"/>
      <c r="BS75" s="2217"/>
      <c r="BT75" s="2217"/>
    </row>
    <row r="76" spans="1:72">
      <c r="A76" s="2215" t="s">
        <v>2073</v>
      </c>
      <c r="B76" s="2216" t="s">
        <v>2023</v>
      </c>
      <c r="C76" s="2218">
        <f t="shared" si="42"/>
        <v>0</v>
      </c>
      <c r="D76" s="2217"/>
      <c r="E76" s="2217"/>
      <c r="F76" s="2217"/>
      <c r="G76" s="2217"/>
      <c r="H76" s="2218">
        <f t="shared" si="43"/>
        <v>0</v>
      </c>
      <c r="I76" s="2217"/>
      <c r="J76" s="2217"/>
      <c r="K76" s="2217"/>
      <c r="L76" s="2217"/>
      <c r="M76" s="2218">
        <f t="shared" si="44"/>
        <v>0</v>
      </c>
      <c r="N76" s="2217"/>
      <c r="O76" s="2217"/>
      <c r="P76" s="2217"/>
      <c r="Q76" s="2217"/>
      <c r="R76" s="2218">
        <f t="shared" si="45"/>
        <v>0</v>
      </c>
      <c r="S76" s="2217"/>
      <c r="T76" s="2217"/>
      <c r="U76" s="2217"/>
      <c r="V76" s="2217"/>
      <c r="W76" s="2218">
        <f t="shared" si="46"/>
        <v>0</v>
      </c>
      <c r="X76" s="2217"/>
      <c r="Y76" s="2217"/>
      <c r="Z76" s="2217"/>
      <c r="AA76" s="2217"/>
      <c r="AB76" s="2218">
        <f t="shared" si="47"/>
        <v>0</v>
      </c>
      <c r="AC76" s="2217"/>
      <c r="AD76" s="2217"/>
      <c r="AE76" s="2217"/>
      <c r="AF76" s="2217"/>
      <c r="AG76" s="2218">
        <f t="shared" si="48"/>
        <v>0</v>
      </c>
      <c r="AH76" s="2217"/>
      <c r="AI76" s="2217"/>
      <c r="AJ76" s="2217"/>
      <c r="AK76" s="2217"/>
      <c r="AL76" s="2218">
        <f t="shared" si="49"/>
        <v>0</v>
      </c>
      <c r="AM76" s="2217"/>
      <c r="AN76" s="2217"/>
      <c r="AO76" s="2217"/>
      <c r="AP76" s="2217"/>
      <c r="AQ76" s="2218">
        <f t="shared" si="50"/>
        <v>0</v>
      </c>
      <c r="AR76" s="2217"/>
      <c r="AS76" s="2217"/>
      <c r="AT76" s="2217"/>
      <c r="AU76" s="2217"/>
      <c r="AV76" s="2218">
        <f t="shared" si="51"/>
        <v>0</v>
      </c>
      <c r="AW76" s="2217"/>
      <c r="AX76" s="2217"/>
      <c r="AY76" s="2217"/>
      <c r="AZ76" s="2217"/>
      <c r="BA76" s="2218">
        <f t="shared" si="52"/>
        <v>0</v>
      </c>
      <c r="BB76" s="2217"/>
      <c r="BC76" s="2217"/>
      <c r="BD76" s="2217"/>
      <c r="BE76" s="2217"/>
      <c r="BF76" s="2218">
        <f t="shared" si="53"/>
        <v>0</v>
      </c>
      <c r="BG76" s="2217"/>
      <c r="BH76" s="2217"/>
      <c r="BI76" s="2217"/>
      <c r="BJ76" s="2217"/>
      <c r="BK76" s="2218">
        <f t="shared" si="54"/>
        <v>0</v>
      </c>
      <c r="BL76" s="2217"/>
      <c r="BM76" s="2217"/>
      <c r="BN76" s="2217"/>
      <c r="BO76" s="2217"/>
      <c r="BP76" s="2217"/>
      <c r="BQ76" s="2218">
        <f t="shared" si="55"/>
        <v>0</v>
      </c>
      <c r="BR76" s="2217"/>
      <c r="BS76" s="2217"/>
      <c r="BT76" s="2217"/>
    </row>
    <row r="77" spans="1:72">
      <c r="A77" s="2215" t="s">
        <v>2074</v>
      </c>
      <c r="B77" s="2216" t="s">
        <v>2023</v>
      </c>
      <c r="C77" s="2218">
        <f t="shared" si="42"/>
        <v>0</v>
      </c>
      <c r="D77" s="2217"/>
      <c r="E77" s="2217"/>
      <c r="F77" s="2217"/>
      <c r="G77" s="2217"/>
      <c r="H77" s="2218">
        <f t="shared" si="43"/>
        <v>0</v>
      </c>
      <c r="I77" s="2217"/>
      <c r="J77" s="2217"/>
      <c r="K77" s="2217"/>
      <c r="L77" s="2217"/>
      <c r="M77" s="2218">
        <f t="shared" si="44"/>
        <v>0</v>
      </c>
      <c r="N77" s="2217"/>
      <c r="O77" s="2217"/>
      <c r="P77" s="2217"/>
      <c r="Q77" s="2217"/>
      <c r="R77" s="2218">
        <f t="shared" si="45"/>
        <v>0</v>
      </c>
      <c r="S77" s="2217"/>
      <c r="T77" s="2217"/>
      <c r="U77" s="2217"/>
      <c r="V77" s="2217"/>
      <c r="W77" s="2218">
        <f t="shared" si="46"/>
        <v>0</v>
      </c>
      <c r="X77" s="2217"/>
      <c r="Y77" s="2217"/>
      <c r="Z77" s="2217"/>
      <c r="AA77" s="2217"/>
      <c r="AB77" s="2218">
        <f t="shared" si="47"/>
        <v>0</v>
      </c>
      <c r="AC77" s="2217"/>
      <c r="AD77" s="2217"/>
      <c r="AE77" s="2217"/>
      <c r="AF77" s="2217"/>
      <c r="AG77" s="2218">
        <f t="shared" si="48"/>
        <v>0</v>
      </c>
      <c r="AH77" s="2217"/>
      <c r="AI77" s="2217"/>
      <c r="AJ77" s="2217"/>
      <c r="AK77" s="2217"/>
      <c r="AL77" s="2218">
        <f t="shared" si="49"/>
        <v>0</v>
      </c>
      <c r="AM77" s="2217"/>
      <c r="AN77" s="2217"/>
      <c r="AO77" s="2217"/>
      <c r="AP77" s="2217"/>
      <c r="AQ77" s="2218">
        <f t="shared" si="50"/>
        <v>0</v>
      </c>
      <c r="AR77" s="2217"/>
      <c r="AS77" s="2217"/>
      <c r="AT77" s="2217"/>
      <c r="AU77" s="2217"/>
      <c r="AV77" s="2218">
        <f t="shared" si="51"/>
        <v>0</v>
      </c>
      <c r="AW77" s="2217"/>
      <c r="AX77" s="2217"/>
      <c r="AY77" s="2217"/>
      <c r="AZ77" s="2217"/>
      <c r="BA77" s="2218">
        <f t="shared" si="52"/>
        <v>0</v>
      </c>
      <c r="BB77" s="2217"/>
      <c r="BC77" s="2217"/>
      <c r="BD77" s="2217"/>
      <c r="BE77" s="2217"/>
      <c r="BF77" s="2218">
        <f t="shared" si="53"/>
        <v>0</v>
      </c>
      <c r="BG77" s="2217"/>
      <c r="BH77" s="2217"/>
      <c r="BI77" s="2217"/>
      <c r="BJ77" s="2217"/>
      <c r="BK77" s="2218">
        <f t="shared" si="54"/>
        <v>0</v>
      </c>
      <c r="BL77" s="2217"/>
      <c r="BM77" s="2217"/>
      <c r="BN77" s="2217"/>
      <c r="BO77" s="2217"/>
      <c r="BP77" s="2217"/>
      <c r="BQ77" s="2218">
        <f t="shared" si="55"/>
        <v>0</v>
      </c>
      <c r="BR77" s="2217"/>
      <c r="BS77" s="2217"/>
      <c r="BT77" s="2217"/>
    </row>
    <row r="78" spans="1:72">
      <c r="A78" s="2215" t="s">
        <v>2075</v>
      </c>
      <c r="B78" s="2216" t="s">
        <v>2023</v>
      </c>
      <c r="C78" s="2218">
        <f t="shared" si="42"/>
        <v>0</v>
      </c>
      <c r="D78" s="2217"/>
      <c r="E78" s="2217"/>
      <c r="F78" s="2217"/>
      <c r="G78" s="2217"/>
      <c r="H78" s="2218">
        <f t="shared" si="43"/>
        <v>0</v>
      </c>
      <c r="I78" s="2217"/>
      <c r="J78" s="2217"/>
      <c r="K78" s="2217"/>
      <c r="L78" s="2217"/>
      <c r="M78" s="2218">
        <f t="shared" si="44"/>
        <v>0</v>
      </c>
      <c r="N78" s="2217"/>
      <c r="O78" s="2217"/>
      <c r="P78" s="2217"/>
      <c r="Q78" s="2217"/>
      <c r="R78" s="2218">
        <f t="shared" si="45"/>
        <v>0</v>
      </c>
      <c r="S78" s="2217"/>
      <c r="T78" s="2217"/>
      <c r="U78" s="2217"/>
      <c r="V78" s="2217"/>
      <c r="W78" s="2218">
        <f t="shared" si="46"/>
        <v>0</v>
      </c>
      <c r="X78" s="2217"/>
      <c r="Y78" s="2217"/>
      <c r="Z78" s="2217"/>
      <c r="AA78" s="2217"/>
      <c r="AB78" s="2218">
        <f t="shared" si="47"/>
        <v>0</v>
      </c>
      <c r="AC78" s="2217"/>
      <c r="AD78" s="2217"/>
      <c r="AE78" s="2217"/>
      <c r="AF78" s="2217"/>
      <c r="AG78" s="2218">
        <f t="shared" si="48"/>
        <v>0</v>
      </c>
      <c r="AH78" s="2217"/>
      <c r="AI78" s="2217"/>
      <c r="AJ78" s="2217"/>
      <c r="AK78" s="2217"/>
      <c r="AL78" s="2218">
        <f t="shared" si="49"/>
        <v>0</v>
      </c>
      <c r="AM78" s="2217"/>
      <c r="AN78" s="2217"/>
      <c r="AO78" s="2217"/>
      <c r="AP78" s="2217"/>
      <c r="AQ78" s="2218">
        <f t="shared" si="50"/>
        <v>0</v>
      </c>
      <c r="AR78" s="2217"/>
      <c r="AS78" s="2217"/>
      <c r="AT78" s="2217"/>
      <c r="AU78" s="2217"/>
      <c r="AV78" s="2218">
        <f t="shared" si="51"/>
        <v>0</v>
      </c>
      <c r="AW78" s="2217"/>
      <c r="AX78" s="2217"/>
      <c r="AY78" s="2217"/>
      <c r="AZ78" s="2217"/>
      <c r="BA78" s="2218">
        <f t="shared" si="52"/>
        <v>0</v>
      </c>
      <c r="BB78" s="2217"/>
      <c r="BC78" s="2217"/>
      <c r="BD78" s="2217"/>
      <c r="BE78" s="2217"/>
      <c r="BF78" s="2218">
        <f t="shared" si="53"/>
        <v>0</v>
      </c>
      <c r="BG78" s="2217"/>
      <c r="BH78" s="2217"/>
      <c r="BI78" s="2217"/>
      <c r="BJ78" s="2217"/>
      <c r="BK78" s="2218">
        <f t="shared" si="54"/>
        <v>0</v>
      </c>
      <c r="BL78" s="2217"/>
      <c r="BM78" s="2217"/>
      <c r="BN78" s="2217"/>
      <c r="BO78" s="2217"/>
      <c r="BP78" s="2217"/>
      <c r="BQ78" s="2218">
        <f t="shared" si="55"/>
        <v>0</v>
      </c>
      <c r="BR78" s="2217"/>
      <c r="BS78" s="2217"/>
      <c r="BT78" s="2217"/>
    </row>
    <row r="79" spans="1:72">
      <c r="A79" s="2215" t="s">
        <v>2076</v>
      </c>
      <c r="B79" s="2216" t="s">
        <v>2023</v>
      </c>
      <c r="C79" s="2218">
        <f t="shared" si="42"/>
        <v>0</v>
      </c>
      <c r="D79" s="2217"/>
      <c r="E79" s="2217"/>
      <c r="F79" s="2217"/>
      <c r="G79" s="2217"/>
      <c r="H79" s="2218">
        <f t="shared" si="43"/>
        <v>0</v>
      </c>
      <c r="I79" s="2217"/>
      <c r="J79" s="2217"/>
      <c r="K79" s="2217"/>
      <c r="L79" s="2217"/>
      <c r="M79" s="2218">
        <f t="shared" si="44"/>
        <v>0</v>
      </c>
      <c r="N79" s="2217"/>
      <c r="O79" s="2217"/>
      <c r="P79" s="2217"/>
      <c r="Q79" s="2217"/>
      <c r="R79" s="2218">
        <f t="shared" si="45"/>
        <v>0</v>
      </c>
      <c r="S79" s="2217"/>
      <c r="T79" s="2217"/>
      <c r="U79" s="2217"/>
      <c r="V79" s="2217"/>
      <c r="W79" s="2218">
        <f t="shared" si="46"/>
        <v>0</v>
      </c>
      <c r="X79" s="2217"/>
      <c r="Y79" s="2217"/>
      <c r="Z79" s="2217"/>
      <c r="AA79" s="2217"/>
      <c r="AB79" s="2218">
        <f t="shared" si="47"/>
        <v>0</v>
      </c>
      <c r="AC79" s="2217"/>
      <c r="AD79" s="2217"/>
      <c r="AE79" s="2217"/>
      <c r="AF79" s="2217"/>
      <c r="AG79" s="2218">
        <f t="shared" si="48"/>
        <v>0</v>
      </c>
      <c r="AH79" s="2217"/>
      <c r="AI79" s="2217"/>
      <c r="AJ79" s="2217"/>
      <c r="AK79" s="2217"/>
      <c r="AL79" s="2218">
        <f t="shared" si="49"/>
        <v>0</v>
      </c>
      <c r="AM79" s="2217"/>
      <c r="AN79" s="2217"/>
      <c r="AO79" s="2217"/>
      <c r="AP79" s="2217"/>
      <c r="AQ79" s="2218">
        <f t="shared" si="50"/>
        <v>0</v>
      </c>
      <c r="AR79" s="2217"/>
      <c r="AS79" s="2217"/>
      <c r="AT79" s="2217"/>
      <c r="AU79" s="2217"/>
      <c r="AV79" s="2218">
        <f t="shared" si="51"/>
        <v>0</v>
      </c>
      <c r="AW79" s="2217"/>
      <c r="AX79" s="2217"/>
      <c r="AY79" s="2217"/>
      <c r="AZ79" s="2217"/>
      <c r="BA79" s="2218">
        <f t="shared" si="52"/>
        <v>0</v>
      </c>
      <c r="BB79" s="2217"/>
      <c r="BC79" s="2217"/>
      <c r="BD79" s="2217"/>
      <c r="BE79" s="2217"/>
      <c r="BF79" s="2218">
        <f t="shared" si="53"/>
        <v>0</v>
      </c>
      <c r="BG79" s="2217"/>
      <c r="BH79" s="2217"/>
      <c r="BI79" s="2217"/>
      <c r="BJ79" s="2217"/>
      <c r="BK79" s="2218">
        <f t="shared" si="54"/>
        <v>0</v>
      </c>
      <c r="BL79" s="2217"/>
      <c r="BM79" s="2217"/>
      <c r="BN79" s="2217"/>
      <c r="BO79" s="2217"/>
      <c r="BP79" s="2217"/>
      <c r="BQ79" s="2218">
        <f t="shared" si="55"/>
        <v>0</v>
      </c>
      <c r="BR79" s="2217"/>
      <c r="BS79" s="2217"/>
      <c r="BT79" s="2217"/>
    </row>
    <row r="80" spans="1:72">
      <c r="A80" s="2215" t="s">
        <v>1928</v>
      </c>
      <c r="B80" s="2216" t="s">
        <v>2023</v>
      </c>
      <c r="C80" s="2218">
        <f t="shared" si="42"/>
        <v>0</v>
      </c>
      <c r="D80" s="2217"/>
      <c r="E80" s="2217"/>
      <c r="F80" s="2217"/>
      <c r="G80" s="2217"/>
      <c r="H80" s="2218">
        <f t="shared" si="43"/>
        <v>0</v>
      </c>
      <c r="I80" s="2217"/>
      <c r="J80" s="2217"/>
      <c r="K80" s="2217"/>
      <c r="L80" s="2217"/>
      <c r="M80" s="2218">
        <f t="shared" si="44"/>
        <v>0</v>
      </c>
      <c r="N80" s="2217"/>
      <c r="O80" s="2217"/>
      <c r="P80" s="2217"/>
      <c r="Q80" s="2217"/>
      <c r="R80" s="2218">
        <f t="shared" si="45"/>
        <v>0</v>
      </c>
      <c r="S80" s="2217"/>
      <c r="T80" s="2217"/>
      <c r="U80" s="2217"/>
      <c r="V80" s="2217"/>
      <c r="W80" s="2218">
        <f t="shared" si="46"/>
        <v>0</v>
      </c>
      <c r="X80" s="2217"/>
      <c r="Y80" s="2217"/>
      <c r="Z80" s="2217"/>
      <c r="AA80" s="2217"/>
      <c r="AB80" s="2218">
        <f t="shared" si="47"/>
        <v>0</v>
      </c>
      <c r="AC80" s="2217"/>
      <c r="AD80" s="2217"/>
      <c r="AE80" s="2217"/>
      <c r="AF80" s="2217"/>
      <c r="AG80" s="2218">
        <f t="shared" si="48"/>
        <v>0</v>
      </c>
      <c r="AH80" s="2217"/>
      <c r="AI80" s="2217"/>
      <c r="AJ80" s="2217"/>
      <c r="AK80" s="2217"/>
      <c r="AL80" s="2218">
        <f t="shared" si="49"/>
        <v>0</v>
      </c>
      <c r="AM80" s="2217"/>
      <c r="AN80" s="2217"/>
      <c r="AO80" s="2217"/>
      <c r="AP80" s="2217"/>
      <c r="AQ80" s="2218">
        <f t="shared" si="50"/>
        <v>0</v>
      </c>
      <c r="AR80" s="2217"/>
      <c r="AS80" s="2217"/>
      <c r="AT80" s="2217"/>
      <c r="AU80" s="2217"/>
      <c r="AV80" s="2218">
        <f t="shared" si="51"/>
        <v>0</v>
      </c>
      <c r="AW80" s="2217"/>
      <c r="AX80" s="2217"/>
      <c r="AY80" s="2217"/>
      <c r="AZ80" s="2217"/>
      <c r="BA80" s="2218">
        <f t="shared" si="52"/>
        <v>0</v>
      </c>
      <c r="BB80" s="2217"/>
      <c r="BC80" s="2217"/>
      <c r="BD80" s="2217"/>
      <c r="BE80" s="2217"/>
      <c r="BF80" s="2218">
        <f t="shared" si="53"/>
        <v>0</v>
      </c>
      <c r="BG80" s="2217"/>
      <c r="BH80" s="2217"/>
      <c r="BI80" s="2217"/>
      <c r="BJ80" s="2217"/>
      <c r="BK80" s="2218">
        <f t="shared" si="54"/>
        <v>0</v>
      </c>
      <c r="BL80" s="2217"/>
      <c r="BM80" s="2217"/>
      <c r="BN80" s="2217"/>
      <c r="BO80" s="2217"/>
      <c r="BP80" s="2217"/>
      <c r="BQ80" s="2218">
        <f t="shared" si="55"/>
        <v>0</v>
      </c>
      <c r="BR80" s="2217"/>
      <c r="BS80" s="2217"/>
      <c r="BT80" s="2217"/>
    </row>
    <row r="81" spans="1:72">
      <c r="A81" s="2215" t="s">
        <v>2077</v>
      </c>
      <c r="B81" s="2216" t="s">
        <v>2023</v>
      </c>
      <c r="C81" s="2218">
        <f t="shared" si="42"/>
        <v>0</v>
      </c>
      <c r="D81" s="2217"/>
      <c r="E81" s="2217"/>
      <c r="F81" s="2217"/>
      <c r="G81" s="2217"/>
      <c r="H81" s="2218">
        <f t="shared" si="43"/>
        <v>0</v>
      </c>
      <c r="I81" s="2217"/>
      <c r="J81" s="2217"/>
      <c r="K81" s="2217"/>
      <c r="L81" s="2217"/>
      <c r="M81" s="2218">
        <f t="shared" si="44"/>
        <v>0</v>
      </c>
      <c r="N81" s="2217"/>
      <c r="O81" s="2217"/>
      <c r="P81" s="2217"/>
      <c r="Q81" s="2217"/>
      <c r="R81" s="2218">
        <f t="shared" si="45"/>
        <v>0</v>
      </c>
      <c r="S81" s="2217"/>
      <c r="T81" s="2217"/>
      <c r="U81" s="2217"/>
      <c r="V81" s="2217"/>
      <c r="W81" s="2218">
        <f t="shared" si="46"/>
        <v>0</v>
      </c>
      <c r="X81" s="2217"/>
      <c r="Y81" s="2217"/>
      <c r="Z81" s="2217"/>
      <c r="AA81" s="2217"/>
      <c r="AB81" s="2218">
        <f t="shared" si="47"/>
        <v>0</v>
      </c>
      <c r="AC81" s="2217"/>
      <c r="AD81" s="2217"/>
      <c r="AE81" s="2217"/>
      <c r="AF81" s="2217"/>
      <c r="AG81" s="2218">
        <f t="shared" si="48"/>
        <v>0</v>
      </c>
      <c r="AH81" s="2217"/>
      <c r="AI81" s="2217"/>
      <c r="AJ81" s="2217"/>
      <c r="AK81" s="2217"/>
      <c r="AL81" s="2218">
        <f t="shared" si="49"/>
        <v>0</v>
      </c>
      <c r="AM81" s="2217"/>
      <c r="AN81" s="2217"/>
      <c r="AO81" s="2217"/>
      <c r="AP81" s="2217"/>
      <c r="AQ81" s="2218">
        <f t="shared" si="50"/>
        <v>0</v>
      </c>
      <c r="AR81" s="2217"/>
      <c r="AS81" s="2217"/>
      <c r="AT81" s="2217"/>
      <c r="AU81" s="2217"/>
      <c r="AV81" s="2218">
        <f t="shared" si="51"/>
        <v>0</v>
      </c>
      <c r="AW81" s="2217"/>
      <c r="AX81" s="2217"/>
      <c r="AY81" s="2217"/>
      <c r="AZ81" s="2217"/>
      <c r="BA81" s="2218">
        <f t="shared" si="52"/>
        <v>0</v>
      </c>
      <c r="BB81" s="2217"/>
      <c r="BC81" s="2217"/>
      <c r="BD81" s="2217"/>
      <c r="BE81" s="2217"/>
      <c r="BF81" s="2218">
        <f t="shared" si="53"/>
        <v>0</v>
      </c>
      <c r="BG81" s="2217"/>
      <c r="BH81" s="2217"/>
      <c r="BI81" s="2217"/>
      <c r="BJ81" s="2217"/>
      <c r="BK81" s="2218">
        <f t="shared" si="54"/>
        <v>0</v>
      </c>
      <c r="BL81" s="2217"/>
      <c r="BM81" s="2217"/>
      <c r="BN81" s="2217"/>
      <c r="BO81" s="2217"/>
      <c r="BP81" s="2217"/>
      <c r="BQ81" s="2218">
        <f t="shared" si="55"/>
        <v>0</v>
      </c>
      <c r="BR81" s="2217"/>
      <c r="BS81" s="2217"/>
      <c r="BT81" s="2217"/>
    </row>
    <row r="82" spans="1:72">
      <c r="A82" s="2215" t="s">
        <v>2078</v>
      </c>
      <c r="B82" s="2216" t="s">
        <v>2023</v>
      </c>
      <c r="C82" s="2218">
        <f t="shared" si="42"/>
        <v>0</v>
      </c>
      <c r="D82" s="2217"/>
      <c r="E82" s="2217"/>
      <c r="F82" s="2217"/>
      <c r="G82" s="2217"/>
      <c r="H82" s="2218">
        <f t="shared" si="43"/>
        <v>0</v>
      </c>
      <c r="I82" s="2217"/>
      <c r="J82" s="2217"/>
      <c r="K82" s="2217"/>
      <c r="L82" s="2217"/>
      <c r="M82" s="2218">
        <f t="shared" si="44"/>
        <v>0</v>
      </c>
      <c r="N82" s="2217"/>
      <c r="O82" s="2217"/>
      <c r="P82" s="2217"/>
      <c r="Q82" s="2217"/>
      <c r="R82" s="2218">
        <f t="shared" si="45"/>
        <v>0</v>
      </c>
      <c r="S82" s="2217"/>
      <c r="T82" s="2217"/>
      <c r="U82" s="2217"/>
      <c r="V82" s="2217"/>
      <c r="W82" s="2218">
        <f t="shared" si="46"/>
        <v>0</v>
      </c>
      <c r="X82" s="2217"/>
      <c r="Y82" s="2217"/>
      <c r="Z82" s="2217"/>
      <c r="AA82" s="2217"/>
      <c r="AB82" s="2218">
        <f t="shared" si="47"/>
        <v>0</v>
      </c>
      <c r="AC82" s="2217"/>
      <c r="AD82" s="2217"/>
      <c r="AE82" s="2217"/>
      <c r="AF82" s="2217"/>
      <c r="AG82" s="2218">
        <f t="shared" si="48"/>
        <v>0</v>
      </c>
      <c r="AH82" s="2217"/>
      <c r="AI82" s="2217"/>
      <c r="AJ82" s="2217"/>
      <c r="AK82" s="2217"/>
      <c r="AL82" s="2218">
        <f t="shared" si="49"/>
        <v>0</v>
      </c>
      <c r="AM82" s="2217"/>
      <c r="AN82" s="2217"/>
      <c r="AO82" s="2217"/>
      <c r="AP82" s="2217"/>
      <c r="AQ82" s="2218">
        <f t="shared" si="50"/>
        <v>0</v>
      </c>
      <c r="AR82" s="2217"/>
      <c r="AS82" s="2217"/>
      <c r="AT82" s="2217"/>
      <c r="AU82" s="2217"/>
      <c r="AV82" s="2218">
        <f t="shared" si="51"/>
        <v>0</v>
      </c>
      <c r="AW82" s="2217"/>
      <c r="AX82" s="2217"/>
      <c r="AY82" s="2217"/>
      <c r="AZ82" s="2217"/>
      <c r="BA82" s="2218">
        <f t="shared" si="52"/>
        <v>0</v>
      </c>
      <c r="BB82" s="2217"/>
      <c r="BC82" s="2217"/>
      <c r="BD82" s="2217"/>
      <c r="BE82" s="2217"/>
      <c r="BF82" s="2218">
        <f t="shared" si="53"/>
        <v>0</v>
      </c>
      <c r="BG82" s="2217"/>
      <c r="BH82" s="2217"/>
      <c r="BI82" s="2217"/>
      <c r="BJ82" s="2217"/>
      <c r="BK82" s="2218">
        <f t="shared" si="54"/>
        <v>0</v>
      </c>
      <c r="BL82" s="2217"/>
      <c r="BM82" s="2217"/>
      <c r="BN82" s="2217"/>
      <c r="BO82" s="2217"/>
      <c r="BP82" s="2217"/>
      <c r="BQ82" s="2218">
        <f t="shared" si="55"/>
        <v>0</v>
      </c>
      <c r="BR82" s="2217"/>
      <c r="BS82" s="2217"/>
      <c r="BT82" s="2217"/>
    </row>
    <row r="83" spans="1:72">
      <c r="A83" s="2215" t="s">
        <v>2079</v>
      </c>
      <c r="B83" s="2216" t="s">
        <v>2023</v>
      </c>
      <c r="C83" s="2218">
        <f t="shared" si="42"/>
        <v>0</v>
      </c>
      <c r="D83" s="2217"/>
      <c r="E83" s="2217"/>
      <c r="F83" s="2217"/>
      <c r="G83" s="2217"/>
      <c r="H83" s="2218">
        <f t="shared" si="43"/>
        <v>0</v>
      </c>
      <c r="I83" s="2217"/>
      <c r="J83" s="2217"/>
      <c r="K83" s="2217"/>
      <c r="L83" s="2217"/>
      <c r="M83" s="2218">
        <f t="shared" si="44"/>
        <v>0</v>
      </c>
      <c r="N83" s="2217"/>
      <c r="O83" s="2217"/>
      <c r="P83" s="2217"/>
      <c r="Q83" s="2217"/>
      <c r="R83" s="2218">
        <f t="shared" si="45"/>
        <v>0</v>
      </c>
      <c r="S83" s="2217"/>
      <c r="T83" s="2217"/>
      <c r="U83" s="2217"/>
      <c r="V83" s="2217"/>
      <c r="W83" s="2218">
        <f t="shared" si="46"/>
        <v>0</v>
      </c>
      <c r="X83" s="2217"/>
      <c r="Y83" s="2217"/>
      <c r="Z83" s="2217"/>
      <c r="AA83" s="2217"/>
      <c r="AB83" s="2218">
        <f t="shared" si="47"/>
        <v>0</v>
      </c>
      <c r="AC83" s="2217"/>
      <c r="AD83" s="2217"/>
      <c r="AE83" s="2217"/>
      <c r="AF83" s="2217"/>
      <c r="AG83" s="2218">
        <f t="shared" si="48"/>
        <v>0</v>
      </c>
      <c r="AH83" s="2217"/>
      <c r="AI83" s="2217"/>
      <c r="AJ83" s="2217"/>
      <c r="AK83" s="2217"/>
      <c r="AL83" s="2218">
        <f t="shared" si="49"/>
        <v>0</v>
      </c>
      <c r="AM83" s="2217"/>
      <c r="AN83" s="2217"/>
      <c r="AO83" s="2217"/>
      <c r="AP83" s="2217"/>
      <c r="AQ83" s="2218">
        <f t="shared" si="50"/>
        <v>0</v>
      </c>
      <c r="AR83" s="2217"/>
      <c r="AS83" s="2217"/>
      <c r="AT83" s="2217"/>
      <c r="AU83" s="2217"/>
      <c r="AV83" s="2218">
        <f t="shared" si="51"/>
        <v>0</v>
      </c>
      <c r="AW83" s="2217"/>
      <c r="AX83" s="2217"/>
      <c r="AY83" s="2217"/>
      <c r="AZ83" s="2217"/>
      <c r="BA83" s="2218">
        <f t="shared" si="52"/>
        <v>0</v>
      </c>
      <c r="BB83" s="2217"/>
      <c r="BC83" s="2217"/>
      <c r="BD83" s="2217"/>
      <c r="BE83" s="2217"/>
      <c r="BF83" s="2218">
        <f t="shared" si="53"/>
        <v>0</v>
      </c>
      <c r="BG83" s="2217"/>
      <c r="BH83" s="2217"/>
      <c r="BI83" s="2217"/>
      <c r="BJ83" s="2217"/>
      <c r="BK83" s="2218">
        <f t="shared" si="54"/>
        <v>0</v>
      </c>
      <c r="BL83" s="2217"/>
      <c r="BM83" s="2217"/>
      <c r="BN83" s="2217"/>
      <c r="BO83" s="2217"/>
      <c r="BP83" s="2217"/>
      <c r="BQ83" s="2218">
        <f t="shared" si="55"/>
        <v>0</v>
      </c>
      <c r="BR83" s="2217"/>
      <c r="BS83" s="2217"/>
      <c r="BT83" s="2217"/>
    </row>
    <row r="84" spans="1:72">
      <c r="A84" s="2215" t="s">
        <v>2080</v>
      </c>
      <c r="B84" s="2216" t="s">
        <v>2023</v>
      </c>
      <c r="C84" s="2218">
        <f t="shared" si="42"/>
        <v>0</v>
      </c>
      <c r="D84" s="2217"/>
      <c r="E84" s="2217"/>
      <c r="F84" s="2217"/>
      <c r="G84" s="2217"/>
      <c r="H84" s="2218">
        <f t="shared" si="43"/>
        <v>0</v>
      </c>
      <c r="I84" s="2217"/>
      <c r="J84" s="2217"/>
      <c r="K84" s="2217"/>
      <c r="L84" s="2217"/>
      <c r="M84" s="2218">
        <f t="shared" si="44"/>
        <v>0</v>
      </c>
      <c r="N84" s="2217"/>
      <c r="O84" s="2217"/>
      <c r="P84" s="2217"/>
      <c r="Q84" s="2217"/>
      <c r="R84" s="2218">
        <f t="shared" si="45"/>
        <v>0</v>
      </c>
      <c r="S84" s="2217"/>
      <c r="T84" s="2217"/>
      <c r="U84" s="2217"/>
      <c r="V84" s="2217"/>
      <c r="W84" s="2218">
        <f t="shared" si="46"/>
        <v>0</v>
      </c>
      <c r="X84" s="2217"/>
      <c r="Y84" s="2217"/>
      <c r="Z84" s="2217"/>
      <c r="AA84" s="2217"/>
      <c r="AB84" s="2218">
        <f t="shared" si="47"/>
        <v>0</v>
      </c>
      <c r="AC84" s="2217"/>
      <c r="AD84" s="2217"/>
      <c r="AE84" s="2217"/>
      <c r="AF84" s="2217"/>
      <c r="AG84" s="2218">
        <f t="shared" si="48"/>
        <v>0</v>
      </c>
      <c r="AH84" s="2217"/>
      <c r="AI84" s="2217"/>
      <c r="AJ84" s="2217"/>
      <c r="AK84" s="2217"/>
      <c r="AL84" s="2218">
        <f t="shared" si="49"/>
        <v>0</v>
      </c>
      <c r="AM84" s="2217"/>
      <c r="AN84" s="2217"/>
      <c r="AO84" s="2217"/>
      <c r="AP84" s="2217"/>
      <c r="AQ84" s="2218">
        <f t="shared" si="50"/>
        <v>0</v>
      </c>
      <c r="AR84" s="2217"/>
      <c r="AS84" s="2217"/>
      <c r="AT84" s="2217"/>
      <c r="AU84" s="2217"/>
      <c r="AV84" s="2218">
        <f t="shared" si="51"/>
        <v>0</v>
      </c>
      <c r="AW84" s="2217"/>
      <c r="AX84" s="2217"/>
      <c r="AY84" s="2217"/>
      <c r="AZ84" s="2217"/>
      <c r="BA84" s="2218">
        <f t="shared" si="52"/>
        <v>0</v>
      </c>
      <c r="BB84" s="2217"/>
      <c r="BC84" s="2217"/>
      <c r="BD84" s="2217"/>
      <c r="BE84" s="2217"/>
      <c r="BF84" s="2218">
        <f t="shared" si="53"/>
        <v>0</v>
      </c>
      <c r="BG84" s="2217"/>
      <c r="BH84" s="2217"/>
      <c r="BI84" s="2217"/>
      <c r="BJ84" s="2217"/>
      <c r="BK84" s="2218">
        <f t="shared" si="54"/>
        <v>0</v>
      </c>
      <c r="BL84" s="2217"/>
      <c r="BM84" s="2217"/>
      <c r="BN84" s="2217"/>
      <c r="BO84" s="2217"/>
      <c r="BP84" s="2217"/>
      <c r="BQ84" s="2218">
        <f t="shared" si="55"/>
        <v>0</v>
      </c>
      <c r="BR84" s="2217"/>
      <c r="BS84" s="2217"/>
      <c r="BT84" s="2217"/>
    </row>
    <row r="85" spans="1:72">
      <c r="A85" s="2215" t="s">
        <v>2081</v>
      </c>
      <c r="B85" s="2216" t="s">
        <v>2023</v>
      </c>
      <c r="C85" s="2218">
        <f t="shared" si="42"/>
        <v>0</v>
      </c>
      <c r="D85" s="2217"/>
      <c r="E85" s="2217"/>
      <c r="F85" s="2217"/>
      <c r="G85" s="2217"/>
      <c r="H85" s="2218">
        <f t="shared" si="43"/>
        <v>0</v>
      </c>
      <c r="I85" s="2217"/>
      <c r="J85" s="2217"/>
      <c r="K85" s="2217"/>
      <c r="L85" s="2217"/>
      <c r="M85" s="2218">
        <f t="shared" si="44"/>
        <v>0</v>
      </c>
      <c r="N85" s="2217"/>
      <c r="O85" s="2217"/>
      <c r="P85" s="2217"/>
      <c r="Q85" s="2217"/>
      <c r="R85" s="2218">
        <f t="shared" si="45"/>
        <v>0</v>
      </c>
      <c r="S85" s="2217"/>
      <c r="T85" s="2217"/>
      <c r="U85" s="2217"/>
      <c r="V85" s="2217"/>
      <c r="W85" s="2218">
        <f t="shared" si="46"/>
        <v>0</v>
      </c>
      <c r="X85" s="2217"/>
      <c r="Y85" s="2217"/>
      <c r="Z85" s="2217"/>
      <c r="AA85" s="2217"/>
      <c r="AB85" s="2218">
        <f t="shared" si="47"/>
        <v>0</v>
      </c>
      <c r="AC85" s="2217"/>
      <c r="AD85" s="2217"/>
      <c r="AE85" s="2217"/>
      <c r="AF85" s="2217"/>
      <c r="AG85" s="2218">
        <f t="shared" si="48"/>
        <v>0</v>
      </c>
      <c r="AH85" s="2217"/>
      <c r="AI85" s="2217"/>
      <c r="AJ85" s="2217"/>
      <c r="AK85" s="2217"/>
      <c r="AL85" s="2218">
        <f t="shared" si="49"/>
        <v>0</v>
      </c>
      <c r="AM85" s="2217"/>
      <c r="AN85" s="2217"/>
      <c r="AO85" s="2217"/>
      <c r="AP85" s="2217"/>
      <c r="AQ85" s="2218">
        <f t="shared" si="50"/>
        <v>0</v>
      </c>
      <c r="AR85" s="2217"/>
      <c r="AS85" s="2217"/>
      <c r="AT85" s="2217"/>
      <c r="AU85" s="2217"/>
      <c r="AV85" s="2218">
        <f t="shared" si="51"/>
        <v>0</v>
      </c>
      <c r="AW85" s="2217"/>
      <c r="AX85" s="2217"/>
      <c r="AY85" s="2217"/>
      <c r="AZ85" s="2217"/>
      <c r="BA85" s="2218">
        <f t="shared" si="52"/>
        <v>0</v>
      </c>
      <c r="BB85" s="2217"/>
      <c r="BC85" s="2217"/>
      <c r="BD85" s="2217"/>
      <c r="BE85" s="2217"/>
      <c r="BF85" s="2218">
        <f t="shared" si="53"/>
        <v>0</v>
      </c>
      <c r="BG85" s="2217"/>
      <c r="BH85" s="2217"/>
      <c r="BI85" s="2217"/>
      <c r="BJ85" s="2217"/>
      <c r="BK85" s="2218">
        <f t="shared" si="54"/>
        <v>0</v>
      </c>
      <c r="BL85" s="2217"/>
      <c r="BM85" s="2217"/>
      <c r="BN85" s="2217"/>
      <c r="BO85" s="2217"/>
      <c r="BP85" s="2217"/>
      <c r="BQ85" s="2218">
        <f t="shared" si="55"/>
        <v>0</v>
      </c>
      <c r="BR85" s="2217"/>
      <c r="BS85" s="2217"/>
      <c r="BT85" s="2217"/>
    </row>
    <row r="86" spans="1:72">
      <c r="A86" s="2215" t="s">
        <v>2082</v>
      </c>
      <c r="B86" s="2216" t="s">
        <v>2023</v>
      </c>
      <c r="C86" s="2218">
        <f t="shared" si="42"/>
        <v>0</v>
      </c>
      <c r="D86" s="2217"/>
      <c r="E86" s="2217"/>
      <c r="F86" s="2217"/>
      <c r="G86" s="2217"/>
      <c r="H86" s="2218">
        <f t="shared" si="43"/>
        <v>0</v>
      </c>
      <c r="I86" s="2217"/>
      <c r="J86" s="2217"/>
      <c r="K86" s="2217"/>
      <c r="L86" s="2217"/>
      <c r="M86" s="2218">
        <f t="shared" si="44"/>
        <v>0</v>
      </c>
      <c r="N86" s="2217"/>
      <c r="O86" s="2217"/>
      <c r="P86" s="2217"/>
      <c r="Q86" s="2217"/>
      <c r="R86" s="2218">
        <f t="shared" si="45"/>
        <v>0</v>
      </c>
      <c r="S86" s="2217"/>
      <c r="T86" s="2217"/>
      <c r="U86" s="2217"/>
      <c r="V86" s="2217"/>
      <c r="W86" s="2218">
        <f t="shared" si="46"/>
        <v>0</v>
      </c>
      <c r="X86" s="2217"/>
      <c r="Y86" s="2217"/>
      <c r="Z86" s="2217"/>
      <c r="AA86" s="2217"/>
      <c r="AB86" s="2218">
        <f t="shared" si="47"/>
        <v>0</v>
      </c>
      <c r="AC86" s="2217"/>
      <c r="AD86" s="2217"/>
      <c r="AE86" s="2217"/>
      <c r="AF86" s="2217"/>
      <c r="AG86" s="2218">
        <f t="shared" si="48"/>
        <v>0</v>
      </c>
      <c r="AH86" s="2217"/>
      <c r="AI86" s="2217"/>
      <c r="AJ86" s="2217"/>
      <c r="AK86" s="2217"/>
      <c r="AL86" s="2218">
        <f t="shared" si="49"/>
        <v>0</v>
      </c>
      <c r="AM86" s="2217"/>
      <c r="AN86" s="2217"/>
      <c r="AO86" s="2217"/>
      <c r="AP86" s="2217"/>
      <c r="AQ86" s="2218">
        <f t="shared" si="50"/>
        <v>0</v>
      </c>
      <c r="AR86" s="2217"/>
      <c r="AS86" s="2217"/>
      <c r="AT86" s="2217"/>
      <c r="AU86" s="2217"/>
      <c r="AV86" s="2218">
        <f t="shared" si="51"/>
        <v>0</v>
      </c>
      <c r="AW86" s="2217"/>
      <c r="AX86" s="2217"/>
      <c r="AY86" s="2217"/>
      <c r="AZ86" s="2217"/>
      <c r="BA86" s="2218">
        <f t="shared" si="52"/>
        <v>0</v>
      </c>
      <c r="BB86" s="2217"/>
      <c r="BC86" s="2217"/>
      <c r="BD86" s="2217"/>
      <c r="BE86" s="2217"/>
      <c r="BF86" s="2218">
        <f t="shared" si="53"/>
        <v>0</v>
      </c>
      <c r="BG86" s="2217"/>
      <c r="BH86" s="2217"/>
      <c r="BI86" s="2217"/>
      <c r="BJ86" s="2217"/>
      <c r="BK86" s="2218">
        <f t="shared" si="54"/>
        <v>0</v>
      </c>
      <c r="BL86" s="2217"/>
      <c r="BM86" s="2217"/>
      <c r="BN86" s="2217"/>
      <c r="BO86" s="2217"/>
      <c r="BP86" s="2217"/>
      <c r="BQ86" s="2218">
        <f t="shared" si="55"/>
        <v>0</v>
      </c>
      <c r="BR86" s="2217"/>
      <c r="BS86" s="2217"/>
      <c r="BT86" s="2217"/>
    </row>
    <row r="87" spans="1:72">
      <c r="A87" s="2215" t="s">
        <v>2083</v>
      </c>
      <c r="B87" s="2216" t="s">
        <v>2023</v>
      </c>
      <c r="C87" s="2218">
        <f t="shared" si="42"/>
        <v>0</v>
      </c>
      <c r="D87" s="2217"/>
      <c r="E87" s="2217"/>
      <c r="F87" s="2217"/>
      <c r="G87" s="2217"/>
      <c r="H87" s="2218">
        <f t="shared" si="43"/>
        <v>0</v>
      </c>
      <c r="I87" s="2217"/>
      <c r="J87" s="2217"/>
      <c r="K87" s="2217"/>
      <c r="L87" s="2217"/>
      <c r="M87" s="2218">
        <f t="shared" si="44"/>
        <v>0</v>
      </c>
      <c r="N87" s="2217"/>
      <c r="O87" s="2217"/>
      <c r="P87" s="2217"/>
      <c r="Q87" s="2217"/>
      <c r="R87" s="2218">
        <f t="shared" si="45"/>
        <v>0</v>
      </c>
      <c r="S87" s="2217"/>
      <c r="T87" s="2217"/>
      <c r="U87" s="2217"/>
      <c r="V87" s="2217"/>
      <c r="W87" s="2218">
        <f t="shared" si="46"/>
        <v>0</v>
      </c>
      <c r="X87" s="2217"/>
      <c r="Y87" s="2217"/>
      <c r="Z87" s="2217"/>
      <c r="AA87" s="2217"/>
      <c r="AB87" s="2218">
        <f t="shared" si="47"/>
        <v>0</v>
      </c>
      <c r="AC87" s="2217"/>
      <c r="AD87" s="2217"/>
      <c r="AE87" s="2217"/>
      <c r="AF87" s="2217"/>
      <c r="AG87" s="2218">
        <f t="shared" si="48"/>
        <v>0</v>
      </c>
      <c r="AH87" s="2217"/>
      <c r="AI87" s="2217"/>
      <c r="AJ87" s="2217"/>
      <c r="AK87" s="2217"/>
      <c r="AL87" s="2218">
        <f t="shared" si="49"/>
        <v>0</v>
      </c>
      <c r="AM87" s="2217"/>
      <c r="AN87" s="2217"/>
      <c r="AO87" s="2217"/>
      <c r="AP87" s="2217"/>
      <c r="AQ87" s="2218">
        <f t="shared" si="50"/>
        <v>0</v>
      </c>
      <c r="AR87" s="2217"/>
      <c r="AS87" s="2217"/>
      <c r="AT87" s="2217"/>
      <c r="AU87" s="2217"/>
      <c r="AV87" s="2218">
        <f t="shared" si="51"/>
        <v>0</v>
      </c>
      <c r="AW87" s="2217"/>
      <c r="AX87" s="2217"/>
      <c r="AY87" s="2217"/>
      <c r="AZ87" s="2217"/>
      <c r="BA87" s="2218">
        <f t="shared" si="52"/>
        <v>0</v>
      </c>
      <c r="BB87" s="2217"/>
      <c r="BC87" s="2217"/>
      <c r="BD87" s="2217"/>
      <c r="BE87" s="2217"/>
      <c r="BF87" s="2218">
        <f t="shared" si="53"/>
        <v>0</v>
      </c>
      <c r="BG87" s="2217"/>
      <c r="BH87" s="2217"/>
      <c r="BI87" s="2217"/>
      <c r="BJ87" s="2217"/>
      <c r="BK87" s="2218">
        <f t="shared" si="54"/>
        <v>0</v>
      </c>
      <c r="BL87" s="2217"/>
      <c r="BM87" s="2217"/>
      <c r="BN87" s="2217"/>
      <c r="BO87" s="2217"/>
      <c r="BP87" s="2217"/>
      <c r="BQ87" s="2218">
        <f t="shared" si="55"/>
        <v>0</v>
      </c>
      <c r="BR87" s="2217"/>
      <c r="BS87" s="2217"/>
      <c r="BT87" s="2217"/>
    </row>
    <row r="88" spans="1:72">
      <c r="A88" s="2215" t="s">
        <v>2084</v>
      </c>
      <c r="B88" s="2216" t="s">
        <v>2023</v>
      </c>
      <c r="C88" s="2218">
        <f t="shared" si="42"/>
        <v>0</v>
      </c>
      <c r="D88" s="2217"/>
      <c r="E88" s="2217"/>
      <c r="F88" s="2217"/>
      <c r="G88" s="2217"/>
      <c r="H88" s="2218">
        <f t="shared" si="43"/>
        <v>0</v>
      </c>
      <c r="I88" s="2217"/>
      <c r="J88" s="2217"/>
      <c r="K88" s="2217"/>
      <c r="L88" s="2217"/>
      <c r="M88" s="2218">
        <f t="shared" si="44"/>
        <v>0</v>
      </c>
      <c r="N88" s="2217"/>
      <c r="O88" s="2217"/>
      <c r="P88" s="2217"/>
      <c r="Q88" s="2217"/>
      <c r="R88" s="2218">
        <f t="shared" si="45"/>
        <v>0</v>
      </c>
      <c r="S88" s="2217"/>
      <c r="T88" s="2217"/>
      <c r="U88" s="2217"/>
      <c r="V88" s="2217"/>
      <c r="W88" s="2218">
        <f t="shared" si="46"/>
        <v>0</v>
      </c>
      <c r="X88" s="2217"/>
      <c r="Y88" s="2217"/>
      <c r="Z88" s="2217"/>
      <c r="AA88" s="2217"/>
      <c r="AB88" s="2218">
        <f t="shared" si="47"/>
        <v>0</v>
      </c>
      <c r="AC88" s="2217"/>
      <c r="AD88" s="2217"/>
      <c r="AE88" s="2217"/>
      <c r="AF88" s="2217"/>
      <c r="AG88" s="2218">
        <f t="shared" si="48"/>
        <v>0</v>
      </c>
      <c r="AH88" s="2217"/>
      <c r="AI88" s="2217"/>
      <c r="AJ88" s="2217"/>
      <c r="AK88" s="2217"/>
      <c r="AL88" s="2218">
        <f t="shared" si="49"/>
        <v>0</v>
      </c>
      <c r="AM88" s="2217"/>
      <c r="AN88" s="2217"/>
      <c r="AO88" s="2217"/>
      <c r="AP88" s="2217"/>
      <c r="AQ88" s="2218">
        <f t="shared" si="50"/>
        <v>0</v>
      </c>
      <c r="AR88" s="2217"/>
      <c r="AS88" s="2217"/>
      <c r="AT88" s="2217"/>
      <c r="AU88" s="2217"/>
      <c r="AV88" s="2218">
        <f t="shared" si="51"/>
        <v>0</v>
      </c>
      <c r="AW88" s="2217"/>
      <c r="AX88" s="2217"/>
      <c r="AY88" s="2217"/>
      <c r="AZ88" s="2217"/>
      <c r="BA88" s="2218">
        <f t="shared" si="52"/>
        <v>0</v>
      </c>
      <c r="BB88" s="2217"/>
      <c r="BC88" s="2217"/>
      <c r="BD88" s="2217"/>
      <c r="BE88" s="2217"/>
      <c r="BF88" s="2218">
        <f t="shared" si="53"/>
        <v>0</v>
      </c>
      <c r="BG88" s="2217"/>
      <c r="BH88" s="2217"/>
      <c r="BI88" s="2217"/>
      <c r="BJ88" s="2217"/>
      <c r="BK88" s="2218">
        <f t="shared" si="54"/>
        <v>0</v>
      </c>
      <c r="BL88" s="2217"/>
      <c r="BM88" s="2217"/>
      <c r="BN88" s="2217"/>
      <c r="BO88" s="2217"/>
      <c r="BP88" s="2217"/>
      <c r="BQ88" s="2218">
        <f t="shared" si="55"/>
        <v>0</v>
      </c>
      <c r="BR88" s="2217"/>
      <c r="BS88" s="2217"/>
      <c r="BT88" s="2217"/>
    </row>
    <row r="89" spans="1:72">
      <c r="A89" s="2215" t="s">
        <v>2085</v>
      </c>
      <c r="B89" s="2216" t="s">
        <v>2023</v>
      </c>
      <c r="C89" s="2218">
        <f t="shared" si="42"/>
        <v>0</v>
      </c>
      <c r="D89" s="2217"/>
      <c r="E89" s="2217"/>
      <c r="F89" s="2217"/>
      <c r="G89" s="2217"/>
      <c r="H89" s="2218">
        <f t="shared" si="43"/>
        <v>0</v>
      </c>
      <c r="I89" s="2217"/>
      <c r="J89" s="2217"/>
      <c r="K89" s="2217"/>
      <c r="L89" s="2217"/>
      <c r="M89" s="2218">
        <f t="shared" si="44"/>
        <v>0</v>
      </c>
      <c r="N89" s="2217"/>
      <c r="O89" s="2217"/>
      <c r="P89" s="2217"/>
      <c r="Q89" s="2217"/>
      <c r="R89" s="2218">
        <f t="shared" si="45"/>
        <v>0</v>
      </c>
      <c r="S89" s="2217"/>
      <c r="T89" s="2217"/>
      <c r="U89" s="2217"/>
      <c r="V89" s="2217"/>
      <c r="W89" s="2218">
        <f t="shared" si="46"/>
        <v>0</v>
      </c>
      <c r="X89" s="2217"/>
      <c r="Y89" s="2217"/>
      <c r="Z89" s="2217"/>
      <c r="AA89" s="2217"/>
      <c r="AB89" s="2218">
        <f t="shared" si="47"/>
        <v>0</v>
      </c>
      <c r="AC89" s="2217"/>
      <c r="AD89" s="2217"/>
      <c r="AE89" s="2217"/>
      <c r="AF89" s="2217"/>
      <c r="AG89" s="2218">
        <f t="shared" si="48"/>
        <v>0</v>
      </c>
      <c r="AH89" s="2217"/>
      <c r="AI89" s="2217"/>
      <c r="AJ89" s="2217"/>
      <c r="AK89" s="2217"/>
      <c r="AL89" s="2218">
        <f t="shared" si="49"/>
        <v>0</v>
      </c>
      <c r="AM89" s="2217"/>
      <c r="AN89" s="2217"/>
      <c r="AO89" s="2217"/>
      <c r="AP89" s="2217"/>
      <c r="AQ89" s="2218">
        <f t="shared" si="50"/>
        <v>0</v>
      </c>
      <c r="AR89" s="2217"/>
      <c r="AS89" s="2217"/>
      <c r="AT89" s="2217"/>
      <c r="AU89" s="2217"/>
      <c r="AV89" s="2218">
        <f t="shared" si="51"/>
        <v>0</v>
      </c>
      <c r="AW89" s="2217"/>
      <c r="AX89" s="2217"/>
      <c r="AY89" s="2217"/>
      <c r="AZ89" s="2217"/>
      <c r="BA89" s="2218">
        <f t="shared" si="52"/>
        <v>0</v>
      </c>
      <c r="BB89" s="2217"/>
      <c r="BC89" s="2217"/>
      <c r="BD89" s="2217"/>
      <c r="BE89" s="2217"/>
      <c r="BF89" s="2218">
        <f t="shared" si="53"/>
        <v>0</v>
      </c>
      <c r="BG89" s="2217"/>
      <c r="BH89" s="2217"/>
      <c r="BI89" s="2217"/>
      <c r="BJ89" s="2217"/>
      <c r="BK89" s="2218">
        <f t="shared" si="54"/>
        <v>0</v>
      </c>
      <c r="BL89" s="2217"/>
      <c r="BM89" s="2217"/>
      <c r="BN89" s="2217"/>
      <c r="BO89" s="2217"/>
      <c r="BP89" s="2217"/>
      <c r="BQ89" s="2218">
        <f t="shared" si="55"/>
        <v>0</v>
      </c>
      <c r="BR89" s="2217"/>
      <c r="BS89" s="2217"/>
      <c r="BT89" s="2217"/>
    </row>
    <row r="90" spans="1:72">
      <c r="A90" s="2215" t="s">
        <v>2086</v>
      </c>
      <c r="B90" s="2216" t="s">
        <v>2023</v>
      </c>
      <c r="C90" s="2218">
        <f t="shared" si="42"/>
        <v>0</v>
      </c>
      <c r="D90" s="2217"/>
      <c r="E90" s="2217"/>
      <c r="F90" s="2217"/>
      <c r="G90" s="2217"/>
      <c r="H90" s="2218">
        <f t="shared" si="43"/>
        <v>0</v>
      </c>
      <c r="I90" s="2217"/>
      <c r="J90" s="2217"/>
      <c r="K90" s="2217"/>
      <c r="L90" s="2217"/>
      <c r="M90" s="2218">
        <f t="shared" si="44"/>
        <v>0</v>
      </c>
      <c r="N90" s="2217"/>
      <c r="O90" s="2217"/>
      <c r="P90" s="2217"/>
      <c r="Q90" s="2217"/>
      <c r="R90" s="2218">
        <f t="shared" si="45"/>
        <v>0</v>
      </c>
      <c r="S90" s="2217"/>
      <c r="T90" s="2217"/>
      <c r="U90" s="2217"/>
      <c r="V90" s="2217"/>
      <c r="W90" s="2218">
        <f t="shared" si="46"/>
        <v>0</v>
      </c>
      <c r="X90" s="2217"/>
      <c r="Y90" s="2217"/>
      <c r="Z90" s="2217"/>
      <c r="AA90" s="2217"/>
      <c r="AB90" s="2218">
        <f t="shared" si="47"/>
        <v>0</v>
      </c>
      <c r="AC90" s="2217"/>
      <c r="AD90" s="2217"/>
      <c r="AE90" s="2217"/>
      <c r="AF90" s="2217"/>
      <c r="AG90" s="2218">
        <f t="shared" si="48"/>
        <v>0</v>
      </c>
      <c r="AH90" s="2217"/>
      <c r="AI90" s="2217"/>
      <c r="AJ90" s="2217"/>
      <c r="AK90" s="2217"/>
      <c r="AL90" s="2218">
        <f t="shared" si="49"/>
        <v>0</v>
      </c>
      <c r="AM90" s="2217"/>
      <c r="AN90" s="2217"/>
      <c r="AO90" s="2217"/>
      <c r="AP90" s="2217"/>
      <c r="AQ90" s="2218">
        <f t="shared" si="50"/>
        <v>0</v>
      </c>
      <c r="AR90" s="2217"/>
      <c r="AS90" s="2217"/>
      <c r="AT90" s="2217"/>
      <c r="AU90" s="2217"/>
      <c r="AV90" s="2218">
        <f t="shared" si="51"/>
        <v>0</v>
      </c>
      <c r="AW90" s="2217"/>
      <c r="AX90" s="2217"/>
      <c r="AY90" s="2217"/>
      <c r="AZ90" s="2217"/>
      <c r="BA90" s="2218">
        <f t="shared" si="52"/>
        <v>0</v>
      </c>
      <c r="BB90" s="2217"/>
      <c r="BC90" s="2217"/>
      <c r="BD90" s="2217"/>
      <c r="BE90" s="2217"/>
      <c r="BF90" s="2218">
        <f t="shared" si="53"/>
        <v>0</v>
      </c>
      <c r="BG90" s="2217"/>
      <c r="BH90" s="2217"/>
      <c r="BI90" s="2217"/>
      <c r="BJ90" s="2217"/>
      <c r="BK90" s="2218">
        <f t="shared" si="54"/>
        <v>0</v>
      </c>
      <c r="BL90" s="2217"/>
      <c r="BM90" s="2217"/>
      <c r="BN90" s="2217"/>
      <c r="BO90" s="2217"/>
      <c r="BP90" s="2217"/>
      <c r="BQ90" s="2218">
        <f t="shared" si="55"/>
        <v>0</v>
      </c>
      <c r="BR90" s="2217"/>
      <c r="BS90" s="2217"/>
      <c r="BT90" s="2217"/>
    </row>
    <row r="91" spans="1:72">
      <c r="A91" s="2215" t="s">
        <v>2087</v>
      </c>
      <c r="B91" s="2216" t="s">
        <v>2023</v>
      </c>
      <c r="C91" s="2218">
        <f t="shared" si="42"/>
        <v>0</v>
      </c>
      <c r="D91" s="2217"/>
      <c r="E91" s="2217"/>
      <c r="F91" s="2217"/>
      <c r="G91" s="2217"/>
      <c r="H91" s="2218">
        <f t="shared" si="43"/>
        <v>0</v>
      </c>
      <c r="I91" s="2217"/>
      <c r="J91" s="2217"/>
      <c r="K91" s="2217"/>
      <c r="L91" s="2217"/>
      <c r="M91" s="2218">
        <f t="shared" si="44"/>
        <v>0</v>
      </c>
      <c r="N91" s="2217"/>
      <c r="O91" s="2217"/>
      <c r="P91" s="2217"/>
      <c r="Q91" s="2217"/>
      <c r="R91" s="2218">
        <f t="shared" si="45"/>
        <v>0</v>
      </c>
      <c r="S91" s="2217"/>
      <c r="T91" s="2217"/>
      <c r="U91" s="2217"/>
      <c r="V91" s="2217"/>
      <c r="W91" s="2218">
        <f t="shared" si="46"/>
        <v>0</v>
      </c>
      <c r="X91" s="2217"/>
      <c r="Y91" s="2217"/>
      <c r="Z91" s="2217"/>
      <c r="AA91" s="2217"/>
      <c r="AB91" s="2218">
        <f t="shared" si="47"/>
        <v>0</v>
      </c>
      <c r="AC91" s="2217"/>
      <c r="AD91" s="2217"/>
      <c r="AE91" s="2217"/>
      <c r="AF91" s="2217"/>
      <c r="AG91" s="2218">
        <f t="shared" si="48"/>
        <v>0</v>
      </c>
      <c r="AH91" s="2217"/>
      <c r="AI91" s="2217"/>
      <c r="AJ91" s="2217"/>
      <c r="AK91" s="2217"/>
      <c r="AL91" s="2218">
        <f t="shared" si="49"/>
        <v>0</v>
      </c>
      <c r="AM91" s="2217"/>
      <c r="AN91" s="2217"/>
      <c r="AO91" s="2217"/>
      <c r="AP91" s="2217"/>
      <c r="AQ91" s="2218">
        <f t="shared" si="50"/>
        <v>0</v>
      </c>
      <c r="AR91" s="2217"/>
      <c r="AS91" s="2217"/>
      <c r="AT91" s="2217"/>
      <c r="AU91" s="2217"/>
      <c r="AV91" s="2218">
        <f t="shared" si="51"/>
        <v>0</v>
      </c>
      <c r="AW91" s="2217"/>
      <c r="AX91" s="2217"/>
      <c r="AY91" s="2217"/>
      <c r="AZ91" s="2217"/>
      <c r="BA91" s="2218">
        <f t="shared" si="52"/>
        <v>0</v>
      </c>
      <c r="BB91" s="2217"/>
      <c r="BC91" s="2217"/>
      <c r="BD91" s="2217"/>
      <c r="BE91" s="2217"/>
      <c r="BF91" s="2218">
        <f t="shared" si="53"/>
        <v>0</v>
      </c>
      <c r="BG91" s="2217"/>
      <c r="BH91" s="2217"/>
      <c r="BI91" s="2217"/>
      <c r="BJ91" s="2217"/>
      <c r="BK91" s="2218">
        <f t="shared" si="54"/>
        <v>0</v>
      </c>
      <c r="BL91" s="2217"/>
      <c r="BM91" s="2217"/>
      <c r="BN91" s="2217"/>
      <c r="BO91" s="2217"/>
      <c r="BP91" s="2217"/>
      <c r="BQ91" s="2218">
        <f t="shared" si="55"/>
        <v>0</v>
      </c>
      <c r="BR91" s="2217"/>
      <c r="BS91" s="2217"/>
      <c r="BT91" s="2217"/>
    </row>
    <row r="92" spans="1:72">
      <c r="A92" s="2215" t="s">
        <v>2088</v>
      </c>
      <c r="B92" s="2216" t="s">
        <v>2023</v>
      </c>
      <c r="C92" s="2218">
        <f t="shared" si="42"/>
        <v>0</v>
      </c>
      <c r="D92" s="2217"/>
      <c r="E92" s="2217"/>
      <c r="F92" s="2217"/>
      <c r="G92" s="2217"/>
      <c r="H92" s="2218">
        <f t="shared" si="43"/>
        <v>0</v>
      </c>
      <c r="I92" s="2217"/>
      <c r="J92" s="2217"/>
      <c r="K92" s="2217"/>
      <c r="L92" s="2217"/>
      <c r="M92" s="2218">
        <f t="shared" si="44"/>
        <v>0</v>
      </c>
      <c r="N92" s="2217"/>
      <c r="O92" s="2217"/>
      <c r="P92" s="2217"/>
      <c r="Q92" s="2217"/>
      <c r="R92" s="2218">
        <f t="shared" si="45"/>
        <v>0</v>
      </c>
      <c r="S92" s="2217"/>
      <c r="T92" s="2217"/>
      <c r="U92" s="2217"/>
      <c r="V92" s="2217"/>
      <c r="W92" s="2218">
        <f t="shared" si="46"/>
        <v>0</v>
      </c>
      <c r="X92" s="2217"/>
      <c r="Y92" s="2217"/>
      <c r="Z92" s="2217"/>
      <c r="AA92" s="2217"/>
      <c r="AB92" s="2218">
        <f t="shared" si="47"/>
        <v>0</v>
      </c>
      <c r="AC92" s="2217"/>
      <c r="AD92" s="2217"/>
      <c r="AE92" s="2217"/>
      <c r="AF92" s="2217"/>
      <c r="AG92" s="2218">
        <f t="shared" si="48"/>
        <v>0</v>
      </c>
      <c r="AH92" s="2217"/>
      <c r="AI92" s="2217"/>
      <c r="AJ92" s="2217"/>
      <c r="AK92" s="2217"/>
      <c r="AL92" s="2218">
        <f t="shared" si="49"/>
        <v>0</v>
      </c>
      <c r="AM92" s="2217"/>
      <c r="AN92" s="2217"/>
      <c r="AO92" s="2217"/>
      <c r="AP92" s="2217"/>
      <c r="AQ92" s="2218">
        <f t="shared" si="50"/>
        <v>0</v>
      </c>
      <c r="AR92" s="2217"/>
      <c r="AS92" s="2217"/>
      <c r="AT92" s="2217"/>
      <c r="AU92" s="2217"/>
      <c r="AV92" s="2218">
        <f t="shared" si="51"/>
        <v>0</v>
      </c>
      <c r="AW92" s="2217"/>
      <c r="AX92" s="2217"/>
      <c r="AY92" s="2217"/>
      <c r="AZ92" s="2217"/>
      <c r="BA92" s="2218">
        <f t="shared" si="52"/>
        <v>0</v>
      </c>
      <c r="BB92" s="2217"/>
      <c r="BC92" s="2217"/>
      <c r="BD92" s="2217"/>
      <c r="BE92" s="2217"/>
      <c r="BF92" s="2218">
        <f t="shared" si="53"/>
        <v>0</v>
      </c>
      <c r="BG92" s="2217"/>
      <c r="BH92" s="2217"/>
      <c r="BI92" s="2217"/>
      <c r="BJ92" s="2217"/>
      <c r="BK92" s="2218">
        <f t="shared" si="54"/>
        <v>0</v>
      </c>
      <c r="BL92" s="2217"/>
      <c r="BM92" s="2217"/>
      <c r="BN92" s="2217"/>
      <c r="BO92" s="2217"/>
      <c r="BP92" s="2217"/>
      <c r="BQ92" s="2218">
        <f t="shared" si="55"/>
        <v>0</v>
      </c>
      <c r="BR92" s="2217"/>
      <c r="BS92" s="2217"/>
      <c r="BT92" s="2217"/>
    </row>
    <row r="93" spans="1:72">
      <c r="A93" s="2215" t="s">
        <v>1929</v>
      </c>
      <c r="B93" s="2216" t="s">
        <v>2023</v>
      </c>
      <c r="C93" s="2218">
        <f t="shared" si="42"/>
        <v>0</v>
      </c>
      <c r="D93" s="2217"/>
      <c r="E93" s="2217"/>
      <c r="F93" s="2217"/>
      <c r="G93" s="2217"/>
      <c r="H93" s="2218">
        <f t="shared" si="43"/>
        <v>0</v>
      </c>
      <c r="I93" s="2217"/>
      <c r="J93" s="2217"/>
      <c r="K93" s="2217"/>
      <c r="L93" s="2217"/>
      <c r="M93" s="2218">
        <f t="shared" si="44"/>
        <v>0</v>
      </c>
      <c r="N93" s="2217"/>
      <c r="O93" s="2217"/>
      <c r="P93" s="2217"/>
      <c r="Q93" s="2217"/>
      <c r="R93" s="2218">
        <f t="shared" si="45"/>
        <v>0</v>
      </c>
      <c r="S93" s="2217"/>
      <c r="T93" s="2217"/>
      <c r="U93" s="2217"/>
      <c r="V93" s="2217"/>
      <c r="W93" s="2218">
        <f t="shared" si="46"/>
        <v>0</v>
      </c>
      <c r="X93" s="2217"/>
      <c r="Y93" s="2217"/>
      <c r="Z93" s="2217"/>
      <c r="AA93" s="2217"/>
      <c r="AB93" s="2218">
        <f t="shared" si="47"/>
        <v>0</v>
      </c>
      <c r="AC93" s="2217"/>
      <c r="AD93" s="2217"/>
      <c r="AE93" s="2217"/>
      <c r="AF93" s="2217"/>
      <c r="AG93" s="2218">
        <f t="shared" si="48"/>
        <v>0</v>
      </c>
      <c r="AH93" s="2217"/>
      <c r="AI93" s="2217"/>
      <c r="AJ93" s="2217"/>
      <c r="AK93" s="2217"/>
      <c r="AL93" s="2218">
        <f t="shared" si="49"/>
        <v>0</v>
      </c>
      <c r="AM93" s="2217"/>
      <c r="AN93" s="2217"/>
      <c r="AO93" s="2217"/>
      <c r="AP93" s="2217"/>
      <c r="AQ93" s="2218">
        <f t="shared" si="50"/>
        <v>0</v>
      </c>
      <c r="AR93" s="2217"/>
      <c r="AS93" s="2217"/>
      <c r="AT93" s="2217"/>
      <c r="AU93" s="2217"/>
      <c r="AV93" s="2218">
        <f t="shared" si="51"/>
        <v>0</v>
      </c>
      <c r="AW93" s="2217"/>
      <c r="AX93" s="2217"/>
      <c r="AY93" s="2217"/>
      <c r="AZ93" s="2217"/>
      <c r="BA93" s="2218">
        <f t="shared" si="52"/>
        <v>0</v>
      </c>
      <c r="BB93" s="2217"/>
      <c r="BC93" s="2217"/>
      <c r="BD93" s="2217"/>
      <c r="BE93" s="2217"/>
      <c r="BF93" s="2218">
        <f t="shared" si="53"/>
        <v>0</v>
      </c>
      <c r="BG93" s="2217"/>
      <c r="BH93" s="2217"/>
      <c r="BI93" s="2217"/>
      <c r="BJ93" s="2217"/>
      <c r="BK93" s="2218">
        <f t="shared" si="54"/>
        <v>0</v>
      </c>
      <c r="BL93" s="2217"/>
      <c r="BM93" s="2217"/>
      <c r="BN93" s="2217"/>
      <c r="BO93" s="2217"/>
      <c r="BP93" s="2217"/>
      <c r="BQ93" s="2218">
        <f t="shared" si="55"/>
        <v>0</v>
      </c>
      <c r="BR93" s="2217"/>
      <c r="BS93" s="2217"/>
      <c r="BT93" s="2217"/>
    </row>
    <row r="94" spans="1:72">
      <c r="A94" s="2215" t="s">
        <v>2089</v>
      </c>
      <c r="B94" s="2216" t="s">
        <v>2023</v>
      </c>
      <c r="C94" s="2218">
        <f t="shared" si="42"/>
        <v>0</v>
      </c>
      <c r="D94" s="2217"/>
      <c r="E94" s="2217"/>
      <c r="F94" s="2217"/>
      <c r="G94" s="2217"/>
      <c r="H94" s="2218">
        <f t="shared" si="43"/>
        <v>0</v>
      </c>
      <c r="I94" s="2217"/>
      <c r="J94" s="2217"/>
      <c r="K94" s="2217"/>
      <c r="L94" s="2217"/>
      <c r="M94" s="2218">
        <f t="shared" si="44"/>
        <v>0</v>
      </c>
      <c r="N94" s="2217"/>
      <c r="O94" s="2217"/>
      <c r="P94" s="2217"/>
      <c r="Q94" s="2217"/>
      <c r="R94" s="2218">
        <f t="shared" si="45"/>
        <v>0</v>
      </c>
      <c r="S94" s="2217"/>
      <c r="T94" s="2217"/>
      <c r="U94" s="2217"/>
      <c r="V94" s="2217"/>
      <c r="W94" s="2218">
        <f t="shared" si="46"/>
        <v>0</v>
      </c>
      <c r="X94" s="2217"/>
      <c r="Y94" s="2217"/>
      <c r="Z94" s="2217"/>
      <c r="AA94" s="2217"/>
      <c r="AB94" s="2218">
        <f t="shared" si="47"/>
        <v>0</v>
      </c>
      <c r="AC94" s="2217"/>
      <c r="AD94" s="2217"/>
      <c r="AE94" s="2217"/>
      <c r="AF94" s="2217"/>
      <c r="AG94" s="2218">
        <f t="shared" si="48"/>
        <v>0</v>
      </c>
      <c r="AH94" s="2217"/>
      <c r="AI94" s="2217"/>
      <c r="AJ94" s="2217"/>
      <c r="AK94" s="2217"/>
      <c r="AL94" s="2218">
        <f t="shared" si="49"/>
        <v>0</v>
      </c>
      <c r="AM94" s="2217"/>
      <c r="AN94" s="2217"/>
      <c r="AO94" s="2217"/>
      <c r="AP94" s="2217"/>
      <c r="AQ94" s="2218">
        <f t="shared" si="50"/>
        <v>0</v>
      </c>
      <c r="AR94" s="2217"/>
      <c r="AS94" s="2217"/>
      <c r="AT94" s="2217"/>
      <c r="AU94" s="2217"/>
      <c r="AV94" s="2218">
        <f t="shared" si="51"/>
        <v>0</v>
      </c>
      <c r="AW94" s="2217"/>
      <c r="AX94" s="2217"/>
      <c r="AY94" s="2217"/>
      <c r="AZ94" s="2217"/>
      <c r="BA94" s="2218">
        <f t="shared" si="52"/>
        <v>0</v>
      </c>
      <c r="BB94" s="2217"/>
      <c r="BC94" s="2217"/>
      <c r="BD94" s="2217"/>
      <c r="BE94" s="2217"/>
      <c r="BF94" s="2218">
        <f t="shared" si="53"/>
        <v>0</v>
      </c>
      <c r="BG94" s="2217"/>
      <c r="BH94" s="2217"/>
      <c r="BI94" s="2217"/>
      <c r="BJ94" s="2217"/>
      <c r="BK94" s="2218">
        <f t="shared" si="54"/>
        <v>0</v>
      </c>
      <c r="BL94" s="2217"/>
      <c r="BM94" s="2217"/>
      <c r="BN94" s="2217"/>
      <c r="BO94" s="2217"/>
      <c r="BP94" s="2217"/>
      <c r="BQ94" s="2218">
        <f t="shared" si="55"/>
        <v>0</v>
      </c>
      <c r="BR94" s="2217"/>
      <c r="BS94" s="2217"/>
      <c r="BT94" s="2217"/>
    </row>
    <row r="95" spans="1:72">
      <c r="A95" s="2215" t="s">
        <v>2090</v>
      </c>
      <c r="B95" s="2216" t="s">
        <v>2023</v>
      </c>
      <c r="C95" s="2218">
        <f t="shared" si="42"/>
        <v>0</v>
      </c>
      <c r="D95" s="2217"/>
      <c r="E95" s="2217"/>
      <c r="F95" s="2217"/>
      <c r="G95" s="2217"/>
      <c r="H95" s="2218">
        <f t="shared" si="43"/>
        <v>0</v>
      </c>
      <c r="I95" s="2217"/>
      <c r="J95" s="2217"/>
      <c r="K95" s="2217"/>
      <c r="L95" s="2217"/>
      <c r="M95" s="2218">
        <f t="shared" si="44"/>
        <v>0</v>
      </c>
      <c r="N95" s="2217"/>
      <c r="O95" s="2217"/>
      <c r="P95" s="2217"/>
      <c r="Q95" s="2217"/>
      <c r="R95" s="2218">
        <f t="shared" si="45"/>
        <v>0</v>
      </c>
      <c r="S95" s="2217"/>
      <c r="T95" s="2217"/>
      <c r="U95" s="2217"/>
      <c r="V95" s="2217"/>
      <c r="W95" s="2218">
        <f t="shared" si="46"/>
        <v>0</v>
      </c>
      <c r="X95" s="2217"/>
      <c r="Y95" s="2217"/>
      <c r="Z95" s="2217"/>
      <c r="AA95" s="2217"/>
      <c r="AB95" s="2218">
        <f t="shared" si="47"/>
        <v>0</v>
      </c>
      <c r="AC95" s="2217"/>
      <c r="AD95" s="2217"/>
      <c r="AE95" s="2217"/>
      <c r="AF95" s="2217"/>
      <c r="AG95" s="2218">
        <f t="shared" si="48"/>
        <v>0</v>
      </c>
      <c r="AH95" s="2217"/>
      <c r="AI95" s="2217"/>
      <c r="AJ95" s="2217"/>
      <c r="AK95" s="2217"/>
      <c r="AL95" s="2218">
        <f t="shared" si="49"/>
        <v>0</v>
      </c>
      <c r="AM95" s="2217"/>
      <c r="AN95" s="2217"/>
      <c r="AO95" s="2217"/>
      <c r="AP95" s="2217"/>
      <c r="AQ95" s="2218">
        <f t="shared" si="50"/>
        <v>0</v>
      </c>
      <c r="AR95" s="2217"/>
      <c r="AS95" s="2217"/>
      <c r="AT95" s="2217"/>
      <c r="AU95" s="2217"/>
      <c r="AV95" s="2218">
        <f t="shared" si="51"/>
        <v>0</v>
      </c>
      <c r="AW95" s="2217"/>
      <c r="AX95" s="2217"/>
      <c r="AY95" s="2217"/>
      <c r="AZ95" s="2217"/>
      <c r="BA95" s="2218">
        <f t="shared" si="52"/>
        <v>0</v>
      </c>
      <c r="BB95" s="2217"/>
      <c r="BC95" s="2217"/>
      <c r="BD95" s="2217"/>
      <c r="BE95" s="2217"/>
      <c r="BF95" s="2218">
        <f t="shared" si="53"/>
        <v>0</v>
      </c>
      <c r="BG95" s="2217"/>
      <c r="BH95" s="2217"/>
      <c r="BI95" s="2217"/>
      <c r="BJ95" s="2217"/>
      <c r="BK95" s="2218">
        <f t="shared" si="54"/>
        <v>0</v>
      </c>
      <c r="BL95" s="2217"/>
      <c r="BM95" s="2217"/>
      <c r="BN95" s="2217"/>
      <c r="BO95" s="2217"/>
      <c r="BP95" s="2217"/>
      <c r="BQ95" s="2218">
        <f t="shared" si="55"/>
        <v>0</v>
      </c>
      <c r="BR95" s="2217"/>
      <c r="BS95" s="2217"/>
      <c r="BT95" s="2217"/>
    </row>
    <row r="96" spans="1:72">
      <c r="A96" s="2215" t="s">
        <v>2091</v>
      </c>
      <c r="B96" s="2216" t="s">
        <v>2023</v>
      </c>
      <c r="C96" s="2218">
        <f t="shared" si="42"/>
        <v>0</v>
      </c>
      <c r="D96" s="2217"/>
      <c r="E96" s="2217"/>
      <c r="F96" s="2217"/>
      <c r="G96" s="2217"/>
      <c r="H96" s="2218">
        <f t="shared" si="43"/>
        <v>0</v>
      </c>
      <c r="I96" s="2217"/>
      <c r="J96" s="2217"/>
      <c r="K96" s="2217"/>
      <c r="L96" s="2217"/>
      <c r="M96" s="2218">
        <f t="shared" si="44"/>
        <v>0</v>
      </c>
      <c r="N96" s="2217"/>
      <c r="O96" s="2217"/>
      <c r="P96" s="2217"/>
      <c r="Q96" s="2217"/>
      <c r="R96" s="2218">
        <f t="shared" si="45"/>
        <v>0</v>
      </c>
      <c r="S96" s="2217"/>
      <c r="T96" s="2217"/>
      <c r="U96" s="2217"/>
      <c r="V96" s="2217"/>
      <c r="W96" s="2218">
        <f t="shared" si="46"/>
        <v>0</v>
      </c>
      <c r="X96" s="2217"/>
      <c r="Y96" s="2217"/>
      <c r="Z96" s="2217"/>
      <c r="AA96" s="2217"/>
      <c r="AB96" s="2218">
        <f t="shared" si="47"/>
        <v>0</v>
      </c>
      <c r="AC96" s="2217"/>
      <c r="AD96" s="2217"/>
      <c r="AE96" s="2217"/>
      <c r="AF96" s="2217"/>
      <c r="AG96" s="2218">
        <f t="shared" si="48"/>
        <v>0</v>
      </c>
      <c r="AH96" s="2217"/>
      <c r="AI96" s="2217"/>
      <c r="AJ96" s="2217"/>
      <c r="AK96" s="2217"/>
      <c r="AL96" s="2218">
        <f t="shared" si="49"/>
        <v>0</v>
      </c>
      <c r="AM96" s="2217"/>
      <c r="AN96" s="2217"/>
      <c r="AO96" s="2217"/>
      <c r="AP96" s="2217"/>
      <c r="AQ96" s="2218">
        <f t="shared" si="50"/>
        <v>0</v>
      </c>
      <c r="AR96" s="2217"/>
      <c r="AS96" s="2217"/>
      <c r="AT96" s="2217"/>
      <c r="AU96" s="2217"/>
      <c r="AV96" s="2218">
        <f t="shared" si="51"/>
        <v>0</v>
      </c>
      <c r="AW96" s="2217"/>
      <c r="AX96" s="2217"/>
      <c r="AY96" s="2217"/>
      <c r="AZ96" s="2217"/>
      <c r="BA96" s="2218">
        <f t="shared" si="52"/>
        <v>0</v>
      </c>
      <c r="BB96" s="2217"/>
      <c r="BC96" s="2217"/>
      <c r="BD96" s="2217"/>
      <c r="BE96" s="2217"/>
      <c r="BF96" s="2218">
        <f t="shared" si="53"/>
        <v>0</v>
      </c>
      <c r="BG96" s="2217"/>
      <c r="BH96" s="2217"/>
      <c r="BI96" s="2217"/>
      <c r="BJ96" s="2217"/>
      <c r="BK96" s="2218">
        <f t="shared" si="54"/>
        <v>0</v>
      </c>
      <c r="BL96" s="2217"/>
      <c r="BM96" s="2217"/>
      <c r="BN96" s="2217"/>
      <c r="BO96" s="2217"/>
      <c r="BP96" s="2217"/>
      <c r="BQ96" s="2218">
        <f t="shared" si="55"/>
        <v>0</v>
      </c>
      <c r="BR96" s="2217"/>
      <c r="BS96" s="2217"/>
      <c r="BT96" s="2217"/>
    </row>
    <row r="97" spans="1:72">
      <c r="A97" s="2215" t="s">
        <v>2092</v>
      </c>
      <c r="B97" s="2216" t="s">
        <v>2023</v>
      </c>
      <c r="C97" s="2218">
        <f t="shared" si="42"/>
        <v>0</v>
      </c>
      <c r="D97" s="2217"/>
      <c r="E97" s="2217"/>
      <c r="F97" s="2217"/>
      <c r="G97" s="2217"/>
      <c r="H97" s="2218">
        <f t="shared" si="43"/>
        <v>0</v>
      </c>
      <c r="I97" s="2217"/>
      <c r="J97" s="2217"/>
      <c r="K97" s="2217"/>
      <c r="L97" s="2217"/>
      <c r="M97" s="2218">
        <f t="shared" si="44"/>
        <v>0</v>
      </c>
      <c r="N97" s="2217"/>
      <c r="O97" s="2217"/>
      <c r="P97" s="2217"/>
      <c r="Q97" s="2217"/>
      <c r="R97" s="2218">
        <f t="shared" si="45"/>
        <v>0</v>
      </c>
      <c r="S97" s="2217"/>
      <c r="T97" s="2217"/>
      <c r="U97" s="2217"/>
      <c r="V97" s="2217"/>
      <c r="W97" s="2218">
        <f t="shared" si="46"/>
        <v>0</v>
      </c>
      <c r="X97" s="2217"/>
      <c r="Y97" s="2217"/>
      <c r="Z97" s="2217"/>
      <c r="AA97" s="2217"/>
      <c r="AB97" s="2218">
        <f t="shared" si="47"/>
        <v>0</v>
      </c>
      <c r="AC97" s="2217"/>
      <c r="AD97" s="2217"/>
      <c r="AE97" s="2217"/>
      <c r="AF97" s="2217"/>
      <c r="AG97" s="2218">
        <f t="shared" si="48"/>
        <v>0</v>
      </c>
      <c r="AH97" s="2217"/>
      <c r="AI97" s="2217"/>
      <c r="AJ97" s="2217"/>
      <c r="AK97" s="2217"/>
      <c r="AL97" s="2218">
        <f t="shared" si="49"/>
        <v>0</v>
      </c>
      <c r="AM97" s="2217"/>
      <c r="AN97" s="2217"/>
      <c r="AO97" s="2217"/>
      <c r="AP97" s="2217"/>
      <c r="AQ97" s="2218">
        <f t="shared" si="50"/>
        <v>0</v>
      </c>
      <c r="AR97" s="2217"/>
      <c r="AS97" s="2217"/>
      <c r="AT97" s="2217"/>
      <c r="AU97" s="2217"/>
      <c r="AV97" s="2218">
        <f t="shared" si="51"/>
        <v>0</v>
      </c>
      <c r="AW97" s="2217"/>
      <c r="AX97" s="2217"/>
      <c r="AY97" s="2217"/>
      <c r="AZ97" s="2217"/>
      <c r="BA97" s="2218">
        <f t="shared" si="52"/>
        <v>0</v>
      </c>
      <c r="BB97" s="2217"/>
      <c r="BC97" s="2217"/>
      <c r="BD97" s="2217"/>
      <c r="BE97" s="2217"/>
      <c r="BF97" s="2218">
        <f t="shared" si="53"/>
        <v>0</v>
      </c>
      <c r="BG97" s="2217"/>
      <c r="BH97" s="2217"/>
      <c r="BI97" s="2217"/>
      <c r="BJ97" s="2217"/>
      <c r="BK97" s="2218">
        <f t="shared" si="54"/>
        <v>0</v>
      </c>
      <c r="BL97" s="2217"/>
      <c r="BM97" s="2217"/>
      <c r="BN97" s="2217"/>
      <c r="BO97" s="2217"/>
      <c r="BP97" s="2217"/>
      <c r="BQ97" s="2218">
        <f t="shared" si="55"/>
        <v>0</v>
      </c>
      <c r="BR97" s="2217"/>
      <c r="BS97" s="2217"/>
      <c r="BT97" s="2217"/>
    </row>
    <row r="98" spans="1:72">
      <c r="A98" s="2215" t="s">
        <v>2093</v>
      </c>
      <c r="B98" s="2216" t="s">
        <v>2023</v>
      </c>
      <c r="C98" s="2218">
        <f t="shared" si="42"/>
        <v>0</v>
      </c>
      <c r="D98" s="2217"/>
      <c r="E98" s="2217"/>
      <c r="F98" s="2217"/>
      <c r="G98" s="2217"/>
      <c r="H98" s="2218">
        <f t="shared" si="43"/>
        <v>0</v>
      </c>
      <c r="I98" s="2217"/>
      <c r="J98" s="2217"/>
      <c r="K98" s="2217"/>
      <c r="L98" s="2217"/>
      <c r="M98" s="2218">
        <f t="shared" si="44"/>
        <v>0</v>
      </c>
      <c r="N98" s="2217"/>
      <c r="O98" s="2217"/>
      <c r="P98" s="2217"/>
      <c r="Q98" s="2217"/>
      <c r="R98" s="2218">
        <f t="shared" si="45"/>
        <v>0</v>
      </c>
      <c r="S98" s="2217"/>
      <c r="T98" s="2217"/>
      <c r="U98" s="2217"/>
      <c r="V98" s="2217"/>
      <c r="W98" s="2218">
        <f t="shared" si="46"/>
        <v>0</v>
      </c>
      <c r="X98" s="2217"/>
      <c r="Y98" s="2217"/>
      <c r="Z98" s="2217"/>
      <c r="AA98" s="2217"/>
      <c r="AB98" s="2218">
        <f t="shared" si="47"/>
        <v>0</v>
      </c>
      <c r="AC98" s="2217"/>
      <c r="AD98" s="2217"/>
      <c r="AE98" s="2217"/>
      <c r="AF98" s="2217"/>
      <c r="AG98" s="2218">
        <f t="shared" si="48"/>
        <v>0</v>
      </c>
      <c r="AH98" s="2217"/>
      <c r="AI98" s="2217"/>
      <c r="AJ98" s="2217"/>
      <c r="AK98" s="2217"/>
      <c r="AL98" s="2218">
        <f t="shared" si="49"/>
        <v>0</v>
      </c>
      <c r="AM98" s="2217"/>
      <c r="AN98" s="2217"/>
      <c r="AO98" s="2217"/>
      <c r="AP98" s="2217"/>
      <c r="AQ98" s="2218">
        <f t="shared" si="50"/>
        <v>0</v>
      </c>
      <c r="AR98" s="2217"/>
      <c r="AS98" s="2217"/>
      <c r="AT98" s="2217"/>
      <c r="AU98" s="2217"/>
      <c r="AV98" s="2218">
        <f t="shared" si="51"/>
        <v>0</v>
      </c>
      <c r="AW98" s="2217"/>
      <c r="AX98" s="2217"/>
      <c r="AY98" s="2217"/>
      <c r="AZ98" s="2217"/>
      <c r="BA98" s="2218">
        <f t="shared" si="52"/>
        <v>0</v>
      </c>
      <c r="BB98" s="2217"/>
      <c r="BC98" s="2217"/>
      <c r="BD98" s="2217"/>
      <c r="BE98" s="2217"/>
      <c r="BF98" s="2218">
        <f t="shared" si="53"/>
        <v>0</v>
      </c>
      <c r="BG98" s="2217"/>
      <c r="BH98" s="2217"/>
      <c r="BI98" s="2217"/>
      <c r="BJ98" s="2217"/>
      <c r="BK98" s="2218">
        <f t="shared" si="54"/>
        <v>0</v>
      </c>
      <c r="BL98" s="2217"/>
      <c r="BM98" s="2217"/>
      <c r="BN98" s="2217"/>
      <c r="BO98" s="2217"/>
      <c r="BP98" s="2217"/>
      <c r="BQ98" s="2218">
        <f t="shared" si="55"/>
        <v>0</v>
      </c>
      <c r="BR98" s="2217"/>
      <c r="BS98" s="2217"/>
      <c r="BT98" s="2217"/>
    </row>
    <row r="99" spans="1:72">
      <c r="A99" s="2215" t="s">
        <v>2094</v>
      </c>
      <c r="B99" s="2216" t="s">
        <v>2023</v>
      </c>
      <c r="C99" s="2218">
        <f t="shared" si="42"/>
        <v>0</v>
      </c>
      <c r="D99" s="2217"/>
      <c r="E99" s="2217"/>
      <c r="F99" s="2217"/>
      <c r="G99" s="2217"/>
      <c r="H99" s="2218">
        <f t="shared" si="43"/>
        <v>0</v>
      </c>
      <c r="I99" s="2217"/>
      <c r="J99" s="2217"/>
      <c r="K99" s="2217"/>
      <c r="L99" s="2217"/>
      <c r="M99" s="2218">
        <f t="shared" si="44"/>
        <v>0</v>
      </c>
      <c r="N99" s="2217"/>
      <c r="O99" s="2217"/>
      <c r="P99" s="2217"/>
      <c r="Q99" s="2217"/>
      <c r="R99" s="2218">
        <f t="shared" si="45"/>
        <v>0</v>
      </c>
      <c r="S99" s="2217"/>
      <c r="T99" s="2217"/>
      <c r="U99" s="2217"/>
      <c r="V99" s="2217"/>
      <c r="W99" s="2218">
        <f t="shared" si="46"/>
        <v>0</v>
      </c>
      <c r="X99" s="2217"/>
      <c r="Y99" s="2217"/>
      <c r="Z99" s="2217"/>
      <c r="AA99" s="2217"/>
      <c r="AB99" s="2218">
        <f t="shared" si="47"/>
        <v>0</v>
      </c>
      <c r="AC99" s="2217"/>
      <c r="AD99" s="2217"/>
      <c r="AE99" s="2217"/>
      <c r="AF99" s="2217"/>
      <c r="AG99" s="2218">
        <f t="shared" si="48"/>
        <v>0</v>
      </c>
      <c r="AH99" s="2217"/>
      <c r="AI99" s="2217"/>
      <c r="AJ99" s="2217"/>
      <c r="AK99" s="2217"/>
      <c r="AL99" s="2218">
        <f t="shared" si="49"/>
        <v>0</v>
      </c>
      <c r="AM99" s="2217"/>
      <c r="AN99" s="2217"/>
      <c r="AO99" s="2217"/>
      <c r="AP99" s="2217"/>
      <c r="AQ99" s="2218">
        <f t="shared" si="50"/>
        <v>0</v>
      </c>
      <c r="AR99" s="2217"/>
      <c r="AS99" s="2217"/>
      <c r="AT99" s="2217"/>
      <c r="AU99" s="2217"/>
      <c r="AV99" s="2218">
        <f t="shared" si="51"/>
        <v>0</v>
      </c>
      <c r="AW99" s="2217"/>
      <c r="AX99" s="2217"/>
      <c r="AY99" s="2217"/>
      <c r="AZ99" s="2217"/>
      <c r="BA99" s="2218">
        <f t="shared" si="52"/>
        <v>0</v>
      </c>
      <c r="BB99" s="2217"/>
      <c r="BC99" s="2217"/>
      <c r="BD99" s="2217"/>
      <c r="BE99" s="2217"/>
      <c r="BF99" s="2218">
        <f t="shared" si="53"/>
        <v>0</v>
      </c>
      <c r="BG99" s="2217"/>
      <c r="BH99" s="2217"/>
      <c r="BI99" s="2217"/>
      <c r="BJ99" s="2217"/>
      <c r="BK99" s="2218">
        <f t="shared" si="54"/>
        <v>0</v>
      </c>
      <c r="BL99" s="2217"/>
      <c r="BM99" s="2217"/>
      <c r="BN99" s="2217"/>
      <c r="BO99" s="2217"/>
      <c r="BP99" s="2217"/>
      <c r="BQ99" s="2218">
        <f t="shared" si="55"/>
        <v>0</v>
      </c>
      <c r="BR99" s="2217"/>
      <c r="BS99" s="2217"/>
      <c r="BT99" s="2217"/>
    </row>
    <row r="100" spans="1:72">
      <c r="A100" s="2215" t="s">
        <v>2095</v>
      </c>
      <c r="B100" s="2216" t="s">
        <v>2023</v>
      </c>
      <c r="C100" s="2218">
        <f t="shared" si="42"/>
        <v>0</v>
      </c>
      <c r="D100" s="2217"/>
      <c r="E100" s="2217"/>
      <c r="F100" s="2217"/>
      <c r="G100" s="2217"/>
      <c r="H100" s="2218">
        <f t="shared" si="43"/>
        <v>0</v>
      </c>
      <c r="I100" s="2217"/>
      <c r="J100" s="2217"/>
      <c r="K100" s="2217"/>
      <c r="L100" s="2217"/>
      <c r="M100" s="2218">
        <f t="shared" si="44"/>
        <v>0</v>
      </c>
      <c r="N100" s="2217"/>
      <c r="O100" s="2217"/>
      <c r="P100" s="2217"/>
      <c r="Q100" s="2217"/>
      <c r="R100" s="2218">
        <f t="shared" si="45"/>
        <v>0</v>
      </c>
      <c r="S100" s="2217"/>
      <c r="T100" s="2217"/>
      <c r="U100" s="2217"/>
      <c r="V100" s="2217"/>
      <c r="W100" s="2218">
        <f t="shared" si="46"/>
        <v>0</v>
      </c>
      <c r="X100" s="2217"/>
      <c r="Y100" s="2217"/>
      <c r="Z100" s="2217"/>
      <c r="AA100" s="2217"/>
      <c r="AB100" s="2218">
        <f t="shared" si="47"/>
        <v>0</v>
      </c>
      <c r="AC100" s="2217"/>
      <c r="AD100" s="2217"/>
      <c r="AE100" s="2217"/>
      <c r="AF100" s="2217"/>
      <c r="AG100" s="2218">
        <f t="shared" si="48"/>
        <v>0</v>
      </c>
      <c r="AH100" s="2217"/>
      <c r="AI100" s="2217"/>
      <c r="AJ100" s="2217"/>
      <c r="AK100" s="2217"/>
      <c r="AL100" s="2218">
        <f t="shared" si="49"/>
        <v>0</v>
      </c>
      <c r="AM100" s="2217"/>
      <c r="AN100" s="2217"/>
      <c r="AO100" s="2217"/>
      <c r="AP100" s="2217"/>
      <c r="AQ100" s="2218">
        <f t="shared" si="50"/>
        <v>0</v>
      </c>
      <c r="AR100" s="2217"/>
      <c r="AS100" s="2217"/>
      <c r="AT100" s="2217"/>
      <c r="AU100" s="2217"/>
      <c r="AV100" s="2218">
        <f t="shared" si="51"/>
        <v>0</v>
      </c>
      <c r="AW100" s="2217"/>
      <c r="AX100" s="2217"/>
      <c r="AY100" s="2217"/>
      <c r="AZ100" s="2217"/>
      <c r="BA100" s="2218">
        <f t="shared" si="52"/>
        <v>0</v>
      </c>
      <c r="BB100" s="2217"/>
      <c r="BC100" s="2217"/>
      <c r="BD100" s="2217"/>
      <c r="BE100" s="2217"/>
      <c r="BF100" s="2218">
        <f t="shared" si="53"/>
        <v>0</v>
      </c>
      <c r="BG100" s="2217"/>
      <c r="BH100" s="2217"/>
      <c r="BI100" s="2217"/>
      <c r="BJ100" s="2217"/>
      <c r="BK100" s="2218">
        <f t="shared" si="54"/>
        <v>0</v>
      </c>
      <c r="BL100" s="2217"/>
      <c r="BM100" s="2217"/>
      <c r="BN100" s="2217"/>
      <c r="BO100" s="2217"/>
      <c r="BP100" s="2217"/>
      <c r="BQ100" s="2218">
        <f t="shared" si="55"/>
        <v>0</v>
      </c>
      <c r="BR100" s="2217"/>
      <c r="BS100" s="2217"/>
      <c r="BT100" s="2217"/>
    </row>
    <row r="101" spans="1:72">
      <c r="A101" s="2215" t="s">
        <v>2096</v>
      </c>
      <c r="B101" s="2216" t="s">
        <v>2023</v>
      </c>
      <c r="C101" s="2218">
        <f t="shared" si="42"/>
        <v>0</v>
      </c>
      <c r="D101" s="2217"/>
      <c r="E101" s="2217"/>
      <c r="F101" s="2217"/>
      <c r="G101" s="2217"/>
      <c r="H101" s="2218">
        <f t="shared" si="43"/>
        <v>0</v>
      </c>
      <c r="I101" s="2217"/>
      <c r="J101" s="2217"/>
      <c r="K101" s="2217"/>
      <c r="L101" s="2217"/>
      <c r="M101" s="2218">
        <f t="shared" si="44"/>
        <v>0</v>
      </c>
      <c r="N101" s="2217"/>
      <c r="O101" s="2217"/>
      <c r="P101" s="2217"/>
      <c r="Q101" s="2217"/>
      <c r="R101" s="2218">
        <f t="shared" si="45"/>
        <v>0</v>
      </c>
      <c r="S101" s="2217"/>
      <c r="T101" s="2217"/>
      <c r="U101" s="2217"/>
      <c r="V101" s="2217"/>
      <c r="W101" s="2218">
        <f t="shared" si="46"/>
        <v>0</v>
      </c>
      <c r="X101" s="2217"/>
      <c r="Y101" s="2217"/>
      <c r="Z101" s="2217"/>
      <c r="AA101" s="2217"/>
      <c r="AB101" s="2218">
        <f t="shared" si="47"/>
        <v>0</v>
      </c>
      <c r="AC101" s="2217"/>
      <c r="AD101" s="2217"/>
      <c r="AE101" s="2217"/>
      <c r="AF101" s="2217"/>
      <c r="AG101" s="2218">
        <f t="shared" si="48"/>
        <v>0</v>
      </c>
      <c r="AH101" s="2217"/>
      <c r="AI101" s="2217"/>
      <c r="AJ101" s="2217"/>
      <c r="AK101" s="2217"/>
      <c r="AL101" s="2218">
        <f t="shared" si="49"/>
        <v>0</v>
      </c>
      <c r="AM101" s="2217"/>
      <c r="AN101" s="2217"/>
      <c r="AO101" s="2217"/>
      <c r="AP101" s="2217"/>
      <c r="AQ101" s="2218">
        <f t="shared" si="50"/>
        <v>0</v>
      </c>
      <c r="AR101" s="2217"/>
      <c r="AS101" s="2217"/>
      <c r="AT101" s="2217"/>
      <c r="AU101" s="2217"/>
      <c r="AV101" s="2218">
        <f t="shared" si="51"/>
        <v>0</v>
      </c>
      <c r="AW101" s="2217"/>
      <c r="AX101" s="2217"/>
      <c r="AY101" s="2217"/>
      <c r="AZ101" s="2217"/>
      <c r="BA101" s="2218">
        <f t="shared" si="52"/>
        <v>0</v>
      </c>
      <c r="BB101" s="2217"/>
      <c r="BC101" s="2217"/>
      <c r="BD101" s="2217"/>
      <c r="BE101" s="2217"/>
      <c r="BF101" s="2218">
        <f t="shared" si="53"/>
        <v>0</v>
      </c>
      <c r="BG101" s="2217"/>
      <c r="BH101" s="2217"/>
      <c r="BI101" s="2217"/>
      <c r="BJ101" s="2217"/>
      <c r="BK101" s="2218">
        <f t="shared" si="54"/>
        <v>0</v>
      </c>
      <c r="BL101" s="2217"/>
      <c r="BM101" s="2217"/>
      <c r="BN101" s="2217"/>
      <c r="BO101" s="2217"/>
      <c r="BP101" s="2217"/>
      <c r="BQ101" s="2218">
        <f t="shared" si="55"/>
        <v>0</v>
      </c>
      <c r="BR101" s="2217"/>
      <c r="BS101" s="2217"/>
      <c r="BT101" s="2217"/>
    </row>
    <row r="102" spans="1:72">
      <c r="A102" s="2215" t="s">
        <v>2097</v>
      </c>
      <c r="B102" s="2216" t="s">
        <v>2023</v>
      </c>
      <c r="C102" s="2218">
        <f t="shared" si="42"/>
        <v>0</v>
      </c>
      <c r="D102" s="2217"/>
      <c r="E102" s="2217"/>
      <c r="F102" s="2217"/>
      <c r="G102" s="2217"/>
      <c r="H102" s="2218">
        <f t="shared" si="43"/>
        <v>0</v>
      </c>
      <c r="I102" s="2217"/>
      <c r="J102" s="2217"/>
      <c r="K102" s="2217"/>
      <c r="L102" s="2217"/>
      <c r="M102" s="2218">
        <f t="shared" si="44"/>
        <v>0</v>
      </c>
      <c r="N102" s="2217"/>
      <c r="O102" s="2217"/>
      <c r="P102" s="2217"/>
      <c r="Q102" s="2217"/>
      <c r="R102" s="2218">
        <f t="shared" si="45"/>
        <v>0</v>
      </c>
      <c r="S102" s="2217"/>
      <c r="T102" s="2217"/>
      <c r="U102" s="2217"/>
      <c r="V102" s="2217"/>
      <c r="W102" s="2218">
        <f t="shared" si="46"/>
        <v>0</v>
      </c>
      <c r="X102" s="2217"/>
      <c r="Y102" s="2217"/>
      <c r="Z102" s="2217"/>
      <c r="AA102" s="2217"/>
      <c r="AB102" s="2218">
        <f t="shared" si="47"/>
        <v>0</v>
      </c>
      <c r="AC102" s="2217"/>
      <c r="AD102" s="2217"/>
      <c r="AE102" s="2217"/>
      <c r="AF102" s="2217"/>
      <c r="AG102" s="2218">
        <f t="shared" si="48"/>
        <v>0</v>
      </c>
      <c r="AH102" s="2217"/>
      <c r="AI102" s="2217"/>
      <c r="AJ102" s="2217"/>
      <c r="AK102" s="2217"/>
      <c r="AL102" s="2218">
        <f t="shared" si="49"/>
        <v>0</v>
      </c>
      <c r="AM102" s="2217"/>
      <c r="AN102" s="2217"/>
      <c r="AO102" s="2217"/>
      <c r="AP102" s="2217"/>
      <c r="AQ102" s="2218">
        <f t="shared" si="50"/>
        <v>0</v>
      </c>
      <c r="AR102" s="2217"/>
      <c r="AS102" s="2217"/>
      <c r="AT102" s="2217"/>
      <c r="AU102" s="2217"/>
      <c r="AV102" s="2218">
        <f t="shared" si="51"/>
        <v>0</v>
      </c>
      <c r="AW102" s="2217"/>
      <c r="AX102" s="2217"/>
      <c r="AY102" s="2217"/>
      <c r="AZ102" s="2217"/>
      <c r="BA102" s="2218">
        <f t="shared" si="52"/>
        <v>0</v>
      </c>
      <c r="BB102" s="2217"/>
      <c r="BC102" s="2217"/>
      <c r="BD102" s="2217"/>
      <c r="BE102" s="2217"/>
      <c r="BF102" s="2218">
        <f t="shared" si="53"/>
        <v>0</v>
      </c>
      <c r="BG102" s="2217"/>
      <c r="BH102" s="2217"/>
      <c r="BI102" s="2217"/>
      <c r="BJ102" s="2217"/>
      <c r="BK102" s="2218">
        <f t="shared" si="54"/>
        <v>0</v>
      </c>
      <c r="BL102" s="2217"/>
      <c r="BM102" s="2217"/>
      <c r="BN102" s="2217"/>
      <c r="BO102" s="2217"/>
      <c r="BP102" s="2217"/>
      <c r="BQ102" s="2218">
        <f t="shared" si="55"/>
        <v>0</v>
      </c>
      <c r="BR102" s="2217"/>
      <c r="BS102" s="2217"/>
      <c r="BT102" s="2217"/>
    </row>
    <row r="103" spans="1:72">
      <c r="A103" s="2215" t="s">
        <v>2098</v>
      </c>
      <c r="B103" s="2216" t="s">
        <v>2023</v>
      </c>
      <c r="C103" s="2218">
        <f t="shared" si="42"/>
        <v>0</v>
      </c>
      <c r="D103" s="2217"/>
      <c r="E103" s="2217"/>
      <c r="F103" s="2217"/>
      <c r="G103" s="2217"/>
      <c r="H103" s="2218">
        <f t="shared" si="43"/>
        <v>0</v>
      </c>
      <c r="I103" s="2217"/>
      <c r="J103" s="2217"/>
      <c r="K103" s="2217"/>
      <c r="L103" s="2217"/>
      <c r="M103" s="2218">
        <f t="shared" si="44"/>
        <v>0</v>
      </c>
      <c r="N103" s="2217"/>
      <c r="O103" s="2217"/>
      <c r="P103" s="2217"/>
      <c r="Q103" s="2217"/>
      <c r="R103" s="2218">
        <f t="shared" si="45"/>
        <v>0</v>
      </c>
      <c r="S103" s="2217"/>
      <c r="T103" s="2217"/>
      <c r="U103" s="2217"/>
      <c r="V103" s="2217"/>
      <c r="W103" s="2218">
        <f t="shared" si="46"/>
        <v>0</v>
      </c>
      <c r="X103" s="2217"/>
      <c r="Y103" s="2217"/>
      <c r="Z103" s="2217"/>
      <c r="AA103" s="2217"/>
      <c r="AB103" s="2218">
        <f t="shared" si="47"/>
        <v>0</v>
      </c>
      <c r="AC103" s="2217"/>
      <c r="AD103" s="2217"/>
      <c r="AE103" s="2217"/>
      <c r="AF103" s="2217"/>
      <c r="AG103" s="2218">
        <f t="shared" si="48"/>
        <v>0</v>
      </c>
      <c r="AH103" s="2217"/>
      <c r="AI103" s="2217"/>
      <c r="AJ103" s="2217"/>
      <c r="AK103" s="2217"/>
      <c r="AL103" s="2218">
        <f t="shared" si="49"/>
        <v>0</v>
      </c>
      <c r="AM103" s="2217"/>
      <c r="AN103" s="2217"/>
      <c r="AO103" s="2217"/>
      <c r="AP103" s="2217"/>
      <c r="AQ103" s="2218">
        <f t="shared" si="50"/>
        <v>0</v>
      </c>
      <c r="AR103" s="2217"/>
      <c r="AS103" s="2217"/>
      <c r="AT103" s="2217"/>
      <c r="AU103" s="2217"/>
      <c r="AV103" s="2218">
        <f t="shared" si="51"/>
        <v>0</v>
      </c>
      <c r="AW103" s="2217"/>
      <c r="AX103" s="2217"/>
      <c r="AY103" s="2217"/>
      <c r="AZ103" s="2217"/>
      <c r="BA103" s="2218">
        <f t="shared" si="52"/>
        <v>0</v>
      </c>
      <c r="BB103" s="2217"/>
      <c r="BC103" s="2217"/>
      <c r="BD103" s="2217"/>
      <c r="BE103" s="2217"/>
      <c r="BF103" s="2218">
        <f t="shared" si="53"/>
        <v>0</v>
      </c>
      <c r="BG103" s="2217"/>
      <c r="BH103" s="2217"/>
      <c r="BI103" s="2217"/>
      <c r="BJ103" s="2217"/>
      <c r="BK103" s="2218">
        <f t="shared" si="54"/>
        <v>0</v>
      </c>
      <c r="BL103" s="2217"/>
      <c r="BM103" s="2217"/>
      <c r="BN103" s="2217"/>
      <c r="BO103" s="2217"/>
      <c r="BP103" s="2217"/>
      <c r="BQ103" s="2218">
        <f t="shared" si="55"/>
        <v>0</v>
      </c>
      <c r="BR103" s="2217"/>
      <c r="BS103" s="2217"/>
      <c r="BT103" s="2217"/>
    </row>
    <row r="104" spans="1:72">
      <c r="A104" s="2215" t="s">
        <v>2099</v>
      </c>
      <c r="B104" s="2216" t="s">
        <v>2023</v>
      </c>
      <c r="C104" s="2218">
        <f t="shared" si="42"/>
        <v>0</v>
      </c>
      <c r="D104" s="2217"/>
      <c r="E104" s="2217"/>
      <c r="F104" s="2217"/>
      <c r="G104" s="2217"/>
      <c r="H104" s="2218">
        <f t="shared" si="43"/>
        <v>0</v>
      </c>
      <c r="I104" s="2217"/>
      <c r="J104" s="2217"/>
      <c r="K104" s="2217"/>
      <c r="L104" s="2217"/>
      <c r="M104" s="2218">
        <f t="shared" si="44"/>
        <v>0</v>
      </c>
      <c r="N104" s="2217"/>
      <c r="O104" s="2217"/>
      <c r="P104" s="2217"/>
      <c r="Q104" s="2217"/>
      <c r="R104" s="2218">
        <f t="shared" si="45"/>
        <v>0</v>
      </c>
      <c r="S104" s="2217"/>
      <c r="T104" s="2217"/>
      <c r="U104" s="2217"/>
      <c r="V104" s="2217"/>
      <c r="W104" s="2218">
        <f t="shared" si="46"/>
        <v>0</v>
      </c>
      <c r="X104" s="2217"/>
      <c r="Y104" s="2217"/>
      <c r="Z104" s="2217"/>
      <c r="AA104" s="2217"/>
      <c r="AB104" s="2218">
        <f t="shared" si="47"/>
        <v>0</v>
      </c>
      <c r="AC104" s="2217"/>
      <c r="AD104" s="2217"/>
      <c r="AE104" s="2217"/>
      <c r="AF104" s="2217"/>
      <c r="AG104" s="2218">
        <f t="shared" si="48"/>
        <v>0</v>
      </c>
      <c r="AH104" s="2217"/>
      <c r="AI104" s="2217"/>
      <c r="AJ104" s="2217"/>
      <c r="AK104" s="2217"/>
      <c r="AL104" s="2218">
        <f t="shared" si="49"/>
        <v>0</v>
      </c>
      <c r="AM104" s="2217"/>
      <c r="AN104" s="2217"/>
      <c r="AO104" s="2217"/>
      <c r="AP104" s="2217"/>
      <c r="AQ104" s="2218">
        <f t="shared" si="50"/>
        <v>0</v>
      </c>
      <c r="AR104" s="2217"/>
      <c r="AS104" s="2217"/>
      <c r="AT104" s="2217"/>
      <c r="AU104" s="2217"/>
      <c r="AV104" s="2218">
        <f t="shared" si="51"/>
        <v>0</v>
      </c>
      <c r="AW104" s="2217"/>
      <c r="AX104" s="2217"/>
      <c r="AY104" s="2217"/>
      <c r="AZ104" s="2217"/>
      <c r="BA104" s="2218">
        <f t="shared" si="52"/>
        <v>0</v>
      </c>
      <c r="BB104" s="2217"/>
      <c r="BC104" s="2217"/>
      <c r="BD104" s="2217"/>
      <c r="BE104" s="2217"/>
      <c r="BF104" s="2218">
        <f t="shared" si="53"/>
        <v>0</v>
      </c>
      <c r="BG104" s="2217"/>
      <c r="BH104" s="2217"/>
      <c r="BI104" s="2217"/>
      <c r="BJ104" s="2217"/>
      <c r="BK104" s="2218">
        <f t="shared" si="54"/>
        <v>0</v>
      </c>
      <c r="BL104" s="2217"/>
      <c r="BM104" s="2217"/>
      <c r="BN104" s="2217"/>
      <c r="BO104" s="2217"/>
      <c r="BP104" s="2217"/>
      <c r="BQ104" s="2218">
        <f t="shared" si="55"/>
        <v>0</v>
      </c>
      <c r="BR104" s="2217"/>
      <c r="BS104" s="2217"/>
      <c r="BT104" s="2217"/>
    </row>
    <row r="105" spans="1:72">
      <c r="A105" s="2215" t="s">
        <v>2100</v>
      </c>
      <c r="B105" s="2216" t="s">
        <v>2023</v>
      </c>
      <c r="C105" s="2218">
        <f t="shared" si="42"/>
        <v>0</v>
      </c>
      <c r="D105" s="2217"/>
      <c r="E105" s="2217"/>
      <c r="F105" s="2217"/>
      <c r="G105" s="2217"/>
      <c r="H105" s="2218">
        <f t="shared" si="43"/>
        <v>0</v>
      </c>
      <c r="I105" s="2217"/>
      <c r="J105" s="2217"/>
      <c r="K105" s="2217"/>
      <c r="L105" s="2217"/>
      <c r="M105" s="2218">
        <f t="shared" si="44"/>
        <v>0</v>
      </c>
      <c r="N105" s="2217"/>
      <c r="O105" s="2217"/>
      <c r="P105" s="2217"/>
      <c r="Q105" s="2217"/>
      <c r="R105" s="2218">
        <f t="shared" si="45"/>
        <v>0</v>
      </c>
      <c r="S105" s="2217"/>
      <c r="T105" s="2217"/>
      <c r="U105" s="2217"/>
      <c r="V105" s="2217"/>
      <c r="W105" s="2218">
        <f t="shared" si="46"/>
        <v>0</v>
      </c>
      <c r="X105" s="2217"/>
      <c r="Y105" s="2217"/>
      <c r="Z105" s="2217"/>
      <c r="AA105" s="2217"/>
      <c r="AB105" s="2218">
        <f t="shared" si="47"/>
        <v>0</v>
      </c>
      <c r="AC105" s="2217"/>
      <c r="AD105" s="2217"/>
      <c r="AE105" s="2217"/>
      <c r="AF105" s="2217"/>
      <c r="AG105" s="2218">
        <f t="shared" si="48"/>
        <v>0</v>
      </c>
      <c r="AH105" s="2217"/>
      <c r="AI105" s="2217"/>
      <c r="AJ105" s="2217"/>
      <c r="AK105" s="2217"/>
      <c r="AL105" s="2218">
        <f t="shared" si="49"/>
        <v>0</v>
      </c>
      <c r="AM105" s="2217"/>
      <c r="AN105" s="2217"/>
      <c r="AO105" s="2217"/>
      <c r="AP105" s="2217"/>
      <c r="AQ105" s="2218">
        <f t="shared" si="50"/>
        <v>0</v>
      </c>
      <c r="AR105" s="2217"/>
      <c r="AS105" s="2217"/>
      <c r="AT105" s="2217"/>
      <c r="AU105" s="2217"/>
      <c r="AV105" s="2218">
        <f t="shared" si="51"/>
        <v>0</v>
      </c>
      <c r="AW105" s="2217"/>
      <c r="AX105" s="2217"/>
      <c r="AY105" s="2217"/>
      <c r="AZ105" s="2217"/>
      <c r="BA105" s="2218">
        <f t="shared" si="52"/>
        <v>0</v>
      </c>
      <c r="BB105" s="2217"/>
      <c r="BC105" s="2217"/>
      <c r="BD105" s="2217"/>
      <c r="BE105" s="2217"/>
      <c r="BF105" s="2218">
        <f t="shared" si="53"/>
        <v>0</v>
      </c>
      <c r="BG105" s="2217"/>
      <c r="BH105" s="2217"/>
      <c r="BI105" s="2217"/>
      <c r="BJ105" s="2217"/>
      <c r="BK105" s="2218">
        <f t="shared" si="54"/>
        <v>0</v>
      </c>
      <c r="BL105" s="2217"/>
      <c r="BM105" s="2217"/>
      <c r="BN105" s="2217"/>
      <c r="BO105" s="2217"/>
      <c r="BP105" s="2217"/>
      <c r="BQ105" s="2218">
        <f t="shared" si="55"/>
        <v>0</v>
      </c>
      <c r="BR105" s="2217"/>
      <c r="BS105" s="2217"/>
      <c r="BT105" s="2217"/>
    </row>
    <row r="106" spans="1:72">
      <c r="A106" s="2215" t="s">
        <v>2101</v>
      </c>
      <c r="B106" s="2216" t="s">
        <v>2023</v>
      </c>
      <c r="C106" s="2218">
        <f t="shared" ref="C106:C115" si="56">SUM(D106:G106)</f>
        <v>0</v>
      </c>
      <c r="D106" s="2217"/>
      <c r="E106" s="2217"/>
      <c r="F106" s="2217"/>
      <c r="G106" s="2217"/>
      <c r="H106" s="2218">
        <f t="shared" ref="H106:H115" si="57">SUM(I106:L106)</f>
        <v>0</v>
      </c>
      <c r="I106" s="2217"/>
      <c r="J106" s="2217"/>
      <c r="K106" s="2217"/>
      <c r="L106" s="2217"/>
      <c r="M106" s="2218">
        <f t="shared" ref="M106:M115" si="58">SUM(N106:Q106)</f>
        <v>0</v>
      </c>
      <c r="N106" s="2217"/>
      <c r="O106" s="2217"/>
      <c r="P106" s="2217"/>
      <c r="Q106" s="2217"/>
      <c r="R106" s="2218">
        <f t="shared" ref="R106:R115" si="59">SUM(S106:V106)</f>
        <v>0</v>
      </c>
      <c r="S106" s="2217"/>
      <c r="T106" s="2217"/>
      <c r="U106" s="2217"/>
      <c r="V106" s="2217"/>
      <c r="W106" s="2218">
        <f t="shared" ref="W106:W115" si="60">SUM(X106:AA106)</f>
        <v>0</v>
      </c>
      <c r="X106" s="2217"/>
      <c r="Y106" s="2217"/>
      <c r="Z106" s="2217"/>
      <c r="AA106" s="2217"/>
      <c r="AB106" s="2218">
        <f t="shared" ref="AB106:AB115" si="61">SUM(AC106:AF106)</f>
        <v>0</v>
      </c>
      <c r="AC106" s="2217"/>
      <c r="AD106" s="2217"/>
      <c r="AE106" s="2217"/>
      <c r="AF106" s="2217"/>
      <c r="AG106" s="2218">
        <f t="shared" ref="AG106:AG115" si="62">SUM(AH106:AK106)</f>
        <v>0</v>
      </c>
      <c r="AH106" s="2217"/>
      <c r="AI106" s="2217"/>
      <c r="AJ106" s="2217"/>
      <c r="AK106" s="2217"/>
      <c r="AL106" s="2218">
        <f t="shared" ref="AL106:AL115" si="63">SUM(AM106:AP106)</f>
        <v>0</v>
      </c>
      <c r="AM106" s="2217"/>
      <c r="AN106" s="2217"/>
      <c r="AO106" s="2217"/>
      <c r="AP106" s="2217"/>
      <c r="AQ106" s="2218">
        <f t="shared" ref="AQ106:AQ115" si="64">SUM(AR106:AU106)</f>
        <v>0</v>
      </c>
      <c r="AR106" s="2217"/>
      <c r="AS106" s="2217"/>
      <c r="AT106" s="2217"/>
      <c r="AU106" s="2217"/>
      <c r="AV106" s="2218">
        <f t="shared" ref="AV106:AV115" si="65">SUM(AW106:AZ106)</f>
        <v>0</v>
      </c>
      <c r="AW106" s="2217"/>
      <c r="AX106" s="2217"/>
      <c r="AY106" s="2217"/>
      <c r="AZ106" s="2217"/>
      <c r="BA106" s="2218">
        <f t="shared" ref="BA106:BA115" si="66">SUM(BB106:BE106)</f>
        <v>0</v>
      </c>
      <c r="BB106" s="2217"/>
      <c r="BC106" s="2217"/>
      <c r="BD106" s="2217"/>
      <c r="BE106" s="2217"/>
      <c r="BF106" s="2218">
        <f t="shared" ref="BF106:BF115" si="67">SUM(BG106:BJ106)</f>
        <v>0</v>
      </c>
      <c r="BG106" s="2217"/>
      <c r="BH106" s="2217"/>
      <c r="BI106" s="2217"/>
      <c r="BJ106" s="2217"/>
      <c r="BK106" s="2218">
        <f t="shared" ref="BK106:BK115" si="68">SUM(BL106:BO106)</f>
        <v>0</v>
      </c>
      <c r="BL106" s="2217"/>
      <c r="BM106" s="2217"/>
      <c r="BN106" s="2217"/>
      <c r="BO106" s="2217"/>
      <c r="BP106" s="2217"/>
      <c r="BQ106" s="2218">
        <f t="shared" ref="BQ106:BQ115" si="69">SUM(BR106:BU106)</f>
        <v>0</v>
      </c>
      <c r="BR106" s="2217"/>
      <c r="BS106" s="2217"/>
      <c r="BT106" s="2217"/>
    </row>
    <row r="107" spans="1:72">
      <c r="A107" s="2215" t="s">
        <v>2102</v>
      </c>
      <c r="B107" s="2216" t="s">
        <v>2023</v>
      </c>
      <c r="C107" s="2218">
        <f t="shared" si="56"/>
        <v>0</v>
      </c>
      <c r="D107" s="2217"/>
      <c r="E107" s="2217"/>
      <c r="F107" s="2217"/>
      <c r="G107" s="2217"/>
      <c r="H107" s="2218">
        <f t="shared" si="57"/>
        <v>0</v>
      </c>
      <c r="I107" s="2217"/>
      <c r="J107" s="2217"/>
      <c r="K107" s="2217"/>
      <c r="L107" s="2217"/>
      <c r="M107" s="2218">
        <f t="shared" si="58"/>
        <v>0</v>
      </c>
      <c r="N107" s="2217"/>
      <c r="O107" s="2217"/>
      <c r="P107" s="2217"/>
      <c r="Q107" s="2217"/>
      <c r="R107" s="2218">
        <f t="shared" si="59"/>
        <v>0</v>
      </c>
      <c r="S107" s="2217"/>
      <c r="T107" s="2217"/>
      <c r="U107" s="2217"/>
      <c r="V107" s="2217"/>
      <c r="W107" s="2218">
        <f t="shared" si="60"/>
        <v>0</v>
      </c>
      <c r="X107" s="2217"/>
      <c r="Y107" s="2217"/>
      <c r="Z107" s="2217"/>
      <c r="AA107" s="2217"/>
      <c r="AB107" s="2218">
        <f t="shared" si="61"/>
        <v>0</v>
      </c>
      <c r="AC107" s="2217"/>
      <c r="AD107" s="2217"/>
      <c r="AE107" s="2217"/>
      <c r="AF107" s="2217"/>
      <c r="AG107" s="2218">
        <f t="shared" si="62"/>
        <v>0</v>
      </c>
      <c r="AH107" s="2217"/>
      <c r="AI107" s="2217"/>
      <c r="AJ107" s="2217"/>
      <c r="AK107" s="2217"/>
      <c r="AL107" s="2218">
        <f t="shared" si="63"/>
        <v>0</v>
      </c>
      <c r="AM107" s="2217"/>
      <c r="AN107" s="2217"/>
      <c r="AO107" s="2217"/>
      <c r="AP107" s="2217"/>
      <c r="AQ107" s="2218">
        <f t="shared" si="64"/>
        <v>0</v>
      </c>
      <c r="AR107" s="2217"/>
      <c r="AS107" s="2217"/>
      <c r="AT107" s="2217"/>
      <c r="AU107" s="2217"/>
      <c r="AV107" s="2218">
        <f t="shared" si="65"/>
        <v>0</v>
      </c>
      <c r="AW107" s="2217"/>
      <c r="AX107" s="2217"/>
      <c r="AY107" s="2217"/>
      <c r="AZ107" s="2217"/>
      <c r="BA107" s="2218">
        <f t="shared" si="66"/>
        <v>0</v>
      </c>
      <c r="BB107" s="2217"/>
      <c r="BC107" s="2217"/>
      <c r="BD107" s="2217"/>
      <c r="BE107" s="2217"/>
      <c r="BF107" s="2218">
        <f t="shared" si="67"/>
        <v>0</v>
      </c>
      <c r="BG107" s="2217"/>
      <c r="BH107" s="2217"/>
      <c r="BI107" s="2217"/>
      <c r="BJ107" s="2217"/>
      <c r="BK107" s="2218">
        <f t="shared" si="68"/>
        <v>0</v>
      </c>
      <c r="BL107" s="2217"/>
      <c r="BM107" s="2217"/>
      <c r="BN107" s="2217"/>
      <c r="BO107" s="2217"/>
      <c r="BP107" s="2217"/>
      <c r="BQ107" s="2218">
        <f t="shared" si="69"/>
        <v>0</v>
      </c>
      <c r="BR107" s="2217"/>
      <c r="BS107" s="2217"/>
      <c r="BT107" s="2217"/>
    </row>
    <row r="108" spans="1:72">
      <c r="A108" s="2215" t="s">
        <v>2103</v>
      </c>
      <c r="B108" s="2216" t="s">
        <v>2023</v>
      </c>
      <c r="C108" s="2218">
        <f t="shared" si="56"/>
        <v>0</v>
      </c>
      <c r="D108" s="2217"/>
      <c r="E108" s="2217"/>
      <c r="F108" s="2217"/>
      <c r="G108" s="2217"/>
      <c r="H108" s="2218">
        <f t="shared" si="57"/>
        <v>0</v>
      </c>
      <c r="I108" s="2217"/>
      <c r="J108" s="2217"/>
      <c r="K108" s="2217"/>
      <c r="L108" s="2217"/>
      <c r="M108" s="2218">
        <f t="shared" si="58"/>
        <v>0</v>
      </c>
      <c r="N108" s="2217"/>
      <c r="O108" s="2217"/>
      <c r="P108" s="2217"/>
      <c r="Q108" s="2217"/>
      <c r="R108" s="2218">
        <f t="shared" si="59"/>
        <v>0</v>
      </c>
      <c r="S108" s="2217"/>
      <c r="T108" s="2217"/>
      <c r="U108" s="2217"/>
      <c r="V108" s="2217"/>
      <c r="W108" s="2218">
        <f t="shared" si="60"/>
        <v>0</v>
      </c>
      <c r="X108" s="2217"/>
      <c r="Y108" s="2217"/>
      <c r="Z108" s="2217"/>
      <c r="AA108" s="2217"/>
      <c r="AB108" s="2218">
        <f t="shared" si="61"/>
        <v>0</v>
      </c>
      <c r="AC108" s="2217"/>
      <c r="AD108" s="2217"/>
      <c r="AE108" s="2217"/>
      <c r="AF108" s="2217"/>
      <c r="AG108" s="2218">
        <f t="shared" si="62"/>
        <v>0</v>
      </c>
      <c r="AH108" s="2217"/>
      <c r="AI108" s="2217"/>
      <c r="AJ108" s="2217"/>
      <c r="AK108" s="2217"/>
      <c r="AL108" s="2218">
        <f t="shared" si="63"/>
        <v>0</v>
      </c>
      <c r="AM108" s="2217"/>
      <c r="AN108" s="2217"/>
      <c r="AO108" s="2217"/>
      <c r="AP108" s="2217"/>
      <c r="AQ108" s="2218">
        <f t="shared" si="64"/>
        <v>0</v>
      </c>
      <c r="AR108" s="2217"/>
      <c r="AS108" s="2217"/>
      <c r="AT108" s="2217"/>
      <c r="AU108" s="2217"/>
      <c r="AV108" s="2218">
        <f t="shared" si="65"/>
        <v>0</v>
      </c>
      <c r="AW108" s="2217"/>
      <c r="AX108" s="2217"/>
      <c r="AY108" s="2217"/>
      <c r="AZ108" s="2217"/>
      <c r="BA108" s="2218">
        <f t="shared" si="66"/>
        <v>0</v>
      </c>
      <c r="BB108" s="2217"/>
      <c r="BC108" s="2217"/>
      <c r="BD108" s="2217"/>
      <c r="BE108" s="2217"/>
      <c r="BF108" s="2218">
        <f t="shared" si="67"/>
        <v>0</v>
      </c>
      <c r="BG108" s="2217"/>
      <c r="BH108" s="2217"/>
      <c r="BI108" s="2217"/>
      <c r="BJ108" s="2217"/>
      <c r="BK108" s="2218">
        <f t="shared" si="68"/>
        <v>0</v>
      </c>
      <c r="BL108" s="2217"/>
      <c r="BM108" s="2217"/>
      <c r="BN108" s="2217"/>
      <c r="BO108" s="2217"/>
      <c r="BP108" s="2217"/>
      <c r="BQ108" s="2218">
        <f t="shared" si="69"/>
        <v>0</v>
      </c>
      <c r="BR108" s="2217"/>
      <c r="BS108" s="2217"/>
      <c r="BT108" s="2217"/>
    </row>
    <row r="109" spans="1:72">
      <c r="A109" s="2215" t="s">
        <v>2104</v>
      </c>
      <c r="B109" s="2216" t="s">
        <v>2023</v>
      </c>
      <c r="C109" s="2218">
        <f t="shared" si="56"/>
        <v>0</v>
      </c>
      <c r="D109" s="2217"/>
      <c r="E109" s="2217"/>
      <c r="F109" s="2217"/>
      <c r="G109" s="2217"/>
      <c r="H109" s="2218">
        <f t="shared" si="57"/>
        <v>0</v>
      </c>
      <c r="I109" s="2217"/>
      <c r="J109" s="2217"/>
      <c r="K109" s="2217"/>
      <c r="L109" s="2217"/>
      <c r="M109" s="2218">
        <f t="shared" si="58"/>
        <v>0</v>
      </c>
      <c r="N109" s="2217"/>
      <c r="O109" s="2217"/>
      <c r="P109" s="2217"/>
      <c r="Q109" s="2217"/>
      <c r="R109" s="2218">
        <f t="shared" si="59"/>
        <v>0</v>
      </c>
      <c r="S109" s="2217"/>
      <c r="T109" s="2217"/>
      <c r="U109" s="2217"/>
      <c r="V109" s="2217"/>
      <c r="W109" s="2218">
        <f t="shared" si="60"/>
        <v>0</v>
      </c>
      <c r="X109" s="2217"/>
      <c r="Y109" s="2217"/>
      <c r="Z109" s="2217"/>
      <c r="AA109" s="2217"/>
      <c r="AB109" s="2218">
        <f t="shared" si="61"/>
        <v>0</v>
      </c>
      <c r="AC109" s="2217"/>
      <c r="AD109" s="2217"/>
      <c r="AE109" s="2217"/>
      <c r="AF109" s="2217"/>
      <c r="AG109" s="2218">
        <f t="shared" si="62"/>
        <v>0</v>
      </c>
      <c r="AH109" s="2217"/>
      <c r="AI109" s="2217"/>
      <c r="AJ109" s="2217"/>
      <c r="AK109" s="2217"/>
      <c r="AL109" s="2218">
        <f t="shared" si="63"/>
        <v>0</v>
      </c>
      <c r="AM109" s="2217"/>
      <c r="AN109" s="2217"/>
      <c r="AO109" s="2217"/>
      <c r="AP109" s="2217"/>
      <c r="AQ109" s="2218">
        <f t="shared" si="64"/>
        <v>0</v>
      </c>
      <c r="AR109" s="2217"/>
      <c r="AS109" s="2217"/>
      <c r="AT109" s="2217"/>
      <c r="AU109" s="2217"/>
      <c r="AV109" s="2218">
        <f t="shared" si="65"/>
        <v>0</v>
      </c>
      <c r="AW109" s="2217"/>
      <c r="AX109" s="2217"/>
      <c r="AY109" s="2217"/>
      <c r="AZ109" s="2217"/>
      <c r="BA109" s="2218">
        <f t="shared" si="66"/>
        <v>0</v>
      </c>
      <c r="BB109" s="2217"/>
      <c r="BC109" s="2217"/>
      <c r="BD109" s="2217"/>
      <c r="BE109" s="2217"/>
      <c r="BF109" s="2218">
        <f t="shared" si="67"/>
        <v>0</v>
      </c>
      <c r="BG109" s="2217"/>
      <c r="BH109" s="2217"/>
      <c r="BI109" s="2217"/>
      <c r="BJ109" s="2217"/>
      <c r="BK109" s="2218">
        <f t="shared" si="68"/>
        <v>0</v>
      </c>
      <c r="BL109" s="2217"/>
      <c r="BM109" s="2217"/>
      <c r="BN109" s="2217"/>
      <c r="BO109" s="2217"/>
      <c r="BP109" s="2217"/>
      <c r="BQ109" s="2218">
        <f t="shared" si="69"/>
        <v>0</v>
      </c>
      <c r="BR109" s="2217"/>
      <c r="BS109" s="2217"/>
      <c r="BT109" s="2217"/>
    </row>
    <row r="110" spans="1:72">
      <c r="A110" s="2215" t="s">
        <v>2105</v>
      </c>
      <c r="B110" s="2216" t="s">
        <v>2023</v>
      </c>
      <c r="C110" s="2218">
        <f t="shared" si="56"/>
        <v>0</v>
      </c>
      <c r="D110" s="2217"/>
      <c r="E110" s="2217"/>
      <c r="F110" s="2217"/>
      <c r="G110" s="2217"/>
      <c r="H110" s="2218">
        <f t="shared" si="57"/>
        <v>0</v>
      </c>
      <c r="I110" s="2217"/>
      <c r="J110" s="2217"/>
      <c r="K110" s="2217"/>
      <c r="L110" s="2217"/>
      <c r="M110" s="2218">
        <f t="shared" si="58"/>
        <v>0</v>
      </c>
      <c r="N110" s="2217"/>
      <c r="O110" s="2217"/>
      <c r="P110" s="2217"/>
      <c r="Q110" s="2217"/>
      <c r="R110" s="2218">
        <f t="shared" si="59"/>
        <v>0</v>
      </c>
      <c r="S110" s="2217"/>
      <c r="T110" s="2217"/>
      <c r="U110" s="2217"/>
      <c r="V110" s="2217"/>
      <c r="W110" s="2218">
        <f t="shared" si="60"/>
        <v>0</v>
      </c>
      <c r="X110" s="2217"/>
      <c r="Y110" s="2217"/>
      <c r="Z110" s="2217"/>
      <c r="AA110" s="2217"/>
      <c r="AB110" s="2218">
        <f t="shared" si="61"/>
        <v>0</v>
      </c>
      <c r="AC110" s="2217"/>
      <c r="AD110" s="2217"/>
      <c r="AE110" s="2217"/>
      <c r="AF110" s="2217"/>
      <c r="AG110" s="2218">
        <f t="shared" si="62"/>
        <v>0</v>
      </c>
      <c r="AH110" s="2217"/>
      <c r="AI110" s="2217"/>
      <c r="AJ110" s="2217"/>
      <c r="AK110" s="2217"/>
      <c r="AL110" s="2218">
        <f t="shared" si="63"/>
        <v>0</v>
      </c>
      <c r="AM110" s="2217"/>
      <c r="AN110" s="2217"/>
      <c r="AO110" s="2217"/>
      <c r="AP110" s="2217"/>
      <c r="AQ110" s="2218">
        <f t="shared" si="64"/>
        <v>0</v>
      </c>
      <c r="AR110" s="2217"/>
      <c r="AS110" s="2217"/>
      <c r="AT110" s="2217"/>
      <c r="AU110" s="2217"/>
      <c r="AV110" s="2218">
        <f t="shared" si="65"/>
        <v>0</v>
      </c>
      <c r="AW110" s="2217"/>
      <c r="AX110" s="2217"/>
      <c r="AY110" s="2217"/>
      <c r="AZ110" s="2217"/>
      <c r="BA110" s="2218">
        <f t="shared" si="66"/>
        <v>0</v>
      </c>
      <c r="BB110" s="2217"/>
      <c r="BC110" s="2217"/>
      <c r="BD110" s="2217"/>
      <c r="BE110" s="2217"/>
      <c r="BF110" s="2218">
        <f t="shared" si="67"/>
        <v>0</v>
      </c>
      <c r="BG110" s="2217"/>
      <c r="BH110" s="2217"/>
      <c r="BI110" s="2217"/>
      <c r="BJ110" s="2217"/>
      <c r="BK110" s="2218">
        <f t="shared" si="68"/>
        <v>0</v>
      </c>
      <c r="BL110" s="2217"/>
      <c r="BM110" s="2217"/>
      <c r="BN110" s="2217"/>
      <c r="BO110" s="2217"/>
      <c r="BP110" s="2217"/>
      <c r="BQ110" s="2218">
        <f t="shared" si="69"/>
        <v>0</v>
      </c>
      <c r="BR110" s="2217"/>
      <c r="BS110" s="2217"/>
      <c r="BT110" s="2217"/>
    </row>
    <row r="111" spans="1:72">
      <c r="A111" s="2215" t="s">
        <v>2106</v>
      </c>
      <c r="B111" s="2216" t="s">
        <v>2023</v>
      </c>
      <c r="C111" s="2218">
        <f t="shared" si="56"/>
        <v>0</v>
      </c>
      <c r="D111" s="2217"/>
      <c r="E111" s="2217"/>
      <c r="F111" s="2217"/>
      <c r="G111" s="2217"/>
      <c r="H111" s="2218">
        <f t="shared" si="57"/>
        <v>0</v>
      </c>
      <c r="I111" s="2217"/>
      <c r="J111" s="2217"/>
      <c r="K111" s="2217"/>
      <c r="L111" s="2217"/>
      <c r="M111" s="2218">
        <f t="shared" si="58"/>
        <v>0</v>
      </c>
      <c r="N111" s="2217"/>
      <c r="O111" s="2217"/>
      <c r="P111" s="2217"/>
      <c r="Q111" s="2217"/>
      <c r="R111" s="2218">
        <f t="shared" si="59"/>
        <v>0</v>
      </c>
      <c r="S111" s="2217"/>
      <c r="T111" s="2217"/>
      <c r="U111" s="2217"/>
      <c r="V111" s="2217"/>
      <c r="W111" s="2218">
        <f t="shared" si="60"/>
        <v>0</v>
      </c>
      <c r="X111" s="2217"/>
      <c r="Y111" s="2217"/>
      <c r="Z111" s="2217"/>
      <c r="AA111" s="2217"/>
      <c r="AB111" s="2218">
        <f t="shared" si="61"/>
        <v>0</v>
      </c>
      <c r="AC111" s="2217"/>
      <c r="AD111" s="2217"/>
      <c r="AE111" s="2217"/>
      <c r="AF111" s="2217"/>
      <c r="AG111" s="2218">
        <f t="shared" si="62"/>
        <v>0</v>
      </c>
      <c r="AH111" s="2217"/>
      <c r="AI111" s="2217"/>
      <c r="AJ111" s="2217"/>
      <c r="AK111" s="2217"/>
      <c r="AL111" s="2218">
        <f t="shared" si="63"/>
        <v>0</v>
      </c>
      <c r="AM111" s="2217"/>
      <c r="AN111" s="2217"/>
      <c r="AO111" s="2217"/>
      <c r="AP111" s="2217"/>
      <c r="AQ111" s="2218">
        <f t="shared" si="64"/>
        <v>0</v>
      </c>
      <c r="AR111" s="2217"/>
      <c r="AS111" s="2217"/>
      <c r="AT111" s="2217"/>
      <c r="AU111" s="2217"/>
      <c r="AV111" s="2218">
        <f t="shared" si="65"/>
        <v>0</v>
      </c>
      <c r="AW111" s="2217"/>
      <c r="AX111" s="2217"/>
      <c r="AY111" s="2217"/>
      <c r="AZ111" s="2217"/>
      <c r="BA111" s="2218">
        <f t="shared" si="66"/>
        <v>0</v>
      </c>
      <c r="BB111" s="2217"/>
      <c r="BC111" s="2217"/>
      <c r="BD111" s="2217"/>
      <c r="BE111" s="2217"/>
      <c r="BF111" s="2218">
        <f t="shared" si="67"/>
        <v>0</v>
      </c>
      <c r="BG111" s="2217"/>
      <c r="BH111" s="2217"/>
      <c r="BI111" s="2217"/>
      <c r="BJ111" s="2217"/>
      <c r="BK111" s="2218">
        <f t="shared" si="68"/>
        <v>0</v>
      </c>
      <c r="BL111" s="2217"/>
      <c r="BM111" s="2217"/>
      <c r="BN111" s="2217"/>
      <c r="BO111" s="2217"/>
      <c r="BP111" s="2217"/>
      <c r="BQ111" s="2218">
        <f t="shared" si="69"/>
        <v>0</v>
      </c>
      <c r="BR111" s="2217"/>
      <c r="BS111" s="2217"/>
      <c r="BT111" s="2217"/>
    </row>
    <row r="112" spans="1:72">
      <c r="A112" s="2215" t="s">
        <v>2107</v>
      </c>
      <c r="B112" s="2216" t="s">
        <v>2023</v>
      </c>
      <c r="C112" s="2218">
        <f t="shared" si="56"/>
        <v>0</v>
      </c>
      <c r="D112" s="2217"/>
      <c r="E112" s="2217"/>
      <c r="F112" s="2217"/>
      <c r="G112" s="2217"/>
      <c r="H112" s="2218">
        <f t="shared" si="57"/>
        <v>0</v>
      </c>
      <c r="I112" s="2217"/>
      <c r="J112" s="2217"/>
      <c r="K112" s="2217"/>
      <c r="L112" s="2217"/>
      <c r="M112" s="2218">
        <f t="shared" si="58"/>
        <v>0</v>
      </c>
      <c r="N112" s="2217"/>
      <c r="O112" s="2217"/>
      <c r="P112" s="2217"/>
      <c r="Q112" s="2217"/>
      <c r="R112" s="2218">
        <f t="shared" si="59"/>
        <v>0</v>
      </c>
      <c r="S112" s="2217"/>
      <c r="T112" s="2217"/>
      <c r="U112" s="2217"/>
      <c r="V112" s="2217"/>
      <c r="W112" s="2218">
        <f t="shared" si="60"/>
        <v>0</v>
      </c>
      <c r="X112" s="2217"/>
      <c r="Y112" s="2217"/>
      <c r="Z112" s="2217"/>
      <c r="AA112" s="2217"/>
      <c r="AB112" s="2218">
        <f t="shared" si="61"/>
        <v>0</v>
      </c>
      <c r="AC112" s="2217"/>
      <c r="AD112" s="2217"/>
      <c r="AE112" s="2217"/>
      <c r="AF112" s="2217"/>
      <c r="AG112" s="2218">
        <f t="shared" si="62"/>
        <v>0</v>
      </c>
      <c r="AH112" s="2217"/>
      <c r="AI112" s="2217"/>
      <c r="AJ112" s="2217"/>
      <c r="AK112" s="2217"/>
      <c r="AL112" s="2218">
        <f t="shared" si="63"/>
        <v>0</v>
      </c>
      <c r="AM112" s="2217"/>
      <c r="AN112" s="2217"/>
      <c r="AO112" s="2217"/>
      <c r="AP112" s="2217"/>
      <c r="AQ112" s="2218">
        <f t="shared" si="64"/>
        <v>0</v>
      </c>
      <c r="AR112" s="2217"/>
      <c r="AS112" s="2217"/>
      <c r="AT112" s="2217"/>
      <c r="AU112" s="2217"/>
      <c r="AV112" s="2218">
        <f t="shared" si="65"/>
        <v>0</v>
      </c>
      <c r="AW112" s="2217"/>
      <c r="AX112" s="2217"/>
      <c r="AY112" s="2217"/>
      <c r="AZ112" s="2217"/>
      <c r="BA112" s="2218">
        <f t="shared" si="66"/>
        <v>0</v>
      </c>
      <c r="BB112" s="2217"/>
      <c r="BC112" s="2217"/>
      <c r="BD112" s="2217"/>
      <c r="BE112" s="2217"/>
      <c r="BF112" s="2218">
        <f t="shared" si="67"/>
        <v>0</v>
      </c>
      <c r="BG112" s="2217"/>
      <c r="BH112" s="2217"/>
      <c r="BI112" s="2217"/>
      <c r="BJ112" s="2217"/>
      <c r="BK112" s="2218">
        <f t="shared" si="68"/>
        <v>0</v>
      </c>
      <c r="BL112" s="2217"/>
      <c r="BM112" s="2217"/>
      <c r="BN112" s="2217"/>
      <c r="BO112" s="2217"/>
      <c r="BP112" s="2217"/>
      <c r="BQ112" s="2218">
        <f t="shared" si="69"/>
        <v>0</v>
      </c>
      <c r="BR112" s="2217"/>
      <c r="BS112" s="2217"/>
      <c r="BT112" s="2217"/>
    </row>
    <row r="113" spans="1:72">
      <c r="A113" s="2215" t="s">
        <v>2108</v>
      </c>
      <c r="B113" s="2216" t="s">
        <v>2023</v>
      </c>
      <c r="C113" s="2218">
        <f t="shared" si="56"/>
        <v>0</v>
      </c>
      <c r="D113" s="2217"/>
      <c r="E113" s="2217"/>
      <c r="F113" s="2217"/>
      <c r="G113" s="2217"/>
      <c r="H113" s="2218">
        <f t="shared" si="57"/>
        <v>0</v>
      </c>
      <c r="I113" s="2217"/>
      <c r="J113" s="2217"/>
      <c r="K113" s="2217"/>
      <c r="L113" s="2217"/>
      <c r="M113" s="2218">
        <f t="shared" si="58"/>
        <v>0</v>
      </c>
      <c r="N113" s="2217"/>
      <c r="O113" s="2217"/>
      <c r="P113" s="2217"/>
      <c r="Q113" s="2217"/>
      <c r="R113" s="2218">
        <f t="shared" si="59"/>
        <v>0</v>
      </c>
      <c r="S113" s="2217"/>
      <c r="T113" s="2217"/>
      <c r="U113" s="2217"/>
      <c r="V113" s="2217"/>
      <c r="W113" s="2218">
        <f t="shared" si="60"/>
        <v>0</v>
      </c>
      <c r="X113" s="2217"/>
      <c r="Y113" s="2217"/>
      <c r="Z113" s="2217"/>
      <c r="AA113" s="2217"/>
      <c r="AB113" s="2218">
        <f t="shared" si="61"/>
        <v>0</v>
      </c>
      <c r="AC113" s="2217"/>
      <c r="AD113" s="2217"/>
      <c r="AE113" s="2217"/>
      <c r="AF113" s="2217"/>
      <c r="AG113" s="2218">
        <f t="shared" si="62"/>
        <v>0</v>
      </c>
      <c r="AH113" s="2217"/>
      <c r="AI113" s="2217"/>
      <c r="AJ113" s="2217"/>
      <c r="AK113" s="2217"/>
      <c r="AL113" s="2218">
        <f t="shared" si="63"/>
        <v>0</v>
      </c>
      <c r="AM113" s="2217"/>
      <c r="AN113" s="2217"/>
      <c r="AO113" s="2217"/>
      <c r="AP113" s="2217"/>
      <c r="AQ113" s="2218">
        <f t="shared" si="64"/>
        <v>0</v>
      </c>
      <c r="AR113" s="2217"/>
      <c r="AS113" s="2217"/>
      <c r="AT113" s="2217"/>
      <c r="AU113" s="2217"/>
      <c r="AV113" s="2218">
        <f t="shared" si="65"/>
        <v>0</v>
      </c>
      <c r="AW113" s="2217"/>
      <c r="AX113" s="2217"/>
      <c r="AY113" s="2217"/>
      <c r="AZ113" s="2217"/>
      <c r="BA113" s="2218">
        <f t="shared" si="66"/>
        <v>0</v>
      </c>
      <c r="BB113" s="2217"/>
      <c r="BC113" s="2217"/>
      <c r="BD113" s="2217"/>
      <c r="BE113" s="2217"/>
      <c r="BF113" s="2218">
        <f t="shared" si="67"/>
        <v>0</v>
      </c>
      <c r="BG113" s="2217"/>
      <c r="BH113" s="2217"/>
      <c r="BI113" s="2217"/>
      <c r="BJ113" s="2217"/>
      <c r="BK113" s="2218">
        <f t="shared" si="68"/>
        <v>0</v>
      </c>
      <c r="BL113" s="2217"/>
      <c r="BM113" s="2217"/>
      <c r="BN113" s="2217"/>
      <c r="BO113" s="2217"/>
      <c r="BP113" s="2217"/>
      <c r="BQ113" s="2218">
        <f t="shared" si="69"/>
        <v>0</v>
      </c>
      <c r="BR113" s="2217"/>
      <c r="BS113" s="2217"/>
      <c r="BT113" s="2217"/>
    </row>
    <row r="114" spans="1:72">
      <c r="A114" s="2215" t="s">
        <v>2109</v>
      </c>
      <c r="B114" s="2216" t="s">
        <v>2023</v>
      </c>
      <c r="C114" s="2218">
        <f t="shared" si="56"/>
        <v>0</v>
      </c>
      <c r="D114" s="2217"/>
      <c r="E114" s="2217"/>
      <c r="F114" s="2217"/>
      <c r="G114" s="2217"/>
      <c r="H114" s="2218">
        <f t="shared" si="57"/>
        <v>0</v>
      </c>
      <c r="I114" s="2217"/>
      <c r="J114" s="2217"/>
      <c r="K114" s="2217"/>
      <c r="L114" s="2217"/>
      <c r="M114" s="2218">
        <f t="shared" si="58"/>
        <v>0</v>
      </c>
      <c r="N114" s="2217"/>
      <c r="O114" s="2217"/>
      <c r="P114" s="2217"/>
      <c r="Q114" s="2217"/>
      <c r="R114" s="2218">
        <f t="shared" si="59"/>
        <v>0</v>
      </c>
      <c r="S114" s="2217"/>
      <c r="T114" s="2217"/>
      <c r="U114" s="2217"/>
      <c r="V114" s="2217"/>
      <c r="W114" s="2218">
        <f t="shared" si="60"/>
        <v>0</v>
      </c>
      <c r="X114" s="2217"/>
      <c r="Y114" s="2217"/>
      <c r="Z114" s="2217"/>
      <c r="AA114" s="2217"/>
      <c r="AB114" s="2218">
        <f t="shared" si="61"/>
        <v>0</v>
      </c>
      <c r="AC114" s="2217"/>
      <c r="AD114" s="2217"/>
      <c r="AE114" s="2217"/>
      <c r="AF114" s="2217"/>
      <c r="AG114" s="2218">
        <f t="shared" si="62"/>
        <v>0</v>
      </c>
      <c r="AH114" s="2217"/>
      <c r="AI114" s="2217"/>
      <c r="AJ114" s="2217"/>
      <c r="AK114" s="2217"/>
      <c r="AL114" s="2218">
        <f t="shared" si="63"/>
        <v>0</v>
      </c>
      <c r="AM114" s="2217"/>
      <c r="AN114" s="2217"/>
      <c r="AO114" s="2217"/>
      <c r="AP114" s="2217"/>
      <c r="AQ114" s="2218">
        <f t="shared" si="64"/>
        <v>0</v>
      </c>
      <c r="AR114" s="2217"/>
      <c r="AS114" s="2217"/>
      <c r="AT114" s="2217"/>
      <c r="AU114" s="2217"/>
      <c r="AV114" s="2218">
        <f t="shared" si="65"/>
        <v>0</v>
      </c>
      <c r="AW114" s="2217"/>
      <c r="AX114" s="2217"/>
      <c r="AY114" s="2217"/>
      <c r="AZ114" s="2217"/>
      <c r="BA114" s="2218">
        <f t="shared" si="66"/>
        <v>0</v>
      </c>
      <c r="BB114" s="2217"/>
      <c r="BC114" s="2217"/>
      <c r="BD114" s="2217"/>
      <c r="BE114" s="2217"/>
      <c r="BF114" s="2218">
        <f t="shared" si="67"/>
        <v>0</v>
      </c>
      <c r="BG114" s="2217"/>
      <c r="BH114" s="2217"/>
      <c r="BI114" s="2217"/>
      <c r="BJ114" s="2217"/>
      <c r="BK114" s="2218">
        <f t="shared" si="68"/>
        <v>0</v>
      </c>
      <c r="BL114" s="2217"/>
      <c r="BM114" s="2217"/>
      <c r="BN114" s="2217"/>
      <c r="BO114" s="2217"/>
      <c r="BP114" s="2217"/>
      <c r="BQ114" s="2218">
        <f t="shared" si="69"/>
        <v>0</v>
      </c>
      <c r="BR114" s="2217"/>
      <c r="BS114" s="2217"/>
      <c r="BT114" s="2217"/>
    </row>
    <row r="115" spans="1:72">
      <c r="A115" s="2215" t="s">
        <v>2110</v>
      </c>
      <c r="B115" s="2216" t="s">
        <v>2023</v>
      </c>
      <c r="C115" s="2218">
        <f t="shared" si="56"/>
        <v>0</v>
      </c>
      <c r="D115" s="2217"/>
      <c r="E115" s="2217"/>
      <c r="F115" s="2217"/>
      <c r="G115" s="2217"/>
      <c r="H115" s="2218">
        <f t="shared" si="57"/>
        <v>0</v>
      </c>
      <c r="I115" s="2217"/>
      <c r="J115" s="2217"/>
      <c r="K115" s="2217"/>
      <c r="L115" s="2217"/>
      <c r="M115" s="2218">
        <f t="shared" si="58"/>
        <v>0</v>
      </c>
      <c r="N115" s="2217"/>
      <c r="O115" s="2217"/>
      <c r="P115" s="2217"/>
      <c r="Q115" s="2217"/>
      <c r="R115" s="2218">
        <f t="shared" si="59"/>
        <v>0</v>
      </c>
      <c r="S115" s="2217"/>
      <c r="T115" s="2217"/>
      <c r="U115" s="2217"/>
      <c r="V115" s="2217"/>
      <c r="W115" s="2218">
        <f t="shared" si="60"/>
        <v>0</v>
      </c>
      <c r="X115" s="2217"/>
      <c r="Y115" s="2217"/>
      <c r="Z115" s="2217"/>
      <c r="AA115" s="2217"/>
      <c r="AB115" s="2218">
        <f t="shared" si="61"/>
        <v>0</v>
      </c>
      <c r="AC115" s="2217"/>
      <c r="AD115" s="2217"/>
      <c r="AE115" s="2217"/>
      <c r="AF115" s="2217"/>
      <c r="AG115" s="2218">
        <f t="shared" si="62"/>
        <v>0</v>
      </c>
      <c r="AH115" s="2217"/>
      <c r="AI115" s="2217"/>
      <c r="AJ115" s="2217"/>
      <c r="AK115" s="2217"/>
      <c r="AL115" s="2218">
        <f t="shared" si="63"/>
        <v>0</v>
      </c>
      <c r="AM115" s="2217"/>
      <c r="AN115" s="2217"/>
      <c r="AO115" s="2217"/>
      <c r="AP115" s="2217"/>
      <c r="AQ115" s="2218">
        <f t="shared" si="64"/>
        <v>0</v>
      </c>
      <c r="AR115" s="2217"/>
      <c r="AS115" s="2217"/>
      <c r="AT115" s="2217"/>
      <c r="AU115" s="2217"/>
      <c r="AV115" s="2218">
        <f t="shared" si="65"/>
        <v>0</v>
      </c>
      <c r="AW115" s="2217"/>
      <c r="AX115" s="2217"/>
      <c r="AY115" s="2217"/>
      <c r="AZ115" s="2217"/>
      <c r="BA115" s="2218">
        <f t="shared" si="66"/>
        <v>0</v>
      </c>
      <c r="BB115" s="2217"/>
      <c r="BC115" s="2217"/>
      <c r="BD115" s="2217"/>
      <c r="BE115" s="2217"/>
      <c r="BF115" s="2218">
        <f t="shared" si="67"/>
        <v>0</v>
      </c>
      <c r="BG115" s="2217"/>
      <c r="BH115" s="2217"/>
      <c r="BI115" s="2217"/>
      <c r="BJ115" s="2217"/>
      <c r="BK115" s="2218">
        <f t="shared" si="68"/>
        <v>0</v>
      </c>
      <c r="BL115" s="2217"/>
      <c r="BM115" s="2217"/>
      <c r="BN115" s="2217"/>
      <c r="BO115" s="2217"/>
      <c r="BP115" s="2217"/>
      <c r="BQ115" s="2218">
        <f t="shared" si="69"/>
        <v>0</v>
      </c>
      <c r="BR115" s="2217"/>
      <c r="BS115" s="2217"/>
      <c r="BT115" s="2217"/>
    </row>
    <row r="116" spans="1:72">
      <c r="A116" s="2215"/>
      <c r="B116" s="2216"/>
      <c r="C116" s="2213"/>
      <c r="D116" s="2213"/>
      <c r="E116" s="2213"/>
      <c r="F116" s="2213"/>
      <c r="G116" s="2213"/>
      <c r="H116" s="2213"/>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2213"/>
      <c r="AD116" s="2213"/>
      <c r="AE116" s="2213"/>
      <c r="AF116" s="2213"/>
      <c r="AG116" s="2213"/>
      <c r="AH116" s="2213"/>
      <c r="AI116" s="2213"/>
      <c r="AJ116" s="2213"/>
      <c r="AK116" s="2213"/>
      <c r="AL116" s="2213"/>
      <c r="AM116" s="2213"/>
      <c r="AN116" s="2213"/>
      <c r="AO116" s="2213"/>
      <c r="AP116" s="2213"/>
      <c r="AQ116" s="2213"/>
      <c r="AR116" s="2213"/>
      <c r="AS116" s="2213"/>
      <c r="AT116" s="2213"/>
      <c r="AU116" s="2213"/>
      <c r="AV116" s="2213"/>
      <c r="AW116" s="2213"/>
      <c r="AX116" s="2213"/>
      <c r="AY116" s="2213"/>
      <c r="AZ116" s="2213"/>
      <c r="BA116" s="2213"/>
      <c r="BB116" s="2213"/>
      <c r="BC116" s="2213"/>
      <c r="BD116" s="2213"/>
      <c r="BE116" s="2213"/>
      <c r="BF116" s="2213"/>
      <c r="BG116" s="2213"/>
      <c r="BH116" s="2213"/>
      <c r="BI116" s="2213"/>
      <c r="BJ116" s="2213"/>
      <c r="BK116" s="2213"/>
      <c r="BL116" s="2213"/>
      <c r="BM116" s="2213"/>
      <c r="BN116" s="2213"/>
      <c r="BO116" s="2213"/>
      <c r="BP116" s="2213"/>
      <c r="BQ116" s="2213"/>
      <c r="BR116" s="2213"/>
      <c r="BS116" s="2213"/>
      <c r="BT116" s="2213"/>
    </row>
    <row r="117" spans="1:72" s="2214" customFormat="1">
      <c r="A117" s="2223" t="s">
        <v>2111</v>
      </c>
      <c r="B117" s="2224"/>
      <c r="C117" s="2213"/>
      <c r="D117" s="2213"/>
      <c r="E117" s="2213"/>
      <c r="F117" s="2213"/>
      <c r="G117" s="2213"/>
      <c r="H117" s="2213"/>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2213"/>
      <c r="AD117" s="2213"/>
      <c r="AE117" s="2213"/>
      <c r="AF117" s="2213"/>
      <c r="AG117" s="2213"/>
      <c r="AH117" s="2213"/>
      <c r="AI117" s="2213"/>
      <c r="AJ117" s="2213"/>
      <c r="AK117" s="2213"/>
      <c r="AL117" s="2213"/>
      <c r="AM117" s="2213"/>
      <c r="AN117" s="2213"/>
      <c r="AO117" s="2213"/>
      <c r="AP117" s="2213"/>
      <c r="AQ117" s="2213"/>
      <c r="AR117" s="2213"/>
      <c r="AS117" s="2213"/>
      <c r="AT117" s="2213"/>
      <c r="AU117" s="2213"/>
      <c r="AV117" s="2213"/>
      <c r="AW117" s="2213"/>
      <c r="AX117" s="2213"/>
      <c r="AY117" s="2213"/>
      <c r="AZ117" s="2213"/>
      <c r="BA117" s="2213"/>
      <c r="BB117" s="2213"/>
      <c r="BC117" s="2213"/>
      <c r="BD117" s="2213"/>
      <c r="BE117" s="2213"/>
      <c r="BF117" s="2213"/>
      <c r="BG117" s="2213"/>
      <c r="BH117" s="2213"/>
      <c r="BI117" s="2213"/>
      <c r="BJ117" s="2213"/>
      <c r="BK117" s="2213"/>
      <c r="BL117" s="2213"/>
      <c r="BM117" s="2213"/>
      <c r="BN117" s="2213"/>
      <c r="BO117" s="2213"/>
      <c r="BP117" s="2213"/>
      <c r="BQ117" s="2213"/>
      <c r="BR117" s="2213"/>
      <c r="BS117" s="2213"/>
      <c r="BT117" s="2213"/>
    </row>
    <row r="118" spans="1:72">
      <c r="A118" s="2227" t="s">
        <v>1454</v>
      </c>
      <c r="B118" s="2216"/>
      <c r="C118" s="2213"/>
      <c r="D118" s="2213"/>
      <c r="E118" s="2213"/>
      <c r="F118" s="2213"/>
      <c r="G118" s="2213"/>
      <c r="H118" s="2213"/>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2213"/>
      <c r="AD118" s="2213"/>
      <c r="AE118" s="2213"/>
      <c r="AF118" s="2213"/>
      <c r="AG118" s="2213"/>
      <c r="AH118" s="2213"/>
      <c r="AI118" s="2213"/>
      <c r="AJ118" s="2213"/>
      <c r="AK118" s="2213"/>
      <c r="AL118" s="2213"/>
      <c r="AM118" s="2213"/>
      <c r="AN118" s="2213"/>
      <c r="AO118" s="2213"/>
      <c r="AP118" s="2213"/>
      <c r="AQ118" s="2213"/>
      <c r="AR118" s="2213"/>
      <c r="AS118" s="2213"/>
      <c r="AT118" s="2213"/>
      <c r="AU118" s="2213"/>
      <c r="AV118" s="2213"/>
      <c r="AW118" s="2213"/>
      <c r="AX118" s="2213"/>
      <c r="AY118" s="2213"/>
      <c r="AZ118" s="2213"/>
      <c r="BA118" s="2213"/>
      <c r="BB118" s="2213"/>
      <c r="BC118" s="2213"/>
      <c r="BD118" s="2213"/>
      <c r="BE118" s="2213"/>
      <c r="BF118" s="2213"/>
      <c r="BG118" s="2213"/>
      <c r="BH118" s="2213"/>
      <c r="BI118" s="2213"/>
      <c r="BJ118" s="2213"/>
      <c r="BK118" s="2213"/>
      <c r="BL118" s="2213"/>
      <c r="BM118" s="2213"/>
      <c r="BN118" s="2213"/>
      <c r="BO118" s="2213"/>
      <c r="BP118" s="2213"/>
      <c r="BQ118" s="2213"/>
      <c r="BR118" s="2213"/>
      <c r="BS118" s="2213"/>
      <c r="BT118" s="2213"/>
    </row>
    <row r="119" spans="1:72">
      <c r="A119" s="2215" t="s">
        <v>2112</v>
      </c>
      <c r="B119" s="2216" t="s">
        <v>2023</v>
      </c>
      <c r="C119" s="2218">
        <f t="shared" ref="C119:C120" si="70">SUM(D119:G119)</f>
        <v>0</v>
      </c>
      <c r="D119" s="2217"/>
      <c r="E119" s="2217"/>
      <c r="F119" s="2217"/>
      <c r="G119" s="2217"/>
      <c r="H119" s="2218">
        <f t="shared" ref="H119:H120" si="71">SUM(I119:L119)</f>
        <v>0</v>
      </c>
      <c r="I119" s="2217"/>
      <c r="J119" s="2217"/>
      <c r="K119" s="2217"/>
      <c r="L119" s="2217"/>
      <c r="M119" s="2218">
        <f t="shared" ref="M119:M120" si="72">SUM(N119:Q119)</f>
        <v>0</v>
      </c>
      <c r="N119" s="2217"/>
      <c r="O119" s="2217"/>
      <c r="P119" s="2217"/>
      <c r="Q119" s="2217"/>
      <c r="R119" s="2218">
        <f t="shared" ref="R119:R120" si="73">SUM(S119:V119)</f>
        <v>0</v>
      </c>
      <c r="S119" s="2217"/>
      <c r="T119" s="2217"/>
      <c r="U119" s="2217"/>
      <c r="V119" s="2217"/>
      <c r="W119" s="2218">
        <f t="shared" ref="W119:W120" si="74">SUM(X119:AA119)</f>
        <v>0</v>
      </c>
      <c r="X119" s="2217"/>
      <c r="Y119" s="2217"/>
      <c r="Z119" s="2217"/>
      <c r="AA119" s="2217"/>
      <c r="AB119" s="2218">
        <f t="shared" ref="AB119:AB120" si="75">SUM(AC119:AF119)</f>
        <v>0</v>
      </c>
      <c r="AC119" s="2217"/>
      <c r="AD119" s="2217"/>
      <c r="AE119" s="2217"/>
      <c r="AF119" s="2217"/>
      <c r="AG119" s="2218">
        <f t="shared" ref="AG119:AG120" si="76">SUM(AH119:AK119)</f>
        <v>0</v>
      </c>
      <c r="AH119" s="2217"/>
      <c r="AI119" s="2217"/>
      <c r="AJ119" s="2217"/>
      <c r="AK119" s="2217"/>
      <c r="AL119" s="2218">
        <f t="shared" ref="AL119:AL120" si="77">SUM(AM119:AP119)</f>
        <v>0</v>
      </c>
      <c r="AM119" s="2217"/>
      <c r="AN119" s="2217"/>
      <c r="AO119" s="2217"/>
      <c r="AP119" s="2217"/>
      <c r="AQ119" s="2218">
        <f t="shared" ref="AQ119:AQ120" si="78">SUM(AR119:AU119)</f>
        <v>0</v>
      </c>
      <c r="AR119" s="2217"/>
      <c r="AS119" s="2217"/>
      <c r="AT119" s="2217"/>
      <c r="AU119" s="2217"/>
      <c r="AV119" s="2218">
        <f t="shared" ref="AV119:AV120" si="79">SUM(AW119:AZ119)</f>
        <v>0</v>
      </c>
      <c r="AW119" s="2217"/>
      <c r="AX119" s="2217"/>
      <c r="AY119" s="2217"/>
      <c r="AZ119" s="2217"/>
      <c r="BA119" s="2218">
        <f t="shared" ref="BA119:BA120" si="80">SUM(BB119:BE119)</f>
        <v>0</v>
      </c>
      <c r="BB119" s="2217"/>
      <c r="BC119" s="2217"/>
      <c r="BD119" s="2217"/>
      <c r="BE119" s="2217"/>
      <c r="BF119" s="2218">
        <f t="shared" ref="BF119:BF120" si="81">SUM(BG119:BJ119)</f>
        <v>0</v>
      </c>
      <c r="BG119" s="2217"/>
      <c r="BH119" s="2217"/>
      <c r="BI119" s="2217"/>
      <c r="BJ119" s="2217"/>
      <c r="BK119" s="2218">
        <f t="shared" ref="BK119:BK120" si="82">SUM(BL119:BO119)</f>
        <v>0</v>
      </c>
      <c r="BL119" s="2217"/>
      <c r="BM119" s="2217"/>
      <c r="BN119" s="2217"/>
      <c r="BO119" s="2217"/>
      <c r="BP119" s="2217"/>
      <c r="BQ119" s="2218">
        <f t="shared" ref="BQ119:BQ120" si="83">SUM(BR119:BU119)</f>
        <v>0</v>
      </c>
      <c r="BR119" s="2217"/>
      <c r="BS119" s="2217"/>
      <c r="BT119" s="2217"/>
    </row>
    <row r="120" spans="1:72">
      <c r="A120" s="2215" t="s">
        <v>2113</v>
      </c>
      <c r="B120" s="2216" t="s">
        <v>2023</v>
      </c>
      <c r="C120" s="2218">
        <f t="shared" si="70"/>
        <v>0</v>
      </c>
      <c r="D120" s="2217"/>
      <c r="E120" s="2217"/>
      <c r="F120" s="2217"/>
      <c r="G120" s="2217"/>
      <c r="H120" s="2218">
        <f t="shared" si="71"/>
        <v>0</v>
      </c>
      <c r="I120" s="2217"/>
      <c r="J120" s="2217"/>
      <c r="K120" s="2217"/>
      <c r="L120" s="2217"/>
      <c r="M120" s="2218">
        <f t="shared" si="72"/>
        <v>0</v>
      </c>
      <c r="N120" s="2217"/>
      <c r="O120" s="2217"/>
      <c r="P120" s="2217"/>
      <c r="Q120" s="2217"/>
      <c r="R120" s="2218">
        <f t="shared" si="73"/>
        <v>0</v>
      </c>
      <c r="S120" s="2217"/>
      <c r="T120" s="2217"/>
      <c r="U120" s="2217"/>
      <c r="V120" s="2217"/>
      <c r="W120" s="2218">
        <f t="shared" si="74"/>
        <v>0</v>
      </c>
      <c r="X120" s="2217"/>
      <c r="Y120" s="2217"/>
      <c r="Z120" s="2217"/>
      <c r="AA120" s="2217"/>
      <c r="AB120" s="2218">
        <f t="shared" si="75"/>
        <v>0</v>
      </c>
      <c r="AC120" s="2217"/>
      <c r="AD120" s="2217"/>
      <c r="AE120" s="2217"/>
      <c r="AF120" s="2217"/>
      <c r="AG120" s="2218">
        <f t="shared" si="76"/>
        <v>0</v>
      </c>
      <c r="AH120" s="2217"/>
      <c r="AI120" s="2217"/>
      <c r="AJ120" s="2217"/>
      <c r="AK120" s="2217"/>
      <c r="AL120" s="2218">
        <f t="shared" si="77"/>
        <v>0</v>
      </c>
      <c r="AM120" s="2217"/>
      <c r="AN120" s="2217"/>
      <c r="AO120" s="2217"/>
      <c r="AP120" s="2217"/>
      <c r="AQ120" s="2218">
        <f t="shared" si="78"/>
        <v>0</v>
      </c>
      <c r="AR120" s="2217"/>
      <c r="AS120" s="2217"/>
      <c r="AT120" s="2217"/>
      <c r="AU120" s="2217"/>
      <c r="AV120" s="2218">
        <f t="shared" si="79"/>
        <v>0</v>
      </c>
      <c r="AW120" s="2217"/>
      <c r="AX120" s="2217"/>
      <c r="AY120" s="2217"/>
      <c r="AZ120" s="2217"/>
      <c r="BA120" s="2218">
        <f t="shared" si="80"/>
        <v>0</v>
      </c>
      <c r="BB120" s="2217"/>
      <c r="BC120" s="2217"/>
      <c r="BD120" s="2217"/>
      <c r="BE120" s="2217"/>
      <c r="BF120" s="2218">
        <f t="shared" si="81"/>
        <v>0</v>
      </c>
      <c r="BG120" s="2217"/>
      <c r="BH120" s="2217"/>
      <c r="BI120" s="2217"/>
      <c r="BJ120" s="2217"/>
      <c r="BK120" s="2218">
        <f t="shared" si="82"/>
        <v>0</v>
      </c>
      <c r="BL120" s="2217"/>
      <c r="BM120" s="2217"/>
      <c r="BN120" s="2217"/>
      <c r="BO120" s="2217"/>
      <c r="BP120" s="2217"/>
      <c r="BQ120" s="2218">
        <f t="shared" si="83"/>
        <v>0</v>
      </c>
      <c r="BR120" s="2217"/>
      <c r="BS120" s="2217"/>
      <c r="BT120" s="2217"/>
    </row>
    <row r="121" spans="1:72">
      <c r="A121" s="2215"/>
      <c r="B121" s="2216"/>
      <c r="C121" s="2213"/>
      <c r="D121" s="2213"/>
      <c r="E121" s="2213"/>
      <c r="F121" s="2213"/>
      <c r="G121" s="2213"/>
      <c r="H121" s="2213"/>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2213"/>
      <c r="AD121" s="2213"/>
      <c r="AE121" s="2213"/>
      <c r="AF121" s="2213"/>
      <c r="AG121" s="2213"/>
      <c r="AH121" s="2213"/>
      <c r="AI121" s="2213"/>
      <c r="AJ121" s="2213"/>
      <c r="AK121" s="2213"/>
      <c r="AL121" s="2213"/>
      <c r="AM121" s="2213"/>
      <c r="AN121" s="2213"/>
      <c r="AO121" s="2213"/>
      <c r="AP121" s="2213"/>
      <c r="AQ121" s="2213"/>
      <c r="AR121" s="2213"/>
      <c r="AS121" s="2213"/>
      <c r="AT121" s="2213"/>
      <c r="AU121" s="2213"/>
      <c r="AV121" s="2213"/>
      <c r="AW121" s="2213"/>
      <c r="AX121" s="2213"/>
      <c r="AY121" s="2213"/>
      <c r="AZ121" s="2213"/>
      <c r="BA121" s="2213"/>
      <c r="BB121" s="2213"/>
      <c r="BC121" s="2213"/>
      <c r="BD121" s="2213"/>
      <c r="BE121" s="2213"/>
      <c r="BF121" s="2213"/>
      <c r="BG121" s="2213"/>
      <c r="BH121" s="2213"/>
      <c r="BI121" s="2213"/>
      <c r="BJ121" s="2213"/>
      <c r="BK121" s="2213"/>
      <c r="BL121" s="2213"/>
      <c r="BM121" s="2213"/>
      <c r="BN121" s="2213"/>
      <c r="BO121" s="2213"/>
      <c r="BP121" s="2213"/>
      <c r="BQ121" s="2213"/>
      <c r="BR121" s="2213"/>
      <c r="BS121" s="2213"/>
      <c r="BT121" s="2213"/>
    </row>
    <row r="122" spans="1:72">
      <c r="A122" s="2227" t="s">
        <v>2114</v>
      </c>
      <c r="B122" s="2216"/>
      <c r="C122" s="2213"/>
      <c r="D122" s="2213"/>
      <c r="E122" s="2213"/>
      <c r="F122" s="2213"/>
      <c r="G122" s="2213"/>
      <c r="H122" s="2213"/>
      <c r="I122" s="2213"/>
      <c r="J122" s="2213"/>
      <c r="K122" s="2213"/>
      <c r="L122" s="2213"/>
      <c r="M122" s="2213"/>
      <c r="N122" s="2213"/>
      <c r="O122" s="2213"/>
      <c r="P122" s="2213"/>
      <c r="Q122" s="2213"/>
      <c r="R122" s="2213"/>
      <c r="S122" s="2213"/>
      <c r="T122" s="2213"/>
      <c r="U122" s="2213"/>
      <c r="V122" s="2213"/>
      <c r="W122" s="2213"/>
      <c r="X122" s="2213"/>
      <c r="Y122" s="2213"/>
      <c r="Z122" s="2213"/>
      <c r="AA122" s="2213"/>
      <c r="AB122" s="2213"/>
      <c r="AC122" s="2213"/>
      <c r="AD122" s="2213"/>
      <c r="AE122" s="2213"/>
      <c r="AF122" s="2213"/>
      <c r="AG122" s="2213"/>
      <c r="AH122" s="2213"/>
      <c r="AI122" s="2213"/>
      <c r="AJ122" s="2213"/>
      <c r="AK122" s="2213"/>
      <c r="AL122" s="2213"/>
      <c r="AM122" s="2213"/>
      <c r="AN122" s="2213"/>
      <c r="AO122" s="2213"/>
      <c r="AP122" s="2213"/>
      <c r="AQ122" s="2213"/>
      <c r="AR122" s="2213"/>
      <c r="AS122" s="2213"/>
      <c r="AT122" s="2213"/>
      <c r="AU122" s="2213"/>
      <c r="AV122" s="2213"/>
      <c r="AW122" s="2213"/>
      <c r="AX122" s="2213"/>
      <c r="AY122" s="2213"/>
      <c r="AZ122" s="2213"/>
      <c r="BA122" s="2213"/>
      <c r="BB122" s="2213"/>
      <c r="BC122" s="2213"/>
      <c r="BD122" s="2213"/>
      <c r="BE122" s="2213"/>
      <c r="BF122" s="2213"/>
      <c r="BG122" s="2213"/>
      <c r="BH122" s="2213"/>
      <c r="BI122" s="2213"/>
      <c r="BJ122" s="2213"/>
      <c r="BK122" s="2213"/>
      <c r="BL122" s="2213"/>
      <c r="BM122" s="2213"/>
      <c r="BN122" s="2213"/>
      <c r="BO122" s="2213"/>
      <c r="BP122" s="2213"/>
      <c r="BQ122" s="2213"/>
      <c r="BR122" s="2213"/>
      <c r="BS122" s="2213"/>
      <c r="BT122" s="2213"/>
    </row>
    <row r="123" spans="1:72">
      <c r="A123" s="2215" t="s">
        <v>2115</v>
      </c>
      <c r="B123" s="2216" t="s">
        <v>2023</v>
      </c>
      <c r="C123" s="2218">
        <f t="shared" ref="C123:C124" si="84">SUM(D123:G123)</f>
        <v>0</v>
      </c>
      <c r="D123" s="2217"/>
      <c r="E123" s="2217"/>
      <c r="F123" s="2217"/>
      <c r="G123" s="2217"/>
      <c r="H123" s="2218">
        <f t="shared" ref="H123:H124" si="85">SUM(I123:L123)</f>
        <v>0</v>
      </c>
      <c r="I123" s="2217"/>
      <c r="J123" s="2217"/>
      <c r="K123" s="2217"/>
      <c r="L123" s="2217"/>
      <c r="M123" s="2218">
        <f t="shared" ref="M123:M124" si="86">SUM(N123:Q123)</f>
        <v>0</v>
      </c>
      <c r="N123" s="2217"/>
      <c r="O123" s="2217"/>
      <c r="P123" s="2217"/>
      <c r="Q123" s="2217"/>
      <c r="R123" s="2218">
        <f t="shared" ref="R123:R124" si="87">SUM(S123:V123)</f>
        <v>0</v>
      </c>
      <c r="S123" s="2217"/>
      <c r="T123" s="2217"/>
      <c r="U123" s="2217"/>
      <c r="V123" s="2217"/>
      <c r="W123" s="2218">
        <f t="shared" ref="W123:W124" si="88">SUM(X123:AA123)</f>
        <v>0</v>
      </c>
      <c r="X123" s="2217"/>
      <c r="Y123" s="2217"/>
      <c r="Z123" s="2217"/>
      <c r="AA123" s="2217"/>
      <c r="AB123" s="2218">
        <f t="shared" ref="AB123:AB124" si="89">SUM(AC123:AF123)</f>
        <v>0</v>
      </c>
      <c r="AC123" s="2217"/>
      <c r="AD123" s="2217"/>
      <c r="AE123" s="2217"/>
      <c r="AF123" s="2217"/>
      <c r="AG123" s="2218">
        <f t="shared" ref="AG123:AG124" si="90">SUM(AH123:AK123)</f>
        <v>0</v>
      </c>
      <c r="AH123" s="2217"/>
      <c r="AI123" s="2217"/>
      <c r="AJ123" s="2217"/>
      <c r="AK123" s="2217"/>
      <c r="AL123" s="2218">
        <f t="shared" ref="AL123:AL124" si="91">SUM(AM123:AP123)</f>
        <v>0</v>
      </c>
      <c r="AM123" s="2217"/>
      <c r="AN123" s="2217"/>
      <c r="AO123" s="2217"/>
      <c r="AP123" s="2217"/>
      <c r="AQ123" s="2218">
        <f t="shared" ref="AQ123:AQ124" si="92">SUM(AR123:AU123)</f>
        <v>0</v>
      </c>
      <c r="AR123" s="2217"/>
      <c r="AS123" s="2217"/>
      <c r="AT123" s="2217"/>
      <c r="AU123" s="2217"/>
      <c r="AV123" s="2218">
        <f t="shared" ref="AV123:AV124" si="93">SUM(AW123:AZ123)</f>
        <v>0</v>
      </c>
      <c r="AW123" s="2217"/>
      <c r="AX123" s="2217"/>
      <c r="AY123" s="2217"/>
      <c r="AZ123" s="2217"/>
      <c r="BA123" s="2218">
        <f t="shared" ref="BA123:BA124" si="94">SUM(BB123:BE123)</f>
        <v>0</v>
      </c>
      <c r="BB123" s="2217"/>
      <c r="BC123" s="2217"/>
      <c r="BD123" s="2217"/>
      <c r="BE123" s="2217"/>
      <c r="BF123" s="2218">
        <f t="shared" ref="BF123:BF124" si="95">SUM(BG123:BJ123)</f>
        <v>0</v>
      </c>
      <c r="BG123" s="2217"/>
      <c r="BH123" s="2217"/>
      <c r="BI123" s="2217"/>
      <c r="BJ123" s="2217"/>
      <c r="BK123" s="2218">
        <f t="shared" ref="BK123:BK124" si="96">SUM(BL123:BO123)</f>
        <v>0</v>
      </c>
      <c r="BL123" s="2217"/>
      <c r="BM123" s="2217"/>
      <c r="BN123" s="2217"/>
      <c r="BO123" s="2217"/>
      <c r="BP123" s="2217"/>
      <c r="BQ123" s="2218">
        <f t="shared" ref="BQ123:BQ124" si="97">SUM(BR123:BU123)</f>
        <v>0</v>
      </c>
      <c r="BR123" s="2217"/>
      <c r="BS123" s="2217"/>
      <c r="BT123" s="2217"/>
    </row>
    <row r="124" spans="1:72">
      <c r="A124" s="2215" t="s">
        <v>2116</v>
      </c>
      <c r="B124" s="2216" t="s">
        <v>2023</v>
      </c>
      <c r="C124" s="2218">
        <f t="shared" si="84"/>
        <v>0</v>
      </c>
      <c r="D124" s="2217"/>
      <c r="E124" s="2217"/>
      <c r="F124" s="2217"/>
      <c r="G124" s="2217"/>
      <c r="H124" s="2218">
        <f t="shared" si="85"/>
        <v>0</v>
      </c>
      <c r="I124" s="2217"/>
      <c r="J124" s="2217"/>
      <c r="K124" s="2217"/>
      <c r="L124" s="2217"/>
      <c r="M124" s="2218">
        <f t="shared" si="86"/>
        <v>0</v>
      </c>
      <c r="N124" s="2217"/>
      <c r="O124" s="2217"/>
      <c r="P124" s="2217"/>
      <c r="Q124" s="2217"/>
      <c r="R124" s="2218">
        <f t="shared" si="87"/>
        <v>0</v>
      </c>
      <c r="S124" s="2217"/>
      <c r="T124" s="2217"/>
      <c r="U124" s="2217"/>
      <c r="V124" s="2217"/>
      <c r="W124" s="2218">
        <f t="shared" si="88"/>
        <v>0</v>
      </c>
      <c r="X124" s="2217"/>
      <c r="Y124" s="2217"/>
      <c r="Z124" s="2217"/>
      <c r="AA124" s="2217"/>
      <c r="AB124" s="2218">
        <f t="shared" si="89"/>
        <v>0</v>
      </c>
      <c r="AC124" s="2217"/>
      <c r="AD124" s="2217"/>
      <c r="AE124" s="2217"/>
      <c r="AF124" s="2217"/>
      <c r="AG124" s="2218">
        <f t="shared" si="90"/>
        <v>0</v>
      </c>
      <c r="AH124" s="2217"/>
      <c r="AI124" s="2217"/>
      <c r="AJ124" s="2217"/>
      <c r="AK124" s="2217"/>
      <c r="AL124" s="2218">
        <f t="shared" si="91"/>
        <v>0</v>
      </c>
      <c r="AM124" s="2217"/>
      <c r="AN124" s="2217"/>
      <c r="AO124" s="2217"/>
      <c r="AP124" s="2217"/>
      <c r="AQ124" s="2218">
        <f t="shared" si="92"/>
        <v>0</v>
      </c>
      <c r="AR124" s="2217"/>
      <c r="AS124" s="2217"/>
      <c r="AT124" s="2217"/>
      <c r="AU124" s="2217"/>
      <c r="AV124" s="2218">
        <f t="shared" si="93"/>
        <v>0</v>
      </c>
      <c r="AW124" s="2217"/>
      <c r="AX124" s="2217"/>
      <c r="AY124" s="2217"/>
      <c r="AZ124" s="2217"/>
      <c r="BA124" s="2218">
        <f t="shared" si="94"/>
        <v>0</v>
      </c>
      <c r="BB124" s="2217"/>
      <c r="BC124" s="2217"/>
      <c r="BD124" s="2217"/>
      <c r="BE124" s="2217"/>
      <c r="BF124" s="2218">
        <f t="shared" si="95"/>
        <v>0</v>
      </c>
      <c r="BG124" s="2217"/>
      <c r="BH124" s="2217"/>
      <c r="BI124" s="2217"/>
      <c r="BJ124" s="2217"/>
      <c r="BK124" s="2218">
        <f t="shared" si="96"/>
        <v>0</v>
      </c>
      <c r="BL124" s="2217"/>
      <c r="BM124" s="2217"/>
      <c r="BN124" s="2217"/>
      <c r="BO124" s="2217"/>
      <c r="BP124" s="2217"/>
      <c r="BQ124" s="2218">
        <f t="shared" si="97"/>
        <v>0</v>
      </c>
      <c r="BR124" s="2217"/>
      <c r="BS124" s="2217"/>
      <c r="BT124" s="2217"/>
    </row>
    <row r="125" spans="1:72">
      <c r="A125" s="2215"/>
      <c r="B125" s="2216"/>
      <c r="C125" s="2213"/>
      <c r="D125" s="2213"/>
      <c r="E125" s="2213"/>
      <c r="F125" s="2213"/>
      <c r="G125" s="2213"/>
      <c r="H125" s="2213"/>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3"/>
      <c r="AR125" s="2213"/>
      <c r="AS125" s="2213"/>
      <c r="AT125" s="2213"/>
      <c r="AU125" s="2213"/>
      <c r="AV125" s="2213"/>
      <c r="AW125" s="2213"/>
      <c r="AX125" s="2213"/>
      <c r="AY125" s="2213"/>
      <c r="AZ125" s="2213"/>
      <c r="BA125" s="2213"/>
      <c r="BB125" s="2213"/>
      <c r="BC125" s="2213"/>
      <c r="BD125" s="2213"/>
      <c r="BE125" s="2213"/>
      <c r="BF125" s="2213"/>
      <c r="BG125" s="2213"/>
      <c r="BH125" s="2213"/>
      <c r="BI125" s="2213"/>
      <c r="BJ125" s="2213"/>
      <c r="BK125" s="2213"/>
      <c r="BL125" s="2213"/>
      <c r="BM125" s="2213"/>
      <c r="BN125" s="2213"/>
      <c r="BO125" s="2213"/>
      <c r="BP125" s="2213"/>
      <c r="BQ125" s="2213"/>
      <c r="BR125" s="2213"/>
      <c r="BS125" s="2213"/>
      <c r="BT125" s="2213"/>
    </row>
    <row r="126" spans="1:72">
      <c r="A126" s="2227" t="s">
        <v>1955</v>
      </c>
      <c r="B126" s="2216"/>
      <c r="C126" s="2213"/>
      <c r="D126" s="2213"/>
      <c r="E126" s="2213"/>
      <c r="F126" s="2213"/>
      <c r="G126" s="2213"/>
      <c r="H126" s="2213"/>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2213"/>
      <c r="AD126" s="2213"/>
      <c r="AE126" s="2213"/>
      <c r="AF126" s="2213"/>
      <c r="AG126" s="2213"/>
      <c r="AH126" s="2213"/>
      <c r="AI126" s="2213"/>
      <c r="AJ126" s="2213"/>
      <c r="AK126" s="2213"/>
      <c r="AL126" s="2213"/>
      <c r="AM126" s="2213"/>
      <c r="AN126" s="2213"/>
      <c r="AO126" s="2213"/>
      <c r="AP126" s="2213"/>
      <c r="AQ126" s="2213"/>
      <c r="AR126" s="2213"/>
      <c r="AS126" s="2213"/>
      <c r="AT126" s="2213"/>
      <c r="AU126" s="2213"/>
      <c r="AV126" s="2213"/>
      <c r="AW126" s="2213"/>
      <c r="AX126" s="2213"/>
      <c r="AY126" s="2213"/>
      <c r="AZ126" s="2213"/>
      <c r="BA126" s="2213"/>
      <c r="BB126" s="2213"/>
      <c r="BC126" s="2213"/>
      <c r="BD126" s="2213"/>
      <c r="BE126" s="2213"/>
      <c r="BF126" s="2213"/>
      <c r="BG126" s="2213"/>
      <c r="BH126" s="2213"/>
      <c r="BI126" s="2213"/>
      <c r="BJ126" s="2213"/>
      <c r="BK126" s="2213"/>
      <c r="BL126" s="2213"/>
      <c r="BM126" s="2213"/>
      <c r="BN126" s="2213"/>
      <c r="BO126" s="2213"/>
      <c r="BP126" s="2213"/>
      <c r="BQ126" s="2213"/>
      <c r="BR126" s="2213"/>
      <c r="BS126" s="2213"/>
      <c r="BT126" s="2213"/>
    </row>
    <row r="127" spans="1:72">
      <c r="A127" s="2215" t="s">
        <v>1960</v>
      </c>
      <c r="B127" s="2216" t="s">
        <v>2023</v>
      </c>
      <c r="C127" s="2218">
        <f t="shared" ref="C127:C165" si="98">SUM(D127:G127)</f>
        <v>0</v>
      </c>
      <c r="D127" s="2217"/>
      <c r="E127" s="2217"/>
      <c r="F127" s="2217"/>
      <c r="G127" s="2217"/>
      <c r="H127" s="2218">
        <f t="shared" ref="H127:H165" si="99">SUM(I127:L127)</f>
        <v>0</v>
      </c>
      <c r="I127" s="2217"/>
      <c r="J127" s="2217"/>
      <c r="K127" s="2217"/>
      <c r="L127" s="2217"/>
      <c r="M127" s="2218">
        <f t="shared" ref="M127:M165" si="100">SUM(N127:Q127)</f>
        <v>0</v>
      </c>
      <c r="N127" s="2217"/>
      <c r="O127" s="2217"/>
      <c r="P127" s="2217"/>
      <c r="Q127" s="2217"/>
      <c r="R127" s="2218">
        <f t="shared" ref="R127:R165" si="101">SUM(S127:V127)</f>
        <v>0</v>
      </c>
      <c r="S127" s="2217"/>
      <c r="T127" s="2217"/>
      <c r="U127" s="2217"/>
      <c r="V127" s="2217"/>
      <c r="W127" s="2218">
        <f t="shared" ref="W127:W165" si="102">SUM(X127:AA127)</f>
        <v>0</v>
      </c>
      <c r="X127" s="2217"/>
      <c r="Y127" s="2217"/>
      <c r="Z127" s="2217"/>
      <c r="AA127" s="2217"/>
      <c r="AB127" s="2218">
        <f t="shared" ref="AB127:AB165" si="103">SUM(AC127:AF127)</f>
        <v>0</v>
      </c>
      <c r="AC127" s="2217"/>
      <c r="AD127" s="2217"/>
      <c r="AE127" s="2217"/>
      <c r="AF127" s="2217"/>
      <c r="AG127" s="2218">
        <f t="shared" ref="AG127:AG165" si="104">SUM(AH127:AK127)</f>
        <v>0</v>
      </c>
      <c r="AH127" s="2217"/>
      <c r="AI127" s="2217"/>
      <c r="AJ127" s="2217"/>
      <c r="AK127" s="2217"/>
      <c r="AL127" s="2218">
        <f t="shared" ref="AL127:AL165" si="105">SUM(AM127:AP127)</f>
        <v>0</v>
      </c>
      <c r="AM127" s="2217"/>
      <c r="AN127" s="2217"/>
      <c r="AO127" s="2217"/>
      <c r="AP127" s="2217"/>
      <c r="AQ127" s="2218">
        <f t="shared" ref="AQ127:AQ165" si="106">SUM(AR127:AU127)</f>
        <v>0</v>
      </c>
      <c r="AR127" s="2217"/>
      <c r="AS127" s="2217"/>
      <c r="AT127" s="2217"/>
      <c r="AU127" s="2217"/>
      <c r="AV127" s="2218">
        <f t="shared" ref="AV127:AV165" si="107">SUM(AW127:AZ127)</f>
        <v>0</v>
      </c>
      <c r="AW127" s="2217"/>
      <c r="AX127" s="2217"/>
      <c r="AY127" s="2217"/>
      <c r="AZ127" s="2217"/>
      <c r="BA127" s="2218">
        <f t="shared" ref="BA127:BA165" si="108">SUM(BB127:BE127)</f>
        <v>0</v>
      </c>
      <c r="BB127" s="2217"/>
      <c r="BC127" s="2217"/>
      <c r="BD127" s="2217"/>
      <c r="BE127" s="2217"/>
      <c r="BF127" s="2218">
        <f t="shared" ref="BF127:BF165" si="109">SUM(BG127:BJ127)</f>
        <v>0</v>
      </c>
      <c r="BG127" s="2217"/>
      <c r="BH127" s="2217"/>
      <c r="BI127" s="2217"/>
      <c r="BJ127" s="2217"/>
      <c r="BK127" s="2218">
        <f t="shared" ref="BK127:BK165" si="110">SUM(BL127:BO127)</f>
        <v>0</v>
      </c>
      <c r="BL127" s="2217"/>
      <c r="BM127" s="2217"/>
      <c r="BN127" s="2217"/>
      <c r="BO127" s="2217"/>
      <c r="BP127" s="2217"/>
      <c r="BQ127" s="2218">
        <f t="shared" ref="BQ127:BQ165" si="111">SUM(BR127:BU127)</f>
        <v>0</v>
      </c>
      <c r="BR127" s="2217"/>
      <c r="BS127" s="2217"/>
      <c r="BT127" s="2217"/>
    </row>
    <row r="128" spans="1:72">
      <c r="A128" s="2215" t="s">
        <v>1961</v>
      </c>
      <c r="B128" s="2216" t="s">
        <v>2023</v>
      </c>
      <c r="C128" s="2218">
        <f t="shared" si="98"/>
        <v>0</v>
      </c>
      <c r="D128" s="2217"/>
      <c r="E128" s="2217"/>
      <c r="F128" s="2217"/>
      <c r="G128" s="2217"/>
      <c r="H128" s="2218">
        <f t="shared" si="99"/>
        <v>0</v>
      </c>
      <c r="I128" s="2217"/>
      <c r="J128" s="2217"/>
      <c r="K128" s="2217"/>
      <c r="L128" s="2217"/>
      <c r="M128" s="2218">
        <f t="shared" si="100"/>
        <v>0</v>
      </c>
      <c r="N128" s="2217"/>
      <c r="O128" s="2217"/>
      <c r="P128" s="2217"/>
      <c r="Q128" s="2217"/>
      <c r="R128" s="2218">
        <f t="shared" si="101"/>
        <v>0</v>
      </c>
      <c r="S128" s="2217"/>
      <c r="T128" s="2217"/>
      <c r="U128" s="2217"/>
      <c r="V128" s="2217"/>
      <c r="W128" s="2218">
        <f t="shared" si="102"/>
        <v>0</v>
      </c>
      <c r="X128" s="2217"/>
      <c r="Y128" s="2217"/>
      <c r="Z128" s="2217"/>
      <c r="AA128" s="2217"/>
      <c r="AB128" s="2218">
        <f t="shared" si="103"/>
        <v>0</v>
      </c>
      <c r="AC128" s="2217"/>
      <c r="AD128" s="2217"/>
      <c r="AE128" s="2217"/>
      <c r="AF128" s="2217"/>
      <c r="AG128" s="2218">
        <f t="shared" si="104"/>
        <v>0</v>
      </c>
      <c r="AH128" s="2217"/>
      <c r="AI128" s="2217"/>
      <c r="AJ128" s="2217"/>
      <c r="AK128" s="2217"/>
      <c r="AL128" s="2218">
        <f t="shared" si="105"/>
        <v>0</v>
      </c>
      <c r="AM128" s="2217"/>
      <c r="AN128" s="2217"/>
      <c r="AO128" s="2217"/>
      <c r="AP128" s="2217"/>
      <c r="AQ128" s="2218">
        <f t="shared" si="106"/>
        <v>0</v>
      </c>
      <c r="AR128" s="2217"/>
      <c r="AS128" s="2217"/>
      <c r="AT128" s="2217"/>
      <c r="AU128" s="2217"/>
      <c r="AV128" s="2218">
        <f t="shared" si="107"/>
        <v>0</v>
      </c>
      <c r="AW128" s="2217"/>
      <c r="AX128" s="2217"/>
      <c r="AY128" s="2217"/>
      <c r="AZ128" s="2217"/>
      <c r="BA128" s="2218">
        <f t="shared" si="108"/>
        <v>0</v>
      </c>
      <c r="BB128" s="2217"/>
      <c r="BC128" s="2217"/>
      <c r="BD128" s="2217"/>
      <c r="BE128" s="2217"/>
      <c r="BF128" s="2218">
        <f t="shared" si="109"/>
        <v>0</v>
      </c>
      <c r="BG128" s="2217"/>
      <c r="BH128" s="2217"/>
      <c r="BI128" s="2217"/>
      <c r="BJ128" s="2217"/>
      <c r="BK128" s="2218">
        <f t="shared" si="110"/>
        <v>0</v>
      </c>
      <c r="BL128" s="2217"/>
      <c r="BM128" s="2217"/>
      <c r="BN128" s="2217"/>
      <c r="BO128" s="2217"/>
      <c r="BP128" s="2217"/>
      <c r="BQ128" s="2218">
        <f t="shared" si="111"/>
        <v>0</v>
      </c>
      <c r="BR128" s="2217"/>
      <c r="BS128" s="2217"/>
      <c r="BT128" s="2217"/>
    </row>
    <row r="129" spans="1:72">
      <c r="A129" s="2215" t="s">
        <v>2117</v>
      </c>
      <c r="B129" s="2216" t="s">
        <v>2023</v>
      </c>
      <c r="C129" s="2218">
        <f t="shared" si="98"/>
        <v>0</v>
      </c>
      <c r="D129" s="2217"/>
      <c r="E129" s="2217"/>
      <c r="F129" s="2217"/>
      <c r="G129" s="2217"/>
      <c r="H129" s="2218">
        <f t="shared" si="99"/>
        <v>0</v>
      </c>
      <c r="I129" s="2217"/>
      <c r="J129" s="2217"/>
      <c r="K129" s="2217"/>
      <c r="L129" s="2217"/>
      <c r="M129" s="2218">
        <f t="shared" si="100"/>
        <v>0</v>
      </c>
      <c r="N129" s="2217"/>
      <c r="O129" s="2217"/>
      <c r="P129" s="2217"/>
      <c r="Q129" s="2217"/>
      <c r="R129" s="2218">
        <f t="shared" si="101"/>
        <v>0</v>
      </c>
      <c r="S129" s="2217"/>
      <c r="T129" s="2217"/>
      <c r="U129" s="2217"/>
      <c r="V129" s="2217"/>
      <c r="W129" s="2218">
        <f t="shared" si="102"/>
        <v>0</v>
      </c>
      <c r="X129" s="2217"/>
      <c r="Y129" s="2217"/>
      <c r="Z129" s="2217"/>
      <c r="AA129" s="2217"/>
      <c r="AB129" s="2218">
        <f t="shared" si="103"/>
        <v>0</v>
      </c>
      <c r="AC129" s="2217"/>
      <c r="AD129" s="2217"/>
      <c r="AE129" s="2217"/>
      <c r="AF129" s="2217"/>
      <c r="AG129" s="2218">
        <f t="shared" si="104"/>
        <v>0</v>
      </c>
      <c r="AH129" s="2217"/>
      <c r="AI129" s="2217"/>
      <c r="AJ129" s="2217"/>
      <c r="AK129" s="2217"/>
      <c r="AL129" s="2218">
        <f t="shared" si="105"/>
        <v>0</v>
      </c>
      <c r="AM129" s="2217"/>
      <c r="AN129" s="2217"/>
      <c r="AO129" s="2217"/>
      <c r="AP129" s="2217"/>
      <c r="AQ129" s="2218">
        <f t="shared" si="106"/>
        <v>0</v>
      </c>
      <c r="AR129" s="2217"/>
      <c r="AS129" s="2217"/>
      <c r="AT129" s="2217"/>
      <c r="AU129" s="2217"/>
      <c r="AV129" s="2218">
        <f t="shared" si="107"/>
        <v>0</v>
      </c>
      <c r="AW129" s="2217"/>
      <c r="AX129" s="2217"/>
      <c r="AY129" s="2217"/>
      <c r="AZ129" s="2217"/>
      <c r="BA129" s="2218">
        <f t="shared" si="108"/>
        <v>0</v>
      </c>
      <c r="BB129" s="2217"/>
      <c r="BC129" s="2217"/>
      <c r="BD129" s="2217"/>
      <c r="BE129" s="2217"/>
      <c r="BF129" s="2218">
        <f t="shared" si="109"/>
        <v>0</v>
      </c>
      <c r="BG129" s="2217"/>
      <c r="BH129" s="2217"/>
      <c r="BI129" s="2217"/>
      <c r="BJ129" s="2217"/>
      <c r="BK129" s="2218">
        <f t="shared" si="110"/>
        <v>0</v>
      </c>
      <c r="BL129" s="2217"/>
      <c r="BM129" s="2217"/>
      <c r="BN129" s="2217"/>
      <c r="BO129" s="2217"/>
      <c r="BP129" s="2217"/>
      <c r="BQ129" s="2218">
        <f t="shared" si="111"/>
        <v>0</v>
      </c>
      <c r="BR129" s="2217"/>
      <c r="BS129" s="2217"/>
      <c r="BT129" s="2217"/>
    </row>
    <row r="130" spans="1:72">
      <c r="A130" s="2215" t="s">
        <v>2118</v>
      </c>
      <c r="B130" s="2216" t="s">
        <v>2023</v>
      </c>
      <c r="C130" s="2218">
        <f t="shared" si="98"/>
        <v>0</v>
      </c>
      <c r="D130" s="2217"/>
      <c r="E130" s="2217"/>
      <c r="F130" s="2217"/>
      <c r="G130" s="2217"/>
      <c r="H130" s="2218">
        <f t="shared" si="99"/>
        <v>0</v>
      </c>
      <c r="I130" s="2217"/>
      <c r="J130" s="2217"/>
      <c r="K130" s="2217"/>
      <c r="L130" s="2217"/>
      <c r="M130" s="2218">
        <f t="shared" si="100"/>
        <v>0</v>
      </c>
      <c r="N130" s="2217"/>
      <c r="O130" s="2217"/>
      <c r="P130" s="2217"/>
      <c r="Q130" s="2217"/>
      <c r="R130" s="2218">
        <f t="shared" si="101"/>
        <v>0</v>
      </c>
      <c r="S130" s="2217"/>
      <c r="T130" s="2217"/>
      <c r="U130" s="2217"/>
      <c r="V130" s="2217"/>
      <c r="W130" s="2218">
        <f t="shared" si="102"/>
        <v>0</v>
      </c>
      <c r="X130" s="2217"/>
      <c r="Y130" s="2217"/>
      <c r="Z130" s="2217"/>
      <c r="AA130" s="2217"/>
      <c r="AB130" s="2218">
        <f t="shared" si="103"/>
        <v>0</v>
      </c>
      <c r="AC130" s="2217"/>
      <c r="AD130" s="2217"/>
      <c r="AE130" s="2217"/>
      <c r="AF130" s="2217"/>
      <c r="AG130" s="2218">
        <f t="shared" si="104"/>
        <v>0</v>
      </c>
      <c r="AH130" s="2217"/>
      <c r="AI130" s="2217"/>
      <c r="AJ130" s="2217"/>
      <c r="AK130" s="2217"/>
      <c r="AL130" s="2218">
        <f t="shared" si="105"/>
        <v>0</v>
      </c>
      <c r="AM130" s="2217"/>
      <c r="AN130" s="2217"/>
      <c r="AO130" s="2217"/>
      <c r="AP130" s="2217"/>
      <c r="AQ130" s="2218">
        <f t="shared" si="106"/>
        <v>0</v>
      </c>
      <c r="AR130" s="2217"/>
      <c r="AS130" s="2217"/>
      <c r="AT130" s="2217"/>
      <c r="AU130" s="2217"/>
      <c r="AV130" s="2218">
        <f t="shared" si="107"/>
        <v>0</v>
      </c>
      <c r="AW130" s="2217"/>
      <c r="AX130" s="2217"/>
      <c r="AY130" s="2217"/>
      <c r="AZ130" s="2217"/>
      <c r="BA130" s="2218">
        <f t="shared" si="108"/>
        <v>0</v>
      </c>
      <c r="BB130" s="2217"/>
      <c r="BC130" s="2217"/>
      <c r="BD130" s="2217"/>
      <c r="BE130" s="2217"/>
      <c r="BF130" s="2218">
        <f t="shared" si="109"/>
        <v>0</v>
      </c>
      <c r="BG130" s="2217"/>
      <c r="BH130" s="2217"/>
      <c r="BI130" s="2217"/>
      <c r="BJ130" s="2217"/>
      <c r="BK130" s="2218">
        <f t="shared" si="110"/>
        <v>0</v>
      </c>
      <c r="BL130" s="2217"/>
      <c r="BM130" s="2217"/>
      <c r="BN130" s="2217"/>
      <c r="BO130" s="2217"/>
      <c r="BP130" s="2217"/>
      <c r="BQ130" s="2218">
        <f t="shared" si="111"/>
        <v>0</v>
      </c>
      <c r="BR130" s="2217"/>
      <c r="BS130" s="2217"/>
      <c r="BT130" s="2217"/>
    </row>
    <row r="131" spans="1:72">
      <c r="A131" s="2215" t="s">
        <v>2119</v>
      </c>
      <c r="B131" s="2216" t="s">
        <v>2023</v>
      </c>
      <c r="C131" s="2218">
        <f t="shared" si="98"/>
        <v>0</v>
      </c>
      <c r="D131" s="2217"/>
      <c r="E131" s="2217"/>
      <c r="F131" s="2217"/>
      <c r="G131" s="2217"/>
      <c r="H131" s="2218">
        <f t="shared" si="99"/>
        <v>0</v>
      </c>
      <c r="I131" s="2217"/>
      <c r="J131" s="2217"/>
      <c r="K131" s="2217"/>
      <c r="L131" s="2217"/>
      <c r="M131" s="2218">
        <f t="shared" si="100"/>
        <v>0</v>
      </c>
      <c r="N131" s="2217"/>
      <c r="O131" s="2217"/>
      <c r="P131" s="2217"/>
      <c r="Q131" s="2217"/>
      <c r="R131" s="2218">
        <f t="shared" si="101"/>
        <v>0</v>
      </c>
      <c r="S131" s="2217"/>
      <c r="T131" s="2217"/>
      <c r="U131" s="2217"/>
      <c r="V131" s="2217"/>
      <c r="W131" s="2218">
        <f t="shared" si="102"/>
        <v>0</v>
      </c>
      <c r="X131" s="2217"/>
      <c r="Y131" s="2217"/>
      <c r="Z131" s="2217"/>
      <c r="AA131" s="2217"/>
      <c r="AB131" s="2218">
        <f t="shared" si="103"/>
        <v>0</v>
      </c>
      <c r="AC131" s="2217"/>
      <c r="AD131" s="2217"/>
      <c r="AE131" s="2217"/>
      <c r="AF131" s="2217"/>
      <c r="AG131" s="2218">
        <f t="shared" si="104"/>
        <v>0</v>
      </c>
      <c r="AH131" s="2217"/>
      <c r="AI131" s="2217"/>
      <c r="AJ131" s="2217"/>
      <c r="AK131" s="2217"/>
      <c r="AL131" s="2218">
        <f t="shared" si="105"/>
        <v>0</v>
      </c>
      <c r="AM131" s="2217"/>
      <c r="AN131" s="2217"/>
      <c r="AO131" s="2217"/>
      <c r="AP131" s="2217"/>
      <c r="AQ131" s="2218">
        <f t="shared" si="106"/>
        <v>0</v>
      </c>
      <c r="AR131" s="2217"/>
      <c r="AS131" s="2217"/>
      <c r="AT131" s="2217"/>
      <c r="AU131" s="2217"/>
      <c r="AV131" s="2218">
        <f t="shared" si="107"/>
        <v>0</v>
      </c>
      <c r="AW131" s="2217"/>
      <c r="AX131" s="2217"/>
      <c r="AY131" s="2217"/>
      <c r="AZ131" s="2217"/>
      <c r="BA131" s="2218">
        <f t="shared" si="108"/>
        <v>0</v>
      </c>
      <c r="BB131" s="2217"/>
      <c r="BC131" s="2217"/>
      <c r="BD131" s="2217"/>
      <c r="BE131" s="2217"/>
      <c r="BF131" s="2218">
        <f t="shared" si="109"/>
        <v>0</v>
      </c>
      <c r="BG131" s="2217"/>
      <c r="BH131" s="2217"/>
      <c r="BI131" s="2217"/>
      <c r="BJ131" s="2217"/>
      <c r="BK131" s="2218">
        <f t="shared" si="110"/>
        <v>0</v>
      </c>
      <c r="BL131" s="2217"/>
      <c r="BM131" s="2217"/>
      <c r="BN131" s="2217"/>
      <c r="BO131" s="2217"/>
      <c r="BP131" s="2217"/>
      <c r="BQ131" s="2218">
        <f t="shared" si="111"/>
        <v>0</v>
      </c>
      <c r="BR131" s="2217"/>
      <c r="BS131" s="2217"/>
      <c r="BT131" s="2217"/>
    </row>
    <row r="132" spans="1:72">
      <c r="A132" s="2215" t="s">
        <v>2120</v>
      </c>
      <c r="B132" s="2216" t="s">
        <v>2023</v>
      </c>
      <c r="C132" s="2218">
        <f t="shared" si="98"/>
        <v>0</v>
      </c>
      <c r="D132" s="2217"/>
      <c r="E132" s="2217"/>
      <c r="F132" s="2217"/>
      <c r="G132" s="2217"/>
      <c r="H132" s="2218">
        <f t="shared" si="99"/>
        <v>0</v>
      </c>
      <c r="I132" s="2217"/>
      <c r="J132" s="2217"/>
      <c r="K132" s="2217"/>
      <c r="L132" s="2217"/>
      <c r="M132" s="2218">
        <f t="shared" si="100"/>
        <v>0</v>
      </c>
      <c r="N132" s="2217"/>
      <c r="O132" s="2217"/>
      <c r="P132" s="2217"/>
      <c r="Q132" s="2217"/>
      <c r="R132" s="2218">
        <f t="shared" si="101"/>
        <v>0</v>
      </c>
      <c r="S132" s="2217"/>
      <c r="T132" s="2217"/>
      <c r="U132" s="2217"/>
      <c r="V132" s="2217"/>
      <c r="W132" s="2218">
        <f t="shared" si="102"/>
        <v>0</v>
      </c>
      <c r="X132" s="2217"/>
      <c r="Y132" s="2217"/>
      <c r="Z132" s="2217"/>
      <c r="AA132" s="2217"/>
      <c r="AB132" s="2218">
        <f t="shared" si="103"/>
        <v>0</v>
      </c>
      <c r="AC132" s="2217"/>
      <c r="AD132" s="2217"/>
      <c r="AE132" s="2217"/>
      <c r="AF132" s="2217"/>
      <c r="AG132" s="2218">
        <f t="shared" si="104"/>
        <v>0</v>
      </c>
      <c r="AH132" s="2217"/>
      <c r="AI132" s="2217"/>
      <c r="AJ132" s="2217"/>
      <c r="AK132" s="2217"/>
      <c r="AL132" s="2218">
        <f t="shared" si="105"/>
        <v>0</v>
      </c>
      <c r="AM132" s="2217"/>
      <c r="AN132" s="2217"/>
      <c r="AO132" s="2217"/>
      <c r="AP132" s="2217"/>
      <c r="AQ132" s="2218">
        <f t="shared" si="106"/>
        <v>0</v>
      </c>
      <c r="AR132" s="2217"/>
      <c r="AS132" s="2217"/>
      <c r="AT132" s="2217"/>
      <c r="AU132" s="2217"/>
      <c r="AV132" s="2218">
        <f t="shared" si="107"/>
        <v>0</v>
      </c>
      <c r="AW132" s="2217"/>
      <c r="AX132" s="2217"/>
      <c r="AY132" s="2217"/>
      <c r="AZ132" s="2217"/>
      <c r="BA132" s="2218">
        <f t="shared" si="108"/>
        <v>0</v>
      </c>
      <c r="BB132" s="2217"/>
      <c r="BC132" s="2217"/>
      <c r="BD132" s="2217"/>
      <c r="BE132" s="2217"/>
      <c r="BF132" s="2218">
        <f t="shared" si="109"/>
        <v>0</v>
      </c>
      <c r="BG132" s="2217"/>
      <c r="BH132" s="2217"/>
      <c r="BI132" s="2217"/>
      <c r="BJ132" s="2217"/>
      <c r="BK132" s="2218">
        <f t="shared" si="110"/>
        <v>0</v>
      </c>
      <c r="BL132" s="2217"/>
      <c r="BM132" s="2217"/>
      <c r="BN132" s="2217"/>
      <c r="BO132" s="2217"/>
      <c r="BP132" s="2217"/>
      <c r="BQ132" s="2218">
        <f t="shared" si="111"/>
        <v>0</v>
      </c>
      <c r="BR132" s="2217"/>
      <c r="BS132" s="2217"/>
      <c r="BT132" s="2217"/>
    </row>
    <row r="133" spans="1:72">
      <c r="A133" s="2215" t="s">
        <v>1956</v>
      </c>
      <c r="B133" s="2216" t="s">
        <v>2023</v>
      </c>
      <c r="C133" s="2218">
        <f t="shared" si="98"/>
        <v>0</v>
      </c>
      <c r="D133" s="2217"/>
      <c r="E133" s="2217"/>
      <c r="F133" s="2217"/>
      <c r="G133" s="2217"/>
      <c r="H133" s="2218">
        <f t="shared" si="99"/>
        <v>0</v>
      </c>
      <c r="I133" s="2217"/>
      <c r="J133" s="2217"/>
      <c r="K133" s="2217"/>
      <c r="L133" s="2217"/>
      <c r="M133" s="2218">
        <f t="shared" si="100"/>
        <v>0</v>
      </c>
      <c r="N133" s="2217"/>
      <c r="O133" s="2217"/>
      <c r="P133" s="2217"/>
      <c r="Q133" s="2217"/>
      <c r="R133" s="2218">
        <f t="shared" si="101"/>
        <v>0</v>
      </c>
      <c r="S133" s="2217"/>
      <c r="T133" s="2217"/>
      <c r="U133" s="2217"/>
      <c r="V133" s="2217"/>
      <c r="W133" s="2218">
        <f t="shared" si="102"/>
        <v>0</v>
      </c>
      <c r="X133" s="2217"/>
      <c r="Y133" s="2217"/>
      <c r="Z133" s="2217"/>
      <c r="AA133" s="2217"/>
      <c r="AB133" s="2218">
        <f t="shared" si="103"/>
        <v>0</v>
      </c>
      <c r="AC133" s="2217"/>
      <c r="AD133" s="2217"/>
      <c r="AE133" s="2217"/>
      <c r="AF133" s="2217"/>
      <c r="AG133" s="2218">
        <f t="shared" si="104"/>
        <v>0</v>
      </c>
      <c r="AH133" s="2217"/>
      <c r="AI133" s="2217"/>
      <c r="AJ133" s="2217"/>
      <c r="AK133" s="2217"/>
      <c r="AL133" s="2218">
        <f t="shared" si="105"/>
        <v>0</v>
      </c>
      <c r="AM133" s="2217"/>
      <c r="AN133" s="2217"/>
      <c r="AO133" s="2217"/>
      <c r="AP133" s="2217"/>
      <c r="AQ133" s="2218">
        <f t="shared" si="106"/>
        <v>0</v>
      </c>
      <c r="AR133" s="2217"/>
      <c r="AS133" s="2217"/>
      <c r="AT133" s="2217"/>
      <c r="AU133" s="2217"/>
      <c r="AV133" s="2218">
        <f t="shared" si="107"/>
        <v>0</v>
      </c>
      <c r="AW133" s="2217"/>
      <c r="AX133" s="2217"/>
      <c r="AY133" s="2217"/>
      <c r="AZ133" s="2217"/>
      <c r="BA133" s="2218">
        <f t="shared" si="108"/>
        <v>0</v>
      </c>
      <c r="BB133" s="2217"/>
      <c r="BC133" s="2217"/>
      <c r="BD133" s="2217"/>
      <c r="BE133" s="2217"/>
      <c r="BF133" s="2218">
        <f t="shared" si="109"/>
        <v>0</v>
      </c>
      <c r="BG133" s="2217"/>
      <c r="BH133" s="2217"/>
      <c r="BI133" s="2217"/>
      <c r="BJ133" s="2217"/>
      <c r="BK133" s="2218">
        <f t="shared" si="110"/>
        <v>0</v>
      </c>
      <c r="BL133" s="2217"/>
      <c r="BM133" s="2217"/>
      <c r="BN133" s="2217"/>
      <c r="BO133" s="2217"/>
      <c r="BP133" s="2217"/>
      <c r="BQ133" s="2218">
        <f t="shared" si="111"/>
        <v>0</v>
      </c>
      <c r="BR133" s="2217"/>
      <c r="BS133" s="2217"/>
      <c r="BT133" s="2217"/>
    </row>
    <row r="134" spans="1:72">
      <c r="A134" s="2215" t="s">
        <v>2121</v>
      </c>
      <c r="B134" s="2216" t="s">
        <v>2023</v>
      </c>
      <c r="C134" s="2218">
        <f t="shared" si="98"/>
        <v>0</v>
      </c>
      <c r="D134" s="2217"/>
      <c r="E134" s="2217"/>
      <c r="F134" s="2217"/>
      <c r="G134" s="2217"/>
      <c r="H134" s="2218">
        <f t="shared" si="99"/>
        <v>0</v>
      </c>
      <c r="I134" s="2217"/>
      <c r="J134" s="2217"/>
      <c r="K134" s="2217"/>
      <c r="L134" s="2217"/>
      <c r="M134" s="2218">
        <f t="shared" si="100"/>
        <v>0</v>
      </c>
      <c r="N134" s="2217"/>
      <c r="O134" s="2217"/>
      <c r="P134" s="2217"/>
      <c r="Q134" s="2217"/>
      <c r="R134" s="2218">
        <f t="shared" si="101"/>
        <v>0</v>
      </c>
      <c r="S134" s="2217"/>
      <c r="T134" s="2217"/>
      <c r="U134" s="2217"/>
      <c r="V134" s="2217"/>
      <c r="W134" s="2218">
        <f t="shared" si="102"/>
        <v>0</v>
      </c>
      <c r="X134" s="2217"/>
      <c r="Y134" s="2217"/>
      <c r="Z134" s="2217"/>
      <c r="AA134" s="2217"/>
      <c r="AB134" s="2218">
        <f t="shared" si="103"/>
        <v>0</v>
      </c>
      <c r="AC134" s="2217"/>
      <c r="AD134" s="2217"/>
      <c r="AE134" s="2217"/>
      <c r="AF134" s="2217"/>
      <c r="AG134" s="2218">
        <f t="shared" si="104"/>
        <v>0</v>
      </c>
      <c r="AH134" s="2217"/>
      <c r="AI134" s="2217"/>
      <c r="AJ134" s="2217"/>
      <c r="AK134" s="2217"/>
      <c r="AL134" s="2218">
        <f t="shared" si="105"/>
        <v>0</v>
      </c>
      <c r="AM134" s="2217"/>
      <c r="AN134" s="2217"/>
      <c r="AO134" s="2217"/>
      <c r="AP134" s="2217"/>
      <c r="AQ134" s="2218">
        <f t="shared" si="106"/>
        <v>0</v>
      </c>
      <c r="AR134" s="2217"/>
      <c r="AS134" s="2217"/>
      <c r="AT134" s="2217"/>
      <c r="AU134" s="2217"/>
      <c r="AV134" s="2218">
        <f t="shared" si="107"/>
        <v>0</v>
      </c>
      <c r="AW134" s="2217"/>
      <c r="AX134" s="2217"/>
      <c r="AY134" s="2217"/>
      <c r="AZ134" s="2217"/>
      <c r="BA134" s="2218">
        <f t="shared" si="108"/>
        <v>0</v>
      </c>
      <c r="BB134" s="2217"/>
      <c r="BC134" s="2217"/>
      <c r="BD134" s="2217"/>
      <c r="BE134" s="2217"/>
      <c r="BF134" s="2218">
        <f t="shared" si="109"/>
        <v>0</v>
      </c>
      <c r="BG134" s="2217"/>
      <c r="BH134" s="2217"/>
      <c r="BI134" s="2217"/>
      <c r="BJ134" s="2217"/>
      <c r="BK134" s="2218">
        <f t="shared" si="110"/>
        <v>0</v>
      </c>
      <c r="BL134" s="2217"/>
      <c r="BM134" s="2217"/>
      <c r="BN134" s="2217"/>
      <c r="BO134" s="2217"/>
      <c r="BP134" s="2217"/>
      <c r="BQ134" s="2218">
        <f t="shared" si="111"/>
        <v>0</v>
      </c>
      <c r="BR134" s="2217"/>
      <c r="BS134" s="2217"/>
      <c r="BT134" s="2217"/>
    </row>
    <row r="135" spans="1:72">
      <c r="A135" s="2215" t="s">
        <v>2122</v>
      </c>
      <c r="B135" s="2216" t="s">
        <v>2023</v>
      </c>
      <c r="C135" s="2218">
        <f t="shared" si="98"/>
        <v>0</v>
      </c>
      <c r="D135" s="2217"/>
      <c r="E135" s="2217"/>
      <c r="F135" s="2217"/>
      <c r="G135" s="2217"/>
      <c r="H135" s="2218">
        <f t="shared" si="99"/>
        <v>0</v>
      </c>
      <c r="I135" s="2217"/>
      <c r="J135" s="2217"/>
      <c r="K135" s="2217"/>
      <c r="L135" s="2217"/>
      <c r="M135" s="2218">
        <f t="shared" si="100"/>
        <v>0</v>
      </c>
      <c r="N135" s="2217"/>
      <c r="O135" s="2217"/>
      <c r="P135" s="2217"/>
      <c r="Q135" s="2217"/>
      <c r="R135" s="2218">
        <f t="shared" si="101"/>
        <v>0</v>
      </c>
      <c r="S135" s="2217"/>
      <c r="T135" s="2217"/>
      <c r="U135" s="2217"/>
      <c r="V135" s="2217"/>
      <c r="W135" s="2218">
        <f t="shared" si="102"/>
        <v>0</v>
      </c>
      <c r="X135" s="2217"/>
      <c r="Y135" s="2217"/>
      <c r="Z135" s="2217"/>
      <c r="AA135" s="2217"/>
      <c r="AB135" s="2218">
        <f t="shared" si="103"/>
        <v>0</v>
      </c>
      <c r="AC135" s="2217"/>
      <c r="AD135" s="2217"/>
      <c r="AE135" s="2217"/>
      <c r="AF135" s="2217"/>
      <c r="AG135" s="2218">
        <f t="shared" si="104"/>
        <v>0</v>
      </c>
      <c r="AH135" s="2217"/>
      <c r="AI135" s="2217"/>
      <c r="AJ135" s="2217"/>
      <c r="AK135" s="2217"/>
      <c r="AL135" s="2218">
        <f t="shared" si="105"/>
        <v>0</v>
      </c>
      <c r="AM135" s="2217"/>
      <c r="AN135" s="2217"/>
      <c r="AO135" s="2217"/>
      <c r="AP135" s="2217"/>
      <c r="AQ135" s="2218">
        <f t="shared" si="106"/>
        <v>0</v>
      </c>
      <c r="AR135" s="2217"/>
      <c r="AS135" s="2217"/>
      <c r="AT135" s="2217"/>
      <c r="AU135" s="2217"/>
      <c r="AV135" s="2218">
        <f t="shared" si="107"/>
        <v>0</v>
      </c>
      <c r="AW135" s="2217"/>
      <c r="AX135" s="2217"/>
      <c r="AY135" s="2217"/>
      <c r="AZ135" s="2217"/>
      <c r="BA135" s="2218">
        <f t="shared" si="108"/>
        <v>0</v>
      </c>
      <c r="BB135" s="2217"/>
      <c r="BC135" s="2217"/>
      <c r="BD135" s="2217"/>
      <c r="BE135" s="2217"/>
      <c r="BF135" s="2218">
        <f t="shared" si="109"/>
        <v>0</v>
      </c>
      <c r="BG135" s="2217"/>
      <c r="BH135" s="2217"/>
      <c r="BI135" s="2217"/>
      <c r="BJ135" s="2217"/>
      <c r="BK135" s="2218">
        <f t="shared" si="110"/>
        <v>0</v>
      </c>
      <c r="BL135" s="2217"/>
      <c r="BM135" s="2217"/>
      <c r="BN135" s="2217"/>
      <c r="BO135" s="2217"/>
      <c r="BP135" s="2217"/>
      <c r="BQ135" s="2218">
        <f t="shared" si="111"/>
        <v>0</v>
      </c>
      <c r="BR135" s="2217"/>
      <c r="BS135" s="2217"/>
      <c r="BT135" s="2217"/>
    </row>
    <row r="136" spans="1:72">
      <c r="A136" s="2215" t="s">
        <v>2123</v>
      </c>
      <c r="B136" s="2216" t="s">
        <v>2023</v>
      </c>
      <c r="C136" s="2218">
        <f t="shared" si="98"/>
        <v>0</v>
      </c>
      <c r="D136" s="2217"/>
      <c r="E136" s="2217"/>
      <c r="F136" s="2217"/>
      <c r="G136" s="2217"/>
      <c r="H136" s="2218">
        <f t="shared" si="99"/>
        <v>0</v>
      </c>
      <c r="I136" s="2217"/>
      <c r="J136" s="2217"/>
      <c r="K136" s="2217"/>
      <c r="L136" s="2217"/>
      <c r="M136" s="2218">
        <f t="shared" si="100"/>
        <v>0</v>
      </c>
      <c r="N136" s="2217"/>
      <c r="O136" s="2217"/>
      <c r="P136" s="2217"/>
      <c r="Q136" s="2217"/>
      <c r="R136" s="2218">
        <f t="shared" si="101"/>
        <v>0</v>
      </c>
      <c r="S136" s="2217"/>
      <c r="T136" s="2217"/>
      <c r="U136" s="2217"/>
      <c r="V136" s="2217"/>
      <c r="W136" s="2218">
        <f t="shared" si="102"/>
        <v>0</v>
      </c>
      <c r="X136" s="2217"/>
      <c r="Y136" s="2217"/>
      <c r="Z136" s="2217"/>
      <c r="AA136" s="2217"/>
      <c r="AB136" s="2218">
        <f t="shared" si="103"/>
        <v>0</v>
      </c>
      <c r="AC136" s="2217"/>
      <c r="AD136" s="2217"/>
      <c r="AE136" s="2217"/>
      <c r="AF136" s="2217"/>
      <c r="AG136" s="2218">
        <f t="shared" si="104"/>
        <v>0</v>
      </c>
      <c r="AH136" s="2217"/>
      <c r="AI136" s="2217"/>
      <c r="AJ136" s="2217"/>
      <c r="AK136" s="2217"/>
      <c r="AL136" s="2218">
        <f t="shared" si="105"/>
        <v>0</v>
      </c>
      <c r="AM136" s="2217"/>
      <c r="AN136" s="2217"/>
      <c r="AO136" s="2217"/>
      <c r="AP136" s="2217"/>
      <c r="AQ136" s="2218">
        <f t="shared" si="106"/>
        <v>0</v>
      </c>
      <c r="AR136" s="2217"/>
      <c r="AS136" s="2217"/>
      <c r="AT136" s="2217"/>
      <c r="AU136" s="2217"/>
      <c r="AV136" s="2218">
        <f t="shared" si="107"/>
        <v>0</v>
      </c>
      <c r="AW136" s="2217"/>
      <c r="AX136" s="2217"/>
      <c r="AY136" s="2217"/>
      <c r="AZ136" s="2217"/>
      <c r="BA136" s="2218">
        <f t="shared" si="108"/>
        <v>0</v>
      </c>
      <c r="BB136" s="2217"/>
      <c r="BC136" s="2217"/>
      <c r="BD136" s="2217"/>
      <c r="BE136" s="2217"/>
      <c r="BF136" s="2218">
        <f t="shared" si="109"/>
        <v>0</v>
      </c>
      <c r="BG136" s="2217"/>
      <c r="BH136" s="2217"/>
      <c r="BI136" s="2217"/>
      <c r="BJ136" s="2217"/>
      <c r="BK136" s="2218">
        <f t="shared" si="110"/>
        <v>0</v>
      </c>
      <c r="BL136" s="2217"/>
      <c r="BM136" s="2217"/>
      <c r="BN136" s="2217"/>
      <c r="BO136" s="2217"/>
      <c r="BP136" s="2217"/>
      <c r="BQ136" s="2218">
        <f t="shared" si="111"/>
        <v>0</v>
      </c>
      <c r="BR136" s="2217"/>
      <c r="BS136" s="2217"/>
      <c r="BT136" s="2217"/>
    </row>
    <row r="137" spans="1:72">
      <c r="A137" s="2215" t="s">
        <v>2124</v>
      </c>
      <c r="B137" s="2216" t="s">
        <v>2023</v>
      </c>
      <c r="C137" s="2218">
        <f t="shared" si="98"/>
        <v>0</v>
      </c>
      <c r="D137" s="2217"/>
      <c r="E137" s="2217"/>
      <c r="F137" s="2217"/>
      <c r="G137" s="2217"/>
      <c r="H137" s="2218">
        <f t="shared" si="99"/>
        <v>0</v>
      </c>
      <c r="I137" s="2217"/>
      <c r="J137" s="2217"/>
      <c r="K137" s="2217"/>
      <c r="L137" s="2217"/>
      <c r="M137" s="2218">
        <f t="shared" si="100"/>
        <v>0</v>
      </c>
      <c r="N137" s="2217"/>
      <c r="O137" s="2217"/>
      <c r="P137" s="2217"/>
      <c r="Q137" s="2217"/>
      <c r="R137" s="2218">
        <f t="shared" si="101"/>
        <v>0</v>
      </c>
      <c r="S137" s="2217"/>
      <c r="T137" s="2217"/>
      <c r="U137" s="2217"/>
      <c r="V137" s="2217"/>
      <c r="W137" s="2218">
        <f t="shared" si="102"/>
        <v>0</v>
      </c>
      <c r="X137" s="2217"/>
      <c r="Y137" s="2217"/>
      <c r="Z137" s="2217"/>
      <c r="AA137" s="2217"/>
      <c r="AB137" s="2218">
        <f t="shared" si="103"/>
        <v>0</v>
      </c>
      <c r="AC137" s="2217"/>
      <c r="AD137" s="2217"/>
      <c r="AE137" s="2217"/>
      <c r="AF137" s="2217"/>
      <c r="AG137" s="2218">
        <f t="shared" si="104"/>
        <v>0</v>
      </c>
      <c r="AH137" s="2217"/>
      <c r="AI137" s="2217"/>
      <c r="AJ137" s="2217"/>
      <c r="AK137" s="2217"/>
      <c r="AL137" s="2218">
        <f t="shared" si="105"/>
        <v>0</v>
      </c>
      <c r="AM137" s="2217"/>
      <c r="AN137" s="2217"/>
      <c r="AO137" s="2217"/>
      <c r="AP137" s="2217"/>
      <c r="AQ137" s="2218">
        <f t="shared" si="106"/>
        <v>0</v>
      </c>
      <c r="AR137" s="2217"/>
      <c r="AS137" s="2217"/>
      <c r="AT137" s="2217"/>
      <c r="AU137" s="2217"/>
      <c r="AV137" s="2218">
        <f t="shared" si="107"/>
        <v>0</v>
      </c>
      <c r="AW137" s="2217"/>
      <c r="AX137" s="2217"/>
      <c r="AY137" s="2217"/>
      <c r="AZ137" s="2217"/>
      <c r="BA137" s="2218">
        <f t="shared" si="108"/>
        <v>0</v>
      </c>
      <c r="BB137" s="2217"/>
      <c r="BC137" s="2217"/>
      <c r="BD137" s="2217"/>
      <c r="BE137" s="2217"/>
      <c r="BF137" s="2218">
        <f t="shared" si="109"/>
        <v>0</v>
      </c>
      <c r="BG137" s="2217"/>
      <c r="BH137" s="2217"/>
      <c r="BI137" s="2217"/>
      <c r="BJ137" s="2217"/>
      <c r="BK137" s="2218">
        <f t="shared" si="110"/>
        <v>0</v>
      </c>
      <c r="BL137" s="2217"/>
      <c r="BM137" s="2217"/>
      <c r="BN137" s="2217"/>
      <c r="BO137" s="2217"/>
      <c r="BP137" s="2217"/>
      <c r="BQ137" s="2218">
        <f t="shared" si="111"/>
        <v>0</v>
      </c>
      <c r="BR137" s="2217"/>
      <c r="BS137" s="2217"/>
      <c r="BT137" s="2217"/>
    </row>
    <row r="138" spans="1:72">
      <c r="A138" s="2215" t="s">
        <v>2125</v>
      </c>
      <c r="B138" s="2216" t="s">
        <v>2023</v>
      </c>
      <c r="C138" s="2218">
        <f t="shared" si="98"/>
        <v>0</v>
      </c>
      <c r="D138" s="2217"/>
      <c r="E138" s="2217"/>
      <c r="F138" s="2217"/>
      <c r="G138" s="2217"/>
      <c r="H138" s="2218">
        <f t="shared" si="99"/>
        <v>0</v>
      </c>
      <c r="I138" s="2217"/>
      <c r="J138" s="2217"/>
      <c r="K138" s="2217"/>
      <c r="L138" s="2217"/>
      <c r="M138" s="2218">
        <f t="shared" si="100"/>
        <v>0</v>
      </c>
      <c r="N138" s="2217"/>
      <c r="O138" s="2217"/>
      <c r="P138" s="2217"/>
      <c r="Q138" s="2217"/>
      <c r="R138" s="2218">
        <f t="shared" si="101"/>
        <v>0</v>
      </c>
      <c r="S138" s="2217"/>
      <c r="T138" s="2217"/>
      <c r="U138" s="2217"/>
      <c r="V138" s="2217"/>
      <c r="W138" s="2218">
        <f t="shared" si="102"/>
        <v>0</v>
      </c>
      <c r="X138" s="2217"/>
      <c r="Y138" s="2217"/>
      <c r="Z138" s="2217"/>
      <c r="AA138" s="2217"/>
      <c r="AB138" s="2218">
        <f t="shared" si="103"/>
        <v>0</v>
      </c>
      <c r="AC138" s="2217"/>
      <c r="AD138" s="2217"/>
      <c r="AE138" s="2217"/>
      <c r="AF138" s="2217"/>
      <c r="AG138" s="2218">
        <f t="shared" si="104"/>
        <v>0</v>
      </c>
      <c r="AH138" s="2217"/>
      <c r="AI138" s="2217"/>
      <c r="AJ138" s="2217"/>
      <c r="AK138" s="2217"/>
      <c r="AL138" s="2218">
        <f t="shared" si="105"/>
        <v>0</v>
      </c>
      <c r="AM138" s="2217"/>
      <c r="AN138" s="2217"/>
      <c r="AO138" s="2217"/>
      <c r="AP138" s="2217"/>
      <c r="AQ138" s="2218">
        <f t="shared" si="106"/>
        <v>0</v>
      </c>
      <c r="AR138" s="2217"/>
      <c r="AS138" s="2217"/>
      <c r="AT138" s="2217"/>
      <c r="AU138" s="2217"/>
      <c r="AV138" s="2218">
        <f t="shared" si="107"/>
        <v>0</v>
      </c>
      <c r="AW138" s="2217"/>
      <c r="AX138" s="2217"/>
      <c r="AY138" s="2217"/>
      <c r="AZ138" s="2217"/>
      <c r="BA138" s="2218">
        <f t="shared" si="108"/>
        <v>0</v>
      </c>
      <c r="BB138" s="2217"/>
      <c r="BC138" s="2217"/>
      <c r="BD138" s="2217"/>
      <c r="BE138" s="2217"/>
      <c r="BF138" s="2218">
        <f t="shared" si="109"/>
        <v>0</v>
      </c>
      <c r="BG138" s="2217"/>
      <c r="BH138" s="2217"/>
      <c r="BI138" s="2217"/>
      <c r="BJ138" s="2217"/>
      <c r="BK138" s="2218">
        <f t="shared" si="110"/>
        <v>0</v>
      </c>
      <c r="BL138" s="2217"/>
      <c r="BM138" s="2217"/>
      <c r="BN138" s="2217"/>
      <c r="BO138" s="2217"/>
      <c r="BP138" s="2217"/>
      <c r="BQ138" s="2218">
        <f t="shared" si="111"/>
        <v>0</v>
      </c>
      <c r="BR138" s="2217"/>
      <c r="BS138" s="2217"/>
      <c r="BT138" s="2217"/>
    </row>
    <row r="139" spans="1:72">
      <c r="A139" s="2215" t="s">
        <v>2126</v>
      </c>
      <c r="B139" s="2216" t="s">
        <v>2023</v>
      </c>
      <c r="C139" s="2218">
        <f t="shared" si="98"/>
        <v>0</v>
      </c>
      <c r="D139" s="2217"/>
      <c r="E139" s="2217"/>
      <c r="F139" s="2217"/>
      <c r="G139" s="2217"/>
      <c r="H139" s="2218">
        <f t="shared" si="99"/>
        <v>0</v>
      </c>
      <c r="I139" s="2217"/>
      <c r="J139" s="2217"/>
      <c r="K139" s="2217"/>
      <c r="L139" s="2217"/>
      <c r="M139" s="2218">
        <f t="shared" si="100"/>
        <v>0</v>
      </c>
      <c r="N139" s="2217"/>
      <c r="O139" s="2217"/>
      <c r="P139" s="2217"/>
      <c r="Q139" s="2217"/>
      <c r="R139" s="2218">
        <f t="shared" si="101"/>
        <v>0</v>
      </c>
      <c r="S139" s="2217"/>
      <c r="T139" s="2217"/>
      <c r="U139" s="2217"/>
      <c r="V139" s="2217"/>
      <c r="W139" s="2218">
        <f t="shared" si="102"/>
        <v>0</v>
      </c>
      <c r="X139" s="2217"/>
      <c r="Y139" s="2217"/>
      <c r="Z139" s="2217"/>
      <c r="AA139" s="2217"/>
      <c r="AB139" s="2218">
        <f t="shared" si="103"/>
        <v>0</v>
      </c>
      <c r="AC139" s="2217"/>
      <c r="AD139" s="2217"/>
      <c r="AE139" s="2217"/>
      <c r="AF139" s="2217"/>
      <c r="AG139" s="2218">
        <f t="shared" si="104"/>
        <v>0</v>
      </c>
      <c r="AH139" s="2217"/>
      <c r="AI139" s="2217"/>
      <c r="AJ139" s="2217"/>
      <c r="AK139" s="2217"/>
      <c r="AL139" s="2218">
        <f t="shared" si="105"/>
        <v>0</v>
      </c>
      <c r="AM139" s="2217"/>
      <c r="AN139" s="2217"/>
      <c r="AO139" s="2217"/>
      <c r="AP139" s="2217"/>
      <c r="AQ139" s="2218">
        <f t="shared" si="106"/>
        <v>0</v>
      </c>
      <c r="AR139" s="2217"/>
      <c r="AS139" s="2217"/>
      <c r="AT139" s="2217"/>
      <c r="AU139" s="2217"/>
      <c r="AV139" s="2218">
        <f t="shared" si="107"/>
        <v>0</v>
      </c>
      <c r="AW139" s="2217"/>
      <c r="AX139" s="2217"/>
      <c r="AY139" s="2217"/>
      <c r="AZ139" s="2217"/>
      <c r="BA139" s="2218">
        <f t="shared" si="108"/>
        <v>0</v>
      </c>
      <c r="BB139" s="2217"/>
      <c r="BC139" s="2217"/>
      <c r="BD139" s="2217"/>
      <c r="BE139" s="2217"/>
      <c r="BF139" s="2218">
        <f t="shared" si="109"/>
        <v>0</v>
      </c>
      <c r="BG139" s="2217"/>
      <c r="BH139" s="2217"/>
      <c r="BI139" s="2217"/>
      <c r="BJ139" s="2217"/>
      <c r="BK139" s="2218">
        <f t="shared" si="110"/>
        <v>0</v>
      </c>
      <c r="BL139" s="2217"/>
      <c r="BM139" s="2217"/>
      <c r="BN139" s="2217"/>
      <c r="BO139" s="2217"/>
      <c r="BP139" s="2217"/>
      <c r="BQ139" s="2218">
        <f t="shared" si="111"/>
        <v>0</v>
      </c>
      <c r="BR139" s="2217"/>
      <c r="BS139" s="2217"/>
      <c r="BT139" s="2217"/>
    </row>
    <row r="140" spans="1:72">
      <c r="A140" s="2215" t="s">
        <v>2127</v>
      </c>
      <c r="B140" s="2216" t="s">
        <v>2023</v>
      </c>
      <c r="C140" s="2218">
        <f t="shared" si="98"/>
        <v>0</v>
      </c>
      <c r="D140" s="2217"/>
      <c r="E140" s="2217"/>
      <c r="F140" s="2217"/>
      <c r="G140" s="2217"/>
      <c r="H140" s="2218">
        <f t="shared" si="99"/>
        <v>0</v>
      </c>
      <c r="I140" s="2217"/>
      <c r="J140" s="2217"/>
      <c r="K140" s="2217"/>
      <c r="L140" s="2217"/>
      <c r="M140" s="2218">
        <f t="shared" si="100"/>
        <v>0</v>
      </c>
      <c r="N140" s="2217"/>
      <c r="O140" s="2217"/>
      <c r="P140" s="2217"/>
      <c r="Q140" s="2217"/>
      <c r="R140" s="2218">
        <f t="shared" si="101"/>
        <v>0</v>
      </c>
      <c r="S140" s="2217"/>
      <c r="T140" s="2217"/>
      <c r="U140" s="2217"/>
      <c r="V140" s="2217"/>
      <c r="W140" s="2218">
        <f t="shared" si="102"/>
        <v>0</v>
      </c>
      <c r="X140" s="2217"/>
      <c r="Y140" s="2217"/>
      <c r="Z140" s="2217"/>
      <c r="AA140" s="2217"/>
      <c r="AB140" s="2218">
        <f t="shared" si="103"/>
        <v>0</v>
      </c>
      <c r="AC140" s="2217"/>
      <c r="AD140" s="2217"/>
      <c r="AE140" s="2217"/>
      <c r="AF140" s="2217"/>
      <c r="AG140" s="2218">
        <f t="shared" si="104"/>
        <v>0</v>
      </c>
      <c r="AH140" s="2217"/>
      <c r="AI140" s="2217"/>
      <c r="AJ140" s="2217"/>
      <c r="AK140" s="2217"/>
      <c r="AL140" s="2218">
        <f t="shared" si="105"/>
        <v>0</v>
      </c>
      <c r="AM140" s="2217"/>
      <c r="AN140" s="2217"/>
      <c r="AO140" s="2217"/>
      <c r="AP140" s="2217"/>
      <c r="AQ140" s="2218">
        <f t="shared" si="106"/>
        <v>0</v>
      </c>
      <c r="AR140" s="2217"/>
      <c r="AS140" s="2217"/>
      <c r="AT140" s="2217"/>
      <c r="AU140" s="2217"/>
      <c r="AV140" s="2218">
        <f t="shared" si="107"/>
        <v>0</v>
      </c>
      <c r="AW140" s="2217"/>
      <c r="AX140" s="2217"/>
      <c r="AY140" s="2217"/>
      <c r="AZ140" s="2217"/>
      <c r="BA140" s="2218">
        <f t="shared" si="108"/>
        <v>0</v>
      </c>
      <c r="BB140" s="2217"/>
      <c r="BC140" s="2217"/>
      <c r="BD140" s="2217"/>
      <c r="BE140" s="2217"/>
      <c r="BF140" s="2218">
        <f t="shared" si="109"/>
        <v>0</v>
      </c>
      <c r="BG140" s="2217"/>
      <c r="BH140" s="2217"/>
      <c r="BI140" s="2217"/>
      <c r="BJ140" s="2217"/>
      <c r="BK140" s="2218">
        <f t="shared" si="110"/>
        <v>0</v>
      </c>
      <c r="BL140" s="2217"/>
      <c r="BM140" s="2217"/>
      <c r="BN140" s="2217"/>
      <c r="BO140" s="2217"/>
      <c r="BP140" s="2217"/>
      <c r="BQ140" s="2218">
        <f t="shared" si="111"/>
        <v>0</v>
      </c>
      <c r="BR140" s="2217"/>
      <c r="BS140" s="2217"/>
      <c r="BT140" s="2217"/>
    </row>
    <row r="141" spans="1:72">
      <c r="A141" s="2215" t="s">
        <v>2128</v>
      </c>
      <c r="B141" s="2216" t="s">
        <v>2023</v>
      </c>
      <c r="C141" s="2218">
        <f t="shared" si="98"/>
        <v>0</v>
      </c>
      <c r="D141" s="2217"/>
      <c r="E141" s="2217"/>
      <c r="F141" s="2217"/>
      <c r="G141" s="2217"/>
      <c r="H141" s="2218">
        <f t="shared" si="99"/>
        <v>0</v>
      </c>
      <c r="I141" s="2217"/>
      <c r="J141" s="2217"/>
      <c r="K141" s="2217"/>
      <c r="L141" s="2217"/>
      <c r="M141" s="2218">
        <f t="shared" si="100"/>
        <v>0</v>
      </c>
      <c r="N141" s="2217"/>
      <c r="O141" s="2217"/>
      <c r="P141" s="2217"/>
      <c r="Q141" s="2217"/>
      <c r="R141" s="2218">
        <f t="shared" si="101"/>
        <v>0</v>
      </c>
      <c r="S141" s="2217"/>
      <c r="T141" s="2217"/>
      <c r="U141" s="2217"/>
      <c r="V141" s="2217"/>
      <c r="W141" s="2218">
        <f t="shared" si="102"/>
        <v>0</v>
      </c>
      <c r="X141" s="2217"/>
      <c r="Y141" s="2217"/>
      <c r="Z141" s="2217"/>
      <c r="AA141" s="2217"/>
      <c r="AB141" s="2218">
        <f t="shared" si="103"/>
        <v>0</v>
      </c>
      <c r="AC141" s="2217"/>
      <c r="AD141" s="2217"/>
      <c r="AE141" s="2217"/>
      <c r="AF141" s="2217"/>
      <c r="AG141" s="2218">
        <f t="shared" si="104"/>
        <v>0</v>
      </c>
      <c r="AH141" s="2217"/>
      <c r="AI141" s="2217"/>
      <c r="AJ141" s="2217"/>
      <c r="AK141" s="2217"/>
      <c r="AL141" s="2218">
        <f t="shared" si="105"/>
        <v>0</v>
      </c>
      <c r="AM141" s="2217"/>
      <c r="AN141" s="2217"/>
      <c r="AO141" s="2217"/>
      <c r="AP141" s="2217"/>
      <c r="AQ141" s="2218">
        <f t="shared" si="106"/>
        <v>0</v>
      </c>
      <c r="AR141" s="2217"/>
      <c r="AS141" s="2217"/>
      <c r="AT141" s="2217"/>
      <c r="AU141" s="2217"/>
      <c r="AV141" s="2218">
        <f t="shared" si="107"/>
        <v>0</v>
      </c>
      <c r="AW141" s="2217"/>
      <c r="AX141" s="2217"/>
      <c r="AY141" s="2217"/>
      <c r="AZ141" s="2217"/>
      <c r="BA141" s="2218">
        <f t="shared" si="108"/>
        <v>0</v>
      </c>
      <c r="BB141" s="2217"/>
      <c r="BC141" s="2217"/>
      <c r="BD141" s="2217"/>
      <c r="BE141" s="2217"/>
      <c r="BF141" s="2218">
        <f t="shared" si="109"/>
        <v>0</v>
      </c>
      <c r="BG141" s="2217"/>
      <c r="BH141" s="2217"/>
      <c r="BI141" s="2217"/>
      <c r="BJ141" s="2217"/>
      <c r="BK141" s="2218">
        <f t="shared" si="110"/>
        <v>0</v>
      </c>
      <c r="BL141" s="2217"/>
      <c r="BM141" s="2217"/>
      <c r="BN141" s="2217"/>
      <c r="BO141" s="2217"/>
      <c r="BP141" s="2217"/>
      <c r="BQ141" s="2218">
        <f t="shared" si="111"/>
        <v>0</v>
      </c>
      <c r="BR141" s="2217"/>
      <c r="BS141" s="2217"/>
      <c r="BT141" s="2217"/>
    </row>
    <row r="142" spans="1:72">
      <c r="A142" s="2215" t="s">
        <v>2129</v>
      </c>
      <c r="B142" s="2216" t="s">
        <v>2023</v>
      </c>
      <c r="C142" s="2218">
        <f t="shared" si="98"/>
        <v>0</v>
      </c>
      <c r="D142" s="2217"/>
      <c r="E142" s="2217"/>
      <c r="F142" s="2217"/>
      <c r="G142" s="2217"/>
      <c r="H142" s="2218">
        <f t="shared" si="99"/>
        <v>0</v>
      </c>
      <c r="I142" s="2217"/>
      <c r="J142" s="2217"/>
      <c r="K142" s="2217"/>
      <c r="L142" s="2217"/>
      <c r="M142" s="2218">
        <f t="shared" si="100"/>
        <v>0</v>
      </c>
      <c r="N142" s="2217"/>
      <c r="O142" s="2217"/>
      <c r="P142" s="2217"/>
      <c r="Q142" s="2217"/>
      <c r="R142" s="2218">
        <f t="shared" si="101"/>
        <v>0</v>
      </c>
      <c r="S142" s="2217"/>
      <c r="T142" s="2217"/>
      <c r="U142" s="2217"/>
      <c r="V142" s="2217"/>
      <c r="W142" s="2218">
        <f t="shared" si="102"/>
        <v>0</v>
      </c>
      <c r="X142" s="2217"/>
      <c r="Y142" s="2217"/>
      <c r="Z142" s="2217"/>
      <c r="AA142" s="2217"/>
      <c r="AB142" s="2218">
        <f t="shared" si="103"/>
        <v>0</v>
      </c>
      <c r="AC142" s="2217"/>
      <c r="AD142" s="2217"/>
      <c r="AE142" s="2217"/>
      <c r="AF142" s="2217"/>
      <c r="AG142" s="2218">
        <f t="shared" si="104"/>
        <v>0</v>
      </c>
      <c r="AH142" s="2217"/>
      <c r="AI142" s="2217"/>
      <c r="AJ142" s="2217"/>
      <c r="AK142" s="2217"/>
      <c r="AL142" s="2218">
        <f t="shared" si="105"/>
        <v>0</v>
      </c>
      <c r="AM142" s="2217"/>
      <c r="AN142" s="2217"/>
      <c r="AO142" s="2217"/>
      <c r="AP142" s="2217"/>
      <c r="AQ142" s="2218">
        <f t="shared" si="106"/>
        <v>0</v>
      </c>
      <c r="AR142" s="2217"/>
      <c r="AS142" s="2217"/>
      <c r="AT142" s="2217"/>
      <c r="AU142" s="2217"/>
      <c r="AV142" s="2218">
        <f t="shared" si="107"/>
        <v>0</v>
      </c>
      <c r="AW142" s="2217"/>
      <c r="AX142" s="2217"/>
      <c r="AY142" s="2217"/>
      <c r="AZ142" s="2217"/>
      <c r="BA142" s="2218">
        <f t="shared" si="108"/>
        <v>0</v>
      </c>
      <c r="BB142" s="2217"/>
      <c r="BC142" s="2217"/>
      <c r="BD142" s="2217"/>
      <c r="BE142" s="2217"/>
      <c r="BF142" s="2218">
        <f t="shared" si="109"/>
        <v>0</v>
      </c>
      <c r="BG142" s="2217"/>
      <c r="BH142" s="2217"/>
      <c r="BI142" s="2217"/>
      <c r="BJ142" s="2217"/>
      <c r="BK142" s="2218">
        <f t="shared" si="110"/>
        <v>0</v>
      </c>
      <c r="BL142" s="2217"/>
      <c r="BM142" s="2217"/>
      <c r="BN142" s="2217"/>
      <c r="BO142" s="2217"/>
      <c r="BP142" s="2217"/>
      <c r="BQ142" s="2218">
        <f t="shared" si="111"/>
        <v>0</v>
      </c>
      <c r="BR142" s="2217"/>
      <c r="BS142" s="2217"/>
      <c r="BT142" s="2217"/>
    </row>
    <row r="143" spans="1:72">
      <c r="A143" s="2215" t="s">
        <v>1958</v>
      </c>
      <c r="B143" s="2216" t="s">
        <v>2023</v>
      </c>
      <c r="C143" s="2218">
        <f t="shared" si="98"/>
        <v>0</v>
      </c>
      <c r="D143" s="2217"/>
      <c r="E143" s="2217"/>
      <c r="F143" s="2217"/>
      <c r="G143" s="2217"/>
      <c r="H143" s="2218">
        <f t="shared" si="99"/>
        <v>0</v>
      </c>
      <c r="I143" s="2217"/>
      <c r="J143" s="2217"/>
      <c r="K143" s="2217"/>
      <c r="L143" s="2217"/>
      <c r="M143" s="2218">
        <f t="shared" si="100"/>
        <v>0</v>
      </c>
      <c r="N143" s="2217"/>
      <c r="O143" s="2217"/>
      <c r="P143" s="2217"/>
      <c r="Q143" s="2217"/>
      <c r="R143" s="2218">
        <f t="shared" si="101"/>
        <v>0</v>
      </c>
      <c r="S143" s="2217"/>
      <c r="T143" s="2217"/>
      <c r="U143" s="2217"/>
      <c r="V143" s="2217"/>
      <c r="W143" s="2218">
        <f t="shared" si="102"/>
        <v>0</v>
      </c>
      <c r="X143" s="2217"/>
      <c r="Y143" s="2217"/>
      <c r="Z143" s="2217"/>
      <c r="AA143" s="2217"/>
      <c r="AB143" s="2218">
        <f t="shared" si="103"/>
        <v>0</v>
      </c>
      <c r="AC143" s="2217"/>
      <c r="AD143" s="2217"/>
      <c r="AE143" s="2217"/>
      <c r="AF143" s="2217"/>
      <c r="AG143" s="2218">
        <f t="shared" si="104"/>
        <v>0</v>
      </c>
      <c r="AH143" s="2217"/>
      <c r="AI143" s="2217"/>
      <c r="AJ143" s="2217"/>
      <c r="AK143" s="2217"/>
      <c r="AL143" s="2218">
        <f t="shared" si="105"/>
        <v>0</v>
      </c>
      <c r="AM143" s="2217"/>
      <c r="AN143" s="2217"/>
      <c r="AO143" s="2217"/>
      <c r="AP143" s="2217"/>
      <c r="AQ143" s="2218">
        <f t="shared" si="106"/>
        <v>0</v>
      </c>
      <c r="AR143" s="2217"/>
      <c r="AS143" s="2217"/>
      <c r="AT143" s="2217"/>
      <c r="AU143" s="2217"/>
      <c r="AV143" s="2218">
        <f t="shared" si="107"/>
        <v>0</v>
      </c>
      <c r="AW143" s="2217"/>
      <c r="AX143" s="2217"/>
      <c r="AY143" s="2217"/>
      <c r="AZ143" s="2217"/>
      <c r="BA143" s="2218">
        <f t="shared" si="108"/>
        <v>0</v>
      </c>
      <c r="BB143" s="2217"/>
      <c r="BC143" s="2217"/>
      <c r="BD143" s="2217"/>
      <c r="BE143" s="2217"/>
      <c r="BF143" s="2218">
        <f t="shared" si="109"/>
        <v>0</v>
      </c>
      <c r="BG143" s="2217"/>
      <c r="BH143" s="2217"/>
      <c r="BI143" s="2217"/>
      <c r="BJ143" s="2217"/>
      <c r="BK143" s="2218">
        <f t="shared" si="110"/>
        <v>0</v>
      </c>
      <c r="BL143" s="2217"/>
      <c r="BM143" s="2217"/>
      <c r="BN143" s="2217"/>
      <c r="BO143" s="2217"/>
      <c r="BP143" s="2217"/>
      <c r="BQ143" s="2218">
        <f t="shared" si="111"/>
        <v>0</v>
      </c>
      <c r="BR143" s="2217"/>
      <c r="BS143" s="2217"/>
      <c r="BT143" s="2217"/>
    </row>
    <row r="144" spans="1:72">
      <c r="A144" s="2215" t="s">
        <v>1959</v>
      </c>
      <c r="B144" s="2216" t="s">
        <v>2023</v>
      </c>
      <c r="C144" s="2218">
        <f t="shared" si="98"/>
        <v>0</v>
      </c>
      <c r="D144" s="2217"/>
      <c r="E144" s="2217"/>
      <c r="F144" s="2217"/>
      <c r="G144" s="2217"/>
      <c r="H144" s="2218">
        <f t="shared" si="99"/>
        <v>0</v>
      </c>
      <c r="I144" s="2217"/>
      <c r="J144" s="2217"/>
      <c r="K144" s="2217"/>
      <c r="L144" s="2217"/>
      <c r="M144" s="2218">
        <f t="shared" si="100"/>
        <v>0</v>
      </c>
      <c r="N144" s="2217"/>
      <c r="O144" s="2217"/>
      <c r="P144" s="2217"/>
      <c r="Q144" s="2217"/>
      <c r="R144" s="2218">
        <f t="shared" si="101"/>
        <v>0</v>
      </c>
      <c r="S144" s="2217"/>
      <c r="T144" s="2217"/>
      <c r="U144" s="2217"/>
      <c r="V144" s="2217"/>
      <c r="W144" s="2218">
        <f t="shared" si="102"/>
        <v>0</v>
      </c>
      <c r="X144" s="2217"/>
      <c r="Y144" s="2217"/>
      <c r="Z144" s="2217"/>
      <c r="AA144" s="2217"/>
      <c r="AB144" s="2218">
        <f t="shared" si="103"/>
        <v>0</v>
      </c>
      <c r="AC144" s="2217"/>
      <c r="AD144" s="2217"/>
      <c r="AE144" s="2217"/>
      <c r="AF144" s="2217"/>
      <c r="AG144" s="2218">
        <f t="shared" si="104"/>
        <v>0</v>
      </c>
      <c r="AH144" s="2217"/>
      <c r="AI144" s="2217"/>
      <c r="AJ144" s="2217"/>
      <c r="AK144" s="2217"/>
      <c r="AL144" s="2218">
        <f t="shared" si="105"/>
        <v>0</v>
      </c>
      <c r="AM144" s="2217"/>
      <c r="AN144" s="2217"/>
      <c r="AO144" s="2217"/>
      <c r="AP144" s="2217"/>
      <c r="AQ144" s="2218">
        <f t="shared" si="106"/>
        <v>0</v>
      </c>
      <c r="AR144" s="2217"/>
      <c r="AS144" s="2217"/>
      <c r="AT144" s="2217"/>
      <c r="AU144" s="2217"/>
      <c r="AV144" s="2218">
        <f t="shared" si="107"/>
        <v>0</v>
      </c>
      <c r="AW144" s="2217"/>
      <c r="AX144" s="2217"/>
      <c r="AY144" s="2217"/>
      <c r="AZ144" s="2217"/>
      <c r="BA144" s="2218">
        <f t="shared" si="108"/>
        <v>0</v>
      </c>
      <c r="BB144" s="2217"/>
      <c r="BC144" s="2217"/>
      <c r="BD144" s="2217"/>
      <c r="BE144" s="2217"/>
      <c r="BF144" s="2218">
        <f t="shared" si="109"/>
        <v>0</v>
      </c>
      <c r="BG144" s="2217"/>
      <c r="BH144" s="2217"/>
      <c r="BI144" s="2217"/>
      <c r="BJ144" s="2217"/>
      <c r="BK144" s="2218">
        <f t="shared" si="110"/>
        <v>0</v>
      </c>
      <c r="BL144" s="2217"/>
      <c r="BM144" s="2217"/>
      <c r="BN144" s="2217"/>
      <c r="BO144" s="2217"/>
      <c r="BP144" s="2217"/>
      <c r="BQ144" s="2218">
        <f t="shared" si="111"/>
        <v>0</v>
      </c>
      <c r="BR144" s="2217"/>
      <c r="BS144" s="2217"/>
      <c r="BT144" s="2217"/>
    </row>
    <row r="145" spans="1:72">
      <c r="A145" s="2215" t="s">
        <v>2130</v>
      </c>
      <c r="B145" s="2216" t="s">
        <v>2023</v>
      </c>
      <c r="C145" s="2218">
        <f t="shared" si="98"/>
        <v>0</v>
      </c>
      <c r="D145" s="2217"/>
      <c r="E145" s="2217"/>
      <c r="F145" s="2217"/>
      <c r="G145" s="2217"/>
      <c r="H145" s="2218">
        <f t="shared" si="99"/>
        <v>0</v>
      </c>
      <c r="I145" s="2217"/>
      <c r="J145" s="2217"/>
      <c r="K145" s="2217"/>
      <c r="L145" s="2217"/>
      <c r="M145" s="2218">
        <f t="shared" si="100"/>
        <v>0</v>
      </c>
      <c r="N145" s="2217"/>
      <c r="O145" s="2217"/>
      <c r="P145" s="2217"/>
      <c r="Q145" s="2217"/>
      <c r="R145" s="2218">
        <f t="shared" si="101"/>
        <v>0</v>
      </c>
      <c r="S145" s="2217"/>
      <c r="T145" s="2217"/>
      <c r="U145" s="2217"/>
      <c r="V145" s="2217"/>
      <c r="W145" s="2218">
        <f t="shared" si="102"/>
        <v>0</v>
      </c>
      <c r="X145" s="2217"/>
      <c r="Y145" s="2217"/>
      <c r="Z145" s="2217"/>
      <c r="AA145" s="2217"/>
      <c r="AB145" s="2218">
        <f t="shared" si="103"/>
        <v>0</v>
      </c>
      <c r="AC145" s="2217"/>
      <c r="AD145" s="2217"/>
      <c r="AE145" s="2217"/>
      <c r="AF145" s="2217"/>
      <c r="AG145" s="2218">
        <f t="shared" si="104"/>
        <v>0</v>
      </c>
      <c r="AH145" s="2217"/>
      <c r="AI145" s="2217"/>
      <c r="AJ145" s="2217"/>
      <c r="AK145" s="2217"/>
      <c r="AL145" s="2218">
        <f t="shared" si="105"/>
        <v>0</v>
      </c>
      <c r="AM145" s="2217"/>
      <c r="AN145" s="2217"/>
      <c r="AO145" s="2217"/>
      <c r="AP145" s="2217"/>
      <c r="AQ145" s="2218">
        <f t="shared" si="106"/>
        <v>0</v>
      </c>
      <c r="AR145" s="2217"/>
      <c r="AS145" s="2217"/>
      <c r="AT145" s="2217"/>
      <c r="AU145" s="2217"/>
      <c r="AV145" s="2218">
        <f t="shared" si="107"/>
        <v>0</v>
      </c>
      <c r="AW145" s="2217"/>
      <c r="AX145" s="2217"/>
      <c r="AY145" s="2217"/>
      <c r="AZ145" s="2217"/>
      <c r="BA145" s="2218">
        <f t="shared" si="108"/>
        <v>0</v>
      </c>
      <c r="BB145" s="2217"/>
      <c r="BC145" s="2217"/>
      <c r="BD145" s="2217"/>
      <c r="BE145" s="2217"/>
      <c r="BF145" s="2218">
        <f t="shared" si="109"/>
        <v>0</v>
      </c>
      <c r="BG145" s="2217"/>
      <c r="BH145" s="2217"/>
      <c r="BI145" s="2217"/>
      <c r="BJ145" s="2217"/>
      <c r="BK145" s="2218">
        <f t="shared" si="110"/>
        <v>0</v>
      </c>
      <c r="BL145" s="2217"/>
      <c r="BM145" s="2217"/>
      <c r="BN145" s="2217"/>
      <c r="BO145" s="2217"/>
      <c r="BP145" s="2217"/>
      <c r="BQ145" s="2218">
        <f t="shared" si="111"/>
        <v>0</v>
      </c>
      <c r="BR145" s="2217"/>
      <c r="BS145" s="2217"/>
      <c r="BT145" s="2217"/>
    </row>
    <row r="146" spans="1:72">
      <c r="A146" s="2215" t="s">
        <v>2131</v>
      </c>
      <c r="B146" s="2216" t="s">
        <v>2023</v>
      </c>
      <c r="C146" s="2218">
        <f t="shared" si="98"/>
        <v>0</v>
      </c>
      <c r="D146" s="2217"/>
      <c r="E146" s="2217"/>
      <c r="F146" s="2217"/>
      <c r="G146" s="2217"/>
      <c r="H146" s="2218">
        <f t="shared" si="99"/>
        <v>0</v>
      </c>
      <c r="I146" s="2217"/>
      <c r="J146" s="2217"/>
      <c r="K146" s="2217"/>
      <c r="L146" s="2217"/>
      <c r="M146" s="2218">
        <f t="shared" si="100"/>
        <v>0</v>
      </c>
      <c r="N146" s="2217"/>
      <c r="O146" s="2217"/>
      <c r="P146" s="2217"/>
      <c r="Q146" s="2217"/>
      <c r="R146" s="2218">
        <f t="shared" si="101"/>
        <v>0</v>
      </c>
      <c r="S146" s="2217"/>
      <c r="T146" s="2217"/>
      <c r="U146" s="2217"/>
      <c r="V146" s="2217"/>
      <c r="W146" s="2218">
        <f t="shared" si="102"/>
        <v>0</v>
      </c>
      <c r="X146" s="2217"/>
      <c r="Y146" s="2217"/>
      <c r="Z146" s="2217"/>
      <c r="AA146" s="2217"/>
      <c r="AB146" s="2218">
        <f t="shared" si="103"/>
        <v>0</v>
      </c>
      <c r="AC146" s="2217"/>
      <c r="AD146" s="2217"/>
      <c r="AE146" s="2217"/>
      <c r="AF146" s="2217"/>
      <c r="AG146" s="2218">
        <f t="shared" si="104"/>
        <v>0</v>
      </c>
      <c r="AH146" s="2217"/>
      <c r="AI146" s="2217"/>
      <c r="AJ146" s="2217"/>
      <c r="AK146" s="2217"/>
      <c r="AL146" s="2218">
        <f t="shared" si="105"/>
        <v>0</v>
      </c>
      <c r="AM146" s="2217"/>
      <c r="AN146" s="2217"/>
      <c r="AO146" s="2217"/>
      <c r="AP146" s="2217"/>
      <c r="AQ146" s="2218">
        <f t="shared" si="106"/>
        <v>0</v>
      </c>
      <c r="AR146" s="2217"/>
      <c r="AS146" s="2217"/>
      <c r="AT146" s="2217"/>
      <c r="AU146" s="2217"/>
      <c r="AV146" s="2218">
        <f t="shared" si="107"/>
        <v>0</v>
      </c>
      <c r="AW146" s="2217"/>
      <c r="AX146" s="2217"/>
      <c r="AY146" s="2217"/>
      <c r="AZ146" s="2217"/>
      <c r="BA146" s="2218">
        <f t="shared" si="108"/>
        <v>0</v>
      </c>
      <c r="BB146" s="2217"/>
      <c r="BC146" s="2217"/>
      <c r="BD146" s="2217"/>
      <c r="BE146" s="2217"/>
      <c r="BF146" s="2218">
        <f t="shared" si="109"/>
        <v>0</v>
      </c>
      <c r="BG146" s="2217"/>
      <c r="BH146" s="2217"/>
      <c r="BI146" s="2217"/>
      <c r="BJ146" s="2217"/>
      <c r="BK146" s="2218">
        <f t="shared" si="110"/>
        <v>0</v>
      </c>
      <c r="BL146" s="2217"/>
      <c r="BM146" s="2217"/>
      <c r="BN146" s="2217"/>
      <c r="BO146" s="2217"/>
      <c r="BP146" s="2217"/>
      <c r="BQ146" s="2218">
        <f t="shared" si="111"/>
        <v>0</v>
      </c>
      <c r="BR146" s="2217"/>
      <c r="BS146" s="2217"/>
      <c r="BT146" s="2217"/>
    </row>
    <row r="147" spans="1:72">
      <c r="A147" s="2215" t="s">
        <v>2132</v>
      </c>
      <c r="B147" s="2216" t="s">
        <v>2023</v>
      </c>
      <c r="C147" s="2218">
        <f t="shared" si="98"/>
        <v>0</v>
      </c>
      <c r="D147" s="2217"/>
      <c r="E147" s="2217"/>
      <c r="F147" s="2217"/>
      <c r="G147" s="2217"/>
      <c r="H147" s="2218">
        <f t="shared" si="99"/>
        <v>0</v>
      </c>
      <c r="I147" s="2217"/>
      <c r="J147" s="2217"/>
      <c r="K147" s="2217"/>
      <c r="L147" s="2217"/>
      <c r="M147" s="2218">
        <f t="shared" si="100"/>
        <v>0</v>
      </c>
      <c r="N147" s="2217"/>
      <c r="O147" s="2217"/>
      <c r="P147" s="2217"/>
      <c r="Q147" s="2217"/>
      <c r="R147" s="2218">
        <f t="shared" si="101"/>
        <v>0</v>
      </c>
      <c r="S147" s="2217"/>
      <c r="T147" s="2217"/>
      <c r="U147" s="2217"/>
      <c r="V147" s="2217"/>
      <c r="W147" s="2218">
        <f t="shared" si="102"/>
        <v>0</v>
      </c>
      <c r="X147" s="2217"/>
      <c r="Y147" s="2217"/>
      <c r="Z147" s="2217"/>
      <c r="AA147" s="2217"/>
      <c r="AB147" s="2218">
        <f t="shared" si="103"/>
        <v>0</v>
      </c>
      <c r="AC147" s="2217"/>
      <c r="AD147" s="2217"/>
      <c r="AE147" s="2217"/>
      <c r="AF147" s="2217"/>
      <c r="AG147" s="2218">
        <f t="shared" si="104"/>
        <v>0</v>
      </c>
      <c r="AH147" s="2217"/>
      <c r="AI147" s="2217"/>
      <c r="AJ147" s="2217"/>
      <c r="AK147" s="2217"/>
      <c r="AL147" s="2218">
        <f t="shared" si="105"/>
        <v>0</v>
      </c>
      <c r="AM147" s="2217"/>
      <c r="AN147" s="2217"/>
      <c r="AO147" s="2217"/>
      <c r="AP147" s="2217"/>
      <c r="AQ147" s="2218">
        <f t="shared" si="106"/>
        <v>0</v>
      </c>
      <c r="AR147" s="2217"/>
      <c r="AS147" s="2217"/>
      <c r="AT147" s="2217"/>
      <c r="AU147" s="2217"/>
      <c r="AV147" s="2218">
        <f t="shared" si="107"/>
        <v>0</v>
      </c>
      <c r="AW147" s="2217"/>
      <c r="AX147" s="2217"/>
      <c r="AY147" s="2217"/>
      <c r="AZ147" s="2217"/>
      <c r="BA147" s="2218">
        <f t="shared" si="108"/>
        <v>0</v>
      </c>
      <c r="BB147" s="2217"/>
      <c r="BC147" s="2217"/>
      <c r="BD147" s="2217"/>
      <c r="BE147" s="2217"/>
      <c r="BF147" s="2218">
        <f t="shared" si="109"/>
        <v>0</v>
      </c>
      <c r="BG147" s="2217"/>
      <c r="BH147" s="2217"/>
      <c r="BI147" s="2217"/>
      <c r="BJ147" s="2217"/>
      <c r="BK147" s="2218">
        <f t="shared" si="110"/>
        <v>0</v>
      </c>
      <c r="BL147" s="2217"/>
      <c r="BM147" s="2217"/>
      <c r="BN147" s="2217"/>
      <c r="BO147" s="2217"/>
      <c r="BP147" s="2217"/>
      <c r="BQ147" s="2218">
        <f t="shared" si="111"/>
        <v>0</v>
      </c>
      <c r="BR147" s="2217"/>
      <c r="BS147" s="2217"/>
      <c r="BT147" s="2217"/>
    </row>
    <row r="148" spans="1:72">
      <c r="A148" s="2215" t="s">
        <v>2133</v>
      </c>
      <c r="B148" s="2216" t="s">
        <v>2023</v>
      </c>
      <c r="C148" s="2218">
        <f t="shared" si="98"/>
        <v>0</v>
      </c>
      <c r="D148" s="2217"/>
      <c r="E148" s="2217"/>
      <c r="F148" s="2217"/>
      <c r="G148" s="2217"/>
      <c r="H148" s="2218">
        <f t="shared" si="99"/>
        <v>0</v>
      </c>
      <c r="I148" s="2217"/>
      <c r="J148" s="2217"/>
      <c r="K148" s="2217"/>
      <c r="L148" s="2217"/>
      <c r="M148" s="2218">
        <f t="shared" si="100"/>
        <v>0</v>
      </c>
      <c r="N148" s="2217"/>
      <c r="O148" s="2217"/>
      <c r="P148" s="2217"/>
      <c r="Q148" s="2217"/>
      <c r="R148" s="2218">
        <f t="shared" si="101"/>
        <v>0</v>
      </c>
      <c r="S148" s="2217"/>
      <c r="T148" s="2217"/>
      <c r="U148" s="2217"/>
      <c r="V148" s="2217"/>
      <c r="W148" s="2218">
        <f t="shared" si="102"/>
        <v>0</v>
      </c>
      <c r="X148" s="2217"/>
      <c r="Y148" s="2217"/>
      <c r="Z148" s="2217"/>
      <c r="AA148" s="2217"/>
      <c r="AB148" s="2218">
        <f t="shared" si="103"/>
        <v>0</v>
      </c>
      <c r="AC148" s="2217"/>
      <c r="AD148" s="2217"/>
      <c r="AE148" s="2217"/>
      <c r="AF148" s="2217"/>
      <c r="AG148" s="2218">
        <f t="shared" si="104"/>
        <v>0</v>
      </c>
      <c r="AH148" s="2217"/>
      <c r="AI148" s="2217"/>
      <c r="AJ148" s="2217"/>
      <c r="AK148" s="2217"/>
      <c r="AL148" s="2218">
        <f t="shared" si="105"/>
        <v>0</v>
      </c>
      <c r="AM148" s="2217"/>
      <c r="AN148" s="2217"/>
      <c r="AO148" s="2217"/>
      <c r="AP148" s="2217"/>
      <c r="AQ148" s="2218">
        <f t="shared" si="106"/>
        <v>0</v>
      </c>
      <c r="AR148" s="2217"/>
      <c r="AS148" s="2217"/>
      <c r="AT148" s="2217"/>
      <c r="AU148" s="2217"/>
      <c r="AV148" s="2218">
        <f t="shared" si="107"/>
        <v>0</v>
      </c>
      <c r="AW148" s="2217"/>
      <c r="AX148" s="2217"/>
      <c r="AY148" s="2217"/>
      <c r="AZ148" s="2217"/>
      <c r="BA148" s="2218">
        <f t="shared" si="108"/>
        <v>0</v>
      </c>
      <c r="BB148" s="2217"/>
      <c r="BC148" s="2217"/>
      <c r="BD148" s="2217"/>
      <c r="BE148" s="2217"/>
      <c r="BF148" s="2218">
        <f t="shared" si="109"/>
        <v>0</v>
      </c>
      <c r="BG148" s="2217"/>
      <c r="BH148" s="2217"/>
      <c r="BI148" s="2217"/>
      <c r="BJ148" s="2217"/>
      <c r="BK148" s="2218">
        <f t="shared" si="110"/>
        <v>0</v>
      </c>
      <c r="BL148" s="2217"/>
      <c r="BM148" s="2217"/>
      <c r="BN148" s="2217"/>
      <c r="BO148" s="2217"/>
      <c r="BP148" s="2217"/>
      <c r="BQ148" s="2218">
        <f t="shared" si="111"/>
        <v>0</v>
      </c>
      <c r="BR148" s="2217"/>
      <c r="BS148" s="2217"/>
      <c r="BT148" s="2217"/>
    </row>
    <row r="149" spans="1:72">
      <c r="A149" s="2215" t="s">
        <v>2134</v>
      </c>
      <c r="B149" s="2216" t="s">
        <v>2023</v>
      </c>
      <c r="C149" s="2218">
        <f t="shared" si="98"/>
        <v>0</v>
      </c>
      <c r="D149" s="2217"/>
      <c r="E149" s="2217"/>
      <c r="F149" s="2217"/>
      <c r="G149" s="2217"/>
      <c r="H149" s="2218">
        <f t="shared" si="99"/>
        <v>0</v>
      </c>
      <c r="I149" s="2217"/>
      <c r="J149" s="2217"/>
      <c r="K149" s="2217"/>
      <c r="L149" s="2217"/>
      <c r="M149" s="2218">
        <f t="shared" si="100"/>
        <v>0</v>
      </c>
      <c r="N149" s="2217"/>
      <c r="O149" s="2217"/>
      <c r="P149" s="2217"/>
      <c r="Q149" s="2217"/>
      <c r="R149" s="2218">
        <f t="shared" si="101"/>
        <v>0</v>
      </c>
      <c r="S149" s="2217"/>
      <c r="T149" s="2217"/>
      <c r="U149" s="2217"/>
      <c r="V149" s="2217"/>
      <c r="W149" s="2218">
        <f t="shared" si="102"/>
        <v>0</v>
      </c>
      <c r="X149" s="2217"/>
      <c r="Y149" s="2217"/>
      <c r="Z149" s="2217"/>
      <c r="AA149" s="2217"/>
      <c r="AB149" s="2218">
        <f t="shared" si="103"/>
        <v>0</v>
      </c>
      <c r="AC149" s="2217"/>
      <c r="AD149" s="2217"/>
      <c r="AE149" s="2217"/>
      <c r="AF149" s="2217"/>
      <c r="AG149" s="2218">
        <f t="shared" si="104"/>
        <v>0</v>
      </c>
      <c r="AH149" s="2217"/>
      <c r="AI149" s="2217"/>
      <c r="AJ149" s="2217"/>
      <c r="AK149" s="2217"/>
      <c r="AL149" s="2218">
        <f t="shared" si="105"/>
        <v>0</v>
      </c>
      <c r="AM149" s="2217"/>
      <c r="AN149" s="2217"/>
      <c r="AO149" s="2217"/>
      <c r="AP149" s="2217"/>
      <c r="AQ149" s="2218">
        <f t="shared" si="106"/>
        <v>0</v>
      </c>
      <c r="AR149" s="2217"/>
      <c r="AS149" s="2217"/>
      <c r="AT149" s="2217"/>
      <c r="AU149" s="2217"/>
      <c r="AV149" s="2218">
        <f t="shared" si="107"/>
        <v>0</v>
      </c>
      <c r="AW149" s="2217"/>
      <c r="AX149" s="2217"/>
      <c r="AY149" s="2217"/>
      <c r="AZ149" s="2217"/>
      <c r="BA149" s="2218">
        <f t="shared" si="108"/>
        <v>0</v>
      </c>
      <c r="BB149" s="2217"/>
      <c r="BC149" s="2217"/>
      <c r="BD149" s="2217"/>
      <c r="BE149" s="2217"/>
      <c r="BF149" s="2218">
        <f t="shared" si="109"/>
        <v>0</v>
      </c>
      <c r="BG149" s="2217"/>
      <c r="BH149" s="2217"/>
      <c r="BI149" s="2217"/>
      <c r="BJ149" s="2217"/>
      <c r="BK149" s="2218">
        <f t="shared" si="110"/>
        <v>0</v>
      </c>
      <c r="BL149" s="2217"/>
      <c r="BM149" s="2217"/>
      <c r="BN149" s="2217"/>
      <c r="BO149" s="2217"/>
      <c r="BP149" s="2217"/>
      <c r="BQ149" s="2218">
        <f t="shared" si="111"/>
        <v>0</v>
      </c>
      <c r="BR149" s="2217"/>
      <c r="BS149" s="2217"/>
      <c r="BT149" s="2217"/>
    </row>
    <row r="150" spans="1:72">
      <c r="A150" s="2215" t="s">
        <v>2135</v>
      </c>
      <c r="B150" s="2216" t="s">
        <v>2023</v>
      </c>
      <c r="C150" s="2218">
        <f t="shared" si="98"/>
        <v>0</v>
      </c>
      <c r="D150" s="2217"/>
      <c r="E150" s="2217"/>
      <c r="F150" s="2217"/>
      <c r="G150" s="2217"/>
      <c r="H150" s="2218">
        <f t="shared" si="99"/>
        <v>0</v>
      </c>
      <c r="I150" s="2217"/>
      <c r="J150" s="2217"/>
      <c r="K150" s="2217"/>
      <c r="L150" s="2217"/>
      <c r="M150" s="2218">
        <f t="shared" si="100"/>
        <v>0</v>
      </c>
      <c r="N150" s="2217"/>
      <c r="O150" s="2217"/>
      <c r="P150" s="2217"/>
      <c r="Q150" s="2217"/>
      <c r="R150" s="2218">
        <f t="shared" si="101"/>
        <v>0</v>
      </c>
      <c r="S150" s="2217"/>
      <c r="T150" s="2217"/>
      <c r="U150" s="2217"/>
      <c r="V150" s="2217"/>
      <c r="W150" s="2218">
        <f t="shared" si="102"/>
        <v>0</v>
      </c>
      <c r="X150" s="2217"/>
      <c r="Y150" s="2217"/>
      <c r="Z150" s="2217"/>
      <c r="AA150" s="2217"/>
      <c r="AB150" s="2218">
        <f t="shared" si="103"/>
        <v>0</v>
      </c>
      <c r="AC150" s="2217"/>
      <c r="AD150" s="2217"/>
      <c r="AE150" s="2217"/>
      <c r="AF150" s="2217"/>
      <c r="AG150" s="2218">
        <f t="shared" si="104"/>
        <v>0</v>
      </c>
      <c r="AH150" s="2217"/>
      <c r="AI150" s="2217"/>
      <c r="AJ150" s="2217"/>
      <c r="AK150" s="2217"/>
      <c r="AL150" s="2218">
        <f t="shared" si="105"/>
        <v>0</v>
      </c>
      <c r="AM150" s="2217"/>
      <c r="AN150" s="2217"/>
      <c r="AO150" s="2217"/>
      <c r="AP150" s="2217"/>
      <c r="AQ150" s="2218">
        <f t="shared" si="106"/>
        <v>0</v>
      </c>
      <c r="AR150" s="2217"/>
      <c r="AS150" s="2217"/>
      <c r="AT150" s="2217"/>
      <c r="AU150" s="2217"/>
      <c r="AV150" s="2218">
        <f t="shared" si="107"/>
        <v>0</v>
      </c>
      <c r="AW150" s="2217"/>
      <c r="AX150" s="2217"/>
      <c r="AY150" s="2217"/>
      <c r="AZ150" s="2217"/>
      <c r="BA150" s="2218">
        <f t="shared" si="108"/>
        <v>0</v>
      </c>
      <c r="BB150" s="2217"/>
      <c r="BC150" s="2217"/>
      <c r="BD150" s="2217"/>
      <c r="BE150" s="2217"/>
      <c r="BF150" s="2218">
        <f t="shared" si="109"/>
        <v>0</v>
      </c>
      <c r="BG150" s="2217"/>
      <c r="BH150" s="2217"/>
      <c r="BI150" s="2217"/>
      <c r="BJ150" s="2217"/>
      <c r="BK150" s="2218">
        <f t="shared" si="110"/>
        <v>0</v>
      </c>
      <c r="BL150" s="2217"/>
      <c r="BM150" s="2217"/>
      <c r="BN150" s="2217"/>
      <c r="BO150" s="2217"/>
      <c r="BP150" s="2217"/>
      <c r="BQ150" s="2218">
        <f t="shared" si="111"/>
        <v>0</v>
      </c>
      <c r="BR150" s="2217"/>
      <c r="BS150" s="2217"/>
      <c r="BT150" s="2217"/>
    </row>
    <row r="151" spans="1:72">
      <c r="A151" s="2215" t="s">
        <v>2136</v>
      </c>
      <c r="B151" s="2216" t="s">
        <v>2023</v>
      </c>
      <c r="C151" s="2218">
        <f t="shared" si="98"/>
        <v>0</v>
      </c>
      <c r="D151" s="2217"/>
      <c r="E151" s="2217"/>
      <c r="F151" s="2217"/>
      <c r="G151" s="2217"/>
      <c r="H151" s="2218">
        <f t="shared" si="99"/>
        <v>0</v>
      </c>
      <c r="I151" s="2217"/>
      <c r="J151" s="2217"/>
      <c r="K151" s="2217"/>
      <c r="L151" s="2217"/>
      <c r="M151" s="2218">
        <f t="shared" si="100"/>
        <v>0</v>
      </c>
      <c r="N151" s="2217"/>
      <c r="O151" s="2217"/>
      <c r="P151" s="2217"/>
      <c r="Q151" s="2217"/>
      <c r="R151" s="2218">
        <f t="shared" si="101"/>
        <v>0</v>
      </c>
      <c r="S151" s="2217"/>
      <c r="T151" s="2217"/>
      <c r="U151" s="2217"/>
      <c r="V151" s="2217"/>
      <c r="W151" s="2218">
        <f t="shared" si="102"/>
        <v>0</v>
      </c>
      <c r="X151" s="2217"/>
      <c r="Y151" s="2217"/>
      <c r="Z151" s="2217"/>
      <c r="AA151" s="2217"/>
      <c r="AB151" s="2218">
        <f t="shared" si="103"/>
        <v>0</v>
      </c>
      <c r="AC151" s="2217"/>
      <c r="AD151" s="2217"/>
      <c r="AE151" s="2217"/>
      <c r="AF151" s="2217"/>
      <c r="AG151" s="2218">
        <f t="shared" si="104"/>
        <v>0</v>
      </c>
      <c r="AH151" s="2217"/>
      <c r="AI151" s="2217"/>
      <c r="AJ151" s="2217"/>
      <c r="AK151" s="2217"/>
      <c r="AL151" s="2218">
        <f t="shared" si="105"/>
        <v>0</v>
      </c>
      <c r="AM151" s="2217"/>
      <c r="AN151" s="2217"/>
      <c r="AO151" s="2217"/>
      <c r="AP151" s="2217"/>
      <c r="AQ151" s="2218">
        <f t="shared" si="106"/>
        <v>0</v>
      </c>
      <c r="AR151" s="2217"/>
      <c r="AS151" s="2217"/>
      <c r="AT151" s="2217"/>
      <c r="AU151" s="2217"/>
      <c r="AV151" s="2218">
        <f t="shared" si="107"/>
        <v>0</v>
      </c>
      <c r="AW151" s="2217"/>
      <c r="AX151" s="2217"/>
      <c r="AY151" s="2217"/>
      <c r="AZ151" s="2217"/>
      <c r="BA151" s="2218">
        <f t="shared" si="108"/>
        <v>0</v>
      </c>
      <c r="BB151" s="2217"/>
      <c r="BC151" s="2217"/>
      <c r="BD151" s="2217"/>
      <c r="BE151" s="2217"/>
      <c r="BF151" s="2218">
        <f t="shared" si="109"/>
        <v>0</v>
      </c>
      <c r="BG151" s="2217"/>
      <c r="BH151" s="2217"/>
      <c r="BI151" s="2217"/>
      <c r="BJ151" s="2217"/>
      <c r="BK151" s="2218">
        <f t="shared" si="110"/>
        <v>0</v>
      </c>
      <c r="BL151" s="2217"/>
      <c r="BM151" s="2217"/>
      <c r="BN151" s="2217"/>
      <c r="BO151" s="2217"/>
      <c r="BP151" s="2217"/>
      <c r="BQ151" s="2218">
        <f t="shared" si="111"/>
        <v>0</v>
      </c>
      <c r="BR151" s="2217"/>
      <c r="BS151" s="2217"/>
      <c r="BT151" s="2217"/>
    </row>
    <row r="152" spans="1:72">
      <c r="A152" s="2215" t="s">
        <v>2137</v>
      </c>
      <c r="B152" s="2216" t="s">
        <v>2023</v>
      </c>
      <c r="C152" s="2218">
        <f t="shared" si="98"/>
        <v>0</v>
      </c>
      <c r="D152" s="2217"/>
      <c r="E152" s="2217"/>
      <c r="F152" s="2217"/>
      <c r="G152" s="2217"/>
      <c r="H152" s="2218">
        <f t="shared" si="99"/>
        <v>0</v>
      </c>
      <c r="I152" s="2217"/>
      <c r="J152" s="2217"/>
      <c r="K152" s="2217"/>
      <c r="L152" s="2217"/>
      <c r="M152" s="2218">
        <f t="shared" si="100"/>
        <v>0</v>
      </c>
      <c r="N152" s="2217"/>
      <c r="O152" s="2217"/>
      <c r="P152" s="2217"/>
      <c r="Q152" s="2217"/>
      <c r="R152" s="2218">
        <f t="shared" si="101"/>
        <v>0</v>
      </c>
      <c r="S152" s="2217"/>
      <c r="T152" s="2217"/>
      <c r="U152" s="2217"/>
      <c r="V152" s="2217"/>
      <c r="W152" s="2218">
        <f t="shared" si="102"/>
        <v>0</v>
      </c>
      <c r="X152" s="2217"/>
      <c r="Y152" s="2217"/>
      <c r="Z152" s="2217"/>
      <c r="AA152" s="2217"/>
      <c r="AB152" s="2218">
        <f t="shared" si="103"/>
        <v>0</v>
      </c>
      <c r="AC152" s="2217"/>
      <c r="AD152" s="2217"/>
      <c r="AE152" s="2217"/>
      <c r="AF152" s="2217"/>
      <c r="AG152" s="2218">
        <f t="shared" si="104"/>
        <v>0</v>
      </c>
      <c r="AH152" s="2217"/>
      <c r="AI152" s="2217"/>
      <c r="AJ152" s="2217"/>
      <c r="AK152" s="2217"/>
      <c r="AL152" s="2218">
        <f t="shared" si="105"/>
        <v>0</v>
      </c>
      <c r="AM152" s="2217"/>
      <c r="AN152" s="2217"/>
      <c r="AO152" s="2217"/>
      <c r="AP152" s="2217"/>
      <c r="AQ152" s="2218">
        <f t="shared" si="106"/>
        <v>0</v>
      </c>
      <c r="AR152" s="2217"/>
      <c r="AS152" s="2217"/>
      <c r="AT152" s="2217"/>
      <c r="AU152" s="2217"/>
      <c r="AV152" s="2218">
        <f t="shared" si="107"/>
        <v>0</v>
      </c>
      <c r="AW152" s="2217"/>
      <c r="AX152" s="2217"/>
      <c r="AY152" s="2217"/>
      <c r="AZ152" s="2217"/>
      <c r="BA152" s="2218">
        <f t="shared" si="108"/>
        <v>0</v>
      </c>
      <c r="BB152" s="2217"/>
      <c r="BC152" s="2217"/>
      <c r="BD152" s="2217"/>
      <c r="BE152" s="2217"/>
      <c r="BF152" s="2218">
        <f t="shared" si="109"/>
        <v>0</v>
      </c>
      <c r="BG152" s="2217"/>
      <c r="BH152" s="2217"/>
      <c r="BI152" s="2217"/>
      <c r="BJ152" s="2217"/>
      <c r="BK152" s="2218">
        <f t="shared" si="110"/>
        <v>0</v>
      </c>
      <c r="BL152" s="2217"/>
      <c r="BM152" s="2217"/>
      <c r="BN152" s="2217"/>
      <c r="BO152" s="2217"/>
      <c r="BP152" s="2217"/>
      <c r="BQ152" s="2218">
        <f t="shared" si="111"/>
        <v>0</v>
      </c>
      <c r="BR152" s="2217"/>
      <c r="BS152" s="2217"/>
      <c r="BT152" s="2217"/>
    </row>
    <row r="153" spans="1:72">
      <c r="A153" s="2215" t="s">
        <v>2138</v>
      </c>
      <c r="B153" s="2216" t="s">
        <v>2023</v>
      </c>
      <c r="C153" s="2218">
        <f t="shared" si="98"/>
        <v>0</v>
      </c>
      <c r="D153" s="2217"/>
      <c r="E153" s="2217"/>
      <c r="F153" s="2217"/>
      <c r="G153" s="2217"/>
      <c r="H153" s="2218">
        <f t="shared" si="99"/>
        <v>0</v>
      </c>
      <c r="I153" s="2217"/>
      <c r="J153" s="2217"/>
      <c r="K153" s="2217"/>
      <c r="L153" s="2217"/>
      <c r="M153" s="2218">
        <f t="shared" si="100"/>
        <v>0</v>
      </c>
      <c r="N153" s="2217"/>
      <c r="O153" s="2217"/>
      <c r="P153" s="2217"/>
      <c r="Q153" s="2217"/>
      <c r="R153" s="2218">
        <f t="shared" si="101"/>
        <v>0</v>
      </c>
      <c r="S153" s="2217"/>
      <c r="T153" s="2217"/>
      <c r="U153" s="2217"/>
      <c r="V153" s="2217"/>
      <c r="W153" s="2218">
        <f t="shared" si="102"/>
        <v>0</v>
      </c>
      <c r="X153" s="2217"/>
      <c r="Y153" s="2217"/>
      <c r="Z153" s="2217"/>
      <c r="AA153" s="2217"/>
      <c r="AB153" s="2218">
        <f t="shared" si="103"/>
        <v>0</v>
      </c>
      <c r="AC153" s="2217"/>
      <c r="AD153" s="2217"/>
      <c r="AE153" s="2217"/>
      <c r="AF153" s="2217"/>
      <c r="AG153" s="2218">
        <f t="shared" si="104"/>
        <v>0</v>
      </c>
      <c r="AH153" s="2217"/>
      <c r="AI153" s="2217"/>
      <c r="AJ153" s="2217"/>
      <c r="AK153" s="2217"/>
      <c r="AL153" s="2218">
        <f t="shared" si="105"/>
        <v>0</v>
      </c>
      <c r="AM153" s="2217"/>
      <c r="AN153" s="2217"/>
      <c r="AO153" s="2217"/>
      <c r="AP153" s="2217"/>
      <c r="AQ153" s="2218">
        <f t="shared" si="106"/>
        <v>0</v>
      </c>
      <c r="AR153" s="2217"/>
      <c r="AS153" s="2217"/>
      <c r="AT153" s="2217"/>
      <c r="AU153" s="2217"/>
      <c r="AV153" s="2218">
        <f t="shared" si="107"/>
        <v>0</v>
      </c>
      <c r="AW153" s="2217"/>
      <c r="AX153" s="2217"/>
      <c r="AY153" s="2217"/>
      <c r="AZ153" s="2217"/>
      <c r="BA153" s="2218">
        <f t="shared" si="108"/>
        <v>0</v>
      </c>
      <c r="BB153" s="2217"/>
      <c r="BC153" s="2217"/>
      <c r="BD153" s="2217"/>
      <c r="BE153" s="2217"/>
      <c r="BF153" s="2218">
        <f t="shared" si="109"/>
        <v>0</v>
      </c>
      <c r="BG153" s="2217"/>
      <c r="BH153" s="2217"/>
      <c r="BI153" s="2217"/>
      <c r="BJ153" s="2217"/>
      <c r="BK153" s="2218">
        <f t="shared" si="110"/>
        <v>0</v>
      </c>
      <c r="BL153" s="2217"/>
      <c r="BM153" s="2217"/>
      <c r="BN153" s="2217"/>
      <c r="BO153" s="2217"/>
      <c r="BP153" s="2217"/>
      <c r="BQ153" s="2218">
        <f t="shared" si="111"/>
        <v>0</v>
      </c>
      <c r="BR153" s="2217"/>
      <c r="BS153" s="2217"/>
      <c r="BT153" s="2217"/>
    </row>
    <row r="154" spans="1:72">
      <c r="A154" s="2215" t="s">
        <v>2139</v>
      </c>
      <c r="B154" s="2216" t="s">
        <v>2023</v>
      </c>
      <c r="C154" s="2218">
        <f t="shared" si="98"/>
        <v>0</v>
      </c>
      <c r="D154" s="2217"/>
      <c r="E154" s="2217"/>
      <c r="F154" s="2217"/>
      <c r="G154" s="2217"/>
      <c r="H154" s="2218">
        <f t="shared" si="99"/>
        <v>0</v>
      </c>
      <c r="I154" s="2217"/>
      <c r="J154" s="2217"/>
      <c r="K154" s="2217"/>
      <c r="L154" s="2217"/>
      <c r="M154" s="2218">
        <f t="shared" si="100"/>
        <v>0</v>
      </c>
      <c r="N154" s="2217"/>
      <c r="O154" s="2217"/>
      <c r="P154" s="2217"/>
      <c r="Q154" s="2217"/>
      <c r="R154" s="2218">
        <f t="shared" si="101"/>
        <v>0</v>
      </c>
      <c r="S154" s="2217"/>
      <c r="T154" s="2217"/>
      <c r="U154" s="2217"/>
      <c r="V154" s="2217"/>
      <c r="W154" s="2218">
        <f t="shared" si="102"/>
        <v>0</v>
      </c>
      <c r="X154" s="2217"/>
      <c r="Y154" s="2217"/>
      <c r="Z154" s="2217"/>
      <c r="AA154" s="2217"/>
      <c r="AB154" s="2218">
        <f t="shared" si="103"/>
        <v>0</v>
      </c>
      <c r="AC154" s="2217"/>
      <c r="AD154" s="2217"/>
      <c r="AE154" s="2217"/>
      <c r="AF154" s="2217"/>
      <c r="AG154" s="2218">
        <f t="shared" si="104"/>
        <v>0</v>
      </c>
      <c r="AH154" s="2217"/>
      <c r="AI154" s="2217"/>
      <c r="AJ154" s="2217"/>
      <c r="AK154" s="2217"/>
      <c r="AL154" s="2218">
        <f t="shared" si="105"/>
        <v>0</v>
      </c>
      <c r="AM154" s="2217"/>
      <c r="AN154" s="2217"/>
      <c r="AO154" s="2217"/>
      <c r="AP154" s="2217"/>
      <c r="AQ154" s="2218">
        <f t="shared" si="106"/>
        <v>0</v>
      </c>
      <c r="AR154" s="2217"/>
      <c r="AS154" s="2217"/>
      <c r="AT154" s="2217"/>
      <c r="AU154" s="2217"/>
      <c r="AV154" s="2218">
        <f t="shared" si="107"/>
        <v>0</v>
      </c>
      <c r="AW154" s="2217"/>
      <c r="AX154" s="2217"/>
      <c r="AY154" s="2217"/>
      <c r="AZ154" s="2217"/>
      <c r="BA154" s="2218">
        <f t="shared" si="108"/>
        <v>0</v>
      </c>
      <c r="BB154" s="2217"/>
      <c r="BC154" s="2217"/>
      <c r="BD154" s="2217"/>
      <c r="BE154" s="2217"/>
      <c r="BF154" s="2218">
        <f t="shared" si="109"/>
        <v>0</v>
      </c>
      <c r="BG154" s="2217"/>
      <c r="BH154" s="2217"/>
      <c r="BI154" s="2217"/>
      <c r="BJ154" s="2217"/>
      <c r="BK154" s="2218">
        <f t="shared" si="110"/>
        <v>0</v>
      </c>
      <c r="BL154" s="2217"/>
      <c r="BM154" s="2217"/>
      <c r="BN154" s="2217"/>
      <c r="BO154" s="2217"/>
      <c r="BP154" s="2217"/>
      <c r="BQ154" s="2218">
        <f t="shared" si="111"/>
        <v>0</v>
      </c>
      <c r="BR154" s="2217"/>
      <c r="BS154" s="2217"/>
      <c r="BT154" s="2217"/>
    </row>
    <row r="155" spans="1:72">
      <c r="A155" s="2215" t="s">
        <v>2140</v>
      </c>
      <c r="B155" s="2216" t="s">
        <v>2023</v>
      </c>
      <c r="C155" s="2218">
        <f t="shared" si="98"/>
        <v>0</v>
      </c>
      <c r="D155" s="2217"/>
      <c r="E155" s="2217"/>
      <c r="F155" s="2217"/>
      <c r="G155" s="2217"/>
      <c r="H155" s="2218">
        <f t="shared" si="99"/>
        <v>0</v>
      </c>
      <c r="I155" s="2217"/>
      <c r="J155" s="2217"/>
      <c r="K155" s="2217"/>
      <c r="L155" s="2217"/>
      <c r="M155" s="2218">
        <f t="shared" si="100"/>
        <v>0</v>
      </c>
      <c r="N155" s="2217"/>
      <c r="O155" s="2217"/>
      <c r="P155" s="2217"/>
      <c r="Q155" s="2217"/>
      <c r="R155" s="2218">
        <f t="shared" si="101"/>
        <v>0</v>
      </c>
      <c r="S155" s="2217"/>
      <c r="T155" s="2217"/>
      <c r="U155" s="2217"/>
      <c r="V155" s="2217"/>
      <c r="W155" s="2218">
        <f t="shared" si="102"/>
        <v>0</v>
      </c>
      <c r="X155" s="2217"/>
      <c r="Y155" s="2217"/>
      <c r="Z155" s="2217"/>
      <c r="AA155" s="2217"/>
      <c r="AB155" s="2218">
        <f t="shared" si="103"/>
        <v>0</v>
      </c>
      <c r="AC155" s="2217"/>
      <c r="AD155" s="2217"/>
      <c r="AE155" s="2217"/>
      <c r="AF155" s="2217"/>
      <c r="AG155" s="2218">
        <f t="shared" si="104"/>
        <v>0</v>
      </c>
      <c r="AH155" s="2217"/>
      <c r="AI155" s="2217"/>
      <c r="AJ155" s="2217"/>
      <c r="AK155" s="2217"/>
      <c r="AL155" s="2218">
        <f t="shared" si="105"/>
        <v>0</v>
      </c>
      <c r="AM155" s="2217"/>
      <c r="AN155" s="2217"/>
      <c r="AO155" s="2217"/>
      <c r="AP155" s="2217"/>
      <c r="AQ155" s="2218">
        <f t="shared" si="106"/>
        <v>0</v>
      </c>
      <c r="AR155" s="2217"/>
      <c r="AS155" s="2217"/>
      <c r="AT155" s="2217"/>
      <c r="AU155" s="2217"/>
      <c r="AV155" s="2218">
        <f t="shared" si="107"/>
        <v>0</v>
      </c>
      <c r="AW155" s="2217"/>
      <c r="AX155" s="2217"/>
      <c r="AY155" s="2217"/>
      <c r="AZ155" s="2217"/>
      <c r="BA155" s="2218">
        <f t="shared" si="108"/>
        <v>0</v>
      </c>
      <c r="BB155" s="2217"/>
      <c r="BC155" s="2217"/>
      <c r="BD155" s="2217"/>
      <c r="BE155" s="2217"/>
      <c r="BF155" s="2218">
        <f t="shared" si="109"/>
        <v>0</v>
      </c>
      <c r="BG155" s="2217"/>
      <c r="BH155" s="2217"/>
      <c r="BI155" s="2217"/>
      <c r="BJ155" s="2217"/>
      <c r="BK155" s="2218">
        <f t="shared" si="110"/>
        <v>0</v>
      </c>
      <c r="BL155" s="2217"/>
      <c r="BM155" s="2217"/>
      <c r="BN155" s="2217"/>
      <c r="BO155" s="2217"/>
      <c r="BP155" s="2217"/>
      <c r="BQ155" s="2218">
        <f t="shared" si="111"/>
        <v>0</v>
      </c>
      <c r="BR155" s="2217"/>
      <c r="BS155" s="2217"/>
      <c r="BT155" s="2217"/>
    </row>
    <row r="156" spans="1:72">
      <c r="A156" s="2215" t="s">
        <v>2141</v>
      </c>
      <c r="B156" s="2216" t="s">
        <v>2023</v>
      </c>
      <c r="C156" s="2218">
        <f t="shared" si="98"/>
        <v>0</v>
      </c>
      <c r="D156" s="2217"/>
      <c r="E156" s="2217"/>
      <c r="F156" s="2217"/>
      <c r="G156" s="2217"/>
      <c r="H156" s="2218">
        <f t="shared" si="99"/>
        <v>0</v>
      </c>
      <c r="I156" s="2217"/>
      <c r="J156" s="2217"/>
      <c r="K156" s="2217"/>
      <c r="L156" s="2217"/>
      <c r="M156" s="2218">
        <f t="shared" si="100"/>
        <v>0</v>
      </c>
      <c r="N156" s="2217"/>
      <c r="O156" s="2217"/>
      <c r="P156" s="2217"/>
      <c r="Q156" s="2217"/>
      <c r="R156" s="2218">
        <f t="shared" si="101"/>
        <v>0</v>
      </c>
      <c r="S156" s="2217"/>
      <c r="T156" s="2217"/>
      <c r="U156" s="2217"/>
      <c r="V156" s="2217"/>
      <c r="W156" s="2218">
        <f t="shared" si="102"/>
        <v>0</v>
      </c>
      <c r="X156" s="2217"/>
      <c r="Y156" s="2217"/>
      <c r="Z156" s="2217"/>
      <c r="AA156" s="2217"/>
      <c r="AB156" s="2218">
        <f t="shared" si="103"/>
        <v>0</v>
      </c>
      <c r="AC156" s="2217"/>
      <c r="AD156" s="2217"/>
      <c r="AE156" s="2217"/>
      <c r="AF156" s="2217"/>
      <c r="AG156" s="2218">
        <f t="shared" si="104"/>
        <v>0</v>
      </c>
      <c r="AH156" s="2217"/>
      <c r="AI156" s="2217"/>
      <c r="AJ156" s="2217"/>
      <c r="AK156" s="2217"/>
      <c r="AL156" s="2218">
        <f t="shared" si="105"/>
        <v>0</v>
      </c>
      <c r="AM156" s="2217"/>
      <c r="AN156" s="2217"/>
      <c r="AO156" s="2217"/>
      <c r="AP156" s="2217"/>
      <c r="AQ156" s="2218">
        <f t="shared" si="106"/>
        <v>0</v>
      </c>
      <c r="AR156" s="2217"/>
      <c r="AS156" s="2217"/>
      <c r="AT156" s="2217"/>
      <c r="AU156" s="2217"/>
      <c r="AV156" s="2218">
        <f t="shared" si="107"/>
        <v>0</v>
      </c>
      <c r="AW156" s="2217"/>
      <c r="AX156" s="2217"/>
      <c r="AY156" s="2217"/>
      <c r="AZ156" s="2217"/>
      <c r="BA156" s="2218">
        <f t="shared" si="108"/>
        <v>0</v>
      </c>
      <c r="BB156" s="2217"/>
      <c r="BC156" s="2217"/>
      <c r="BD156" s="2217"/>
      <c r="BE156" s="2217"/>
      <c r="BF156" s="2218">
        <f t="shared" si="109"/>
        <v>0</v>
      </c>
      <c r="BG156" s="2217"/>
      <c r="BH156" s="2217"/>
      <c r="BI156" s="2217"/>
      <c r="BJ156" s="2217"/>
      <c r="BK156" s="2218">
        <f t="shared" si="110"/>
        <v>0</v>
      </c>
      <c r="BL156" s="2217"/>
      <c r="BM156" s="2217"/>
      <c r="BN156" s="2217"/>
      <c r="BO156" s="2217"/>
      <c r="BP156" s="2217"/>
      <c r="BQ156" s="2218">
        <f t="shared" si="111"/>
        <v>0</v>
      </c>
      <c r="BR156" s="2217"/>
      <c r="BS156" s="2217"/>
      <c r="BT156" s="2217"/>
    </row>
    <row r="157" spans="1:72">
      <c r="A157" s="2215" t="s">
        <v>2142</v>
      </c>
      <c r="B157" s="2216" t="s">
        <v>2023</v>
      </c>
      <c r="C157" s="2218">
        <f t="shared" si="98"/>
        <v>0</v>
      </c>
      <c r="D157" s="2217"/>
      <c r="E157" s="2217"/>
      <c r="F157" s="2217"/>
      <c r="G157" s="2217"/>
      <c r="H157" s="2218">
        <f t="shared" si="99"/>
        <v>0</v>
      </c>
      <c r="I157" s="2217"/>
      <c r="J157" s="2217"/>
      <c r="K157" s="2217"/>
      <c r="L157" s="2217"/>
      <c r="M157" s="2218">
        <f t="shared" si="100"/>
        <v>0</v>
      </c>
      <c r="N157" s="2217"/>
      <c r="O157" s="2217"/>
      <c r="P157" s="2217"/>
      <c r="Q157" s="2217"/>
      <c r="R157" s="2218">
        <f t="shared" si="101"/>
        <v>0</v>
      </c>
      <c r="S157" s="2217"/>
      <c r="T157" s="2217"/>
      <c r="U157" s="2217"/>
      <c r="V157" s="2217"/>
      <c r="W157" s="2218">
        <f t="shared" si="102"/>
        <v>0</v>
      </c>
      <c r="X157" s="2217"/>
      <c r="Y157" s="2217"/>
      <c r="Z157" s="2217"/>
      <c r="AA157" s="2217"/>
      <c r="AB157" s="2218">
        <f t="shared" si="103"/>
        <v>0</v>
      </c>
      <c r="AC157" s="2217"/>
      <c r="AD157" s="2217"/>
      <c r="AE157" s="2217"/>
      <c r="AF157" s="2217"/>
      <c r="AG157" s="2218">
        <f t="shared" si="104"/>
        <v>0</v>
      </c>
      <c r="AH157" s="2217"/>
      <c r="AI157" s="2217"/>
      <c r="AJ157" s="2217"/>
      <c r="AK157" s="2217"/>
      <c r="AL157" s="2218">
        <f t="shared" si="105"/>
        <v>0</v>
      </c>
      <c r="AM157" s="2217"/>
      <c r="AN157" s="2217"/>
      <c r="AO157" s="2217"/>
      <c r="AP157" s="2217"/>
      <c r="AQ157" s="2218">
        <f t="shared" si="106"/>
        <v>0</v>
      </c>
      <c r="AR157" s="2217"/>
      <c r="AS157" s="2217"/>
      <c r="AT157" s="2217"/>
      <c r="AU157" s="2217"/>
      <c r="AV157" s="2218">
        <f t="shared" si="107"/>
        <v>0</v>
      </c>
      <c r="AW157" s="2217"/>
      <c r="AX157" s="2217"/>
      <c r="AY157" s="2217"/>
      <c r="AZ157" s="2217"/>
      <c r="BA157" s="2218">
        <f t="shared" si="108"/>
        <v>0</v>
      </c>
      <c r="BB157" s="2217"/>
      <c r="BC157" s="2217"/>
      <c r="BD157" s="2217"/>
      <c r="BE157" s="2217"/>
      <c r="BF157" s="2218">
        <f t="shared" si="109"/>
        <v>0</v>
      </c>
      <c r="BG157" s="2217"/>
      <c r="BH157" s="2217"/>
      <c r="BI157" s="2217"/>
      <c r="BJ157" s="2217"/>
      <c r="BK157" s="2218">
        <f t="shared" si="110"/>
        <v>0</v>
      </c>
      <c r="BL157" s="2217"/>
      <c r="BM157" s="2217"/>
      <c r="BN157" s="2217"/>
      <c r="BO157" s="2217"/>
      <c r="BP157" s="2217"/>
      <c r="BQ157" s="2218">
        <f t="shared" si="111"/>
        <v>0</v>
      </c>
      <c r="BR157" s="2217"/>
      <c r="BS157" s="2217"/>
      <c r="BT157" s="2217"/>
    </row>
    <row r="158" spans="1:72">
      <c r="A158" s="2215" t="s">
        <v>2143</v>
      </c>
      <c r="B158" s="2216" t="s">
        <v>2023</v>
      </c>
      <c r="C158" s="2218">
        <f t="shared" si="98"/>
        <v>0</v>
      </c>
      <c r="D158" s="2217"/>
      <c r="E158" s="2217"/>
      <c r="F158" s="2217"/>
      <c r="G158" s="2217"/>
      <c r="H158" s="2218">
        <f t="shared" si="99"/>
        <v>0</v>
      </c>
      <c r="I158" s="2217"/>
      <c r="J158" s="2217"/>
      <c r="K158" s="2217"/>
      <c r="L158" s="2217"/>
      <c r="M158" s="2218">
        <f t="shared" si="100"/>
        <v>0</v>
      </c>
      <c r="N158" s="2217"/>
      <c r="O158" s="2217"/>
      <c r="P158" s="2217"/>
      <c r="Q158" s="2217"/>
      <c r="R158" s="2218">
        <f t="shared" si="101"/>
        <v>0</v>
      </c>
      <c r="S158" s="2217"/>
      <c r="T158" s="2217"/>
      <c r="U158" s="2217"/>
      <c r="V158" s="2217"/>
      <c r="W158" s="2218">
        <f t="shared" si="102"/>
        <v>0</v>
      </c>
      <c r="X158" s="2217"/>
      <c r="Y158" s="2217"/>
      <c r="Z158" s="2217"/>
      <c r="AA158" s="2217"/>
      <c r="AB158" s="2218">
        <f t="shared" si="103"/>
        <v>0</v>
      </c>
      <c r="AC158" s="2217"/>
      <c r="AD158" s="2217"/>
      <c r="AE158" s="2217"/>
      <c r="AF158" s="2217"/>
      <c r="AG158" s="2218">
        <f t="shared" si="104"/>
        <v>0</v>
      </c>
      <c r="AH158" s="2217"/>
      <c r="AI158" s="2217"/>
      <c r="AJ158" s="2217"/>
      <c r="AK158" s="2217"/>
      <c r="AL158" s="2218">
        <f t="shared" si="105"/>
        <v>0</v>
      </c>
      <c r="AM158" s="2217"/>
      <c r="AN158" s="2217"/>
      <c r="AO158" s="2217"/>
      <c r="AP158" s="2217"/>
      <c r="AQ158" s="2218">
        <f t="shared" si="106"/>
        <v>0</v>
      </c>
      <c r="AR158" s="2217"/>
      <c r="AS158" s="2217"/>
      <c r="AT158" s="2217"/>
      <c r="AU158" s="2217"/>
      <c r="AV158" s="2218">
        <f t="shared" si="107"/>
        <v>0</v>
      </c>
      <c r="AW158" s="2217"/>
      <c r="AX158" s="2217"/>
      <c r="AY158" s="2217"/>
      <c r="AZ158" s="2217"/>
      <c r="BA158" s="2218">
        <f t="shared" si="108"/>
        <v>0</v>
      </c>
      <c r="BB158" s="2217"/>
      <c r="BC158" s="2217"/>
      <c r="BD158" s="2217"/>
      <c r="BE158" s="2217"/>
      <c r="BF158" s="2218">
        <f t="shared" si="109"/>
        <v>0</v>
      </c>
      <c r="BG158" s="2217"/>
      <c r="BH158" s="2217"/>
      <c r="BI158" s="2217"/>
      <c r="BJ158" s="2217"/>
      <c r="BK158" s="2218">
        <f t="shared" si="110"/>
        <v>0</v>
      </c>
      <c r="BL158" s="2217"/>
      <c r="BM158" s="2217"/>
      <c r="BN158" s="2217"/>
      <c r="BO158" s="2217"/>
      <c r="BP158" s="2217"/>
      <c r="BQ158" s="2218">
        <f t="shared" si="111"/>
        <v>0</v>
      </c>
      <c r="BR158" s="2217"/>
      <c r="BS158" s="2217"/>
      <c r="BT158" s="2217"/>
    </row>
    <row r="159" spans="1:72">
      <c r="A159" s="2215" t="s">
        <v>2144</v>
      </c>
      <c r="B159" s="2216" t="s">
        <v>2023</v>
      </c>
      <c r="C159" s="2218">
        <f t="shared" si="98"/>
        <v>0</v>
      </c>
      <c r="D159" s="2217"/>
      <c r="E159" s="2217"/>
      <c r="F159" s="2217"/>
      <c r="G159" s="2217"/>
      <c r="H159" s="2218">
        <f t="shared" si="99"/>
        <v>0</v>
      </c>
      <c r="I159" s="2217"/>
      <c r="J159" s="2217"/>
      <c r="K159" s="2217"/>
      <c r="L159" s="2217"/>
      <c r="M159" s="2218">
        <f t="shared" si="100"/>
        <v>0</v>
      </c>
      <c r="N159" s="2217"/>
      <c r="O159" s="2217"/>
      <c r="P159" s="2217"/>
      <c r="Q159" s="2217"/>
      <c r="R159" s="2218">
        <f t="shared" si="101"/>
        <v>0</v>
      </c>
      <c r="S159" s="2217"/>
      <c r="T159" s="2217"/>
      <c r="U159" s="2217"/>
      <c r="V159" s="2217"/>
      <c r="W159" s="2218">
        <f t="shared" si="102"/>
        <v>0</v>
      </c>
      <c r="X159" s="2217"/>
      <c r="Y159" s="2217"/>
      <c r="Z159" s="2217"/>
      <c r="AA159" s="2217"/>
      <c r="AB159" s="2218">
        <f t="shared" si="103"/>
        <v>0</v>
      </c>
      <c r="AC159" s="2217"/>
      <c r="AD159" s="2217"/>
      <c r="AE159" s="2217"/>
      <c r="AF159" s="2217"/>
      <c r="AG159" s="2218">
        <f t="shared" si="104"/>
        <v>0</v>
      </c>
      <c r="AH159" s="2217"/>
      <c r="AI159" s="2217"/>
      <c r="AJ159" s="2217"/>
      <c r="AK159" s="2217"/>
      <c r="AL159" s="2218">
        <f t="shared" si="105"/>
        <v>0</v>
      </c>
      <c r="AM159" s="2217"/>
      <c r="AN159" s="2217"/>
      <c r="AO159" s="2217"/>
      <c r="AP159" s="2217"/>
      <c r="AQ159" s="2218">
        <f t="shared" si="106"/>
        <v>0</v>
      </c>
      <c r="AR159" s="2217"/>
      <c r="AS159" s="2217"/>
      <c r="AT159" s="2217"/>
      <c r="AU159" s="2217"/>
      <c r="AV159" s="2218">
        <f t="shared" si="107"/>
        <v>0</v>
      </c>
      <c r="AW159" s="2217"/>
      <c r="AX159" s="2217"/>
      <c r="AY159" s="2217"/>
      <c r="AZ159" s="2217"/>
      <c r="BA159" s="2218">
        <f t="shared" si="108"/>
        <v>0</v>
      </c>
      <c r="BB159" s="2217"/>
      <c r="BC159" s="2217"/>
      <c r="BD159" s="2217"/>
      <c r="BE159" s="2217"/>
      <c r="BF159" s="2218">
        <f t="shared" si="109"/>
        <v>0</v>
      </c>
      <c r="BG159" s="2217"/>
      <c r="BH159" s="2217"/>
      <c r="BI159" s="2217"/>
      <c r="BJ159" s="2217"/>
      <c r="BK159" s="2218">
        <f t="shared" si="110"/>
        <v>0</v>
      </c>
      <c r="BL159" s="2217"/>
      <c r="BM159" s="2217"/>
      <c r="BN159" s="2217"/>
      <c r="BO159" s="2217"/>
      <c r="BP159" s="2217"/>
      <c r="BQ159" s="2218">
        <f t="shared" si="111"/>
        <v>0</v>
      </c>
      <c r="BR159" s="2217"/>
      <c r="BS159" s="2217"/>
      <c r="BT159" s="2217"/>
    </row>
    <row r="160" spans="1:72">
      <c r="A160" s="2215" t="s">
        <v>2145</v>
      </c>
      <c r="B160" s="2216" t="s">
        <v>2023</v>
      </c>
      <c r="C160" s="2218">
        <f t="shared" si="98"/>
        <v>0</v>
      </c>
      <c r="D160" s="2217"/>
      <c r="E160" s="2217"/>
      <c r="F160" s="2217"/>
      <c r="G160" s="2217"/>
      <c r="H160" s="2218">
        <f t="shared" si="99"/>
        <v>0</v>
      </c>
      <c r="I160" s="2217"/>
      <c r="J160" s="2217"/>
      <c r="K160" s="2217"/>
      <c r="L160" s="2217"/>
      <c r="M160" s="2218">
        <f t="shared" si="100"/>
        <v>0</v>
      </c>
      <c r="N160" s="2217"/>
      <c r="O160" s="2217"/>
      <c r="P160" s="2217"/>
      <c r="Q160" s="2217"/>
      <c r="R160" s="2218">
        <f t="shared" si="101"/>
        <v>0</v>
      </c>
      <c r="S160" s="2217"/>
      <c r="T160" s="2217"/>
      <c r="U160" s="2217"/>
      <c r="V160" s="2217"/>
      <c r="W160" s="2218">
        <f t="shared" si="102"/>
        <v>0</v>
      </c>
      <c r="X160" s="2217"/>
      <c r="Y160" s="2217"/>
      <c r="Z160" s="2217"/>
      <c r="AA160" s="2217"/>
      <c r="AB160" s="2218">
        <f t="shared" si="103"/>
        <v>0</v>
      </c>
      <c r="AC160" s="2217"/>
      <c r="AD160" s="2217"/>
      <c r="AE160" s="2217"/>
      <c r="AF160" s="2217"/>
      <c r="AG160" s="2218">
        <f t="shared" si="104"/>
        <v>0</v>
      </c>
      <c r="AH160" s="2217"/>
      <c r="AI160" s="2217"/>
      <c r="AJ160" s="2217"/>
      <c r="AK160" s="2217"/>
      <c r="AL160" s="2218">
        <f t="shared" si="105"/>
        <v>0</v>
      </c>
      <c r="AM160" s="2217"/>
      <c r="AN160" s="2217"/>
      <c r="AO160" s="2217"/>
      <c r="AP160" s="2217"/>
      <c r="AQ160" s="2218">
        <f t="shared" si="106"/>
        <v>0</v>
      </c>
      <c r="AR160" s="2217"/>
      <c r="AS160" s="2217"/>
      <c r="AT160" s="2217"/>
      <c r="AU160" s="2217"/>
      <c r="AV160" s="2218">
        <f t="shared" si="107"/>
        <v>0</v>
      </c>
      <c r="AW160" s="2217"/>
      <c r="AX160" s="2217"/>
      <c r="AY160" s="2217"/>
      <c r="AZ160" s="2217"/>
      <c r="BA160" s="2218">
        <f t="shared" si="108"/>
        <v>0</v>
      </c>
      <c r="BB160" s="2217"/>
      <c r="BC160" s="2217"/>
      <c r="BD160" s="2217"/>
      <c r="BE160" s="2217"/>
      <c r="BF160" s="2218">
        <f t="shared" si="109"/>
        <v>0</v>
      </c>
      <c r="BG160" s="2217"/>
      <c r="BH160" s="2217"/>
      <c r="BI160" s="2217"/>
      <c r="BJ160" s="2217"/>
      <c r="BK160" s="2218">
        <f t="shared" si="110"/>
        <v>0</v>
      </c>
      <c r="BL160" s="2217"/>
      <c r="BM160" s="2217"/>
      <c r="BN160" s="2217"/>
      <c r="BO160" s="2217"/>
      <c r="BP160" s="2217"/>
      <c r="BQ160" s="2218">
        <f t="shared" si="111"/>
        <v>0</v>
      </c>
      <c r="BR160" s="2217"/>
      <c r="BS160" s="2217"/>
      <c r="BT160" s="2217"/>
    </row>
    <row r="161" spans="1:72">
      <c r="A161" s="2215" t="s">
        <v>2146</v>
      </c>
      <c r="B161" s="2216" t="s">
        <v>2023</v>
      </c>
      <c r="C161" s="2218">
        <f t="shared" si="98"/>
        <v>0</v>
      </c>
      <c r="D161" s="2217"/>
      <c r="E161" s="2217"/>
      <c r="F161" s="2217"/>
      <c r="G161" s="2217"/>
      <c r="H161" s="2218">
        <f t="shared" si="99"/>
        <v>0</v>
      </c>
      <c r="I161" s="2217"/>
      <c r="J161" s="2217"/>
      <c r="K161" s="2217"/>
      <c r="L161" s="2217"/>
      <c r="M161" s="2218">
        <f t="shared" si="100"/>
        <v>0</v>
      </c>
      <c r="N161" s="2217"/>
      <c r="O161" s="2217"/>
      <c r="P161" s="2217"/>
      <c r="Q161" s="2217"/>
      <c r="R161" s="2218">
        <f t="shared" si="101"/>
        <v>0</v>
      </c>
      <c r="S161" s="2217"/>
      <c r="T161" s="2217"/>
      <c r="U161" s="2217"/>
      <c r="V161" s="2217"/>
      <c r="W161" s="2218">
        <f t="shared" si="102"/>
        <v>0</v>
      </c>
      <c r="X161" s="2217"/>
      <c r="Y161" s="2217"/>
      <c r="Z161" s="2217"/>
      <c r="AA161" s="2217"/>
      <c r="AB161" s="2218">
        <f t="shared" si="103"/>
        <v>0</v>
      </c>
      <c r="AC161" s="2217"/>
      <c r="AD161" s="2217"/>
      <c r="AE161" s="2217"/>
      <c r="AF161" s="2217"/>
      <c r="AG161" s="2218">
        <f t="shared" si="104"/>
        <v>0</v>
      </c>
      <c r="AH161" s="2217"/>
      <c r="AI161" s="2217"/>
      <c r="AJ161" s="2217"/>
      <c r="AK161" s="2217"/>
      <c r="AL161" s="2218">
        <f t="shared" si="105"/>
        <v>0</v>
      </c>
      <c r="AM161" s="2217"/>
      <c r="AN161" s="2217"/>
      <c r="AO161" s="2217"/>
      <c r="AP161" s="2217"/>
      <c r="AQ161" s="2218">
        <f t="shared" si="106"/>
        <v>0</v>
      </c>
      <c r="AR161" s="2217"/>
      <c r="AS161" s="2217"/>
      <c r="AT161" s="2217"/>
      <c r="AU161" s="2217"/>
      <c r="AV161" s="2218">
        <f t="shared" si="107"/>
        <v>0</v>
      </c>
      <c r="AW161" s="2217"/>
      <c r="AX161" s="2217"/>
      <c r="AY161" s="2217"/>
      <c r="AZ161" s="2217"/>
      <c r="BA161" s="2218">
        <f t="shared" si="108"/>
        <v>0</v>
      </c>
      <c r="BB161" s="2217"/>
      <c r="BC161" s="2217"/>
      <c r="BD161" s="2217"/>
      <c r="BE161" s="2217"/>
      <c r="BF161" s="2218">
        <f t="shared" si="109"/>
        <v>0</v>
      </c>
      <c r="BG161" s="2217"/>
      <c r="BH161" s="2217"/>
      <c r="BI161" s="2217"/>
      <c r="BJ161" s="2217"/>
      <c r="BK161" s="2218">
        <f t="shared" si="110"/>
        <v>0</v>
      </c>
      <c r="BL161" s="2217"/>
      <c r="BM161" s="2217"/>
      <c r="BN161" s="2217"/>
      <c r="BO161" s="2217"/>
      <c r="BP161" s="2217"/>
      <c r="BQ161" s="2218">
        <f t="shared" si="111"/>
        <v>0</v>
      </c>
      <c r="BR161" s="2217"/>
      <c r="BS161" s="2217"/>
      <c r="BT161" s="2217"/>
    </row>
    <row r="162" spans="1:72">
      <c r="A162" s="2215" t="s">
        <v>2147</v>
      </c>
      <c r="B162" s="2216" t="s">
        <v>2023</v>
      </c>
      <c r="C162" s="2218">
        <f t="shared" si="98"/>
        <v>0</v>
      </c>
      <c r="D162" s="2217"/>
      <c r="E162" s="2217"/>
      <c r="F162" s="2217"/>
      <c r="G162" s="2217"/>
      <c r="H162" s="2218">
        <f t="shared" si="99"/>
        <v>0</v>
      </c>
      <c r="I162" s="2217"/>
      <c r="J162" s="2217"/>
      <c r="K162" s="2217"/>
      <c r="L162" s="2217"/>
      <c r="M162" s="2218">
        <f t="shared" si="100"/>
        <v>0</v>
      </c>
      <c r="N162" s="2217"/>
      <c r="O162" s="2217"/>
      <c r="P162" s="2217"/>
      <c r="Q162" s="2217"/>
      <c r="R162" s="2218">
        <f t="shared" si="101"/>
        <v>0</v>
      </c>
      <c r="S162" s="2217"/>
      <c r="T162" s="2217"/>
      <c r="U162" s="2217"/>
      <c r="V162" s="2217"/>
      <c r="W162" s="2218">
        <f t="shared" si="102"/>
        <v>0</v>
      </c>
      <c r="X162" s="2217"/>
      <c r="Y162" s="2217"/>
      <c r="Z162" s="2217"/>
      <c r="AA162" s="2217"/>
      <c r="AB162" s="2218">
        <f t="shared" si="103"/>
        <v>0</v>
      </c>
      <c r="AC162" s="2217"/>
      <c r="AD162" s="2217"/>
      <c r="AE162" s="2217"/>
      <c r="AF162" s="2217"/>
      <c r="AG162" s="2218">
        <f t="shared" si="104"/>
        <v>0</v>
      </c>
      <c r="AH162" s="2217"/>
      <c r="AI162" s="2217"/>
      <c r="AJ162" s="2217"/>
      <c r="AK162" s="2217"/>
      <c r="AL162" s="2218">
        <f t="shared" si="105"/>
        <v>0</v>
      </c>
      <c r="AM162" s="2217"/>
      <c r="AN162" s="2217"/>
      <c r="AO162" s="2217"/>
      <c r="AP162" s="2217"/>
      <c r="AQ162" s="2218">
        <f t="shared" si="106"/>
        <v>0</v>
      </c>
      <c r="AR162" s="2217"/>
      <c r="AS162" s="2217"/>
      <c r="AT162" s="2217"/>
      <c r="AU162" s="2217"/>
      <c r="AV162" s="2218">
        <f t="shared" si="107"/>
        <v>0</v>
      </c>
      <c r="AW162" s="2217"/>
      <c r="AX162" s="2217"/>
      <c r="AY162" s="2217"/>
      <c r="AZ162" s="2217"/>
      <c r="BA162" s="2218">
        <f t="shared" si="108"/>
        <v>0</v>
      </c>
      <c r="BB162" s="2217"/>
      <c r="BC162" s="2217"/>
      <c r="BD162" s="2217"/>
      <c r="BE162" s="2217"/>
      <c r="BF162" s="2218">
        <f t="shared" si="109"/>
        <v>0</v>
      </c>
      <c r="BG162" s="2217"/>
      <c r="BH162" s="2217"/>
      <c r="BI162" s="2217"/>
      <c r="BJ162" s="2217"/>
      <c r="BK162" s="2218">
        <f t="shared" si="110"/>
        <v>0</v>
      </c>
      <c r="BL162" s="2217"/>
      <c r="BM162" s="2217"/>
      <c r="BN162" s="2217"/>
      <c r="BO162" s="2217"/>
      <c r="BP162" s="2217"/>
      <c r="BQ162" s="2218">
        <f t="shared" si="111"/>
        <v>0</v>
      </c>
      <c r="BR162" s="2217"/>
      <c r="BS162" s="2217"/>
      <c r="BT162" s="2217"/>
    </row>
    <row r="163" spans="1:72">
      <c r="A163" s="2215" t="s">
        <v>2148</v>
      </c>
      <c r="B163" s="2216" t="s">
        <v>2023</v>
      </c>
      <c r="C163" s="2218">
        <f t="shared" si="98"/>
        <v>0</v>
      </c>
      <c r="D163" s="2217"/>
      <c r="E163" s="2217"/>
      <c r="F163" s="2217"/>
      <c r="G163" s="2217"/>
      <c r="H163" s="2218">
        <f t="shared" si="99"/>
        <v>0</v>
      </c>
      <c r="I163" s="2217"/>
      <c r="J163" s="2217"/>
      <c r="K163" s="2217"/>
      <c r="L163" s="2217"/>
      <c r="M163" s="2218">
        <f t="shared" si="100"/>
        <v>0</v>
      </c>
      <c r="N163" s="2217"/>
      <c r="O163" s="2217"/>
      <c r="P163" s="2217"/>
      <c r="Q163" s="2217"/>
      <c r="R163" s="2218">
        <f t="shared" si="101"/>
        <v>0</v>
      </c>
      <c r="S163" s="2217"/>
      <c r="T163" s="2217"/>
      <c r="U163" s="2217"/>
      <c r="V163" s="2217"/>
      <c r="W163" s="2218">
        <f t="shared" si="102"/>
        <v>0</v>
      </c>
      <c r="X163" s="2217"/>
      <c r="Y163" s="2217"/>
      <c r="Z163" s="2217"/>
      <c r="AA163" s="2217"/>
      <c r="AB163" s="2218">
        <f t="shared" si="103"/>
        <v>0</v>
      </c>
      <c r="AC163" s="2217"/>
      <c r="AD163" s="2217"/>
      <c r="AE163" s="2217"/>
      <c r="AF163" s="2217"/>
      <c r="AG163" s="2218">
        <f t="shared" si="104"/>
        <v>0</v>
      </c>
      <c r="AH163" s="2217"/>
      <c r="AI163" s="2217"/>
      <c r="AJ163" s="2217"/>
      <c r="AK163" s="2217"/>
      <c r="AL163" s="2218">
        <f t="shared" si="105"/>
        <v>0</v>
      </c>
      <c r="AM163" s="2217"/>
      <c r="AN163" s="2217"/>
      <c r="AO163" s="2217"/>
      <c r="AP163" s="2217"/>
      <c r="AQ163" s="2218">
        <f t="shared" si="106"/>
        <v>0</v>
      </c>
      <c r="AR163" s="2217"/>
      <c r="AS163" s="2217"/>
      <c r="AT163" s="2217"/>
      <c r="AU163" s="2217"/>
      <c r="AV163" s="2218">
        <f t="shared" si="107"/>
        <v>0</v>
      </c>
      <c r="AW163" s="2217"/>
      <c r="AX163" s="2217"/>
      <c r="AY163" s="2217"/>
      <c r="AZ163" s="2217"/>
      <c r="BA163" s="2218">
        <f t="shared" si="108"/>
        <v>0</v>
      </c>
      <c r="BB163" s="2217"/>
      <c r="BC163" s="2217"/>
      <c r="BD163" s="2217"/>
      <c r="BE163" s="2217"/>
      <c r="BF163" s="2218">
        <f t="shared" si="109"/>
        <v>0</v>
      </c>
      <c r="BG163" s="2217"/>
      <c r="BH163" s="2217"/>
      <c r="BI163" s="2217"/>
      <c r="BJ163" s="2217"/>
      <c r="BK163" s="2218">
        <f t="shared" si="110"/>
        <v>0</v>
      </c>
      <c r="BL163" s="2217"/>
      <c r="BM163" s="2217"/>
      <c r="BN163" s="2217"/>
      <c r="BO163" s="2217"/>
      <c r="BP163" s="2217"/>
      <c r="BQ163" s="2218">
        <f t="shared" si="111"/>
        <v>0</v>
      </c>
      <c r="BR163" s="2217"/>
      <c r="BS163" s="2217"/>
      <c r="BT163" s="2217"/>
    </row>
    <row r="164" spans="1:72">
      <c r="A164" s="2215" t="s">
        <v>2149</v>
      </c>
      <c r="B164" s="2216" t="s">
        <v>2023</v>
      </c>
      <c r="C164" s="2218">
        <f t="shared" si="98"/>
        <v>0</v>
      </c>
      <c r="D164" s="2217"/>
      <c r="E164" s="2217"/>
      <c r="F164" s="2217"/>
      <c r="G164" s="2217"/>
      <c r="H164" s="2218">
        <f t="shared" si="99"/>
        <v>0</v>
      </c>
      <c r="I164" s="2217"/>
      <c r="J164" s="2217"/>
      <c r="K164" s="2217"/>
      <c r="L164" s="2217"/>
      <c r="M164" s="2218">
        <f t="shared" si="100"/>
        <v>0</v>
      </c>
      <c r="N164" s="2217"/>
      <c r="O164" s="2217"/>
      <c r="P164" s="2217"/>
      <c r="Q164" s="2217"/>
      <c r="R164" s="2218">
        <f t="shared" si="101"/>
        <v>0</v>
      </c>
      <c r="S164" s="2217"/>
      <c r="T164" s="2217"/>
      <c r="U164" s="2217"/>
      <c r="V164" s="2217"/>
      <c r="W164" s="2218">
        <f t="shared" si="102"/>
        <v>0</v>
      </c>
      <c r="X164" s="2217"/>
      <c r="Y164" s="2217"/>
      <c r="Z164" s="2217"/>
      <c r="AA164" s="2217"/>
      <c r="AB164" s="2218">
        <f t="shared" si="103"/>
        <v>0</v>
      </c>
      <c r="AC164" s="2217"/>
      <c r="AD164" s="2217"/>
      <c r="AE164" s="2217"/>
      <c r="AF164" s="2217"/>
      <c r="AG164" s="2218">
        <f t="shared" si="104"/>
        <v>0</v>
      </c>
      <c r="AH164" s="2217"/>
      <c r="AI164" s="2217"/>
      <c r="AJ164" s="2217"/>
      <c r="AK164" s="2217"/>
      <c r="AL164" s="2218">
        <f t="shared" si="105"/>
        <v>0</v>
      </c>
      <c r="AM164" s="2217"/>
      <c r="AN164" s="2217"/>
      <c r="AO164" s="2217"/>
      <c r="AP164" s="2217"/>
      <c r="AQ164" s="2218">
        <f t="shared" si="106"/>
        <v>0</v>
      </c>
      <c r="AR164" s="2217"/>
      <c r="AS164" s="2217"/>
      <c r="AT164" s="2217"/>
      <c r="AU164" s="2217"/>
      <c r="AV164" s="2218">
        <f t="shared" si="107"/>
        <v>0</v>
      </c>
      <c r="AW164" s="2217"/>
      <c r="AX164" s="2217"/>
      <c r="AY164" s="2217"/>
      <c r="AZ164" s="2217"/>
      <c r="BA164" s="2218">
        <f t="shared" si="108"/>
        <v>0</v>
      </c>
      <c r="BB164" s="2217"/>
      <c r="BC164" s="2217"/>
      <c r="BD164" s="2217"/>
      <c r="BE164" s="2217"/>
      <c r="BF164" s="2218">
        <f t="shared" si="109"/>
        <v>0</v>
      </c>
      <c r="BG164" s="2217"/>
      <c r="BH164" s="2217"/>
      <c r="BI164" s="2217"/>
      <c r="BJ164" s="2217"/>
      <c r="BK164" s="2218">
        <f t="shared" si="110"/>
        <v>0</v>
      </c>
      <c r="BL164" s="2217"/>
      <c r="BM164" s="2217"/>
      <c r="BN164" s="2217"/>
      <c r="BO164" s="2217"/>
      <c r="BP164" s="2217"/>
      <c r="BQ164" s="2218">
        <f t="shared" si="111"/>
        <v>0</v>
      </c>
      <c r="BR164" s="2217"/>
      <c r="BS164" s="2217"/>
      <c r="BT164" s="2217"/>
    </row>
    <row r="165" spans="1:72">
      <c r="A165" s="2215" t="s">
        <v>2150</v>
      </c>
      <c r="B165" s="2216" t="s">
        <v>2023</v>
      </c>
      <c r="C165" s="2218">
        <f t="shared" si="98"/>
        <v>0</v>
      </c>
      <c r="D165" s="2217"/>
      <c r="E165" s="2217"/>
      <c r="F165" s="2217"/>
      <c r="G165" s="2217"/>
      <c r="H165" s="2218">
        <f t="shared" si="99"/>
        <v>0</v>
      </c>
      <c r="I165" s="2217"/>
      <c r="J165" s="2217"/>
      <c r="K165" s="2217"/>
      <c r="L165" s="2217"/>
      <c r="M165" s="2218">
        <f t="shared" si="100"/>
        <v>0</v>
      </c>
      <c r="N165" s="2217"/>
      <c r="O165" s="2217"/>
      <c r="P165" s="2217"/>
      <c r="Q165" s="2217"/>
      <c r="R165" s="2218">
        <f t="shared" si="101"/>
        <v>0</v>
      </c>
      <c r="S165" s="2217"/>
      <c r="T165" s="2217"/>
      <c r="U165" s="2217"/>
      <c r="V165" s="2217"/>
      <c r="W165" s="2218">
        <f t="shared" si="102"/>
        <v>0</v>
      </c>
      <c r="X165" s="2217"/>
      <c r="Y165" s="2217"/>
      <c r="Z165" s="2217"/>
      <c r="AA165" s="2217"/>
      <c r="AB165" s="2218">
        <f t="shared" si="103"/>
        <v>0</v>
      </c>
      <c r="AC165" s="2217"/>
      <c r="AD165" s="2217"/>
      <c r="AE165" s="2217"/>
      <c r="AF165" s="2217"/>
      <c r="AG165" s="2218">
        <f t="shared" si="104"/>
        <v>0</v>
      </c>
      <c r="AH165" s="2217"/>
      <c r="AI165" s="2217"/>
      <c r="AJ165" s="2217"/>
      <c r="AK165" s="2217"/>
      <c r="AL165" s="2218">
        <f t="shared" si="105"/>
        <v>0</v>
      </c>
      <c r="AM165" s="2217"/>
      <c r="AN165" s="2217"/>
      <c r="AO165" s="2217"/>
      <c r="AP165" s="2217"/>
      <c r="AQ165" s="2218">
        <f t="shared" si="106"/>
        <v>0</v>
      </c>
      <c r="AR165" s="2217"/>
      <c r="AS165" s="2217"/>
      <c r="AT165" s="2217"/>
      <c r="AU165" s="2217"/>
      <c r="AV165" s="2218">
        <f t="shared" si="107"/>
        <v>0</v>
      </c>
      <c r="AW165" s="2217"/>
      <c r="AX165" s="2217"/>
      <c r="AY165" s="2217"/>
      <c r="AZ165" s="2217"/>
      <c r="BA165" s="2218">
        <f t="shared" si="108"/>
        <v>0</v>
      </c>
      <c r="BB165" s="2217"/>
      <c r="BC165" s="2217"/>
      <c r="BD165" s="2217"/>
      <c r="BE165" s="2217"/>
      <c r="BF165" s="2218">
        <f t="shared" si="109"/>
        <v>0</v>
      </c>
      <c r="BG165" s="2217"/>
      <c r="BH165" s="2217"/>
      <c r="BI165" s="2217"/>
      <c r="BJ165" s="2217"/>
      <c r="BK165" s="2218">
        <f t="shared" si="110"/>
        <v>0</v>
      </c>
      <c r="BL165" s="2217"/>
      <c r="BM165" s="2217"/>
      <c r="BN165" s="2217"/>
      <c r="BO165" s="2217"/>
      <c r="BP165" s="2217"/>
      <c r="BQ165" s="2218">
        <f t="shared" si="111"/>
        <v>0</v>
      </c>
      <c r="BR165" s="2217"/>
      <c r="BS165" s="2217"/>
      <c r="BT165" s="2217"/>
    </row>
    <row r="166" spans="1:72">
      <c r="A166" s="2215"/>
      <c r="B166" s="2216"/>
      <c r="C166" s="2213"/>
      <c r="D166" s="2213"/>
      <c r="E166" s="2213"/>
      <c r="F166" s="2213"/>
      <c r="G166" s="2213"/>
      <c r="H166" s="2213"/>
      <c r="I166" s="2213"/>
      <c r="J166" s="2213"/>
      <c r="K166" s="2213"/>
      <c r="L166" s="2213"/>
      <c r="M166" s="2213"/>
      <c r="N166" s="2213"/>
      <c r="O166" s="2213"/>
      <c r="P166" s="2213"/>
      <c r="Q166" s="2213"/>
      <c r="R166" s="2213"/>
      <c r="S166" s="2213"/>
      <c r="T166" s="2213"/>
      <c r="U166" s="2213"/>
      <c r="V166" s="2213"/>
      <c r="W166" s="2213"/>
      <c r="X166" s="2213"/>
      <c r="Y166" s="2213"/>
      <c r="Z166" s="2213"/>
      <c r="AA166" s="2213"/>
      <c r="AB166" s="2213"/>
      <c r="AC166" s="2213"/>
      <c r="AD166" s="2213"/>
      <c r="AE166" s="2213"/>
      <c r="AF166" s="2213"/>
      <c r="AG166" s="2213"/>
      <c r="AH166" s="2213"/>
      <c r="AI166" s="2213"/>
      <c r="AJ166" s="2213"/>
      <c r="AK166" s="2213"/>
      <c r="AL166" s="2213"/>
      <c r="AM166" s="2213"/>
      <c r="AN166" s="2213"/>
      <c r="AO166" s="2213"/>
      <c r="AP166" s="2213"/>
      <c r="AQ166" s="2213"/>
      <c r="AR166" s="2213"/>
      <c r="AS166" s="2213"/>
      <c r="AT166" s="2213"/>
      <c r="AU166" s="2213"/>
      <c r="AV166" s="2213"/>
      <c r="AW166" s="2213"/>
      <c r="AX166" s="2213"/>
      <c r="AY166" s="2213"/>
      <c r="AZ166" s="2213"/>
      <c r="BA166" s="2213"/>
      <c r="BB166" s="2213"/>
      <c r="BC166" s="2213"/>
      <c r="BD166" s="2213"/>
      <c r="BE166" s="2213"/>
      <c r="BF166" s="2213"/>
      <c r="BG166" s="2213"/>
      <c r="BH166" s="2213"/>
      <c r="BI166" s="2213"/>
      <c r="BJ166" s="2213"/>
      <c r="BK166" s="2213"/>
      <c r="BL166" s="2213"/>
      <c r="BM166" s="2213"/>
      <c r="BN166" s="2213"/>
      <c r="BO166" s="2213"/>
      <c r="BP166" s="2213"/>
      <c r="BQ166" s="2213"/>
      <c r="BR166" s="2213"/>
      <c r="BS166" s="2213"/>
      <c r="BT166" s="2213"/>
    </row>
    <row r="167" spans="1:72">
      <c r="A167" s="2227" t="s">
        <v>2151</v>
      </c>
      <c r="B167" s="2216"/>
      <c r="C167" s="2213"/>
      <c r="D167" s="2213"/>
      <c r="E167" s="2213"/>
      <c r="F167" s="2213"/>
      <c r="G167" s="2213"/>
      <c r="H167" s="2213"/>
      <c r="I167" s="2213"/>
      <c r="J167" s="2213"/>
      <c r="K167" s="2213"/>
      <c r="L167" s="2213"/>
      <c r="M167" s="2213"/>
      <c r="N167" s="2213"/>
      <c r="O167" s="2213"/>
      <c r="P167" s="2213"/>
      <c r="Q167" s="2213"/>
      <c r="R167" s="2213"/>
      <c r="S167" s="2213"/>
      <c r="T167" s="2213"/>
      <c r="U167" s="2213"/>
      <c r="V167" s="2213"/>
      <c r="W167" s="2213"/>
      <c r="X167" s="2213"/>
      <c r="Y167" s="2213"/>
      <c r="Z167" s="2213"/>
      <c r="AA167" s="2213"/>
      <c r="AB167" s="2213"/>
      <c r="AC167" s="2213"/>
      <c r="AD167" s="2213"/>
      <c r="AE167" s="2213"/>
      <c r="AF167" s="2213"/>
      <c r="AG167" s="2213"/>
      <c r="AH167" s="2213"/>
      <c r="AI167" s="2213"/>
      <c r="AJ167" s="2213"/>
      <c r="AK167" s="2213"/>
      <c r="AL167" s="2213"/>
      <c r="AM167" s="2213"/>
      <c r="AN167" s="2213"/>
      <c r="AO167" s="2213"/>
      <c r="AP167" s="2213"/>
      <c r="AQ167" s="2213"/>
      <c r="AR167" s="2213"/>
      <c r="AS167" s="2213"/>
      <c r="AT167" s="2213"/>
      <c r="AU167" s="2213"/>
      <c r="AV167" s="2213"/>
      <c r="AW167" s="2213"/>
      <c r="AX167" s="2213"/>
      <c r="AY167" s="2213"/>
      <c r="AZ167" s="2213"/>
      <c r="BA167" s="2213"/>
      <c r="BB167" s="2213"/>
      <c r="BC167" s="2213"/>
      <c r="BD167" s="2213"/>
      <c r="BE167" s="2213"/>
      <c r="BF167" s="2213"/>
      <c r="BG167" s="2213"/>
      <c r="BH167" s="2213"/>
      <c r="BI167" s="2213"/>
      <c r="BJ167" s="2213"/>
      <c r="BK167" s="2213"/>
      <c r="BL167" s="2213"/>
      <c r="BM167" s="2213"/>
      <c r="BN167" s="2213"/>
      <c r="BO167" s="2213"/>
      <c r="BP167" s="2213"/>
      <c r="BQ167" s="2213"/>
      <c r="BR167" s="2213"/>
      <c r="BS167" s="2213"/>
      <c r="BT167" s="2213"/>
    </row>
    <row r="168" spans="1:72">
      <c r="A168" s="2215" t="s">
        <v>2152</v>
      </c>
      <c r="B168" s="2216" t="s">
        <v>2023</v>
      </c>
      <c r="C168" s="2218">
        <f t="shared" ref="C168:C175" si="112">SUM(D168:G168)</f>
        <v>0</v>
      </c>
      <c r="D168" s="2217"/>
      <c r="E168" s="2217"/>
      <c r="F168" s="2217"/>
      <c r="G168" s="2217"/>
      <c r="H168" s="2218">
        <f t="shared" ref="H168:H175" si="113">SUM(I168:L168)</f>
        <v>0</v>
      </c>
      <c r="I168" s="2217"/>
      <c r="J168" s="2217"/>
      <c r="K168" s="2217"/>
      <c r="L168" s="2217"/>
      <c r="M168" s="2218">
        <f t="shared" ref="M168:M175" si="114">SUM(N168:Q168)</f>
        <v>0</v>
      </c>
      <c r="N168" s="2217"/>
      <c r="O168" s="2217"/>
      <c r="P168" s="2217"/>
      <c r="Q168" s="2217"/>
      <c r="R168" s="2218">
        <f t="shared" ref="R168:R175" si="115">SUM(S168:V168)</f>
        <v>0</v>
      </c>
      <c r="S168" s="2217"/>
      <c r="T168" s="2217"/>
      <c r="U168" s="2217"/>
      <c r="V168" s="2217"/>
      <c r="W168" s="2218">
        <f t="shared" ref="W168:W175" si="116">SUM(X168:AA168)</f>
        <v>0</v>
      </c>
      <c r="X168" s="2217"/>
      <c r="Y168" s="2217"/>
      <c r="Z168" s="2217"/>
      <c r="AA168" s="2217"/>
      <c r="AB168" s="2218">
        <f t="shared" ref="AB168:AB175" si="117">SUM(AC168:AF168)</f>
        <v>0</v>
      </c>
      <c r="AC168" s="2217"/>
      <c r="AD168" s="2217"/>
      <c r="AE168" s="2217"/>
      <c r="AF168" s="2217"/>
      <c r="AG168" s="2218">
        <f t="shared" ref="AG168:AG175" si="118">SUM(AH168:AK168)</f>
        <v>0</v>
      </c>
      <c r="AH168" s="2217"/>
      <c r="AI168" s="2217"/>
      <c r="AJ168" s="2217"/>
      <c r="AK168" s="2217"/>
      <c r="AL168" s="2218">
        <f t="shared" ref="AL168:AL175" si="119">SUM(AM168:AP168)</f>
        <v>0</v>
      </c>
      <c r="AM168" s="2217"/>
      <c r="AN168" s="2217"/>
      <c r="AO168" s="2217"/>
      <c r="AP168" s="2217"/>
      <c r="AQ168" s="2218">
        <f t="shared" ref="AQ168:AQ175" si="120">SUM(AR168:AU168)</f>
        <v>0</v>
      </c>
      <c r="AR168" s="2217"/>
      <c r="AS168" s="2217"/>
      <c r="AT168" s="2217"/>
      <c r="AU168" s="2217"/>
      <c r="AV168" s="2218">
        <f t="shared" ref="AV168:AV175" si="121">SUM(AW168:AZ168)</f>
        <v>0</v>
      </c>
      <c r="AW168" s="2217"/>
      <c r="AX168" s="2217"/>
      <c r="AY168" s="2217"/>
      <c r="AZ168" s="2217"/>
      <c r="BA168" s="2218">
        <f t="shared" ref="BA168:BA175" si="122">SUM(BB168:BE168)</f>
        <v>0</v>
      </c>
      <c r="BB168" s="2217"/>
      <c r="BC168" s="2217"/>
      <c r="BD168" s="2217"/>
      <c r="BE168" s="2217"/>
      <c r="BF168" s="2218">
        <f t="shared" ref="BF168:BF175" si="123">SUM(BG168:BJ168)</f>
        <v>0</v>
      </c>
      <c r="BG168" s="2217"/>
      <c r="BH168" s="2217"/>
      <c r="BI168" s="2217"/>
      <c r="BJ168" s="2217"/>
      <c r="BK168" s="2218">
        <f t="shared" ref="BK168:BK175" si="124">SUM(BL168:BO168)</f>
        <v>0</v>
      </c>
      <c r="BL168" s="2217"/>
      <c r="BM168" s="2217"/>
      <c r="BN168" s="2217"/>
      <c r="BO168" s="2217"/>
      <c r="BP168" s="2217"/>
      <c r="BQ168" s="2218">
        <f t="shared" ref="BQ168:BQ175" si="125">SUM(BR168:BU168)</f>
        <v>0</v>
      </c>
      <c r="BR168" s="2217"/>
      <c r="BS168" s="2217"/>
      <c r="BT168" s="2217"/>
    </row>
    <row r="169" spans="1:72">
      <c r="A169" s="2215" t="s">
        <v>2153</v>
      </c>
      <c r="B169" s="2216" t="s">
        <v>2023</v>
      </c>
      <c r="C169" s="2218">
        <f t="shared" si="112"/>
        <v>0</v>
      </c>
      <c r="D169" s="2217"/>
      <c r="E169" s="2217"/>
      <c r="F169" s="2217"/>
      <c r="G169" s="2217"/>
      <c r="H169" s="2218">
        <f t="shared" si="113"/>
        <v>0</v>
      </c>
      <c r="I169" s="2217"/>
      <c r="J169" s="2217"/>
      <c r="K169" s="2217"/>
      <c r="L169" s="2217"/>
      <c r="M169" s="2218">
        <f t="shared" si="114"/>
        <v>0</v>
      </c>
      <c r="N169" s="2217"/>
      <c r="O169" s="2217"/>
      <c r="P169" s="2217"/>
      <c r="Q169" s="2217"/>
      <c r="R169" s="2218">
        <f t="shared" si="115"/>
        <v>0</v>
      </c>
      <c r="S169" s="2217"/>
      <c r="T169" s="2217"/>
      <c r="U169" s="2217"/>
      <c r="V169" s="2217"/>
      <c r="W169" s="2218">
        <f t="shared" si="116"/>
        <v>0</v>
      </c>
      <c r="X169" s="2217"/>
      <c r="Y169" s="2217"/>
      <c r="Z169" s="2217"/>
      <c r="AA169" s="2217"/>
      <c r="AB169" s="2218">
        <f t="shared" si="117"/>
        <v>0</v>
      </c>
      <c r="AC169" s="2217"/>
      <c r="AD169" s="2217"/>
      <c r="AE169" s="2217"/>
      <c r="AF169" s="2217"/>
      <c r="AG169" s="2218">
        <f t="shared" si="118"/>
        <v>0</v>
      </c>
      <c r="AH169" s="2217"/>
      <c r="AI169" s="2217"/>
      <c r="AJ169" s="2217"/>
      <c r="AK169" s="2217"/>
      <c r="AL169" s="2218">
        <f t="shared" si="119"/>
        <v>0</v>
      </c>
      <c r="AM169" s="2217"/>
      <c r="AN169" s="2217"/>
      <c r="AO169" s="2217"/>
      <c r="AP169" s="2217"/>
      <c r="AQ169" s="2218">
        <f t="shared" si="120"/>
        <v>0</v>
      </c>
      <c r="AR169" s="2217"/>
      <c r="AS169" s="2217"/>
      <c r="AT169" s="2217"/>
      <c r="AU169" s="2217"/>
      <c r="AV169" s="2218">
        <f t="shared" si="121"/>
        <v>0</v>
      </c>
      <c r="AW169" s="2217"/>
      <c r="AX169" s="2217"/>
      <c r="AY169" s="2217"/>
      <c r="AZ169" s="2217"/>
      <c r="BA169" s="2218">
        <f t="shared" si="122"/>
        <v>0</v>
      </c>
      <c r="BB169" s="2217"/>
      <c r="BC169" s="2217"/>
      <c r="BD169" s="2217"/>
      <c r="BE169" s="2217"/>
      <c r="BF169" s="2218">
        <f t="shared" si="123"/>
        <v>0</v>
      </c>
      <c r="BG169" s="2217"/>
      <c r="BH169" s="2217"/>
      <c r="BI169" s="2217"/>
      <c r="BJ169" s="2217"/>
      <c r="BK169" s="2218">
        <f t="shared" si="124"/>
        <v>0</v>
      </c>
      <c r="BL169" s="2217"/>
      <c r="BM169" s="2217"/>
      <c r="BN169" s="2217"/>
      <c r="BO169" s="2217"/>
      <c r="BP169" s="2217"/>
      <c r="BQ169" s="2218">
        <f t="shared" si="125"/>
        <v>0</v>
      </c>
      <c r="BR169" s="2217"/>
      <c r="BS169" s="2217"/>
      <c r="BT169" s="2217"/>
    </row>
    <row r="170" spans="1:72">
      <c r="A170" s="2215" t="s">
        <v>2154</v>
      </c>
      <c r="B170" s="2216" t="s">
        <v>2023</v>
      </c>
      <c r="C170" s="2218">
        <f t="shared" si="112"/>
        <v>0</v>
      </c>
      <c r="D170" s="2217"/>
      <c r="E170" s="2217"/>
      <c r="F170" s="2217"/>
      <c r="G170" s="2217"/>
      <c r="H170" s="2218">
        <f t="shared" si="113"/>
        <v>0</v>
      </c>
      <c r="I170" s="2217"/>
      <c r="J170" s="2217"/>
      <c r="K170" s="2217"/>
      <c r="L170" s="2217"/>
      <c r="M170" s="2218">
        <f t="shared" si="114"/>
        <v>0</v>
      </c>
      <c r="N170" s="2217"/>
      <c r="O170" s="2217"/>
      <c r="P170" s="2217"/>
      <c r="Q170" s="2217"/>
      <c r="R170" s="2218">
        <f t="shared" si="115"/>
        <v>0</v>
      </c>
      <c r="S170" s="2217"/>
      <c r="T170" s="2217"/>
      <c r="U170" s="2217"/>
      <c r="V170" s="2217"/>
      <c r="W170" s="2218">
        <f t="shared" si="116"/>
        <v>0</v>
      </c>
      <c r="X170" s="2217"/>
      <c r="Y170" s="2217"/>
      <c r="Z170" s="2217"/>
      <c r="AA170" s="2217"/>
      <c r="AB170" s="2218">
        <f t="shared" si="117"/>
        <v>0</v>
      </c>
      <c r="AC170" s="2217"/>
      <c r="AD170" s="2217"/>
      <c r="AE170" s="2217"/>
      <c r="AF170" s="2217"/>
      <c r="AG170" s="2218">
        <f t="shared" si="118"/>
        <v>0</v>
      </c>
      <c r="AH170" s="2217"/>
      <c r="AI170" s="2217"/>
      <c r="AJ170" s="2217"/>
      <c r="AK170" s="2217"/>
      <c r="AL170" s="2218">
        <f t="shared" si="119"/>
        <v>0</v>
      </c>
      <c r="AM170" s="2217"/>
      <c r="AN170" s="2217"/>
      <c r="AO170" s="2217"/>
      <c r="AP170" s="2217"/>
      <c r="AQ170" s="2218">
        <f t="shared" si="120"/>
        <v>0</v>
      </c>
      <c r="AR170" s="2217"/>
      <c r="AS170" s="2217"/>
      <c r="AT170" s="2217"/>
      <c r="AU170" s="2217"/>
      <c r="AV170" s="2218">
        <f t="shared" si="121"/>
        <v>0</v>
      </c>
      <c r="AW170" s="2217"/>
      <c r="AX170" s="2217"/>
      <c r="AY170" s="2217"/>
      <c r="AZ170" s="2217"/>
      <c r="BA170" s="2218">
        <f t="shared" si="122"/>
        <v>0</v>
      </c>
      <c r="BB170" s="2217"/>
      <c r="BC170" s="2217"/>
      <c r="BD170" s="2217"/>
      <c r="BE170" s="2217"/>
      <c r="BF170" s="2218">
        <f t="shared" si="123"/>
        <v>0</v>
      </c>
      <c r="BG170" s="2217"/>
      <c r="BH170" s="2217"/>
      <c r="BI170" s="2217"/>
      <c r="BJ170" s="2217"/>
      <c r="BK170" s="2218">
        <f t="shared" si="124"/>
        <v>0</v>
      </c>
      <c r="BL170" s="2217"/>
      <c r="BM170" s="2217"/>
      <c r="BN170" s="2217"/>
      <c r="BO170" s="2217"/>
      <c r="BP170" s="2217"/>
      <c r="BQ170" s="2218">
        <f t="shared" si="125"/>
        <v>0</v>
      </c>
      <c r="BR170" s="2217"/>
      <c r="BS170" s="2217"/>
      <c r="BT170" s="2217"/>
    </row>
    <row r="171" spans="1:72">
      <c r="A171" s="2215" t="s">
        <v>2155</v>
      </c>
      <c r="B171" s="2216" t="s">
        <v>2023</v>
      </c>
      <c r="C171" s="2218">
        <f t="shared" si="112"/>
        <v>0</v>
      </c>
      <c r="D171" s="2217"/>
      <c r="E171" s="2217"/>
      <c r="F171" s="2217"/>
      <c r="G171" s="2217"/>
      <c r="H171" s="2218">
        <f t="shared" si="113"/>
        <v>0</v>
      </c>
      <c r="I171" s="2217"/>
      <c r="J171" s="2217"/>
      <c r="K171" s="2217"/>
      <c r="L171" s="2217"/>
      <c r="M171" s="2218">
        <f t="shared" si="114"/>
        <v>0</v>
      </c>
      <c r="N171" s="2217"/>
      <c r="O171" s="2217"/>
      <c r="P171" s="2217"/>
      <c r="Q171" s="2217"/>
      <c r="R171" s="2218">
        <f t="shared" si="115"/>
        <v>0</v>
      </c>
      <c r="S171" s="2217"/>
      <c r="T171" s="2217"/>
      <c r="U171" s="2217"/>
      <c r="V171" s="2217"/>
      <c r="W171" s="2218">
        <f t="shared" si="116"/>
        <v>0</v>
      </c>
      <c r="X171" s="2217"/>
      <c r="Y171" s="2217"/>
      <c r="Z171" s="2217"/>
      <c r="AA171" s="2217"/>
      <c r="AB171" s="2218">
        <f t="shared" si="117"/>
        <v>0</v>
      </c>
      <c r="AC171" s="2217"/>
      <c r="AD171" s="2217"/>
      <c r="AE171" s="2217"/>
      <c r="AF171" s="2217"/>
      <c r="AG171" s="2218">
        <f t="shared" si="118"/>
        <v>0</v>
      </c>
      <c r="AH171" s="2217"/>
      <c r="AI171" s="2217"/>
      <c r="AJ171" s="2217"/>
      <c r="AK171" s="2217"/>
      <c r="AL171" s="2218">
        <f t="shared" si="119"/>
        <v>0</v>
      </c>
      <c r="AM171" s="2217"/>
      <c r="AN171" s="2217"/>
      <c r="AO171" s="2217"/>
      <c r="AP171" s="2217"/>
      <c r="AQ171" s="2218">
        <f t="shared" si="120"/>
        <v>0</v>
      </c>
      <c r="AR171" s="2217"/>
      <c r="AS171" s="2217"/>
      <c r="AT171" s="2217"/>
      <c r="AU171" s="2217"/>
      <c r="AV171" s="2218">
        <f t="shared" si="121"/>
        <v>0</v>
      </c>
      <c r="AW171" s="2217"/>
      <c r="AX171" s="2217"/>
      <c r="AY171" s="2217"/>
      <c r="AZ171" s="2217"/>
      <c r="BA171" s="2218">
        <f t="shared" si="122"/>
        <v>0</v>
      </c>
      <c r="BB171" s="2217"/>
      <c r="BC171" s="2217"/>
      <c r="BD171" s="2217"/>
      <c r="BE171" s="2217"/>
      <c r="BF171" s="2218">
        <f t="shared" si="123"/>
        <v>0</v>
      </c>
      <c r="BG171" s="2217"/>
      <c r="BH171" s="2217"/>
      <c r="BI171" s="2217"/>
      <c r="BJ171" s="2217"/>
      <c r="BK171" s="2218">
        <f t="shared" si="124"/>
        <v>0</v>
      </c>
      <c r="BL171" s="2217"/>
      <c r="BM171" s="2217"/>
      <c r="BN171" s="2217"/>
      <c r="BO171" s="2217"/>
      <c r="BP171" s="2217"/>
      <c r="BQ171" s="2218">
        <f t="shared" si="125"/>
        <v>0</v>
      </c>
      <c r="BR171" s="2217"/>
      <c r="BS171" s="2217"/>
      <c r="BT171" s="2217"/>
    </row>
    <row r="172" spans="1:72">
      <c r="A172" s="2215" t="s">
        <v>2156</v>
      </c>
      <c r="B172" s="2216" t="s">
        <v>2023</v>
      </c>
      <c r="C172" s="2218">
        <f t="shared" si="112"/>
        <v>0</v>
      </c>
      <c r="D172" s="2217"/>
      <c r="E172" s="2217"/>
      <c r="F172" s="2217"/>
      <c r="G172" s="2217"/>
      <c r="H172" s="2218">
        <f t="shared" si="113"/>
        <v>0</v>
      </c>
      <c r="I172" s="2217"/>
      <c r="J172" s="2217"/>
      <c r="K172" s="2217"/>
      <c r="L172" s="2217"/>
      <c r="M172" s="2218">
        <f t="shared" si="114"/>
        <v>0</v>
      </c>
      <c r="N172" s="2217"/>
      <c r="O172" s="2217"/>
      <c r="P172" s="2217"/>
      <c r="Q172" s="2217"/>
      <c r="R172" s="2218">
        <f t="shared" si="115"/>
        <v>0</v>
      </c>
      <c r="S172" s="2217"/>
      <c r="T172" s="2217"/>
      <c r="U172" s="2217"/>
      <c r="V172" s="2217"/>
      <c r="W172" s="2218">
        <f t="shared" si="116"/>
        <v>0</v>
      </c>
      <c r="X172" s="2217"/>
      <c r="Y172" s="2217"/>
      <c r="Z172" s="2217"/>
      <c r="AA172" s="2217"/>
      <c r="AB172" s="2218">
        <f t="shared" si="117"/>
        <v>0</v>
      </c>
      <c r="AC172" s="2217"/>
      <c r="AD172" s="2217"/>
      <c r="AE172" s="2217"/>
      <c r="AF172" s="2217"/>
      <c r="AG172" s="2218">
        <f t="shared" si="118"/>
        <v>0</v>
      </c>
      <c r="AH172" s="2217"/>
      <c r="AI172" s="2217"/>
      <c r="AJ172" s="2217"/>
      <c r="AK172" s="2217"/>
      <c r="AL172" s="2218">
        <f t="shared" si="119"/>
        <v>0</v>
      </c>
      <c r="AM172" s="2217"/>
      <c r="AN172" s="2217"/>
      <c r="AO172" s="2217"/>
      <c r="AP172" s="2217"/>
      <c r="AQ172" s="2218">
        <f t="shared" si="120"/>
        <v>0</v>
      </c>
      <c r="AR172" s="2217"/>
      <c r="AS172" s="2217"/>
      <c r="AT172" s="2217"/>
      <c r="AU172" s="2217"/>
      <c r="AV172" s="2218">
        <f t="shared" si="121"/>
        <v>0</v>
      </c>
      <c r="AW172" s="2217"/>
      <c r="AX172" s="2217"/>
      <c r="AY172" s="2217"/>
      <c r="AZ172" s="2217"/>
      <c r="BA172" s="2218">
        <f t="shared" si="122"/>
        <v>0</v>
      </c>
      <c r="BB172" s="2217"/>
      <c r="BC172" s="2217"/>
      <c r="BD172" s="2217"/>
      <c r="BE172" s="2217"/>
      <c r="BF172" s="2218">
        <f t="shared" si="123"/>
        <v>0</v>
      </c>
      <c r="BG172" s="2217"/>
      <c r="BH172" s="2217"/>
      <c r="BI172" s="2217"/>
      <c r="BJ172" s="2217"/>
      <c r="BK172" s="2218">
        <f t="shared" si="124"/>
        <v>0</v>
      </c>
      <c r="BL172" s="2217"/>
      <c r="BM172" s="2217"/>
      <c r="BN172" s="2217"/>
      <c r="BO172" s="2217"/>
      <c r="BP172" s="2217"/>
      <c r="BQ172" s="2218">
        <f t="shared" si="125"/>
        <v>0</v>
      </c>
      <c r="BR172" s="2217"/>
      <c r="BS172" s="2217"/>
      <c r="BT172" s="2217"/>
    </row>
    <row r="173" spans="1:72">
      <c r="A173" s="2215" t="s">
        <v>2157</v>
      </c>
      <c r="B173" s="2216" t="s">
        <v>2023</v>
      </c>
      <c r="C173" s="2218">
        <f t="shared" si="112"/>
        <v>0</v>
      </c>
      <c r="D173" s="2217"/>
      <c r="E173" s="2217"/>
      <c r="F173" s="2217"/>
      <c r="G173" s="2217"/>
      <c r="H173" s="2218">
        <f t="shared" si="113"/>
        <v>0</v>
      </c>
      <c r="I173" s="2217"/>
      <c r="J173" s="2217"/>
      <c r="K173" s="2217"/>
      <c r="L173" s="2217"/>
      <c r="M173" s="2218">
        <f t="shared" si="114"/>
        <v>0</v>
      </c>
      <c r="N173" s="2217"/>
      <c r="O173" s="2217"/>
      <c r="P173" s="2217"/>
      <c r="Q173" s="2217"/>
      <c r="R173" s="2218">
        <f t="shared" si="115"/>
        <v>0</v>
      </c>
      <c r="S173" s="2217"/>
      <c r="T173" s="2217"/>
      <c r="U173" s="2217"/>
      <c r="V173" s="2217"/>
      <c r="W173" s="2218">
        <f t="shared" si="116"/>
        <v>0</v>
      </c>
      <c r="X173" s="2217"/>
      <c r="Y173" s="2217"/>
      <c r="Z173" s="2217"/>
      <c r="AA173" s="2217"/>
      <c r="AB173" s="2218">
        <f t="shared" si="117"/>
        <v>0</v>
      </c>
      <c r="AC173" s="2217"/>
      <c r="AD173" s="2217"/>
      <c r="AE173" s="2217"/>
      <c r="AF173" s="2217"/>
      <c r="AG173" s="2218">
        <f t="shared" si="118"/>
        <v>0</v>
      </c>
      <c r="AH173" s="2217"/>
      <c r="AI173" s="2217"/>
      <c r="AJ173" s="2217"/>
      <c r="AK173" s="2217"/>
      <c r="AL173" s="2218">
        <f t="shared" si="119"/>
        <v>0</v>
      </c>
      <c r="AM173" s="2217"/>
      <c r="AN173" s="2217"/>
      <c r="AO173" s="2217"/>
      <c r="AP173" s="2217"/>
      <c r="AQ173" s="2218">
        <f t="shared" si="120"/>
        <v>0</v>
      </c>
      <c r="AR173" s="2217"/>
      <c r="AS173" s="2217"/>
      <c r="AT173" s="2217"/>
      <c r="AU173" s="2217"/>
      <c r="AV173" s="2218">
        <f t="shared" si="121"/>
        <v>0</v>
      </c>
      <c r="AW173" s="2217"/>
      <c r="AX173" s="2217"/>
      <c r="AY173" s="2217"/>
      <c r="AZ173" s="2217"/>
      <c r="BA173" s="2218">
        <f t="shared" si="122"/>
        <v>0</v>
      </c>
      <c r="BB173" s="2217"/>
      <c r="BC173" s="2217"/>
      <c r="BD173" s="2217"/>
      <c r="BE173" s="2217"/>
      <c r="BF173" s="2218">
        <f t="shared" si="123"/>
        <v>0</v>
      </c>
      <c r="BG173" s="2217"/>
      <c r="BH173" s="2217"/>
      <c r="BI173" s="2217"/>
      <c r="BJ173" s="2217"/>
      <c r="BK173" s="2218">
        <f t="shared" si="124"/>
        <v>0</v>
      </c>
      <c r="BL173" s="2217"/>
      <c r="BM173" s="2217"/>
      <c r="BN173" s="2217"/>
      <c r="BO173" s="2217"/>
      <c r="BP173" s="2217"/>
      <c r="BQ173" s="2218">
        <f t="shared" si="125"/>
        <v>0</v>
      </c>
      <c r="BR173" s="2217"/>
      <c r="BS173" s="2217"/>
      <c r="BT173" s="2217"/>
    </row>
    <row r="174" spans="1:72">
      <c r="A174" s="2215" t="s">
        <v>2158</v>
      </c>
      <c r="B174" s="2216" t="s">
        <v>2023</v>
      </c>
      <c r="C174" s="2218">
        <f t="shared" si="112"/>
        <v>0</v>
      </c>
      <c r="D174" s="2217"/>
      <c r="E174" s="2217"/>
      <c r="F174" s="2217"/>
      <c r="G174" s="2217"/>
      <c r="H174" s="2218">
        <f t="shared" si="113"/>
        <v>0</v>
      </c>
      <c r="I174" s="2217"/>
      <c r="J174" s="2217"/>
      <c r="K174" s="2217"/>
      <c r="L174" s="2217"/>
      <c r="M174" s="2218">
        <f t="shared" si="114"/>
        <v>0</v>
      </c>
      <c r="N174" s="2217"/>
      <c r="O174" s="2217"/>
      <c r="P174" s="2217"/>
      <c r="Q174" s="2217"/>
      <c r="R174" s="2218">
        <f t="shared" si="115"/>
        <v>0</v>
      </c>
      <c r="S174" s="2217"/>
      <c r="T174" s="2217"/>
      <c r="U174" s="2217"/>
      <c r="V174" s="2217"/>
      <c r="W174" s="2218">
        <f t="shared" si="116"/>
        <v>0</v>
      </c>
      <c r="X174" s="2217"/>
      <c r="Y174" s="2217"/>
      <c r="Z174" s="2217"/>
      <c r="AA174" s="2217"/>
      <c r="AB174" s="2218">
        <f t="shared" si="117"/>
        <v>0</v>
      </c>
      <c r="AC174" s="2217"/>
      <c r="AD174" s="2217"/>
      <c r="AE174" s="2217"/>
      <c r="AF174" s="2217"/>
      <c r="AG174" s="2218">
        <f t="shared" si="118"/>
        <v>0</v>
      </c>
      <c r="AH174" s="2217"/>
      <c r="AI174" s="2217"/>
      <c r="AJ174" s="2217"/>
      <c r="AK174" s="2217"/>
      <c r="AL174" s="2218">
        <f t="shared" si="119"/>
        <v>0</v>
      </c>
      <c r="AM174" s="2217"/>
      <c r="AN174" s="2217"/>
      <c r="AO174" s="2217"/>
      <c r="AP174" s="2217"/>
      <c r="AQ174" s="2218">
        <f t="shared" si="120"/>
        <v>0</v>
      </c>
      <c r="AR174" s="2217"/>
      <c r="AS174" s="2217"/>
      <c r="AT174" s="2217"/>
      <c r="AU174" s="2217"/>
      <c r="AV174" s="2218">
        <f t="shared" si="121"/>
        <v>0</v>
      </c>
      <c r="AW174" s="2217"/>
      <c r="AX174" s="2217"/>
      <c r="AY174" s="2217"/>
      <c r="AZ174" s="2217"/>
      <c r="BA174" s="2218">
        <f t="shared" si="122"/>
        <v>0</v>
      </c>
      <c r="BB174" s="2217"/>
      <c r="BC174" s="2217"/>
      <c r="BD174" s="2217"/>
      <c r="BE174" s="2217"/>
      <c r="BF174" s="2218">
        <f t="shared" si="123"/>
        <v>0</v>
      </c>
      <c r="BG174" s="2217"/>
      <c r="BH174" s="2217"/>
      <c r="BI174" s="2217"/>
      <c r="BJ174" s="2217"/>
      <c r="BK174" s="2218">
        <f t="shared" si="124"/>
        <v>0</v>
      </c>
      <c r="BL174" s="2217"/>
      <c r="BM174" s="2217"/>
      <c r="BN174" s="2217"/>
      <c r="BO174" s="2217"/>
      <c r="BP174" s="2217"/>
      <c r="BQ174" s="2218">
        <f t="shared" si="125"/>
        <v>0</v>
      </c>
      <c r="BR174" s="2217"/>
      <c r="BS174" s="2217"/>
      <c r="BT174" s="2217"/>
    </row>
    <row r="175" spans="1:72">
      <c r="A175" s="2215" t="s">
        <v>2159</v>
      </c>
      <c r="B175" s="2216" t="s">
        <v>2023</v>
      </c>
      <c r="C175" s="2218">
        <f t="shared" si="112"/>
        <v>0</v>
      </c>
      <c r="D175" s="2217"/>
      <c r="E175" s="2217"/>
      <c r="F175" s="2217"/>
      <c r="G175" s="2217"/>
      <c r="H175" s="2218">
        <f t="shared" si="113"/>
        <v>0</v>
      </c>
      <c r="I175" s="2217"/>
      <c r="J175" s="2217"/>
      <c r="K175" s="2217"/>
      <c r="L175" s="2217"/>
      <c r="M175" s="2218">
        <f t="shared" si="114"/>
        <v>0</v>
      </c>
      <c r="N175" s="2217"/>
      <c r="O175" s="2217"/>
      <c r="P175" s="2217"/>
      <c r="Q175" s="2217"/>
      <c r="R175" s="2218">
        <f t="shared" si="115"/>
        <v>0</v>
      </c>
      <c r="S175" s="2217"/>
      <c r="T175" s="2217"/>
      <c r="U175" s="2217"/>
      <c r="V175" s="2217"/>
      <c r="W175" s="2218">
        <f t="shared" si="116"/>
        <v>0</v>
      </c>
      <c r="X175" s="2217"/>
      <c r="Y175" s="2217"/>
      <c r="Z175" s="2217"/>
      <c r="AA175" s="2217"/>
      <c r="AB175" s="2218">
        <f t="shared" si="117"/>
        <v>0</v>
      </c>
      <c r="AC175" s="2217"/>
      <c r="AD175" s="2217"/>
      <c r="AE175" s="2217"/>
      <c r="AF175" s="2217"/>
      <c r="AG175" s="2218">
        <f t="shared" si="118"/>
        <v>0</v>
      </c>
      <c r="AH175" s="2217"/>
      <c r="AI175" s="2217"/>
      <c r="AJ175" s="2217"/>
      <c r="AK175" s="2217"/>
      <c r="AL175" s="2218">
        <f t="shared" si="119"/>
        <v>0</v>
      </c>
      <c r="AM175" s="2217"/>
      <c r="AN175" s="2217"/>
      <c r="AO175" s="2217"/>
      <c r="AP175" s="2217"/>
      <c r="AQ175" s="2218">
        <f t="shared" si="120"/>
        <v>0</v>
      </c>
      <c r="AR175" s="2217"/>
      <c r="AS175" s="2217"/>
      <c r="AT175" s="2217"/>
      <c r="AU175" s="2217"/>
      <c r="AV175" s="2218">
        <f t="shared" si="121"/>
        <v>0</v>
      </c>
      <c r="AW175" s="2217"/>
      <c r="AX175" s="2217"/>
      <c r="AY175" s="2217"/>
      <c r="AZ175" s="2217"/>
      <c r="BA175" s="2218">
        <f t="shared" si="122"/>
        <v>0</v>
      </c>
      <c r="BB175" s="2217"/>
      <c r="BC175" s="2217"/>
      <c r="BD175" s="2217"/>
      <c r="BE175" s="2217"/>
      <c r="BF175" s="2218">
        <f t="shared" si="123"/>
        <v>0</v>
      </c>
      <c r="BG175" s="2217"/>
      <c r="BH175" s="2217"/>
      <c r="BI175" s="2217"/>
      <c r="BJ175" s="2217"/>
      <c r="BK175" s="2218">
        <f t="shared" si="124"/>
        <v>0</v>
      </c>
      <c r="BL175" s="2217"/>
      <c r="BM175" s="2217"/>
      <c r="BN175" s="2217"/>
      <c r="BO175" s="2217"/>
      <c r="BP175" s="2217"/>
      <c r="BQ175" s="2218">
        <f t="shared" si="125"/>
        <v>0</v>
      </c>
      <c r="BR175" s="2217"/>
      <c r="BS175" s="2217"/>
      <c r="BT175" s="2217"/>
    </row>
    <row r="176" spans="1:72">
      <c r="A176" s="2215"/>
      <c r="B176" s="2216"/>
      <c r="C176" s="2213"/>
      <c r="D176" s="2213"/>
      <c r="E176" s="2213"/>
      <c r="F176" s="2213"/>
      <c r="G176" s="2213"/>
      <c r="H176" s="2213"/>
      <c r="I176" s="2213"/>
      <c r="J176" s="2213"/>
      <c r="K176" s="2213"/>
      <c r="L176" s="2213"/>
      <c r="M176" s="2213"/>
      <c r="N176" s="2213"/>
      <c r="O176" s="2213"/>
      <c r="P176" s="2213"/>
      <c r="Q176" s="2213"/>
      <c r="R176" s="2213"/>
      <c r="S176" s="2213"/>
      <c r="T176" s="2213"/>
      <c r="U176" s="2213"/>
      <c r="V176" s="2213"/>
      <c r="W176" s="2213"/>
      <c r="X176" s="2213"/>
      <c r="Y176" s="2213"/>
      <c r="Z176" s="2213"/>
      <c r="AA176" s="2213"/>
      <c r="AB176" s="2213"/>
      <c r="AC176" s="2213"/>
      <c r="AD176" s="2213"/>
      <c r="AE176" s="2213"/>
      <c r="AF176" s="2213"/>
      <c r="AG176" s="2213"/>
      <c r="AH176" s="2213"/>
      <c r="AI176" s="2213"/>
      <c r="AJ176" s="2213"/>
      <c r="AK176" s="2213"/>
      <c r="AL176" s="2213"/>
      <c r="AM176" s="2213"/>
      <c r="AN176" s="2213"/>
      <c r="AO176" s="2213"/>
      <c r="AP176" s="2213"/>
      <c r="AQ176" s="2213"/>
      <c r="AR176" s="2213"/>
      <c r="AS176" s="2213"/>
      <c r="AT176" s="2213"/>
      <c r="AU176" s="2213"/>
      <c r="AV176" s="2213"/>
      <c r="AW176" s="2213"/>
      <c r="AX176" s="2213"/>
      <c r="AY176" s="2213"/>
      <c r="AZ176" s="2213"/>
      <c r="BA176" s="2213"/>
      <c r="BB176" s="2213"/>
      <c r="BC176" s="2213"/>
      <c r="BD176" s="2213"/>
      <c r="BE176" s="2213"/>
      <c r="BF176" s="2213"/>
      <c r="BG176" s="2213"/>
      <c r="BH176" s="2213"/>
      <c r="BI176" s="2213"/>
      <c r="BJ176" s="2213"/>
      <c r="BK176" s="2213"/>
      <c r="BL176" s="2213"/>
      <c r="BM176" s="2213"/>
      <c r="BN176" s="2213"/>
      <c r="BO176" s="2213"/>
      <c r="BP176" s="2213"/>
      <c r="BQ176" s="2213"/>
      <c r="BR176" s="2213"/>
      <c r="BS176" s="2213"/>
      <c r="BT176" s="2213"/>
    </row>
    <row r="177" spans="1:72">
      <c r="A177" s="2223" t="s">
        <v>2160</v>
      </c>
      <c r="B177" s="2216"/>
      <c r="C177" s="2213"/>
      <c r="D177" s="2213"/>
      <c r="E177" s="2213"/>
      <c r="F177" s="2213"/>
      <c r="G177" s="2213"/>
      <c r="H177" s="2213"/>
      <c r="I177" s="2213"/>
      <c r="J177" s="2213"/>
      <c r="K177" s="2213"/>
      <c r="L177" s="2213"/>
      <c r="M177" s="2213"/>
      <c r="N177" s="2213"/>
      <c r="O177" s="2213"/>
      <c r="P177" s="2213"/>
      <c r="Q177" s="2213"/>
      <c r="R177" s="2213"/>
      <c r="S177" s="2213"/>
      <c r="T177" s="2213"/>
      <c r="U177" s="2213"/>
      <c r="V177" s="2213"/>
      <c r="W177" s="2213"/>
      <c r="X177" s="2213"/>
      <c r="Y177" s="2213"/>
      <c r="Z177" s="2213"/>
      <c r="AA177" s="2213"/>
      <c r="AB177" s="2213"/>
      <c r="AC177" s="2213"/>
      <c r="AD177" s="2213"/>
      <c r="AE177" s="2213"/>
      <c r="AF177" s="2213"/>
      <c r="AG177" s="2213"/>
      <c r="AH177" s="2213"/>
      <c r="AI177" s="2213"/>
      <c r="AJ177" s="2213"/>
      <c r="AK177" s="2213"/>
      <c r="AL177" s="2213"/>
      <c r="AM177" s="2213"/>
      <c r="AN177" s="2213"/>
      <c r="AO177" s="2213"/>
      <c r="AP177" s="2213"/>
      <c r="AQ177" s="2213"/>
      <c r="AR177" s="2213"/>
      <c r="AS177" s="2213"/>
      <c r="AT177" s="2213"/>
      <c r="AU177" s="2213"/>
      <c r="AV177" s="2213"/>
      <c r="AW177" s="2213"/>
      <c r="AX177" s="2213"/>
      <c r="AY177" s="2213"/>
      <c r="AZ177" s="2213"/>
      <c r="BA177" s="2213"/>
      <c r="BB177" s="2213"/>
      <c r="BC177" s="2213"/>
      <c r="BD177" s="2213"/>
      <c r="BE177" s="2213"/>
      <c r="BF177" s="2213"/>
      <c r="BG177" s="2213"/>
      <c r="BH177" s="2213"/>
      <c r="BI177" s="2213"/>
      <c r="BJ177" s="2213"/>
      <c r="BK177" s="2213"/>
      <c r="BL177" s="2213"/>
      <c r="BM177" s="2213"/>
      <c r="BN177" s="2213"/>
      <c r="BO177" s="2213"/>
      <c r="BP177" s="2213"/>
      <c r="BQ177" s="2213"/>
      <c r="BR177" s="2213"/>
      <c r="BS177" s="2213"/>
      <c r="BT177" s="2213"/>
    </row>
    <row r="178" spans="1:72">
      <c r="A178" s="2215" t="s">
        <v>2161</v>
      </c>
      <c r="B178" s="2216" t="s">
        <v>2023</v>
      </c>
      <c r="C178" s="2218">
        <f t="shared" ref="C178:C181" si="126">SUM(D178:G178)</f>
        <v>0</v>
      </c>
      <c r="D178" s="2217"/>
      <c r="E178" s="2217"/>
      <c r="F178" s="2217"/>
      <c r="G178" s="2217"/>
      <c r="H178" s="2218">
        <f t="shared" ref="H178:H181" si="127">SUM(I178:L178)</f>
        <v>0</v>
      </c>
      <c r="I178" s="2217"/>
      <c r="J178" s="2217"/>
      <c r="K178" s="2217"/>
      <c r="L178" s="2217"/>
      <c r="M178" s="2218">
        <f t="shared" ref="M178:M181" si="128">SUM(N178:Q178)</f>
        <v>0</v>
      </c>
      <c r="N178" s="2217"/>
      <c r="O178" s="2217"/>
      <c r="P178" s="2217"/>
      <c r="Q178" s="2217"/>
      <c r="R178" s="2218">
        <f t="shared" ref="R178:R181" si="129">SUM(S178:V178)</f>
        <v>0</v>
      </c>
      <c r="S178" s="2217"/>
      <c r="T178" s="2217"/>
      <c r="U178" s="2217"/>
      <c r="V178" s="2217"/>
      <c r="W178" s="2218">
        <f t="shared" ref="W178:W181" si="130">SUM(X178:AA178)</f>
        <v>0</v>
      </c>
      <c r="X178" s="2217"/>
      <c r="Y178" s="2217"/>
      <c r="Z178" s="2217"/>
      <c r="AA178" s="2217"/>
      <c r="AB178" s="2218">
        <f t="shared" ref="AB178:AB181" si="131">SUM(AC178:AF178)</f>
        <v>0</v>
      </c>
      <c r="AC178" s="2217"/>
      <c r="AD178" s="2217"/>
      <c r="AE178" s="2217"/>
      <c r="AF178" s="2217"/>
      <c r="AG178" s="2218">
        <f t="shared" ref="AG178:AG181" si="132">SUM(AH178:AK178)</f>
        <v>0</v>
      </c>
      <c r="AH178" s="2217"/>
      <c r="AI178" s="2217"/>
      <c r="AJ178" s="2217"/>
      <c r="AK178" s="2217"/>
      <c r="AL178" s="2218">
        <f t="shared" ref="AL178:AL181" si="133">SUM(AM178:AP178)</f>
        <v>0</v>
      </c>
      <c r="AM178" s="2217"/>
      <c r="AN178" s="2217"/>
      <c r="AO178" s="2217"/>
      <c r="AP178" s="2217"/>
      <c r="AQ178" s="2218">
        <f t="shared" ref="AQ178:AQ181" si="134">SUM(AR178:AU178)</f>
        <v>0</v>
      </c>
      <c r="AR178" s="2217"/>
      <c r="AS178" s="2217"/>
      <c r="AT178" s="2217"/>
      <c r="AU178" s="2217"/>
      <c r="AV178" s="2218">
        <f t="shared" ref="AV178:AV181" si="135">SUM(AW178:AZ178)</f>
        <v>0</v>
      </c>
      <c r="AW178" s="2217"/>
      <c r="AX178" s="2217"/>
      <c r="AY178" s="2217"/>
      <c r="AZ178" s="2217"/>
      <c r="BA178" s="2218">
        <f t="shared" ref="BA178:BA181" si="136">SUM(BB178:BE178)</f>
        <v>0</v>
      </c>
      <c r="BB178" s="2217"/>
      <c r="BC178" s="2217"/>
      <c r="BD178" s="2217"/>
      <c r="BE178" s="2217"/>
      <c r="BF178" s="2218">
        <f t="shared" ref="BF178:BF181" si="137">SUM(BG178:BJ178)</f>
        <v>0</v>
      </c>
      <c r="BG178" s="2217"/>
      <c r="BH178" s="2217"/>
      <c r="BI178" s="2217"/>
      <c r="BJ178" s="2217"/>
      <c r="BK178" s="2218">
        <f t="shared" ref="BK178:BK181" si="138">SUM(BL178:BO178)</f>
        <v>0</v>
      </c>
      <c r="BL178" s="2217"/>
      <c r="BM178" s="2217"/>
      <c r="BN178" s="2217"/>
      <c r="BO178" s="2217"/>
      <c r="BP178" s="2217"/>
      <c r="BQ178" s="2218">
        <f t="shared" ref="BQ178:BQ181" si="139">SUM(BR178:BU178)</f>
        <v>0</v>
      </c>
      <c r="BR178" s="2217"/>
      <c r="BS178" s="2217"/>
      <c r="BT178" s="2217"/>
    </row>
    <row r="179" spans="1:72">
      <c r="A179" s="2215" t="s">
        <v>2162</v>
      </c>
      <c r="B179" s="2216" t="s">
        <v>2023</v>
      </c>
      <c r="C179" s="2218">
        <f t="shared" si="126"/>
        <v>0</v>
      </c>
      <c r="D179" s="2217"/>
      <c r="E179" s="2217"/>
      <c r="F179" s="2217"/>
      <c r="G179" s="2217"/>
      <c r="H179" s="2218">
        <f t="shared" si="127"/>
        <v>0</v>
      </c>
      <c r="I179" s="2217"/>
      <c r="J179" s="2217"/>
      <c r="K179" s="2217"/>
      <c r="L179" s="2217"/>
      <c r="M179" s="2218">
        <f t="shared" si="128"/>
        <v>0</v>
      </c>
      <c r="N179" s="2217"/>
      <c r="O179" s="2217"/>
      <c r="P179" s="2217"/>
      <c r="Q179" s="2217"/>
      <c r="R179" s="2218">
        <f t="shared" si="129"/>
        <v>0</v>
      </c>
      <c r="S179" s="2217"/>
      <c r="T179" s="2217"/>
      <c r="U179" s="2217"/>
      <c r="V179" s="2217"/>
      <c r="W179" s="2218">
        <f t="shared" si="130"/>
        <v>0</v>
      </c>
      <c r="X179" s="2217"/>
      <c r="Y179" s="2217"/>
      <c r="Z179" s="2217"/>
      <c r="AA179" s="2217"/>
      <c r="AB179" s="2218">
        <f t="shared" si="131"/>
        <v>0</v>
      </c>
      <c r="AC179" s="2217"/>
      <c r="AD179" s="2217"/>
      <c r="AE179" s="2217"/>
      <c r="AF179" s="2217"/>
      <c r="AG179" s="2218">
        <f t="shared" si="132"/>
        <v>0</v>
      </c>
      <c r="AH179" s="2217"/>
      <c r="AI179" s="2217"/>
      <c r="AJ179" s="2217"/>
      <c r="AK179" s="2217"/>
      <c r="AL179" s="2218">
        <f t="shared" si="133"/>
        <v>0</v>
      </c>
      <c r="AM179" s="2217"/>
      <c r="AN179" s="2217"/>
      <c r="AO179" s="2217"/>
      <c r="AP179" s="2217"/>
      <c r="AQ179" s="2218">
        <f t="shared" si="134"/>
        <v>0</v>
      </c>
      <c r="AR179" s="2217"/>
      <c r="AS179" s="2217"/>
      <c r="AT179" s="2217"/>
      <c r="AU179" s="2217"/>
      <c r="AV179" s="2218">
        <f t="shared" si="135"/>
        <v>0</v>
      </c>
      <c r="AW179" s="2217"/>
      <c r="AX179" s="2217"/>
      <c r="AY179" s="2217"/>
      <c r="AZ179" s="2217"/>
      <c r="BA179" s="2218">
        <f t="shared" si="136"/>
        <v>0</v>
      </c>
      <c r="BB179" s="2217"/>
      <c r="BC179" s="2217"/>
      <c r="BD179" s="2217"/>
      <c r="BE179" s="2217"/>
      <c r="BF179" s="2218">
        <f t="shared" si="137"/>
        <v>0</v>
      </c>
      <c r="BG179" s="2217"/>
      <c r="BH179" s="2217"/>
      <c r="BI179" s="2217"/>
      <c r="BJ179" s="2217"/>
      <c r="BK179" s="2218">
        <f t="shared" si="138"/>
        <v>0</v>
      </c>
      <c r="BL179" s="2217"/>
      <c r="BM179" s="2217"/>
      <c r="BN179" s="2217"/>
      <c r="BO179" s="2217"/>
      <c r="BP179" s="2217"/>
      <c r="BQ179" s="2218">
        <f t="shared" si="139"/>
        <v>0</v>
      </c>
      <c r="BR179" s="2217"/>
      <c r="BS179" s="2217"/>
      <c r="BT179" s="2217"/>
    </row>
    <row r="180" spans="1:72">
      <c r="A180" s="2215" t="s">
        <v>2163</v>
      </c>
      <c r="B180" s="2216" t="s">
        <v>2023</v>
      </c>
      <c r="C180" s="2218">
        <f t="shared" si="126"/>
        <v>0</v>
      </c>
      <c r="D180" s="2217"/>
      <c r="E180" s="2217"/>
      <c r="F180" s="2217"/>
      <c r="G180" s="2217"/>
      <c r="H180" s="2218">
        <f t="shared" si="127"/>
        <v>0</v>
      </c>
      <c r="I180" s="2217"/>
      <c r="J180" s="2217"/>
      <c r="K180" s="2217"/>
      <c r="L180" s="2217"/>
      <c r="M180" s="2218">
        <f t="shared" si="128"/>
        <v>0</v>
      </c>
      <c r="N180" s="2217"/>
      <c r="O180" s="2217"/>
      <c r="P180" s="2217"/>
      <c r="Q180" s="2217"/>
      <c r="R180" s="2218">
        <f t="shared" si="129"/>
        <v>0</v>
      </c>
      <c r="S180" s="2217"/>
      <c r="T180" s="2217"/>
      <c r="U180" s="2217"/>
      <c r="V180" s="2217"/>
      <c r="W180" s="2218">
        <f t="shared" si="130"/>
        <v>0</v>
      </c>
      <c r="X180" s="2217"/>
      <c r="Y180" s="2217"/>
      <c r="Z180" s="2217"/>
      <c r="AA180" s="2217"/>
      <c r="AB180" s="2218">
        <f t="shared" si="131"/>
        <v>0</v>
      </c>
      <c r="AC180" s="2217"/>
      <c r="AD180" s="2217"/>
      <c r="AE180" s="2217"/>
      <c r="AF180" s="2217"/>
      <c r="AG180" s="2218">
        <f t="shared" si="132"/>
        <v>0</v>
      </c>
      <c r="AH180" s="2217"/>
      <c r="AI180" s="2217"/>
      <c r="AJ180" s="2217"/>
      <c r="AK180" s="2217"/>
      <c r="AL180" s="2218">
        <f t="shared" si="133"/>
        <v>0</v>
      </c>
      <c r="AM180" s="2217"/>
      <c r="AN180" s="2217"/>
      <c r="AO180" s="2217"/>
      <c r="AP180" s="2217"/>
      <c r="AQ180" s="2218">
        <f t="shared" si="134"/>
        <v>0</v>
      </c>
      <c r="AR180" s="2217"/>
      <c r="AS180" s="2217"/>
      <c r="AT180" s="2217"/>
      <c r="AU180" s="2217"/>
      <c r="AV180" s="2218">
        <f t="shared" si="135"/>
        <v>0</v>
      </c>
      <c r="AW180" s="2217"/>
      <c r="AX180" s="2217"/>
      <c r="AY180" s="2217"/>
      <c r="AZ180" s="2217"/>
      <c r="BA180" s="2218">
        <f t="shared" si="136"/>
        <v>0</v>
      </c>
      <c r="BB180" s="2217"/>
      <c r="BC180" s="2217"/>
      <c r="BD180" s="2217"/>
      <c r="BE180" s="2217"/>
      <c r="BF180" s="2218">
        <f t="shared" si="137"/>
        <v>0</v>
      </c>
      <c r="BG180" s="2217"/>
      <c r="BH180" s="2217"/>
      <c r="BI180" s="2217"/>
      <c r="BJ180" s="2217"/>
      <c r="BK180" s="2218">
        <f t="shared" si="138"/>
        <v>0</v>
      </c>
      <c r="BL180" s="2217"/>
      <c r="BM180" s="2217"/>
      <c r="BN180" s="2217"/>
      <c r="BO180" s="2217"/>
      <c r="BP180" s="2217"/>
      <c r="BQ180" s="2218">
        <f t="shared" si="139"/>
        <v>0</v>
      </c>
      <c r="BR180" s="2217"/>
      <c r="BS180" s="2217"/>
      <c r="BT180" s="2217"/>
    </row>
    <row r="181" spans="1:72">
      <c r="A181" s="2215" t="s">
        <v>2164</v>
      </c>
      <c r="B181" s="2216" t="s">
        <v>2023</v>
      </c>
      <c r="C181" s="2218">
        <f t="shared" si="126"/>
        <v>0</v>
      </c>
      <c r="D181" s="2217"/>
      <c r="E181" s="2217"/>
      <c r="F181" s="2217"/>
      <c r="G181" s="2217"/>
      <c r="H181" s="2218">
        <f t="shared" si="127"/>
        <v>0</v>
      </c>
      <c r="I181" s="2217"/>
      <c r="J181" s="2217"/>
      <c r="K181" s="2217"/>
      <c r="L181" s="2217"/>
      <c r="M181" s="2218">
        <f t="shared" si="128"/>
        <v>0</v>
      </c>
      <c r="N181" s="2217"/>
      <c r="O181" s="2217"/>
      <c r="P181" s="2217"/>
      <c r="Q181" s="2217"/>
      <c r="R181" s="2218">
        <f t="shared" si="129"/>
        <v>0</v>
      </c>
      <c r="S181" s="2217"/>
      <c r="T181" s="2217"/>
      <c r="U181" s="2217"/>
      <c r="V181" s="2217"/>
      <c r="W181" s="2218">
        <f t="shared" si="130"/>
        <v>0</v>
      </c>
      <c r="X181" s="2217"/>
      <c r="Y181" s="2217"/>
      <c r="Z181" s="2217"/>
      <c r="AA181" s="2217"/>
      <c r="AB181" s="2218">
        <f t="shared" si="131"/>
        <v>0</v>
      </c>
      <c r="AC181" s="2217"/>
      <c r="AD181" s="2217"/>
      <c r="AE181" s="2217"/>
      <c r="AF181" s="2217"/>
      <c r="AG181" s="2218">
        <f t="shared" si="132"/>
        <v>0</v>
      </c>
      <c r="AH181" s="2217"/>
      <c r="AI181" s="2217"/>
      <c r="AJ181" s="2217"/>
      <c r="AK181" s="2217"/>
      <c r="AL181" s="2218">
        <f t="shared" si="133"/>
        <v>0</v>
      </c>
      <c r="AM181" s="2217"/>
      <c r="AN181" s="2217"/>
      <c r="AO181" s="2217"/>
      <c r="AP181" s="2217"/>
      <c r="AQ181" s="2218">
        <f t="shared" si="134"/>
        <v>0</v>
      </c>
      <c r="AR181" s="2217"/>
      <c r="AS181" s="2217"/>
      <c r="AT181" s="2217"/>
      <c r="AU181" s="2217"/>
      <c r="AV181" s="2218">
        <f t="shared" si="135"/>
        <v>0</v>
      </c>
      <c r="AW181" s="2217"/>
      <c r="AX181" s="2217"/>
      <c r="AY181" s="2217"/>
      <c r="AZ181" s="2217"/>
      <c r="BA181" s="2218">
        <f t="shared" si="136"/>
        <v>0</v>
      </c>
      <c r="BB181" s="2217"/>
      <c r="BC181" s="2217"/>
      <c r="BD181" s="2217"/>
      <c r="BE181" s="2217"/>
      <c r="BF181" s="2218">
        <f t="shared" si="137"/>
        <v>0</v>
      </c>
      <c r="BG181" s="2217"/>
      <c r="BH181" s="2217"/>
      <c r="BI181" s="2217"/>
      <c r="BJ181" s="2217"/>
      <c r="BK181" s="2218">
        <f t="shared" si="138"/>
        <v>0</v>
      </c>
      <c r="BL181" s="2217"/>
      <c r="BM181" s="2217"/>
      <c r="BN181" s="2217"/>
      <c r="BO181" s="2217"/>
      <c r="BP181" s="2217"/>
      <c r="BQ181" s="2218">
        <f t="shared" si="139"/>
        <v>0</v>
      </c>
      <c r="BR181" s="2217"/>
      <c r="BS181" s="2217"/>
      <c r="BT181" s="2217"/>
    </row>
    <row r="182" spans="1:72">
      <c r="A182" s="2215"/>
      <c r="B182" s="2216"/>
      <c r="C182" s="2213"/>
      <c r="D182" s="2213"/>
      <c r="E182" s="2213"/>
      <c r="F182" s="2213"/>
      <c r="G182" s="2213"/>
      <c r="H182" s="2213"/>
      <c r="I182" s="2213"/>
      <c r="J182" s="2213"/>
      <c r="K182" s="2213"/>
      <c r="L182" s="2213"/>
      <c r="M182" s="2213"/>
      <c r="N182" s="2213"/>
      <c r="O182" s="2213"/>
      <c r="P182" s="2213"/>
      <c r="Q182" s="2213"/>
      <c r="R182" s="2213"/>
      <c r="S182" s="2213"/>
      <c r="T182" s="2213"/>
      <c r="U182" s="2213"/>
      <c r="V182" s="2213"/>
      <c r="W182" s="2213"/>
      <c r="X182" s="2213"/>
      <c r="Y182" s="2213"/>
      <c r="Z182" s="2213"/>
      <c r="AA182" s="2213"/>
      <c r="AB182" s="2213"/>
      <c r="AC182" s="2213"/>
      <c r="AD182" s="2213"/>
      <c r="AE182" s="2213"/>
      <c r="AF182" s="2213"/>
      <c r="AG182" s="2213"/>
      <c r="AH182" s="2213"/>
      <c r="AI182" s="2213"/>
      <c r="AJ182" s="2213"/>
      <c r="AK182" s="2213"/>
      <c r="AL182" s="2213"/>
      <c r="AM182" s="2213"/>
      <c r="AN182" s="2213"/>
      <c r="AO182" s="2213"/>
      <c r="AP182" s="2213"/>
      <c r="AQ182" s="2213"/>
      <c r="AR182" s="2213"/>
      <c r="AS182" s="2213"/>
      <c r="AT182" s="2213"/>
      <c r="AU182" s="2213"/>
      <c r="AV182" s="2213"/>
      <c r="AW182" s="2213"/>
      <c r="AX182" s="2213"/>
      <c r="AY182" s="2213"/>
      <c r="AZ182" s="2213"/>
      <c r="BA182" s="2213"/>
      <c r="BB182" s="2213"/>
      <c r="BC182" s="2213"/>
      <c r="BD182" s="2213"/>
      <c r="BE182" s="2213"/>
      <c r="BF182" s="2213"/>
      <c r="BG182" s="2213"/>
      <c r="BH182" s="2213"/>
      <c r="BI182" s="2213"/>
      <c r="BJ182" s="2213"/>
      <c r="BK182" s="2213"/>
      <c r="BL182" s="2213"/>
      <c r="BM182" s="2213"/>
      <c r="BN182" s="2213"/>
      <c r="BO182" s="2213"/>
      <c r="BP182" s="2213"/>
      <c r="BQ182" s="2213"/>
      <c r="BR182" s="2213"/>
      <c r="BS182" s="2213"/>
      <c r="BT182" s="2213"/>
    </row>
    <row r="183" spans="1:72">
      <c r="A183" s="2223" t="s">
        <v>2165</v>
      </c>
      <c r="B183" s="2216"/>
      <c r="C183" s="2213"/>
      <c r="D183" s="2213"/>
      <c r="E183" s="2213"/>
      <c r="F183" s="2213"/>
      <c r="G183" s="2213"/>
      <c r="H183" s="2213"/>
      <c r="I183" s="2213"/>
      <c r="J183" s="2213"/>
      <c r="K183" s="2213"/>
      <c r="L183" s="2213"/>
      <c r="M183" s="2213"/>
      <c r="N183" s="2213"/>
      <c r="O183" s="2213"/>
      <c r="P183" s="2213"/>
      <c r="Q183" s="2213"/>
      <c r="R183" s="2213"/>
      <c r="S183" s="2213"/>
      <c r="T183" s="2213"/>
      <c r="U183" s="2213"/>
      <c r="V183" s="2213"/>
      <c r="W183" s="2213"/>
      <c r="X183" s="2213"/>
      <c r="Y183" s="2213"/>
      <c r="Z183" s="2213"/>
      <c r="AA183" s="2213"/>
      <c r="AB183" s="2213"/>
      <c r="AC183" s="2213"/>
      <c r="AD183" s="2213"/>
      <c r="AE183" s="2213"/>
      <c r="AF183" s="2213"/>
      <c r="AG183" s="2213"/>
      <c r="AH183" s="2213"/>
      <c r="AI183" s="2213"/>
      <c r="AJ183" s="2213"/>
      <c r="AK183" s="2213"/>
      <c r="AL183" s="2213"/>
      <c r="AM183" s="2213"/>
      <c r="AN183" s="2213"/>
      <c r="AO183" s="2213"/>
      <c r="AP183" s="2213"/>
      <c r="AQ183" s="2213"/>
      <c r="AR183" s="2213"/>
      <c r="AS183" s="2213"/>
      <c r="AT183" s="2213"/>
      <c r="AU183" s="2213"/>
      <c r="AV183" s="2213"/>
      <c r="AW183" s="2213"/>
      <c r="AX183" s="2213"/>
      <c r="AY183" s="2213"/>
      <c r="AZ183" s="2213"/>
      <c r="BA183" s="2213"/>
      <c r="BB183" s="2213"/>
      <c r="BC183" s="2213"/>
      <c r="BD183" s="2213"/>
      <c r="BE183" s="2213"/>
      <c r="BF183" s="2213"/>
      <c r="BG183" s="2213"/>
      <c r="BH183" s="2213"/>
      <c r="BI183" s="2213"/>
      <c r="BJ183" s="2213"/>
      <c r="BK183" s="2213"/>
      <c r="BL183" s="2213"/>
      <c r="BM183" s="2213"/>
      <c r="BN183" s="2213"/>
      <c r="BO183" s="2213"/>
      <c r="BP183" s="2213"/>
      <c r="BQ183" s="2213"/>
      <c r="BR183" s="2213"/>
      <c r="BS183" s="2213"/>
      <c r="BT183" s="2213"/>
    </row>
    <row r="184" spans="1:72">
      <c r="A184" s="2215" t="s">
        <v>2166</v>
      </c>
      <c r="B184" s="2216" t="s">
        <v>2167</v>
      </c>
      <c r="C184" s="2218">
        <f t="shared" ref="C184:C199" si="140">SUM(D184:G184)</f>
        <v>0</v>
      </c>
      <c r="D184" s="2217"/>
      <c r="E184" s="2217"/>
      <c r="F184" s="2217"/>
      <c r="G184" s="2217"/>
      <c r="H184" s="2218">
        <f t="shared" ref="H184:H199" si="141">SUM(I184:L184)</f>
        <v>0</v>
      </c>
      <c r="I184" s="2217"/>
      <c r="J184" s="2217"/>
      <c r="K184" s="2217"/>
      <c r="L184" s="2217"/>
      <c r="M184" s="2218">
        <f t="shared" ref="M184:M199" si="142">SUM(N184:Q184)</f>
        <v>0</v>
      </c>
      <c r="N184" s="2217"/>
      <c r="O184" s="2217"/>
      <c r="P184" s="2217"/>
      <c r="Q184" s="2217"/>
      <c r="R184" s="2218">
        <f t="shared" ref="R184:R199" si="143">SUM(S184:V184)</f>
        <v>0</v>
      </c>
      <c r="S184" s="2217"/>
      <c r="T184" s="2217"/>
      <c r="U184" s="2217"/>
      <c r="V184" s="2217"/>
      <c r="W184" s="2218">
        <f t="shared" ref="W184:W199" si="144">SUM(X184:AA184)</f>
        <v>0</v>
      </c>
      <c r="X184" s="2217"/>
      <c r="Y184" s="2217"/>
      <c r="Z184" s="2217"/>
      <c r="AA184" s="2217"/>
      <c r="AB184" s="2218">
        <f t="shared" ref="AB184:AB199" si="145">SUM(AC184:AF184)</f>
        <v>0</v>
      </c>
      <c r="AC184" s="2217"/>
      <c r="AD184" s="2217"/>
      <c r="AE184" s="2217"/>
      <c r="AF184" s="2217"/>
      <c r="AG184" s="2218">
        <f t="shared" ref="AG184:AG199" si="146">SUM(AH184:AK184)</f>
        <v>0</v>
      </c>
      <c r="AH184" s="2217"/>
      <c r="AI184" s="2217"/>
      <c r="AJ184" s="2217"/>
      <c r="AK184" s="2217"/>
      <c r="AL184" s="2218">
        <f t="shared" ref="AL184:AL199" si="147">SUM(AM184:AP184)</f>
        <v>0</v>
      </c>
      <c r="AM184" s="2217"/>
      <c r="AN184" s="2217"/>
      <c r="AO184" s="2217"/>
      <c r="AP184" s="2217"/>
      <c r="AQ184" s="2218">
        <f t="shared" ref="AQ184:AQ199" si="148">SUM(AR184:AU184)</f>
        <v>0</v>
      </c>
      <c r="AR184" s="2217"/>
      <c r="AS184" s="2217"/>
      <c r="AT184" s="2217"/>
      <c r="AU184" s="2217"/>
      <c r="AV184" s="2218">
        <f t="shared" ref="AV184:AV199" si="149">SUM(AW184:AZ184)</f>
        <v>0</v>
      </c>
      <c r="AW184" s="2217"/>
      <c r="AX184" s="2217"/>
      <c r="AY184" s="2217"/>
      <c r="AZ184" s="2217"/>
      <c r="BA184" s="2218">
        <f t="shared" ref="BA184:BA199" si="150">SUM(BB184:BE184)</f>
        <v>0</v>
      </c>
      <c r="BB184" s="2217"/>
      <c r="BC184" s="2217"/>
      <c r="BD184" s="2217"/>
      <c r="BE184" s="2217"/>
      <c r="BF184" s="2218">
        <f t="shared" ref="BF184:BF199" si="151">SUM(BG184:BJ184)</f>
        <v>0</v>
      </c>
      <c r="BG184" s="2217"/>
      <c r="BH184" s="2217"/>
      <c r="BI184" s="2217"/>
      <c r="BJ184" s="2217"/>
      <c r="BK184" s="2218">
        <f t="shared" ref="BK184:BK199" si="152">SUM(BL184:BO184)</f>
        <v>0</v>
      </c>
      <c r="BL184" s="2217"/>
      <c r="BM184" s="2217"/>
      <c r="BN184" s="2217"/>
      <c r="BO184" s="2217"/>
      <c r="BP184" s="2217"/>
      <c r="BQ184" s="2218">
        <f t="shared" ref="BQ184:BQ199" si="153">SUM(BR184:BU184)</f>
        <v>0</v>
      </c>
      <c r="BR184" s="2217"/>
      <c r="BS184" s="2217"/>
      <c r="BT184" s="2217"/>
    </row>
    <row r="185" spans="1:72">
      <c r="A185" s="2215" t="s">
        <v>1942</v>
      </c>
      <c r="B185" s="2216" t="s">
        <v>2167</v>
      </c>
      <c r="C185" s="2218">
        <f t="shared" si="140"/>
        <v>0</v>
      </c>
      <c r="D185" s="2217"/>
      <c r="E185" s="2217"/>
      <c r="F185" s="2217"/>
      <c r="G185" s="2217"/>
      <c r="H185" s="2218">
        <f t="shared" si="141"/>
        <v>0</v>
      </c>
      <c r="I185" s="2217"/>
      <c r="J185" s="2217"/>
      <c r="K185" s="2217"/>
      <c r="L185" s="2217"/>
      <c r="M185" s="2218">
        <f t="shared" si="142"/>
        <v>0</v>
      </c>
      <c r="N185" s="2217"/>
      <c r="O185" s="2217"/>
      <c r="P185" s="2217"/>
      <c r="Q185" s="2217"/>
      <c r="R185" s="2218">
        <f t="shared" si="143"/>
        <v>0</v>
      </c>
      <c r="S185" s="2217"/>
      <c r="T185" s="2217"/>
      <c r="U185" s="2217"/>
      <c r="V185" s="2217"/>
      <c r="W185" s="2218">
        <f t="shared" si="144"/>
        <v>0</v>
      </c>
      <c r="X185" s="2217"/>
      <c r="Y185" s="2217"/>
      <c r="Z185" s="2217"/>
      <c r="AA185" s="2217"/>
      <c r="AB185" s="2218">
        <f t="shared" si="145"/>
        <v>0</v>
      </c>
      <c r="AC185" s="2217"/>
      <c r="AD185" s="2217"/>
      <c r="AE185" s="2217"/>
      <c r="AF185" s="2217"/>
      <c r="AG185" s="2218">
        <f t="shared" si="146"/>
        <v>0</v>
      </c>
      <c r="AH185" s="2217"/>
      <c r="AI185" s="2217"/>
      <c r="AJ185" s="2217"/>
      <c r="AK185" s="2217"/>
      <c r="AL185" s="2218">
        <f t="shared" si="147"/>
        <v>0</v>
      </c>
      <c r="AM185" s="2217"/>
      <c r="AN185" s="2217"/>
      <c r="AO185" s="2217"/>
      <c r="AP185" s="2217"/>
      <c r="AQ185" s="2218">
        <f t="shared" si="148"/>
        <v>0</v>
      </c>
      <c r="AR185" s="2217"/>
      <c r="AS185" s="2217"/>
      <c r="AT185" s="2217"/>
      <c r="AU185" s="2217"/>
      <c r="AV185" s="2218">
        <f t="shared" si="149"/>
        <v>0</v>
      </c>
      <c r="AW185" s="2217"/>
      <c r="AX185" s="2217"/>
      <c r="AY185" s="2217"/>
      <c r="AZ185" s="2217"/>
      <c r="BA185" s="2218">
        <f t="shared" si="150"/>
        <v>0</v>
      </c>
      <c r="BB185" s="2217"/>
      <c r="BC185" s="2217"/>
      <c r="BD185" s="2217"/>
      <c r="BE185" s="2217"/>
      <c r="BF185" s="2218">
        <f t="shared" si="151"/>
        <v>0</v>
      </c>
      <c r="BG185" s="2217"/>
      <c r="BH185" s="2217"/>
      <c r="BI185" s="2217"/>
      <c r="BJ185" s="2217"/>
      <c r="BK185" s="2218">
        <f t="shared" si="152"/>
        <v>0</v>
      </c>
      <c r="BL185" s="2217"/>
      <c r="BM185" s="2217"/>
      <c r="BN185" s="2217"/>
      <c r="BO185" s="2217"/>
      <c r="BP185" s="2217"/>
      <c r="BQ185" s="2218">
        <f t="shared" si="153"/>
        <v>0</v>
      </c>
      <c r="BR185" s="2217"/>
      <c r="BS185" s="2217"/>
      <c r="BT185" s="2217"/>
    </row>
    <row r="186" spans="1:72">
      <c r="A186" s="2215" t="s">
        <v>2168</v>
      </c>
      <c r="B186" s="2216" t="s">
        <v>2167</v>
      </c>
      <c r="C186" s="2218">
        <f t="shared" si="140"/>
        <v>0</v>
      </c>
      <c r="D186" s="2217"/>
      <c r="E186" s="2217"/>
      <c r="F186" s="2217"/>
      <c r="G186" s="2217"/>
      <c r="H186" s="2218">
        <f t="shared" si="141"/>
        <v>0</v>
      </c>
      <c r="I186" s="2217"/>
      <c r="J186" s="2217"/>
      <c r="K186" s="2217"/>
      <c r="L186" s="2217"/>
      <c r="M186" s="2218">
        <f t="shared" si="142"/>
        <v>0</v>
      </c>
      <c r="N186" s="2217"/>
      <c r="O186" s="2217"/>
      <c r="P186" s="2217"/>
      <c r="Q186" s="2217"/>
      <c r="R186" s="2218">
        <f t="shared" si="143"/>
        <v>0</v>
      </c>
      <c r="S186" s="2217"/>
      <c r="T186" s="2217"/>
      <c r="U186" s="2217"/>
      <c r="V186" s="2217"/>
      <c r="W186" s="2218">
        <f t="shared" si="144"/>
        <v>0</v>
      </c>
      <c r="X186" s="2217"/>
      <c r="Y186" s="2217"/>
      <c r="Z186" s="2217"/>
      <c r="AA186" s="2217"/>
      <c r="AB186" s="2218">
        <f t="shared" si="145"/>
        <v>0</v>
      </c>
      <c r="AC186" s="2217"/>
      <c r="AD186" s="2217"/>
      <c r="AE186" s="2217"/>
      <c r="AF186" s="2217"/>
      <c r="AG186" s="2218">
        <f t="shared" si="146"/>
        <v>0</v>
      </c>
      <c r="AH186" s="2217"/>
      <c r="AI186" s="2217"/>
      <c r="AJ186" s="2217"/>
      <c r="AK186" s="2217"/>
      <c r="AL186" s="2218">
        <f t="shared" si="147"/>
        <v>0</v>
      </c>
      <c r="AM186" s="2217"/>
      <c r="AN186" s="2217"/>
      <c r="AO186" s="2217"/>
      <c r="AP186" s="2217"/>
      <c r="AQ186" s="2218">
        <f t="shared" si="148"/>
        <v>0</v>
      </c>
      <c r="AR186" s="2217"/>
      <c r="AS186" s="2217"/>
      <c r="AT186" s="2217"/>
      <c r="AU186" s="2217"/>
      <c r="AV186" s="2218">
        <f t="shared" si="149"/>
        <v>0</v>
      </c>
      <c r="AW186" s="2217"/>
      <c r="AX186" s="2217"/>
      <c r="AY186" s="2217"/>
      <c r="AZ186" s="2217"/>
      <c r="BA186" s="2218">
        <f t="shared" si="150"/>
        <v>0</v>
      </c>
      <c r="BB186" s="2217"/>
      <c r="BC186" s="2217"/>
      <c r="BD186" s="2217"/>
      <c r="BE186" s="2217"/>
      <c r="BF186" s="2218">
        <f t="shared" si="151"/>
        <v>0</v>
      </c>
      <c r="BG186" s="2217"/>
      <c r="BH186" s="2217"/>
      <c r="BI186" s="2217"/>
      <c r="BJ186" s="2217"/>
      <c r="BK186" s="2218">
        <f t="shared" si="152"/>
        <v>0</v>
      </c>
      <c r="BL186" s="2217"/>
      <c r="BM186" s="2217"/>
      <c r="BN186" s="2217"/>
      <c r="BO186" s="2217"/>
      <c r="BP186" s="2217"/>
      <c r="BQ186" s="2218">
        <f t="shared" si="153"/>
        <v>0</v>
      </c>
      <c r="BR186" s="2217"/>
      <c r="BS186" s="2217"/>
      <c r="BT186" s="2217"/>
    </row>
    <row r="187" spans="1:72">
      <c r="A187" s="2215" t="s">
        <v>2169</v>
      </c>
      <c r="B187" s="2216" t="s">
        <v>2167</v>
      </c>
      <c r="C187" s="2218">
        <f t="shared" si="140"/>
        <v>0</v>
      </c>
      <c r="D187" s="2217"/>
      <c r="E187" s="2217"/>
      <c r="F187" s="2217"/>
      <c r="G187" s="2217"/>
      <c r="H187" s="2218">
        <f t="shared" si="141"/>
        <v>0</v>
      </c>
      <c r="I187" s="2217"/>
      <c r="J187" s="2217"/>
      <c r="K187" s="2217"/>
      <c r="L187" s="2217"/>
      <c r="M187" s="2218">
        <f t="shared" si="142"/>
        <v>0</v>
      </c>
      <c r="N187" s="2217"/>
      <c r="O187" s="2217"/>
      <c r="P187" s="2217"/>
      <c r="Q187" s="2217"/>
      <c r="R187" s="2218">
        <f t="shared" si="143"/>
        <v>0</v>
      </c>
      <c r="S187" s="2217"/>
      <c r="T187" s="2217"/>
      <c r="U187" s="2217"/>
      <c r="V187" s="2217"/>
      <c r="W187" s="2218">
        <f t="shared" si="144"/>
        <v>0</v>
      </c>
      <c r="X187" s="2217"/>
      <c r="Y187" s="2217"/>
      <c r="Z187" s="2217"/>
      <c r="AA187" s="2217"/>
      <c r="AB187" s="2218">
        <f t="shared" si="145"/>
        <v>0</v>
      </c>
      <c r="AC187" s="2217"/>
      <c r="AD187" s="2217"/>
      <c r="AE187" s="2217"/>
      <c r="AF187" s="2217"/>
      <c r="AG187" s="2218">
        <f t="shared" si="146"/>
        <v>0</v>
      </c>
      <c r="AH187" s="2217"/>
      <c r="AI187" s="2217"/>
      <c r="AJ187" s="2217"/>
      <c r="AK187" s="2217"/>
      <c r="AL187" s="2218">
        <f t="shared" si="147"/>
        <v>0</v>
      </c>
      <c r="AM187" s="2217"/>
      <c r="AN187" s="2217"/>
      <c r="AO187" s="2217"/>
      <c r="AP187" s="2217"/>
      <c r="AQ187" s="2218">
        <f t="shared" si="148"/>
        <v>0</v>
      </c>
      <c r="AR187" s="2217"/>
      <c r="AS187" s="2217"/>
      <c r="AT187" s="2217"/>
      <c r="AU187" s="2217"/>
      <c r="AV187" s="2218">
        <f t="shared" si="149"/>
        <v>0</v>
      </c>
      <c r="AW187" s="2217"/>
      <c r="AX187" s="2217"/>
      <c r="AY187" s="2217"/>
      <c r="AZ187" s="2217"/>
      <c r="BA187" s="2218">
        <f t="shared" si="150"/>
        <v>0</v>
      </c>
      <c r="BB187" s="2217"/>
      <c r="BC187" s="2217"/>
      <c r="BD187" s="2217"/>
      <c r="BE187" s="2217"/>
      <c r="BF187" s="2218">
        <f t="shared" si="151"/>
        <v>0</v>
      </c>
      <c r="BG187" s="2217"/>
      <c r="BH187" s="2217"/>
      <c r="BI187" s="2217"/>
      <c r="BJ187" s="2217"/>
      <c r="BK187" s="2218">
        <f t="shared" si="152"/>
        <v>0</v>
      </c>
      <c r="BL187" s="2217"/>
      <c r="BM187" s="2217"/>
      <c r="BN187" s="2217"/>
      <c r="BO187" s="2217"/>
      <c r="BP187" s="2217"/>
      <c r="BQ187" s="2218">
        <f t="shared" si="153"/>
        <v>0</v>
      </c>
      <c r="BR187" s="2217"/>
      <c r="BS187" s="2217"/>
      <c r="BT187" s="2217"/>
    </row>
    <row r="188" spans="1:72">
      <c r="A188" s="2215" t="s">
        <v>2170</v>
      </c>
      <c r="B188" s="2216" t="s">
        <v>2167</v>
      </c>
      <c r="C188" s="2218">
        <f t="shared" si="140"/>
        <v>0</v>
      </c>
      <c r="D188" s="2217"/>
      <c r="E188" s="2217"/>
      <c r="F188" s="2217"/>
      <c r="G188" s="2217"/>
      <c r="H188" s="2218">
        <f t="shared" si="141"/>
        <v>0</v>
      </c>
      <c r="I188" s="2217"/>
      <c r="J188" s="2217"/>
      <c r="K188" s="2217"/>
      <c r="L188" s="2217"/>
      <c r="M188" s="2218">
        <f t="shared" si="142"/>
        <v>0</v>
      </c>
      <c r="N188" s="2217"/>
      <c r="O188" s="2217"/>
      <c r="P188" s="2217"/>
      <c r="Q188" s="2217"/>
      <c r="R188" s="2218">
        <f t="shared" si="143"/>
        <v>0</v>
      </c>
      <c r="S188" s="2217"/>
      <c r="T188" s="2217"/>
      <c r="U188" s="2217"/>
      <c r="V188" s="2217"/>
      <c r="W188" s="2218">
        <f t="shared" si="144"/>
        <v>0</v>
      </c>
      <c r="X188" s="2217"/>
      <c r="Y188" s="2217"/>
      <c r="Z188" s="2217"/>
      <c r="AA188" s="2217"/>
      <c r="AB188" s="2218">
        <f t="shared" si="145"/>
        <v>0</v>
      </c>
      <c r="AC188" s="2217"/>
      <c r="AD188" s="2217"/>
      <c r="AE188" s="2217"/>
      <c r="AF188" s="2217"/>
      <c r="AG188" s="2218">
        <f t="shared" si="146"/>
        <v>0</v>
      </c>
      <c r="AH188" s="2217"/>
      <c r="AI188" s="2217"/>
      <c r="AJ188" s="2217"/>
      <c r="AK188" s="2217"/>
      <c r="AL188" s="2218">
        <f t="shared" si="147"/>
        <v>0</v>
      </c>
      <c r="AM188" s="2217"/>
      <c r="AN188" s="2217"/>
      <c r="AO188" s="2217"/>
      <c r="AP188" s="2217"/>
      <c r="AQ188" s="2218">
        <f t="shared" si="148"/>
        <v>0</v>
      </c>
      <c r="AR188" s="2217"/>
      <c r="AS188" s="2217"/>
      <c r="AT188" s="2217"/>
      <c r="AU188" s="2217"/>
      <c r="AV188" s="2218">
        <f t="shared" si="149"/>
        <v>0</v>
      </c>
      <c r="AW188" s="2217"/>
      <c r="AX188" s="2217"/>
      <c r="AY188" s="2217"/>
      <c r="AZ188" s="2217"/>
      <c r="BA188" s="2218">
        <f t="shared" si="150"/>
        <v>0</v>
      </c>
      <c r="BB188" s="2217"/>
      <c r="BC188" s="2217"/>
      <c r="BD188" s="2217"/>
      <c r="BE188" s="2217"/>
      <c r="BF188" s="2218">
        <f t="shared" si="151"/>
        <v>0</v>
      </c>
      <c r="BG188" s="2217"/>
      <c r="BH188" s="2217"/>
      <c r="BI188" s="2217"/>
      <c r="BJ188" s="2217"/>
      <c r="BK188" s="2218">
        <f t="shared" si="152"/>
        <v>0</v>
      </c>
      <c r="BL188" s="2217"/>
      <c r="BM188" s="2217"/>
      <c r="BN188" s="2217"/>
      <c r="BO188" s="2217"/>
      <c r="BP188" s="2217"/>
      <c r="BQ188" s="2218">
        <f t="shared" si="153"/>
        <v>0</v>
      </c>
      <c r="BR188" s="2217"/>
      <c r="BS188" s="2217"/>
      <c r="BT188" s="2217"/>
    </row>
    <row r="189" spans="1:72">
      <c r="A189" s="2215" t="s">
        <v>2171</v>
      </c>
      <c r="B189" s="2216" t="s">
        <v>2167</v>
      </c>
      <c r="C189" s="2218">
        <f t="shared" si="140"/>
        <v>0</v>
      </c>
      <c r="D189" s="2217"/>
      <c r="E189" s="2217"/>
      <c r="F189" s="2217"/>
      <c r="G189" s="2217"/>
      <c r="H189" s="2218">
        <f t="shared" si="141"/>
        <v>0</v>
      </c>
      <c r="I189" s="2217"/>
      <c r="J189" s="2217"/>
      <c r="K189" s="2217"/>
      <c r="L189" s="2217"/>
      <c r="M189" s="2218">
        <f t="shared" si="142"/>
        <v>0</v>
      </c>
      <c r="N189" s="2217"/>
      <c r="O189" s="2217"/>
      <c r="P189" s="2217"/>
      <c r="Q189" s="2217"/>
      <c r="R189" s="2218">
        <f t="shared" si="143"/>
        <v>0</v>
      </c>
      <c r="S189" s="2217"/>
      <c r="T189" s="2217"/>
      <c r="U189" s="2217"/>
      <c r="V189" s="2217"/>
      <c r="W189" s="2218">
        <f t="shared" si="144"/>
        <v>0</v>
      </c>
      <c r="X189" s="2217"/>
      <c r="Y189" s="2217"/>
      <c r="Z189" s="2217"/>
      <c r="AA189" s="2217"/>
      <c r="AB189" s="2218">
        <f t="shared" si="145"/>
        <v>0</v>
      </c>
      <c r="AC189" s="2217"/>
      <c r="AD189" s="2217"/>
      <c r="AE189" s="2217"/>
      <c r="AF189" s="2217"/>
      <c r="AG189" s="2218">
        <f t="shared" si="146"/>
        <v>0</v>
      </c>
      <c r="AH189" s="2217"/>
      <c r="AI189" s="2217"/>
      <c r="AJ189" s="2217"/>
      <c r="AK189" s="2217"/>
      <c r="AL189" s="2218">
        <f t="shared" si="147"/>
        <v>0</v>
      </c>
      <c r="AM189" s="2217"/>
      <c r="AN189" s="2217"/>
      <c r="AO189" s="2217"/>
      <c r="AP189" s="2217"/>
      <c r="AQ189" s="2218">
        <f t="shared" si="148"/>
        <v>0</v>
      </c>
      <c r="AR189" s="2217"/>
      <c r="AS189" s="2217"/>
      <c r="AT189" s="2217"/>
      <c r="AU189" s="2217"/>
      <c r="AV189" s="2218">
        <f t="shared" si="149"/>
        <v>0</v>
      </c>
      <c r="AW189" s="2217"/>
      <c r="AX189" s="2217"/>
      <c r="AY189" s="2217"/>
      <c r="AZ189" s="2217"/>
      <c r="BA189" s="2218">
        <f t="shared" si="150"/>
        <v>0</v>
      </c>
      <c r="BB189" s="2217"/>
      <c r="BC189" s="2217"/>
      <c r="BD189" s="2217"/>
      <c r="BE189" s="2217"/>
      <c r="BF189" s="2218">
        <f t="shared" si="151"/>
        <v>0</v>
      </c>
      <c r="BG189" s="2217"/>
      <c r="BH189" s="2217"/>
      <c r="BI189" s="2217"/>
      <c r="BJ189" s="2217"/>
      <c r="BK189" s="2218">
        <f t="shared" si="152"/>
        <v>0</v>
      </c>
      <c r="BL189" s="2217"/>
      <c r="BM189" s="2217"/>
      <c r="BN189" s="2217"/>
      <c r="BO189" s="2217"/>
      <c r="BP189" s="2217"/>
      <c r="BQ189" s="2218">
        <f t="shared" si="153"/>
        <v>0</v>
      </c>
      <c r="BR189" s="2217"/>
      <c r="BS189" s="2217"/>
      <c r="BT189" s="2217"/>
    </row>
    <row r="190" spans="1:72">
      <c r="A190" s="2215" t="s">
        <v>2172</v>
      </c>
      <c r="B190" s="2216" t="s">
        <v>2167</v>
      </c>
      <c r="C190" s="2218">
        <f t="shared" si="140"/>
        <v>0</v>
      </c>
      <c r="D190" s="2217"/>
      <c r="E190" s="2217"/>
      <c r="F190" s="2217"/>
      <c r="G190" s="2217"/>
      <c r="H190" s="2218">
        <f t="shared" si="141"/>
        <v>0</v>
      </c>
      <c r="I190" s="2217"/>
      <c r="J190" s="2217"/>
      <c r="K190" s="2217"/>
      <c r="L190" s="2217"/>
      <c r="M190" s="2218">
        <f t="shared" si="142"/>
        <v>0</v>
      </c>
      <c r="N190" s="2217"/>
      <c r="O190" s="2217"/>
      <c r="P190" s="2217"/>
      <c r="Q190" s="2217"/>
      <c r="R190" s="2218">
        <f t="shared" si="143"/>
        <v>0</v>
      </c>
      <c r="S190" s="2217"/>
      <c r="T190" s="2217"/>
      <c r="U190" s="2217"/>
      <c r="V190" s="2217"/>
      <c r="W190" s="2218">
        <f t="shared" si="144"/>
        <v>0</v>
      </c>
      <c r="X190" s="2217"/>
      <c r="Y190" s="2217"/>
      <c r="Z190" s="2217"/>
      <c r="AA190" s="2217"/>
      <c r="AB190" s="2218">
        <f t="shared" si="145"/>
        <v>0</v>
      </c>
      <c r="AC190" s="2217"/>
      <c r="AD190" s="2217"/>
      <c r="AE190" s="2217"/>
      <c r="AF190" s="2217"/>
      <c r="AG190" s="2218">
        <f t="shared" si="146"/>
        <v>0</v>
      </c>
      <c r="AH190" s="2217"/>
      <c r="AI190" s="2217"/>
      <c r="AJ190" s="2217"/>
      <c r="AK190" s="2217"/>
      <c r="AL190" s="2218">
        <f t="shared" si="147"/>
        <v>0</v>
      </c>
      <c r="AM190" s="2217"/>
      <c r="AN190" s="2217"/>
      <c r="AO190" s="2217"/>
      <c r="AP190" s="2217"/>
      <c r="AQ190" s="2218">
        <f t="shared" si="148"/>
        <v>0</v>
      </c>
      <c r="AR190" s="2217"/>
      <c r="AS190" s="2217"/>
      <c r="AT190" s="2217"/>
      <c r="AU190" s="2217"/>
      <c r="AV190" s="2218">
        <f t="shared" si="149"/>
        <v>0</v>
      </c>
      <c r="AW190" s="2217"/>
      <c r="AX190" s="2217"/>
      <c r="AY190" s="2217"/>
      <c r="AZ190" s="2217"/>
      <c r="BA190" s="2218">
        <f t="shared" si="150"/>
        <v>0</v>
      </c>
      <c r="BB190" s="2217"/>
      <c r="BC190" s="2217"/>
      <c r="BD190" s="2217"/>
      <c r="BE190" s="2217"/>
      <c r="BF190" s="2218">
        <f t="shared" si="151"/>
        <v>0</v>
      </c>
      <c r="BG190" s="2217"/>
      <c r="BH190" s="2217"/>
      <c r="BI190" s="2217"/>
      <c r="BJ190" s="2217"/>
      <c r="BK190" s="2218">
        <f t="shared" si="152"/>
        <v>0</v>
      </c>
      <c r="BL190" s="2217"/>
      <c r="BM190" s="2217"/>
      <c r="BN190" s="2217"/>
      <c r="BO190" s="2217"/>
      <c r="BP190" s="2217"/>
      <c r="BQ190" s="2218">
        <f t="shared" si="153"/>
        <v>0</v>
      </c>
      <c r="BR190" s="2217"/>
      <c r="BS190" s="2217"/>
      <c r="BT190" s="2217"/>
    </row>
    <row r="191" spans="1:72">
      <c r="A191" s="2215" t="s">
        <v>2173</v>
      </c>
      <c r="B191" s="2216" t="s">
        <v>2167</v>
      </c>
      <c r="C191" s="2218">
        <f t="shared" si="140"/>
        <v>0</v>
      </c>
      <c r="D191" s="2217"/>
      <c r="E191" s="2217"/>
      <c r="F191" s="2217"/>
      <c r="G191" s="2217"/>
      <c r="H191" s="2218">
        <f t="shared" si="141"/>
        <v>0</v>
      </c>
      <c r="I191" s="2217"/>
      <c r="J191" s="2217"/>
      <c r="K191" s="2217"/>
      <c r="L191" s="2217"/>
      <c r="M191" s="2218">
        <f t="shared" si="142"/>
        <v>0</v>
      </c>
      <c r="N191" s="2217"/>
      <c r="O191" s="2217"/>
      <c r="P191" s="2217"/>
      <c r="Q191" s="2217"/>
      <c r="R191" s="2218">
        <f t="shared" si="143"/>
        <v>0</v>
      </c>
      <c r="S191" s="2217"/>
      <c r="T191" s="2217"/>
      <c r="U191" s="2217"/>
      <c r="V191" s="2217"/>
      <c r="W191" s="2218">
        <f t="shared" si="144"/>
        <v>0</v>
      </c>
      <c r="X191" s="2217"/>
      <c r="Y191" s="2217"/>
      <c r="Z191" s="2217"/>
      <c r="AA191" s="2217"/>
      <c r="AB191" s="2218">
        <f t="shared" si="145"/>
        <v>0</v>
      </c>
      <c r="AC191" s="2217"/>
      <c r="AD191" s="2217"/>
      <c r="AE191" s="2217"/>
      <c r="AF191" s="2217"/>
      <c r="AG191" s="2218">
        <f t="shared" si="146"/>
        <v>0</v>
      </c>
      <c r="AH191" s="2217"/>
      <c r="AI191" s="2217"/>
      <c r="AJ191" s="2217"/>
      <c r="AK191" s="2217"/>
      <c r="AL191" s="2218">
        <f t="shared" si="147"/>
        <v>0</v>
      </c>
      <c r="AM191" s="2217"/>
      <c r="AN191" s="2217"/>
      <c r="AO191" s="2217"/>
      <c r="AP191" s="2217"/>
      <c r="AQ191" s="2218">
        <f t="shared" si="148"/>
        <v>0</v>
      </c>
      <c r="AR191" s="2217"/>
      <c r="AS191" s="2217"/>
      <c r="AT191" s="2217"/>
      <c r="AU191" s="2217"/>
      <c r="AV191" s="2218">
        <f t="shared" si="149"/>
        <v>0</v>
      </c>
      <c r="AW191" s="2217"/>
      <c r="AX191" s="2217"/>
      <c r="AY191" s="2217"/>
      <c r="AZ191" s="2217"/>
      <c r="BA191" s="2218">
        <f t="shared" si="150"/>
        <v>0</v>
      </c>
      <c r="BB191" s="2217"/>
      <c r="BC191" s="2217"/>
      <c r="BD191" s="2217"/>
      <c r="BE191" s="2217"/>
      <c r="BF191" s="2218">
        <f t="shared" si="151"/>
        <v>0</v>
      </c>
      <c r="BG191" s="2217"/>
      <c r="BH191" s="2217"/>
      <c r="BI191" s="2217"/>
      <c r="BJ191" s="2217"/>
      <c r="BK191" s="2218">
        <f t="shared" si="152"/>
        <v>0</v>
      </c>
      <c r="BL191" s="2217"/>
      <c r="BM191" s="2217"/>
      <c r="BN191" s="2217"/>
      <c r="BO191" s="2217"/>
      <c r="BP191" s="2217"/>
      <c r="BQ191" s="2218">
        <f t="shared" si="153"/>
        <v>0</v>
      </c>
      <c r="BR191" s="2217"/>
      <c r="BS191" s="2217"/>
      <c r="BT191" s="2217"/>
    </row>
    <row r="192" spans="1:72">
      <c r="A192" s="2215" t="s">
        <v>2174</v>
      </c>
      <c r="B192" s="2216" t="s">
        <v>2167</v>
      </c>
      <c r="C192" s="2218">
        <f t="shared" si="140"/>
        <v>0</v>
      </c>
      <c r="D192" s="2217"/>
      <c r="E192" s="2217"/>
      <c r="F192" s="2217"/>
      <c r="G192" s="2217"/>
      <c r="H192" s="2218">
        <f t="shared" si="141"/>
        <v>0</v>
      </c>
      <c r="I192" s="2217"/>
      <c r="J192" s="2217"/>
      <c r="K192" s="2217"/>
      <c r="L192" s="2217"/>
      <c r="M192" s="2218">
        <f t="shared" si="142"/>
        <v>0</v>
      </c>
      <c r="N192" s="2217"/>
      <c r="O192" s="2217"/>
      <c r="P192" s="2217"/>
      <c r="Q192" s="2217"/>
      <c r="R192" s="2218">
        <f t="shared" si="143"/>
        <v>0</v>
      </c>
      <c r="S192" s="2217"/>
      <c r="T192" s="2217"/>
      <c r="U192" s="2217"/>
      <c r="V192" s="2217"/>
      <c r="W192" s="2218">
        <f t="shared" si="144"/>
        <v>0</v>
      </c>
      <c r="X192" s="2217"/>
      <c r="Y192" s="2217"/>
      <c r="Z192" s="2217"/>
      <c r="AA192" s="2217"/>
      <c r="AB192" s="2218">
        <f t="shared" si="145"/>
        <v>0</v>
      </c>
      <c r="AC192" s="2217"/>
      <c r="AD192" s="2217"/>
      <c r="AE192" s="2217"/>
      <c r="AF192" s="2217"/>
      <c r="AG192" s="2218">
        <f t="shared" si="146"/>
        <v>0</v>
      </c>
      <c r="AH192" s="2217"/>
      <c r="AI192" s="2217"/>
      <c r="AJ192" s="2217"/>
      <c r="AK192" s="2217"/>
      <c r="AL192" s="2218">
        <f t="shared" si="147"/>
        <v>0</v>
      </c>
      <c r="AM192" s="2217"/>
      <c r="AN192" s="2217"/>
      <c r="AO192" s="2217"/>
      <c r="AP192" s="2217"/>
      <c r="AQ192" s="2218">
        <f t="shared" si="148"/>
        <v>0</v>
      </c>
      <c r="AR192" s="2217"/>
      <c r="AS192" s="2217"/>
      <c r="AT192" s="2217"/>
      <c r="AU192" s="2217"/>
      <c r="AV192" s="2218">
        <f t="shared" si="149"/>
        <v>0</v>
      </c>
      <c r="AW192" s="2217"/>
      <c r="AX192" s="2217"/>
      <c r="AY192" s="2217"/>
      <c r="AZ192" s="2217"/>
      <c r="BA192" s="2218">
        <f t="shared" si="150"/>
        <v>0</v>
      </c>
      <c r="BB192" s="2217"/>
      <c r="BC192" s="2217"/>
      <c r="BD192" s="2217"/>
      <c r="BE192" s="2217"/>
      <c r="BF192" s="2218">
        <f t="shared" si="151"/>
        <v>0</v>
      </c>
      <c r="BG192" s="2217"/>
      <c r="BH192" s="2217"/>
      <c r="BI192" s="2217"/>
      <c r="BJ192" s="2217"/>
      <c r="BK192" s="2218">
        <f t="shared" si="152"/>
        <v>0</v>
      </c>
      <c r="BL192" s="2217"/>
      <c r="BM192" s="2217"/>
      <c r="BN192" s="2217"/>
      <c r="BO192" s="2217"/>
      <c r="BP192" s="2217"/>
      <c r="BQ192" s="2218">
        <f t="shared" si="153"/>
        <v>0</v>
      </c>
      <c r="BR192" s="2217"/>
      <c r="BS192" s="2217"/>
      <c r="BT192" s="2217"/>
    </row>
    <row r="193" spans="1:72">
      <c r="A193" s="2215" t="s">
        <v>2175</v>
      </c>
      <c r="B193" s="2216" t="s">
        <v>2167</v>
      </c>
      <c r="C193" s="2218">
        <f t="shared" si="140"/>
        <v>0</v>
      </c>
      <c r="D193" s="2217"/>
      <c r="E193" s="2217"/>
      <c r="F193" s="2217"/>
      <c r="G193" s="2217"/>
      <c r="H193" s="2218">
        <f t="shared" si="141"/>
        <v>0</v>
      </c>
      <c r="I193" s="2217"/>
      <c r="J193" s="2217"/>
      <c r="K193" s="2217"/>
      <c r="L193" s="2217"/>
      <c r="M193" s="2218">
        <f t="shared" si="142"/>
        <v>0</v>
      </c>
      <c r="N193" s="2217"/>
      <c r="O193" s="2217"/>
      <c r="P193" s="2217"/>
      <c r="Q193" s="2217"/>
      <c r="R193" s="2218">
        <f t="shared" si="143"/>
        <v>0</v>
      </c>
      <c r="S193" s="2217"/>
      <c r="T193" s="2217"/>
      <c r="U193" s="2217"/>
      <c r="V193" s="2217"/>
      <c r="W193" s="2218">
        <f t="shared" si="144"/>
        <v>0</v>
      </c>
      <c r="X193" s="2217"/>
      <c r="Y193" s="2217"/>
      <c r="Z193" s="2217"/>
      <c r="AA193" s="2217"/>
      <c r="AB193" s="2218">
        <f t="shared" si="145"/>
        <v>0</v>
      </c>
      <c r="AC193" s="2217"/>
      <c r="AD193" s="2217"/>
      <c r="AE193" s="2217"/>
      <c r="AF193" s="2217"/>
      <c r="AG193" s="2218">
        <f t="shared" si="146"/>
        <v>0</v>
      </c>
      <c r="AH193" s="2217"/>
      <c r="AI193" s="2217"/>
      <c r="AJ193" s="2217"/>
      <c r="AK193" s="2217"/>
      <c r="AL193" s="2218">
        <f t="shared" si="147"/>
        <v>0</v>
      </c>
      <c r="AM193" s="2217"/>
      <c r="AN193" s="2217"/>
      <c r="AO193" s="2217"/>
      <c r="AP193" s="2217"/>
      <c r="AQ193" s="2218">
        <f t="shared" si="148"/>
        <v>0</v>
      </c>
      <c r="AR193" s="2217"/>
      <c r="AS193" s="2217"/>
      <c r="AT193" s="2217"/>
      <c r="AU193" s="2217"/>
      <c r="AV193" s="2218">
        <f t="shared" si="149"/>
        <v>0</v>
      </c>
      <c r="AW193" s="2217"/>
      <c r="AX193" s="2217"/>
      <c r="AY193" s="2217"/>
      <c r="AZ193" s="2217"/>
      <c r="BA193" s="2218">
        <f t="shared" si="150"/>
        <v>0</v>
      </c>
      <c r="BB193" s="2217"/>
      <c r="BC193" s="2217"/>
      <c r="BD193" s="2217"/>
      <c r="BE193" s="2217"/>
      <c r="BF193" s="2218">
        <f t="shared" si="151"/>
        <v>0</v>
      </c>
      <c r="BG193" s="2217"/>
      <c r="BH193" s="2217"/>
      <c r="BI193" s="2217"/>
      <c r="BJ193" s="2217"/>
      <c r="BK193" s="2218">
        <f t="shared" si="152"/>
        <v>0</v>
      </c>
      <c r="BL193" s="2217"/>
      <c r="BM193" s="2217"/>
      <c r="BN193" s="2217"/>
      <c r="BO193" s="2217"/>
      <c r="BP193" s="2217"/>
      <c r="BQ193" s="2218">
        <f t="shared" si="153"/>
        <v>0</v>
      </c>
      <c r="BR193" s="2217"/>
      <c r="BS193" s="2217"/>
      <c r="BT193" s="2217"/>
    </row>
    <row r="194" spans="1:72">
      <c r="A194" s="2215" t="s">
        <v>2176</v>
      </c>
      <c r="B194" s="2216" t="s">
        <v>2167</v>
      </c>
      <c r="C194" s="2218">
        <f t="shared" si="140"/>
        <v>0</v>
      </c>
      <c r="D194" s="2217"/>
      <c r="E194" s="2217"/>
      <c r="F194" s="2217"/>
      <c r="G194" s="2217"/>
      <c r="H194" s="2218">
        <f t="shared" si="141"/>
        <v>0</v>
      </c>
      <c r="I194" s="2217"/>
      <c r="J194" s="2217"/>
      <c r="K194" s="2217"/>
      <c r="L194" s="2217"/>
      <c r="M194" s="2218">
        <f t="shared" si="142"/>
        <v>0</v>
      </c>
      <c r="N194" s="2217"/>
      <c r="O194" s="2217"/>
      <c r="P194" s="2217"/>
      <c r="Q194" s="2217"/>
      <c r="R194" s="2218">
        <f t="shared" si="143"/>
        <v>0</v>
      </c>
      <c r="S194" s="2217"/>
      <c r="T194" s="2217"/>
      <c r="U194" s="2217"/>
      <c r="V194" s="2217"/>
      <c r="W194" s="2218">
        <f t="shared" si="144"/>
        <v>0</v>
      </c>
      <c r="X194" s="2217"/>
      <c r="Y194" s="2217"/>
      <c r="Z194" s="2217"/>
      <c r="AA194" s="2217"/>
      <c r="AB194" s="2218">
        <f t="shared" si="145"/>
        <v>0</v>
      </c>
      <c r="AC194" s="2217"/>
      <c r="AD194" s="2217"/>
      <c r="AE194" s="2217"/>
      <c r="AF194" s="2217"/>
      <c r="AG194" s="2218">
        <f t="shared" si="146"/>
        <v>0</v>
      </c>
      <c r="AH194" s="2217"/>
      <c r="AI194" s="2217"/>
      <c r="AJ194" s="2217"/>
      <c r="AK194" s="2217"/>
      <c r="AL194" s="2218">
        <f t="shared" si="147"/>
        <v>0</v>
      </c>
      <c r="AM194" s="2217"/>
      <c r="AN194" s="2217"/>
      <c r="AO194" s="2217"/>
      <c r="AP194" s="2217"/>
      <c r="AQ194" s="2218">
        <f t="shared" si="148"/>
        <v>0</v>
      </c>
      <c r="AR194" s="2217"/>
      <c r="AS194" s="2217"/>
      <c r="AT194" s="2217"/>
      <c r="AU194" s="2217"/>
      <c r="AV194" s="2218">
        <f t="shared" si="149"/>
        <v>0</v>
      </c>
      <c r="AW194" s="2217"/>
      <c r="AX194" s="2217"/>
      <c r="AY194" s="2217"/>
      <c r="AZ194" s="2217"/>
      <c r="BA194" s="2218">
        <f t="shared" si="150"/>
        <v>0</v>
      </c>
      <c r="BB194" s="2217"/>
      <c r="BC194" s="2217"/>
      <c r="BD194" s="2217"/>
      <c r="BE194" s="2217"/>
      <c r="BF194" s="2218">
        <f t="shared" si="151"/>
        <v>0</v>
      </c>
      <c r="BG194" s="2217"/>
      <c r="BH194" s="2217"/>
      <c r="BI194" s="2217"/>
      <c r="BJ194" s="2217"/>
      <c r="BK194" s="2218">
        <f t="shared" si="152"/>
        <v>0</v>
      </c>
      <c r="BL194" s="2217"/>
      <c r="BM194" s="2217"/>
      <c r="BN194" s="2217"/>
      <c r="BO194" s="2217"/>
      <c r="BP194" s="2217"/>
      <c r="BQ194" s="2218">
        <f t="shared" si="153"/>
        <v>0</v>
      </c>
      <c r="BR194" s="2217"/>
      <c r="BS194" s="2217"/>
      <c r="BT194" s="2217"/>
    </row>
    <row r="195" spans="1:72">
      <c r="A195" s="2215" t="s">
        <v>2177</v>
      </c>
      <c r="B195" s="2216" t="s">
        <v>2167</v>
      </c>
      <c r="C195" s="2218">
        <f t="shared" si="140"/>
        <v>0</v>
      </c>
      <c r="D195" s="2217"/>
      <c r="E195" s="2217"/>
      <c r="F195" s="2217"/>
      <c r="G195" s="2217"/>
      <c r="H195" s="2218">
        <f t="shared" si="141"/>
        <v>0</v>
      </c>
      <c r="I195" s="2217"/>
      <c r="J195" s="2217"/>
      <c r="K195" s="2217"/>
      <c r="L195" s="2217"/>
      <c r="M195" s="2218">
        <f t="shared" si="142"/>
        <v>0</v>
      </c>
      <c r="N195" s="2217"/>
      <c r="O195" s="2217"/>
      <c r="P195" s="2217"/>
      <c r="Q195" s="2217"/>
      <c r="R195" s="2218">
        <f t="shared" si="143"/>
        <v>0</v>
      </c>
      <c r="S195" s="2217"/>
      <c r="T195" s="2217"/>
      <c r="U195" s="2217"/>
      <c r="V195" s="2217"/>
      <c r="W195" s="2218">
        <f t="shared" si="144"/>
        <v>0</v>
      </c>
      <c r="X195" s="2217"/>
      <c r="Y195" s="2217"/>
      <c r="Z195" s="2217"/>
      <c r="AA195" s="2217"/>
      <c r="AB195" s="2218">
        <f t="shared" si="145"/>
        <v>0</v>
      </c>
      <c r="AC195" s="2217"/>
      <c r="AD195" s="2217"/>
      <c r="AE195" s="2217"/>
      <c r="AF195" s="2217"/>
      <c r="AG195" s="2218">
        <f t="shared" si="146"/>
        <v>0</v>
      </c>
      <c r="AH195" s="2217"/>
      <c r="AI195" s="2217"/>
      <c r="AJ195" s="2217"/>
      <c r="AK195" s="2217"/>
      <c r="AL195" s="2218">
        <f t="shared" si="147"/>
        <v>0</v>
      </c>
      <c r="AM195" s="2217"/>
      <c r="AN195" s="2217"/>
      <c r="AO195" s="2217"/>
      <c r="AP195" s="2217"/>
      <c r="AQ195" s="2218">
        <f t="shared" si="148"/>
        <v>0</v>
      </c>
      <c r="AR195" s="2217"/>
      <c r="AS195" s="2217"/>
      <c r="AT195" s="2217"/>
      <c r="AU195" s="2217"/>
      <c r="AV195" s="2218">
        <f t="shared" si="149"/>
        <v>0</v>
      </c>
      <c r="AW195" s="2217"/>
      <c r="AX195" s="2217"/>
      <c r="AY195" s="2217"/>
      <c r="AZ195" s="2217"/>
      <c r="BA195" s="2218">
        <f t="shared" si="150"/>
        <v>0</v>
      </c>
      <c r="BB195" s="2217"/>
      <c r="BC195" s="2217"/>
      <c r="BD195" s="2217"/>
      <c r="BE195" s="2217"/>
      <c r="BF195" s="2218">
        <f t="shared" si="151"/>
        <v>0</v>
      </c>
      <c r="BG195" s="2217"/>
      <c r="BH195" s="2217"/>
      <c r="BI195" s="2217"/>
      <c r="BJ195" s="2217"/>
      <c r="BK195" s="2218">
        <f t="shared" si="152"/>
        <v>0</v>
      </c>
      <c r="BL195" s="2217"/>
      <c r="BM195" s="2217"/>
      <c r="BN195" s="2217"/>
      <c r="BO195" s="2217"/>
      <c r="BP195" s="2217"/>
      <c r="BQ195" s="2218">
        <f t="shared" si="153"/>
        <v>0</v>
      </c>
      <c r="BR195" s="2217"/>
      <c r="BS195" s="2217"/>
      <c r="BT195" s="2217"/>
    </row>
    <row r="196" spans="1:72">
      <c r="A196" s="2215" t="s">
        <v>2178</v>
      </c>
      <c r="B196" s="2216" t="s">
        <v>2167</v>
      </c>
      <c r="C196" s="2218">
        <f t="shared" si="140"/>
        <v>0</v>
      </c>
      <c r="D196" s="2217"/>
      <c r="E196" s="2217"/>
      <c r="F196" s="2217"/>
      <c r="G196" s="2217"/>
      <c r="H196" s="2218">
        <f t="shared" si="141"/>
        <v>0</v>
      </c>
      <c r="I196" s="2217"/>
      <c r="J196" s="2217"/>
      <c r="K196" s="2217"/>
      <c r="L196" s="2217"/>
      <c r="M196" s="2218">
        <f t="shared" si="142"/>
        <v>0</v>
      </c>
      <c r="N196" s="2217"/>
      <c r="O196" s="2217"/>
      <c r="P196" s="2217"/>
      <c r="Q196" s="2217"/>
      <c r="R196" s="2218">
        <f t="shared" si="143"/>
        <v>0</v>
      </c>
      <c r="S196" s="2217"/>
      <c r="T196" s="2217"/>
      <c r="U196" s="2217"/>
      <c r="V196" s="2217"/>
      <c r="W196" s="2218">
        <f t="shared" si="144"/>
        <v>0</v>
      </c>
      <c r="X196" s="2217"/>
      <c r="Y196" s="2217"/>
      <c r="Z196" s="2217"/>
      <c r="AA196" s="2217"/>
      <c r="AB196" s="2218">
        <f t="shared" si="145"/>
        <v>0</v>
      </c>
      <c r="AC196" s="2217"/>
      <c r="AD196" s="2217"/>
      <c r="AE196" s="2217"/>
      <c r="AF196" s="2217"/>
      <c r="AG196" s="2218">
        <f t="shared" si="146"/>
        <v>0</v>
      </c>
      <c r="AH196" s="2217"/>
      <c r="AI196" s="2217"/>
      <c r="AJ196" s="2217"/>
      <c r="AK196" s="2217"/>
      <c r="AL196" s="2218">
        <f t="shared" si="147"/>
        <v>0</v>
      </c>
      <c r="AM196" s="2217"/>
      <c r="AN196" s="2217"/>
      <c r="AO196" s="2217"/>
      <c r="AP196" s="2217"/>
      <c r="AQ196" s="2218">
        <f t="shared" si="148"/>
        <v>0</v>
      </c>
      <c r="AR196" s="2217"/>
      <c r="AS196" s="2217"/>
      <c r="AT196" s="2217"/>
      <c r="AU196" s="2217"/>
      <c r="AV196" s="2218">
        <f t="shared" si="149"/>
        <v>0</v>
      </c>
      <c r="AW196" s="2217"/>
      <c r="AX196" s="2217"/>
      <c r="AY196" s="2217"/>
      <c r="AZ196" s="2217"/>
      <c r="BA196" s="2218">
        <f t="shared" si="150"/>
        <v>0</v>
      </c>
      <c r="BB196" s="2217"/>
      <c r="BC196" s="2217"/>
      <c r="BD196" s="2217"/>
      <c r="BE196" s="2217"/>
      <c r="BF196" s="2218">
        <f t="shared" si="151"/>
        <v>0</v>
      </c>
      <c r="BG196" s="2217"/>
      <c r="BH196" s="2217"/>
      <c r="BI196" s="2217"/>
      <c r="BJ196" s="2217"/>
      <c r="BK196" s="2218">
        <f t="shared" si="152"/>
        <v>0</v>
      </c>
      <c r="BL196" s="2217"/>
      <c r="BM196" s="2217"/>
      <c r="BN196" s="2217"/>
      <c r="BO196" s="2217"/>
      <c r="BP196" s="2217"/>
      <c r="BQ196" s="2218">
        <f t="shared" si="153"/>
        <v>0</v>
      </c>
      <c r="BR196" s="2217"/>
      <c r="BS196" s="2217"/>
      <c r="BT196" s="2217"/>
    </row>
    <row r="197" spans="1:72">
      <c r="A197" s="2215" t="s">
        <v>2179</v>
      </c>
      <c r="B197" s="2216" t="s">
        <v>2167</v>
      </c>
      <c r="C197" s="2218">
        <f t="shared" si="140"/>
        <v>0</v>
      </c>
      <c r="D197" s="2217"/>
      <c r="E197" s="2217"/>
      <c r="F197" s="2217"/>
      <c r="G197" s="2217"/>
      <c r="H197" s="2218">
        <f t="shared" si="141"/>
        <v>0</v>
      </c>
      <c r="I197" s="2217"/>
      <c r="J197" s="2217"/>
      <c r="K197" s="2217"/>
      <c r="L197" s="2217"/>
      <c r="M197" s="2218">
        <f t="shared" si="142"/>
        <v>0</v>
      </c>
      <c r="N197" s="2217"/>
      <c r="O197" s="2217"/>
      <c r="P197" s="2217"/>
      <c r="Q197" s="2217"/>
      <c r="R197" s="2218">
        <f t="shared" si="143"/>
        <v>0</v>
      </c>
      <c r="S197" s="2217"/>
      <c r="T197" s="2217"/>
      <c r="U197" s="2217"/>
      <c r="V197" s="2217"/>
      <c r="W197" s="2218">
        <f t="shared" si="144"/>
        <v>0</v>
      </c>
      <c r="X197" s="2217"/>
      <c r="Y197" s="2217"/>
      <c r="Z197" s="2217"/>
      <c r="AA197" s="2217"/>
      <c r="AB197" s="2218">
        <f t="shared" si="145"/>
        <v>0</v>
      </c>
      <c r="AC197" s="2217"/>
      <c r="AD197" s="2217"/>
      <c r="AE197" s="2217"/>
      <c r="AF197" s="2217"/>
      <c r="AG197" s="2218">
        <f t="shared" si="146"/>
        <v>0</v>
      </c>
      <c r="AH197" s="2217"/>
      <c r="AI197" s="2217"/>
      <c r="AJ197" s="2217"/>
      <c r="AK197" s="2217"/>
      <c r="AL197" s="2218">
        <f t="shared" si="147"/>
        <v>0</v>
      </c>
      <c r="AM197" s="2217"/>
      <c r="AN197" s="2217"/>
      <c r="AO197" s="2217"/>
      <c r="AP197" s="2217"/>
      <c r="AQ197" s="2218">
        <f t="shared" si="148"/>
        <v>0</v>
      </c>
      <c r="AR197" s="2217"/>
      <c r="AS197" s="2217"/>
      <c r="AT197" s="2217"/>
      <c r="AU197" s="2217"/>
      <c r="AV197" s="2218">
        <f t="shared" si="149"/>
        <v>0</v>
      </c>
      <c r="AW197" s="2217"/>
      <c r="AX197" s="2217"/>
      <c r="AY197" s="2217"/>
      <c r="AZ197" s="2217"/>
      <c r="BA197" s="2218">
        <f t="shared" si="150"/>
        <v>0</v>
      </c>
      <c r="BB197" s="2217"/>
      <c r="BC197" s="2217"/>
      <c r="BD197" s="2217"/>
      <c r="BE197" s="2217"/>
      <c r="BF197" s="2218">
        <f t="shared" si="151"/>
        <v>0</v>
      </c>
      <c r="BG197" s="2217"/>
      <c r="BH197" s="2217"/>
      <c r="BI197" s="2217"/>
      <c r="BJ197" s="2217"/>
      <c r="BK197" s="2218">
        <f t="shared" si="152"/>
        <v>0</v>
      </c>
      <c r="BL197" s="2217"/>
      <c r="BM197" s="2217"/>
      <c r="BN197" s="2217"/>
      <c r="BO197" s="2217"/>
      <c r="BP197" s="2217"/>
      <c r="BQ197" s="2218">
        <f t="shared" si="153"/>
        <v>0</v>
      </c>
      <c r="BR197" s="2217"/>
      <c r="BS197" s="2217"/>
      <c r="BT197" s="2217"/>
    </row>
    <row r="198" spans="1:72">
      <c r="A198" s="2215" t="s">
        <v>1945</v>
      </c>
      <c r="B198" s="2216" t="s">
        <v>2167</v>
      </c>
      <c r="C198" s="2218">
        <f t="shared" si="140"/>
        <v>0</v>
      </c>
      <c r="D198" s="2217"/>
      <c r="E198" s="2217"/>
      <c r="F198" s="2217"/>
      <c r="G198" s="2217"/>
      <c r="H198" s="2218">
        <f t="shared" si="141"/>
        <v>0</v>
      </c>
      <c r="I198" s="2217"/>
      <c r="J198" s="2217"/>
      <c r="K198" s="2217"/>
      <c r="L198" s="2217"/>
      <c r="M198" s="2218">
        <f t="shared" si="142"/>
        <v>0</v>
      </c>
      <c r="N198" s="2217"/>
      <c r="O198" s="2217"/>
      <c r="P198" s="2217"/>
      <c r="Q198" s="2217"/>
      <c r="R198" s="2218">
        <f t="shared" si="143"/>
        <v>0</v>
      </c>
      <c r="S198" s="2217"/>
      <c r="T198" s="2217"/>
      <c r="U198" s="2217"/>
      <c r="V198" s="2217"/>
      <c r="W198" s="2218">
        <f t="shared" si="144"/>
        <v>0</v>
      </c>
      <c r="X198" s="2217"/>
      <c r="Y198" s="2217"/>
      <c r="Z198" s="2217"/>
      <c r="AA198" s="2217"/>
      <c r="AB198" s="2218">
        <f t="shared" si="145"/>
        <v>0</v>
      </c>
      <c r="AC198" s="2217"/>
      <c r="AD198" s="2217"/>
      <c r="AE198" s="2217"/>
      <c r="AF198" s="2217"/>
      <c r="AG198" s="2218">
        <f t="shared" si="146"/>
        <v>0</v>
      </c>
      <c r="AH198" s="2217"/>
      <c r="AI198" s="2217"/>
      <c r="AJ198" s="2217"/>
      <c r="AK198" s="2217"/>
      <c r="AL198" s="2218">
        <f t="shared" si="147"/>
        <v>0</v>
      </c>
      <c r="AM198" s="2217"/>
      <c r="AN198" s="2217"/>
      <c r="AO198" s="2217"/>
      <c r="AP198" s="2217"/>
      <c r="AQ198" s="2218">
        <f t="shared" si="148"/>
        <v>0</v>
      </c>
      <c r="AR198" s="2217"/>
      <c r="AS198" s="2217"/>
      <c r="AT198" s="2217"/>
      <c r="AU198" s="2217"/>
      <c r="AV198" s="2218">
        <f t="shared" si="149"/>
        <v>0</v>
      </c>
      <c r="AW198" s="2217"/>
      <c r="AX198" s="2217"/>
      <c r="AY198" s="2217"/>
      <c r="AZ198" s="2217"/>
      <c r="BA198" s="2218">
        <f t="shared" si="150"/>
        <v>0</v>
      </c>
      <c r="BB198" s="2217"/>
      <c r="BC198" s="2217"/>
      <c r="BD198" s="2217"/>
      <c r="BE198" s="2217"/>
      <c r="BF198" s="2218">
        <f t="shared" si="151"/>
        <v>0</v>
      </c>
      <c r="BG198" s="2217"/>
      <c r="BH198" s="2217"/>
      <c r="BI198" s="2217"/>
      <c r="BJ198" s="2217"/>
      <c r="BK198" s="2218">
        <f t="shared" si="152"/>
        <v>0</v>
      </c>
      <c r="BL198" s="2217"/>
      <c r="BM198" s="2217"/>
      <c r="BN198" s="2217"/>
      <c r="BO198" s="2217"/>
      <c r="BP198" s="2217"/>
      <c r="BQ198" s="2218">
        <f t="shared" si="153"/>
        <v>0</v>
      </c>
      <c r="BR198" s="2217"/>
      <c r="BS198" s="2217"/>
      <c r="BT198" s="2217"/>
    </row>
    <row r="199" spans="1:72">
      <c r="A199" s="2215" t="s">
        <v>2180</v>
      </c>
      <c r="B199" s="2216" t="s">
        <v>2167</v>
      </c>
      <c r="C199" s="2218">
        <f t="shared" si="140"/>
        <v>0</v>
      </c>
      <c r="D199" s="2217"/>
      <c r="E199" s="2217"/>
      <c r="F199" s="2217"/>
      <c r="G199" s="2217"/>
      <c r="H199" s="2218">
        <f t="shared" si="141"/>
        <v>0</v>
      </c>
      <c r="I199" s="2217"/>
      <c r="J199" s="2217"/>
      <c r="K199" s="2217"/>
      <c r="L199" s="2217"/>
      <c r="M199" s="2218">
        <f t="shared" si="142"/>
        <v>0</v>
      </c>
      <c r="N199" s="2217"/>
      <c r="O199" s="2217"/>
      <c r="P199" s="2217"/>
      <c r="Q199" s="2217"/>
      <c r="R199" s="2218">
        <f t="shared" si="143"/>
        <v>0</v>
      </c>
      <c r="S199" s="2217"/>
      <c r="T199" s="2217"/>
      <c r="U199" s="2217"/>
      <c r="V199" s="2217"/>
      <c r="W199" s="2218">
        <f t="shared" si="144"/>
        <v>0</v>
      </c>
      <c r="X199" s="2217"/>
      <c r="Y199" s="2217"/>
      <c r="Z199" s="2217"/>
      <c r="AA199" s="2217"/>
      <c r="AB199" s="2218">
        <f t="shared" si="145"/>
        <v>0</v>
      </c>
      <c r="AC199" s="2217"/>
      <c r="AD199" s="2217"/>
      <c r="AE199" s="2217"/>
      <c r="AF199" s="2217"/>
      <c r="AG199" s="2218">
        <f t="shared" si="146"/>
        <v>0</v>
      </c>
      <c r="AH199" s="2217"/>
      <c r="AI199" s="2217"/>
      <c r="AJ199" s="2217"/>
      <c r="AK199" s="2217"/>
      <c r="AL199" s="2218">
        <f t="shared" si="147"/>
        <v>0</v>
      </c>
      <c r="AM199" s="2217"/>
      <c r="AN199" s="2217"/>
      <c r="AO199" s="2217"/>
      <c r="AP199" s="2217"/>
      <c r="AQ199" s="2218">
        <f t="shared" si="148"/>
        <v>0</v>
      </c>
      <c r="AR199" s="2217"/>
      <c r="AS199" s="2217"/>
      <c r="AT199" s="2217"/>
      <c r="AU199" s="2217"/>
      <c r="AV199" s="2218">
        <f t="shared" si="149"/>
        <v>0</v>
      </c>
      <c r="AW199" s="2217"/>
      <c r="AX199" s="2217"/>
      <c r="AY199" s="2217"/>
      <c r="AZ199" s="2217"/>
      <c r="BA199" s="2218">
        <f t="shared" si="150"/>
        <v>0</v>
      </c>
      <c r="BB199" s="2217"/>
      <c r="BC199" s="2217"/>
      <c r="BD199" s="2217"/>
      <c r="BE199" s="2217"/>
      <c r="BF199" s="2218">
        <f t="shared" si="151"/>
        <v>0</v>
      </c>
      <c r="BG199" s="2217"/>
      <c r="BH199" s="2217"/>
      <c r="BI199" s="2217"/>
      <c r="BJ199" s="2217"/>
      <c r="BK199" s="2218">
        <f t="shared" si="152"/>
        <v>0</v>
      </c>
      <c r="BL199" s="2217"/>
      <c r="BM199" s="2217"/>
      <c r="BN199" s="2217"/>
      <c r="BO199" s="2217"/>
      <c r="BP199" s="2217"/>
      <c r="BQ199" s="2218">
        <f t="shared" si="153"/>
        <v>0</v>
      </c>
      <c r="BR199" s="2217"/>
      <c r="BS199" s="2217"/>
      <c r="BT199" s="2217"/>
    </row>
    <row r="200" spans="1:72">
      <c r="A200" s="2215"/>
      <c r="B200" s="2216"/>
      <c r="C200" s="2213"/>
      <c r="D200" s="2213"/>
      <c r="E200" s="2213"/>
      <c r="F200" s="2213"/>
      <c r="G200" s="2213"/>
      <c r="H200" s="2213"/>
      <c r="I200" s="2213"/>
      <c r="J200" s="2213"/>
      <c r="K200" s="2213"/>
      <c r="L200" s="2213"/>
      <c r="M200" s="2213"/>
      <c r="N200" s="2213"/>
      <c r="O200" s="2213"/>
      <c r="P200" s="2213"/>
      <c r="Q200" s="2213"/>
      <c r="R200" s="2213"/>
      <c r="S200" s="2213"/>
      <c r="T200" s="2213"/>
      <c r="U200" s="2213"/>
      <c r="V200" s="2213"/>
      <c r="W200" s="2213"/>
      <c r="X200" s="2213"/>
      <c r="Y200" s="2213"/>
      <c r="Z200" s="2213"/>
      <c r="AA200" s="2213"/>
      <c r="AB200" s="2213"/>
      <c r="AC200" s="2213"/>
      <c r="AD200" s="2213"/>
      <c r="AE200" s="2213"/>
      <c r="AF200" s="2213"/>
      <c r="AG200" s="2213"/>
      <c r="AH200" s="2213"/>
      <c r="AI200" s="2213"/>
      <c r="AJ200" s="2213"/>
      <c r="AK200" s="2213"/>
      <c r="AL200" s="2213"/>
      <c r="AM200" s="2213"/>
      <c r="AN200" s="2213"/>
      <c r="AO200" s="2213"/>
      <c r="AP200" s="2213"/>
      <c r="AQ200" s="2213"/>
      <c r="AR200" s="2213"/>
      <c r="AS200" s="2213"/>
      <c r="AT200" s="2213"/>
      <c r="AU200" s="2213"/>
      <c r="AV200" s="2213"/>
      <c r="AW200" s="2213"/>
      <c r="AX200" s="2213"/>
      <c r="AY200" s="2213"/>
      <c r="AZ200" s="2213"/>
      <c r="BA200" s="2213"/>
      <c r="BB200" s="2213"/>
      <c r="BC200" s="2213"/>
      <c r="BD200" s="2213"/>
      <c r="BE200" s="2213"/>
      <c r="BF200" s="2213"/>
      <c r="BG200" s="2213"/>
      <c r="BH200" s="2213"/>
      <c r="BI200" s="2213"/>
      <c r="BJ200" s="2213"/>
      <c r="BK200" s="2213"/>
      <c r="BL200" s="2213"/>
      <c r="BM200" s="2213"/>
      <c r="BN200" s="2213"/>
      <c r="BO200" s="2213"/>
      <c r="BP200" s="2213"/>
      <c r="BQ200" s="2213"/>
      <c r="BR200" s="2213"/>
      <c r="BS200" s="2213"/>
      <c r="BT200" s="2213"/>
    </row>
    <row r="201" spans="1:72">
      <c r="A201" s="2223" t="s">
        <v>2181</v>
      </c>
      <c r="B201" s="2216"/>
      <c r="C201" s="2213"/>
      <c r="D201" s="2213"/>
      <c r="E201" s="2213"/>
      <c r="F201" s="2213"/>
      <c r="G201" s="2213"/>
      <c r="H201" s="2213"/>
      <c r="I201" s="2213"/>
      <c r="J201" s="2213"/>
      <c r="K201" s="2213"/>
      <c r="L201" s="2213"/>
      <c r="M201" s="2213"/>
      <c r="N201" s="2213"/>
      <c r="O201" s="2213"/>
      <c r="P201" s="2213"/>
      <c r="Q201" s="2213"/>
      <c r="R201" s="2213"/>
      <c r="S201" s="2213"/>
      <c r="T201" s="2213"/>
      <c r="U201" s="2213"/>
      <c r="V201" s="2213"/>
      <c r="W201" s="2213"/>
      <c r="X201" s="2213"/>
      <c r="Y201" s="2213"/>
      <c r="Z201" s="2213"/>
      <c r="AA201" s="2213"/>
      <c r="AB201" s="2213"/>
      <c r="AC201" s="2213"/>
      <c r="AD201" s="2213"/>
      <c r="AE201" s="2213"/>
      <c r="AF201" s="2213"/>
      <c r="AG201" s="2213"/>
      <c r="AH201" s="2213"/>
      <c r="AI201" s="2213"/>
      <c r="AJ201" s="2213"/>
      <c r="AK201" s="2213"/>
      <c r="AL201" s="2213"/>
      <c r="AM201" s="2213"/>
      <c r="AN201" s="2213"/>
      <c r="AO201" s="2213"/>
      <c r="AP201" s="2213"/>
      <c r="AQ201" s="2213"/>
      <c r="AR201" s="2213"/>
      <c r="AS201" s="2213"/>
      <c r="AT201" s="2213"/>
      <c r="AU201" s="2213"/>
      <c r="AV201" s="2213"/>
      <c r="AW201" s="2213"/>
      <c r="AX201" s="2213"/>
      <c r="AY201" s="2213"/>
      <c r="AZ201" s="2213"/>
      <c r="BA201" s="2213"/>
      <c r="BB201" s="2213"/>
      <c r="BC201" s="2213"/>
      <c r="BD201" s="2213"/>
      <c r="BE201" s="2213"/>
      <c r="BF201" s="2213"/>
      <c r="BG201" s="2213"/>
      <c r="BH201" s="2213"/>
      <c r="BI201" s="2213"/>
      <c r="BJ201" s="2213"/>
      <c r="BK201" s="2213"/>
      <c r="BL201" s="2213"/>
      <c r="BM201" s="2213"/>
      <c r="BN201" s="2213"/>
      <c r="BO201" s="2213"/>
      <c r="BP201" s="2213"/>
      <c r="BQ201" s="2213"/>
      <c r="BR201" s="2213"/>
      <c r="BS201" s="2213"/>
      <c r="BT201" s="2213"/>
    </row>
    <row r="202" spans="1:72">
      <c r="A202" s="2215" t="s">
        <v>2182</v>
      </c>
      <c r="B202" s="2216" t="s">
        <v>2023</v>
      </c>
      <c r="C202" s="2218">
        <f t="shared" ref="C202:C213" si="154">SUM(D202:G202)</f>
        <v>0</v>
      </c>
      <c r="D202" s="2217"/>
      <c r="E202" s="2217"/>
      <c r="F202" s="2217"/>
      <c r="G202" s="2217"/>
      <c r="H202" s="2218">
        <f t="shared" ref="H202:H213" si="155">SUM(I202:L202)</f>
        <v>0</v>
      </c>
      <c r="I202" s="2217"/>
      <c r="J202" s="2217"/>
      <c r="K202" s="2217"/>
      <c r="L202" s="2217"/>
      <c r="M202" s="2218">
        <f t="shared" ref="M202:M213" si="156">SUM(N202:Q202)</f>
        <v>0</v>
      </c>
      <c r="N202" s="2217"/>
      <c r="O202" s="2217"/>
      <c r="P202" s="2217"/>
      <c r="Q202" s="2217"/>
      <c r="R202" s="2218">
        <f t="shared" ref="R202:R213" si="157">SUM(S202:V202)</f>
        <v>0</v>
      </c>
      <c r="S202" s="2217"/>
      <c r="T202" s="2217"/>
      <c r="U202" s="2217"/>
      <c r="V202" s="2217"/>
      <c r="W202" s="2218">
        <f t="shared" ref="W202:W213" si="158">SUM(X202:AA202)</f>
        <v>0</v>
      </c>
      <c r="X202" s="2217"/>
      <c r="Y202" s="2217"/>
      <c r="Z202" s="2217"/>
      <c r="AA202" s="2217"/>
      <c r="AB202" s="2218">
        <f t="shared" ref="AB202:AB213" si="159">SUM(AC202:AF202)</f>
        <v>0</v>
      </c>
      <c r="AC202" s="2217"/>
      <c r="AD202" s="2217"/>
      <c r="AE202" s="2217"/>
      <c r="AF202" s="2217"/>
      <c r="AG202" s="2218">
        <f t="shared" ref="AG202:AG213" si="160">SUM(AH202:AK202)</f>
        <v>0</v>
      </c>
      <c r="AH202" s="2217"/>
      <c r="AI202" s="2217"/>
      <c r="AJ202" s="2217"/>
      <c r="AK202" s="2217"/>
      <c r="AL202" s="2218">
        <f t="shared" ref="AL202:AL213" si="161">SUM(AM202:AP202)</f>
        <v>0</v>
      </c>
      <c r="AM202" s="2217"/>
      <c r="AN202" s="2217"/>
      <c r="AO202" s="2217"/>
      <c r="AP202" s="2217"/>
      <c r="AQ202" s="2218">
        <f t="shared" ref="AQ202:AQ213" si="162">SUM(AR202:AU202)</f>
        <v>0</v>
      </c>
      <c r="AR202" s="2217"/>
      <c r="AS202" s="2217"/>
      <c r="AT202" s="2217"/>
      <c r="AU202" s="2217"/>
      <c r="AV202" s="2218">
        <f t="shared" ref="AV202:AV213" si="163">SUM(AW202:AZ202)</f>
        <v>0</v>
      </c>
      <c r="AW202" s="2217"/>
      <c r="AX202" s="2217"/>
      <c r="AY202" s="2217"/>
      <c r="AZ202" s="2217"/>
      <c r="BA202" s="2218">
        <f t="shared" ref="BA202:BA213" si="164">SUM(BB202:BE202)</f>
        <v>0</v>
      </c>
      <c r="BB202" s="2217"/>
      <c r="BC202" s="2217"/>
      <c r="BD202" s="2217"/>
      <c r="BE202" s="2217"/>
      <c r="BF202" s="2218">
        <f t="shared" ref="BF202:BF213" si="165">SUM(BG202:BJ202)</f>
        <v>0</v>
      </c>
      <c r="BG202" s="2217"/>
      <c r="BH202" s="2217"/>
      <c r="BI202" s="2217"/>
      <c r="BJ202" s="2217"/>
      <c r="BK202" s="2218">
        <f t="shared" ref="BK202:BK213" si="166">SUM(BL202:BO202)</f>
        <v>0</v>
      </c>
      <c r="BL202" s="2217"/>
      <c r="BM202" s="2217"/>
      <c r="BN202" s="2217"/>
      <c r="BO202" s="2217"/>
      <c r="BP202" s="2217"/>
      <c r="BQ202" s="2218">
        <f t="shared" ref="BQ202:BQ213" si="167">SUM(BR202:BU202)</f>
        <v>0</v>
      </c>
      <c r="BR202" s="2217"/>
      <c r="BS202" s="2217"/>
      <c r="BT202" s="2217"/>
    </row>
    <row r="203" spans="1:72">
      <c r="A203" s="2215" t="s">
        <v>2183</v>
      </c>
      <c r="B203" s="2216" t="s">
        <v>2023</v>
      </c>
      <c r="C203" s="2218">
        <f t="shared" si="154"/>
        <v>0</v>
      </c>
      <c r="D203" s="2217"/>
      <c r="E203" s="2217"/>
      <c r="F203" s="2217"/>
      <c r="G203" s="2217"/>
      <c r="H203" s="2218">
        <f t="shared" si="155"/>
        <v>0</v>
      </c>
      <c r="I203" s="2217"/>
      <c r="J203" s="2217"/>
      <c r="K203" s="2217"/>
      <c r="L203" s="2217"/>
      <c r="M203" s="2218">
        <f t="shared" si="156"/>
        <v>0</v>
      </c>
      <c r="N203" s="2217"/>
      <c r="O203" s="2217"/>
      <c r="P203" s="2217"/>
      <c r="Q203" s="2217"/>
      <c r="R203" s="2218">
        <f t="shared" si="157"/>
        <v>0</v>
      </c>
      <c r="S203" s="2217"/>
      <c r="T203" s="2217"/>
      <c r="U203" s="2217"/>
      <c r="V203" s="2217"/>
      <c r="W203" s="2218">
        <f t="shared" si="158"/>
        <v>0</v>
      </c>
      <c r="X203" s="2217"/>
      <c r="Y203" s="2217"/>
      <c r="Z203" s="2217"/>
      <c r="AA203" s="2217"/>
      <c r="AB203" s="2218">
        <f t="shared" si="159"/>
        <v>0</v>
      </c>
      <c r="AC203" s="2217"/>
      <c r="AD203" s="2217"/>
      <c r="AE203" s="2217"/>
      <c r="AF203" s="2217"/>
      <c r="AG203" s="2218">
        <f t="shared" si="160"/>
        <v>0</v>
      </c>
      <c r="AH203" s="2217"/>
      <c r="AI203" s="2217"/>
      <c r="AJ203" s="2217"/>
      <c r="AK203" s="2217"/>
      <c r="AL203" s="2218">
        <f t="shared" si="161"/>
        <v>0</v>
      </c>
      <c r="AM203" s="2217"/>
      <c r="AN203" s="2217"/>
      <c r="AO203" s="2217"/>
      <c r="AP203" s="2217"/>
      <c r="AQ203" s="2218">
        <f t="shared" si="162"/>
        <v>0</v>
      </c>
      <c r="AR203" s="2217"/>
      <c r="AS203" s="2217"/>
      <c r="AT203" s="2217"/>
      <c r="AU203" s="2217"/>
      <c r="AV203" s="2218">
        <f t="shared" si="163"/>
        <v>0</v>
      </c>
      <c r="AW203" s="2217"/>
      <c r="AX203" s="2217"/>
      <c r="AY203" s="2217"/>
      <c r="AZ203" s="2217"/>
      <c r="BA203" s="2218">
        <f t="shared" si="164"/>
        <v>0</v>
      </c>
      <c r="BB203" s="2217"/>
      <c r="BC203" s="2217"/>
      <c r="BD203" s="2217"/>
      <c r="BE203" s="2217"/>
      <c r="BF203" s="2218">
        <f t="shared" si="165"/>
        <v>0</v>
      </c>
      <c r="BG203" s="2217"/>
      <c r="BH203" s="2217"/>
      <c r="BI203" s="2217"/>
      <c r="BJ203" s="2217"/>
      <c r="BK203" s="2218">
        <f t="shared" si="166"/>
        <v>0</v>
      </c>
      <c r="BL203" s="2217"/>
      <c r="BM203" s="2217"/>
      <c r="BN203" s="2217"/>
      <c r="BO203" s="2217"/>
      <c r="BP203" s="2217"/>
      <c r="BQ203" s="2218">
        <f t="shared" si="167"/>
        <v>0</v>
      </c>
      <c r="BR203" s="2217"/>
      <c r="BS203" s="2217"/>
      <c r="BT203" s="2217"/>
    </row>
    <row r="204" spans="1:72">
      <c r="A204" s="2215" t="s">
        <v>2184</v>
      </c>
      <c r="B204" s="2216" t="s">
        <v>2023</v>
      </c>
      <c r="C204" s="2218">
        <f t="shared" si="154"/>
        <v>0</v>
      </c>
      <c r="D204" s="2217"/>
      <c r="E204" s="2217"/>
      <c r="F204" s="2217"/>
      <c r="G204" s="2217"/>
      <c r="H204" s="2218">
        <f t="shared" si="155"/>
        <v>0</v>
      </c>
      <c r="I204" s="2217"/>
      <c r="J204" s="2217"/>
      <c r="K204" s="2217"/>
      <c r="L204" s="2217"/>
      <c r="M204" s="2218">
        <f t="shared" si="156"/>
        <v>0</v>
      </c>
      <c r="N204" s="2217"/>
      <c r="O204" s="2217"/>
      <c r="P204" s="2217"/>
      <c r="Q204" s="2217"/>
      <c r="R204" s="2218">
        <f t="shared" si="157"/>
        <v>0</v>
      </c>
      <c r="S204" s="2217"/>
      <c r="T204" s="2217"/>
      <c r="U204" s="2217"/>
      <c r="V204" s="2217"/>
      <c r="W204" s="2218">
        <f t="shared" si="158"/>
        <v>0</v>
      </c>
      <c r="X204" s="2217"/>
      <c r="Y204" s="2217"/>
      <c r="Z204" s="2217"/>
      <c r="AA204" s="2217"/>
      <c r="AB204" s="2218">
        <f t="shared" si="159"/>
        <v>0</v>
      </c>
      <c r="AC204" s="2217"/>
      <c r="AD204" s="2217"/>
      <c r="AE204" s="2217"/>
      <c r="AF204" s="2217"/>
      <c r="AG204" s="2218">
        <f t="shared" si="160"/>
        <v>0</v>
      </c>
      <c r="AH204" s="2217"/>
      <c r="AI204" s="2217"/>
      <c r="AJ204" s="2217"/>
      <c r="AK204" s="2217"/>
      <c r="AL204" s="2218">
        <f t="shared" si="161"/>
        <v>0</v>
      </c>
      <c r="AM204" s="2217"/>
      <c r="AN204" s="2217"/>
      <c r="AO204" s="2217"/>
      <c r="AP204" s="2217"/>
      <c r="AQ204" s="2218">
        <f t="shared" si="162"/>
        <v>0</v>
      </c>
      <c r="AR204" s="2217"/>
      <c r="AS204" s="2217"/>
      <c r="AT204" s="2217"/>
      <c r="AU204" s="2217"/>
      <c r="AV204" s="2218">
        <f t="shared" si="163"/>
        <v>0</v>
      </c>
      <c r="AW204" s="2217"/>
      <c r="AX204" s="2217"/>
      <c r="AY204" s="2217"/>
      <c r="AZ204" s="2217"/>
      <c r="BA204" s="2218">
        <f t="shared" si="164"/>
        <v>0</v>
      </c>
      <c r="BB204" s="2217"/>
      <c r="BC204" s="2217"/>
      <c r="BD204" s="2217"/>
      <c r="BE204" s="2217"/>
      <c r="BF204" s="2218">
        <f t="shared" si="165"/>
        <v>0</v>
      </c>
      <c r="BG204" s="2217"/>
      <c r="BH204" s="2217"/>
      <c r="BI204" s="2217"/>
      <c r="BJ204" s="2217"/>
      <c r="BK204" s="2218">
        <f t="shared" si="166"/>
        <v>0</v>
      </c>
      <c r="BL204" s="2217"/>
      <c r="BM204" s="2217"/>
      <c r="BN204" s="2217"/>
      <c r="BO204" s="2217"/>
      <c r="BP204" s="2217"/>
      <c r="BQ204" s="2218">
        <f t="shared" si="167"/>
        <v>0</v>
      </c>
      <c r="BR204" s="2217"/>
      <c r="BS204" s="2217"/>
      <c r="BT204" s="2217"/>
    </row>
    <row r="205" spans="1:72">
      <c r="A205" s="2215" t="s">
        <v>2185</v>
      </c>
      <c r="B205" s="2216" t="s">
        <v>2023</v>
      </c>
      <c r="C205" s="2218">
        <f t="shared" si="154"/>
        <v>0</v>
      </c>
      <c r="D205" s="2217"/>
      <c r="E205" s="2217"/>
      <c r="F205" s="2217"/>
      <c r="G205" s="2217"/>
      <c r="H205" s="2218">
        <f t="shared" si="155"/>
        <v>0</v>
      </c>
      <c r="I205" s="2217"/>
      <c r="J205" s="2217"/>
      <c r="K205" s="2217"/>
      <c r="L205" s="2217"/>
      <c r="M205" s="2218">
        <f t="shared" si="156"/>
        <v>0</v>
      </c>
      <c r="N205" s="2217"/>
      <c r="O205" s="2217"/>
      <c r="P205" s="2217"/>
      <c r="Q205" s="2217"/>
      <c r="R205" s="2218">
        <f t="shared" si="157"/>
        <v>0</v>
      </c>
      <c r="S205" s="2217"/>
      <c r="T205" s="2217"/>
      <c r="U205" s="2217"/>
      <c r="V205" s="2217"/>
      <c r="W205" s="2218">
        <f t="shared" si="158"/>
        <v>0</v>
      </c>
      <c r="X205" s="2217"/>
      <c r="Y205" s="2217"/>
      <c r="Z205" s="2217"/>
      <c r="AA205" s="2217"/>
      <c r="AB205" s="2218">
        <f t="shared" si="159"/>
        <v>0</v>
      </c>
      <c r="AC205" s="2217"/>
      <c r="AD205" s="2217"/>
      <c r="AE205" s="2217"/>
      <c r="AF205" s="2217"/>
      <c r="AG205" s="2218">
        <f t="shared" si="160"/>
        <v>0</v>
      </c>
      <c r="AH205" s="2217"/>
      <c r="AI205" s="2217"/>
      <c r="AJ205" s="2217"/>
      <c r="AK205" s="2217"/>
      <c r="AL205" s="2218">
        <f t="shared" si="161"/>
        <v>0</v>
      </c>
      <c r="AM205" s="2217"/>
      <c r="AN205" s="2217"/>
      <c r="AO205" s="2217"/>
      <c r="AP205" s="2217"/>
      <c r="AQ205" s="2218">
        <f t="shared" si="162"/>
        <v>0</v>
      </c>
      <c r="AR205" s="2217"/>
      <c r="AS205" s="2217"/>
      <c r="AT205" s="2217"/>
      <c r="AU205" s="2217"/>
      <c r="AV205" s="2218">
        <f t="shared" si="163"/>
        <v>0</v>
      </c>
      <c r="AW205" s="2217"/>
      <c r="AX205" s="2217"/>
      <c r="AY205" s="2217"/>
      <c r="AZ205" s="2217"/>
      <c r="BA205" s="2218">
        <f t="shared" si="164"/>
        <v>0</v>
      </c>
      <c r="BB205" s="2217"/>
      <c r="BC205" s="2217"/>
      <c r="BD205" s="2217"/>
      <c r="BE205" s="2217"/>
      <c r="BF205" s="2218">
        <f t="shared" si="165"/>
        <v>0</v>
      </c>
      <c r="BG205" s="2217"/>
      <c r="BH205" s="2217"/>
      <c r="BI205" s="2217"/>
      <c r="BJ205" s="2217"/>
      <c r="BK205" s="2218">
        <f t="shared" si="166"/>
        <v>0</v>
      </c>
      <c r="BL205" s="2217"/>
      <c r="BM205" s="2217"/>
      <c r="BN205" s="2217"/>
      <c r="BO205" s="2217"/>
      <c r="BP205" s="2217"/>
      <c r="BQ205" s="2218">
        <f t="shared" si="167"/>
        <v>0</v>
      </c>
      <c r="BR205" s="2217"/>
      <c r="BS205" s="2217"/>
      <c r="BT205" s="2217"/>
    </row>
    <row r="206" spans="1:72">
      <c r="A206" s="2215" t="s">
        <v>2186</v>
      </c>
      <c r="B206" s="2216" t="s">
        <v>2023</v>
      </c>
      <c r="C206" s="2218">
        <f t="shared" si="154"/>
        <v>0</v>
      </c>
      <c r="D206" s="2217"/>
      <c r="E206" s="2217"/>
      <c r="F206" s="2217"/>
      <c r="G206" s="2217"/>
      <c r="H206" s="2218">
        <f t="shared" si="155"/>
        <v>0</v>
      </c>
      <c r="I206" s="2217"/>
      <c r="J206" s="2217"/>
      <c r="K206" s="2217"/>
      <c r="L206" s="2217"/>
      <c r="M206" s="2218">
        <f t="shared" si="156"/>
        <v>0</v>
      </c>
      <c r="N206" s="2217"/>
      <c r="O206" s="2217"/>
      <c r="P206" s="2217"/>
      <c r="Q206" s="2217"/>
      <c r="R206" s="2218">
        <f t="shared" si="157"/>
        <v>0</v>
      </c>
      <c r="S206" s="2217"/>
      <c r="T206" s="2217"/>
      <c r="U206" s="2217"/>
      <c r="V206" s="2217"/>
      <c r="W206" s="2218">
        <f t="shared" si="158"/>
        <v>0</v>
      </c>
      <c r="X206" s="2217"/>
      <c r="Y206" s="2217"/>
      <c r="Z206" s="2217"/>
      <c r="AA206" s="2217"/>
      <c r="AB206" s="2218">
        <f t="shared" si="159"/>
        <v>0</v>
      </c>
      <c r="AC206" s="2217"/>
      <c r="AD206" s="2217"/>
      <c r="AE206" s="2217"/>
      <c r="AF206" s="2217"/>
      <c r="AG206" s="2218">
        <f t="shared" si="160"/>
        <v>0</v>
      </c>
      <c r="AH206" s="2217"/>
      <c r="AI206" s="2217"/>
      <c r="AJ206" s="2217"/>
      <c r="AK206" s="2217"/>
      <c r="AL206" s="2218">
        <f t="shared" si="161"/>
        <v>0</v>
      </c>
      <c r="AM206" s="2217"/>
      <c r="AN206" s="2217"/>
      <c r="AO206" s="2217"/>
      <c r="AP206" s="2217"/>
      <c r="AQ206" s="2218">
        <f t="shared" si="162"/>
        <v>0</v>
      </c>
      <c r="AR206" s="2217"/>
      <c r="AS206" s="2217"/>
      <c r="AT206" s="2217"/>
      <c r="AU206" s="2217"/>
      <c r="AV206" s="2218">
        <f t="shared" si="163"/>
        <v>0</v>
      </c>
      <c r="AW206" s="2217"/>
      <c r="AX206" s="2217"/>
      <c r="AY206" s="2217"/>
      <c r="AZ206" s="2217"/>
      <c r="BA206" s="2218">
        <f t="shared" si="164"/>
        <v>0</v>
      </c>
      <c r="BB206" s="2217"/>
      <c r="BC206" s="2217"/>
      <c r="BD206" s="2217"/>
      <c r="BE206" s="2217"/>
      <c r="BF206" s="2218">
        <f t="shared" si="165"/>
        <v>0</v>
      </c>
      <c r="BG206" s="2217"/>
      <c r="BH206" s="2217"/>
      <c r="BI206" s="2217"/>
      <c r="BJ206" s="2217"/>
      <c r="BK206" s="2218">
        <f t="shared" si="166"/>
        <v>0</v>
      </c>
      <c r="BL206" s="2217"/>
      <c r="BM206" s="2217"/>
      <c r="BN206" s="2217"/>
      <c r="BO206" s="2217"/>
      <c r="BP206" s="2217"/>
      <c r="BQ206" s="2218">
        <f t="shared" si="167"/>
        <v>0</v>
      </c>
      <c r="BR206" s="2217"/>
      <c r="BS206" s="2217"/>
      <c r="BT206" s="2217"/>
    </row>
    <row r="207" spans="1:72">
      <c r="A207" s="2215" t="s">
        <v>2187</v>
      </c>
      <c r="B207" s="2216" t="s">
        <v>2023</v>
      </c>
      <c r="C207" s="2218">
        <f t="shared" si="154"/>
        <v>0</v>
      </c>
      <c r="D207" s="2217"/>
      <c r="E207" s="2217"/>
      <c r="F207" s="2217"/>
      <c r="G207" s="2217"/>
      <c r="H207" s="2218">
        <f t="shared" si="155"/>
        <v>0</v>
      </c>
      <c r="I207" s="2217"/>
      <c r="J207" s="2217"/>
      <c r="K207" s="2217"/>
      <c r="L207" s="2217"/>
      <c r="M207" s="2218">
        <f t="shared" si="156"/>
        <v>0</v>
      </c>
      <c r="N207" s="2217"/>
      <c r="O207" s="2217"/>
      <c r="P207" s="2217"/>
      <c r="Q207" s="2217"/>
      <c r="R207" s="2218">
        <f t="shared" si="157"/>
        <v>0</v>
      </c>
      <c r="S207" s="2217"/>
      <c r="T207" s="2217"/>
      <c r="U207" s="2217"/>
      <c r="V207" s="2217"/>
      <c r="W207" s="2218">
        <f t="shared" si="158"/>
        <v>0</v>
      </c>
      <c r="X207" s="2217"/>
      <c r="Y207" s="2217"/>
      <c r="Z207" s="2217"/>
      <c r="AA207" s="2217"/>
      <c r="AB207" s="2218">
        <f t="shared" si="159"/>
        <v>0</v>
      </c>
      <c r="AC207" s="2217"/>
      <c r="AD207" s="2217"/>
      <c r="AE207" s="2217"/>
      <c r="AF207" s="2217"/>
      <c r="AG207" s="2218">
        <f t="shared" si="160"/>
        <v>0</v>
      </c>
      <c r="AH207" s="2217"/>
      <c r="AI207" s="2217"/>
      <c r="AJ207" s="2217"/>
      <c r="AK207" s="2217"/>
      <c r="AL207" s="2218">
        <f t="shared" si="161"/>
        <v>0</v>
      </c>
      <c r="AM207" s="2217"/>
      <c r="AN207" s="2217"/>
      <c r="AO207" s="2217"/>
      <c r="AP207" s="2217"/>
      <c r="AQ207" s="2218">
        <f t="shared" si="162"/>
        <v>0</v>
      </c>
      <c r="AR207" s="2217"/>
      <c r="AS207" s="2217"/>
      <c r="AT207" s="2217"/>
      <c r="AU207" s="2217"/>
      <c r="AV207" s="2218">
        <f t="shared" si="163"/>
        <v>0</v>
      </c>
      <c r="AW207" s="2217"/>
      <c r="AX207" s="2217"/>
      <c r="AY207" s="2217"/>
      <c r="AZ207" s="2217"/>
      <c r="BA207" s="2218">
        <f t="shared" si="164"/>
        <v>0</v>
      </c>
      <c r="BB207" s="2217"/>
      <c r="BC207" s="2217"/>
      <c r="BD207" s="2217"/>
      <c r="BE207" s="2217"/>
      <c r="BF207" s="2218">
        <f t="shared" si="165"/>
        <v>0</v>
      </c>
      <c r="BG207" s="2217"/>
      <c r="BH207" s="2217"/>
      <c r="BI207" s="2217"/>
      <c r="BJ207" s="2217"/>
      <c r="BK207" s="2218">
        <f t="shared" si="166"/>
        <v>0</v>
      </c>
      <c r="BL207" s="2217"/>
      <c r="BM207" s="2217"/>
      <c r="BN207" s="2217"/>
      <c r="BO207" s="2217"/>
      <c r="BP207" s="2217"/>
      <c r="BQ207" s="2218">
        <f t="shared" si="167"/>
        <v>0</v>
      </c>
      <c r="BR207" s="2217"/>
      <c r="BS207" s="2217"/>
      <c r="BT207" s="2217"/>
    </row>
    <row r="208" spans="1:72">
      <c r="A208" s="2215" t="s">
        <v>2188</v>
      </c>
      <c r="B208" s="2216" t="s">
        <v>2023</v>
      </c>
      <c r="C208" s="2218">
        <f t="shared" si="154"/>
        <v>0</v>
      </c>
      <c r="D208" s="2217"/>
      <c r="E208" s="2217"/>
      <c r="F208" s="2217"/>
      <c r="G208" s="2217"/>
      <c r="H208" s="2218">
        <f t="shared" si="155"/>
        <v>0</v>
      </c>
      <c r="I208" s="2217"/>
      <c r="J208" s="2217"/>
      <c r="K208" s="2217"/>
      <c r="L208" s="2217"/>
      <c r="M208" s="2218">
        <f t="shared" si="156"/>
        <v>0</v>
      </c>
      <c r="N208" s="2217"/>
      <c r="O208" s="2217"/>
      <c r="P208" s="2217"/>
      <c r="Q208" s="2217"/>
      <c r="R208" s="2218">
        <f t="shared" si="157"/>
        <v>0</v>
      </c>
      <c r="S208" s="2217"/>
      <c r="T208" s="2217"/>
      <c r="U208" s="2217"/>
      <c r="V208" s="2217"/>
      <c r="W208" s="2218">
        <f t="shared" si="158"/>
        <v>0</v>
      </c>
      <c r="X208" s="2217"/>
      <c r="Y208" s="2217"/>
      <c r="Z208" s="2217"/>
      <c r="AA208" s="2217"/>
      <c r="AB208" s="2218">
        <f t="shared" si="159"/>
        <v>0</v>
      </c>
      <c r="AC208" s="2217"/>
      <c r="AD208" s="2217"/>
      <c r="AE208" s="2217"/>
      <c r="AF208" s="2217"/>
      <c r="AG208" s="2218">
        <f t="shared" si="160"/>
        <v>0</v>
      </c>
      <c r="AH208" s="2217"/>
      <c r="AI208" s="2217"/>
      <c r="AJ208" s="2217"/>
      <c r="AK208" s="2217"/>
      <c r="AL208" s="2218">
        <f t="shared" si="161"/>
        <v>0</v>
      </c>
      <c r="AM208" s="2217"/>
      <c r="AN208" s="2217"/>
      <c r="AO208" s="2217"/>
      <c r="AP208" s="2217"/>
      <c r="AQ208" s="2218">
        <f t="shared" si="162"/>
        <v>0</v>
      </c>
      <c r="AR208" s="2217"/>
      <c r="AS208" s="2217"/>
      <c r="AT208" s="2217"/>
      <c r="AU208" s="2217"/>
      <c r="AV208" s="2218">
        <f t="shared" si="163"/>
        <v>0</v>
      </c>
      <c r="AW208" s="2217"/>
      <c r="AX208" s="2217"/>
      <c r="AY208" s="2217"/>
      <c r="AZ208" s="2217"/>
      <c r="BA208" s="2218">
        <f t="shared" si="164"/>
        <v>0</v>
      </c>
      <c r="BB208" s="2217"/>
      <c r="BC208" s="2217"/>
      <c r="BD208" s="2217"/>
      <c r="BE208" s="2217"/>
      <c r="BF208" s="2218">
        <f t="shared" si="165"/>
        <v>0</v>
      </c>
      <c r="BG208" s="2217"/>
      <c r="BH208" s="2217"/>
      <c r="BI208" s="2217"/>
      <c r="BJ208" s="2217"/>
      <c r="BK208" s="2218">
        <f t="shared" si="166"/>
        <v>0</v>
      </c>
      <c r="BL208" s="2217"/>
      <c r="BM208" s="2217"/>
      <c r="BN208" s="2217"/>
      <c r="BO208" s="2217"/>
      <c r="BP208" s="2217"/>
      <c r="BQ208" s="2218">
        <f t="shared" si="167"/>
        <v>0</v>
      </c>
      <c r="BR208" s="2217"/>
      <c r="BS208" s="2217"/>
      <c r="BT208" s="2217"/>
    </row>
    <row r="209" spans="1:72">
      <c r="A209" s="2215" t="s">
        <v>2189</v>
      </c>
      <c r="B209" s="2216" t="s">
        <v>2023</v>
      </c>
      <c r="C209" s="2218">
        <f t="shared" si="154"/>
        <v>0</v>
      </c>
      <c r="D209" s="2217"/>
      <c r="E209" s="2217"/>
      <c r="F209" s="2217"/>
      <c r="G209" s="2217"/>
      <c r="H209" s="2218">
        <f t="shared" si="155"/>
        <v>0</v>
      </c>
      <c r="I209" s="2217"/>
      <c r="J209" s="2217"/>
      <c r="K209" s="2217"/>
      <c r="L209" s="2217"/>
      <c r="M209" s="2218">
        <f t="shared" si="156"/>
        <v>0</v>
      </c>
      <c r="N209" s="2217"/>
      <c r="O209" s="2217"/>
      <c r="P209" s="2217"/>
      <c r="Q209" s="2217"/>
      <c r="R209" s="2218">
        <f t="shared" si="157"/>
        <v>0</v>
      </c>
      <c r="S209" s="2217"/>
      <c r="T209" s="2217"/>
      <c r="U209" s="2217"/>
      <c r="V209" s="2217"/>
      <c r="W209" s="2218">
        <f t="shared" si="158"/>
        <v>0</v>
      </c>
      <c r="X209" s="2217"/>
      <c r="Y209" s="2217"/>
      <c r="Z209" s="2217"/>
      <c r="AA209" s="2217"/>
      <c r="AB209" s="2218">
        <f t="shared" si="159"/>
        <v>0</v>
      </c>
      <c r="AC209" s="2217"/>
      <c r="AD209" s="2217"/>
      <c r="AE209" s="2217"/>
      <c r="AF209" s="2217"/>
      <c r="AG209" s="2218">
        <f t="shared" si="160"/>
        <v>0</v>
      </c>
      <c r="AH209" s="2217"/>
      <c r="AI209" s="2217"/>
      <c r="AJ209" s="2217"/>
      <c r="AK209" s="2217"/>
      <c r="AL209" s="2218">
        <f t="shared" si="161"/>
        <v>0</v>
      </c>
      <c r="AM209" s="2217"/>
      <c r="AN209" s="2217"/>
      <c r="AO209" s="2217"/>
      <c r="AP209" s="2217"/>
      <c r="AQ209" s="2218">
        <f t="shared" si="162"/>
        <v>0</v>
      </c>
      <c r="AR209" s="2217"/>
      <c r="AS209" s="2217"/>
      <c r="AT209" s="2217"/>
      <c r="AU209" s="2217"/>
      <c r="AV209" s="2218">
        <f t="shared" si="163"/>
        <v>0</v>
      </c>
      <c r="AW209" s="2217"/>
      <c r="AX209" s="2217"/>
      <c r="AY209" s="2217"/>
      <c r="AZ209" s="2217"/>
      <c r="BA209" s="2218">
        <f t="shared" si="164"/>
        <v>0</v>
      </c>
      <c r="BB209" s="2217"/>
      <c r="BC209" s="2217"/>
      <c r="BD209" s="2217"/>
      <c r="BE209" s="2217"/>
      <c r="BF209" s="2218">
        <f t="shared" si="165"/>
        <v>0</v>
      </c>
      <c r="BG209" s="2217"/>
      <c r="BH209" s="2217"/>
      <c r="BI209" s="2217"/>
      <c r="BJ209" s="2217"/>
      <c r="BK209" s="2218">
        <f t="shared" si="166"/>
        <v>0</v>
      </c>
      <c r="BL209" s="2217"/>
      <c r="BM209" s="2217"/>
      <c r="BN209" s="2217"/>
      <c r="BO209" s="2217"/>
      <c r="BP209" s="2217"/>
      <c r="BQ209" s="2218">
        <f t="shared" si="167"/>
        <v>0</v>
      </c>
      <c r="BR209" s="2217"/>
      <c r="BS209" s="2217"/>
      <c r="BT209" s="2217"/>
    </row>
    <row r="210" spans="1:72">
      <c r="A210" s="2215" t="s">
        <v>2190</v>
      </c>
      <c r="B210" s="2216" t="s">
        <v>2023</v>
      </c>
      <c r="C210" s="2218">
        <f t="shared" si="154"/>
        <v>0</v>
      </c>
      <c r="D210" s="2217"/>
      <c r="E210" s="2217"/>
      <c r="F210" s="2217"/>
      <c r="G210" s="2217"/>
      <c r="H210" s="2218">
        <f t="shared" si="155"/>
        <v>0</v>
      </c>
      <c r="I210" s="2217"/>
      <c r="J210" s="2217"/>
      <c r="K210" s="2217"/>
      <c r="L210" s="2217"/>
      <c r="M210" s="2218">
        <f t="shared" si="156"/>
        <v>0</v>
      </c>
      <c r="N210" s="2217"/>
      <c r="O210" s="2217"/>
      <c r="P210" s="2217"/>
      <c r="Q210" s="2217"/>
      <c r="R210" s="2218">
        <f t="shared" si="157"/>
        <v>0</v>
      </c>
      <c r="S210" s="2217"/>
      <c r="T210" s="2217"/>
      <c r="U210" s="2217"/>
      <c r="V210" s="2217"/>
      <c r="W210" s="2218">
        <f t="shared" si="158"/>
        <v>0</v>
      </c>
      <c r="X210" s="2217"/>
      <c r="Y210" s="2217"/>
      <c r="Z210" s="2217"/>
      <c r="AA210" s="2217"/>
      <c r="AB210" s="2218">
        <f t="shared" si="159"/>
        <v>0</v>
      </c>
      <c r="AC210" s="2217"/>
      <c r="AD210" s="2217"/>
      <c r="AE210" s="2217"/>
      <c r="AF210" s="2217"/>
      <c r="AG210" s="2218">
        <f t="shared" si="160"/>
        <v>0</v>
      </c>
      <c r="AH210" s="2217"/>
      <c r="AI210" s="2217"/>
      <c r="AJ210" s="2217"/>
      <c r="AK210" s="2217"/>
      <c r="AL210" s="2218">
        <f t="shared" si="161"/>
        <v>0</v>
      </c>
      <c r="AM210" s="2217"/>
      <c r="AN210" s="2217"/>
      <c r="AO210" s="2217"/>
      <c r="AP210" s="2217"/>
      <c r="AQ210" s="2218">
        <f t="shared" si="162"/>
        <v>0</v>
      </c>
      <c r="AR210" s="2217"/>
      <c r="AS210" s="2217"/>
      <c r="AT210" s="2217"/>
      <c r="AU210" s="2217"/>
      <c r="AV210" s="2218">
        <f t="shared" si="163"/>
        <v>0</v>
      </c>
      <c r="AW210" s="2217"/>
      <c r="AX210" s="2217"/>
      <c r="AY210" s="2217"/>
      <c r="AZ210" s="2217"/>
      <c r="BA210" s="2218">
        <f t="shared" si="164"/>
        <v>0</v>
      </c>
      <c r="BB210" s="2217"/>
      <c r="BC210" s="2217"/>
      <c r="BD210" s="2217"/>
      <c r="BE210" s="2217"/>
      <c r="BF210" s="2218">
        <f t="shared" si="165"/>
        <v>0</v>
      </c>
      <c r="BG210" s="2217"/>
      <c r="BH210" s="2217"/>
      <c r="BI210" s="2217"/>
      <c r="BJ210" s="2217"/>
      <c r="BK210" s="2218">
        <f t="shared" si="166"/>
        <v>0</v>
      </c>
      <c r="BL210" s="2217"/>
      <c r="BM210" s="2217"/>
      <c r="BN210" s="2217"/>
      <c r="BO210" s="2217"/>
      <c r="BP210" s="2217"/>
      <c r="BQ210" s="2218">
        <f t="shared" si="167"/>
        <v>0</v>
      </c>
      <c r="BR210" s="2217"/>
      <c r="BS210" s="2217"/>
      <c r="BT210" s="2217"/>
    </row>
    <row r="211" spans="1:72">
      <c r="A211" s="2215" t="s">
        <v>2191</v>
      </c>
      <c r="B211" s="2216" t="s">
        <v>2023</v>
      </c>
      <c r="C211" s="2218">
        <f t="shared" si="154"/>
        <v>0</v>
      </c>
      <c r="D211" s="2217"/>
      <c r="E211" s="2217"/>
      <c r="F211" s="2217"/>
      <c r="G211" s="2217"/>
      <c r="H211" s="2218">
        <f t="shared" si="155"/>
        <v>0</v>
      </c>
      <c r="I211" s="2217"/>
      <c r="J211" s="2217"/>
      <c r="K211" s="2217"/>
      <c r="L211" s="2217"/>
      <c r="M211" s="2218">
        <f t="shared" si="156"/>
        <v>0</v>
      </c>
      <c r="N211" s="2217"/>
      <c r="O211" s="2217"/>
      <c r="P211" s="2217"/>
      <c r="Q211" s="2217"/>
      <c r="R211" s="2218">
        <f t="shared" si="157"/>
        <v>0</v>
      </c>
      <c r="S211" s="2217"/>
      <c r="T211" s="2217"/>
      <c r="U211" s="2217"/>
      <c r="V211" s="2217"/>
      <c r="W211" s="2218">
        <f t="shared" si="158"/>
        <v>0</v>
      </c>
      <c r="X211" s="2217"/>
      <c r="Y211" s="2217"/>
      <c r="Z211" s="2217"/>
      <c r="AA211" s="2217"/>
      <c r="AB211" s="2218">
        <f t="shared" si="159"/>
        <v>0</v>
      </c>
      <c r="AC211" s="2217"/>
      <c r="AD211" s="2217"/>
      <c r="AE211" s="2217"/>
      <c r="AF211" s="2217"/>
      <c r="AG211" s="2218">
        <f t="shared" si="160"/>
        <v>0</v>
      </c>
      <c r="AH211" s="2217"/>
      <c r="AI211" s="2217"/>
      <c r="AJ211" s="2217"/>
      <c r="AK211" s="2217"/>
      <c r="AL211" s="2218">
        <f t="shared" si="161"/>
        <v>0</v>
      </c>
      <c r="AM211" s="2217"/>
      <c r="AN211" s="2217"/>
      <c r="AO211" s="2217"/>
      <c r="AP211" s="2217"/>
      <c r="AQ211" s="2218">
        <f t="shared" si="162"/>
        <v>0</v>
      </c>
      <c r="AR211" s="2217"/>
      <c r="AS211" s="2217"/>
      <c r="AT211" s="2217"/>
      <c r="AU211" s="2217"/>
      <c r="AV211" s="2218">
        <f t="shared" si="163"/>
        <v>0</v>
      </c>
      <c r="AW211" s="2217"/>
      <c r="AX211" s="2217"/>
      <c r="AY211" s="2217"/>
      <c r="AZ211" s="2217"/>
      <c r="BA211" s="2218">
        <f t="shared" si="164"/>
        <v>0</v>
      </c>
      <c r="BB211" s="2217"/>
      <c r="BC211" s="2217"/>
      <c r="BD211" s="2217"/>
      <c r="BE211" s="2217"/>
      <c r="BF211" s="2218">
        <f t="shared" si="165"/>
        <v>0</v>
      </c>
      <c r="BG211" s="2217"/>
      <c r="BH211" s="2217"/>
      <c r="BI211" s="2217"/>
      <c r="BJ211" s="2217"/>
      <c r="BK211" s="2218">
        <f t="shared" si="166"/>
        <v>0</v>
      </c>
      <c r="BL211" s="2217"/>
      <c r="BM211" s="2217"/>
      <c r="BN211" s="2217"/>
      <c r="BO211" s="2217"/>
      <c r="BP211" s="2217"/>
      <c r="BQ211" s="2218">
        <f t="shared" si="167"/>
        <v>0</v>
      </c>
      <c r="BR211" s="2217"/>
      <c r="BS211" s="2217"/>
      <c r="BT211" s="2217"/>
    </row>
    <row r="212" spans="1:72">
      <c r="A212" s="2215" t="s">
        <v>2192</v>
      </c>
      <c r="B212" s="2216" t="s">
        <v>2023</v>
      </c>
      <c r="C212" s="2218">
        <f t="shared" si="154"/>
        <v>0</v>
      </c>
      <c r="D212" s="2217"/>
      <c r="E212" s="2217"/>
      <c r="F212" s="2217"/>
      <c r="G212" s="2217"/>
      <c r="H212" s="2218">
        <f t="shared" si="155"/>
        <v>0</v>
      </c>
      <c r="I212" s="2217"/>
      <c r="J212" s="2217"/>
      <c r="K212" s="2217"/>
      <c r="L212" s="2217"/>
      <c r="M212" s="2218">
        <f t="shared" si="156"/>
        <v>0</v>
      </c>
      <c r="N212" s="2217"/>
      <c r="O212" s="2217"/>
      <c r="P212" s="2217"/>
      <c r="Q212" s="2217"/>
      <c r="R212" s="2218">
        <f t="shared" si="157"/>
        <v>0</v>
      </c>
      <c r="S212" s="2217"/>
      <c r="T212" s="2217"/>
      <c r="U212" s="2217"/>
      <c r="V212" s="2217"/>
      <c r="W212" s="2218">
        <f t="shared" si="158"/>
        <v>0</v>
      </c>
      <c r="X212" s="2217"/>
      <c r="Y212" s="2217"/>
      <c r="Z212" s="2217"/>
      <c r="AA212" s="2217"/>
      <c r="AB212" s="2218">
        <f t="shared" si="159"/>
        <v>0</v>
      </c>
      <c r="AC212" s="2217"/>
      <c r="AD212" s="2217"/>
      <c r="AE212" s="2217"/>
      <c r="AF212" s="2217"/>
      <c r="AG212" s="2218">
        <f t="shared" si="160"/>
        <v>0</v>
      </c>
      <c r="AH212" s="2217"/>
      <c r="AI212" s="2217"/>
      <c r="AJ212" s="2217"/>
      <c r="AK212" s="2217"/>
      <c r="AL212" s="2218">
        <f t="shared" si="161"/>
        <v>0</v>
      </c>
      <c r="AM212" s="2217"/>
      <c r="AN212" s="2217"/>
      <c r="AO212" s="2217"/>
      <c r="AP212" s="2217"/>
      <c r="AQ212" s="2218">
        <f t="shared" si="162"/>
        <v>0</v>
      </c>
      <c r="AR212" s="2217"/>
      <c r="AS212" s="2217"/>
      <c r="AT212" s="2217"/>
      <c r="AU212" s="2217"/>
      <c r="AV212" s="2218">
        <f t="shared" si="163"/>
        <v>0</v>
      </c>
      <c r="AW212" s="2217"/>
      <c r="AX212" s="2217"/>
      <c r="AY212" s="2217"/>
      <c r="AZ212" s="2217"/>
      <c r="BA212" s="2218">
        <f t="shared" si="164"/>
        <v>0</v>
      </c>
      <c r="BB212" s="2217"/>
      <c r="BC212" s="2217"/>
      <c r="BD212" s="2217"/>
      <c r="BE212" s="2217"/>
      <c r="BF212" s="2218">
        <f t="shared" si="165"/>
        <v>0</v>
      </c>
      <c r="BG212" s="2217"/>
      <c r="BH212" s="2217"/>
      <c r="BI212" s="2217"/>
      <c r="BJ212" s="2217"/>
      <c r="BK212" s="2218">
        <f t="shared" si="166"/>
        <v>0</v>
      </c>
      <c r="BL212" s="2217"/>
      <c r="BM212" s="2217"/>
      <c r="BN212" s="2217"/>
      <c r="BO212" s="2217"/>
      <c r="BP212" s="2217"/>
      <c r="BQ212" s="2218">
        <f t="shared" si="167"/>
        <v>0</v>
      </c>
      <c r="BR212" s="2217"/>
      <c r="BS212" s="2217"/>
      <c r="BT212" s="2217"/>
    </row>
    <row r="213" spans="1:72">
      <c r="A213" s="2215" t="s">
        <v>2193</v>
      </c>
      <c r="B213" s="2216" t="s">
        <v>2023</v>
      </c>
      <c r="C213" s="2218">
        <f t="shared" si="154"/>
        <v>0</v>
      </c>
      <c r="D213" s="2217"/>
      <c r="E213" s="2217"/>
      <c r="F213" s="2217"/>
      <c r="G213" s="2217"/>
      <c r="H213" s="2218">
        <f t="shared" si="155"/>
        <v>0</v>
      </c>
      <c r="I213" s="2217"/>
      <c r="J213" s="2217"/>
      <c r="K213" s="2217"/>
      <c r="L213" s="2217"/>
      <c r="M213" s="2218">
        <f t="shared" si="156"/>
        <v>0</v>
      </c>
      <c r="N213" s="2217"/>
      <c r="O213" s="2217"/>
      <c r="P213" s="2217"/>
      <c r="Q213" s="2217"/>
      <c r="R213" s="2218">
        <f t="shared" si="157"/>
        <v>0</v>
      </c>
      <c r="S213" s="2217"/>
      <c r="T213" s="2217"/>
      <c r="U213" s="2217"/>
      <c r="V213" s="2217"/>
      <c r="W213" s="2218">
        <f t="shared" si="158"/>
        <v>0</v>
      </c>
      <c r="X213" s="2217"/>
      <c r="Y213" s="2217"/>
      <c r="Z213" s="2217"/>
      <c r="AA213" s="2217"/>
      <c r="AB213" s="2218">
        <f t="shared" si="159"/>
        <v>0</v>
      </c>
      <c r="AC213" s="2217"/>
      <c r="AD213" s="2217"/>
      <c r="AE213" s="2217"/>
      <c r="AF213" s="2217"/>
      <c r="AG213" s="2218">
        <f t="shared" si="160"/>
        <v>0</v>
      </c>
      <c r="AH213" s="2217"/>
      <c r="AI213" s="2217"/>
      <c r="AJ213" s="2217"/>
      <c r="AK213" s="2217"/>
      <c r="AL213" s="2218">
        <f t="shared" si="161"/>
        <v>0</v>
      </c>
      <c r="AM213" s="2217"/>
      <c r="AN213" s="2217"/>
      <c r="AO213" s="2217"/>
      <c r="AP213" s="2217"/>
      <c r="AQ213" s="2218">
        <f t="shared" si="162"/>
        <v>0</v>
      </c>
      <c r="AR213" s="2217"/>
      <c r="AS213" s="2217"/>
      <c r="AT213" s="2217"/>
      <c r="AU213" s="2217"/>
      <c r="AV213" s="2218">
        <f t="shared" si="163"/>
        <v>0</v>
      </c>
      <c r="AW213" s="2217"/>
      <c r="AX213" s="2217"/>
      <c r="AY213" s="2217"/>
      <c r="AZ213" s="2217"/>
      <c r="BA213" s="2218">
        <f t="shared" si="164"/>
        <v>0</v>
      </c>
      <c r="BB213" s="2217"/>
      <c r="BC213" s="2217"/>
      <c r="BD213" s="2217"/>
      <c r="BE213" s="2217"/>
      <c r="BF213" s="2218">
        <f t="shared" si="165"/>
        <v>0</v>
      </c>
      <c r="BG213" s="2217"/>
      <c r="BH213" s="2217"/>
      <c r="BI213" s="2217"/>
      <c r="BJ213" s="2217"/>
      <c r="BK213" s="2218">
        <f t="shared" si="166"/>
        <v>0</v>
      </c>
      <c r="BL213" s="2217"/>
      <c r="BM213" s="2217"/>
      <c r="BN213" s="2217"/>
      <c r="BO213" s="2217"/>
      <c r="BP213" s="2217"/>
      <c r="BQ213" s="2218">
        <f t="shared" si="167"/>
        <v>0</v>
      </c>
      <c r="BR213" s="2217"/>
      <c r="BS213" s="2217"/>
      <c r="BT213" s="2217"/>
    </row>
    <row r="214" spans="1:72">
      <c r="A214" s="2215"/>
      <c r="B214" s="2216"/>
      <c r="C214" s="2213"/>
      <c r="D214" s="2213"/>
      <c r="E214" s="2213"/>
      <c r="F214" s="2213"/>
      <c r="G214" s="2213"/>
      <c r="H214" s="2213"/>
      <c r="I214" s="2213"/>
      <c r="J214" s="2213"/>
      <c r="K214" s="2213"/>
      <c r="L214" s="2213"/>
      <c r="M214" s="2213"/>
      <c r="N214" s="2213"/>
      <c r="O214" s="2213"/>
      <c r="P214" s="2213"/>
      <c r="Q214" s="2213"/>
      <c r="R214" s="2213"/>
      <c r="S214" s="2213"/>
      <c r="T214" s="2213"/>
      <c r="U214" s="2213"/>
      <c r="V214" s="2213"/>
      <c r="W214" s="2213"/>
      <c r="X214" s="2213"/>
      <c r="Y214" s="2213"/>
      <c r="Z214" s="2213"/>
      <c r="AA214" s="2213"/>
      <c r="AB214" s="2213"/>
      <c r="AC214" s="2213"/>
      <c r="AD214" s="2213"/>
      <c r="AE214" s="2213"/>
      <c r="AF214" s="2213"/>
      <c r="AG214" s="2213"/>
      <c r="AH214" s="2213"/>
      <c r="AI214" s="2213"/>
      <c r="AJ214" s="2213"/>
      <c r="AK214" s="2213"/>
      <c r="AL214" s="2213"/>
      <c r="AM214" s="2213"/>
      <c r="AN214" s="2213"/>
      <c r="AO214" s="2213"/>
      <c r="AP214" s="2213"/>
      <c r="AQ214" s="2213"/>
      <c r="AR214" s="2213"/>
      <c r="AS214" s="2213"/>
      <c r="AT214" s="2213"/>
      <c r="AU214" s="2213"/>
      <c r="AV214" s="2213"/>
      <c r="AW214" s="2213"/>
      <c r="AX214" s="2213"/>
      <c r="AY214" s="2213"/>
      <c r="AZ214" s="2213"/>
      <c r="BA214" s="2213"/>
      <c r="BB214" s="2213"/>
      <c r="BC214" s="2213"/>
      <c r="BD214" s="2213"/>
      <c r="BE214" s="2213"/>
      <c r="BF214" s="2213"/>
      <c r="BG214" s="2213"/>
      <c r="BH214" s="2213"/>
      <c r="BI214" s="2213"/>
      <c r="BJ214" s="2213"/>
      <c r="BK214" s="2213"/>
      <c r="BL214" s="2213"/>
      <c r="BM214" s="2213"/>
      <c r="BN214" s="2213"/>
      <c r="BO214" s="2213"/>
      <c r="BP214" s="2213"/>
      <c r="BQ214" s="2213"/>
      <c r="BR214" s="2213"/>
      <c r="BS214" s="2213"/>
      <c r="BT214" s="2213"/>
    </row>
    <row r="215" spans="1:72">
      <c r="A215" s="2223" t="s">
        <v>2194</v>
      </c>
      <c r="B215" s="2216"/>
      <c r="C215" s="2213"/>
      <c r="D215" s="2213"/>
      <c r="E215" s="2213"/>
      <c r="F215" s="2213"/>
      <c r="G215" s="2213"/>
      <c r="H215" s="2213"/>
      <c r="I215" s="2213"/>
      <c r="J215" s="2213"/>
      <c r="K215" s="2213"/>
      <c r="L215" s="2213"/>
      <c r="M215" s="2213"/>
      <c r="N215" s="2213"/>
      <c r="O215" s="2213"/>
      <c r="P215" s="2213"/>
      <c r="Q215" s="2213"/>
      <c r="R215" s="2213"/>
      <c r="S215" s="2213"/>
      <c r="T215" s="2213"/>
      <c r="U215" s="2213"/>
      <c r="V215" s="2213"/>
      <c r="W215" s="2213"/>
      <c r="X215" s="2213"/>
      <c r="Y215" s="2213"/>
      <c r="Z215" s="2213"/>
      <c r="AA215" s="2213"/>
      <c r="AB215" s="2213"/>
      <c r="AC215" s="2213"/>
      <c r="AD215" s="2213"/>
      <c r="AE215" s="2213"/>
      <c r="AF215" s="2213"/>
      <c r="AG215" s="2213"/>
      <c r="AH215" s="2213"/>
      <c r="AI215" s="2213"/>
      <c r="AJ215" s="2213"/>
      <c r="AK215" s="2213"/>
      <c r="AL215" s="2213"/>
      <c r="AM215" s="2213"/>
      <c r="AN215" s="2213"/>
      <c r="AO215" s="2213"/>
      <c r="AP215" s="2213"/>
      <c r="AQ215" s="2213"/>
      <c r="AR215" s="2213"/>
      <c r="AS215" s="2213"/>
      <c r="AT215" s="2213"/>
      <c r="AU215" s="2213"/>
      <c r="AV215" s="2213"/>
      <c r="AW215" s="2213"/>
      <c r="AX215" s="2213"/>
      <c r="AY215" s="2213"/>
      <c r="AZ215" s="2213"/>
      <c r="BA215" s="2213"/>
      <c r="BB215" s="2213"/>
      <c r="BC215" s="2213"/>
      <c r="BD215" s="2213"/>
      <c r="BE215" s="2213"/>
      <c r="BF215" s="2213"/>
      <c r="BG215" s="2213"/>
      <c r="BH215" s="2213"/>
      <c r="BI215" s="2213"/>
      <c r="BJ215" s="2213"/>
      <c r="BK215" s="2213"/>
      <c r="BL215" s="2213"/>
      <c r="BM215" s="2213"/>
      <c r="BN215" s="2213"/>
      <c r="BO215" s="2213"/>
      <c r="BP215" s="2213"/>
      <c r="BQ215" s="2213"/>
      <c r="BR215" s="2213"/>
      <c r="BS215" s="2213"/>
      <c r="BT215" s="2213"/>
    </row>
    <row r="216" spans="1:72">
      <c r="A216" s="2215" t="s">
        <v>2195</v>
      </c>
      <c r="B216" s="2216" t="s">
        <v>2167</v>
      </c>
      <c r="C216" s="2218">
        <f t="shared" ref="C216:C217" si="168">SUM(D216:G216)</f>
        <v>0</v>
      </c>
      <c r="D216" s="2217"/>
      <c r="E216" s="2217"/>
      <c r="F216" s="2217"/>
      <c r="G216" s="2217"/>
      <c r="H216" s="2218">
        <f t="shared" ref="H216:H217" si="169">SUM(I216:L216)</f>
        <v>0</v>
      </c>
      <c r="I216" s="2217"/>
      <c r="J216" s="2217"/>
      <c r="K216" s="2217"/>
      <c r="L216" s="2217"/>
      <c r="M216" s="2218">
        <f t="shared" ref="M216:M217" si="170">SUM(N216:Q216)</f>
        <v>0</v>
      </c>
      <c r="N216" s="2217"/>
      <c r="O216" s="2217"/>
      <c r="P216" s="2217"/>
      <c r="Q216" s="2217"/>
      <c r="R216" s="2218">
        <f t="shared" ref="R216:R217" si="171">SUM(S216:V216)</f>
        <v>0</v>
      </c>
      <c r="S216" s="2217"/>
      <c r="T216" s="2217"/>
      <c r="U216" s="2217"/>
      <c r="V216" s="2217"/>
      <c r="W216" s="2218">
        <f t="shared" ref="W216:W217" si="172">SUM(X216:AA216)</f>
        <v>0</v>
      </c>
      <c r="X216" s="2217"/>
      <c r="Y216" s="2217"/>
      <c r="Z216" s="2217"/>
      <c r="AA216" s="2217"/>
      <c r="AB216" s="2218">
        <f t="shared" ref="AB216:AB217" si="173">SUM(AC216:AF216)</f>
        <v>0</v>
      </c>
      <c r="AC216" s="2217"/>
      <c r="AD216" s="2217"/>
      <c r="AE216" s="2217"/>
      <c r="AF216" s="2217"/>
      <c r="AG216" s="2218">
        <f t="shared" ref="AG216:AG217" si="174">SUM(AH216:AK216)</f>
        <v>0</v>
      </c>
      <c r="AH216" s="2217"/>
      <c r="AI216" s="2217"/>
      <c r="AJ216" s="2217"/>
      <c r="AK216" s="2217"/>
      <c r="AL216" s="2218">
        <f t="shared" ref="AL216:AL217" si="175">SUM(AM216:AP216)</f>
        <v>0</v>
      </c>
      <c r="AM216" s="2217"/>
      <c r="AN216" s="2217"/>
      <c r="AO216" s="2217"/>
      <c r="AP216" s="2217"/>
      <c r="AQ216" s="2218">
        <f t="shared" ref="AQ216:AQ217" si="176">SUM(AR216:AU216)</f>
        <v>0</v>
      </c>
      <c r="AR216" s="2217"/>
      <c r="AS216" s="2217"/>
      <c r="AT216" s="2217"/>
      <c r="AU216" s="2217"/>
      <c r="AV216" s="2218">
        <f t="shared" ref="AV216:AV217" si="177">SUM(AW216:AZ216)</f>
        <v>0</v>
      </c>
      <c r="AW216" s="2217"/>
      <c r="AX216" s="2217"/>
      <c r="AY216" s="2217"/>
      <c r="AZ216" s="2217"/>
      <c r="BA216" s="2218">
        <f t="shared" ref="BA216:BA217" si="178">SUM(BB216:BE216)</f>
        <v>0</v>
      </c>
      <c r="BB216" s="2217"/>
      <c r="BC216" s="2217"/>
      <c r="BD216" s="2217"/>
      <c r="BE216" s="2217"/>
      <c r="BF216" s="2218">
        <f t="shared" ref="BF216:BF217" si="179">SUM(BG216:BJ216)</f>
        <v>0</v>
      </c>
      <c r="BG216" s="2217"/>
      <c r="BH216" s="2217"/>
      <c r="BI216" s="2217"/>
      <c r="BJ216" s="2217"/>
      <c r="BK216" s="2218">
        <f t="shared" ref="BK216:BK217" si="180">SUM(BL216:BO216)</f>
        <v>0</v>
      </c>
      <c r="BL216" s="2217"/>
      <c r="BM216" s="2217"/>
      <c r="BN216" s="2217"/>
      <c r="BO216" s="2217"/>
      <c r="BP216" s="2217"/>
      <c r="BQ216" s="2218">
        <f t="shared" ref="BQ216:BQ217" si="181">SUM(BR216:BU216)</f>
        <v>0</v>
      </c>
      <c r="BR216" s="2217"/>
      <c r="BS216" s="2217"/>
      <c r="BT216" s="2217"/>
    </row>
    <row r="217" spans="1:72">
      <c r="A217" s="2215" t="s">
        <v>2196</v>
      </c>
      <c r="B217" s="2216" t="s">
        <v>2167</v>
      </c>
      <c r="C217" s="2218">
        <f t="shared" si="168"/>
        <v>0</v>
      </c>
      <c r="D217" s="2217"/>
      <c r="E217" s="2217"/>
      <c r="F217" s="2217"/>
      <c r="G217" s="2217"/>
      <c r="H217" s="2218">
        <f t="shared" si="169"/>
        <v>0</v>
      </c>
      <c r="I217" s="2217"/>
      <c r="J217" s="2217"/>
      <c r="K217" s="2217"/>
      <c r="L217" s="2217"/>
      <c r="M217" s="2218">
        <f t="shared" si="170"/>
        <v>0</v>
      </c>
      <c r="N217" s="2217"/>
      <c r="O217" s="2217"/>
      <c r="P217" s="2217"/>
      <c r="Q217" s="2217"/>
      <c r="R217" s="2218">
        <f t="shared" si="171"/>
        <v>0</v>
      </c>
      <c r="S217" s="2217"/>
      <c r="T217" s="2217"/>
      <c r="U217" s="2217"/>
      <c r="V217" s="2217"/>
      <c r="W217" s="2218">
        <f t="shared" si="172"/>
        <v>0</v>
      </c>
      <c r="X217" s="2217"/>
      <c r="Y217" s="2217"/>
      <c r="Z217" s="2217"/>
      <c r="AA217" s="2217"/>
      <c r="AB217" s="2218">
        <f t="shared" si="173"/>
        <v>0</v>
      </c>
      <c r="AC217" s="2217"/>
      <c r="AD217" s="2217"/>
      <c r="AE217" s="2217"/>
      <c r="AF217" s="2217"/>
      <c r="AG217" s="2218">
        <f t="shared" si="174"/>
        <v>0</v>
      </c>
      <c r="AH217" s="2217"/>
      <c r="AI217" s="2217"/>
      <c r="AJ217" s="2217"/>
      <c r="AK217" s="2217"/>
      <c r="AL217" s="2218">
        <f t="shared" si="175"/>
        <v>0</v>
      </c>
      <c r="AM217" s="2217"/>
      <c r="AN217" s="2217"/>
      <c r="AO217" s="2217"/>
      <c r="AP217" s="2217"/>
      <c r="AQ217" s="2218">
        <f t="shared" si="176"/>
        <v>0</v>
      </c>
      <c r="AR217" s="2217"/>
      <c r="AS217" s="2217"/>
      <c r="AT217" s="2217"/>
      <c r="AU217" s="2217"/>
      <c r="AV217" s="2218">
        <f t="shared" si="177"/>
        <v>0</v>
      </c>
      <c r="AW217" s="2217"/>
      <c r="AX217" s="2217"/>
      <c r="AY217" s="2217"/>
      <c r="AZ217" s="2217"/>
      <c r="BA217" s="2218">
        <f t="shared" si="178"/>
        <v>0</v>
      </c>
      <c r="BB217" s="2217"/>
      <c r="BC217" s="2217"/>
      <c r="BD217" s="2217"/>
      <c r="BE217" s="2217"/>
      <c r="BF217" s="2218">
        <f t="shared" si="179"/>
        <v>0</v>
      </c>
      <c r="BG217" s="2217"/>
      <c r="BH217" s="2217"/>
      <c r="BI217" s="2217"/>
      <c r="BJ217" s="2217"/>
      <c r="BK217" s="2218">
        <f t="shared" si="180"/>
        <v>0</v>
      </c>
      <c r="BL217" s="2217"/>
      <c r="BM217" s="2217"/>
      <c r="BN217" s="2217"/>
      <c r="BO217" s="2217"/>
      <c r="BP217" s="2217"/>
      <c r="BQ217" s="2218">
        <f t="shared" si="181"/>
        <v>0</v>
      </c>
      <c r="BR217" s="2217"/>
      <c r="BS217" s="2217"/>
      <c r="BT217" s="2217"/>
    </row>
    <row r="218" spans="1:72">
      <c r="A218" s="2215"/>
      <c r="B218" s="2216"/>
      <c r="C218" s="2213"/>
      <c r="D218" s="2213"/>
      <c r="E218" s="2213"/>
      <c r="F218" s="2213"/>
      <c r="G218" s="2213"/>
      <c r="H218" s="2213"/>
      <c r="I218" s="2213"/>
      <c r="J218" s="2213"/>
      <c r="K218" s="2213"/>
      <c r="L218" s="2213"/>
      <c r="M218" s="2213"/>
      <c r="N218" s="2213"/>
      <c r="O218" s="2213"/>
      <c r="P218" s="2213"/>
      <c r="Q218" s="2213"/>
      <c r="R218" s="2213"/>
      <c r="S218" s="2213"/>
      <c r="T218" s="2213"/>
      <c r="U218" s="2213"/>
      <c r="V218" s="2213"/>
      <c r="W218" s="2213"/>
      <c r="X218" s="2213"/>
      <c r="Y218" s="2213"/>
      <c r="Z218" s="2213"/>
      <c r="AA218" s="2213"/>
      <c r="AB218" s="2213"/>
      <c r="AC218" s="2213"/>
      <c r="AD218" s="2213"/>
      <c r="AE218" s="2213"/>
      <c r="AF218" s="2213"/>
      <c r="AG218" s="2213"/>
      <c r="AH218" s="2213"/>
      <c r="AI218" s="2213"/>
      <c r="AJ218" s="2213"/>
      <c r="AK218" s="2213"/>
      <c r="AL218" s="2213"/>
      <c r="AM218" s="2213"/>
      <c r="AN218" s="2213"/>
      <c r="AO218" s="2213"/>
      <c r="AP218" s="2213"/>
      <c r="AQ218" s="2213"/>
      <c r="AR218" s="2213"/>
      <c r="AS218" s="2213"/>
      <c r="AT218" s="2213"/>
      <c r="AU218" s="2213"/>
      <c r="AV218" s="2213"/>
      <c r="AW218" s="2213"/>
      <c r="AX218" s="2213"/>
      <c r="AY218" s="2213"/>
      <c r="AZ218" s="2213"/>
      <c r="BA218" s="2213"/>
      <c r="BB218" s="2213"/>
      <c r="BC218" s="2213"/>
      <c r="BD218" s="2213"/>
      <c r="BE218" s="2213"/>
      <c r="BF218" s="2213"/>
      <c r="BG218" s="2213"/>
      <c r="BH218" s="2213"/>
      <c r="BI218" s="2213"/>
      <c r="BJ218" s="2213"/>
      <c r="BK218" s="2213"/>
      <c r="BL218" s="2213"/>
      <c r="BM218" s="2213"/>
      <c r="BN218" s="2213"/>
      <c r="BO218" s="2213"/>
      <c r="BP218" s="2213"/>
      <c r="BQ218" s="2213"/>
      <c r="BR218" s="2213"/>
      <c r="BS218" s="2213"/>
      <c r="BT218" s="2213"/>
    </row>
    <row r="219" spans="1:72">
      <c r="A219" s="2223" t="s">
        <v>2197</v>
      </c>
      <c r="B219" s="2216"/>
      <c r="C219" s="2213"/>
      <c r="D219" s="2213"/>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2213"/>
      <c r="AB219" s="2213"/>
      <c r="AC219" s="2213"/>
      <c r="AD219" s="2213"/>
      <c r="AE219" s="2213"/>
      <c r="AF219" s="2213"/>
      <c r="AG219" s="2213"/>
      <c r="AH219" s="2213"/>
      <c r="AI219" s="2213"/>
      <c r="AJ219" s="2213"/>
      <c r="AK219" s="2213"/>
      <c r="AL219" s="2213"/>
      <c r="AM219" s="2213"/>
      <c r="AN219" s="2213"/>
      <c r="AO219" s="2213"/>
      <c r="AP219" s="2213"/>
      <c r="AQ219" s="2213"/>
      <c r="AR219" s="2213"/>
      <c r="AS219" s="2213"/>
      <c r="AT219" s="2213"/>
      <c r="AU219" s="2213"/>
      <c r="AV219" s="2213"/>
      <c r="AW219" s="2213"/>
      <c r="AX219" s="2213"/>
      <c r="AY219" s="2213"/>
      <c r="AZ219" s="2213"/>
      <c r="BA219" s="2213"/>
      <c r="BB219" s="2213"/>
      <c r="BC219" s="2213"/>
      <c r="BD219" s="2213"/>
      <c r="BE219" s="2213"/>
      <c r="BF219" s="2213"/>
      <c r="BG219" s="2213"/>
      <c r="BH219" s="2213"/>
      <c r="BI219" s="2213"/>
      <c r="BJ219" s="2213"/>
      <c r="BK219" s="2213"/>
      <c r="BL219" s="2213"/>
      <c r="BM219" s="2213"/>
      <c r="BN219" s="2213"/>
      <c r="BO219" s="2213"/>
      <c r="BP219" s="2213"/>
      <c r="BQ219" s="2213"/>
      <c r="BR219" s="2213"/>
      <c r="BS219" s="2213"/>
      <c r="BT219" s="2213"/>
    </row>
    <row r="220" spans="1:72">
      <c r="A220" s="2215" t="s">
        <v>2198</v>
      </c>
      <c r="B220" s="2216" t="s">
        <v>2167</v>
      </c>
      <c r="C220" s="2218">
        <f t="shared" ref="C220:C222" si="182">SUM(D220:G220)</f>
        <v>0</v>
      </c>
      <c r="D220" s="2217"/>
      <c r="E220" s="2217"/>
      <c r="F220" s="2217"/>
      <c r="G220" s="2217"/>
      <c r="H220" s="2218">
        <f t="shared" ref="H220:H222" si="183">SUM(I220:L220)</f>
        <v>0</v>
      </c>
      <c r="I220" s="2217"/>
      <c r="J220" s="2217"/>
      <c r="K220" s="2217"/>
      <c r="L220" s="2217"/>
      <c r="M220" s="2218">
        <f t="shared" ref="M220:M222" si="184">SUM(N220:Q220)</f>
        <v>0</v>
      </c>
      <c r="N220" s="2217"/>
      <c r="O220" s="2217"/>
      <c r="P220" s="2217"/>
      <c r="Q220" s="2217"/>
      <c r="R220" s="2218">
        <f t="shared" ref="R220:R222" si="185">SUM(S220:V220)</f>
        <v>0</v>
      </c>
      <c r="S220" s="2217"/>
      <c r="T220" s="2217"/>
      <c r="U220" s="2217"/>
      <c r="V220" s="2217"/>
      <c r="W220" s="2218">
        <f t="shared" ref="W220:W222" si="186">SUM(X220:AA220)</f>
        <v>0</v>
      </c>
      <c r="X220" s="2217"/>
      <c r="Y220" s="2217"/>
      <c r="Z220" s="2217"/>
      <c r="AA220" s="2217"/>
      <c r="AB220" s="2218">
        <f t="shared" ref="AB220:AB222" si="187">SUM(AC220:AF220)</f>
        <v>0</v>
      </c>
      <c r="AC220" s="2217"/>
      <c r="AD220" s="2217"/>
      <c r="AE220" s="2217"/>
      <c r="AF220" s="2217"/>
      <c r="AG220" s="2218">
        <f t="shared" ref="AG220:AG222" si="188">SUM(AH220:AK220)</f>
        <v>0</v>
      </c>
      <c r="AH220" s="2217"/>
      <c r="AI220" s="2217"/>
      <c r="AJ220" s="2217"/>
      <c r="AK220" s="2217"/>
      <c r="AL220" s="2218">
        <f t="shared" ref="AL220:AL222" si="189">SUM(AM220:AP220)</f>
        <v>0</v>
      </c>
      <c r="AM220" s="2217"/>
      <c r="AN220" s="2217"/>
      <c r="AO220" s="2217"/>
      <c r="AP220" s="2217"/>
      <c r="AQ220" s="2218">
        <f t="shared" ref="AQ220:AQ222" si="190">SUM(AR220:AU220)</f>
        <v>0</v>
      </c>
      <c r="AR220" s="2217"/>
      <c r="AS220" s="2217"/>
      <c r="AT220" s="2217"/>
      <c r="AU220" s="2217"/>
      <c r="AV220" s="2218">
        <f t="shared" ref="AV220:AV222" si="191">SUM(AW220:AZ220)</f>
        <v>0</v>
      </c>
      <c r="AW220" s="2217"/>
      <c r="AX220" s="2217"/>
      <c r="AY220" s="2217"/>
      <c r="AZ220" s="2217"/>
      <c r="BA220" s="2218">
        <f t="shared" ref="BA220:BA222" si="192">SUM(BB220:BE220)</f>
        <v>0</v>
      </c>
      <c r="BB220" s="2217"/>
      <c r="BC220" s="2217"/>
      <c r="BD220" s="2217"/>
      <c r="BE220" s="2217"/>
      <c r="BF220" s="2218">
        <f t="shared" ref="BF220:BF222" si="193">SUM(BG220:BJ220)</f>
        <v>0</v>
      </c>
      <c r="BG220" s="2217"/>
      <c r="BH220" s="2217"/>
      <c r="BI220" s="2217"/>
      <c r="BJ220" s="2217"/>
      <c r="BK220" s="2218">
        <f t="shared" ref="BK220:BK222" si="194">SUM(BL220:BO220)</f>
        <v>0</v>
      </c>
      <c r="BL220" s="2217"/>
      <c r="BM220" s="2217"/>
      <c r="BN220" s="2217"/>
      <c r="BO220" s="2217"/>
      <c r="BP220" s="2217"/>
      <c r="BQ220" s="2218">
        <f t="shared" ref="BQ220:BQ222" si="195">SUM(BR220:BU220)</f>
        <v>0</v>
      </c>
      <c r="BR220" s="2217"/>
      <c r="BS220" s="2217"/>
      <c r="BT220" s="2217"/>
    </row>
    <row r="221" spans="1:72">
      <c r="A221" s="2215" t="s">
        <v>2199</v>
      </c>
      <c r="B221" s="2216" t="s">
        <v>2167</v>
      </c>
      <c r="C221" s="2218">
        <f t="shared" si="182"/>
        <v>0</v>
      </c>
      <c r="D221" s="2217"/>
      <c r="E221" s="2217"/>
      <c r="F221" s="2217"/>
      <c r="G221" s="2217"/>
      <c r="H221" s="2218">
        <f t="shared" si="183"/>
        <v>0</v>
      </c>
      <c r="I221" s="2217"/>
      <c r="J221" s="2217"/>
      <c r="K221" s="2217"/>
      <c r="L221" s="2217"/>
      <c r="M221" s="2218">
        <f t="shared" si="184"/>
        <v>0</v>
      </c>
      <c r="N221" s="2217"/>
      <c r="O221" s="2217"/>
      <c r="P221" s="2217"/>
      <c r="Q221" s="2217"/>
      <c r="R221" s="2218">
        <f t="shared" si="185"/>
        <v>0</v>
      </c>
      <c r="S221" s="2217"/>
      <c r="T221" s="2217"/>
      <c r="U221" s="2217"/>
      <c r="V221" s="2217"/>
      <c r="W221" s="2218">
        <f t="shared" si="186"/>
        <v>0</v>
      </c>
      <c r="X221" s="2217"/>
      <c r="Y221" s="2217"/>
      <c r="Z221" s="2217"/>
      <c r="AA221" s="2217"/>
      <c r="AB221" s="2218">
        <f t="shared" si="187"/>
        <v>0</v>
      </c>
      <c r="AC221" s="2217"/>
      <c r="AD221" s="2217"/>
      <c r="AE221" s="2217"/>
      <c r="AF221" s="2217"/>
      <c r="AG221" s="2218">
        <f t="shared" si="188"/>
        <v>0</v>
      </c>
      <c r="AH221" s="2217"/>
      <c r="AI221" s="2217"/>
      <c r="AJ221" s="2217"/>
      <c r="AK221" s="2217"/>
      <c r="AL221" s="2218">
        <f t="shared" si="189"/>
        <v>0</v>
      </c>
      <c r="AM221" s="2217"/>
      <c r="AN221" s="2217"/>
      <c r="AO221" s="2217"/>
      <c r="AP221" s="2217"/>
      <c r="AQ221" s="2218">
        <f t="shared" si="190"/>
        <v>0</v>
      </c>
      <c r="AR221" s="2217"/>
      <c r="AS221" s="2217"/>
      <c r="AT221" s="2217"/>
      <c r="AU221" s="2217"/>
      <c r="AV221" s="2218">
        <f t="shared" si="191"/>
        <v>0</v>
      </c>
      <c r="AW221" s="2217"/>
      <c r="AX221" s="2217"/>
      <c r="AY221" s="2217"/>
      <c r="AZ221" s="2217"/>
      <c r="BA221" s="2218">
        <f t="shared" si="192"/>
        <v>0</v>
      </c>
      <c r="BB221" s="2217"/>
      <c r="BC221" s="2217"/>
      <c r="BD221" s="2217"/>
      <c r="BE221" s="2217"/>
      <c r="BF221" s="2218">
        <f t="shared" si="193"/>
        <v>0</v>
      </c>
      <c r="BG221" s="2217"/>
      <c r="BH221" s="2217"/>
      <c r="BI221" s="2217"/>
      <c r="BJ221" s="2217"/>
      <c r="BK221" s="2218">
        <f t="shared" si="194"/>
        <v>0</v>
      </c>
      <c r="BL221" s="2217"/>
      <c r="BM221" s="2217"/>
      <c r="BN221" s="2217"/>
      <c r="BO221" s="2217"/>
      <c r="BP221" s="2217"/>
      <c r="BQ221" s="2218">
        <f t="shared" si="195"/>
        <v>0</v>
      </c>
      <c r="BR221" s="2217"/>
      <c r="BS221" s="2217"/>
      <c r="BT221" s="2217"/>
    </row>
    <row r="222" spans="1:72">
      <c r="A222" s="2215" t="s">
        <v>2200</v>
      </c>
      <c r="B222" s="2216" t="s">
        <v>2167</v>
      </c>
      <c r="C222" s="2218">
        <f t="shared" si="182"/>
        <v>0</v>
      </c>
      <c r="D222" s="2217"/>
      <c r="E222" s="2217"/>
      <c r="F222" s="2217"/>
      <c r="G222" s="2217"/>
      <c r="H222" s="2218">
        <f t="shared" si="183"/>
        <v>0</v>
      </c>
      <c r="I222" s="2217"/>
      <c r="J222" s="2217"/>
      <c r="K222" s="2217"/>
      <c r="L222" s="2217"/>
      <c r="M222" s="2218">
        <f t="shared" si="184"/>
        <v>0</v>
      </c>
      <c r="N222" s="2217"/>
      <c r="O222" s="2217"/>
      <c r="P222" s="2217"/>
      <c r="Q222" s="2217"/>
      <c r="R222" s="2218">
        <f t="shared" si="185"/>
        <v>0</v>
      </c>
      <c r="S222" s="2217"/>
      <c r="T222" s="2217"/>
      <c r="U222" s="2217"/>
      <c r="V222" s="2217"/>
      <c r="W222" s="2218">
        <f t="shared" si="186"/>
        <v>0</v>
      </c>
      <c r="X222" s="2217"/>
      <c r="Y222" s="2217"/>
      <c r="Z222" s="2217"/>
      <c r="AA222" s="2217"/>
      <c r="AB222" s="2218">
        <f t="shared" si="187"/>
        <v>0</v>
      </c>
      <c r="AC222" s="2217"/>
      <c r="AD222" s="2217"/>
      <c r="AE222" s="2217"/>
      <c r="AF222" s="2217"/>
      <c r="AG222" s="2218">
        <f t="shared" si="188"/>
        <v>0</v>
      </c>
      <c r="AH222" s="2217"/>
      <c r="AI222" s="2217"/>
      <c r="AJ222" s="2217"/>
      <c r="AK222" s="2217"/>
      <c r="AL222" s="2218">
        <f t="shared" si="189"/>
        <v>0</v>
      </c>
      <c r="AM222" s="2217"/>
      <c r="AN222" s="2217"/>
      <c r="AO222" s="2217"/>
      <c r="AP222" s="2217"/>
      <c r="AQ222" s="2218">
        <f t="shared" si="190"/>
        <v>0</v>
      </c>
      <c r="AR222" s="2217"/>
      <c r="AS222" s="2217"/>
      <c r="AT222" s="2217"/>
      <c r="AU222" s="2217"/>
      <c r="AV222" s="2218">
        <f t="shared" si="191"/>
        <v>0</v>
      </c>
      <c r="AW222" s="2217"/>
      <c r="AX222" s="2217"/>
      <c r="AY222" s="2217"/>
      <c r="AZ222" s="2217"/>
      <c r="BA222" s="2218">
        <f t="shared" si="192"/>
        <v>0</v>
      </c>
      <c r="BB222" s="2217"/>
      <c r="BC222" s="2217"/>
      <c r="BD222" s="2217"/>
      <c r="BE222" s="2217"/>
      <c r="BF222" s="2218">
        <f t="shared" si="193"/>
        <v>0</v>
      </c>
      <c r="BG222" s="2217"/>
      <c r="BH222" s="2217"/>
      <c r="BI222" s="2217"/>
      <c r="BJ222" s="2217"/>
      <c r="BK222" s="2218">
        <f t="shared" si="194"/>
        <v>0</v>
      </c>
      <c r="BL222" s="2217"/>
      <c r="BM222" s="2217"/>
      <c r="BN222" s="2217"/>
      <c r="BO222" s="2217"/>
      <c r="BP222" s="2217"/>
      <c r="BQ222" s="2218">
        <f t="shared" si="195"/>
        <v>0</v>
      </c>
      <c r="BR222" s="2217"/>
      <c r="BS222" s="2217"/>
      <c r="BT222" s="2217"/>
    </row>
    <row r="223" spans="1:72">
      <c r="A223" s="2215"/>
      <c r="B223" s="2216"/>
      <c r="C223" s="2213"/>
      <c r="D223" s="2213"/>
      <c r="E223" s="2213"/>
      <c r="F223" s="2213"/>
      <c r="G223" s="2213"/>
      <c r="H223" s="2213"/>
      <c r="I223" s="2213"/>
      <c r="J223" s="2213"/>
      <c r="K223" s="2213"/>
      <c r="L223" s="2213"/>
      <c r="M223" s="2213"/>
      <c r="N223" s="2213"/>
      <c r="O223" s="2213"/>
      <c r="P223" s="2213"/>
      <c r="Q223" s="2213"/>
      <c r="R223" s="2213"/>
      <c r="S223" s="2213"/>
      <c r="T223" s="2213"/>
      <c r="U223" s="2213"/>
      <c r="V223" s="2213"/>
      <c r="W223" s="2213"/>
      <c r="X223" s="2213"/>
      <c r="Y223" s="2213"/>
      <c r="Z223" s="2213"/>
      <c r="AA223" s="2213"/>
      <c r="AB223" s="2213"/>
      <c r="AC223" s="2213"/>
      <c r="AD223" s="2213"/>
      <c r="AE223" s="2213"/>
      <c r="AF223" s="2213"/>
      <c r="AG223" s="2213"/>
      <c r="AH223" s="2213"/>
      <c r="AI223" s="2213"/>
      <c r="AJ223" s="2213"/>
      <c r="AK223" s="2213"/>
      <c r="AL223" s="2213"/>
      <c r="AM223" s="2213"/>
      <c r="AN223" s="2213"/>
      <c r="AO223" s="2213"/>
      <c r="AP223" s="2213"/>
      <c r="AQ223" s="2213"/>
      <c r="AR223" s="2213"/>
      <c r="AS223" s="2213"/>
      <c r="AT223" s="2213"/>
      <c r="AU223" s="2213"/>
      <c r="AV223" s="2213"/>
      <c r="AW223" s="2213"/>
      <c r="AX223" s="2213"/>
      <c r="AY223" s="2213"/>
      <c r="AZ223" s="2213"/>
      <c r="BA223" s="2213"/>
      <c r="BB223" s="2213"/>
      <c r="BC223" s="2213"/>
      <c r="BD223" s="2213"/>
      <c r="BE223" s="2213"/>
      <c r="BF223" s="2213"/>
      <c r="BG223" s="2213"/>
      <c r="BH223" s="2213"/>
      <c r="BI223" s="2213"/>
      <c r="BJ223" s="2213"/>
      <c r="BK223" s="2213"/>
      <c r="BL223" s="2213"/>
      <c r="BM223" s="2213"/>
      <c r="BN223" s="2213"/>
      <c r="BO223" s="2213"/>
      <c r="BP223" s="2213"/>
      <c r="BQ223" s="2213"/>
      <c r="BR223" s="2213"/>
      <c r="BS223" s="2213"/>
      <c r="BT223" s="2213"/>
    </row>
    <row r="224" spans="1:72">
      <c r="A224" s="2223" t="s">
        <v>2201</v>
      </c>
      <c r="B224" s="2216"/>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3"/>
      <c r="BE224" s="2213"/>
      <c r="BF224" s="2213"/>
      <c r="BG224" s="2213"/>
      <c r="BH224" s="2213"/>
      <c r="BI224" s="2213"/>
      <c r="BJ224" s="2213"/>
      <c r="BK224" s="2213"/>
      <c r="BL224" s="2213"/>
      <c r="BM224" s="2213"/>
      <c r="BN224" s="2213"/>
      <c r="BO224" s="2213"/>
      <c r="BP224" s="2213"/>
      <c r="BQ224" s="2213"/>
      <c r="BR224" s="2213"/>
      <c r="BS224" s="2213"/>
      <c r="BT224" s="2213"/>
    </row>
    <row r="225" spans="1:72">
      <c r="A225" s="2215" t="s">
        <v>2202</v>
      </c>
      <c r="B225" s="2216" t="s">
        <v>2167</v>
      </c>
      <c r="C225" s="2218">
        <f t="shared" ref="C225:C239" si="196">SUM(D225:G225)</f>
        <v>0</v>
      </c>
      <c r="D225" s="2217"/>
      <c r="E225" s="2217"/>
      <c r="F225" s="2217"/>
      <c r="G225" s="2217"/>
      <c r="H225" s="2218">
        <f t="shared" ref="H225:H239" si="197">SUM(I225:L225)</f>
        <v>0</v>
      </c>
      <c r="I225" s="2217"/>
      <c r="J225" s="2217"/>
      <c r="K225" s="2217"/>
      <c r="L225" s="2217"/>
      <c r="M225" s="2218">
        <f t="shared" ref="M225:M239" si="198">SUM(N225:Q225)</f>
        <v>0</v>
      </c>
      <c r="N225" s="2217"/>
      <c r="O225" s="2217"/>
      <c r="P225" s="2217"/>
      <c r="Q225" s="2217"/>
      <c r="R225" s="2218">
        <f t="shared" ref="R225:R239" si="199">SUM(S225:V225)</f>
        <v>0</v>
      </c>
      <c r="S225" s="2217"/>
      <c r="T225" s="2217"/>
      <c r="U225" s="2217"/>
      <c r="V225" s="2217"/>
      <c r="W225" s="2218">
        <f t="shared" ref="W225:W239" si="200">SUM(X225:AA225)</f>
        <v>0</v>
      </c>
      <c r="X225" s="2217"/>
      <c r="Y225" s="2217"/>
      <c r="Z225" s="2217"/>
      <c r="AA225" s="2217"/>
      <c r="AB225" s="2218">
        <f t="shared" ref="AB225:AB239" si="201">SUM(AC225:AF225)</f>
        <v>0</v>
      </c>
      <c r="AC225" s="2217"/>
      <c r="AD225" s="2217"/>
      <c r="AE225" s="2217"/>
      <c r="AF225" s="2217"/>
      <c r="AG225" s="2218">
        <f t="shared" ref="AG225:AG239" si="202">SUM(AH225:AK225)</f>
        <v>0</v>
      </c>
      <c r="AH225" s="2217"/>
      <c r="AI225" s="2217"/>
      <c r="AJ225" s="2217"/>
      <c r="AK225" s="2217"/>
      <c r="AL225" s="2218">
        <f t="shared" ref="AL225:AL239" si="203">SUM(AM225:AP225)</f>
        <v>0</v>
      </c>
      <c r="AM225" s="2217"/>
      <c r="AN225" s="2217"/>
      <c r="AO225" s="2217"/>
      <c r="AP225" s="2217"/>
      <c r="AQ225" s="2218">
        <f t="shared" ref="AQ225:AQ239" si="204">SUM(AR225:AU225)</f>
        <v>0</v>
      </c>
      <c r="AR225" s="2217"/>
      <c r="AS225" s="2217"/>
      <c r="AT225" s="2217"/>
      <c r="AU225" s="2217"/>
      <c r="AV225" s="2218">
        <f t="shared" ref="AV225:AV239" si="205">SUM(AW225:AZ225)</f>
        <v>0</v>
      </c>
      <c r="AW225" s="2217"/>
      <c r="AX225" s="2217"/>
      <c r="AY225" s="2217"/>
      <c r="AZ225" s="2217"/>
      <c r="BA225" s="2218">
        <f t="shared" ref="BA225:BA239" si="206">SUM(BB225:BE225)</f>
        <v>0</v>
      </c>
      <c r="BB225" s="2217"/>
      <c r="BC225" s="2217"/>
      <c r="BD225" s="2217"/>
      <c r="BE225" s="2217"/>
      <c r="BF225" s="2218">
        <f t="shared" ref="BF225:BF239" si="207">SUM(BG225:BJ225)</f>
        <v>0</v>
      </c>
      <c r="BG225" s="2217"/>
      <c r="BH225" s="2217"/>
      <c r="BI225" s="2217"/>
      <c r="BJ225" s="2217"/>
      <c r="BK225" s="2218">
        <f t="shared" ref="BK225:BK239" si="208">SUM(BL225:BO225)</f>
        <v>0</v>
      </c>
      <c r="BL225" s="2217"/>
      <c r="BM225" s="2217"/>
      <c r="BN225" s="2217"/>
      <c r="BO225" s="2217"/>
      <c r="BP225" s="2217"/>
      <c r="BQ225" s="2218">
        <f t="shared" ref="BQ225:BQ239" si="209">SUM(BR225:BU225)</f>
        <v>0</v>
      </c>
      <c r="BR225" s="2217"/>
      <c r="BS225" s="2217"/>
      <c r="BT225" s="2217"/>
    </row>
    <row r="226" spans="1:72">
      <c r="A226" s="2215" t="s">
        <v>1953</v>
      </c>
      <c r="B226" s="2216" t="s">
        <v>2167</v>
      </c>
      <c r="C226" s="2218">
        <f t="shared" si="196"/>
        <v>0</v>
      </c>
      <c r="D226" s="2217"/>
      <c r="E226" s="2217"/>
      <c r="F226" s="2217"/>
      <c r="G226" s="2217"/>
      <c r="H226" s="2218">
        <f t="shared" si="197"/>
        <v>0</v>
      </c>
      <c r="I226" s="2217"/>
      <c r="J226" s="2217"/>
      <c r="K226" s="2217"/>
      <c r="L226" s="2217"/>
      <c r="M226" s="2218">
        <f t="shared" si="198"/>
        <v>0</v>
      </c>
      <c r="N226" s="2217"/>
      <c r="O226" s="2217"/>
      <c r="P226" s="2217"/>
      <c r="Q226" s="2217"/>
      <c r="R226" s="2218">
        <f t="shared" si="199"/>
        <v>0</v>
      </c>
      <c r="S226" s="2217"/>
      <c r="T226" s="2217"/>
      <c r="U226" s="2217"/>
      <c r="V226" s="2217"/>
      <c r="W226" s="2218">
        <f t="shared" si="200"/>
        <v>0</v>
      </c>
      <c r="X226" s="2217"/>
      <c r="Y226" s="2217"/>
      <c r="Z226" s="2217"/>
      <c r="AA226" s="2217"/>
      <c r="AB226" s="2218">
        <f t="shared" si="201"/>
        <v>0</v>
      </c>
      <c r="AC226" s="2217"/>
      <c r="AD226" s="2217"/>
      <c r="AE226" s="2217"/>
      <c r="AF226" s="2217"/>
      <c r="AG226" s="2218">
        <f t="shared" si="202"/>
        <v>0</v>
      </c>
      <c r="AH226" s="2217"/>
      <c r="AI226" s="2217"/>
      <c r="AJ226" s="2217"/>
      <c r="AK226" s="2217"/>
      <c r="AL226" s="2218">
        <f t="shared" si="203"/>
        <v>0</v>
      </c>
      <c r="AM226" s="2217"/>
      <c r="AN226" s="2217"/>
      <c r="AO226" s="2217"/>
      <c r="AP226" s="2217"/>
      <c r="AQ226" s="2218">
        <f t="shared" si="204"/>
        <v>0</v>
      </c>
      <c r="AR226" s="2217"/>
      <c r="AS226" s="2217"/>
      <c r="AT226" s="2217"/>
      <c r="AU226" s="2217"/>
      <c r="AV226" s="2218">
        <f t="shared" si="205"/>
        <v>0</v>
      </c>
      <c r="AW226" s="2217"/>
      <c r="AX226" s="2217"/>
      <c r="AY226" s="2217"/>
      <c r="AZ226" s="2217"/>
      <c r="BA226" s="2218">
        <f t="shared" si="206"/>
        <v>0</v>
      </c>
      <c r="BB226" s="2217"/>
      <c r="BC226" s="2217"/>
      <c r="BD226" s="2217"/>
      <c r="BE226" s="2217"/>
      <c r="BF226" s="2218">
        <f t="shared" si="207"/>
        <v>0</v>
      </c>
      <c r="BG226" s="2217"/>
      <c r="BH226" s="2217"/>
      <c r="BI226" s="2217"/>
      <c r="BJ226" s="2217"/>
      <c r="BK226" s="2218">
        <f t="shared" si="208"/>
        <v>0</v>
      </c>
      <c r="BL226" s="2217"/>
      <c r="BM226" s="2217"/>
      <c r="BN226" s="2217"/>
      <c r="BO226" s="2217"/>
      <c r="BP226" s="2217"/>
      <c r="BQ226" s="2218">
        <f t="shared" si="209"/>
        <v>0</v>
      </c>
      <c r="BR226" s="2217"/>
      <c r="BS226" s="2217"/>
      <c r="BT226" s="2217"/>
    </row>
    <row r="227" spans="1:72">
      <c r="A227" s="2215" t="s">
        <v>1954</v>
      </c>
      <c r="B227" s="2216" t="s">
        <v>2167</v>
      </c>
      <c r="C227" s="2218">
        <f t="shared" si="196"/>
        <v>0</v>
      </c>
      <c r="D227" s="2217"/>
      <c r="E227" s="2217"/>
      <c r="F227" s="2217"/>
      <c r="G227" s="2217"/>
      <c r="H227" s="2218">
        <f t="shared" si="197"/>
        <v>0</v>
      </c>
      <c r="I227" s="2217"/>
      <c r="J227" s="2217"/>
      <c r="K227" s="2217"/>
      <c r="L227" s="2217"/>
      <c r="M227" s="2218">
        <f t="shared" si="198"/>
        <v>0</v>
      </c>
      <c r="N227" s="2217"/>
      <c r="O227" s="2217"/>
      <c r="P227" s="2217"/>
      <c r="Q227" s="2217"/>
      <c r="R227" s="2218">
        <f t="shared" si="199"/>
        <v>0</v>
      </c>
      <c r="S227" s="2217"/>
      <c r="T227" s="2217"/>
      <c r="U227" s="2217"/>
      <c r="V227" s="2217"/>
      <c r="W227" s="2218">
        <f t="shared" si="200"/>
        <v>0</v>
      </c>
      <c r="X227" s="2217"/>
      <c r="Y227" s="2217"/>
      <c r="Z227" s="2217"/>
      <c r="AA227" s="2217"/>
      <c r="AB227" s="2218">
        <f t="shared" si="201"/>
        <v>0</v>
      </c>
      <c r="AC227" s="2217"/>
      <c r="AD227" s="2217"/>
      <c r="AE227" s="2217"/>
      <c r="AF227" s="2217"/>
      <c r="AG227" s="2218">
        <f t="shared" si="202"/>
        <v>0</v>
      </c>
      <c r="AH227" s="2217"/>
      <c r="AI227" s="2217"/>
      <c r="AJ227" s="2217"/>
      <c r="AK227" s="2217"/>
      <c r="AL227" s="2218">
        <f t="shared" si="203"/>
        <v>0</v>
      </c>
      <c r="AM227" s="2217"/>
      <c r="AN227" s="2217"/>
      <c r="AO227" s="2217"/>
      <c r="AP227" s="2217"/>
      <c r="AQ227" s="2218">
        <f t="shared" si="204"/>
        <v>0</v>
      </c>
      <c r="AR227" s="2217"/>
      <c r="AS227" s="2217"/>
      <c r="AT227" s="2217"/>
      <c r="AU227" s="2217"/>
      <c r="AV227" s="2218">
        <f t="shared" si="205"/>
        <v>0</v>
      </c>
      <c r="AW227" s="2217"/>
      <c r="AX227" s="2217"/>
      <c r="AY227" s="2217"/>
      <c r="AZ227" s="2217"/>
      <c r="BA227" s="2218">
        <f t="shared" si="206"/>
        <v>0</v>
      </c>
      <c r="BB227" s="2217"/>
      <c r="BC227" s="2217"/>
      <c r="BD227" s="2217"/>
      <c r="BE227" s="2217"/>
      <c r="BF227" s="2218">
        <f t="shared" si="207"/>
        <v>0</v>
      </c>
      <c r="BG227" s="2217"/>
      <c r="BH227" s="2217"/>
      <c r="BI227" s="2217"/>
      <c r="BJ227" s="2217"/>
      <c r="BK227" s="2218">
        <f t="shared" si="208"/>
        <v>0</v>
      </c>
      <c r="BL227" s="2217"/>
      <c r="BM227" s="2217"/>
      <c r="BN227" s="2217"/>
      <c r="BO227" s="2217"/>
      <c r="BP227" s="2217"/>
      <c r="BQ227" s="2218">
        <f t="shared" si="209"/>
        <v>0</v>
      </c>
      <c r="BR227" s="2217"/>
      <c r="BS227" s="2217"/>
      <c r="BT227" s="2217"/>
    </row>
    <row r="228" spans="1:72">
      <c r="A228" s="2215" t="s">
        <v>2203</v>
      </c>
      <c r="B228" s="2216" t="s">
        <v>2167</v>
      </c>
      <c r="C228" s="2218">
        <f t="shared" si="196"/>
        <v>0</v>
      </c>
      <c r="D228" s="2217"/>
      <c r="E228" s="2217"/>
      <c r="F228" s="2217"/>
      <c r="G228" s="2217"/>
      <c r="H228" s="2218">
        <f t="shared" si="197"/>
        <v>0</v>
      </c>
      <c r="I228" s="2217"/>
      <c r="J228" s="2217"/>
      <c r="K228" s="2217"/>
      <c r="L228" s="2217"/>
      <c r="M228" s="2218">
        <f t="shared" si="198"/>
        <v>0</v>
      </c>
      <c r="N228" s="2217"/>
      <c r="O228" s="2217"/>
      <c r="P228" s="2217"/>
      <c r="Q228" s="2217"/>
      <c r="R228" s="2218">
        <f t="shared" si="199"/>
        <v>0</v>
      </c>
      <c r="S228" s="2217"/>
      <c r="T228" s="2217"/>
      <c r="U228" s="2217"/>
      <c r="V228" s="2217"/>
      <c r="W228" s="2218">
        <f t="shared" si="200"/>
        <v>0</v>
      </c>
      <c r="X228" s="2217"/>
      <c r="Y228" s="2217"/>
      <c r="Z228" s="2217"/>
      <c r="AA228" s="2217"/>
      <c r="AB228" s="2218">
        <f t="shared" si="201"/>
        <v>0</v>
      </c>
      <c r="AC228" s="2217"/>
      <c r="AD228" s="2217"/>
      <c r="AE228" s="2217"/>
      <c r="AF228" s="2217"/>
      <c r="AG228" s="2218">
        <f t="shared" si="202"/>
        <v>0</v>
      </c>
      <c r="AH228" s="2217"/>
      <c r="AI228" s="2217"/>
      <c r="AJ228" s="2217"/>
      <c r="AK228" s="2217"/>
      <c r="AL228" s="2218">
        <f t="shared" si="203"/>
        <v>0</v>
      </c>
      <c r="AM228" s="2217"/>
      <c r="AN228" s="2217"/>
      <c r="AO228" s="2217"/>
      <c r="AP228" s="2217"/>
      <c r="AQ228" s="2218">
        <f t="shared" si="204"/>
        <v>0</v>
      </c>
      <c r="AR228" s="2217"/>
      <c r="AS228" s="2217"/>
      <c r="AT228" s="2217"/>
      <c r="AU228" s="2217"/>
      <c r="AV228" s="2218">
        <f t="shared" si="205"/>
        <v>0</v>
      </c>
      <c r="AW228" s="2217"/>
      <c r="AX228" s="2217"/>
      <c r="AY228" s="2217"/>
      <c r="AZ228" s="2217"/>
      <c r="BA228" s="2218">
        <f t="shared" si="206"/>
        <v>0</v>
      </c>
      <c r="BB228" s="2217"/>
      <c r="BC228" s="2217"/>
      <c r="BD228" s="2217"/>
      <c r="BE228" s="2217"/>
      <c r="BF228" s="2218">
        <f t="shared" si="207"/>
        <v>0</v>
      </c>
      <c r="BG228" s="2217"/>
      <c r="BH228" s="2217"/>
      <c r="BI228" s="2217"/>
      <c r="BJ228" s="2217"/>
      <c r="BK228" s="2218">
        <f t="shared" si="208"/>
        <v>0</v>
      </c>
      <c r="BL228" s="2217"/>
      <c r="BM228" s="2217"/>
      <c r="BN228" s="2217"/>
      <c r="BO228" s="2217"/>
      <c r="BP228" s="2217"/>
      <c r="BQ228" s="2218">
        <f t="shared" si="209"/>
        <v>0</v>
      </c>
      <c r="BR228" s="2217"/>
      <c r="BS228" s="2217"/>
      <c r="BT228" s="2217"/>
    </row>
    <row r="229" spans="1:72">
      <c r="A229" s="2215" t="s">
        <v>1949</v>
      </c>
      <c r="B229" s="2216" t="s">
        <v>2167</v>
      </c>
      <c r="C229" s="2218">
        <f t="shared" si="196"/>
        <v>0</v>
      </c>
      <c r="D229" s="2217"/>
      <c r="E229" s="2217"/>
      <c r="F229" s="2217"/>
      <c r="G229" s="2217"/>
      <c r="H229" s="2218">
        <f t="shared" si="197"/>
        <v>0</v>
      </c>
      <c r="I229" s="2217"/>
      <c r="J229" s="2217"/>
      <c r="K229" s="2217"/>
      <c r="L229" s="2217"/>
      <c r="M229" s="2218">
        <f t="shared" si="198"/>
        <v>0</v>
      </c>
      <c r="N229" s="2217"/>
      <c r="O229" s="2217"/>
      <c r="P229" s="2217"/>
      <c r="Q229" s="2217"/>
      <c r="R229" s="2218">
        <f t="shared" si="199"/>
        <v>0</v>
      </c>
      <c r="S229" s="2217"/>
      <c r="T229" s="2217"/>
      <c r="U229" s="2217"/>
      <c r="V229" s="2217"/>
      <c r="W229" s="2218">
        <f t="shared" si="200"/>
        <v>0</v>
      </c>
      <c r="X229" s="2217"/>
      <c r="Y229" s="2217"/>
      <c r="Z229" s="2217"/>
      <c r="AA229" s="2217"/>
      <c r="AB229" s="2218">
        <f t="shared" si="201"/>
        <v>0</v>
      </c>
      <c r="AC229" s="2217"/>
      <c r="AD229" s="2217"/>
      <c r="AE229" s="2217"/>
      <c r="AF229" s="2217"/>
      <c r="AG229" s="2218">
        <f t="shared" si="202"/>
        <v>0</v>
      </c>
      <c r="AH229" s="2217"/>
      <c r="AI229" s="2217"/>
      <c r="AJ229" s="2217"/>
      <c r="AK229" s="2217"/>
      <c r="AL229" s="2218">
        <f t="shared" si="203"/>
        <v>0</v>
      </c>
      <c r="AM229" s="2217"/>
      <c r="AN229" s="2217"/>
      <c r="AO229" s="2217"/>
      <c r="AP229" s="2217"/>
      <c r="AQ229" s="2218">
        <f t="shared" si="204"/>
        <v>0</v>
      </c>
      <c r="AR229" s="2217"/>
      <c r="AS229" s="2217"/>
      <c r="AT229" s="2217"/>
      <c r="AU229" s="2217"/>
      <c r="AV229" s="2218">
        <f t="shared" si="205"/>
        <v>0</v>
      </c>
      <c r="AW229" s="2217"/>
      <c r="AX229" s="2217"/>
      <c r="AY229" s="2217"/>
      <c r="AZ229" s="2217"/>
      <c r="BA229" s="2218">
        <f t="shared" si="206"/>
        <v>0</v>
      </c>
      <c r="BB229" s="2217"/>
      <c r="BC229" s="2217"/>
      <c r="BD229" s="2217"/>
      <c r="BE229" s="2217"/>
      <c r="BF229" s="2218">
        <f t="shared" si="207"/>
        <v>0</v>
      </c>
      <c r="BG229" s="2217"/>
      <c r="BH229" s="2217"/>
      <c r="BI229" s="2217"/>
      <c r="BJ229" s="2217"/>
      <c r="BK229" s="2218">
        <f t="shared" si="208"/>
        <v>0</v>
      </c>
      <c r="BL229" s="2217"/>
      <c r="BM229" s="2217"/>
      <c r="BN229" s="2217"/>
      <c r="BO229" s="2217"/>
      <c r="BP229" s="2217"/>
      <c r="BQ229" s="2218">
        <f t="shared" si="209"/>
        <v>0</v>
      </c>
      <c r="BR229" s="2217"/>
      <c r="BS229" s="2217"/>
      <c r="BT229" s="2217"/>
    </row>
    <row r="230" spans="1:72">
      <c r="A230" s="2215" t="s">
        <v>1950</v>
      </c>
      <c r="B230" s="2216" t="s">
        <v>2167</v>
      </c>
      <c r="C230" s="2218">
        <f t="shared" si="196"/>
        <v>0</v>
      </c>
      <c r="D230" s="2217"/>
      <c r="E230" s="2217"/>
      <c r="F230" s="2217"/>
      <c r="G230" s="2217"/>
      <c r="H230" s="2218">
        <f t="shared" si="197"/>
        <v>0</v>
      </c>
      <c r="I230" s="2217"/>
      <c r="J230" s="2217"/>
      <c r="K230" s="2217"/>
      <c r="L230" s="2217"/>
      <c r="M230" s="2218">
        <f t="shared" si="198"/>
        <v>0</v>
      </c>
      <c r="N230" s="2217"/>
      <c r="O230" s="2217"/>
      <c r="P230" s="2217"/>
      <c r="Q230" s="2217"/>
      <c r="R230" s="2218">
        <f t="shared" si="199"/>
        <v>0</v>
      </c>
      <c r="S230" s="2217"/>
      <c r="T230" s="2217"/>
      <c r="U230" s="2217"/>
      <c r="V230" s="2217"/>
      <c r="W230" s="2218">
        <f t="shared" si="200"/>
        <v>0</v>
      </c>
      <c r="X230" s="2217"/>
      <c r="Y230" s="2217"/>
      <c r="Z230" s="2217"/>
      <c r="AA230" s="2217"/>
      <c r="AB230" s="2218">
        <f t="shared" si="201"/>
        <v>0</v>
      </c>
      <c r="AC230" s="2217"/>
      <c r="AD230" s="2217"/>
      <c r="AE230" s="2217"/>
      <c r="AF230" s="2217"/>
      <c r="AG230" s="2218">
        <f t="shared" si="202"/>
        <v>0</v>
      </c>
      <c r="AH230" s="2217"/>
      <c r="AI230" s="2217"/>
      <c r="AJ230" s="2217"/>
      <c r="AK230" s="2217"/>
      <c r="AL230" s="2218">
        <f t="shared" si="203"/>
        <v>0</v>
      </c>
      <c r="AM230" s="2217"/>
      <c r="AN230" s="2217"/>
      <c r="AO230" s="2217"/>
      <c r="AP230" s="2217"/>
      <c r="AQ230" s="2218">
        <f t="shared" si="204"/>
        <v>0</v>
      </c>
      <c r="AR230" s="2217"/>
      <c r="AS230" s="2217"/>
      <c r="AT230" s="2217"/>
      <c r="AU230" s="2217"/>
      <c r="AV230" s="2218">
        <f t="shared" si="205"/>
        <v>0</v>
      </c>
      <c r="AW230" s="2217"/>
      <c r="AX230" s="2217"/>
      <c r="AY230" s="2217"/>
      <c r="AZ230" s="2217"/>
      <c r="BA230" s="2218">
        <f t="shared" si="206"/>
        <v>0</v>
      </c>
      <c r="BB230" s="2217"/>
      <c r="BC230" s="2217"/>
      <c r="BD230" s="2217"/>
      <c r="BE230" s="2217"/>
      <c r="BF230" s="2218">
        <f t="shared" si="207"/>
        <v>0</v>
      </c>
      <c r="BG230" s="2217"/>
      <c r="BH230" s="2217"/>
      <c r="BI230" s="2217"/>
      <c r="BJ230" s="2217"/>
      <c r="BK230" s="2218">
        <f t="shared" si="208"/>
        <v>0</v>
      </c>
      <c r="BL230" s="2217"/>
      <c r="BM230" s="2217"/>
      <c r="BN230" s="2217"/>
      <c r="BO230" s="2217"/>
      <c r="BP230" s="2217"/>
      <c r="BQ230" s="2218">
        <f t="shared" si="209"/>
        <v>0</v>
      </c>
      <c r="BR230" s="2217"/>
      <c r="BS230" s="2217"/>
      <c r="BT230" s="2217"/>
    </row>
    <row r="231" spans="1:72">
      <c r="A231" s="2215" t="s">
        <v>1951</v>
      </c>
      <c r="B231" s="2216" t="s">
        <v>2167</v>
      </c>
      <c r="C231" s="2218">
        <f t="shared" si="196"/>
        <v>0</v>
      </c>
      <c r="D231" s="2217"/>
      <c r="E231" s="2217"/>
      <c r="F231" s="2217"/>
      <c r="G231" s="2217"/>
      <c r="H231" s="2218">
        <f t="shared" si="197"/>
        <v>0</v>
      </c>
      <c r="I231" s="2217"/>
      <c r="J231" s="2217"/>
      <c r="K231" s="2217"/>
      <c r="L231" s="2217"/>
      <c r="M231" s="2218">
        <f t="shared" si="198"/>
        <v>0</v>
      </c>
      <c r="N231" s="2217"/>
      <c r="O231" s="2217"/>
      <c r="P231" s="2217"/>
      <c r="Q231" s="2217"/>
      <c r="R231" s="2218">
        <f t="shared" si="199"/>
        <v>0</v>
      </c>
      <c r="S231" s="2217"/>
      <c r="T231" s="2217"/>
      <c r="U231" s="2217"/>
      <c r="V231" s="2217"/>
      <c r="W231" s="2218">
        <f t="shared" si="200"/>
        <v>0</v>
      </c>
      <c r="X231" s="2217"/>
      <c r="Y231" s="2217"/>
      <c r="Z231" s="2217"/>
      <c r="AA231" s="2217"/>
      <c r="AB231" s="2218">
        <f t="shared" si="201"/>
        <v>0</v>
      </c>
      <c r="AC231" s="2217"/>
      <c r="AD231" s="2217"/>
      <c r="AE231" s="2217"/>
      <c r="AF231" s="2217"/>
      <c r="AG231" s="2218">
        <f t="shared" si="202"/>
        <v>0</v>
      </c>
      <c r="AH231" s="2217"/>
      <c r="AI231" s="2217"/>
      <c r="AJ231" s="2217"/>
      <c r="AK231" s="2217"/>
      <c r="AL231" s="2218">
        <f t="shared" si="203"/>
        <v>0</v>
      </c>
      <c r="AM231" s="2217"/>
      <c r="AN231" s="2217"/>
      <c r="AO231" s="2217"/>
      <c r="AP231" s="2217"/>
      <c r="AQ231" s="2218">
        <f t="shared" si="204"/>
        <v>0</v>
      </c>
      <c r="AR231" s="2217"/>
      <c r="AS231" s="2217"/>
      <c r="AT231" s="2217"/>
      <c r="AU231" s="2217"/>
      <c r="AV231" s="2218">
        <f t="shared" si="205"/>
        <v>0</v>
      </c>
      <c r="AW231" s="2217"/>
      <c r="AX231" s="2217"/>
      <c r="AY231" s="2217"/>
      <c r="AZ231" s="2217"/>
      <c r="BA231" s="2218">
        <f t="shared" si="206"/>
        <v>0</v>
      </c>
      <c r="BB231" s="2217"/>
      <c r="BC231" s="2217"/>
      <c r="BD231" s="2217"/>
      <c r="BE231" s="2217"/>
      <c r="BF231" s="2218">
        <f t="shared" si="207"/>
        <v>0</v>
      </c>
      <c r="BG231" s="2217"/>
      <c r="BH231" s="2217"/>
      <c r="BI231" s="2217"/>
      <c r="BJ231" s="2217"/>
      <c r="BK231" s="2218">
        <f t="shared" si="208"/>
        <v>0</v>
      </c>
      <c r="BL231" s="2217"/>
      <c r="BM231" s="2217"/>
      <c r="BN231" s="2217"/>
      <c r="BO231" s="2217"/>
      <c r="BP231" s="2217"/>
      <c r="BQ231" s="2218">
        <f t="shared" si="209"/>
        <v>0</v>
      </c>
      <c r="BR231" s="2217"/>
      <c r="BS231" s="2217"/>
      <c r="BT231" s="2217"/>
    </row>
    <row r="232" spans="1:72">
      <c r="A232" s="2215" t="s">
        <v>2204</v>
      </c>
      <c r="B232" s="2216" t="s">
        <v>2167</v>
      </c>
      <c r="C232" s="2218">
        <f t="shared" si="196"/>
        <v>0</v>
      </c>
      <c r="D232" s="2217"/>
      <c r="E232" s="2217"/>
      <c r="F232" s="2217"/>
      <c r="G232" s="2217"/>
      <c r="H232" s="2218">
        <f t="shared" si="197"/>
        <v>0</v>
      </c>
      <c r="I232" s="2217"/>
      <c r="J232" s="2217"/>
      <c r="K232" s="2217"/>
      <c r="L232" s="2217"/>
      <c r="M232" s="2218">
        <f t="shared" si="198"/>
        <v>0</v>
      </c>
      <c r="N232" s="2217"/>
      <c r="O232" s="2217"/>
      <c r="P232" s="2217"/>
      <c r="Q232" s="2217"/>
      <c r="R232" s="2218">
        <f t="shared" si="199"/>
        <v>0</v>
      </c>
      <c r="S232" s="2217"/>
      <c r="T232" s="2217"/>
      <c r="U232" s="2217"/>
      <c r="V232" s="2217"/>
      <c r="W232" s="2218">
        <f t="shared" si="200"/>
        <v>0</v>
      </c>
      <c r="X232" s="2217"/>
      <c r="Y232" s="2217"/>
      <c r="Z232" s="2217"/>
      <c r="AA232" s="2217"/>
      <c r="AB232" s="2218">
        <f t="shared" si="201"/>
        <v>0</v>
      </c>
      <c r="AC232" s="2217"/>
      <c r="AD232" s="2217"/>
      <c r="AE232" s="2217"/>
      <c r="AF232" s="2217"/>
      <c r="AG232" s="2218">
        <f t="shared" si="202"/>
        <v>0</v>
      </c>
      <c r="AH232" s="2217"/>
      <c r="AI232" s="2217"/>
      <c r="AJ232" s="2217"/>
      <c r="AK232" s="2217"/>
      <c r="AL232" s="2218">
        <f t="shared" si="203"/>
        <v>0</v>
      </c>
      <c r="AM232" s="2217"/>
      <c r="AN232" s="2217"/>
      <c r="AO232" s="2217"/>
      <c r="AP232" s="2217"/>
      <c r="AQ232" s="2218">
        <f t="shared" si="204"/>
        <v>0</v>
      </c>
      <c r="AR232" s="2217"/>
      <c r="AS232" s="2217"/>
      <c r="AT232" s="2217"/>
      <c r="AU232" s="2217"/>
      <c r="AV232" s="2218">
        <f t="shared" si="205"/>
        <v>0</v>
      </c>
      <c r="AW232" s="2217"/>
      <c r="AX232" s="2217"/>
      <c r="AY232" s="2217"/>
      <c r="AZ232" s="2217"/>
      <c r="BA232" s="2218">
        <f t="shared" si="206"/>
        <v>0</v>
      </c>
      <c r="BB232" s="2217"/>
      <c r="BC232" s="2217"/>
      <c r="BD232" s="2217"/>
      <c r="BE232" s="2217"/>
      <c r="BF232" s="2218">
        <f t="shared" si="207"/>
        <v>0</v>
      </c>
      <c r="BG232" s="2217"/>
      <c r="BH232" s="2217"/>
      <c r="BI232" s="2217"/>
      <c r="BJ232" s="2217"/>
      <c r="BK232" s="2218">
        <f t="shared" si="208"/>
        <v>0</v>
      </c>
      <c r="BL232" s="2217"/>
      <c r="BM232" s="2217"/>
      <c r="BN232" s="2217"/>
      <c r="BO232" s="2217"/>
      <c r="BP232" s="2217"/>
      <c r="BQ232" s="2218">
        <f t="shared" si="209"/>
        <v>0</v>
      </c>
      <c r="BR232" s="2217"/>
      <c r="BS232" s="2217"/>
      <c r="BT232" s="2217"/>
    </row>
    <row r="233" spans="1:72">
      <c r="A233" s="2215" t="s">
        <v>1952</v>
      </c>
      <c r="B233" s="2216" t="s">
        <v>2167</v>
      </c>
      <c r="C233" s="2218">
        <f t="shared" si="196"/>
        <v>0</v>
      </c>
      <c r="D233" s="2217"/>
      <c r="E233" s="2217"/>
      <c r="F233" s="2217"/>
      <c r="G233" s="2217"/>
      <c r="H233" s="2218">
        <f t="shared" si="197"/>
        <v>0</v>
      </c>
      <c r="I233" s="2217"/>
      <c r="J233" s="2217"/>
      <c r="K233" s="2217"/>
      <c r="L233" s="2217"/>
      <c r="M233" s="2218">
        <f t="shared" si="198"/>
        <v>0</v>
      </c>
      <c r="N233" s="2217"/>
      <c r="O233" s="2217"/>
      <c r="P233" s="2217"/>
      <c r="Q233" s="2217"/>
      <c r="R233" s="2218">
        <f t="shared" si="199"/>
        <v>0</v>
      </c>
      <c r="S233" s="2217"/>
      <c r="T233" s="2217"/>
      <c r="U233" s="2217"/>
      <c r="V233" s="2217"/>
      <c r="W233" s="2218">
        <f t="shared" si="200"/>
        <v>0</v>
      </c>
      <c r="X233" s="2217"/>
      <c r="Y233" s="2217"/>
      <c r="Z233" s="2217"/>
      <c r="AA233" s="2217"/>
      <c r="AB233" s="2218">
        <f t="shared" si="201"/>
        <v>0</v>
      </c>
      <c r="AC233" s="2217"/>
      <c r="AD233" s="2217"/>
      <c r="AE233" s="2217"/>
      <c r="AF233" s="2217"/>
      <c r="AG233" s="2218">
        <f t="shared" si="202"/>
        <v>0</v>
      </c>
      <c r="AH233" s="2217"/>
      <c r="AI233" s="2217"/>
      <c r="AJ233" s="2217"/>
      <c r="AK233" s="2217"/>
      <c r="AL233" s="2218">
        <f t="shared" si="203"/>
        <v>0</v>
      </c>
      <c r="AM233" s="2217"/>
      <c r="AN233" s="2217"/>
      <c r="AO233" s="2217"/>
      <c r="AP233" s="2217"/>
      <c r="AQ233" s="2218">
        <f t="shared" si="204"/>
        <v>0</v>
      </c>
      <c r="AR233" s="2217"/>
      <c r="AS233" s="2217"/>
      <c r="AT233" s="2217"/>
      <c r="AU233" s="2217"/>
      <c r="AV233" s="2218">
        <f t="shared" si="205"/>
        <v>0</v>
      </c>
      <c r="AW233" s="2217"/>
      <c r="AX233" s="2217"/>
      <c r="AY233" s="2217"/>
      <c r="AZ233" s="2217"/>
      <c r="BA233" s="2218">
        <f t="shared" si="206"/>
        <v>0</v>
      </c>
      <c r="BB233" s="2217"/>
      <c r="BC233" s="2217"/>
      <c r="BD233" s="2217"/>
      <c r="BE233" s="2217"/>
      <c r="BF233" s="2218">
        <f t="shared" si="207"/>
        <v>0</v>
      </c>
      <c r="BG233" s="2217"/>
      <c r="BH233" s="2217"/>
      <c r="BI233" s="2217"/>
      <c r="BJ233" s="2217"/>
      <c r="BK233" s="2218">
        <f t="shared" si="208"/>
        <v>0</v>
      </c>
      <c r="BL233" s="2217"/>
      <c r="BM233" s="2217"/>
      <c r="BN233" s="2217"/>
      <c r="BO233" s="2217"/>
      <c r="BP233" s="2217"/>
      <c r="BQ233" s="2218">
        <f t="shared" si="209"/>
        <v>0</v>
      </c>
      <c r="BR233" s="2217"/>
      <c r="BS233" s="2217"/>
      <c r="BT233" s="2217"/>
    </row>
    <row r="234" spans="1:72">
      <c r="A234" s="2215" t="s">
        <v>1947</v>
      </c>
      <c r="B234" s="2216" t="s">
        <v>2167</v>
      </c>
      <c r="C234" s="2218">
        <f t="shared" si="196"/>
        <v>0</v>
      </c>
      <c r="D234" s="2217"/>
      <c r="E234" s="2217"/>
      <c r="F234" s="2217"/>
      <c r="G234" s="2217"/>
      <c r="H234" s="2218">
        <f t="shared" si="197"/>
        <v>0</v>
      </c>
      <c r="I234" s="2217"/>
      <c r="J234" s="2217"/>
      <c r="K234" s="2217"/>
      <c r="L234" s="2217"/>
      <c r="M234" s="2218">
        <f t="shared" si="198"/>
        <v>0</v>
      </c>
      <c r="N234" s="2217"/>
      <c r="O234" s="2217"/>
      <c r="P234" s="2217"/>
      <c r="Q234" s="2217"/>
      <c r="R234" s="2218">
        <f t="shared" si="199"/>
        <v>0</v>
      </c>
      <c r="S234" s="2217"/>
      <c r="T234" s="2217"/>
      <c r="U234" s="2217"/>
      <c r="V234" s="2217"/>
      <c r="W234" s="2218">
        <f t="shared" si="200"/>
        <v>0</v>
      </c>
      <c r="X234" s="2217"/>
      <c r="Y234" s="2217"/>
      <c r="Z234" s="2217"/>
      <c r="AA234" s="2217"/>
      <c r="AB234" s="2218">
        <f t="shared" si="201"/>
        <v>0</v>
      </c>
      <c r="AC234" s="2217"/>
      <c r="AD234" s="2217"/>
      <c r="AE234" s="2217"/>
      <c r="AF234" s="2217"/>
      <c r="AG234" s="2218">
        <f t="shared" si="202"/>
        <v>0</v>
      </c>
      <c r="AH234" s="2217"/>
      <c r="AI234" s="2217"/>
      <c r="AJ234" s="2217"/>
      <c r="AK234" s="2217"/>
      <c r="AL234" s="2218">
        <f t="shared" si="203"/>
        <v>0</v>
      </c>
      <c r="AM234" s="2217"/>
      <c r="AN234" s="2217"/>
      <c r="AO234" s="2217"/>
      <c r="AP234" s="2217"/>
      <c r="AQ234" s="2218">
        <f t="shared" si="204"/>
        <v>0</v>
      </c>
      <c r="AR234" s="2217"/>
      <c r="AS234" s="2217"/>
      <c r="AT234" s="2217"/>
      <c r="AU234" s="2217"/>
      <c r="AV234" s="2218">
        <f t="shared" si="205"/>
        <v>0</v>
      </c>
      <c r="AW234" s="2217"/>
      <c r="AX234" s="2217"/>
      <c r="AY234" s="2217"/>
      <c r="AZ234" s="2217"/>
      <c r="BA234" s="2218">
        <f t="shared" si="206"/>
        <v>0</v>
      </c>
      <c r="BB234" s="2217"/>
      <c r="BC234" s="2217"/>
      <c r="BD234" s="2217"/>
      <c r="BE234" s="2217"/>
      <c r="BF234" s="2218">
        <f t="shared" si="207"/>
        <v>0</v>
      </c>
      <c r="BG234" s="2217"/>
      <c r="BH234" s="2217"/>
      <c r="BI234" s="2217"/>
      <c r="BJ234" s="2217"/>
      <c r="BK234" s="2218">
        <f t="shared" si="208"/>
        <v>0</v>
      </c>
      <c r="BL234" s="2217"/>
      <c r="BM234" s="2217"/>
      <c r="BN234" s="2217"/>
      <c r="BO234" s="2217"/>
      <c r="BP234" s="2217"/>
      <c r="BQ234" s="2218">
        <f t="shared" si="209"/>
        <v>0</v>
      </c>
      <c r="BR234" s="2217"/>
      <c r="BS234" s="2217"/>
      <c r="BT234" s="2217"/>
    </row>
    <row r="235" spans="1:72">
      <c r="A235" s="2215" t="s">
        <v>2205</v>
      </c>
      <c r="B235" s="2216" t="s">
        <v>2167</v>
      </c>
      <c r="C235" s="2218">
        <f t="shared" si="196"/>
        <v>0</v>
      </c>
      <c r="D235" s="2217"/>
      <c r="E235" s="2217"/>
      <c r="F235" s="2217"/>
      <c r="G235" s="2217"/>
      <c r="H235" s="2218">
        <f t="shared" si="197"/>
        <v>0</v>
      </c>
      <c r="I235" s="2217"/>
      <c r="J235" s="2217"/>
      <c r="K235" s="2217"/>
      <c r="L235" s="2217"/>
      <c r="M235" s="2218">
        <f t="shared" si="198"/>
        <v>0</v>
      </c>
      <c r="N235" s="2217"/>
      <c r="O235" s="2217"/>
      <c r="P235" s="2217"/>
      <c r="Q235" s="2217"/>
      <c r="R235" s="2218">
        <f t="shared" si="199"/>
        <v>0</v>
      </c>
      <c r="S235" s="2217"/>
      <c r="T235" s="2217"/>
      <c r="U235" s="2217"/>
      <c r="V235" s="2217"/>
      <c r="W235" s="2218">
        <f t="shared" si="200"/>
        <v>0</v>
      </c>
      <c r="X235" s="2217"/>
      <c r="Y235" s="2217"/>
      <c r="Z235" s="2217"/>
      <c r="AA235" s="2217"/>
      <c r="AB235" s="2218">
        <f t="shared" si="201"/>
        <v>0</v>
      </c>
      <c r="AC235" s="2217"/>
      <c r="AD235" s="2217"/>
      <c r="AE235" s="2217"/>
      <c r="AF235" s="2217"/>
      <c r="AG235" s="2218">
        <f t="shared" si="202"/>
        <v>0</v>
      </c>
      <c r="AH235" s="2217"/>
      <c r="AI235" s="2217"/>
      <c r="AJ235" s="2217"/>
      <c r="AK235" s="2217"/>
      <c r="AL235" s="2218">
        <f t="shared" si="203"/>
        <v>0</v>
      </c>
      <c r="AM235" s="2217"/>
      <c r="AN235" s="2217"/>
      <c r="AO235" s="2217"/>
      <c r="AP235" s="2217"/>
      <c r="AQ235" s="2218">
        <f t="shared" si="204"/>
        <v>0</v>
      </c>
      <c r="AR235" s="2217"/>
      <c r="AS235" s="2217"/>
      <c r="AT235" s="2217"/>
      <c r="AU235" s="2217"/>
      <c r="AV235" s="2218">
        <f t="shared" si="205"/>
        <v>0</v>
      </c>
      <c r="AW235" s="2217"/>
      <c r="AX235" s="2217"/>
      <c r="AY235" s="2217"/>
      <c r="AZ235" s="2217"/>
      <c r="BA235" s="2218">
        <f t="shared" si="206"/>
        <v>0</v>
      </c>
      <c r="BB235" s="2217"/>
      <c r="BC235" s="2217"/>
      <c r="BD235" s="2217"/>
      <c r="BE235" s="2217"/>
      <c r="BF235" s="2218">
        <f t="shared" si="207"/>
        <v>0</v>
      </c>
      <c r="BG235" s="2217"/>
      <c r="BH235" s="2217"/>
      <c r="BI235" s="2217"/>
      <c r="BJ235" s="2217"/>
      <c r="BK235" s="2218">
        <f t="shared" si="208"/>
        <v>0</v>
      </c>
      <c r="BL235" s="2217"/>
      <c r="BM235" s="2217"/>
      <c r="BN235" s="2217"/>
      <c r="BO235" s="2217"/>
      <c r="BP235" s="2217"/>
      <c r="BQ235" s="2218">
        <f t="shared" si="209"/>
        <v>0</v>
      </c>
      <c r="BR235" s="2217"/>
      <c r="BS235" s="2217"/>
      <c r="BT235" s="2217"/>
    </row>
    <row r="236" spans="1:72">
      <c r="A236" s="2215" t="s">
        <v>2206</v>
      </c>
      <c r="B236" s="2216" t="s">
        <v>2167</v>
      </c>
      <c r="C236" s="2218">
        <f t="shared" si="196"/>
        <v>0</v>
      </c>
      <c r="D236" s="2217"/>
      <c r="E236" s="2217"/>
      <c r="F236" s="2217"/>
      <c r="G236" s="2217"/>
      <c r="H236" s="2218">
        <f t="shared" si="197"/>
        <v>0</v>
      </c>
      <c r="I236" s="2217"/>
      <c r="J236" s="2217"/>
      <c r="K236" s="2217"/>
      <c r="L236" s="2217"/>
      <c r="M236" s="2218">
        <f t="shared" si="198"/>
        <v>0</v>
      </c>
      <c r="N236" s="2217"/>
      <c r="O236" s="2217"/>
      <c r="P236" s="2217"/>
      <c r="Q236" s="2217"/>
      <c r="R236" s="2218">
        <f t="shared" si="199"/>
        <v>0</v>
      </c>
      <c r="S236" s="2217"/>
      <c r="T236" s="2217"/>
      <c r="U236" s="2217"/>
      <c r="V236" s="2217"/>
      <c r="W236" s="2218">
        <f t="shared" si="200"/>
        <v>0</v>
      </c>
      <c r="X236" s="2217"/>
      <c r="Y236" s="2217"/>
      <c r="Z236" s="2217"/>
      <c r="AA236" s="2217"/>
      <c r="AB236" s="2218">
        <f t="shared" si="201"/>
        <v>0</v>
      </c>
      <c r="AC236" s="2217"/>
      <c r="AD236" s="2217"/>
      <c r="AE236" s="2217"/>
      <c r="AF236" s="2217"/>
      <c r="AG236" s="2218">
        <f t="shared" si="202"/>
        <v>0</v>
      </c>
      <c r="AH236" s="2217"/>
      <c r="AI236" s="2217"/>
      <c r="AJ236" s="2217"/>
      <c r="AK236" s="2217"/>
      <c r="AL236" s="2218">
        <f t="shared" si="203"/>
        <v>0</v>
      </c>
      <c r="AM236" s="2217"/>
      <c r="AN236" s="2217"/>
      <c r="AO236" s="2217"/>
      <c r="AP236" s="2217"/>
      <c r="AQ236" s="2218">
        <f t="shared" si="204"/>
        <v>0</v>
      </c>
      <c r="AR236" s="2217"/>
      <c r="AS236" s="2217"/>
      <c r="AT236" s="2217"/>
      <c r="AU236" s="2217"/>
      <c r="AV236" s="2218">
        <f t="shared" si="205"/>
        <v>0</v>
      </c>
      <c r="AW236" s="2217"/>
      <c r="AX236" s="2217"/>
      <c r="AY236" s="2217"/>
      <c r="AZ236" s="2217"/>
      <c r="BA236" s="2218">
        <f t="shared" si="206"/>
        <v>0</v>
      </c>
      <c r="BB236" s="2217"/>
      <c r="BC236" s="2217"/>
      <c r="BD236" s="2217"/>
      <c r="BE236" s="2217"/>
      <c r="BF236" s="2218">
        <f t="shared" si="207"/>
        <v>0</v>
      </c>
      <c r="BG236" s="2217"/>
      <c r="BH236" s="2217"/>
      <c r="BI236" s="2217"/>
      <c r="BJ236" s="2217"/>
      <c r="BK236" s="2218">
        <f t="shared" si="208"/>
        <v>0</v>
      </c>
      <c r="BL236" s="2217"/>
      <c r="BM236" s="2217"/>
      <c r="BN236" s="2217"/>
      <c r="BO236" s="2217"/>
      <c r="BP236" s="2217"/>
      <c r="BQ236" s="2218">
        <f t="shared" si="209"/>
        <v>0</v>
      </c>
      <c r="BR236" s="2217"/>
      <c r="BS236" s="2217"/>
      <c r="BT236" s="2217"/>
    </row>
    <row r="237" spans="1:72">
      <c r="A237" s="2215" t="s">
        <v>2207</v>
      </c>
      <c r="B237" s="2216" t="s">
        <v>2167</v>
      </c>
      <c r="C237" s="2218">
        <f t="shared" si="196"/>
        <v>0</v>
      </c>
      <c r="D237" s="2217"/>
      <c r="E237" s="2217"/>
      <c r="F237" s="2217"/>
      <c r="G237" s="2217"/>
      <c r="H237" s="2218">
        <f t="shared" si="197"/>
        <v>0</v>
      </c>
      <c r="I237" s="2217"/>
      <c r="J237" s="2217"/>
      <c r="K237" s="2217"/>
      <c r="L237" s="2217"/>
      <c r="M237" s="2218">
        <f t="shared" si="198"/>
        <v>0</v>
      </c>
      <c r="N237" s="2217"/>
      <c r="O237" s="2217"/>
      <c r="P237" s="2217"/>
      <c r="Q237" s="2217"/>
      <c r="R237" s="2218">
        <f t="shared" si="199"/>
        <v>0</v>
      </c>
      <c r="S237" s="2217"/>
      <c r="T237" s="2217"/>
      <c r="U237" s="2217"/>
      <c r="V237" s="2217"/>
      <c r="W237" s="2218">
        <f t="shared" si="200"/>
        <v>0</v>
      </c>
      <c r="X237" s="2217"/>
      <c r="Y237" s="2217"/>
      <c r="Z237" s="2217"/>
      <c r="AA237" s="2217"/>
      <c r="AB237" s="2218">
        <f t="shared" si="201"/>
        <v>0</v>
      </c>
      <c r="AC237" s="2217"/>
      <c r="AD237" s="2217"/>
      <c r="AE237" s="2217"/>
      <c r="AF237" s="2217"/>
      <c r="AG237" s="2218">
        <f t="shared" si="202"/>
        <v>0</v>
      </c>
      <c r="AH237" s="2217"/>
      <c r="AI237" s="2217"/>
      <c r="AJ237" s="2217"/>
      <c r="AK237" s="2217"/>
      <c r="AL237" s="2218">
        <f t="shared" si="203"/>
        <v>0</v>
      </c>
      <c r="AM237" s="2217"/>
      <c r="AN237" s="2217"/>
      <c r="AO237" s="2217"/>
      <c r="AP237" s="2217"/>
      <c r="AQ237" s="2218">
        <f t="shared" si="204"/>
        <v>0</v>
      </c>
      <c r="AR237" s="2217"/>
      <c r="AS237" s="2217"/>
      <c r="AT237" s="2217"/>
      <c r="AU237" s="2217"/>
      <c r="AV237" s="2218">
        <f t="shared" si="205"/>
        <v>0</v>
      </c>
      <c r="AW237" s="2217"/>
      <c r="AX237" s="2217"/>
      <c r="AY237" s="2217"/>
      <c r="AZ237" s="2217"/>
      <c r="BA237" s="2218">
        <f t="shared" si="206"/>
        <v>0</v>
      </c>
      <c r="BB237" s="2217"/>
      <c r="BC237" s="2217"/>
      <c r="BD237" s="2217"/>
      <c r="BE237" s="2217"/>
      <c r="BF237" s="2218">
        <f t="shared" si="207"/>
        <v>0</v>
      </c>
      <c r="BG237" s="2217"/>
      <c r="BH237" s="2217"/>
      <c r="BI237" s="2217"/>
      <c r="BJ237" s="2217"/>
      <c r="BK237" s="2218">
        <f t="shared" si="208"/>
        <v>0</v>
      </c>
      <c r="BL237" s="2217"/>
      <c r="BM237" s="2217"/>
      <c r="BN237" s="2217"/>
      <c r="BO237" s="2217"/>
      <c r="BP237" s="2217"/>
      <c r="BQ237" s="2218">
        <f t="shared" si="209"/>
        <v>0</v>
      </c>
      <c r="BR237" s="2217"/>
      <c r="BS237" s="2217"/>
      <c r="BT237" s="2217"/>
    </row>
    <row r="238" spans="1:72">
      <c r="A238" s="2215" t="s">
        <v>1948</v>
      </c>
      <c r="B238" s="2216" t="s">
        <v>2167</v>
      </c>
      <c r="C238" s="2218">
        <f t="shared" si="196"/>
        <v>0</v>
      </c>
      <c r="D238" s="2217"/>
      <c r="E238" s="2217"/>
      <c r="F238" s="2217"/>
      <c r="G238" s="2217"/>
      <c r="H238" s="2218">
        <f t="shared" si="197"/>
        <v>0</v>
      </c>
      <c r="I238" s="2217"/>
      <c r="J238" s="2217"/>
      <c r="K238" s="2217"/>
      <c r="L238" s="2217"/>
      <c r="M238" s="2218">
        <f t="shared" si="198"/>
        <v>0</v>
      </c>
      <c r="N238" s="2217"/>
      <c r="O238" s="2217"/>
      <c r="P238" s="2217"/>
      <c r="Q238" s="2217"/>
      <c r="R238" s="2218">
        <f t="shared" si="199"/>
        <v>0</v>
      </c>
      <c r="S238" s="2217"/>
      <c r="T238" s="2217"/>
      <c r="U238" s="2217"/>
      <c r="V238" s="2217"/>
      <c r="W238" s="2218">
        <f t="shared" si="200"/>
        <v>0</v>
      </c>
      <c r="X238" s="2217"/>
      <c r="Y238" s="2217"/>
      <c r="Z238" s="2217"/>
      <c r="AA238" s="2217"/>
      <c r="AB238" s="2218">
        <f t="shared" si="201"/>
        <v>0</v>
      </c>
      <c r="AC238" s="2217"/>
      <c r="AD238" s="2217"/>
      <c r="AE238" s="2217"/>
      <c r="AF238" s="2217"/>
      <c r="AG238" s="2218">
        <f t="shared" si="202"/>
        <v>0</v>
      </c>
      <c r="AH238" s="2217"/>
      <c r="AI238" s="2217"/>
      <c r="AJ238" s="2217"/>
      <c r="AK238" s="2217"/>
      <c r="AL238" s="2218">
        <f t="shared" si="203"/>
        <v>0</v>
      </c>
      <c r="AM238" s="2217"/>
      <c r="AN238" s="2217"/>
      <c r="AO238" s="2217"/>
      <c r="AP238" s="2217"/>
      <c r="AQ238" s="2218">
        <f t="shared" si="204"/>
        <v>0</v>
      </c>
      <c r="AR238" s="2217"/>
      <c r="AS238" s="2217"/>
      <c r="AT238" s="2217"/>
      <c r="AU238" s="2217"/>
      <c r="AV238" s="2218">
        <f t="shared" si="205"/>
        <v>0</v>
      </c>
      <c r="AW238" s="2217"/>
      <c r="AX238" s="2217"/>
      <c r="AY238" s="2217"/>
      <c r="AZ238" s="2217"/>
      <c r="BA238" s="2218">
        <f t="shared" si="206"/>
        <v>0</v>
      </c>
      <c r="BB238" s="2217"/>
      <c r="BC238" s="2217"/>
      <c r="BD238" s="2217"/>
      <c r="BE238" s="2217"/>
      <c r="BF238" s="2218">
        <f t="shared" si="207"/>
        <v>0</v>
      </c>
      <c r="BG238" s="2217"/>
      <c r="BH238" s="2217"/>
      <c r="BI238" s="2217"/>
      <c r="BJ238" s="2217"/>
      <c r="BK238" s="2218">
        <f t="shared" si="208"/>
        <v>0</v>
      </c>
      <c r="BL238" s="2217"/>
      <c r="BM238" s="2217"/>
      <c r="BN238" s="2217"/>
      <c r="BO238" s="2217"/>
      <c r="BP238" s="2217"/>
      <c r="BQ238" s="2218">
        <f t="shared" si="209"/>
        <v>0</v>
      </c>
      <c r="BR238" s="2217"/>
      <c r="BS238" s="2217"/>
      <c r="BT238" s="2217"/>
    </row>
    <row r="239" spans="1:72">
      <c r="A239" s="2215" t="s">
        <v>2208</v>
      </c>
      <c r="B239" s="2216" t="s">
        <v>2167</v>
      </c>
      <c r="C239" s="2218">
        <f t="shared" si="196"/>
        <v>0</v>
      </c>
      <c r="D239" s="2217"/>
      <c r="E239" s="2217"/>
      <c r="F239" s="2217"/>
      <c r="G239" s="2217"/>
      <c r="H239" s="2218">
        <f t="shared" si="197"/>
        <v>0</v>
      </c>
      <c r="I239" s="2217"/>
      <c r="J239" s="2217"/>
      <c r="K239" s="2217"/>
      <c r="L239" s="2217"/>
      <c r="M239" s="2218">
        <f t="shared" si="198"/>
        <v>0</v>
      </c>
      <c r="N239" s="2217"/>
      <c r="O239" s="2217"/>
      <c r="P239" s="2217"/>
      <c r="Q239" s="2217"/>
      <c r="R239" s="2218">
        <f t="shared" si="199"/>
        <v>0</v>
      </c>
      <c r="S239" s="2217"/>
      <c r="T239" s="2217"/>
      <c r="U239" s="2217"/>
      <c r="V239" s="2217"/>
      <c r="W239" s="2218">
        <f t="shared" si="200"/>
        <v>0</v>
      </c>
      <c r="X239" s="2217"/>
      <c r="Y239" s="2217"/>
      <c r="Z239" s="2217"/>
      <c r="AA239" s="2217"/>
      <c r="AB239" s="2218">
        <f t="shared" si="201"/>
        <v>0</v>
      </c>
      <c r="AC239" s="2217"/>
      <c r="AD239" s="2217"/>
      <c r="AE239" s="2217"/>
      <c r="AF239" s="2217"/>
      <c r="AG239" s="2218">
        <f t="shared" si="202"/>
        <v>0</v>
      </c>
      <c r="AH239" s="2217"/>
      <c r="AI239" s="2217"/>
      <c r="AJ239" s="2217"/>
      <c r="AK239" s="2217"/>
      <c r="AL239" s="2218">
        <f t="shared" si="203"/>
        <v>0</v>
      </c>
      <c r="AM239" s="2217"/>
      <c r="AN239" s="2217"/>
      <c r="AO239" s="2217"/>
      <c r="AP239" s="2217"/>
      <c r="AQ239" s="2218">
        <f t="shared" si="204"/>
        <v>0</v>
      </c>
      <c r="AR239" s="2217"/>
      <c r="AS239" s="2217"/>
      <c r="AT239" s="2217"/>
      <c r="AU239" s="2217"/>
      <c r="AV239" s="2218">
        <f t="shared" si="205"/>
        <v>0</v>
      </c>
      <c r="AW239" s="2217"/>
      <c r="AX239" s="2217"/>
      <c r="AY239" s="2217"/>
      <c r="AZ239" s="2217"/>
      <c r="BA239" s="2218">
        <f t="shared" si="206"/>
        <v>0</v>
      </c>
      <c r="BB239" s="2217"/>
      <c r="BC239" s="2217"/>
      <c r="BD239" s="2217"/>
      <c r="BE239" s="2217"/>
      <c r="BF239" s="2218">
        <f t="shared" si="207"/>
        <v>0</v>
      </c>
      <c r="BG239" s="2217"/>
      <c r="BH239" s="2217"/>
      <c r="BI239" s="2217"/>
      <c r="BJ239" s="2217"/>
      <c r="BK239" s="2218">
        <f t="shared" si="208"/>
        <v>0</v>
      </c>
      <c r="BL239" s="2217"/>
      <c r="BM239" s="2217"/>
      <c r="BN239" s="2217"/>
      <c r="BO239" s="2217"/>
      <c r="BP239" s="2217"/>
      <c r="BQ239" s="2218">
        <f t="shared" si="209"/>
        <v>0</v>
      </c>
      <c r="BR239" s="2217"/>
      <c r="BS239" s="2217"/>
      <c r="BT239" s="2217"/>
    </row>
  </sheetData>
  <mergeCells count="16">
    <mergeCell ref="BA7:BE7"/>
    <mergeCell ref="BF7:BJ7"/>
    <mergeCell ref="BK7:BO7"/>
    <mergeCell ref="BP7:BT7"/>
    <mergeCell ref="W7:AA7"/>
    <mergeCell ref="AB7:AF7"/>
    <mergeCell ref="AG7:AK7"/>
    <mergeCell ref="AL7:AP7"/>
    <mergeCell ref="AQ7:AU7"/>
    <mergeCell ref="AV7:AZ7"/>
    <mergeCell ref="R7:V7"/>
    <mergeCell ref="A7:A8"/>
    <mergeCell ref="B7:B8"/>
    <mergeCell ref="C7:G7"/>
    <mergeCell ref="H7:L7"/>
    <mergeCell ref="M7:Q7"/>
  </mergeCells>
  <hyperlinks>
    <hyperlink ref="A3" location="Index!A1" display="Index"/>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9" tint="0.59999389629810485"/>
    <pageSetUpPr fitToPage="1"/>
  </sheetPr>
  <dimension ref="A1:DM241"/>
  <sheetViews>
    <sheetView zoomScale="80" zoomScaleNormal="80" workbookViewId="0">
      <selection activeCell="E140" sqref="E140"/>
    </sheetView>
  </sheetViews>
  <sheetFormatPr defaultRowHeight="12.75"/>
  <cols>
    <col min="1" max="1" width="9" style="3103"/>
    <col min="2" max="2" width="67.875" style="2242" bestFit="1" customWidth="1"/>
    <col min="3" max="3" width="9" style="2242"/>
    <col min="4" max="16384" width="9" style="3103"/>
  </cols>
  <sheetData>
    <row r="1" spans="1:117"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row>
    <row r="2" spans="1:117" ht="24.75">
      <c r="A2" s="2361" t="s">
        <v>1287</v>
      </c>
      <c r="B2" s="2199"/>
      <c r="C2" s="2307"/>
      <c r="D2" s="2307"/>
      <c r="E2" s="2307"/>
      <c r="F2" s="2307"/>
      <c r="G2" s="2307"/>
      <c r="H2" s="2307"/>
      <c r="I2" s="2307"/>
      <c r="J2" s="2307"/>
      <c r="K2" s="2307"/>
      <c r="L2" s="2307"/>
      <c r="M2" s="2307"/>
      <c r="N2" s="2307"/>
      <c r="O2" s="2307"/>
      <c r="P2" s="2307"/>
      <c r="Q2" s="2307"/>
      <c r="R2" s="2307"/>
      <c r="S2" s="2307"/>
      <c r="T2" s="2307"/>
      <c r="U2" s="2307"/>
      <c r="V2" s="2307"/>
      <c r="W2" s="2307"/>
      <c r="X2" s="2490"/>
      <c r="Y2" s="2490"/>
      <c r="Z2" s="2490"/>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row>
    <row r="3" spans="1:117" ht="25.5" thickBot="1">
      <c r="A3" s="2362" t="s">
        <v>2016</v>
      </c>
      <c r="B3" s="2308"/>
      <c r="C3" s="2308"/>
      <c r="D3" s="2308"/>
      <c r="E3" s="2308"/>
      <c r="F3" s="2308"/>
      <c r="G3" s="2308"/>
      <c r="H3" s="2308"/>
      <c r="I3" s="2308"/>
      <c r="J3" s="2308"/>
      <c r="K3" s="2308"/>
      <c r="L3" s="2308"/>
      <c r="M3" s="2308"/>
      <c r="N3" s="2308"/>
      <c r="O3" s="2308"/>
      <c r="P3" s="2308"/>
      <c r="Q3" s="2308"/>
      <c r="R3" s="2308"/>
      <c r="S3" s="2308"/>
      <c r="T3" s="2308"/>
      <c r="U3" s="2308"/>
      <c r="V3" s="2308"/>
      <c r="W3" s="2309"/>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8"/>
      <c r="BC3" s="2308"/>
      <c r="BD3" s="2308"/>
      <c r="BE3" s="2308"/>
      <c r="BF3" s="2308"/>
      <c r="BG3" s="2308"/>
      <c r="BH3" s="2308"/>
      <c r="BI3" s="2308"/>
      <c r="BJ3" s="2308"/>
      <c r="BK3" s="2308"/>
      <c r="BL3" s="2308"/>
      <c r="BM3" s="2308"/>
      <c r="BN3" s="2308"/>
      <c r="BO3" s="2308"/>
      <c r="BP3" s="2308"/>
      <c r="BQ3" s="2308"/>
      <c r="BR3" s="2308"/>
      <c r="BS3" s="2308"/>
      <c r="BT3" s="2308"/>
      <c r="BU3" s="2308"/>
      <c r="BV3" s="2308"/>
      <c r="BW3" s="2308"/>
      <c r="BX3" s="2308"/>
      <c r="BY3" s="2308"/>
      <c r="BZ3" s="2308"/>
      <c r="CA3" s="2308"/>
      <c r="CB3" s="2308"/>
      <c r="CC3" s="2308"/>
      <c r="CD3" s="2308"/>
      <c r="CE3" s="2308"/>
      <c r="CF3" s="2308"/>
      <c r="CG3" s="2308"/>
      <c r="CH3" s="2308"/>
      <c r="CI3" s="2308"/>
      <c r="CJ3" s="2308"/>
      <c r="CK3" s="2308"/>
      <c r="CL3" s="2308"/>
      <c r="CM3" s="2308"/>
      <c r="CN3" s="2308"/>
      <c r="CO3" s="2308"/>
      <c r="CP3" s="2308"/>
      <c r="CQ3" s="2308"/>
      <c r="CR3" s="2308"/>
      <c r="CS3" s="2308"/>
      <c r="CT3" s="2308"/>
      <c r="CU3" s="2308"/>
      <c r="CV3" s="2308"/>
      <c r="CW3" s="2308"/>
    </row>
    <row r="4" spans="1:117">
      <c r="A4" s="2203"/>
      <c r="B4" s="2204"/>
      <c r="C4" s="2204"/>
      <c r="D4" s="2203"/>
      <c r="E4" s="2203"/>
      <c r="F4" s="2203"/>
      <c r="G4" s="2203"/>
      <c r="H4" s="2203"/>
      <c r="I4" s="2203"/>
      <c r="J4" s="2203"/>
      <c r="K4" s="2203"/>
      <c r="L4" s="2203"/>
      <c r="M4" s="2203"/>
      <c r="N4" s="2203"/>
      <c r="O4" s="2203"/>
      <c r="P4" s="2203"/>
      <c r="Q4" s="2203"/>
      <c r="R4" s="2203"/>
      <c r="S4" s="2203"/>
      <c r="T4" s="2203"/>
      <c r="U4" s="2203"/>
      <c r="V4" s="2203"/>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c r="CD4" s="2204"/>
      <c r="CE4" s="2204"/>
      <c r="CF4" s="2204"/>
      <c r="CG4" s="2204"/>
      <c r="CH4" s="2204"/>
      <c r="CI4" s="2204"/>
    </row>
    <row r="5" spans="1:117" ht="19.5">
      <c r="A5" s="2205" t="s">
        <v>3178</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row>
    <row r="6" spans="1:117">
      <c r="A6" s="2231"/>
      <c r="B6" s="2232"/>
      <c r="C6" s="2233"/>
      <c r="D6" s="2233"/>
      <c r="E6" s="2233"/>
      <c r="F6" s="2233"/>
      <c r="G6" s="2233"/>
      <c r="H6" s="2233"/>
      <c r="I6" s="2233"/>
      <c r="J6" s="2233"/>
      <c r="K6" s="2233"/>
      <c r="L6" s="2233"/>
      <c r="M6" s="2233"/>
      <c r="N6" s="2233"/>
      <c r="O6" s="2233"/>
      <c r="P6" s="2234"/>
      <c r="Q6" s="2235"/>
      <c r="R6" s="2236"/>
      <c r="S6" s="2236"/>
      <c r="T6" s="2236"/>
      <c r="U6" s="2236"/>
      <c r="V6" s="2234"/>
      <c r="W6" s="2234"/>
      <c r="X6" s="2234"/>
      <c r="Y6" s="2234"/>
      <c r="Z6" s="2234"/>
      <c r="AA6" s="2234"/>
      <c r="AB6" s="2234"/>
      <c r="AC6" s="2234"/>
      <c r="AD6" s="2234"/>
      <c r="AE6" s="2234"/>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row>
    <row r="7" spans="1:117" ht="12.75" customHeight="1">
      <c r="A7" s="2231"/>
      <c r="B7" s="3715" t="s">
        <v>2018</v>
      </c>
      <c r="C7" s="3715" t="s">
        <v>2019</v>
      </c>
      <c r="D7" s="3757" t="s">
        <v>25</v>
      </c>
      <c r="E7" s="3758"/>
      <c r="F7" s="3758"/>
      <c r="G7" s="3758"/>
      <c r="H7" s="3758"/>
      <c r="I7" s="3758"/>
      <c r="J7" s="3759"/>
      <c r="K7" s="3757" t="s">
        <v>24</v>
      </c>
      <c r="L7" s="3758"/>
      <c r="M7" s="3758"/>
      <c r="N7" s="3758"/>
      <c r="O7" s="3758"/>
      <c r="P7" s="3758"/>
      <c r="Q7" s="3759"/>
      <c r="R7" s="3757" t="s">
        <v>23</v>
      </c>
      <c r="S7" s="3758"/>
      <c r="T7" s="3758"/>
      <c r="U7" s="3758"/>
      <c r="V7" s="3758"/>
      <c r="W7" s="3758"/>
      <c r="X7" s="3759"/>
      <c r="Y7" s="3757" t="s">
        <v>2226</v>
      </c>
      <c r="Z7" s="3758"/>
      <c r="AA7" s="3758"/>
      <c r="AB7" s="3758"/>
      <c r="AC7" s="3758"/>
      <c r="AD7" s="3758"/>
      <c r="AE7" s="3759"/>
      <c r="AF7" s="3757" t="s">
        <v>2227</v>
      </c>
      <c r="AG7" s="3758"/>
      <c r="AH7" s="3758"/>
      <c r="AI7" s="3758"/>
      <c r="AJ7" s="3758"/>
      <c r="AK7" s="3758"/>
      <c r="AL7" s="3759"/>
      <c r="AM7" s="3757" t="s">
        <v>2228</v>
      </c>
      <c r="AN7" s="3758"/>
      <c r="AO7" s="3758"/>
      <c r="AP7" s="3758"/>
      <c r="AQ7" s="3758"/>
      <c r="AR7" s="3758"/>
      <c r="AS7" s="3759"/>
      <c r="AT7" s="3757" t="s">
        <v>2229</v>
      </c>
      <c r="AU7" s="3758"/>
      <c r="AV7" s="3758"/>
      <c r="AW7" s="3758"/>
      <c r="AX7" s="3758"/>
      <c r="AY7" s="3758"/>
      <c r="AZ7" s="3759"/>
      <c r="BA7" s="3757" t="s">
        <v>2230</v>
      </c>
      <c r="BB7" s="3758"/>
      <c r="BC7" s="3758"/>
      <c r="BD7" s="3758"/>
      <c r="BE7" s="3758"/>
      <c r="BF7" s="3758"/>
      <c r="BG7" s="3759"/>
      <c r="BH7" s="3757" t="s">
        <v>2231</v>
      </c>
      <c r="BI7" s="3758"/>
      <c r="BJ7" s="3758"/>
      <c r="BK7" s="3758"/>
      <c r="BL7" s="3758"/>
      <c r="BM7" s="3758"/>
      <c r="BN7" s="3759"/>
      <c r="BO7" s="3757" t="s">
        <v>2232</v>
      </c>
      <c r="BP7" s="3758"/>
      <c r="BQ7" s="3758"/>
      <c r="BR7" s="3758"/>
      <c r="BS7" s="3758"/>
      <c r="BT7" s="3758"/>
      <c r="BU7" s="3759"/>
      <c r="BV7" s="3757" t="s">
        <v>2233</v>
      </c>
      <c r="BW7" s="3758"/>
      <c r="BX7" s="3758"/>
      <c r="BY7" s="3758"/>
      <c r="BZ7" s="3758"/>
      <c r="CA7" s="3758"/>
      <c r="CB7" s="3759"/>
      <c r="CC7" s="3757" t="s">
        <v>2234</v>
      </c>
      <c r="CD7" s="3758"/>
      <c r="CE7" s="3758"/>
      <c r="CF7" s="3758"/>
      <c r="CG7" s="3758"/>
      <c r="CH7" s="3758"/>
      <c r="CI7" s="3759"/>
      <c r="CJ7" s="3757" t="s">
        <v>2235</v>
      </c>
      <c r="CK7" s="3758"/>
      <c r="CL7" s="3758"/>
      <c r="CM7" s="3758"/>
      <c r="CN7" s="3758"/>
      <c r="CO7" s="3758"/>
      <c r="CP7" s="3759"/>
      <c r="CQ7" s="3757" t="s">
        <v>2236</v>
      </c>
      <c r="CR7" s="3758"/>
      <c r="CS7" s="3758"/>
      <c r="CT7" s="3758"/>
      <c r="CU7" s="3758"/>
      <c r="CV7" s="3758"/>
      <c r="CW7" s="3759"/>
    </row>
    <row r="8" spans="1:117" ht="12.75" customHeight="1">
      <c r="A8" s="2231"/>
      <c r="B8" s="3715"/>
      <c r="C8" s="3715"/>
      <c r="D8" s="3422"/>
      <c r="E8" s="3715" t="s">
        <v>2222</v>
      </c>
      <c r="F8" s="3715"/>
      <c r="G8" s="3715" t="s">
        <v>716</v>
      </c>
      <c r="H8" s="3715"/>
      <c r="I8" s="3715"/>
      <c r="J8" s="3412"/>
      <c r="K8" s="3421"/>
      <c r="L8" s="3715" t="s">
        <v>2222</v>
      </c>
      <c r="M8" s="3715"/>
      <c r="N8" s="3715" t="s">
        <v>716</v>
      </c>
      <c r="O8" s="3715"/>
      <c r="P8" s="3715"/>
      <c r="Q8" s="3412"/>
      <c r="R8" s="3421"/>
      <c r="S8" s="3715" t="s">
        <v>2222</v>
      </c>
      <c r="T8" s="3715"/>
      <c r="U8" s="3715" t="s">
        <v>716</v>
      </c>
      <c r="V8" s="3715"/>
      <c r="W8" s="3715"/>
      <c r="X8" s="3412"/>
      <c r="Y8" s="3409"/>
      <c r="Z8" s="3715" t="s">
        <v>2222</v>
      </c>
      <c r="AA8" s="3715"/>
      <c r="AB8" s="3715" t="s">
        <v>716</v>
      </c>
      <c r="AC8" s="3715"/>
      <c r="AD8" s="3715"/>
      <c r="AE8" s="3412"/>
      <c r="AF8" s="3409"/>
      <c r="AG8" s="3715" t="s">
        <v>2222</v>
      </c>
      <c r="AH8" s="3715"/>
      <c r="AI8" s="3715" t="s">
        <v>716</v>
      </c>
      <c r="AJ8" s="3715"/>
      <c r="AK8" s="3715"/>
      <c r="AL8" s="3412"/>
      <c r="AM8" s="3409"/>
      <c r="AN8" s="3715" t="s">
        <v>2222</v>
      </c>
      <c r="AO8" s="3715"/>
      <c r="AP8" s="3715" t="s">
        <v>716</v>
      </c>
      <c r="AQ8" s="3715"/>
      <c r="AR8" s="3715"/>
      <c r="AS8" s="3412"/>
      <c r="AT8" s="3409"/>
      <c r="AU8" s="3715" t="s">
        <v>2222</v>
      </c>
      <c r="AV8" s="3715"/>
      <c r="AW8" s="3715" t="s">
        <v>716</v>
      </c>
      <c r="AX8" s="3715"/>
      <c r="AY8" s="3715"/>
      <c r="AZ8" s="3412"/>
      <c r="BA8" s="3409"/>
      <c r="BB8" s="3715" t="s">
        <v>2222</v>
      </c>
      <c r="BC8" s="3715"/>
      <c r="BD8" s="3715" t="s">
        <v>716</v>
      </c>
      <c r="BE8" s="3715"/>
      <c r="BF8" s="3715"/>
      <c r="BG8" s="3412"/>
      <c r="BH8" s="3409"/>
      <c r="BI8" s="3715" t="s">
        <v>2222</v>
      </c>
      <c r="BJ8" s="3715"/>
      <c r="BK8" s="3715" t="s">
        <v>716</v>
      </c>
      <c r="BL8" s="3715"/>
      <c r="BM8" s="3715"/>
      <c r="BN8" s="3412"/>
      <c r="BO8" s="3409"/>
      <c r="BP8" s="3715" t="s">
        <v>2222</v>
      </c>
      <c r="BQ8" s="3715"/>
      <c r="BR8" s="3715" t="s">
        <v>716</v>
      </c>
      <c r="BS8" s="3715"/>
      <c r="BT8" s="3715"/>
      <c r="BU8" s="3412"/>
      <c r="BV8" s="3409"/>
      <c r="BW8" s="3715" t="s">
        <v>2222</v>
      </c>
      <c r="BX8" s="3715"/>
      <c r="BY8" s="3715" t="s">
        <v>716</v>
      </c>
      <c r="BZ8" s="3715"/>
      <c r="CA8" s="3715"/>
      <c r="CB8" s="3412"/>
      <c r="CC8" s="3409"/>
      <c r="CD8" s="3715" t="s">
        <v>2222</v>
      </c>
      <c r="CE8" s="3715"/>
      <c r="CF8" s="3715" t="s">
        <v>716</v>
      </c>
      <c r="CG8" s="3715"/>
      <c r="CH8" s="3715"/>
      <c r="CI8" s="3412"/>
      <c r="CJ8" s="3409"/>
      <c r="CK8" s="3715" t="s">
        <v>2222</v>
      </c>
      <c r="CL8" s="3715"/>
      <c r="CM8" s="3715" t="s">
        <v>716</v>
      </c>
      <c r="CN8" s="3715"/>
      <c r="CO8" s="3715"/>
      <c r="CP8" s="3412"/>
      <c r="CQ8" s="3421"/>
      <c r="CR8" s="3715" t="s">
        <v>2222</v>
      </c>
      <c r="CS8" s="3715"/>
      <c r="CT8" s="3715" t="s">
        <v>716</v>
      </c>
      <c r="CU8" s="3715"/>
      <c r="CV8" s="3715"/>
      <c r="CW8" s="3412"/>
    </row>
    <row r="9" spans="1:117" ht="42">
      <c r="A9" s="2231"/>
      <c r="B9" s="3715"/>
      <c r="C9" s="3715"/>
      <c r="D9" s="3420" t="s">
        <v>1118</v>
      </c>
      <c r="E9" s="3417" t="s">
        <v>815</v>
      </c>
      <c r="F9" s="3417" t="s">
        <v>34</v>
      </c>
      <c r="G9" s="3417" t="s">
        <v>2223</v>
      </c>
      <c r="H9" s="3417" t="s">
        <v>2224</v>
      </c>
      <c r="I9" s="3417" t="s">
        <v>34</v>
      </c>
      <c r="J9" s="3419" t="s">
        <v>1099</v>
      </c>
      <c r="K9" s="3418" t="s">
        <v>1118</v>
      </c>
      <c r="L9" s="3417" t="s">
        <v>815</v>
      </c>
      <c r="M9" s="3417" t="s">
        <v>34</v>
      </c>
      <c r="N9" s="3417" t="s">
        <v>2223</v>
      </c>
      <c r="O9" s="3417" t="s">
        <v>2224</v>
      </c>
      <c r="P9" s="3417" t="s">
        <v>34</v>
      </c>
      <c r="Q9" s="3419" t="s">
        <v>1099</v>
      </c>
      <c r="R9" s="3418" t="s">
        <v>1118</v>
      </c>
      <c r="S9" s="3417" t="s">
        <v>815</v>
      </c>
      <c r="T9" s="3417" t="s">
        <v>34</v>
      </c>
      <c r="U9" s="3417" t="s">
        <v>2223</v>
      </c>
      <c r="V9" s="3417" t="s">
        <v>2224</v>
      </c>
      <c r="W9" s="3417" t="s">
        <v>34</v>
      </c>
      <c r="X9" s="3419" t="s">
        <v>1099</v>
      </c>
      <c r="Y9" s="3418" t="s">
        <v>1118</v>
      </c>
      <c r="Z9" s="3417" t="s">
        <v>815</v>
      </c>
      <c r="AA9" s="3417" t="s">
        <v>34</v>
      </c>
      <c r="AB9" s="3417" t="s">
        <v>2223</v>
      </c>
      <c r="AC9" s="3417" t="s">
        <v>2224</v>
      </c>
      <c r="AD9" s="3417" t="s">
        <v>34</v>
      </c>
      <c r="AE9" s="3419" t="s">
        <v>1099</v>
      </c>
      <c r="AF9" s="3418" t="s">
        <v>1118</v>
      </c>
      <c r="AG9" s="3417" t="s">
        <v>815</v>
      </c>
      <c r="AH9" s="3417" t="s">
        <v>34</v>
      </c>
      <c r="AI9" s="3417" t="s">
        <v>2223</v>
      </c>
      <c r="AJ9" s="3417" t="s">
        <v>2224</v>
      </c>
      <c r="AK9" s="3417" t="s">
        <v>34</v>
      </c>
      <c r="AL9" s="3419" t="s">
        <v>1099</v>
      </c>
      <c r="AM9" s="3418" t="s">
        <v>1118</v>
      </c>
      <c r="AN9" s="3417" t="s">
        <v>815</v>
      </c>
      <c r="AO9" s="3417" t="s">
        <v>34</v>
      </c>
      <c r="AP9" s="3417" t="s">
        <v>2223</v>
      </c>
      <c r="AQ9" s="3417" t="s">
        <v>2224</v>
      </c>
      <c r="AR9" s="3417" t="s">
        <v>34</v>
      </c>
      <c r="AS9" s="3419" t="s">
        <v>1099</v>
      </c>
      <c r="AT9" s="3418" t="s">
        <v>1118</v>
      </c>
      <c r="AU9" s="3417" t="s">
        <v>815</v>
      </c>
      <c r="AV9" s="3417" t="s">
        <v>34</v>
      </c>
      <c r="AW9" s="3417" t="s">
        <v>2223</v>
      </c>
      <c r="AX9" s="3417" t="s">
        <v>2224</v>
      </c>
      <c r="AY9" s="3417" t="s">
        <v>34</v>
      </c>
      <c r="AZ9" s="3419" t="s">
        <v>1099</v>
      </c>
      <c r="BA9" s="3418" t="s">
        <v>1118</v>
      </c>
      <c r="BB9" s="3417" t="s">
        <v>815</v>
      </c>
      <c r="BC9" s="3417" t="s">
        <v>34</v>
      </c>
      <c r="BD9" s="3417" t="s">
        <v>2223</v>
      </c>
      <c r="BE9" s="3417" t="s">
        <v>2224</v>
      </c>
      <c r="BF9" s="3417" t="s">
        <v>34</v>
      </c>
      <c r="BG9" s="3419" t="s">
        <v>1099</v>
      </c>
      <c r="BH9" s="3418" t="s">
        <v>1118</v>
      </c>
      <c r="BI9" s="3417" t="s">
        <v>815</v>
      </c>
      <c r="BJ9" s="3417" t="s">
        <v>34</v>
      </c>
      <c r="BK9" s="3417" t="s">
        <v>2223</v>
      </c>
      <c r="BL9" s="3417" t="s">
        <v>2224</v>
      </c>
      <c r="BM9" s="3417" t="s">
        <v>34</v>
      </c>
      <c r="BN9" s="3419" t="s">
        <v>1099</v>
      </c>
      <c r="BO9" s="3418" t="s">
        <v>1118</v>
      </c>
      <c r="BP9" s="3417" t="s">
        <v>815</v>
      </c>
      <c r="BQ9" s="3417" t="s">
        <v>34</v>
      </c>
      <c r="BR9" s="3417" t="s">
        <v>2223</v>
      </c>
      <c r="BS9" s="3417" t="s">
        <v>2224</v>
      </c>
      <c r="BT9" s="3417" t="s">
        <v>34</v>
      </c>
      <c r="BU9" s="3419" t="s">
        <v>1099</v>
      </c>
      <c r="BV9" s="3418" t="s">
        <v>1118</v>
      </c>
      <c r="BW9" s="3417" t="s">
        <v>815</v>
      </c>
      <c r="BX9" s="3417" t="s">
        <v>34</v>
      </c>
      <c r="BY9" s="3417" t="s">
        <v>2223</v>
      </c>
      <c r="BZ9" s="3417" t="s">
        <v>2224</v>
      </c>
      <c r="CA9" s="3417" t="s">
        <v>34</v>
      </c>
      <c r="CB9" s="3419" t="s">
        <v>1099</v>
      </c>
      <c r="CC9" s="3418" t="s">
        <v>1118</v>
      </c>
      <c r="CD9" s="3417" t="s">
        <v>815</v>
      </c>
      <c r="CE9" s="3417" t="s">
        <v>34</v>
      </c>
      <c r="CF9" s="3417" t="s">
        <v>2223</v>
      </c>
      <c r="CG9" s="3417" t="s">
        <v>2224</v>
      </c>
      <c r="CH9" s="3417" t="s">
        <v>34</v>
      </c>
      <c r="CI9" s="3419" t="s">
        <v>1099</v>
      </c>
      <c r="CJ9" s="3418" t="s">
        <v>1118</v>
      </c>
      <c r="CK9" s="3417" t="s">
        <v>815</v>
      </c>
      <c r="CL9" s="3417" t="s">
        <v>34</v>
      </c>
      <c r="CM9" s="3417" t="s">
        <v>2223</v>
      </c>
      <c r="CN9" s="3417" t="s">
        <v>2224</v>
      </c>
      <c r="CO9" s="3417" t="s">
        <v>34</v>
      </c>
      <c r="CP9" s="3419" t="s">
        <v>1099</v>
      </c>
      <c r="CQ9" s="3418" t="s">
        <v>1118</v>
      </c>
      <c r="CR9" s="3417" t="s">
        <v>815</v>
      </c>
      <c r="CS9" s="3417" t="s">
        <v>34</v>
      </c>
      <c r="CT9" s="3417" t="s">
        <v>2223</v>
      </c>
      <c r="CU9" s="3417" t="s">
        <v>2224</v>
      </c>
      <c r="CV9" s="3417" t="s">
        <v>34</v>
      </c>
      <c r="CW9" s="3416" t="s">
        <v>1099</v>
      </c>
    </row>
    <row r="10" spans="1:117" ht="12.75" customHeight="1">
      <c r="A10" s="2231"/>
      <c r="B10" s="3715"/>
      <c r="C10" s="3715"/>
      <c r="D10" s="3415" t="s">
        <v>2021</v>
      </c>
      <c r="E10" s="3413" t="s">
        <v>2021</v>
      </c>
      <c r="F10" s="3413" t="s">
        <v>2021</v>
      </c>
      <c r="G10" s="3413" t="s">
        <v>2021</v>
      </c>
      <c r="H10" s="3413" t="s">
        <v>2021</v>
      </c>
      <c r="I10" s="3413" t="s">
        <v>2021</v>
      </c>
      <c r="J10" s="3412" t="s">
        <v>2021</v>
      </c>
      <c r="K10" s="3414" t="s">
        <v>2021</v>
      </c>
      <c r="L10" s="3413" t="s">
        <v>2021</v>
      </c>
      <c r="M10" s="3413" t="s">
        <v>2021</v>
      </c>
      <c r="N10" s="3413" t="s">
        <v>2021</v>
      </c>
      <c r="O10" s="3413" t="s">
        <v>2021</v>
      </c>
      <c r="P10" s="3413" t="s">
        <v>2021</v>
      </c>
      <c r="Q10" s="3412" t="s">
        <v>2021</v>
      </c>
      <c r="R10" s="3413" t="s">
        <v>2021</v>
      </c>
      <c r="S10" s="3413" t="s">
        <v>2021</v>
      </c>
      <c r="T10" s="3413" t="s">
        <v>2021</v>
      </c>
      <c r="U10" s="3413" t="s">
        <v>2021</v>
      </c>
      <c r="V10" s="3413" t="s">
        <v>2021</v>
      </c>
      <c r="W10" s="3413" t="s">
        <v>2021</v>
      </c>
      <c r="X10" s="3412" t="s">
        <v>2021</v>
      </c>
      <c r="Y10" s="3414" t="s">
        <v>2021</v>
      </c>
      <c r="Z10" s="3413" t="s">
        <v>2021</v>
      </c>
      <c r="AA10" s="3413" t="s">
        <v>2021</v>
      </c>
      <c r="AB10" s="3413" t="s">
        <v>2021</v>
      </c>
      <c r="AC10" s="3413" t="s">
        <v>2021</v>
      </c>
      <c r="AD10" s="3413" t="s">
        <v>2021</v>
      </c>
      <c r="AE10" s="3412" t="s">
        <v>2021</v>
      </c>
      <c r="AF10" s="3413" t="s">
        <v>2021</v>
      </c>
      <c r="AG10" s="3413" t="s">
        <v>2021</v>
      </c>
      <c r="AH10" s="3413" t="s">
        <v>2021</v>
      </c>
      <c r="AI10" s="3413" t="s">
        <v>2021</v>
      </c>
      <c r="AJ10" s="3413" t="s">
        <v>2021</v>
      </c>
      <c r="AK10" s="3413" t="s">
        <v>2021</v>
      </c>
      <c r="AL10" s="3412" t="s">
        <v>2021</v>
      </c>
      <c r="AM10" s="3414" t="s">
        <v>2021</v>
      </c>
      <c r="AN10" s="3413" t="s">
        <v>2021</v>
      </c>
      <c r="AO10" s="3413" t="s">
        <v>2021</v>
      </c>
      <c r="AP10" s="3413" t="s">
        <v>2021</v>
      </c>
      <c r="AQ10" s="3413" t="s">
        <v>2021</v>
      </c>
      <c r="AR10" s="3413" t="s">
        <v>2021</v>
      </c>
      <c r="AS10" s="3412" t="s">
        <v>2021</v>
      </c>
      <c r="AT10" s="3413" t="s">
        <v>2021</v>
      </c>
      <c r="AU10" s="3413" t="s">
        <v>2021</v>
      </c>
      <c r="AV10" s="3413" t="s">
        <v>2021</v>
      </c>
      <c r="AW10" s="3413" t="s">
        <v>2021</v>
      </c>
      <c r="AX10" s="3413" t="s">
        <v>2021</v>
      </c>
      <c r="AY10" s="3413" t="s">
        <v>2021</v>
      </c>
      <c r="AZ10" s="3412" t="s">
        <v>2021</v>
      </c>
      <c r="BA10" s="3414" t="s">
        <v>2021</v>
      </c>
      <c r="BB10" s="3413" t="s">
        <v>2021</v>
      </c>
      <c r="BC10" s="3413" t="s">
        <v>2021</v>
      </c>
      <c r="BD10" s="3413" t="s">
        <v>2021</v>
      </c>
      <c r="BE10" s="3413" t="s">
        <v>2021</v>
      </c>
      <c r="BF10" s="3413" t="s">
        <v>2021</v>
      </c>
      <c r="BG10" s="3412" t="s">
        <v>2021</v>
      </c>
      <c r="BH10" s="3413" t="s">
        <v>2021</v>
      </c>
      <c r="BI10" s="3413" t="s">
        <v>2021</v>
      </c>
      <c r="BJ10" s="3413" t="s">
        <v>2021</v>
      </c>
      <c r="BK10" s="3413" t="s">
        <v>2021</v>
      </c>
      <c r="BL10" s="3413" t="s">
        <v>2021</v>
      </c>
      <c r="BM10" s="3413" t="s">
        <v>2021</v>
      </c>
      <c r="BN10" s="3412" t="s">
        <v>2021</v>
      </c>
      <c r="BO10" s="3414" t="s">
        <v>2021</v>
      </c>
      <c r="BP10" s="3413" t="s">
        <v>2021</v>
      </c>
      <c r="BQ10" s="3413" t="s">
        <v>2021</v>
      </c>
      <c r="BR10" s="3413" t="s">
        <v>2021</v>
      </c>
      <c r="BS10" s="3413" t="s">
        <v>2021</v>
      </c>
      <c r="BT10" s="3413" t="s">
        <v>2021</v>
      </c>
      <c r="BU10" s="3412" t="s">
        <v>2021</v>
      </c>
      <c r="BV10" s="3413" t="s">
        <v>2021</v>
      </c>
      <c r="BW10" s="3413" t="s">
        <v>2021</v>
      </c>
      <c r="BX10" s="3413" t="s">
        <v>2021</v>
      </c>
      <c r="BY10" s="3413" t="s">
        <v>2021</v>
      </c>
      <c r="BZ10" s="3413" t="s">
        <v>2021</v>
      </c>
      <c r="CA10" s="3413" t="s">
        <v>2021</v>
      </c>
      <c r="CB10" s="3412" t="s">
        <v>2021</v>
      </c>
      <c r="CC10" s="3414" t="s">
        <v>2021</v>
      </c>
      <c r="CD10" s="3413" t="s">
        <v>2021</v>
      </c>
      <c r="CE10" s="3413" t="s">
        <v>2021</v>
      </c>
      <c r="CF10" s="3413" t="s">
        <v>2021</v>
      </c>
      <c r="CG10" s="3413" t="s">
        <v>2021</v>
      </c>
      <c r="CH10" s="3413" t="s">
        <v>2021</v>
      </c>
      <c r="CI10" s="3412" t="s">
        <v>2021</v>
      </c>
      <c r="CJ10" s="3414" t="s">
        <v>2021</v>
      </c>
      <c r="CK10" s="3413" t="s">
        <v>2021</v>
      </c>
      <c r="CL10" s="3413" t="s">
        <v>2021</v>
      </c>
      <c r="CM10" s="3413" t="s">
        <v>2021</v>
      </c>
      <c r="CN10" s="3413" t="s">
        <v>2021</v>
      </c>
      <c r="CO10" s="3413" t="s">
        <v>2021</v>
      </c>
      <c r="CP10" s="3412" t="s">
        <v>2021</v>
      </c>
      <c r="CQ10" s="3414" t="s">
        <v>2021</v>
      </c>
      <c r="CR10" s="3413" t="s">
        <v>2021</v>
      </c>
      <c r="CS10" s="3413" t="s">
        <v>2021</v>
      </c>
      <c r="CT10" s="3413" t="s">
        <v>2021</v>
      </c>
      <c r="CU10" s="3413" t="s">
        <v>2021</v>
      </c>
      <c r="CV10" s="3413" t="s">
        <v>2021</v>
      </c>
      <c r="CW10" s="3412" t="s">
        <v>2021</v>
      </c>
    </row>
    <row r="11" spans="1:117" ht="12.75" customHeight="1">
      <c r="A11" s="2231"/>
      <c r="B11" s="3103" t="s">
        <v>2022</v>
      </c>
      <c r="C11" s="2262"/>
      <c r="D11" s="3411"/>
      <c r="E11" s="3408"/>
      <c r="F11" s="3407"/>
      <c r="G11" s="3406"/>
      <c r="H11" s="3406"/>
      <c r="I11" s="3406"/>
      <c r="J11" s="3410"/>
      <c r="K11" s="3409"/>
      <c r="L11" s="3408"/>
      <c r="M11" s="3407"/>
      <c r="N11" s="3406"/>
      <c r="O11" s="3406"/>
      <c r="P11" s="3406"/>
      <c r="Q11" s="3410"/>
      <c r="R11" s="3409"/>
      <c r="S11" s="3408"/>
      <c r="T11" s="3407"/>
      <c r="U11" s="3406"/>
      <c r="V11" s="3406"/>
      <c r="W11" s="3406"/>
      <c r="X11" s="3410"/>
      <c r="Y11" s="3409"/>
      <c r="Z11" s="3408"/>
      <c r="AA11" s="3407"/>
      <c r="AB11" s="3406"/>
      <c r="AC11" s="3406"/>
      <c r="AD11" s="3406"/>
      <c r="AE11" s="3410"/>
      <c r="AF11" s="3409"/>
      <c r="AG11" s="3408"/>
      <c r="AH11" s="3407"/>
      <c r="AI11" s="3406"/>
      <c r="AJ11" s="3406"/>
      <c r="AK11" s="3406"/>
      <c r="AL11" s="3410"/>
      <c r="AM11" s="3409"/>
      <c r="AN11" s="3408"/>
      <c r="AO11" s="3407"/>
      <c r="AP11" s="3406"/>
      <c r="AQ11" s="3406"/>
      <c r="AR11" s="3406"/>
      <c r="AS11" s="3410"/>
      <c r="AT11" s="3409"/>
      <c r="AU11" s="3408"/>
      <c r="AV11" s="3407"/>
      <c r="AW11" s="3406"/>
      <c r="AX11" s="3406"/>
      <c r="AY11" s="3406"/>
      <c r="AZ11" s="3410"/>
      <c r="BA11" s="3409"/>
      <c r="BB11" s="3408"/>
      <c r="BC11" s="3407"/>
      <c r="BD11" s="3406"/>
      <c r="BE11" s="3406"/>
      <c r="BF11" s="3406"/>
      <c r="BG11" s="3410"/>
      <c r="BH11" s="3409"/>
      <c r="BI11" s="3408"/>
      <c r="BJ11" s="3407"/>
      <c r="BK11" s="3406"/>
      <c r="BL11" s="3406"/>
      <c r="BM11" s="3406"/>
      <c r="BN11" s="3410"/>
      <c r="BO11" s="3409"/>
      <c r="BP11" s="3408"/>
      <c r="BQ11" s="3407"/>
      <c r="BR11" s="3406"/>
      <c r="BS11" s="3406"/>
      <c r="BT11" s="3406"/>
      <c r="BU11" s="3410"/>
      <c r="BV11" s="3409"/>
      <c r="BW11" s="3408"/>
      <c r="BX11" s="3407"/>
      <c r="BY11" s="3406"/>
      <c r="BZ11" s="3406"/>
      <c r="CA11" s="3406"/>
      <c r="CB11" s="3410"/>
      <c r="CC11" s="3409"/>
      <c r="CD11" s="3408"/>
      <c r="CE11" s="3407"/>
      <c r="CF11" s="3406"/>
      <c r="CG11" s="3406"/>
      <c r="CH11" s="3406"/>
      <c r="CI11" s="3410"/>
      <c r="CJ11" s="3409"/>
      <c r="CK11" s="3408"/>
      <c r="CL11" s="3407"/>
      <c r="CM11" s="3406"/>
      <c r="CN11" s="3406"/>
      <c r="CO11" s="3406"/>
      <c r="CP11" s="3410"/>
      <c r="CQ11" s="3409"/>
      <c r="CR11" s="3408"/>
      <c r="CS11" s="3407"/>
      <c r="CT11" s="3406"/>
      <c r="CU11" s="3406"/>
      <c r="CV11" s="3406"/>
      <c r="CW11" s="3405"/>
    </row>
    <row r="12" spans="1:117" ht="12.75" customHeight="1">
      <c r="A12" s="2231"/>
      <c r="B12" s="3103" t="s">
        <v>1920</v>
      </c>
      <c r="C12" s="2268" t="s">
        <v>2023</v>
      </c>
      <c r="D12" s="2239"/>
      <c r="E12" s="2239"/>
      <c r="F12" s="2239"/>
      <c r="G12" s="2239"/>
      <c r="H12" s="2239"/>
      <c r="I12" s="2239"/>
      <c r="J12" s="2240"/>
      <c r="K12" s="2240"/>
      <c r="L12" s="2239"/>
      <c r="M12" s="2239"/>
      <c r="N12" s="2239"/>
      <c r="O12" s="2239"/>
      <c r="P12" s="2239"/>
      <c r="Q12" s="2240"/>
      <c r="R12" s="2240"/>
      <c r="S12" s="2239"/>
      <c r="T12" s="2239"/>
      <c r="U12" s="2239"/>
      <c r="V12" s="2239"/>
      <c r="W12" s="2239"/>
      <c r="X12" s="2240"/>
      <c r="Y12" s="2240"/>
      <c r="Z12" s="2239"/>
      <c r="AA12" s="2239"/>
      <c r="AB12" s="2239"/>
      <c r="AC12" s="2239"/>
      <c r="AD12" s="2239"/>
      <c r="AE12" s="2240"/>
      <c r="AF12" s="2240"/>
      <c r="AG12" s="2239"/>
      <c r="AH12" s="2239"/>
      <c r="AI12" s="2239"/>
      <c r="AJ12" s="2239"/>
      <c r="AK12" s="2239"/>
      <c r="AL12" s="2240"/>
      <c r="AM12" s="2240"/>
      <c r="AN12" s="2239"/>
      <c r="AO12" s="2239"/>
      <c r="AP12" s="2239"/>
      <c r="AQ12" s="2239"/>
      <c r="AR12" s="2239"/>
      <c r="AS12" s="2240"/>
      <c r="AT12" s="2240"/>
      <c r="AU12" s="2239"/>
      <c r="AV12" s="2239"/>
      <c r="AW12" s="2239"/>
      <c r="AX12" s="2239"/>
      <c r="AY12" s="2239"/>
      <c r="AZ12" s="2240"/>
      <c r="BA12" s="2240"/>
      <c r="BB12" s="2239"/>
      <c r="BC12" s="2239"/>
      <c r="BD12" s="2239"/>
      <c r="BE12" s="2239"/>
      <c r="BF12" s="2239"/>
      <c r="BG12" s="2240"/>
      <c r="BH12" s="2240"/>
      <c r="BI12" s="2239"/>
      <c r="BJ12" s="2239"/>
      <c r="BK12" s="2239"/>
      <c r="BL12" s="2239"/>
      <c r="BM12" s="2239"/>
      <c r="BN12" s="2240"/>
      <c r="BO12" s="2240"/>
      <c r="BP12" s="2239"/>
      <c r="BQ12" s="2239"/>
      <c r="BR12" s="2239"/>
      <c r="BS12" s="2239"/>
      <c r="BT12" s="2239"/>
      <c r="BU12" s="2240"/>
      <c r="BV12" s="2240"/>
      <c r="BW12" s="2239"/>
      <c r="BX12" s="2239"/>
      <c r="BY12" s="2239"/>
      <c r="BZ12" s="2239"/>
      <c r="CA12" s="2239"/>
      <c r="CB12" s="2240"/>
      <c r="CC12" s="2240"/>
      <c r="CD12" s="2239"/>
      <c r="CE12" s="2239"/>
      <c r="CF12" s="2239"/>
      <c r="CG12" s="2239"/>
      <c r="CH12" s="2239"/>
      <c r="CI12" s="2240"/>
      <c r="CJ12" s="2240"/>
      <c r="CK12" s="2239"/>
      <c r="CL12" s="2239"/>
      <c r="CM12" s="2239"/>
      <c r="CN12" s="2239"/>
      <c r="CO12" s="2239"/>
      <c r="CP12" s="2240"/>
      <c r="CQ12" s="2240"/>
      <c r="CR12" s="2239"/>
      <c r="CS12" s="2239"/>
      <c r="CT12" s="2239"/>
      <c r="CU12" s="2239"/>
      <c r="CV12" s="2239"/>
      <c r="CW12" s="2240"/>
      <c r="CX12" s="2240"/>
      <c r="CY12" s="2240"/>
      <c r="CZ12" s="2240"/>
      <c r="DA12" s="2240"/>
      <c r="DB12" s="2240"/>
      <c r="DC12" s="2240"/>
      <c r="DD12" s="2240"/>
      <c r="DE12" s="2240"/>
      <c r="DF12" s="2240"/>
      <c r="DG12" s="2240"/>
      <c r="DH12" s="2240"/>
      <c r="DI12" s="2240"/>
      <c r="DJ12" s="2240"/>
      <c r="DK12" s="2240"/>
      <c r="DL12" s="2240"/>
      <c r="DM12" s="2240"/>
    </row>
    <row r="13" spans="1:117" ht="12.75" customHeight="1">
      <c r="A13" s="2231"/>
      <c r="B13" s="3103" t="s">
        <v>1922</v>
      </c>
      <c r="C13" s="2268" t="s">
        <v>2023</v>
      </c>
      <c r="D13" s="2239"/>
      <c r="E13" s="2239"/>
      <c r="F13" s="2239"/>
      <c r="G13" s="2239"/>
      <c r="H13" s="2239"/>
      <c r="I13" s="2239"/>
      <c r="J13" s="2240"/>
      <c r="K13" s="2240"/>
      <c r="L13" s="2239"/>
      <c r="M13" s="2239"/>
      <c r="N13" s="2239"/>
      <c r="O13" s="2239"/>
      <c r="P13" s="2239"/>
      <c r="Q13" s="2240"/>
      <c r="R13" s="2240"/>
      <c r="S13" s="2239"/>
      <c r="T13" s="2239"/>
      <c r="U13" s="2239"/>
      <c r="V13" s="2239"/>
      <c r="W13" s="2239"/>
      <c r="X13" s="2240"/>
      <c r="Y13" s="2240"/>
      <c r="Z13" s="2239"/>
      <c r="AA13" s="2239"/>
      <c r="AB13" s="2239"/>
      <c r="AC13" s="2239"/>
      <c r="AD13" s="2239"/>
      <c r="AE13" s="2240"/>
      <c r="AF13" s="2240"/>
      <c r="AG13" s="2239"/>
      <c r="AH13" s="2239"/>
      <c r="AI13" s="2239"/>
      <c r="AJ13" s="2239"/>
      <c r="AK13" s="2239"/>
      <c r="AL13" s="2240"/>
      <c r="AM13" s="2240"/>
      <c r="AN13" s="2239"/>
      <c r="AO13" s="2239"/>
      <c r="AP13" s="2239"/>
      <c r="AQ13" s="2239"/>
      <c r="AR13" s="2239"/>
      <c r="AS13" s="2240"/>
      <c r="AT13" s="2240"/>
      <c r="AU13" s="2239"/>
      <c r="AV13" s="2239"/>
      <c r="AW13" s="2239"/>
      <c r="AX13" s="2239"/>
      <c r="AY13" s="2239"/>
      <c r="AZ13" s="2240"/>
      <c r="BA13" s="2240"/>
      <c r="BB13" s="2239"/>
      <c r="BC13" s="2239"/>
      <c r="BD13" s="2239"/>
      <c r="BE13" s="2239"/>
      <c r="BF13" s="2239"/>
      <c r="BG13" s="2240"/>
      <c r="BH13" s="2240"/>
      <c r="BI13" s="2239"/>
      <c r="BJ13" s="2239"/>
      <c r="BK13" s="2239"/>
      <c r="BL13" s="2239"/>
      <c r="BM13" s="2239"/>
      <c r="BN13" s="2240"/>
      <c r="BO13" s="2240"/>
      <c r="BP13" s="2239"/>
      <c r="BQ13" s="2239"/>
      <c r="BR13" s="2239"/>
      <c r="BS13" s="2239"/>
      <c r="BT13" s="2239"/>
      <c r="BU13" s="2240"/>
      <c r="BV13" s="2240"/>
      <c r="BW13" s="2239"/>
      <c r="BX13" s="2239"/>
      <c r="BY13" s="2239"/>
      <c r="BZ13" s="2239"/>
      <c r="CA13" s="2239"/>
      <c r="CB13" s="2240"/>
      <c r="CC13" s="2240"/>
      <c r="CD13" s="2239"/>
      <c r="CE13" s="2239"/>
      <c r="CF13" s="2239"/>
      <c r="CG13" s="2239"/>
      <c r="CH13" s="2239"/>
      <c r="CI13" s="2240"/>
      <c r="CJ13" s="2240"/>
      <c r="CK13" s="2239"/>
      <c r="CL13" s="2239"/>
      <c r="CM13" s="2239"/>
      <c r="CN13" s="2239"/>
      <c r="CO13" s="2239"/>
      <c r="CP13" s="2240"/>
      <c r="CQ13" s="2240"/>
      <c r="CR13" s="2239"/>
      <c r="CS13" s="2239"/>
      <c r="CT13" s="2239"/>
      <c r="CU13" s="2239"/>
      <c r="CV13" s="2239"/>
      <c r="CW13" s="2240"/>
      <c r="CX13" s="2240"/>
      <c r="CY13" s="2240"/>
      <c r="CZ13" s="2240"/>
      <c r="DA13" s="2240"/>
      <c r="DB13" s="2240"/>
      <c r="DC13" s="2240"/>
      <c r="DD13" s="2240"/>
      <c r="DE13" s="2240"/>
      <c r="DF13" s="2240"/>
      <c r="DG13" s="2240"/>
      <c r="DH13" s="2240"/>
      <c r="DI13" s="2240"/>
      <c r="DJ13" s="2240"/>
      <c r="DK13" s="2240"/>
      <c r="DL13" s="2240"/>
      <c r="DM13" s="2240"/>
    </row>
    <row r="14" spans="1:117" ht="12.75" customHeight="1">
      <c r="A14" s="2231"/>
      <c r="B14" s="3103" t="s">
        <v>1921</v>
      </c>
      <c r="C14" s="2268" t="s">
        <v>2023</v>
      </c>
      <c r="D14" s="2240"/>
      <c r="E14" s="2240"/>
      <c r="F14" s="2240"/>
      <c r="G14" s="2240"/>
      <c r="H14" s="2240"/>
      <c r="I14" s="2240"/>
      <c r="J14" s="2240"/>
      <c r="K14" s="2240"/>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c r="BP14" s="2240"/>
      <c r="BQ14" s="2240"/>
      <c r="BR14" s="2240"/>
      <c r="BS14" s="2240"/>
      <c r="BT14" s="2240"/>
      <c r="BU14" s="2240"/>
      <c r="BV14" s="2240"/>
      <c r="BW14" s="2240"/>
      <c r="BX14" s="2240"/>
      <c r="BY14" s="2240"/>
      <c r="BZ14" s="2240"/>
      <c r="CA14" s="2240"/>
      <c r="CB14" s="2240"/>
      <c r="CC14" s="2240"/>
      <c r="CD14" s="2240"/>
      <c r="CE14" s="2240"/>
      <c r="CF14" s="2240"/>
      <c r="CG14" s="2240"/>
      <c r="CH14" s="2240"/>
      <c r="CI14" s="2240"/>
      <c r="CJ14" s="2240"/>
      <c r="CK14" s="2240"/>
      <c r="CL14" s="2240"/>
      <c r="CM14" s="2240"/>
      <c r="CN14" s="2240"/>
      <c r="CO14" s="2240"/>
      <c r="CP14" s="2240"/>
      <c r="CQ14" s="2240"/>
      <c r="CR14" s="2240"/>
      <c r="CS14" s="2240"/>
      <c r="CT14" s="2240"/>
      <c r="CU14" s="2240"/>
      <c r="CV14" s="2240"/>
      <c r="CW14" s="2240"/>
      <c r="CX14" s="2240"/>
      <c r="CY14" s="2240"/>
      <c r="CZ14" s="2240"/>
      <c r="DA14" s="2240"/>
      <c r="DB14" s="2240"/>
      <c r="DC14" s="2240"/>
      <c r="DD14" s="2240"/>
      <c r="DE14" s="2240"/>
      <c r="DF14" s="2240"/>
      <c r="DG14" s="2240"/>
      <c r="DH14" s="2240"/>
      <c r="DI14" s="2240"/>
      <c r="DJ14" s="2240"/>
      <c r="DK14" s="2240"/>
      <c r="DL14" s="2240"/>
      <c r="DM14" s="2240"/>
    </row>
    <row r="15" spans="1:117" ht="12.75" customHeight="1">
      <c r="A15" s="2231"/>
      <c r="B15" s="3103" t="s">
        <v>2024</v>
      </c>
      <c r="C15" s="2268" t="s">
        <v>2023</v>
      </c>
      <c r="D15" s="2240"/>
      <c r="E15" s="2240"/>
      <c r="F15" s="2240"/>
      <c r="G15" s="2240"/>
      <c r="H15" s="2240"/>
      <c r="I15" s="2240"/>
      <c r="J15" s="2240"/>
      <c r="K15" s="22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c r="BP15" s="2240"/>
      <c r="BQ15" s="2240"/>
      <c r="BR15" s="2240"/>
      <c r="BS15" s="2240"/>
      <c r="BT15" s="2240"/>
      <c r="BU15" s="2240"/>
      <c r="BV15" s="2240"/>
      <c r="BW15" s="2240"/>
      <c r="BX15" s="2240"/>
      <c r="BY15" s="2240"/>
      <c r="BZ15" s="2240"/>
      <c r="CA15" s="2240"/>
      <c r="CB15" s="2240"/>
      <c r="CC15" s="2240"/>
      <c r="CD15" s="2240"/>
      <c r="CE15" s="2240"/>
      <c r="CF15" s="2240"/>
      <c r="CG15" s="2240"/>
      <c r="CH15" s="2240"/>
      <c r="CI15" s="2240"/>
      <c r="CJ15" s="2240"/>
      <c r="CK15" s="2240"/>
      <c r="CL15" s="2240"/>
      <c r="CM15" s="2240"/>
      <c r="CN15" s="2240"/>
      <c r="CO15" s="2240"/>
      <c r="CP15" s="2240"/>
      <c r="CQ15" s="2240"/>
      <c r="CR15" s="2240"/>
      <c r="CS15" s="2240"/>
      <c r="CT15" s="2240"/>
      <c r="CU15" s="2240"/>
      <c r="CV15" s="2240"/>
      <c r="CW15" s="2240"/>
      <c r="CX15" s="2240"/>
      <c r="CY15" s="2240"/>
      <c r="CZ15" s="2240"/>
      <c r="DA15" s="2240"/>
      <c r="DB15" s="2240"/>
      <c r="DC15" s="2240"/>
      <c r="DD15" s="2240"/>
      <c r="DE15" s="2240"/>
      <c r="DF15" s="2240"/>
      <c r="DG15" s="2240"/>
      <c r="DH15" s="2240"/>
      <c r="DI15" s="2240"/>
      <c r="DJ15" s="2240"/>
      <c r="DK15" s="2240"/>
      <c r="DL15" s="2240"/>
      <c r="DM15" s="2240"/>
    </row>
    <row r="16" spans="1:117" ht="12.75" customHeight="1">
      <c r="A16" s="2231"/>
      <c r="B16" s="3103" t="s">
        <v>2025</v>
      </c>
      <c r="C16" s="2268" t="s">
        <v>2023</v>
      </c>
      <c r="D16" s="2240"/>
      <c r="E16" s="2240"/>
      <c r="F16" s="2240"/>
      <c r="G16" s="2240"/>
      <c r="H16" s="2240"/>
      <c r="I16" s="2240"/>
      <c r="J16" s="2240"/>
      <c r="K16" s="2240"/>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c r="BP16" s="2240"/>
      <c r="BQ16" s="2240"/>
      <c r="BR16" s="2240"/>
      <c r="BS16" s="2240"/>
      <c r="BT16" s="2240"/>
      <c r="BU16" s="2240"/>
      <c r="BV16" s="2240"/>
      <c r="BW16" s="2240"/>
      <c r="BX16" s="2240"/>
      <c r="BY16" s="2240"/>
      <c r="BZ16" s="2240"/>
      <c r="CA16" s="2240"/>
      <c r="CB16" s="2240"/>
      <c r="CC16" s="2240"/>
      <c r="CD16" s="2240"/>
      <c r="CE16" s="2240"/>
      <c r="CF16" s="2240"/>
      <c r="CG16" s="2240"/>
      <c r="CH16" s="2240"/>
      <c r="CI16" s="2240"/>
      <c r="CJ16" s="2240"/>
      <c r="CK16" s="2240"/>
      <c r="CL16" s="2240"/>
      <c r="CM16" s="2240"/>
      <c r="CN16" s="2240"/>
      <c r="CO16" s="2240"/>
      <c r="CP16" s="2240"/>
      <c r="CQ16" s="2240"/>
      <c r="CR16" s="2240"/>
      <c r="CS16" s="2240"/>
      <c r="CT16" s="2240"/>
      <c r="CU16" s="2240"/>
      <c r="CV16" s="2240"/>
      <c r="CW16" s="2240"/>
      <c r="CX16" s="2240"/>
      <c r="CY16" s="2240"/>
      <c r="CZ16" s="2240"/>
      <c r="DA16" s="2240"/>
      <c r="DB16" s="2240"/>
      <c r="DC16" s="2240"/>
      <c r="DD16" s="2240"/>
      <c r="DE16" s="2240"/>
      <c r="DF16" s="2240"/>
      <c r="DG16" s="2240"/>
      <c r="DH16" s="2240"/>
      <c r="DI16" s="2240"/>
      <c r="DJ16" s="2240"/>
      <c r="DK16" s="2240"/>
      <c r="DL16" s="2240"/>
      <c r="DM16" s="2240"/>
    </row>
    <row r="17" spans="1:117" ht="12.75" customHeight="1">
      <c r="A17" s="2231"/>
      <c r="B17" s="3103" t="s">
        <v>2026</v>
      </c>
      <c r="C17" s="2268" t="s">
        <v>2023</v>
      </c>
      <c r="D17" s="2240"/>
      <c r="E17" s="2240"/>
      <c r="F17" s="2240"/>
      <c r="G17" s="2240"/>
      <c r="H17" s="2240"/>
      <c r="I17" s="2240"/>
      <c r="J17" s="2240"/>
      <c r="K17" s="2240"/>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c r="AS17" s="2240"/>
      <c r="AT17" s="2240"/>
      <c r="AU17" s="2240"/>
      <c r="AV17" s="2240"/>
      <c r="AW17" s="2240"/>
      <c r="AX17" s="2240"/>
      <c r="AY17" s="2240"/>
      <c r="AZ17" s="2240"/>
      <c r="BA17" s="2240"/>
      <c r="BB17" s="2240"/>
      <c r="BC17" s="2240"/>
      <c r="BD17" s="2240"/>
      <c r="BE17" s="2240"/>
      <c r="BF17" s="2240"/>
      <c r="BG17" s="2240"/>
      <c r="BH17" s="2240"/>
      <c r="BI17" s="2240"/>
      <c r="BJ17" s="2240"/>
      <c r="BK17" s="2240"/>
      <c r="BL17" s="2240"/>
      <c r="BM17" s="2240"/>
      <c r="BN17" s="2240"/>
      <c r="BO17" s="2240"/>
      <c r="BP17" s="2240"/>
      <c r="BQ17" s="2240"/>
      <c r="BR17" s="2240"/>
      <c r="BS17" s="2240"/>
      <c r="BT17" s="2240"/>
      <c r="BU17" s="2240"/>
      <c r="BV17" s="2240"/>
      <c r="BW17" s="2240"/>
      <c r="BX17" s="2240"/>
      <c r="BY17" s="2240"/>
      <c r="BZ17" s="2240"/>
      <c r="CA17" s="2240"/>
      <c r="CB17" s="2240"/>
      <c r="CC17" s="2240"/>
      <c r="CD17" s="2240"/>
      <c r="CE17" s="2240"/>
      <c r="CF17" s="2240"/>
      <c r="CG17" s="2240"/>
      <c r="CH17" s="2240"/>
      <c r="CI17" s="2240"/>
      <c r="CJ17" s="2240"/>
      <c r="CK17" s="2240"/>
      <c r="CL17" s="2240"/>
      <c r="CM17" s="2240"/>
      <c r="CN17" s="2240"/>
      <c r="CO17" s="2240"/>
      <c r="CP17" s="2240"/>
      <c r="CQ17" s="2240"/>
      <c r="CR17" s="2240"/>
      <c r="CS17" s="2240"/>
      <c r="CT17" s="2240"/>
      <c r="CU17" s="2240"/>
      <c r="CV17" s="2240"/>
      <c r="CW17" s="2240"/>
      <c r="CX17" s="2240"/>
      <c r="CY17" s="2240"/>
      <c r="CZ17" s="2240"/>
      <c r="DA17" s="2240"/>
      <c r="DB17" s="2240"/>
      <c r="DC17" s="2240"/>
      <c r="DD17" s="2240"/>
      <c r="DE17" s="2240"/>
      <c r="DF17" s="2240"/>
      <c r="DG17" s="2240"/>
      <c r="DH17" s="2240"/>
      <c r="DI17" s="2240"/>
      <c r="DJ17" s="2240"/>
      <c r="DK17" s="2240"/>
      <c r="DL17" s="2240"/>
      <c r="DM17" s="2240"/>
    </row>
    <row r="18" spans="1:117" ht="12.75" customHeight="1">
      <c r="A18" s="2231"/>
      <c r="B18" s="3103" t="s">
        <v>2027</v>
      </c>
      <c r="C18" s="2268" t="s">
        <v>2023</v>
      </c>
      <c r="D18" s="2240"/>
      <c r="E18" s="2240"/>
      <c r="F18" s="2240"/>
      <c r="G18" s="2240"/>
      <c r="H18" s="2240"/>
      <c r="I18" s="2240"/>
      <c r="J18" s="2240"/>
      <c r="K18" s="2240"/>
      <c r="L18" s="2240"/>
      <c r="M18" s="2240"/>
      <c r="N18" s="2240"/>
      <c r="O18" s="2240"/>
      <c r="P18" s="2240"/>
      <c r="Q18" s="2240"/>
      <c r="R18" s="2240"/>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0"/>
      <c r="AS18" s="2240"/>
      <c r="AT18" s="2240"/>
      <c r="AU18" s="2240"/>
      <c r="AV18" s="2240"/>
      <c r="AW18" s="2240"/>
      <c r="AX18" s="2240"/>
      <c r="AY18" s="2240"/>
      <c r="AZ18" s="2240"/>
      <c r="BA18" s="2240"/>
      <c r="BB18" s="2240"/>
      <c r="BC18" s="2240"/>
      <c r="BD18" s="2240"/>
      <c r="BE18" s="2240"/>
      <c r="BF18" s="2240"/>
      <c r="BG18" s="2240"/>
      <c r="BH18" s="2240"/>
      <c r="BI18" s="2240"/>
      <c r="BJ18" s="2240"/>
      <c r="BK18" s="2240"/>
      <c r="BL18" s="2240"/>
      <c r="BM18" s="2240"/>
      <c r="BN18" s="2240"/>
      <c r="BO18" s="2240"/>
      <c r="BP18" s="2240"/>
      <c r="BQ18" s="2240"/>
      <c r="BR18" s="2240"/>
      <c r="BS18" s="2240"/>
      <c r="BT18" s="2240"/>
      <c r="BU18" s="2240"/>
      <c r="BV18" s="2240"/>
      <c r="BW18" s="2240"/>
      <c r="BX18" s="2240"/>
      <c r="BY18" s="2240"/>
      <c r="BZ18" s="2240"/>
      <c r="CA18" s="2240"/>
      <c r="CB18" s="2240"/>
      <c r="CC18" s="2240"/>
      <c r="CD18" s="2240"/>
      <c r="CE18" s="2240"/>
      <c r="CF18" s="2240"/>
      <c r="CG18" s="2240"/>
      <c r="CH18" s="2240"/>
      <c r="CI18" s="2240"/>
      <c r="CJ18" s="2240"/>
      <c r="CK18" s="2240"/>
      <c r="CL18" s="2240"/>
      <c r="CM18" s="2240"/>
      <c r="CN18" s="2240"/>
      <c r="CO18" s="2240"/>
      <c r="CP18" s="2240"/>
      <c r="CQ18" s="2240"/>
      <c r="CR18" s="2240"/>
      <c r="CS18" s="2240"/>
      <c r="CT18" s="2240"/>
      <c r="CU18" s="2240"/>
      <c r="CV18" s="2240"/>
      <c r="CW18" s="2240"/>
      <c r="CX18" s="2240"/>
      <c r="CY18" s="2240"/>
      <c r="CZ18" s="2240"/>
      <c r="DA18" s="2240"/>
      <c r="DB18" s="2240"/>
      <c r="DC18" s="2240"/>
      <c r="DD18" s="2240"/>
      <c r="DE18" s="2240"/>
      <c r="DF18" s="2240"/>
      <c r="DG18" s="2240"/>
      <c r="DH18" s="2240"/>
      <c r="DI18" s="2240"/>
      <c r="DJ18" s="2240"/>
      <c r="DK18" s="2240"/>
      <c r="DL18" s="2240"/>
      <c r="DM18" s="2240"/>
    </row>
    <row r="19" spans="1:117" ht="12.75" customHeight="1">
      <c r="A19" s="2231"/>
      <c r="B19" s="3103" t="s">
        <v>2028</v>
      </c>
      <c r="C19" s="2268" t="s">
        <v>2023</v>
      </c>
      <c r="D19" s="2240"/>
      <c r="E19" s="2240"/>
      <c r="F19" s="2240"/>
      <c r="G19" s="2240"/>
      <c r="H19" s="2240"/>
      <c r="I19" s="2240"/>
      <c r="J19" s="2240"/>
      <c r="K19" s="2240"/>
      <c r="L19" s="2240"/>
      <c r="M19" s="2240"/>
      <c r="N19" s="2240"/>
      <c r="O19" s="2240"/>
      <c r="P19" s="2240"/>
      <c r="Q19" s="2240"/>
      <c r="R19" s="2240"/>
      <c r="S19" s="2240"/>
      <c r="T19" s="2240"/>
      <c r="U19" s="2240"/>
      <c r="V19" s="2240"/>
      <c r="W19" s="2240"/>
      <c r="X19" s="2240"/>
      <c r="Y19" s="2240"/>
      <c r="Z19" s="2240"/>
      <c r="AA19" s="2240"/>
      <c r="AB19" s="2240"/>
      <c r="AC19" s="2240"/>
      <c r="AD19" s="2240"/>
      <c r="AE19" s="2240"/>
      <c r="AF19" s="2240"/>
      <c r="AG19" s="2240"/>
      <c r="AH19" s="2240"/>
      <c r="AI19" s="2240"/>
      <c r="AJ19" s="2240"/>
      <c r="AK19" s="2240"/>
      <c r="AL19" s="2240"/>
      <c r="AM19" s="2240"/>
      <c r="AN19" s="2240"/>
      <c r="AO19" s="2240"/>
      <c r="AP19" s="2240"/>
      <c r="AQ19" s="2240"/>
      <c r="AR19" s="2240"/>
      <c r="AS19" s="2240"/>
      <c r="AT19" s="2240"/>
      <c r="AU19" s="2240"/>
      <c r="AV19" s="2240"/>
      <c r="AW19" s="2240"/>
      <c r="AX19" s="2240"/>
      <c r="AY19" s="2240"/>
      <c r="AZ19" s="2240"/>
      <c r="BA19" s="2240"/>
      <c r="BB19" s="2240"/>
      <c r="BC19" s="2240"/>
      <c r="BD19" s="2240"/>
      <c r="BE19" s="2240"/>
      <c r="BF19" s="2240"/>
      <c r="BG19" s="2240"/>
      <c r="BH19" s="2240"/>
      <c r="BI19" s="2240"/>
      <c r="BJ19" s="2240"/>
      <c r="BK19" s="2240"/>
      <c r="BL19" s="2240"/>
      <c r="BM19" s="2240"/>
      <c r="BN19" s="2240"/>
      <c r="BO19" s="2240"/>
      <c r="BP19" s="2240"/>
      <c r="BQ19" s="2240"/>
      <c r="BR19" s="2240"/>
      <c r="BS19" s="2240"/>
      <c r="BT19" s="2240"/>
      <c r="BU19" s="2240"/>
      <c r="BV19" s="2240"/>
      <c r="BW19" s="2240"/>
      <c r="BX19" s="2240"/>
      <c r="BY19" s="2240"/>
      <c r="BZ19" s="2240"/>
      <c r="CA19" s="2240"/>
      <c r="CB19" s="2240"/>
      <c r="CC19" s="2240"/>
      <c r="CD19" s="2240"/>
      <c r="CE19" s="2240"/>
      <c r="CF19" s="2240"/>
      <c r="CG19" s="2240"/>
      <c r="CH19" s="2240"/>
      <c r="CI19" s="2240"/>
      <c r="CJ19" s="2240"/>
      <c r="CK19" s="2240"/>
      <c r="CL19" s="2240"/>
      <c r="CM19" s="2240"/>
      <c r="CN19" s="2240"/>
      <c r="CO19" s="2240"/>
      <c r="CP19" s="2240"/>
      <c r="CQ19" s="2240"/>
      <c r="CR19" s="2240"/>
      <c r="CS19" s="2240"/>
      <c r="CT19" s="2240"/>
      <c r="CU19" s="2240"/>
      <c r="CV19" s="2240"/>
      <c r="CW19" s="2240"/>
      <c r="CX19" s="2240"/>
      <c r="CY19" s="2240"/>
      <c r="CZ19" s="2240"/>
      <c r="DA19" s="2240"/>
      <c r="DB19" s="2240"/>
      <c r="DC19" s="2240"/>
      <c r="DD19" s="2240"/>
      <c r="DE19" s="2240"/>
      <c r="DF19" s="2240"/>
      <c r="DG19" s="2240"/>
      <c r="DH19" s="2240"/>
      <c r="DI19" s="2240"/>
      <c r="DJ19" s="2240"/>
      <c r="DK19" s="2240"/>
      <c r="DL19" s="2240"/>
      <c r="DM19" s="2240"/>
    </row>
    <row r="20" spans="1:117" ht="12.75" customHeight="1">
      <c r="A20" s="2231"/>
      <c r="B20" s="3103" t="s">
        <v>2029</v>
      </c>
      <c r="C20" s="2268" t="s">
        <v>2023</v>
      </c>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0"/>
      <c r="AS20" s="2240"/>
      <c r="AT20" s="2240"/>
      <c r="AU20" s="2240"/>
      <c r="AV20" s="2240"/>
      <c r="AW20" s="2240"/>
      <c r="AX20" s="2240"/>
      <c r="AY20" s="2240"/>
      <c r="AZ20" s="2240"/>
      <c r="BA20" s="2240"/>
      <c r="BB20" s="2240"/>
      <c r="BC20" s="2240"/>
      <c r="BD20" s="2240"/>
      <c r="BE20" s="2240"/>
      <c r="BF20" s="2240"/>
      <c r="BG20" s="2240"/>
      <c r="BH20" s="2240"/>
      <c r="BI20" s="2240"/>
      <c r="BJ20" s="2240"/>
      <c r="BK20" s="2240"/>
      <c r="BL20" s="2240"/>
      <c r="BM20" s="2240"/>
      <c r="BN20" s="2240"/>
      <c r="BO20" s="2240"/>
      <c r="BP20" s="2240"/>
      <c r="BQ20" s="2240"/>
      <c r="BR20" s="2240"/>
      <c r="BS20" s="2240"/>
      <c r="BT20" s="2240"/>
      <c r="BU20" s="2240"/>
      <c r="BV20" s="2240"/>
      <c r="BW20" s="2240"/>
      <c r="BX20" s="2240"/>
      <c r="BY20" s="2240"/>
      <c r="BZ20" s="2240"/>
      <c r="CA20" s="2240"/>
      <c r="CB20" s="2240"/>
      <c r="CC20" s="2240"/>
      <c r="CD20" s="2240"/>
      <c r="CE20" s="2240"/>
      <c r="CF20" s="2240"/>
      <c r="CG20" s="2240"/>
      <c r="CH20" s="2240"/>
      <c r="CI20" s="2240"/>
      <c r="CJ20" s="2240"/>
      <c r="CK20" s="2240"/>
      <c r="CL20" s="2240"/>
      <c r="CM20" s="2240"/>
      <c r="CN20" s="2240"/>
      <c r="CO20" s="2240"/>
      <c r="CP20" s="2240"/>
      <c r="CQ20" s="2240"/>
      <c r="CR20" s="2240"/>
      <c r="CS20" s="2240"/>
      <c r="CT20" s="2240"/>
      <c r="CU20" s="2240"/>
      <c r="CV20" s="2240"/>
      <c r="CW20" s="2240"/>
      <c r="CX20" s="2240"/>
      <c r="CY20" s="2240"/>
      <c r="CZ20" s="2240"/>
      <c r="DA20" s="2240"/>
      <c r="DB20" s="2240"/>
      <c r="DC20" s="2240"/>
      <c r="DD20" s="2240"/>
      <c r="DE20" s="2240"/>
      <c r="DF20" s="2240"/>
      <c r="DG20" s="2240"/>
      <c r="DH20" s="2240"/>
      <c r="DI20" s="2240"/>
      <c r="DJ20" s="2240"/>
      <c r="DK20" s="2240"/>
      <c r="DL20" s="2240"/>
      <c r="DM20" s="2240"/>
    </row>
    <row r="21" spans="1:117" ht="12.75" customHeight="1">
      <c r="A21" s="2231"/>
      <c r="B21" s="3103" t="s">
        <v>1923</v>
      </c>
      <c r="C21" s="2268" t="s">
        <v>2023</v>
      </c>
      <c r="D21" s="2240"/>
      <c r="E21" s="2240"/>
      <c r="F21" s="2240"/>
      <c r="G21" s="2240"/>
      <c r="H21" s="2240"/>
      <c r="I21" s="2240"/>
      <c r="J21" s="2240"/>
      <c r="K21" s="2240"/>
      <c r="L21" s="2240"/>
      <c r="M21" s="2240"/>
      <c r="N21" s="2240"/>
      <c r="O21" s="2240"/>
      <c r="P21" s="2240"/>
      <c r="Q21" s="2240"/>
      <c r="R21" s="2240"/>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c r="AS21" s="2240"/>
      <c r="AT21" s="2240"/>
      <c r="AU21" s="2240"/>
      <c r="AV21" s="2240"/>
      <c r="AW21" s="2240"/>
      <c r="AX21" s="2240"/>
      <c r="AY21" s="2240"/>
      <c r="AZ21" s="2240"/>
      <c r="BA21" s="2240"/>
      <c r="BB21" s="2240"/>
      <c r="BC21" s="2240"/>
      <c r="BD21" s="2240"/>
      <c r="BE21" s="2240"/>
      <c r="BF21" s="2240"/>
      <c r="BG21" s="2240"/>
      <c r="BH21" s="2240"/>
      <c r="BI21" s="2240"/>
      <c r="BJ21" s="2240"/>
      <c r="BK21" s="2240"/>
      <c r="BL21" s="2240"/>
      <c r="BM21" s="2240"/>
      <c r="BN21" s="2240"/>
      <c r="BO21" s="2240"/>
      <c r="BP21" s="2240"/>
      <c r="BQ21" s="2240"/>
      <c r="BR21" s="2240"/>
      <c r="BS21" s="2240"/>
      <c r="BT21" s="2240"/>
      <c r="BU21" s="2240"/>
      <c r="BV21" s="2240"/>
      <c r="BW21" s="2240"/>
      <c r="BX21" s="2240"/>
      <c r="BY21" s="2240"/>
      <c r="BZ21" s="2240"/>
      <c r="CA21" s="2240"/>
      <c r="CB21" s="2240"/>
      <c r="CC21" s="2240"/>
      <c r="CD21" s="2240"/>
      <c r="CE21" s="2240"/>
      <c r="CF21" s="2240"/>
      <c r="CG21" s="2240"/>
      <c r="CH21" s="2240"/>
      <c r="CI21" s="2240"/>
      <c r="CJ21" s="2240"/>
      <c r="CK21" s="2240"/>
      <c r="CL21" s="2240"/>
      <c r="CM21" s="2240"/>
      <c r="CN21" s="2240"/>
      <c r="CO21" s="2240"/>
      <c r="CP21" s="2240"/>
      <c r="CQ21" s="2240"/>
      <c r="CR21" s="2240"/>
      <c r="CS21" s="2240"/>
      <c r="CT21" s="2240"/>
      <c r="CU21" s="2240"/>
      <c r="CV21" s="2240"/>
      <c r="CW21" s="2240"/>
      <c r="CX21" s="2240"/>
      <c r="CY21" s="2240"/>
      <c r="CZ21" s="2240"/>
      <c r="DA21" s="2240"/>
      <c r="DB21" s="2240"/>
      <c r="DC21" s="2240"/>
      <c r="DD21" s="2240"/>
      <c r="DE21" s="2240"/>
      <c r="DF21" s="2240"/>
      <c r="DG21" s="2240"/>
      <c r="DH21" s="2240"/>
      <c r="DI21" s="2240"/>
      <c r="DJ21" s="2240"/>
      <c r="DK21" s="2240"/>
      <c r="DL21" s="2240"/>
      <c r="DM21" s="2240"/>
    </row>
    <row r="22" spans="1:117" ht="12.75" customHeight="1">
      <c r="A22" s="2231"/>
      <c r="B22" s="3103" t="s">
        <v>2030</v>
      </c>
      <c r="C22" s="2268" t="s">
        <v>2023</v>
      </c>
      <c r="D22" s="2240"/>
      <c r="E22" s="2240"/>
      <c r="F22" s="2240"/>
      <c r="G22" s="2240"/>
      <c r="H22" s="2240"/>
      <c r="I22" s="2240"/>
      <c r="J22" s="2240"/>
      <c r="K22" s="2240"/>
      <c r="L22" s="2240"/>
      <c r="M22" s="2240"/>
      <c r="N22" s="2240"/>
      <c r="O22" s="2240"/>
      <c r="P22" s="2240"/>
      <c r="Q22" s="2240"/>
      <c r="R22" s="2240"/>
      <c r="S22" s="2240"/>
      <c r="T22" s="2240"/>
      <c r="U22" s="2240"/>
      <c r="V22" s="2240"/>
      <c r="W22" s="2240"/>
      <c r="X22" s="2240"/>
      <c r="Y22" s="2240"/>
      <c r="Z22" s="2240"/>
      <c r="AA22" s="2240"/>
      <c r="AB22" s="2240"/>
      <c r="AC22" s="2240"/>
      <c r="AD22" s="2240"/>
      <c r="AE22" s="2240"/>
      <c r="AF22" s="2240"/>
      <c r="AG22" s="2240"/>
      <c r="AH22" s="2240"/>
      <c r="AI22" s="2240"/>
      <c r="AJ22" s="2240"/>
      <c r="AK22" s="2240"/>
      <c r="AL22" s="2240"/>
      <c r="AM22" s="2240"/>
      <c r="AN22" s="2240"/>
      <c r="AO22" s="2240"/>
      <c r="AP22" s="2240"/>
      <c r="AQ22" s="2240"/>
      <c r="AR22" s="2240"/>
      <c r="AS22" s="2240"/>
      <c r="AT22" s="2240"/>
      <c r="AU22" s="2240"/>
      <c r="AV22" s="2240"/>
      <c r="AW22" s="2240"/>
      <c r="AX22" s="2240"/>
      <c r="AY22" s="2240"/>
      <c r="AZ22" s="2240"/>
      <c r="BA22" s="2240"/>
      <c r="BB22" s="2240"/>
      <c r="BC22" s="2240"/>
      <c r="BD22" s="2240"/>
      <c r="BE22" s="2240"/>
      <c r="BF22" s="2240"/>
      <c r="BG22" s="2240"/>
      <c r="BH22" s="2240"/>
      <c r="BI22" s="2240"/>
      <c r="BJ22" s="2240"/>
      <c r="BK22" s="2240"/>
      <c r="BL22" s="2240"/>
      <c r="BM22" s="2240"/>
      <c r="BN22" s="2240"/>
      <c r="BO22" s="2240"/>
      <c r="BP22" s="2240"/>
      <c r="BQ22" s="2240"/>
      <c r="BR22" s="2240"/>
      <c r="BS22" s="2240"/>
      <c r="BT22" s="2240"/>
      <c r="BU22" s="2240"/>
      <c r="BV22" s="2240"/>
      <c r="BW22" s="2240"/>
      <c r="BX22" s="2240"/>
      <c r="BY22" s="2240"/>
      <c r="BZ22" s="2240"/>
      <c r="CA22" s="2240"/>
      <c r="CB22" s="2240"/>
      <c r="CC22" s="2240"/>
      <c r="CD22" s="2240"/>
      <c r="CE22" s="2240"/>
      <c r="CF22" s="2240"/>
      <c r="CG22" s="2240"/>
      <c r="CH22" s="2240"/>
      <c r="CI22" s="2240"/>
      <c r="CJ22" s="2240"/>
      <c r="CK22" s="2240"/>
      <c r="CL22" s="2240"/>
      <c r="CM22" s="2240"/>
      <c r="CN22" s="2240"/>
      <c r="CO22" s="2240"/>
      <c r="CP22" s="2240"/>
      <c r="CQ22" s="2240"/>
      <c r="CR22" s="2240"/>
      <c r="CS22" s="2240"/>
      <c r="CT22" s="2240"/>
      <c r="CU22" s="2240"/>
      <c r="CV22" s="2240"/>
      <c r="CW22" s="2240"/>
      <c r="CX22" s="2240"/>
      <c r="CY22" s="2240"/>
      <c r="CZ22" s="2240"/>
      <c r="DA22" s="2240"/>
      <c r="DB22" s="2240"/>
      <c r="DC22" s="2240"/>
      <c r="DD22" s="2240"/>
      <c r="DE22" s="2240"/>
      <c r="DF22" s="2240"/>
      <c r="DG22" s="2240"/>
      <c r="DH22" s="2240"/>
      <c r="DI22" s="2240"/>
      <c r="DJ22" s="2240"/>
      <c r="DK22" s="2240"/>
      <c r="DL22" s="2240"/>
      <c r="DM22" s="2240"/>
    </row>
    <row r="23" spans="1:117" ht="12.75" customHeight="1">
      <c r="A23" s="2231"/>
      <c r="B23" s="3103"/>
      <c r="C23" s="2268"/>
      <c r="D23" s="2240"/>
      <c r="E23" s="2240"/>
      <c r="F23" s="2240"/>
      <c r="G23" s="2240"/>
      <c r="H23" s="2240"/>
      <c r="I23" s="2240"/>
      <c r="J23" s="2240"/>
      <c r="K23" s="2240"/>
      <c r="L23" s="2240"/>
      <c r="M23" s="2240"/>
      <c r="N23" s="2240"/>
      <c r="O23" s="2240"/>
      <c r="P23" s="2240"/>
      <c r="Q23" s="2240"/>
      <c r="R23" s="2240"/>
      <c r="S23" s="2240"/>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c r="AT23" s="2240"/>
      <c r="AU23" s="2240"/>
      <c r="AV23" s="2240"/>
      <c r="AW23" s="2240"/>
      <c r="AX23" s="2240"/>
      <c r="AY23" s="2240"/>
      <c r="AZ23" s="2240"/>
      <c r="BA23" s="2240"/>
      <c r="BB23" s="2240"/>
      <c r="BC23" s="2240"/>
      <c r="BD23" s="2240"/>
      <c r="BE23" s="2240"/>
      <c r="BF23" s="2240"/>
      <c r="BG23" s="2240"/>
      <c r="BH23" s="2240"/>
      <c r="BI23" s="2240"/>
      <c r="BJ23" s="2240"/>
      <c r="BK23" s="2240"/>
      <c r="BL23" s="2240"/>
      <c r="BM23" s="2240"/>
      <c r="BN23" s="2240"/>
      <c r="BO23" s="2240"/>
      <c r="BP23" s="2240"/>
      <c r="BQ23" s="2240"/>
      <c r="BR23" s="2240"/>
      <c r="BS23" s="2240"/>
      <c r="BT23" s="2240"/>
      <c r="BU23" s="2240"/>
      <c r="BV23" s="2240"/>
      <c r="BW23" s="2240"/>
      <c r="BX23" s="2240"/>
      <c r="BY23" s="2240"/>
      <c r="BZ23" s="2240"/>
      <c r="CA23" s="2240"/>
      <c r="CB23" s="2240"/>
      <c r="CC23" s="2240"/>
      <c r="CD23" s="2240"/>
      <c r="CE23" s="2240"/>
      <c r="CF23" s="2240"/>
      <c r="CG23" s="2240"/>
      <c r="CH23" s="2240"/>
      <c r="CI23" s="2240"/>
      <c r="CJ23" s="2240"/>
      <c r="CK23" s="2240"/>
      <c r="CL23" s="2240"/>
      <c r="CM23" s="2240"/>
      <c r="CN23" s="2240"/>
      <c r="CO23" s="2240"/>
      <c r="CP23" s="2240"/>
      <c r="CQ23" s="2240"/>
      <c r="CR23" s="2240"/>
      <c r="CS23" s="2240"/>
      <c r="CT23" s="2240"/>
      <c r="CU23" s="2240"/>
      <c r="CV23" s="2240"/>
      <c r="CW23" s="2240"/>
      <c r="CX23" s="2240"/>
      <c r="CY23" s="2240"/>
      <c r="CZ23" s="2240"/>
      <c r="DA23" s="2240"/>
      <c r="DB23" s="2240"/>
      <c r="DC23" s="2240"/>
      <c r="DD23" s="2240"/>
      <c r="DE23" s="2240"/>
      <c r="DF23" s="2240"/>
      <c r="DG23" s="2240"/>
      <c r="DH23" s="2240"/>
      <c r="DI23" s="2240"/>
      <c r="DJ23" s="2240"/>
      <c r="DK23" s="2240"/>
      <c r="DL23" s="2240"/>
      <c r="DM23" s="2240"/>
    </row>
    <row r="24" spans="1:117" ht="12.75" customHeight="1">
      <c r="A24" s="2231"/>
      <c r="B24" s="3103" t="s">
        <v>1925</v>
      </c>
      <c r="C24" s="2268" t="s">
        <v>2023</v>
      </c>
      <c r="D24" s="2240"/>
      <c r="E24" s="2240"/>
      <c r="F24" s="2240"/>
      <c r="G24" s="2240"/>
      <c r="H24" s="2240"/>
      <c r="I24" s="2240"/>
      <c r="J24" s="2240"/>
      <c r="K24" s="2240"/>
      <c r="L24" s="2240"/>
      <c r="M24" s="2240"/>
      <c r="N24" s="2240"/>
      <c r="O24" s="2240"/>
      <c r="P24" s="2240"/>
      <c r="Q24" s="2240"/>
      <c r="R24" s="2240"/>
      <c r="S24" s="2240"/>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c r="AT24" s="2240"/>
      <c r="AU24" s="2240"/>
      <c r="AV24" s="2240"/>
      <c r="AW24" s="2240"/>
      <c r="AX24" s="2240"/>
      <c r="AY24" s="2240"/>
      <c r="AZ24" s="2240"/>
      <c r="BA24" s="2240"/>
      <c r="BB24" s="2240"/>
      <c r="BC24" s="2240"/>
      <c r="BD24" s="2240"/>
      <c r="BE24" s="2240"/>
      <c r="BF24" s="2240"/>
      <c r="BG24" s="2240"/>
      <c r="BH24" s="2240"/>
      <c r="BI24" s="2240"/>
      <c r="BJ24" s="2240"/>
      <c r="BK24" s="2240"/>
      <c r="BL24" s="2240"/>
      <c r="BM24" s="2240"/>
      <c r="BN24" s="2240"/>
      <c r="BO24" s="2240"/>
      <c r="BP24" s="2240"/>
      <c r="BQ24" s="2240"/>
      <c r="BR24" s="2240"/>
      <c r="BS24" s="2240"/>
      <c r="BT24" s="2240"/>
      <c r="BU24" s="2240"/>
      <c r="BV24" s="2240"/>
      <c r="BW24" s="2240"/>
      <c r="BX24" s="2240"/>
      <c r="BY24" s="2240"/>
      <c r="BZ24" s="2240"/>
      <c r="CA24" s="2240"/>
      <c r="CB24" s="2240"/>
      <c r="CC24" s="2240"/>
      <c r="CD24" s="2240"/>
      <c r="CE24" s="2240"/>
      <c r="CF24" s="2240"/>
      <c r="CG24" s="2240"/>
      <c r="CH24" s="2240"/>
      <c r="CI24" s="2240"/>
      <c r="CJ24" s="2240"/>
      <c r="CK24" s="2240"/>
      <c r="CL24" s="2240"/>
      <c r="CM24" s="2240"/>
      <c r="CN24" s="2240"/>
      <c r="CO24" s="2240"/>
      <c r="CP24" s="2240"/>
      <c r="CQ24" s="2240"/>
      <c r="CR24" s="2240"/>
      <c r="CS24" s="2240"/>
      <c r="CT24" s="2240"/>
      <c r="CU24" s="2240"/>
      <c r="CV24" s="2240"/>
      <c r="CW24" s="2240"/>
      <c r="CX24" s="2240"/>
      <c r="CY24" s="2240"/>
      <c r="CZ24" s="2240"/>
      <c r="DA24" s="2240"/>
      <c r="DB24" s="2240"/>
      <c r="DC24" s="2240"/>
      <c r="DD24" s="2240"/>
      <c r="DE24" s="2240"/>
      <c r="DF24" s="2240"/>
      <c r="DG24" s="2240"/>
      <c r="DH24" s="2240"/>
      <c r="DI24" s="2240"/>
      <c r="DJ24" s="2240"/>
      <c r="DK24" s="2240"/>
      <c r="DL24" s="2240"/>
      <c r="DM24" s="2240"/>
    </row>
    <row r="25" spans="1:117" ht="12.75" customHeight="1">
      <c r="A25" s="2231"/>
      <c r="B25" s="3103" t="s">
        <v>2031</v>
      </c>
      <c r="C25" s="2268" t="s">
        <v>2023</v>
      </c>
      <c r="D25" s="2240"/>
      <c r="E25" s="2240"/>
      <c r="F25" s="2240"/>
      <c r="G25" s="2240"/>
      <c r="H25" s="2240"/>
      <c r="I25" s="2240"/>
      <c r="J25" s="2240"/>
      <c r="K25" s="2240"/>
      <c r="L25" s="2240"/>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2240"/>
      <c r="AR25" s="2240"/>
      <c r="AS25" s="2240"/>
      <c r="AT25" s="2240"/>
      <c r="AU25" s="2240"/>
      <c r="AV25" s="2240"/>
      <c r="AW25" s="2240"/>
      <c r="AX25" s="2240"/>
      <c r="AY25" s="2240"/>
      <c r="AZ25" s="2240"/>
      <c r="BA25" s="2240"/>
      <c r="BB25" s="2240"/>
      <c r="BC25" s="2240"/>
      <c r="BD25" s="2240"/>
      <c r="BE25" s="2240"/>
      <c r="BF25" s="2240"/>
      <c r="BG25" s="2240"/>
      <c r="BH25" s="2240"/>
      <c r="BI25" s="2240"/>
      <c r="BJ25" s="2240"/>
      <c r="BK25" s="2240"/>
      <c r="BL25" s="2240"/>
      <c r="BM25" s="2240"/>
      <c r="BN25" s="2240"/>
      <c r="BO25" s="2240"/>
      <c r="BP25" s="2240"/>
      <c r="BQ25" s="2240"/>
      <c r="BR25" s="2240"/>
      <c r="BS25" s="2240"/>
      <c r="BT25" s="2240"/>
      <c r="BU25" s="2240"/>
      <c r="BV25" s="2240"/>
      <c r="BW25" s="2240"/>
      <c r="BX25" s="2240"/>
      <c r="BY25" s="2240"/>
      <c r="BZ25" s="2240"/>
      <c r="CA25" s="2240"/>
      <c r="CB25" s="2240"/>
      <c r="CC25" s="2240"/>
      <c r="CD25" s="2240"/>
      <c r="CE25" s="2240"/>
      <c r="CF25" s="2240"/>
      <c r="CG25" s="2240"/>
      <c r="CH25" s="2240"/>
      <c r="CI25" s="2240"/>
      <c r="CJ25" s="2240"/>
      <c r="CK25" s="2240"/>
      <c r="CL25" s="2240"/>
      <c r="CM25" s="2240"/>
      <c r="CN25" s="2240"/>
      <c r="CO25" s="2240"/>
      <c r="CP25" s="2240"/>
      <c r="CQ25" s="2240"/>
      <c r="CR25" s="2240"/>
      <c r="CS25" s="2240"/>
      <c r="CT25" s="2240"/>
      <c r="CU25" s="2240"/>
      <c r="CV25" s="2240"/>
      <c r="CW25" s="2240"/>
      <c r="CX25" s="2240"/>
      <c r="CY25" s="2240"/>
      <c r="CZ25" s="2240"/>
      <c r="DA25" s="2240"/>
      <c r="DB25" s="2240"/>
      <c r="DC25" s="2240"/>
      <c r="DD25" s="2240"/>
      <c r="DE25" s="2240"/>
      <c r="DF25" s="2240"/>
      <c r="DG25" s="2240"/>
      <c r="DH25" s="2240"/>
      <c r="DI25" s="2240"/>
      <c r="DJ25" s="2240"/>
      <c r="DK25" s="2240"/>
      <c r="DL25" s="2240"/>
      <c r="DM25" s="2240"/>
    </row>
    <row r="26" spans="1:117" ht="12.75" customHeight="1">
      <c r="A26" s="2231"/>
      <c r="B26" s="3103" t="s">
        <v>2032</v>
      </c>
      <c r="C26" s="2268" t="s">
        <v>2023</v>
      </c>
      <c r="D26" s="2240"/>
      <c r="E26" s="2240"/>
      <c r="F26" s="2240"/>
      <c r="G26" s="2240"/>
      <c r="H26" s="2240"/>
      <c r="I26" s="2240"/>
      <c r="J26" s="2240"/>
      <c r="K26" s="2240"/>
      <c r="L26" s="2240"/>
      <c r="M26" s="2240"/>
      <c r="N26" s="2240"/>
      <c r="O26" s="2240"/>
      <c r="P26" s="2240"/>
      <c r="Q26" s="2240"/>
      <c r="R26" s="2240"/>
      <c r="S26" s="2240"/>
      <c r="T26" s="2240"/>
      <c r="U26" s="2240"/>
      <c r="V26" s="2240"/>
      <c r="W26" s="2240"/>
      <c r="X26" s="2240"/>
      <c r="Y26" s="2240"/>
      <c r="Z26" s="2240"/>
      <c r="AA26" s="2240"/>
      <c r="AB26" s="2240"/>
      <c r="AC26" s="2240"/>
      <c r="AD26" s="2240"/>
      <c r="AE26" s="2240"/>
      <c r="AF26" s="2240"/>
      <c r="AG26" s="2240"/>
      <c r="AH26" s="2240"/>
      <c r="AI26" s="2240"/>
      <c r="AJ26" s="2240"/>
      <c r="AK26" s="2240"/>
      <c r="AL26" s="2240"/>
      <c r="AM26" s="2240"/>
      <c r="AN26" s="2240"/>
      <c r="AO26" s="2240"/>
      <c r="AP26" s="2240"/>
      <c r="AQ26" s="2240"/>
      <c r="AR26" s="2240"/>
      <c r="AS26" s="2240"/>
      <c r="AT26" s="2240"/>
      <c r="AU26" s="2240"/>
      <c r="AV26" s="2240"/>
      <c r="AW26" s="2240"/>
      <c r="AX26" s="2240"/>
      <c r="AY26" s="2240"/>
      <c r="AZ26" s="2240"/>
      <c r="BA26" s="2240"/>
      <c r="BB26" s="2240"/>
      <c r="BC26" s="2240"/>
      <c r="BD26" s="2240"/>
      <c r="BE26" s="2240"/>
      <c r="BF26" s="2240"/>
      <c r="BG26" s="2240"/>
      <c r="BH26" s="2240"/>
      <c r="BI26" s="2240"/>
      <c r="BJ26" s="2240"/>
      <c r="BK26" s="2240"/>
      <c r="BL26" s="2240"/>
      <c r="BM26" s="2240"/>
      <c r="BN26" s="2240"/>
      <c r="BO26" s="2240"/>
      <c r="BP26" s="2240"/>
      <c r="BQ26" s="2240"/>
      <c r="BR26" s="2240"/>
      <c r="BS26" s="2240"/>
      <c r="BT26" s="2240"/>
      <c r="BU26" s="2240"/>
      <c r="BV26" s="2240"/>
      <c r="BW26" s="2240"/>
      <c r="BX26" s="2240"/>
      <c r="BY26" s="2240"/>
      <c r="BZ26" s="2240"/>
      <c r="CA26" s="2240"/>
      <c r="CB26" s="2240"/>
      <c r="CC26" s="2240"/>
      <c r="CD26" s="2240"/>
      <c r="CE26" s="2240"/>
      <c r="CF26" s="2240"/>
      <c r="CG26" s="2240"/>
      <c r="CH26" s="2240"/>
      <c r="CI26" s="2240"/>
      <c r="CJ26" s="2240"/>
      <c r="CK26" s="2240"/>
      <c r="CL26" s="2240"/>
      <c r="CM26" s="2240"/>
      <c r="CN26" s="2240"/>
      <c r="CO26" s="2240"/>
      <c r="CP26" s="2240"/>
      <c r="CQ26" s="2240"/>
      <c r="CR26" s="2240"/>
      <c r="CS26" s="2240"/>
      <c r="CT26" s="2240"/>
      <c r="CU26" s="2240"/>
      <c r="CV26" s="2240"/>
      <c r="CW26" s="2240"/>
      <c r="CX26" s="2240"/>
      <c r="CY26" s="2240"/>
      <c r="CZ26" s="2240"/>
      <c r="DA26" s="2240"/>
      <c r="DB26" s="2240"/>
      <c r="DC26" s="2240"/>
      <c r="DD26" s="2240"/>
      <c r="DE26" s="2240"/>
      <c r="DF26" s="2240"/>
      <c r="DG26" s="2240"/>
      <c r="DH26" s="2240"/>
      <c r="DI26" s="2240"/>
      <c r="DJ26" s="2240"/>
      <c r="DK26" s="2240"/>
      <c r="DL26" s="2240"/>
      <c r="DM26" s="2240"/>
    </row>
    <row r="27" spans="1:117" ht="12.75" customHeight="1">
      <c r="A27" s="2231"/>
      <c r="B27" s="3103" t="s">
        <v>2033</v>
      </c>
      <c r="C27" s="2268" t="s">
        <v>2023</v>
      </c>
      <c r="D27" s="2240"/>
      <c r="E27" s="2240"/>
      <c r="F27" s="2240"/>
      <c r="G27" s="2240"/>
      <c r="H27" s="2240"/>
      <c r="I27" s="2240"/>
      <c r="J27" s="2240"/>
      <c r="K27" s="2240"/>
      <c r="L27" s="2240"/>
      <c r="M27" s="2240"/>
      <c r="N27" s="2240"/>
      <c r="O27" s="2240"/>
      <c r="P27" s="2240"/>
      <c r="Q27" s="2240"/>
      <c r="R27" s="2240"/>
      <c r="S27" s="2240"/>
      <c r="T27" s="2240"/>
      <c r="U27" s="2240"/>
      <c r="V27" s="2240"/>
      <c r="W27" s="2240"/>
      <c r="X27" s="2240"/>
      <c r="Y27" s="2240"/>
      <c r="Z27" s="2240"/>
      <c r="AA27" s="2240"/>
      <c r="AB27" s="2240"/>
      <c r="AC27" s="2240"/>
      <c r="AD27" s="2240"/>
      <c r="AE27" s="2240"/>
      <c r="AF27" s="2240"/>
      <c r="AG27" s="2240"/>
      <c r="AH27" s="2240"/>
      <c r="AI27" s="2240"/>
      <c r="AJ27" s="2240"/>
      <c r="AK27" s="2240"/>
      <c r="AL27" s="2240"/>
      <c r="AM27" s="2240"/>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c r="BP27" s="2240"/>
      <c r="BQ27" s="2240"/>
      <c r="BR27" s="2240"/>
      <c r="BS27" s="2240"/>
      <c r="BT27" s="2240"/>
      <c r="BU27" s="2240"/>
      <c r="BV27" s="2240"/>
      <c r="BW27" s="2240"/>
      <c r="BX27" s="2240"/>
      <c r="BY27" s="2240"/>
      <c r="BZ27" s="2240"/>
      <c r="CA27" s="2240"/>
      <c r="CB27" s="2240"/>
      <c r="CC27" s="2240"/>
      <c r="CD27" s="2240"/>
      <c r="CE27" s="2240"/>
      <c r="CF27" s="2240"/>
      <c r="CG27" s="2240"/>
      <c r="CH27" s="2240"/>
      <c r="CI27" s="2240"/>
      <c r="CJ27" s="2240"/>
      <c r="CK27" s="2240"/>
      <c r="CL27" s="2240"/>
      <c r="CM27" s="2240"/>
      <c r="CN27" s="2240"/>
      <c r="CO27" s="2240"/>
      <c r="CP27" s="2240"/>
      <c r="CQ27" s="2240"/>
      <c r="CR27" s="2240"/>
      <c r="CS27" s="2240"/>
      <c r="CT27" s="2240"/>
      <c r="CU27" s="2240"/>
      <c r="CV27" s="2240"/>
      <c r="CW27" s="2240"/>
      <c r="CX27" s="2240"/>
      <c r="CY27" s="2240"/>
      <c r="CZ27" s="2240"/>
      <c r="DA27" s="2240"/>
      <c r="DB27" s="2240"/>
      <c r="DC27" s="2240"/>
      <c r="DD27" s="2240"/>
      <c r="DE27" s="2240"/>
      <c r="DF27" s="2240"/>
      <c r="DG27" s="2240"/>
      <c r="DH27" s="2240"/>
      <c r="DI27" s="2240"/>
      <c r="DJ27" s="2240"/>
      <c r="DK27" s="2240"/>
      <c r="DL27" s="2240"/>
      <c r="DM27" s="2240"/>
    </row>
    <row r="28" spans="1:117" ht="12.75" customHeight="1">
      <c r="A28" s="2231"/>
      <c r="B28" s="3103" t="s">
        <v>1924</v>
      </c>
      <c r="C28" s="2268" t="s">
        <v>2023</v>
      </c>
      <c r="D28" s="2240"/>
      <c r="E28" s="2240"/>
      <c r="F28" s="2240"/>
      <c r="G28" s="2240"/>
      <c r="H28" s="2240"/>
      <c r="I28" s="2240"/>
      <c r="J28" s="2240"/>
      <c r="K28" s="2240"/>
      <c r="L28" s="2240"/>
      <c r="M28" s="2240"/>
      <c r="N28" s="2240"/>
      <c r="O28" s="2240"/>
      <c r="P28" s="2240"/>
      <c r="Q28" s="2240"/>
      <c r="R28" s="2240"/>
      <c r="S28" s="2240"/>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c r="BP28" s="2240"/>
      <c r="BQ28" s="2240"/>
      <c r="BR28" s="2240"/>
      <c r="BS28" s="2240"/>
      <c r="BT28" s="2240"/>
      <c r="BU28" s="2240"/>
      <c r="BV28" s="2240"/>
      <c r="BW28" s="2240"/>
      <c r="BX28" s="2240"/>
      <c r="BY28" s="2240"/>
      <c r="BZ28" s="2240"/>
      <c r="CA28" s="2240"/>
      <c r="CB28" s="2240"/>
      <c r="CC28" s="2240"/>
      <c r="CD28" s="2240"/>
      <c r="CE28" s="2240"/>
      <c r="CF28" s="2240"/>
      <c r="CG28" s="2240"/>
      <c r="CH28" s="2240"/>
      <c r="CI28" s="2240"/>
      <c r="CJ28" s="2240"/>
      <c r="CK28" s="2240"/>
      <c r="CL28" s="2240"/>
      <c r="CM28" s="2240"/>
      <c r="CN28" s="2240"/>
      <c r="CO28" s="2240"/>
      <c r="CP28" s="2240"/>
      <c r="CQ28" s="2240"/>
      <c r="CR28" s="2240"/>
      <c r="CS28" s="2240"/>
      <c r="CT28" s="2240"/>
      <c r="CU28" s="2240"/>
      <c r="CV28" s="2240"/>
      <c r="CW28" s="2240"/>
      <c r="CX28" s="2240"/>
      <c r="CY28" s="2240"/>
      <c r="CZ28" s="2240"/>
      <c r="DA28" s="2240"/>
      <c r="DB28" s="2240"/>
      <c r="DC28" s="2240"/>
      <c r="DD28" s="2240"/>
      <c r="DE28" s="2240"/>
      <c r="DF28" s="2240"/>
      <c r="DG28" s="2240"/>
      <c r="DH28" s="2240"/>
      <c r="DI28" s="2240"/>
      <c r="DJ28" s="2240"/>
      <c r="DK28" s="2240"/>
      <c r="DL28" s="2240"/>
      <c r="DM28" s="2240"/>
    </row>
    <row r="29" spans="1:117" ht="12.75" customHeight="1">
      <c r="A29" s="2231"/>
      <c r="B29" s="3103" t="s">
        <v>2034</v>
      </c>
      <c r="C29" s="2268" t="s">
        <v>2023</v>
      </c>
      <c r="D29" s="2240"/>
      <c r="E29" s="2240"/>
      <c r="F29" s="2240"/>
      <c r="G29" s="2240"/>
      <c r="H29" s="2240"/>
      <c r="I29" s="2240"/>
      <c r="J29" s="2240"/>
      <c r="K29" s="2240"/>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c r="BP29" s="2240"/>
      <c r="BQ29" s="2240"/>
      <c r="BR29" s="2240"/>
      <c r="BS29" s="2240"/>
      <c r="BT29" s="2240"/>
      <c r="BU29" s="2240"/>
      <c r="BV29" s="2240"/>
      <c r="BW29" s="2240"/>
      <c r="BX29" s="2240"/>
      <c r="BY29" s="2240"/>
      <c r="BZ29" s="2240"/>
      <c r="CA29" s="2240"/>
      <c r="CB29" s="2240"/>
      <c r="CC29" s="2240"/>
      <c r="CD29" s="2240"/>
      <c r="CE29" s="2240"/>
      <c r="CF29" s="2240"/>
      <c r="CG29" s="2240"/>
      <c r="CH29" s="2240"/>
      <c r="CI29" s="2240"/>
      <c r="CJ29" s="2240"/>
      <c r="CK29" s="2240"/>
      <c r="CL29" s="2240"/>
      <c r="CM29" s="2240"/>
      <c r="CN29" s="2240"/>
      <c r="CO29" s="2240"/>
      <c r="CP29" s="2240"/>
      <c r="CQ29" s="2240"/>
      <c r="CR29" s="2240"/>
      <c r="CS29" s="2240"/>
      <c r="CT29" s="2240"/>
      <c r="CU29" s="2240"/>
      <c r="CV29" s="2240"/>
      <c r="CW29" s="2240"/>
      <c r="CX29" s="2240"/>
      <c r="CY29" s="2240"/>
      <c r="CZ29" s="2240"/>
      <c r="DA29" s="2240"/>
      <c r="DB29" s="2240"/>
      <c r="DC29" s="2240"/>
      <c r="DD29" s="2240"/>
      <c r="DE29" s="2240"/>
      <c r="DF29" s="2240"/>
      <c r="DG29" s="2240"/>
      <c r="DH29" s="2240"/>
      <c r="DI29" s="2240"/>
      <c r="DJ29" s="2240"/>
      <c r="DK29" s="2240"/>
      <c r="DL29" s="2240"/>
      <c r="DM29" s="2240"/>
    </row>
    <row r="30" spans="1:117" ht="12.75" customHeight="1">
      <c r="A30" s="2231"/>
      <c r="B30" s="3103" t="s">
        <v>2035</v>
      </c>
      <c r="C30" s="2268" t="s">
        <v>2023</v>
      </c>
      <c r="D30" s="2240"/>
      <c r="E30" s="2240"/>
      <c r="F30" s="2240"/>
      <c r="G30" s="2240"/>
      <c r="H30" s="2240"/>
      <c r="I30" s="2240"/>
      <c r="J30" s="2240"/>
      <c r="K30" s="2240"/>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c r="BP30" s="2240"/>
      <c r="BQ30" s="2240"/>
      <c r="BR30" s="2240"/>
      <c r="BS30" s="2240"/>
      <c r="BT30" s="2240"/>
      <c r="BU30" s="2240"/>
      <c r="BV30" s="2240"/>
      <c r="BW30" s="2240"/>
      <c r="BX30" s="2240"/>
      <c r="BY30" s="2240"/>
      <c r="BZ30" s="2240"/>
      <c r="CA30" s="2240"/>
      <c r="CB30" s="2240"/>
      <c r="CC30" s="2240"/>
      <c r="CD30" s="2240"/>
      <c r="CE30" s="2240"/>
      <c r="CF30" s="2240"/>
      <c r="CG30" s="2240"/>
      <c r="CH30" s="2240"/>
      <c r="CI30" s="2240"/>
      <c r="CJ30" s="2240"/>
      <c r="CK30" s="2240"/>
      <c r="CL30" s="2240"/>
      <c r="CM30" s="2240"/>
      <c r="CN30" s="2240"/>
      <c r="CO30" s="2240"/>
      <c r="CP30" s="2240"/>
      <c r="CQ30" s="2240"/>
      <c r="CR30" s="2240"/>
      <c r="CS30" s="2240"/>
      <c r="CT30" s="2240"/>
      <c r="CU30" s="2240"/>
      <c r="CV30" s="2240"/>
      <c r="CW30" s="2240"/>
      <c r="CX30" s="2240"/>
      <c r="CY30" s="2240"/>
      <c r="CZ30" s="2240"/>
      <c r="DA30" s="2240"/>
      <c r="DB30" s="2240"/>
      <c r="DC30" s="2240"/>
      <c r="DD30" s="2240"/>
      <c r="DE30" s="2240"/>
      <c r="DF30" s="2240"/>
      <c r="DG30" s="2240"/>
      <c r="DH30" s="2240"/>
      <c r="DI30" s="2240"/>
      <c r="DJ30" s="2240"/>
      <c r="DK30" s="2240"/>
      <c r="DL30" s="2240"/>
      <c r="DM30" s="2240"/>
    </row>
    <row r="31" spans="1:117" ht="12.75" customHeight="1">
      <c r="A31" s="2231"/>
      <c r="B31" s="3103" t="s">
        <v>2036</v>
      </c>
      <c r="C31" s="2268" t="s">
        <v>2023</v>
      </c>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c r="BP31" s="2240"/>
      <c r="BQ31" s="2240"/>
      <c r="BR31" s="2240"/>
      <c r="BS31" s="2240"/>
      <c r="BT31" s="2240"/>
      <c r="BU31" s="2240"/>
      <c r="BV31" s="2240"/>
      <c r="BW31" s="2240"/>
      <c r="BX31" s="2240"/>
      <c r="BY31" s="2240"/>
      <c r="BZ31" s="2240"/>
      <c r="CA31" s="2240"/>
      <c r="CB31" s="2240"/>
      <c r="CC31" s="2240"/>
      <c r="CD31" s="2240"/>
      <c r="CE31" s="2240"/>
      <c r="CF31" s="2240"/>
      <c r="CG31" s="2240"/>
      <c r="CH31" s="2240"/>
      <c r="CI31" s="2240"/>
      <c r="CJ31" s="2240"/>
      <c r="CK31" s="2240"/>
      <c r="CL31" s="2240"/>
      <c r="CM31" s="2240"/>
      <c r="CN31" s="2240"/>
      <c r="CO31" s="2240"/>
      <c r="CP31" s="2240"/>
      <c r="CQ31" s="2240"/>
      <c r="CR31" s="2240"/>
      <c r="CS31" s="2240"/>
      <c r="CT31" s="2240"/>
      <c r="CU31" s="2240"/>
      <c r="CV31" s="2240"/>
      <c r="CW31" s="2240"/>
      <c r="CX31" s="2240"/>
      <c r="CY31" s="2240"/>
      <c r="CZ31" s="2240"/>
      <c r="DA31" s="2240"/>
      <c r="DB31" s="2240"/>
      <c r="DC31" s="2240"/>
      <c r="DD31" s="2240"/>
      <c r="DE31" s="2240"/>
      <c r="DF31" s="2240"/>
      <c r="DG31" s="2240"/>
      <c r="DH31" s="2240"/>
      <c r="DI31" s="2240"/>
      <c r="DJ31" s="2240"/>
      <c r="DK31" s="2240"/>
      <c r="DL31" s="2240"/>
      <c r="DM31" s="2240"/>
    </row>
    <row r="32" spans="1:117" ht="12.75" customHeight="1">
      <c r="A32" s="2231"/>
      <c r="B32" s="3103" t="s">
        <v>2037</v>
      </c>
      <c r="C32" s="2268" t="s">
        <v>2023</v>
      </c>
      <c r="D32" s="2240"/>
      <c r="E32" s="2240"/>
      <c r="F32" s="2240"/>
      <c r="G32" s="2240"/>
      <c r="H32" s="2240"/>
      <c r="I32" s="2240"/>
      <c r="J32" s="2240"/>
      <c r="K32" s="2240"/>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c r="BP32" s="2240"/>
      <c r="BQ32" s="2240"/>
      <c r="BR32" s="2240"/>
      <c r="BS32" s="2240"/>
      <c r="BT32" s="2240"/>
      <c r="BU32" s="2240"/>
      <c r="BV32" s="2240"/>
      <c r="BW32" s="2240"/>
      <c r="BX32" s="2240"/>
      <c r="BY32" s="2240"/>
      <c r="BZ32" s="2240"/>
      <c r="CA32" s="2240"/>
      <c r="CB32" s="2240"/>
      <c r="CC32" s="2240"/>
      <c r="CD32" s="2240"/>
      <c r="CE32" s="2240"/>
      <c r="CF32" s="2240"/>
      <c r="CG32" s="2240"/>
      <c r="CH32" s="2240"/>
      <c r="CI32" s="2240"/>
      <c r="CJ32" s="2240"/>
      <c r="CK32" s="2240"/>
      <c r="CL32" s="2240"/>
      <c r="CM32" s="2240"/>
      <c r="CN32" s="2240"/>
      <c r="CO32" s="2240"/>
      <c r="CP32" s="2240"/>
      <c r="CQ32" s="2240"/>
      <c r="CR32" s="2240"/>
      <c r="CS32" s="2240"/>
      <c r="CT32" s="2240"/>
      <c r="CU32" s="2240"/>
      <c r="CV32" s="2240"/>
      <c r="CW32" s="2240"/>
      <c r="CX32" s="2240"/>
      <c r="CY32" s="2240"/>
      <c r="CZ32" s="2240"/>
      <c r="DA32" s="2240"/>
      <c r="DB32" s="2240"/>
      <c r="DC32" s="2240"/>
      <c r="DD32" s="2240"/>
      <c r="DE32" s="2240"/>
      <c r="DF32" s="2240"/>
      <c r="DG32" s="2240"/>
      <c r="DH32" s="2240"/>
      <c r="DI32" s="2240"/>
      <c r="DJ32" s="2240"/>
      <c r="DK32" s="2240"/>
      <c r="DL32" s="2240"/>
      <c r="DM32" s="2240"/>
    </row>
    <row r="33" spans="1:117" ht="12.75" customHeight="1">
      <c r="A33" s="2231"/>
      <c r="B33" s="3103"/>
      <c r="C33" s="2268"/>
      <c r="D33" s="2240"/>
      <c r="E33" s="2240"/>
      <c r="F33" s="2240"/>
      <c r="G33" s="2240"/>
      <c r="H33" s="2240"/>
      <c r="I33" s="2240"/>
      <c r="J33" s="2240"/>
      <c r="K33" s="2240"/>
      <c r="L33" s="2240"/>
      <c r="M33" s="2240"/>
      <c r="N33" s="2240"/>
      <c r="O33" s="2240"/>
      <c r="P33" s="2240"/>
      <c r="Q33" s="2240"/>
      <c r="R33" s="2240"/>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c r="BP33" s="2240"/>
      <c r="BQ33" s="2240"/>
      <c r="BR33" s="2240"/>
      <c r="BS33" s="2240"/>
      <c r="BT33" s="2240"/>
      <c r="BU33" s="2240"/>
      <c r="BV33" s="2240"/>
      <c r="BW33" s="2240"/>
      <c r="BX33" s="2240"/>
      <c r="BY33" s="2240"/>
      <c r="BZ33" s="2240"/>
      <c r="CA33" s="2240"/>
      <c r="CB33" s="2240"/>
      <c r="CC33" s="2240"/>
      <c r="CD33" s="2240"/>
      <c r="CE33" s="2240"/>
      <c r="CF33" s="2240"/>
      <c r="CG33" s="2240"/>
      <c r="CH33" s="2240"/>
      <c r="CI33" s="2240"/>
      <c r="CJ33" s="2240"/>
      <c r="CK33" s="2240"/>
      <c r="CL33" s="2240"/>
      <c r="CM33" s="2240"/>
      <c r="CN33" s="2240"/>
      <c r="CO33" s="2240"/>
      <c r="CP33" s="2240"/>
      <c r="CQ33" s="2240"/>
      <c r="CR33" s="2240"/>
      <c r="CS33" s="2240"/>
      <c r="CT33" s="2240"/>
      <c r="CU33" s="2240"/>
      <c r="CV33" s="2240"/>
      <c r="CW33" s="2240"/>
      <c r="CX33" s="2240"/>
      <c r="CY33" s="2240"/>
      <c r="CZ33" s="2240"/>
      <c r="DA33" s="2240"/>
      <c r="DB33" s="2240"/>
      <c r="DC33" s="2240"/>
      <c r="DD33" s="2240"/>
      <c r="DE33" s="2240"/>
      <c r="DF33" s="2240"/>
      <c r="DG33" s="2240"/>
      <c r="DH33" s="2240"/>
      <c r="DI33" s="2240"/>
      <c r="DJ33" s="2240"/>
      <c r="DK33" s="2240"/>
      <c r="DL33" s="2240"/>
      <c r="DM33" s="2240"/>
    </row>
    <row r="34" spans="1:117" ht="12.75" customHeight="1">
      <c r="A34" s="2231"/>
      <c r="B34" s="3103" t="s">
        <v>2038</v>
      </c>
      <c r="C34" s="2268"/>
      <c r="D34" s="3403"/>
      <c r="E34" s="3402"/>
      <c r="F34" s="3402"/>
      <c r="G34" s="3402"/>
      <c r="H34" s="3402"/>
      <c r="I34" s="3402"/>
      <c r="J34" s="2241"/>
      <c r="K34" s="3403"/>
      <c r="L34" s="3402"/>
      <c r="M34" s="3402"/>
      <c r="N34" s="3402"/>
      <c r="O34" s="3402"/>
      <c r="P34" s="3402"/>
      <c r="Q34" s="2241"/>
      <c r="R34" s="3403"/>
      <c r="S34" s="3402"/>
      <c r="T34" s="3402"/>
      <c r="U34" s="3402"/>
      <c r="V34" s="3402"/>
      <c r="W34" s="3402"/>
      <c r="X34" s="2241"/>
      <c r="Y34" s="3403"/>
      <c r="Z34" s="3402"/>
      <c r="AA34" s="3402"/>
      <c r="AB34" s="3402"/>
      <c r="AC34" s="3402"/>
      <c r="AD34" s="3402"/>
      <c r="AE34" s="2241"/>
      <c r="AF34" s="3403"/>
      <c r="AG34" s="3402"/>
      <c r="AH34" s="3402"/>
      <c r="AI34" s="3402"/>
      <c r="AJ34" s="3402"/>
      <c r="AK34" s="3402"/>
      <c r="AL34" s="2241"/>
      <c r="AM34" s="3403"/>
      <c r="AN34" s="3402"/>
      <c r="AO34" s="3402"/>
      <c r="AP34" s="3402"/>
      <c r="AQ34" s="3402"/>
      <c r="AR34" s="3402"/>
      <c r="AS34" s="2241"/>
      <c r="AT34" s="3403"/>
      <c r="AU34" s="3402"/>
      <c r="AV34" s="3402"/>
      <c r="AW34" s="3402"/>
      <c r="AX34" s="3402"/>
      <c r="AY34" s="3402"/>
      <c r="AZ34" s="2241"/>
      <c r="BA34" s="3403"/>
      <c r="BB34" s="3402"/>
      <c r="BC34" s="3402"/>
      <c r="BD34" s="3402"/>
      <c r="BE34" s="3402"/>
      <c r="BF34" s="3402"/>
      <c r="BG34" s="2241"/>
      <c r="BH34" s="3403"/>
      <c r="BI34" s="3402"/>
      <c r="BJ34" s="3402"/>
      <c r="BK34" s="3402"/>
      <c r="BL34" s="3402"/>
      <c r="BM34" s="3402"/>
      <c r="BN34" s="2241"/>
      <c r="BO34" s="3403"/>
      <c r="BP34" s="3402"/>
      <c r="BQ34" s="3402"/>
      <c r="BR34" s="3402"/>
      <c r="BS34" s="3402"/>
      <c r="BT34" s="3402"/>
      <c r="BU34" s="2241"/>
      <c r="BV34" s="3403"/>
      <c r="BW34" s="3402"/>
      <c r="BX34" s="3402"/>
      <c r="BY34" s="3402"/>
      <c r="BZ34" s="3402"/>
      <c r="CA34" s="3402"/>
      <c r="CB34" s="2241"/>
      <c r="CC34" s="3403"/>
      <c r="CD34" s="3402"/>
      <c r="CE34" s="3402"/>
      <c r="CF34" s="3402"/>
      <c r="CG34" s="3402"/>
      <c r="CH34" s="3402"/>
      <c r="CI34" s="2241"/>
      <c r="CJ34" s="3403"/>
      <c r="CK34" s="3402"/>
      <c r="CL34" s="3402"/>
      <c r="CM34" s="3402"/>
      <c r="CN34" s="3402"/>
      <c r="CO34" s="3402"/>
      <c r="CP34" s="2241"/>
      <c r="CQ34" s="3403"/>
      <c r="CR34" s="3402"/>
      <c r="CS34" s="3402"/>
      <c r="CT34" s="3402"/>
      <c r="CU34" s="3402"/>
      <c r="CV34" s="3402"/>
      <c r="CW34" s="2241"/>
      <c r="CX34" s="2241"/>
      <c r="CY34" s="2240"/>
      <c r="CZ34" s="2240"/>
      <c r="DA34" s="2240"/>
      <c r="DB34" s="2240"/>
      <c r="DC34" s="2240"/>
      <c r="DD34" s="2240"/>
      <c r="DE34" s="2240"/>
      <c r="DF34" s="2240"/>
      <c r="DG34" s="2240"/>
      <c r="DH34" s="2240"/>
      <c r="DI34" s="2240"/>
      <c r="DJ34" s="2240"/>
      <c r="DK34" s="2240"/>
      <c r="DL34" s="2240"/>
      <c r="DM34" s="2240"/>
    </row>
    <row r="35" spans="1:117" ht="12.75" customHeight="1">
      <c r="A35" s="2231"/>
      <c r="B35" s="3103" t="s">
        <v>1963</v>
      </c>
      <c r="C35" s="2268" t="s">
        <v>2023</v>
      </c>
      <c r="D35" s="2240"/>
      <c r="E35" s="2240"/>
      <c r="F35" s="2240"/>
      <c r="G35" s="2240"/>
      <c r="H35" s="2240"/>
      <c r="I35" s="2240"/>
      <c r="J35" s="2240"/>
      <c r="K35" s="2240"/>
      <c r="L35" s="2240"/>
      <c r="M35" s="2240"/>
      <c r="N35" s="2240"/>
      <c r="O35" s="2240"/>
      <c r="P35" s="2240"/>
      <c r="Q35" s="2240"/>
      <c r="R35" s="2240"/>
      <c r="S35" s="2240"/>
      <c r="T35" s="2240"/>
      <c r="U35" s="2240"/>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c r="BP35" s="2240"/>
      <c r="BQ35" s="2240"/>
      <c r="BR35" s="2240"/>
      <c r="BS35" s="2240"/>
      <c r="BT35" s="2240"/>
      <c r="BU35" s="2240"/>
      <c r="BV35" s="2240"/>
      <c r="BW35" s="2240"/>
      <c r="BX35" s="2240"/>
      <c r="BY35" s="2240"/>
      <c r="BZ35" s="2240"/>
      <c r="CA35" s="2240"/>
      <c r="CB35" s="2240"/>
      <c r="CC35" s="2240"/>
      <c r="CD35" s="2240"/>
      <c r="CE35" s="2240"/>
      <c r="CF35" s="2240"/>
      <c r="CG35" s="2240"/>
      <c r="CH35" s="2240"/>
      <c r="CI35" s="2240"/>
      <c r="CJ35" s="2240"/>
      <c r="CK35" s="2240"/>
      <c r="CL35" s="2240"/>
      <c r="CM35" s="2240"/>
      <c r="CN35" s="2240"/>
      <c r="CO35" s="2240"/>
      <c r="CP35" s="2240"/>
      <c r="CQ35" s="2240"/>
      <c r="CR35" s="2240"/>
      <c r="CS35" s="2240"/>
      <c r="CT35" s="2240"/>
      <c r="CU35" s="2240"/>
      <c r="CV35" s="2240"/>
      <c r="CW35" s="2240"/>
      <c r="CX35" s="2240"/>
      <c r="CY35" s="2240"/>
      <c r="CZ35" s="2240"/>
      <c r="DA35" s="2240"/>
      <c r="DB35" s="2240"/>
      <c r="DC35" s="2240"/>
      <c r="DD35" s="2240"/>
      <c r="DE35" s="2240"/>
      <c r="DF35" s="2240"/>
      <c r="DG35" s="2240"/>
      <c r="DH35" s="2240"/>
      <c r="DI35" s="2240"/>
      <c r="DJ35" s="2240"/>
      <c r="DK35" s="2240"/>
      <c r="DL35" s="2240"/>
      <c r="DM35" s="2240"/>
    </row>
    <row r="36" spans="1:117" ht="12.75" customHeight="1">
      <c r="A36" s="2231"/>
      <c r="B36" s="3103" t="s">
        <v>2039</v>
      </c>
      <c r="C36" s="2268" t="s">
        <v>2023</v>
      </c>
      <c r="D36" s="2240"/>
      <c r="E36" s="2240"/>
      <c r="F36" s="2240"/>
      <c r="G36" s="2240"/>
      <c r="H36" s="2240"/>
      <c r="I36" s="2240"/>
      <c r="J36" s="2240"/>
      <c r="K36" s="2240"/>
      <c r="L36" s="2240"/>
      <c r="M36" s="2240"/>
      <c r="N36" s="2240"/>
      <c r="O36" s="2240"/>
      <c r="P36" s="2240"/>
      <c r="Q36" s="2240"/>
      <c r="R36" s="2240"/>
      <c r="S36" s="2240"/>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240"/>
      <c r="BB36" s="2240"/>
      <c r="BC36" s="2240"/>
      <c r="BD36" s="2240"/>
      <c r="BE36" s="2240"/>
      <c r="BF36" s="2240"/>
      <c r="BG36" s="2240"/>
      <c r="BH36" s="2240"/>
      <c r="BI36" s="2240"/>
      <c r="BJ36" s="2240"/>
      <c r="BK36" s="2240"/>
      <c r="BL36" s="2240"/>
      <c r="BM36" s="2240"/>
      <c r="BN36" s="2240"/>
      <c r="BO36" s="2240"/>
      <c r="BP36" s="2240"/>
      <c r="BQ36" s="2240"/>
      <c r="BR36" s="2240"/>
      <c r="BS36" s="2240"/>
      <c r="BT36" s="2240"/>
      <c r="BU36" s="2240"/>
      <c r="BV36" s="2240"/>
      <c r="BW36" s="2240"/>
      <c r="BX36" s="2240"/>
      <c r="BY36" s="2240"/>
      <c r="BZ36" s="2240"/>
      <c r="CA36" s="2240"/>
      <c r="CB36" s="2240"/>
      <c r="CC36" s="2240"/>
      <c r="CD36" s="2240"/>
      <c r="CE36" s="2240"/>
      <c r="CF36" s="2240"/>
      <c r="CG36" s="2240"/>
      <c r="CH36" s="2240"/>
      <c r="CI36" s="2240"/>
      <c r="CJ36" s="2240"/>
      <c r="CK36" s="2240"/>
      <c r="CL36" s="2240"/>
      <c r="CM36" s="2240"/>
      <c r="CN36" s="2240"/>
      <c r="CO36" s="2240"/>
      <c r="CP36" s="2240"/>
      <c r="CQ36" s="2240"/>
      <c r="CR36" s="2240"/>
      <c r="CS36" s="2240"/>
      <c r="CT36" s="2240"/>
      <c r="CU36" s="2240"/>
      <c r="CV36" s="2240"/>
      <c r="CW36" s="2240"/>
      <c r="CX36" s="2240"/>
      <c r="CY36" s="2240"/>
      <c r="CZ36" s="2240"/>
      <c r="DA36" s="2240"/>
      <c r="DB36" s="2240"/>
      <c r="DC36" s="2240"/>
      <c r="DD36" s="2240"/>
      <c r="DE36" s="2240"/>
      <c r="DF36" s="2240"/>
      <c r="DG36" s="2240"/>
      <c r="DH36" s="2240"/>
      <c r="DI36" s="2240"/>
      <c r="DJ36" s="2240"/>
      <c r="DK36" s="2240"/>
      <c r="DL36" s="2240"/>
      <c r="DM36" s="2240"/>
    </row>
    <row r="37" spans="1:117" ht="12.75" customHeight="1">
      <c r="A37" s="2231"/>
      <c r="B37" s="3103" t="s">
        <v>1964</v>
      </c>
      <c r="C37" s="2268" t="s">
        <v>2023</v>
      </c>
      <c r="D37" s="2240"/>
      <c r="E37" s="2240"/>
      <c r="F37" s="2240"/>
      <c r="G37" s="2240"/>
      <c r="H37" s="2240"/>
      <c r="I37" s="2240"/>
      <c r="J37" s="2240"/>
      <c r="K37" s="2240"/>
      <c r="L37" s="2240"/>
      <c r="M37" s="2240"/>
      <c r="N37" s="2240"/>
      <c r="O37" s="2240"/>
      <c r="P37" s="2240"/>
      <c r="Q37" s="2240"/>
      <c r="R37" s="2240"/>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0"/>
      <c r="AP37" s="2240"/>
      <c r="AQ37" s="2240"/>
      <c r="AR37" s="2240"/>
      <c r="AS37" s="2240"/>
      <c r="AT37" s="2240"/>
      <c r="AU37" s="2240"/>
      <c r="AV37" s="2240"/>
      <c r="AW37" s="2240"/>
      <c r="AX37" s="2240"/>
      <c r="AY37" s="2240"/>
      <c r="AZ37" s="2240"/>
      <c r="BA37" s="2240"/>
      <c r="BB37" s="2240"/>
      <c r="BC37" s="2240"/>
      <c r="BD37" s="2240"/>
      <c r="BE37" s="2240"/>
      <c r="BF37" s="2240"/>
      <c r="BG37" s="2240"/>
      <c r="BH37" s="2240"/>
      <c r="BI37" s="2240"/>
      <c r="BJ37" s="2240"/>
      <c r="BK37" s="2240"/>
      <c r="BL37" s="2240"/>
      <c r="BM37" s="2240"/>
      <c r="BN37" s="2240"/>
      <c r="BO37" s="2240"/>
      <c r="BP37" s="2240"/>
      <c r="BQ37" s="2240"/>
      <c r="BR37" s="2240"/>
      <c r="BS37" s="2240"/>
      <c r="BT37" s="2240"/>
      <c r="BU37" s="2240"/>
      <c r="BV37" s="2240"/>
      <c r="BW37" s="2240"/>
      <c r="BX37" s="2240"/>
      <c r="BY37" s="2240"/>
      <c r="BZ37" s="2240"/>
      <c r="CA37" s="2240"/>
      <c r="CB37" s="2240"/>
      <c r="CC37" s="2240"/>
      <c r="CD37" s="2240"/>
      <c r="CE37" s="2240"/>
      <c r="CF37" s="2240"/>
      <c r="CG37" s="2240"/>
      <c r="CH37" s="2240"/>
      <c r="CI37" s="2240"/>
      <c r="CJ37" s="2240"/>
      <c r="CK37" s="2240"/>
      <c r="CL37" s="2240"/>
      <c r="CM37" s="2240"/>
      <c r="CN37" s="2240"/>
      <c r="CO37" s="2240"/>
      <c r="CP37" s="2240"/>
      <c r="CQ37" s="2240"/>
      <c r="CR37" s="2240"/>
      <c r="CS37" s="2240"/>
      <c r="CT37" s="2240"/>
      <c r="CU37" s="2240"/>
      <c r="CV37" s="2240"/>
      <c r="CW37" s="2240"/>
      <c r="CX37" s="2240"/>
      <c r="CY37" s="2240"/>
      <c r="CZ37" s="2240"/>
      <c r="DA37" s="2240"/>
      <c r="DB37" s="2240"/>
      <c r="DC37" s="2240"/>
      <c r="DD37" s="2240"/>
      <c r="DE37" s="2240"/>
      <c r="DF37" s="2240"/>
      <c r="DG37" s="2240"/>
      <c r="DH37" s="2240"/>
      <c r="DI37" s="2240"/>
      <c r="DJ37" s="2240"/>
      <c r="DK37" s="2240"/>
      <c r="DL37" s="2240"/>
      <c r="DM37" s="2240"/>
    </row>
    <row r="38" spans="1:117" ht="12.75" customHeight="1">
      <c r="A38" s="2231"/>
      <c r="B38" s="3103" t="s">
        <v>1965</v>
      </c>
      <c r="C38" s="2268" t="s">
        <v>2023</v>
      </c>
      <c r="D38" s="2240"/>
      <c r="E38" s="2240"/>
      <c r="F38" s="2240"/>
      <c r="G38" s="2240"/>
      <c r="H38" s="2240"/>
      <c r="I38" s="2240"/>
      <c r="J38" s="2240"/>
      <c r="K38" s="2240"/>
      <c r="L38" s="2240"/>
      <c r="M38" s="2240"/>
      <c r="N38" s="2240"/>
      <c r="O38" s="2240"/>
      <c r="P38" s="2240"/>
      <c r="Q38" s="2240"/>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0"/>
      <c r="AR38" s="2240"/>
      <c r="AS38" s="2240"/>
      <c r="AT38" s="2240"/>
      <c r="AU38" s="2240"/>
      <c r="AV38" s="2240"/>
      <c r="AW38" s="2240"/>
      <c r="AX38" s="2240"/>
      <c r="AY38" s="2240"/>
      <c r="AZ38" s="2240"/>
      <c r="BA38" s="2240"/>
      <c r="BB38" s="2240"/>
      <c r="BC38" s="2240"/>
      <c r="BD38" s="2240"/>
      <c r="BE38" s="2240"/>
      <c r="BF38" s="2240"/>
      <c r="BG38" s="2240"/>
      <c r="BH38" s="2240"/>
      <c r="BI38" s="2240"/>
      <c r="BJ38" s="2240"/>
      <c r="BK38" s="2240"/>
      <c r="BL38" s="2240"/>
      <c r="BM38" s="2240"/>
      <c r="BN38" s="2240"/>
      <c r="BO38" s="2240"/>
      <c r="BP38" s="2240"/>
      <c r="BQ38" s="2240"/>
      <c r="BR38" s="2240"/>
      <c r="BS38" s="2240"/>
      <c r="BT38" s="2240"/>
      <c r="BU38" s="2240"/>
      <c r="BV38" s="2240"/>
      <c r="BW38" s="2240"/>
      <c r="BX38" s="2240"/>
      <c r="BY38" s="2240"/>
      <c r="BZ38" s="2240"/>
      <c r="CA38" s="2240"/>
      <c r="CB38" s="2240"/>
      <c r="CC38" s="2240"/>
      <c r="CD38" s="2240"/>
      <c r="CE38" s="2240"/>
      <c r="CF38" s="2240"/>
      <c r="CG38" s="2240"/>
      <c r="CH38" s="2240"/>
      <c r="CI38" s="2240"/>
      <c r="CJ38" s="2240"/>
      <c r="CK38" s="2240"/>
      <c r="CL38" s="2240"/>
      <c r="CM38" s="2240"/>
      <c r="CN38" s="2240"/>
      <c r="CO38" s="2240"/>
      <c r="CP38" s="2240"/>
      <c r="CQ38" s="2240"/>
      <c r="CR38" s="2240"/>
      <c r="CS38" s="2240"/>
      <c r="CT38" s="2240"/>
      <c r="CU38" s="2240"/>
      <c r="CV38" s="2240"/>
      <c r="CW38" s="2240"/>
      <c r="CX38" s="2240"/>
      <c r="CY38" s="2240"/>
      <c r="CZ38" s="2240"/>
      <c r="DA38" s="2240"/>
      <c r="DB38" s="2240"/>
      <c r="DC38" s="2240"/>
      <c r="DD38" s="2240"/>
      <c r="DE38" s="2240"/>
      <c r="DF38" s="2240"/>
      <c r="DG38" s="2240"/>
      <c r="DH38" s="2240"/>
      <c r="DI38" s="2240"/>
      <c r="DJ38" s="2240"/>
      <c r="DK38" s="2240"/>
      <c r="DL38" s="2240"/>
      <c r="DM38" s="2240"/>
    </row>
    <row r="39" spans="1:117" ht="12.75" customHeight="1">
      <c r="A39" s="2231"/>
      <c r="B39" s="3103" t="s">
        <v>1966</v>
      </c>
      <c r="C39" s="2268" t="s">
        <v>2023</v>
      </c>
      <c r="D39" s="2239"/>
      <c r="E39" s="2239"/>
      <c r="F39" s="2239"/>
      <c r="G39" s="2239"/>
      <c r="H39" s="2239"/>
      <c r="I39" s="2239"/>
      <c r="J39" s="2240"/>
      <c r="K39" s="2240"/>
      <c r="L39" s="2239"/>
      <c r="M39" s="2239"/>
      <c r="N39" s="2239"/>
      <c r="O39" s="2239"/>
      <c r="P39" s="2239"/>
      <c r="Q39" s="2240"/>
      <c r="R39" s="2240"/>
      <c r="S39" s="2239"/>
      <c r="T39" s="2239"/>
      <c r="U39" s="2239"/>
      <c r="V39" s="2239"/>
      <c r="W39" s="2239"/>
      <c r="X39" s="2240"/>
      <c r="Y39" s="2240"/>
      <c r="Z39" s="2239"/>
      <c r="AA39" s="2239"/>
      <c r="AB39" s="2239"/>
      <c r="AC39" s="2239"/>
      <c r="AD39" s="2239"/>
      <c r="AE39" s="2240"/>
      <c r="AF39" s="2240"/>
      <c r="AG39" s="2239"/>
      <c r="AH39" s="2239"/>
      <c r="AI39" s="2239"/>
      <c r="AJ39" s="2239"/>
      <c r="AK39" s="2239"/>
      <c r="AL39" s="2240"/>
      <c r="AM39" s="2240"/>
      <c r="AN39" s="2239"/>
      <c r="AO39" s="2239"/>
      <c r="AP39" s="2239"/>
      <c r="AQ39" s="2239"/>
      <c r="AR39" s="2239"/>
      <c r="AS39" s="2240"/>
      <c r="AT39" s="2240"/>
      <c r="AU39" s="2239"/>
      <c r="AV39" s="2239"/>
      <c r="AW39" s="2239"/>
      <c r="AX39" s="2239"/>
      <c r="AY39" s="2239"/>
      <c r="AZ39" s="2240"/>
      <c r="BA39" s="2240"/>
      <c r="BB39" s="2239"/>
      <c r="BC39" s="2239"/>
      <c r="BD39" s="2239"/>
      <c r="BE39" s="2239"/>
      <c r="BF39" s="2239"/>
      <c r="BG39" s="2240"/>
      <c r="BH39" s="2240"/>
      <c r="BI39" s="2239"/>
      <c r="BJ39" s="2239"/>
      <c r="BK39" s="2239"/>
      <c r="BL39" s="2239"/>
      <c r="BM39" s="2239"/>
      <c r="BN39" s="2240"/>
      <c r="BO39" s="2240"/>
      <c r="BP39" s="2239"/>
      <c r="BQ39" s="2239"/>
      <c r="BR39" s="2239"/>
      <c r="BS39" s="2239"/>
      <c r="BT39" s="2239"/>
      <c r="BU39" s="2240"/>
      <c r="BV39" s="2240"/>
      <c r="BW39" s="2239"/>
      <c r="BX39" s="2239"/>
      <c r="BY39" s="2239"/>
      <c r="BZ39" s="2239"/>
      <c r="CA39" s="2239"/>
      <c r="CB39" s="2240"/>
      <c r="CC39" s="2240"/>
      <c r="CD39" s="2239"/>
      <c r="CE39" s="2239"/>
      <c r="CF39" s="2239"/>
      <c r="CG39" s="2239"/>
      <c r="CH39" s="2239"/>
      <c r="CI39" s="2240"/>
      <c r="CJ39" s="2240"/>
      <c r="CK39" s="2239"/>
      <c r="CL39" s="2239"/>
      <c r="CM39" s="2239"/>
      <c r="CN39" s="2239"/>
      <c r="CO39" s="2239"/>
      <c r="CP39" s="2240"/>
      <c r="CQ39" s="2240"/>
      <c r="CR39" s="2239"/>
      <c r="CS39" s="2239"/>
      <c r="CT39" s="2239"/>
      <c r="CU39" s="2239"/>
      <c r="CV39" s="2239"/>
      <c r="CW39" s="2240"/>
      <c r="CX39" s="2240"/>
      <c r="CY39" s="2240"/>
      <c r="CZ39" s="2240"/>
      <c r="DA39" s="2240"/>
      <c r="DB39" s="2240"/>
      <c r="DC39" s="2240"/>
      <c r="DD39" s="2240"/>
      <c r="DE39" s="2240"/>
      <c r="DF39" s="2240"/>
      <c r="DG39" s="2240"/>
      <c r="DH39" s="2240"/>
      <c r="DI39" s="2240"/>
      <c r="DJ39" s="2240"/>
      <c r="DK39" s="2240"/>
      <c r="DL39" s="2240"/>
      <c r="DM39" s="2240"/>
    </row>
    <row r="40" spans="1:117" ht="12.75" customHeight="1">
      <c r="A40" s="2231"/>
      <c r="B40" s="3103" t="s">
        <v>1967</v>
      </c>
      <c r="C40" s="2268" t="s">
        <v>2023</v>
      </c>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c r="BD40" s="2240"/>
      <c r="BE40" s="2240"/>
      <c r="BF40" s="2240"/>
      <c r="BG40" s="2240"/>
      <c r="BH40" s="2240"/>
      <c r="BI40" s="2240"/>
      <c r="BJ40" s="2240"/>
      <c r="BK40" s="2240"/>
      <c r="BL40" s="2240"/>
      <c r="BM40" s="2240"/>
      <c r="BN40" s="2240"/>
      <c r="BO40" s="2240"/>
      <c r="BP40" s="2240"/>
      <c r="BQ40" s="2240"/>
      <c r="BR40" s="2240"/>
      <c r="BS40" s="2240"/>
      <c r="BT40" s="2240"/>
      <c r="BU40" s="2240"/>
      <c r="BV40" s="2240"/>
      <c r="BW40" s="2240"/>
      <c r="BX40" s="2240"/>
      <c r="BY40" s="2240"/>
      <c r="BZ40" s="2240"/>
      <c r="CA40" s="2240"/>
      <c r="CB40" s="2240"/>
      <c r="CC40" s="2240"/>
      <c r="CD40" s="2240"/>
      <c r="CE40" s="2240"/>
      <c r="CF40" s="2240"/>
      <c r="CG40" s="2240"/>
      <c r="CH40" s="2240"/>
      <c r="CI40" s="2240"/>
      <c r="CJ40" s="2240"/>
      <c r="CK40" s="2240"/>
      <c r="CL40" s="2240"/>
      <c r="CM40" s="2240"/>
      <c r="CN40" s="2240"/>
      <c r="CO40" s="2240"/>
      <c r="CP40" s="2240"/>
      <c r="CQ40" s="2240"/>
      <c r="CR40" s="2240"/>
      <c r="CS40" s="2240"/>
      <c r="CT40" s="2240"/>
      <c r="CU40" s="2240"/>
      <c r="CV40" s="2240"/>
      <c r="CW40" s="2240"/>
      <c r="CX40" s="2240"/>
      <c r="CY40" s="2240"/>
      <c r="CZ40" s="2240"/>
      <c r="DA40" s="2240"/>
      <c r="DB40" s="2240"/>
      <c r="DC40" s="2240"/>
      <c r="DD40" s="2240"/>
      <c r="DE40" s="2240"/>
      <c r="DF40" s="2240"/>
      <c r="DG40" s="2240"/>
      <c r="DH40" s="2240"/>
      <c r="DI40" s="2240"/>
      <c r="DJ40" s="2240"/>
      <c r="DK40" s="2240"/>
      <c r="DL40" s="2240"/>
      <c r="DM40" s="2240"/>
    </row>
    <row r="41" spans="1:117" ht="12.75" customHeight="1">
      <c r="A41" s="2231"/>
      <c r="B41" s="3103" t="s">
        <v>2040</v>
      </c>
      <c r="C41" s="2268" t="s">
        <v>2023</v>
      </c>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0"/>
      <c r="AP41" s="2240"/>
      <c r="AQ41" s="2240"/>
      <c r="AR41" s="2240"/>
      <c r="AS41" s="2240"/>
      <c r="AT41" s="2240"/>
      <c r="AU41" s="2240"/>
      <c r="AV41" s="2240"/>
      <c r="AW41" s="2240"/>
      <c r="AX41" s="2240"/>
      <c r="AY41" s="2240"/>
      <c r="AZ41" s="2240"/>
      <c r="BA41" s="2240"/>
      <c r="BB41" s="2240"/>
      <c r="BC41" s="2240"/>
      <c r="BD41" s="2240"/>
      <c r="BE41" s="2240"/>
      <c r="BF41" s="2240"/>
      <c r="BG41" s="2240"/>
      <c r="BH41" s="2240"/>
      <c r="BI41" s="2240"/>
      <c r="BJ41" s="2240"/>
      <c r="BK41" s="2240"/>
      <c r="BL41" s="2240"/>
      <c r="BM41" s="2240"/>
      <c r="BN41" s="2240"/>
      <c r="BO41" s="2240"/>
      <c r="BP41" s="2240"/>
      <c r="BQ41" s="2240"/>
      <c r="BR41" s="2240"/>
      <c r="BS41" s="2240"/>
      <c r="BT41" s="2240"/>
      <c r="BU41" s="2240"/>
      <c r="BV41" s="2240"/>
      <c r="BW41" s="2240"/>
      <c r="BX41" s="2240"/>
      <c r="BY41" s="2240"/>
      <c r="BZ41" s="2240"/>
      <c r="CA41" s="2240"/>
      <c r="CB41" s="2240"/>
      <c r="CC41" s="2240"/>
      <c r="CD41" s="2240"/>
      <c r="CE41" s="2240"/>
      <c r="CF41" s="2240"/>
      <c r="CG41" s="2240"/>
      <c r="CH41" s="2240"/>
      <c r="CI41" s="2240"/>
      <c r="CJ41" s="2240"/>
      <c r="CK41" s="2240"/>
      <c r="CL41" s="2240"/>
      <c r="CM41" s="2240"/>
      <c r="CN41" s="2240"/>
      <c r="CO41" s="2240"/>
      <c r="CP41" s="2240"/>
      <c r="CQ41" s="2240"/>
      <c r="CR41" s="2240"/>
      <c r="CS41" s="2240"/>
      <c r="CT41" s="2240"/>
      <c r="CU41" s="2240"/>
      <c r="CV41" s="2240"/>
      <c r="CW41" s="2240"/>
      <c r="CX41" s="2240"/>
      <c r="CY41" s="2240"/>
      <c r="CZ41" s="2240"/>
      <c r="DA41" s="2240"/>
      <c r="DB41" s="2240"/>
      <c r="DC41" s="2240"/>
      <c r="DD41" s="2240"/>
      <c r="DE41" s="2240"/>
      <c r="DF41" s="2240"/>
      <c r="DG41" s="2240"/>
      <c r="DH41" s="2240"/>
      <c r="DI41" s="2240"/>
      <c r="DJ41" s="2240"/>
      <c r="DK41" s="2240"/>
      <c r="DL41" s="2240"/>
      <c r="DM41" s="2240"/>
    </row>
    <row r="42" spans="1:117" ht="12.75" customHeight="1">
      <c r="A42" s="2231"/>
      <c r="B42" s="3103"/>
      <c r="C42" s="2268"/>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2240"/>
      <c r="AQ42" s="2240"/>
      <c r="AR42" s="2240"/>
      <c r="AS42" s="2240"/>
      <c r="AT42" s="2240"/>
      <c r="AU42" s="2240"/>
      <c r="AV42" s="2240"/>
      <c r="AW42" s="2240"/>
      <c r="AX42" s="2240"/>
      <c r="AY42" s="2240"/>
      <c r="AZ42" s="2240"/>
      <c r="BA42" s="2240"/>
      <c r="BB42" s="2240"/>
      <c r="BC42" s="2240"/>
      <c r="BD42" s="2240"/>
      <c r="BE42" s="2240"/>
      <c r="BF42" s="2240"/>
      <c r="BG42" s="2240"/>
      <c r="BH42" s="2240"/>
      <c r="BI42" s="2240"/>
      <c r="BJ42" s="2240"/>
      <c r="BK42" s="2240"/>
      <c r="BL42" s="2240"/>
      <c r="BM42" s="2240"/>
      <c r="BN42" s="2240"/>
      <c r="BO42" s="2240"/>
      <c r="BP42" s="2240"/>
      <c r="BQ42" s="2240"/>
      <c r="BR42" s="2240"/>
      <c r="BS42" s="2240"/>
      <c r="BT42" s="2240"/>
      <c r="BU42" s="2240"/>
      <c r="BV42" s="2240"/>
      <c r="BW42" s="2240"/>
      <c r="BX42" s="2240"/>
      <c r="BY42" s="2240"/>
      <c r="BZ42" s="2240"/>
      <c r="CA42" s="2240"/>
      <c r="CB42" s="2240"/>
      <c r="CC42" s="2240"/>
      <c r="CD42" s="2240"/>
      <c r="CE42" s="2240"/>
      <c r="CF42" s="2240"/>
      <c r="CG42" s="2240"/>
      <c r="CH42" s="2240"/>
      <c r="CI42" s="2240"/>
      <c r="CJ42" s="2240"/>
      <c r="CK42" s="2240"/>
      <c r="CL42" s="2240"/>
      <c r="CM42" s="2240"/>
      <c r="CN42" s="2240"/>
      <c r="CO42" s="2240"/>
      <c r="CP42" s="2240"/>
      <c r="CQ42" s="2240"/>
      <c r="CR42" s="2240"/>
      <c r="CS42" s="2240"/>
      <c r="CT42" s="2240"/>
      <c r="CU42" s="2240"/>
      <c r="CV42" s="2240"/>
      <c r="CW42" s="2240"/>
      <c r="CX42" s="2240"/>
      <c r="CY42" s="2240"/>
      <c r="CZ42" s="2240"/>
      <c r="DA42" s="2240"/>
      <c r="DB42" s="2240"/>
      <c r="DC42" s="2240"/>
      <c r="DD42" s="2240"/>
      <c r="DE42" s="2240"/>
      <c r="DF42" s="2240"/>
      <c r="DG42" s="2240"/>
      <c r="DH42" s="2240"/>
      <c r="DI42" s="2240"/>
      <c r="DJ42" s="2240"/>
      <c r="DK42" s="2240"/>
      <c r="DL42" s="2240"/>
      <c r="DM42" s="2240"/>
    </row>
    <row r="43" spans="1:117" ht="33" customHeight="1">
      <c r="A43" s="2231"/>
      <c r="B43" s="3103" t="s">
        <v>3127</v>
      </c>
      <c r="C43" s="3404"/>
      <c r="D43" s="3403"/>
      <c r="E43" s="3402"/>
      <c r="F43" s="3402"/>
      <c r="G43" s="3402"/>
      <c r="H43" s="3402"/>
      <c r="I43" s="3402"/>
      <c r="J43" s="2241"/>
      <c r="K43" s="3403"/>
      <c r="L43" s="3402"/>
      <c r="M43" s="3402"/>
      <c r="N43" s="3402"/>
      <c r="O43" s="3402"/>
      <c r="P43" s="3402"/>
      <c r="Q43" s="2241"/>
      <c r="R43" s="3403"/>
      <c r="S43" s="3402"/>
      <c r="T43" s="3402"/>
      <c r="U43" s="3402"/>
      <c r="V43" s="3402"/>
      <c r="W43" s="3402"/>
      <c r="X43" s="2241"/>
      <c r="Y43" s="3403"/>
      <c r="Z43" s="3402"/>
      <c r="AA43" s="3402"/>
      <c r="AB43" s="3402"/>
      <c r="AC43" s="3402"/>
      <c r="AD43" s="3402"/>
      <c r="AE43" s="2241"/>
      <c r="AF43" s="3403"/>
      <c r="AG43" s="3402"/>
      <c r="AH43" s="3402"/>
      <c r="AI43" s="3402"/>
      <c r="AJ43" s="3402"/>
      <c r="AK43" s="3402"/>
      <c r="AL43" s="2241"/>
      <c r="AM43" s="3403"/>
      <c r="AN43" s="3402"/>
      <c r="AO43" s="3402"/>
      <c r="AP43" s="3402"/>
      <c r="AQ43" s="3402"/>
      <c r="AR43" s="3402"/>
      <c r="AS43" s="2241"/>
      <c r="AT43" s="3403"/>
      <c r="AU43" s="3402"/>
      <c r="AV43" s="3402"/>
      <c r="AW43" s="3402"/>
      <c r="AX43" s="3402"/>
      <c r="AY43" s="3402"/>
      <c r="AZ43" s="2241"/>
      <c r="BA43" s="3403"/>
      <c r="BB43" s="3402"/>
      <c r="BC43" s="3402"/>
      <c r="BD43" s="3402"/>
      <c r="BE43" s="3402"/>
      <c r="BF43" s="3402"/>
      <c r="BG43" s="2241"/>
      <c r="BH43" s="3403"/>
      <c r="BI43" s="3402"/>
      <c r="BJ43" s="3402"/>
      <c r="BK43" s="3402"/>
      <c r="BL43" s="3402"/>
      <c r="BM43" s="3402"/>
      <c r="BN43" s="2241"/>
      <c r="BO43" s="3403"/>
      <c r="BP43" s="3402"/>
      <c r="BQ43" s="3402"/>
      <c r="BR43" s="3402"/>
      <c r="BS43" s="3402"/>
      <c r="BT43" s="3402"/>
      <c r="BU43" s="2241"/>
      <c r="BV43" s="3403"/>
      <c r="BW43" s="3402"/>
      <c r="BX43" s="3402"/>
      <c r="BY43" s="3402"/>
      <c r="BZ43" s="3402"/>
      <c r="CA43" s="3402"/>
      <c r="CB43" s="2241"/>
      <c r="CC43" s="3403"/>
      <c r="CD43" s="3402"/>
      <c r="CE43" s="3402"/>
      <c r="CF43" s="3402"/>
      <c r="CG43" s="3402"/>
      <c r="CH43" s="3402"/>
      <c r="CI43" s="2241"/>
      <c r="CJ43" s="3403"/>
      <c r="CK43" s="3402"/>
      <c r="CL43" s="3402"/>
      <c r="CM43" s="3402"/>
      <c r="CN43" s="3402"/>
      <c r="CO43" s="3402"/>
      <c r="CP43" s="2241"/>
      <c r="CQ43" s="3403"/>
      <c r="CR43" s="3402"/>
      <c r="CS43" s="3402"/>
      <c r="CT43" s="3402"/>
      <c r="CU43" s="3402"/>
      <c r="CV43" s="3402"/>
      <c r="CW43" s="2241"/>
      <c r="CX43" s="2241"/>
      <c r="CY43" s="2241"/>
      <c r="CZ43" s="2240"/>
      <c r="DA43" s="2240"/>
      <c r="DB43" s="2240"/>
      <c r="DC43" s="2240"/>
      <c r="DD43" s="2240"/>
      <c r="DE43" s="2240"/>
      <c r="DF43" s="2240"/>
      <c r="DG43" s="2240"/>
      <c r="DH43" s="2240"/>
      <c r="DI43" s="2240"/>
      <c r="DJ43" s="2240"/>
      <c r="DK43" s="2240"/>
      <c r="DL43" s="2240"/>
      <c r="DM43" s="2240"/>
    </row>
    <row r="44" spans="1:117" ht="12.75" customHeight="1">
      <c r="A44" s="2231"/>
      <c r="B44" s="3103" t="s">
        <v>1932</v>
      </c>
      <c r="C44" s="2268" t="s">
        <v>2023</v>
      </c>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c r="AS44" s="2240"/>
      <c r="AT44" s="2240"/>
      <c r="AU44" s="2240"/>
      <c r="AV44" s="2240"/>
      <c r="AW44" s="2240"/>
      <c r="AX44" s="2240"/>
      <c r="AY44" s="2240"/>
      <c r="AZ44" s="2240"/>
      <c r="BA44" s="2240"/>
      <c r="BB44" s="2240"/>
      <c r="BC44" s="2240"/>
      <c r="BD44" s="2240"/>
      <c r="BE44" s="2240"/>
      <c r="BF44" s="2240"/>
      <c r="BG44" s="2240"/>
      <c r="BH44" s="2240"/>
      <c r="BI44" s="2240"/>
      <c r="BJ44" s="2240"/>
      <c r="BK44" s="2240"/>
      <c r="BL44" s="2240"/>
      <c r="BM44" s="2240"/>
      <c r="BN44" s="2240"/>
      <c r="BO44" s="2240"/>
      <c r="BP44" s="2240"/>
      <c r="BQ44" s="2240"/>
      <c r="BR44" s="2240"/>
      <c r="BS44" s="2240"/>
      <c r="BT44" s="2240"/>
      <c r="BU44" s="2240"/>
      <c r="BV44" s="2240"/>
      <c r="BW44" s="2240"/>
      <c r="BX44" s="2240"/>
      <c r="BY44" s="2240"/>
      <c r="BZ44" s="2240"/>
      <c r="CA44" s="2240"/>
      <c r="CB44" s="2240"/>
      <c r="CC44" s="2240"/>
      <c r="CD44" s="2240"/>
      <c r="CE44" s="2240"/>
      <c r="CF44" s="2240"/>
      <c r="CG44" s="2240"/>
      <c r="CH44" s="2240"/>
      <c r="CI44" s="2240"/>
      <c r="CJ44" s="2240"/>
      <c r="CK44" s="2240"/>
      <c r="CL44" s="2240"/>
      <c r="CM44" s="2240"/>
      <c r="CN44" s="2240"/>
      <c r="CO44" s="2240"/>
      <c r="CP44" s="2240"/>
      <c r="CQ44" s="2240"/>
      <c r="CR44" s="2240"/>
      <c r="CS44" s="2240"/>
      <c r="CT44" s="2240"/>
      <c r="CU44" s="2240"/>
      <c r="CV44" s="2240"/>
      <c r="CW44" s="2240"/>
      <c r="CX44" s="2240"/>
      <c r="CY44" s="2240"/>
      <c r="CZ44" s="2240"/>
      <c r="DA44" s="2240"/>
      <c r="DB44" s="2240"/>
      <c r="DC44" s="2240"/>
      <c r="DD44" s="2240"/>
      <c r="DE44" s="2240"/>
      <c r="DF44" s="2240"/>
      <c r="DG44" s="2240"/>
      <c r="DH44" s="2240"/>
      <c r="DI44" s="2240"/>
      <c r="DJ44" s="2240"/>
      <c r="DK44" s="2240"/>
      <c r="DL44" s="2240"/>
      <c r="DM44" s="2240"/>
    </row>
    <row r="45" spans="1:117" ht="12.75" customHeight="1">
      <c r="A45" s="2231"/>
      <c r="B45" s="3103" t="s">
        <v>1931</v>
      </c>
      <c r="C45" s="2268" t="s">
        <v>2023</v>
      </c>
      <c r="D45" s="2240"/>
      <c r="E45" s="2240"/>
      <c r="F45" s="2240"/>
      <c r="G45" s="2240"/>
      <c r="H45" s="2240"/>
      <c r="I45" s="2240"/>
      <c r="J45" s="2240"/>
      <c r="K45" s="2240"/>
      <c r="L45" s="2240"/>
      <c r="M45" s="2240"/>
      <c r="N45" s="2240"/>
      <c r="O45" s="2240"/>
      <c r="P45" s="2240"/>
      <c r="Q45" s="2240"/>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0"/>
      <c r="AP45" s="2240"/>
      <c r="AQ45" s="2240"/>
      <c r="AR45" s="2240"/>
      <c r="AS45" s="2240"/>
      <c r="AT45" s="2240"/>
      <c r="AU45" s="2240"/>
      <c r="AV45" s="2240"/>
      <c r="AW45" s="2240"/>
      <c r="AX45" s="2240"/>
      <c r="AY45" s="2240"/>
      <c r="AZ45" s="2240"/>
      <c r="BA45" s="2240"/>
      <c r="BB45" s="2240"/>
      <c r="BC45" s="2240"/>
      <c r="BD45" s="2240"/>
      <c r="BE45" s="2240"/>
      <c r="BF45" s="2240"/>
      <c r="BG45" s="2240"/>
      <c r="BH45" s="2240"/>
      <c r="BI45" s="2240"/>
      <c r="BJ45" s="2240"/>
      <c r="BK45" s="2240"/>
      <c r="BL45" s="2240"/>
      <c r="BM45" s="2240"/>
      <c r="BN45" s="2240"/>
      <c r="BO45" s="2240"/>
      <c r="BP45" s="2240"/>
      <c r="BQ45" s="2240"/>
      <c r="BR45" s="2240"/>
      <c r="BS45" s="2240"/>
      <c r="BT45" s="2240"/>
      <c r="BU45" s="2240"/>
      <c r="BV45" s="2240"/>
      <c r="BW45" s="2240"/>
      <c r="BX45" s="2240"/>
      <c r="BY45" s="2240"/>
      <c r="BZ45" s="2240"/>
      <c r="CA45" s="2240"/>
      <c r="CB45" s="2240"/>
      <c r="CC45" s="2240"/>
      <c r="CD45" s="2240"/>
      <c r="CE45" s="2240"/>
      <c r="CF45" s="2240"/>
      <c r="CG45" s="2240"/>
      <c r="CH45" s="2240"/>
      <c r="CI45" s="2240"/>
      <c r="CJ45" s="2240"/>
      <c r="CK45" s="2240"/>
      <c r="CL45" s="2240"/>
      <c r="CM45" s="2240"/>
      <c r="CN45" s="2240"/>
      <c r="CO45" s="2240"/>
      <c r="CP45" s="2240"/>
      <c r="CQ45" s="2240"/>
      <c r="CR45" s="2240"/>
      <c r="CS45" s="2240"/>
      <c r="CT45" s="2240"/>
      <c r="CU45" s="2240"/>
      <c r="CV45" s="2240"/>
      <c r="CW45" s="2240"/>
      <c r="CX45" s="2240"/>
      <c r="CY45" s="2240"/>
      <c r="CZ45" s="2240"/>
      <c r="DA45" s="2240"/>
      <c r="DB45" s="2240"/>
      <c r="DC45" s="2240"/>
      <c r="DD45" s="2240"/>
      <c r="DE45" s="2240"/>
      <c r="DF45" s="2240"/>
      <c r="DG45" s="2240"/>
      <c r="DH45" s="2240"/>
      <c r="DI45" s="2240"/>
      <c r="DJ45" s="2240"/>
      <c r="DK45" s="2240"/>
      <c r="DL45" s="2240"/>
      <c r="DM45" s="2240"/>
    </row>
    <row r="46" spans="1:117" ht="12.75" customHeight="1">
      <c r="A46" s="2231"/>
      <c r="B46" s="3103" t="s">
        <v>1930</v>
      </c>
      <c r="C46" s="2268" t="s">
        <v>2023</v>
      </c>
      <c r="D46" s="2240"/>
      <c r="E46" s="2240"/>
      <c r="F46" s="2240"/>
      <c r="G46" s="2240"/>
      <c r="H46" s="2240"/>
      <c r="I46" s="2240"/>
      <c r="J46" s="2240"/>
      <c r="K46" s="2240"/>
      <c r="L46" s="2240"/>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0"/>
      <c r="AP46" s="2240"/>
      <c r="AQ46" s="2240"/>
      <c r="AR46" s="2240"/>
      <c r="AS46" s="2240"/>
      <c r="AT46" s="2240"/>
      <c r="AU46" s="2240"/>
      <c r="AV46" s="2240"/>
      <c r="AW46" s="2240"/>
      <c r="AX46" s="2240"/>
      <c r="AY46" s="2240"/>
      <c r="AZ46" s="2240"/>
      <c r="BA46" s="2240"/>
      <c r="BB46" s="2240"/>
      <c r="BC46" s="2240"/>
      <c r="BD46" s="2240"/>
      <c r="BE46" s="2240"/>
      <c r="BF46" s="2240"/>
      <c r="BG46" s="2240"/>
      <c r="BH46" s="2240"/>
      <c r="BI46" s="2240"/>
      <c r="BJ46" s="2240"/>
      <c r="BK46" s="2240"/>
      <c r="BL46" s="2240"/>
      <c r="BM46" s="2240"/>
      <c r="BN46" s="2240"/>
      <c r="BO46" s="2240"/>
      <c r="BP46" s="2240"/>
      <c r="BQ46" s="2240"/>
      <c r="BR46" s="2240"/>
      <c r="BS46" s="2240"/>
      <c r="BT46" s="2240"/>
      <c r="BU46" s="2240"/>
      <c r="BV46" s="2240"/>
      <c r="BW46" s="2240"/>
      <c r="BX46" s="2240"/>
      <c r="BY46" s="2240"/>
      <c r="BZ46" s="2240"/>
      <c r="CA46" s="2240"/>
      <c r="CB46" s="2240"/>
      <c r="CC46" s="2240"/>
      <c r="CD46" s="2240"/>
      <c r="CE46" s="2240"/>
      <c r="CF46" s="2240"/>
      <c r="CG46" s="2240"/>
      <c r="CH46" s="2240"/>
      <c r="CI46" s="2240"/>
      <c r="CJ46" s="2240"/>
      <c r="CK46" s="2240"/>
      <c r="CL46" s="2240"/>
      <c r="CM46" s="2240"/>
      <c r="CN46" s="2240"/>
      <c r="CO46" s="2240"/>
      <c r="CP46" s="2240"/>
      <c r="CQ46" s="2240"/>
      <c r="CR46" s="2240"/>
      <c r="CS46" s="2240"/>
      <c r="CT46" s="2240"/>
      <c r="CU46" s="2240"/>
      <c r="CV46" s="2240"/>
      <c r="CW46" s="2240"/>
      <c r="CX46" s="2240"/>
      <c r="CY46" s="2240"/>
      <c r="CZ46" s="2240"/>
      <c r="DA46" s="2240"/>
      <c r="DB46" s="2240"/>
      <c r="DC46" s="2240"/>
      <c r="DD46" s="2240"/>
      <c r="DE46" s="2240"/>
      <c r="DF46" s="2240"/>
      <c r="DG46" s="2240"/>
      <c r="DH46" s="2240"/>
      <c r="DI46" s="2240"/>
      <c r="DJ46" s="2240"/>
      <c r="DK46" s="2240"/>
      <c r="DL46" s="2240"/>
      <c r="DM46" s="2240"/>
    </row>
    <row r="47" spans="1:117" ht="12.75" customHeight="1">
      <c r="A47" s="2231"/>
      <c r="B47" s="3103" t="s">
        <v>2042</v>
      </c>
      <c r="C47" s="2268" t="s">
        <v>2023</v>
      </c>
      <c r="D47" s="2240"/>
      <c r="E47" s="2240"/>
      <c r="F47" s="2240"/>
      <c r="G47" s="2240"/>
      <c r="H47" s="2240"/>
      <c r="I47" s="2240"/>
      <c r="J47" s="2240"/>
      <c r="K47" s="2240"/>
      <c r="L47" s="224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0"/>
      <c r="BC47" s="2240"/>
      <c r="BD47" s="2240"/>
      <c r="BE47" s="2240"/>
      <c r="BF47" s="2240"/>
      <c r="BG47" s="2240"/>
      <c r="BH47" s="2240"/>
      <c r="BI47" s="2240"/>
      <c r="BJ47" s="2240"/>
      <c r="BK47" s="2240"/>
      <c r="BL47" s="2240"/>
      <c r="BM47" s="2240"/>
      <c r="BN47" s="2240"/>
      <c r="BO47" s="2240"/>
      <c r="BP47" s="2240"/>
      <c r="BQ47" s="2240"/>
      <c r="BR47" s="2240"/>
      <c r="BS47" s="2240"/>
      <c r="BT47" s="2240"/>
      <c r="BU47" s="2240"/>
      <c r="BV47" s="2240"/>
      <c r="BW47" s="2240"/>
      <c r="BX47" s="2240"/>
      <c r="BY47" s="2240"/>
      <c r="BZ47" s="2240"/>
      <c r="CA47" s="2240"/>
      <c r="CB47" s="2240"/>
      <c r="CC47" s="2240"/>
      <c r="CD47" s="2240"/>
      <c r="CE47" s="2240"/>
      <c r="CF47" s="2240"/>
      <c r="CG47" s="2240"/>
      <c r="CH47" s="2240"/>
      <c r="CI47" s="2240"/>
      <c r="CJ47" s="2240"/>
      <c r="CK47" s="2240"/>
      <c r="CL47" s="2240"/>
      <c r="CM47" s="2240"/>
      <c r="CN47" s="2240"/>
      <c r="CO47" s="2240"/>
      <c r="CP47" s="2240"/>
      <c r="CQ47" s="2240"/>
      <c r="CR47" s="2240"/>
      <c r="CS47" s="2240"/>
      <c r="CT47" s="2240"/>
      <c r="CU47" s="2240"/>
      <c r="CV47" s="2240"/>
      <c r="CW47" s="2240"/>
      <c r="CX47" s="2240"/>
      <c r="CY47" s="2240"/>
      <c r="CZ47" s="2240"/>
      <c r="DA47" s="2240"/>
      <c r="DB47" s="2240"/>
      <c r="DC47" s="2240"/>
      <c r="DD47" s="2240"/>
      <c r="DE47" s="2240"/>
      <c r="DF47" s="2240"/>
      <c r="DG47" s="2240"/>
      <c r="DH47" s="2240"/>
      <c r="DI47" s="2240"/>
      <c r="DJ47" s="2240"/>
      <c r="DK47" s="2240"/>
      <c r="DL47" s="2240"/>
      <c r="DM47" s="2240"/>
    </row>
    <row r="48" spans="1:117" ht="12.75" customHeight="1">
      <c r="A48" s="2231"/>
      <c r="B48" s="3103" t="s">
        <v>2043</v>
      </c>
      <c r="C48" s="2268" t="s">
        <v>2023</v>
      </c>
      <c r="D48" s="2240"/>
      <c r="E48" s="2240"/>
      <c r="F48" s="2240"/>
      <c r="G48" s="2240"/>
      <c r="H48" s="2240"/>
      <c r="I48" s="2240"/>
      <c r="J48" s="2240"/>
      <c r="K48" s="2240"/>
      <c r="L48" s="2240"/>
      <c r="M48" s="2240"/>
      <c r="N48" s="2240"/>
      <c r="O48" s="2240"/>
      <c r="P48" s="2240"/>
      <c r="Q48" s="2240"/>
      <c r="R48" s="2240"/>
      <c r="S48" s="2240"/>
      <c r="T48" s="2240"/>
      <c r="U48" s="2240"/>
      <c r="V48" s="2240"/>
      <c r="W48" s="2240"/>
      <c r="X48" s="2240"/>
      <c r="Y48" s="2240"/>
      <c r="Z48" s="2240"/>
      <c r="AA48" s="2240"/>
      <c r="AB48" s="2240"/>
      <c r="AC48" s="2240"/>
      <c r="AD48" s="2240"/>
      <c r="AE48" s="2240"/>
      <c r="AF48" s="2240"/>
      <c r="AG48" s="2240"/>
      <c r="AH48" s="2240"/>
      <c r="AI48" s="2240"/>
      <c r="AJ48" s="2240"/>
      <c r="AK48" s="2240"/>
      <c r="AL48" s="2240"/>
      <c r="AM48" s="2240"/>
      <c r="AN48" s="2240"/>
      <c r="AO48" s="2240"/>
      <c r="AP48" s="2240"/>
      <c r="AQ48" s="2240"/>
      <c r="AR48" s="2240"/>
      <c r="AS48" s="2240"/>
      <c r="AT48" s="2240"/>
      <c r="AU48" s="2240"/>
      <c r="AV48" s="2240"/>
      <c r="AW48" s="2240"/>
      <c r="AX48" s="2240"/>
      <c r="AY48" s="2240"/>
      <c r="AZ48" s="2240"/>
      <c r="BA48" s="2240"/>
      <c r="BB48" s="2240"/>
      <c r="BC48" s="2240"/>
      <c r="BD48" s="2240"/>
      <c r="BE48" s="2240"/>
      <c r="BF48" s="2240"/>
      <c r="BG48" s="2240"/>
      <c r="BH48" s="2240"/>
      <c r="BI48" s="2240"/>
      <c r="BJ48" s="2240"/>
      <c r="BK48" s="2240"/>
      <c r="BL48" s="2240"/>
      <c r="BM48" s="2240"/>
      <c r="BN48" s="2240"/>
      <c r="BO48" s="2240"/>
      <c r="BP48" s="2240"/>
      <c r="BQ48" s="2240"/>
      <c r="BR48" s="2240"/>
      <c r="BS48" s="2240"/>
      <c r="BT48" s="2240"/>
      <c r="BU48" s="2240"/>
      <c r="BV48" s="2240"/>
      <c r="BW48" s="2240"/>
      <c r="BX48" s="2240"/>
      <c r="BY48" s="2240"/>
      <c r="BZ48" s="2240"/>
      <c r="CA48" s="2240"/>
      <c r="CB48" s="2240"/>
      <c r="CC48" s="2240"/>
      <c r="CD48" s="2240"/>
      <c r="CE48" s="2240"/>
      <c r="CF48" s="2240"/>
      <c r="CG48" s="2240"/>
      <c r="CH48" s="2240"/>
      <c r="CI48" s="2240"/>
      <c r="CJ48" s="2240"/>
      <c r="CK48" s="2240"/>
      <c r="CL48" s="2240"/>
      <c r="CM48" s="2240"/>
      <c r="CN48" s="2240"/>
      <c r="CO48" s="2240"/>
      <c r="CP48" s="2240"/>
      <c r="CQ48" s="2240"/>
      <c r="CR48" s="2240"/>
      <c r="CS48" s="2240"/>
      <c r="CT48" s="2240"/>
      <c r="CU48" s="2240"/>
      <c r="CV48" s="2240"/>
      <c r="CW48" s="2240"/>
      <c r="CX48" s="2240"/>
      <c r="CY48" s="2240"/>
      <c r="CZ48" s="2240"/>
      <c r="DA48" s="2240"/>
      <c r="DB48" s="2240"/>
      <c r="DC48" s="2240"/>
      <c r="DD48" s="2240"/>
      <c r="DE48" s="2240"/>
      <c r="DF48" s="2240"/>
      <c r="DG48" s="2240"/>
      <c r="DH48" s="2240"/>
      <c r="DI48" s="2240"/>
      <c r="DJ48" s="2240"/>
      <c r="DK48" s="2240"/>
      <c r="DL48" s="2240"/>
      <c r="DM48" s="2240"/>
    </row>
    <row r="49" spans="1:117" ht="12.75" customHeight="1">
      <c r="A49" s="2231"/>
      <c r="B49" s="3103" t="s">
        <v>2044</v>
      </c>
      <c r="C49" s="2268" t="s">
        <v>2023</v>
      </c>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0"/>
      <c r="BC49" s="2240"/>
      <c r="BD49" s="2240"/>
      <c r="BE49" s="2240"/>
      <c r="BF49" s="2240"/>
      <c r="BG49" s="2240"/>
      <c r="BH49" s="2240"/>
      <c r="BI49" s="2240"/>
      <c r="BJ49" s="2240"/>
      <c r="BK49" s="2240"/>
      <c r="BL49" s="2240"/>
      <c r="BM49" s="2240"/>
      <c r="BN49" s="2240"/>
      <c r="BO49" s="2240"/>
      <c r="BP49" s="2240"/>
      <c r="BQ49" s="2240"/>
      <c r="BR49" s="2240"/>
      <c r="BS49" s="2240"/>
      <c r="BT49" s="2240"/>
      <c r="BU49" s="2240"/>
      <c r="BV49" s="2240"/>
      <c r="BW49" s="2240"/>
      <c r="BX49" s="2240"/>
      <c r="BY49" s="2240"/>
      <c r="BZ49" s="2240"/>
      <c r="CA49" s="2240"/>
      <c r="CB49" s="2240"/>
      <c r="CC49" s="2240"/>
      <c r="CD49" s="2240"/>
      <c r="CE49" s="2240"/>
      <c r="CF49" s="2240"/>
      <c r="CG49" s="2240"/>
      <c r="CH49" s="2240"/>
      <c r="CI49" s="2240"/>
      <c r="CJ49" s="2240"/>
      <c r="CK49" s="2240"/>
      <c r="CL49" s="2240"/>
      <c r="CM49" s="2240"/>
      <c r="CN49" s="2240"/>
      <c r="CO49" s="2240"/>
      <c r="CP49" s="2240"/>
      <c r="CQ49" s="2240"/>
      <c r="CR49" s="2240"/>
      <c r="CS49" s="2240"/>
      <c r="CT49" s="2240"/>
      <c r="CU49" s="2240"/>
      <c r="CV49" s="2240"/>
      <c r="CW49" s="2240"/>
      <c r="CX49" s="2240"/>
      <c r="CY49" s="2240"/>
      <c r="CZ49" s="2240"/>
      <c r="DA49" s="2240"/>
      <c r="DB49" s="2240"/>
      <c r="DC49" s="2240"/>
      <c r="DD49" s="2240"/>
      <c r="DE49" s="2240"/>
      <c r="DF49" s="2240"/>
      <c r="DG49" s="2240"/>
      <c r="DH49" s="2240"/>
      <c r="DI49" s="2240"/>
      <c r="DJ49" s="2240"/>
      <c r="DK49" s="2240"/>
      <c r="DL49" s="2240"/>
      <c r="DM49" s="2240"/>
    </row>
    <row r="50" spans="1:117" ht="12.75" customHeight="1">
      <c r="A50" s="2231"/>
      <c r="B50" s="3103" t="s">
        <v>2045</v>
      </c>
      <c r="C50" s="2268" t="s">
        <v>2023</v>
      </c>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0"/>
      <c r="BC50" s="2240"/>
      <c r="BD50" s="2240"/>
      <c r="BE50" s="2240"/>
      <c r="BF50" s="2240"/>
      <c r="BG50" s="2240"/>
      <c r="BH50" s="2240"/>
      <c r="BI50" s="2240"/>
      <c r="BJ50" s="2240"/>
      <c r="BK50" s="2240"/>
      <c r="BL50" s="2240"/>
      <c r="BM50" s="2240"/>
      <c r="BN50" s="2240"/>
      <c r="BO50" s="2240"/>
      <c r="BP50" s="2240"/>
      <c r="BQ50" s="2240"/>
      <c r="BR50" s="2240"/>
      <c r="BS50" s="2240"/>
      <c r="BT50" s="2240"/>
      <c r="BU50" s="2240"/>
      <c r="BV50" s="2240"/>
      <c r="BW50" s="2240"/>
      <c r="BX50" s="2240"/>
      <c r="BY50" s="2240"/>
      <c r="BZ50" s="2240"/>
      <c r="CA50" s="2240"/>
      <c r="CB50" s="2240"/>
      <c r="CC50" s="2240"/>
      <c r="CD50" s="2240"/>
      <c r="CE50" s="2240"/>
      <c r="CF50" s="2240"/>
      <c r="CG50" s="2240"/>
      <c r="CH50" s="2240"/>
      <c r="CI50" s="2240"/>
      <c r="CJ50" s="2240"/>
      <c r="CK50" s="2240"/>
      <c r="CL50" s="2240"/>
      <c r="CM50" s="2240"/>
      <c r="CN50" s="2240"/>
      <c r="CO50" s="2240"/>
      <c r="CP50" s="2240"/>
      <c r="CQ50" s="2240"/>
      <c r="CR50" s="2240"/>
      <c r="CS50" s="2240"/>
      <c r="CT50" s="2240"/>
      <c r="CU50" s="2240"/>
      <c r="CV50" s="2240"/>
      <c r="CW50" s="2240"/>
      <c r="CX50" s="2240"/>
      <c r="CY50" s="2240"/>
      <c r="CZ50" s="2240"/>
      <c r="DA50" s="2240"/>
      <c r="DB50" s="2240"/>
      <c r="DC50" s="2240"/>
      <c r="DD50" s="2240"/>
      <c r="DE50" s="2240"/>
      <c r="DF50" s="2240"/>
      <c r="DG50" s="2240"/>
      <c r="DH50" s="2240"/>
      <c r="DI50" s="2240"/>
      <c r="DJ50" s="2240"/>
      <c r="DK50" s="2240"/>
      <c r="DL50" s="2240"/>
      <c r="DM50" s="2240"/>
    </row>
    <row r="51" spans="1:117" ht="12.75" customHeight="1">
      <c r="A51" s="2231"/>
      <c r="B51" s="3103" t="s">
        <v>2046</v>
      </c>
      <c r="C51" s="2268" t="s">
        <v>2023</v>
      </c>
      <c r="D51" s="2240"/>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2240"/>
      <c r="AM51" s="2240"/>
      <c r="AN51" s="2240"/>
      <c r="AO51" s="2240"/>
      <c r="AP51" s="2240"/>
      <c r="AQ51" s="2240"/>
      <c r="AR51" s="2240"/>
      <c r="AS51" s="2240"/>
      <c r="AT51" s="2240"/>
      <c r="AU51" s="2240"/>
      <c r="AV51" s="2240"/>
      <c r="AW51" s="2240"/>
      <c r="AX51" s="2240"/>
      <c r="AY51" s="2240"/>
      <c r="AZ51" s="2240"/>
      <c r="BA51" s="2240"/>
      <c r="BB51" s="2240"/>
      <c r="BC51" s="2240"/>
      <c r="BD51" s="2240"/>
      <c r="BE51" s="2240"/>
      <c r="BF51" s="2240"/>
      <c r="BG51" s="2240"/>
      <c r="BH51" s="2240"/>
      <c r="BI51" s="2240"/>
      <c r="BJ51" s="2240"/>
      <c r="BK51" s="2240"/>
      <c r="BL51" s="2240"/>
      <c r="BM51" s="2240"/>
      <c r="BN51" s="2240"/>
      <c r="BO51" s="2240"/>
      <c r="BP51" s="2240"/>
      <c r="BQ51" s="2240"/>
      <c r="BR51" s="2240"/>
      <c r="BS51" s="2240"/>
      <c r="BT51" s="2240"/>
      <c r="BU51" s="2240"/>
      <c r="BV51" s="2240"/>
      <c r="BW51" s="2240"/>
      <c r="BX51" s="2240"/>
      <c r="BY51" s="2240"/>
      <c r="BZ51" s="2240"/>
      <c r="CA51" s="2240"/>
      <c r="CB51" s="2240"/>
      <c r="CC51" s="2240"/>
      <c r="CD51" s="2240"/>
      <c r="CE51" s="2240"/>
      <c r="CF51" s="2240"/>
      <c r="CG51" s="2240"/>
      <c r="CH51" s="2240"/>
      <c r="CI51" s="2240"/>
      <c r="CJ51" s="2240"/>
      <c r="CK51" s="2240"/>
      <c r="CL51" s="2240"/>
      <c r="CM51" s="2240"/>
      <c r="CN51" s="2240"/>
      <c r="CO51" s="2240"/>
      <c r="CP51" s="2240"/>
      <c r="CQ51" s="2240"/>
      <c r="CR51" s="2240"/>
      <c r="CS51" s="2240"/>
      <c r="CT51" s="2240"/>
      <c r="CU51" s="2240"/>
      <c r="CV51" s="2240"/>
      <c r="CW51" s="2240"/>
      <c r="CX51" s="2240"/>
      <c r="CY51" s="2240"/>
      <c r="CZ51" s="2240"/>
      <c r="DA51" s="2240"/>
      <c r="DB51" s="2240"/>
      <c r="DC51" s="2240"/>
      <c r="DD51" s="2240"/>
      <c r="DE51" s="2240"/>
      <c r="DF51" s="2240"/>
      <c r="DG51" s="2240"/>
      <c r="DH51" s="2240"/>
      <c r="DI51" s="2240"/>
      <c r="DJ51" s="2240"/>
      <c r="DK51" s="2240"/>
      <c r="DL51" s="2240"/>
      <c r="DM51" s="2240"/>
    </row>
    <row r="52" spans="1:117" ht="12.75" customHeight="1">
      <c r="A52" s="2231"/>
      <c r="B52" s="3103" t="s">
        <v>2047</v>
      </c>
      <c r="C52" s="2268" t="s">
        <v>2023</v>
      </c>
      <c r="D52" s="2240"/>
      <c r="E52" s="2240"/>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c r="AS52" s="2240"/>
      <c r="AT52" s="2240"/>
      <c r="AU52" s="2240"/>
      <c r="AV52" s="2240"/>
      <c r="AW52" s="2240"/>
      <c r="AX52" s="2240"/>
      <c r="AY52" s="2240"/>
      <c r="AZ52" s="2240"/>
      <c r="BA52" s="2240"/>
      <c r="BB52" s="2240"/>
      <c r="BC52" s="2240"/>
      <c r="BD52" s="2240"/>
      <c r="BE52" s="2240"/>
      <c r="BF52" s="2240"/>
      <c r="BG52" s="2240"/>
      <c r="BH52" s="2240"/>
      <c r="BI52" s="2240"/>
      <c r="BJ52" s="2240"/>
      <c r="BK52" s="2240"/>
      <c r="BL52" s="2240"/>
      <c r="BM52" s="2240"/>
      <c r="BN52" s="2240"/>
      <c r="BO52" s="2240"/>
      <c r="BP52" s="2240"/>
      <c r="BQ52" s="2240"/>
      <c r="BR52" s="2240"/>
      <c r="BS52" s="2240"/>
      <c r="BT52" s="2240"/>
      <c r="BU52" s="2240"/>
      <c r="BV52" s="2240"/>
      <c r="BW52" s="2240"/>
      <c r="BX52" s="2240"/>
      <c r="BY52" s="2240"/>
      <c r="BZ52" s="2240"/>
      <c r="CA52" s="2240"/>
      <c r="CB52" s="2240"/>
      <c r="CC52" s="2240"/>
      <c r="CD52" s="2240"/>
      <c r="CE52" s="2240"/>
      <c r="CF52" s="2240"/>
      <c r="CG52" s="2240"/>
      <c r="CH52" s="2240"/>
      <c r="CI52" s="2240"/>
      <c r="CJ52" s="2240"/>
      <c r="CK52" s="2240"/>
      <c r="CL52" s="2240"/>
      <c r="CM52" s="2240"/>
      <c r="CN52" s="2240"/>
      <c r="CO52" s="2240"/>
      <c r="CP52" s="2240"/>
      <c r="CQ52" s="2240"/>
      <c r="CR52" s="2240"/>
      <c r="CS52" s="2240"/>
      <c r="CT52" s="2240"/>
      <c r="CU52" s="2240"/>
      <c r="CV52" s="2240"/>
      <c r="CW52" s="2240"/>
      <c r="CX52" s="2240"/>
      <c r="CY52" s="2240"/>
      <c r="CZ52" s="2240"/>
      <c r="DA52" s="2240"/>
      <c r="DB52" s="2240"/>
      <c r="DC52" s="2240"/>
      <c r="DD52" s="2240"/>
      <c r="DE52" s="2240"/>
      <c r="DF52" s="2240"/>
      <c r="DG52" s="2240"/>
      <c r="DH52" s="2240"/>
      <c r="DI52" s="2240"/>
      <c r="DJ52" s="2240"/>
      <c r="DK52" s="2240"/>
      <c r="DL52" s="2240"/>
      <c r="DM52" s="2240"/>
    </row>
    <row r="53" spans="1:117" ht="12.75" customHeight="1">
      <c r="A53" s="2231"/>
      <c r="B53" s="3103" t="s">
        <v>2048</v>
      </c>
      <c r="C53" s="2268" t="s">
        <v>2023</v>
      </c>
      <c r="D53" s="2240"/>
      <c r="E53" s="2240"/>
      <c r="F53" s="2240"/>
      <c r="G53" s="2240"/>
      <c r="H53" s="2240"/>
      <c r="I53" s="2240"/>
      <c r="J53" s="2240"/>
      <c r="K53" s="2240"/>
      <c r="L53" s="224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2240"/>
      <c r="AM53" s="2240"/>
      <c r="AN53" s="2240"/>
      <c r="AO53" s="2240"/>
      <c r="AP53" s="2240"/>
      <c r="AQ53" s="2240"/>
      <c r="AR53" s="2240"/>
      <c r="AS53" s="2240"/>
      <c r="AT53" s="2240"/>
      <c r="AU53" s="2240"/>
      <c r="AV53" s="2240"/>
      <c r="AW53" s="2240"/>
      <c r="AX53" s="2240"/>
      <c r="AY53" s="2240"/>
      <c r="AZ53" s="2240"/>
      <c r="BA53" s="2240"/>
      <c r="BB53" s="2240"/>
      <c r="BC53" s="2240"/>
      <c r="BD53" s="2240"/>
      <c r="BE53" s="2240"/>
      <c r="BF53" s="2240"/>
      <c r="BG53" s="2240"/>
      <c r="BH53" s="2240"/>
      <c r="BI53" s="2240"/>
      <c r="BJ53" s="2240"/>
      <c r="BK53" s="2240"/>
      <c r="BL53" s="2240"/>
      <c r="BM53" s="2240"/>
      <c r="BN53" s="2240"/>
      <c r="BO53" s="2240"/>
      <c r="BP53" s="2240"/>
      <c r="BQ53" s="2240"/>
      <c r="BR53" s="2240"/>
      <c r="BS53" s="2240"/>
      <c r="BT53" s="2240"/>
      <c r="BU53" s="2240"/>
      <c r="BV53" s="2240"/>
      <c r="BW53" s="2240"/>
      <c r="BX53" s="2240"/>
      <c r="BY53" s="2240"/>
      <c r="BZ53" s="2240"/>
      <c r="CA53" s="2240"/>
      <c r="CB53" s="2240"/>
      <c r="CC53" s="2240"/>
      <c r="CD53" s="2240"/>
      <c r="CE53" s="2240"/>
      <c r="CF53" s="2240"/>
      <c r="CG53" s="2240"/>
      <c r="CH53" s="2240"/>
      <c r="CI53" s="2240"/>
      <c r="CJ53" s="2240"/>
      <c r="CK53" s="2240"/>
      <c r="CL53" s="2240"/>
      <c r="CM53" s="2240"/>
      <c r="CN53" s="2240"/>
      <c r="CO53" s="2240"/>
      <c r="CP53" s="2240"/>
      <c r="CQ53" s="2240"/>
      <c r="CR53" s="2240"/>
      <c r="CS53" s="2240"/>
      <c r="CT53" s="2240"/>
      <c r="CU53" s="2240"/>
      <c r="CV53" s="2240"/>
      <c r="CW53" s="2240"/>
      <c r="CX53" s="2240"/>
      <c r="CY53" s="2240"/>
      <c r="CZ53" s="2240"/>
      <c r="DA53" s="2240"/>
      <c r="DB53" s="2240"/>
      <c r="DC53" s="2240"/>
      <c r="DD53" s="2240"/>
      <c r="DE53" s="2240"/>
      <c r="DF53" s="2240"/>
      <c r="DG53" s="2240"/>
      <c r="DH53" s="2240"/>
      <c r="DI53" s="2240"/>
      <c r="DJ53" s="2240"/>
      <c r="DK53" s="2240"/>
      <c r="DL53" s="2240"/>
      <c r="DM53" s="2240"/>
    </row>
    <row r="54" spans="1:117" ht="12.75" customHeight="1">
      <c r="A54" s="2231"/>
      <c r="B54" s="3103" t="s">
        <v>2049</v>
      </c>
      <c r="C54" s="2268" t="s">
        <v>2023</v>
      </c>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240"/>
      <c r="AM54" s="2240"/>
      <c r="AN54" s="2240"/>
      <c r="AO54" s="2240"/>
      <c r="AP54" s="2240"/>
      <c r="AQ54" s="2240"/>
      <c r="AR54" s="2240"/>
      <c r="AS54" s="2240"/>
      <c r="AT54" s="2240"/>
      <c r="AU54" s="2240"/>
      <c r="AV54" s="2240"/>
      <c r="AW54" s="2240"/>
      <c r="AX54" s="2240"/>
      <c r="AY54" s="2240"/>
      <c r="AZ54" s="2240"/>
      <c r="BA54" s="2240"/>
      <c r="BB54" s="2240"/>
      <c r="BC54" s="2240"/>
      <c r="BD54" s="2240"/>
      <c r="BE54" s="2240"/>
      <c r="BF54" s="2240"/>
      <c r="BG54" s="2240"/>
      <c r="BH54" s="2240"/>
      <c r="BI54" s="2240"/>
      <c r="BJ54" s="2240"/>
      <c r="BK54" s="2240"/>
      <c r="BL54" s="2240"/>
      <c r="BM54" s="2240"/>
      <c r="BN54" s="2240"/>
      <c r="BO54" s="2240"/>
      <c r="BP54" s="2240"/>
      <c r="BQ54" s="2240"/>
      <c r="BR54" s="2240"/>
      <c r="BS54" s="2240"/>
      <c r="BT54" s="2240"/>
      <c r="BU54" s="2240"/>
      <c r="BV54" s="2240"/>
      <c r="BW54" s="2240"/>
      <c r="BX54" s="2240"/>
      <c r="BY54" s="2240"/>
      <c r="BZ54" s="2240"/>
      <c r="CA54" s="2240"/>
      <c r="CB54" s="2240"/>
      <c r="CC54" s="2240"/>
      <c r="CD54" s="2240"/>
      <c r="CE54" s="2240"/>
      <c r="CF54" s="2240"/>
      <c r="CG54" s="2240"/>
      <c r="CH54" s="2240"/>
      <c r="CI54" s="2240"/>
      <c r="CJ54" s="2240"/>
      <c r="CK54" s="2240"/>
      <c r="CL54" s="2240"/>
      <c r="CM54" s="2240"/>
      <c r="CN54" s="2240"/>
      <c r="CO54" s="2240"/>
      <c r="CP54" s="2240"/>
      <c r="CQ54" s="2240"/>
      <c r="CR54" s="2240"/>
      <c r="CS54" s="2240"/>
      <c r="CT54" s="2240"/>
      <c r="CU54" s="2240"/>
      <c r="CV54" s="2240"/>
      <c r="CW54" s="2240"/>
      <c r="CX54" s="2240"/>
      <c r="CY54" s="2240"/>
      <c r="CZ54" s="2240"/>
      <c r="DA54" s="2240"/>
      <c r="DB54" s="2240"/>
      <c r="DC54" s="2240"/>
      <c r="DD54" s="2240"/>
      <c r="DE54" s="2240"/>
      <c r="DF54" s="2240"/>
      <c r="DG54" s="2240"/>
      <c r="DH54" s="2240"/>
      <c r="DI54" s="2240"/>
      <c r="DJ54" s="2240"/>
      <c r="DK54" s="2240"/>
      <c r="DL54" s="2240"/>
      <c r="DM54" s="2240"/>
    </row>
    <row r="55" spans="1:117" ht="12.75" customHeight="1">
      <c r="A55" s="2231"/>
      <c r="B55" s="3103" t="s">
        <v>2050</v>
      </c>
      <c r="C55" s="2268" t="s">
        <v>2023</v>
      </c>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2240"/>
      <c r="AO55" s="2240"/>
      <c r="AP55" s="2240"/>
      <c r="AQ55" s="2240"/>
      <c r="AR55" s="2240"/>
      <c r="AS55" s="2240"/>
      <c r="AT55" s="2240"/>
      <c r="AU55" s="2240"/>
      <c r="AV55" s="2240"/>
      <c r="AW55" s="2240"/>
      <c r="AX55" s="2240"/>
      <c r="AY55" s="2240"/>
      <c r="AZ55" s="2240"/>
      <c r="BA55" s="2240"/>
      <c r="BB55" s="2240"/>
      <c r="BC55" s="2240"/>
      <c r="BD55" s="2240"/>
      <c r="BE55" s="2240"/>
      <c r="BF55" s="2240"/>
      <c r="BG55" s="2240"/>
      <c r="BH55" s="2240"/>
      <c r="BI55" s="2240"/>
      <c r="BJ55" s="2240"/>
      <c r="BK55" s="2240"/>
      <c r="BL55" s="2240"/>
      <c r="BM55" s="2240"/>
      <c r="BN55" s="2240"/>
      <c r="BO55" s="2240"/>
      <c r="BP55" s="2240"/>
      <c r="BQ55" s="2240"/>
      <c r="BR55" s="2240"/>
      <c r="BS55" s="2240"/>
      <c r="BT55" s="2240"/>
      <c r="BU55" s="2240"/>
      <c r="BV55" s="2240"/>
      <c r="BW55" s="2240"/>
      <c r="BX55" s="2240"/>
      <c r="BY55" s="2240"/>
      <c r="BZ55" s="2240"/>
      <c r="CA55" s="2240"/>
      <c r="CB55" s="2240"/>
      <c r="CC55" s="2240"/>
      <c r="CD55" s="2240"/>
      <c r="CE55" s="2240"/>
      <c r="CF55" s="2240"/>
      <c r="CG55" s="2240"/>
      <c r="CH55" s="2240"/>
      <c r="CI55" s="2240"/>
      <c r="CJ55" s="2240"/>
      <c r="CK55" s="2240"/>
      <c r="CL55" s="2240"/>
      <c r="CM55" s="2240"/>
      <c r="CN55" s="2240"/>
      <c r="CO55" s="2240"/>
      <c r="CP55" s="2240"/>
      <c r="CQ55" s="2240"/>
      <c r="CR55" s="2240"/>
      <c r="CS55" s="2240"/>
      <c r="CT55" s="2240"/>
      <c r="CU55" s="2240"/>
      <c r="CV55" s="2240"/>
      <c r="CW55" s="2240"/>
      <c r="CX55" s="2240"/>
      <c r="CY55" s="2240"/>
      <c r="CZ55" s="2240"/>
      <c r="DA55" s="2240"/>
      <c r="DB55" s="2240"/>
      <c r="DC55" s="2240"/>
      <c r="DD55" s="2240"/>
      <c r="DE55" s="2240"/>
      <c r="DF55" s="2240"/>
      <c r="DG55" s="2240"/>
      <c r="DH55" s="2240"/>
      <c r="DI55" s="2240"/>
      <c r="DJ55" s="2240"/>
      <c r="DK55" s="2240"/>
      <c r="DL55" s="2240"/>
      <c r="DM55" s="2240"/>
    </row>
    <row r="56" spans="1:117" ht="12.75" customHeight="1">
      <c r="A56" s="2231"/>
      <c r="B56" s="3103" t="s">
        <v>2051</v>
      </c>
      <c r="C56" s="2268" t="s">
        <v>2023</v>
      </c>
      <c r="D56" s="2240"/>
      <c r="E56" s="2240"/>
      <c r="F56" s="2240"/>
      <c r="G56" s="2240"/>
      <c r="H56" s="2240"/>
      <c r="I56" s="2240"/>
      <c r="J56" s="2240"/>
      <c r="K56" s="2240"/>
      <c r="L56" s="2240"/>
      <c r="M56" s="2240"/>
      <c r="N56" s="2240"/>
      <c r="O56" s="2240"/>
      <c r="P56" s="2240"/>
      <c r="Q56" s="2240"/>
      <c r="R56" s="2240"/>
      <c r="S56" s="224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T56" s="2240"/>
      <c r="AU56" s="2240"/>
      <c r="AV56" s="2240"/>
      <c r="AW56" s="2240"/>
      <c r="AX56" s="2240"/>
      <c r="AY56" s="2240"/>
      <c r="AZ56" s="2240"/>
      <c r="BA56" s="2240"/>
      <c r="BB56" s="2240"/>
      <c r="BC56" s="2240"/>
      <c r="BD56" s="2240"/>
      <c r="BE56" s="2240"/>
      <c r="BF56" s="2240"/>
      <c r="BG56" s="2240"/>
      <c r="BH56" s="2240"/>
      <c r="BI56" s="2240"/>
      <c r="BJ56" s="2240"/>
      <c r="BK56" s="2240"/>
      <c r="BL56" s="2240"/>
      <c r="BM56" s="2240"/>
      <c r="BN56" s="2240"/>
      <c r="BO56" s="2240"/>
      <c r="BP56" s="2240"/>
      <c r="BQ56" s="2240"/>
      <c r="BR56" s="2240"/>
      <c r="BS56" s="2240"/>
      <c r="BT56" s="2240"/>
      <c r="BU56" s="2240"/>
      <c r="BV56" s="2240"/>
      <c r="BW56" s="2240"/>
      <c r="BX56" s="2240"/>
      <c r="BY56" s="2240"/>
      <c r="BZ56" s="2240"/>
      <c r="CA56" s="2240"/>
      <c r="CB56" s="2240"/>
      <c r="CC56" s="2240"/>
      <c r="CD56" s="2240"/>
      <c r="CE56" s="2240"/>
      <c r="CF56" s="2240"/>
      <c r="CG56" s="2240"/>
      <c r="CH56" s="2240"/>
      <c r="CI56" s="2240"/>
      <c r="CJ56" s="2240"/>
      <c r="CK56" s="2240"/>
      <c r="CL56" s="2240"/>
      <c r="CM56" s="2240"/>
      <c r="CN56" s="2240"/>
      <c r="CO56" s="2240"/>
      <c r="CP56" s="2240"/>
      <c r="CQ56" s="2240"/>
      <c r="CR56" s="2240"/>
      <c r="CS56" s="2240"/>
      <c r="CT56" s="2240"/>
      <c r="CU56" s="2240"/>
      <c r="CV56" s="2240"/>
      <c r="CW56" s="2240"/>
      <c r="CX56" s="2240"/>
      <c r="CY56" s="2240"/>
      <c r="CZ56" s="2240"/>
      <c r="DA56" s="2240"/>
      <c r="DB56" s="2240"/>
      <c r="DC56" s="2240"/>
      <c r="DD56" s="2240"/>
      <c r="DE56" s="2240"/>
      <c r="DF56" s="2240"/>
      <c r="DG56" s="2240"/>
      <c r="DH56" s="2240"/>
      <c r="DI56" s="2240"/>
      <c r="DJ56" s="2240"/>
      <c r="DK56" s="2240"/>
      <c r="DL56" s="2240"/>
      <c r="DM56" s="2240"/>
    </row>
    <row r="57" spans="1:117" ht="12.75" customHeight="1">
      <c r="A57" s="2231"/>
      <c r="B57" s="3103" t="s">
        <v>2052</v>
      </c>
      <c r="C57" s="2268" t="s">
        <v>2023</v>
      </c>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c r="AS57" s="2240"/>
      <c r="AT57" s="2240"/>
      <c r="AU57" s="2240"/>
      <c r="AV57" s="2240"/>
      <c r="AW57" s="2240"/>
      <c r="AX57" s="2240"/>
      <c r="AY57" s="2240"/>
      <c r="AZ57" s="2240"/>
      <c r="BA57" s="2240"/>
      <c r="BB57" s="2240"/>
      <c r="BC57" s="2240"/>
      <c r="BD57" s="2240"/>
      <c r="BE57" s="2240"/>
      <c r="BF57" s="2240"/>
      <c r="BG57" s="2240"/>
      <c r="BH57" s="2240"/>
      <c r="BI57" s="2240"/>
      <c r="BJ57" s="2240"/>
      <c r="BK57" s="2240"/>
      <c r="BL57" s="2240"/>
      <c r="BM57" s="2240"/>
      <c r="BN57" s="2240"/>
      <c r="BO57" s="2240"/>
      <c r="BP57" s="2240"/>
      <c r="BQ57" s="2240"/>
      <c r="BR57" s="2240"/>
      <c r="BS57" s="2240"/>
      <c r="BT57" s="2240"/>
      <c r="BU57" s="2240"/>
      <c r="BV57" s="2240"/>
      <c r="BW57" s="2240"/>
      <c r="BX57" s="2240"/>
      <c r="BY57" s="2240"/>
      <c r="BZ57" s="2240"/>
      <c r="CA57" s="2240"/>
      <c r="CB57" s="2240"/>
      <c r="CC57" s="2240"/>
      <c r="CD57" s="2240"/>
      <c r="CE57" s="2240"/>
      <c r="CF57" s="2240"/>
      <c r="CG57" s="2240"/>
      <c r="CH57" s="2240"/>
      <c r="CI57" s="2240"/>
      <c r="CJ57" s="2240"/>
      <c r="CK57" s="2240"/>
      <c r="CL57" s="2240"/>
      <c r="CM57" s="2240"/>
      <c r="CN57" s="2240"/>
      <c r="CO57" s="2240"/>
      <c r="CP57" s="2240"/>
      <c r="CQ57" s="2240"/>
      <c r="CR57" s="2240"/>
      <c r="CS57" s="2240"/>
      <c r="CT57" s="2240"/>
      <c r="CU57" s="2240"/>
      <c r="CV57" s="2240"/>
      <c r="CW57" s="2240"/>
      <c r="CX57" s="2240"/>
      <c r="CY57" s="2240"/>
      <c r="CZ57" s="2240"/>
      <c r="DA57" s="2240"/>
      <c r="DB57" s="2240"/>
      <c r="DC57" s="2240"/>
      <c r="DD57" s="2240"/>
      <c r="DE57" s="2240"/>
      <c r="DF57" s="2240"/>
      <c r="DG57" s="2240"/>
      <c r="DH57" s="2240"/>
      <c r="DI57" s="2240"/>
      <c r="DJ57" s="2240"/>
      <c r="DK57" s="2240"/>
      <c r="DL57" s="2240"/>
      <c r="DM57" s="2240"/>
    </row>
    <row r="58" spans="1:117" ht="12.75" customHeight="1">
      <c r="A58" s="2231"/>
      <c r="B58" s="3103" t="s">
        <v>2053</v>
      </c>
      <c r="C58" s="2268" t="s">
        <v>2023</v>
      </c>
      <c r="D58" s="2240"/>
      <c r="E58" s="2240"/>
      <c r="F58" s="2240"/>
      <c r="G58" s="2240"/>
      <c r="H58" s="2240"/>
      <c r="I58" s="2240"/>
      <c r="J58" s="2240"/>
      <c r="K58" s="2240"/>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T58" s="2240"/>
      <c r="AU58" s="2240"/>
      <c r="AV58" s="2240"/>
      <c r="AW58" s="2240"/>
      <c r="AX58" s="2240"/>
      <c r="AY58" s="2240"/>
      <c r="AZ58" s="2240"/>
      <c r="BA58" s="2240"/>
      <c r="BB58" s="2240"/>
      <c r="BC58" s="2240"/>
      <c r="BD58" s="2240"/>
      <c r="BE58" s="2240"/>
      <c r="BF58" s="2240"/>
      <c r="BG58" s="2240"/>
      <c r="BH58" s="2240"/>
      <c r="BI58" s="2240"/>
      <c r="BJ58" s="2240"/>
      <c r="BK58" s="2240"/>
      <c r="BL58" s="2240"/>
      <c r="BM58" s="2240"/>
      <c r="BN58" s="2240"/>
      <c r="BO58" s="2240"/>
      <c r="BP58" s="2240"/>
      <c r="BQ58" s="2240"/>
      <c r="BR58" s="2240"/>
      <c r="BS58" s="2240"/>
      <c r="BT58" s="2240"/>
      <c r="BU58" s="2240"/>
      <c r="BV58" s="2240"/>
      <c r="BW58" s="2240"/>
      <c r="BX58" s="2240"/>
      <c r="BY58" s="2240"/>
      <c r="BZ58" s="2240"/>
      <c r="CA58" s="2240"/>
      <c r="CB58" s="2240"/>
      <c r="CC58" s="2240"/>
      <c r="CD58" s="2240"/>
      <c r="CE58" s="2240"/>
      <c r="CF58" s="2240"/>
      <c r="CG58" s="2240"/>
      <c r="CH58" s="2240"/>
      <c r="CI58" s="2240"/>
      <c r="CJ58" s="2240"/>
      <c r="CK58" s="2240"/>
      <c r="CL58" s="2240"/>
      <c r="CM58" s="2240"/>
      <c r="CN58" s="2240"/>
      <c r="CO58" s="2240"/>
      <c r="CP58" s="2240"/>
      <c r="CQ58" s="2240"/>
      <c r="CR58" s="2240"/>
      <c r="CS58" s="2240"/>
      <c r="CT58" s="2240"/>
      <c r="CU58" s="2240"/>
      <c r="CV58" s="2240"/>
      <c r="CW58" s="2240"/>
      <c r="CX58" s="2240"/>
      <c r="CY58" s="2240"/>
      <c r="CZ58" s="2240"/>
      <c r="DA58" s="2240"/>
      <c r="DB58" s="2240"/>
      <c r="DC58" s="2240"/>
      <c r="DD58" s="2240"/>
      <c r="DE58" s="2240"/>
      <c r="DF58" s="2240"/>
      <c r="DG58" s="2240"/>
      <c r="DH58" s="2240"/>
      <c r="DI58" s="2240"/>
      <c r="DJ58" s="2240"/>
      <c r="DK58" s="2240"/>
      <c r="DL58" s="2240"/>
      <c r="DM58" s="2240"/>
    </row>
    <row r="59" spans="1:117" ht="12.75" customHeight="1">
      <c r="B59" s="3103" t="s">
        <v>2054</v>
      </c>
      <c r="C59" s="2268" t="s">
        <v>2023</v>
      </c>
      <c r="D59" s="2240"/>
      <c r="E59" s="2240"/>
      <c r="F59" s="2240"/>
      <c r="G59" s="2240"/>
      <c r="H59" s="2240"/>
      <c r="I59" s="2240"/>
      <c r="J59" s="2240"/>
      <c r="K59" s="2240"/>
      <c r="L59" s="224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2240"/>
      <c r="AM59" s="2240"/>
      <c r="AN59" s="2240"/>
      <c r="AO59" s="2240"/>
      <c r="AP59" s="2240"/>
      <c r="AQ59" s="2240"/>
      <c r="AR59" s="2240"/>
      <c r="AS59" s="2240"/>
      <c r="AT59" s="2240"/>
      <c r="AU59" s="2240"/>
      <c r="AV59" s="2240"/>
      <c r="AW59" s="2240"/>
      <c r="AX59" s="2240"/>
      <c r="AY59" s="2240"/>
      <c r="AZ59" s="2240"/>
      <c r="BA59" s="2240"/>
      <c r="BB59" s="2240"/>
      <c r="BC59" s="2240"/>
      <c r="BD59" s="2240"/>
      <c r="BE59" s="2240"/>
      <c r="BF59" s="2240"/>
      <c r="BG59" s="2240"/>
      <c r="BH59" s="2240"/>
      <c r="BI59" s="2240"/>
      <c r="BJ59" s="2240"/>
      <c r="BK59" s="2240"/>
      <c r="BL59" s="2240"/>
      <c r="BM59" s="2240"/>
      <c r="BN59" s="2240"/>
      <c r="BO59" s="2240"/>
      <c r="BP59" s="2240"/>
      <c r="BQ59" s="2240"/>
      <c r="BR59" s="2240"/>
      <c r="BS59" s="2240"/>
      <c r="BT59" s="2240"/>
      <c r="BU59" s="2240"/>
      <c r="BV59" s="2240"/>
      <c r="BW59" s="2240"/>
      <c r="BX59" s="2240"/>
      <c r="BY59" s="2240"/>
      <c r="BZ59" s="2240"/>
      <c r="CA59" s="2240"/>
      <c r="CB59" s="2240"/>
      <c r="CC59" s="2240"/>
      <c r="CD59" s="2240"/>
      <c r="CE59" s="2240"/>
      <c r="CF59" s="2240"/>
      <c r="CG59" s="2240"/>
      <c r="CH59" s="2240"/>
      <c r="CI59" s="2240"/>
      <c r="CJ59" s="2240"/>
      <c r="CK59" s="2240"/>
      <c r="CL59" s="2240"/>
      <c r="CM59" s="2240"/>
      <c r="CN59" s="2240"/>
      <c r="CO59" s="2240"/>
      <c r="CP59" s="2240"/>
      <c r="CQ59" s="2240"/>
      <c r="CR59" s="2240"/>
      <c r="CS59" s="2240"/>
      <c r="CT59" s="2240"/>
      <c r="CU59" s="2240"/>
      <c r="CV59" s="2240"/>
      <c r="CW59" s="2240"/>
      <c r="CX59" s="2240"/>
      <c r="CY59" s="2240"/>
      <c r="CZ59" s="2240"/>
      <c r="DA59" s="2240"/>
      <c r="DB59" s="2240"/>
      <c r="DC59" s="2240"/>
      <c r="DD59" s="2240"/>
      <c r="DE59" s="2240"/>
      <c r="DF59" s="2240"/>
      <c r="DG59" s="2240"/>
      <c r="DH59" s="2240"/>
      <c r="DI59" s="2240"/>
      <c r="DJ59" s="2240"/>
      <c r="DK59" s="2240"/>
      <c r="DL59" s="2240"/>
      <c r="DM59" s="2240"/>
    </row>
    <row r="60" spans="1:117" ht="12.75" customHeight="1">
      <c r="A60" s="2231"/>
      <c r="B60" s="3103" t="s">
        <v>2055</v>
      </c>
      <c r="C60" s="2268" t="s">
        <v>2023</v>
      </c>
      <c r="D60" s="2240"/>
      <c r="E60" s="2240"/>
      <c r="F60" s="2240"/>
      <c r="G60" s="2240"/>
      <c r="H60" s="2240"/>
      <c r="I60" s="2240"/>
      <c r="J60" s="2240"/>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c r="AS60" s="2240"/>
      <c r="AT60" s="2240"/>
      <c r="AU60" s="2240"/>
      <c r="AV60" s="2240"/>
      <c r="AW60" s="2240"/>
      <c r="AX60" s="2240"/>
      <c r="AY60" s="2240"/>
      <c r="AZ60" s="2240"/>
      <c r="BA60" s="2240"/>
      <c r="BB60" s="2240"/>
      <c r="BC60" s="2240"/>
      <c r="BD60" s="2240"/>
      <c r="BE60" s="2240"/>
      <c r="BF60" s="2240"/>
      <c r="BG60" s="2240"/>
      <c r="BH60" s="2240"/>
      <c r="BI60" s="2240"/>
      <c r="BJ60" s="2240"/>
      <c r="BK60" s="2240"/>
      <c r="BL60" s="2240"/>
      <c r="BM60" s="2240"/>
      <c r="BN60" s="2240"/>
      <c r="BO60" s="2240"/>
      <c r="BP60" s="2240"/>
      <c r="BQ60" s="2240"/>
      <c r="BR60" s="2240"/>
      <c r="BS60" s="2240"/>
      <c r="BT60" s="2240"/>
      <c r="BU60" s="2240"/>
      <c r="BV60" s="2240"/>
      <c r="BW60" s="2240"/>
      <c r="BX60" s="2240"/>
      <c r="BY60" s="2240"/>
      <c r="BZ60" s="2240"/>
      <c r="CA60" s="2240"/>
      <c r="CB60" s="2240"/>
      <c r="CC60" s="2240"/>
      <c r="CD60" s="2240"/>
      <c r="CE60" s="2240"/>
      <c r="CF60" s="2240"/>
      <c r="CG60" s="2240"/>
      <c r="CH60" s="2240"/>
      <c r="CI60" s="2240"/>
      <c r="CJ60" s="2240"/>
      <c r="CK60" s="2240"/>
      <c r="CL60" s="2240"/>
      <c r="CM60" s="2240"/>
      <c r="CN60" s="2240"/>
      <c r="CO60" s="2240"/>
      <c r="CP60" s="2240"/>
      <c r="CQ60" s="2240"/>
      <c r="CR60" s="2240"/>
      <c r="CS60" s="2240"/>
      <c r="CT60" s="2240"/>
      <c r="CU60" s="2240"/>
      <c r="CV60" s="2240"/>
      <c r="CW60" s="2240"/>
      <c r="CX60" s="2240"/>
      <c r="CY60" s="2240"/>
      <c r="CZ60" s="2240"/>
      <c r="DA60" s="2240"/>
      <c r="DB60" s="2240"/>
      <c r="DC60" s="2240"/>
      <c r="DD60" s="2240"/>
      <c r="DE60" s="2240"/>
      <c r="DF60" s="2240"/>
      <c r="DG60" s="2240"/>
      <c r="DH60" s="2240"/>
      <c r="DI60" s="2240"/>
      <c r="DJ60" s="2240"/>
      <c r="DK60" s="2240"/>
      <c r="DL60" s="2240"/>
      <c r="DM60" s="2240"/>
    </row>
    <row r="61" spans="1:117" ht="12.75" customHeight="1">
      <c r="A61" s="2231"/>
      <c r="B61" s="3103" t="s">
        <v>2056</v>
      </c>
      <c r="C61" s="2268" t="s">
        <v>2023</v>
      </c>
      <c r="D61" s="2240"/>
      <c r="E61" s="2240"/>
      <c r="F61" s="2240"/>
      <c r="G61" s="2240"/>
      <c r="H61" s="2240"/>
      <c r="I61" s="2240"/>
      <c r="J61" s="2240"/>
      <c r="K61" s="2240"/>
      <c r="L61" s="224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c r="AS61" s="2240"/>
      <c r="AT61" s="2240"/>
      <c r="AU61" s="2240"/>
      <c r="AV61" s="2240"/>
      <c r="AW61" s="2240"/>
      <c r="AX61" s="2240"/>
      <c r="AY61" s="2240"/>
      <c r="AZ61" s="2240"/>
      <c r="BA61" s="2240"/>
      <c r="BB61" s="2240"/>
      <c r="BC61" s="2240"/>
      <c r="BD61" s="2240"/>
      <c r="BE61" s="2240"/>
      <c r="BF61" s="2240"/>
      <c r="BG61" s="2240"/>
      <c r="BH61" s="2240"/>
      <c r="BI61" s="2240"/>
      <c r="BJ61" s="2240"/>
      <c r="BK61" s="2240"/>
      <c r="BL61" s="2240"/>
      <c r="BM61" s="2240"/>
      <c r="BN61" s="2240"/>
      <c r="BO61" s="2240"/>
      <c r="BP61" s="2240"/>
      <c r="BQ61" s="2240"/>
      <c r="BR61" s="2240"/>
      <c r="BS61" s="2240"/>
      <c r="BT61" s="2240"/>
      <c r="BU61" s="2240"/>
      <c r="BV61" s="2240"/>
      <c r="BW61" s="2240"/>
      <c r="BX61" s="2240"/>
      <c r="BY61" s="2240"/>
      <c r="BZ61" s="2240"/>
      <c r="CA61" s="2240"/>
      <c r="CB61" s="2240"/>
      <c r="CC61" s="2240"/>
      <c r="CD61" s="2240"/>
      <c r="CE61" s="2240"/>
      <c r="CF61" s="2240"/>
      <c r="CG61" s="2240"/>
      <c r="CH61" s="2240"/>
      <c r="CI61" s="2240"/>
      <c r="CJ61" s="2240"/>
      <c r="CK61" s="2240"/>
      <c r="CL61" s="2240"/>
      <c r="CM61" s="2240"/>
      <c r="CN61" s="2240"/>
      <c r="CO61" s="2240"/>
      <c r="CP61" s="2240"/>
      <c r="CQ61" s="2240"/>
      <c r="CR61" s="2240"/>
      <c r="CS61" s="2240"/>
      <c r="CT61" s="2240"/>
      <c r="CU61" s="2240"/>
      <c r="CV61" s="2240"/>
      <c r="CW61" s="2240"/>
      <c r="CX61" s="2240"/>
      <c r="CY61" s="2240"/>
      <c r="CZ61" s="2240"/>
      <c r="DA61" s="2240"/>
      <c r="DB61" s="2240"/>
      <c r="DC61" s="2240"/>
      <c r="DD61" s="2240"/>
      <c r="DE61" s="2240"/>
      <c r="DF61" s="2240"/>
      <c r="DG61" s="2240"/>
      <c r="DH61" s="2240"/>
      <c r="DI61" s="2240"/>
      <c r="DJ61" s="2240"/>
      <c r="DK61" s="2240"/>
      <c r="DL61" s="2240"/>
      <c r="DM61" s="2240"/>
    </row>
    <row r="62" spans="1:117" ht="12.75" customHeight="1">
      <c r="A62" s="2231"/>
      <c r="B62" s="3103" t="s">
        <v>2057</v>
      </c>
      <c r="C62" s="2268" t="s">
        <v>2023</v>
      </c>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c r="AS62" s="2240"/>
      <c r="AT62" s="2240"/>
      <c r="AU62" s="2240"/>
      <c r="AV62" s="2240"/>
      <c r="AW62" s="2240"/>
      <c r="AX62" s="2240"/>
      <c r="AY62" s="2240"/>
      <c r="AZ62" s="2240"/>
      <c r="BA62" s="2240"/>
      <c r="BB62" s="2240"/>
      <c r="BC62" s="2240"/>
      <c r="BD62" s="2240"/>
      <c r="BE62" s="2240"/>
      <c r="BF62" s="2240"/>
      <c r="BG62" s="2240"/>
      <c r="BH62" s="2240"/>
      <c r="BI62" s="2240"/>
      <c r="BJ62" s="2240"/>
      <c r="BK62" s="2240"/>
      <c r="BL62" s="2240"/>
      <c r="BM62" s="2240"/>
      <c r="BN62" s="2240"/>
      <c r="BO62" s="2240"/>
      <c r="BP62" s="2240"/>
      <c r="BQ62" s="2240"/>
      <c r="BR62" s="2240"/>
      <c r="BS62" s="2240"/>
      <c r="BT62" s="2240"/>
      <c r="BU62" s="2240"/>
      <c r="BV62" s="2240"/>
      <c r="BW62" s="2240"/>
      <c r="BX62" s="2240"/>
      <c r="BY62" s="2240"/>
      <c r="BZ62" s="2240"/>
      <c r="CA62" s="2240"/>
      <c r="CB62" s="2240"/>
      <c r="CC62" s="2240"/>
      <c r="CD62" s="2240"/>
      <c r="CE62" s="2240"/>
      <c r="CF62" s="2240"/>
      <c r="CG62" s="2240"/>
      <c r="CH62" s="2240"/>
      <c r="CI62" s="2240"/>
      <c r="CJ62" s="2240"/>
      <c r="CK62" s="2240"/>
      <c r="CL62" s="2240"/>
      <c r="CM62" s="2240"/>
      <c r="CN62" s="2240"/>
      <c r="CO62" s="2240"/>
      <c r="CP62" s="2240"/>
      <c r="CQ62" s="2240"/>
      <c r="CR62" s="2240"/>
      <c r="CS62" s="2240"/>
      <c r="CT62" s="2240"/>
      <c r="CU62" s="2240"/>
      <c r="CV62" s="2240"/>
      <c r="CW62" s="2240"/>
      <c r="CX62" s="2240"/>
      <c r="CY62" s="2240"/>
      <c r="CZ62" s="2240"/>
      <c r="DA62" s="2240"/>
      <c r="DB62" s="2240"/>
      <c r="DC62" s="2240"/>
      <c r="DD62" s="2240"/>
      <c r="DE62" s="2240"/>
      <c r="DF62" s="2240"/>
      <c r="DG62" s="2240"/>
      <c r="DH62" s="2240"/>
      <c r="DI62" s="2240"/>
      <c r="DJ62" s="2240"/>
      <c r="DK62" s="2240"/>
      <c r="DL62" s="2240"/>
      <c r="DM62" s="2240"/>
    </row>
    <row r="63" spans="1:117" ht="12.75" customHeight="1">
      <c r="A63" s="2231"/>
      <c r="B63" s="3103" t="s">
        <v>2058</v>
      </c>
      <c r="C63" s="2268" t="s">
        <v>2023</v>
      </c>
      <c r="D63" s="2240"/>
      <c r="E63" s="2240"/>
      <c r="F63" s="2240"/>
      <c r="G63" s="2240"/>
      <c r="H63" s="2240"/>
      <c r="I63" s="2240"/>
      <c r="J63" s="2240"/>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c r="AS63" s="2240"/>
      <c r="AT63" s="2240"/>
      <c r="AU63" s="2240"/>
      <c r="AV63" s="2240"/>
      <c r="AW63" s="2240"/>
      <c r="AX63" s="2240"/>
      <c r="AY63" s="2240"/>
      <c r="AZ63" s="2240"/>
      <c r="BA63" s="2240"/>
      <c r="BB63" s="2240"/>
      <c r="BC63" s="2240"/>
      <c r="BD63" s="2240"/>
      <c r="BE63" s="2240"/>
      <c r="BF63" s="2240"/>
      <c r="BG63" s="2240"/>
      <c r="BH63" s="2240"/>
      <c r="BI63" s="2240"/>
      <c r="BJ63" s="2240"/>
      <c r="BK63" s="2240"/>
      <c r="BL63" s="2240"/>
      <c r="BM63" s="2240"/>
      <c r="BN63" s="2240"/>
      <c r="BO63" s="2240"/>
      <c r="BP63" s="2240"/>
      <c r="BQ63" s="2240"/>
      <c r="BR63" s="2240"/>
      <c r="BS63" s="2240"/>
      <c r="BT63" s="2240"/>
      <c r="BU63" s="2240"/>
      <c r="BV63" s="2240"/>
      <c r="BW63" s="2240"/>
      <c r="BX63" s="2240"/>
      <c r="BY63" s="2240"/>
      <c r="BZ63" s="2240"/>
      <c r="CA63" s="2240"/>
      <c r="CB63" s="2240"/>
      <c r="CC63" s="2240"/>
      <c r="CD63" s="2240"/>
      <c r="CE63" s="2240"/>
      <c r="CF63" s="2240"/>
      <c r="CG63" s="2240"/>
      <c r="CH63" s="2240"/>
      <c r="CI63" s="2240"/>
      <c r="CJ63" s="2240"/>
      <c r="CK63" s="2240"/>
      <c r="CL63" s="2240"/>
      <c r="CM63" s="2240"/>
      <c r="CN63" s="2240"/>
      <c r="CO63" s="2240"/>
      <c r="CP63" s="2240"/>
      <c r="CQ63" s="2240"/>
      <c r="CR63" s="2240"/>
      <c r="CS63" s="2240"/>
      <c r="CT63" s="2240"/>
      <c r="CU63" s="2240"/>
      <c r="CV63" s="2240"/>
      <c r="CW63" s="2240"/>
      <c r="CX63" s="2240"/>
      <c r="CY63" s="2240"/>
      <c r="CZ63" s="2240"/>
      <c r="DA63" s="2240"/>
      <c r="DB63" s="2240"/>
      <c r="DC63" s="2240"/>
      <c r="DD63" s="2240"/>
      <c r="DE63" s="2240"/>
      <c r="DF63" s="2240"/>
      <c r="DG63" s="2240"/>
      <c r="DH63" s="2240"/>
      <c r="DI63" s="2240"/>
      <c r="DJ63" s="2240"/>
      <c r="DK63" s="2240"/>
      <c r="DL63" s="2240"/>
      <c r="DM63" s="2240"/>
    </row>
    <row r="64" spans="1:117" ht="12.75" customHeight="1">
      <c r="A64" s="2231"/>
      <c r="B64" s="3103" t="s">
        <v>2059</v>
      </c>
      <c r="C64" s="2268" t="s">
        <v>2023</v>
      </c>
      <c r="D64" s="2240"/>
      <c r="E64" s="2240"/>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AV64" s="2240"/>
      <c r="AW64" s="2240"/>
      <c r="AX64" s="2240"/>
      <c r="AY64" s="2240"/>
      <c r="AZ64" s="2240"/>
      <c r="BA64" s="2240"/>
      <c r="BB64" s="2240"/>
      <c r="BC64" s="2240"/>
      <c r="BD64" s="2240"/>
      <c r="BE64" s="2240"/>
      <c r="BF64" s="2240"/>
      <c r="BG64" s="2240"/>
      <c r="BH64" s="2240"/>
      <c r="BI64" s="2240"/>
      <c r="BJ64" s="2240"/>
      <c r="BK64" s="2240"/>
      <c r="BL64" s="2240"/>
      <c r="BM64" s="2240"/>
      <c r="BN64" s="2240"/>
      <c r="BO64" s="2240"/>
      <c r="BP64" s="2240"/>
      <c r="BQ64" s="2240"/>
      <c r="BR64" s="2240"/>
      <c r="BS64" s="2240"/>
      <c r="BT64" s="2240"/>
      <c r="BU64" s="2240"/>
      <c r="BV64" s="2240"/>
      <c r="BW64" s="2240"/>
      <c r="BX64" s="2240"/>
      <c r="BY64" s="2240"/>
      <c r="BZ64" s="2240"/>
      <c r="CA64" s="2240"/>
      <c r="CB64" s="2240"/>
      <c r="CC64" s="2240"/>
      <c r="CD64" s="2240"/>
      <c r="CE64" s="2240"/>
      <c r="CF64" s="2240"/>
      <c r="CG64" s="2240"/>
      <c r="CH64" s="2240"/>
      <c r="CI64" s="2240"/>
      <c r="CJ64" s="2240"/>
      <c r="CK64" s="2240"/>
      <c r="CL64" s="2240"/>
      <c r="CM64" s="2240"/>
      <c r="CN64" s="2240"/>
      <c r="CO64" s="2240"/>
      <c r="CP64" s="2240"/>
      <c r="CQ64" s="2240"/>
      <c r="CR64" s="2240"/>
      <c r="CS64" s="2240"/>
      <c r="CT64" s="2240"/>
      <c r="CU64" s="2240"/>
      <c r="CV64" s="2240"/>
      <c r="CW64" s="2240"/>
      <c r="CX64" s="2240"/>
      <c r="CY64" s="2240"/>
      <c r="CZ64" s="2240"/>
      <c r="DA64" s="2240"/>
      <c r="DB64" s="2240"/>
      <c r="DC64" s="2240"/>
      <c r="DD64" s="2240"/>
      <c r="DE64" s="2240"/>
      <c r="DF64" s="2240"/>
      <c r="DG64" s="2240"/>
      <c r="DH64" s="2240"/>
      <c r="DI64" s="2240"/>
      <c r="DJ64" s="2240"/>
      <c r="DK64" s="2240"/>
      <c r="DL64" s="2240"/>
      <c r="DM64" s="2240"/>
    </row>
    <row r="65" spans="1:117" ht="12.75" customHeight="1">
      <c r="A65" s="2231"/>
      <c r="B65" s="3103" t="s">
        <v>2060</v>
      </c>
      <c r="C65" s="2268" t="s">
        <v>2023</v>
      </c>
      <c r="D65" s="2240"/>
      <c r="E65" s="2240"/>
      <c r="F65" s="2240"/>
      <c r="G65" s="2240"/>
      <c r="H65" s="2240"/>
      <c r="I65" s="2240"/>
      <c r="J65" s="2240"/>
      <c r="K65" s="2240"/>
      <c r="L65" s="224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D65" s="2240"/>
      <c r="BE65" s="2240"/>
      <c r="BF65" s="2240"/>
      <c r="BG65" s="2240"/>
      <c r="BH65" s="2240"/>
      <c r="BI65" s="2240"/>
      <c r="BJ65" s="2240"/>
      <c r="BK65" s="2240"/>
      <c r="BL65" s="2240"/>
      <c r="BM65" s="2240"/>
      <c r="BN65" s="2240"/>
      <c r="BO65" s="2240"/>
      <c r="BP65" s="2240"/>
      <c r="BQ65" s="2240"/>
      <c r="BR65" s="2240"/>
      <c r="BS65" s="2240"/>
      <c r="BT65" s="2240"/>
      <c r="BU65" s="2240"/>
      <c r="BV65" s="2240"/>
      <c r="BW65" s="2240"/>
      <c r="BX65" s="2240"/>
      <c r="BY65" s="2240"/>
      <c r="BZ65" s="2240"/>
      <c r="CA65" s="2240"/>
      <c r="CB65" s="2240"/>
      <c r="CC65" s="2240"/>
      <c r="CD65" s="2240"/>
      <c r="CE65" s="2240"/>
      <c r="CF65" s="2240"/>
      <c r="CG65" s="2240"/>
      <c r="CH65" s="2240"/>
      <c r="CI65" s="2240"/>
      <c r="CJ65" s="2240"/>
      <c r="CK65" s="2240"/>
      <c r="CL65" s="2240"/>
      <c r="CM65" s="2240"/>
      <c r="CN65" s="2240"/>
      <c r="CO65" s="2240"/>
      <c r="CP65" s="2240"/>
      <c r="CQ65" s="2240"/>
      <c r="CR65" s="2240"/>
      <c r="CS65" s="2240"/>
      <c r="CT65" s="2240"/>
      <c r="CU65" s="2240"/>
      <c r="CV65" s="2240"/>
      <c r="CW65" s="2240"/>
      <c r="CX65" s="2240"/>
      <c r="CY65" s="2240"/>
      <c r="CZ65" s="2240"/>
      <c r="DA65" s="2240"/>
      <c r="DB65" s="2240"/>
      <c r="DC65" s="2240"/>
      <c r="DD65" s="2240"/>
      <c r="DE65" s="2240"/>
      <c r="DF65" s="2240"/>
      <c r="DG65" s="2240"/>
      <c r="DH65" s="2240"/>
      <c r="DI65" s="2240"/>
      <c r="DJ65" s="2240"/>
      <c r="DK65" s="2240"/>
      <c r="DL65" s="2240"/>
      <c r="DM65" s="2240"/>
    </row>
    <row r="66" spans="1:117" ht="12.75" customHeight="1">
      <c r="A66" s="2231"/>
      <c r="B66" s="3103" t="s">
        <v>2061</v>
      </c>
      <c r="C66" s="2268" t="s">
        <v>2023</v>
      </c>
      <c r="D66" s="2240"/>
      <c r="E66" s="2240"/>
      <c r="F66" s="2240"/>
      <c r="G66" s="2240"/>
      <c r="H66" s="2240"/>
      <c r="I66" s="2240"/>
      <c r="J66" s="2240"/>
      <c r="K66" s="2240"/>
      <c r="L66" s="2240"/>
      <c r="M66" s="2240"/>
      <c r="N66" s="2240"/>
      <c r="O66" s="2240"/>
      <c r="P66" s="2240"/>
      <c r="Q66" s="2240"/>
      <c r="R66" s="2240"/>
      <c r="S66" s="2240"/>
      <c r="T66" s="2240"/>
      <c r="U66" s="2240"/>
      <c r="V66" s="2240"/>
      <c r="W66" s="2240"/>
      <c r="X66" s="2240"/>
      <c r="Y66" s="2240"/>
      <c r="Z66" s="2240"/>
      <c r="AA66" s="2240"/>
      <c r="AB66" s="2240"/>
      <c r="AC66" s="2240"/>
      <c r="AD66" s="2240"/>
      <c r="AE66" s="2240"/>
      <c r="AF66" s="2240"/>
      <c r="AG66" s="2240"/>
      <c r="AH66" s="2240"/>
      <c r="AI66" s="2240"/>
      <c r="AJ66" s="2240"/>
      <c r="AK66" s="2240"/>
      <c r="AL66" s="2240"/>
      <c r="AM66" s="2240"/>
      <c r="AN66" s="2240"/>
      <c r="AO66" s="2240"/>
      <c r="AP66" s="2240"/>
      <c r="AQ66" s="2240"/>
      <c r="AR66" s="2240"/>
      <c r="AS66" s="2240"/>
      <c r="AT66" s="2240"/>
      <c r="AU66" s="2240"/>
      <c r="AV66" s="2240"/>
      <c r="AW66" s="2240"/>
      <c r="AX66" s="2240"/>
      <c r="AY66" s="2240"/>
      <c r="AZ66" s="2240"/>
      <c r="BA66" s="2240"/>
      <c r="BB66" s="2240"/>
      <c r="BC66" s="2240"/>
      <c r="BD66" s="2240"/>
      <c r="BE66" s="2240"/>
      <c r="BF66" s="2240"/>
      <c r="BG66" s="2240"/>
      <c r="BH66" s="2240"/>
      <c r="BI66" s="2240"/>
      <c r="BJ66" s="2240"/>
      <c r="BK66" s="2240"/>
      <c r="BL66" s="2240"/>
      <c r="BM66" s="2240"/>
      <c r="BN66" s="2240"/>
      <c r="BO66" s="2240"/>
      <c r="BP66" s="2240"/>
      <c r="BQ66" s="2240"/>
      <c r="BR66" s="2240"/>
      <c r="BS66" s="2240"/>
      <c r="BT66" s="2240"/>
      <c r="BU66" s="2240"/>
      <c r="BV66" s="2240"/>
      <c r="BW66" s="2240"/>
      <c r="BX66" s="2240"/>
      <c r="BY66" s="2240"/>
      <c r="BZ66" s="2240"/>
      <c r="CA66" s="2240"/>
      <c r="CB66" s="2240"/>
      <c r="CC66" s="2240"/>
      <c r="CD66" s="2240"/>
      <c r="CE66" s="2240"/>
      <c r="CF66" s="2240"/>
      <c r="CG66" s="2240"/>
      <c r="CH66" s="2240"/>
      <c r="CI66" s="2240"/>
      <c r="CJ66" s="2240"/>
      <c r="CK66" s="2240"/>
      <c r="CL66" s="2240"/>
      <c r="CM66" s="2240"/>
      <c r="CN66" s="2240"/>
      <c r="CO66" s="2240"/>
      <c r="CP66" s="2240"/>
      <c r="CQ66" s="2240"/>
      <c r="CR66" s="2240"/>
      <c r="CS66" s="2240"/>
      <c r="CT66" s="2240"/>
      <c r="CU66" s="2240"/>
      <c r="CV66" s="2240"/>
      <c r="CW66" s="2240"/>
      <c r="CX66" s="2240"/>
      <c r="CY66" s="2240"/>
      <c r="CZ66" s="2240"/>
      <c r="DA66" s="2240"/>
      <c r="DB66" s="2240"/>
      <c r="DC66" s="2240"/>
      <c r="DD66" s="2240"/>
      <c r="DE66" s="2240"/>
      <c r="DF66" s="2240"/>
      <c r="DG66" s="2240"/>
      <c r="DH66" s="2240"/>
      <c r="DI66" s="2240"/>
      <c r="DJ66" s="2240"/>
      <c r="DK66" s="2240"/>
      <c r="DL66" s="2240"/>
      <c r="DM66" s="2240"/>
    </row>
    <row r="67" spans="1:117" ht="12.75" customHeight="1">
      <c r="A67" s="2231"/>
      <c r="B67" s="3103" t="s">
        <v>2062</v>
      </c>
      <c r="C67" s="2268" t="s">
        <v>2023</v>
      </c>
      <c r="D67" s="2240"/>
      <c r="E67" s="2240"/>
      <c r="F67" s="2240"/>
      <c r="G67" s="2240"/>
      <c r="H67" s="2240"/>
      <c r="I67" s="2240"/>
      <c r="J67" s="2240"/>
      <c r="K67" s="2240"/>
      <c r="L67" s="224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D67" s="2240"/>
      <c r="BE67" s="2240"/>
      <c r="BF67" s="2240"/>
      <c r="BG67" s="2240"/>
      <c r="BH67" s="2240"/>
      <c r="BI67" s="2240"/>
      <c r="BJ67" s="2240"/>
      <c r="BK67" s="2240"/>
      <c r="BL67" s="2240"/>
      <c r="BM67" s="2240"/>
      <c r="BN67" s="2240"/>
      <c r="BO67" s="2240"/>
      <c r="BP67" s="2240"/>
      <c r="BQ67" s="2240"/>
      <c r="BR67" s="2240"/>
      <c r="BS67" s="2240"/>
      <c r="BT67" s="2240"/>
      <c r="BU67" s="2240"/>
      <c r="BV67" s="2240"/>
      <c r="BW67" s="2240"/>
      <c r="BX67" s="2240"/>
      <c r="BY67" s="2240"/>
      <c r="BZ67" s="2240"/>
      <c r="CA67" s="2240"/>
      <c r="CB67" s="2240"/>
      <c r="CC67" s="2240"/>
      <c r="CD67" s="2240"/>
      <c r="CE67" s="2240"/>
      <c r="CF67" s="2240"/>
      <c r="CG67" s="2240"/>
      <c r="CH67" s="2240"/>
      <c r="CI67" s="2240"/>
      <c r="CJ67" s="2240"/>
      <c r="CK67" s="2240"/>
      <c r="CL67" s="2240"/>
      <c r="CM67" s="2240"/>
      <c r="CN67" s="2240"/>
      <c r="CO67" s="2240"/>
      <c r="CP67" s="2240"/>
      <c r="CQ67" s="2240"/>
      <c r="CR67" s="2240"/>
      <c r="CS67" s="2240"/>
      <c r="CT67" s="2240"/>
      <c r="CU67" s="2240"/>
      <c r="CV67" s="2240"/>
      <c r="CW67" s="2240"/>
      <c r="CX67" s="2240"/>
      <c r="CY67" s="2240"/>
      <c r="CZ67" s="2240"/>
      <c r="DA67" s="2240"/>
      <c r="DB67" s="2240"/>
      <c r="DC67" s="2240"/>
      <c r="DD67" s="2240"/>
      <c r="DE67" s="2240"/>
      <c r="DF67" s="2240"/>
      <c r="DG67" s="2240"/>
      <c r="DH67" s="2240"/>
      <c r="DI67" s="2240"/>
      <c r="DJ67" s="2240"/>
      <c r="DK67" s="2240"/>
      <c r="DL67" s="2240"/>
      <c r="DM67" s="2240"/>
    </row>
    <row r="68" spans="1:117" ht="12.75" customHeight="1">
      <c r="A68" s="2231"/>
      <c r="B68" s="3103" t="s">
        <v>2063</v>
      </c>
      <c r="C68" s="2268" t="s">
        <v>2023</v>
      </c>
      <c r="D68" s="2240"/>
      <c r="E68" s="2240"/>
      <c r="F68" s="2240"/>
      <c r="G68" s="2240"/>
      <c r="H68" s="2240"/>
      <c r="I68" s="2240"/>
      <c r="J68" s="2240"/>
      <c r="K68" s="2240"/>
      <c r="L68" s="2240"/>
      <c r="M68" s="2240"/>
      <c r="N68" s="2240"/>
      <c r="O68" s="2240"/>
      <c r="P68" s="2240"/>
      <c r="Q68" s="2240"/>
      <c r="R68" s="2240"/>
      <c r="S68" s="2240"/>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AV68" s="2240"/>
      <c r="AW68" s="2240"/>
      <c r="AX68" s="2240"/>
      <c r="AY68" s="2240"/>
      <c r="AZ68" s="2240"/>
      <c r="BA68" s="2240"/>
      <c r="BB68" s="2240"/>
      <c r="BC68" s="2240"/>
      <c r="BD68" s="2240"/>
      <c r="BE68" s="2240"/>
      <c r="BF68" s="2240"/>
      <c r="BG68" s="2240"/>
      <c r="BH68" s="2240"/>
      <c r="BI68" s="2240"/>
      <c r="BJ68" s="2240"/>
      <c r="BK68" s="2240"/>
      <c r="BL68" s="2240"/>
      <c r="BM68" s="2240"/>
      <c r="BN68" s="2240"/>
      <c r="BO68" s="2240"/>
      <c r="BP68" s="2240"/>
      <c r="BQ68" s="2240"/>
      <c r="BR68" s="2240"/>
      <c r="BS68" s="2240"/>
      <c r="BT68" s="2240"/>
      <c r="BU68" s="2240"/>
      <c r="BV68" s="2240"/>
      <c r="BW68" s="2240"/>
      <c r="BX68" s="2240"/>
      <c r="BY68" s="2240"/>
      <c r="BZ68" s="2240"/>
      <c r="CA68" s="2240"/>
      <c r="CB68" s="2240"/>
      <c r="CC68" s="2240"/>
      <c r="CD68" s="2240"/>
      <c r="CE68" s="2240"/>
      <c r="CF68" s="2240"/>
      <c r="CG68" s="2240"/>
      <c r="CH68" s="2240"/>
      <c r="CI68" s="2240"/>
      <c r="CJ68" s="2240"/>
      <c r="CK68" s="2240"/>
      <c r="CL68" s="2240"/>
      <c r="CM68" s="2240"/>
      <c r="CN68" s="2240"/>
      <c r="CO68" s="2240"/>
      <c r="CP68" s="2240"/>
      <c r="CQ68" s="2240"/>
      <c r="CR68" s="2240"/>
      <c r="CS68" s="2240"/>
      <c r="CT68" s="2240"/>
      <c r="CU68" s="2240"/>
      <c r="CV68" s="2240"/>
      <c r="CW68" s="2240"/>
      <c r="CX68" s="2240"/>
      <c r="CY68" s="2240"/>
      <c r="CZ68" s="2240"/>
      <c r="DA68" s="2240"/>
      <c r="DB68" s="2240"/>
      <c r="DC68" s="2240"/>
      <c r="DD68" s="2240"/>
      <c r="DE68" s="2240"/>
      <c r="DF68" s="2240"/>
      <c r="DG68" s="2240"/>
      <c r="DH68" s="2240"/>
      <c r="DI68" s="2240"/>
      <c r="DJ68" s="2240"/>
      <c r="DK68" s="2240"/>
      <c r="DL68" s="2240"/>
      <c r="DM68" s="2240"/>
    </row>
    <row r="69" spans="1:117" ht="12.75" customHeight="1">
      <c r="A69" s="2231"/>
      <c r="B69" s="3103" t="s">
        <v>2064</v>
      </c>
      <c r="C69" s="2268" t="s">
        <v>2023</v>
      </c>
      <c r="D69" s="2240"/>
      <c r="E69" s="2240"/>
      <c r="F69" s="2240"/>
      <c r="G69" s="2240"/>
      <c r="H69" s="2240"/>
      <c r="I69" s="2240"/>
      <c r="J69" s="2240"/>
      <c r="K69" s="2240"/>
      <c r="L69" s="2240"/>
      <c r="M69" s="2240"/>
      <c r="N69" s="2240"/>
      <c r="O69" s="2240"/>
      <c r="P69" s="2240"/>
      <c r="Q69" s="2240"/>
      <c r="R69" s="2240"/>
      <c r="S69" s="2240"/>
      <c r="T69" s="2240"/>
      <c r="U69" s="2240"/>
      <c r="V69" s="2240"/>
      <c r="W69" s="2240"/>
      <c r="X69" s="2240"/>
      <c r="Y69" s="2240"/>
      <c r="Z69" s="2240"/>
      <c r="AA69" s="2240"/>
      <c r="AB69" s="2240"/>
      <c r="AC69" s="2240"/>
      <c r="AD69" s="2240"/>
      <c r="AE69" s="2240"/>
      <c r="AF69" s="2240"/>
      <c r="AG69" s="2240"/>
      <c r="AH69" s="2240"/>
      <c r="AI69" s="2240"/>
      <c r="AJ69" s="2240"/>
      <c r="AK69" s="2240"/>
      <c r="AL69" s="2240"/>
      <c r="AM69" s="2240"/>
      <c r="AN69" s="2240"/>
      <c r="AO69" s="2240"/>
      <c r="AP69" s="2240"/>
      <c r="AQ69" s="2240"/>
      <c r="AR69" s="2240"/>
      <c r="AS69" s="2240"/>
      <c r="AT69" s="2240"/>
      <c r="AU69" s="2240"/>
      <c r="AV69" s="2240"/>
      <c r="AW69" s="2240"/>
      <c r="AX69" s="2240"/>
      <c r="AY69" s="2240"/>
      <c r="AZ69" s="2240"/>
      <c r="BA69" s="2240"/>
      <c r="BB69" s="2240"/>
      <c r="BC69" s="2240"/>
      <c r="BD69" s="2240"/>
      <c r="BE69" s="2240"/>
      <c r="BF69" s="2240"/>
      <c r="BG69" s="2240"/>
      <c r="BH69" s="2240"/>
      <c r="BI69" s="2240"/>
      <c r="BJ69" s="2240"/>
      <c r="BK69" s="2240"/>
      <c r="BL69" s="2240"/>
      <c r="BM69" s="2240"/>
      <c r="BN69" s="2240"/>
      <c r="BO69" s="2240"/>
      <c r="BP69" s="2240"/>
      <c r="BQ69" s="2240"/>
      <c r="BR69" s="2240"/>
      <c r="BS69" s="2240"/>
      <c r="BT69" s="2240"/>
      <c r="BU69" s="2240"/>
      <c r="BV69" s="2240"/>
      <c r="BW69" s="2240"/>
      <c r="BX69" s="2240"/>
      <c r="BY69" s="2240"/>
      <c r="BZ69" s="2240"/>
      <c r="CA69" s="2240"/>
      <c r="CB69" s="2240"/>
      <c r="CC69" s="2240"/>
      <c r="CD69" s="2240"/>
      <c r="CE69" s="2240"/>
      <c r="CF69" s="2240"/>
      <c r="CG69" s="2240"/>
      <c r="CH69" s="2240"/>
      <c r="CI69" s="2240"/>
      <c r="CJ69" s="2240"/>
      <c r="CK69" s="2240"/>
      <c r="CL69" s="2240"/>
      <c r="CM69" s="2240"/>
      <c r="CN69" s="2240"/>
      <c r="CO69" s="2240"/>
      <c r="CP69" s="2240"/>
      <c r="CQ69" s="2240"/>
      <c r="CR69" s="2240"/>
      <c r="CS69" s="2240"/>
      <c r="CT69" s="2240"/>
      <c r="CU69" s="2240"/>
      <c r="CV69" s="2240"/>
      <c r="CW69" s="2240"/>
      <c r="CX69" s="2240"/>
      <c r="CY69" s="2240"/>
      <c r="CZ69" s="2240"/>
      <c r="DA69" s="2240"/>
      <c r="DB69" s="2240"/>
      <c r="DC69" s="2240"/>
      <c r="DD69" s="2240"/>
      <c r="DE69" s="2240"/>
      <c r="DF69" s="2240"/>
      <c r="DG69" s="2240"/>
      <c r="DH69" s="2240"/>
      <c r="DI69" s="2240"/>
      <c r="DJ69" s="2240"/>
      <c r="DK69" s="2240"/>
      <c r="DL69" s="2240"/>
      <c r="DM69" s="2240"/>
    </row>
    <row r="70" spans="1:117" ht="12.75" customHeight="1">
      <c r="A70" s="2231"/>
      <c r="B70" s="3103" t="s">
        <v>2065</v>
      </c>
      <c r="C70" s="2268" t="s">
        <v>2023</v>
      </c>
      <c r="D70" s="2240"/>
      <c r="E70" s="2240"/>
      <c r="F70" s="2240"/>
      <c r="G70" s="2240"/>
      <c r="H70" s="2240"/>
      <c r="I70" s="2240"/>
      <c r="J70" s="2240"/>
      <c r="K70" s="2240"/>
      <c r="L70" s="2240"/>
      <c r="M70" s="2240"/>
      <c r="N70" s="2240"/>
      <c r="O70" s="2240"/>
      <c r="P70" s="2240"/>
      <c r="Q70" s="2240"/>
      <c r="R70" s="2240"/>
      <c r="S70" s="2240"/>
      <c r="T70" s="2240"/>
      <c r="U70" s="2240"/>
      <c r="V70" s="2240"/>
      <c r="W70" s="2240"/>
      <c r="X70" s="2240"/>
      <c r="Y70" s="2240"/>
      <c r="Z70" s="2240"/>
      <c r="AA70" s="2240"/>
      <c r="AB70" s="2240"/>
      <c r="AC70" s="2240"/>
      <c r="AD70" s="2240"/>
      <c r="AE70" s="2240"/>
      <c r="AF70" s="2240"/>
      <c r="AG70" s="2240"/>
      <c r="AH70" s="2240"/>
      <c r="AI70" s="2240"/>
      <c r="AJ70" s="2240"/>
      <c r="AK70" s="2240"/>
      <c r="AL70" s="2240"/>
      <c r="AM70" s="2240"/>
      <c r="AN70" s="2240"/>
      <c r="AO70" s="2240"/>
      <c r="AP70" s="2240"/>
      <c r="AQ70" s="2240"/>
      <c r="AR70" s="2240"/>
      <c r="AS70" s="2240"/>
      <c r="AT70" s="2240"/>
      <c r="AU70" s="2240"/>
      <c r="AV70" s="2240"/>
      <c r="AW70" s="2240"/>
      <c r="AX70" s="2240"/>
      <c r="AY70" s="2240"/>
      <c r="AZ70" s="2240"/>
      <c r="BA70" s="2240"/>
      <c r="BB70" s="2240"/>
      <c r="BC70" s="2240"/>
      <c r="BD70" s="2240"/>
      <c r="BE70" s="2240"/>
      <c r="BF70" s="2240"/>
      <c r="BG70" s="2240"/>
      <c r="BH70" s="2240"/>
      <c r="BI70" s="2240"/>
      <c r="BJ70" s="2240"/>
      <c r="BK70" s="2240"/>
      <c r="BL70" s="2240"/>
      <c r="BM70" s="2240"/>
      <c r="BN70" s="2240"/>
      <c r="BO70" s="2240"/>
      <c r="BP70" s="2240"/>
      <c r="BQ70" s="2240"/>
      <c r="BR70" s="2240"/>
      <c r="BS70" s="2240"/>
      <c r="BT70" s="2240"/>
      <c r="BU70" s="2240"/>
      <c r="BV70" s="2240"/>
      <c r="BW70" s="2240"/>
      <c r="BX70" s="2240"/>
      <c r="BY70" s="2240"/>
      <c r="BZ70" s="2240"/>
      <c r="CA70" s="2240"/>
      <c r="CB70" s="2240"/>
      <c r="CC70" s="2240"/>
      <c r="CD70" s="2240"/>
      <c r="CE70" s="2240"/>
      <c r="CF70" s="2240"/>
      <c r="CG70" s="2240"/>
      <c r="CH70" s="2240"/>
      <c r="CI70" s="2240"/>
      <c r="CJ70" s="2240"/>
      <c r="CK70" s="2240"/>
      <c r="CL70" s="2240"/>
      <c r="CM70" s="2240"/>
      <c r="CN70" s="2240"/>
      <c r="CO70" s="2240"/>
      <c r="CP70" s="2240"/>
      <c r="CQ70" s="2240"/>
      <c r="CR70" s="2240"/>
      <c r="CS70" s="2240"/>
      <c r="CT70" s="2240"/>
      <c r="CU70" s="2240"/>
      <c r="CV70" s="2240"/>
      <c r="CW70" s="2240"/>
      <c r="CX70" s="2240"/>
      <c r="CY70" s="2240"/>
      <c r="CZ70" s="2240"/>
      <c r="DA70" s="2240"/>
      <c r="DB70" s="2240"/>
      <c r="DC70" s="2240"/>
      <c r="DD70" s="2240"/>
      <c r="DE70" s="2240"/>
      <c r="DF70" s="2240"/>
      <c r="DG70" s="2240"/>
      <c r="DH70" s="2240"/>
      <c r="DI70" s="2240"/>
      <c r="DJ70" s="2240"/>
      <c r="DK70" s="2240"/>
      <c r="DL70" s="2240"/>
      <c r="DM70" s="2240"/>
    </row>
    <row r="71" spans="1:117" ht="12.75" customHeight="1">
      <c r="A71" s="2231"/>
      <c r="B71" s="3103" t="s">
        <v>2066</v>
      </c>
      <c r="C71" s="2268" t="s">
        <v>2023</v>
      </c>
      <c r="D71" s="2240"/>
      <c r="E71" s="2240"/>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2240"/>
      <c r="AB71" s="2240"/>
      <c r="AC71" s="2240"/>
      <c r="AD71" s="2240"/>
      <c r="AE71" s="2240"/>
      <c r="AF71" s="2240"/>
      <c r="AG71" s="2240"/>
      <c r="AH71" s="2240"/>
      <c r="AI71" s="2240"/>
      <c r="AJ71" s="2240"/>
      <c r="AK71" s="2240"/>
      <c r="AL71" s="2240"/>
      <c r="AM71" s="2240"/>
      <c r="AN71" s="2240"/>
      <c r="AO71" s="2240"/>
      <c r="AP71" s="2240"/>
      <c r="AQ71" s="2240"/>
      <c r="AR71" s="2240"/>
      <c r="AS71" s="2240"/>
      <c r="AT71" s="2240"/>
      <c r="AU71" s="2240"/>
      <c r="AV71" s="2240"/>
      <c r="AW71" s="2240"/>
      <c r="AX71" s="2240"/>
      <c r="AY71" s="2240"/>
      <c r="AZ71" s="2240"/>
      <c r="BA71" s="2240"/>
      <c r="BB71" s="2240"/>
      <c r="BC71" s="2240"/>
      <c r="BD71" s="2240"/>
      <c r="BE71" s="2240"/>
      <c r="BF71" s="2240"/>
      <c r="BG71" s="2240"/>
      <c r="BH71" s="2240"/>
      <c r="BI71" s="2240"/>
      <c r="BJ71" s="2240"/>
      <c r="BK71" s="2240"/>
      <c r="BL71" s="2240"/>
      <c r="BM71" s="2240"/>
      <c r="BN71" s="2240"/>
      <c r="BO71" s="2240"/>
      <c r="BP71" s="2240"/>
      <c r="BQ71" s="2240"/>
      <c r="BR71" s="2240"/>
      <c r="BS71" s="2240"/>
      <c r="BT71" s="2240"/>
      <c r="BU71" s="2240"/>
      <c r="BV71" s="2240"/>
      <c r="BW71" s="2240"/>
      <c r="BX71" s="2240"/>
      <c r="BY71" s="2240"/>
      <c r="BZ71" s="2240"/>
      <c r="CA71" s="2240"/>
      <c r="CB71" s="2240"/>
      <c r="CC71" s="2240"/>
      <c r="CD71" s="2240"/>
      <c r="CE71" s="2240"/>
      <c r="CF71" s="2240"/>
      <c r="CG71" s="2240"/>
      <c r="CH71" s="2240"/>
      <c r="CI71" s="2240"/>
      <c r="CJ71" s="2240"/>
      <c r="CK71" s="2240"/>
      <c r="CL71" s="2240"/>
      <c r="CM71" s="2240"/>
      <c r="CN71" s="2240"/>
      <c r="CO71" s="2240"/>
      <c r="CP71" s="2240"/>
      <c r="CQ71" s="2240"/>
      <c r="CR71" s="2240"/>
      <c r="CS71" s="2240"/>
      <c r="CT71" s="2240"/>
      <c r="CU71" s="2240"/>
      <c r="CV71" s="2240"/>
      <c r="CW71" s="2240"/>
      <c r="CX71" s="2240"/>
      <c r="CY71" s="2240"/>
      <c r="CZ71" s="2240"/>
      <c r="DA71" s="2240"/>
      <c r="DB71" s="2240"/>
      <c r="DC71" s="2240"/>
      <c r="DD71" s="2240"/>
      <c r="DE71" s="2240"/>
      <c r="DF71" s="2240"/>
      <c r="DG71" s="2240"/>
      <c r="DH71" s="2240"/>
      <c r="DI71" s="2240"/>
      <c r="DJ71" s="2240"/>
      <c r="DK71" s="2240"/>
      <c r="DL71" s="2240"/>
      <c r="DM71" s="2240"/>
    </row>
    <row r="72" spans="1:117" ht="12.75" customHeight="1">
      <c r="A72" s="2231"/>
      <c r="B72" s="3103" t="s">
        <v>2067</v>
      </c>
      <c r="C72" s="2268" t="s">
        <v>2023</v>
      </c>
      <c r="D72" s="224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2240"/>
      <c r="AB72" s="2240"/>
      <c r="AC72" s="2240"/>
      <c r="AD72" s="2240"/>
      <c r="AE72" s="2240"/>
      <c r="AF72" s="2240"/>
      <c r="AG72" s="2240"/>
      <c r="AH72" s="2240"/>
      <c r="AI72" s="2240"/>
      <c r="AJ72" s="2240"/>
      <c r="AK72" s="2240"/>
      <c r="AL72" s="2240"/>
      <c r="AM72" s="2240"/>
      <c r="AN72" s="2240"/>
      <c r="AO72" s="2240"/>
      <c r="AP72" s="2240"/>
      <c r="AQ72" s="2240"/>
      <c r="AR72" s="2240"/>
      <c r="AS72" s="2240"/>
      <c r="AT72" s="2240"/>
      <c r="AU72" s="2240"/>
      <c r="AV72" s="2240"/>
      <c r="AW72" s="2240"/>
      <c r="AX72" s="2240"/>
      <c r="AY72" s="2240"/>
      <c r="AZ72" s="2240"/>
      <c r="BA72" s="2240"/>
      <c r="BB72" s="2240"/>
      <c r="BC72" s="2240"/>
      <c r="BD72" s="2240"/>
      <c r="BE72" s="2240"/>
      <c r="BF72" s="2240"/>
      <c r="BG72" s="2240"/>
      <c r="BH72" s="2240"/>
      <c r="BI72" s="2240"/>
      <c r="BJ72" s="2240"/>
      <c r="BK72" s="2240"/>
      <c r="BL72" s="2240"/>
      <c r="BM72" s="2240"/>
      <c r="BN72" s="2240"/>
      <c r="BO72" s="2240"/>
      <c r="BP72" s="2240"/>
      <c r="BQ72" s="2240"/>
      <c r="BR72" s="2240"/>
      <c r="BS72" s="2240"/>
      <c r="BT72" s="2240"/>
      <c r="BU72" s="2240"/>
      <c r="BV72" s="2240"/>
      <c r="BW72" s="2240"/>
      <c r="BX72" s="2240"/>
      <c r="BY72" s="2240"/>
      <c r="BZ72" s="2240"/>
      <c r="CA72" s="2240"/>
      <c r="CB72" s="2240"/>
      <c r="CC72" s="2240"/>
      <c r="CD72" s="2240"/>
      <c r="CE72" s="2240"/>
      <c r="CF72" s="2240"/>
      <c r="CG72" s="2240"/>
      <c r="CH72" s="2240"/>
      <c r="CI72" s="2240"/>
      <c r="CJ72" s="2240"/>
      <c r="CK72" s="2240"/>
      <c r="CL72" s="2240"/>
      <c r="CM72" s="2240"/>
      <c r="CN72" s="2240"/>
      <c r="CO72" s="2240"/>
      <c r="CP72" s="2240"/>
      <c r="CQ72" s="2240"/>
      <c r="CR72" s="2240"/>
      <c r="CS72" s="2240"/>
      <c r="CT72" s="2240"/>
      <c r="CU72" s="2240"/>
      <c r="CV72" s="2240"/>
      <c r="CW72" s="2240"/>
      <c r="CX72" s="2240"/>
      <c r="CY72" s="2240"/>
      <c r="CZ72" s="2240"/>
      <c r="DA72" s="2240"/>
      <c r="DB72" s="2240"/>
      <c r="DC72" s="2240"/>
      <c r="DD72" s="2240"/>
      <c r="DE72" s="2240"/>
      <c r="DF72" s="2240"/>
      <c r="DG72" s="2240"/>
      <c r="DH72" s="2240"/>
      <c r="DI72" s="2240"/>
      <c r="DJ72" s="2240"/>
      <c r="DK72" s="2240"/>
      <c r="DL72" s="2240"/>
      <c r="DM72" s="2240"/>
    </row>
    <row r="73" spans="1:117" ht="12.75" customHeight="1">
      <c r="A73" s="2231"/>
      <c r="B73" s="3103" t="s">
        <v>2068</v>
      </c>
      <c r="C73" s="2268" t="s">
        <v>2023</v>
      </c>
      <c r="D73" s="224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2240"/>
      <c r="AB73" s="2240"/>
      <c r="AC73" s="2240"/>
      <c r="AD73" s="2240"/>
      <c r="AE73" s="2240"/>
      <c r="AF73" s="2240"/>
      <c r="AG73" s="2240"/>
      <c r="AH73" s="2240"/>
      <c r="AI73" s="2240"/>
      <c r="AJ73" s="2240"/>
      <c r="AK73" s="2240"/>
      <c r="AL73" s="2240"/>
      <c r="AM73" s="2240"/>
      <c r="AN73" s="2240"/>
      <c r="AO73" s="2240"/>
      <c r="AP73" s="2240"/>
      <c r="AQ73" s="2240"/>
      <c r="AR73" s="2240"/>
      <c r="AS73" s="2240"/>
      <c r="AT73" s="2240"/>
      <c r="AU73" s="2240"/>
      <c r="AV73" s="2240"/>
      <c r="AW73" s="2240"/>
      <c r="AX73" s="2240"/>
      <c r="AY73" s="2240"/>
      <c r="AZ73" s="2240"/>
      <c r="BA73" s="2240"/>
      <c r="BB73" s="2240"/>
      <c r="BC73" s="2240"/>
      <c r="BD73" s="2240"/>
      <c r="BE73" s="2240"/>
      <c r="BF73" s="2240"/>
      <c r="BG73" s="2240"/>
      <c r="BH73" s="2240"/>
      <c r="BI73" s="2240"/>
      <c r="BJ73" s="2240"/>
      <c r="BK73" s="2240"/>
      <c r="BL73" s="2240"/>
      <c r="BM73" s="2240"/>
      <c r="BN73" s="2240"/>
      <c r="BO73" s="2240"/>
      <c r="BP73" s="2240"/>
      <c r="BQ73" s="2240"/>
      <c r="BR73" s="2240"/>
      <c r="BS73" s="2240"/>
      <c r="BT73" s="2240"/>
      <c r="BU73" s="2240"/>
      <c r="BV73" s="2240"/>
      <c r="BW73" s="2240"/>
      <c r="BX73" s="2240"/>
      <c r="BY73" s="2240"/>
      <c r="BZ73" s="2240"/>
      <c r="CA73" s="2240"/>
      <c r="CB73" s="2240"/>
      <c r="CC73" s="2240"/>
      <c r="CD73" s="2240"/>
      <c r="CE73" s="2240"/>
      <c r="CF73" s="2240"/>
      <c r="CG73" s="2240"/>
      <c r="CH73" s="2240"/>
      <c r="CI73" s="2240"/>
      <c r="CJ73" s="2240"/>
      <c r="CK73" s="2240"/>
      <c r="CL73" s="2240"/>
      <c r="CM73" s="2240"/>
      <c r="CN73" s="2240"/>
      <c r="CO73" s="2240"/>
      <c r="CP73" s="2240"/>
      <c r="CQ73" s="2240"/>
      <c r="CR73" s="2240"/>
      <c r="CS73" s="2240"/>
      <c r="CT73" s="2240"/>
      <c r="CU73" s="2240"/>
      <c r="CV73" s="2240"/>
      <c r="CW73" s="2240"/>
      <c r="CX73" s="2240"/>
      <c r="CY73" s="2240"/>
      <c r="CZ73" s="2240"/>
      <c r="DA73" s="2240"/>
      <c r="DB73" s="2240"/>
      <c r="DC73" s="2240"/>
      <c r="DD73" s="2240"/>
      <c r="DE73" s="2240"/>
      <c r="DF73" s="2240"/>
      <c r="DG73" s="2240"/>
      <c r="DH73" s="2240"/>
      <c r="DI73" s="2240"/>
      <c r="DJ73" s="2240"/>
      <c r="DK73" s="2240"/>
      <c r="DL73" s="2240"/>
      <c r="DM73" s="2240"/>
    </row>
    <row r="74" spans="1:117" ht="12.75" customHeight="1">
      <c r="A74" s="2231"/>
      <c r="B74" s="3103" t="s">
        <v>2069</v>
      </c>
      <c r="C74" s="2268" t="s">
        <v>2023</v>
      </c>
      <c r="D74" s="2240"/>
      <c r="E74" s="2240"/>
      <c r="F74" s="2240"/>
      <c r="G74" s="2240"/>
      <c r="H74" s="2240"/>
      <c r="I74" s="2240"/>
      <c r="J74" s="2240"/>
      <c r="K74" s="2240"/>
      <c r="L74" s="2240"/>
      <c r="M74" s="2240"/>
      <c r="N74" s="2240"/>
      <c r="O74" s="2240"/>
      <c r="P74" s="2240"/>
      <c r="Q74" s="2240"/>
      <c r="R74" s="2240"/>
      <c r="S74" s="2240"/>
      <c r="T74" s="2240"/>
      <c r="U74" s="2240"/>
      <c r="V74" s="2240"/>
      <c r="W74" s="2240"/>
      <c r="X74" s="2240"/>
      <c r="Y74" s="2240"/>
      <c r="Z74" s="2240"/>
      <c r="AA74" s="2240"/>
      <c r="AB74" s="2240"/>
      <c r="AC74" s="2240"/>
      <c r="AD74" s="2240"/>
      <c r="AE74" s="2240"/>
      <c r="AF74" s="2240"/>
      <c r="AG74" s="2240"/>
      <c r="AH74" s="2240"/>
      <c r="AI74" s="2240"/>
      <c r="AJ74" s="2240"/>
      <c r="AK74" s="2240"/>
      <c r="AL74" s="2240"/>
      <c r="AM74" s="2240"/>
      <c r="AN74" s="2240"/>
      <c r="AO74" s="2240"/>
      <c r="AP74" s="2240"/>
      <c r="AQ74" s="2240"/>
      <c r="AR74" s="2240"/>
      <c r="AS74" s="2240"/>
      <c r="AT74" s="2240"/>
      <c r="AU74" s="2240"/>
      <c r="AV74" s="2240"/>
      <c r="AW74" s="2240"/>
      <c r="AX74" s="2240"/>
      <c r="AY74" s="2240"/>
      <c r="AZ74" s="2240"/>
      <c r="BA74" s="2240"/>
      <c r="BB74" s="2240"/>
      <c r="BC74" s="2240"/>
      <c r="BD74" s="2240"/>
      <c r="BE74" s="2240"/>
      <c r="BF74" s="2240"/>
      <c r="BG74" s="2240"/>
      <c r="BH74" s="2240"/>
      <c r="BI74" s="2240"/>
      <c r="BJ74" s="2240"/>
      <c r="BK74" s="2240"/>
      <c r="BL74" s="2240"/>
      <c r="BM74" s="2240"/>
      <c r="BN74" s="2240"/>
      <c r="BO74" s="2240"/>
      <c r="BP74" s="2240"/>
      <c r="BQ74" s="2240"/>
      <c r="BR74" s="2240"/>
      <c r="BS74" s="2240"/>
      <c r="BT74" s="2240"/>
      <c r="BU74" s="2240"/>
      <c r="BV74" s="2240"/>
      <c r="BW74" s="2240"/>
      <c r="BX74" s="2240"/>
      <c r="BY74" s="2240"/>
      <c r="BZ74" s="2240"/>
      <c r="CA74" s="2240"/>
      <c r="CB74" s="2240"/>
      <c r="CC74" s="2240"/>
      <c r="CD74" s="2240"/>
      <c r="CE74" s="2240"/>
      <c r="CF74" s="2240"/>
      <c r="CG74" s="2240"/>
      <c r="CH74" s="2240"/>
      <c r="CI74" s="2240"/>
      <c r="CJ74" s="2240"/>
      <c r="CK74" s="2240"/>
      <c r="CL74" s="2240"/>
      <c r="CM74" s="2240"/>
      <c r="CN74" s="2240"/>
      <c r="CO74" s="2240"/>
      <c r="CP74" s="2240"/>
      <c r="CQ74" s="2240"/>
      <c r="CR74" s="2240"/>
      <c r="CS74" s="2240"/>
      <c r="CT74" s="2240"/>
      <c r="CU74" s="2240"/>
      <c r="CV74" s="2240"/>
      <c r="CW74" s="2240"/>
      <c r="CX74" s="2240"/>
      <c r="CY74" s="2240"/>
      <c r="CZ74" s="2240"/>
      <c r="DA74" s="2240"/>
      <c r="DB74" s="2240"/>
      <c r="DC74" s="2240"/>
      <c r="DD74" s="2240"/>
      <c r="DE74" s="2240"/>
      <c r="DF74" s="2240"/>
      <c r="DG74" s="2240"/>
      <c r="DH74" s="2240"/>
      <c r="DI74" s="2240"/>
      <c r="DJ74" s="2240"/>
      <c r="DK74" s="2240"/>
      <c r="DL74" s="2240"/>
      <c r="DM74" s="2240"/>
    </row>
    <row r="75" spans="1:117" ht="12.75" customHeight="1">
      <c r="A75" s="2231"/>
      <c r="B75" s="3103" t="s">
        <v>2070</v>
      </c>
      <c r="C75" s="2268" t="s">
        <v>2023</v>
      </c>
      <c r="D75" s="2240"/>
      <c r="E75" s="2240"/>
      <c r="F75" s="2240"/>
      <c r="G75" s="2240"/>
      <c r="H75" s="2240"/>
      <c r="I75" s="2240"/>
      <c r="J75" s="2240"/>
      <c r="K75" s="2240"/>
      <c r="L75" s="2240"/>
      <c r="M75" s="2240"/>
      <c r="N75" s="2240"/>
      <c r="O75" s="2240"/>
      <c r="P75" s="2240"/>
      <c r="Q75" s="2240"/>
      <c r="R75" s="2240"/>
      <c r="S75" s="2240"/>
      <c r="T75" s="2240"/>
      <c r="U75" s="2240"/>
      <c r="V75" s="2240"/>
      <c r="W75" s="2240"/>
      <c r="X75" s="2240"/>
      <c r="Y75" s="2240"/>
      <c r="Z75" s="2240"/>
      <c r="AA75" s="2240"/>
      <c r="AB75" s="2240"/>
      <c r="AC75" s="2240"/>
      <c r="AD75" s="2240"/>
      <c r="AE75" s="2240"/>
      <c r="AF75" s="2240"/>
      <c r="AG75" s="2240"/>
      <c r="AH75" s="2240"/>
      <c r="AI75" s="2240"/>
      <c r="AJ75" s="2240"/>
      <c r="AK75" s="2240"/>
      <c r="AL75" s="2240"/>
      <c r="AM75" s="2240"/>
      <c r="AN75" s="2240"/>
      <c r="AO75" s="2240"/>
      <c r="AP75" s="2240"/>
      <c r="AQ75" s="2240"/>
      <c r="AR75" s="2240"/>
      <c r="AS75" s="2240"/>
      <c r="AT75" s="2240"/>
      <c r="AU75" s="2240"/>
      <c r="AV75" s="2240"/>
      <c r="AW75" s="2240"/>
      <c r="AX75" s="2240"/>
      <c r="AY75" s="2240"/>
      <c r="AZ75" s="2240"/>
      <c r="BA75" s="2240"/>
      <c r="BB75" s="2240"/>
      <c r="BC75" s="2240"/>
      <c r="BD75" s="2240"/>
      <c r="BE75" s="2240"/>
      <c r="BF75" s="2240"/>
      <c r="BG75" s="2240"/>
      <c r="BH75" s="2240"/>
      <c r="BI75" s="2240"/>
      <c r="BJ75" s="2240"/>
      <c r="BK75" s="2240"/>
      <c r="BL75" s="2240"/>
      <c r="BM75" s="2240"/>
      <c r="BN75" s="2240"/>
      <c r="BO75" s="2240"/>
      <c r="BP75" s="2240"/>
      <c r="BQ75" s="2240"/>
      <c r="BR75" s="2240"/>
      <c r="BS75" s="2240"/>
      <c r="BT75" s="2240"/>
      <c r="BU75" s="2240"/>
      <c r="BV75" s="2240"/>
      <c r="BW75" s="2240"/>
      <c r="BX75" s="2240"/>
      <c r="BY75" s="2240"/>
      <c r="BZ75" s="2240"/>
      <c r="CA75" s="2240"/>
      <c r="CB75" s="2240"/>
      <c r="CC75" s="2240"/>
      <c r="CD75" s="2240"/>
      <c r="CE75" s="2240"/>
      <c r="CF75" s="2240"/>
      <c r="CG75" s="2240"/>
      <c r="CH75" s="2240"/>
      <c r="CI75" s="2240"/>
      <c r="CJ75" s="2240"/>
      <c r="CK75" s="2240"/>
      <c r="CL75" s="2240"/>
      <c r="CM75" s="2240"/>
      <c r="CN75" s="2240"/>
      <c r="CO75" s="2240"/>
      <c r="CP75" s="2240"/>
      <c r="CQ75" s="2240"/>
      <c r="CR75" s="2240"/>
      <c r="CS75" s="2240"/>
      <c r="CT75" s="2240"/>
      <c r="CU75" s="2240"/>
      <c r="CV75" s="2240"/>
      <c r="CW75" s="2240"/>
      <c r="CX75" s="2240"/>
      <c r="CY75" s="2240"/>
      <c r="CZ75" s="2240"/>
      <c r="DA75" s="2240"/>
      <c r="DB75" s="2240"/>
      <c r="DC75" s="2240"/>
      <c r="DD75" s="2240"/>
      <c r="DE75" s="2240"/>
      <c r="DF75" s="2240"/>
      <c r="DG75" s="2240"/>
      <c r="DH75" s="2240"/>
      <c r="DI75" s="2240"/>
      <c r="DJ75" s="2240"/>
      <c r="DK75" s="2240"/>
      <c r="DL75" s="2240"/>
      <c r="DM75" s="2240"/>
    </row>
    <row r="76" spans="1:117" ht="12.75" customHeight="1">
      <c r="A76" s="2231"/>
      <c r="B76" s="3103" t="s">
        <v>2071</v>
      </c>
      <c r="C76" s="2268" t="s">
        <v>2023</v>
      </c>
      <c r="D76" s="2240"/>
      <c r="E76" s="2240"/>
      <c r="F76" s="2240"/>
      <c r="G76" s="2240"/>
      <c r="H76" s="2240"/>
      <c r="I76" s="2240"/>
      <c r="J76" s="2240"/>
      <c r="K76" s="2240"/>
      <c r="L76" s="2240"/>
      <c r="M76" s="2240"/>
      <c r="N76" s="2240"/>
      <c r="O76" s="2240"/>
      <c r="P76" s="2240"/>
      <c r="Q76" s="2240"/>
      <c r="R76" s="2240"/>
      <c r="S76" s="2240"/>
      <c r="T76" s="2240"/>
      <c r="U76" s="2240"/>
      <c r="V76" s="2240"/>
      <c r="W76" s="2240"/>
      <c r="X76" s="2240"/>
      <c r="Y76" s="2240"/>
      <c r="Z76" s="2240"/>
      <c r="AA76" s="2240"/>
      <c r="AB76" s="2240"/>
      <c r="AC76" s="2240"/>
      <c r="AD76" s="2240"/>
      <c r="AE76" s="2240"/>
      <c r="AF76" s="2240"/>
      <c r="AG76" s="2240"/>
      <c r="AH76" s="2240"/>
      <c r="AI76" s="2240"/>
      <c r="AJ76" s="2240"/>
      <c r="AK76" s="2240"/>
      <c r="AL76" s="2240"/>
      <c r="AM76" s="2240"/>
      <c r="AN76" s="2240"/>
      <c r="AO76" s="2240"/>
      <c r="AP76" s="2240"/>
      <c r="AQ76" s="2240"/>
      <c r="AR76" s="2240"/>
      <c r="AS76" s="2240"/>
      <c r="AT76" s="2240"/>
      <c r="AU76" s="2240"/>
      <c r="AV76" s="2240"/>
      <c r="AW76" s="2240"/>
      <c r="AX76" s="2240"/>
      <c r="AY76" s="2240"/>
      <c r="AZ76" s="2240"/>
      <c r="BA76" s="2240"/>
      <c r="BB76" s="2240"/>
      <c r="BC76" s="2240"/>
      <c r="BD76" s="2240"/>
      <c r="BE76" s="2240"/>
      <c r="BF76" s="2240"/>
      <c r="BG76" s="2240"/>
      <c r="BH76" s="2240"/>
      <c r="BI76" s="2240"/>
      <c r="BJ76" s="2240"/>
      <c r="BK76" s="2240"/>
      <c r="BL76" s="2240"/>
      <c r="BM76" s="2240"/>
      <c r="BN76" s="2240"/>
      <c r="BO76" s="2240"/>
      <c r="BP76" s="2240"/>
      <c r="BQ76" s="2240"/>
      <c r="BR76" s="2240"/>
      <c r="BS76" s="2240"/>
      <c r="BT76" s="2240"/>
      <c r="BU76" s="2240"/>
      <c r="BV76" s="2240"/>
      <c r="BW76" s="2240"/>
      <c r="BX76" s="2240"/>
      <c r="BY76" s="2240"/>
      <c r="BZ76" s="2240"/>
      <c r="CA76" s="2240"/>
      <c r="CB76" s="2240"/>
      <c r="CC76" s="2240"/>
      <c r="CD76" s="2240"/>
      <c r="CE76" s="2240"/>
      <c r="CF76" s="2240"/>
      <c r="CG76" s="2240"/>
      <c r="CH76" s="2240"/>
      <c r="CI76" s="2240"/>
      <c r="CJ76" s="2240"/>
      <c r="CK76" s="2240"/>
      <c r="CL76" s="2240"/>
      <c r="CM76" s="2240"/>
      <c r="CN76" s="2240"/>
      <c r="CO76" s="2240"/>
      <c r="CP76" s="2240"/>
      <c r="CQ76" s="2240"/>
      <c r="CR76" s="2240"/>
      <c r="CS76" s="2240"/>
      <c r="CT76" s="2240"/>
      <c r="CU76" s="2240"/>
      <c r="CV76" s="2240"/>
      <c r="CW76" s="2240"/>
      <c r="CX76" s="2240"/>
      <c r="CY76" s="2240"/>
      <c r="CZ76" s="2240"/>
      <c r="DA76" s="2240"/>
      <c r="DB76" s="2240"/>
      <c r="DC76" s="2240"/>
      <c r="DD76" s="2240"/>
      <c r="DE76" s="2240"/>
      <c r="DF76" s="2240"/>
      <c r="DG76" s="2240"/>
      <c r="DH76" s="2240"/>
      <c r="DI76" s="2240"/>
      <c r="DJ76" s="2240"/>
      <c r="DK76" s="2240"/>
      <c r="DL76" s="2240"/>
      <c r="DM76" s="2240"/>
    </row>
    <row r="77" spans="1:117" ht="12.75" customHeight="1">
      <c r="A77" s="2231"/>
      <c r="B77" s="3103" t="s">
        <v>2072</v>
      </c>
      <c r="C77" s="2268" t="s">
        <v>2023</v>
      </c>
      <c r="D77" s="2240"/>
      <c r="E77" s="2240"/>
      <c r="F77" s="2240"/>
      <c r="G77" s="2240"/>
      <c r="H77" s="2240"/>
      <c r="I77" s="2240"/>
      <c r="J77" s="2240"/>
      <c r="K77" s="2240"/>
      <c r="L77" s="2240"/>
      <c r="M77" s="2240"/>
      <c r="N77" s="2240"/>
      <c r="O77" s="2240"/>
      <c r="P77" s="2240"/>
      <c r="Q77" s="2240"/>
      <c r="R77" s="2240"/>
      <c r="S77" s="2240"/>
      <c r="T77" s="2240"/>
      <c r="U77" s="2240"/>
      <c r="V77" s="2240"/>
      <c r="W77" s="2240"/>
      <c r="X77" s="2240"/>
      <c r="Y77" s="2240"/>
      <c r="Z77" s="2240"/>
      <c r="AA77" s="2240"/>
      <c r="AB77" s="2240"/>
      <c r="AC77" s="2240"/>
      <c r="AD77" s="2240"/>
      <c r="AE77" s="2240"/>
      <c r="AF77" s="2240"/>
      <c r="AG77" s="2240"/>
      <c r="AH77" s="2240"/>
      <c r="AI77" s="2240"/>
      <c r="AJ77" s="2240"/>
      <c r="AK77" s="2240"/>
      <c r="AL77" s="2240"/>
      <c r="AM77" s="2240"/>
      <c r="AN77" s="2240"/>
      <c r="AO77" s="2240"/>
      <c r="AP77" s="2240"/>
      <c r="AQ77" s="2240"/>
      <c r="AR77" s="2240"/>
      <c r="AS77" s="2240"/>
      <c r="AT77" s="2240"/>
      <c r="AU77" s="2240"/>
      <c r="AV77" s="2240"/>
      <c r="AW77" s="2240"/>
      <c r="AX77" s="2240"/>
      <c r="AY77" s="2240"/>
      <c r="AZ77" s="2240"/>
      <c r="BA77" s="2240"/>
      <c r="BB77" s="2240"/>
      <c r="BC77" s="2240"/>
      <c r="BD77" s="2240"/>
      <c r="BE77" s="2240"/>
      <c r="BF77" s="2240"/>
      <c r="BG77" s="2240"/>
      <c r="BH77" s="2240"/>
      <c r="BI77" s="2240"/>
      <c r="BJ77" s="2240"/>
      <c r="BK77" s="2240"/>
      <c r="BL77" s="2240"/>
      <c r="BM77" s="2240"/>
      <c r="BN77" s="2240"/>
      <c r="BO77" s="2240"/>
      <c r="BP77" s="2240"/>
      <c r="BQ77" s="2240"/>
      <c r="BR77" s="2240"/>
      <c r="BS77" s="2240"/>
      <c r="BT77" s="2240"/>
      <c r="BU77" s="2240"/>
      <c r="BV77" s="2240"/>
      <c r="BW77" s="2240"/>
      <c r="BX77" s="2240"/>
      <c r="BY77" s="2240"/>
      <c r="BZ77" s="2240"/>
      <c r="CA77" s="2240"/>
      <c r="CB77" s="2240"/>
      <c r="CC77" s="2240"/>
      <c r="CD77" s="2240"/>
      <c r="CE77" s="2240"/>
      <c r="CF77" s="2240"/>
      <c r="CG77" s="2240"/>
      <c r="CH77" s="2240"/>
      <c r="CI77" s="2240"/>
      <c r="CJ77" s="2240"/>
      <c r="CK77" s="2240"/>
      <c r="CL77" s="2240"/>
      <c r="CM77" s="2240"/>
      <c r="CN77" s="2240"/>
      <c r="CO77" s="2240"/>
      <c r="CP77" s="2240"/>
      <c r="CQ77" s="2240"/>
      <c r="CR77" s="2240"/>
      <c r="CS77" s="2240"/>
      <c r="CT77" s="2240"/>
      <c r="CU77" s="2240"/>
      <c r="CV77" s="2240"/>
      <c r="CW77" s="2240"/>
      <c r="CX77" s="2240"/>
      <c r="CY77" s="2240"/>
      <c r="CZ77" s="2240"/>
      <c r="DA77" s="2240"/>
      <c r="DB77" s="2240"/>
      <c r="DC77" s="2240"/>
      <c r="DD77" s="2240"/>
      <c r="DE77" s="2240"/>
      <c r="DF77" s="2240"/>
      <c r="DG77" s="2240"/>
      <c r="DH77" s="2240"/>
      <c r="DI77" s="2240"/>
      <c r="DJ77" s="2240"/>
      <c r="DK77" s="2240"/>
      <c r="DL77" s="2240"/>
      <c r="DM77" s="2240"/>
    </row>
    <row r="78" spans="1:117" ht="12.75" customHeight="1">
      <c r="A78" s="2231"/>
      <c r="B78" s="3103" t="s">
        <v>2073</v>
      </c>
      <c r="C78" s="2268" t="s">
        <v>2023</v>
      </c>
      <c r="D78" s="2240"/>
      <c r="E78" s="2240"/>
      <c r="F78" s="2240"/>
      <c r="G78" s="2240"/>
      <c r="H78" s="2240"/>
      <c r="I78" s="2240"/>
      <c r="J78" s="2240"/>
      <c r="K78" s="2240"/>
      <c r="L78" s="2240"/>
      <c r="M78" s="2240"/>
      <c r="N78" s="2240"/>
      <c r="O78" s="2240"/>
      <c r="P78" s="2240"/>
      <c r="Q78" s="2240"/>
      <c r="R78" s="2240"/>
      <c r="S78" s="2240"/>
      <c r="T78" s="2240"/>
      <c r="U78" s="2240"/>
      <c r="V78" s="2240"/>
      <c r="W78" s="2240"/>
      <c r="X78" s="2240"/>
      <c r="Y78" s="2240"/>
      <c r="Z78" s="2240"/>
      <c r="AA78" s="2240"/>
      <c r="AB78" s="2240"/>
      <c r="AC78" s="2240"/>
      <c r="AD78" s="2240"/>
      <c r="AE78" s="2240"/>
      <c r="AF78" s="2240"/>
      <c r="AG78" s="2240"/>
      <c r="AH78" s="2240"/>
      <c r="AI78" s="2240"/>
      <c r="AJ78" s="2240"/>
      <c r="AK78" s="2240"/>
      <c r="AL78" s="2240"/>
      <c r="AM78" s="2240"/>
      <c r="AN78" s="2240"/>
      <c r="AO78" s="2240"/>
      <c r="AP78" s="2240"/>
      <c r="AQ78" s="2240"/>
      <c r="AR78" s="2240"/>
      <c r="AS78" s="2240"/>
      <c r="AT78" s="2240"/>
      <c r="AU78" s="2240"/>
      <c r="AV78" s="2240"/>
      <c r="AW78" s="2240"/>
      <c r="AX78" s="2240"/>
      <c r="AY78" s="2240"/>
      <c r="AZ78" s="2240"/>
      <c r="BA78" s="2240"/>
      <c r="BB78" s="2240"/>
      <c r="BC78" s="2240"/>
      <c r="BD78" s="2240"/>
      <c r="BE78" s="2240"/>
      <c r="BF78" s="2240"/>
      <c r="BG78" s="2240"/>
      <c r="BH78" s="2240"/>
      <c r="BI78" s="2240"/>
      <c r="BJ78" s="2240"/>
      <c r="BK78" s="2240"/>
      <c r="BL78" s="2240"/>
      <c r="BM78" s="2240"/>
      <c r="BN78" s="2240"/>
      <c r="BO78" s="2240"/>
      <c r="BP78" s="2240"/>
      <c r="BQ78" s="2240"/>
      <c r="BR78" s="2240"/>
      <c r="BS78" s="2240"/>
      <c r="BT78" s="2240"/>
      <c r="BU78" s="2240"/>
      <c r="BV78" s="2240"/>
      <c r="BW78" s="2240"/>
      <c r="BX78" s="2240"/>
      <c r="BY78" s="2240"/>
      <c r="BZ78" s="2240"/>
      <c r="CA78" s="2240"/>
      <c r="CB78" s="2240"/>
      <c r="CC78" s="2240"/>
      <c r="CD78" s="2240"/>
      <c r="CE78" s="2240"/>
      <c r="CF78" s="2240"/>
      <c r="CG78" s="2240"/>
      <c r="CH78" s="2240"/>
      <c r="CI78" s="2240"/>
      <c r="CJ78" s="2240"/>
      <c r="CK78" s="2240"/>
      <c r="CL78" s="2240"/>
      <c r="CM78" s="2240"/>
      <c r="CN78" s="2240"/>
      <c r="CO78" s="2240"/>
      <c r="CP78" s="2240"/>
      <c r="CQ78" s="2240"/>
      <c r="CR78" s="2240"/>
      <c r="CS78" s="2240"/>
      <c r="CT78" s="2240"/>
      <c r="CU78" s="2240"/>
      <c r="CV78" s="2240"/>
      <c r="CW78" s="2240"/>
      <c r="CX78" s="2240"/>
      <c r="CY78" s="2240"/>
      <c r="CZ78" s="2240"/>
      <c r="DA78" s="2240"/>
      <c r="DB78" s="2240"/>
      <c r="DC78" s="2240"/>
      <c r="DD78" s="2240"/>
      <c r="DE78" s="2240"/>
      <c r="DF78" s="2240"/>
      <c r="DG78" s="2240"/>
      <c r="DH78" s="2240"/>
      <c r="DI78" s="2240"/>
      <c r="DJ78" s="2240"/>
      <c r="DK78" s="2240"/>
      <c r="DL78" s="2240"/>
      <c r="DM78" s="2240"/>
    </row>
    <row r="79" spans="1:117" ht="12.75" customHeight="1">
      <c r="A79" s="2231"/>
      <c r="B79" s="3103" t="s">
        <v>2074</v>
      </c>
      <c r="C79" s="2268" t="s">
        <v>2023</v>
      </c>
      <c r="D79" s="2240"/>
      <c r="E79" s="2240"/>
      <c r="F79" s="2240"/>
      <c r="G79" s="2240"/>
      <c r="H79" s="2240"/>
      <c r="I79" s="2240"/>
      <c r="J79" s="2240"/>
      <c r="K79" s="2240"/>
      <c r="L79" s="2240"/>
      <c r="M79" s="2240"/>
      <c r="N79" s="2240"/>
      <c r="O79" s="2240"/>
      <c r="P79" s="2240"/>
      <c r="Q79" s="2240"/>
      <c r="R79" s="2240"/>
      <c r="S79" s="2240"/>
      <c r="T79" s="2240"/>
      <c r="U79" s="2240"/>
      <c r="V79" s="2240"/>
      <c r="W79" s="2240"/>
      <c r="X79" s="2240"/>
      <c r="Y79" s="2240"/>
      <c r="Z79" s="2240"/>
      <c r="AA79" s="2240"/>
      <c r="AB79" s="2240"/>
      <c r="AC79" s="2240"/>
      <c r="AD79" s="2240"/>
      <c r="AE79" s="2240"/>
      <c r="AF79" s="2240"/>
      <c r="AG79" s="2240"/>
      <c r="AH79" s="2240"/>
      <c r="AI79" s="2240"/>
      <c r="AJ79" s="2240"/>
      <c r="AK79" s="2240"/>
      <c r="AL79" s="2240"/>
      <c r="AM79" s="2240"/>
      <c r="AN79" s="2240"/>
      <c r="AO79" s="2240"/>
      <c r="AP79" s="2240"/>
      <c r="AQ79" s="2240"/>
      <c r="AR79" s="2240"/>
      <c r="AS79" s="2240"/>
      <c r="AT79" s="2240"/>
      <c r="AU79" s="2240"/>
      <c r="AV79" s="2240"/>
      <c r="AW79" s="2240"/>
      <c r="AX79" s="2240"/>
      <c r="AY79" s="2240"/>
      <c r="AZ79" s="2240"/>
      <c r="BA79" s="2240"/>
      <c r="BB79" s="2240"/>
      <c r="BC79" s="2240"/>
      <c r="BD79" s="2240"/>
      <c r="BE79" s="2240"/>
      <c r="BF79" s="2240"/>
      <c r="BG79" s="2240"/>
      <c r="BH79" s="2240"/>
      <c r="BI79" s="2240"/>
      <c r="BJ79" s="2240"/>
      <c r="BK79" s="2240"/>
      <c r="BL79" s="2240"/>
      <c r="BM79" s="2240"/>
      <c r="BN79" s="2240"/>
      <c r="BO79" s="2240"/>
      <c r="BP79" s="2240"/>
      <c r="BQ79" s="2240"/>
      <c r="BR79" s="2240"/>
      <c r="BS79" s="2240"/>
      <c r="BT79" s="2240"/>
      <c r="BU79" s="2240"/>
      <c r="BV79" s="2240"/>
      <c r="BW79" s="2240"/>
      <c r="BX79" s="2240"/>
      <c r="BY79" s="2240"/>
      <c r="BZ79" s="2240"/>
      <c r="CA79" s="2240"/>
      <c r="CB79" s="2240"/>
      <c r="CC79" s="2240"/>
      <c r="CD79" s="2240"/>
      <c r="CE79" s="2240"/>
      <c r="CF79" s="2240"/>
      <c r="CG79" s="2240"/>
      <c r="CH79" s="2240"/>
      <c r="CI79" s="2240"/>
      <c r="CJ79" s="2240"/>
      <c r="CK79" s="2240"/>
      <c r="CL79" s="2240"/>
      <c r="CM79" s="2240"/>
      <c r="CN79" s="2240"/>
      <c r="CO79" s="2240"/>
      <c r="CP79" s="2240"/>
      <c r="CQ79" s="2240"/>
      <c r="CR79" s="2240"/>
      <c r="CS79" s="2240"/>
      <c r="CT79" s="2240"/>
      <c r="CU79" s="2240"/>
      <c r="CV79" s="2240"/>
      <c r="CW79" s="2240"/>
      <c r="CX79" s="2240"/>
      <c r="CY79" s="2240"/>
      <c r="CZ79" s="2240"/>
      <c r="DA79" s="2240"/>
      <c r="DB79" s="2240"/>
      <c r="DC79" s="2240"/>
      <c r="DD79" s="2240"/>
      <c r="DE79" s="2240"/>
      <c r="DF79" s="2240"/>
      <c r="DG79" s="2240"/>
      <c r="DH79" s="2240"/>
      <c r="DI79" s="2240"/>
      <c r="DJ79" s="2240"/>
      <c r="DK79" s="2240"/>
      <c r="DL79" s="2240"/>
      <c r="DM79" s="2240"/>
    </row>
    <row r="80" spans="1:117" ht="12.75" customHeight="1">
      <c r="A80" s="2231"/>
      <c r="B80" s="3103" t="s">
        <v>2075</v>
      </c>
      <c r="C80" s="2268" t="s">
        <v>2023</v>
      </c>
      <c r="D80" s="2240"/>
      <c r="E80" s="2240"/>
      <c r="F80" s="2240"/>
      <c r="G80" s="2240"/>
      <c r="H80" s="2240"/>
      <c r="I80" s="2240"/>
      <c r="J80" s="2240"/>
      <c r="K80" s="2240"/>
      <c r="L80" s="2240"/>
      <c r="M80" s="2240"/>
      <c r="N80" s="2240"/>
      <c r="O80" s="2240"/>
      <c r="P80" s="2240"/>
      <c r="Q80" s="2240"/>
      <c r="R80" s="2240"/>
      <c r="S80" s="2240"/>
      <c r="T80" s="2240"/>
      <c r="U80" s="2240"/>
      <c r="V80" s="2240"/>
      <c r="W80" s="2240"/>
      <c r="X80" s="2240"/>
      <c r="Y80" s="2240"/>
      <c r="Z80" s="2240"/>
      <c r="AA80" s="2240"/>
      <c r="AB80" s="2240"/>
      <c r="AC80" s="2240"/>
      <c r="AD80" s="2240"/>
      <c r="AE80" s="2240"/>
      <c r="AF80" s="2240"/>
      <c r="AG80" s="2240"/>
      <c r="AH80" s="2240"/>
      <c r="AI80" s="2240"/>
      <c r="AJ80" s="2240"/>
      <c r="AK80" s="2240"/>
      <c r="AL80" s="2240"/>
      <c r="AM80" s="2240"/>
      <c r="AN80" s="2240"/>
      <c r="AO80" s="2240"/>
      <c r="AP80" s="2240"/>
      <c r="AQ80" s="2240"/>
      <c r="AR80" s="2240"/>
      <c r="AS80" s="2240"/>
      <c r="AT80" s="2240"/>
      <c r="AU80" s="2240"/>
      <c r="AV80" s="2240"/>
      <c r="AW80" s="2240"/>
      <c r="AX80" s="2240"/>
      <c r="AY80" s="2240"/>
      <c r="AZ80" s="2240"/>
      <c r="BA80" s="2240"/>
      <c r="BB80" s="2240"/>
      <c r="BC80" s="2240"/>
      <c r="BD80" s="2240"/>
      <c r="BE80" s="2240"/>
      <c r="BF80" s="2240"/>
      <c r="BG80" s="2240"/>
      <c r="BH80" s="2240"/>
      <c r="BI80" s="2240"/>
      <c r="BJ80" s="2240"/>
      <c r="BK80" s="2240"/>
      <c r="BL80" s="2240"/>
      <c r="BM80" s="2240"/>
      <c r="BN80" s="2240"/>
      <c r="BO80" s="2240"/>
      <c r="BP80" s="2240"/>
      <c r="BQ80" s="2240"/>
      <c r="BR80" s="2240"/>
      <c r="BS80" s="2240"/>
      <c r="BT80" s="2240"/>
      <c r="BU80" s="2240"/>
      <c r="BV80" s="2240"/>
      <c r="BW80" s="2240"/>
      <c r="BX80" s="2240"/>
      <c r="BY80" s="2240"/>
      <c r="BZ80" s="2240"/>
      <c r="CA80" s="2240"/>
      <c r="CB80" s="2240"/>
      <c r="CC80" s="2240"/>
      <c r="CD80" s="2240"/>
      <c r="CE80" s="2240"/>
      <c r="CF80" s="2240"/>
      <c r="CG80" s="2240"/>
      <c r="CH80" s="2240"/>
      <c r="CI80" s="2240"/>
      <c r="CJ80" s="2240"/>
      <c r="CK80" s="2240"/>
      <c r="CL80" s="2240"/>
      <c r="CM80" s="2240"/>
      <c r="CN80" s="2240"/>
      <c r="CO80" s="2240"/>
      <c r="CP80" s="2240"/>
      <c r="CQ80" s="2240"/>
      <c r="CR80" s="2240"/>
      <c r="CS80" s="2240"/>
      <c r="CT80" s="2240"/>
      <c r="CU80" s="2240"/>
      <c r="CV80" s="2240"/>
      <c r="CW80" s="2240"/>
      <c r="CX80" s="2240"/>
      <c r="CY80" s="2240"/>
      <c r="CZ80" s="2240"/>
      <c r="DA80" s="2240"/>
      <c r="DB80" s="2240"/>
      <c r="DC80" s="2240"/>
      <c r="DD80" s="2240"/>
      <c r="DE80" s="2240"/>
      <c r="DF80" s="2240"/>
      <c r="DG80" s="2240"/>
      <c r="DH80" s="2240"/>
      <c r="DI80" s="2240"/>
      <c r="DJ80" s="2240"/>
      <c r="DK80" s="2240"/>
      <c r="DL80" s="2240"/>
      <c r="DM80" s="2240"/>
    </row>
    <row r="81" spans="1:117" ht="12.75" customHeight="1">
      <c r="A81" s="2231"/>
      <c r="B81" s="3103" t="s">
        <v>2076</v>
      </c>
      <c r="C81" s="2268" t="s">
        <v>2023</v>
      </c>
      <c r="D81" s="2240"/>
      <c r="E81" s="2240"/>
      <c r="F81" s="2240"/>
      <c r="G81" s="2240"/>
      <c r="H81" s="2240"/>
      <c r="I81" s="2240"/>
      <c r="J81" s="2240"/>
      <c r="K81" s="2240"/>
      <c r="L81" s="2240"/>
      <c r="M81" s="2240"/>
      <c r="N81" s="2240"/>
      <c r="O81" s="2240"/>
      <c r="P81" s="2240"/>
      <c r="Q81" s="2240"/>
      <c r="R81" s="2240"/>
      <c r="S81" s="2240"/>
      <c r="T81" s="2240"/>
      <c r="U81" s="2240"/>
      <c r="V81" s="2240"/>
      <c r="W81" s="2240"/>
      <c r="X81" s="2240"/>
      <c r="Y81" s="2240"/>
      <c r="Z81" s="2240"/>
      <c r="AA81" s="2240"/>
      <c r="AB81" s="2240"/>
      <c r="AC81" s="2240"/>
      <c r="AD81" s="2240"/>
      <c r="AE81" s="2240"/>
      <c r="AF81" s="2240"/>
      <c r="AG81" s="2240"/>
      <c r="AH81" s="2240"/>
      <c r="AI81" s="2240"/>
      <c r="AJ81" s="2240"/>
      <c r="AK81" s="2240"/>
      <c r="AL81" s="2240"/>
      <c r="AM81" s="2240"/>
      <c r="AN81" s="2240"/>
      <c r="AO81" s="2240"/>
      <c r="AP81" s="2240"/>
      <c r="AQ81" s="2240"/>
      <c r="AR81" s="2240"/>
      <c r="AS81" s="2240"/>
      <c r="AT81" s="2240"/>
      <c r="AU81" s="2240"/>
      <c r="AV81" s="2240"/>
      <c r="AW81" s="2240"/>
      <c r="AX81" s="2240"/>
      <c r="AY81" s="2240"/>
      <c r="AZ81" s="2240"/>
      <c r="BA81" s="2240"/>
      <c r="BB81" s="2240"/>
      <c r="BC81" s="2240"/>
      <c r="BD81" s="2240"/>
      <c r="BE81" s="2240"/>
      <c r="BF81" s="2240"/>
      <c r="BG81" s="2240"/>
      <c r="BH81" s="2240"/>
      <c r="BI81" s="2240"/>
      <c r="BJ81" s="2240"/>
      <c r="BK81" s="2240"/>
      <c r="BL81" s="2240"/>
      <c r="BM81" s="2240"/>
      <c r="BN81" s="2240"/>
      <c r="BO81" s="2240"/>
      <c r="BP81" s="2240"/>
      <c r="BQ81" s="2240"/>
      <c r="BR81" s="2240"/>
      <c r="BS81" s="2240"/>
      <c r="BT81" s="2240"/>
      <c r="BU81" s="2240"/>
      <c r="BV81" s="2240"/>
      <c r="BW81" s="2240"/>
      <c r="BX81" s="2240"/>
      <c r="BY81" s="2240"/>
      <c r="BZ81" s="2240"/>
      <c r="CA81" s="2240"/>
      <c r="CB81" s="2240"/>
      <c r="CC81" s="2240"/>
      <c r="CD81" s="2240"/>
      <c r="CE81" s="2240"/>
      <c r="CF81" s="2240"/>
      <c r="CG81" s="2240"/>
      <c r="CH81" s="2240"/>
      <c r="CI81" s="2240"/>
      <c r="CJ81" s="2240"/>
      <c r="CK81" s="2240"/>
      <c r="CL81" s="2240"/>
      <c r="CM81" s="2240"/>
      <c r="CN81" s="2240"/>
      <c r="CO81" s="2240"/>
      <c r="CP81" s="2240"/>
      <c r="CQ81" s="2240"/>
      <c r="CR81" s="2240"/>
      <c r="CS81" s="2240"/>
      <c r="CT81" s="2240"/>
      <c r="CU81" s="2240"/>
      <c r="CV81" s="2240"/>
      <c r="CW81" s="2240"/>
      <c r="CX81" s="2240"/>
      <c r="CY81" s="2240"/>
      <c r="CZ81" s="2240"/>
      <c r="DA81" s="2240"/>
      <c r="DB81" s="2240"/>
      <c r="DC81" s="2240"/>
      <c r="DD81" s="2240"/>
      <c r="DE81" s="2240"/>
      <c r="DF81" s="2240"/>
      <c r="DG81" s="2240"/>
      <c r="DH81" s="2240"/>
      <c r="DI81" s="2240"/>
      <c r="DJ81" s="2240"/>
      <c r="DK81" s="2240"/>
      <c r="DL81" s="2240"/>
      <c r="DM81" s="2240"/>
    </row>
    <row r="82" spans="1:117" ht="12.75" customHeight="1">
      <c r="A82" s="2231"/>
      <c r="B82" s="3103" t="s">
        <v>1928</v>
      </c>
      <c r="C82" s="2268" t="s">
        <v>2023</v>
      </c>
      <c r="D82" s="2240"/>
      <c r="E82" s="2240"/>
      <c r="F82" s="2240"/>
      <c r="G82" s="2240"/>
      <c r="H82" s="2240"/>
      <c r="I82" s="2240"/>
      <c r="J82" s="2240"/>
      <c r="K82" s="2240"/>
      <c r="L82" s="2240"/>
      <c r="M82" s="2240"/>
      <c r="N82" s="2240"/>
      <c r="O82" s="2240"/>
      <c r="P82" s="2240"/>
      <c r="Q82" s="2240"/>
      <c r="R82" s="2240"/>
      <c r="S82" s="2240"/>
      <c r="T82" s="2240"/>
      <c r="U82" s="2240"/>
      <c r="V82" s="2240"/>
      <c r="W82" s="2240"/>
      <c r="X82" s="2240"/>
      <c r="Y82" s="2240"/>
      <c r="Z82" s="2240"/>
      <c r="AA82" s="2240"/>
      <c r="AB82" s="2240"/>
      <c r="AC82" s="2240"/>
      <c r="AD82" s="2240"/>
      <c r="AE82" s="2240"/>
      <c r="AF82" s="2240"/>
      <c r="AG82" s="2240"/>
      <c r="AH82" s="2240"/>
      <c r="AI82" s="2240"/>
      <c r="AJ82" s="2240"/>
      <c r="AK82" s="2240"/>
      <c r="AL82" s="2240"/>
      <c r="AM82" s="2240"/>
      <c r="AN82" s="2240"/>
      <c r="AO82" s="2240"/>
      <c r="AP82" s="2240"/>
      <c r="AQ82" s="2240"/>
      <c r="AR82" s="2240"/>
      <c r="AS82" s="2240"/>
      <c r="AT82" s="2240"/>
      <c r="AU82" s="2240"/>
      <c r="AV82" s="2240"/>
      <c r="AW82" s="2240"/>
      <c r="AX82" s="2240"/>
      <c r="AY82" s="2240"/>
      <c r="AZ82" s="2240"/>
      <c r="BA82" s="2240"/>
      <c r="BB82" s="2240"/>
      <c r="BC82" s="2240"/>
      <c r="BD82" s="2240"/>
      <c r="BE82" s="2240"/>
      <c r="BF82" s="2240"/>
      <c r="BG82" s="2240"/>
      <c r="BH82" s="2240"/>
      <c r="BI82" s="2240"/>
      <c r="BJ82" s="2240"/>
      <c r="BK82" s="2240"/>
      <c r="BL82" s="2240"/>
      <c r="BM82" s="2240"/>
      <c r="BN82" s="2240"/>
      <c r="BO82" s="2240"/>
      <c r="BP82" s="2240"/>
      <c r="BQ82" s="2240"/>
      <c r="BR82" s="2240"/>
      <c r="BS82" s="2240"/>
      <c r="BT82" s="2240"/>
      <c r="BU82" s="2240"/>
      <c r="BV82" s="2240"/>
      <c r="BW82" s="2240"/>
      <c r="BX82" s="2240"/>
      <c r="BY82" s="2240"/>
      <c r="BZ82" s="2240"/>
      <c r="CA82" s="2240"/>
      <c r="CB82" s="2240"/>
      <c r="CC82" s="2240"/>
      <c r="CD82" s="2240"/>
      <c r="CE82" s="2240"/>
      <c r="CF82" s="2240"/>
      <c r="CG82" s="2240"/>
      <c r="CH82" s="2240"/>
      <c r="CI82" s="2240"/>
      <c r="CJ82" s="2240"/>
      <c r="CK82" s="2240"/>
      <c r="CL82" s="2240"/>
      <c r="CM82" s="2240"/>
      <c r="CN82" s="2240"/>
      <c r="CO82" s="2240"/>
      <c r="CP82" s="2240"/>
      <c r="CQ82" s="2240"/>
      <c r="CR82" s="2240"/>
      <c r="CS82" s="2240"/>
      <c r="CT82" s="2240"/>
      <c r="CU82" s="2240"/>
      <c r="CV82" s="2240"/>
      <c r="CW82" s="2240"/>
      <c r="CX82" s="2240"/>
      <c r="CY82" s="2240"/>
      <c r="CZ82" s="2240"/>
      <c r="DA82" s="2240"/>
      <c r="DB82" s="2240"/>
      <c r="DC82" s="2240"/>
      <c r="DD82" s="2240"/>
      <c r="DE82" s="2240"/>
      <c r="DF82" s="2240"/>
      <c r="DG82" s="2240"/>
      <c r="DH82" s="2240"/>
      <c r="DI82" s="2240"/>
      <c r="DJ82" s="2240"/>
      <c r="DK82" s="2240"/>
      <c r="DL82" s="2240"/>
      <c r="DM82" s="2240"/>
    </row>
    <row r="83" spans="1:117" ht="12.75" customHeight="1">
      <c r="A83" s="2231"/>
      <c r="B83" s="3103" t="s">
        <v>2077</v>
      </c>
      <c r="C83" s="2268" t="s">
        <v>2023</v>
      </c>
      <c r="D83" s="2240"/>
      <c r="E83" s="2240"/>
      <c r="F83" s="2240"/>
      <c r="G83" s="2240"/>
      <c r="H83" s="2240"/>
      <c r="I83" s="2240"/>
      <c r="J83" s="2240"/>
      <c r="K83" s="2240"/>
      <c r="L83" s="2240"/>
      <c r="M83" s="2240"/>
      <c r="N83" s="2240"/>
      <c r="O83" s="2240"/>
      <c r="P83" s="2240"/>
      <c r="Q83" s="2240"/>
      <c r="R83" s="2240"/>
      <c r="S83" s="2240"/>
      <c r="T83" s="2240"/>
      <c r="U83" s="2240"/>
      <c r="V83" s="2240"/>
      <c r="W83" s="2240"/>
      <c r="X83" s="2240"/>
      <c r="Y83" s="2240"/>
      <c r="Z83" s="2240"/>
      <c r="AA83" s="2240"/>
      <c r="AB83" s="2240"/>
      <c r="AC83" s="2240"/>
      <c r="AD83" s="2240"/>
      <c r="AE83" s="2240"/>
      <c r="AF83" s="2240"/>
      <c r="AG83" s="2240"/>
      <c r="AH83" s="2240"/>
      <c r="AI83" s="2240"/>
      <c r="AJ83" s="2240"/>
      <c r="AK83" s="2240"/>
      <c r="AL83" s="2240"/>
      <c r="AM83" s="2240"/>
      <c r="AN83" s="2240"/>
      <c r="AO83" s="2240"/>
      <c r="AP83" s="2240"/>
      <c r="AQ83" s="2240"/>
      <c r="AR83" s="2240"/>
      <c r="AS83" s="2240"/>
      <c r="AT83" s="2240"/>
      <c r="AU83" s="2240"/>
      <c r="AV83" s="2240"/>
      <c r="AW83" s="2240"/>
      <c r="AX83" s="2240"/>
      <c r="AY83" s="2240"/>
      <c r="AZ83" s="2240"/>
      <c r="BA83" s="2240"/>
      <c r="BB83" s="2240"/>
      <c r="BC83" s="2240"/>
      <c r="BD83" s="2240"/>
      <c r="BE83" s="2240"/>
      <c r="BF83" s="2240"/>
      <c r="BG83" s="2240"/>
      <c r="BH83" s="2240"/>
      <c r="BI83" s="2240"/>
      <c r="BJ83" s="2240"/>
      <c r="BK83" s="2240"/>
      <c r="BL83" s="2240"/>
      <c r="BM83" s="2240"/>
      <c r="BN83" s="2240"/>
      <c r="BO83" s="2240"/>
      <c r="BP83" s="2240"/>
      <c r="BQ83" s="2240"/>
      <c r="BR83" s="2240"/>
      <c r="BS83" s="2240"/>
      <c r="BT83" s="2240"/>
      <c r="BU83" s="2240"/>
      <c r="BV83" s="2240"/>
      <c r="BW83" s="2240"/>
      <c r="BX83" s="2240"/>
      <c r="BY83" s="2240"/>
      <c r="BZ83" s="2240"/>
      <c r="CA83" s="2240"/>
      <c r="CB83" s="2240"/>
      <c r="CC83" s="2240"/>
      <c r="CD83" s="2240"/>
      <c r="CE83" s="2240"/>
      <c r="CF83" s="2240"/>
      <c r="CG83" s="2240"/>
      <c r="CH83" s="2240"/>
      <c r="CI83" s="2240"/>
      <c r="CJ83" s="2240"/>
      <c r="CK83" s="2240"/>
      <c r="CL83" s="2240"/>
      <c r="CM83" s="2240"/>
      <c r="CN83" s="2240"/>
      <c r="CO83" s="2240"/>
      <c r="CP83" s="2240"/>
      <c r="CQ83" s="2240"/>
      <c r="CR83" s="2240"/>
      <c r="CS83" s="2240"/>
      <c r="CT83" s="2240"/>
      <c r="CU83" s="2240"/>
      <c r="CV83" s="2240"/>
      <c r="CW83" s="2240"/>
      <c r="CX83" s="2240"/>
      <c r="CY83" s="2240"/>
      <c r="CZ83" s="2240"/>
      <c r="DA83" s="2240"/>
      <c r="DB83" s="2240"/>
      <c r="DC83" s="2240"/>
      <c r="DD83" s="2240"/>
      <c r="DE83" s="2240"/>
      <c r="DF83" s="2240"/>
      <c r="DG83" s="2240"/>
      <c r="DH83" s="2240"/>
      <c r="DI83" s="2240"/>
      <c r="DJ83" s="2240"/>
      <c r="DK83" s="2240"/>
      <c r="DL83" s="2240"/>
      <c r="DM83" s="2240"/>
    </row>
    <row r="84" spans="1:117" ht="12.75" customHeight="1">
      <c r="A84" s="2231"/>
      <c r="B84" s="3103" t="s">
        <v>2078</v>
      </c>
      <c r="C84" s="2268" t="s">
        <v>2023</v>
      </c>
      <c r="D84" s="2240"/>
      <c r="E84" s="2240"/>
      <c r="F84" s="2240"/>
      <c r="G84" s="2240"/>
      <c r="H84" s="2240"/>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c r="AE84" s="2240"/>
      <c r="AF84" s="2240"/>
      <c r="AG84" s="2240"/>
      <c r="AH84" s="2240"/>
      <c r="AI84" s="2240"/>
      <c r="AJ84" s="2240"/>
      <c r="AK84" s="2240"/>
      <c r="AL84" s="2240"/>
      <c r="AM84" s="2240"/>
      <c r="AN84" s="2240"/>
      <c r="AO84" s="2240"/>
      <c r="AP84" s="2240"/>
      <c r="AQ84" s="2240"/>
      <c r="AR84" s="2240"/>
      <c r="AS84" s="2240"/>
      <c r="AT84" s="2240"/>
      <c r="AU84" s="2240"/>
      <c r="AV84" s="2240"/>
      <c r="AW84" s="2240"/>
      <c r="AX84" s="2240"/>
      <c r="AY84" s="2240"/>
      <c r="AZ84" s="2240"/>
      <c r="BA84" s="2240"/>
      <c r="BB84" s="2240"/>
      <c r="BC84" s="2240"/>
      <c r="BD84" s="2240"/>
      <c r="BE84" s="2240"/>
      <c r="BF84" s="2240"/>
      <c r="BG84" s="2240"/>
      <c r="BH84" s="2240"/>
      <c r="BI84" s="2240"/>
      <c r="BJ84" s="2240"/>
      <c r="BK84" s="2240"/>
      <c r="BL84" s="2240"/>
      <c r="BM84" s="2240"/>
      <c r="BN84" s="2240"/>
      <c r="BO84" s="2240"/>
      <c r="BP84" s="2240"/>
      <c r="BQ84" s="2240"/>
      <c r="BR84" s="2240"/>
      <c r="BS84" s="2240"/>
      <c r="BT84" s="2240"/>
      <c r="BU84" s="2240"/>
      <c r="BV84" s="2240"/>
      <c r="BW84" s="2240"/>
      <c r="BX84" s="2240"/>
      <c r="BY84" s="2240"/>
      <c r="BZ84" s="2240"/>
      <c r="CA84" s="2240"/>
      <c r="CB84" s="2240"/>
      <c r="CC84" s="2240"/>
      <c r="CD84" s="2240"/>
      <c r="CE84" s="2240"/>
      <c r="CF84" s="2240"/>
      <c r="CG84" s="2240"/>
      <c r="CH84" s="2240"/>
      <c r="CI84" s="2240"/>
      <c r="CJ84" s="2240"/>
      <c r="CK84" s="2240"/>
      <c r="CL84" s="2240"/>
      <c r="CM84" s="2240"/>
      <c r="CN84" s="2240"/>
      <c r="CO84" s="2240"/>
      <c r="CP84" s="2240"/>
      <c r="CQ84" s="2240"/>
      <c r="CR84" s="2240"/>
      <c r="CS84" s="2240"/>
      <c r="CT84" s="2240"/>
      <c r="CU84" s="2240"/>
      <c r="CV84" s="2240"/>
      <c r="CW84" s="2240"/>
      <c r="CX84" s="2240"/>
      <c r="CY84" s="2240"/>
      <c r="CZ84" s="2240"/>
      <c r="DA84" s="2240"/>
      <c r="DB84" s="2240"/>
      <c r="DC84" s="2240"/>
      <c r="DD84" s="2240"/>
      <c r="DE84" s="2240"/>
      <c r="DF84" s="2240"/>
      <c r="DG84" s="2240"/>
      <c r="DH84" s="2240"/>
      <c r="DI84" s="2240"/>
      <c r="DJ84" s="2240"/>
      <c r="DK84" s="2240"/>
      <c r="DL84" s="2240"/>
      <c r="DM84" s="2240"/>
    </row>
    <row r="85" spans="1:117" ht="12.75" customHeight="1">
      <c r="A85" s="2231"/>
      <c r="B85" s="3103" t="s">
        <v>2079</v>
      </c>
      <c r="C85" s="2268" t="s">
        <v>2023</v>
      </c>
      <c r="D85" s="2240"/>
      <c r="E85" s="2240"/>
      <c r="F85" s="2240"/>
      <c r="G85" s="2240"/>
      <c r="H85" s="2240"/>
      <c r="I85" s="2240"/>
      <c r="J85" s="2240"/>
      <c r="K85" s="2240"/>
      <c r="L85" s="2240"/>
      <c r="M85" s="2240"/>
      <c r="N85" s="2240"/>
      <c r="O85" s="2240"/>
      <c r="P85" s="2240"/>
      <c r="Q85" s="2240"/>
      <c r="R85" s="2240"/>
      <c r="S85" s="2240"/>
      <c r="T85" s="2240"/>
      <c r="U85" s="2240"/>
      <c r="V85" s="2240"/>
      <c r="W85" s="2240"/>
      <c r="X85" s="2240"/>
      <c r="Y85" s="2240"/>
      <c r="Z85" s="2240"/>
      <c r="AA85" s="2240"/>
      <c r="AB85" s="2240"/>
      <c r="AC85" s="2240"/>
      <c r="AD85" s="2240"/>
      <c r="AE85" s="2240"/>
      <c r="AF85" s="2240"/>
      <c r="AG85" s="2240"/>
      <c r="AH85" s="2240"/>
      <c r="AI85" s="2240"/>
      <c r="AJ85" s="2240"/>
      <c r="AK85" s="2240"/>
      <c r="AL85" s="2240"/>
      <c r="AM85" s="2240"/>
      <c r="AN85" s="2240"/>
      <c r="AO85" s="2240"/>
      <c r="AP85" s="2240"/>
      <c r="AQ85" s="2240"/>
      <c r="AR85" s="2240"/>
      <c r="AS85" s="2240"/>
      <c r="AT85" s="2240"/>
      <c r="AU85" s="2240"/>
      <c r="AV85" s="2240"/>
      <c r="AW85" s="2240"/>
      <c r="AX85" s="2240"/>
      <c r="AY85" s="2240"/>
      <c r="AZ85" s="2240"/>
      <c r="BA85" s="2240"/>
      <c r="BB85" s="2240"/>
      <c r="BC85" s="2240"/>
      <c r="BD85" s="2240"/>
      <c r="BE85" s="2240"/>
      <c r="BF85" s="2240"/>
      <c r="BG85" s="2240"/>
      <c r="BH85" s="2240"/>
      <c r="BI85" s="2240"/>
      <c r="BJ85" s="2240"/>
      <c r="BK85" s="2240"/>
      <c r="BL85" s="2240"/>
      <c r="BM85" s="2240"/>
      <c r="BN85" s="2240"/>
      <c r="BO85" s="2240"/>
      <c r="BP85" s="2240"/>
      <c r="BQ85" s="2240"/>
      <c r="BR85" s="2240"/>
      <c r="BS85" s="2240"/>
      <c r="BT85" s="2240"/>
      <c r="BU85" s="2240"/>
      <c r="BV85" s="2240"/>
      <c r="BW85" s="2240"/>
      <c r="BX85" s="2240"/>
      <c r="BY85" s="2240"/>
      <c r="BZ85" s="2240"/>
      <c r="CA85" s="2240"/>
      <c r="CB85" s="2240"/>
      <c r="CC85" s="2240"/>
      <c r="CD85" s="2240"/>
      <c r="CE85" s="2240"/>
      <c r="CF85" s="2240"/>
      <c r="CG85" s="2240"/>
      <c r="CH85" s="2240"/>
      <c r="CI85" s="2240"/>
      <c r="CJ85" s="2240"/>
      <c r="CK85" s="2240"/>
      <c r="CL85" s="2240"/>
      <c r="CM85" s="2240"/>
      <c r="CN85" s="2240"/>
      <c r="CO85" s="2240"/>
      <c r="CP85" s="2240"/>
      <c r="CQ85" s="2240"/>
      <c r="CR85" s="2240"/>
      <c r="CS85" s="2240"/>
      <c r="CT85" s="2240"/>
      <c r="CU85" s="2240"/>
      <c r="CV85" s="2240"/>
      <c r="CW85" s="2240"/>
      <c r="CX85" s="2240"/>
      <c r="CY85" s="2240"/>
      <c r="CZ85" s="2240"/>
      <c r="DA85" s="2240"/>
      <c r="DB85" s="2240"/>
      <c r="DC85" s="2240"/>
      <c r="DD85" s="2240"/>
      <c r="DE85" s="2240"/>
      <c r="DF85" s="2240"/>
      <c r="DG85" s="2240"/>
      <c r="DH85" s="2240"/>
      <c r="DI85" s="2240"/>
      <c r="DJ85" s="2240"/>
      <c r="DK85" s="2240"/>
      <c r="DL85" s="2240"/>
      <c r="DM85" s="2240"/>
    </row>
    <row r="86" spans="1:117" ht="12.75" customHeight="1">
      <c r="A86" s="2231"/>
      <c r="B86" s="3103" t="s">
        <v>2080</v>
      </c>
      <c r="C86" s="2268" t="s">
        <v>2023</v>
      </c>
      <c r="D86" s="2240"/>
      <c r="E86" s="2240"/>
      <c r="F86" s="2240"/>
      <c r="G86" s="2240"/>
      <c r="H86" s="2240"/>
      <c r="I86" s="2240"/>
      <c r="J86" s="2240"/>
      <c r="K86" s="2240"/>
      <c r="L86" s="2240"/>
      <c r="M86" s="2240"/>
      <c r="N86" s="2240"/>
      <c r="O86" s="2240"/>
      <c r="P86" s="2240"/>
      <c r="Q86" s="2240"/>
      <c r="R86" s="2240"/>
      <c r="S86" s="2240"/>
      <c r="T86" s="2240"/>
      <c r="U86" s="2240"/>
      <c r="V86" s="2240"/>
      <c r="W86" s="2240"/>
      <c r="X86" s="2240"/>
      <c r="Y86" s="2240"/>
      <c r="Z86" s="2240"/>
      <c r="AA86" s="2240"/>
      <c r="AB86" s="2240"/>
      <c r="AC86" s="2240"/>
      <c r="AD86" s="2240"/>
      <c r="AE86" s="2240"/>
      <c r="AF86" s="2240"/>
      <c r="AG86" s="2240"/>
      <c r="AH86" s="2240"/>
      <c r="AI86" s="2240"/>
      <c r="AJ86" s="2240"/>
      <c r="AK86" s="2240"/>
      <c r="AL86" s="2240"/>
      <c r="AM86" s="2240"/>
      <c r="AN86" s="2240"/>
      <c r="AO86" s="2240"/>
      <c r="AP86" s="2240"/>
      <c r="AQ86" s="2240"/>
      <c r="AR86" s="2240"/>
      <c r="AS86" s="2240"/>
      <c r="AT86" s="2240"/>
      <c r="AU86" s="2240"/>
      <c r="AV86" s="2240"/>
      <c r="AW86" s="2240"/>
      <c r="AX86" s="2240"/>
      <c r="AY86" s="2240"/>
      <c r="AZ86" s="2240"/>
      <c r="BA86" s="2240"/>
      <c r="BB86" s="2240"/>
      <c r="BC86" s="2240"/>
      <c r="BD86" s="2240"/>
      <c r="BE86" s="2240"/>
      <c r="BF86" s="2240"/>
      <c r="BG86" s="2240"/>
      <c r="BH86" s="2240"/>
      <c r="BI86" s="2240"/>
      <c r="BJ86" s="2240"/>
      <c r="BK86" s="2240"/>
      <c r="BL86" s="2240"/>
      <c r="BM86" s="2240"/>
      <c r="BN86" s="2240"/>
      <c r="BO86" s="2240"/>
      <c r="BP86" s="2240"/>
      <c r="BQ86" s="2240"/>
      <c r="BR86" s="2240"/>
      <c r="BS86" s="2240"/>
      <c r="BT86" s="2240"/>
      <c r="BU86" s="2240"/>
      <c r="BV86" s="2240"/>
      <c r="BW86" s="2240"/>
      <c r="BX86" s="2240"/>
      <c r="BY86" s="2240"/>
      <c r="BZ86" s="2240"/>
      <c r="CA86" s="2240"/>
      <c r="CB86" s="2240"/>
      <c r="CC86" s="2240"/>
      <c r="CD86" s="2240"/>
      <c r="CE86" s="2240"/>
      <c r="CF86" s="2240"/>
      <c r="CG86" s="2240"/>
      <c r="CH86" s="2240"/>
      <c r="CI86" s="2240"/>
      <c r="CJ86" s="2240"/>
      <c r="CK86" s="2240"/>
      <c r="CL86" s="2240"/>
      <c r="CM86" s="2240"/>
      <c r="CN86" s="2240"/>
      <c r="CO86" s="2240"/>
      <c r="CP86" s="2240"/>
      <c r="CQ86" s="2240"/>
      <c r="CR86" s="2240"/>
      <c r="CS86" s="2240"/>
      <c r="CT86" s="2240"/>
      <c r="CU86" s="2240"/>
      <c r="CV86" s="2240"/>
      <c r="CW86" s="2240"/>
      <c r="CX86" s="2240"/>
      <c r="CY86" s="2240"/>
      <c r="CZ86" s="2240"/>
      <c r="DA86" s="2240"/>
      <c r="DB86" s="2240"/>
      <c r="DC86" s="2240"/>
      <c r="DD86" s="2240"/>
      <c r="DE86" s="2240"/>
      <c r="DF86" s="2240"/>
      <c r="DG86" s="2240"/>
      <c r="DH86" s="2240"/>
      <c r="DI86" s="2240"/>
      <c r="DJ86" s="2240"/>
      <c r="DK86" s="2240"/>
      <c r="DL86" s="2240"/>
      <c r="DM86" s="2240"/>
    </row>
    <row r="87" spans="1:117" ht="12.75" customHeight="1">
      <c r="A87" s="2231"/>
      <c r="B87" s="3103" t="s">
        <v>2081</v>
      </c>
      <c r="C87" s="2268" t="s">
        <v>2023</v>
      </c>
      <c r="D87" s="2240"/>
      <c r="E87" s="2240"/>
      <c r="F87" s="2240"/>
      <c r="G87" s="2240"/>
      <c r="H87" s="2240"/>
      <c r="I87" s="2240"/>
      <c r="J87" s="2240"/>
      <c r="K87" s="2240"/>
      <c r="L87" s="2240"/>
      <c r="M87" s="2240"/>
      <c r="N87" s="2240"/>
      <c r="O87" s="2240"/>
      <c r="P87" s="2240"/>
      <c r="Q87" s="2240"/>
      <c r="R87" s="2240"/>
      <c r="S87" s="2240"/>
      <c r="T87" s="2240"/>
      <c r="U87" s="2240"/>
      <c r="V87" s="2240"/>
      <c r="W87" s="2240"/>
      <c r="X87" s="2240"/>
      <c r="Y87" s="2240"/>
      <c r="Z87" s="2240"/>
      <c r="AA87" s="2240"/>
      <c r="AB87" s="2240"/>
      <c r="AC87" s="2240"/>
      <c r="AD87" s="2240"/>
      <c r="AE87" s="2240"/>
      <c r="AF87" s="2240"/>
      <c r="AG87" s="2240"/>
      <c r="AH87" s="2240"/>
      <c r="AI87" s="2240"/>
      <c r="AJ87" s="2240"/>
      <c r="AK87" s="2240"/>
      <c r="AL87" s="2240"/>
      <c r="AM87" s="2240"/>
      <c r="AN87" s="2240"/>
      <c r="AO87" s="2240"/>
      <c r="AP87" s="2240"/>
      <c r="AQ87" s="2240"/>
      <c r="AR87" s="2240"/>
      <c r="AS87" s="2240"/>
      <c r="AT87" s="2240"/>
      <c r="AU87" s="2240"/>
      <c r="AV87" s="2240"/>
      <c r="AW87" s="2240"/>
      <c r="AX87" s="2240"/>
      <c r="AY87" s="2240"/>
      <c r="AZ87" s="2240"/>
      <c r="BA87" s="2240"/>
      <c r="BB87" s="2240"/>
      <c r="BC87" s="2240"/>
      <c r="BD87" s="2240"/>
      <c r="BE87" s="2240"/>
      <c r="BF87" s="2240"/>
      <c r="BG87" s="2240"/>
      <c r="BH87" s="2240"/>
      <c r="BI87" s="2240"/>
      <c r="BJ87" s="2240"/>
      <c r="BK87" s="2240"/>
      <c r="BL87" s="2240"/>
      <c r="BM87" s="2240"/>
      <c r="BN87" s="2240"/>
      <c r="BO87" s="2240"/>
      <c r="BP87" s="2240"/>
      <c r="BQ87" s="2240"/>
      <c r="BR87" s="2240"/>
      <c r="BS87" s="2240"/>
      <c r="BT87" s="2240"/>
      <c r="BU87" s="2240"/>
      <c r="BV87" s="2240"/>
      <c r="BW87" s="2240"/>
      <c r="BX87" s="2240"/>
      <c r="BY87" s="2240"/>
      <c r="BZ87" s="2240"/>
      <c r="CA87" s="2240"/>
      <c r="CB87" s="2240"/>
      <c r="CC87" s="2240"/>
      <c r="CD87" s="2240"/>
      <c r="CE87" s="2240"/>
      <c r="CF87" s="2240"/>
      <c r="CG87" s="2240"/>
      <c r="CH87" s="2240"/>
      <c r="CI87" s="2240"/>
      <c r="CJ87" s="2240"/>
      <c r="CK87" s="2240"/>
      <c r="CL87" s="2240"/>
      <c r="CM87" s="2240"/>
      <c r="CN87" s="2240"/>
      <c r="CO87" s="2240"/>
      <c r="CP87" s="2240"/>
      <c r="CQ87" s="2240"/>
      <c r="CR87" s="2240"/>
      <c r="CS87" s="2240"/>
      <c r="CT87" s="2240"/>
      <c r="CU87" s="2240"/>
      <c r="CV87" s="2240"/>
      <c r="CW87" s="2240"/>
      <c r="CX87" s="2240"/>
      <c r="CY87" s="2240"/>
      <c r="CZ87" s="2240"/>
      <c r="DA87" s="2240"/>
      <c r="DB87" s="2240"/>
      <c r="DC87" s="2240"/>
      <c r="DD87" s="2240"/>
      <c r="DE87" s="2240"/>
      <c r="DF87" s="2240"/>
      <c r="DG87" s="2240"/>
      <c r="DH87" s="2240"/>
      <c r="DI87" s="2240"/>
      <c r="DJ87" s="2240"/>
      <c r="DK87" s="2240"/>
      <c r="DL87" s="2240"/>
      <c r="DM87" s="2240"/>
    </row>
    <row r="88" spans="1:117" ht="12.75" customHeight="1">
      <c r="A88" s="2231"/>
      <c r="B88" s="3103" t="s">
        <v>2082</v>
      </c>
      <c r="C88" s="2268" t="s">
        <v>2023</v>
      </c>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0"/>
      <c r="AI88" s="2240"/>
      <c r="AJ88" s="2240"/>
      <c r="AK88" s="2240"/>
      <c r="AL88" s="2240"/>
      <c r="AM88" s="2240"/>
      <c r="AN88" s="2240"/>
      <c r="AO88" s="2240"/>
      <c r="AP88" s="2240"/>
      <c r="AQ88" s="2240"/>
      <c r="AR88" s="2240"/>
      <c r="AS88" s="2240"/>
      <c r="AT88" s="2240"/>
      <c r="AU88" s="2240"/>
      <c r="AV88" s="2240"/>
      <c r="AW88" s="2240"/>
      <c r="AX88" s="2240"/>
      <c r="AY88" s="2240"/>
      <c r="AZ88" s="2240"/>
      <c r="BA88" s="2240"/>
      <c r="BB88" s="2240"/>
      <c r="BC88" s="2240"/>
      <c r="BD88" s="2240"/>
      <c r="BE88" s="2240"/>
      <c r="BF88" s="2240"/>
      <c r="BG88" s="2240"/>
      <c r="BH88" s="2240"/>
      <c r="BI88" s="2240"/>
      <c r="BJ88" s="2240"/>
      <c r="BK88" s="2240"/>
      <c r="BL88" s="2240"/>
      <c r="BM88" s="2240"/>
      <c r="BN88" s="2240"/>
      <c r="BO88" s="2240"/>
      <c r="BP88" s="2240"/>
      <c r="BQ88" s="2240"/>
      <c r="BR88" s="2240"/>
      <c r="BS88" s="2240"/>
      <c r="BT88" s="2240"/>
      <c r="BU88" s="2240"/>
      <c r="BV88" s="2240"/>
      <c r="BW88" s="2240"/>
      <c r="BX88" s="2240"/>
      <c r="BY88" s="2240"/>
      <c r="BZ88" s="2240"/>
      <c r="CA88" s="2240"/>
      <c r="CB88" s="2240"/>
      <c r="CC88" s="2240"/>
      <c r="CD88" s="2240"/>
      <c r="CE88" s="2240"/>
      <c r="CF88" s="2240"/>
      <c r="CG88" s="2240"/>
      <c r="CH88" s="2240"/>
      <c r="CI88" s="2240"/>
      <c r="CJ88" s="2240"/>
      <c r="CK88" s="2240"/>
      <c r="CL88" s="2240"/>
      <c r="CM88" s="2240"/>
      <c r="CN88" s="2240"/>
      <c r="CO88" s="2240"/>
      <c r="CP88" s="2240"/>
      <c r="CQ88" s="2240"/>
      <c r="CR88" s="2240"/>
      <c r="CS88" s="2240"/>
      <c r="CT88" s="2240"/>
      <c r="CU88" s="2240"/>
      <c r="CV88" s="2240"/>
      <c r="CW88" s="2240"/>
      <c r="CX88" s="2240"/>
      <c r="CY88" s="2240"/>
      <c r="CZ88" s="2240"/>
      <c r="DA88" s="2240"/>
      <c r="DB88" s="2240"/>
      <c r="DC88" s="2240"/>
      <c r="DD88" s="2240"/>
      <c r="DE88" s="2240"/>
      <c r="DF88" s="2240"/>
      <c r="DG88" s="2240"/>
      <c r="DH88" s="2240"/>
      <c r="DI88" s="2240"/>
      <c r="DJ88" s="2240"/>
      <c r="DK88" s="2240"/>
      <c r="DL88" s="2240"/>
      <c r="DM88" s="2240"/>
    </row>
    <row r="89" spans="1:117" ht="12.75" customHeight="1">
      <c r="A89" s="2231"/>
      <c r="B89" s="3103" t="s">
        <v>2083</v>
      </c>
      <c r="C89" s="2268" t="s">
        <v>2023</v>
      </c>
      <c r="D89" s="2240"/>
      <c r="E89" s="2240"/>
      <c r="F89" s="2240"/>
      <c r="G89" s="2240"/>
      <c r="H89" s="2240"/>
      <c r="I89" s="2240"/>
      <c r="J89" s="2240"/>
      <c r="K89" s="2240"/>
      <c r="L89" s="2240"/>
      <c r="M89" s="2240"/>
      <c r="N89" s="2240"/>
      <c r="O89" s="2240"/>
      <c r="P89" s="2240"/>
      <c r="Q89" s="2240"/>
      <c r="R89" s="2240"/>
      <c r="S89" s="2240"/>
      <c r="T89" s="2240"/>
      <c r="U89" s="2240"/>
      <c r="V89" s="2240"/>
      <c r="W89" s="2240"/>
      <c r="X89" s="2240"/>
      <c r="Y89" s="2240"/>
      <c r="Z89" s="2240"/>
      <c r="AA89" s="2240"/>
      <c r="AB89" s="2240"/>
      <c r="AC89" s="2240"/>
      <c r="AD89" s="2240"/>
      <c r="AE89" s="2240"/>
      <c r="AF89" s="2240"/>
      <c r="AG89" s="2240"/>
      <c r="AH89" s="2240"/>
      <c r="AI89" s="2240"/>
      <c r="AJ89" s="2240"/>
      <c r="AK89" s="2240"/>
      <c r="AL89" s="2240"/>
      <c r="AM89" s="2240"/>
      <c r="AN89" s="2240"/>
      <c r="AO89" s="2240"/>
      <c r="AP89" s="2240"/>
      <c r="AQ89" s="2240"/>
      <c r="AR89" s="2240"/>
      <c r="AS89" s="2240"/>
      <c r="AT89" s="2240"/>
      <c r="AU89" s="2240"/>
      <c r="AV89" s="2240"/>
      <c r="AW89" s="2240"/>
      <c r="AX89" s="2240"/>
      <c r="AY89" s="2240"/>
      <c r="AZ89" s="2240"/>
      <c r="BA89" s="2240"/>
      <c r="BB89" s="2240"/>
      <c r="BC89" s="2240"/>
      <c r="BD89" s="2240"/>
      <c r="BE89" s="2240"/>
      <c r="BF89" s="2240"/>
      <c r="BG89" s="2240"/>
      <c r="BH89" s="2240"/>
      <c r="BI89" s="2240"/>
      <c r="BJ89" s="2240"/>
      <c r="BK89" s="2240"/>
      <c r="BL89" s="2240"/>
      <c r="BM89" s="2240"/>
      <c r="BN89" s="2240"/>
      <c r="BO89" s="2240"/>
      <c r="BP89" s="2240"/>
      <c r="BQ89" s="2240"/>
      <c r="BR89" s="2240"/>
      <c r="BS89" s="2240"/>
      <c r="BT89" s="2240"/>
      <c r="BU89" s="2240"/>
      <c r="BV89" s="2240"/>
      <c r="BW89" s="2240"/>
      <c r="BX89" s="2240"/>
      <c r="BY89" s="2240"/>
      <c r="BZ89" s="2240"/>
      <c r="CA89" s="2240"/>
      <c r="CB89" s="2240"/>
      <c r="CC89" s="2240"/>
      <c r="CD89" s="2240"/>
      <c r="CE89" s="2240"/>
      <c r="CF89" s="2240"/>
      <c r="CG89" s="2240"/>
      <c r="CH89" s="2240"/>
      <c r="CI89" s="2240"/>
      <c r="CJ89" s="2240"/>
      <c r="CK89" s="2240"/>
      <c r="CL89" s="2240"/>
      <c r="CM89" s="2240"/>
      <c r="CN89" s="2240"/>
      <c r="CO89" s="2240"/>
      <c r="CP89" s="2240"/>
      <c r="CQ89" s="2240"/>
      <c r="CR89" s="2240"/>
      <c r="CS89" s="2240"/>
      <c r="CT89" s="2240"/>
      <c r="CU89" s="2240"/>
      <c r="CV89" s="2240"/>
      <c r="CW89" s="2240"/>
      <c r="CX89" s="2240"/>
      <c r="CY89" s="2240"/>
      <c r="CZ89" s="2240"/>
      <c r="DA89" s="2240"/>
      <c r="DB89" s="2240"/>
      <c r="DC89" s="2240"/>
      <c r="DD89" s="2240"/>
      <c r="DE89" s="2240"/>
      <c r="DF89" s="2240"/>
      <c r="DG89" s="2240"/>
      <c r="DH89" s="2240"/>
      <c r="DI89" s="2240"/>
      <c r="DJ89" s="2240"/>
      <c r="DK89" s="2240"/>
      <c r="DL89" s="2240"/>
      <c r="DM89" s="2240"/>
    </row>
    <row r="90" spans="1:117" ht="12.75" customHeight="1">
      <c r="A90" s="2231"/>
      <c r="B90" s="3103" t="s">
        <v>2084</v>
      </c>
      <c r="C90" s="2268" t="s">
        <v>2023</v>
      </c>
      <c r="D90" s="2240"/>
      <c r="E90" s="2240"/>
      <c r="F90" s="2240"/>
      <c r="G90" s="2240"/>
      <c r="H90" s="2240"/>
      <c r="I90" s="2240"/>
      <c r="J90" s="2240"/>
      <c r="K90" s="2240"/>
      <c r="L90" s="2240"/>
      <c r="M90" s="2240"/>
      <c r="N90" s="2240"/>
      <c r="O90" s="2240"/>
      <c r="P90" s="2240"/>
      <c r="Q90" s="2240"/>
      <c r="R90" s="2240"/>
      <c r="S90" s="2240"/>
      <c r="T90" s="2240"/>
      <c r="U90" s="2240"/>
      <c r="V90" s="2240"/>
      <c r="W90" s="2240"/>
      <c r="X90" s="2240"/>
      <c r="Y90" s="2240"/>
      <c r="Z90" s="2240"/>
      <c r="AA90" s="2240"/>
      <c r="AB90" s="2240"/>
      <c r="AC90" s="2240"/>
      <c r="AD90" s="2240"/>
      <c r="AE90" s="2240"/>
      <c r="AF90" s="2240"/>
      <c r="AG90" s="2240"/>
      <c r="AH90" s="2240"/>
      <c r="AI90" s="2240"/>
      <c r="AJ90" s="2240"/>
      <c r="AK90" s="2240"/>
      <c r="AL90" s="2240"/>
      <c r="AM90" s="2240"/>
      <c r="AN90" s="2240"/>
      <c r="AO90" s="2240"/>
      <c r="AP90" s="2240"/>
      <c r="AQ90" s="2240"/>
      <c r="AR90" s="2240"/>
      <c r="AS90" s="2240"/>
      <c r="AT90" s="2240"/>
      <c r="AU90" s="2240"/>
      <c r="AV90" s="2240"/>
      <c r="AW90" s="2240"/>
      <c r="AX90" s="2240"/>
      <c r="AY90" s="2240"/>
      <c r="AZ90" s="2240"/>
      <c r="BA90" s="2240"/>
      <c r="BB90" s="2240"/>
      <c r="BC90" s="2240"/>
      <c r="BD90" s="2240"/>
      <c r="BE90" s="2240"/>
      <c r="BF90" s="2240"/>
      <c r="BG90" s="2240"/>
      <c r="BH90" s="2240"/>
      <c r="BI90" s="2240"/>
      <c r="BJ90" s="2240"/>
      <c r="BK90" s="2240"/>
      <c r="BL90" s="2240"/>
      <c r="BM90" s="2240"/>
      <c r="BN90" s="2240"/>
      <c r="BO90" s="2240"/>
      <c r="BP90" s="2240"/>
      <c r="BQ90" s="2240"/>
      <c r="BR90" s="2240"/>
      <c r="BS90" s="2240"/>
      <c r="BT90" s="2240"/>
      <c r="BU90" s="2240"/>
      <c r="BV90" s="2240"/>
      <c r="BW90" s="2240"/>
      <c r="BX90" s="2240"/>
      <c r="BY90" s="2240"/>
      <c r="BZ90" s="2240"/>
      <c r="CA90" s="2240"/>
      <c r="CB90" s="2240"/>
      <c r="CC90" s="2240"/>
      <c r="CD90" s="2240"/>
      <c r="CE90" s="2240"/>
      <c r="CF90" s="2240"/>
      <c r="CG90" s="2240"/>
      <c r="CH90" s="2240"/>
      <c r="CI90" s="2240"/>
      <c r="CJ90" s="2240"/>
      <c r="CK90" s="2240"/>
      <c r="CL90" s="2240"/>
      <c r="CM90" s="2240"/>
      <c r="CN90" s="2240"/>
      <c r="CO90" s="2240"/>
      <c r="CP90" s="2240"/>
      <c r="CQ90" s="2240"/>
      <c r="CR90" s="2240"/>
      <c r="CS90" s="2240"/>
      <c r="CT90" s="2240"/>
      <c r="CU90" s="2240"/>
      <c r="CV90" s="2240"/>
      <c r="CW90" s="2240"/>
      <c r="CX90" s="2240"/>
      <c r="CY90" s="2240"/>
      <c r="CZ90" s="2240"/>
      <c r="DA90" s="2240"/>
      <c r="DB90" s="2240"/>
      <c r="DC90" s="2240"/>
      <c r="DD90" s="2240"/>
      <c r="DE90" s="2240"/>
      <c r="DF90" s="2240"/>
      <c r="DG90" s="2240"/>
      <c r="DH90" s="2240"/>
      <c r="DI90" s="2240"/>
      <c r="DJ90" s="2240"/>
      <c r="DK90" s="2240"/>
      <c r="DL90" s="2240"/>
      <c r="DM90" s="2240"/>
    </row>
    <row r="91" spans="1:117" ht="12.75" customHeight="1">
      <c r="A91" s="2231"/>
      <c r="B91" s="3103" t="s">
        <v>2085</v>
      </c>
      <c r="C91" s="2268" t="s">
        <v>2023</v>
      </c>
      <c r="D91" s="2240"/>
      <c r="E91" s="2240"/>
      <c r="F91" s="2240"/>
      <c r="G91" s="2240"/>
      <c r="H91" s="2240"/>
      <c r="I91" s="2240"/>
      <c r="J91" s="2240"/>
      <c r="K91" s="2240"/>
      <c r="L91" s="2240"/>
      <c r="M91" s="2240"/>
      <c r="N91" s="2240"/>
      <c r="O91" s="2240"/>
      <c r="P91" s="2240"/>
      <c r="Q91" s="2240"/>
      <c r="R91" s="2240"/>
      <c r="S91" s="2240"/>
      <c r="T91" s="2240"/>
      <c r="U91" s="2240"/>
      <c r="V91" s="2240"/>
      <c r="W91" s="2240"/>
      <c r="X91" s="2240"/>
      <c r="Y91" s="2240"/>
      <c r="Z91" s="2240"/>
      <c r="AA91" s="2240"/>
      <c r="AB91" s="2240"/>
      <c r="AC91" s="2240"/>
      <c r="AD91" s="2240"/>
      <c r="AE91" s="2240"/>
      <c r="AF91" s="2240"/>
      <c r="AG91" s="2240"/>
      <c r="AH91" s="2240"/>
      <c r="AI91" s="2240"/>
      <c r="AJ91" s="2240"/>
      <c r="AK91" s="2240"/>
      <c r="AL91" s="2240"/>
      <c r="AM91" s="2240"/>
      <c r="AN91" s="2240"/>
      <c r="AO91" s="2240"/>
      <c r="AP91" s="2240"/>
      <c r="AQ91" s="2240"/>
      <c r="AR91" s="2240"/>
      <c r="AS91" s="2240"/>
      <c r="AT91" s="2240"/>
      <c r="AU91" s="2240"/>
      <c r="AV91" s="2240"/>
      <c r="AW91" s="2240"/>
      <c r="AX91" s="2240"/>
      <c r="AY91" s="2240"/>
      <c r="AZ91" s="2240"/>
      <c r="BA91" s="2240"/>
      <c r="BB91" s="2240"/>
      <c r="BC91" s="2240"/>
      <c r="BD91" s="2240"/>
      <c r="BE91" s="2240"/>
      <c r="BF91" s="2240"/>
      <c r="BG91" s="2240"/>
      <c r="BH91" s="2240"/>
      <c r="BI91" s="2240"/>
      <c r="BJ91" s="2240"/>
      <c r="BK91" s="2240"/>
      <c r="BL91" s="2240"/>
      <c r="BM91" s="2240"/>
      <c r="BN91" s="2240"/>
      <c r="BO91" s="2240"/>
      <c r="BP91" s="2240"/>
      <c r="BQ91" s="2240"/>
      <c r="BR91" s="2240"/>
      <c r="BS91" s="2240"/>
      <c r="BT91" s="2240"/>
      <c r="BU91" s="2240"/>
      <c r="BV91" s="2240"/>
      <c r="BW91" s="2240"/>
      <c r="BX91" s="2240"/>
      <c r="BY91" s="2240"/>
      <c r="BZ91" s="2240"/>
      <c r="CA91" s="2240"/>
      <c r="CB91" s="2240"/>
      <c r="CC91" s="2240"/>
      <c r="CD91" s="2240"/>
      <c r="CE91" s="2240"/>
      <c r="CF91" s="2240"/>
      <c r="CG91" s="2240"/>
      <c r="CH91" s="2240"/>
      <c r="CI91" s="2240"/>
      <c r="CJ91" s="2240"/>
      <c r="CK91" s="2240"/>
      <c r="CL91" s="2240"/>
      <c r="CM91" s="2240"/>
      <c r="CN91" s="2240"/>
      <c r="CO91" s="2240"/>
      <c r="CP91" s="2240"/>
      <c r="CQ91" s="2240"/>
      <c r="CR91" s="2240"/>
      <c r="CS91" s="2240"/>
      <c r="CT91" s="2240"/>
      <c r="CU91" s="2240"/>
      <c r="CV91" s="2240"/>
      <c r="CW91" s="2240"/>
      <c r="CX91" s="2240"/>
      <c r="CY91" s="2240"/>
      <c r="CZ91" s="2240"/>
      <c r="DA91" s="2240"/>
      <c r="DB91" s="2240"/>
      <c r="DC91" s="2240"/>
      <c r="DD91" s="2240"/>
      <c r="DE91" s="2240"/>
      <c r="DF91" s="2240"/>
      <c r="DG91" s="2240"/>
      <c r="DH91" s="2240"/>
      <c r="DI91" s="2240"/>
      <c r="DJ91" s="2240"/>
      <c r="DK91" s="2240"/>
      <c r="DL91" s="2240"/>
      <c r="DM91" s="2240"/>
    </row>
    <row r="92" spans="1:117" ht="12.75" customHeight="1">
      <c r="A92" s="2231"/>
      <c r="B92" s="3103" t="s">
        <v>2086</v>
      </c>
      <c r="C92" s="2268" t="s">
        <v>2023</v>
      </c>
      <c r="D92" s="2240"/>
      <c r="E92" s="2240"/>
      <c r="F92" s="2240"/>
      <c r="G92" s="2240"/>
      <c r="H92" s="2240"/>
      <c r="I92" s="2240"/>
      <c r="J92" s="2240"/>
      <c r="K92" s="2240"/>
      <c r="L92" s="2240"/>
      <c r="M92" s="2240"/>
      <c r="N92" s="2240"/>
      <c r="O92" s="2240"/>
      <c r="P92" s="2240"/>
      <c r="Q92" s="2240"/>
      <c r="R92" s="2240"/>
      <c r="S92" s="2240"/>
      <c r="T92" s="2240"/>
      <c r="U92" s="2240"/>
      <c r="V92" s="2240"/>
      <c r="W92" s="2240"/>
      <c r="X92" s="2240"/>
      <c r="Y92" s="2240"/>
      <c r="Z92" s="2240"/>
      <c r="AA92" s="2240"/>
      <c r="AB92" s="2240"/>
      <c r="AC92" s="2240"/>
      <c r="AD92" s="2240"/>
      <c r="AE92" s="2240"/>
      <c r="AF92" s="2240"/>
      <c r="AG92" s="2240"/>
      <c r="AH92" s="2240"/>
      <c r="AI92" s="2240"/>
      <c r="AJ92" s="2240"/>
      <c r="AK92" s="2240"/>
      <c r="AL92" s="2240"/>
      <c r="AM92" s="2240"/>
      <c r="AN92" s="2240"/>
      <c r="AO92" s="2240"/>
      <c r="AP92" s="2240"/>
      <c r="AQ92" s="2240"/>
      <c r="AR92" s="2240"/>
      <c r="AS92" s="2240"/>
      <c r="AT92" s="2240"/>
      <c r="AU92" s="2240"/>
      <c r="AV92" s="2240"/>
      <c r="AW92" s="2240"/>
      <c r="AX92" s="2240"/>
      <c r="AY92" s="2240"/>
      <c r="AZ92" s="2240"/>
      <c r="BA92" s="2240"/>
      <c r="BB92" s="2240"/>
      <c r="BC92" s="2240"/>
      <c r="BD92" s="2240"/>
      <c r="BE92" s="2240"/>
      <c r="BF92" s="2240"/>
      <c r="BG92" s="2240"/>
      <c r="BH92" s="2240"/>
      <c r="BI92" s="2240"/>
      <c r="BJ92" s="2240"/>
      <c r="BK92" s="2240"/>
      <c r="BL92" s="2240"/>
      <c r="BM92" s="2240"/>
      <c r="BN92" s="2240"/>
      <c r="BO92" s="2240"/>
      <c r="BP92" s="2240"/>
      <c r="BQ92" s="2240"/>
      <c r="BR92" s="2240"/>
      <c r="BS92" s="2240"/>
      <c r="BT92" s="2240"/>
      <c r="BU92" s="2240"/>
      <c r="BV92" s="2240"/>
      <c r="BW92" s="2240"/>
      <c r="BX92" s="2240"/>
      <c r="BY92" s="2240"/>
      <c r="BZ92" s="2240"/>
      <c r="CA92" s="2240"/>
      <c r="CB92" s="2240"/>
      <c r="CC92" s="2240"/>
      <c r="CD92" s="2240"/>
      <c r="CE92" s="2240"/>
      <c r="CF92" s="2240"/>
      <c r="CG92" s="2240"/>
      <c r="CH92" s="2240"/>
      <c r="CI92" s="2240"/>
      <c r="CJ92" s="2240"/>
      <c r="CK92" s="2240"/>
      <c r="CL92" s="2240"/>
      <c r="CM92" s="2240"/>
      <c r="CN92" s="2240"/>
      <c r="CO92" s="2240"/>
      <c r="CP92" s="2240"/>
      <c r="CQ92" s="2240"/>
      <c r="CR92" s="2240"/>
      <c r="CS92" s="2240"/>
      <c r="CT92" s="2240"/>
      <c r="CU92" s="2240"/>
      <c r="CV92" s="2240"/>
      <c r="CW92" s="2240"/>
      <c r="CX92" s="2240"/>
      <c r="CY92" s="2240"/>
      <c r="CZ92" s="2240"/>
      <c r="DA92" s="2240"/>
      <c r="DB92" s="2240"/>
      <c r="DC92" s="2240"/>
      <c r="DD92" s="2240"/>
      <c r="DE92" s="2240"/>
      <c r="DF92" s="2240"/>
      <c r="DG92" s="2240"/>
      <c r="DH92" s="2240"/>
      <c r="DI92" s="2240"/>
      <c r="DJ92" s="2240"/>
      <c r="DK92" s="2240"/>
      <c r="DL92" s="2240"/>
      <c r="DM92" s="2240"/>
    </row>
    <row r="93" spans="1:117" ht="12.75" customHeight="1">
      <c r="A93" s="2231"/>
      <c r="B93" s="3103" t="s">
        <v>2087</v>
      </c>
      <c r="C93" s="2268" t="s">
        <v>2023</v>
      </c>
      <c r="D93" s="2240"/>
      <c r="E93" s="2240"/>
      <c r="F93" s="2240"/>
      <c r="G93" s="2240"/>
      <c r="H93" s="2240"/>
      <c r="I93" s="2240"/>
      <c r="J93" s="2240"/>
      <c r="K93" s="2240"/>
      <c r="L93" s="2240"/>
      <c r="M93" s="2240"/>
      <c r="N93" s="2240"/>
      <c r="O93" s="2240"/>
      <c r="P93" s="2240"/>
      <c r="Q93" s="2240"/>
      <c r="R93" s="2240"/>
      <c r="S93" s="2240"/>
      <c r="T93" s="2240"/>
      <c r="U93" s="2240"/>
      <c r="V93" s="2240"/>
      <c r="W93" s="2240"/>
      <c r="X93" s="2240"/>
      <c r="Y93" s="2240"/>
      <c r="Z93" s="2240"/>
      <c r="AA93" s="2240"/>
      <c r="AB93" s="2240"/>
      <c r="AC93" s="2240"/>
      <c r="AD93" s="2240"/>
      <c r="AE93" s="2240"/>
      <c r="AF93" s="2240"/>
      <c r="AG93" s="2240"/>
      <c r="AH93" s="2240"/>
      <c r="AI93" s="2240"/>
      <c r="AJ93" s="2240"/>
      <c r="AK93" s="2240"/>
      <c r="AL93" s="2240"/>
      <c r="AM93" s="2240"/>
      <c r="AN93" s="2240"/>
      <c r="AO93" s="2240"/>
      <c r="AP93" s="2240"/>
      <c r="AQ93" s="2240"/>
      <c r="AR93" s="2240"/>
      <c r="AS93" s="2240"/>
      <c r="AT93" s="2240"/>
      <c r="AU93" s="2240"/>
      <c r="AV93" s="2240"/>
      <c r="AW93" s="2240"/>
      <c r="AX93" s="2240"/>
      <c r="AY93" s="2240"/>
      <c r="AZ93" s="2240"/>
      <c r="BA93" s="2240"/>
      <c r="BB93" s="2240"/>
      <c r="BC93" s="2240"/>
      <c r="BD93" s="2240"/>
      <c r="BE93" s="2240"/>
      <c r="BF93" s="2240"/>
      <c r="BG93" s="2240"/>
      <c r="BH93" s="2240"/>
      <c r="BI93" s="2240"/>
      <c r="BJ93" s="2240"/>
      <c r="BK93" s="2240"/>
      <c r="BL93" s="2240"/>
      <c r="BM93" s="2240"/>
      <c r="BN93" s="2240"/>
      <c r="BO93" s="2240"/>
      <c r="BP93" s="2240"/>
      <c r="BQ93" s="2240"/>
      <c r="BR93" s="2240"/>
      <c r="BS93" s="2240"/>
      <c r="BT93" s="2240"/>
      <c r="BU93" s="2240"/>
      <c r="BV93" s="2240"/>
      <c r="BW93" s="2240"/>
      <c r="BX93" s="2240"/>
      <c r="BY93" s="2240"/>
      <c r="BZ93" s="2240"/>
      <c r="CA93" s="2240"/>
      <c r="CB93" s="2240"/>
      <c r="CC93" s="2240"/>
      <c r="CD93" s="2240"/>
      <c r="CE93" s="2240"/>
      <c r="CF93" s="2240"/>
      <c r="CG93" s="2240"/>
      <c r="CH93" s="2240"/>
      <c r="CI93" s="2240"/>
      <c r="CJ93" s="2240"/>
      <c r="CK93" s="2240"/>
      <c r="CL93" s="2240"/>
      <c r="CM93" s="2240"/>
      <c r="CN93" s="2240"/>
      <c r="CO93" s="2240"/>
      <c r="CP93" s="2240"/>
      <c r="CQ93" s="2240"/>
      <c r="CR93" s="2240"/>
      <c r="CS93" s="2240"/>
      <c r="CT93" s="2240"/>
      <c r="CU93" s="2240"/>
      <c r="CV93" s="2240"/>
      <c r="CW93" s="2240"/>
      <c r="CX93" s="2240"/>
      <c r="CY93" s="2240"/>
      <c r="CZ93" s="2240"/>
      <c r="DA93" s="2240"/>
      <c r="DB93" s="2240"/>
      <c r="DC93" s="2240"/>
      <c r="DD93" s="2240"/>
      <c r="DE93" s="2240"/>
      <c r="DF93" s="2240"/>
      <c r="DG93" s="2240"/>
      <c r="DH93" s="2240"/>
      <c r="DI93" s="2240"/>
      <c r="DJ93" s="2240"/>
      <c r="DK93" s="2240"/>
      <c r="DL93" s="2240"/>
      <c r="DM93" s="2240"/>
    </row>
    <row r="94" spans="1:117" ht="12.75" customHeight="1">
      <c r="A94" s="2231"/>
      <c r="B94" s="3103" t="s">
        <v>2088</v>
      </c>
      <c r="C94" s="2268" t="s">
        <v>2023</v>
      </c>
      <c r="D94" s="2240"/>
      <c r="E94" s="2240"/>
      <c r="F94" s="2240"/>
      <c r="G94" s="2240"/>
      <c r="H94" s="2240"/>
      <c r="I94" s="2240"/>
      <c r="J94" s="2240"/>
      <c r="K94" s="2240"/>
      <c r="L94" s="2240"/>
      <c r="M94" s="2240"/>
      <c r="N94" s="2240"/>
      <c r="O94" s="2240"/>
      <c r="P94" s="2240"/>
      <c r="Q94" s="2240"/>
      <c r="R94" s="2240"/>
      <c r="S94" s="2240"/>
      <c r="T94" s="2240"/>
      <c r="U94" s="2240"/>
      <c r="V94" s="2240"/>
      <c r="W94" s="2240"/>
      <c r="X94" s="2240"/>
      <c r="Y94" s="2240"/>
      <c r="Z94" s="2240"/>
      <c r="AA94" s="2240"/>
      <c r="AB94" s="2240"/>
      <c r="AC94" s="2240"/>
      <c r="AD94" s="2240"/>
      <c r="AE94" s="2240"/>
      <c r="AF94" s="2240"/>
      <c r="AG94" s="2240"/>
      <c r="AH94" s="2240"/>
      <c r="AI94" s="2240"/>
      <c r="AJ94" s="2240"/>
      <c r="AK94" s="2240"/>
      <c r="AL94" s="2240"/>
      <c r="AM94" s="2240"/>
      <c r="AN94" s="2240"/>
      <c r="AO94" s="2240"/>
      <c r="AP94" s="2240"/>
      <c r="AQ94" s="2240"/>
      <c r="AR94" s="2240"/>
      <c r="AS94" s="2240"/>
      <c r="AT94" s="2240"/>
      <c r="AU94" s="2240"/>
      <c r="AV94" s="2240"/>
      <c r="AW94" s="2240"/>
      <c r="AX94" s="2240"/>
      <c r="AY94" s="2240"/>
      <c r="AZ94" s="2240"/>
      <c r="BA94" s="2240"/>
      <c r="BB94" s="2240"/>
      <c r="BC94" s="2240"/>
      <c r="BD94" s="2240"/>
      <c r="BE94" s="2240"/>
      <c r="BF94" s="2240"/>
      <c r="BG94" s="2240"/>
      <c r="BH94" s="2240"/>
      <c r="BI94" s="2240"/>
      <c r="BJ94" s="2240"/>
      <c r="BK94" s="2240"/>
      <c r="BL94" s="2240"/>
      <c r="BM94" s="2240"/>
      <c r="BN94" s="2240"/>
      <c r="BO94" s="2240"/>
      <c r="BP94" s="2240"/>
      <c r="BQ94" s="2240"/>
      <c r="BR94" s="2240"/>
      <c r="BS94" s="2240"/>
      <c r="BT94" s="2240"/>
      <c r="BU94" s="2240"/>
      <c r="BV94" s="2240"/>
      <c r="BW94" s="2240"/>
      <c r="BX94" s="2240"/>
      <c r="BY94" s="2240"/>
      <c r="BZ94" s="2240"/>
      <c r="CA94" s="2240"/>
      <c r="CB94" s="2240"/>
      <c r="CC94" s="2240"/>
      <c r="CD94" s="2240"/>
      <c r="CE94" s="2240"/>
      <c r="CF94" s="2240"/>
      <c r="CG94" s="2240"/>
      <c r="CH94" s="2240"/>
      <c r="CI94" s="2240"/>
      <c r="CJ94" s="2240"/>
      <c r="CK94" s="2240"/>
      <c r="CL94" s="2240"/>
      <c r="CM94" s="2240"/>
      <c r="CN94" s="2240"/>
      <c r="CO94" s="2240"/>
      <c r="CP94" s="2240"/>
      <c r="CQ94" s="2240"/>
      <c r="CR94" s="2240"/>
      <c r="CS94" s="2240"/>
      <c r="CT94" s="2240"/>
      <c r="CU94" s="2240"/>
      <c r="CV94" s="2240"/>
      <c r="CW94" s="2240"/>
      <c r="CX94" s="2240"/>
      <c r="CY94" s="2240"/>
      <c r="CZ94" s="2240"/>
      <c r="DA94" s="2240"/>
      <c r="DB94" s="2240"/>
      <c r="DC94" s="2240"/>
      <c r="DD94" s="2240"/>
      <c r="DE94" s="2240"/>
      <c r="DF94" s="2240"/>
      <c r="DG94" s="2240"/>
      <c r="DH94" s="2240"/>
      <c r="DI94" s="2240"/>
      <c r="DJ94" s="2240"/>
      <c r="DK94" s="2240"/>
      <c r="DL94" s="2240"/>
      <c r="DM94" s="2240"/>
    </row>
    <row r="95" spans="1:117" ht="12.75" customHeight="1">
      <c r="A95" s="2231"/>
      <c r="B95" s="3103" t="s">
        <v>1929</v>
      </c>
      <c r="C95" s="2268" t="s">
        <v>2023</v>
      </c>
      <c r="D95" s="2240"/>
      <c r="E95" s="2240"/>
      <c r="F95" s="2240"/>
      <c r="G95" s="2240"/>
      <c r="H95" s="2240"/>
      <c r="I95" s="2240"/>
      <c r="J95" s="2240"/>
      <c r="K95" s="2240"/>
      <c r="L95" s="2240"/>
      <c r="M95" s="2240"/>
      <c r="N95" s="2240"/>
      <c r="O95" s="2240"/>
      <c r="P95" s="2240"/>
      <c r="Q95" s="2240"/>
      <c r="R95" s="2240"/>
      <c r="S95" s="2240"/>
      <c r="T95" s="2240"/>
      <c r="U95" s="2240"/>
      <c r="V95" s="2240"/>
      <c r="W95" s="2240"/>
      <c r="X95" s="2240"/>
      <c r="Y95" s="2240"/>
      <c r="Z95" s="2240"/>
      <c r="AA95" s="2240"/>
      <c r="AB95" s="2240"/>
      <c r="AC95" s="2240"/>
      <c r="AD95" s="2240"/>
      <c r="AE95" s="2240"/>
      <c r="AF95" s="2240"/>
      <c r="AG95" s="2240"/>
      <c r="AH95" s="2240"/>
      <c r="AI95" s="2240"/>
      <c r="AJ95" s="2240"/>
      <c r="AK95" s="2240"/>
      <c r="AL95" s="2240"/>
      <c r="AM95" s="2240"/>
      <c r="AN95" s="2240"/>
      <c r="AO95" s="2240"/>
      <c r="AP95" s="2240"/>
      <c r="AQ95" s="2240"/>
      <c r="AR95" s="2240"/>
      <c r="AS95" s="2240"/>
      <c r="AT95" s="2240"/>
      <c r="AU95" s="2240"/>
      <c r="AV95" s="2240"/>
      <c r="AW95" s="2240"/>
      <c r="AX95" s="2240"/>
      <c r="AY95" s="2240"/>
      <c r="AZ95" s="2240"/>
      <c r="BA95" s="2240"/>
      <c r="BB95" s="2240"/>
      <c r="BC95" s="2240"/>
      <c r="BD95" s="2240"/>
      <c r="BE95" s="2240"/>
      <c r="BF95" s="2240"/>
      <c r="BG95" s="2240"/>
      <c r="BH95" s="2240"/>
      <c r="BI95" s="2240"/>
      <c r="BJ95" s="2240"/>
      <c r="BK95" s="2240"/>
      <c r="BL95" s="2240"/>
      <c r="BM95" s="2240"/>
      <c r="BN95" s="2240"/>
      <c r="BO95" s="2240"/>
      <c r="BP95" s="2240"/>
      <c r="BQ95" s="2240"/>
      <c r="BR95" s="2240"/>
      <c r="BS95" s="2240"/>
      <c r="BT95" s="2240"/>
      <c r="BU95" s="2240"/>
      <c r="BV95" s="2240"/>
      <c r="BW95" s="2240"/>
      <c r="BX95" s="2240"/>
      <c r="BY95" s="2240"/>
      <c r="BZ95" s="2240"/>
      <c r="CA95" s="2240"/>
      <c r="CB95" s="2240"/>
      <c r="CC95" s="2240"/>
      <c r="CD95" s="2240"/>
      <c r="CE95" s="2240"/>
      <c r="CF95" s="2240"/>
      <c r="CG95" s="2240"/>
      <c r="CH95" s="2240"/>
      <c r="CI95" s="2240"/>
      <c r="CJ95" s="2240"/>
      <c r="CK95" s="2240"/>
      <c r="CL95" s="2240"/>
      <c r="CM95" s="2240"/>
      <c r="CN95" s="2240"/>
      <c r="CO95" s="2240"/>
      <c r="CP95" s="2240"/>
      <c r="CQ95" s="2240"/>
      <c r="CR95" s="2240"/>
      <c r="CS95" s="2240"/>
      <c r="CT95" s="2240"/>
      <c r="CU95" s="2240"/>
      <c r="CV95" s="2240"/>
      <c r="CW95" s="2240"/>
      <c r="CX95" s="2240"/>
      <c r="CY95" s="2240"/>
      <c r="CZ95" s="2240"/>
      <c r="DA95" s="2240"/>
      <c r="DB95" s="2240"/>
      <c r="DC95" s="2240"/>
      <c r="DD95" s="2240"/>
      <c r="DE95" s="2240"/>
      <c r="DF95" s="2240"/>
      <c r="DG95" s="2240"/>
      <c r="DH95" s="2240"/>
      <c r="DI95" s="2240"/>
      <c r="DJ95" s="2240"/>
      <c r="DK95" s="2240"/>
      <c r="DL95" s="2240"/>
      <c r="DM95" s="2240"/>
    </row>
    <row r="96" spans="1:117" ht="12.75" customHeight="1">
      <c r="A96" s="2231"/>
      <c r="B96" s="3103" t="s">
        <v>2089</v>
      </c>
      <c r="C96" s="2268" t="s">
        <v>2023</v>
      </c>
      <c r="D96" s="2240"/>
      <c r="E96" s="2240"/>
      <c r="F96" s="2240"/>
      <c r="G96" s="2240"/>
      <c r="H96" s="2240"/>
      <c r="I96" s="2240"/>
      <c r="J96" s="2240"/>
      <c r="K96" s="2240"/>
      <c r="L96" s="2240"/>
      <c r="M96" s="2240"/>
      <c r="N96" s="2240"/>
      <c r="O96" s="2240"/>
      <c r="P96" s="2240"/>
      <c r="Q96" s="2240"/>
      <c r="R96" s="2240"/>
      <c r="S96" s="2240"/>
      <c r="T96" s="2240"/>
      <c r="U96" s="2240"/>
      <c r="V96" s="2240"/>
      <c r="W96" s="2240"/>
      <c r="X96" s="2240"/>
      <c r="Y96" s="2240"/>
      <c r="Z96" s="2240"/>
      <c r="AA96" s="2240"/>
      <c r="AB96" s="2240"/>
      <c r="AC96" s="2240"/>
      <c r="AD96" s="2240"/>
      <c r="AE96" s="2240"/>
      <c r="AF96" s="2240"/>
      <c r="AG96" s="2240"/>
      <c r="AH96" s="2240"/>
      <c r="AI96" s="2240"/>
      <c r="AJ96" s="2240"/>
      <c r="AK96" s="2240"/>
      <c r="AL96" s="2240"/>
      <c r="AM96" s="2240"/>
      <c r="AN96" s="2240"/>
      <c r="AO96" s="2240"/>
      <c r="AP96" s="2240"/>
      <c r="AQ96" s="2240"/>
      <c r="AR96" s="2240"/>
      <c r="AS96" s="2240"/>
      <c r="AT96" s="2240"/>
      <c r="AU96" s="2240"/>
      <c r="AV96" s="2240"/>
      <c r="AW96" s="2240"/>
      <c r="AX96" s="2240"/>
      <c r="AY96" s="2240"/>
      <c r="AZ96" s="2240"/>
      <c r="BA96" s="2240"/>
      <c r="BB96" s="2240"/>
      <c r="BC96" s="2240"/>
      <c r="BD96" s="2240"/>
      <c r="BE96" s="2240"/>
      <c r="BF96" s="2240"/>
      <c r="BG96" s="2240"/>
      <c r="BH96" s="2240"/>
      <c r="BI96" s="2240"/>
      <c r="BJ96" s="2240"/>
      <c r="BK96" s="2240"/>
      <c r="BL96" s="2240"/>
      <c r="BM96" s="2240"/>
      <c r="BN96" s="2240"/>
      <c r="BO96" s="2240"/>
      <c r="BP96" s="2240"/>
      <c r="BQ96" s="2240"/>
      <c r="BR96" s="2240"/>
      <c r="BS96" s="2240"/>
      <c r="BT96" s="2240"/>
      <c r="BU96" s="2240"/>
      <c r="BV96" s="2240"/>
      <c r="BW96" s="2240"/>
      <c r="BX96" s="2240"/>
      <c r="BY96" s="2240"/>
      <c r="BZ96" s="2240"/>
      <c r="CA96" s="2240"/>
      <c r="CB96" s="2240"/>
      <c r="CC96" s="2240"/>
      <c r="CD96" s="2240"/>
      <c r="CE96" s="2240"/>
      <c r="CF96" s="2240"/>
      <c r="CG96" s="2240"/>
      <c r="CH96" s="2240"/>
      <c r="CI96" s="2240"/>
      <c r="CJ96" s="2240"/>
      <c r="CK96" s="2240"/>
      <c r="CL96" s="2240"/>
      <c r="CM96" s="2240"/>
      <c r="CN96" s="2240"/>
      <c r="CO96" s="2240"/>
      <c r="CP96" s="2240"/>
      <c r="CQ96" s="2240"/>
      <c r="CR96" s="2240"/>
      <c r="CS96" s="2240"/>
      <c r="CT96" s="2240"/>
      <c r="CU96" s="2240"/>
      <c r="CV96" s="2240"/>
      <c r="CW96" s="2240"/>
      <c r="CX96" s="2240"/>
      <c r="CY96" s="2240"/>
      <c r="CZ96" s="2240"/>
      <c r="DA96" s="2240"/>
      <c r="DB96" s="2240"/>
      <c r="DC96" s="2240"/>
      <c r="DD96" s="2240"/>
      <c r="DE96" s="2240"/>
      <c r="DF96" s="2240"/>
      <c r="DG96" s="2240"/>
      <c r="DH96" s="2240"/>
      <c r="DI96" s="2240"/>
      <c r="DJ96" s="2240"/>
      <c r="DK96" s="2240"/>
      <c r="DL96" s="2240"/>
      <c r="DM96" s="2240"/>
    </row>
    <row r="97" spans="1:117" ht="12.75" customHeight="1">
      <c r="A97" s="2231"/>
      <c r="B97" s="3103" t="s">
        <v>2090</v>
      </c>
      <c r="C97" s="2268" t="s">
        <v>2023</v>
      </c>
      <c r="D97" s="2240"/>
      <c r="E97" s="2240"/>
      <c r="F97" s="2240"/>
      <c r="G97" s="2240"/>
      <c r="H97" s="2240"/>
      <c r="I97" s="2240"/>
      <c r="J97" s="2240"/>
      <c r="K97" s="2240"/>
      <c r="L97" s="2240"/>
      <c r="M97" s="2240"/>
      <c r="N97" s="2240"/>
      <c r="O97" s="2240"/>
      <c r="P97" s="2240"/>
      <c r="Q97" s="2240"/>
      <c r="R97" s="2240"/>
      <c r="S97" s="2240"/>
      <c r="T97" s="2240"/>
      <c r="U97" s="2240"/>
      <c r="V97" s="2240"/>
      <c r="W97" s="2240"/>
      <c r="X97" s="2240"/>
      <c r="Y97" s="2240"/>
      <c r="Z97" s="2240"/>
      <c r="AA97" s="2240"/>
      <c r="AB97" s="2240"/>
      <c r="AC97" s="2240"/>
      <c r="AD97" s="2240"/>
      <c r="AE97" s="2240"/>
      <c r="AF97" s="2240"/>
      <c r="AG97" s="2240"/>
      <c r="AH97" s="2240"/>
      <c r="AI97" s="2240"/>
      <c r="AJ97" s="2240"/>
      <c r="AK97" s="2240"/>
      <c r="AL97" s="2240"/>
      <c r="AM97" s="2240"/>
      <c r="AN97" s="2240"/>
      <c r="AO97" s="2240"/>
      <c r="AP97" s="2240"/>
      <c r="AQ97" s="2240"/>
      <c r="AR97" s="2240"/>
      <c r="AS97" s="2240"/>
      <c r="AT97" s="2240"/>
      <c r="AU97" s="2240"/>
      <c r="AV97" s="2240"/>
      <c r="AW97" s="2240"/>
      <c r="AX97" s="2240"/>
      <c r="AY97" s="2240"/>
      <c r="AZ97" s="2240"/>
      <c r="BA97" s="2240"/>
      <c r="BB97" s="2240"/>
      <c r="BC97" s="2240"/>
      <c r="BD97" s="2240"/>
      <c r="BE97" s="2240"/>
      <c r="BF97" s="2240"/>
      <c r="BG97" s="2240"/>
      <c r="BH97" s="2240"/>
      <c r="BI97" s="2240"/>
      <c r="BJ97" s="2240"/>
      <c r="BK97" s="2240"/>
      <c r="BL97" s="2240"/>
      <c r="BM97" s="2240"/>
      <c r="BN97" s="2240"/>
      <c r="BO97" s="2240"/>
      <c r="BP97" s="2240"/>
      <c r="BQ97" s="2240"/>
      <c r="BR97" s="2240"/>
      <c r="BS97" s="2240"/>
      <c r="BT97" s="2240"/>
      <c r="BU97" s="2240"/>
      <c r="BV97" s="2240"/>
      <c r="BW97" s="2240"/>
      <c r="BX97" s="2240"/>
      <c r="BY97" s="2240"/>
      <c r="BZ97" s="2240"/>
      <c r="CA97" s="2240"/>
      <c r="CB97" s="2240"/>
      <c r="CC97" s="2240"/>
      <c r="CD97" s="2240"/>
      <c r="CE97" s="2240"/>
      <c r="CF97" s="2240"/>
      <c r="CG97" s="2240"/>
      <c r="CH97" s="2240"/>
      <c r="CI97" s="2240"/>
      <c r="CJ97" s="2240"/>
      <c r="CK97" s="2240"/>
      <c r="CL97" s="2240"/>
      <c r="CM97" s="2240"/>
      <c r="CN97" s="2240"/>
      <c r="CO97" s="2240"/>
      <c r="CP97" s="2240"/>
      <c r="CQ97" s="2240"/>
      <c r="CR97" s="2240"/>
      <c r="CS97" s="2240"/>
      <c r="CT97" s="2240"/>
      <c r="CU97" s="2240"/>
      <c r="CV97" s="2240"/>
      <c r="CW97" s="2240"/>
      <c r="CX97" s="2240"/>
      <c r="CY97" s="2240"/>
      <c r="CZ97" s="2240"/>
      <c r="DA97" s="2240"/>
      <c r="DB97" s="2240"/>
      <c r="DC97" s="2240"/>
      <c r="DD97" s="2240"/>
      <c r="DE97" s="2240"/>
      <c r="DF97" s="2240"/>
      <c r="DG97" s="2240"/>
      <c r="DH97" s="2240"/>
      <c r="DI97" s="2240"/>
      <c r="DJ97" s="2240"/>
      <c r="DK97" s="2240"/>
      <c r="DL97" s="2240"/>
      <c r="DM97" s="2240"/>
    </row>
    <row r="98" spans="1:117" ht="12.75" customHeight="1">
      <c r="A98" s="2231"/>
      <c r="B98" s="3103" t="s">
        <v>2091</v>
      </c>
      <c r="C98" s="2268" t="s">
        <v>2023</v>
      </c>
      <c r="D98" s="2240"/>
      <c r="E98" s="2240"/>
      <c r="F98" s="2240"/>
      <c r="G98" s="2240"/>
      <c r="H98" s="2240"/>
      <c r="I98" s="2240"/>
      <c r="J98" s="2240"/>
      <c r="K98" s="2240"/>
      <c r="L98" s="2240"/>
      <c r="M98" s="2240"/>
      <c r="N98" s="2240"/>
      <c r="O98" s="2240"/>
      <c r="P98" s="2240"/>
      <c r="Q98" s="2240"/>
      <c r="R98" s="2240"/>
      <c r="S98" s="2240"/>
      <c r="T98" s="2240"/>
      <c r="U98" s="2240"/>
      <c r="V98" s="2240"/>
      <c r="W98" s="2240"/>
      <c r="X98" s="2240"/>
      <c r="Y98" s="2240"/>
      <c r="Z98" s="2240"/>
      <c r="AA98" s="2240"/>
      <c r="AB98" s="2240"/>
      <c r="AC98" s="2240"/>
      <c r="AD98" s="2240"/>
      <c r="AE98" s="2240"/>
      <c r="AF98" s="2240"/>
      <c r="AG98" s="2240"/>
      <c r="AH98" s="2240"/>
      <c r="AI98" s="2240"/>
      <c r="AJ98" s="2240"/>
      <c r="AK98" s="2240"/>
      <c r="AL98" s="2240"/>
      <c r="AM98" s="2240"/>
      <c r="AN98" s="2240"/>
      <c r="AO98" s="2240"/>
      <c r="AP98" s="2240"/>
      <c r="AQ98" s="2240"/>
      <c r="AR98" s="2240"/>
      <c r="AS98" s="2240"/>
      <c r="AT98" s="2240"/>
      <c r="AU98" s="2240"/>
      <c r="AV98" s="2240"/>
      <c r="AW98" s="2240"/>
      <c r="AX98" s="2240"/>
      <c r="AY98" s="2240"/>
      <c r="AZ98" s="2240"/>
      <c r="BA98" s="2240"/>
      <c r="BB98" s="2240"/>
      <c r="BC98" s="2240"/>
      <c r="BD98" s="2240"/>
      <c r="BE98" s="2240"/>
      <c r="BF98" s="2240"/>
      <c r="BG98" s="2240"/>
      <c r="BH98" s="2240"/>
      <c r="BI98" s="2240"/>
      <c r="BJ98" s="2240"/>
      <c r="BK98" s="2240"/>
      <c r="BL98" s="2240"/>
      <c r="BM98" s="2240"/>
      <c r="BN98" s="2240"/>
      <c r="BO98" s="2240"/>
      <c r="BP98" s="2240"/>
      <c r="BQ98" s="2240"/>
      <c r="BR98" s="2240"/>
      <c r="BS98" s="2240"/>
      <c r="BT98" s="2240"/>
      <c r="BU98" s="2240"/>
      <c r="BV98" s="2240"/>
      <c r="BW98" s="2240"/>
      <c r="BX98" s="2240"/>
      <c r="BY98" s="2240"/>
      <c r="BZ98" s="2240"/>
      <c r="CA98" s="2240"/>
      <c r="CB98" s="2240"/>
      <c r="CC98" s="2240"/>
      <c r="CD98" s="2240"/>
      <c r="CE98" s="2240"/>
      <c r="CF98" s="2240"/>
      <c r="CG98" s="2240"/>
      <c r="CH98" s="2240"/>
      <c r="CI98" s="2240"/>
      <c r="CJ98" s="2240"/>
      <c r="CK98" s="2240"/>
      <c r="CL98" s="2240"/>
      <c r="CM98" s="2240"/>
      <c r="CN98" s="2240"/>
      <c r="CO98" s="2240"/>
      <c r="CP98" s="2240"/>
      <c r="CQ98" s="2240"/>
      <c r="CR98" s="2240"/>
      <c r="CS98" s="2240"/>
      <c r="CT98" s="2240"/>
      <c r="CU98" s="2240"/>
      <c r="CV98" s="2240"/>
      <c r="CW98" s="2240"/>
      <c r="CX98" s="2240"/>
      <c r="CY98" s="2240"/>
      <c r="CZ98" s="2240"/>
      <c r="DA98" s="2240"/>
      <c r="DB98" s="2240"/>
      <c r="DC98" s="2240"/>
      <c r="DD98" s="2240"/>
      <c r="DE98" s="2240"/>
      <c r="DF98" s="2240"/>
      <c r="DG98" s="2240"/>
      <c r="DH98" s="2240"/>
      <c r="DI98" s="2240"/>
      <c r="DJ98" s="2240"/>
      <c r="DK98" s="2240"/>
      <c r="DL98" s="2240"/>
      <c r="DM98" s="2240"/>
    </row>
    <row r="99" spans="1:117" ht="12.75" customHeight="1">
      <c r="A99" s="2231"/>
      <c r="B99" s="3103" t="s">
        <v>2092</v>
      </c>
      <c r="C99" s="2268" t="s">
        <v>2023</v>
      </c>
      <c r="D99" s="2240"/>
      <c r="E99" s="2240"/>
      <c r="F99" s="2240"/>
      <c r="G99" s="2240"/>
      <c r="H99" s="2240"/>
      <c r="I99" s="2240"/>
      <c r="J99" s="2240"/>
      <c r="K99" s="2240"/>
      <c r="L99" s="2240"/>
      <c r="M99" s="2240"/>
      <c r="N99" s="2240"/>
      <c r="O99" s="2240"/>
      <c r="P99" s="2240"/>
      <c r="Q99" s="2240"/>
      <c r="R99" s="2240"/>
      <c r="S99" s="2240"/>
      <c r="T99" s="2240"/>
      <c r="U99" s="2240"/>
      <c r="V99" s="2240"/>
      <c r="W99" s="2240"/>
      <c r="X99" s="2240"/>
      <c r="Y99" s="2240"/>
      <c r="Z99" s="2240"/>
      <c r="AA99" s="2240"/>
      <c r="AB99" s="2240"/>
      <c r="AC99" s="2240"/>
      <c r="AD99" s="2240"/>
      <c r="AE99" s="2240"/>
      <c r="AF99" s="2240"/>
      <c r="AG99" s="2240"/>
      <c r="AH99" s="2240"/>
      <c r="AI99" s="2240"/>
      <c r="AJ99" s="2240"/>
      <c r="AK99" s="2240"/>
      <c r="AL99" s="2240"/>
      <c r="AM99" s="2240"/>
      <c r="AN99" s="2240"/>
      <c r="AO99" s="2240"/>
      <c r="AP99" s="2240"/>
      <c r="AQ99" s="2240"/>
      <c r="AR99" s="2240"/>
      <c r="AS99" s="2240"/>
      <c r="AT99" s="2240"/>
      <c r="AU99" s="2240"/>
      <c r="AV99" s="2240"/>
      <c r="AW99" s="2240"/>
      <c r="AX99" s="2240"/>
      <c r="AY99" s="2240"/>
      <c r="AZ99" s="2240"/>
      <c r="BA99" s="2240"/>
      <c r="BB99" s="2240"/>
      <c r="BC99" s="2240"/>
      <c r="BD99" s="2240"/>
      <c r="BE99" s="2240"/>
      <c r="BF99" s="2240"/>
      <c r="BG99" s="2240"/>
      <c r="BH99" s="2240"/>
      <c r="BI99" s="2240"/>
      <c r="BJ99" s="2240"/>
      <c r="BK99" s="2240"/>
      <c r="BL99" s="2240"/>
      <c r="BM99" s="2240"/>
      <c r="BN99" s="2240"/>
      <c r="BO99" s="2240"/>
      <c r="BP99" s="2240"/>
      <c r="BQ99" s="2240"/>
      <c r="BR99" s="2240"/>
      <c r="BS99" s="2240"/>
      <c r="BT99" s="2240"/>
      <c r="BU99" s="2240"/>
      <c r="BV99" s="2240"/>
      <c r="BW99" s="2240"/>
      <c r="BX99" s="2240"/>
      <c r="BY99" s="2240"/>
      <c r="BZ99" s="2240"/>
      <c r="CA99" s="2240"/>
      <c r="CB99" s="2240"/>
      <c r="CC99" s="2240"/>
      <c r="CD99" s="2240"/>
      <c r="CE99" s="2240"/>
      <c r="CF99" s="2240"/>
      <c r="CG99" s="2240"/>
      <c r="CH99" s="2240"/>
      <c r="CI99" s="2240"/>
      <c r="CJ99" s="2240"/>
      <c r="CK99" s="2240"/>
      <c r="CL99" s="2240"/>
      <c r="CM99" s="2240"/>
      <c r="CN99" s="2240"/>
      <c r="CO99" s="2240"/>
      <c r="CP99" s="2240"/>
      <c r="CQ99" s="2240"/>
      <c r="CR99" s="2240"/>
      <c r="CS99" s="2240"/>
      <c r="CT99" s="2240"/>
      <c r="CU99" s="2240"/>
      <c r="CV99" s="2240"/>
      <c r="CW99" s="2240"/>
      <c r="CX99" s="2240"/>
      <c r="CY99" s="2240"/>
      <c r="CZ99" s="2240"/>
      <c r="DA99" s="2240"/>
      <c r="DB99" s="2240"/>
      <c r="DC99" s="2240"/>
      <c r="DD99" s="2240"/>
      <c r="DE99" s="2240"/>
      <c r="DF99" s="2240"/>
      <c r="DG99" s="2240"/>
      <c r="DH99" s="2240"/>
      <c r="DI99" s="2240"/>
      <c r="DJ99" s="2240"/>
      <c r="DK99" s="2240"/>
      <c r="DL99" s="2240"/>
      <c r="DM99" s="2240"/>
    </row>
    <row r="100" spans="1:117" ht="12.75" customHeight="1">
      <c r="A100" s="2231"/>
      <c r="B100" s="3103" t="s">
        <v>2093</v>
      </c>
      <c r="C100" s="2268" t="s">
        <v>2023</v>
      </c>
      <c r="D100" s="2240"/>
      <c r="E100" s="2240"/>
      <c r="F100" s="2240"/>
      <c r="G100" s="2240"/>
      <c r="H100" s="2240"/>
      <c r="I100" s="2240"/>
      <c r="J100" s="2240"/>
      <c r="K100" s="2240"/>
      <c r="L100" s="2240"/>
      <c r="M100" s="2240"/>
      <c r="N100" s="2240"/>
      <c r="O100" s="2240"/>
      <c r="P100" s="2240"/>
      <c r="Q100" s="2240"/>
      <c r="R100" s="2240"/>
      <c r="S100" s="2240"/>
      <c r="T100" s="2240"/>
      <c r="U100" s="2240"/>
      <c r="V100" s="2240"/>
      <c r="W100" s="2240"/>
      <c r="X100" s="2240"/>
      <c r="Y100" s="2240"/>
      <c r="Z100" s="2240"/>
      <c r="AA100" s="2240"/>
      <c r="AB100" s="2240"/>
      <c r="AC100" s="2240"/>
      <c r="AD100" s="2240"/>
      <c r="AE100" s="2240"/>
      <c r="AF100" s="2240"/>
      <c r="AG100" s="2240"/>
      <c r="AH100" s="2240"/>
      <c r="AI100" s="2240"/>
      <c r="AJ100" s="2240"/>
      <c r="AK100" s="2240"/>
      <c r="AL100" s="2240"/>
      <c r="AM100" s="2240"/>
      <c r="AN100" s="2240"/>
      <c r="AO100" s="2240"/>
      <c r="AP100" s="2240"/>
      <c r="AQ100" s="2240"/>
      <c r="AR100" s="2240"/>
      <c r="AS100" s="2240"/>
      <c r="AT100" s="2240"/>
      <c r="AU100" s="2240"/>
      <c r="AV100" s="2240"/>
      <c r="AW100" s="2240"/>
      <c r="AX100" s="2240"/>
      <c r="AY100" s="2240"/>
      <c r="AZ100" s="2240"/>
      <c r="BA100" s="2240"/>
      <c r="BB100" s="2240"/>
      <c r="BC100" s="2240"/>
      <c r="BD100" s="2240"/>
      <c r="BE100" s="2240"/>
      <c r="BF100" s="2240"/>
      <c r="BG100" s="2240"/>
      <c r="BH100" s="2240"/>
      <c r="BI100" s="2240"/>
      <c r="BJ100" s="2240"/>
      <c r="BK100" s="2240"/>
      <c r="BL100" s="2240"/>
      <c r="BM100" s="2240"/>
      <c r="BN100" s="2240"/>
      <c r="BO100" s="2240"/>
      <c r="BP100" s="2240"/>
      <c r="BQ100" s="2240"/>
      <c r="BR100" s="2240"/>
      <c r="BS100" s="2240"/>
      <c r="BT100" s="2240"/>
      <c r="BU100" s="2240"/>
      <c r="BV100" s="2240"/>
      <c r="BW100" s="2240"/>
      <c r="BX100" s="2240"/>
      <c r="BY100" s="2240"/>
      <c r="BZ100" s="2240"/>
      <c r="CA100" s="2240"/>
      <c r="CB100" s="2240"/>
      <c r="CC100" s="2240"/>
      <c r="CD100" s="2240"/>
      <c r="CE100" s="2240"/>
      <c r="CF100" s="2240"/>
      <c r="CG100" s="2240"/>
      <c r="CH100" s="2240"/>
      <c r="CI100" s="2240"/>
      <c r="CJ100" s="2240"/>
      <c r="CK100" s="2240"/>
      <c r="CL100" s="2240"/>
      <c r="CM100" s="2240"/>
      <c r="CN100" s="2240"/>
      <c r="CO100" s="2240"/>
      <c r="CP100" s="2240"/>
      <c r="CQ100" s="2240"/>
      <c r="CR100" s="2240"/>
      <c r="CS100" s="2240"/>
      <c r="CT100" s="2240"/>
      <c r="CU100" s="2240"/>
      <c r="CV100" s="2240"/>
      <c r="CW100" s="2240"/>
      <c r="CX100" s="2240"/>
      <c r="CY100" s="2240"/>
      <c r="CZ100" s="2240"/>
      <c r="DA100" s="2240"/>
      <c r="DB100" s="2240"/>
      <c r="DC100" s="2240"/>
      <c r="DD100" s="2240"/>
      <c r="DE100" s="2240"/>
      <c r="DF100" s="2240"/>
      <c r="DG100" s="2240"/>
      <c r="DH100" s="2240"/>
      <c r="DI100" s="2240"/>
      <c r="DJ100" s="2240"/>
      <c r="DK100" s="2240"/>
      <c r="DL100" s="2240"/>
      <c r="DM100" s="2240"/>
    </row>
    <row r="101" spans="1:117" ht="12.75" customHeight="1">
      <c r="A101" s="2231"/>
      <c r="B101" s="3103" t="s">
        <v>2094</v>
      </c>
      <c r="C101" s="2268" t="s">
        <v>2023</v>
      </c>
      <c r="D101" s="2240"/>
      <c r="E101" s="2240"/>
      <c r="F101" s="2240"/>
      <c r="G101" s="2240"/>
      <c r="H101" s="2240"/>
      <c r="I101" s="2240"/>
      <c r="J101" s="2240"/>
      <c r="K101" s="2240"/>
      <c r="L101" s="2240"/>
      <c r="M101" s="2240"/>
      <c r="N101" s="2240"/>
      <c r="O101" s="2240"/>
      <c r="P101" s="2240"/>
      <c r="Q101" s="2240"/>
      <c r="R101" s="2240"/>
      <c r="S101" s="2240"/>
      <c r="T101" s="2240"/>
      <c r="U101" s="2240"/>
      <c r="V101" s="2240"/>
      <c r="W101" s="2240"/>
      <c r="X101" s="2240"/>
      <c r="Y101" s="2240"/>
      <c r="Z101" s="2240"/>
      <c r="AA101" s="2240"/>
      <c r="AB101" s="2240"/>
      <c r="AC101" s="2240"/>
      <c r="AD101" s="2240"/>
      <c r="AE101" s="2240"/>
      <c r="AF101" s="2240"/>
      <c r="AG101" s="2240"/>
      <c r="AH101" s="2240"/>
      <c r="AI101" s="2240"/>
      <c r="AJ101" s="2240"/>
      <c r="AK101" s="2240"/>
      <c r="AL101" s="2240"/>
      <c r="AM101" s="2240"/>
      <c r="AN101" s="2240"/>
      <c r="AO101" s="2240"/>
      <c r="AP101" s="2240"/>
      <c r="AQ101" s="2240"/>
      <c r="AR101" s="2240"/>
      <c r="AS101" s="2240"/>
      <c r="AT101" s="2240"/>
      <c r="AU101" s="2240"/>
      <c r="AV101" s="2240"/>
      <c r="AW101" s="2240"/>
      <c r="AX101" s="2240"/>
      <c r="AY101" s="2240"/>
      <c r="AZ101" s="2240"/>
      <c r="BA101" s="2240"/>
      <c r="BB101" s="2240"/>
      <c r="BC101" s="2240"/>
      <c r="BD101" s="2240"/>
      <c r="BE101" s="2240"/>
      <c r="BF101" s="2240"/>
      <c r="BG101" s="2240"/>
      <c r="BH101" s="2240"/>
      <c r="BI101" s="2240"/>
      <c r="BJ101" s="2240"/>
      <c r="BK101" s="2240"/>
      <c r="BL101" s="2240"/>
      <c r="BM101" s="2240"/>
      <c r="BN101" s="2240"/>
      <c r="BO101" s="2240"/>
      <c r="BP101" s="2240"/>
      <c r="BQ101" s="2240"/>
      <c r="BR101" s="2240"/>
      <c r="BS101" s="2240"/>
      <c r="BT101" s="2240"/>
      <c r="BU101" s="2240"/>
      <c r="BV101" s="2240"/>
      <c r="BW101" s="2240"/>
      <c r="BX101" s="2240"/>
      <c r="BY101" s="2240"/>
      <c r="BZ101" s="2240"/>
      <c r="CA101" s="2240"/>
      <c r="CB101" s="2240"/>
      <c r="CC101" s="2240"/>
      <c r="CD101" s="2240"/>
      <c r="CE101" s="2240"/>
      <c r="CF101" s="2240"/>
      <c r="CG101" s="2240"/>
      <c r="CH101" s="2240"/>
      <c r="CI101" s="2240"/>
      <c r="CJ101" s="2240"/>
      <c r="CK101" s="2240"/>
      <c r="CL101" s="2240"/>
      <c r="CM101" s="2240"/>
      <c r="CN101" s="2240"/>
      <c r="CO101" s="2240"/>
      <c r="CP101" s="2240"/>
      <c r="CQ101" s="2240"/>
      <c r="CR101" s="2240"/>
      <c r="CS101" s="2240"/>
      <c r="CT101" s="2240"/>
      <c r="CU101" s="2240"/>
      <c r="CV101" s="2240"/>
      <c r="CW101" s="2240"/>
      <c r="CX101" s="2240"/>
      <c r="CY101" s="2240"/>
      <c r="CZ101" s="2240"/>
      <c r="DA101" s="2240"/>
      <c r="DB101" s="2240"/>
      <c r="DC101" s="2240"/>
      <c r="DD101" s="2240"/>
      <c r="DE101" s="2240"/>
      <c r="DF101" s="2240"/>
      <c r="DG101" s="2240"/>
      <c r="DH101" s="2240"/>
      <c r="DI101" s="2240"/>
      <c r="DJ101" s="2240"/>
      <c r="DK101" s="2240"/>
      <c r="DL101" s="2240"/>
      <c r="DM101" s="2240"/>
    </row>
    <row r="102" spans="1:117" ht="12.75" customHeight="1">
      <c r="A102" s="2231"/>
      <c r="B102" s="3103" t="s">
        <v>2095</v>
      </c>
      <c r="C102" s="2268" t="s">
        <v>2023</v>
      </c>
      <c r="D102" s="2240"/>
      <c r="E102" s="2240"/>
      <c r="F102" s="2240"/>
      <c r="G102" s="2240"/>
      <c r="H102" s="2240"/>
      <c r="I102" s="2240"/>
      <c r="J102" s="2240"/>
      <c r="K102" s="2240"/>
      <c r="L102" s="2240"/>
      <c r="M102" s="2240"/>
      <c r="N102" s="2240"/>
      <c r="O102" s="2240"/>
      <c r="P102" s="2240"/>
      <c r="Q102" s="2240"/>
      <c r="R102" s="2240"/>
      <c r="S102" s="2240"/>
      <c r="T102" s="2240"/>
      <c r="U102" s="2240"/>
      <c r="V102" s="2240"/>
      <c r="W102" s="2240"/>
      <c r="X102" s="2240"/>
      <c r="Y102" s="2240"/>
      <c r="Z102" s="2240"/>
      <c r="AA102" s="2240"/>
      <c r="AB102" s="2240"/>
      <c r="AC102" s="2240"/>
      <c r="AD102" s="2240"/>
      <c r="AE102" s="2240"/>
      <c r="AF102" s="2240"/>
      <c r="AG102" s="2240"/>
      <c r="AH102" s="2240"/>
      <c r="AI102" s="2240"/>
      <c r="AJ102" s="2240"/>
      <c r="AK102" s="2240"/>
      <c r="AL102" s="2240"/>
      <c r="AM102" s="2240"/>
      <c r="AN102" s="2240"/>
      <c r="AO102" s="2240"/>
      <c r="AP102" s="2240"/>
      <c r="AQ102" s="2240"/>
      <c r="AR102" s="2240"/>
      <c r="AS102" s="2240"/>
      <c r="AT102" s="2240"/>
      <c r="AU102" s="2240"/>
      <c r="AV102" s="2240"/>
      <c r="AW102" s="2240"/>
      <c r="AX102" s="2240"/>
      <c r="AY102" s="2240"/>
      <c r="AZ102" s="2240"/>
      <c r="BA102" s="2240"/>
      <c r="BB102" s="2240"/>
      <c r="BC102" s="2240"/>
      <c r="BD102" s="2240"/>
      <c r="BE102" s="2240"/>
      <c r="BF102" s="2240"/>
      <c r="BG102" s="2240"/>
      <c r="BH102" s="2240"/>
      <c r="BI102" s="2240"/>
      <c r="BJ102" s="2240"/>
      <c r="BK102" s="2240"/>
      <c r="BL102" s="2240"/>
      <c r="BM102" s="2240"/>
      <c r="BN102" s="2240"/>
      <c r="BO102" s="2240"/>
      <c r="BP102" s="2240"/>
      <c r="BQ102" s="2240"/>
      <c r="BR102" s="2240"/>
      <c r="BS102" s="2240"/>
      <c r="BT102" s="2240"/>
      <c r="BU102" s="2240"/>
      <c r="BV102" s="2240"/>
      <c r="BW102" s="2240"/>
      <c r="BX102" s="2240"/>
      <c r="BY102" s="2240"/>
      <c r="BZ102" s="2240"/>
      <c r="CA102" s="2240"/>
      <c r="CB102" s="2240"/>
      <c r="CC102" s="2240"/>
      <c r="CD102" s="2240"/>
      <c r="CE102" s="2240"/>
      <c r="CF102" s="2240"/>
      <c r="CG102" s="2240"/>
      <c r="CH102" s="2240"/>
      <c r="CI102" s="2240"/>
      <c r="CJ102" s="2240"/>
      <c r="CK102" s="2240"/>
      <c r="CL102" s="2240"/>
      <c r="CM102" s="2240"/>
      <c r="CN102" s="2240"/>
      <c r="CO102" s="2240"/>
      <c r="CP102" s="2240"/>
      <c r="CQ102" s="2240"/>
      <c r="CR102" s="2240"/>
      <c r="CS102" s="2240"/>
      <c r="CT102" s="2240"/>
      <c r="CU102" s="2240"/>
      <c r="CV102" s="2240"/>
      <c r="CW102" s="2240"/>
      <c r="CX102" s="2240"/>
      <c r="CY102" s="2240"/>
      <c r="CZ102" s="2240"/>
      <c r="DA102" s="2240"/>
      <c r="DB102" s="2240"/>
      <c r="DC102" s="2240"/>
      <c r="DD102" s="2240"/>
      <c r="DE102" s="2240"/>
      <c r="DF102" s="2240"/>
      <c r="DG102" s="2240"/>
      <c r="DH102" s="2240"/>
      <c r="DI102" s="2240"/>
      <c r="DJ102" s="2240"/>
      <c r="DK102" s="2240"/>
      <c r="DL102" s="2240"/>
      <c r="DM102" s="2240"/>
    </row>
    <row r="103" spans="1:117" ht="12.75" customHeight="1">
      <c r="A103" s="2231"/>
      <c r="B103" s="3103" t="s">
        <v>2096</v>
      </c>
      <c r="C103" s="2268" t="s">
        <v>2023</v>
      </c>
      <c r="D103" s="2240"/>
      <c r="E103" s="2240"/>
      <c r="F103" s="2240"/>
      <c r="G103" s="2240"/>
      <c r="H103" s="2240"/>
      <c r="I103" s="2240"/>
      <c r="J103" s="2240"/>
      <c r="K103" s="2240"/>
      <c r="L103" s="2240"/>
      <c r="M103" s="2240"/>
      <c r="N103" s="2240"/>
      <c r="O103" s="2240"/>
      <c r="P103" s="2240"/>
      <c r="Q103" s="2240"/>
      <c r="R103" s="2240"/>
      <c r="S103" s="2240"/>
      <c r="T103" s="2240"/>
      <c r="U103" s="2240"/>
      <c r="V103" s="2240"/>
      <c r="W103" s="2240"/>
      <c r="X103" s="2240"/>
      <c r="Y103" s="2240"/>
      <c r="Z103" s="2240"/>
      <c r="AA103" s="2240"/>
      <c r="AB103" s="2240"/>
      <c r="AC103" s="2240"/>
      <c r="AD103" s="2240"/>
      <c r="AE103" s="2240"/>
      <c r="AF103" s="2240"/>
      <c r="AG103" s="2240"/>
      <c r="AH103" s="2240"/>
      <c r="AI103" s="2240"/>
      <c r="AJ103" s="2240"/>
      <c r="AK103" s="2240"/>
      <c r="AL103" s="2240"/>
      <c r="AM103" s="2240"/>
      <c r="AN103" s="2240"/>
      <c r="AO103" s="2240"/>
      <c r="AP103" s="2240"/>
      <c r="AQ103" s="2240"/>
      <c r="AR103" s="2240"/>
      <c r="AS103" s="2240"/>
      <c r="AT103" s="2240"/>
      <c r="AU103" s="2240"/>
      <c r="AV103" s="2240"/>
      <c r="AW103" s="2240"/>
      <c r="AX103" s="2240"/>
      <c r="AY103" s="2240"/>
      <c r="AZ103" s="2240"/>
      <c r="BA103" s="2240"/>
      <c r="BB103" s="2240"/>
      <c r="BC103" s="2240"/>
      <c r="BD103" s="2240"/>
      <c r="BE103" s="2240"/>
      <c r="BF103" s="2240"/>
      <c r="BG103" s="2240"/>
      <c r="BH103" s="2240"/>
      <c r="BI103" s="2240"/>
      <c r="BJ103" s="2240"/>
      <c r="BK103" s="2240"/>
      <c r="BL103" s="2240"/>
      <c r="BM103" s="2240"/>
      <c r="BN103" s="2240"/>
      <c r="BO103" s="2240"/>
      <c r="BP103" s="2240"/>
      <c r="BQ103" s="2240"/>
      <c r="BR103" s="2240"/>
      <c r="BS103" s="2240"/>
      <c r="BT103" s="2240"/>
      <c r="BU103" s="2240"/>
      <c r="BV103" s="2240"/>
      <c r="BW103" s="2240"/>
      <c r="BX103" s="2240"/>
      <c r="BY103" s="2240"/>
      <c r="BZ103" s="2240"/>
      <c r="CA103" s="2240"/>
      <c r="CB103" s="2240"/>
      <c r="CC103" s="2240"/>
      <c r="CD103" s="2240"/>
      <c r="CE103" s="2240"/>
      <c r="CF103" s="2240"/>
      <c r="CG103" s="2240"/>
      <c r="CH103" s="2240"/>
      <c r="CI103" s="2240"/>
      <c r="CJ103" s="2240"/>
      <c r="CK103" s="2240"/>
      <c r="CL103" s="2240"/>
      <c r="CM103" s="2240"/>
      <c r="CN103" s="2240"/>
      <c r="CO103" s="2240"/>
      <c r="CP103" s="2240"/>
      <c r="CQ103" s="2240"/>
      <c r="CR103" s="2240"/>
      <c r="CS103" s="2240"/>
      <c r="CT103" s="2240"/>
      <c r="CU103" s="2240"/>
      <c r="CV103" s="2240"/>
      <c r="CW103" s="2240"/>
      <c r="CX103" s="2240"/>
      <c r="CY103" s="2240"/>
      <c r="CZ103" s="2240"/>
      <c r="DA103" s="2240"/>
      <c r="DB103" s="2240"/>
      <c r="DC103" s="2240"/>
      <c r="DD103" s="2240"/>
      <c r="DE103" s="2240"/>
      <c r="DF103" s="2240"/>
      <c r="DG103" s="2240"/>
      <c r="DH103" s="2240"/>
      <c r="DI103" s="2240"/>
      <c r="DJ103" s="2240"/>
      <c r="DK103" s="2240"/>
      <c r="DL103" s="2240"/>
      <c r="DM103" s="2240"/>
    </row>
    <row r="104" spans="1:117" ht="12.75" customHeight="1">
      <c r="A104" s="2231"/>
      <c r="B104" s="3103" t="s">
        <v>2097</v>
      </c>
      <c r="C104" s="2268" t="s">
        <v>2023</v>
      </c>
      <c r="D104" s="2240"/>
      <c r="E104" s="2240"/>
      <c r="F104" s="2240"/>
      <c r="G104" s="2240"/>
      <c r="H104" s="2240"/>
      <c r="I104" s="2240"/>
      <c r="J104" s="2240"/>
      <c r="K104" s="2240"/>
      <c r="L104" s="2240"/>
      <c r="M104" s="2240"/>
      <c r="N104" s="2240"/>
      <c r="O104" s="2240"/>
      <c r="P104" s="2240"/>
      <c r="Q104" s="2240"/>
      <c r="R104" s="2240"/>
      <c r="S104" s="2240"/>
      <c r="T104" s="2240"/>
      <c r="U104" s="2240"/>
      <c r="V104" s="2240"/>
      <c r="W104" s="2240"/>
      <c r="X104" s="2240"/>
      <c r="Y104" s="2240"/>
      <c r="Z104" s="2240"/>
      <c r="AA104" s="2240"/>
      <c r="AB104" s="2240"/>
      <c r="AC104" s="2240"/>
      <c r="AD104" s="2240"/>
      <c r="AE104" s="2240"/>
      <c r="AF104" s="2240"/>
      <c r="AG104" s="2240"/>
      <c r="AH104" s="2240"/>
      <c r="AI104" s="2240"/>
      <c r="AJ104" s="2240"/>
      <c r="AK104" s="2240"/>
      <c r="AL104" s="2240"/>
      <c r="AM104" s="2240"/>
      <c r="AN104" s="2240"/>
      <c r="AO104" s="2240"/>
      <c r="AP104" s="2240"/>
      <c r="AQ104" s="2240"/>
      <c r="AR104" s="2240"/>
      <c r="AS104" s="2240"/>
      <c r="AT104" s="2240"/>
      <c r="AU104" s="2240"/>
      <c r="AV104" s="2240"/>
      <c r="AW104" s="2240"/>
      <c r="AX104" s="2240"/>
      <c r="AY104" s="2240"/>
      <c r="AZ104" s="2240"/>
      <c r="BA104" s="2240"/>
      <c r="BB104" s="2240"/>
      <c r="BC104" s="2240"/>
      <c r="BD104" s="2240"/>
      <c r="BE104" s="2240"/>
      <c r="BF104" s="2240"/>
      <c r="BG104" s="2240"/>
      <c r="BH104" s="2240"/>
      <c r="BI104" s="2240"/>
      <c r="BJ104" s="2240"/>
      <c r="BK104" s="2240"/>
      <c r="BL104" s="2240"/>
      <c r="BM104" s="2240"/>
      <c r="BN104" s="2240"/>
      <c r="BO104" s="2240"/>
      <c r="BP104" s="2240"/>
      <c r="BQ104" s="2240"/>
      <c r="BR104" s="2240"/>
      <c r="BS104" s="2240"/>
      <c r="BT104" s="2240"/>
      <c r="BU104" s="2240"/>
      <c r="BV104" s="2240"/>
      <c r="BW104" s="2240"/>
      <c r="BX104" s="2240"/>
      <c r="BY104" s="2240"/>
      <c r="BZ104" s="2240"/>
      <c r="CA104" s="2240"/>
      <c r="CB104" s="2240"/>
      <c r="CC104" s="2240"/>
      <c r="CD104" s="2240"/>
      <c r="CE104" s="2240"/>
      <c r="CF104" s="2240"/>
      <c r="CG104" s="2240"/>
      <c r="CH104" s="2240"/>
      <c r="CI104" s="2240"/>
      <c r="CJ104" s="2240"/>
      <c r="CK104" s="2240"/>
      <c r="CL104" s="2240"/>
      <c r="CM104" s="2240"/>
      <c r="CN104" s="2240"/>
      <c r="CO104" s="2240"/>
      <c r="CP104" s="2240"/>
      <c r="CQ104" s="2240"/>
      <c r="CR104" s="2240"/>
      <c r="CS104" s="2240"/>
      <c r="CT104" s="2240"/>
      <c r="CU104" s="2240"/>
      <c r="CV104" s="2240"/>
      <c r="CW104" s="2240"/>
      <c r="CX104" s="2240"/>
      <c r="CY104" s="2240"/>
      <c r="CZ104" s="2240"/>
      <c r="DA104" s="2240"/>
      <c r="DB104" s="2240"/>
      <c r="DC104" s="2240"/>
      <c r="DD104" s="2240"/>
      <c r="DE104" s="2240"/>
      <c r="DF104" s="2240"/>
      <c r="DG104" s="2240"/>
      <c r="DH104" s="2240"/>
      <c r="DI104" s="2240"/>
      <c r="DJ104" s="2240"/>
      <c r="DK104" s="2240"/>
      <c r="DL104" s="2240"/>
      <c r="DM104" s="2240"/>
    </row>
    <row r="105" spans="1:117" ht="12.75" customHeight="1">
      <c r="A105" s="2231"/>
      <c r="B105" s="3103" t="s">
        <v>2098</v>
      </c>
      <c r="C105" s="2268" t="s">
        <v>2023</v>
      </c>
      <c r="D105" s="2240"/>
      <c r="E105" s="2240"/>
      <c r="F105" s="2240"/>
      <c r="G105" s="2240"/>
      <c r="H105" s="2240"/>
      <c r="I105" s="2240"/>
      <c r="J105" s="2240"/>
      <c r="K105" s="2240"/>
      <c r="L105" s="2240"/>
      <c r="M105" s="2240"/>
      <c r="N105" s="2240"/>
      <c r="O105" s="2240"/>
      <c r="P105" s="2240"/>
      <c r="Q105" s="2240"/>
      <c r="R105" s="2240"/>
      <c r="S105" s="2240"/>
      <c r="T105" s="2240"/>
      <c r="U105" s="2240"/>
      <c r="V105" s="2240"/>
      <c r="W105" s="2240"/>
      <c r="X105" s="2240"/>
      <c r="Y105" s="2240"/>
      <c r="Z105" s="2240"/>
      <c r="AA105" s="2240"/>
      <c r="AB105" s="2240"/>
      <c r="AC105" s="2240"/>
      <c r="AD105" s="2240"/>
      <c r="AE105" s="2240"/>
      <c r="AF105" s="2240"/>
      <c r="AG105" s="2240"/>
      <c r="AH105" s="2240"/>
      <c r="AI105" s="2240"/>
      <c r="AJ105" s="2240"/>
      <c r="AK105" s="2240"/>
      <c r="AL105" s="2240"/>
      <c r="AM105" s="2240"/>
      <c r="AN105" s="2240"/>
      <c r="AO105" s="2240"/>
      <c r="AP105" s="2240"/>
      <c r="AQ105" s="2240"/>
      <c r="AR105" s="2240"/>
      <c r="AS105" s="2240"/>
      <c r="AT105" s="2240"/>
      <c r="AU105" s="2240"/>
      <c r="AV105" s="2240"/>
      <c r="AW105" s="2240"/>
      <c r="AX105" s="2240"/>
      <c r="AY105" s="2240"/>
      <c r="AZ105" s="2240"/>
      <c r="BA105" s="2240"/>
      <c r="BB105" s="2240"/>
      <c r="BC105" s="2240"/>
      <c r="BD105" s="2240"/>
      <c r="BE105" s="2240"/>
      <c r="BF105" s="2240"/>
      <c r="BG105" s="2240"/>
      <c r="BH105" s="2240"/>
      <c r="BI105" s="2240"/>
      <c r="BJ105" s="2240"/>
      <c r="BK105" s="2240"/>
      <c r="BL105" s="2240"/>
      <c r="BM105" s="2240"/>
      <c r="BN105" s="2240"/>
      <c r="BO105" s="2240"/>
      <c r="BP105" s="2240"/>
      <c r="BQ105" s="2240"/>
      <c r="BR105" s="2240"/>
      <c r="BS105" s="2240"/>
      <c r="BT105" s="2240"/>
      <c r="BU105" s="2240"/>
      <c r="BV105" s="2240"/>
      <c r="BW105" s="2240"/>
      <c r="BX105" s="2240"/>
      <c r="BY105" s="2240"/>
      <c r="BZ105" s="2240"/>
      <c r="CA105" s="2240"/>
      <c r="CB105" s="2240"/>
      <c r="CC105" s="2240"/>
      <c r="CD105" s="2240"/>
      <c r="CE105" s="2240"/>
      <c r="CF105" s="2240"/>
      <c r="CG105" s="2240"/>
      <c r="CH105" s="2240"/>
      <c r="CI105" s="2240"/>
      <c r="CJ105" s="2240"/>
      <c r="CK105" s="2240"/>
      <c r="CL105" s="2240"/>
      <c r="CM105" s="2240"/>
      <c r="CN105" s="2240"/>
      <c r="CO105" s="2240"/>
      <c r="CP105" s="2240"/>
      <c r="CQ105" s="2240"/>
      <c r="CR105" s="2240"/>
      <c r="CS105" s="2240"/>
      <c r="CT105" s="2240"/>
      <c r="CU105" s="2240"/>
      <c r="CV105" s="2240"/>
      <c r="CW105" s="2240"/>
      <c r="CX105" s="2240"/>
      <c r="CY105" s="2240"/>
      <c r="CZ105" s="2240"/>
      <c r="DA105" s="2240"/>
      <c r="DB105" s="2240"/>
      <c r="DC105" s="2240"/>
      <c r="DD105" s="2240"/>
      <c r="DE105" s="2240"/>
      <c r="DF105" s="2240"/>
      <c r="DG105" s="2240"/>
      <c r="DH105" s="2240"/>
      <c r="DI105" s="2240"/>
      <c r="DJ105" s="2240"/>
      <c r="DK105" s="2240"/>
      <c r="DL105" s="2240"/>
      <c r="DM105" s="2240"/>
    </row>
    <row r="106" spans="1:117" ht="12.75" customHeight="1">
      <c r="A106" s="2231"/>
      <c r="B106" s="3103" t="s">
        <v>2099</v>
      </c>
      <c r="C106" s="2268" t="s">
        <v>2023</v>
      </c>
      <c r="D106" s="2240"/>
      <c r="E106" s="2240"/>
      <c r="F106" s="2240"/>
      <c r="G106" s="2240"/>
      <c r="H106" s="2240"/>
      <c r="I106" s="2240"/>
      <c r="J106" s="2240"/>
      <c r="K106" s="2240"/>
      <c r="L106" s="2240"/>
      <c r="M106" s="2240"/>
      <c r="N106" s="2240"/>
      <c r="O106" s="2240"/>
      <c r="P106" s="2240"/>
      <c r="Q106" s="2240"/>
      <c r="R106" s="2240"/>
      <c r="S106" s="2240"/>
      <c r="T106" s="2240"/>
      <c r="U106" s="2240"/>
      <c r="V106" s="2240"/>
      <c r="W106" s="2240"/>
      <c r="X106" s="2240"/>
      <c r="Y106" s="2240"/>
      <c r="Z106" s="2240"/>
      <c r="AA106" s="2240"/>
      <c r="AB106" s="2240"/>
      <c r="AC106" s="2240"/>
      <c r="AD106" s="2240"/>
      <c r="AE106" s="2240"/>
      <c r="AF106" s="2240"/>
      <c r="AG106" s="2240"/>
      <c r="AH106" s="2240"/>
      <c r="AI106" s="2240"/>
      <c r="AJ106" s="2240"/>
      <c r="AK106" s="2240"/>
      <c r="AL106" s="2240"/>
      <c r="AM106" s="2240"/>
      <c r="AN106" s="2240"/>
      <c r="AO106" s="2240"/>
      <c r="AP106" s="2240"/>
      <c r="AQ106" s="2240"/>
      <c r="AR106" s="2240"/>
      <c r="AS106" s="2240"/>
      <c r="AT106" s="2240"/>
      <c r="AU106" s="2240"/>
      <c r="AV106" s="2240"/>
      <c r="AW106" s="2240"/>
      <c r="AX106" s="2240"/>
      <c r="AY106" s="2240"/>
      <c r="AZ106" s="2240"/>
      <c r="BA106" s="2240"/>
      <c r="BB106" s="2240"/>
      <c r="BC106" s="2240"/>
      <c r="BD106" s="2240"/>
      <c r="BE106" s="2240"/>
      <c r="BF106" s="2240"/>
      <c r="BG106" s="2240"/>
      <c r="BH106" s="2240"/>
      <c r="BI106" s="2240"/>
      <c r="BJ106" s="2240"/>
      <c r="BK106" s="2240"/>
      <c r="BL106" s="2240"/>
      <c r="BM106" s="2240"/>
      <c r="BN106" s="2240"/>
      <c r="BO106" s="2240"/>
      <c r="BP106" s="2240"/>
      <c r="BQ106" s="2240"/>
      <c r="BR106" s="2240"/>
      <c r="BS106" s="2240"/>
      <c r="BT106" s="2240"/>
      <c r="BU106" s="2240"/>
      <c r="BV106" s="2240"/>
      <c r="BW106" s="2240"/>
      <c r="BX106" s="2240"/>
      <c r="BY106" s="2240"/>
      <c r="BZ106" s="2240"/>
      <c r="CA106" s="2240"/>
      <c r="CB106" s="2240"/>
      <c r="CC106" s="2240"/>
      <c r="CD106" s="2240"/>
      <c r="CE106" s="2240"/>
      <c r="CF106" s="2240"/>
      <c r="CG106" s="2240"/>
      <c r="CH106" s="2240"/>
      <c r="CI106" s="2240"/>
      <c r="CJ106" s="2240"/>
      <c r="CK106" s="2240"/>
      <c r="CL106" s="2240"/>
      <c r="CM106" s="2240"/>
      <c r="CN106" s="2240"/>
      <c r="CO106" s="2240"/>
      <c r="CP106" s="2240"/>
      <c r="CQ106" s="2240"/>
      <c r="CR106" s="2240"/>
      <c r="CS106" s="2240"/>
      <c r="CT106" s="2240"/>
      <c r="CU106" s="2240"/>
      <c r="CV106" s="2240"/>
      <c r="CW106" s="2240"/>
      <c r="CX106" s="2240"/>
      <c r="CY106" s="2240"/>
      <c r="CZ106" s="2240"/>
      <c r="DA106" s="2240"/>
      <c r="DB106" s="2240"/>
      <c r="DC106" s="2240"/>
      <c r="DD106" s="2240"/>
      <c r="DE106" s="2240"/>
      <c r="DF106" s="2240"/>
      <c r="DG106" s="2240"/>
      <c r="DH106" s="2240"/>
      <c r="DI106" s="2240"/>
      <c r="DJ106" s="2240"/>
      <c r="DK106" s="2240"/>
      <c r="DL106" s="2240"/>
      <c r="DM106" s="2240"/>
    </row>
    <row r="107" spans="1:117" ht="12.75" customHeight="1">
      <c r="A107" s="2231"/>
      <c r="B107" s="3103" t="s">
        <v>2100</v>
      </c>
      <c r="C107" s="2268" t="s">
        <v>2023</v>
      </c>
      <c r="D107" s="2240"/>
      <c r="E107" s="2240"/>
      <c r="F107" s="2240"/>
      <c r="G107" s="2240"/>
      <c r="H107" s="2240"/>
      <c r="I107" s="2240"/>
      <c r="J107" s="2240"/>
      <c r="K107" s="2240"/>
      <c r="L107" s="2240"/>
      <c r="M107" s="2240"/>
      <c r="N107" s="2240"/>
      <c r="O107" s="2240"/>
      <c r="P107" s="2240"/>
      <c r="Q107" s="2240"/>
      <c r="R107" s="2240"/>
      <c r="S107" s="2240"/>
      <c r="T107" s="2240"/>
      <c r="U107" s="2240"/>
      <c r="V107" s="2240"/>
      <c r="W107" s="2240"/>
      <c r="X107" s="2240"/>
      <c r="Y107" s="2240"/>
      <c r="Z107" s="2240"/>
      <c r="AA107" s="2240"/>
      <c r="AB107" s="2240"/>
      <c r="AC107" s="2240"/>
      <c r="AD107" s="2240"/>
      <c r="AE107" s="2240"/>
      <c r="AF107" s="2240"/>
      <c r="AG107" s="2240"/>
      <c r="AH107" s="2240"/>
      <c r="AI107" s="2240"/>
      <c r="AJ107" s="2240"/>
      <c r="AK107" s="2240"/>
      <c r="AL107" s="2240"/>
      <c r="AM107" s="2240"/>
      <c r="AN107" s="2240"/>
      <c r="AO107" s="2240"/>
      <c r="AP107" s="2240"/>
      <c r="AQ107" s="2240"/>
      <c r="AR107" s="2240"/>
      <c r="AS107" s="2240"/>
      <c r="AT107" s="2240"/>
      <c r="AU107" s="2240"/>
      <c r="AV107" s="2240"/>
      <c r="AW107" s="2240"/>
      <c r="AX107" s="2240"/>
      <c r="AY107" s="2240"/>
      <c r="AZ107" s="2240"/>
      <c r="BA107" s="2240"/>
      <c r="BB107" s="2240"/>
      <c r="BC107" s="2240"/>
      <c r="BD107" s="2240"/>
      <c r="BE107" s="2240"/>
      <c r="BF107" s="2240"/>
      <c r="BG107" s="2240"/>
      <c r="BH107" s="2240"/>
      <c r="BI107" s="2240"/>
      <c r="BJ107" s="2240"/>
      <c r="BK107" s="2240"/>
      <c r="BL107" s="2240"/>
      <c r="BM107" s="2240"/>
      <c r="BN107" s="2240"/>
      <c r="BO107" s="2240"/>
      <c r="BP107" s="2240"/>
      <c r="BQ107" s="2240"/>
      <c r="BR107" s="2240"/>
      <c r="BS107" s="2240"/>
      <c r="BT107" s="2240"/>
      <c r="BU107" s="2240"/>
      <c r="BV107" s="2240"/>
      <c r="BW107" s="2240"/>
      <c r="BX107" s="2240"/>
      <c r="BY107" s="2240"/>
      <c r="BZ107" s="2240"/>
      <c r="CA107" s="2240"/>
      <c r="CB107" s="2240"/>
      <c r="CC107" s="2240"/>
      <c r="CD107" s="2240"/>
      <c r="CE107" s="2240"/>
      <c r="CF107" s="2240"/>
      <c r="CG107" s="2240"/>
      <c r="CH107" s="2240"/>
      <c r="CI107" s="2240"/>
      <c r="CJ107" s="2240"/>
      <c r="CK107" s="2240"/>
      <c r="CL107" s="2240"/>
      <c r="CM107" s="2240"/>
      <c r="CN107" s="2240"/>
      <c r="CO107" s="2240"/>
      <c r="CP107" s="2240"/>
      <c r="CQ107" s="2240"/>
      <c r="CR107" s="2240"/>
      <c r="CS107" s="2240"/>
      <c r="CT107" s="2240"/>
      <c r="CU107" s="2240"/>
      <c r="CV107" s="2240"/>
      <c r="CW107" s="2240"/>
      <c r="CX107" s="2240"/>
      <c r="CY107" s="2240"/>
      <c r="CZ107" s="2240"/>
      <c r="DA107" s="2240"/>
      <c r="DB107" s="2240"/>
      <c r="DC107" s="2240"/>
      <c r="DD107" s="2240"/>
      <c r="DE107" s="2240"/>
      <c r="DF107" s="2240"/>
      <c r="DG107" s="2240"/>
      <c r="DH107" s="2240"/>
      <c r="DI107" s="2240"/>
      <c r="DJ107" s="2240"/>
      <c r="DK107" s="2240"/>
      <c r="DL107" s="2240"/>
      <c r="DM107" s="2240"/>
    </row>
    <row r="108" spans="1:117" ht="12.75" customHeight="1">
      <c r="A108" s="2231"/>
      <c r="B108" s="3103" t="s">
        <v>2101</v>
      </c>
      <c r="C108" s="2268" t="s">
        <v>2023</v>
      </c>
      <c r="D108" s="2240"/>
      <c r="E108" s="2240"/>
      <c r="F108" s="2240"/>
      <c r="G108" s="2240"/>
      <c r="H108" s="2240"/>
      <c r="I108" s="2240"/>
      <c r="J108" s="2240"/>
      <c r="K108" s="2240"/>
      <c r="L108" s="2240"/>
      <c r="M108" s="2240"/>
      <c r="N108" s="2240"/>
      <c r="O108" s="2240"/>
      <c r="P108" s="2240"/>
      <c r="Q108" s="2240"/>
      <c r="R108" s="2240"/>
      <c r="S108" s="2240"/>
      <c r="T108" s="2240"/>
      <c r="U108" s="2240"/>
      <c r="V108" s="2240"/>
      <c r="W108" s="2240"/>
      <c r="X108" s="2240"/>
      <c r="Y108" s="2240"/>
      <c r="Z108" s="2240"/>
      <c r="AA108" s="2240"/>
      <c r="AB108" s="2240"/>
      <c r="AC108" s="2240"/>
      <c r="AD108" s="2240"/>
      <c r="AE108" s="2240"/>
      <c r="AF108" s="2240"/>
      <c r="AG108" s="2240"/>
      <c r="AH108" s="2240"/>
      <c r="AI108" s="2240"/>
      <c r="AJ108" s="2240"/>
      <c r="AK108" s="2240"/>
      <c r="AL108" s="2240"/>
      <c r="AM108" s="2240"/>
      <c r="AN108" s="2240"/>
      <c r="AO108" s="2240"/>
      <c r="AP108" s="2240"/>
      <c r="AQ108" s="2240"/>
      <c r="AR108" s="2240"/>
      <c r="AS108" s="2240"/>
      <c r="AT108" s="2240"/>
      <c r="AU108" s="2240"/>
      <c r="AV108" s="2240"/>
      <c r="AW108" s="2240"/>
      <c r="AX108" s="2240"/>
      <c r="AY108" s="2240"/>
      <c r="AZ108" s="2240"/>
      <c r="BA108" s="2240"/>
      <c r="BB108" s="2240"/>
      <c r="BC108" s="2240"/>
      <c r="BD108" s="2240"/>
      <c r="BE108" s="2240"/>
      <c r="BF108" s="2240"/>
      <c r="BG108" s="2240"/>
      <c r="BH108" s="2240"/>
      <c r="BI108" s="2240"/>
      <c r="BJ108" s="2240"/>
      <c r="BK108" s="2240"/>
      <c r="BL108" s="2240"/>
      <c r="BM108" s="2240"/>
      <c r="BN108" s="2240"/>
      <c r="BO108" s="2240"/>
      <c r="BP108" s="2240"/>
      <c r="BQ108" s="2240"/>
      <c r="BR108" s="2240"/>
      <c r="BS108" s="2240"/>
      <c r="BT108" s="2240"/>
      <c r="BU108" s="2240"/>
      <c r="BV108" s="2240"/>
      <c r="BW108" s="2240"/>
      <c r="BX108" s="2240"/>
      <c r="BY108" s="2240"/>
      <c r="BZ108" s="2240"/>
      <c r="CA108" s="2240"/>
      <c r="CB108" s="2240"/>
      <c r="CC108" s="2240"/>
      <c r="CD108" s="2240"/>
      <c r="CE108" s="2240"/>
      <c r="CF108" s="2240"/>
      <c r="CG108" s="2240"/>
      <c r="CH108" s="2240"/>
      <c r="CI108" s="2240"/>
      <c r="CJ108" s="2240"/>
      <c r="CK108" s="2240"/>
      <c r="CL108" s="2240"/>
      <c r="CM108" s="2240"/>
      <c r="CN108" s="2240"/>
      <c r="CO108" s="2240"/>
      <c r="CP108" s="2240"/>
      <c r="CQ108" s="2240"/>
      <c r="CR108" s="2240"/>
      <c r="CS108" s="2240"/>
      <c r="CT108" s="2240"/>
      <c r="CU108" s="2240"/>
      <c r="CV108" s="2240"/>
      <c r="CW108" s="2240"/>
      <c r="CX108" s="2240"/>
      <c r="CY108" s="2240"/>
      <c r="CZ108" s="2240"/>
      <c r="DA108" s="2240"/>
      <c r="DB108" s="2240"/>
      <c r="DC108" s="2240"/>
      <c r="DD108" s="2240"/>
      <c r="DE108" s="2240"/>
      <c r="DF108" s="2240"/>
      <c r="DG108" s="2240"/>
      <c r="DH108" s="2240"/>
      <c r="DI108" s="2240"/>
      <c r="DJ108" s="2240"/>
      <c r="DK108" s="2240"/>
      <c r="DL108" s="2240"/>
      <c r="DM108" s="2240"/>
    </row>
    <row r="109" spans="1:117" ht="12.75" customHeight="1">
      <c r="A109" s="2231"/>
      <c r="B109" s="3103" t="s">
        <v>2102</v>
      </c>
      <c r="C109" s="2268" t="s">
        <v>2023</v>
      </c>
      <c r="D109" s="2240"/>
      <c r="E109" s="2240"/>
      <c r="F109" s="2240"/>
      <c r="G109" s="2240"/>
      <c r="H109" s="2240"/>
      <c r="I109" s="2240"/>
      <c r="J109" s="2240"/>
      <c r="K109" s="2240"/>
      <c r="L109" s="2240"/>
      <c r="M109" s="2240"/>
      <c r="N109" s="2240"/>
      <c r="O109" s="2240"/>
      <c r="P109" s="2240"/>
      <c r="Q109" s="2240"/>
      <c r="R109" s="2240"/>
      <c r="S109" s="2240"/>
      <c r="T109" s="2240"/>
      <c r="U109" s="2240"/>
      <c r="V109" s="2240"/>
      <c r="W109" s="2240"/>
      <c r="X109" s="2240"/>
      <c r="Y109" s="2240"/>
      <c r="Z109" s="2240"/>
      <c r="AA109" s="2240"/>
      <c r="AB109" s="2240"/>
      <c r="AC109" s="2240"/>
      <c r="AD109" s="2240"/>
      <c r="AE109" s="2240"/>
      <c r="AF109" s="2240"/>
      <c r="AG109" s="2240"/>
      <c r="AH109" s="2240"/>
      <c r="AI109" s="2240"/>
      <c r="AJ109" s="2240"/>
      <c r="AK109" s="2240"/>
      <c r="AL109" s="2240"/>
      <c r="AM109" s="2240"/>
      <c r="AN109" s="2240"/>
      <c r="AO109" s="2240"/>
      <c r="AP109" s="2240"/>
      <c r="AQ109" s="2240"/>
      <c r="AR109" s="2240"/>
      <c r="AS109" s="2240"/>
      <c r="AT109" s="2240"/>
      <c r="AU109" s="2240"/>
      <c r="AV109" s="2240"/>
      <c r="AW109" s="2240"/>
      <c r="AX109" s="2240"/>
      <c r="AY109" s="2240"/>
      <c r="AZ109" s="2240"/>
      <c r="BA109" s="2240"/>
      <c r="BB109" s="2240"/>
      <c r="BC109" s="2240"/>
      <c r="BD109" s="2240"/>
      <c r="BE109" s="2240"/>
      <c r="BF109" s="2240"/>
      <c r="BG109" s="2240"/>
      <c r="BH109" s="2240"/>
      <c r="BI109" s="2240"/>
      <c r="BJ109" s="2240"/>
      <c r="BK109" s="2240"/>
      <c r="BL109" s="2240"/>
      <c r="BM109" s="2240"/>
      <c r="BN109" s="2240"/>
      <c r="BO109" s="2240"/>
      <c r="BP109" s="2240"/>
      <c r="BQ109" s="2240"/>
      <c r="BR109" s="2240"/>
      <c r="BS109" s="2240"/>
      <c r="BT109" s="2240"/>
      <c r="BU109" s="2240"/>
      <c r="BV109" s="2240"/>
      <c r="BW109" s="2240"/>
      <c r="BX109" s="2240"/>
      <c r="BY109" s="2240"/>
      <c r="BZ109" s="2240"/>
      <c r="CA109" s="2240"/>
      <c r="CB109" s="2240"/>
      <c r="CC109" s="2240"/>
      <c r="CD109" s="2240"/>
      <c r="CE109" s="2240"/>
      <c r="CF109" s="2240"/>
      <c r="CG109" s="2240"/>
      <c r="CH109" s="2240"/>
      <c r="CI109" s="2240"/>
      <c r="CJ109" s="2240"/>
      <c r="CK109" s="2240"/>
      <c r="CL109" s="2240"/>
      <c r="CM109" s="2240"/>
      <c r="CN109" s="2240"/>
      <c r="CO109" s="2240"/>
      <c r="CP109" s="2240"/>
      <c r="CQ109" s="2240"/>
      <c r="CR109" s="2240"/>
      <c r="CS109" s="2240"/>
      <c r="CT109" s="2240"/>
      <c r="CU109" s="2240"/>
      <c r="CV109" s="2240"/>
      <c r="CW109" s="2240"/>
      <c r="CX109" s="2240"/>
      <c r="CY109" s="2240"/>
      <c r="CZ109" s="2240"/>
      <c r="DA109" s="2240"/>
      <c r="DB109" s="2240"/>
      <c r="DC109" s="2240"/>
      <c r="DD109" s="2240"/>
      <c r="DE109" s="2240"/>
      <c r="DF109" s="2240"/>
      <c r="DG109" s="2240"/>
      <c r="DH109" s="2240"/>
      <c r="DI109" s="2240"/>
      <c r="DJ109" s="2240"/>
      <c r="DK109" s="2240"/>
      <c r="DL109" s="2240"/>
      <c r="DM109" s="2240"/>
    </row>
    <row r="110" spans="1:117" ht="12.75" customHeight="1">
      <c r="A110" s="2231"/>
      <c r="B110" s="3103" t="s">
        <v>2103</v>
      </c>
      <c r="C110" s="2268" t="s">
        <v>2023</v>
      </c>
      <c r="D110" s="2240"/>
      <c r="E110" s="2240"/>
      <c r="F110" s="2240"/>
      <c r="G110" s="2240"/>
      <c r="H110" s="2240"/>
      <c r="I110" s="2240"/>
      <c r="J110" s="2240"/>
      <c r="K110" s="2240"/>
      <c r="L110" s="2240"/>
      <c r="M110" s="2240"/>
      <c r="N110" s="2240"/>
      <c r="O110" s="2240"/>
      <c r="P110" s="2240"/>
      <c r="Q110" s="2240"/>
      <c r="R110" s="2240"/>
      <c r="S110" s="2240"/>
      <c r="T110" s="2240"/>
      <c r="U110" s="2240"/>
      <c r="V110" s="2240"/>
      <c r="W110" s="2240"/>
      <c r="X110" s="2240"/>
      <c r="Y110" s="2240"/>
      <c r="Z110" s="2240"/>
      <c r="AA110" s="2240"/>
      <c r="AB110" s="2240"/>
      <c r="AC110" s="2240"/>
      <c r="AD110" s="2240"/>
      <c r="AE110" s="2240"/>
      <c r="AF110" s="2240"/>
      <c r="AG110" s="2240"/>
      <c r="AH110" s="2240"/>
      <c r="AI110" s="2240"/>
      <c r="AJ110" s="2240"/>
      <c r="AK110" s="2240"/>
      <c r="AL110" s="2240"/>
      <c r="AM110" s="2240"/>
      <c r="AN110" s="2240"/>
      <c r="AO110" s="2240"/>
      <c r="AP110" s="2240"/>
      <c r="AQ110" s="2240"/>
      <c r="AR110" s="2240"/>
      <c r="AS110" s="2240"/>
      <c r="AT110" s="2240"/>
      <c r="AU110" s="2240"/>
      <c r="AV110" s="2240"/>
      <c r="AW110" s="2240"/>
      <c r="AX110" s="2240"/>
      <c r="AY110" s="2240"/>
      <c r="AZ110" s="2240"/>
      <c r="BA110" s="2240"/>
      <c r="BB110" s="2240"/>
      <c r="BC110" s="2240"/>
      <c r="BD110" s="2240"/>
      <c r="BE110" s="2240"/>
      <c r="BF110" s="2240"/>
      <c r="BG110" s="2240"/>
      <c r="BH110" s="2240"/>
      <c r="BI110" s="2240"/>
      <c r="BJ110" s="2240"/>
      <c r="BK110" s="2240"/>
      <c r="BL110" s="2240"/>
      <c r="BM110" s="2240"/>
      <c r="BN110" s="2240"/>
      <c r="BO110" s="2240"/>
      <c r="BP110" s="2240"/>
      <c r="BQ110" s="2240"/>
      <c r="BR110" s="2240"/>
      <c r="BS110" s="2240"/>
      <c r="BT110" s="2240"/>
      <c r="BU110" s="2240"/>
      <c r="BV110" s="2240"/>
      <c r="BW110" s="2240"/>
      <c r="BX110" s="2240"/>
      <c r="BY110" s="2240"/>
      <c r="BZ110" s="2240"/>
      <c r="CA110" s="2240"/>
      <c r="CB110" s="2240"/>
      <c r="CC110" s="2240"/>
      <c r="CD110" s="2240"/>
      <c r="CE110" s="2240"/>
      <c r="CF110" s="2240"/>
      <c r="CG110" s="2240"/>
      <c r="CH110" s="2240"/>
      <c r="CI110" s="2240"/>
      <c r="CJ110" s="2240"/>
      <c r="CK110" s="2240"/>
      <c r="CL110" s="2240"/>
      <c r="CM110" s="2240"/>
      <c r="CN110" s="2240"/>
      <c r="CO110" s="2240"/>
      <c r="CP110" s="2240"/>
      <c r="CQ110" s="2240"/>
      <c r="CR110" s="2240"/>
      <c r="CS110" s="2240"/>
      <c r="CT110" s="2240"/>
      <c r="CU110" s="2240"/>
      <c r="CV110" s="2240"/>
      <c r="CW110" s="2240"/>
      <c r="CX110" s="2240"/>
      <c r="CY110" s="2240"/>
      <c r="CZ110" s="2240"/>
      <c r="DA110" s="2240"/>
      <c r="DB110" s="2240"/>
      <c r="DC110" s="2240"/>
      <c r="DD110" s="2240"/>
      <c r="DE110" s="2240"/>
      <c r="DF110" s="2240"/>
      <c r="DG110" s="2240"/>
      <c r="DH110" s="2240"/>
      <c r="DI110" s="2240"/>
      <c r="DJ110" s="2240"/>
      <c r="DK110" s="2240"/>
      <c r="DL110" s="2240"/>
      <c r="DM110" s="2240"/>
    </row>
    <row r="111" spans="1:117" ht="12.75" customHeight="1">
      <c r="A111" s="2231"/>
      <c r="B111" s="3103" t="s">
        <v>2104</v>
      </c>
      <c r="C111" s="2268" t="s">
        <v>2023</v>
      </c>
      <c r="D111" s="2240"/>
      <c r="E111" s="2240"/>
      <c r="F111" s="2240"/>
      <c r="G111" s="2240"/>
      <c r="H111" s="2240"/>
      <c r="I111" s="2240"/>
      <c r="J111" s="2240"/>
      <c r="K111" s="2240"/>
      <c r="L111" s="2240"/>
      <c r="M111" s="2240"/>
      <c r="N111" s="2240"/>
      <c r="O111" s="2240"/>
      <c r="P111" s="2240"/>
      <c r="Q111" s="2240"/>
      <c r="R111" s="2240"/>
      <c r="S111" s="2240"/>
      <c r="T111" s="2240"/>
      <c r="U111" s="2240"/>
      <c r="V111" s="2240"/>
      <c r="W111" s="2240"/>
      <c r="X111" s="2240"/>
      <c r="Y111" s="2240"/>
      <c r="Z111" s="2240"/>
      <c r="AA111" s="2240"/>
      <c r="AB111" s="2240"/>
      <c r="AC111" s="2240"/>
      <c r="AD111" s="2240"/>
      <c r="AE111" s="2240"/>
      <c r="AF111" s="2240"/>
      <c r="AG111" s="2240"/>
      <c r="AH111" s="2240"/>
      <c r="AI111" s="2240"/>
      <c r="AJ111" s="2240"/>
      <c r="AK111" s="2240"/>
      <c r="AL111" s="2240"/>
      <c r="AM111" s="2240"/>
      <c r="AN111" s="2240"/>
      <c r="AO111" s="2240"/>
      <c r="AP111" s="2240"/>
      <c r="AQ111" s="2240"/>
      <c r="AR111" s="2240"/>
      <c r="AS111" s="2240"/>
      <c r="AT111" s="2240"/>
      <c r="AU111" s="2240"/>
      <c r="AV111" s="2240"/>
      <c r="AW111" s="2240"/>
      <c r="AX111" s="2240"/>
      <c r="AY111" s="2240"/>
      <c r="AZ111" s="2240"/>
      <c r="BA111" s="2240"/>
      <c r="BB111" s="2240"/>
      <c r="BC111" s="2240"/>
      <c r="BD111" s="2240"/>
      <c r="BE111" s="2240"/>
      <c r="BF111" s="2240"/>
      <c r="BG111" s="2240"/>
      <c r="BH111" s="2240"/>
      <c r="BI111" s="2240"/>
      <c r="BJ111" s="2240"/>
      <c r="BK111" s="2240"/>
      <c r="BL111" s="2240"/>
      <c r="BM111" s="2240"/>
      <c r="BN111" s="2240"/>
      <c r="BO111" s="2240"/>
      <c r="BP111" s="2240"/>
      <c r="BQ111" s="2240"/>
      <c r="BR111" s="2240"/>
      <c r="BS111" s="2240"/>
      <c r="BT111" s="2240"/>
      <c r="BU111" s="2240"/>
      <c r="BV111" s="2240"/>
      <c r="BW111" s="2240"/>
      <c r="BX111" s="2240"/>
      <c r="BY111" s="2240"/>
      <c r="BZ111" s="2240"/>
      <c r="CA111" s="2240"/>
      <c r="CB111" s="2240"/>
      <c r="CC111" s="2240"/>
      <c r="CD111" s="2240"/>
      <c r="CE111" s="2240"/>
      <c r="CF111" s="2240"/>
      <c r="CG111" s="2240"/>
      <c r="CH111" s="2240"/>
      <c r="CI111" s="2240"/>
      <c r="CJ111" s="2240"/>
      <c r="CK111" s="2240"/>
      <c r="CL111" s="2240"/>
      <c r="CM111" s="2240"/>
      <c r="CN111" s="2240"/>
      <c r="CO111" s="2240"/>
      <c r="CP111" s="2240"/>
      <c r="CQ111" s="2240"/>
      <c r="CR111" s="2240"/>
      <c r="CS111" s="2240"/>
      <c r="CT111" s="2240"/>
      <c r="CU111" s="2240"/>
      <c r="CV111" s="2240"/>
      <c r="CW111" s="2240"/>
      <c r="CX111" s="2240"/>
      <c r="CY111" s="2240"/>
      <c r="CZ111" s="2240"/>
      <c r="DA111" s="2240"/>
      <c r="DB111" s="2240"/>
      <c r="DC111" s="2240"/>
      <c r="DD111" s="2240"/>
      <c r="DE111" s="2240"/>
      <c r="DF111" s="2240"/>
      <c r="DG111" s="2240"/>
      <c r="DH111" s="2240"/>
      <c r="DI111" s="2240"/>
      <c r="DJ111" s="2240"/>
      <c r="DK111" s="2240"/>
      <c r="DL111" s="2240"/>
      <c r="DM111" s="2240"/>
    </row>
    <row r="112" spans="1:117" ht="12.75" customHeight="1">
      <c r="A112" s="2231"/>
      <c r="B112" s="3103" t="s">
        <v>2105</v>
      </c>
      <c r="C112" s="2268" t="s">
        <v>2023</v>
      </c>
      <c r="D112" s="2240"/>
      <c r="E112" s="2240"/>
      <c r="F112" s="2240"/>
      <c r="G112" s="2240"/>
      <c r="H112" s="2240"/>
      <c r="I112" s="2240"/>
      <c r="J112" s="2240"/>
      <c r="K112" s="2240"/>
      <c r="L112" s="2240"/>
      <c r="M112" s="2240"/>
      <c r="N112" s="2240"/>
      <c r="O112" s="2240"/>
      <c r="P112" s="2240"/>
      <c r="Q112" s="2240"/>
      <c r="R112" s="2240"/>
      <c r="S112" s="2240"/>
      <c r="T112" s="2240"/>
      <c r="U112" s="2240"/>
      <c r="V112" s="2240"/>
      <c r="W112" s="2240"/>
      <c r="X112" s="2240"/>
      <c r="Y112" s="2240"/>
      <c r="Z112" s="2240"/>
      <c r="AA112" s="2240"/>
      <c r="AB112" s="2240"/>
      <c r="AC112" s="2240"/>
      <c r="AD112" s="2240"/>
      <c r="AE112" s="2240"/>
      <c r="AF112" s="2240"/>
      <c r="AG112" s="2240"/>
      <c r="AH112" s="2240"/>
      <c r="AI112" s="2240"/>
      <c r="AJ112" s="2240"/>
      <c r="AK112" s="2240"/>
      <c r="AL112" s="2240"/>
      <c r="AM112" s="2240"/>
      <c r="AN112" s="2240"/>
      <c r="AO112" s="2240"/>
      <c r="AP112" s="2240"/>
      <c r="AQ112" s="2240"/>
      <c r="AR112" s="2240"/>
      <c r="AS112" s="2240"/>
      <c r="AT112" s="2240"/>
      <c r="AU112" s="2240"/>
      <c r="AV112" s="2240"/>
      <c r="AW112" s="2240"/>
      <c r="AX112" s="2240"/>
      <c r="AY112" s="2240"/>
      <c r="AZ112" s="2240"/>
      <c r="BA112" s="2240"/>
      <c r="BB112" s="2240"/>
      <c r="BC112" s="2240"/>
      <c r="BD112" s="2240"/>
      <c r="BE112" s="2240"/>
      <c r="BF112" s="2240"/>
      <c r="BG112" s="2240"/>
      <c r="BH112" s="2240"/>
      <c r="BI112" s="2240"/>
      <c r="BJ112" s="2240"/>
      <c r="BK112" s="2240"/>
      <c r="BL112" s="2240"/>
      <c r="BM112" s="2240"/>
      <c r="BN112" s="2240"/>
      <c r="BO112" s="2240"/>
      <c r="BP112" s="2240"/>
      <c r="BQ112" s="2240"/>
      <c r="BR112" s="2240"/>
      <c r="BS112" s="2240"/>
      <c r="BT112" s="2240"/>
      <c r="BU112" s="2240"/>
      <c r="BV112" s="2240"/>
      <c r="BW112" s="2240"/>
      <c r="BX112" s="2240"/>
      <c r="BY112" s="2240"/>
      <c r="BZ112" s="2240"/>
      <c r="CA112" s="2240"/>
      <c r="CB112" s="2240"/>
      <c r="CC112" s="2240"/>
      <c r="CD112" s="2240"/>
      <c r="CE112" s="2240"/>
      <c r="CF112" s="2240"/>
      <c r="CG112" s="2240"/>
      <c r="CH112" s="2240"/>
      <c r="CI112" s="2240"/>
      <c r="CJ112" s="2240"/>
      <c r="CK112" s="2240"/>
      <c r="CL112" s="2240"/>
      <c r="CM112" s="2240"/>
      <c r="CN112" s="2240"/>
      <c r="CO112" s="2240"/>
      <c r="CP112" s="2240"/>
      <c r="CQ112" s="2240"/>
      <c r="CR112" s="2240"/>
      <c r="CS112" s="2240"/>
      <c r="CT112" s="2240"/>
      <c r="CU112" s="2240"/>
      <c r="CV112" s="2240"/>
      <c r="CW112" s="2240"/>
      <c r="CX112" s="2240"/>
      <c r="CY112" s="2240"/>
      <c r="CZ112" s="2240"/>
      <c r="DA112" s="2240"/>
      <c r="DB112" s="2240"/>
      <c r="DC112" s="2240"/>
      <c r="DD112" s="2240"/>
      <c r="DE112" s="2240"/>
      <c r="DF112" s="2240"/>
      <c r="DG112" s="2240"/>
      <c r="DH112" s="2240"/>
      <c r="DI112" s="2240"/>
      <c r="DJ112" s="2240"/>
      <c r="DK112" s="2240"/>
      <c r="DL112" s="2240"/>
      <c r="DM112" s="2240"/>
    </row>
    <row r="113" spans="2:117">
      <c r="B113" s="3103" t="s">
        <v>2106</v>
      </c>
      <c r="C113" s="2268" t="s">
        <v>2023</v>
      </c>
      <c r="D113" s="2240"/>
      <c r="E113" s="2240"/>
      <c r="F113" s="2240"/>
      <c r="G113" s="2240"/>
      <c r="H113" s="2240"/>
      <c r="I113" s="2240"/>
      <c r="J113" s="2240"/>
      <c r="K113" s="2240"/>
      <c r="L113" s="2240"/>
      <c r="M113" s="2240"/>
      <c r="N113" s="2240"/>
      <c r="O113" s="2240"/>
      <c r="P113" s="2240"/>
      <c r="Q113" s="2240"/>
      <c r="R113" s="2240"/>
      <c r="S113" s="2240"/>
      <c r="T113" s="2240"/>
      <c r="U113" s="2240"/>
      <c r="V113" s="2240"/>
      <c r="W113" s="2240"/>
      <c r="X113" s="2240"/>
      <c r="Y113" s="2240"/>
      <c r="Z113" s="2240"/>
      <c r="AA113" s="2240"/>
      <c r="AB113" s="2240"/>
      <c r="AC113" s="2240"/>
      <c r="AD113" s="2240"/>
      <c r="AE113" s="2240"/>
      <c r="AF113" s="2240"/>
      <c r="AG113" s="2240"/>
      <c r="AH113" s="2240"/>
      <c r="AI113" s="2240"/>
      <c r="AJ113" s="2240"/>
      <c r="AK113" s="2240"/>
      <c r="AL113" s="2240"/>
      <c r="AM113" s="2240"/>
      <c r="AN113" s="2240"/>
      <c r="AO113" s="2240"/>
      <c r="AP113" s="2240"/>
      <c r="AQ113" s="2240"/>
      <c r="AR113" s="2240"/>
      <c r="AS113" s="2240"/>
      <c r="AT113" s="2240"/>
      <c r="AU113" s="2240"/>
      <c r="AV113" s="2240"/>
      <c r="AW113" s="2240"/>
      <c r="AX113" s="2240"/>
      <c r="AY113" s="2240"/>
      <c r="AZ113" s="2240"/>
      <c r="BA113" s="2240"/>
      <c r="BB113" s="2240"/>
      <c r="BC113" s="2240"/>
      <c r="BD113" s="2240"/>
      <c r="BE113" s="2240"/>
      <c r="BF113" s="2240"/>
      <c r="BG113" s="2240"/>
      <c r="BH113" s="2240"/>
      <c r="BI113" s="2240"/>
      <c r="BJ113" s="2240"/>
      <c r="BK113" s="2240"/>
      <c r="BL113" s="2240"/>
      <c r="BM113" s="2240"/>
      <c r="BN113" s="2240"/>
      <c r="BO113" s="2240"/>
      <c r="BP113" s="2240"/>
      <c r="BQ113" s="2240"/>
      <c r="BR113" s="2240"/>
      <c r="BS113" s="2240"/>
      <c r="BT113" s="2240"/>
      <c r="BU113" s="2240"/>
      <c r="BV113" s="2240"/>
      <c r="BW113" s="2240"/>
      <c r="BX113" s="2240"/>
      <c r="BY113" s="2240"/>
      <c r="BZ113" s="2240"/>
      <c r="CA113" s="2240"/>
      <c r="CB113" s="2240"/>
      <c r="CC113" s="2240"/>
      <c r="CD113" s="2240"/>
      <c r="CE113" s="2240"/>
      <c r="CF113" s="2240"/>
      <c r="CG113" s="2240"/>
      <c r="CH113" s="2240"/>
      <c r="CI113" s="2240"/>
      <c r="CJ113" s="2240"/>
      <c r="CK113" s="2240"/>
      <c r="CL113" s="2240"/>
      <c r="CM113" s="2240"/>
      <c r="CN113" s="2240"/>
      <c r="CO113" s="2240"/>
      <c r="CP113" s="2240"/>
      <c r="CQ113" s="2240"/>
      <c r="CR113" s="2240"/>
      <c r="CS113" s="2240"/>
      <c r="CT113" s="2240"/>
      <c r="CU113" s="2240"/>
      <c r="CV113" s="2240"/>
      <c r="CW113" s="2240"/>
      <c r="CX113" s="2240"/>
      <c r="CY113" s="2240"/>
      <c r="CZ113" s="2240"/>
      <c r="DA113" s="2240"/>
      <c r="DB113" s="2240"/>
      <c r="DC113" s="2240"/>
      <c r="DD113" s="2240"/>
      <c r="DE113" s="2240"/>
      <c r="DF113" s="2240"/>
      <c r="DG113" s="2240"/>
      <c r="DH113" s="2240"/>
      <c r="DI113" s="2240"/>
      <c r="DJ113" s="2240"/>
      <c r="DK113" s="2240"/>
      <c r="DL113" s="2240"/>
      <c r="DM113" s="2240"/>
    </row>
    <row r="114" spans="2:117">
      <c r="B114" s="3103" t="s">
        <v>2107</v>
      </c>
      <c r="C114" s="2268" t="s">
        <v>2023</v>
      </c>
      <c r="D114" s="2240"/>
      <c r="E114" s="2240"/>
      <c r="F114" s="2240"/>
      <c r="G114" s="2240"/>
      <c r="H114" s="2240"/>
      <c r="I114" s="2240"/>
      <c r="J114" s="2240"/>
      <c r="K114" s="2240"/>
      <c r="L114" s="2240"/>
      <c r="M114" s="2240"/>
      <c r="N114" s="2240"/>
      <c r="O114" s="2240"/>
      <c r="P114" s="2240"/>
      <c r="Q114" s="2240"/>
      <c r="R114" s="2240"/>
      <c r="S114" s="2240"/>
      <c r="T114" s="2240"/>
      <c r="U114" s="2240"/>
      <c r="V114" s="2240"/>
      <c r="W114" s="2240"/>
      <c r="X114" s="2240"/>
      <c r="Y114" s="2240"/>
      <c r="Z114" s="2240"/>
      <c r="AA114" s="2240"/>
      <c r="AB114" s="2240"/>
      <c r="AC114" s="2240"/>
      <c r="AD114" s="2240"/>
      <c r="AE114" s="2240"/>
      <c r="AF114" s="2240"/>
      <c r="AG114" s="2240"/>
      <c r="AH114" s="2240"/>
      <c r="AI114" s="2240"/>
      <c r="AJ114" s="2240"/>
      <c r="AK114" s="2240"/>
      <c r="AL114" s="2240"/>
      <c r="AM114" s="2240"/>
      <c r="AN114" s="2240"/>
      <c r="AO114" s="2240"/>
      <c r="AP114" s="2240"/>
      <c r="AQ114" s="2240"/>
      <c r="AR114" s="2240"/>
      <c r="AS114" s="2240"/>
      <c r="AT114" s="2240"/>
      <c r="AU114" s="2240"/>
      <c r="AV114" s="2240"/>
      <c r="AW114" s="2240"/>
      <c r="AX114" s="2240"/>
      <c r="AY114" s="2240"/>
      <c r="AZ114" s="2240"/>
      <c r="BA114" s="2240"/>
      <c r="BB114" s="2240"/>
      <c r="BC114" s="2240"/>
      <c r="BD114" s="2240"/>
      <c r="BE114" s="2240"/>
      <c r="BF114" s="2240"/>
      <c r="BG114" s="2240"/>
      <c r="BH114" s="2240"/>
      <c r="BI114" s="2240"/>
      <c r="BJ114" s="2240"/>
      <c r="BK114" s="2240"/>
      <c r="BL114" s="2240"/>
      <c r="BM114" s="2240"/>
      <c r="BN114" s="2240"/>
      <c r="BO114" s="2240"/>
      <c r="BP114" s="2240"/>
      <c r="BQ114" s="2240"/>
      <c r="BR114" s="2240"/>
      <c r="BS114" s="2240"/>
      <c r="BT114" s="2240"/>
      <c r="BU114" s="2240"/>
      <c r="BV114" s="2240"/>
      <c r="BW114" s="2240"/>
      <c r="BX114" s="2240"/>
      <c r="BY114" s="2240"/>
      <c r="BZ114" s="2240"/>
      <c r="CA114" s="2240"/>
      <c r="CB114" s="2240"/>
      <c r="CC114" s="2240"/>
      <c r="CD114" s="2240"/>
      <c r="CE114" s="2240"/>
      <c r="CF114" s="2240"/>
      <c r="CG114" s="2240"/>
      <c r="CH114" s="2240"/>
      <c r="CI114" s="2240"/>
      <c r="CJ114" s="2240"/>
      <c r="CK114" s="2240"/>
      <c r="CL114" s="2240"/>
      <c r="CM114" s="2240"/>
      <c r="CN114" s="2240"/>
      <c r="CO114" s="2240"/>
      <c r="CP114" s="2240"/>
      <c r="CQ114" s="2240"/>
      <c r="CR114" s="2240"/>
      <c r="CS114" s="2240"/>
      <c r="CT114" s="2240"/>
      <c r="CU114" s="2240"/>
      <c r="CV114" s="2240"/>
      <c r="CW114" s="2240"/>
      <c r="CX114" s="2240"/>
      <c r="CY114" s="2240"/>
      <c r="CZ114" s="2240"/>
      <c r="DA114" s="2240"/>
      <c r="DB114" s="2240"/>
      <c r="DC114" s="2240"/>
      <c r="DD114" s="2240"/>
      <c r="DE114" s="2240"/>
      <c r="DF114" s="2240"/>
      <c r="DG114" s="2240"/>
      <c r="DH114" s="2240"/>
      <c r="DI114" s="2240"/>
      <c r="DJ114" s="2240"/>
      <c r="DK114" s="2240"/>
      <c r="DL114" s="2240"/>
      <c r="DM114" s="2240"/>
    </row>
    <row r="115" spans="2:117">
      <c r="B115" s="3103" t="s">
        <v>2108</v>
      </c>
      <c r="C115" s="2268" t="s">
        <v>2023</v>
      </c>
      <c r="D115" s="2240"/>
      <c r="E115" s="2240"/>
      <c r="F115" s="2240"/>
      <c r="G115" s="2240"/>
      <c r="H115" s="2240"/>
      <c r="I115" s="2240"/>
      <c r="J115" s="2240"/>
      <c r="K115" s="2240"/>
      <c r="L115" s="2240"/>
      <c r="M115" s="2240"/>
      <c r="N115" s="2240"/>
      <c r="O115" s="2240"/>
      <c r="P115" s="2240"/>
      <c r="Q115" s="2240"/>
      <c r="R115" s="2240"/>
      <c r="S115" s="2240"/>
      <c r="T115" s="2240"/>
      <c r="U115" s="2240"/>
      <c r="V115" s="2240"/>
      <c r="W115" s="2240"/>
      <c r="X115" s="2240"/>
      <c r="Y115" s="2240"/>
      <c r="Z115" s="2240"/>
      <c r="AA115" s="2240"/>
      <c r="AB115" s="2240"/>
      <c r="AC115" s="2240"/>
      <c r="AD115" s="2240"/>
      <c r="AE115" s="2240"/>
      <c r="AF115" s="2240"/>
      <c r="AG115" s="2240"/>
      <c r="AH115" s="2240"/>
      <c r="AI115" s="2240"/>
      <c r="AJ115" s="2240"/>
      <c r="AK115" s="2240"/>
      <c r="AL115" s="2240"/>
      <c r="AM115" s="2240"/>
      <c r="AN115" s="2240"/>
      <c r="AO115" s="2240"/>
      <c r="AP115" s="2240"/>
      <c r="AQ115" s="2240"/>
      <c r="AR115" s="2240"/>
      <c r="AS115" s="2240"/>
      <c r="AT115" s="2240"/>
      <c r="AU115" s="2240"/>
      <c r="AV115" s="2240"/>
      <c r="AW115" s="2240"/>
      <c r="AX115" s="2240"/>
      <c r="AY115" s="2240"/>
      <c r="AZ115" s="2240"/>
      <c r="BA115" s="2240"/>
      <c r="BB115" s="2240"/>
      <c r="BC115" s="2240"/>
      <c r="BD115" s="2240"/>
      <c r="BE115" s="2240"/>
      <c r="BF115" s="2240"/>
      <c r="BG115" s="2240"/>
      <c r="BH115" s="2240"/>
      <c r="BI115" s="2240"/>
      <c r="BJ115" s="2240"/>
      <c r="BK115" s="2240"/>
      <c r="BL115" s="2240"/>
      <c r="BM115" s="2240"/>
      <c r="BN115" s="2240"/>
      <c r="BO115" s="2240"/>
      <c r="BP115" s="2240"/>
      <c r="BQ115" s="2240"/>
      <c r="BR115" s="2240"/>
      <c r="BS115" s="2240"/>
      <c r="BT115" s="2240"/>
      <c r="BU115" s="2240"/>
      <c r="BV115" s="2240"/>
      <c r="BW115" s="2240"/>
      <c r="BX115" s="2240"/>
      <c r="BY115" s="2240"/>
      <c r="BZ115" s="2240"/>
      <c r="CA115" s="2240"/>
      <c r="CB115" s="2240"/>
      <c r="CC115" s="2240"/>
      <c r="CD115" s="2240"/>
      <c r="CE115" s="2240"/>
      <c r="CF115" s="2240"/>
      <c r="CG115" s="2240"/>
      <c r="CH115" s="2240"/>
      <c r="CI115" s="2240"/>
      <c r="CJ115" s="2240"/>
      <c r="CK115" s="2240"/>
      <c r="CL115" s="2240"/>
      <c r="CM115" s="2240"/>
      <c r="CN115" s="2240"/>
      <c r="CO115" s="2240"/>
      <c r="CP115" s="2240"/>
      <c r="CQ115" s="2240"/>
      <c r="CR115" s="2240"/>
      <c r="CS115" s="2240"/>
      <c r="CT115" s="2240"/>
      <c r="CU115" s="2240"/>
      <c r="CV115" s="2240"/>
      <c r="CW115" s="2240"/>
      <c r="CX115" s="2240"/>
      <c r="CY115" s="2240"/>
      <c r="CZ115" s="2240"/>
      <c r="DA115" s="2240"/>
      <c r="DB115" s="2240"/>
      <c r="DC115" s="2240"/>
      <c r="DD115" s="2240"/>
      <c r="DE115" s="2240"/>
      <c r="DF115" s="2240"/>
      <c r="DG115" s="2240"/>
      <c r="DH115" s="2240"/>
      <c r="DI115" s="2240"/>
      <c r="DJ115" s="2240"/>
      <c r="DK115" s="2240"/>
      <c r="DL115" s="2240"/>
      <c r="DM115" s="2240"/>
    </row>
    <row r="116" spans="2:117">
      <c r="B116" s="3103" t="s">
        <v>2109</v>
      </c>
      <c r="C116" s="2268" t="s">
        <v>2023</v>
      </c>
      <c r="D116" s="2240"/>
      <c r="E116" s="2240"/>
      <c r="F116" s="2240"/>
      <c r="G116" s="2240"/>
      <c r="H116" s="2240"/>
      <c r="I116" s="2240"/>
      <c r="J116" s="2240"/>
      <c r="K116" s="2240"/>
      <c r="L116" s="2240"/>
      <c r="M116" s="2240"/>
      <c r="N116" s="2240"/>
      <c r="O116" s="2240"/>
      <c r="P116" s="2240"/>
      <c r="Q116" s="2240"/>
      <c r="R116" s="2240"/>
      <c r="S116" s="2240"/>
      <c r="T116" s="2240"/>
      <c r="U116" s="2240"/>
      <c r="V116" s="2240"/>
      <c r="W116" s="2240"/>
      <c r="X116" s="2240"/>
      <c r="Y116" s="2240"/>
      <c r="Z116" s="2240"/>
      <c r="AA116" s="2240"/>
      <c r="AB116" s="2240"/>
      <c r="AC116" s="2240"/>
      <c r="AD116" s="2240"/>
      <c r="AE116" s="2240"/>
      <c r="AF116" s="2240"/>
      <c r="AG116" s="2240"/>
      <c r="AH116" s="2240"/>
      <c r="AI116" s="2240"/>
      <c r="AJ116" s="2240"/>
      <c r="AK116" s="2240"/>
      <c r="AL116" s="2240"/>
      <c r="AM116" s="2240"/>
      <c r="AN116" s="2240"/>
      <c r="AO116" s="2240"/>
      <c r="AP116" s="2240"/>
      <c r="AQ116" s="2240"/>
      <c r="AR116" s="2240"/>
      <c r="AS116" s="2240"/>
      <c r="AT116" s="2240"/>
      <c r="AU116" s="2240"/>
      <c r="AV116" s="2240"/>
      <c r="AW116" s="2240"/>
      <c r="AX116" s="2240"/>
      <c r="AY116" s="2240"/>
      <c r="AZ116" s="2240"/>
      <c r="BA116" s="2240"/>
      <c r="BB116" s="2240"/>
      <c r="BC116" s="2240"/>
      <c r="BD116" s="2240"/>
      <c r="BE116" s="2240"/>
      <c r="BF116" s="2240"/>
      <c r="BG116" s="2240"/>
      <c r="BH116" s="2240"/>
      <c r="BI116" s="2240"/>
      <c r="BJ116" s="2240"/>
      <c r="BK116" s="2240"/>
      <c r="BL116" s="2240"/>
      <c r="BM116" s="2240"/>
      <c r="BN116" s="2240"/>
      <c r="BO116" s="2240"/>
      <c r="BP116" s="2240"/>
      <c r="BQ116" s="2240"/>
      <c r="BR116" s="2240"/>
      <c r="BS116" s="2240"/>
      <c r="BT116" s="2240"/>
      <c r="BU116" s="2240"/>
      <c r="BV116" s="2240"/>
      <c r="BW116" s="2240"/>
      <c r="BX116" s="2240"/>
      <c r="BY116" s="2240"/>
      <c r="BZ116" s="2240"/>
      <c r="CA116" s="2240"/>
      <c r="CB116" s="2240"/>
      <c r="CC116" s="2240"/>
      <c r="CD116" s="2240"/>
      <c r="CE116" s="2240"/>
      <c r="CF116" s="2240"/>
      <c r="CG116" s="2240"/>
      <c r="CH116" s="2240"/>
      <c r="CI116" s="2240"/>
      <c r="CJ116" s="2240"/>
      <c r="CK116" s="2240"/>
      <c r="CL116" s="2240"/>
      <c r="CM116" s="2240"/>
      <c r="CN116" s="2240"/>
      <c r="CO116" s="2240"/>
      <c r="CP116" s="2240"/>
      <c r="CQ116" s="2240"/>
      <c r="CR116" s="2240"/>
      <c r="CS116" s="2240"/>
      <c r="CT116" s="2240"/>
      <c r="CU116" s="2240"/>
      <c r="CV116" s="2240"/>
      <c r="CW116" s="2240"/>
      <c r="CX116" s="2240"/>
      <c r="CY116" s="2240"/>
      <c r="CZ116" s="2240"/>
      <c r="DA116" s="2240"/>
      <c r="DB116" s="2240"/>
      <c r="DC116" s="2240"/>
      <c r="DD116" s="2240"/>
      <c r="DE116" s="2240"/>
      <c r="DF116" s="2240"/>
      <c r="DG116" s="2240"/>
      <c r="DH116" s="2240"/>
      <c r="DI116" s="2240"/>
      <c r="DJ116" s="2240"/>
      <c r="DK116" s="2240"/>
      <c r="DL116" s="2240"/>
      <c r="DM116" s="2240"/>
    </row>
    <row r="117" spans="2:117">
      <c r="B117" s="3103" t="s">
        <v>2110</v>
      </c>
      <c r="C117" s="2268" t="s">
        <v>2023</v>
      </c>
      <c r="D117" s="2240"/>
      <c r="E117" s="2240"/>
      <c r="F117" s="2240"/>
      <c r="G117" s="2240"/>
      <c r="H117" s="2240"/>
      <c r="I117" s="2240"/>
      <c r="J117" s="2240"/>
      <c r="K117" s="2240"/>
      <c r="L117" s="2240"/>
      <c r="M117" s="2240"/>
      <c r="N117" s="2240"/>
      <c r="O117" s="2240"/>
      <c r="P117" s="2240"/>
      <c r="Q117" s="2240"/>
      <c r="R117" s="2240"/>
      <c r="S117" s="2240"/>
      <c r="T117" s="2240"/>
      <c r="U117" s="2240"/>
      <c r="V117" s="2240"/>
      <c r="W117" s="2240"/>
      <c r="X117" s="2240"/>
      <c r="Y117" s="2240"/>
      <c r="Z117" s="2240"/>
      <c r="AA117" s="2240"/>
      <c r="AB117" s="2240"/>
      <c r="AC117" s="2240"/>
      <c r="AD117" s="2240"/>
      <c r="AE117" s="2240"/>
      <c r="AF117" s="2240"/>
      <c r="AG117" s="2240"/>
      <c r="AH117" s="2240"/>
      <c r="AI117" s="2240"/>
      <c r="AJ117" s="2240"/>
      <c r="AK117" s="2240"/>
      <c r="AL117" s="2240"/>
      <c r="AM117" s="2240"/>
      <c r="AN117" s="2240"/>
      <c r="AO117" s="2240"/>
      <c r="AP117" s="2240"/>
      <c r="AQ117" s="2240"/>
      <c r="AR117" s="2240"/>
      <c r="AS117" s="2240"/>
      <c r="AT117" s="2240"/>
      <c r="AU117" s="2240"/>
      <c r="AV117" s="2240"/>
      <c r="AW117" s="2240"/>
      <c r="AX117" s="2240"/>
      <c r="AY117" s="2240"/>
      <c r="AZ117" s="2240"/>
      <c r="BA117" s="2240"/>
      <c r="BB117" s="2240"/>
      <c r="BC117" s="2240"/>
      <c r="BD117" s="2240"/>
      <c r="BE117" s="2240"/>
      <c r="BF117" s="2240"/>
      <c r="BG117" s="2240"/>
      <c r="BH117" s="2240"/>
      <c r="BI117" s="2240"/>
      <c r="BJ117" s="2240"/>
      <c r="BK117" s="2240"/>
      <c r="BL117" s="2240"/>
      <c r="BM117" s="2240"/>
      <c r="BN117" s="2240"/>
      <c r="BO117" s="2240"/>
      <c r="BP117" s="2240"/>
      <c r="BQ117" s="2240"/>
      <c r="BR117" s="2240"/>
      <c r="BS117" s="2240"/>
      <c r="BT117" s="2240"/>
      <c r="BU117" s="2240"/>
      <c r="BV117" s="2240"/>
      <c r="BW117" s="2240"/>
      <c r="BX117" s="2240"/>
      <c r="BY117" s="2240"/>
      <c r="BZ117" s="2240"/>
      <c r="CA117" s="2240"/>
      <c r="CB117" s="2240"/>
      <c r="CC117" s="2240"/>
      <c r="CD117" s="2240"/>
      <c r="CE117" s="2240"/>
      <c r="CF117" s="2240"/>
      <c r="CG117" s="2240"/>
      <c r="CH117" s="2240"/>
      <c r="CI117" s="2240"/>
      <c r="CJ117" s="2240"/>
      <c r="CK117" s="2240"/>
      <c r="CL117" s="2240"/>
      <c r="CM117" s="2240"/>
      <c r="CN117" s="2240"/>
      <c r="CO117" s="2240"/>
      <c r="CP117" s="2240"/>
      <c r="CQ117" s="2240"/>
      <c r="CR117" s="2240"/>
      <c r="CS117" s="2240"/>
      <c r="CT117" s="2240"/>
      <c r="CU117" s="2240"/>
      <c r="CV117" s="2240"/>
      <c r="CW117" s="2240"/>
      <c r="CX117" s="2240"/>
      <c r="CY117" s="2240"/>
      <c r="CZ117" s="2240"/>
      <c r="DA117" s="2240"/>
      <c r="DB117" s="2240"/>
      <c r="DC117" s="2240"/>
      <c r="DD117" s="2240"/>
      <c r="DE117" s="2240"/>
      <c r="DF117" s="2240"/>
      <c r="DG117" s="2240"/>
      <c r="DH117" s="2240"/>
      <c r="DI117" s="2240"/>
      <c r="DJ117" s="2240"/>
      <c r="DK117" s="2240"/>
      <c r="DL117" s="2240"/>
      <c r="DM117" s="2240"/>
    </row>
    <row r="118" spans="2:117">
      <c r="B118" s="3103"/>
      <c r="C118" s="2268"/>
      <c r="D118" s="2240"/>
      <c r="E118" s="2240"/>
      <c r="F118" s="2240"/>
      <c r="G118" s="2240"/>
      <c r="H118" s="2240"/>
      <c r="I118" s="2240"/>
      <c r="J118" s="2240"/>
      <c r="K118" s="2240"/>
      <c r="L118" s="2240"/>
      <c r="M118" s="2240"/>
      <c r="N118" s="2240"/>
      <c r="O118" s="2240"/>
      <c r="P118" s="2240"/>
      <c r="Q118" s="2240"/>
      <c r="R118" s="2240"/>
      <c r="S118" s="2240"/>
      <c r="T118" s="2240"/>
      <c r="U118" s="2240"/>
      <c r="V118" s="2240"/>
      <c r="W118" s="2240"/>
      <c r="X118" s="2240"/>
      <c r="Y118" s="2240"/>
      <c r="Z118" s="2240"/>
      <c r="AA118" s="2240"/>
      <c r="AB118" s="2240"/>
      <c r="AC118" s="2240"/>
      <c r="AD118" s="2240"/>
      <c r="AE118" s="2240"/>
      <c r="AF118" s="2240"/>
      <c r="AG118" s="2240"/>
      <c r="AH118" s="2240"/>
      <c r="AI118" s="2240"/>
      <c r="AJ118" s="2240"/>
      <c r="AK118" s="2240"/>
      <c r="AL118" s="2240"/>
      <c r="AM118" s="2240"/>
      <c r="AN118" s="2240"/>
      <c r="AO118" s="2240"/>
      <c r="AP118" s="2240"/>
      <c r="AQ118" s="2240"/>
      <c r="AR118" s="2240"/>
      <c r="AS118" s="2240"/>
      <c r="AT118" s="2240"/>
      <c r="AU118" s="2240"/>
      <c r="AV118" s="2240"/>
      <c r="AW118" s="2240"/>
      <c r="AX118" s="2240"/>
      <c r="AY118" s="2240"/>
      <c r="AZ118" s="2240"/>
      <c r="BA118" s="2240"/>
      <c r="BB118" s="2240"/>
      <c r="BC118" s="2240"/>
      <c r="BD118" s="2240"/>
      <c r="BE118" s="2240"/>
      <c r="BF118" s="2240"/>
      <c r="BG118" s="2240"/>
      <c r="BH118" s="2240"/>
      <c r="BI118" s="2240"/>
      <c r="BJ118" s="2240"/>
      <c r="BK118" s="2240"/>
      <c r="BL118" s="2240"/>
      <c r="BM118" s="2240"/>
      <c r="BN118" s="2240"/>
      <c r="BO118" s="2240"/>
      <c r="BP118" s="2240"/>
      <c r="BQ118" s="2240"/>
      <c r="BR118" s="2240"/>
      <c r="BS118" s="2240"/>
      <c r="BT118" s="2240"/>
      <c r="BU118" s="2240"/>
      <c r="BV118" s="2240"/>
      <c r="BW118" s="2240"/>
      <c r="BX118" s="2240"/>
      <c r="BY118" s="2240"/>
      <c r="BZ118" s="2240"/>
      <c r="CA118" s="2240"/>
      <c r="CB118" s="2240"/>
      <c r="CC118" s="2240"/>
      <c r="CD118" s="2240"/>
      <c r="CE118" s="2240"/>
      <c r="CF118" s="2240"/>
      <c r="CG118" s="2240"/>
      <c r="CH118" s="2240"/>
      <c r="CI118" s="2240"/>
      <c r="CJ118" s="2240"/>
      <c r="CK118" s="2240"/>
      <c r="CL118" s="2240"/>
      <c r="CM118" s="2240"/>
      <c r="CN118" s="2240"/>
      <c r="CO118" s="2240"/>
      <c r="CP118" s="2240"/>
      <c r="CQ118" s="2240"/>
      <c r="CR118" s="2240"/>
      <c r="CS118" s="2240"/>
      <c r="CT118" s="2240"/>
      <c r="CU118" s="2240"/>
      <c r="CV118" s="2240"/>
      <c r="CW118" s="2240"/>
      <c r="CX118" s="2240"/>
      <c r="CY118" s="2240"/>
      <c r="CZ118" s="2240"/>
      <c r="DA118" s="2240"/>
      <c r="DB118" s="2240"/>
      <c r="DC118" s="2240"/>
      <c r="DD118" s="2240"/>
      <c r="DE118" s="2240"/>
      <c r="DF118" s="2240"/>
      <c r="DG118" s="2240"/>
      <c r="DH118" s="2240"/>
      <c r="DI118" s="2240"/>
      <c r="DJ118" s="2240"/>
      <c r="DK118" s="2240"/>
      <c r="DL118" s="2240"/>
      <c r="DM118" s="2240"/>
    </row>
    <row r="119" spans="2:117">
      <c r="B119" s="3103" t="s">
        <v>2111</v>
      </c>
      <c r="C119" s="2268"/>
      <c r="D119" s="2240"/>
      <c r="E119" s="2240"/>
      <c r="F119" s="2240"/>
      <c r="G119" s="2240"/>
      <c r="H119" s="2240"/>
      <c r="I119" s="2240"/>
      <c r="J119" s="2240"/>
      <c r="K119" s="2240"/>
      <c r="L119" s="2240"/>
      <c r="M119" s="2240"/>
      <c r="N119" s="2240"/>
      <c r="O119" s="2240"/>
      <c r="P119" s="2240"/>
      <c r="Q119" s="2240"/>
      <c r="R119" s="2240"/>
      <c r="S119" s="2240"/>
      <c r="T119" s="2240"/>
      <c r="U119" s="2240"/>
      <c r="V119" s="2240"/>
      <c r="W119" s="2240"/>
      <c r="X119" s="2240"/>
      <c r="Y119" s="2240"/>
      <c r="Z119" s="2240"/>
      <c r="AA119" s="2240"/>
      <c r="AB119" s="2240"/>
      <c r="AC119" s="2240"/>
      <c r="AD119" s="2240"/>
      <c r="AE119" s="2240"/>
      <c r="AF119" s="2240"/>
      <c r="AG119" s="2240"/>
      <c r="AH119" s="2240"/>
      <c r="AI119" s="2240"/>
      <c r="AJ119" s="2240"/>
      <c r="AK119" s="2240"/>
      <c r="AL119" s="2240"/>
      <c r="AM119" s="2240"/>
      <c r="AN119" s="2240"/>
      <c r="AO119" s="2240"/>
      <c r="AP119" s="2240"/>
      <c r="AQ119" s="2240"/>
      <c r="AR119" s="2240"/>
      <c r="AS119" s="2240"/>
      <c r="AT119" s="2240"/>
      <c r="AU119" s="2240"/>
      <c r="AV119" s="2240"/>
      <c r="AW119" s="2240"/>
      <c r="AX119" s="2240"/>
      <c r="AY119" s="2240"/>
      <c r="AZ119" s="2240"/>
      <c r="BA119" s="2240"/>
      <c r="BB119" s="2240"/>
      <c r="BC119" s="2240"/>
      <c r="BD119" s="2240"/>
      <c r="BE119" s="2240"/>
      <c r="BF119" s="2240"/>
      <c r="BG119" s="2240"/>
      <c r="BH119" s="2240"/>
      <c r="BI119" s="2240"/>
      <c r="BJ119" s="2240"/>
      <c r="BK119" s="2240"/>
      <c r="BL119" s="2240"/>
      <c r="BM119" s="2240"/>
      <c r="BN119" s="2240"/>
      <c r="BO119" s="2240"/>
      <c r="BP119" s="2240"/>
      <c r="BQ119" s="2240"/>
      <c r="BR119" s="2240"/>
      <c r="BS119" s="2240"/>
      <c r="BT119" s="2240"/>
      <c r="BU119" s="2240"/>
      <c r="BV119" s="2240"/>
      <c r="BW119" s="2240"/>
      <c r="BX119" s="2240"/>
      <c r="BY119" s="2240"/>
      <c r="BZ119" s="2240"/>
      <c r="CA119" s="2240"/>
      <c r="CB119" s="2240"/>
      <c r="CC119" s="2240"/>
      <c r="CD119" s="2240"/>
      <c r="CE119" s="2240"/>
      <c r="CF119" s="2240"/>
      <c r="CG119" s="2240"/>
      <c r="CH119" s="2240"/>
      <c r="CI119" s="2240"/>
      <c r="CJ119" s="2240"/>
      <c r="CK119" s="2240"/>
      <c r="CL119" s="2240"/>
      <c r="CM119" s="2240"/>
      <c r="CN119" s="2240"/>
      <c r="CO119" s="2240"/>
      <c r="CP119" s="2240"/>
      <c r="CQ119" s="2240"/>
      <c r="CR119" s="2240"/>
      <c r="CS119" s="2240"/>
      <c r="CT119" s="2240"/>
      <c r="CU119" s="2240"/>
      <c r="CV119" s="2240"/>
      <c r="CW119" s="2240"/>
      <c r="CX119" s="2240"/>
      <c r="CY119" s="2240"/>
      <c r="CZ119" s="2240"/>
      <c r="DA119" s="2240"/>
      <c r="DB119" s="2240"/>
      <c r="DC119" s="2240"/>
      <c r="DD119" s="2240"/>
      <c r="DE119" s="2240"/>
      <c r="DF119" s="2240"/>
      <c r="DG119" s="2240"/>
      <c r="DH119" s="2240"/>
      <c r="DI119" s="2240"/>
      <c r="DJ119" s="2240"/>
      <c r="DK119" s="2240"/>
      <c r="DL119" s="2240"/>
      <c r="DM119" s="2240"/>
    </row>
    <row r="120" spans="2:117">
      <c r="B120" s="3103" t="s">
        <v>1454</v>
      </c>
      <c r="C120" s="2268"/>
      <c r="D120" s="2240"/>
      <c r="E120" s="2240"/>
      <c r="F120" s="2240"/>
      <c r="G120" s="2240"/>
      <c r="H120" s="2240"/>
      <c r="I120" s="2240"/>
      <c r="J120" s="2240"/>
      <c r="K120" s="2240"/>
      <c r="L120" s="2240"/>
      <c r="M120" s="2240"/>
      <c r="N120" s="2240"/>
      <c r="O120" s="2240"/>
      <c r="P120" s="2240"/>
      <c r="Q120" s="2240"/>
      <c r="R120" s="2240"/>
      <c r="S120" s="2240"/>
      <c r="T120" s="2240"/>
      <c r="U120" s="2240"/>
      <c r="V120" s="2240"/>
      <c r="W120" s="2240"/>
      <c r="X120" s="2240"/>
      <c r="Y120" s="2240"/>
      <c r="Z120" s="2240"/>
      <c r="AA120" s="2240"/>
      <c r="AB120" s="2240"/>
      <c r="AC120" s="2240"/>
      <c r="AD120" s="2240"/>
      <c r="AE120" s="2240"/>
      <c r="AF120" s="2240"/>
      <c r="AG120" s="2240"/>
      <c r="AH120" s="2240"/>
      <c r="AI120" s="2240"/>
      <c r="AJ120" s="2240"/>
      <c r="AK120" s="2240"/>
      <c r="AL120" s="2240"/>
      <c r="AM120" s="2240"/>
      <c r="AN120" s="2240"/>
      <c r="AO120" s="2240"/>
      <c r="AP120" s="2240"/>
      <c r="AQ120" s="2240"/>
      <c r="AR120" s="2240"/>
      <c r="AS120" s="2240"/>
      <c r="AT120" s="2240"/>
      <c r="AU120" s="2240"/>
      <c r="AV120" s="2240"/>
      <c r="AW120" s="2240"/>
      <c r="AX120" s="2240"/>
      <c r="AY120" s="2240"/>
      <c r="AZ120" s="2240"/>
      <c r="BA120" s="2240"/>
      <c r="BB120" s="2240"/>
      <c r="BC120" s="2240"/>
      <c r="BD120" s="2240"/>
      <c r="BE120" s="2240"/>
      <c r="BF120" s="2240"/>
      <c r="BG120" s="2240"/>
      <c r="BH120" s="2240"/>
      <c r="BI120" s="2240"/>
      <c r="BJ120" s="2240"/>
      <c r="BK120" s="2240"/>
      <c r="BL120" s="2240"/>
      <c r="BM120" s="2240"/>
      <c r="BN120" s="2240"/>
      <c r="BO120" s="2240"/>
      <c r="BP120" s="2240"/>
      <c r="BQ120" s="2240"/>
      <c r="BR120" s="2240"/>
      <c r="BS120" s="2240"/>
      <c r="BT120" s="2240"/>
      <c r="BU120" s="2240"/>
      <c r="BV120" s="2240"/>
      <c r="BW120" s="2240"/>
      <c r="BX120" s="2240"/>
      <c r="BY120" s="2240"/>
      <c r="BZ120" s="2240"/>
      <c r="CA120" s="2240"/>
      <c r="CB120" s="2240"/>
      <c r="CC120" s="2240"/>
      <c r="CD120" s="2240"/>
      <c r="CE120" s="2240"/>
      <c r="CF120" s="2240"/>
      <c r="CG120" s="2240"/>
      <c r="CH120" s="2240"/>
      <c r="CI120" s="2240"/>
      <c r="CJ120" s="2240"/>
      <c r="CK120" s="2240"/>
      <c r="CL120" s="2240"/>
      <c r="CM120" s="2240"/>
      <c r="CN120" s="2240"/>
      <c r="CO120" s="2240"/>
      <c r="CP120" s="2240"/>
      <c r="CQ120" s="2240"/>
      <c r="CR120" s="2240"/>
      <c r="CS120" s="2240"/>
      <c r="CT120" s="2240"/>
      <c r="CU120" s="2240"/>
      <c r="CV120" s="2240"/>
      <c r="CW120" s="2240"/>
      <c r="CX120" s="2240"/>
      <c r="CY120" s="2240"/>
      <c r="CZ120" s="2240"/>
      <c r="DA120" s="2240"/>
      <c r="DB120" s="2240"/>
      <c r="DC120" s="2240"/>
      <c r="DD120" s="2240"/>
      <c r="DE120" s="2240"/>
      <c r="DF120" s="2240"/>
      <c r="DG120" s="2240"/>
      <c r="DH120" s="2240"/>
      <c r="DI120" s="2240"/>
      <c r="DJ120" s="2240"/>
      <c r="DK120" s="2240"/>
      <c r="DL120" s="2240"/>
      <c r="DM120" s="2240"/>
    </row>
    <row r="121" spans="2:117">
      <c r="B121" s="3103" t="s">
        <v>2112</v>
      </c>
      <c r="C121" s="2268" t="s">
        <v>2023</v>
      </c>
      <c r="D121" s="2240"/>
      <c r="E121" s="2240"/>
      <c r="F121" s="2240"/>
      <c r="G121" s="2240"/>
      <c r="H121" s="2240"/>
      <c r="I121" s="2240"/>
      <c r="J121" s="2240"/>
      <c r="K121" s="2240"/>
      <c r="L121" s="2240"/>
      <c r="M121" s="2240"/>
      <c r="N121" s="2240"/>
      <c r="O121" s="2240"/>
      <c r="P121" s="2240"/>
      <c r="Q121" s="2240"/>
      <c r="R121" s="2240"/>
      <c r="S121" s="2240"/>
      <c r="T121" s="2240"/>
      <c r="U121" s="2240"/>
      <c r="V121" s="2240"/>
      <c r="W121" s="2240"/>
      <c r="X121" s="2240"/>
      <c r="Y121" s="2240"/>
      <c r="Z121" s="2240"/>
      <c r="AA121" s="2240"/>
      <c r="AB121" s="2240"/>
      <c r="AC121" s="2240"/>
      <c r="AD121" s="2240"/>
      <c r="AE121" s="2240"/>
      <c r="AF121" s="2240"/>
      <c r="AG121" s="2240"/>
      <c r="AH121" s="2240"/>
      <c r="AI121" s="2240"/>
      <c r="AJ121" s="2240"/>
      <c r="AK121" s="2240"/>
      <c r="AL121" s="2240"/>
      <c r="AM121" s="2240"/>
      <c r="AN121" s="2240"/>
      <c r="AO121" s="2240"/>
      <c r="AP121" s="2240"/>
      <c r="AQ121" s="2240"/>
      <c r="AR121" s="2240"/>
      <c r="AS121" s="2240"/>
      <c r="AT121" s="2240"/>
      <c r="AU121" s="2240"/>
      <c r="AV121" s="2240"/>
      <c r="AW121" s="2240"/>
      <c r="AX121" s="2240"/>
      <c r="AY121" s="2240"/>
      <c r="AZ121" s="2240"/>
      <c r="BA121" s="2240"/>
      <c r="BB121" s="2240"/>
      <c r="BC121" s="2240"/>
      <c r="BD121" s="2240"/>
      <c r="BE121" s="2240"/>
      <c r="BF121" s="2240"/>
      <c r="BG121" s="2240"/>
      <c r="BH121" s="2240"/>
      <c r="BI121" s="2240"/>
      <c r="BJ121" s="2240"/>
      <c r="BK121" s="2240"/>
      <c r="BL121" s="2240"/>
      <c r="BM121" s="2240"/>
      <c r="BN121" s="2240"/>
      <c r="BO121" s="2240"/>
      <c r="BP121" s="2240"/>
      <c r="BQ121" s="2240"/>
      <c r="BR121" s="2240"/>
      <c r="BS121" s="2240"/>
      <c r="BT121" s="2240"/>
      <c r="BU121" s="2240"/>
      <c r="BV121" s="2240"/>
      <c r="BW121" s="2240"/>
      <c r="BX121" s="2240"/>
      <c r="BY121" s="2240"/>
      <c r="BZ121" s="2240"/>
      <c r="CA121" s="2240"/>
      <c r="CB121" s="2240"/>
      <c r="CC121" s="2240"/>
      <c r="CD121" s="2240"/>
      <c r="CE121" s="2240"/>
      <c r="CF121" s="2240"/>
      <c r="CG121" s="2240"/>
      <c r="CH121" s="2240"/>
      <c r="CI121" s="2240"/>
      <c r="CJ121" s="2240"/>
      <c r="CK121" s="2240"/>
      <c r="CL121" s="2240"/>
      <c r="CM121" s="2240"/>
      <c r="CN121" s="2240"/>
      <c r="CO121" s="2240"/>
      <c r="CP121" s="2240"/>
      <c r="CQ121" s="2240"/>
      <c r="CR121" s="2240"/>
      <c r="CS121" s="2240"/>
      <c r="CT121" s="2240"/>
      <c r="CU121" s="2240"/>
      <c r="CV121" s="2240"/>
      <c r="CW121" s="2240"/>
      <c r="CX121" s="2240"/>
      <c r="CY121" s="2240"/>
      <c r="CZ121" s="2240"/>
      <c r="DA121" s="2240"/>
      <c r="DB121" s="2240"/>
      <c r="DC121" s="2240"/>
      <c r="DD121" s="2240"/>
      <c r="DE121" s="2240"/>
      <c r="DF121" s="2240"/>
      <c r="DG121" s="2240"/>
      <c r="DH121" s="2240"/>
      <c r="DI121" s="2240"/>
      <c r="DJ121" s="2240"/>
      <c r="DK121" s="2240"/>
      <c r="DL121" s="2240"/>
      <c r="DM121" s="2240"/>
    </row>
    <row r="122" spans="2:117">
      <c r="B122" s="3103" t="s">
        <v>2113</v>
      </c>
      <c r="C122" s="2268" t="s">
        <v>2023</v>
      </c>
      <c r="D122" s="2240"/>
      <c r="E122" s="2240"/>
      <c r="F122" s="2240"/>
      <c r="G122" s="2240"/>
      <c r="H122" s="2240"/>
      <c r="I122" s="2240"/>
      <c r="J122" s="2240"/>
      <c r="K122" s="2240"/>
      <c r="L122" s="2240"/>
      <c r="M122" s="2240"/>
      <c r="N122" s="2240"/>
      <c r="O122" s="2240"/>
      <c r="P122" s="2240"/>
      <c r="Q122" s="2240"/>
      <c r="R122" s="2240"/>
      <c r="S122" s="2240"/>
      <c r="T122" s="2240"/>
      <c r="U122" s="2240"/>
      <c r="V122" s="2240"/>
      <c r="W122" s="2240"/>
      <c r="X122" s="2240"/>
      <c r="Y122" s="2240"/>
      <c r="Z122" s="2240"/>
      <c r="AA122" s="2240"/>
      <c r="AB122" s="2240"/>
      <c r="AC122" s="2240"/>
      <c r="AD122" s="2240"/>
      <c r="AE122" s="2240"/>
      <c r="AF122" s="2240"/>
      <c r="AG122" s="2240"/>
      <c r="AH122" s="2240"/>
      <c r="AI122" s="2240"/>
      <c r="AJ122" s="2240"/>
      <c r="AK122" s="2240"/>
      <c r="AL122" s="2240"/>
      <c r="AM122" s="2240"/>
      <c r="AN122" s="2240"/>
      <c r="AO122" s="2240"/>
      <c r="AP122" s="2240"/>
      <c r="AQ122" s="2240"/>
      <c r="AR122" s="2240"/>
      <c r="AS122" s="2240"/>
      <c r="AT122" s="2240"/>
      <c r="AU122" s="2240"/>
      <c r="AV122" s="2240"/>
      <c r="AW122" s="2240"/>
      <c r="AX122" s="2240"/>
      <c r="AY122" s="2240"/>
      <c r="AZ122" s="2240"/>
      <c r="BA122" s="2240"/>
      <c r="BB122" s="2240"/>
      <c r="BC122" s="2240"/>
      <c r="BD122" s="2240"/>
      <c r="BE122" s="2240"/>
      <c r="BF122" s="2240"/>
      <c r="BG122" s="2240"/>
      <c r="BH122" s="2240"/>
      <c r="BI122" s="2240"/>
      <c r="BJ122" s="2240"/>
      <c r="BK122" s="2240"/>
      <c r="BL122" s="2240"/>
      <c r="BM122" s="2240"/>
      <c r="BN122" s="2240"/>
      <c r="BO122" s="2240"/>
      <c r="BP122" s="2240"/>
      <c r="BQ122" s="2240"/>
      <c r="BR122" s="2240"/>
      <c r="BS122" s="2240"/>
      <c r="BT122" s="2240"/>
      <c r="BU122" s="2240"/>
      <c r="BV122" s="2240"/>
      <c r="BW122" s="2240"/>
      <c r="BX122" s="2240"/>
      <c r="BY122" s="2240"/>
      <c r="BZ122" s="2240"/>
      <c r="CA122" s="2240"/>
      <c r="CB122" s="2240"/>
      <c r="CC122" s="2240"/>
      <c r="CD122" s="2240"/>
      <c r="CE122" s="2240"/>
      <c r="CF122" s="2240"/>
      <c r="CG122" s="2240"/>
      <c r="CH122" s="2240"/>
      <c r="CI122" s="2240"/>
      <c r="CJ122" s="2240"/>
      <c r="CK122" s="2240"/>
      <c r="CL122" s="2240"/>
      <c r="CM122" s="2240"/>
      <c r="CN122" s="2240"/>
      <c r="CO122" s="2240"/>
      <c r="CP122" s="2240"/>
      <c r="CQ122" s="2240"/>
      <c r="CR122" s="2240"/>
      <c r="CS122" s="2240"/>
      <c r="CT122" s="2240"/>
      <c r="CU122" s="2240"/>
      <c r="CV122" s="2240"/>
      <c r="CW122" s="2240"/>
      <c r="CX122" s="2240"/>
      <c r="CY122" s="2240"/>
      <c r="CZ122" s="2240"/>
      <c r="DA122" s="2240"/>
      <c r="DB122" s="2240"/>
      <c r="DC122" s="2240"/>
      <c r="DD122" s="2240"/>
      <c r="DE122" s="2240"/>
      <c r="DF122" s="2240"/>
      <c r="DG122" s="2240"/>
      <c r="DH122" s="2240"/>
      <c r="DI122" s="2240"/>
      <c r="DJ122" s="2240"/>
      <c r="DK122" s="2240"/>
      <c r="DL122" s="2240"/>
      <c r="DM122" s="2240"/>
    </row>
    <row r="123" spans="2:117">
      <c r="B123" s="3103"/>
      <c r="C123" s="2268"/>
      <c r="D123" s="2240"/>
      <c r="E123" s="2240"/>
      <c r="F123" s="2240"/>
      <c r="G123" s="2240"/>
      <c r="H123" s="2240"/>
      <c r="I123" s="2240"/>
      <c r="J123" s="2240"/>
      <c r="K123" s="2240"/>
      <c r="L123" s="2240"/>
      <c r="M123" s="2240"/>
      <c r="N123" s="2240"/>
      <c r="O123" s="2240"/>
      <c r="P123" s="2240"/>
      <c r="Q123" s="2240"/>
      <c r="R123" s="2240"/>
      <c r="S123" s="2240"/>
      <c r="T123" s="2240"/>
      <c r="U123" s="2240"/>
      <c r="V123" s="2240"/>
      <c r="W123" s="2240"/>
      <c r="X123" s="2240"/>
      <c r="Y123" s="2240"/>
      <c r="Z123" s="2240"/>
      <c r="AA123" s="2240"/>
      <c r="AB123" s="2240"/>
      <c r="AC123" s="2240"/>
      <c r="AD123" s="2240"/>
      <c r="AE123" s="2240"/>
      <c r="AF123" s="2240"/>
      <c r="AG123" s="2240"/>
      <c r="AH123" s="2240"/>
      <c r="AI123" s="2240"/>
      <c r="AJ123" s="2240"/>
      <c r="AK123" s="2240"/>
      <c r="AL123" s="2240"/>
      <c r="AM123" s="2240"/>
      <c r="AN123" s="2240"/>
      <c r="AO123" s="2240"/>
      <c r="AP123" s="2240"/>
      <c r="AQ123" s="2240"/>
      <c r="AR123" s="2240"/>
      <c r="AS123" s="2240"/>
      <c r="AT123" s="2240"/>
      <c r="AU123" s="2240"/>
      <c r="AV123" s="2240"/>
      <c r="AW123" s="2240"/>
      <c r="AX123" s="2240"/>
      <c r="AY123" s="2240"/>
      <c r="AZ123" s="2240"/>
      <c r="BA123" s="2240"/>
      <c r="BB123" s="2240"/>
      <c r="BC123" s="2240"/>
      <c r="BD123" s="2240"/>
      <c r="BE123" s="2240"/>
      <c r="BF123" s="2240"/>
      <c r="BG123" s="2240"/>
      <c r="BH123" s="2240"/>
      <c r="BI123" s="2240"/>
      <c r="BJ123" s="2240"/>
      <c r="BK123" s="2240"/>
      <c r="BL123" s="2240"/>
      <c r="BM123" s="2240"/>
      <c r="BN123" s="2240"/>
      <c r="BO123" s="2240"/>
      <c r="BP123" s="2240"/>
      <c r="BQ123" s="2240"/>
      <c r="BR123" s="2240"/>
      <c r="BS123" s="2240"/>
      <c r="BT123" s="2240"/>
      <c r="BU123" s="2240"/>
      <c r="BV123" s="2240"/>
      <c r="BW123" s="2240"/>
      <c r="BX123" s="2240"/>
      <c r="BY123" s="2240"/>
      <c r="BZ123" s="2240"/>
      <c r="CA123" s="2240"/>
      <c r="CB123" s="2240"/>
      <c r="CC123" s="2240"/>
      <c r="CD123" s="2240"/>
      <c r="CE123" s="2240"/>
      <c r="CF123" s="2240"/>
      <c r="CG123" s="2240"/>
      <c r="CH123" s="2240"/>
      <c r="CI123" s="2240"/>
      <c r="CJ123" s="2240"/>
      <c r="CK123" s="2240"/>
      <c r="CL123" s="2240"/>
      <c r="CM123" s="2240"/>
      <c r="CN123" s="2240"/>
      <c r="CO123" s="2240"/>
      <c r="CP123" s="2240"/>
      <c r="CQ123" s="2240"/>
      <c r="CR123" s="2240"/>
      <c r="CS123" s="2240"/>
      <c r="CT123" s="2240"/>
      <c r="CU123" s="2240"/>
      <c r="CV123" s="2240"/>
      <c r="CW123" s="2240"/>
      <c r="CX123" s="2240"/>
      <c r="CY123" s="2240"/>
      <c r="CZ123" s="2240"/>
      <c r="DA123" s="2240"/>
      <c r="DB123" s="2240"/>
      <c r="DC123" s="2240"/>
      <c r="DD123" s="2240"/>
      <c r="DE123" s="2240"/>
      <c r="DF123" s="2240"/>
      <c r="DG123" s="2240"/>
      <c r="DH123" s="2240"/>
      <c r="DI123" s="2240"/>
      <c r="DJ123" s="2240"/>
      <c r="DK123" s="2240"/>
      <c r="DL123" s="2240"/>
      <c r="DM123" s="2240"/>
    </row>
    <row r="124" spans="2:117">
      <c r="B124" s="3103" t="s">
        <v>2114</v>
      </c>
      <c r="C124" s="2268"/>
      <c r="D124" s="2240"/>
      <c r="E124" s="2240"/>
      <c r="F124" s="2240"/>
      <c r="G124" s="2240"/>
      <c r="H124" s="2240"/>
      <c r="I124" s="2240"/>
      <c r="J124" s="2240"/>
      <c r="K124" s="2240"/>
      <c r="L124" s="2240"/>
      <c r="M124" s="2240"/>
      <c r="N124" s="2240"/>
      <c r="O124" s="2240"/>
      <c r="P124" s="2240"/>
      <c r="Q124" s="2240"/>
      <c r="R124" s="2240"/>
      <c r="S124" s="2240"/>
      <c r="T124" s="2240"/>
      <c r="U124" s="2240"/>
      <c r="V124" s="2240"/>
      <c r="W124" s="2240"/>
      <c r="X124" s="2240"/>
      <c r="Y124" s="2240"/>
      <c r="Z124" s="2240"/>
      <c r="AA124" s="2240"/>
      <c r="AB124" s="2240"/>
      <c r="AC124" s="2240"/>
      <c r="AD124" s="2240"/>
      <c r="AE124" s="2240"/>
      <c r="AF124" s="2240"/>
      <c r="AG124" s="2240"/>
      <c r="AH124" s="2240"/>
      <c r="AI124" s="2240"/>
      <c r="AJ124" s="2240"/>
      <c r="AK124" s="2240"/>
      <c r="AL124" s="2240"/>
      <c r="AM124" s="2240"/>
      <c r="AN124" s="2240"/>
      <c r="AO124" s="2240"/>
      <c r="AP124" s="2240"/>
      <c r="AQ124" s="2240"/>
      <c r="AR124" s="2240"/>
      <c r="AS124" s="2240"/>
      <c r="AT124" s="2240"/>
      <c r="AU124" s="2240"/>
      <c r="AV124" s="2240"/>
      <c r="AW124" s="2240"/>
      <c r="AX124" s="2240"/>
      <c r="AY124" s="2240"/>
      <c r="AZ124" s="2240"/>
      <c r="BA124" s="2240"/>
      <c r="BB124" s="2240"/>
      <c r="BC124" s="2240"/>
      <c r="BD124" s="2240"/>
      <c r="BE124" s="2240"/>
      <c r="BF124" s="2240"/>
      <c r="BG124" s="2240"/>
      <c r="BH124" s="2240"/>
      <c r="BI124" s="2240"/>
      <c r="BJ124" s="2240"/>
      <c r="BK124" s="2240"/>
      <c r="BL124" s="2240"/>
      <c r="BM124" s="2240"/>
      <c r="BN124" s="2240"/>
      <c r="BO124" s="2240"/>
      <c r="BP124" s="2240"/>
      <c r="BQ124" s="2240"/>
      <c r="BR124" s="2240"/>
      <c r="BS124" s="2240"/>
      <c r="BT124" s="2240"/>
      <c r="BU124" s="2240"/>
      <c r="BV124" s="2240"/>
      <c r="BW124" s="2240"/>
      <c r="BX124" s="2240"/>
      <c r="BY124" s="2240"/>
      <c r="BZ124" s="2240"/>
      <c r="CA124" s="2240"/>
      <c r="CB124" s="2240"/>
      <c r="CC124" s="2240"/>
      <c r="CD124" s="2240"/>
      <c r="CE124" s="2240"/>
      <c r="CF124" s="2240"/>
      <c r="CG124" s="2240"/>
      <c r="CH124" s="2240"/>
      <c r="CI124" s="2240"/>
      <c r="CJ124" s="2240"/>
      <c r="CK124" s="2240"/>
      <c r="CL124" s="2240"/>
      <c r="CM124" s="2240"/>
      <c r="CN124" s="2240"/>
      <c r="CO124" s="2240"/>
      <c r="CP124" s="2240"/>
      <c r="CQ124" s="2240"/>
      <c r="CR124" s="2240"/>
      <c r="CS124" s="2240"/>
      <c r="CT124" s="2240"/>
      <c r="CU124" s="2240"/>
      <c r="CV124" s="2240"/>
      <c r="CW124" s="2240"/>
      <c r="CX124" s="2240"/>
      <c r="CY124" s="2240"/>
      <c r="CZ124" s="2240"/>
      <c r="DA124" s="2240"/>
      <c r="DB124" s="2240"/>
      <c r="DC124" s="2240"/>
      <c r="DD124" s="2240"/>
      <c r="DE124" s="2240"/>
      <c r="DF124" s="2240"/>
      <c r="DG124" s="2240"/>
      <c r="DH124" s="2240"/>
      <c r="DI124" s="2240"/>
      <c r="DJ124" s="2240"/>
      <c r="DK124" s="2240"/>
      <c r="DL124" s="2240"/>
      <c r="DM124" s="2240"/>
    </row>
    <row r="125" spans="2:117">
      <c r="B125" s="3103" t="s">
        <v>2115</v>
      </c>
      <c r="C125" s="2268" t="s">
        <v>2023</v>
      </c>
      <c r="D125" s="2240"/>
      <c r="E125" s="2240"/>
      <c r="F125" s="2240"/>
      <c r="G125" s="2240"/>
      <c r="H125" s="2240"/>
      <c r="I125" s="2240"/>
      <c r="J125" s="2240"/>
      <c r="K125" s="2240"/>
      <c r="L125" s="2240"/>
      <c r="M125" s="2240"/>
      <c r="N125" s="2240"/>
      <c r="O125" s="2240"/>
      <c r="P125" s="2240"/>
      <c r="Q125" s="2240"/>
      <c r="R125" s="2240"/>
      <c r="S125" s="2240"/>
      <c r="T125" s="2240"/>
      <c r="U125" s="2240"/>
      <c r="V125" s="2240"/>
      <c r="W125" s="2240"/>
      <c r="X125" s="2240"/>
      <c r="Y125" s="2240"/>
      <c r="Z125" s="2240"/>
      <c r="AA125" s="2240"/>
      <c r="AB125" s="2240"/>
      <c r="AC125" s="2240"/>
      <c r="AD125" s="2240"/>
      <c r="AE125" s="2240"/>
      <c r="AF125" s="2240"/>
      <c r="AG125" s="2240"/>
      <c r="AH125" s="2240"/>
      <c r="AI125" s="2240"/>
      <c r="AJ125" s="2240"/>
      <c r="AK125" s="2240"/>
      <c r="AL125" s="2240"/>
      <c r="AM125" s="2240"/>
      <c r="AN125" s="2240"/>
      <c r="AO125" s="2240"/>
      <c r="AP125" s="2240"/>
      <c r="AQ125" s="2240"/>
      <c r="AR125" s="2240"/>
      <c r="AS125" s="2240"/>
      <c r="AT125" s="2240"/>
      <c r="AU125" s="2240"/>
      <c r="AV125" s="2240"/>
      <c r="AW125" s="2240"/>
      <c r="AX125" s="2240"/>
      <c r="AY125" s="2240"/>
      <c r="AZ125" s="2240"/>
      <c r="BA125" s="2240"/>
      <c r="BB125" s="2240"/>
      <c r="BC125" s="2240"/>
      <c r="BD125" s="2240"/>
      <c r="BE125" s="2240"/>
      <c r="BF125" s="2240"/>
      <c r="BG125" s="2240"/>
      <c r="BH125" s="2240"/>
      <c r="BI125" s="2240"/>
      <c r="BJ125" s="2240"/>
      <c r="BK125" s="2240"/>
      <c r="BL125" s="2240"/>
      <c r="BM125" s="2240"/>
      <c r="BN125" s="2240"/>
      <c r="BO125" s="2240"/>
      <c r="BP125" s="2240"/>
      <c r="BQ125" s="2240"/>
      <c r="BR125" s="2240"/>
      <c r="BS125" s="2240"/>
      <c r="BT125" s="2240"/>
      <c r="BU125" s="2240"/>
      <c r="BV125" s="2240"/>
      <c r="BW125" s="2240"/>
      <c r="BX125" s="2240"/>
      <c r="BY125" s="2240"/>
      <c r="BZ125" s="2240"/>
      <c r="CA125" s="2240"/>
      <c r="CB125" s="2240"/>
      <c r="CC125" s="2240"/>
      <c r="CD125" s="2240"/>
      <c r="CE125" s="2240"/>
      <c r="CF125" s="2240"/>
      <c r="CG125" s="2240"/>
      <c r="CH125" s="2240"/>
      <c r="CI125" s="2240"/>
      <c r="CJ125" s="2240"/>
      <c r="CK125" s="2240"/>
      <c r="CL125" s="2240"/>
      <c r="CM125" s="2240"/>
      <c r="CN125" s="2240"/>
      <c r="CO125" s="2240"/>
      <c r="CP125" s="2240"/>
      <c r="CQ125" s="2240"/>
      <c r="CR125" s="2240"/>
      <c r="CS125" s="2240"/>
      <c r="CT125" s="2240"/>
      <c r="CU125" s="2240"/>
      <c r="CV125" s="2240"/>
      <c r="CW125" s="2240"/>
      <c r="CX125" s="2240"/>
      <c r="CY125" s="2240"/>
      <c r="CZ125" s="2240"/>
      <c r="DA125" s="2240"/>
      <c r="DB125" s="2240"/>
      <c r="DC125" s="2240"/>
      <c r="DD125" s="2240"/>
      <c r="DE125" s="2240"/>
      <c r="DF125" s="2240"/>
      <c r="DG125" s="2240"/>
      <c r="DH125" s="2240"/>
      <c r="DI125" s="2240"/>
      <c r="DJ125" s="2240"/>
      <c r="DK125" s="2240"/>
      <c r="DL125" s="2240"/>
      <c r="DM125" s="2240"/>
    </row>
    <row r="126" spans="2:117">
      <c r="B126" s="3103" t="s">
        <v>2116</v>
      </c>
      <c r="C126" s="2268" t="s">
        <v>2023</v>
      </c>
      <c r="D126" s="2240"/>
      <c r="E126" s="2240"/>
      <c r="F126" s="2240"/>
      <c r="G126" s="2240"/>
      <c r="H126" s="2240"/>
      <c r="I126" s="2240"/>
      <c r="J126" s="2240"/>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2240"/>
      <c r="AI126" s="2240"/>
      <c r="AJ126" s="2240"/>
      <c r="AK126" s="2240"/>
      <c r="AL126" s="2240"/>
      <c r="AM126" s="2240"/>
      <c r="AN126" s="2240"/>
      <c r="AO126" s="2240"/>
      <c r="AP126" s="2240"/>
      <c r="AQ126" s="2240"/>
      <c r="AR126" s="2240"/>
      <c r="AS126" s="2240"/>
      <c r="AT126" s="2240"/>
      <c r="AU126" s="2240"/>
      <c r="AV126" s="2240"/>
      <c r="AW126" s="2240"/>
      <c r="AX126" s="2240"/>
      <c r="AY126" s="2240"/>
      <c r="AZ126" s="2240"/>
      <c r="BA126" s="2240"/>
      <c r="BB126" s="2240"/>
      <c r="BC126" s="2240"/>
      <c r="BD126" s="2240"/>
      <c r="BE126" s="2240"/>
      <c r="BF126" s="2240"/>
      <c r="BG126" s="2240"/>
      <c r="BH126" s="2240"/>
      <c r="BI126" s="2240"/>
      <c r="BJ126" s="2240"/>
      <c r="BK126" s="2240"/>
      <c r="BL126" s="2240"/>
      <c r="BM126" s="2240"/>
      <c r="BN126" s="2240"/>
      <c r="BO126" s="2240"/>
      <c r="BP126" s="2240"/>
      <c r="BQ126" s="2240"/>
      <c r="BR126" s="2240"/>
      <c r="BS126" s="2240"/>
      <c r="BT126" s="2240"/>
      <c r="BU126" s="2240"/>
      <c r="BV126" s="2240"/>
      <c r="BW126" s="2240"/>
      <c r="BX126" s="2240"/>
      <c r="BY126" s="2240"/>
      <c r="BZ126" s="2240"/>
      <c r="CA126" s="2240"/>
      <c r="CB126" s="2240"/>
      <c r="CC126" s="2240"/>
      <c r="CD126" s="2240"/>
      <c r="CE126" s="2240"/>
      <c r="CF126" s="2240"/>
      <c r="CG126" s="2240"/>
      <c r="CH126" s="2240"/>
      <c r="CI126" s="2240"/>
      <c r="CJ126" s="2240"/>
      <c r="CK126" s="2240"/>
      <c r="CL126" s="2240"/>
      <c r="CM126" s="2240"/>
      <c r="CN126" s="2240"/>
      <c r="CO126" s="2240"/>
      <c r="CP126" s="2240"/>
      <c r="CQ126" s="2240"/>
      <c r="CR126" s="2240"/>
      <c r="CS126" s="2240"/>
      <c r="CT126" s="2240"/>
      <c r="CU126" s="2240"/>
      <c r="CV126" s="2240"/>
      <c r="CW126" s="2240"/>
      <c r="CX126" s="2240"/>
      <c r="CY126" s="2240"/>
      <c r="CZ126" s="2240"/>
      <c r="DA126" s="2240"/>
      <c r="DB126" s="2240"/>
      <c r="DC126" s="2240"/>
      <c r="DD126" s="2240"/>
      <c r="DE126" s="2240"/>
      <c r="DF126" s="2240"/>
      <c r="DG126" s="2240"/>
      <c r="DH126" s="2240"/>
      <c r="DI126" s="2240"/>
      <c r="DJ126" s="2240"/>
      <c r="DK126" s="2240"/>
      <c r="DL126" s="2240"/>
      <c r="DM126" s="2240"/>
    </row>
    <row r="127" spans="2:117">
      <c r="B127" s="3103"/>
      <c r="C127" s="2268"/>
      <c r="D127" s="2240"/>
      <c r="E127" s="2240"/>
      <c r="F127" s="2240"/>
      <c r="G127" s="2240"/>
      <c r="H127" s="2240"/>
      <c r="I127" s="2240"/>
      <c r="J127" s="2240"/>
      <c r="K127" s="2240"/>
      <c r="L127" s="2240"/>
      <c r="M127" s="2240"/>
      <c r="N127" s="2240"/>
      <c r="O127" s="2240"/>
      <c r="P127" s="2240"/>
      <c r="Q127" s="2240"/>
      <c r="R127" s="2240"/>
      <c r="S127" s="2240"/>
      <c r="T127" s="2240"/>
      <c r="U127" s="2240"/>
      <c r="V127" s="2240"/>
      <c r="W127" s="2240"/>
      <c r="X127" s="2240"/>
      <c r="Y127" s="2240"/>
      <c r="Z127" s="2240"/>
      <c r="AA127" s="2240"/>
      <c r="AB127" s="2240"/>
      <c r="AC127" s="2240"/>
      <c r="AD127" s="2240"/>
      <c r="AE127" s="2240"/>
      <c r="AF127" s="2240"/>
      <c r="AG127" s="2240"/>
      <c r="AH127" s="2240"/>
      <c r="AI127" s="2240"/>
      <c r="AJ127" s="2240"/>
      <c r="AK127" s="2240"/>
      <c r="AL127" s="2240"/>
      <c r="AM127" s="2240"/>
      <c r="AN127" s="2240"/>
      <c r="AO127" s="2240"/>
      <c r="AP127" s="2240"/>
      <c r="AQ127" s="2240"/>
      <c r="AR127" s="2240"/>
      <c r="AS127" s="2240"/>
      <c r="AT127" s="2240"/>
      <c r="AU127" s="2240"/>
      <c r="AV127" s="2240"/>
      <c r="AW127" s="2240"/>
      <c r="AX127" s="2240"/>
      <c r="AY127" s="2240"/>
      <c r="AZ127" s="2240"/>
      <c r="BA127" s="2240"/>
      <c r="BB127" s="2240"/>
      <c r="BC127" s="2240"/>
      <c r="BD127" s="2240"/>
      <c r="BE127" s="2240"/>
      <c r="BF127" s="2240"/>
      <c r="BG127" s="2240"/>
      <c r="BH127" s="2240"/>
      <c r="BI127" s="2240"/>
      <c r="BJ127" s="2240"/>
      <c r="BK127" s="2240"/>
      <c r="BL127" s="2240"/>
      <c r="BM127" s="2240"/>
      <c r="BN127" s="2240"/>
      <c r="BO127" s="2240"/>
      <c r="BP127" s="2240"/>
      <c r="BQ127" s="2240"/>
      <c r="BR127" s="2240"/>
      <c r="BS127" s="2240"/>
      <c r="BT127" s="2240"/>
      <c r="BU127" s="2240"/>
      <c r="BV127" s="2240"/>
      <c r="BW127" s="2240"/>
      <c r="BX127" s="2240"/>
      <c r="BY127" s="2240"/>
      <c r="BZ127" s="2240"/>
      <c r="CA127" s="2240"/>
      <c r="CB127" s="2240"/>
      <c r="CC127" s="2240"/>
      <c r="CD127" s="2240"/>
      <c r="CE127" s="2240"/>
      <c r="CF127" s="2240"/>
      <c r="CG127" s="2240"/>
      <c r="CH127" s="2240"/>
      <c r="CI127" s="2240"/>
      <c r="CJ127" s="2240"/>
      <c r="CK127" s="2240"/>
      <c r="CL127" s="2240"/>
      <c r="CM127" s="2240"/>
      <c r="CN127" s="2240"/>
      <c r="CO127" s="2240"/>
      <c r="CP127" s="2240"/>
      <c r="CQ127" s="2240"/>
      <c r="CR127" s="2240"/>
      <c r="CS127" s="2240"/>
      <c r="CT127" s="2240"/>
      <c r="CU127" s="2240"/>
      <c r="CV127" s="2240"/>
      <c r="CW127" s="2240"/>
      <c r="CX127" s="2240"/>
      <c r="CY127" s="2240"/>
      <c r="CZ127" s="2240"/>
      <c r="DA127" s="2240"/>
      <c r="DB127" s="2240"/>
      <c r="DC127" s="2240"/>
      <c r="DD127" s="2240"/>
      <c r="DE127" s="2240"/>
      <c r="DF127" s="2240"/>
      <c r="DG127" s="2240"/>
      <c r="DH127" s="2240"/>
      <c r="DI127" s="2240"/>
      <c r="DJ127" s="2240"/>
      <c r="DK127" s="2240"/>
      <c r="DL127" s="2240"/>
      <c r="DM127" s="2240"/>
    </row>
    <row r="128" spans="2:117">
      <c r="B128" s="3103" t="s">
        <v>1955</v>
      </c>
      <c r="C128" s="2268"/>
      <c r="D128" s="2240"/>
      <c r="E128" s="2240"/>
      <c r="F128" s="2240"/>
      <c r="G128" s="2240"/>
      <c r="H128" s="2240"/>
      <c r="I128" s="2240"/>
      <c r="J128" s="2240"/>
      <c r="K128" s="2240"/>
      <c r="L128" s="2240"/>
      <c r="M128" s="2240"/>
      <c r="N128" s="2240"/>
      <c r="O128" s="2240"/>
      <c r="P128" s="2240"/>
      <c r="Q128" s="2240"/>
      <c r="R128" s="2240"/>
      <c r="S128" s="2240"/>
      <c r="T128" s="2240"/>
      <c r="U128" s="2240"/>
      <c r="V128" s="2240"/>
      <c r="W128" s="2240"/>
      <c r="X128" s="2240"/>
      <c r="Y128" s="2240"/>
      <c r="Z128" s="2240"/>
      <c r="AA128" s="2240"/>
      <c r="AB128" s="2240"/>
      <c r="AC128" s="2240"/>
      <c r="AD128" s="2240"/>
      <c r="AE128" s="2240"/>
      <c r="AF128" s="2240"/>
      <c r="AG128" s="2240"/>
      <c r="AH128" s="2240"/>
      <c r="AI128" s="2240"/>
      <c r="AJ128" s="2240"/>
      <c r="AK128" s="2240"/>
      <c r="AL128" s="2240"/>
      <c r="AM128" s="2240"/>
      <c r="AN128" s="2240"/>
      <c r="AO128" s="2240"/>
      <c r="AP128" s="2240"/>
      <c r="AQ128" s="2240"/>
      <c r="AR128" s="2240"/>
      <c r="AS128" s="2240"/>
      <c r="AT128" s="2240"/>
      <c r="AU128" s="2240"/>
      <c r="AV128" s="2240"/>
      <c r="AW128" s="2240"/>
      <c r="AX128" s="2240"/>
      <c r="AY128" s="2240"/>
      <c r="AZ128" s="2240"/>
      <c r="BA128" s="2240"/>
      <c r="BB128" s="2240"/>
      <c r="BC128" s="2240"/>
      <c r="BD128" s="2240"/>
      <c r="BE128" s="2240"/>
      <c r="BF128" s="2240"/>
      <c r="BG128" s="2240"/>
      <c r="BH128" s="2240"/>
      <c r="BI128" s="2240"/>
      <c r="BJ128" s="2240"/>
      <c r="BK128" s="2240"/>
      <c r="BL128" s="2240"/>
      <c r="BM128" s="2240"/>
      <c r="BN128" s="2240"/>
      <c r="BO128" s="2240"/>
      <c r="BP128" s="2240"/>
      <c r="BQ128" s="2240"/>
      <c r="BR128" s="2240"/>
      <c r="BS128" s="2240"/>
      <c r="BT128" s="2240"/>
      <c r="BU128" s="2240"/>
      <c r="BV128" s="2240"/>
      <c r="BW128" s="2240"/>
      <c r="BX128" s="2240"/>
      <c r="BY128" s="2240"/>
      <c r="BZ128" s="2240"/>
      <c r="CA128" s="2240"/>
      <c r="CB128" s="2240"/>
      <c r="CC128" s="2240"/>
      <c r="CD128" s="2240"/>
      <c r="CE128" s="2240"/>
      <c r="CF128" s="2240"/>
      <c r="CG128" s="2240"/>
      <c r="CH128" s="2240"/>
      <c r="CI128" s="2240"/>
      <c r="CJ128" s="2240"/>
      <c r="CK128" s="2240"/>
      <c r="CL128" s="2240"/>
      <c r="CM128" s="2240"/>
      <c r="CN128" s="2240"/>
      <c r="CO128" s="2240"/>
      <c r="CP128" s="2240"/>
      <c r="CQ128" s="2240"/>
      <c r="CR128" s="2240"/>
      <c r="CS128" s="2240"/>
      <c r="CT128" s="2240"/>
      <c r="CU128" s="2240"/>
      <c r="CV128" s="2240"/>
      <c r="CW128" s="2240"/>
      <c r="CX128" s="2240"/>
      <c r="CY128" s="2240"/>
      <c r="CZ128" s="2240"/>
      <c r="DA128" s="2240"/>
      <c r="DB128" s="2240"/>
      <c r="DC128" s="2240"/>
      <c r="DD128" s="2240"/>
      <c r="DE128" s="2240"/>
      <c r="DF128" s="2240"/>
      <c r="DG128" s="2240"/>
      <c r="DH128" s="2240"/>
      <c r="DI128" s="2240"/>
      <c r="DJ128" s="2240"/>
      <c r="DK128" s="2240"/>
      <c r="DL128" s="2240"/>
      <c r="DM128" s="2240"/>
    </row>
    <row r="129" spans="2:117">
      <c r="B129" s="3103" t="s">
        <v>1960</v>
      </c>
      <c r="C129" s="2268" t="s">
        <v>2023</v>
      </c>
      <c r="D129" s="2240"/>
      <c r="E129" s="2240"/>
      <c r="F129" s="2240"/>
      <c r="G129" s="2240"/>
      <c r="H129" s="2240"/>
      <c r="I129" s="2240"/>
      <c r="J129" s="2240"/>
      <c r="K129" s="2240"/>
      <c r="L129" s="2240"/>
      <c r="M129" s="2240"/>
      <c r="N129" s="2240"/>
      <c r="O129" s="2240"/>
      <c r="P129" s="2240"/>
      <c r="Q129" s="2240"/>
      <c r="R129" s="2240"/>
      <c r="S129" s="2240"/>
      <c r="T129" s="2240"/>
      <c r="U129" s="2240"/>
      <c r="V129" s="2240"/>
      <c r="W129" s="2240"/>
      <c r="X129" s="2240"/>
      <c r="Y129" s="2240"/>
      <c r="Z129" s="2240"/>
      <c r="AA129" s="2240"/>
      <c r="AB129" s="2240"/>
      <c r="AC129" s="2240"/>
      <c r="AD129" s="2240"/>
      <c r="AE129" s="2240"/>
      <c r="AF129" s="2240"/>
      <c r="AG129" s="2240"/>
      <c r="AH129" s="2240"/>
      <c r="AI129" s="2240"/>
      <c r="AJ129" s="2240"/>
      <c r="AK129" s="2240"/>
      <c r="AL129" s="2240"/>
      <c r="AM129" s="2240"/>
      <c r="AN129" s="2240"/>
      <c r="AO129" s="2240"/>
      <c r="AP129" s="2240"/>
      <c r="AQ129" s="2240"/>
      <c r="AR129" s="2240"/>
      <c r="AS129" s="2240"/>
      <c r="AT129" s="2240"/>
      <c r="AU129" s="2240"/>
      <c r="AV129" s="2240"/>
      <c r="AW129" s="2240"/>
      <c r="AX129" s="2240"/>
      <c r="AY129" s="2240"/>
      <c r="AZ129" s="2240"/>
      <c r="BA129" s="2240"/>
      <c r="BB129" s="2240"/>
      <c r="BC129" s="2240"/>
      <c r="BD129" s="2240"/>
      <c r="BE129" s="2240"/>
      <c r="BF129" s="2240"/>
      <c r="BG129" s="2240"/>
      <c r="BH129" s="2240"/>
      <c r="BI129" s="2240"/>
      <c r="BJ129" s="2240"/>
      <c r="BK129" s="2240"/>
      <c r="BL129" s="2240"/>
      <c r="BM129" s="2240"/>
      <c r="BN129" s="2240"/>
      <c r="BO129" s="2240"/>
      <c r="BP129" s="2240"/>
      <c r="BQ129" s="2240"/>
      <c r="BR129" s="2240"/>
      <c r="BS129" s="2240"/>
      <c r="BT129" s="2240"/>
      <c r="BU129" s="2240"/>
      <c r="BV129" s="2240"/>
      <c r="BW129" s="2240"/>
      <c r="BX129" s="2240"/>
      <c r="BY129" s="2240"/>
      <c r="BZ129" s="2240"/>
      <c r="CA129" s="2240"/>
      <c r="CB129" s="2240"/>
      <c r="CC129" s="2240"/>
      <c r="CD129" s="2240"/>
      <c r="CE129" s="2240"/>
      <c r="CF129" s="2240"/>
      <c r="CG129" s="2240"/>
      <c r="CH129" s="2240"/>
      <c r="CI129" s="2240"/>
      <c r="CJ129" s="2240"/>
      <c r="CK129" s="2240"/>
      <c r="CL129" s="2240"/>
      <c r="CM129" s="2240"/>
      <c r="CN129" s="2240"/>
      <c r="CO129" s="2240"/>
      <c r="CP129" s="2240"/>
      <c r="CQ129" s="2240"/>
      <c r="CR129" s="2240"/>
      <c r="CS129" s="2240"/>
      <c r="CT129" s="2240"/>
      <c r="CU129" s="2240"/>
      <c r="CV129" s="2240"/>
      <c r="CW129" s="2240"/>
      <c r="CX129" s="2240"/>
      <c r="CY129" s="2240"/>
      <c r="CZ129" s="2240"/>
      <c r="DA129" s="2240"/>
      <c r="DB129" s="2240"/>
      <c r="DC129" s="2240"/>
      <c r="DD129" s="2240"/>
      <c r="DE129" s="2240"/>
      <c r="DF129" s="2240"/>
      <c r="DG129" s="2240"/>
      <c r="DH129" s="2240"/>
      <c r="DI129" s="2240"/>
      <c r="DJ129" s="2240"/>
      <c r="DK129" s="2240"/>
      <c r="DL129" s="2240"/>
      <c r="DM129" s="2240"/>
    </row>
    <row r="130" spans="2:117">
      <c r="B130" s="3103" t="s">
        <v>1961</v>
      </c>
      <c r="C130" s="2268" t="s">
        <v>2023</v>
      </c>
      <c r="D130" s="2240"/>
      <c r="E130" s="2240"/>
      <c r="F130" s="2240"/>
      <c r="G130" s="2240"/>
      <c r="H130" s="2240"/>
      <c r="I130" s="2240"/>
      <c r="J130" s="2240"/>
      <c r="K130" s="2240"/>
      <c r="L130" s="2240"/>
      <c r="M130" s="2240"/>
      <c r="N130" s="2240"/>
      <c r="O130" s="2240"/>
      <c r="P130" s="2240"/>
      <c r="Q130" s="2240"/>
      <c r="R130" s="2240"/>
      <c r="S130" s="2240"/>
      <c r="T130" s="2240"/>
      <c r="U130" s="2240"/>
      <c r="V130" s="2240"/>
      <c r="W130" s="2240"/>
      <c r="X130" s="2240"/>
      <c r="Y130" s="2240"/>
      <c r="Z130" s="2240"/>
      <c r="AA130" s="2240"/>
      <c r="AB130" s="2240"/>
      <c r="AC130" s="2240"/>
      <c r="AD130" s="2240"/>
      <c r="AE130" s="2240"/>
      <c r="AF130" s="2240"/>
      <c r="AG130" s="2240"/>
      <c r="AH130" s="2240"/>
      <c r="AI130" s="2240"/>
      <c r="AJ130" s="2240"/>
      <c r="AK130" s="2240"/>
      <c r="AL130" s="2240"/>
      <c r="AM130" s="2240"/>
      <c r="AN130" s="2240"/>
      <c r="AO130" s="2240"/>
      <c r="AP130" s="2240"/>
      <c r="AQ130" s="2240"/>
      <c r="AR130" s="2240"/>
      <c r="AS130" s="2240"/>
      <c r="AT130" s="2240"/>
      <c r="AU130" s="2240"/>
      <c r="AV130" s="2240"/>
      <c r="AW130" s="2240"/>
      <c r="AX130" s="2240"/>
      <c r="AY130" s="2240"/>
      <c r="AZ130" s="2240"/>
      <c r="BA130" s="2240"/>
      <c r="BB130" s="2240"/>
      <c r="BC130" s="2240"/>
      <c r="BD130" s="2240"/>
      <c r="BE130" s="2240"/>
      <c r="BF130" s="2240"/>
      <c r="BG130" s="2240"/>
      <c r="BH130" s="2240"/>
      <c r="BI130" s="2240"/>
      <c r="BJ130" s="2240"/>
      <c r="BK130" s="2240"/>
      <c r="BL130" s="2240"/>
      <c r="BM130" s="2240"/>
      <c r="BN130" s="2240"/>
      <c r="BO130" s="2240"/>
      <c r="BP130" s="2240"/>
      <c r="BQ130" s="2240"/>
      <c r="BR130" s="2240"/>
      <c r="BS130" s="2240"/>
      <c r="BT130" s="2240"/>
      <c r="BU130" s="2240"/>
      <c r="BV130" s="2240"/>
      <c r="BW130" s="2240"/>
      <c r="BX130" s="2240"/>
      <c r="BY130" s="2240"/>
      <c r="BZ130" s="2240"/>
      <c r="CA130" s="2240"/>
      <c r="CB130" s="2240"/>
      <c r="CC130" s="2240"/>
      <c r="CD130" s="2240"/>
      <c r="CE130" s="2240"/>
      <c r="CF130" s="2240"/>
      <c r="CG130" s="2240"/>
      <c r="CH130" s="2240"/>
      <c r="CI130" s="2240"/>
      <c r="CJ130" s="2240"/>
      <c r="CK130" s="2240"/>
      <c r="CL130" s="2240"/>
      <c r="CM130" s="2240"/>
      <c r="CN130" s="2240"/>
      <c r="CO130" s="2240"/>
      <c r="CP130" s="2240"/>
      <c r="CQ130" s="2240"/>
      <c r="CR130" s="2240"/>
      <c r="CS130" s="2240"/>
      <c r="CT130" s="2240"/>
      <c r="CU130" s="2240"/>
      <c r="CV130" s="2240"/>
      <c r="CW130" s="2240"/>
      <c r="CX130" s="2240"/>
      <c r="CY130" s="2240"/>
      <c r="CZ130" s="2240"/>
      <c r="DA130" s="2240"/>
      <c r="DB130" s="2240"/>
      <c r="DC130" s="2240"/>
      <c r="DD130" s="2240"/>
      <c r="DE130" s="2240"/>
      <c r="DF130" s="2240"/>
      <c r="DG130" s="2240"/>
      <c r="DH130" s="2240"/>
      <c r="DI130" s="2240"/>
      <c r="DJ130" s="2240"/>
      <c r="DK130" s="2240"/>
      <c r="DL130" s="2240"/>
      <c r="DM130" s="2240"/>
    </row>
    <row r="131" spans="2:117">
      <c r="B131" s="3103" t="s">
        <v>2117</v>
      </c>
      <c r="C131" s="2268" t="s">
        <v>2023</v>
      </c>
      <c r="D131" s="2240"/>
      <c r="E131" s="2240"/>
      <c r="F131" s="2240"/>
      <c r="G131" s="2240"/>
      <c r="H131" s="2240"/>
      <c r="I131" s="2240"/>
      <c r="J131" s="2240"/>
      <c r="K131" s="2240"/>
      <c r="L131" s="2240"/>
      <c r="M131" s="2240"/>
      <c r="N131" s="2240"/>
      <c r="O131" s="2240"/>
      <c r="P131" s="2240"/>
      <c r="Q131" s="2240"/>
      <c r="R131" s="2240"/>
      <c r="S131" s="2240"/>
      <c r="T131" s="2240"/>
      <c r="U131" s="2240"/>
      <c r="V131" s="2240"/>
      <c r="W131" s="2240"/>
      <c r="X131" s="2240"/>
      <c r="Y131" s="2240"/>
      <c r="Z131" s="2240"/>
      <c r="AA131" s="2240"/>
      <c r="AB131" s="2240"/>
      <c r="AC131" s="2240"/>
      <c r="AD131" s="2240"/>
      <c r="AE131" s="2240"/>
      <c r="AF131" s="2240"/>
      <c r="AG131" s="2240"/>
      <c r="AH131" s="2240"/>
      <c r="AI131" s="2240"/>
      <c r="AJ131" s="2240"/>
      <c r="AK131" s="2240"/>
      <c r="AL131" s="2240"/>
      <c r="AM131" s="2240"/>
      <c r="AN131" s="2240"/>
      <c r="AO131" s="2240"/>
      <c r="AP131" s="2240"/>
      <c r="AQ131" s="2240"/>
      <c r="AR131" s="2240"/>
      <c r="AS131" s="2240"/>
      <c r="AT131" s="2240"/>
      <c r="AU131" s="2240"/>
      <c r="AV131" s="2240"/>
      <c r="AW131" s="2240"/>
      <c r="AX131" s="2240"/>
      <c r="AY131" s="2240"/>
      <c r="AZ131" s="2240"/>
      <c r="BA131" s="2240"/>
      <c r="BB131" s="2240"/>
      <c r="BC131" s="2240"/>
      <c r="BD131" s="2240"/>
      <c r="BE131" s="2240"/>
      <c r="BF131" s="2240"/>
      <c r="BG131" s="2240"/>
      <c r="BH131" s="2240"/>
      <c r="BI131" s="2240"/>
      <c r="BJ131" s="2240"/>
      <c r="BK131" s="2240"/>
      <c r="BL131" s="2240"/>
      <c r="BM131" s="2240"/>
      <c r="BN131" s="2240"/>
      <c r="BO131" s="2240"/>
      <c r="BP131" s="2240"/>
      <c r="BQ131" s="2240"/>
      <c r="BR131" s="2240"/>
      <c r="BS131" s="2240"/>
      <c r="BT131" s="2240"/>
      <c r="BU131" s="2240"/>
      <c r="BV131" s="2240"/>
      <c r="BW131" s="2240"/>
      <c r="BX131" s="2240"/>
      <c r="BY131" s="2240"/>
      <c r="BZ131" s="2240"/>
      <c r="CA131" s="2240"/>
      <c r="CB131" s="2240"/>
      <c r="CC131" s="2240"/>
      <c r="CD131" s="2240"/>
      <c r="CE131" s="2240"/>
      <c r="CF131" s="2240"/>
      <c r="CG131" s="2240"/>
      <c r="CH131" s="2240"/>
      <c r="CI131" s="2240"/>
      <c r="CJ131" s="2240"/>
      <c r="CK131" s="2240"/>
      <c r="CL131" s="2240"/>
      <c r="CM131" s="2240"/>
      <c r="CN131" s="2240"/>
      <c r="CO131" s="2240"/>
      <c r="CP131" s="2240"/>
      <c r="CQ131" s="2240"/>
      <c r="CR131" s="2240"/>
      <c r="CS131" s="2240"/>
      <c r="CT131" s="2240"/>
      <c r="CU131" s="2240"/>
      <c r="CV131" s="2240"/>
      <c r="CW131" s="2240"/>
      <c r="CX131" s="2240"/>
      <c r="CY131" s="2240"/>
      <c r="CZ131" s="2240"/>
      <c r="DA131" s="2240"/>
      <c r="DB131" s="2240"/>
      <c r="DC131" s="2240"/>
      <c r="DD131" s="2240"/>
      <c r="DE131" s="2240"/>
      <c r="DF131" s="2240"/>
      <c r="DG131" s="2240"/>
      <c r="DH131" s="2240"/>
      <c r="DI131" s="2240"/>
      <c r="DJ131" s="2240"/>
      <c r="DK131" s="2240"/>
      <c r="DL131" s="2240"/>
      <c r="DM131" s="2240"/>
    </row>
    <row r="132" spans="2:117">
      <c r="B132" s="3103" t="s">
        <v>2118</v>
      </c>
      <c r="C132" s="2268" t="s">
        <v>2023</v>
      </c>
      <c r="D132" s="2240"/>
      <c r="E132" s="2240"/>
      <c r="F132" s="2240"/>
      <c r="G132" s="2240"/>
      <c r="H132" s="2240"/>
      <c r="I132" s="2240"/>
      <c r="J132" s="2240"/>
      <c r="K132" s="2240"/>
      <c r="L132" s="2240"/>
      <c r="M132" s="2240"/>
      <c r="N132" s="2240"/>
      <c r="O132" s="2240"/>
      <c r="P132" s="2240"/>
      <c r="Q132" s="2240"/>
      <c r="R132" s="2240"/>
      <c r="S132" s="2240"/>
      <c r="T132" s="2240"/>
      <c r="U132" s="2240"/>
      <c r="V132" s="2240"/>
      <c r="W132" s="2240"/>
      <c r="X132" s="2240"/>
      <c r="Y132" s="2240"/>
      <c r="Z132" s="2240"/>
      <c r="AA132" s="2240"/>
      <c r="AB132" s="2240"/>
      <c r="AC132" s="2240"/>
      <c r="AD132" s="2240"/>
      <c r="AE132" s="2240"/>
      <c r="AF132" s="2240"/>
      <c r="AG132" s="2240"/>
      <c r="AH132" s="2240"/>
      <c r="AI132" s="2240"/>
      <c r="AJ132" s="2240"/>
      <c r="AK132" s="2240"/>
      <c r="AL132" s="2240"/>
      <c r="AM132" s="2240"/>
      <c r="AN132" s="2240"/>
      <c r="AO132" s="2240"/>
      <c r="AP132" s="2240"/>
      <c r="AQ132" s="2240"/>
      <c r="AR132" s="2240"/>
      <c r="AS132" s="2240"/>
      <c r="AT132" s="2240"/>
      <c r="AU132" s="2240"/>
      <c r="AV132" s="2240"/>
      <c r="AW132" s="2240"/>
      <c r="AX132" s="2240"/>
      <c r="AY132" s="2240"/>
      <c r="AZ132" s="2240"/>
      <c r="BA132" s="2240"/>
      <c r="BB132" s="2240"/>
      <c r="BC132" s="2240"/>
      <c r="BD132" s="2240"/>
      <c r="BE132" s="2240"/>
      <c r="BF132" s="2240"/>
      <c r="BG132" s="2240"/>
      <c r="BH132" s="2240"/>
      <c r="BI132" s="2240"/>
      <c r="BJ132" s="2240"/>
      <c r="BK132" s="2240"/>
      <c r="BL132" s="2240"/>
      <c r="BM132" s="2240"/>
      <c r="BN132" s="2240"/>
      <c r="BO132" s="2240"/>
      <c r="BP132" s="2240"/>
      <c r="BQ132" s="2240"/>
      <c r="BR132" s="2240"/>
      <c r="BS132" s="2240"/>
      <c r="BT132" s="2240"/>
      <c r="BU132" s="2240"/>
      <c r="BV132" s="2240"/>
      <c r="BW132" s="2240"/>
      <c r="BX132" s="2240"/>
      <c r="BY132" s="2240"/>
      <c r="BZ132" s="2240"/>
      <c r="CA132" s="2240"/>
      <c r="CB132" s="2240"/>
      <c r="CC132" s="2240"/>
      <c r="CD132" s="2240"/>
      <c r="CE132" s="2240"/>
      <c r="CF132" s="2240"/>
      <c r="CG132" s="2240"/>
      <c r="CH132" s="2240"/>
      <c r="CI132" s="2240"/>
      <c r="CJ132" s="2240"/>
      <c r="CK132" s="2240"/>
      <c r="CL132" s="2240"/>
      <c r="CM132" s="2240"/>
      <c r="CN132" s="2240"/>
      <c r="CO132" s="2240"/>
      <c r="CP132" s="2240"/>
      <c r="CQ132" s="2240"/>
      <c r="CR132" s="2240"/>
      <c r="CS132" s="2240"/>
      <c r="CT132" s="2240"/>
      <c r="CU132" s="2240"/>
      <c r="CV132" s="2240"/>
      <c r="CW132" s="2240"/>
      <c r="CX132" s="2240"/>
      <c r="CY132" s="2240"/>
      <c r="CZ132" s="2240"/>
      <c r="DA132" s="2240"/>
      <c r="DB132" s="2240"/>
      <c r="DC132" s="2240"/>
      <c r="DD132" s="2240"/>
      <c r="DE132" s="2240"/>
      <c r="DF132" s="2240"/>
      <c r="DG132" s="2240"/>
      <c r="DH132" s="2240"/>
      <c r="DI132" s="2240"/>
      <c r="DJ132" s="2240"/>
      <c r="DK132" s="2240"/>
      <c r="DL132" s="2240"/>
      <c r="DM132" s="2240"/>
    </row>
    <row r="133" spans="2:117">
      <c r="B133" s="3103" t="s">
        <v>2119</v>
      </c>
      <c r="C133" s="2268" t="s">
        <v>2023</v>
      </c>
      <c r="D133" s="2240"/>
      <c r="E133" s="2240"/>
      <c r="F133" s="2240"/>
      <c r="G133" s="2240"/>
      <c r="H133" s="2240"/>
      <c r="I133" s="2240"/>
      <c r="J133" s="2240"/>
      <c r="K133" s="2240"/>
      <c r="L133" s="2240"/>
      <c r="M133" s="2240"/>
      <c r="N133" s="2240"/>
      <c r="O133" s="2240"/>
      <c r="P133" s="2240"/>
      <c r="Q133" s="2240"/>
      <c r="R133" s="2240"/>
      <c r="S133" s="2240"/>
      <c r="T133" s="2240"/>
      <c r="U133" s="2240"/>
      <c r="V133" s="2240"/>
      <c r="W133" s="2240"/>
      <c r="X133" s="2240"/>
      <c r="Y133" s="2240"/>
      <c r="Z133" s="2240"/>
      <c r="AA133" s="2240"/>
      <c r="AB133" s="2240"/>
      <c r="AC133" s="2240"/>
      <c r="AD133" s="2240"/>
      <c r="AE133" s="2240"/>
      <c r="AF133" s="2240"/>
      <c r="AG133" s="2240"/>
      <c r="AH133" s="2240"/>
      <c r="AI133" s="2240"/>
      <c r="AJ133" s="2240"/>
      <c r="AK133" s="2240"/>
      <c r="AL133" s="2240"/>
      <c r="AM133" s="2240"/>
      <c r="AN133" s="2240"/>
      <c r="AO133" s="2240"/>
      <c r="AP133" s="2240"/>
      <c r="AQ133" s="2240"/>
      <c r="AR133" s="2240"/>
      <c r="AS133" s="2240"/>
      <c r="AT133" s="2240"/>
      <c r="AU133" s="2240"/>
      <c r="AV133" s="2240"/>
      <c r="AW133" s="2240"/>
      <c r="AX133" s="2240"/>
      <c r="AY133" s="2240"/>
      <c r="AZ133" s="2240"/>
      <c r="BA133" s="2240"/>
      <c r="BB133" s="2240"/>
      <c r="BC133" s="2240"/>
      <c r="BD133" s="2240"/>
      <c r="BE133" s="2240"/>
      <c r="BF133" s="2240"/>
      <c r="BG133" s="2240"/>
      <c r="BH133" s="2240"/>
      <c r="BI133" s="2240"/>
      <c r="BJ133" s="2240"/>
      <c r="BK133" s="2240"/>
      <c r="BL133" s="2240"/>
      <c r="BM133" s="2240"/>
      <c r="BN133" s="2240"/>
      <c r="BO133" s="2240"/>
      <c r="BP133" s="2240"/>
      <c r="BQ133" s="2240"/>
      <c r="BR133" s="2240"/>
      <c r="BS133" s="2240"/>
      <c r="BT133" s="2240"/>
      <c r="BU133" s="2240"/>
      <c r="BV133" s="2240"/>
      <c r="BW133" s="2240"/>
      <c r="BX133" s="2240"/>
      <c r="BY133" s="2240"/>
      <c r="BZ133" s="2240"/>
      <c r="CA133" s="2240"/>
      <c r="CB133" s="2240"/>
      <c r="CC133" s="2240"/>
      <c r="CD133" s="2240"/>
      <c r="CE133" s="2240"/>
      <c r="CF133" s="2240"/>
      <c r="CG133" s="2240"/>
      <c r="CH133" s="2240"/>
      <c r="CI133" s="2240"/>
      <c r="CJ133" s="2240"/>
      <c r="CK133" s="2240"/>
      <c r="CL133" s="2240"/>
      <c r="CM133" s="2240"/>
      <c r="CN133" s="2240"/>
      <c r="CO133" s="2240"/>
      <c r="CP133" s="2240"/>
      <c r="CQ133" s="2240"/>
      <c r="CR133" s="2240"/>
      <c r="CS133" s="2240"/>
      <c r="CT133" s="2240"/>
      <c r="CU133" s="2240"/>
      <c r="CV133" s="2240"/>
      <c r="CW133" s="2240"/>
      <c r="CX133" s="2240"/>
      <c r="CY133" s="2240"/>
      <c r="CZ133" s="2240"/>
      <c r="DA133" s="2240"/>
      <c r="DB133" s="2240"/>
      <c r="DC133" s="2240"/>
      <c r="DD133" s="2240"/>
      <c r="DE133" s="2240"/>
      <c r="DF133" s="2240"/>
      <c r="DG133" s="2240"/>
      <c r="DH133" s="2240"/>
      <c r="DI133" s="2240"/>
      <c r="DJ133" s="2240"/>
      <c r="DK133" s="2240"/>
      <c r="DL133" s="2240"/>
      <c r="DM133" s="2240"/>
    </row>
    <row r="134" spans="2:117">
      <c r="B134" s="3103" t="s">
        <v>2120</v>
      </c>
      <c r="C134" s="2268" t="s">
        <v>2023</v>
      </c>
      <c r="D134" s="2240"/>
      <c r="E134" s="2240"/>
      <c r="F134" s="2240"/>
      <c r="G134" s="2240"/>
      <c r="H134" s="2240"/>
      <c r="I134" s="2240"/>
      <c r="J134" s="2240"/>
      <c r="K134" s="2240"/>
      <c r="L134" s="2240"/>
      <c r="M134" s="2240"/>
      <c r="N134" s="2240"/>
      <c r="O134" s="2240"/>
      <c r="P134" s="2240"/>
      <c r="Q134" s="2240"/>
      <c r="R134" s="2240"/>
      <c r="S134" s="2240"/>
      <c r="T134" s="2240"/>
      <c r="U134" s="2240"/>
      <c r="V134" s="2240"/>
      <c r="W134" s="2240"/>
      <c r="X134" s="2240"/>
      <c r="Y134" s="2240"/>
      <c r="Z134" s="2240"/>
      <c r="AA134" s="2240"/>
      <c r="AB134" s="2240"/>
      <c r="AC134" s="2240"/>
      <c r="AD134" s="2240"/>
      <c r="AE134" s="2240"/>
      <c r="AF134" s="2240"/>
      <c r="AG134" s="2240"/>
      <c r="AH134" s="2240"/>
      <c r="AI134" s="2240"/>
      <c r="AJ134" s="2240"/>
      <c r="AK134" s="2240"/>
      <c r="AL134" s="2240"/>
      <c r="AM134" s="2240"/>
      <c r="AN134" s="2240"/>
      <c r="AO134" s="2240"/>
      <c r="AP134" s="2240"/>
      <c r="AQ134" s="2240"/>
      <c r="AR134" s="2240"/>
      <c r="AS134" s="2240"/>
      <c r="AT134" s="2240"/>
      <c r="AU134" s="2240"/>
      <c r="AV134" s="2240"/>
      <c r="AW134" s="2240"/>
      <c r="AX134" s="2240"/>
      <c r="AY134" s="2240"/>
      <c r="AZ134" s="2240"/>
      <c r="BA134" s="2240"/>
      <c r="BB134" s="2240"/>
      <c r="BC134" s="2240"/>
      <c r="BD134" s="2240"/>
      <c r="BE134" s="2240"/>
      <c r="BF134" s="2240"/>
      <c r="BG134" s="2240"/>
      <c r="BH134" s="2240"/>
      <c r="BI134" s="2240"/>
      <c r="BJ134" s="2240"/>
      <c r="BK134" s="2240"/>
      <c r="BL134" s="2240"/>
      <c r="BM134" s="2240"/>
      <c r="BN134" s="2240"/>
      <c r="BO134" s="2240"/>
      <c r="BP134" s="2240"/>
      <c r="BQ134" s="2240"/>
      <c r="BR134" s="2240"/>
      <c r="BS134" s="2240"/>
      <c r="BT134" s="2240"/>
      <c r="BU134" s="2240"/>
      <c r="BV134" s="2240"/>
      <c r="BW134" s="2240"/>
      <c r="BX134" s="2240"/>
      <c r="BY134" s="2240"/>
      <c r="BZ134" s="2240"/>
      <c r="CA134" s="2240"/>
      <c r="CB134" s="2240"/>
      <c r="CC134" s="2240"/>
      <c r="CD134" s="2240"/>
      <c r="CE134" s="2240"/>
      <c r="CF134" s="2240"/>
      <c r="CG134" s="2240"/>
      <c r="CH134" s="2240"/>
      <c r="CI134" s="2240"/>
      <c r="CJ134" s="2240"/>
      <c r="CK134" s="2240"/>
      <c r="CL134" s="2240"/>
      <c r="CM134" s="2240"/>
      <c r="CN134" s="2240"/>
      <c r="CO134" s="2240"/>
      <c r="CP134" s="2240"/>
      <c r="CQ134" s="2240"/>
      <c r="CR134" s="2240"/>
      <c r="CS134" s="2240"/>
      <c r="CT134" s="2240"/>
      <c r="CU134" s="2240"/>
      <c r="CV134" s="2240"/>
      <c r="CW134" s="2240"/>
      <c r="CX134" s="2240"/>
      <c r="CY134" s="2240"/>
      <c r="CZ134" s="2240"/>
      <c r="DA134" s="2240"/>
      <c r="DB134" s="2240"/>
      <c r="DC134" s="2240"/>
      <c r="DD134" s="2240"/>
      <c r="DE134" s="2240"/>
      <c r="DF134" s="2240"/>
      <c r="DG134" s="2240"/>
      <c r="DH134" s="2240"/>
      <c r="DI134" s="2240"/>
      <c r="DJ134" s="2240"/>
      <c r="DK134" s="2240"/>
      <c r="DL134" s="2240"/>
      <c r="DM134" s="2240"/>
    </row>
    <row r="135" spans="2:117">
      <c r="B135" s="3103" t="s">
        <v>1956</v>
      </c>
      <c r="C135" s="2268" t="s">
        <v>2023</v>
      </c>
      <c r="D135" s="2240"/>
      <c r="E135" s="2240"/>
      <c r="F135" s="2240"/>
      <c r="G135" s="2240"/>
      <c r="H135" s="2240"/>
      <c r="I135" s="2240"/>
      <c r="J135" s="2240"/>
      <c r="K135" s="2240"/>
      <c r="L135" s="2240"/>
      <c r="M135" s="2240"/>
      <c r="N135" s="2240"/>
      <c r="O135" s="2240"/>
      <c r="P135" s="2240"/>
      <c r="Q135" s="2240"/>
      <c r="R135" s="2240"/>
      <c r="S135" s="2240"/>
      <c r="T135" s="2240"/>
      <c r="U135" s="2240"/>
      <c r="V135" s="2240"/>
      <c r="W135" s="2240"/>
      <c r="X135" s="2240"/>
      <c r="Y135" s="2240"/>
      <c r="Z135" s="2240"/>
      <c r="AA135" s="2240"/>
      <c r="AB135" s="2240"/>
      <c r="AC135" s="2240"/>
      <c r="AD135" s="2240"/>
      <c r="AE135" s="2240"/>
      <c r="AF135" s="2240"/>
      <c r="AG135" s="2240"/>
      <c r="AH135" s="2240"/>
      <c r="AI135" s="2240"/>
      <c r="AJ135" s="2240"/>
      <c r="AK135" s="2240"/>
      <c r="AL135" s="2240"/>
      <c r="AM135" s="2240"/>
      <c r="AN135" s="2240"/>
      <c r="AO135" s="2240"/>
      <c r="AP135" s="2240"/>
      <c r="AQ135" s="2240"/>
      <c r="AR135" s="2240"/>
      <c r="AS135" s="2240"/>
      <c r="AT135" s="2240"/>
      <c r="AU135" s="2240"/>
      <c r="AV135" s="2240"/>
      <c r="AW135" s="2240"/>
      <c r="AX135" s="2240"/>
      <c r="AY135" s="2240"/>
      <c r="AZ135" s="2240"/>
      <c r="BA135" s="2240"/>
      <c r="BB135" s="2240"/>
      <c r="BC135" s="2240"/>
      <c r="BD135" s="2240"/>
      <c r="BE135" s="2240"/>
      <c r="BF135" s="2240"/>
      <c r="BG135" s="2240"/>
      <c r="BH135" s="2240"/>
      <c r="BI135" s="2240"/>
      <c r="BJ135" s="2240"/>
      <c r="BK135" s="2240"/>
      <c r="BL135" s="2240"/>
      <c r="BM135" s="2240"/>
      <c r="BN135" s="2240"/>
      <c r="BO135" s="2240"/>
      <c r="BP135" s="2240"/>
      <c r="BQ135" s="2240"/>
      <c r="BR135" s="2240"/>
      <c r="BS135" s="2240"/>
      <c r="BT135" s="2240"/>
      <c r="BU135" s="2240"/>
      <c r="BV135" s="2240"/>
      <c r="BW135" s="2240"/>
      <c r="BX135" s="2240"/>
      <c r="BY135" s="2240"/>
      <c r="BZ135" s="2240"/>
      <c r="CA135" s="2240"/>
      <c r="CB135" s="2240"/>
      <c r="CC135" s="2240"/>
      <c r="CD135" s="2240"/>
      <c r="CE135" s="2240"/>
      <c r="CF135" s="2240"/>
      <c r="CG135" s="2240"/>
      <c r="CH135" s="2240"/>
      <c r="CI135" s="2240"/>
      <c r="CJ135" s="2240"/>
      <c r="CK135" s="2240"/>
      <c r="CL135" s="2240"/>
      <c r="CM135" s="2240"/>
      <c r="CN135" s="2240"/>
      <c r="CO135" s="2240"/>
      <c r="CP135" s="2240"/>
      <c r="CQ135" s="2240"/>
      <c r="CR135" s="2240"/>
      <c r="CS135" s="2240"/>
      <c r="CT135" s="2240"/>
      <c r="CU135" s="2240"/>
      <c r="CV135" s="2240"/>
      <c r="CW135" s="2240"/>
      <c r="CX135" s="2240"/>
      <c r="CY135" s="2240"/>
      <c r="CZ135" s="2240"/>
      <c r="DA135" s="2240"/>
      <c r="DB135" s="2240"/>
      <c r="DC135" s="2240"/>
      <c r="DD135" s="2240"/>
      <c r="DE135" s="2240"/>
      <c r="DF135" s="2240"/>
      <c r="DG135" s="2240"/>
      <c r="DH135" s="2240"/>
      <c r="DI135" s="2240"/>
      <c r="DJ135" s="2240"/>
      <c r="DK135" s="2240"/>
      <c r="DL135" s="2240"/>
      <c r="DM135" s="2240"/>
    </row>
    <row r="136" spans="2:117">
      <c r="B136" s="3103" t="s">
        <v>2121</v>
      </c>
      <c r="C136" s="2268" t="s">
        <v>2023</v>
      </c>
      <c r="D136" s="2240"/>
      <c r="E136" s="2240"/>
      <c r="F136" s="2240"/>
      <c r="G136" s="2240"/>
      <c r="H136" s="2240"/>
      <c r="I136" s="2240"/>
      <c r="J136" s="2240"/>
      <c r="K136" s="2240"/>
      <c r="L136" s="2240"/>
      <c r="M136" s="2240"/>
      <c r="N136" s="2240"/>
      <c r="O136" s="2240"/>
      <c r="P136" s="2240"/>
      <c r="Q136" s="2240"/>
      <c r="R136" s="2240"/>
      <c r="S136" s="2240"/>
      <c r="T136" s="2240"/>
      <c r="U136" s="2240"/>
      <c r="V136" s="2240"/>
      <c r="W136" s="2240"/>
      <c r="X136" s="2240"/>
      <c r="Y136" s="2240"/>
      <c r="Z136" s="2240"/>
      <c r="AA136" s="2240"/>
      <c r="AB136" s="2240"/>
      <c r="AC136" s="2240"/>
      <c r="AD136" s="2240"/>
      <c r="AE136" s="2240"/>
      <c r="AF136" s="2240"/>
      <c r="AG136" s="2240"/>
      <c r="AH136" s="2240"/>
      <c r="AI136" s="2240"/>
      <c r="AJ136" s="2240"/>
      <c r="AK136" s="2240"/>
      <c r="AL136" s="2240"/>
      <c r="AM136" s="2240"/>
      <c r="AN136" s="2240"/>
      <c r="AO136" s="2240"/>
      <c r="AP136" s="2240"/>
      <c r="AQ136" s="2240"/>
      <c r="AR136" s="2240"/>
      <c r="AS136" s="2240"/>
      <c r="AT136" s="2240"/>
      <c r="AU136" s="2240"/>
      <c r="AV136" s="2240"/>
      <c r="AW136" s="2240"/>
      <c r="AX136" s="2240"/>
      <c r="AY136" s="2240"/>
      <c r="AZ136" s="2240"/>
      <c r="BA136" s="2240"/>
      <c r="BB136" s="2240"/>
      <c r="BC136" s="2240"/>
      <c r="BD136" s="2240"/>
      <c r="BE136" s="2240"/>
      <c r="BF136" s="2240"/>
      <c r="BG136" s="2240"/>
      <c r="BH136" s="2240"/>
      <c r="BI136" s="2240"/>
      <c r="BJ136" s="2240"/>
      <c r="BK136" s="2240"/>
      <c r="BL136" s="2240"/>
      <c r="BM136" s="2240"/>
      <c r="BN136" s="2240"/>
      <c r="BO136" s="2240"/>
      <c r="BP136" s="2240"/>
      <c r="BQ136" s="2240"/>
      <c r="BR136" s="2240"/>
      <c r="BS136" s="2240"/>
      <c r="BT136" s="2240"/>
      <c r="BU136" s="2240"/>
      <c r="BV136" s="2240"/>
      <c r="BW136" s="2240"/>
      <c r="BX136" s="2240"/>
      <c r="BY136" s="2240"/>
      <c r="BZ136" s="2240"/>
      <c r="CA136" s="2240"/>
      <c r="CB136" s="2240"/>
      <c r="CC136" s="2240"/>
      <c r="CD136" s="2240"/>
      <c r="CE136" s="2240"/>
      <c r="CF136" s="2240"/>
      <c r="CG136" s="2240"/>
      <c r="CH136" s="2240"/>
      <c r="CI136" s="2240"/>
      <c r="CJ136" s="2240"/>
      <c r="CK136" s="2240"/>
      <c r="CL136" s="2240"/>
      <c r="CM136" s="2240"/>
      <c r="CN136" s="2240"/>
      <c r="CO136" s="2240"/>
      <c r="CP136" s="2240"/>
      <c r="CQ136" s="2240"/>
      <c r="CR136" s="2240"/>
      <c r="CS136" s="2240"/>
      <c r="CT136" s="2240"/>
      <c r="CU136" s="2240"/>
      <c r="CV136" s="2240"/>
      <c r="CW136" s="2240"/>
      <c r="CX136" s="2240"/>
      <c r="CY136" s="2240"/>
      <c r="CZ136" s="2240"/>
      <c r="DA136" s="2240"/>
      <c r="DB136" s="2240"/>
      <c r="DC136" s="2240"/>
      <c r="DD136" s="2240"/>
      <c r="DE136" s="2240"/>
      <c r="DF136" s="2240"/>
      <c r="DG136" s="2240"/>
      <c r="DH136" s="2240"/>
      <c r="DI136" s="2240"/>
      <c r="DJ136" s="2240"/>
      <c r="DK136" s="2240"/>
      <c r="DL136" s="2240"/>
      <c r="DM136" s="2240"/>
    </row>
    <row r="137" spans="2:117">
      <c r="B137" s="3103" t="s">
        <v>2122</v>
      </c>
      <c r="C137" s="2268" t="s">
        <v>2023</v>
      </c>
      <c r="D137" s="2240"/>
      <c r="E137" s="2240"/>
      <c r="F137" s="2240"/>
      <c r="G137" s="2240"/>
      <c r="H137" s="2240"/>
      <c r="I137" s="2240"/>
      <c r="J137" s="2240"/>
      <c r="K137" s="2240"/>
      <c r="L137" s="2240"/>
      <c r="M137" s="2240"/>
      <c r="N137" s="2240"/>
      <c r="O137" s="2240"/>
      <c r="P137" s="2240"/>
      <c r="Q137" s="2240"/>
      <c r="R137" s="2240"/>
      <c r="S137" s="2240"/>
      <c r="T137" s="2240"/>
      <c r="U137" s="2240"/>
      <c r="V137" s="2240"/>
      <c r="W137" s="2240"/>
      <c r="X137" s="2240"/>
      <c r="Y137" s="2240"/>
      <c r="Z137" s="2240"/>
      <c r="AA137" s="2240"/>
      <c r="AB137" s="2240"/>
      <c r="AC137" s="2240"/>
      <c r="AD137" s="2240"/>
      <c r="AE137" s="2240"/>
      <c r="AF137" s="2240"/>
      <c r="AG137" s="2240"/>
      <c r="AH137" s="2240"/>
      <c r="AI137" s="2240"/>
      <c r="AJ137" s="2240"/>
      <c r="AK137" s="2240"/>
      <c r="AL137" s="2240"/>
      <c r="AM137" s="2240"/>
      <c r="AN137" s="2240"/>
      <c r="AO137" s="2240"/>
      <c r="AP137" s="2240"/>
      <c r="AQ137" s="2240"/>
      <c r="AR137" s="2240"/>
      <c r="AS137" s="2240"/>
      <c r="AT137" s="2240"/>
      <c r="AU137" s="2240"/>
      <c r="AV137" s="2240"/>
      <c r="AW137" s="2240"/>
      <c r="AX137" s="2240"/>
      <c r="AY137" s="2240"/>
      <c r="AZ137" s="2240"/>
      <c r="BA137" s="2240"/>
      <c r="BB137" s="2240"/>
      <c r="BC137" s="2240"/>
      <c r="BD137" s="2240"/>
      <c r="BE137" s="2240"/>
      <c r="BF137" s="2240"/>
      <c r="BG137" s="2240"/>
      <c r="BH137" s="2240"/>
      <c r="BI137" s="2240"/>
      <c r="BJ137" s="2240"/>
      <c r="BK137" s="2240"/>
      <c r="BL137" s="2240"/>
      <c r="BM137" s="2240"/>
      <c r="BN137" s="2240"/>
      <c r="BO137" s="2240"/>
      <c r="BP137" s="2240"/>
      <c r="BQ137" s="2240"/>
      <c r="BR137" s="2240"/>
      <c r="BS137" s="2240"/>
      <c r="BT137" s="2240"/>
      <c r="BU137" s="2240"/>
      <c r="BV137" s="2240"/>
      <c r="BW137" s="2240"/>
      <c r="BX137" s="2240"/>
      <c r="BY137" s="2240"/>
      <c r="BZ137" s="2240"/>
      <c r="CA137" s="2240"/>
      <c r="CB137" s="2240"/>
      <c r="CC137" s="2240"/>
      <c r="CD137" s="2240"/>
      <c r="CE137" s="2240"/>
      <c r="CF137" s="2240"/>
      <c r="CG137" s="2240"/>
      <c r="CH137" s="2240"/>
      <c r="CI137" s="2240"/>
      <c r="CJ137" s="2240"/>
      <c r="CK137" s="2240"/>
      <c r="CL137" s="2240"/>
      <c r="CM137" s="2240"/>
      <c r="CN137" s="2240"/>
      <c r="CO137" s="2240"/>
      <c r="CP137" s="2240"/>
      <c r="CQ137" s="2240"/>
      <c r="CR137" s="2240"/>
      <c r="CS137" s="2240"/>
      <c r="CT137" s="2240"/>
      <c r="CU137" s="2240"/>
      <c r="CV137" s="2240"/>
      <c r="CW137" s="2240"/>
      <c r="CX137" s="2240"/>
      <c r="CY137" s="2240"/>
      <c r="CZ137" s="2240"/>
      <c r="DA137" s="2240"/>
      <c r="DB137" s="2240"/>
      <c r="DC137" s="2240"/>
      <c r="DD137" s="2240"/>
      <c r="DE137" s="2240"/>
      <c r="DF137" s="2240"/>
      <c r="DG137" s="2240"/>
      <c r="DH137" s="2240"/>
      <c r="DI137" s="2240"/>
      <c r="DJ137" s="2240"/>
      <c r="DK137" s="2240"/>
      <c r="DL137" s="2240"/>
      <c r="DM137" s="2240"/>
    </row>
    <row r="138" spans="2:117">
      <c r="B138" s="3103" t="s">
        <v>2123</v>
      </c>
      <c r="C138" s="2268" t="s">
        <v>2023</v>
      </c>
      <c r="D138" s="2240"/>
      <c r="E138" s="2240"/>
      <c r="F138" s="2240"/>
      <c r="G138" s="2240"/>
      <c r="H138" s="2240"/>
      <c r="I138" s="2240"/>
      <c r="J138" s="2240"/>
      <c r="K138" s="2240"/>
      <c r="L138" s="2240"/>
      <c r="M138" s="2240"/>
      <c r="N138" s="2240"/>
      <c r="O138" s="2240"/>
      <c r="P138" s="2240"/>
      <c r="Q138" s="2240"/>
      <c r="R138" s="2240"/>
      <c r="S138" s="2240"/>
      <c r="T138" s="2240"/>
      <c r="U138" s="2240"/>
      <c r="V138" s="2240"/>
      <c r="W138" s="2240"/>
      <c r="X138" s="2240"/>
      <c r="Y138" s="2240"/>
      <c r="Z138" s="2240"/>
      <c r="AA138" s="2240"/>
      <c r="AB138" s="2240"/>
      <c r="AC138" s="2240"/>
      <c r="AD138" s="2240"/>
      <c r="AE138" s="2240"/>
      <c r="AF138" s="2240"/>
      <c r="AG138" s="2240"/>
      <c r="AH138" s="2240"/>
      <c r="AI138" s="2240"/>
      <c r="AJ138" s="2240"/>
      <c r="AK138" s="2240"/>
      <c r="AL138" s="2240"/>
      <c r="AM138" s="2240"/>
      <c r="AN138" s="2240"/>
      <c r="AO138" s="2240"/>
      <c r="AP138" s="2240"/>
      <c r="AQ138" s="2240"/>
      <c r="AR138" s="2240"/>
      <c r="AS138" s="2240"/>
      <c r="AT138" s="2240"/>
      <c r="AU138" s="2240"/>
      <c r="AV138" s="2240"/>
      <c r="AW138" s="2240"/>
      <c r="AX138" s="2240"/>
      <c r="AY138" s="2240"/>
      <c r="AZ138" s="2240"/>
      <c r="BA138" s="2240"/>
      <c r="BB138" s="2240"/>
      <c r="BC138" s="2240"/>
      <c r="BD138" s="2240"/>
      <c r="BE138" s="2240"/>
      <c r="BF138" s="2240"/>
      <c r="BG138" s="2240"/>
      <c r="BH138" s="2240"/>
      <c r="BI138" s="2240"/>
      <c r="BJ138" s="2240"/>
      <c r="BK138" s="2240"/>
      <c r="BL138" s="2240"/>
      <c r="BM138" s="2240"/>
      <c r="BN138" s="2240"/>
      <c r="BO138" s="2240"/>
      <c r="BP138" s="2240"/>
      <c r="BQ138" s="2240"/>
      <c r="BR138" s="2240"/>
      <c r="BS138" s="2240"/>
      <c r="BT138" s="2240"/>
      <c r="BU138" s="2240"/>
      <c r="BV138" s="2240"/>
      <c r="BW138" s="2240"/>
      <c r="BX138" s="2240"/>
      <c r="BY138" s="2240"/>
      <c r="BZ138" s="2240"/>
      <c r="CA138" s="2240"/>
      <c r="CB138" s="2240"/>
      <c r="CC138" s="2240"/>
      <c r="CD138" s="2240"/>
      <c r="CE138" s="2240"/>
      <c r="CF138" s="2240"/>
      <c r="CG138" s="2240"/>
      <c r="CH138" s="2240"/>
      <c r="CI138" s="2240"/>
      <c r="CJ138" s="2240"/>
      <c r="CK138" s="2240"/>
      <c r="CL138" s="2240"/>
      <c r="CM138" s="2240"/>
      <c r="CN138" s="2240"/>
      <c r="CO138" s="2240"/>
      <c r="CP138" s="2240"/>
      <c r="CQ138" s="2240"/>
      <c r="CR138" s="2240"/>
      <c r="CS138" s="2240"/>
      <c r="CT138" s="2240"/>
      <c r="CU138" s="2240"/>
      <c r="CV138" s="2240"/>
      <c r="CW138" s="2240"/>
      <c r="CX138" s="2240"/>
      <c r="CY138" s="2240"/>
      <c r="CZ138" s="2240"/>
      <c r="DA138" s="2240"/>
      <c r="DB138" s="2240"/>
      <c r="DC138" s="2240"/>
      <c r="DD138" s="2240"/>
      <c r="DE138" s="2240"/>
      <c r="DF138" s="2240"/>
      <c r="DG138" s="2240"/>
      <c r="DH138" s="2240"/>
      <c r="DI138" s="2240"/>
      <c r="DJ138" s="2240"/>
      <c r="DK138" s="2240"/>
      <c r="DL138" s="2240"/>
      <c r="DM138" s="2240"/>
    </row>
    <row r="139" spans="2:117">
      <c r="B139" s="3103" t="s">
        <v>2124</v>
      </c>
      <c r="C139" s="2268" t="s">
        <v>2023</v>
      </c>
      <c r="D139" s="2240"/>
      <c r="E139" s="2240"/>
      <c r="F139" s="2240"/>
      <c r="G139" s="2240"/>
      <c r="H139" s="2240"/>
      <c r="I139" s="2240"/>
      <c r="J139" s="2240"/>
      <c r="K139" s="2240"/>
      <c r="L139" s="2240"/>
      <c r="M139" s="2240"/>
      <c r="N139" s="2240"/>
      <c r="O139" s="2240"/>
      <c r="P139" s="2240"/>
      <c r="Q139" s="2240"/>
      <c r="R139" s="2240"/>
      <c r="S139" s="2240"/>
      <c r="T139" s="2240"/>
      <c r="U139" s="2240"/>
      <c r="V139" s="2240"/>
      <c r="W139" s="2240"/>
      <c r="X139" s="2240"/>
      <c r="Y139" s="2240"/>
      <c r="Z139" s="2240"/>
      <c r="AA139" s="2240"/>
      <c r="AB139" s="2240"/>
      <c r="AC139" s="2240"/>
      <c r="AD139" s="2240"/>
      <c r="AE139" s="2240"/>
      <c r="AF139" s="2240"/>
      <c r="AG139" s="2240"/>
      <c r="AH139" s="2240"/>
      <c r="AI139" s="2240"/>
      <c r="AJ139" s="2240"/>
      <c r="AK139" s="2240"/>
      <c r="AL139" s="2240"/>
      <c r="AM139" s="2240"/>
      <c r="AN139" s="2240"/>
      <c r="AO139" s="2240"/>
      <c r="AP139" s="2240"/>
      <c r="AQ139" s="2240"/>
      <c r="AR139" s="2240"/>
      <c r="AS139" s="2240"/>
      <c r="AT139" s="2240"/>
      <c r="AU139" s="2240"/>
      <c r="AV139" s="2240"/>
      <c r="AW139" s="2240"/>
      <c r="AX139" s="2240"/>
      <c r="AY139" s="2240"/>
      <c r="AZ139" s="2240"/>
      <c r="BA139" s="2240"/>
      <c r="BB139" s="2240"/>
      <c r="BC139" s="2240"/>
      <c r="BD139" s="2240"/>
      <c r="BE139" s="2240"/>
      <c r="BF139" s="2240"/>
      <c r="BG139" s="2240"/>
      <c r="BH139" s="2240"/>
      <c r="BI139" s="2240"/>
      <c r="BJ139" s="2240"/>
      <c r="BK139" s="2240"/>
      <c r="BL139" s="2240"/>
      <c r="BM139" s="2240"/>
      <c r="BN139" s="2240"/>
      <c r="BO139" s="2240"/>
      <c r="BP139" s="2240"/>
      <c r="BQ139" s="2240"/>
      <c r="BR139" s="2240"/>
      <c r="BS139" s="2240"/>
      <c r="BT139" s="2240"/>
      <c r="BU139" s="2240"/>
      <c r="BV139" s="2240"/>
      <c r="BW139" s="2240"/>
      <c r="BX139" s="2240"/>
      <c r="BY139" s="2240"/>
      <c r="BZ139" s="2240"/>
      <c r="CA139" s="2240"/>
      <c r="CB139" s="2240"/>
      <c r="CC139" s="2240"/>
      <c r="CD139" s="2240"/>
      <c r="CE139" s="2240"/>
      <c r="CF139" s="2240"/>
      <c r="CG139" s="2240"/>
      <c r="CH139" s="2240"/>
      <c r="CI139" s="2240"/>
      <c r="CJ139" s="2240"/>
      <c r="CK139" s="2240"/>
      <c r="CL139" s="2240"/>
      <c r="CM139" s="2240"/>
      <c r="CN139" s="2240"/>
      <c r="CO139" s="2240"/>
      <c r="CP139" s="2240"/>
      <c r="CQ139" s="2240"/>
      <c r="CR139" s="2240"/>
      <c r="CS139" s="2240"/>
      <c r="CT139" s="2240"/>
      <c r="CU139" s="2240"/>
      <c r="CV139" s="2240"/>
      <c r="CW139" s="2240"/>
      <c r="CX139" s="2240"/>
      <c r="CY139" s="2240"/>
      <c r="CZ139" s="2240"/>
      <c r="DA139" s="2240"/>
      <c r="DB139" s="2240"/>
      <c r="DC139" s="2240"/>
      <c r="DD139" s="2240"/>
      <c r="DE139" s="2240"/>
      <c r="DF139" s="2240"/>
      <c r="DG139" s="2240"/>
      <c r="DH139" s="2240"/>
      <c r="DI139" s="2240"/>
      <c r="DJ139" s="2240"/>
      <c r="DK139" s="2240"/>
      <c r="DL139" s="2240"/>
      <c r="DM139" s="2240"/>
    </row>
    <row r="140" spans="2:117">
      <c r="B140" s="3103" t="s">
        <v>2125</v>
      </c>
      <c r="C140" s="2268" t="s">
        <v>2023</v>
      </c>
      <c r="D140" s="2240"/>
      <c r="E140" s="2240"/>
      <c r="F140" s="2240"/>
      <c r="G140" s="2240"/>
      <c r="H140" s="2240"/>
      <c r="I140" s="2240"/>
      <c r="J140" s="2240"/>
      <c r="K140" s="2240"/>
      <c r="L140" s="2240"/>
      <c r="M140" s="2240"/>
      <c r="N140" s="2240"/>
      <c r="O140" s="2240"/>
      <c r="P140" s="2240"/>
      <c r="Q140" s="2240"/>
      <c r="R140" s="2240"/>
      <c r="S140" s="2240"/>
      <c r="T140" s="2240"/>
      <c r="U140" s="2240"/>
      <c r="V140" s="2240"/>
      <c r="W140" s="2240"/>
      <c r="X140" s="2240"/>
      <c r="Y140" s="2240"/>
      <c r="Z140" s="2240"/>
      <c r="AA140" s="2240"/>
      <c r="AB140" s="2240"/>
      <c r="AC140" s="2240"/>
      <c r="AD140" s="2240"/>
      <c r="AE140" s="2240"/>
      <c r="AF140" s="2240"/>
      <c r="AG140" s="2240"/>
      <c r="AH140" s="2240"/>
      <c r="AI140" s="2240"/>
      <c r="AJ140" s="2240"/>
      <c r="AK140" s="2240"/>
      <c r="AL140" s="2240"/>
      <c r="AM140" s="2240"/>
      <c r="AN140" s="2240"/>
      <c r="AO140" s="2240"/>
      <c r="AP140" s="2240"/>
      <c r="AQ140" s="2240"/>
      <c r="AR140" s="2240"/>
      <c r="AS140" s="2240"/>
      <c r="AT140" s="2240"/>
      <c r="AU140" s="2240"/>
      <c r="AV140" s="2240"/>
      <c r="AW140" s="2240"/>
      <c r="AX140" s="2240"/>
      <c r="AY140" s="2240"/>
      <c r="AZ140" s="2240"/>
      <c r="BA140" s="2240"/>
      <c r="BB140" s="2240"/>
      <c r="BC140" s="2240"/>
      <c r="BD140" s="2240"/>
      <c r="BE140" s="2240"/>
      <c r="BF140" s="2240"/>
      <c r="BG140" s="2240"/>
      <c r="BH140" s="2240"/>
      <c r="BI140" s="2240"/>
      <c r="BJ140" s="2240"/>
      <c r="BK140" s="2240"/>
      <c r="BL140" s="2240"/>
      <c r="BM140" s="2240"/>
      <c r="BN140" s="2240"/>
      <c r="BO140" s="2240"/>
      <c r="BP140" s="2240"/>
      <c r="BQ140" s="2240"/>
      <c r="BR140" s="2240"/>
      <c r="BS140" s="2240"/>
      <c r="BT140" s="2240"/>
      <c r="BU140" s="2240"/>
      <c r="BV140" s="2240"/>
      <c r="BW140" s="2240"/>
      <c r="BX140" s="2240"/>
      <c r="BY140" s="2240"/>
      <c r="BZ140" s="2240"/>
      <c r="CA140" s="2240"/>
      <c r="CB140" s="2240"/>
      <c r="CC140" s="2240"/>
      <c r="CD140" s="2240"/>
      <c r="CE140" s="2240"/>
      <c r="CF140" s="2240"/>
      <c r="CG140" s="2240"/>
      <c r="CH140" s="2240"/>
      <c r="CI140" s="2240"/>
      <c r="CJ140" s="2240"/>
      <c r="CK140" s="2240"/>
      <c r="CL140" s="2240"/>
      <c r="CM140" s="2240"/>
      <c r="CN140" s="2240"/>
      <c r="CO140" s="2240"/>
      <c r="CP140" s="2240"/>
      <c r="CQ140" s="2240"/>
      <c r="CR140" s="2240"/>
      <c r="CS140" s="2240"/>
      <c r="CT140" s="2240"/>
      <c r="CU140" s="2240"/>
      <c r="CV140" s="2240"/>
      <c r="CW140" s="2240"/>
      <c r="CX140" s="2240"/>
      <c r="CY140" s="2240"/>
      <c r="CZ140" s="2240"/>
      <c r="DA140" s="2240"/>
      <c r="DB140" s="2240"/>
      <c r="DC140" s="2240"/>
      <c r="DD140" s="2240"/>
      <c r="DE140" s="2240"/>
      <c r="DF140" s="2240"/>
      <c r="DG140" s="2240"/>
      <c r="DH140" s="2240"/>
      <c r="DI140" s="2240"/>
      <c r="DJ140" s="2240"/>
      <c r="DK140" s="2240"/>
      <c r="DL140" s="2240"/>
      <c r="DM140" s="2240"/>
    </row>
    <row r="141" spans="2:117">
      <c r="B141" s="3103" t="s">
        <v>2126</v>
      </c>
      <c r="C141" s="2268" t="s">
        <v>2023</v>
      </c>
      <c r="D141" s="2240"/>
      <c r="E141" s="2240"/>
      <c r="F141" s="2240"/>
      <c r="G141" s="2240"/>
      <c r="H141" s="2240"/>
      <c r="I141" s="2240"/>
      <c r="J141" s="2240"/>
      <c r="K141" s="2240"/>
      <c r="L141" s="2240"/>
      <c r="M141" s="2240"/>
      <c r="N141" s="2240"/>
      <c r="O141" s="2240"/>
      <c r="P141" s="2240"/>
      <c r="Q141" s="2240"/>
      <c r="R141" s="2240"/>
      <c r="S141" s="2240"/>
      <c r="T141" s="2240"/>
      <c r="U141" s="2240"/>
      <c r="V141" s="2240"/>
      <c r="W141" s="2240"/>
      <c r="X141" s="2240"/>
      <c r="Y141" s="2240"/>
      <c r="Z141" s="2240"/>
      <c r="AA141" s="2240"/>
      <c r="AB141" s="2240"/>
      <c r="AC141" s="2240"/>
      <c r="AD141" s="2240"/>
      <c r="AE141" s="2240"/>
      <c r="AF141" s="2240"/>
      <c r="AG141" s="2240"/>
      <c r="AH141" s="2240"/>
      <c r="AI141" s="2240"/>
      <c r="AJ141" s="2240"/>
      <c r="AK141" s="2240"/>
      <c r="AL141" s="2240"/>
      <c r="AM141" s="2240"/>
      <c r="AN141" s="2240"/>
      <c r="AO141" s="2240"/>
      <c r="AP141" s="2240"/>
      <c r="AQ141" s="2240"/>
      <c r="AR141" s="2240"/>
      <c r="AS141" s="2240"/>
      <c r="AT141" s="2240"/>
      <c r="AU141" s="2240"/>
      <c r="AV141" s="2240"/>
      <c r="AW141" s="2240"/>
      <c r="AX141" s="2240"/>
      <c r="AY141" s="2240"/>
      <c r="AZ141" s="2240"/>
      <c r="BA141" s="2240"/>
      <c r="BB141" s="2240"/>
      <c r="BC141" s="2240"/>
      <c r="BD141" s="2240"/>
      <c r="BE141" s="2240"/>
      <c r="BF141" s="2240"/>
      <c r="BG141" s="2240"/>
      <c r="BH141" s="2240"/>
      <c r="BI141" s="2240"/>
      <c r="BJ141" s="2240"/>
      <c r="BK141" s="2240"/>
      <c r="BL141" s="2240"/>
      <c r="BM141" s="2240"/>
      <c r="BN141" s="2240"/>
      <c r="BO141" s="2240"/>
      <c r="BP141" s="2240"/>
      <c r="BQ141" s="2240"/>
      <c r="BR141" s="2240"/>
      <c r="BS141" s="2240"/>
      <c r="BT141" s="2240"/>
      <c r="BU141" s="2240"/>
      <c r="BV141" s="2240"/>
      <c r="BW141" s="2240"/>
      <c r="BX141" s="2240"/>
      <c r="BY141" s="2240"/>
      <c r="BZ141" s="2240"/>
      <c r="CA141" s="2240"/>
      <c r="CB141" s="2240"/>
      <c r="CC141" s="2240"/>
      <c r="CD141" s="2240"/>
      <c r="CE141" s="2240"/>
      <c r="CF141" s="2240"/>
      <c r="CG141" s="2240"/>
      <c r="CH141" s="2240"/>
      <c r="CI141" s="2240"/>
      <c r="CJ141" s="2240"/>
      <c r="CK141" s="2240"/>
      <c r="CL141" s="2240"/>
      <c r="CM141" s="2240"/>
      <c r="CN141" s="2240"/>
      <c r="CO141" s="2240"/>
      <c r="CP141" s="2240"/>
      <c r="CQ141" s="2240"/>
      <c r="CR141" s="2240"/>
      <c r="CS141" s="2240"/>
      <c r="CT141" s="2240"/>
      <c r="CU141" s="2240"/>
      <c r="CV141" s="2240"/>
      <c r="CW141" s="2240"/>
      <c r="CX141" s="2240"/>
      <c r="CY141" s="2240"/>
      <c r="CZ141" s="2240"/>
      <c r="DA141" s="2240"/>
      <c r="DB141" s="2240"/>
      <c r="DC141" s="2240"/>
      <c r="DD141" s="2240"/>
      <c r="DE141" s="2240"/>
      <c r="DF141" s="2240"/>
      <c r="DG141" s="2240"/>
      <c r="DH141" s="2240"/>
      <c r="DI141" s="2240"/>
      <c r="DJ141" s="2240"/>
      <c r="DK141" s="2240"/>
      <c r="DL141" s="2240"/>
      <c r="DM141" s="2240"/>
    </row>
    <row r="142" spans="2:117">
      <c r="B142" s="3103" t="s">
        <v>2127</v>
      </c>
      <c r="C142" s="2268" t="s">
        <v>2023</v>
      </c>
      <c r="D142" s="2240"/>
      <c r="E142" s="2240"/>
      <c r="F142" s="2240"/>
      <c r="G142" s="2240"/>
      <c r="H142" s="2240"/>
      <c r="I142" s="2240"/>
      <c r="J142" s="2240"/>
      <c r="K142" s="2240"/>
      <c r="L142" s="2240"/>
      <c r="M142" s="2240"/>
      <c r="N142" s="2240"/>
      <c r="O142" s="2240"/>
      <c r="P142" s="2240"/>
      <c r="Q142" s="2240"/>
      <c r="R142" s="2240"/>
      <c r="S142" s="2240"/>
      <c r="T142" s="2240"/>
      <c r="U142" s="2240"/>
      <c r="V142" s="2240"/>
      <c r="W142" s="2240"/>
      <c r="X142" s="2240"/>
      <c r="Y142" s="2240"/>
      <c r="Z142" s="2240"/>
      <c r="AA142" s="2240"/>
      <c r="AB142" s="2240"/>
      <c r="AC142" s="2240"/>
      <c r="AD142" s="2240"/>
      <c r="AE142" s="2240"/>
      <c r="AF142" s="2240"/>
      <c r="AG142" s="2240"/>
      <c r="AH142" s="2240"/>
      <c r="AI142" s="2240"/>
      <c r="AJ142" s="2240"/>
      <c r="AK142" s="2240"/>
      <c r="AL142" s="2240"/>
      <c r="AM142" s="2240"/>
      <c r="AN142" s="2240"/>
      <c r="AO142" s="2240"/>
      <c r="AP142" s="2240"/>
      <c r="AQ142" s="2240"/>
      <c r="AR142" s="2240"/>
      <c r="AS142" s="2240"/>
      <c r="AT142" s="2240"/>
      <c r="AU142" s="2240"/>
      <c r="AV142" s="2240"/>
      <c r="AW142" s="2240"/>
      <c r="AX142" s="2240"/>
      <c r="AY142" s="2240"/>
      <c r="AZ142" s="2240"/>
      <c r="BA142" s="2240"/>
      <c r="BB142" s="2240"/>
      <c r="BC142" s="2240"/>
      <c r="BD142" s="2240"/>
      <c r="BE142" s="2240"/>
      <c r="BF142" s="2240"/>
      <c r="BG142" s="2240"/>
      <c r="BH142" s="2240"/>
      <c r="BI142" s="2240"/>
      <c r="BJ142" s="2240"/>
      <c r="BK142" s="2240"/>
      <c r="BL142" s="2240"/>
      <c r="BM142" s="2240"/>
      <c r="BN142" s="2240"/>
      <c r="BO142" s="2240"/>
      <c r="BP142" s="2240"/>
      <c r="BQ142" s="2240"/>
      <c r="BR142" s="2240"/>
      <c r="BS142" s="2240"/>
      <c r="BT142" s="2240"/>
      <c r="BU142" s="2240"/>
      <c r="BV142" s="2240"/>
      <c r="BW142" s="2240"/>
      <c r="BX142" s="2240"/>
      <c r="BY142" s="2240"/>
      <c r="BZ142" s="2240"/>
      <c r="CA142" s="2240"/>
      <c r="CB142" s="2240"/>
      <c r="CC142" s="2240"/>
      <c r="CD142" s="2240"/>
      <c r="CE142" s="2240"/>
      <c r="CF142" s="2240"/>
      <c r="CG142" s="2240"/>
      <c r="CH142" s="2240"/>
      <c r="CI142" s="2240"/>
      <c r="CJ142" s="2240"/>
      <c r="CK142" s="2240"/>
      <c r="CL142" s="2240"/>
      <c r="CM142" s="2240"/>
      <c r="CN142" s="2240"/>
      <c r="CO142" s="2240"/>
      <c r="CP142" s="2240"/>
      <c r="CQ142" s="2240"/>
      <c r="CR142" s="2240"/>
      <c r="CS142" s="2240"/>
      <c r="CT142" s="2240"/>
      <c r="CU142" s="2240"/>
      <c r="CV142" s="2240"/>
      <c r="CW142" s="2240"/>
      <c r="CX142" s="2240"/>
      <c r="CY142" s="2240"/>
      <c r="CZ142" s="2240"/>
      <c r="DA142" s="2240"/>
      <c r="DB142" s="2240"/>
      <c r="DC142" s="2240"/>
      <c r="DD142" s="2240"/>
      <c r="DE142" s="2240"/>
      <c r="DF142" s="2240"/>
      <c r="DG142" s="2240"/>
      <c r="DH142" s="2240"/>
      <c r="DI142" s="2240"/>
      <c r="DJ142" s="2240"/>
      <c r="DK142" s="2240"/>
      <c r="DL142" s="2240"/>
      <c r="DM142" s="2240"/>
    </row>
    <row r="143" spans="2:117">
      <c r="B143" s="3103" t="s">
        <v>2128</v>
      </c>
      <c r="C143" s="2268" t="s">
        <v>2023</v>
      </c>
      <c r="D143" s="2240"/>
      <c r="E143" s="2240"/>
      <c r="F143" s="2240"/>
      <c r="G143" s="2240"/>
      <c r="H143" s="2240"/>
      <c r="I143" s="2240"/>
      <c r="J143" s="2240"/>
      <c r="K143" s="2240"/>
      <c r="L143" s="2240"/>
      <c r="M143" s="2240"/>
      <c r="N143" s="2240"/>
      <c r="O143" s="2240"/>
      <c r="P143" s="2240"/>
      <c r="Q143" s="2240"/>
      <c r="R143" s="2240"/>
      <c r="S143" s="2240"/>
      <c r="T143" s="2240"/>
      <c r="U143" s="2240"/>
      <c r="V143" s="2240"/>
      <c r="W143" s="2240"/>
      <c r="X143" s="2240"/>
      <c r="Y143" s="2240"/>
      <c r="Z143" s="2240"/>
      <c r="AA143" s="2240"/>
      <c r="AB143" s="2240"/>
      <c r="AC143" s="2240"/>
      <c r="AD143" s="2240"/>
      <c r="AE143" s="2240"/>
      <c r="AF143" s="2240"/>
      <c r="AG143" s="2240"/>
      <c r="AH143" s="2240"/>
      <c r="AI143" s="2240"/>
      <c r="AJ143" s="2240"/>
      <c r="AK143" s="2240"/>
      <c r="AL143" s="2240"/>
      <c r="AM143" s="2240"/>
      <c r="AN143" s="2240"/>
      <c r="AO143" s="2240"/>
      <c r="AP143" s="2240"/>
      <c r="AQ143" s="2240"/>
      <c r="AR143" s="2240"/>
      <c r="AS143" s="2240"/>
      <c r="AT143" s="2240"/>
      <c r="AU143" s="2240"/>
      <c r="AV143" s="2240"/>
      <c r="AW143" s="2240"/>
      <c r="AX143" s="2240"/>
      <c r="AY143" s="2240"/>
      <c r="AZ143" s="2240"/>
      <c r="BA143" s="2240"/>
      <c r="BB143" s="2240"/>
      <c r="BC143" s="2240"/>
      <c r="BD143" s="2240"/>
      <c r="BE143" s="2240"/>
      <c r="BF143" s="2240"/>
      <c r="BG143" s="2240"/>
      <c r="BH143" s="2240"/>
      <c r="BI143" s="2240"/>
      <c r="BJ143" s="2240"/>
      <c r="BK143" s="2240"/>
      <c r="BL143" s="2240"/>
      <c r="BM143" s="2240"/>
      <c r="BN143" s="2240"/>
      <c r="BO143" s="2240"/>
      <c r="BP143" s="2240"/>
      <c r="BQ143" s="2240"/>
      <c r="BR143" s="2240"/>
      <c r="BS143" s="2240"/>
      <c r="BT143" s="2240"/>
      <c r="BU143" s="2240"/>
      <c r="BV143" s="2240"/>
      <c r="BW143" s="2240"/>
      <c r="BX143" s="2240"/>
      <c r="BY143" s="2240"/>
      <c r="BZ143" s="2240"/>
      <c r="CA143" s="2240"/>
      <c r="CB143" s="2240"/>
      <c r="CC143" s="2240"/>
      <c r="CD143" s="2240"/>
      <c r="CE143" s="2240"/>
      <c r="CF143" s="2240"/>
      <c r="CG143" s="2240"/>
      <c r="CH143" s="2240"/>
      <c r="CI143" s="2240"/>
      <c r="CJ143" s="2240"/>
      <c r="CK143" s="2240"/>
      <c r="CL143" s="2240"/>
      <c r="CM143" s="2240"/>
      <c r="CN143" s="2240"/>
      <c r="CO143" s="2240"/>
      <c r="CP143" s="2240"/>
      <c r="CQ143" s="2240"/>
      <c r="CR143" s="2240"/>
      <c r="CS143" s="2240"/>
      <c r="CT143" s="2240"/>
      <c r="CU143" s="2240"/>
      <c r="CV143" s="2240"/>
      <c r="CW143" s="2240"/>
      <c r="CX143" s="2240"/>
      <c r="CY143" s="2240"/>
      <c r="CZ143" s="2240"/>
      <c r="DA143" s="2240"/>
      <c r="DB143" s="2240"/>
      <c r="DC143" s="2240"/>
      <c r="DD143" s="2240"/>
      <c r="DE143" s="2240"/>
      <c r="DF143" s="2240"/>
      <c r="DG143" s="2240"/>
      <c r="DH143" s="2240"/>
      <c r="DI143" s="2240"/>
      <c r="DJ143" s="2240"/>
      <c r="DK143" s="2240"/>
      <c r="DL143" s="2240"/>
      <c r="DM143" s="2240"/>
    </row>
    <row r="144" spans="2:117">
      <c r="B144" s="3103" t="s">
        <v>2129</v>
      </c>
      <c r="C144" s="2268" t="s">
        <v>2023</v>
      </c>
      <c r="D144" s="2240"/>
      <c r="E144" s="2240"/>
      <c r="F144" s="2240"/>
      <c r="G144" s="2240"/>
      <c r="H144" s="2240"/>
      <c r="I144" s="2240"/>
      <c r="J144" s="2240"/>
      <c r="K144" s="2240"/>
      <c r="L144" s="2240"/>
      <c r="M144" s="2240"/>
      <c r="N144" s="2240"/>
      <c r="O144" s="2240"/>
      <c r="P144" s="2240"/>
      <c r="Q144" s="2240"/>
      <c r="R144" s="2240"/>
      <c r="S144" s="2240"/>
      <c r="T144" s="2240"/>
      <c r="U144" s="2240"/>
      <c r="V144" s="2240"/>
      <c r="W144" s="2240"/>
      <c r="X144" s="2240"/>
      <c r="Y144" s="2240"/>
      <c r="Z144" s="2240"/>
      <c r="AA144" s="2240"/>
      <c r="AB144" s="2240"/>
      <c r="AC144" s="2240"/>
      <c r="AD144" s="2240"/>
      <c r="AE144" s="2240"/>
      <c r="AF144" s="2240"/>
      <c r="AG144" s="2240"/>
      <c r="AH144" s="2240"/>
      <c r="AI144" s="2240"/>
      <c r="AJ144" s="2240"/>
      <c r="AK144" s="2240"/>
      <c r="AL144" s="2240"/>
      <c r="AM144" s="2240"/>
      <c r="AN144" s="2240"/>
      <c r="AO144" s="2240"/>
      <c r="AP144" s="2240"/>
      <c r="AQ144" s="2240"/>
      <c r="AR144" s="2240"/>
      <c r="AS144" s="2240"/>
      <c r="AT144" s="2240"/>
      <c r="AU144" s="2240"/>
      <c r="AV144" s="2240"/>
      <c r="AW144" s="2240"/>
      <c r="AX144" s="2240"/>
      <c r="AY144" s="2240"/>
      <c r="AZ144" s="2240"/>
      <c r="BA144" s="2240"/>
      <c r="BB144" s="2240"/>
      <c r="BC144" s="2240"/>
      <c r="BD144" s="2240"/>
      <c r="BE144" s="2240"/>
      <c r="BF144" s="2240"/>
      <c r="BG144" s="2240"/>
      <c r="BH144" s="2240"/>
      <c r="BI144" s="2240"/>
      <c r="BJ144" s="2240"/>
      <c r="BK144" s="2240"/>
      <c r="BL144" s="2240"/>
      <c r="BM144" s="2240"/>
      <c r="BN144" s="2240"/>
      <c r="BO144" s="2240"/>
      <c r="BP144" s="2240"/>
      <c r="BQ144" s="2240"/>
      <c r="BR144" s="2240"/>
      <c r="BS144" s="2240"/>
      <c r="BT144" s="2240"/>
      <c r="BU144" s="2240"/>
      <c r="BV144" s="2240"/>
      <c r="BW144" s="2240"/>
      <c r="BX144" s="2240"/>
      <c r="BY144" s="2240"/>
      <c r="BZ144" s="2240"/>
      <c r="CA144" s="2240"/>
      <c r="CB144" s="2240"/>
      <c r="CC144" s="2240"/>
      <c r="CD144" s="2240"/>
      <c r="CE144" s="2240"/>
      <c r="CF144" s="2240"/>
      <c r="CG144" s="2240"/>
      <c r="CH144" s="2240"/>
      <c r="CI144" s="2240"/>
      <c r="CJ144" s="2240"/>
      <c r="CK144" s="2240"/>
      <c r="CL144" s="2240"/>
      <c r="CM144" s="2240"/>
      <c r="CN144" s="2240"/>
      <c r="CO144" s="2240"/>
      <c r="CP144" s="2240"/>
      <c r="CQ144" s="2240"/>
      <c r="CR144" s="2240"/>
      <c r="CS144" s="2240"/>
      <c r="CT144" s="2240"/>
      <c r="CU144" s="2240"/>
      <c r="CV144" s="2240"/>
      <c r="CW144" s="2240"/>
      <c r="CX144" s="2240"/>
      <c r="CY144" s="2240"/>
      <c r="CZ144" s="2240"/>
      <c r="DA144" s="2240"/>
      <c r="DB144" s="2240"/>
      <c r="DC144" s="2240"/>
      <c r="DD144" s="2240"/>
      <c r="DE144" s="2240"/>
      <c r="DF144" s="2240"/>
      <c r="DG144" s="2240"/>
      <c r="DH144" s="2240"/>
      <c r="DI144" s="2240"/>
      <c r="DJ144" s="2240"/>
      <c r="DK144" s="2240"/>
      <c r="DL144" s="2240"/>
      <c r="DM144" s="2240"/>
    </row>
    <row r="145" spans="2:117">
      <c r="B145" s="3103" t="s">
        <v>1958</v>
      </c>
      <c r="C145" s="2268" t="s">
        <v>2023</v>
      </c>
      <c r="D145" s="2240"/>
      <c r="E145" s="2240"/>
      <c r="F145" s="2240"/>
      <c r="G145" s="2240"/>
      <c r="H145" s="2240"/>
      <c r="I145" s="2240"/>
      <c r="J145" s="2240"/>
      <c r="K145" s="2240"/>
      <c r="L145" s="2240"/>
      <c r="M145" s="2240"/>
      <c r="N145" s="2240"/>
      <c r="O145" s="2240"/>
      <c r="P145" s="2240"/>
      <c r="Q145" s="2240"/>
      <c r="R145" s="2240"/>
      <c r="S145" s="2240"/>
      <c r="T145" s="2240"/>
      <c r="U145" s="2240"/>
      <c r="V145" s="2240"/>
      <c r="W145" s="2240"/>
      <c r="X145" s="2240"/>
      <c r="Y145" s="2240"/>
      <c r="Z145" s="2240"/>
      <c r="AA145" s="2240"/>
      <c r="AB145" s="2240"/>
      <c r="AC145" s="2240"/>
      <c r="AD145" s="2240"/>
      <c r="AE145" s="2240"/>
      <c r="AF145" s="2240"/>
      <c r="AG145" s="2240"/>
      <c r="AH145" s="2240"/>
      <c r="AI145" s="2240"/>
      <c r="AJ145" s="2240"/>
      <c r="AK145" s="2240"/>
      <c r="AL145" s="2240"/>
      <c r="AM145" s="2240"/>
      <c r="AN145" s="2240"/>
      <c r="AO145" s="2240"/>
      <c r="AP145" s="2240"/>
      <c r="AQ145" s="2240"/>
      <c r="AR145" s="2240"/>
      <c r="AS145" s="2240"/>
      <c r="AT145" s="2240"/>
      <c r="AU145" s="2240"/>
      <c r="AV145" s="2240"/>
      <c r="AW145" s="2240"/>
      <c r="AX145" s="2240"/>
      <c r="AY145" s="2240"/>
      <c r="AZ145" s="2240"/>
      <c r="BA145" s="2240"/>
      <c r="BB145" s="2240"/>
      <c r="BC145" s="2240"/>
      <c r="BD145" s="2240"/>
      <c r="BE145" s="2240"/>
      <c r="BF145" s="2240"/>
      <c r="BG145" s="2240"/>
      <c r="BH145" s="2240"/>
      <c r="BI145" s="2240"/>
      <c r="BJ145" s="2240"/>
      <c r="BK145" s="2240"/>
      <c r="BL145" s="2240"/>
      <c r="BM145" s="2240"/>
      <c r="BN145" s="2240"/>
      <c r="BO145" s="2240"/>
      <c r="BP145" s="2240"/>
      <c r="BQ145" s="2240"/>
      <c r="BR145" s="2240"/>
      <c r="BS145" s="2240"/>
      <c r="BT145" s="2240"/>
      <c r="BU145" s="2240"/>
      <c r="BV145" s="2240"/>
      <c r="BW145" s="2240"/>
      <c r="BX145" s="2240"/>
      <c r="BY145" s="2240"/>
      <c r="BZ145" s="2240"/>
      <c r="CA145" s="2240"/>
      <c r="CB145" s="2240"/>
      <c r="CC145" s="2240"/>
      <c r="CD145" s="2240"/>
      <c r="CE145" s="2240"/>
      <c r="CF145" s="2240"/>
      <c r="CG145" s="2240"/>
      <c r="CH145" s="2240"/>
      <c r="CI145" s="2240"/>
      <c r="CJ145" s="2240"/>
      <c r="CK145" s="2240"/>
      <c r="CL145" s="2240"/>
      <c r="CM145" s="2240"/>
      <c r="CN145" s="2240"/>
      <c r="CO145" s="2240"/>
      <c r="CP145" s="2240"/>
      <c r="CQ145" s="2240"/>
      <c r="CR145" s="2240"/>
      <c r="CS145" s="2240"/>
      <c r="CT145" s="2240"/>
      <c r="CU145" s="2240"/>
      <c r="CV145" s="2240"/>
      <c r="CW145" s="2240"/>
      <c r="CX145" s="2240"/>
      <c r="CY145" s="2240"/>
      <c r="CZ145" s="2240"/>
      <c r="DA145" s="2240"/>
      <c r="DB145" s="2240"/>
      <c r="DC145" s="2240"/>
      <c r="DD145" s="2240"/>
      <c r="DE145" s="2240"/>
      <c r="DF145" s="2240"/>
      <c r="DG145" s="2240"/>
      <c r="DH145" s="2240"/>
      <c r="DI145" s="2240"/>
      <c r="DJ145" s="2240"/>
      <c r="DK145" s="2240"/>
      <c r="DL145" s="2240"/>
      <c r="DM145" s="2240"/>
    </row>
    <row r="146" spans="2:117">
      <c r="B146" s="3103" t="s">
        <v>1959</v>
      </c>
      <c r="C146" s="2268" t="s">
        <v>2023</v>
      </c>
      <c r="D146" s="2240"/>
      <c r="E146" s="2240"/>
      <c r="F146" s="2240"/>
      <c r="G146" s="2240"/>
      <c r="H146" s="2240"/>
      <c r="I146" s="2240"/>
      <c r="J146" s="2240"/>
      <c r="K146" s="2240"/>
      <c r="L146" s="2240"/>
      <c r="M146" s="2240"/>
      <c r="N146" s="2240"/>
      <c r="O146" s="2240"/>
      <c r="P146" s="2240"/>
      <c r="Q146" s="2240"/>
      <c r="R146" s="2240"/>
      <c r="S146" s="2240"/>
      <c r="T146" s="2240"/>
      <c r="U146" s="2240"/>
      <c r="V146" s="2240"/>
      <c r="W146" s="2240"/>
      <c r="X146" s="2240"/>
      <c r="Y146" s="2240"/>
      <c r="Z146" s="2240"/>
      <c r="AA146" s="2240"/>
      <c r="AB146" s="2240"/>
      <c r="AC146" s="2240"/>
      <c r="AD146" s="2240"/>
      <c r="AE146" s="2240"/>
      <c r="AF146" s="2240"/>
      <c r="AG146" s="2240"/>
      <c r="AH146" s="2240"/>
      <c r="AI146" s="2240"/>
      <c r="AJ146" s="2240"/>
      <c r="AK146" s="2240"/>
      <c r="AL146" s="2240"/>
      <c r="AM146" s="2240"/>
      <c r="AN146" s="2240"/>
      <c r="AO146" s="2240"/>
      <c r="AP146" s="2240"/>
      <c r="AQ146" s="2240"/>
      <c r="AR146" s="2240"/>
      <c r="AS146" s="2240"/>
      <c r="AT146" s="2240"/>
      <c r="AU146" s="2240"/>
      <c r="AV146" s="2240"/>
      <c r="AW146" s="2240"/>
      <c r="AX146" s="2240"/>
      <c r="AY146" s="2240"/>
      <c r="AZ146" s="2240"/>
      <c r="BA146" s="2240"/>
      <c r="BB146" s="2240"/>
      <c r="BC146" s="2240"/>
      <c r="BD146" s="2240"/>
      <c r="BE146" s="2240"/>
      <c r="BF146" s="2240"/>
      <c r="BG146" s="2240"/>
      <c r="BH146" s="2240"/>
      <c r="BI146" s="2240"/>
      <c r="BJ146" s="2240"/>
      <c r="BK146" s="2240"/>
      <c r="BL146" s="2240"/>
      <c r="BM146" s="2240"/>
      <c r="BN146" s="2240"/>
      <c r="BO146" s="2240"/>
      <c r="BP146" s="2240"/>
      <c r="BQ146" s="2240"/>
      <c r="BR146" s="2240"/>
      <c r="BS146" s="2240"/>
      <c r="BT146" s="2240"/>
      <c r="BU146" s="2240"/>
      <c r="BV146" s="2240"/>
      <c r="BW146" s="2240"/>
      <c r="BX146" s="2240"/>
      <c r="BY146" s="2240"/>
      <c r="BZ146" s="2240"/>
      <c r="CA146" s="2240"/>
      <c r="CB146" s="2240"/>
      <c r="CC146" s="2240"/>
      <c r="CD146" s="2240"/>
      <c r="CE146" s="2240"/>
      <c r="CF146" s="2240"/>
      <c r="CG146" s="2240"/>
      <c r="CH146" s="2240"/>
      <c r="CI146" s="2240"/>
      <c r="CJ146" s="2240"/>
      <c r="CK146" s="2240"/>
      <c r="CL146" s="2240"/>
      <c r="CM146" s="2240"/>
      <c r="CN146" s="2240"/>
      <c r="CO146" s="2240"/>
      <c r="CP146" s="2240"/>
      <c r="CQ146" s="2240"/>
      <c r="CR146" s="2240"/>
      <c r="CS146" s="2240"/>
      <c r="CT146" s="2240"/>
      <c r="CU146" s="2240"/>
      <c r="CV146" s="2240"/>
      <c r="CW146" s="2240"/>
      <c r="CX146" s="2240"/>
      <c r="CY146" s="2240"/>
      <c r="CZ146" s="2240"/>
      <c r="DA146" s="2240"/>
      <c r="DB146" s="2240"/>
      <c r="DC146" s="2240"/>
      <c r="DD146" s="2240"/>
      <c r="DE146" s="2240"/>
      <c r="DF146" s="2240"/>
      <c r="DG146" s="2240"/>
      <c r="DH146" s="2240"/>
      <c r="DI146" s="2240"/>
      <c r="DJ146" s="2240"/>
      <c r="DK146" s="2240"/>
      <c r="DL146" s="2240"/>
      <c r="DM146" s="2240"/>
    </row>
    <row r="147" spans="2:117">
      <c r="B147" s="3103" t="s">
        <v>2130</v>
      </c>
      <c r="C147" s="2268" t="s">
        <v>2023</v>
      </c>
      <c r="D147" s="2240"/>
      <c r="E147" s="2240"/>
      <c r="F147" s="2240"/>
      <c r="G147" s="2240"/>
      <c r="H147" s="2240"/>
      <c r="I147" s="2240"/>
      <c r="J147" s="2240"/>
      <c r="K147" s="2240"/>
      <c r="L147" s="2240"/>
      <c r="M147" s="2240"/>
      <c r="N147" s="2240"/>
      <c r="O147" s="2240"/>
      <c r="P147" s="2240"/>
      <c r="Q147" s="2240"/>
      <c r="R147" s="2240"/>
      <c r="S147" s="2240"/>
      <c r="T147" s="2240"/>
      <c r="U147" s="2240"/>
      <c r="V147" s="2240"/>
      <c r="W147" s="2240"/>
      <c r="X147" s="2240"/>
      <c r="Y147" s="2240"/>
      <c r="Z147" s="2240"/>
      <c r="AA147" s="2240"/>
      <c r="AB147" s="2240"/>
      <c r="AC147" s="2240"/>
      <c r="AD147" s="2240"/>
      <c r="AE147" s="2240"/>
      <c r="AF147" s="2240"/>
      <c r="AG147" s="2240"/>
      <c r="AH147" s="2240"/>
      <c r="AI147" s="2240"/>
      <c r="AJ147" s="2240"/>
      <c r="AK147" s="2240"/>
      <c r="AL147" s="2240"/>
      <c r="AM147" s="2240"/>
      <c r="AN147" s="2240"/>
      <c r="AO147" s="2240"/>
      <c r="AP147" s="2240"/>
      <c r="AQ147" s="2240"/>
      <c r="AR147" s="2240"/>
      <c r="AS147" s="2240"/>
      <c r="AT147" s="2240"/>
      <c r="AU147" s="2240"/>
      <c r="AV147" s="2240"/>
      <c r="AW147" s="2240"/>
      <c r="AX147" s="2240"/>
      <c r="AY147" s="2240"/>
      <c r="AZ147" s="2240"/>
      <c r="BA147" s="2240"/>
      <c r="BB147" s="2240"/>
      <c r="BC147" s="2240"/>
      <c r="BD147" s="2240"/>
      <c r="BE147" s="2240"/>
      <c r="BF147" s="2240"/>
      <c r="BG147" s="2240"/>
      <c r="BH147" s="2240"/>
      <c r="BI147" s="2240"/>
      <c r="BJ147" s="2240"/>
      <c r="BK147" s="2240"/>
      <c r="BL147" s="2240"/>
      <c r="BM147" s="2240"/>
      <c r="BN147" s="2240"/>
      <c r="BO147" s="2240"/>
      <c r="BP147" s="2240"/>
      <c r="BQ147" s="2240"/>
      <c r="BR147" s="2240"/>
      <c r="BS147" s="2240"/>
      <c r="BT147" s="2240"/>
      <c r="BU147" s="2240"/>
      <c r="BV147" s="2240"/>
      <c r="BW147" s="2240"/>
      <c r="BX147" s="2240"/>
      <c r="BY147" s="2240"/>
      <c r="BZ147" s="2240"/>
      <c r="CA147" s="2240"/>
      <c r="CB147" s="2240"/>
      <c r="CC147" s="2240"/>
      <c r="CD147" s="2240"/>
      <c r="CE147" s="2240"/>
      <c r="CF147" s="2240"/>
      <c r="CG147" s="2240"/>
      <c r="CH147" s="2240"/>
      <c r="CI147" s="2240"/>
      <c r="CJ147" s="2240"/>
      <c r="CK147" s="2240"/>
      <c r="CL147" s="2240"/>
      <c r="CM147" s="2240"/>
      <c r="CN147" s="2240"/>
      <c r="CO147" s="2240"/>
      <c r="CP147" s="2240"/>
      <c r="CQ147" s="2240"/>
      <c r="CR147" s="2240"/>
      <c r="CS147" s="2240"/>
      <c r="CT147" s="2240"/>
      <c r="CU147" s="2240"/>
      <c r="CV147" s="2240"/>
      <c r="CW147" s="2240"/>
      <c r="CX147" s="2240"/>
      <c r="CY147" s="2240"/>
      <c r="CZ147" s="2240"/>
      <c r="DA147" s="2240"/>
      <c r="DB147" s="2240"/>
      <c r="DC147" s="2240"/>
      <c r="DD147" s="2240"/>
      <c r="DE147" s="2240"/>
      <c r="DF147" s="2240"/>
      <c r="DG147" s="2240"/>
      <c r="DH147" s="2240"/>
      <c r="DI147" s="2240"/>
      <c r="DJ147" s="2240"/>
      <c r="DK147" s="2240"/>
      <c r="DL147" s="2240"/>
      <c r="DM147" s="2240"/>
    </row>
    <row r="148" spans="2:117">
      <c r="B148" s="3103" t="s">
        <v>2131</v>
      </c>
      <c r="C148" s="2268" t="s">
        <v>2023</v>
      </c>
      <c r="D148" s="2240"/>
      <c r="E148" s="2240"/>
      <c r="F148" s="2240"/>
      <c r="G148" s="2240"/>
      <c r="H148" s="2240"/>
      <c r="I148" s="2240"/>
      <c r="J148" s="2240"/>
      <c r="K148" s="2240"/>
      <c r="L148" s="2240"/>
      <c r="M148" s="2240"/>
      <c r="N148" s="2240"/>
      <c r="O148" s="2240"/>
      <c r="P148" s="2240"/>
      <c r="Q148" s="2240"/>
      <c r="R148" s="2240"/>
      <c r="S148" s="2240"/>
      <c r="T148" s="2240"/>
      <c r="U148" s="2240"/>
      <c r="V148" s="2240"/>
      <c r="W148" s="2240"/>
      <c r="X148" s="2240"/>
      <c r="Y148" s="2240"/>
      <c r="Z148" s="2240"/>
      <c r="AA148" s="2240"/>
      <c r="AB148" s="2240"/>
      <c r="AC148" s="2240"/>
      <c r="AD148" s="2240"/>
      <c r="AE148" s="2240"/>
      <c r="AF148" s="2240"/>
      <c r="AG148" s="2240"/>
      <c r="AH148" s="2240"/>
      <c r="AI148" s="2240"/>
      <c r="AJ148" s="2240"/>
      <c r="AK148" s="2240"/>
      <c r="AL148" s="2240"/>
      <c r="AM148" s="2240"/>
      <c r="AN148" s="2240"/>
      <c r="AO148" s="2240"/>
      <c r="AP148" s="2240"/>
      <c r="AQ148" s="2240"/>
      <c r="AR148" s="2240"/>
      <c r="AS148" s="2240"/>
      <c r="AT148" s="2240"/>
      <c r="AU148" s="2240"/>
      <c r="AV148" s="2240"/>
      <c r="AW148" s="2240"/>
      <c r="AX148" s="2240"/>
      <c r="AY148" s="2240"/>
      <c r="AZ148" s="2240"/>
      <c r="BA148" s="2240"/>
      <c r="BB148" s="2240"/>
      <c r="BC148" s="2240"/>
      <c r="BD148" s="2240"/>
      <c r="BE148" s="2240"/>
      <c r="BF148" s="2240"/>
      <c r="BG148" s="2240"/>
      <c r="BH148" s="2240"/>
      <c r="BI148" s="2240"/>
      <c r="BJ148" s="2240"/>
      <c r="BK148" s="2240"/>
      <c r="BL148" s="2240"/>
      <c r="BM148" s="2240"/>
      <c r="BN148" s="2240"/>
      <c r="BO148" s="2240"/>
      <c r="BP148" s="2240"/>
      <c r="BQ148" s="2240"/>
      <c r="BR148" s="2240"/>
      <c r="BS148" s="2240"/>
      <c r="BT148" s="2240"/>
      <c r="BU148" s="2240"/>
      <c r="BV148" s="2240"/>
      <c r="BW148" s="2240"/>
      <c r="BX148" s="2240"/>
      <c r="BY148" s="2240"/>
      <c r="BZ148" s="2240"/>
      <c r="CA148" s="2240"/>
      <c r="CB148" s="2240"/>
      <c r="CC148" s="2240"/>
      <c r="CD148" s="2240"/>
      <c r="CE148" s="2240"/>
      <c r="CF148" s="2240"/>
      <c r="CG148" s="2240"/>
      <c r="CH148" s="2240"/>
      <c r="CI148" s="2240"/>
      <c r="CJ148" s="2240"/>
      <c r="CK148" s="2240"/>
      <c r="CL148" s="2240"/>
      <c r="CM148" s="2240"/>
      <c r="CN148" s="2240"/>
      <c r="CO148" s="2240"/>
      <c r="CP148" s="2240"/>
      <c r="CQ148" s="2240"/>
      <c r="CR148" s="2240"/>
      <c r="CS148" s="2240"/>
      <c r="CT148" s="2240"/>
      <c r="CU148" s="2240"/>
      <c r="CV148" s="2240"/>
      <c r="CW148" s="2240"/>
      <c r="CX148" s="2240"/>
      <c r="CY148" s="2240"/>
      <c r="CZ148" s="2240"/>
      <c r="DA148" s="2240"/>
      <c r="DB148" s="2240"/>
      <c r="DC148" s="2240"/>
      <c r="DD148" s="2240"/>
      <c r="DE148" s="2240"/>
      <c r="DF148" s="2240"/>
      <c r="DG148" s="2240"/>
      <c r="DH148" s="2240"/>
      <c r="DI148" s="2240"/>
      <c r="DJ148" s="2240"/>
      <c r="DK148" s="2240"/>
      <c r="DL148" s="2240"/>
      <c r="DM148" s="2240"/>
    </row>
    <row r="149" spans="2:117">
      <c r="B149" s="3103" t="s">
        <v>2132</v>
      </c>
      <c r="C149" s="2268" t="s">
        <v>2023</v>
      </c>
      <c r="D149" s="2240"/>
      <c r="E149" s="2240"/>
      <c r="F149" s="2240"/>
      <c r="G149" s="2240"/>
      <c r="H149" s="2240"/>
      <c r="I149" s="2240"/>
      <c r="J149" s="2240"/>
      <c r="K149" s="2240"/>
      <c r="L149" s="2240"/>
      <c r="M149" s="2240"/>
      <c r="N149" s="2240"/>
      <c r="O149" s="2240"/>
      <c r="P149" s="2240"/>
      <c r="Q149" s="2240"/>
      <c r="R149" s="2240"/>
      <c r="S149" s="2240"/>
      <c r="T149" s="2240"/>
      <c r="U149" s="2240"/>
      <c r="V149" s="2240"/>
      <c r="W149" s="2240"/>
      <c r="X149" s="2240"/>
      <c r="Y149" s="2240"/>
      <c r="Z149" s="2240"/>
      <c r="AA149" s="2240"/>
      <c r="AB149" s="2240"/>
      <c r="AC149" s="2240"/>
      <c r="AD149" s="2240"/>
      <c r="AE149" s="2240"/>
      <c r="AF149" s="2240"/>
      <c r="AG149" s="2240"/>
      <c r="AH149" s="2240"/>
      <c r="AI149" s="2240"/>
      <c r="AJ149" s="2240"/>
      <c r="AK149" s="2240"/>
      <c r="AL149" s="2240"/>
      <c r="AM149" s="2240"/>
      <c r="AN149" s="2240"/>
      <c r="AO149" s="2240"/>
      <c r="AP149" s="2240"/>
      <c r="AQ149" s="2240"/>
      <c r="AR149" s="2240"/>
      <c r="AS149" s="2240"/>
      <c r="AT149" s="2240"/>
      <c r="AU149" s="2240"/>
      <c r="AV149" s="2240"/>
      <c r="AW149" s="2240"/>
      <c r="AX149" s="2240"/>
      <c r="AY149" s="2240"/>
      <c r="AZ149" s="2240"/>
      <c r="BA149" s="2240"/>
      <c r="BB149" s="2240"/>
      <c r="BC149" s="2240"/>
      <c r="BD149" s="2240"/>
      <c r="BE149" s="2240"/>
      <c r="BF149" s="2240"/>
      <c r="BG149" s="2240"/>
      <c r="BH149" s="2240"/>
      <c r="BI149" s="2240"/>
      <c r="BJ149" s="2240"/>
      <c r="BK149" s="2240"/>
      <c r="BL149" s="2240"/>
      <c r="BM149" s="2240"/>
      <c r="BN149" s="2240"/>
      <c r="BO149" s="2240"/>
      <c r="BP149" s="2240"/>
      <c r="BQ149" s="2240"/>
      <c r="BR149" s="2240"/>
      <c r="BS149" s="2240"/>
      <c r="BT149" s="2240"/>
      <c r="BU149" s="2240"/>
      <c r="BV149" s="2240"/>
      <c r="BW149" s="2240"/>
      <c r="BX149" s="2240"/>
      <c r="BY149" s="2240"/>
      <c r="BZ149" s="2240"/>
      <c r="CA149" s="2240"/>
      <c r="CB149" s="2240"/>
      <c r="CC149" s="2240"/>
      <c r="CD149" s="2240"/>
      <c r="CE149" s="2240"/>
      <c r="CF149" s="2240"/>
      <c r="CG149" s="2240"/>
      <c r="CH149" s="2240"/>
      <c r="CI149" s="2240"/>
      <c r="CJ149" s="2240"/>
      <c r="CK149" s="2240"/>
      <c r="CL149" s="2240"/>
      <c r="CM149" s="2240"/>
      <c r="CN149" s="2240"/>
      <c r="CO149" s="2240"/>
      <c r="CP149" s="2240"/>
      <c r="CQ149" s="2240"/>
      <c r="CR149" s="2240"/>
      <c r="CS149" s="2240"/>
      <c r="CT149" s="2240"/>
      <c r="CU149" s="2240"/>
      <c r="CV149" s="2240"/>
      <c r="CW149" s="2240"/>
      <c r="CX149" s="2240"/>
      <c r="CY149" s="2240"/>
      <c r="CZ149" s="2240"/>
      <c r="DA149" s="2240"/>
      <c r="DB149" s="2240"/>
      <c r="DC149" s="2240"/>
      <c r="DD149" s="2240"/>
      <c r="DE149" s="2240"/>
      <c r="DF149" s="2240"/>
      <c r="DG149" s="2240"/>
      <c r="DH149" s="2240"/>
      <c r="DI149" s="2240"/>
      <c r="DJ149" s="2240"/>
      <c r="DK149" s="2240"/>
      <c r="DL149" s="2240"/>
      <c r="DM149" s="2240"/>
    </row>
    <row r="150" spans="2:117">
      <c r="B150" s="3103" t="s">
        <v>2133</v>
      </c>
      <c r="C150" s="2268" t="s">
        <v>2023</v>
      </c>
      <c r="D150" s="2240"/>
      <c r="E150" s="2240"/>
      <c r="F150" s="2240"/>
      <c r="G150" s="2240"/>
      <c r="H150" s="2240"/>
      <c r="I150" s="2240"/>
      <c r="J150" s="2240"/>
      <c r="K150" s="2240"/>
      <c r="L150" s="2240"/>
      <c r="M150" s="2240"/>
      <c r="N150" s="2240"/>
      <c r="O150" s="2240"/>
      <c r="P150" s="2240"/>
      <c r="Q150" s="2240"/>
      <c r="R150" s="2240"/>
      <c r="S150" s="2240"/>
      <c r="T150" s="2240"/>
      <c r="U150" s="2240"/>
      <c r="V150" s="2240"/>
      <c r="W150" s="2240"/>
      <c r="X150" s="2240"/>
      <c r="Y150" s="2240"/>
      <c r="Z150" s="2240"/>
      <c r="AA150" s="2240"/>
      <c r="AB150" s="2240"/>
      <c r="AC150" s="2240"/>
      <c r="AD150" s="2240"/>
      <c r="AE150" s="2240"/>
      <c r="AF150" s="2240"/>
      <c r="AG150" s="2240"/>
      <c r="AH150" s="2240"/>
      <c r="AI150" s="2240"/>
      <c r="AJ150" s="2240"/>
      <c r="AK150" s="2240"/>
      <c r="AL150" s="2240"/>
      <c r="AM150" s="2240"/>
      <c r="AN150" s="2240"/>
      <c r="AO150" s="2240"/>
      <c r="AP150" s="2240"/>
      <c r="AQ150" s="2240"/>
      <c r="AR150" s="2240"/>
      <c r="AS150" s="2240"/>
      <c r="AT150" s="2240"/>
      <c r="AU150" s="2240"/>
      <c r="AV150" s="2240"/>
      <c r="AW150" s="2240"/>
      <c r="AX150" s="2240"/>
      <c r="AY150" s="2240"/>
      <c r="AZ150" s="2240"/>
      <c r="BA150" s="2240"/>
      <c r="BB150" s="2240"/>
      <c r="BC150" s="2240"/>
      <c r="BD150" s="2240"/>
      <c r="BE150" s="2240"/>
      <c r="BF150" s="2240"/>
      <c r="BG150" s="2240"/>
      <c r="BH150" s="2240"/>
      <c r="BI150" s="2240"/>
      <c r="BJ150" s="2240"/>
      <c r="BK150" s="2240"/>
      <c r="BL150" s="2240"/>
      <c r="BM150" s="2240"/>
      <c r="BN150" s="2240"/>
      <c r="BO150" s="2240"/>
      <c r="BP150" s="2240"/>
      <c r="BQ150" s="2240"/>
      <c r="BR150" s="2240"/>
      <c r="BS150" s="2240"/>
      <c r="BT150" s="2240"/>
      <c r="BU150" s="2240"/>
      <c r="BV150" s="2240"/>
      <c r="BW150" s="2240"/>
      <c r="BX150" s="2240"/>
      <c r="BY150" s="2240"/>
      <c r="BZ150" s="2240"/>
      <c r="CA150" s="2240"/>
      <c r="CB150" s="2240"/>
      <c r="CC150" s="2240"/>
      <c r="CD150" s="2240"/>
      <c r="CE150" s="2240"/>
      <c r="CF150" s="2240"/>
      <c r="CG150" s="2240"/>
      <c r="CH150" s="2240"/>
      <c r="CI150" s="2240"/>
      <c r="CJ150" s="2240"/>
      <c r="CK150" s="2240"/>
      <c r="CL150" s="2240"/>
      <c r="CM150" s="2240"/>
      <c r="CN150" s="2240"/>
      <c r="CO150" s="2240"/>
      <c r="CP150" s="2240"/>
      <c r="CQ150" s="2240"/>
      <c r="CR150" s="2240"/>
      <c r="CS150" s="2240"/>
      <c r="CT150" s="2240"/>
      <c r="CU150" s="2240"/>
      <c r="CV150" s="2240"/>
      <c r="CW150" s="2240"/>
      <c r="CX150" s="2240"/>
      <c r="CY150" s="2240"/>
      <c r="CZ150" s="2240"/>
      <c r="DA150" s="2240"/>
      <c r="DB150" s="2240"/>
      <c r="DC150" s="2240"/>
      <c r="DD150" s="2240"/>
      <c r="DE150" s="2240"/>
      <c r="DF150" s="2240"/>
      <c r="DG150" s="2240"/>
      <c r="DH150" s="2240"/>
      <c r="DI150" s="2240"/>
      <c r="DJ150" s="2240"/>
      <c r="DK150" s="2240"/>
      <c r="DL150" s="2240"/>
      <c r="DM150" s="2240"/>
    </row>
    <row r="151" spans="2:117">
      <c r="B151" s="3103" t="s">
        <v>2134</v>
      </c>
      <c r="C151" s="2268" t="s">
        <v>2023</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2240"/>
      <c r="AG151" s="2240"/>
      <c r="AH151" s="2240"/>
      <c r="AI151" s="2240"/>
      <c r="AJ151" s="2240"/>
      <c r="AK151" s="2240"/>
      <c r="AL151" s="2240"/>
      <c r="AM151" s="2240"/>
      <c r="AN151" s="2240"/>
      <c r="AO151" s="2240"/>
      <c r="AP151" s="2240"/>
      <c r="AQ151" s="2240"/>
      <c r="AR151" s="2240"/>
      <c r="AS151" s="2240"/>
      <c r="AT151" s="2240"/>
      <c r="AU151" s="2240"/>
      <c r="AV151" s="2240"/>
      <c r="AW151" s="2240"/>
      <c r="AX151" s="2240"/>
      <c r="AY151" s="2240"/>
      <c r="AZ151" s="2240"/>
      <c r="BA151" s="2240"/>
      <c r="BB151" s="2240"/>
      <c r="BC151" s="2240"/>
      <c r="BD151" s="2240"/>
      <c r="BE151" s="2240"/>
      <c r="BF151" s="2240"/>
      <c r="BG151" s="2240"/>
      <c r="BH151" s="2240"/>
      <c r="BI151" s="2240"/>
      <c r="BJ151" s="2240"/>
      <c r="BK151" s="2240"/>
      <c r="BL151" s="2240"/>
      <c r="BM151" s="2240"/>
      <c r="BN151" s="2240"/>
      <c r="BO151" s="2240"/>
      <c r="BP151" s="2240"/>
      <c r="BQ151" s="2240"/>
      <c r="BR151" s="2240"/>
      <c r="BS151" s="2240"/>
      <c r="BT151" s="2240"/>
      <c r="BU151" s="2240"/>
      <c r="BV151" s="2240"/>
      <c r="BW151" s="2240"/>
      <c r="BX151" s="2240"/>
      <c r="BY151" s="2240"/>
      <c r="BZ151" s="2240"/>
      <c r="CA151" s="2240"/>
      <c r="CB151" s="2240"/>
      <c r="CC151" s="2240"/>
      <c r="CD151" s="2240"/>
      <c r="CE151" s="2240"/>
      <c r="CF151" s="2240"/>
      <c r="CG151" s="2240"/>
      <c r="CH151" s="2240"/>
      <c r="CI151" s="2240"/>
      <c r="CJ151" s="2240"/>
      <c r="CK151" s="2240"/>
      <c r="CL151" s="2240"/>
      <c r="CM151" s="2240"/>
      <c r="CN151" s="2240"/>
      <c r="CO151" s="2240"/>
      <c r="CP151" s="2240"/>
      <c r="CQ151" s="2240"/>
      <c r="CR151" s="2240"/>
      <c r="CS151" s="2240"/>
      <c r="CT151" s="2240"/>
      <c r="CU151" s="2240"/>
      <c r="CV151" s="2240"/>
      <c r="CW151" s="2240"/>
      <c r="CX151" s="2240"/>
      <c r="CY151" s="2240"/>
      <c r="CZ151" s="2240"/>
      <c r="DA151" s="2240"/>
      <c r="DB151" s="2240"/>
      <c r="DC151" s="2240"/>
      <c r="DD151" s="2240"/>
      <c r="DE151" s="2240"/>
      <c r="DF151" s="2240"/>
      <c r="DG151" s="2240"/>
      <c r="DH151" s="2240"/>
      <c r="DI151" s="2240"/>
      <c r="DJ151" s="2240"/>
      <c r="DK151" s="2240"/>
      <c r="DL151" s="2240"/>
      <c r="DM151" s="2240"/>
    </row>
    <row r="152" spans="2:117">
      <c r="B152" s="3103" t="s">
        <v>2135</v>
      </c>
      <c r="C152" s="2268" t="s">
        <v>2023</v>
      </c>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2240"/>
      <c r="AG152" s="2240"/>
      <c r="AH152" s="2240"/>
      <c r="AI152" s="2240"/>
      <c r="AJ152" s="2240"/>
      <c r="AK152" s="2240"/>
      <c r="AL152" s="2240"/>
      <c r="AM152" s="2240"/>
      <c r="AN152" s="2240"/>
      <c r="AO152" s="2240"/>
      <c r="AP152" s="2240"/>
      <c r="AQ152" s="2240"/>
      <c r="AR152" s="2240"/>
      <c r="AS152" s="2240"/>
      <c r="AT152" s="2240"/>
      <c r="AU152" s="2240"/>
      <c r="AV152" s="2240"/>
      <c r="AW152" s="2240"/>
      <c r="AX152" s="2240"/>
      <c r="AY152" s="2240"/>
      <c r="AZ152" s="2240"/>
      <c r="BA152" s="2240"/>
      <c r="BB152" s="2240"/>
      <c r="BC152" s="2240"/>
      <c r="BD152" s="2240"/>
      <c r="BE152" s="2240"/>
      <c r="BF152" s="2240"/>
      <c r="BG152" s="2240"/>
      <c r="BH152" s="2240"/>
      <c r="BI152" s="2240"/>
      <c r="BJ152" s="2240"/>
      <c r="BK152" s="2240"/>
      <c r="BL152" s="2240"/>
      <c r="BM152" s="2240"/>
      <c r="BN152" s="2240"/>
      <c r="BO152" s="2240"/>
      <c r="BP152" s="2240"/>
      <c r="BQ152" s="2240"/>
      <c r="BR152" s="2240"/>
      <c r="BS152" s="2240"/>
      <c r="BT152" s="2240"/>
      <c r="BU152" s="2240"/>
      <c r="BV152" s="2240"/>
      <c r="BW152" s="2240"/>
      <c r="BX152" s="2240"/>
      <c r="BY152" s="2240"/>
      <c r="BZ152" s="2240"/>
      <c r="CA152" s="2240"/>
      <c r="CB152" s="2240"/>
      <c r="CC152" s="2240"/>
      <c r="CD152" s="2240"/>
      <c r="CE152" s="2240"/>
      <c r="CF152" s="2240"/>
      <c r="CG152" s="2240"/>
      <c r="CH152" s="2240"/>
      <c r="CI152" s="2240"/>
      <c r="CJ152" s="2240"/>
      <c r="CK152" s="2240"/>
      <c r="CL152" s="2240"/>
      <c r="CM152" s="2240"/>
      <c r="CN152" s="2240"/>
      <c r="CO152" s="2240"/>
      <c r="CP152" s="2240"/>
      <c r="CQ152" s="2240"/>
      <c r="CR152" s="2240"/>
      <c r="CS152" s="2240"/>
      <c r="CT152" s="2240"/>
      <c r="CU152" s="2240"/>
      <c r="CV152" s="2240"/>
      <c r="CW152" s="2240"/>
      <c r="CX152" s="2240"/>
      <c r="CY152" s="2240"/>
      <c r="CZ152" s="2240"/>
      <c r="DA152" s="2240"/>
      <c r="DB152" s="2240"/>
      <c r="DC152" s="2240"/>
      <c r="DD152" s="2240"/>
      <c r="DE152" s="2240"/>
      <c r="DF152" s="2240"/>
      <c r="DG152" s="2240"/>
      <c r="DH152" s="2240"/>
      <c r="DI152" s="2240"/>
      <c r="DJ152" s="2240"/>
      <c r="DK152" s="2240"/>
      <c r="DL152" s="2240"/>
      <c r="DM152" s="2240"/>
    </row>
    <row r="153" spans="2:117">
      <c r="B153" s="3103" t="s">
        <v>2136</v>
      </c>
      <c r="C153" s="2268" t="s">
        <v>2023</v>
      </c>
      <c r="D153" s="2240"/>
      <c r="E153" s="2240"/>
      <c r="F153" s="2240"/>
      <c r="G153" s="2240"/>
      <c r="H153" s="2240"/>
      <c r="I153" s="2240"/>
      <c r="J153" s="2240"/>
      <c r="K153" s="2240"/>
      <c r="L153" s="2240"/>
      <c r="M153" s="2240"/>
      <c r="N153" s="2240"/>
      <c r="O153" s="2240"/>
      <c r="P153" s="2240"/>
      <c r="Q153" s="2240"/>
      <c r="R153" s="2240"/>
      <c r="S153" s="2240"/>
      <c r="T153" s="2240"/>
      <c r="U153" s="2240"/>
      <c r="V153" s="2240"/>
      <c r="W153" s="2240"/>
      <c r="X153" s="2240"/>
      <c r="Y153" s="2240"/>
      <c r="Z153" s="2240"/>
      <c r="AA153" s="2240"/>
      <c r="AB153" s="2240"/>
      <c r="AC153" s="2240"/>
      <c r="AD153" s="2240"/>
      <c r="AE153" s="2240"/>
      <c r="AF153" s="2240"/>
      <c r="AG153" s="2240"/>
      <c r="AH153" s="2240"/>
      <c r="AI153" s="2240"/>
      <c r="AJ153" s="2240"/>
      <c r="AK153" s="2240"/>
      <c r="AL153" s="2240"/>
      <c r="AM153" s="2240"/>
      <c r="AN153" s="2240"/>
      <c r="AO153" s="2240"/>
      <c r="AP153" s="2240"/>
      <c r="AQ153" s="2240"/>
      <c r="AR153" s="2240"/>
      <c r="AS153" s="2240"/>
      <c r="AT153" s="2240"/>
      <c r="AU153" s="2240"/>
      <c r="AV153" s="2240"/>
      <c r="AW153" s="2240"/>
      <c r="AX153" s="2240"/>
      <c r="AY153" s="2240"/>
      <c r="AZ153" s="2240"/>
      <c r="BA153" s="2240"/>
      <c r="BB153" s="2240"/>
      <c r="BC153" s="2240"/>
      <c r="BD153" s="2240"/>
      <c r="BE153" s="2240"/>
      <c r="BF153" s="2240"/>
      <c r="BG153" s="2240"/>
      <c r="BH153" s="2240"/>
      <c r="BI153" s="2240"/>
      <c r="BJ153" s="2240"/>
      <c r="BK153" s="2240"/>
      <c r="BL153" s="2240"/>
      <c r="BM153" s="2240"/>
      <c r="BN153" s="2240"/>
      <c r="BO153" s="2240"/>
      <c r="BP153" s="2240"/>
      <c r="BQ153" s="2240"/>
      <c r="BR153" s="2240"/>
      <c r="BS153" s="2240"/>
      <c r="BT153" s="2240"/>
      <c r="BU153" s="2240"/>
      <c r="BV153" s="2240"/>
      <c r="BW153" s="2240"/>
      <c r="BX153" s="2240"/>
      <c r="BY153" s="2240"/>
      <c r="BZ153" s="2240"/>
      <c r="CA153" s="2240"/>
      <c r="CB153" s="2240"/>
      <c r="CC153" s="2240"/>
      <c r="CD153" s="2240"/>
      <c r="CE153" s="2240"/>
      <c r="CF153" s="2240"/>
      <c r="CG153" s="2240"/>
      <c r="CH153" s="2240"/>
      <c r="CI153" s="2240"/>
      <c r="CJ153" s="2240"/>
      <c r="CK153" s="2240"/>
      <c r="CL153" s="2240"/>
      <c r="CM153" s="2240"/>
      <c r="CN153" s="2240"/>
      <c r="CO153" s="2240"/>
      <c r="CP153" s="2240"/>
      <c r="CQ153" s="2240"/>
      <c r="CR153" s="2240"/>
      <c r="CS153" s="2240"/>
      <c r="CT153" s="2240"/>
      <c r="CU153" s="2240"/>
      <c r="CV153" s="2240"/>
      <c r="CW153" s="2240"/>
      <c r="CX153" s="2240"/>
      <c r="CY153" s="2240"/>
      <c r="CZ153" s="2240"/>
      <c r="DA153" s="2240"/>
      <c r="DB153" s="2240"/>
      <c r="DC153" s="2240"/>
      <c r="DD153" s="2240"/>
      <c r="DE153" s="2240"/>
      <c r="DF153" s="2240"/>
      <c r="DG153" s="2240"/>
      <c r="DH153" s="2240"/>
      <c r="DI153" s="2240"/>
      <c r="DJ153" s="2240"/>
      <c r="DK153" s="2240"/>
      <c r="DL153" s="2240"/>
      <c r="DM153" s="2240"/>
    </row>
    <row r="154" spans="2:117">
      <c r="B154" s="3103" t="s">
        <v>2137</v>
      </c>
      <c r="C154" s="2268" t="s">
        <v>2023</v>
      </c>
      <c r="D154" s="2240"/>
      <c r="E154" s="2240"/>
      <c r="F154" s="2240"/>
      <c r="G154" s="2240"/>
      <c r="H154" s="2240"/>
      <c r="I154" s="2240"/>
      <c r="J154" s="2240"/>
      <c r="K154" s="2240"/>
      <c r="L154" s="2240"/>
      <c r="M154" s="2240"/>
      <c r="N154" s="2240"/>
      <c r="O154" s="2240"/>
      <c r="P154" s="2240"/>
      <c r="Q154" s="2240"/>
      <c r="R154" s="2240"/>
      <c r="S154" s="2240"/>
      <c r="T154" s="2240"/>
      <c r="U154" s="2240"/>
      <c r="V154" s="2240"/>
      <c r="W154" s="2240"/>
      <c r="X154" s="2240"/>
      <c r="Y154" s="2240"/>
      <c r="Z154" s="2240"/>
      <c r="AA154" s="2240"/>
      <c r="AB154" s="2240"/>
      <c r="AC154" s="2240"/>
      <c r="AD154" s="2240"/>
      <c r="AE154" s="2240"/>
      <c r="AF154" s="2240"/>
      <c r="AG154" s="2240"/>
      <c r="AH154" s="2240"/>
      <c r="AI154" s="2240"/>
      <c r="AJ154" s="2240"/>
      <c r="AK154" s="2240"/>
      <c r="AL154" s="2240"/>
      <c r="AM154" s="2240"/>
      <c r="AN154" s="2240"/>
      <c r="AO154" s="2240"/>
      <c r="AP154" s="2240"/>
      <c r="AQ154" s="2240"/>
      <c r="AR154" s="2240"/>
      <c r="AS154" s="2240"/>
      <c r="AT154" s="2240"/>
      <c r="AU154" s="2240"/>
      <c r="AV154" s="2240"/>
      <c r="AW154" s="2240"/>
      <c r="AX154" s="2240"/>
      <c r="AY154" s="2240"/>
      <c r="AZ154" s="2240"/>
      <c r="BA154" s="2240"/>
      <c r="BB154" s="2240"/>
      <c r="BC154" s="2240"/>
      <c r="BD154" s="2240"/>
      <c r="BE154" s="2240"/>
      <c r="BF154" s="2240"/>
      <c r="BG154" s="2240"/>
      <c r="BH154" s="2240"/>
      <c r="BI154" s="2240"/>
      <c r="BJ154" s="2240"/>
      <c r="BK154" s="2240"/>
      <c r="BL154" s="2240"/>
      <c r="BM154" s="2240"/>
      <c r="BN154" s="2240"/>
      <c r="BO154" s="2240"/>
      <c r="BP154" s="2240"/>
      <c r="BQ154" s="2240"/>
      <c r="BR154" s="2240"/>
      <c r="BS154" s="2240"/>
      <c r="BT154" s="2240"/>
      <c r="BU154" s="2240"/>
      <c r="BV154" s="2240"/>
      <c r="BW154" s="2240"/>
      <c r="BX154" s="2240"/>
      <c r="BY154" s="2240"/>
      <c r="BZ154" s="2240"/>
      <c r="CA154" s="2240"/>
      <c r="CB154" s="2240"/>
      <c r="CC154" s="2240"/>
      <c r="CD154" s="2240"/>
      <c r="CE154" s="2240"/>
      <c r="CF154" s="2240"/>
      <c r="CG154" s="2240"/>
      <c r="CH154" s="2240"/>
      <c r="CI154" s="2240"/>
      <c r="CJ154" s="2240"/>
      <c r="CK154" s="2240"/>
      <c r="CL154" s="2240"/>
      <c r="CM154" s="2240"/>
      <c r="CN154" s="2240"/>
      <c r="CO154" s="2240"/>
      <c r="CP154" s="2240"/>
      <c r="CQ154" s="2240"/>
      <c r="CR154" s="2240"/>
      <c r="CS154" s="2240"/>
      <c r="CT154" s="2240"/>
      <c r="CU154" s="2240"/>
      <c r="CV154" s="2240"/>
      <c r="CW154" s="2240"/>
      <c r="CX154" s="2240"/>
      <c r="CY154" s="2240"/>
      <c r="CZ154" s="2240"/>
      <c r="DA154" s="2240"/>
      <c r="DB154" s="2240"/>
      <c r="DC154" s="2240"/>
      <c r="DD154" s="2240"/>
      <c r="DE154" s="2240"/>
      <c r="DF154" s="2240"/>
      <c r="DG154" s="2240"/>
      <c r="DH154" s="2240"/>
      <c r="DI154" s="2240"/>
      <c r="DJ154" s="2240"/>
      <c r="DK154" s="2240"/>
      <c r="DL154" s="2240"/>
      <c r="DM154" s="2240"/>
    </row>
    <row r="155" spans="2:117">
      <c r="B155" s="3103" t="s">
        <v>2138</v>
      </c>
      <c r="C155" s="2268" t="s">
        <v>2023</v>
      </c>
      <c r="D155" s="2240"/>
      <c r="E155" s="2240"/>
      <c r="F155" s="2240"/>
      <c r="G155" s="2240"/>
      <c r="H155" s="2240"/>
      <c r="I155" s="2240"/>
      <c r="J155" s="2240"/>
      <c r="K155" s="2240"/>
      <c r="L155" s="2240"/>
      <c r="M155" s="2240"/>
      <c r="N155" s="2240"/>
      <c r="O155" s="2240"/>
      <c r="P155" s="2240"/>
      <c r="Q155" s="2240"/>
      <c r="R155" s="2240"/>
      <c r="S155" s="2240"/>
      <c r="T155" s="2240"/>
      <c r="U155" s="2240"/>
      <c r="V155" s="2240"/>
      <c r="W155" s="2240"/>
      <c r="X155" s="2240"/>
      <c r="Y155" s="2240"/>
      <c r="Z155" s="2240"/>
      <c r="AA155" s="2240"/>
      <c r="AB155" s="2240"/>
      <c r="AC155" s="2240"/>
      <c r="AD155" s="2240"/>
      <c r="AE155" s="2240"/>
      <c r="AF155" s="2240"/>
      <c r="AG155" s="2240"/>
      <c r="AH155" s="2240"/>
      <c r="AI155" s="2240"/>
      <c r="AJ155" s="2240"/>
      <c r="AK155" s="2240"/>
      <c r="AL155" s="2240"/>
      <c r="AM155" s="2240"/>
      <c r="AN155" s="2240"/>
      <c r="AO155" s="2240"/>
      <c r="AP155" s="2240"/>
      <c r="AQ155" s="2240"/>
      <c r="AR155" s="2240"/>
      <c r="AS155" s="2240"/>
      <c r="AT155" s="2240"/>
      <c r="AU155" s="2240"/>
      <c r="AV155" s="2240"/>
      <c r="AW155" s="2240"/>
      <c r="AX155" s="2240"/>
      <c r="AY155" s="2240"/>
      <c r="AZ155" s="2240"/>
      <c r="BA155" s="2240"/>
      <c r="BB155" s="2240"/>
      <c r="BC155" s="2240"/>
      <c r="BD155" s="2240"/>
      <c r="BE155" s="2240"/>
      <c r="BF155" s="2240"/>
      <c r="BG155" s="2240"/>
      <c r="BH155" s="2240"/>
      <c r="BI155" s="2240"/>
      <c r="BJ155" s="2240"/>
      <c r="BK155" s="2240"/>
      <c r="BL155" s="2240"/>
      <c r="BM155" s="2240"/>
      <c r="BN155" s="2240"/>
      <c r="BO155" s="2240"/>
      <c r="BP155" s="2240"/>
      <c r="BQ155" s="2240"/>
      <c r="BR155" s="2240"/>
      <c r="BS155" s="2240"/>
      <c r="BT155" s="2240"/>
      <c r="BU155" s="2240"/>
      <c r="BV155" s="2240"/>
      <c r="BW155" s="2240"/>
      <c r="BX155" s="2240"/>
      <c r="BY155" s="2240"/>
      <c r="BZ155" s="2240"/>
      <c r="CA155" s="2240"/>
      <c r="CB155" s="2240"/>
      <c r="CC155" s="2240"/>
      <c r="CD155" s="2240"/>
      <c r="CE155" s="2240"/>
      <c r="CF155" s="2240"/>
      <c r="CG155" s="2240"/>
      <c r="CH155" s="2240"/>
      <c r="CI155" s="2240"/>
      <c r="CJ155" s="2240"/>
      <c r="CK155" s="2240"/>
      <c r="CL155" s="2240"/>
      <c r="CM155" s="2240"/>
      <c r="CN155" s="2240"/>
      <c r="CO155" s="2240"/>
      <c r="CP155" s="2240"/>
      <c r="CQ155" s="2240"/>
      <c r="CR155" s="2240"/>
      <c r="CS155" s="2240"/>
      <c r="CT155" s="2240"/>
      <c r="CU155" s="2240"/>
      <c r="CV155" s="2240"/>
      <c r="CW155" s="2240"/>
      <c r="CX155" s="2240"/>
      <c r="CY155" s="2240"/>
      <c r="CZ155" s="2240"/>
      <c r="DA155" s="2240"/>
      <c r="DB155" s="2240"/>
      <c r="DC155" s="2240"/>
      <c r="DD155" s="2240"/>
      <c r="DE155" s="2240"/>
      <c r="DF155" s="2240"/>
      <c r="DG155" s="2240"/>
      <c r="DH155" s="2240"/>
      <c r="DI155" s="2240"/>
      <c r="DJ155" s="2240"/>
      <c r="DK155" s="2240"/>
      <c r="DL155" s="2240"/>
      <c r="DM155" s="2240"/>
    </row>
    <row r="156" spans="2:117">
      <c r="B156" s="3103" t="s">
        <v>2139</v>
      </c>
      <c r="C156" s="2268" t="s">
        <v>2023</v>
      </c>
      <c r="D156" s="2240"/>
      <c r="E156" s="2240"/>
      <c r="F156" s="2240"/>
      <c r="G156" s="2240"/>
      <c r="H156" s="2240"/>
      <c r="I156" s="2240"/>
      <c r="J156" s="2240"/>
      <c r="K156" s="2240"/>
      <c r="L156" s="2240"/>
      <c r="M156" s="2240"/>
      <c r="N156" s="2240"/>
      <c r="O156" s="2240"/>
      <c r="P156" s="2240"/>
      <c r="Q156" s="2240"/>
      <c r="R156" s="2240"/>
      <c r="S156" s="2240"/>
      <c r="T156" s="2240"/>
      <c r="U156" s="2240"/>
      <c r="V156" s="2240"/>
      <c r="W156" s="2240"/>
      <c r="X156" s="2240"/>
      <c r="Y156" s="2240"/>
      <c r="Z156" s="2240"/>
      <c r="AA156" s="2240"/>
      <c r="AB156" s="2240"/>
      <c r="AC156" s="2240"/>
      <c r="AD156" s="2240"/>
      <c r="AE156" s="2240"/>
      <c r="AF156" s="2240"/>
      <c r="AG156" s="2240"/>
      <c r="AH156" s="2240"/>
      <c r="AI156" s="2240"/>
      <c r="AJ156" s="2240"/>
      <c r="AK156" s="2240"/>
      <c r="AL156" s="2240"/>
      <c r="AM156" s="2240"/>
      <c r="AN156" s="2240"/>
      <c r="AO156" s="2240"/>
      <c r="AP156" s="2240"/>
      <c r="AQ156" s="2240"/>
      <c r="AR156" s="2240"/>
      <c r="AS156" s="2240"/>
      <c r="AT156" s="2240"/>
      <c r="AU156" s="2240"/>
      <c r="AV156" s="2240"/>
      <c r="AW156" s="2240"/>
      <c r="AX156" s="2240"/>
      <c r="AY156" s="2240"/>
      <c r="AZ156" s="2240"/>
      <c r="BA156" s="2240"/>
      <c r="BB156" s="2240"/>
      <c r="BC156" s="2240"/>
      <c r="BD156" s="2240"/>
      <c r="BE156" s="2240"/>
      <c r="BF156" s="2240"/>
      <c r="BG156" s="2240"/>
      <c r="BH156" s="2240"/>
      <c r="BI156" s="2240"/>
      <c r="BJ156" s="2240"/>
      <c r="BK156" s="2240"/>
      <c r="BL156" s="2240"/>
      <c r="BM156" s="2240"/>
      <c r="BN156" s="2240"/>
      <c r="BO156" s="2240"/>
      <c r="BP156" s="2240"/>
      <c r="BQ156" s="2240"/>
      <c r="BR156" s="2240"/>
      <c r="BS156" s="2240"/>
      <c r="BT156" s="2240"/>
      <c r="BU156" s="2240"/>
      <c r="BV156" s="2240"/>
      <c r="BW156" s="2240"/>
      <c r="BX156" s="2240"/>
      <c r="BY156" s="2240"/>
      <c r="BZ156" s="2240"/>
      <c r="CA156" s="2240"/>
      <c r="CB156" s="2240"/>
      <c r="CC156" s="2240"/>
      <c r="CD156" s="2240"/>
      <c r="CE156" s="2240"/>
      <c r="CF156" s="2240"/>
      <c r="CG156" s="2240"/>
      <c r="CH156" s="2240"/>
      <c r="CI156" s="2240"/>
      <c r="CJ156" s="2240"/>
      <c r="CK156" s="2240"/>
      <c r="CL156" s="2240"/>
      <c r="CM156" s="2240"/>
      <c r="CN156" s="2240"/>
      <c r="CO156" s="2240"/>
      <c r="CP156" s="2240"/>
      <c r="CQ156" s="2240"/>
      <c r="CR156" s="2240"/>
      <c r="CS156" s="2240"/>
      <c r="CT156" s="2240"/>
      <c r="CU156" s="2240"/>
      <c r="CV156" s="2240"/>
      <c r="CW156" s="2240"/>
      <c r="CX156" s="2240"/>
      <c r="CY156" s="2240"/>
      <c r="CZ156" s="2240"/>
      <c r="DA156" s="2240"/>
      <c r="DB156" s="2240"/>
      <c r="DC156" s="2240"/>
      <c r="DD156" s="2240"/>
      <c r="DE156" s="2240"/>
      <c r="DF156" s="2240"/>
      <c r="DG156" s="2240"/>
      <c r="DH156" s="2240"/>
      <c r="DI156" s="2240"/>
      <c r="DJ156" s="2240"/>
      <c r="DK156" s="2240"/>
      <c r="DL156" s="2240"/>
      <c r="DM156" s="2240"/>
    </row>
    <row r="157" spans="2:117">
      <c r="B157" s="3103" t="s">
        <v>2140</v>
      </c>
      <c r="C157" s="2268" t="s">
        <v>2023</v>
      </c>
      <c r="D157" s="2240"/>
      <c r="E157" s="2240"/>
      <c r="F157" s="2240"/>
      <c r="G157" s="2240"/>
      <c r="H157" s="2240"/>
      <c r="I157" s="2240"/>
      <c r="J157" s="2240"/>
      <c r="K157" s="2240"/>
      <c r="L157" s="2240"/>
      <c r="M157" s="2240"/>
      <c r="N157" s="2240"/>
      <c r="O157" s="2240"/>
      <c r="P157" s="2240"/>
      <c r="Q157" s="2240"/>
      <c r="R157" s="2240"/>
      <c r="S157" s="2240"/>
      <c r="T157" s="2240"/>
      <c r="U157" s="2240"/>
      <c r="V157" s="2240"/>
      <c r="W157" s="2240"/>
      <c r="X157" s="2240"/>
      <c r="Y157" s="2240"/>
      <c r="Z157" s="2240"/>
      <c r="AA157" s="2240"/>
      <c r="AB157" s="2240"/>
      <c r="AC157" s="2240"/>
      <c r="AD157" s="2240"/>
      <c r="AE157" s="2240"/>
      <c r="AF157" s="2240"/>
      <c r="AG157" s="2240"/>
      <c r="AH157" s="2240"/>
      <c r="AI157" s="2240"/>
      <c r="AJ157" s="2240"/>
      <c r="AK157" s="2240"/>
      <c r="AL157" s="2240"/>
      <c r="AM157" s="2240"/>
      <c r="AN157" s="2240"/>
      <c r="AO157" s="2240"/>
      <c r="AP157" s="2240"/>
      <c r="AQ157" s="2240"/>
      <c r="AR157" s="2240"/>
      <c r="AS157" s="2240"/>
      <c r="AT157" s="2240"/>
      <c r="AU157" s="2240"/>
      <c r="AV157" s="2240"/>
      <c r="AW157" s="2240"/>
      <c r="AX157" s="2240"/>
      <c r="AY157" s="2240"/>
      <c r="AZ157" s="2240"/>
      <c r="BA157" s="2240"/>
      <c r="BB157" s="2240"/>
      <c r="BC157" s="2240"/>
      <c r="BD157" s="2240"/>
      <c r="BE157" s="2240"/>
      <c r="BF157" s="2240"/>
      <c r="BG157" s="2240"/>
      <c r="BH157" s="2240"/>
      <c r="BI157" s="2240"/>
      <c r="BJ157" s="2240"/>
      <c r="BK157" s="2240"/>
      <c r="BL157" s="2240"/>
      <c r="BM157" s="2240"/>
      <c r="BN157" s="2240"/>
      <c r="BO157" s="2240"/>
      <c r="BP157" s="2240"/>
      <c r="BQ157" s="2240"/>
      <c r="BR157" s="2240"/>
      <c r="BS157" s="2240"/>
      <c r="BT157" s="2240"/>
      <c r="BU157" s="2240"/>
      <c r="BV157" s="2240"/>
      <c r="BW157" s="2240"/>
      <c r="BX157" s="2240"/>
      <c r="BY157" s="2240"/>
      <c r="BZ157" s="2240"/>
      <c r="CA157" s="2240"/>
      <c r="CB157" s="2240"/>
      <c r="CC157" s="2240"/>
      <c r="CD157" s="2240"/>
      <c r="CE157" s="2240"/>
      <c r="CF157" s="2240"/>
      <c r="CG157" s="2240"/>
      <c r="CH157" s="2240"/>
      <c r="CI157" s="2240"/>
      <c r="CJ157" s="2240"/>
      <c r="CK157" s="2240"/>
      <c r="CL157" s="2240"/>
      <c r="CM157" s="2240"/>
      <c r="CN157" s="2240"/>
      <c r="CO157" s="2240"/>
      <c r="CP157" s="2240"/>
      <c r="CQ157" s="2240"/>
      <c r="CR157" s="2240"/>
      <c r="CS157" s="2240"/>
      <c r="CT157" s="2240"/>
      <c r="CU157" s="2240"/>
      <c r="CV157" s="2240"/>
      <c r="CW157" s="2240"/>
      <c r="CX157" s="2240"/>
      <c r="CY157" s="2240"/>
      <c r="CZ157" s="2240"/>
      <c r="DA157" s="2240"/>
      <c r="DB157" s="2240"/>
      <c r="DC157" s="2240"/>
      <c r="DD157" s="2240"/>
      <c r="DE157" s="2240"/>
      <c r="DF157" s="2240"/>
      <c r="DG157" s="2240"/>
      <c r="DH157" s="2240"/>
      <c r="DI157" s="2240"/>
      <c r="DJ157" s="2240"/>
      <c r="DK157" s="2240"/>
      <c r="DL157" s="2240"/>
      <c r="DM157" s="2240"/>
    </row>
    <row r="158" spans="2:117">
      <c r="B158" s="3103" t="s">
        <v>2141</v>
      </c>
      <c r="C158" s="2268" t="s">
        <v>2023</v>
      </c>
      <c r="D158" s="2240"/>
      <c r="E158" s="2240"/>
      <c r="F158" s="2240"/>
      <c r="G158" s="2240"/>
      <c r="H158" s="2240"/>
      <c r="I158" s="2240"/>
      <c r="J158" s="2240"/>
      <c r="K158" s="2240"/>
      <c r="L158" s="2240"/>
      <c r="M158" s="2240"/>
      <c r="N158" s="2240"/>
      <c r="O158" s="2240"/>
      <c r="P158" s="2240"/>
      <c r="Q158" s="2240"/>
      <c r="R158" s="2240"/>
      <c r="S158" s="2240"/>
      <c r="T158" s="2240"/>
      <c r="U158" s="2240"/>
      <c r="V158" s="2240"/>
      <c r="W158" s="2240"/>
      <c r="X158" s="2240"/>
      <c r="Y158" s="2240"/>
      <c r="Z158" s="2240"/>
      <c r="AA158" s="2240"/>
      <c r="AB158" s="2240"/>
      <c r="AC158" s="2240"/>
      <c r="AD158" s="2240"/>
      <c r="AE158" s="2240"/>
      <c r="AF158" s="2240"/>
      <c r="AG158" s="2240"/>
      <c r="AH158" s="2240"/>
      <c r="AI158" s="2240"/>
      <c r="AJ158" s="2240"/>
      <c r="AK158" s="2240"/>
      <c r="AL158" s="2240"/>
      <c r="AM158" s="2240"/>
      <c r="AN158" s="2240"/>
      <c r="AO158" s="2240"/>
      <c r="AP158" s="2240"/>
      <c r="AQ158" s="2240"/>
      <c r="AR158" s="2240"/>
      <c r="AS158" s="2240"/>
      <c r="AT158" s="2240"/>
      <c r="AU158" s="2240"/>
      <c r="AV158" s="2240"/>
      <c r="AW158" s="2240"/>
      <c r="AX158" s="2240"/>
      <c r="AY158" s="2240"/>
      <c r="AZ158" s="2240"/>
      <c r="BA158" s="2240"/>
      <c r="BB158" s="2240"/>
      <c r="BC158" s="2240"/>
      <c r="BD158" s="2240"/>
      <c r="BE158" s="2240"/>
      <c r="BF158" s="2240"/>
      <c r="BG158" s="2240"/>
      <c r="BH158" s="2240"/>
      <c r="BI158" s="2240"/>
      <c r="BJ158" s="2240"/>
      <c r="BK158" s="2240"/>
      <c r="BL158" s="2240"/>
      <c r="BM158" s="2240"/>
      <c r="BN158" s="2240"/>
      <c r="BO158" s="2240"/>
      <c r="BP158" s="2240"/>
      <c r="BQ158" s="2240"/>
      <c r="BR158" s="2240"/>
      <c r="BS158" s="2240"/>
      <c r="BT158" s="2240"/>
      <c r="BU158" s="2240"/>
      <c r="BV158" s="2240"/>
      <c r="BW158" s="2240"/>
      <c r="BX158" s="2240"/>
      <c r="BY158" s="2240"/>
      <c r="BZ158" s="2240"/>
      <c r="CA158" s="2240"/>
      <c r="CB158" s="2240"/>
      <c r="CC158" s="2240"/>
      <c r="CD158" s="2240"/>
      <c r="CE158" s="2240"/>
      <c r="CF158" s="2240"/>
      <c r="CG158" s="2240"/>
      <c r="CH158" s="2240"/>
      <c r="CI158" s="2240"/>
      <c r="CJ158" s="2240"/>
      <c r="CK158" s="2240"/>
      <c r="CL158" s="2240"/>
      <c r="CM158" s="2240"/>
      <c r="CN158" s="2240"/>
      <c r="CO158" s="2240"/>
      <c r="CP158" s="2240"/>
      <c r="CQ158" s="2240"/>
      <c r="CR158" s="2240"/>
      <c r="CS158" s="2240"/>
      <c r="CT158" s="2240"/>
      <c r="CU158" s="2240"/>
      <c r="CV158" s="2240"/>
      <c r="CW158" s="2240"/>
      <c r="CX158" s="2240"/>
      <c r="CY158" s="2240"/>
      <c r="CZ158" s="2240"/>
      <c r="DA158" s="2240"/>
      <c r="DB158" s="2240"/>
      <c r="DC158" s="2240"/>
      <c r="DD158" s="2240"/>
      <c r="DE158" s="2240"/>
      <c r="DF158" s="2240"/>
      <c r="DG158" s="2240"/>
      <c r="DH158" s="2240"/>
      <c r="DI158" s="2240"/>
      <c r="DJ158" s="2240"/>
      <c r="DK158" s="2240"/>
      <c r="DL158" s="2240"/>
      <c r="DM158" s="2240"/>
    </row>
    <row r="159" spans="2:117">
      <c r="B159" s="3103" t="s">
        <v>2142</v>
      </c>
      <c r="C159" s="2268" t="s">
        <v>2023</v>
      </c>
      <c r="D159" s="2240"/>
      <c r="E159" s="2240"/>
      <c r="F159" s="2240"/>
      <c r="G159" s="2240"/>
      <c r="H159" s="2240"/>
      <c r="I159" s="2240"/>
      <c r="J159" s="2240"/>
      <c r="K159" s="2240"/>
      <c r="L159" s="2240"/>
      <c r="M159" s="2240"/>
      <c r="N159" s="2240"/>
      <c r="O159" s="2240"/>
      <c r="P159" s="2240"/>
      <c r="Q159" s="2240"/>
      <c r="R159" s="2240"/>
      <c r="S159" s="2240"/>
      <c r="T159" s="2240"/>
      <c r="U159" s="2240"/>
      <c r="V159" s="2240"/>
      <c r="W159" s="2240"/>
      <c r="X159" s="2240"/>
      <c r="Y159" s="2240"/>
      <c r="Z159" s="2240"/>
      <c r="AA159" s="2240"/>
      <c r="AB159" s="2240"/>
      <c r="AC159" s="2240"/>
      <c r="AD159" s="2240"/>
      <c r="AE159" s="2240"/>
      <c r="AF159" s="2240"/>
      <c r="AG159" s="2240"/>
      <c r="AH159" s="2240"/>
      <c r="AI159" s="2240"/>
      <c r="AJ159" s="2240"/>
      <c r="AK159" s="2240"/>
      <c r="AL159" s="2240"/>
      <c r="AM159" s="2240"/>
      <c r="AN159" s="2240"/>
      <c r="AO159" s="2240"/>
      <c r="AP159" s="2240"/>
      <c r="AQ159" s="2240"/>
      <c r="AR159" s="2240"/>
      <c r="AS159" s="2240"/>
      <c r="AT159" s="2240"/>
      <c r="AU159" s="2240"/>
      <c r="AV159" s="2240"/>
      <c r="AW159" s="2240"/>
      <c r="AX159" s="2240"/>
      <c r="AY159" s="2240"/>
      <c r="AZ159" s="2240"/>
      <c r="BA159" s="2240"/>
      <c r="BB159" s="2240"/>
      <c r="BC159" s="2240"/>
      <c r="BD159" s="2240"/>
      <c r="BE159" s="2240"/>
      <c r="BF159" s="2240"/>
      <c r="BG159" s="2240"/>
      <c r="BH159" s="2240"/>
      <c r="BI159" s="2240"/>
      <c r="BJ159" s="2240"/>
      <c r="BK159" s="2240"/>
      <c r="BL159" s="2240"/>
      <c r="BM159" s="2240"/>
      <c r="BN159" s="2240"/>
      <c r="BO159" s="2240"/>
      <c r="BP159" s="2240"/>
      <c r="BQ159" s="2240"/>
      <c r="BR159" s="2240"/>
      <c r="BS159" s="2240"/>
      <c r="BT159" s="2240"/>
      <c r="BU159" s="2240"/>
      <c r="BV159" s="2240"/>
      <c r="BW159" s="2240"/>
      <c r="BX159" s="2240"/>
      <c r="BY159" s="2240"/>
      <c r="BZ159" s="2240"/>
      <c r="CA159" s="2240"/>
      <c r="CB159" s="2240"/>
      <c r="CC159" s="2240"/>
      <c r="CD159" s="2240"/>
      <c r="CE159" s="2240"/>
      <c r="CF159" s="2240"/>
      <c r="CG159" s="2240"/>
      <c r="CH159" s="2240"/>
      <c r="CI159" s="2240"/>
      <c r="CJ159" s="2240"/>
      <c r="CK159" s="2240"/>
      <c r="CL159" s="2240"/>
      <c r="CM159" s="2240"/>
      <c r="CN159" s="2240"/>
      <c r="CO159" s="2240"/>
      <c r="CP159" s="2240"/>
      <c r="CQ159" s="2240"/>
      <c r="CR159" s="2240"/>
      <c r="CS159" s="2240"/>
      <c r="CT159" s="2240"/>
      <c r="CU159" s="2240"/>
      <c r="CV159" s="2240"/>
      <c r="CW159" s="2240"/>
      <c r="CX159" s="2240"/>
      <c r="CY159" s="2240"/>
      <c r="CZ159" s="2240"/>
      <c r="DA159" s="2240"/>
      <c r="DB159" s="2240"/>
      <c r="DC159" s="2240"/>
      <c r="DD159" s="2240"/>
      <c r="DE159" s="2240"/>
      <c r="DF159" s="2240"/>
      <c r="DG159" s="2240"/>
      <c r="DH159" s="2240"/>
      <c r="DI159" s="2240"/>
      <c r="DJ159" s="2240"/>
      <c r="DK159" s="2240"/>
      <c r="DL159" s="2240"/>
      <c r="DM159" s="2240"/>
    </row>
    <row r="160" spans="2:117">
      <c r="B160" s="3103" t="s">
        <v>2143</v>
      </c>
      <c r="C160" s="2268" t="s">
        <v>2023</v>
      </c>
      <c r="D160" s="2240"/>
      <c r="E160" s="2240"/>
      <c r="F160" s="2240"/>
      <c r="G160" s="2240"/>
      <c r="H160" s="2240"/>
      <c r="I160" s="2240"/>
      <c r="J160" s="2240"/>
      <c r="K160" s="2240"/>
      <c r="L160" s="2240"/>
      <c r="M160" s="2240"/>
      <c r="N160" s="2240"/>
      <c r="O160" s="2240"/>
      <c r="P160" s="2240"/>
      <c r="Q160" s="2240"/>
      <c r="R160" s="2240"/>
      <c r="S160" s="2240"/>
      <c r="T160" s="2240"/>
      <c r="U160" s="2240"/>
      <c r="V160" s="2240"/>
      <c r="W160" s="2240"/>
      <c r="X160" s="2240"/>
      <c r="Y160" s="2240"/>
      <c r="Z160" s="2240"/>
      <c r="AA160" s="2240"/>
      <c r="AB160" s="2240"/>
      <c r="AC160" s="2240"/>
      <c r="AD160" s="2240"/>
      <c r="AE160" s="2240"/>
      <c r="AF160" s="2240"/>
      <c r="AG160" s="2240"/>
      <c r="AH160" s="2240"/>
      <c r="AI160" s="2240"/>
      <c r="AJ160" s="2240"/>
      <c r="AK160" s="2240"/>
      <c r="AL160" s="2240"/>
      <c r="AM160" s="2240"/>
      <c r="AN160" s="2240"/>
      <c r="AO160" s="2240"/>
      <c r="AP160" s="2240"/>
      <c r="AQ160" s="2240"/>
      <c r="AR160" s="2240"/>
      <c r="AS160" s="2240"/>
      <c r="AT160" s="2240"/>
      <c r="AU160" s="2240"/>
      <c r="AV160" s="2240"/>
      <c r="AW160" s="2240"/>
      <c r="AX160" s="2240"/>
      <c r="AY160" s="2240"/>
      <c r="AZ160" s="2240"/>
      <c r="BA160" s="2240"/>
      <c r="BB160" s="2240"/>
      <c r="BC160" s="2240"/>
      <c r="BD160" s="2240"/>
      <c r="BE160" s="2240"/>
      <c r="BF160" s="2240"/>
      <c r="BG160" s="2240"/>
      <c r="BH160" s="2240"/>
      <c r="BI160" s="2240"/>
      <c r="BJ160" s="2240"/>
      <c r="BK160" s="2240"/>
      <c r="BL160" s="2240"/>
      <c r="BM160" s="2240"/>
      <c r="BN160" s="2240"/>
      <c r="BO160" s="2240"/>
      <c r="BP160" s="2240"/>
      <c r="BQ160" s="2240"/>
      <c r="BR160" s="2240"/>
      <c r="BS160" s="2240"/>
      <c r="BT160" s="2240"/>
      <c r="BU160" s="2240"/>
      <c r="BV160" s="2240"/>
      <c r="BW160" s="2240"/>
      <c r="BX160" s="2240"/>
      <c r="BY160" s="2240"/>
      <c r="BZ160" s="2240"/>
      <c r="CA160" s="2240"/>
      <c r="CB160" s="2240"/>
      <c r="CC160" s="2240"/>
      <c r="CD160" s="2240"/>
      <c r="CE160" s="2240"/>
      <c r="CF160" s="2240"/>
      <c r="CG160" s="2240"/>
      <c r="CH160" s="2240"/>
      <c r="CI160" s="2240"/>
      <c r="CJ160" s="2240"/>
      <c r="CK160" s="2240"/>
      <c r="CL160" s="2240"/>
      <c r="CM160" s="2240"/>
      <c r="CN160" s="2240"/>
      <c r="CO160" s="2240"/>
      <c r="CP160" s="2240"/>
      <c r="CQ160" s="2240"/>
      <c r="CR160" s="2240"/>
      <c r="CS160" s="2240"/>
      <c r="CT160" s="2240"/>
      <c r="CU160" s="2240"/>
      <c r="CV160" s="2240"/>
      <c r="CW160" s="2240"/>
      <c r="CX160" s="2240"/>
      <c r="CY160" s="2240"/>
      <c r="CZ160" s="2240"/>
      <c r="DA160" s="2240"/>
      <c r="DB160" s="2240"/>
      <c r="DC160" s="2240"/>
      <c r="DD160" s="2240"/>
      <c r="DE160" s="2240"/>
      <c r="DF160" s="2240"/>
      <c r="DG160" s="2240"/>
      <c r="DH160" s="2240"/>
      <c r="DI160" s="2240"/>
      <c r="DJ160" s="2240"/>
      <c r="DK160" s="2240"/>
      <c r="DL160" s="2240"/>
      <c r="DM160" s="2240"/>
    </row>
    <row r="161" spans="2:117">
      <c r="B161" s="3103" t="s">
        <v>2144</v>
      </c>
      <c r="C161" s="2268" t="s">
        <v>2023</v>
      </c>
      <c r="D161" s="2240"/>
      <c r="E161" s="2240"/>
      <c r="F161" s="2240"/>
      <c r="G161" s="2240"/>
      <c r="H161" s="2240"/>
      <c r="I161" s="2240"/>
      <c r="J161" s="2240"/>
      <c r="K161" s="2240"/>
      <c r="L161" s="2240"/>
      <c r="M161" s="2240"/>
      <c r="N161" s="2240"/>
      <c r="O161" s="2240"/>
      <c r="P161" s="2240"/>
      <c r="Q161" s="2240"/>
      <c r="R161" s="2240"/>
      <c r="S161" s="2240"/>
      <c r="T161" s="2240"/>
      <c r="U161" s="2240"/>
      <c r="V161" s="2240"/>
      <c r="W161" s="2240"/>
      <c r="X161" s="2240"/>
      <c r="Y161" s="2240"/>
      <c r="Z161" s="2240"/>
      <c r="AA161" s="2240"/>
      <c r="AB161" s="2240"/>
      <c r="AC161" s="2240"/>
      <c r="AD161" s="2240"/>
      <c r="AE161" s="2240"/>
      <c r="AF161" s="2240"/>
      <c r="AG161" s="2240"/>
      <c r="AH161" s="2240"/>
      <c r="AI161" s="2240"/>
      <c r="AJ161" s="2240"/>
      <c r="AK161" s="2240"/>
      <c r="AL161" s="2240"/>
      <c r="AM161" s="2240"/>
      <c r="AN161" s="2240"/>
      <c r="AO161" s="2240"/>
      <c r="AP161" s="2240"/>
      <c r="AQ161" s="2240"/>
      <c r="AR161" s="2240"/>
      <c r="AS161" s="2240"/>
      <c r="AT161" s="2240"/>
      <c r="AU161" s="2240"/>
      <c r="AV161" s="2240"/>
      <c r="AW161" s="2240"/>
      <c r="AX161" s="2240"/>
      <c r="AY161" s="2240"/>
      <c r="AZ161" s="2240"/>
      <c r="BA161" s="2240"/>
      <c r="BB161" s="2240"/>
      <c r="BC161" s="2240"/>
      <c r="BD161" s="2240"/>
      <c r="BE161" s="2240"/>
      <c r="BF161" s="2240"/>
      <c r="BG161" s="2240"/>
      <c r="BH161" s="2240"/>
      <c r="BI161" s="2240"/>
      <c r="BJ161" s="2240"/>
      <c r="BK161" s="2240"/>
      <c r="BL161" s="2240"/>
      <c r="BM161" s="2240"/>
      <c r="BN161" s="2240"/>
      <c r="BO161" s="2240"/>
      <c r="BP161" s="2240"/>
      <c r="BQ161" s="2240"/>
      <c r="BR161" s="2240"/>
      <c r="BS161" s="2240"/>
      <c r="BT161" s="2240"/>
      <c r="BU161" s="2240"/>
      <c r="BV161" s="2240"/>
      <c r="BW161" s="2240"/>
      <c r="BX161" s="2240"/>
      <c r="BY161" s="2240"/>
      <c r="BZ161" s="2240"/>
      <c r="CA161" s="2240"/>
      <c r="CB161" s="2240"/>
      <c r="CC161" s="2240"/>
      <c r="CD161" s="2240"/>
      <c r="CE161" s="2240"/>
      <c r="CF161" s="2240"/>
      <c r="CG161" s="2240"/>
      <c r="CH161" s="2240"/>
      <c r="CI161" s="2240"/>
      <c r="CJ161" s="2240"/>
      <c r="CK161" s="2240"/>
      <c r="CL161" s="2240"/>
      <c r="CM161" s="2240"/>
      <c r="CN161" s="2240"/>
      <c r="CO161" s="2240"/>
      <c r="CP161" s="2240"/>
      <c r="CQ161" s="2240"/>
      <c r="CR161" s="2240"/>
      <c r="CS161" s="2240"/>
      <c r="CT161" s="2240"/>
      <c r="CU161" s="2240"/>
      <c r="CV161" s="2240"/>
      <c r="CW161" s="2240"/>
      <c r="CX161" s="2240"/>
      <c r="CY161" s="2240"/>
      <c r="CZ161" s="2240"/>
      <c r="DA161" s="2240"/>
      <c r="DB161" s="2240"/>
      <c r="DC161" s="2240"/>
      <c r="DD161" s="2240"/>
      <c r="DE161" s="2240"/>
      <c r="DF161" s="2240"/>
      <c r="DG161" s="2240"/>
      <c r="DH161" s="2240"/>
      <c r="DI161" s="2240"/>
      <c r="DJ161" s="2240"/>
      <c r="DK161" s="2240"/>
      <c r="DL161" s="2240"/>
      <c r="DM161" s="2240"/>
    </row>
    <row r="162" spans="2:117">
      <c r="B162" s="3103" t="s">
        <v>2145</v>
      </c>
      <c r="C162" s="2268" t="s">
        <v>2023</v>
      </c>
      <c r="D162" s="2240"/>
      <c r="E162" s="2240"/>
      <c r="F162" s="2240"/>
      <c r="G162" s="2240"/>
      <c r="H162" s="2240"/>
      <c r="I162" s="2240"/>
      <c r="J162" s="2240"/>
      <c r="K162" s="2240"/>
      <c r="L162" s="2240"/>
      <c r="M162" s="2240"/>
      <c r="N162" s="2240"/>
      <c r="O162" s="2240"/>
      <c r="P162" s="2240"/>
      <c r="Q162" s="2240"/>
      <c r="R162" s="2240"/>
      <c r="S162" s="2240"/>
      <c r="T162" s="2240"/>
      <c r="U162" s="2240"/>
      <c r="V162" s="2240"/>
      <c r="W162" s="2240"/>
      <c r="X162" s="2240"/>
      <c r="Y162" s="2240"/>
      <c r="Z162" s="2240"/>
      <c r="AA162" s="2240"/>
      <c r="AB162" s="2240"/>
      <c r="AC162" s="2240"/>
      <c r="AD162" s="2240"/>
      <c r="AE162" s="2240"/>
      <c r="AF162" s="2240"/>
      <c r="AG162" s="2240"/>
      <c r="AH162" s="2240"/>
      <c r="AI162" s="2240"/>
      <c r="AJ162" s="2240"/>
      <c r="AK162" s="2240"/>
      <c r="AL162" s="2240"/>
      <c r="AM162" s="2240"/>
      <c r="AN162" s="2240"/>
      <c r="AO162" s="2240"/>
      <c r="AP162" s="2240"/>
      <c r="AQ162" s="2240"/>
      <c r="AR162" s="2240"/>
      <c r="AS162" s="2240"/>
      <c r="AT162" s="2240"/>
      <c r="AU162" s="2240"/>
      <c r="AV162" s="2240"/>
      <c r="AW162" s="2240"/>
      <c r="AX162" s="2240"/>
      <c r="AY162" s="2240"/>
      <c r="AZ162" s="2240"/>
      <c r="BA162" s="2240"/>
      <c r="BB162" s="2240"/>
      <c r="BC162" s="2240"/>
      <c r="BD162" s="2240"/>
      <c r="BE162" s="2240"/>
      <c r="BF162" s="2240"/>
      <c r="BG162" s="2240"/>
      <c r="BH162" s="2240"/>
      <c r="BI162" s="2240"/>
      <c r="BJ162" s="2240"/>
      <c r="BK162" s="2240"/>
      <c r="BL162" s="2240"/>
      <c r="BM162" s="2240"/>
      <c r="BN162" s="2240"/>
      <c r="BO162" s="2240"/>
      <c r="BP162" s="2240"/>
      <c r="BQ162" s="2240"/>
      <c r="BR162" s="2240"/>
      <c r="BS162" s="2240"/>
      <c r="BT162" s="2240"/>
      <c r="BU162" s="2240"/>
      <c r="BV162" s="2240"/>
      <c r="BW162" s="2240"/>
      <c r="BX162" s="2240"/>
      <c r="BY162" s="2240"/>
      <c r="BZ162" s="2240"/>
      <c r="CA162" s="2240"/>
      <c r="CB162" s="2240"/>
      <c r="CC162" s="2240"/>
      <c r="CD162" s="2240"/>
      <c r="CE162" s="2240"/>
      <c r="CF162" s="2240"/>
      <c r="CG162" s="2240"/>
      <c r="CH162" s="2240"/>
      <c r="CI162" s="2240"/>
      <c r="CJ162" s="2240"/>
      <c r="CK162" s="2240"/>
      <c r="CL162" s="2240"/>
      <c r="CM162" s="2240"/>
      <c r="CN162" s="2240"/>
      <c r="CO162" s="2240"/>
      <c r="CP162" s="2240"/>
      <c r="CQ162" s="2240"/>
      <c r="CR162" s="2240"/>
      <c r="CS162" s="2240"/>
      <c r="CT162" s="2240"/>
      <c r="CU162" s="2240"/>
      <c r="CV162" s="2240"/>
      <c r="CW162" s="2240"/>
      <c r="CX162" s="2240"/>
      <c r="CY162" s="2240"/>
      <c r="CZ162" s="2240"/>
      <c r="DA162" s="2240"/>
      <c r="DB162" s="2240"/>
      <c r="DC162" s="2240"/>
      <c r="DD162" s="2240"/>
      <c r="DE162" s="2240"/>
      <c r="DF162" s="2240"/>
      <c r="DG162" s="2240"/>
      <c r="DH162" s="2240"/>
      <c r="DI162" s="2240"/>
      <c r="DJ162" s="2240"/>
      <c r="DK162" s="2240"/>
      <c r="DL162" s="2240"/>
      <c r="DM162" s="2240"/>
    </row>
    <row r="163" spans="2:117">
      <c r="B163" s="3103" t="s">
        <v>2146</v>
      </c>
      <c r="C163" s="2268" t="s">
        <v>2023</v>
      </c>
      <c r="D163" s="2240"/>
      <c r="E163" s="2240"/>
      <c r="F163" s="2240"/>
      <c r="G163" s="2240"/>
      <c r="H163" s="2240"/>
      <c r="I163" s="2240"/>
      <c r="J163" s="2240"/>
      <c r="K163" s="2240"/>
      <c r="L163" s="2240"/>
      <c r="M163" s="2240"/>
      <c r="N163" s="2240"/>
      <c r="O163" s="2240"/>
      <c r="P163" s="2240"/>
      <c r="Q163" s="2240"/>
      <c r="R163" s="2240"/>
      <c r="S163" s="2240"/>
      <c r="T163" s="2240"/>
      <c r="U163" s="2240"/>
      <c r="V163" s="2240"/>
      <c r="W163" s="2240"/>
      <c r="X163" s="2240"/>
      <c r="Y163" s="2240"/>
      <c r="Z163" s="2240"/>
      <c r="AA163" s="2240"/>
      <c r="AB163" s="2240"/>
      <c r="AC163" s="2240"/>
      <c r="AD163" s="2240"/>
      <c r="AE163" s="2240"/>
      <c r="AF163" s="2240"/>
      <c r="AG163" s="2240"/>
      <c r="AH163" s="2240"/>
      <c r="AI163" s="2240"/>
      <c r="AJ163" s="2240"/>
      <c r="AK163" s="2240"/>
      <c r="AL163" s="2240"/>
      <c r="AM163" s="2240"/>
      <c r="AN163" s="2240"/>
      <c r="AO163" s="2240"/>
      <c r="AP163" s="2240"/>
      <c r="AQ163" s="2240"/>
      <c r="AR163" s="2240"/>
      <c r="AS163" s="2240"/>
      <c r="AT163" s="2240"/>
      <c r="AU163" s="2240"/>
      <c r="AV163" s="2240"/>
      <c r="AW163" s="2240"/>
      <c r="AX163" s="2240"/>
      <c r="AY163" s="2240"/>
      <c r="AZ163" s="2240"/>
      <c r="BA163" s="2240"/>
      <c r="BB163" s="2240"/>
      <c r="BC163" s="2240"/>
      <c r="BD163" s="2240"/>
      <c r="BE163" s="2240"/>
      <c r="BF163" s="2240"/>
      <c r="BG163" s="2240"/>
      <c r="BH163" s="2240"/>
      <c r="BI163" s="2240"/>
      <c r="BJ163" s="2240"/>
      <c r="BK163" s="2240"/>
      <c r="BL163" s="2240"/>
      <c r="BM163" s="2240"/>
      <c r="BN163" s="2240"/>
      <c r="BO163" s="2240"/>
      <c r="BP163" s="2240"/>
      <c r="BQ163" s="2240"/>
      <c r="BR163" s="2240"/>
      <c r="BS163" s="2240"/>
      <c r="BT163" s="2240"/>
      <c r="BU163" s="2240"/>
      <c r="BV163" s="2240"/>
      <c r="BW163" s="2240"/>
      <c r="BX163" s="2240"/>
      <c r="BY163" s="2240"/>
      <c r="BZ163" s="2240"/>
      <c r="CA163" s="2240"/>
      <c r="CB163" s="2240"/>
      <c r="CC163" s="2240"/>
      <c r="CD163" s="2240"/>
      <c r="CE163" s="2240"/>
      <c r="CF163" s="2240"/>
      <c r="CG163" s="2240"/>
      <c r="CH163" s="2240"/>
      <c r="CI163" s="2240"/>
      <c r="CJ163" s="2240"/>
      <c r="CK163" s="2240"/>
      <c r="CL163" s="2240"/>
      <c r="CM163" s="2240"/>
      <c r="CN163" s="2240"/>
      <c r="CO163" s="2240"/>
      <c r="CP163" s="2240"/>
      <c r="CQ163" s="2240"/>
      <c r="CR163" s="2240"/>
      <c r="CS163" s="2240"/>
      <c r="CT163" s="2240"/>
      <c r="CU163" s="2240"/>
      <c r="CV163" s="2240"/>
      <c r="CW163" s="2240"/>
      <c r="CX163" s="2240"/>
      <c r="CY163" s="2240"/>
      <c r="CZ163" s="2240"/>
      <c r="DA163" s="2240"/>
      <c r="DB163" s="2240"/>
      <c r="DC163" s="2240"/>
      <c r="DD163" s="2240"/>
      <c r="DE163" s="2240"/>
      <c r="DF163" s="2240"/>
      <c r="DG163" s="2240"/>
      <c r="DH163" s="2240"/>
      <c r="DI163" s="2240"/>
      <c r="DJ163" s="2240"/>
      <c r="DK163" s="2240"/>
      <c r="DL163" s="2240"/>
      <c r="DM163" s="2240"/>
    </row>
    <row r="164" spans="2:117">
      <c r="B164" s="3103" t="s">
        <v>2147</v>
      </c>
      <c r="C164" s="2268" t="s">
        <v>2023</v>
      </c>
      <c r="D164" s="2240"/>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2240"/>
      <c r="AJ164" s="2240"/>
      <c r="AK164" s="2240"/>
      <c r="AL164" s="2240"/>
      <c r="AM164" s="2240"/>
      <c r="AN164" s="2240"/>
      <c r="AO164" s="2240"/>
      <c r="AP164" s="2240"/>
      <c r="AQ164" s="2240"/>
      <c r="AR164" s="2240"/>
      <c r="AS164" s="2240"/>
      <c r="AT164" s="2240"/>
      <c r="AU164" s="2240"/>
      <c r="AV164" s="2240"/>
      <c r="AW164" s="2240"/>
      <c r="AX164" s="2240"/>
      <c r="AY164" s="2240"/>
      <c r="AZ164" s="2240"/>
      <c r="BA164" s="2240"/>
      <c r="BB164" s="2240"/>
      <c r="BC164" s="2240"/>
      <c r="BD164" s="2240"/>
      <c r="BE164" s="2240"/>
      <c r="BF164" s="2240"/>
      <c r="BG164" s="2240"/>
      <c r="BH164" s="2240"/>
      <c r="BI164" s="2240"/>
      <c r="BJ164" s="2240"/>
      <c r="BK164" s="2240"/>
      <c r="BL164" s="2240"/>
      <c r="BM164" s="2240"/>
      <c r="BN164" s="2240"/>
      <c r="BO164" s="2240"/>
      <c r="BP164" s="2240"/>
      <c r="BQ164" s="2240"/>
      <c r="BR164" s="2240"/>
      <c r="BS164" s="2240"/>
      <c r="BT164" s="2240"/>
      <c r="BU164" s="2240"/>
      <c r="BV164" s="2240"/>
      <c r="BW164" s="2240"/>
      <c r="BX164" s="2240"/>
      <c r="BY164" s="2240"/>
      <c r="BZ164" s="2240"/>
      <c r="CA164" s="2240"/>
      <c r="CB164" s="2240"/>
      <c r="CC164" s="2240"/>
      <c r="CD164" s="2240"/>
      <c r="CE164" s="2240"/>
      <c r="CF164" s="2240"/>
      <c r="CG164" s="2240"/>
      <c r="CH164" s="2240"/>
      <c r="CI164" s="2240"/>
      <c r="CJ164" s="2240"/>
      <c r="CK164" s="2240"/>
      <c r="CL164" s="2240"/>
      <c r="CM164" s="2240"/>
      <c r="CN164" s="2240"/>
      <c r="CO164" s="2240"/>
      <c r="CP164" s="2240"/>
      <c r="CQ164" s="2240"/>
      <c r="CR164" s="2240"/>
      <c r="CS164" s="2240"/>
      <c r="CT164" s="2240"/>
      <c r="CU164" s="2240"/>
      <c r="CV164" s="2240"/>
      <c r="CW164" s="2240"/>
      <c r="CX164" s="2240"/>
      <c r="CY164" s="2240"/>
      <c r="CZ164" s="2240"/>
      <c r="DA164" s="2240"/>
      <c r="DB164" s="2240"/>
      <c r="DC164" s="2240"/>
      <c r="DD164" s="2240"/>
      <c r="DE164" s="2240"/>
      <c r="DF164" s="2240"/>
      <c r="DG164" s="2240"/>
      <c r="DH164" s="2240"/>
      <c r="DI164" s="2240"/>
      <c r="DJ164" s="2240"/>
      <c r="DK164" s="2240"/>
      <c r="DL164" s="2240"/>
      <c r="DM164" s="2240"/>
    </row>
    <row r="165" spans="2:117">
      <c r="B165" s="3103" t="s">
        <v>2148</v>
      </c>
      <c r="C165" s="2268" t="s">
        <v>2023</v>
      </c>
      <c r="D165" s="2240"/>
      <c r="E165" s="2240"/>
      <c r="F165" s="2240"/>
      <c r="G165" s="2240"/>
      <c r="H165" s="2240"/>
      <c r="I165" s="2240"/>
      <c r="J165" s="2240"/>
      <c r="K165" s="2240"/>
      <c r="L165" s="2240"/>
      <c r="M165" s="2240"/>
      <c r="N165" s="2240"/>
      <c r="O165" s="2240"/>
      <c r="P165" s="2240"/>
      <c r="Q165" s="2240"/>
      <c r="R165" s="2240"/>
      <c r="S165" s="2240"/>
      <c r="T165" s="2240"/>
      <c r="U165" s="2240"/>
      <c r="V165" s="2240"/>
      <c r="W165" s="2240"/>
      <c r="X165" s="2240"/>
      <c r="Y165" s="2240"/>
      <c r="Z165" s="2240"/>
      <c r="AA165" s="2240"/>
      <c r="AB165" s="2240"/>
      <c r="AC165" s="2240"/>
      <c r="AD165" s="2240"/>
      <c r="AE165" s="2240"/>
      <c r="AF165" s="2240"/>
      <c r="AG165" s="2240"/>
      <c r="AH165" s="2240"/>
      <c r="AI165" s="2240"/>
      <c r="AJ165" s="2240"/>
      <c r="AK165" s="2240"/>
      <c r="AL165" s="2240"/>
      <c r="AM165" s="2240"/>
      <c r="AN165" s="2240"/>
      <c r="AO165" s="2240"/>
      <c r="AP165" s="2240"/>
      <c r="AQ165" s="2240"/>
      <c r="AR165" s="2240"/>
      <c r="AS165" s="2240"/>
      <c r="AT165" s="2240"/>
      <c r="AU165" s="2240"/>
      <c r="AV165" s="2240"/>
      <c r="AW165" s="2240"/>
      <c r="AX165" s="2240"/>
      <c r="AY165" s="2240"/>
      <c r="AZ165" s="2240"/>
      <c r="BA165" s="2240"/>
      <c r="BB165" s="2240"/>
      <c r="BC165" s="2240"/>
      <c r="BD165" s="2240"/>
      <c r="BE165" s="2240"/>
      <c r="BF165" s="2240"/>
      <c r="BG165" s="2240"/>
      <c r="BH165" s="2240"/>
      <c r="BI165" s="2240"/>
      <c r="BJ165" s="2240"/>
      <c r="BK165" s="2240"/>
      <c r="BL165" s="2240"/>
      <c r="BM165" s="2240"/>
      <c r="BN165" s="2240"/>
      <c r="BO165" s="2240"/>
      <c r="BP165" s="2240"/>
      <c r="BQ165" s="2240"/>
      <c r="BR165" s="2240"/>
      <c r="BS165" s="2240"/>
      <c r="BT165" s="2240"/>
      <c r="BU165" s="2240"/>
      <c r="BV165" s="2240"/>
      <c r="BW165" s="2240"/>
      <c r="BX165" s="2240"/>
      <c r="BY165" s="2240"/>
      <c r="BZ165" s="2240"/>
      <c r="CA165" s="2240"/>
      <c r="CB165" s="2240"/>
      <c r="CC165" s="2240"/>
      <c r="CD165" s="2240"/>
      <c r="CE165" s="2240"/>
      <c r="CF165" s="2240"/>
      <c r="CG165" s="2240"/>
      <c r="CH165" s="2240"/>
      <c r="CI165" s="2240"/>
      <c r="CJ165" s="2240"/>
      <c r="CK165" s="2240"/>
      <c r="CL165" s="2240"/>
      <c r="CM165" s="2240"/>
      <c r="CN165" s="2240"/>
      <c r="CO165" s="2240"/>
      <c r="CP165" s="2240"/>
      <c r="CQ165" s="2240"/>
      <c r="CR165" s="2240"/>
      <c r="CS165" s="2240"/>
      <c r="CT165" s="2240"/>
      <c r="CU165" s="2240"/>
      <c r="CV165" s="2240"/>
      <c r="CW165" s="2240"/>
      <c r="CX165" s="2240"/>
      <c r="CY165" s="2240"/>
      <c r="CZ165" s="2240"/>
      <c r="DA165" s="2240"/>
      <c r="DB165" s="2240"/>
      <c r="DC165" s="2240"/>
      <c r="DD165" s="2240"/>
      <c r="DE165" s="2240"/>
      <c r="DF165" s="2240"/>
      <c r="DG165" s="2240"/>
      <c r="DH165" s="2240"/>
      <c r="DI165" s="2240"/>
      <c r="DJ165" s="2240"/>
      <c r="DK165" s="2240"/>
      <c r="DL165" s="2240"/>
      <c r="DM165" s="2240"/>
    </row>
    <row r="166" spans="2:117">
      <c r="B166" s="3103" t="s">
        <v>2149</v>
      </c>
      <c r="C166" s="2268" t="s">
        <v>2023</v>
      </c>
      <c r="D166" s="2240"/>
      <c r="E166" s="2240"/>
      <c r="F166" s="2240"/>
      <c r="G166" s="2240"/>
      <c r="H166" s="2240"/>
      <c r="I166" s="2240"/>
      <c r="J166" s="2240"/>
      <c r="K166" s="2240"/>
      <c r="L166" s="2240"/>
      <c r="M166" s="2240"/>
      <c r="N166" s="2240"/>
      <c r="O166" s="2240"/>
      <c r="P166" s="2240"/>
      <c r="Q166" s="2240"/>
      <c r="R166" s="2240"/>
      <c r="S166" s="2240"/>
      <c r="T166" s="2240"/>
      <c r="U166" s="2240"/>
      <c r="V166" s="2240"/>
      <c r="W166" s="2240"/>
      <c r="X166" s="2240"/>
      <c r="Y166" s="2240"/>
      <c r="Z166" s="2240"/>
      <c r="AA166" s="2240"/>
      <c r="AB166" s="2240"/>
      <c r="AC166" s="2240"/>
      <c r="AD166" s="2240"/>
      <c r="AE166" s="2240"/>
      <c r="AF166" s="2240"/>
      <c r="AG166" s="2240"/>
      <c r="AH166" s="2240"/>
      <c r="AI166" s="2240"/>
      <c r="AJ166" s="2240"/>
      <c r="AK166" s="2240"/>
      <c r="AL166" s="2240"/>
      <c r="AM166" s="2240"/>
      <c r="AN166" s="2240"/>
      <c r="AO166" s="2240"/>
      <c r="AP166" s="2240"/>
      <c r="AQ166" s="2240"/>
      <c r="AR166" s="2240"/>
      <c r="AS166" s="2240"/>
      <c r="AT166" s="2240"/>
      <c r="AU166" s="2240"/>
      <c r="AV166" s="2240"/>
      <c r="AW166" s="2240"/>
      <c r="AX166" s="2240"/>
      <c r="AY166" s="2240"/>
      <c r="AZ166" s="2240"/>
      <c r="BA166" s="2240"/>
      <c r="BB166" s="2240"/>
      <c r="BC166" s="2240"/>
      <c r="BD166" s="2240"/>
      <c r="BE166" s="2240"/>
      <c r="BF166" s="2240"/>
      <c r="BG166" s="2240"/>
      <c r="BH166" s="2240"/>
      <c r="BI166" s="2240"/>
      <c r="BJ166" s="2240"/>
      <c r="BK166" s="2240"/>
      <c r="BL166" s="2240"/>
      <c r="BM166" s="2240"/>
      <c r="BN166" s="2240"/>
      <c r="BO166" s="2240"/>
      <c r="BP166" s="2240"/>
      <c r="BQ166" s="2240"/>
      <c r="BR166" s="2240"/>
      <c r="BS166" s="2240"/>
      <c r="BT166" s="2240"/>
      <c r="BU166" s="2240"/>
      <c r="BV166" s="2240"/>
      <c r="BW166" s="2240"/>
      <c r="BX166" s="2240"/>
      <c r="BY166" s="2240"/>
      <c r="BZ166" s="2240"/>
      <c r="CA166" s="2240"/>
      <c r="CB166" s="2240"/>
      <c r="CC166" s="2240"/>
      <c r="CD166" s="2240"/>
      <c r="CE166" s="2240"/>
      <c r="CF166" s="2240"/>
      <c r="CG166" s="2240"/>
      <c r="CH166" s="2240"/>
      <c r="CI166" s="2240"/>
      <c r="CJ166" s="2240"/>
      <c r="CK166" s="2240"/>
      <c r="CL166" s="2240"/>
      <c r="CM166" s="2240"/>
      <c r="CN166" s="2240"/>
      <c r="CO166" s="2240"/>
      <c r="CP166" s="2240"/>
      <c r="CQ166" s="2240"/>
      <c r="CR166" s="2240"/>
      <c r="CS166" s="2240"/>
      <c r="CT166" s="2240"/>
      <c r="CU166" s="2240"/>
      <c r="CV166" s="2240"/>
      <c r="CW166" s="2240"/>
      <c r="CX166" s="2240"/>
      <c r="CY166" s="2240"/>
      <c r="CZ166" s="2240"/>
      <c r="DA166" s="2240"/>
      <c r="DB166" s="2240"/>
      <c r="DC166" s="2240"/>
      <c r="DD166" s="2240"/>
      <c r="DE166" s="2240"/>
      <c r="DF166" s="2240"/>
      <c r="DG166" s="2240"/>
      <c r="DH166" s="2240"/>
      <c r="DI166" s="2240"/>
      <c r="DJ166" s="2240"/>
      <c r="DK166" s="2240"/>
      <c r="DL166" s="2240"/>
      <c r="DM166" s="2240"/>
    </row>
    <row r="167" spans="2:117">
      <c r="B167" s="3103" t="s">
        <v>2150</v>
      </c>
      <c r="C167" s="2268" t="s">
        <v>2023</v>
      </c>
      <c r="D167" s="2240"/>
      <c r="E167" s="2240"/>
      <c r="F167" s="2240"/>
      <c r="G167" s="2240"/>
      <c r="H167" s="2240"/>
      <c r="I167" s="2240"/>
      <c r="J167" s="2240"/>
      <c r="K167" s="2240"/>
      <c r="L167" s="2240"/>
      <c r="M167" s="2240"/>
      <c r="N167" s="2240"/>
      <c r="O167" s="2240"/>
      <c r="P167" s="2240"/>
      <c r="Q167" s="2240"/>
      <c r="R167" s="2240"/>
      <c r="S167" s="2240"/>
      <c r="T167" s="2240"/>
      <c r="U167" s="2240"/>
      <c r="V167" s="2240"/>
      <c r="W167" s="2240"/>
      <c r="X167" s="2240"/>
      <c r="Y167" s="2240"/>
      <c r="Z167" s="2240"/>
      <c r="AA167" s="2240"/>
      <c r="AB167" s="2240"/>
      <c r="AC167" s="2240"/>
      <c r="AD167" s="2240"/>
      <c r="AE167" s="2240"/>
      <c r="AF167" s="2240"/>
      <c r="AG167" s="2240"/>
      <c r="AH167" s="2240"/>
      <c r="AI167" s="2240"/>
      <c r="AJ167" s="2240"/>
      <c r="AK167" s="2240"/>
      <c r="AL167" s="2240"/>
      <c r="AM167" s="2240"/>
      <c r="AN167" s="2240"/>
      <c r="AO167" s="2240"/>
      <c r="AP167" s="2240"/>
      <c r="AQ167" s="2240"/>
      <c r="AR167" s="2240"/>
      <c r="AS167" s="2240"/>
      <c r="AT167" s="2240"/>
      <c r="AU167" s="2240"/>
      <c r="AV167" s="2240"/>
      <c r="AW167" s="2240"/>
      <c r="AX167" s="2240"/>
      <c r="AY167" s="2240"/>
      <c r="AZ167" s="2240"/>
      <c r="BA167" s="2240"/>
      <c r="BB167" s="2240"/>
      <c r="BC167" s="2240"/>
      <c r="BD167" s="2240"/>
      <c r="BE167" s="2240"/>
      <c r="BF167" s="2240"/>
      <c r="BG167" s="2240"/>
      <c r="BH167" s="2240"/>
      <c r="BI167" s="2240"/>
      <c r="BJ167" s="2240"/>
      <c r="BK167" s="2240"/>
      <c r="BL167" s="2240"/>
      <c r="BM167" s="2240"/>
      <c r="BN167" s="2240"/>
      <c r="BO167" s="2240"/>
      <c r="BP167" s="2240"/>
      <c r="BQ167" s="2240"/>
      <c r="BR167" s="2240"/>
      <c r="BS167" s="2240"/>
      <c r="BT167" s="2240"/>
      <c r="BU167" s="2240"/>
      <c r="BV167" s="2240"/>
      <c r="BW167" s="2240"/>
      <c r="BX167" s="2240"/>
      <c r="BY167" s="2240"/>
      <c r="BZ167" s="2240"/>
      <c r="CA167" s="2240"/>
      <c r="CB167" s="2240"/>
      <c r="CC167" s="2240"/>
      <c r="CD167" s="2240"/>
      <c r="CE167" s="2240"/>
      <c r="CF167" s="2240"/>
      <c r="CG167" s="2240"/>
      <c r="CH167" s="2240"/>
      <c r="CI167" s="2240"/>
      <c r="CJ167" s="2240"/>
      <c r="CK167" s="2240"/>
      <c r="CL167" s="2240"/>
      <c r="CM167" s="2240"/>
      <c r="CN167" s="2240"/>
      <c r="CO167" s="2240"/>
      <c r="CP167" s="2240"/>
      <c r="CQ167" s="2240"/>
      <c r="CR167" s="2240"/>
      <c r="CS167" s="2240"/>
      <c r="CT167" s="2240"/>
      <c r="CU167" s="2240"/>
      <c r="CV167" s="2240"/>
      <c r="CW167" s="2240"/>
      <c r="CX167" s="2240"/>
      <c r="CY167" s="2240"/>
      <c r="CZ167" s="2240"/>
      <c r="DA167" s="2240"/>
      <c r="DB167" s="2240"/>
      <c r="DC167" s="2240"/>
      <c r="DD167" s="2240"/>
      <c r="DE167" s="2240"/>
      <c r="DF167" s="2240"/>
      <c r="DG167" s="2240"/>
      <c r="DH167" s="2240"/>
      <c r="DI167" s="2240"/>
      <c r="DJ167" s="2240"/>
      <c r="DK167" s="2240"/>
      <c r="DL167" s="2240"/>
      <c r="DM167" s="2240"/>
    </row>
    <row r="168" spans="2:117">
      <c r="B168" s="3103"/>
      <c r="C168" s="2268"/>
      <c r="D168" s="2240"/>
      <c r="E168" s="2240"/>
      <c r="F168" s="2240"/>
      <c r="G168" s="2240"/>
      <c r="H168" s="2240"/>
      <c r="I168" s="2240"/>
      <c r="J168" s="2240"/>
      <c r="K168" s="2240"/>
      <c r="L168" s="2240"/>
      <c r="M168" s="2240"/>
      <c r="N168" s="2240"/>
      <c r="O168" s="2240"/>
      <c r="P168" s="2240"/>
      <c r="Q168" s="2240"/>
      <c r="R168" s="2240"/>
      <c r="S168" s="2240"/>
      <c r="T168" s="2240"/>
      <c r="U168" s="2240"/>
      <c r="V168" s="2240"/>
      <c r="W168" s="2240"/>
      <c r="X168" s="2240"/>
      <c r="Y168" s="2240"/>
      <c r="Z168" s="2240"/>
      <c r="AA168" s="2240"/>
      <c r="AB168" s="2240"/>
      <c r="AC168" s="2240"/>
      <c r="AD168" s="2240"/>
      <c r="AE168" s="2240"/>
      <c r="AF168" s="2240"/>
      <c r="AG168" s="2240"/>
      <c r="AH168" s="2240"/>
      <c r="AI168" s="2240"/>
      <c r="AJ168" s="2240"/>
      <c r="AK168" s="2240"/>
      <c r="AL168" s="2240"/>
      <c r="AM168" s="2240"/>
      <c r="AN168" s="2240"/>
      <c r="AO168" s="2240"/>
      <c r="AP168" s="2240"/>
      <c r="AQ168" s="2240"/>
      <c r="AR168" s="2240"/>
      <c r="AS168" s="2240"/>
      <c r="AT168" s="2240"/>
      <c r="AU168" s="2240"/>
      <c r="AV168" s="2240"/>
      <c r="AW168" s="2240"/>
      <c r="AX168" s="2240"/>
      <c r="AY168" s="2240"/>
      <c r="AZ168" s="2240"/>
      <c r="BA168" s="2240"/>
      <c r="BB168" s="2240"/>
      <c r="BC168" s="2240"/>
      <c r="BD168" s="2240"/>
      <c r="BE168" s="2240"/>
      <c r="BF168" s="2240"/>
      <c r="BG168" s="2240"/>
      <c r="BH168" s="2240"/>
      <c r="BI168" s="2240"/>
      <c r="BJ168" s="2240"/>
      <c r="BK168" s="2240"/>
      <c r="BL168" s="2240"/>
      <c r="BM168" s="2240"/>
      <c r="BN168" s="2240"/>
      <c r="BO168" s="2240"/>
      <c r="BP168" s="2240"/>
      <c r="BQ168" s="2240"/>
      <c r="BR168" s="2240"/>
      <c r="BS168" s="2240"/>
      <c r="BT168" s="2240"/>
      <c r="BU168" s="2240"/>
      <c r="BV168" s="2240"/>
      <c r="BW168" s="2240"/>
      <c r="BX168" s="2240"/>
      <c r="BY168" s="2240"/>
      <c r="BZ168" s="2240"/>
      <c r="CA168" s="2240"/>
      <c r="CB168" s="2240"/>
      <c r="CC168" s="2240"/>
      <c r="CD168" s="2240"/>
      <c r="CE168" s="2240"/>
      <c r="CF168" s="2240"/>
      <c r="CG168" s="2240"/>
      <c r="CH168" s="2240"/>
      <c r="CI168" s="2240"/>
      <c r="CJ168" s="2240"/>
      <c r="CK168" s="2240"/>
      <c r="CL168" s="2240"/>
      <c r="CM168" s="2240"/>
      <c r="CN168" s="2240"/>
      <c r="CO168" s="2240"/>
      <c r="CP168" s="2240"/>
      <c r="CQ168" s="2240"/>
      <c r="CR168" s="2240"/>
      <c r="CS168" s="2240"/>
      <c r="CT168" s="2240"/>
      <c r="CU168" s="2240"/>
      <c r="CV168" s="2240"/>
      <c r="CW168" s="2240"/>
      <c r="CX168" s="2240"/>
      <c r="CY168" s="2240"/>
      <c r="CZ168" s="2240"/>
      <c r="DA168" s="2240"/>
      <c r="DB168" s="2240"/>
      <c r="DC168" s="2240"/>
      <c r="DD168" s="2240"/>
      <c r="DE168" s="2240"/>
      <c r="DF168" s="2240"/>
      <c r="DG168" s="2240"/>
      <c r="DH168" s="2240"/>
      <c r="DI168" s="2240"/>
      <c r="DJ168" s="2240"/>
      <c r="DK168" s="2240"/>
      <c r="DL168" s="2240"/>
      <c r="DM168" s="2240"/>
    </row>
    <row r="169" spans="2:117">
      <c r="B169" s="3103" t="s">
        <v>2151</v>
      </c>
      <c r="C169" s="2268"/>
      <c r="D169" s="2240"/>
      <c r="E169" s="2240"/>
      <c r="F169" s="2240"/>
      <c r="G169" s="2240"/>
      <c r="H169" s="2240"/>
      <c r="I169" s="2240"/>
      <c r="J169" s="2240"/>
      <c r="K169" s="2240"/>
      <c r="L169" s="2240"/>
      <c r="M169" s="2240"/>
      <c r="N169" s="2240"/>
      <c r="O169" s="2240"/>
      <c r="P169" s="2240"/>
      <c r="Q169" s="2240"/>
      <c r="R169" s="2240"/>
      <c r="S169" s="2240"/>
      <c r="T169" s="2240"/>
      <c r="U169" s="2240"/>
      <c r="V169" s="2240"/>
      <c r="W169" s="2240"/>
      <c r="X169" s="2240"/>
      <c r="Y169" s="2240"/>
      <c r="Z169" s="2240"/>
      <c r="AA169" s="2240"/>
      <c r="AB169" s="2240"/>
      <c r="AC169" s="2240"/>
      <c r="AD169" s="2240"/>
      <c r="AE169" s="2240"/>
      <c r="AF169" s="2240"/>
      <c r="AG169" s="2240"/>
      <c r="AH169" s="2240"/>
      <c r="AI169" s="2240"/>
      <c r="AJ169" s="2240"/>
      <c r="AK169" s="2240"/>
      <c r="AL169" s="2240"/>
      <c r="AM169" s="2240"/>
      <c r="AN169" s="2240"/>
      <c r="AO169" s="2240"/>
      <c r="AP169" s="2240"/>
      <c r="AQ169" s="2240"/>
      <c r="AR169" s="2240"/>
      <c r="AS169" s="2240"/>
      <c r="AT169" s="2240"/>
      <c r="AU169" s="2240"/>
      <c r="AV169" s="2240"/>
      <c r="AW169" s="2240"/>
      <c r="AX169" s="2240"/>
      <c r="AY169" s="2240"/>
      <c r="AZ169" s="2240"/>
      <c r="BA169" s="2240"/>
      <c r="BB169" s="2240"/>
      <c r="BC169" s="2240"/>
      <c r="BD169" s="2240"/>
      <c r="BE169" s="2240"/>
      <c r="BF169" s="2240"/>
      <c r="BG169" s="2240"/>
      <c r="BH169" s="2240"/>
      <c r="BI169" s="2240"/>
      <c r="BJ169" s="2240"/>
      <c r="BK169" s="2240"/>
      <c r="BL169" s="2240"/>
      <c r="BM169" s="2240"/>
      <c r="BN169" s="2240"/>
      <c r="BO169" s="2240"/>
      <c r="BP169" s="2240"/>
      <c r="BQ169" s="2240"/>
      <c r="BR169" s="2240"/>
      <c r="BS169" s="2240"/>
      <c r="BT169" s="2240"/>
      <c r="BU169" s="2240"/>
      <c r="BV169" s="2240"/>
      <c r="BW169" s="2240"/>
      <c r="BX169" s="2240"/>
      <c r="BY169" s="2240"/>
      <c r="BZ169" s="2240"/>
      <c r="CA169" s="2240"/>
      <c r="CB169" s="2240"/>
      <c r="CC169" s="2240"/>
      <c r="CD169" s="2240"/>
      <c r="CE169" s="2240"/>
      <c r="CF169" s="2240"/>
      <c r="CG169" s="2240"/>
      <c r="CH169" s="2240"/>
      <c r="CI169" s="2240"/>
      <c r="CJ169" s="2240"/>
      <c r="CK169" s="2240"/>
      <c r="CL169" s="2240"/>
      <c r="CM169" s="2240"/>
      <c r="CN169" s="2240"/>
      <c r="CO169" s="2240"/>
      <c r="CP169" s="2240"/>
      <c r="CQ169" s="2240"/>
      <c r="CR169" s="2240"/>
      <c r="CS169" s="2240"/>
      <c r="CT169" s="2240"/>
      <c r="CU169" s="2240"/>
      <c r="CV169" s="2240"/>
      <c r="CW169" s="2240"/>
      <c r="CX169" s="2240"/>
      <c r="CY169" s="2240"/>
      <c r="CZ169" s="2240"/>
      <c r="DA169" s="2240"/>
      <c r="DB169" s="2240"/>
      <c r="DC169" s="2240"/>
      <c r="DD169" s="2240"/>
      <c r="DE169" s="2240"/>
      <c r="DF169" s="2240"/>
      <c r="DG169" s="2240"/>
      <c r="DH169" s="2240"/>
      <c r="DI169" s="2240"/>
      <c r="DJ169" s="2240"/>
      <c r="DK169" s="2240"/>
      <c r="DL169" s="2240"/>
      <c r="DM169" s="2240"/>
    </row>
    <row r="170" spans="2:117">
      <c r="B170" s="3103" t="s">
        <v>2152</v>
      </c>
      <c r="C170" s="2268" t="s">
        <v>2023</v>
      </c>
      <c r="D170" s="2240"/>
      <c r="E170" s="2240"/>
      <c r="F170" s="2240"/>
      <c r="G170" s="2240"/>
      <c r="H170" s="2240"/>
      <c r="I170" s="2240"/>
      <c r="J170" s="2240"/>
      <c r="K170" s="2240"/>
      <c r="L170" s="2240"/>
      <c r="M170" s="2240"/>
      <c r="N170" s="2240"/>
      <c r="O170" s="2240"/>
      <c r="P170" s="2240"/>
      <c r="Q170" s="2240"/>
      <c r="R170" s="2240"/>
      <c r="S170" s="2240"/>
      <c r="T170" s="2240"/>
      <c r="U170" s="2240"/>
      <c r="V170" s="2240"/>
      <c r="W170" s="2240"/>
      <c r="X170" s="2240"/>
      <c r="Y170" s="2240"/>
      <c r="Z170" s="2240"/>
      <c r="AA170" s="2240"/>
      <c r="AB170" s="2240"/>
      <c r="AC170" s="2240"/>
      <c r="AD170" s="2240"/>
      <c r="AE170" s="2240"/>
      <c r="AF170" s="2240"/>
      <c r="AG170" s="2240"/>
      <c r="AH170" s="2240"/>
      <c r="AI170" s="2240"/>
      <c r="AJ170" s="2240"/>
      <c r="AK170" s="2240"/>
      <c r="AL170" s="2240"/>
      <c r="AM170" s="2240"/>
      <c r="AN170" s="2240"/>
      <c r="AO170" s="2240"/>
      <c r="AP170" s="2240"/>
      <c r="AQ170" s="2240"/>
      <c r="AR170" s="2240"/>
      <c r="AS170" s="2240"/>
      <c r="AT170" s="2240"/>
      <c r="AU170" s="2240"/>
      <c r="AV170" s="2240"/>
      <c r="AW170" s="2240"/>
      <c r="AX170" s="2240"/>
      <c r="AY170" s="2240"/>
      <c r="AZ170" s="2240"/>
      <c r="BA170" s="2240"/>
      <c r="BB170" s="2240"/>
      <c r="BC170" s="2240"/>
      <c r="BD170" s="2240"/>
      <c r="BE170" s="2240"/>
      <c r="BF170" s="2240"/>
      <c r="BG170" s="2240"/>
      <c r="BH170" s="2240"/>
      <c r="BI170" s="2240"/>
      <c r="BJ170" s="2240"/>
      <c r="BK170" s="2240"/>
      <c r="BL170" s="2240"/>
      <c r="BM170" s="2240"/>
      <c r="BN170" s="2240"/>
      <c r="BO170" s="2240"/>
      <c r="BP170" s="2240"/>
      <c r="BQ170" s="2240"/>
      <c r="BR170" s="2240"/>
      <c r="BS170" s="2240"/>
      <c r="BT170" s="2240"/>
      <c r="BU170" s="2240"/>
      <c r="BV170" s="2240"/>
      <c r="BW170" s="2240"/>
      <c r="BX170" s="2240"/>
      <c r="BY170" s="2240"/>
      <c r="BZ170" s="2240"/>
      <c r="CA170" s="2240"/>
      <c r="CB170" s="2240"/>
      <c r="CC170" s="2240"/>
      <c r="CD170" s="2240"/>
      <c r="CE170" s="2240"/>
      <c r="CF170" s="2240"/>
      <c r="CG170" s="2240"/>
      <c r="CH170" s="2240"/>
      <c r="CI170" s="2240"/>
      <c r="CJ170" s="2240"/>
      <c r="CK170" s="2240"/>
      <c r="CL170" s="2240"/>
      <c r="CM170" s="2240"/>
      <c r="CN170" s="2240"/>
      <c r="CO170" s="2240"/>
      <c r="CP170" s="2240"/>
      <c r="CQ170" s="2240"/>
      <c r="CR170" s="2240"/>
      <c r="CS170" s="2240"/>
      <c r="CT170" s="2240"/>
      <c r="CU170" s="2240"/>
      <c r="CV170" s="2240"/>
      <c r="CW170" s="2240"/>
      <c r="CX170" s="2240"/>
      <c r="CY170" s="2240"/>
      <c r="CZ170" s="2240"/>
      <c r="DA170" s="2240"/>
      <c r="DB170" s="2240"/>
      <c r="DC170" s="2240"/>
      <c r="DD170" s="2240"/>
      <c r="DE170" s="2240"/>
      <c r="DF170" s="2240"/>
      <c r="DG170" s="2240"/>
      <c r="DH170" s="2240"/>
      <c r="DI170" s="2240"/>
      <c r="DJ170" s="2240"/>
      <c r="DK170" s="2240"/>
      <c r="DL170" s="2240"/>
      <c r="DM170" s="2240"/>
    </row>
    <row r="171" spans="2:117">
      <c r="B171" s="3103" t="s">
        <v>2153</v>
      </c>
      <c r="C171" s="2268" t="s">
        <v>2023</v>
      </c>
      <c r="D171" s="2240"/>
      <c r="E171" s="2240"/>
      <c r="F171" s="2240"/>
      <c r="G171" s="2240"/>
      <c r="H171" s="2240"/>
      <c r="I171" s="2240"/>
      <c r="J171" s="2240"/>
      <c r="K171" s="2240"/>
      <c r="L171" s="2240"/>
      <c r="M171" s="2240"/>
      <c r="N171" s="2240"/>
      <c r="O171" s="2240"/>
      <c r="P171" s="2240"/>
      <c r="Q171" s="2240"/>
      <c r="R171" s="2240"/>
      <c r="S171" s="2240"/>
      <c r="T171" s="2240"/>
      <c r="U171" s="2240"/>
      <c r="V171" s="2240"/>
      <c r="W171" s="2240"/>
      <c r="X171" s="2240"/>
      <c r="Y171" s="2240"/>
      <c r="Z171" s="2240"/>
      <c r="AA171" s="2240"/>
      <c r="AB171" s="2240"/>
      <c r="AC171" s="2240"/>
      <c r="AD171" s="2240"/>
      <c r="AE171" s="2240"/>
      <c r="AF171" s="2240"/>
      <c r="AG171" s="2240"/>
      <c r="AH171" s="2240"/>
      <c r="AI171" s="2240"/>
      <c r="AJ171" s="2240"/>
      <c r="AK171" s="2240"/>
      <c r="AL171" s="2240"/>
      <c r="AM171" s="2240"/>
      <c r="AN171" s="2240"/>
      <c r="AO171" s="2240"/>
      <c r="AP171" s="2240"/>
      <c r="AQ171" s="2240"/>
      <c r="AR171" s="2240"/>
      <c r="AS171" s="2240"/>
      <c r="AT171" s="2240"/>
      <c r="AU171" s="2240"/>
      <c r="AV171" s="2240"/>
      <c r="AW171" s="2240"/>
      <c r="AX171" s="2240"/>
      <c r="AY171" s="2240"/>
      <c r="AZ171" s="2240"/>
      <c r="BA171" s="2240"/>
      <c r="BB171" s="2240"/>
      <c r="BC171" s="2240"/>
      <c r="BD171" s="2240"/>
      <c r="BE171" s="2240"/>
      <c r="BF171" s="2240"/>
      <c r="BG171" s="2240"/>
      <c r="BH171" s="2240"/>
      <c r="BI171" s="2240"/>
      <c r="BJ171" s="2240"/>
      <c r="BK171" s="2240"/>
      <c r="BL171" s="2240"/>
      <c r="BM171" s="2240"/>
      <c r="BN171" s="2240"/>
      <c r="BO171" s="2240"/>
      <c r="BP171" s="2240"/>
      <c r="BQ171" s="2240"/>
      <c r="BR171" s="2240"/>
      <c r="BS171" s="2240"/>
      <c r="BT171" s="2240"/>
      <c r="BU171" s="2240"/>
      <c r="BV171" s="2240"/>
      <c r="BW171" s="2240"/>
      <c r="BX171" s="2240"/>
      <c r="BY171" s="2240"/>
      <c r="BZ171" s="2240"/>
      <c r="CA171" s="2240"/>
      <c r="CB171" s="2240"/>
      <c r="CC171" s="2240"/>
      <c r="CD171" s="2240"/>
      <c r="CE171" s="2240"/>
      <c r="CF171" s="2240"/>
      <c r="CG171" s="2240"/>
      <c r="CH171" s="2240"/>
      <c r="CI171" s="2240"/>
      <c r="CJ171" s="2240"/>
      <c r="CK171" s="2240"/>
      <c r="CL171" s="2240"/>
      <c r="CM171" s="2240"/>
      <c r="CN171" s="2240"/>
      <c r="CO171" s="2240"/>
      <c r="CP171" s="2240"/>
      <c r="CQ171" s="2240"/>
      <c r="CR171" s="2240"/>
      <c r="CS171" s="2240"/>
      <c r="CT171" s="2240"/>
      <c r="CU171" s="2240"/>
      <c r="CV171" s="2240"/>
      <c r="CW171" s="2240"/>
      <c r="CX171" s="2240"/>
      <c r="CY171" s="2240"/>
      <c r="CZ171" s="2240"/>
      <c r="DA171" s="2240"/>
      <c r="DB171" s="2240"/>
      <c r="DC171" s="2240"/>
      <c r="DD171" s="2240"/>
      <c r="DE171" s="2240"/>
      <c r="DF171" s="2240"/>
      <c r="DG171" s="2240"/>
      <c r="DH171" s="2240"/>
      <c r="DI171" s="2240"/>
      <c r="DJ171" s="2240"/>
      <c r="DK171" s="2240"/>
      <c r="DL171" s="2240"/>
      <c r="DM171" s="2240"/>
    </row>
    <row r="172" spans="2:117">
      <c r="B172" s="3103" t="s">
        <v>2154</v>
      </c>
      <c r="C172" s="2268" t="s">
        <v>2023</v>
      </c>
      <c r="D172" s="2240"/>
      <c r="E172" s="2240"/>
      <c r="F172" s="2240"/>
      <c r="G172" s="2240"/>
      <c r="H172" s="2240"/>
      <c r="I172" s="2240"/>
      <c r="J172" s="2240"/>
      <c r="K172" s="2240"/>
      <c r="L172" s="2240"/>
      <c r="M172" s="2240"/>
      <c r="N172" s="2240"/>
      <c r="O172" s="2240"/>
      <c r="P172" s="2240"/>
      <c r="Q172" s="2240"/>
      <c r="R172" s="2240"/>
      <c r="S172" s="2240"/>
      <c r="T172" s="2240"/>
      <c r="U172" s="2240"/>
      <c r="V172" s="2240"/>
      <c r="W172" s="2240"/>
      <c r="X172" s="2240"/>
      <c r="Y172" s="2240"/>
      <c r="Z172" s="2240"/>
      <c r="AA172" s="2240"/>
      <c r="AB172" s="2240"/>
      <c r="AC172" s="2240"/>
      <c r="AD172" s="2240"/>
      <c r="AE172" s="2240"/>
      <c r="AF172" s="2240"/>
      <c r="AG172" s="2240"/>
      <c r="AH172" s="2240"/>
      <c r="AI172" s="2240"/>
      <c r="AJ172" s="2240"/>
      <c r="AK172" s="2240"/>
      <c r="AL172" s="2240"/>
      <c r="AM172" s="2240"/>
      <c r="AN172" s="2240"/>
      <c r="AO172" s="2240"/>
      <c r="AP172" s="2240"/>
      <c r="AQ172" s="2240"/>
      <c r="AR172" s="2240"/>
      <c r="AS172" s="2240"/>
      <c r="AT172" s="2240"/>
      <c r="AU172" s="2240"/>
      <c r="AV172" s="2240"/>
      <c r="AW172" s="2240"/>
      <c r="AX172" s="2240"/>
      <c r="AY172" s="2240"/>
      <c r="AZ172" s="2240"/>
      <c r="BA172" s="2240"/>
      <c r="BB172" s="2240"/>
      <c r="BC172" s="2240"/>
      <c r="BD172" s="2240"/>
      <c r="BE172" s="2240"/>
      <c r="BF172" s="2240"/>
      <c r="BG172" s="2240"/>
      <c r="BH172" s="2240"/>
      <c r="BI172" s="2240"/>
      <c r="BJ172" s="2240"/>
      <c r="BK172" s="2240"/>
      <c r="BL172" s="2240"/>
      <c r="BM172" s="2240"/>
      <c r="BN172" s="2240"/>
      <c r="BO172" s="2240"/>
      <c r="BP172" s="2240"/>
      <c r="BQ172" s="2240"/>
      <c r="BR172" s="2240"/>
      <c r="BS172" s="2240"/>
      <c r="BT172" s="2240"/>
      <c r="BU172" s="2240"/>
      <c r="BV172" s="2240"/>
      <c r="BW172" s="2240"/>
      <c r="BX172" s="2240"/>
      <c r="BY172" s="2240"/>
      <c r="BZ172" s="2240"/>
      <c r="CA172" s="2240"/>
      <c r="CB172" s="2240"/>
      <c r="CC172" s="2240"/>
      <c r="CD172" s="2240"/>
      <c r="CE172" s="2240"/>
      <c r="CF172" s="2240"/>
      <c r="CG172" s="2240"/>
      <c r="CH172" s="2240"/>
      <c r="CI172" s="2240"/>
      <c r="CJ172" s="2240"/>
      <c r="CK172" s="2240"/>
      <c r="CL172" s="2240"/>
      <c r="CM172" s="2240"/>
      <c r="CN172" s="2240"/>
      <c r="CO172" s="2240"/>
      <c r="CP172" s="2240"/>
      <c r="CQ172" s="2240"/>
      <c r="CR172" s="2240"/>
      <c r="CS172" s="2240"/>
      <c r="CT172" s="2240"/>
      <c r="CU172" s="2240"/>
      <c r="CV172" s="2240"/>
      <c r="CW172" s="2240"/>
      <c r="CX172" s="2240"/>
      <c r="CY172" s="2240"/>
      <c r="CZ172" s="2240"/>
      <c r="DA172" s="2240"/>
      <c r="DB172" s="2240"/>
      <c r="DC172" s="2240"/>
      <c r="DD172" s="2240"/>
      <c r="DE172" s="2240"/>
      <c r="DF172" s="2240"/>
      <c r="DG172" s="2240"/>
      <c r="DH172" s="2240"/>
      <c r="DI172" s="2240"/>
      <c r="DJ172" s="2240"/>
      <c r="DK172" s="2240"/>
      <c r="DL172" s="2240"/>
      <c r="DM172" s="2240"/>
    </row>
    <row r="173" spans="2:117">
      <c r="B173" s="3103" t="s">
        <v>2155</v>
      </c>
      <c r="C173" s="2268" t="s">
        <v>2023</v>
      </c>
      <c r="D173" s="2240"/>
      <c r="E173" s="2240"/>
      <c r="F173" s="2240"/>
      <c r="G173" s="2240"/>
      <c r="H173" s="2240"/>
      <c r="I173" s="2240"/>
      <c r="J173" s="2240"/>
      <c r="K173" s="2240"/>
      <c r="L173" s="2240"/>
      <c r="M173" s="2240"/>
      <c r="N173" s="2240"/>
      <c r="O173" s="2240"/>
      <c r="P173" s="2240"/>
      <c r="Q173" s="2240"/>
      <c r="R173" s="2240"/>
      <c r="S173" s="2240"/>
      <c r="T173" s="2240"/>
      <c r="U173" s="2240"/>
      <c r="V173" s="2240"/>
      <c r="W173" s="2240"/>
      <c r="X173" s="2240"/>
      <c r="Y173" s="2240"/>
      <c r="Z173" s="2240"/>
      <c r="AA173" s="2240"/>
      <c r="AB173" s="2240"/>
      <c r="AC173" s="2240"/>
      <c r="AD173" s="2240"/>
      <c r="AE173" s="2240"/>
      <c r="AF173" s="2240"/>
      <c r="AG173" s="2240"/>
      <c r="AH173" s="2240"/>
      <c r="AI173" s="2240"/>
      <c r="AJ173" s="2240"/>
      <c r="AK173" s="2240"/>
      <c r="AL173" s="2240"/>
      <c r="AM173" s="2240"/>
      <c r="AN173" s="2240"/>
      <c r="AO173" s="2240"/>
      <c r="AP173" s="2240"/>
      <c r="AQ173" s="2240"/>
      <c r="AR173" s="2240"/>
      <c r="AS173" s="2240"/>
      <c r="AT173" s="2240"/>
      <c r="AU173" s="2240"/>
      <c r="AV173" s="2240"/>
      <c r="AW173" s="2240"/>
      <c r="AX173" s="2240"/>
      <c r="AY173" s="2240"/>
      <c r="AZ173" s="2240"/>
      <c r="BA173" s="2240"/>
      <c r="BB173" s="2240"/>
      <c r="BC173" s="2240"/>
      <c r="BD173" s="2240"/>
      <c r="BE173" s="2240"/>
      <c r="BF173" s="2240"/>
      <c r="BG173" s="2240"/>
      <c r="BH173" s="2240"/>
      <c r="BI173" s="2240"/>
      <c r="BJ173" s="2240"/>
      <c r="BK173" s="2240"/>
      <c r="BL173" s="2240"/>
      <c r="BM173" s="2240"/>
      <c r="BN173" s="2240"/>
      <c r="BO173" s="2240"/>
      <c r="BP173" s="2240"/>
      <c r="BQ173" s="2240"/>
      <c r="BR173" s="2240"/>
      <c r="BS173" s="2240"/>
      <c r="BT173" s="2240"/>
      <c r="BU173" s="2240"/>
      <c r="BV173" s="2240"/>
      <c r="BW173" s="2240"/>
      <c r="BX173" s="2240"/>
      <c r="BY173" s="2240"/>
      <c r="BZ173" s="2240"/>
      <c r="CA173" s="2240"/>
      <c r="CB173" s="2240"/>
      <c r="CC173" s="2240"/>
      <c r="CD173" s="2240"/>
      <c r="CE173" s="2240"/>
      <c r="CF173" s="2240"/>
      <c r="CG173" s="2240"/>
      <c r="CH173" s="2240"/>
      <c r="CI173" s="2240"/>
      <c r="CJ173" s="2240"/>
      <c r="CK173" s="2240"/>
      <c r="CL173" s="2240"/>
      <c r="CM173" s="2240"/>
      <c r="CN173" s="2240"/>
      <c r="CO173" s="2240"/>
      <c r="CP173" s="2240"/>
      <c r="CQ173" s="2240"/>
      <c r="CR173" s="2240"/>
      <c r="CS173" s="2240"/>
      <c r="CT173" s="2240"/>
      <c r="CU173" s="2240"/>
      <c r="CV173" s="2240"/>
      <c r="CW173" s="2240"/>
      <c r="CX173" s="2240"/>
      <c r="CY173" s="2240"/>
      <c r="CZ173" s="2240"/>
      <c r="DA173" s="2240"/>
      <c r="DB173" s="2240"/>
      <c r="DC173" s="2240"/>
      <c r="DD173" s="2240"/>
      <c r="DE173" s="2240"/>
      <c r="DF173" s="2240"/>
      <c r="DG173" s="2240"/>
      <c r="DH173" s="2240"/>
      <c r="DI173" s="2240"/>
      <c r="DJ173" s="2240"/>
      <c r="DK173" s="2240"/>
      <c r="DL173" s="2240"/>
      <c r="DM173" s="2240"/>
    </row>
    <row r="174" spans="2:117">
      <c r="B174" s="3103" t="s">
        <v>2156</v>
      </c>
      <c r="C174" s="2268" t="s">
        <v>2023</v>
      </c>
      <c r="D174" s="2240"/>
      <c r="E174" s="2240"/>
      <c r="F174" s="2240"/>
      <c r="G174" s="2240"/>
      <c r="H174" s="2240"/>
      <c r="I174" s="2240"/>
      <c r="J174" s="2240"/>
      <c r="K174" s="2240"/>
      <c r="L174" s="2240"/>
      <c r="M174" s="2240"/>
      <c r="N174" s="2240"/>
      <c r="O174" s="2240"/>
      <c r="P174" s="2240"/>
      <c r="Q174" s="2240"/>
      <c r="R174" s="2240"/>
      <c r="S174" s="2240"/>
      <c r="T174" s="2240"/>
      <c r="U174" s="2240"/>
      <c r="V174" s="2240"/>
      <c r="W174" s="2240"/>
      <c r="X174" s="2240"/>
      <c r="Y174" s="2240"/>
      <c r="Z174" s="2240"/>
      <c r="AA174" s="2240"/>
      <c r="AB174" s="2240"/>
      <c r="AC174" s="2240"/>
      <c r="AD174" s="2240"/>
      <c r="AE174" s="2240"/>
      <c r="AF174" s="2240"/>
      <c r="AG174" s="2240"/>
      <c r="AH174" s="2240"/>
      <c r="AI174" s="2240"/>
      <c r="AJ174" s="2240"/>
      <c r="AK174" s="2240"/>
      <c r="AL174" s="2240"/>
      <c r="AM174" s="2240"/>
      <c r="AN174" s="2240"/>
      <c r="AO174" s="2240"/>
      <c r="AP174" s="2240"/>
      <c r="AQ174" s="2240"/>
      <c r="AR174" s="2240"/>
      <c r="AS174" s="2240"/>
      <c r="AT174" s="2240"/>
      <c r="AU174" s="2240"/>
      <c r="AV174" s="2240"/>
      <c r="AW174" s="2240"/>
      <c r="AX174" s="2240"/>
      <c r="AY174" s="2240"/>
      <c r="AZ174" s="2240"/>
      <c r="BA174" s="2240"/>
      <c r="BB174" s="2240"/>
      <c r="BC174" s="2240"/>
      <c r="BD174" s="2240"/>
      <c r="BE174" s="2240"/>
      <c r="BF174" s="2240"/>
      <c r="BG174" s="2240"/>
      <c r="BH174" s="2240"/>
      <c r="BI174" s="2240"/>
      <c r="BJ174" s="2240"/>
      <c r="BK174" s="2240"/>
      <c r="BL174" s="2240"/>
      <c r="BM174" s="2240"/>
      <c r="BN174" s="2240"/>
      <c r="BO174" s="2240"/>
      <c r="BP174" s="2240"/>
      <c r="BQ174" s="2240"/>
      <c r="BR174" s="2240"/>
      <c r="BS174" s="2240"/>
      <c r="BT174" s="2240"/>
      <c r="BU174" s="2240"/>
      <c r="BV174" s="2240"/>
      <c r="BW174" s="2240"/>
      <c r="BX174" s="2240"/>
      <c r="BY174" s="2240"/>
      <c r="BZ174" s="2240"/>
      <c r="CA174" s="2240"/>
      <c r="CB174" s="2240"/>
      <c r="CC174" s="2240"/>
      <c r="CD174" s="2240"/>
      <c r="CE174" s="2240"/>
      <c r="CF174" s="2240"/>
      <c r="CG174" s="2240"/>
      <c r="CH174" s="2240"/>
      <c r="CI174" s="2240"/>
      <c r="CJ174" s="2240"/>
      <c r="CK174" s="2240"/>
      <c r="CL174" s="2240"/>
      <c r="CM174" s="2240"/>
      <c r="CN174" s="2240"/>
      <c r="CO174" s="2240"/>
      <c r="CP174" s="2240"/>
      <c r="CQ174" s="2240"/>
      <c r="CR174" s="2240"/>
      <c r="CS174" s="2240"/>
      <c r="CT174" s="2240"/>
      <c r="CU174" s="2240"/>
      <c r="CV174" s="2240"/>
      <c r="CW174" s="2240"/>
      <c r="CX174" s="2240"/>
      <c r="CY174" s="2240"/>
      <c r="CZ174" s="2240"/>
      <c r="DA174" s="2240"/>
      <c r="DB174" s="2240"/>
      <c r="DC174" s="2240"/>
      <c r="DD174" s="2240"/>
      <c r="DE174" s="2240"/>
      <c r="DF174" s="2240"/>
      <c r="DG174" s="2240"/>
      <c r="DH174" s="2240"/>
      <c r="DI174" s="2240"/>
      <c r="DJ174" s="2240"/>
      <c r="DK174" s="2240"/>
      <c r="DL174" s="2240"/>
      <c r="DM174" s="2240"/>
    </row>
    <row r="175" spans="2:117">
      <c r="B175" s="3103" t="s">
        <v>2157</v>
      </c>
      <c r="C175" s="2268" t="s">
        <v>2023</v>
      </c>
      <c r="D175" s="2240"/>
      <c r="E175" s="2240"/>
      <c r="F175" s="2240"/>
      <c r="G175" s="2240"/>
      <c r="H175" s="2240"/>
      <c r="I175" s="2240"/>
      <c r="J175" s="2240"/>
      <c r="K175" s="2240"/>
      <c r="L175" s="2240"/>
      <c r="M175" s="2240"/>
      <c r="N175" s="2240"/>
      <c r="O175" s="2240"/>
      <c r="P175" s="2240"/>
      <c r="Q175" s="2240"/>
      <c r="R175" s="2240"/>
      <c r="S175" s="2240"/>
      <c r="T175" s="2240"/>
      <c r="U175" s="2240"/>
      <c r="V175" s="2240"/>
      <c r="W175" s="2240"/>
      <c r="X175" s="2240"/>
      <c r="Y175" s="2240"/>
      <c r="Z175" s="2240"/>
      <c r="AA175" s="2240"/>
      <c r="AB175" s="2240"/>
      <c r="AC175" s="2240"/>
      <c r="AD175" s="2240"/>
      <c r="AE175" s="2240"/>
      <c r="AF175" s="2240"/>
      <c r="AG175" s="2240"/>
      <c r="AH175" s="2240"/>
      <c r="AI175" s="2240"/>
      <c r="AJ175" s="2240"/>
      <c r="AK175" s="2240"/>
      <c r="AL175" s="2240"/>
      <c r="AM175" s="2240"/>
      <c r="AN175" s="2240"/>
      <c r="AO175" s="2240"/>
      <c r="AP175" s="2240"/>
      <c r="AQ175" s="2240"/>
      <c r="AR175" s="2240"/>
      <c r="AS175" s="2240"/>
      <c r="AT175" s="2240"/>
      <c r="AU175" s="2240"/>
      <c r="AV175" s="2240"/>
      <c r="AW175" s="2240"/>
      <c r="AX175" s="2240"/>
      <c r="AY175" s="2240"/>
      <c r="AZ175" s="2240"/>
      <c r="BA175" s="2240"/>
      <c r="BB175" s="2240"/>
      <c r="BC175" s="2240"/>
      <c r="BD175" s="2240"/>
      <c r="BE175" s="2240"/>
      <c r="BF175" s="2240"/>
      <c r="BG175" s="2240"/>
      <c r="BH175" s="2240"/>
      <c r="BI175" s="2240"/>
      <c r="BJ175" s="2240"/>
      <c r="BK175" s="2240"/>
      <c r="BL175" s="2240"/>
      <c r="BM175" s="2240"/>
      <c r="BN175" s="2240"/>
      <c r="BO175" s="2240"/>
      <c r="BP175" s="2240"/>
      <c r="BQ175" s="2240"/>
      <c r="BR175" s="2240"/>
      <c r="BS175" s="2240"/>
      <c r="BT175" s="2240"/>
      <c r="BU175" s="2240"/>
      <c r="BV175" s="2240"/>
      <c r="BW175" s="2240"/>
      <c r="BX175" s="2240"/>
      <c r="BY175" s="2240"/>
      <c r="BZ175" s="2240"/>
      <c r="CA175" s="2240"/>
      <c r="CB175" s="2240"/>
      <c r="CC175" s="2240"/>
      <c r="CD175" s="2240"/>
      <c r="CE175" s="2240"/>
      <c r="CF175" s="2240"/>
      <c r="CG175" s="2240"/>
      <c r="CH175" s="2240"/>
      <c r="CI175" s="2240"/>
      <c r="CJ175" s="2240"/>
      <c r="CK175" s="2240"/>
      <c r="CL175" s="2240"/>
      <c r="CM175" s="2240"/>
      <c r="CN175" s="2240"/>
      <c r="CO175" s="2240"/>
      <c r="CP175" s="2240"/>
      <c r="CQ175" s="2240"/>
      <c r="CR175" s="2240"/>
      <c r="CS175" s="2240"/>
      <c r="CT175" s="2240"/>
      <c r="CU175" s="2240"/>
      <c r="CV175" s="2240"/>
      <c r="CW175" s="2240"/>
      <c r="CX175" s="2240"/>
      <c r="CY175" s="2240"/>
      <c r="CZ175" s="2240"/>
      <c r="DA175" s="2240"/>
      <c r="DB175" s="2240"/>
      <c r="DC175" s="2240"/>
      <c r="DD175" s="2240"/>
      <c r="DE175" s="2240"/>
      <c r="DF175" s="2240"/>
      <c r="DG175" s="2240"/>
      <c r="DH175" s="2240"/>
      <c r="DI175" s="2240"/>
      <c r="DJ175" s="2240"/>
      <c r="DK175" s="2240"/>
      <c r="DL175" s="2240"/>
      <c r="DM175" s="2240"/>
    </row>
    <row r="176" spans="2:117">
      <c r="B176" s="3103" t="s">
        <v>2158</v>
      </c>
      <c r="C176" s="2268" t="s">
        <v>2023</v>
      </c>
      <c r="D176" s="2240"/>
      <c r="E176" s="2240"/>
      <c r="F176" s="2240"/>
      <c r="G176" s="2240"/>
      <c r="H176" s="2240"/>
      <c r="I176" s="2240"/>
      <c r="J176" s="2240"/>
      <c r="K176" s="2240"/>
      <c r="L176" s="2240"/>
      <c r="M176" s="2240"/>
      <c r="N176" s="2240"/>
      <c r="O176" s="2240"/>
      <c r="P176" s="2240"/>
      <c r="Q176" s="2240"/>
      <c r="R176" s="2240"/>
      <c r="S176" s="2240"/>
      <c r="T176" s="2240"/>
      <c r="U176" s="2240"/>
      <c r="V176" s="2240"/>
      <c r="W176" s="2240"/>
      <c r="X176" s="2240"/>
      <c r="Y176" s="2240"/>
      <c r="Z176" s="2240"/>
      <c r="AA176" s="2240"/>
      <c r="AB176" s="2240"/>
      <c r="AC176" s="2240"/>
      <c r="AD176" s="2240"/>
      <c r="AE176" s="2240"/>
      <c r="AF176" s="2240"/>
      <c r="AG176" s="2240"/>
      <c r="AH176" s="2240"/>
      <c r="AI176" s="2240"/>
      <c r="AJ176" s="2240"/>
      <c r="AK176" s="2240"/>
      <c r="AL176" s="2240"/>
      <c r="AM176" s="2240"/>
      <c r="AN176" s="2240"/>
      <c r="AO176" s="2240"/>
      <c r="AP176" s="2240"/>
      <c r="AQ176" s="2240"/>
      <c r="AR176" s="2240"/>
      <c r="AS176" s="2240"/>
      <c r="AT176" s="2240"/>
      <c r="AU176" s="2240"/>
      <c r="AV176" s="2240"/>
      <c r="AW176" s="2240"/>
      <c r="AX176" s="2240"/>
      <c r="AY176" s="2240"/>
      <c r="AZ176" s="2240"/>
      <c r="BA176" s="2240"/>
      <c r="BB176" s="2240"/>
      <c r="BC176" s="2240"/>
      <c r="BD176" s="2240"/>
      <c r="BE176" s="2240"/>
      <c r="BF176" s="2240"/>
      <c r="BG176" s="2240"/>
      <c r="BH176" s="2240"/>
      <c r="BI176" s="2240"/>
      <c r="BJ176" s="2240"/>
      <c r="BK176" s="2240"/>
      <c r="BL176" s="2240"/>
      <c r="BM176" s="2240"/>
      <c r="BN176" s="2240"/>
      <c r="BO176" s="2240"/>
      <c r="BP176" s="2240"/>
      <c r="BQ176" s="2240"/>
      <c r="BR176" s="2240"/>
      <c r="BS176" s="2240"/>
      <c r="BT176" s="2240"/>
      <c r="BU176" s="2240"/>
      <c r="BV176" s="2240"/>
      <c r="BW176" s="2240"/>
      <c r="BX176" s="2240"/>
      <c r="BY176" s="2240"/>
      <c r="BZ176" s="2240"/>
      <c r="CA176" s="2240"/>
      <c r="CB176" s="2240"/>
      <c r="CC176" s="2240"/>
      <c r="CD176" s="2240"/>
      <c r="CE176" s="2240"/>
      <c r="CF176" s="2240"/>
      <c r="CG176" s="2240"/>
      <c r="CH176" s="2240"/>
      <c r="CI176" s="2240"/>
      <c r="CJ176" s="2240"/>
      <c r="CK176" s="2240"/>
      <c r="CL176" s="2240"/>
      <c r="CM176" s="2240"/>
      <c r="CN176" s="2240"/>
      <c r="CO176" s="2240"/>
      <c r="CP176" s="2240"/>
      <c r="CQ176" s="2240"/>
      <c r="CR176" s="2240"/>
      <c r="CS176" s="2240"/>
      <c r="CT176" s="2240"/>
      <c r="CU176" s="2240"/>
      <c r="CV176" s="2240"/>
      <c r="CW176" s="2240"/>
      <c r="CX176" s="2240"/>
      <c r="CY176" s="2240"/>
      <c r="CZ176" s="2240"/>
      <c r="DA176" s="2240"/>
      <c r="DB176" s="2240"/>
      <c r="DC176" s="2240"/>
      <c r="DD176" s="2240"/>
      <c r="DE176" s="2240"/>
      <c r="DF176" s="2240"/>
      <c r="DG176" s="2240"/>
      <c r="DH176" s="2240"/>
      <c r="DI176" s="2240"/>
      <c r="DJ176" s="2240"/>
      <c r="DK176" s="2240"/>
      <c r="DL176" s="2240"/>
      <c r="DM176" s="2240"/>
    </row>
    <row r="177" spans="2:117">
      <c r="B177" s="3103" t="s">
        <v>2159</v>
      </c>
      <c r="C177" s="2268" t="s">
        <v>2023</v>
      </c>
      <c r="D177" s="2240"/>
      <c r="E177" s="2240"/>
      <c r="F177" s="2240"/>
      <c r="G177" s="2240"/>
      <c r="H177" s="2240"/>
      <c r="I177" s="2240"/>
      <c r="J177" s="2240"/>
      <c r="K177" s="2240"/>
      <c r="L177" s="2240"/>
      <c r="M177" s="2240"/>
      <c r="N177" s="2240"/>
      <c r="O177" s="2240"/>
      <c r="P177" s="2240"/>
      <c r="Q177" s="2240"/>
      <c r="R177" s="2240"/>
      <c r="S177" s="2240"/>
      <c r="T177" s="2240"/>
      <c r="U177" s="2240"/>
      <c r="V177" s="2240"/>
      <c r="W177" s="2240"/>
      <c r="X177" s="2240"/>
      <c r="Y177" s="2240"/>
      <c r="Z177" s="2240"/>
      <c r="AA177" s="2240"/>
      <c r="AB177" s="2240"/>
      <c r="AC177" s="2240"/>
      <c r="AD177" s="2240"/>
      <c r="AE177" s="2240"/>
      <c r="AF177" s="2240"/>
      <c r="AG177" s="2240"/>
      <c r="AH177" s="2240"/>
      <c r="AI177" s="2240"/>
      <c r="AJ177" s="2240"/>
      <c r="AK177" s="2240"/>
      <c r="AL177" s="2240"/>
      <c r="AM177" s="2240"/>
      <c r="AN177" s="2240"/>
      <c r="AO177" s="2240"/>
      <c r="AP177" s="2240"/>
      <c r="AQ177" s="2240"/>
      <c r="AR177" s="2240"/>
      <c r="AS177" s="2240"/>
      <c r="AT177" s="2240"/>
      <c r="AU177" s="2240"/>
      <c r="AV177" s="2240"/>
      <c r="AW177" s="2240"/>
      <c r="AX177" s="2240"/>
      <c r="AY177" s="2240"/>
      <c r="AZ177" s="2240"/>
      <c r="BA177" s="2240"/>
      <c r="BB177" s="2240"/>
      <c r="BC177" s="2240"/>
      <c r="BD177" s="2240"/>
      <c r="BE177" s="2240"/>
      <c r="BF177" s="2240"/>
      <c r="BG177" s="2240"/>
      <c r="BH177" s="2240"/>
      <c r="BI177" s="2240"/>
      <c r="BJ177" s="2240"/>
      <c r="BK177" s="2240"/>
      <c r="BL177" s="2240"/>
      <c r="BM177" s="2240"/>
      <c r="BN177" s="2240"/>
      <c r="BO177" s="2240"/>
      <c r="BP177" s="2240"/>
      <c r="BQ177" s="2240"/>
      <c r="BR177" s="2240"/>
      <c r="BS177" s="2240"/>
      <c r="BT177" s="2240"/>
      <c r="BU177" s="2240"/>
      <c r="BV177" s="2240"/>
      <c r="BW177" s="2240"/>
      <c r="BX177" s="2240"/>
      <c r="BY177" s="2240"/>
      <c r="BZ177" s="2240"/>
      <c r="CA177" s="2240"/>
      <c r="CB177" s="2240"/>
      <c r="CC177" s="2240"/>
      <c r="CD177" s="2240"/>
      <c r="CE177" s="2240"/>
      <c r="CF177" s="2240"/>
      <c r="CG177" s="2240"/>
      <c r="CH177" s="2240"/>
      <c r="CI177" s="2240"/>
      <c r="CJ177" s="2240"/>
      <c r="CK177" s="2240"/>
      <c r="CL177" s="2240"/>
      <c r="CM177" s="2240"/>
      <c r="CN177" s="2240"/>
      <c r="CO177" s="2240"/>
      <c r="CP177" s="2240"/>
      <c r="CQ177" s="2240"/>
      <c r="CR177" s="2240"/>
      <c r="CS177" s="2240"/>
      <c r="CT177" s="2240"/>
      <c r="CU177" s="2240"/>
      <c r="CV177" s="2240"/>
      <c r="CW177" s="2240"/>
      <c r="CX177" s="2240"/>
      <c r="CY177" s="2240"/>
      <c r="CZ177" s="2240"/>
      <c r="DA177" s="2240"/>
      <c r="DB177" s="2240"/>
      <c r="DC177" s="2240"/>
      <c r="DD177" s="2240"/>
      <c r="DE177" s="2240"/>
      <c r="DF177" s="2240"/>
      <c r="DG177" s="2240"/>
      <c r="DH177" s="2240"/>
      <c r="DI177" s="2240"/>
      <c r="DJ177" s="2240"/>
      <c r="DK177" s="2240"/>
      <c r="DL177" s="2240"/>
      <c r="DM177" s="2240"/>
    </row>
    <row r="178" spans="2:117">
      <c r="B178" s="3103"/>
      <c r="C178" s="2268"/>
      <c r="D178" s="2240"/>
      <c r="E178" s="2240"/>
      <c r="F178" s="2240"/>
      <c r="G178" s="2240"/>
      <c r="H178" s="2240"/>
      <c r="I178" s="2240"/>
      <c r="J178" s="2240"/>
      <c r="K178" s="2240"/>
      <c r="L178" s="2240"/>
      <c r="M178" s="2240"/>
      <c r="N178" s="2240"/>
      <c r="O178" s="2240"/>
      <c r="P178" s="2240"/>
      <c r="Q178" s="2240"/>
      <c r="R178" s="2240"/>
      <c r="S178" s="2240"/>
      <c r="T178" s="2240"/>
      <c r="U178" s="2240"/>
      <c r="V178" s="2240"/>
      <c r="W178" s="2240"/>
      <c r="X178" s="2240"/>
      <c r="Y178" s="2240"/>
      <c r="Z178" s="2240"/>
      <c r="AA178" s="2240"/>
      <c r="AB178" s="2240"/>
      <c r="AC178" s="2240"/>
      <c r="AD178" s="2240"/>
      <c r="AE178" s="2240"/>
      <c r="AF178" s="2240"/>
      <c r="AG178" s="2240"/>
      <c r="AH178" s="2240"/>
      <c r="AI178" s="2240"/>
      <c r="AJ178" s="2240"/>
      <c r="AK178" s="2240"/>
      <c r="AL178" s="2240"/>
      <c r="AM178" s="2240"/>
      <c r="AN178" s="2240"/>
      <c r="AO178" s="2240"/>
      <c r="AP178" s="2240"/>
      <c r="AQ178" s="2240"/>
      <c r="AR178" s="2240"/>
      <c r="AS178" s="2240"/>
      <c r="AT178" s="2240"/>
      <c r="AU178" s="2240"/>
      <c r="AV178" s="2240"/>
      <c r="AW178" s="2240"/>
      <c r="AX178" s="2240"/>
      <c r="AY178" s="2240"/>
      <c r="AZ178" s="2240"/>
      <c r="BA178" s="2240"/>
      <c r="BB178" s="2240"/>
      <c r="BC178" s="2240"/>
      <c r="BD178" s="2240"/>
      <c r="BE178" s="2240"/>
      <c r="BF178" s="2240"/>
      <c r="BG178" s="2240"/>
      <c r="BH178" s="2240"/>
      <c r="BI178" s="2240"/>
      <c r="BJ178" s="2240"/>
      <c r="BK178" s="2240"/>
      <c r="BL178" s="2240"/>
      <c r="BM178" s="2240"/>
      <c r="BN178" s="2240"/>
      <c r="BO178" s="2240"/>
      <c r="BP178" s="2240"/>
      <c r="BQ178" s="2240"/>
      <c r="BR178" s="2240"/>
      <c r="BS178" s="2240"/>
      <c r="BT178" s="2240"/>
      <c r="BU178" s="2240"/>
      <c r="BV178" s="2240"/>
      <c r="BW178" s="2240"/>
      <c r="BX178" s="2240"/>
      <c r="BY178" s="2240"/>
      <c r="BZ178" s="2240"/>
      <c r="CA178" s="2240"/>
      <c r="CB178" s="2240"/>
      <c r="CC178" s="2240"/>
      <c r="CD178" s="2240"/>
      <c r="CE178" s="2240"/>
      <c r="CF178" s="2240"/>
      <c r="CG178" s="2240"/>
      <c r="CH178" s="2240"/>
      <c r="CI178" s="2240"/>
      <c r="CJ178" s="2240"/>
      <c r="CK178" s="2240"/>
      <c r="CL178" s="2240"/>
      <c r="CM178" s="2240"/>
      <c r="CN178" s="2240"/>
      <c r="CO178" s="2240"/>
      <c r="CP178" s="2240"/>
      <c r="CQ178" s="2240"/>
      <c r="CR178" s="2240"/>
      <c r="CS178" s="2240"/>
      <c r="CT178" s="2240"/>
      <c r="CU178" s="2240"/>
      <c r="CV178" s="2240"/>
      <c r="CW178" s="2240"/>
      <c r="CX178" s="2240"/>
      <c r="CY178" s="2240"/>
      <c r="CZ178" s="2240"/>
      <c r="DA178" s="2240"/>
      <c r="DB178" s="2240"/>
      <c r="DC178" s="2240"/>
      <c r="DD178" s="2240"/>
      <c r="DE178" s="2240"/>
      <c r="DF178" s="2240"/>
      <c r="DG178" s="2240"/>
      <c r="DH178" s="2240"/>
      <c r="DI178" s="2240"/>
      <c r="DJ178" s="2240"/>
      <c r="DK178" s="2240"/>
      <c r="DL178" s="2240"/>
      <c r="DM178" s="2240"/>
    </row>
    <row r="179" spans="2:117">
      <c r="B179" s="3103" t="s">
        <v>2160</v>
      </c>
      <c r="C179" s="2268"/>
      <c r="D179" s="2240"/>
      <c r="E179" s="2240"/>
      <c r="F179" s="2240"/>
      <c r="G179" s="2240"/>
      <c r="H179" s="2240"/>
      <c r="I179" s="2240"/>
      <c r="J179" s="2240"/>
      <c r="K179" s="2240"/>
      <c r="L179" s="2240"/>
      <c r="M179" s="2240"/>
      <c r="N179" s="2240"/>
      <c r="O179" s="2240"/>
      <c r="P179" s="2240"/>
      <c r="Q179" s="2240"/>
      <c r="R179" s="2240"/>
      <c r="S179" s="2240"/>
      <c r="T179" s="2240"/>
      <c r="U179" s="2240"/>
      <c r="V179" s="2240"/>
      <c r="W179" s="2240"/>
      <c r="X179" s="2240"/>
      <c r="Y179" s="2240"/>
      <c r="Z179" s="2240"/>
      <c r="AA179" s="2240"/>
      <c r="AB179" s="2240"/>
      <c r="AC179" s="2240"/>
      <c r="AD179" s="2240"/>
      <c r="AE179" s="2240"/>
      <c r="AF179" s="2240"/>
      <c r="AG179" s="2240"/>
      <c r="AH179" s="2240"/>
      <c r="AI179" s="2240"/>
      <c r="AJ179" s="2240"/>
      <c r="AK179" s="2240"/>
      <c r="AL179" s="2240"/>
      <c r="AM179" s="2240"/>
      <c r="AN179" s="2240"/>
      <c r="AO179" s="2240"/>
      <c r="AP179" s="2240"/>
      <c r="AQ179" s="2240"/>
      <c r="AR179" s="2240"/>
      <c r="AS179" s="2240"/>
      <c r="AT179" s="2240"/>
      <c r="AU179" s="2240"/>
      <c r="AV179" s="2240"/>
      <c r="AW179" s="2240"/>
      <c r="AX179" s="2240"/>
      <c r="AY179" s="2240"/>
      <c r="AZ179" s="2240"/>
      <c r="BA179" s="2240"/>
      <c r="BB179" s="2240"/>
      <c r="BC179" s="2240"/>
      <c r="BD179" s="2240"/>
      <c r="BE179" s="2240"/>
      <c r="BF179" s="2240"/>
      <c r="BG179" s="2240"/>
      <c r="BH179" s="2240"/>
      <c r="BI179" s="2240"/>
      <c r="BJ179" s="2240"/>
      <c r="BK179" s="2240"/>
      <c r="BL179" s="2240"/>
      <c r="BM179" s="2240"/>
      <c r="BN179" s="2240"/>
      <c r="BO179" s="2240"/>
      <c r="BP179" s="2240"/>
      <c r="BQ179" s="2240"/>
      <c r="BR179" s="2240"/>
      <c r="BS179" s="2240"/>
      <c r="BT179" s="2240"/>
      <c r="BU179" s="2240"/>
      <c r="BV179" s="2240"/>
      <c r="BW179" s="2240"/>
      <c r="BX179" s="2240"/>
      <c r="BY179" s="2240"/>
      <c r="BZ179" s="2240"/>
      <c r="CA179" s="2240"/>
      <c r="CB179" s="2240"/>
      <c r="CC179" s="2240"/>
      <c r="CD179" s="2240"/>
      <c r="CE179" s="2240"/>
      <c r="CF179" s="2240"/>
      <c r="CG179" s="2240"/>
      <c r="CH179" s="2240"/>
      <c r="CI179" s="2240"/>
      <c r="CJ179" s="2240"/>
      <c r="CK179" s="2240"/>
      <c r="CL179" s="2240"/>
      <c r="CM179" s="2240"/>
      <c r="CN179" s="2240"/>
      <c r="CO179" s="2240"/>
      <c r="CP179" s="2240"/>
      <c r="CQ179" s="2240"/>
      <c r="CR179" s="2240"/>
      <c r="CS179" s="2240"/>
      <c r="CT179" s="2240"/>
      <c r="CU179" s="2240"/>
      <c r="CV179" s="2240"/>
      <c r="CW179" s="2240"/>
      <c r="CX179" s="2240"/>
      <c r="CY179" s="2240"/>
      <c r="CZ179" s="2240"/>
      <c r="DA179" s="2240"/>
      <c r="DB179" s="2240"/>
      <c r="DC179" s="2240"/>
      <c r="DD179" s="2240"/>
      <c r="DE179" s="2240"/>
      <c r="DF179" s="2240"/>
      <c r="DG179" s="2240"/>
      <c r="DH179" s="2240"/>
      <c r="DI179" s="2240"/>
      <c r="DJ179" s="2240"/>
      <c r="DK179" s="2240"/>
      <c r="DL179" s="2240"/>
      <c r="DM179" s="2240"/>
    </row>
    <row r="180" spans="2:117">
      <c r="B180" s="3103" t="s">
        <v>2161</v>
      </c>
      <c r="C180" s="2268" t="s">
        <v>2023</v>
      </c>
      <c r="D180" s="2240"/>
      <c r="E180" s="2240"/>
      <c r="F180" s="2240"/>
      <c r="G180" s="2240"/>
      <c r="H180" s="2240"/>
      <c r="I180" s="2240"/>
      <c r="J180" s="2240"/>
      <c r="K180" s="2240"/>
      <c r="L180" s="2240"/>
      <c r="M180" s="2240"/>
      <c r="N180" s="2240"/>
      <c r="O180" s="2240"/>
      <c r="P180" s="2240"/>
      <c r="Q180" s="2240"/>
      <c r="R180" s="2240"/>
      <c r="S180" s="2240"/>
      <c r="T180" s="2240"/>
      <c r="U180" s="2240"/>
      <c r="V180" s="2240"/>
      <c r="W180" s="2240"/>
      <c r="X180" s="2240"/>
      <c r="Y180" s="2240"/>
      <c r="Z180" s="2240"/>
      <c r="AA180" s="2240"/>
      <c r="AB180" s="2240"/>
      <c r="AC180" s="2240"/>
      <c r="AD180" s="2240"/>
      <c r="AE180" s="2240"/>
      <c r="AF180" s="2240"/>
      <c r="AG180" s="2240"/>
      <c r="AH180" s="2240"/>
      <c r="AI180" s="2240"/>
      <c r="AJ180" s="2240"/>
      <c r="AK180" s="2240"/>
      <c r="AL180" s="2240"/>
      <c r="AM180" s="2240"/>
      <c r="AN180" s="2240"/>
      <c r="AO180" s="2240"/>
      <c r="AP180" s="2240"/>
      <c r="AQ180" s="2240"/>
      <c r="AR180" s="2240"/>
      <c r="AS180" s="2240"/>
      <c r="AT180" s="2240"/>
      <c r="AU180" s="2240"/>
      <c r="AV180" s="2240"/>
      <c r="AW180" s="2240"/>
      <c r="AX180" s="2240"/>
      <c r="AY180" s="2240"/>
      <c r="AZ180" s="2240"/>
      <c r="BA180" s="2240"/>
      <c r="BB180" s="2240"/>
      <c r="BC180" s="2240"/>
      <c r="BD180" s="2240"/>
      <c r="BE180" s="2240"/>
      <c r="BF180" s="2240"/>
      <c r="BG180" s="2240"/>
      <c r="BH180" s="2240"/>
      <c r="BI180" s="2240"/>
      <c r="BJ180" s="2240"/>
      <c r="BK180" s="2240"/>
      <c r="BL180" s="2240"/>
      <c r="BM180" s="2240"/>
      <c r="BN180" s="2240"/>
      <c r="BO180" s="2240"/>
      <c r="BP180" s="2240"/>
      <c r="BQ180" s="2240"/>
      <c r="BR180" s="2240"/>
      <c r="BS180" s="2240"/>
      <c r="BT180" s="2240"/>
      <c r="BU180" s="2240"/>
      <c r="BV180" s="2240"/>
      <c r="BW180" s="2240"/>
      <c r="BX180" s="2240"/>
      <c r="BY180" s="2240"/>
      <c r="BZ180" s="2240"/>
      <c r="CA180" s="2240"/>
      <c r="CB180" s="2240"/>
      <c r="CC180" s="2240"/>
      <c r="CD180" s="2240"/>
      <c r="CE180" s="2240"/>
      <c r="CF180" s="2240"/>
      <c r="CG180" s="2240"/>
      <c r="CH180" s="2240"/>
      <c r="CI180" s="2240"/>
      <c r="CJ180" s="2240"/>
      <c r="CK180" s="2240"/>
      <c r="CL180" s="2240"/>
      <c r="CM180" s="2240"/>
      <c r="CN180" s="2240"/>
      <c r="CO180" s="2240"/>
      <c r="CP180" s="2240"/>
      <c r="CQ180" s="2240"/>
      <c r="CR180" s="2240"/>
      <c r="CS180" s="2240"/>
      <c r="CT180" s="2240"/>
      <c r="CU180" s="2240"/>
      <c r="CV180" s="2240"/>
      <c r="CW180" s="2240"/>
      <c r="CX180" s="2240"/>
      <c r="CY180" s="2240"/>
      <c r="CZ180" s="2240"/>
      <c r="DA180" s="2240"/>
      <c r="DB180" s="2240"/>
      <c r="DC180" s="2240"/>
      <c r="DD180" s="2240"/>
      <c r="DE180" s="2240"/>
      <c r="DF180" s="2240"/>
      <c r="DG180" s="2240"/>
      <c r="DH180" s="2240"/>
      <c r="DI180" s="2240"/>
      <c r="DJ180" s="2240"/>
      <c r="DK180" s="2240"/>
      <c r="DL180" s="2240"/>
      <c r="DM180" s="2240"/>
    </row>
    <row r="181" spans="2:117">
      <c r="B181" s="3103" t="s">
        <v>2162</v>
      </c>
      <c r="C181" s="2268" t="s">
        <v>2023</v>
      </c>
      <c r="D181" s="2240"/>
      <c r="E181" s="2240"/>
      <c r="F181" s="2240"/>
      <c r="G181" s="2240"/>
      <c r="H181" s="2240"/>
      <c r="I181" s="2240"/>
      <c r="J181" s="2240"/>
      <c r="K181" s="2240"/>
      <c r="L181" s="2240"/>
      <c r="M181" s="2240"/>
      <c r="N181" s="2240"/>
      <c r="O181" s="2240"/>
      <c r="P181" s="2240"/>
      <c r="Q181" s="2240"/>
      <c r="R181" s="2240"/>
      <c r="S181" s="2240"/>
      <c r="T181" s="2240"/>
      <c r="U181" s="2240"/>
      <c r="V181" s="2240"/>
      <c r="W181" s="2240"/>
      <c r="X181" s="2240"/>
      <c r="Y181" s="2240"/>
      <c r="Z181" s="2240"/>
      <c r="AA181" s="2240"/>
      <c r="AB181" s="2240"/>
      <c r="AC181" s="2240"/>
      <c r="AD181" s="2240"/>
      <c r="AE181" s="2240"/>
      <c r="AF181" s="2240"/>
      <c r="AG181" s="2240"/>
      <c r="AH181" s="2240"/>
      <c r="AI181" s="2240"/>
      <c r="AJ181" s="2240"/>
      <c r="AK181" s="2240"/>
      <c r="AL181" s="2240"/>
      <c r="AM181" s="2240"/>
      <c r="AN181" s="2240"/>
      <c r="AO181" s="2240"/>
      <c r="AP181" s="2240"/>
      <c r="AQ181" s="2240"/>
      <c r="AR181" s="2240"/>
      <c r="AS181" s="2240"/>
      <c r="AT181" s="2240"/>
      <c r="AU181" s="2240"/>
      <c r="AV181" s="2240"/>
      <c r="AW181" s="2240"/>
      <c r="AX181" s="2240"/>
      <c r="AY181" s="2240"/>
      <c r="AZ181" s="2240"/>
      <c r="BA181" s="2240"/>
      <c r="BB181" s="2240"/>
      <c r="BC181" s="2240"/>
      <c r="BD181" s="2240"/>
      <c r="BE181" s="2240"/>
      <c r="BF181" s="2240"/>
      <c r="BG181" s="2240"/>
      <c r="BH181" s="2240"/>
      <c r="BI181" s="2240"/>
      <c r="BJ181" s="2240"/>
      <c r="BK181" s="2240"/>
      <c r="BL181" s="2240"/>
      <c r="BM181" s="2240"/>
      <c r="BN181" s="2240"/>
      <c r="BO181" s="2240"/>
      <c r="BP181" s="2240"/>
      <c r="BQ181" s="2240"/>
      <c r="BR181" s="2240"/>
      <c r="BS181" s="2240"/>
      <c r="BT181" s="2240"/>
      <c r="BU181" s="2240"/>
      <c r="BV181" s="2240"/>
      <c r="BW181" s="2240"/>
      <c r="BX181" s="2240"/>
      <c r="BY181" s="2240"/>
      <c r="BZ181" s="2240"/>
      <c r="CA181" s="2240"/>
      <c r="CB181" s="2240"/>
      <c r="CC181" s="2240"/>
      <c r="CD181" s="2240"/>
      <c r="CE181" s="2240"/>
      <c r="CF181" s="2240"/>
      <c r="CG181" s="2240"/>
      <c r="CH181" s="2240"/>
      <c r="CI181" s="2240"/>
      <c r="CJ181" s="2240"/>
      <c r="CK181" s="2240"/>
      <c r="CL181" s="2240"/>
      <c r="CM181" s="2240"/>
      <c r="CN181" s="2240"/>
      <c r="CO181" s="2240"/>
      <c r="CP181" s="2240"/>
      <c r="CQ181" s="2240"/>
      <c r="CR181" s="2240"/>
      <c r="CS181" s="2240"/>
      <c r="CT181" s="2240"/>
      <c r="CU181" s="2240"/>
      <c r="CV181" s="2240"/>
      <c r="CW181" s="2240"/>
      <c r="CX181" s="2240"/>
      <c r="CY181" s="2240"/>
      <c r="CZ181" s="2240"/>
      <c r="DA181" s="2240"/>
      <c r="DB181" s="2240"/>
      <c r="DC181" s="2240"/>
      <c r="DD181" s="2240"/>
      <c r="DE181" s="2240"/>
      <c r="DF181" s="2240"/>
      <c r="DG181" s="2240"/>
      <c r="DH181" s="2240"/>
      <c r="DI181" s="2240"/>
      <c r="DJ181" s="2240"/>
      <c r="DK181" s="2240"/>
      <c r="DL181" s="2240"/>
      <c r="DM181" s="2240"/>
    </row>
    <row r="182" spans="2:117">
      <c r="B182" s="3103" t="s">
        <v>2163</v>
      </c>
      <c r="C182" s="2268" t="s">
        <v>2023</v>
      </c>
      <c r="D182" s="2240"/>
      <c r="E182" s="2240"/>
      <c r="F182" s="2240"/>
      <c r="G182" s="2240"/>
      <c r="H182" s="2240"/>
      <c r="I182" s="2240"/>
      <c r="J182" s="2240"/>
      <c r="K182" s="2240"/>
      <c r="L182" s="2240"/>
      <c r="M182" s="2240"/>
      <c r="N182" s="2240"/>
      <c r="O182" s="2240"/>
      <c r="P182" s="2240"/>
      <c r="Q182" s="2240"/>
      <c r="R182" s="2240"/>
      <c r="S182" s="2240"/>
      <c r="T182" s="2240"/>
      <c r="U182" s="2240"/>
      <c r="V182" s="2240"/>
      <c r="W182" s="2240"/>
      <c r="X182" s="2240"/>
      <c r="Y182" s="2240"/>
      <c r="Z182" s="2240"/>
      <c r="AA182" s="2240"/>
      <c r="AB182" s="2240"/>
      <c r="AC182" s="2240"/>
      <c r="AD182" s="2240"/>
      <c r="AE182" s="2240"/>
      <c r="AF182" s="2240"/>
      <c r="AG182" s="2240"/>
      <c r="AH182" s="2240"/>
      <c r="AI182" s="2240"/>
      <c r="AJ182" s="2240"/>
      <c r="AK182" s="2240"/>
      <c r="AL182" s="2240"/>
      <c r="AM182" s="2240"/>
      <c r="AN182" s="2240"/>
      <c r="AO182" s="2240"/>
      <c r="AP182" s="2240"/>
      <c r="AQ182" s="2240"/>
      <c r="AR182" s="2240"/>
      <c r="AS182" s="2240"/>
      <c r="AT182" s="2240"/>
      <c r="AU182" s="2240"/>
      <c r="AV182" s="2240"/>
      <c r="AW182" s="2240"/>
      <c r="AX182" s="2240"/>
      <c r="AY182" s="2240"/>
      <c r="AZ182" s="2240"/>
      <c r="BA182" s="2240"/>
      <c r="BB182" s="2240"/>
      <c r="BC182" s="2240"/>
      <c r="BD182" s="2240"/>
      <c r="BE182" s="2240"/>
      <c r="BF182" s="2240"/>
      <c r="BG182" s="2240"/>
      <c r="BH182" s="2240"/>
      <c r="BI182" s="2240"/>
      <c r="BJ182" s="2240"/>
      <c r="BK182" s="2240"/>
      <c r="BL182" s="2240"/>
      <c r="BM182" s="2240"/>
      <c r="BN182" s="2240"/>
      <c r="BO182" s="2240"/>
      <c r="BP182" s="2240"/>
      <c r="BQ182" s="2240"/>
      <c r="BR182" s="2240"/>
      <c r="BS182" s="2240"/>
      <c r="BT182" s="2240"/>
      <c r="BU182" s="2240"/>
      <c r="BV182" s="2240"/>
      <c r="BW182" s="2240"/>
      <c r="BX182" s="2240"/>
      <c r="BY182" s="2240"/>
      <c r="BZ182" s="2240"/>
      <c r="CA182" s="2240"/>
      <c r="CB182" s="2240"/>
      <c r="CC182" s="2240"/>
      <c r="CD182" s="2240"/>
      <c r="CE182" s="2240"/>
      <c r="CF182" s="2240"/>
      <c r="CG182" s="2240"/>
      <c r="CH182" s="2240"/>
      <c r="CI182" s="2240"/>
      <c r="CJ182" s="2240"/>
      <c r="CK182" s="2240"/>
      <c r="CL182" s="2240"/>
      <c r="CM182" s="2240"/>
      <c r="CN182" s="2240"/>
      <c r="CO182" s="2240"/>
      <c r="CP182" s="2240"/>
      <c r="CQ182" s="2240"/>
      <c r="CR182" s="2240"/>
      <c r="CS182" s="2240"/>
      <c r="CT182" s="2240"/>
      <c r="CU182" s="2240"/>
      <c r="CV182" s="2240"/>
      <c r="CW182" s="2240"/>
      <c r="CX182" s="2240"/>
      <c r="CY182" s="2240"/>
      <c r="CZ182" s="2240"/>
      <c r="DA182" s="2240"/>
      <c r="DB182" s="2240"/>
      <c r="DC182" s="2240"/>
      <c r="DD182" s="2240"/>
      <c r="DE182" s="2240"/>
      <c r="DF182" s="2240"/>
      <c r="DG182" s="2240"/>
      <c r="DH182" s="2240"/>
      <c r="DI182" s="2240"/>
      <c r="DJ182" s="2240"/>
      <c r="DK182" s="2240"/>
      <c r="DL182" s="2240"/>
      <c r="DM182" s="2240"/>
    </row>
    <row r="183" spans="2:117">
      <c r="B183" s="3103" t="s">
        <v>2164</v>
      </c>
      <c r="C183" s="2268" t="s">
        <v>2023</v>
      </c>
      <c r="D183" s="2240"/>
      <c r="E183" s="2240"/>
      <c r="F183" s="2240"/>
      <c r="G183" s="2240"/>
      <c r="H183" s="2240"/>
      <c r="I183" s="2240"/>
      <c r="J183" s="2240"/>
      <c r="K183" s="2240"/>
      <c r="L183" s="2240"/>
      <c r="M183" s="2240"/>
      <c r="N183" s="2240"/>
      <c r="O183" s="2240"/>
      <c r="P183" s="2240"/>
      <c r="Q183" s="2240"/>
      <c r="R183" s="2240"/>
      <c r="S183" s="2240"/>
      <c r="T183" s="2240"/>
      <c r="U183" s="2240"/>
      <c r="V183" s="2240"/>
      <c r="W183" s="2240"/>
      <c r="X183" s="2240"/>
      <c r="Y183" s="2240"/>
      <c r="Z183" s="2240"/>
      <c r="AA183" s="2240"/>
      <c r="AB183" s="2240"/>
      <c r="AC183" s="2240"/>
      <c r="AD183" s="2240"/>
      <c r="AE183" s="2240"/>
      <c r="AF183" s="2240"/>
      <c r="AG183" s="2240"/>
      <c r="AH183" s="2240"/>
      <c r="AI183" s="2240"/>
      <c r="AJ183" s="2240"/>
      <c r="AK183" s="2240"/>
      <c r="AL183" s="2240"/>
      <c r="AM183" s="2240"/>
      <c r="AN183" s="2240"/>
      <c r="AO183" s="2240"/>
      <c r="AP183" s="2240"/>
      <c r="AQ183" s="2240"/>
      <c r="AR183" s="2240"/>
      <c r="AS183" s="2240"/>
      <c r="AT183" s="2240"/>
      <c r="AU183" s="2240"/>
      <c r="AV183" s="2240"/>
      <c r="AW183" s="2240"/>
      <c r="AX183" s="2240"/>
      <c r="AY183" s="2240"/>
      <c r="AZ183" s="2240"/>
      <c r="BA183" s="2240"/>
      <c r="BB183" s="2240"/>
      <c r="BC183" s="2240"/>
      <c r="BD183" s="2240"/>
      <c r="BE183" s="2240"/>
      <c r="BF183" s="2240"/>
      <c r="BG183" s="2240"/>
      <c r="BH183" s="2240"/>
      <c r="BI183" s="2240"/>
      <c r="BJ183" s="2240"/>
      <c r="BK183" s="2240"/>
      <c r="BL183" s="2240"/>
      <c r="BM183" s="2240"/>
      <c r="BN183" s="2240"/>
      <c r="BO183" s="2240"/>
      <c r="BP183" s="2240"/>
      <c r="BQ183" s="2240"/>
      <c r="BR183" s="2240"/>
      <c r="BS183" s="2240"/>
      <c r="BT183" s="2240"/>
      <c r="BU183" s="2240"/>
      <c r="BV183" s="2240"/>
      <c r="BW183" s="2240"/>
      <c r="BX183" s="2240"/>
      <c r="BY183" s="2240"/>
      <c r="BZ183" s="2240"/>
      <c r="CA183" s="2240"/>
      <c r="CB183" s="2240"/>
      <c r="CC183" s="2240"/>
      <c r="CD183" s="2240"/>
      <c r="CE183" s="2240"/>
      <c r="CF183" s="2240"/>
      <c r="CG183" s="2240"/>
      <c r="CH183" s="2240"/>
      <c r="CI183" s="2240"/>
      <c r="CJ183" s="2240"/>
      <c r="CK183" s="2240"/>
      <c r="CL183" s="2240"/>
      <c r="CM183" s="2240"/>
      <c r="CN183" s="2240"/>
      <c r="CO183" s="2240"/>
      <c r="CP183" s="2240"/>
      <c r="CQ183" s="2240"/>
      <c r="CR183" s="2240"/>
      <c r="CS183" s="2240"/>
      <c r="CT183" s="2240"/>
      <c r="CU183" s="2240"/>
      <c r="CV183" s="2240"/>
      <c r="CW183" s="2240"/>
      <c r="CX183" s="2240"/>
      <c r="CY183" s="2240"/>
      <c r="CZ183" s="2240"/>
      <c r="DA183" s="2240"/>
      <c r="DB183" s="2240"/>
      <c r="DC183" s="2240"/>
      <c r="DD183" s="2240"/>
      <c r="DE183" s="2240"/>
      <c r="DF183" s="2240"/>
      <c r="DG183" s="2240"/>
      <c r="DH183" s="2240"/>
      <c r="DI183" s="2240"/>
      <c r="DJ183" s="2240"/>
      <c r="DK183" s="2240"/>
      <c r="DL183" s="2240"/>
      <c r="DM183" s="2240"/>
    </row>
    <row r="184" spans="2:117">
      <c r="B184" s="3103"/>
      <c r="C184" s="2268"/>
      <c r="D184" s="3382"/>
      <c r="E184" s="3382"/>
      <c r="F184" s="3382"/>
      <c r="G184" s="3382"/>
      <c r="H184" s="3382"/>
      <c r="I184" s="3382"/>
      <c r="J184" s="3382"/>
      <c r="K184" s="3382"/>
      <c r="L184" s="3382"/>
      <c r="M184" s="3382"/>
      <c r="N184" s="3382"/>
      <c r="O184" s="3382"/>
      <c r="P184" s="3382"/>
      <c r="Q184" s="3382"/>
      <c r="R184" s="3382"/>
      <c r="S184" s="3382"/>
      <c r="T184" s="3382"/>
      <c r="U184" s="3382"/>
      <c r="V184" s="3382"/>
      <c r="W184" s="3382"/>
      <c r="X184" s="3382"/>
      <c r="Y184" s="3382"/>
      <c r="Z184" s="3382"/>
      <c r="AA184" s="3382"/>
      <c r="AB184" s="3382"/>
      <c r="AC184" s="3382"/>
      <c r="AD184" s="3382"/>
      <c r="AE184" s="3382"/>
      <c r="AF184" s="3382"/>
      <c r="AG184" s="3382"/>
      <c r="AH184" s="3382"/>
      <c r="AI184" s="3382"/>
      <c r="AJ184" s="3382"/>
      <c r="AK184" s="3382"/>
      <c r="AL184" s="3382"/>
      <c r="AM184" s="3382"/>
      <c r="AN184" s="3382"/>
      <c r="AO184" s="3382"/>
      <c r="AP184" s="3382"/>
      <c r="AQ184" s="3382"/>
      <c r="AR184" s="3382"/>
      <c r="AS184" s="3382"/>
      <c r="AT184" s="3382"/>
      <c r="AU184" s="3382"/>
      <c r="AV184" s="3382"/>
      <c r="AW184" s="3382"/>
      <c r="AX184" s="3382"/>
      <c r="AY184" s="3382"/>
      <c r="AZ184" s="3382"/>
      <c r="BA184" s="3382"/>
      <c r="BB184" s="3382"/>
      <c r="BC184" s="3382"/>
      <c r="BD184" s="3382"/>
      <c r="BE184" s="3382"/>
      <c r="BF184" s="3382"/>
      <c r="BG184" s="3382"/>
      <c r="BH184" s="3382"/>
      <c r="BI184" s="3382"/>
      <c r="BJ184" s="3382"/>
      <c r="BK184" s="3382"/>
      <c r="BL184" s="3382"/>
      <c r="BM184" s="3382"/>
      <c r="BN184" s="3382"/>
      <c r="BO184" s="3382"/>
      <c r="BP184" s="3382"/>
      <c r="BQ184" s="3382"/>
      <c r="BR184" s="3382"/>
      <c r="BS184" s="3382"/>
      <c r="BT184" s="3382"/>
      <c r="BU184" s="3382"/>
      <c r="BV184" s="3382"/>
      <c r="BW184" s="3382"/>
      <c r="BX184" s="3382"/>
      <c r="BY184" s="3382"/>
      <c r="BZ184" s="3382"/>
      <c r="CA184" s="3382"/>
      <c r="CB184" s="3382"/>
      <c r="CC184" s="3382"/>
      <c r="CD184" s="3382"/>
      <c r="CE184" s="3382"/>
      <c r="CF184" s="3382"/>
      <c r="CG184" s="3382"/>
      <c r="CH184" s="3382"/>
      <c r="CI184" s="3382"/>
      <c r="CJ184" s="3382"/>
      <c r="CK184" s="3382"/>
      <c r="CL184" s="3382"/>
      <c r="CM184" s="3382"/>
      <c r="CN184" s="3382"/>
      <c r="CO184" s="3382"/>
      <c r="CP184" s="3382"/>
      <c r="CQ184" s="3382"/>
      <c r="CR184" s="3382"/>
      <c r="CS184" s="3382"/>
      <c r="CT184" s="3382"/>
      <c r="CU184" s="3382"/>
      <c r="CV184" s="3382"/>
      <c r="CW184" s="3382"/>
    </row>
    <row r="185" spans="2:117">
      <c r="B185" s="3103" t="s">
        <v>2165</v>
      </c>
      <c r="C185" s="2268"/>
      <c r="D185" s="3382"/>
      <c r="E185" s="3382"/>
      <c r="F185" s="3382"/>
      <c r="G185" s="3382"/>
      <c r="H185" s="3382"/>
      <c r="I185" s="3382"/>
      <c r="J185" s="3382"/>
      <c r="K185" s="3382"/>
      <c r="L185" s="3382"/>
      <c r="M185" s="3382"/>
      <c r="N185" s="3382"/>
      <c r="O185" s="3382"/>
      <c r="P185" s="3382"/>
      <c r="Q185" s="3382"/>
      <c r="R185" s="3382"/>
      <c r="S185" s="3382"/>
      <c r="T185" s="3382"/>
      <c r="U185" s="3382"/>
      <c r="V185" s="3382"/>
      <c r="W185" s="3382"/>
      <c r="X185" s="3382"/>
      <c r="Y185" s="3382"/>
      <c r="Z185" s="3382"/>
      <c r="AA185" s="3382"/>
      <c r="AB185" s="3382"/>
      <c r="AC185" s="3382"/>
      <c r="AD185" s="3382"/>
      <c r="AE185" s="3382"/>
      <c r="AF185" s="3382"/>
      <c r="AG185" s="3382"/>
      <c r="AH185" s="3382"/>
      <c r="AI185" s="3382"/>
      <c r="AJ185" s="3382"/>
      <c r="AK185" s="3382"/>
      <c r="AL185" s="3382"/>
      <c r="AM185" s="3382"/>
      <c r="AN185" s="3382"/>
      <c r="AO185" s="3382"/>
      <c r="AP185" s="3382"/>
      <c r="AQ185" s="3382"/>
      <c r="AR185" s="3382"/>
      <c r="AS185" s="3382"/>
      <c r="AT185" s="3382"/>
      <c r="AU185" s="3382"/>
      <c r="AV185" s="3382"/>
      <c r="AW185" s="3382"/>
      <c r="AX185" s="3382"/>
      <c r="AY185" s="3382"/>
      <c r="AZ185" s="3382"/>
      <c r="BA185" s="3382"/>
      <c r="BB185" s="3382"/>
      <c r="BC185" s="3382"/>
      <c r="BD185" s="3382"/>
      <c r="BE185" s="3382"/>
      <c r="BF185" s="3382"/>
      <c r="BG185" s="3382"/>
      <c r="BH185" s="3382"/>
      <c r="BI185" s="3382"/>
      <c r="BJ185" s="3382"/>
      <c r="BK185" s="3382"/>
      <c r="BL185" s="3382"/>
      <c r="BM185" s="3382"/>
      <c r="BN185" s="3382"/>
      <c r="BO185" s="3382"/>
      <c r="BP185" s="3382"/>
      <c r="BQ185" s="3382"/>
      <c r="BR185" s="3382"/>
      <c r="BS185" s="3382"/>
      <c r="BT185" s="3382"/>
      <c r="BU185" s="3382"/>
      <c r="BV185" s="3382"/>
      <c r="BW185" s="3382"/>
      <c r="BX185" s="3382"/>
      <c r="BY185" s="3382"/>
      <c r="BZ185" s="3382"/>
      <c r="CA185" s="3382"/>
      <c r="CB185" s="3382"/>
      <c r="CC185" s="3382"/>
      <c r="CD185" s="3382"/>
      <c r="CE185" s="3382"/>
      <c r="CF185" s="3382"/>
      <c r="CG185" s="3382"/>
      <c r="CH185" s="3382"/>
      <c r="CI185" s="3382"/>
      <c r="CJ185" s="3382"/>
      <c r="CK185" s="3382"/>
      <c r="CL185" s="3382"/>
      <c r="CM185" s="3382"/>
      <c r="CN185" s="3382"/>
      <c r="CO185" s="3382"/>
      <c r="CP185" s="3382"/>
      <c r="CQ185" s="3382"/>
      <c r="CR185" s="3382"/>
      <c r="CS185" s="3382"/>
      <c r="CT185" s="3382"/>
      <c r="CU185" s="3382"/>
      <c r="CV185" s="3382"/>
      <c r="CW185" s="3382"/>
    </row>
    <row r="186" spans="2:117">
      <c r="B186" s="3103" t="s">
        <v>2166</v>
      </c>
      <c r="C186" s="2268" t="s">
        <v>2167</v>
      </c>
      <c r="D186" s="3382"/>
      <c r="E186" s="3382"/>
      <c r="F186" s="3382"/>
      <c r="G186" s="3382"/>
      <c r="H186" s="3382"/>
      <c r="I186" s="3382"/>
      <c r="J186" s="3382"/>
      <c r="K186" s="3382"/>
      <c r="L186" s="3382"/>
      <c r="M186" s="3382"/>
      <c r="N186" s="3382"/>
      <c r="O186" s="3382"/>
      <c r="P186" s="3382"/>
      <c r="Q186" s="3382"/>
      <c r="R186" s="3382"/>
      <c r="S186" s="3382"/>
      <c r="T186" s="3382"/>
      <c r="U186" s="3382"/>
      <c r="V186" s="3382"/>
      <c r="W186" s="3382"/>
      <c r="X186" s="3382"/>
      <c r="Y186" s="3382"/>
      <c r="Z186" s="3382"/>
      <c r="AA186" s="3382"/>
      <c r="AB186" s="3382"/>
      <c r="AC186" s="3382"/>
      <c r="AD186" s="3382"/>
      <c r="AE186" s="3382"/>
      <c r="AF186" s="3382"/>
      <c r="AG186" s="3382"/>
      <c r="AH186" s="3382"/>
      <c r="AI186" s="3382"/>
      <c r="AJ186" s="3382"/>
      <c r="AK186" s="3382"/>
      <c r="AL186" s="3382"/>
      <c r="AM186" s="3382"/>
      <c r="AN186" s="3382"/>
      <c r="AO186" s="3382"/>
      <c r="AP186" s="3382"/>
      <c r="AQ186" s="3382"/>
      <c r="AR186" s="3382"/>
      <c r="AS186" s="3382"/>
      <c r="AT186" s="3382"/>
      <c r="AU186" s="3382"/>
      <c r="AV186" s="3382"/>
      <c r="AW186" s="3382"/>
      <c r="AX186" s="3382"/>
      <c r="AY186" s="3382"/>
      <c r="AZ186" s="3382"/>
      <c r="BA186" s="3382"/>
      <c r="BB186" s="3382"/>
      <c r="BC186" s="3382"/>
      <c r="BD186" s="3382"/>
      <c r="BE186" s="3382"/>
      <c r="BF186" s="3382"/>
      <c r="BG186" s="3382"/>
      <c r="BH186" s="3382"/>
      <c r="BI186" s="3382"/>
      <c r="BJ186" s="3382"/>
      <c r="BK186" s="3382"/>
      <c r="BL186" s="3382"/>
      <c r="BM186" s="3382"/>
      <c r="BN186" s="3382"/>
      <c r="BO186" s="3382"/>
      <c r="BP186" s="3382"/>
      <c r="BQ186" s="3382"/>
      <c r="BR186" s="3382"/>
      <c r="BS186" s="3382"/>
      <c r="BT186" s="3382"/>
      <c r="BU186" s="3382"/>
      <c r="BV186" s="3382"/>
      <c r="BW186" s="3382"/>
      <c r="BX186" s="3382"/>
      <c r="BY186" s="3382"/>
      <c r="BZ186" s="3382"/>
      <c r="CA186" s="3382"/>
      <c r="CB186" s="3382"/>
      <c r="CC186" s="3382"/>
      <c r="CD186" s="3382"/>
      <c r="CE186" s="3382"/>
      <c r="CF186" s="3382"/>
      <c r="CG186" s="3382"/>
      <c r="CH186" s="3382"/>
      <c r="CI186" s="3382"/>
      <c r="CJ186" s="3382"/>
      <c r="CK186" s="3382"/>
      <c r="CL186" s="3382"/>
      <c r="CM186" s="3382"/>
      <c r="CN186" s="3382"/>
      <c r="CO186" s="3382"/>
      <c r="CP186" s="3382"/>
      <c r="CQ186" s="3382"/>
      <c r="CR186" s="3382"/>
      <c r="CS186" s="3382"/>
      <c r="CT186" s="3382"/>
      <c r="CU186" s="3382"/>
      <c r="CV186" s="3382"/>
      <c r="CW186" s="3382"/>
    </row>
    <row r="187" spans="2:117">
      <c r="B187" s="3103" t="s">
        <v>1942</v>
      </c>
      <c r="C187" s="2268" t="s">
        <v>2167</v>
      </c>
      <c r="D187" s="3382"/>
      <c r="E187" s="3382"/>
      <c r="F187" s="3382"/>
      <c r="G187" s="3382"/>
      <c r="H187" s="3382"/>
      <c r="I187" s="3382"/>
      <c r="J187" s="3382"/>
      <c r="K187" s="3382"/>
      <c r="L187" s="3382"/>
      <c r="M187" s="3382"/>
      <c r="N187" s="3382"/>
      <c r="O187" s="3382"/>
      <c r="P187" s="3382"/>
      <c r="Q187" s="3382"/>
      <c r="R187" s="3382"/>
      <c r="S187" s="3382"/>
      <c r="T187" s="3382"/>
      <c r="U187" s="3382"/>
      <c r="V187" s="3382"/>
      <c r="W187" s="3382"/>
      <c r="X187" s="3382"/>
      <c r="Y187" s="3382"/>
      <c r="Z187" s="3382"/>
      <c r="AA187" s="3382"/>
      <c r="AB187" s="3382"/>
      <c r="AC187" s="3382"/>
      <c r="AD187" s="3382"/>
      <c r="AE187" s="3382"/>
      <c r="AF187" s="3382"/>
      <c r="AG187" s="3382"/>
      <c r="AH187" s="3382"/>
      <c r="AI187" s="3382"/>
      <c r="AJ187" s="3382"/>
      <c r="AK187" s="3382"/>
      <c r="AL187" s="3382"/>
      <c r="AM187" s="3382"/>
      <c r="AN187" s="3382"/>
      <c r="AO187" s="3382"/>
      <c r="AP187" s="3382"/>
      <c r="AQ187" s="3382"/>
      <c r="AR187" s="3382"/>
      <c r="AS187" s="3382"/>
      <c r="AT187" s="3382"/>
      <c r="AU187" s="3382"/>
      <c r="AV187" s="3382"/>
      <c r="AW187" s="3382"/>
      <c r="AX187" s="3382"/>
      <c r="AY187" s="3382"/>
      <c r="AZ187" s="3382"/>
      <c r="BA187" s="3382"/>
      <c r="BB187" s="3382"/>
      <c r="BC187" s="3382"/>
      <c r="BD187" s="3382"/>
      <c r="BE187" s="3382"/>
      <c r="BF187" s="3382"/>
      <c r="BG187" s="3382"/>
      <c r="BH187" s="3382"/>
      <c r="BI187" s="3382"/>
      <c r="BJ187" s="3382"/>
      <c r="BK187" s="3382"/>
      <c r="BL187" s="3382"/>
      <c r="BM187" s="3382"/>
      <c r="BN187" s="3382"/>
      <c r="BO187" s="3382"/>
      <c r="BP187" s="3382"/>
      <c r="BQ187" s="3382"/>
      <c r="BR187" s="3382"/>
      <c r="BS187" s="3382"/>
      <c r="BT187" s="3382"/>
      <c r="BU187" s="3382"/>
      <c r="BV187" s="3382"/>
      <c r="BW187" s="3382"/>
      <c r="BX187" s="3382"/>
      <c r="BY187" s="3382"/>
      <c r="BZ187" s="3382"/>
      <c r="CA187" s="3382"/>
      <c r="CB187" s="3382"/>
      <c r="CC187" s="3382"/>
      <c r="CD187" s="3382"/>
      <c r="CE187" s="3382"/>
      <c r="CF187" s="3382"/>
      <c r="CG187" s="3382"/>
      <c r="CH187" s="3382"/>
      <c r="CI187" s="3382"/>
      <c r="CJ187" s="3382"/>
      <c r="CK187" s="3382"/>
      <c r="CL187" s="3382"/>
      <c r="CM187" s="3382"/>
      <c r="CN187" s="3382"/>
      <c r="CO187" s="3382"/>
      <c r="CP187" s="3382"/>
      <c r="CQ187" s="3382"/>
      <c r="CR187" s="3382"/>
      <c r="CS187" s="3382"/>
      <c r="CT187" s="3382"/>
      <c r="CU187" s="3382"/>
      <c r="CV187" s="3382"/>
      <c r="CW187" s="3382"/>
    </row>
    <row r="188" spans="2:117">
      <c r="B188" s="3103" t="s">
        <v>2168</v>
      </c>
      <c r="C188" s="2268" t="s">
        <v>2167</v>
      </c>
      <c r="D188" s="3382"/>
      <c r="E188" s="3382"/>
      <c r="F188" s="3382"/>
      <c r="G188" s="3382"/>
      <c r="H188" s="3382"/>
      <c r="I188" s="3382"/>
      <c r="J188" s="3382"/>
      <c r="K188" s="3382"/>
      <c r="L188" s="3382"/>
      <c r="M188" s="3382"/>
      <c r="N188" s="3382"/>
      <c r="O188" s="3382"/>
      <c r="P188" s="3382"/>
      <c r="Q188" s="3382"/>
      <c r="R188" s="3382"/>
      <c r="S188" s="3382"/>
      <c r="T188" s="3382"/>
      <c r="U188" s="3382"/>
      <c r="V188" s="3382"/>
      <c r="W188" s="3382"/>
      <c r="X188" s="3382"/>
      <c r="Y188" s="3382"/>
      <c r="Z188" s="3382"/>
      <c r="AA188" s="3382"/>
      <c r="AB188" s="3382"/>
      <c r="AC188" s="3382"/>
      <c r="AD188" s="3382"/>
      <c r="AE188" s="3382"/>
      <c r="AF188" s="3382"/>
      <c r="AG188" s="3382"/>
      <c r="AH188" s="3382"/>
      <c r="AI188" s="3382"/>
      <c r="AJ188" s="3382"/>
      <c r="AK188" s="3382"/>
      <c r="AL188" s="3382"/>
      <c r="AM188" s="3382"/>
      <c r="AN188" s="3382"/>
      <c r="AO188" s="3382"/>
      <c r="AP188" s="3382"/>
      <c r="AQ188" s="3382"/>
      <c r="AR188" s="3382"/>
      <c r="AS188" s="3382"/>
      <c r="AT188" s="3382"/>
      <c r="AU188" s="3382"/>
      <c r="AV188" s="3382"/>
      <c r="AW188" s="3382"/>
      <c r="AX188" s="3382"/>
      <c r="AY188" s="3382"/>
      <c r="AZ188" s="3382"/>
      <c r="BA188" s="3382"/>
      <c r="BB188" s="3382"/>
      <c r="BC188" s="3382"/>
      <c r="BD188" s="3382"/>
      <c r="BE188" s="3382"/>
      <c r="BF188" s="3382"/>
      <c r="BG188" s="3382"/>
      <c r="BH188" s="3382"/>
      <c r="BI188" s="3382"/>
      <c r="BJ188" s="3382"/>
      <c r="BK188" s="3382"/>
      <c r="BL188" s="3382"/>
      <c r="BM188" s="3382"/>
      <c r="BN188" s="3382"/>
      <c r="BO188" s="3382"/>
      <c r="BP188" s="3382"/>
      <c r="BQ188" s="3382"/>
      <c r="BR188" s="3382"/>
      <c r="BS188" s="3382"/>
      <c r="BT188" s="3382"/>
      <c r="BU188" s="3382"/>
      <c r="BV188" s="3382"/>
      <c r="BW188" s="3382"/>
      <c r="BX188" s="3382"/>
      <c r="BY188" s="3382"/>
      <c r="BZ188" s="3382"/>
      <c r="CA188" s="3382"/>
      <c r="CB188" s="3382"/>
      <c r="CC188" s="3382"/>
      <c r="CD188" s="3382"/>
      <c r="CE188" s="3382"/>
      <c r="CF188" s="3382"/>
      <c r="CG188" s="3382"/>
      <c r="CH188" s="3382"/>
      <c r="CI188" s="3382"/>
      <c r="CJ188" s="3382"/>
      <c r="CK188" s="3382"/>
      <c r="CL188" s="3382"/>
      <c r="CM188" s="3382"/>
      <c r="CN188" s="3382"/>
      <c r="CO188" s="3382"/>
      <c r="CP188" s="3382"/>
      <c r="CQ188" s="3382"/>
      <c r="CR188" s="3382"/>
      <c r="CS188" s="3382"/>
      <c r="CT188" s="3382"/>
      <c r="CU188" s="3382"/>
      <c r="CV188" s="3382"/>
      <c r="CW188" s="3382"/>
    </row>
    <row r="189" spans="2:117">
      <c r="B189" s="3103" t="s">
        <v>2169</v>
      </c>
      <c r="C189" s="2268" t="s">
        <v>2167</v>
      </c>
      <c r="D189" s="3382"/>
      <c r="E189" s="3382"/>
      <c r="F189" s="3382"/>
      <c r="G189" s="3382"/>
      <c r="H189" s="3382"/>
      <c r="I189" s="3382"/>
      <c r="J189" s="3382"/>
      <c r="K189" s="3382"/>
      <c r="L189" s="3382"/>
      <c r="M189" s="3382"/>
      <c r="N189" s="3382"/>
      <c r="O189" s="3382"/>
      <c r="P189" s="3382"/>
      <c r="Q189" s="3382"/>
      <c r="R189" s="3382"/>
      <c r="S189" s="3382"/>
      <c r="T189" s="3382"/>
      <c r="U189" s="3382"/>
      <c r="V189" s="3382"/>
      <c r="W189" s="3382"/>
      <c r="X189" s="3382"/>
      <c r="Y189" s="3382"/>
      <c r="Z189" s="3382"/>
      <c r="AA189" s="3382"/>
      <c r="AB189" s="3382"/>
      <c r="AC189" s="3382"/>
      <c r="AD189" s="3382"/>
      <c r="AE189" s="3382"/>
      <c r="AF189" s="3382"/>
      <c r="AG189" s="3382"/>
      <c r="AH189" s="3382"/>
      <c r="AI189" s="3382"/>
      <c r="AJ189" s="3382"/>
      <c r="AK189" s="3382"/>
      <c r="AL189" s="3382"/>
      <c r="AM189" s="3382"/>
      <c r="AN189" s="3382"/>
      <c r="AO189" s="3382"/>
      <c r="AP189" s="3382"/>
      <c r="AQ189" s="3382"/>
      <c r="AR189" s="3382"/>
      <c r="AS189" s="3382"/>
      <c r="AT189" s="3382"/>
      <c r="AU189" s="3382"/>
      <c r="AV189" s="3382"/>
      <c r="AW189" s="3382"/>
      <c r="AX189" s="3382"/>
      <c r="AY189" s="3382"/>
      <c r="AZ189" s="3382"/>
      <c r="BA189" s="3382"/>
      <c r="BB189" s="3382"/>
      <c r="BC189" s="3382"/>
      <c r="BD189" s="3382"/>
      <c r="BE189" s="3382"/>
      <c r="BF189" s="3382"/>
      <c r="BG189" s="3382"/>
      <c r="BH189" s="3382"/>
      <c r="BI189" s="3382"/>
      <c r="BJ189" s="3382"/>
      <c r="BK189" s="3382"/>
      <c r="BL189" s="3382"/>
      <c r="BM189" s="3382"/>
      <c r="BN189" s="3382"/>
      <c r="BO189" s="3382"/>
      <c r="BP189" s="3382"/>
      <c r="BQ189" s="3382"/>
      <c r="BR189" s="3382"/>
      <c r="BS189" s="3382"/>
      <c r="BT189" s="3382"/>
      <c r="BU189" s="3382"/>
      <c r="BV189" s="3382"/>
      <c r="BW189" s="3382"/>
      <c r="BX189" s="3382"/>
      <c r="BY189" s="3382"/>
      <c r="BZ189" s="3382"/>
      <c r="CA189" s="3382"/>
      <c r="CB189" s="3382"/>
      <c r="CC189" s="3382"/>
      <c r="CD189" s="3382"/>
      <c r="CE189" s="3382"/>
      <c r="CF189" s="3382"/>
      <c r="CG189" s="3382"/>
      <c r="CH189" s="3382"/>
      <c r="CI189" s="3382"/>
      <c r="CJ189" s="3382"/>
      <c r="CK189" s="3382"/>
      <c r="CL189" s="3382"/>
      <c r="CM189" s="3382"/>
      <c r="CN189" s="3382"/>
      <c r="CO189" s="3382"/>
      <c r="CP189" s="3382"/>
      <c r="CQ189" s="3382"/>
      <c r="CR189" s="3382"/>
      <c r="CS189" s="3382"/>
      <c r="CT189" s="3382"/>
      <c r="CU189" s="3382"/>
      <c r="CV189" s="3382"/>
      <c r="CW189" s="3382"/>
    </row>
    <row r="190" spans="2:117">
      <c r="B190" s="3103" t="s">
        <v>2170</v>
      </c>
      <c r="C190" s="2268" t="s">
        <v>2167</v>
      </c>
      <c r="D190" s="3382"/>
      <c r="E190" s="3382"/>
      <c r="F190" s="3382"/>
      <c r="G190" s="3382"/>
      <c r="H190" s="3382"/>
      <c r="I190" s="3382"/>
      <c r="J190" s="3382"/>
      <c r="K190" s="3382"/>
      <c r="L190" s="3382"/>
      <c r="M190" s="3382"/>
      <c r="N190" s="3382"/>
      <c r="O190" s="3382"/>
      <c r="P190" s="3382"/>
      <c r="Q190" s="3382"/>
      <c r="R190" s="3382"/>
      <c r="S190" s="3382"/>
      <c r="T190" s="3382"/>
      <c r="U190" s="3382"/>
      <c r="V190" s="3382"/>
      <c r="W190" s="3382"/>
      <c r="X190" s="3382"/>
      <c r="Y190" s="3382"/>
      <c r="Z190" s="3382"/>
      <c r="AA190" s="3382"/>
      <c r="AB190" s="3382"/>
      <c r="AC190" s="3382"/>
      <c r="AD190" s="3382"/>
      <c r="AE190" s="3382"/>
      <c r="AF190" s="3382"/>
      <c r="AG190" s="3382"/>
      <c r="AH190" s="3382"/>
      <c r="AI190" s="3382"/>
      <c r="AJ190" s="3382"/>
      <c r="AK190" s="3382"/>
      <c r="AL190" s="3382"/>
      <c r="AM190" s="3382"/>
      <c r="AN190" s="3382"/>
      <c r="AO190" s="3382"/>
      <c r="AP190" s="3382"/>
      <c r="AQ190" s="3382"/>
      <c r="AR190" s="3382"/>
      <c r="AS190" s="3382"/>
      <c r="AT190" s="3382"/>
      <c r="AU190" s="3382"/>
      <c r="AV190" s="3382"/>
      <c r="AW190" s="3382"/>
      <c r="AX190" s="3382"/>
      <c r="AY190" s="3382"/>
      <c r="AZ190" s="3382"/>
      <c r="BA190" s="3382"/>
      <c r="BB190" s="3382"/>
      <c r="BC190" s="3382"/>
      <c r="BD190" s="3382"/>
      <c r="BE190" s="3382"/>
      <c r="BF190" s="3382"/>
      <c r="BG190" s="3382"/>
      <c r="BH190" s="3382"/>
      <c r="BI190" s="3382"/>
      <c r="BJ190" s="3382"/>
      <c r="BK190" s="3382"/>
      <c r="BL190" s="3382"/>
      <c r="BM190" s="3382"/>
      <c r="BN190" s="3382"/>
      <c r="BO190" s="3382"/>
      <c r="BP190" s="3382"/>
      <c r="BQ190" s="3382"/>
      <c r="BR190" s="3382"/>
      <c r="BS190" s="3382"/>
      <c r="BT190" s="3382"/>
      <c r="BU190" s="3382"/>
      <c r="BV190" s="3382"/>
      <c r="BW190" s="3382"/>
      <c r="BX190" s="3382"/>
      <c r="BY190" s="3382"/>
      <c r="BZ190" s="3382"/>
      <c r="CA190" s="3382"/>
      <c r="CB190" s="3382"/>
      <c r="CC190" s="3382"/>
      <c r="CD190" s="3382"/>
      <c r="CE190" s="3382"/>
      <c r="CF190" s="3382"/>
      <c r="CG190" s="3382"/>
      <c r="CH190" s="3382"/>
      <c r="CI190" s="3382"/>
      <c r="CJ190" s="3382"/>
      <c r="CK190" s="3382"/>
      <c r="CL190" s="3382"/>
      <c r="CM190" s="3382"/>
      <c r="CN190" s="3382"/>
      <c r="CO190" s="3382"/>
      <c r="CP190" s="3382"/>
      <c r="CQ190" s="3382"/>
      <c r="CR190" s="3382"/>
      <c r="CS190" s="3382"/>
      <c r="CT190" s="3382"/>
      <c r="CU190" s="3382"/>
      <c r="CV190" s="3382"/>
      <c r="CW190" s="3382"/>
    </row>
    <row r="191" spans="2:117">
      <c r="B191" s="3103" t="s">
        <v>2171</v>
      </c>
      <c r="C191" s="2268" t="s">
        <v>2167</v>
      </c>
      <c r="D191" s="3382"/>
      <c r="E191" s="3382"/>
      <c r="F191" s="3382"/>
      <c r="G191" s="3382"/>
      <c r="H191" s="3382"/>
      <c r="I191" s="3382"/>
      <c r="J191" s="3382"/>
      <c r="K191" s="3382"/>
      <c r="L191" s="3382"/>
      <c r="M191" s="3382"/>
      <c r="N191" s="3382"/>
      <c r="O191" s="3382"/>
      <c r="P191" s="3382"/>
      <c r="Q191" s="3382"/>
      <c r="R191" s="3382"/>
      <c r="S191" s="3382"/>
      <c r="T191" s="3382"/>
      <c r="U191" s="3382"/>
      <c r="V191" s="3382"/>
      <c r="W191" s="3382"/>
      <c r="X191" s="3382"/>
      <c r="Y191" s="3382"/>
      <c r="Z191" s="3382"/>
      <c r="AA191" s="3382"/>
      <c r="AB191" s="3382"/>
      <c r="AC191" s="3382"/>
      <c r="AD191" s="3382"/>
      <c r="AE191" s="3382"/>
      <c r="AF191" s="3382"/>
      <c r="AG191" s="3382"/>
      <c r="AH191" s="3382"/>
      <c r="AI191" s="3382"/>
      <c r="AJ191" s="3382"/>
      <c r="AK191" s="3382"/>
      <c r="AL191" s="3382"/>
      <c r="AM191" s="3382"/>
      <c r="AN191" s="3382"/>
      <c r="AO191" s="3382"/>
      <c r="AP191" s="3382"/>
      <c r="AQ191" s="3382"/>
      <c r="AR191" s="3382"/>
      <c r="AS191" s="3382"/>
      <c r="AT191" s="3382"/>
      <c r="AU191" s="3382"/>
      <c r="AV191" s="3382"/>
      <c r="AW191" s="3382"/>
      <c r="AX191" s="3382"/>
      <c r="AY191" s="3382"/>
      <c r="AZ191" s="3382"/>
      <c r="BA191" s="3382"/>
      <c r="BB191" s="3382"/>
      <c r="BC191" s="3382"/>
      <c r="BD191" s="3382"/>
      <c r="BE191" s="3382"/>
      <c r="BF191" s="3382"/>
      <c r="BG191" s="3382"/>
      <c r="BH191" s="3382"/>
      <c r="BI191" s="3382"/>
      <c r="BJ191" s="3382"/>
      <c r="BK191" s="3382"/>
      <c r="BL191" s="3382"/>
      <c r="BM191" s="3382"/>
      <c r="BN191" s="3382"/>
      <c r="BO191" s="3382"/>
      <c r="BP191" s="3382"/>
      <c r="BQ191" s="3382"/>
      <c r="BR191" s="3382"/>
      <c r="BS191" s="3382"/>
      <c r="BT191" s="3382"/>
      <c r="BU191" s="3382"/>
      <c r="BV191" s="3382"/>
      <c r="BW191" s="3382"/>
      <c r="BX191" s="3382"/>
      <c r="BY191" s="3382"/>
      <c r="BZ191" s="3382"/>
      <c r="CA191" s="3382"/>
      <c r="CB191" s="3382"/>
      <c r="CC191" s="3382"/>
      <c r="CD191" s="3382"/>
      <c r="CE191" s="3382"/>
      <c r="CF191" s="3382"/>
      <c r="CG191" s="3382"/>
      <c r="CH191" s="3382"/>
      <c r="CI191" s="3382"/>
      <c r="CJ191" s="3382"/>
      <c r="CK191" s="3382"/>
      <c r="CL191" s="3382"/>
      <c r="CM191" s="3382"/>
      <c r="CN191" s="3382"/>
      <c r="CO191" s="3382"/>
      <c r="CP191" s="3382"/>
      <c r="CQ191" s="3382"/>
      <c r="CR191" s="3382"/>
      <c r="CS191" s="3382"/>
      <c r="CT191" s="3382"/>
      <c r="CU191" s="3382"/>
      <c r="CV191" s="3382"/>
      <c r="CW191" s="3382"/>
    </row>
    <row r="192" spans="2:117">
      <c r="B192" s="3103" t="s">
        <v>2172</v>
      </c>
      <c r="C192" s="2268" t="s">
        <v>2167</v>
      </c>
      <c r="D192" s="3382"/>
      <c r="E192" s="3382"/>
      <c r="F192" s="3382"/>
      <c r="G192" s="3382"/>
      <c r="H192" s="3382"/>
      <c r="I192" s="3382"/>
      <c r="J192" s="3382"/>
      <c r="K192" s="3382"/>
      <c r="L192" s="3382"/>
      <c r="M192" s="3382"/>
      <c r="N192" s="3382"/>
      <c r="O192" s="3382"/>
      <c r="P192" s="3382"/>
      <c r="Q192" s="3382"/>
      <c r="R192" s="3382"/>
      <c r="S192" s="3382"/>
      <c r="T192" s="3382"/>
      <c r="U192" s="3382"/>
      <c r="V192" s="3382"/>
      <c r="W192" s="3382"/>
      <c r="X192" s="3382"/>
      <c r="Y192" s="3382"/>
      <c r="Z192" s="3382"/>
      <c r="AA192" s="3382"/>
      <c r="AB192" s="3382"/>
      <c r="AC192" s="3382"/>
      <c r="AD192" s="3382"/>
      <c r="AE192" s="3382"/>
      <c r="AF192" s="3382"/>
      <c r="AG192" s="3382"/>
      <c r="AH192" s="3382"/>
      <c r="AI192" s="3382"/>
      <c r="AJ192" s="3382"/>
      <c r="AK192" s="3382"/>
      <c r="AL192" s="3382"/>
      <c r="AM192" s="3382"/>
      <c r="AN192" s="3382"/>
      <c r="AO192" s="3382"/>
      <c r="AP192" s="3382"/>
      <c r="AQ192" s="3382"/>
      <c r="AR192" s="3382"/>
      <c r="AS192" s="3382"/>
      <c r="AT192" s="3382"/>
      <c r="AU192" s="3382"/>
      <c r="AV192" s="3382"/>
      <c r="AW192" s="3382"/>
      <c r="AX192" s="3382"/>
      <c r="AY192" s="3382"/>
      <c r="AZ192" s="3382"/>
      <c r="BA192" s="3382"/>
      <c r="BB192" s="3382"/>
      <c r="BC192" s="3382"/>
      <c r="BD192" s="3382"/>
      <c r="BE192" s="3382"/>
      <c r="BF192" s="3382"/>
      <c r="BG192" s="3382"/>
      <c r="BH192" s="3382"/>
      <c r="BI192" s="3382"/>
      <c r="BJ192" s="3382"/>
      <c r="BK192" s="3382"/>
      <c r="BL192" s="3382"/>
      <c r="BM192" s="3382"/>
      <c r="BN192" s="3382"/>
      <c r="BO192" s="3382"/>
      <c r="BP192" s="3382"/>
      <c r="BQ192" s="3382"/>
      <c r="BR192" s="3382"/>
      <c r="BS192" s="3382"/>
      <c r="BT192" s="3382"/>
      <c r="BU192" s="3382"/>
      <c r="BV192" s="3382"/>
      <c r="BW192" s="3382"/>
      <c r="BX192" s="3382"/>
      <c r="BY192" s="3382"/>
      <c r="BZ192" s="3382"/>
      <c r="CA192" s="3382"/>
      <c r="CB192" s="3382"/>
      <c r="CC192" s="3382"/>
      <c r="CD192" s="3382"/>
      <c r="CE192" s="3382"/>
      <c r="CF192" s="3382"/>
      <c r="CG192" s="3382"/>
      <c r="CH192" s="3382"/>
      <c r="CI192" s="3382"/>
      <c r="CJ192" s="3382"/>
      <c r="CK192" s="3382"/>
      <c r="CL192" s="3382"/>
      <c r="CM192" s="3382"/>
      <c r="CN192" s="3382"/>
      <c r="CO192" s="3382"/>
      <c r="CP192" s="3382"/>
      <c r="CQ192" s="3382"/>
      <c r="CR192" s="3382"/>
      <c r="CS192" s="3382"/>
      <c r="CT192" s="3382"/>
      <c r="CU192" s="3382"/>
      <c r="CV192" s="3382"/>
      <c r="CW192" s="3382"/>
    </row>
    <row r="193" spans="2:109">
      <c r="B193" s="3103" t="s">
        <v>2173</v>
      </c>
      <c r="C193" s="2268" t="s">
        <v>2167</v>
      </c>
      <c r="D193" s="3382"/>
      <c r="E193" s="3382"/>
      <c r="F193" s="3382"/>
      <c r="G193" s="3382"/>
      <c r="H193" s="3382"/>
      <c r="I193" s="3382"/>
      <c r="J193" s="3382"/>
      <c r="K193" s="3382"/>
      <c r="L193" s="3382"/>
      <c r="M193" s="3382"/>
      <c r="N193" s="3382"/>
      <c r="O193" s="3382"/>
      <c r="P193" s="3382"/>
      <c r="Q193" s="3382"/>
      <c r="R193" s="3382"/>
      <c r="S193" s="3382"/>
      <c r="T193" s="3382"/>
      <c r="U193" s="3382"/>
      <c r="V193" s="3382"/>
      <c r="W193" s="3382"/>
      <c r="X193" s="3382"/>
      <c r="Y193" s="3382"/>
      <c r="Z193" s="3382"/>
      <c r="AA193" s="3382"/>
      <c r="AB193" s="3382"/>
      <c r="AC193" s="3382"/>
      <c r="AD193" s="3382"/>
      <c r="AE193" s="3382"/>
      <c r="AF193" s="3382"/>
      <c r="AG193" s="3382"/>
      <c r="AH193" s="3382"/>
      <c r="AI193" s="3382"/>
      <c r="AJ193" s="3382"/>
      <c r="AK193" s="3382"/>
      <c r="AL193" s="3382"/>
      <c r="AM193" s="3382"/>
      <c r="AN193" s="3382"/>
      <c r="AO193" s="3382"/>
      <c r="AP193" s="3382"/>
      <c r="AQ193" s="3382"/>
      <c r="AR193" s="3382"/>
      <c r="AS193" s="3382"/>
      <c r="AT193" s="3382"/>
      <c r="AU193" s="3382"/>
      <c r="AV193" s="3382"/>
      <c r="AW193" s="3382"/>
      <c r="AX193" s="3382"/>
      <c r="AY193" s="3382"/>
      <c r="AZ193" s="3382"/>
      <c r="BA193" s="3382"/>
      <c r="BB193" s="3382"/>
      <c r="BC193" s="3382"/>
      <c r="BD193" s="3382"/>
      <c r="BE193" s="3382"/>
      <c r="BF193" s="3382"/>
      <c r="BG193" s="3382"/>
      <c r="BH193" s="3382"/>
      <c r="BI193" s="3382"/>
      <c r="BJ193" s="3382"/>
      <c r="BK193" s="3382"/>
      <c r="BL193" s="3382"/>
      <c r="BM193" s="3382"/>
      <c r="BN193" s="3382"/>
      <c r="BO193" s="3382"/>
      <c r="BP193" s="3382"/>
      <c r="BQ193" s="3382"/>
      <c r="BR193" s="3382"/>
      <c r="BS193" s="3382"/>
      <c r="BT193" s="3382"/>
      <c r="BU193" s="3382"/>
      <c r="BV193" s="3382"/>
      <c r="BW193" s="3382"/>
      <c r="BX193" s="3382"/>
      <c r="BY193" s="3382"/>
      <c r="BZ193" s="3382"/>
      <c r="CA193" s="3382"/>
      <c r="CB193" s="3382"/>
      <c r="CC193" s="3382"/>
      <c r="CD193" s="3382"/>
      <c r="CE193" s="3382"/>
      <c r="CF193" s="3382"/>
      <c r="CG193" s="3382"/>
      <c r="CH193" s="3382"/>
      <c r="CI193" s="3382"/>
      <c r="CJ193" s="3382"/>
      <c r="CK193" s="3382"/>
      <c r="CL193" s="3382"/>
      <c r="CM193" s="3382"/>
      <c r="CN193" s="3382"/>
      <c r="CO193" s="3382"/>
      <c r="CP193" s="3382"/>
      <c r="CQ193" s="3382"/>
      <c r="CR193" s="3382"/>
      <c r="CS193" s="3382"/>
      <c r="CT193" s="3382"/>
      <c r="CU193" s="3382"/>
      <c r="CV193" s="3382"/>
      <c r="CW193" s="3382"/>
    </row>
    <row r="194" spans="2:109">
      <c r="B194" s="3103" t="s">
        <v>2174</v>
      </c>
      <c r="C194" s="2268" t="s">
        <v>2167</v>
      </c>
      <c r="D194" s="3382"/>
      <c r="E194" s="3382"/>
      <c r="F194" s="3382"/>
      <c r="G194" s="3382"/>
      <c r="H194" s="3382"/>
      <c r="I194" s="3382"/>
      <c r="J194" s="3382"/>
      <c r="K194" s="3382"/>
      <c r="L194" s="3382"/>
      <c r="M194" s="3382"/>
      <c r="N194" s="3382"/>
      <c r="O194" s="3382"/>
      <c r="P194" s="3382"/>
      <c r="Q194" s="3382"/>
      <c r="R194" s="3382"/>
      <c r="S194" s="3382"/>
      <c r="T194" s="3382"/>
      <c r="U194" s="3382"/>
      <c r="V194" s="3382"/>
      <c r="W194" s="3382"/>
      <c r="X194" s="3382"/>
      <c r="Y194" s="3382"/>
      <c r="Z194" s="3382"/>
      <c r="AA194" s="3382"/>
      <c r="AB194" s="3382"/>
      <c r="AC194" s="3382"/>
      <c r="AD194" s="3382"/>
      <c r="AE194" s="3382"/>
      <c r="AF194" s="3382"/>
      <c r="AG194" s="3382"/>
      <c r="AH194" s="3382"/>
      <c r="AI194" s="3382"/>
      <c r="AJ194" s="3382"/>
      <c r="AK194" s="3382"/>
      <c r="AL194" s="3382"/>
      <c r="AM194" s="3382"/>
      <c r="AN194" s="3382"/>
      <c r="AO194" s="3382"/>
      <c r="AP194" s="3382"/>
      <c r="AQ194" s="3382"/>
      <c r="AR194" s="3382"/>
      <c r="AS194" s="3382"/>
      <c r="AT194" s="3382"/>
      <c r="AU194" s="3382"/>
      <c r="AV194" s="3382"/>
      <c r="AW194" s="3382"/>
      <c r="AX194" s="3382"/>
      <c r="AY194" s="3382"/>
      <c r="AZ194" s="3382"/>
      <c r="BA194" s="3382"/>
      <c r="BB194" s="3382"/>
      <c r="BC194" s="3382"/>
      <c r="BD194" s="3382"/>
      <c r="BE194" s="3382"/>
      <c r="BF194" s="3382"/>
      <c r="BG194" s="3382"/>
      <c r="BH194" s="3382"/>
      <c r="BI194" s="3382"/>
      <c r="BJ194" s="3382"/>
      <c r="BK194" s="3382"/>
      <c r="BL194" s="3382"/>
      <c r="BM194" s="3382"/>
      <c r="BN194" s="3382"/>
      <c r="BO194" s="3382"/>
      <c r="BP194" s="3382"/>
      <c r="BQ194" s="3382"/>
      <c r="BR194" s="3382"/>
      <c r="BS194" s="3382"/>
      <c r="BT194" s="3382"/>
      <c r="BU194" s="3382"/>
      <c r="BV194" s="3382"/>
      <c r="BW194" s="3382"/>
      <c r="BX194" s="3382"/>
      <c r="BY194" s="3382"/>
      <c r="BZ194" s="3382"/>
      <c r="CA194" s="3382"/>
      <c r="CB194" s="3382"/>
      <c r="CC194" s="3382"/>
      <c r="CD194" s="3382"/>
      <c r="CE194" s="3382"/>
      <c r="CF194" s="3382"/>
      <c r="CG194" s="3382"/>
      <c r="CH194" s="3382"/>
      <c r="CI194" s="3382"/>
      <c r="CJ194" s="3382"/>
      <c r="CK194" s="3382"/>
      <c r="CL194" s="3382"/>
      <c r="CM194" s="3382"/>
      <c r="CN194" s="3382"/>
      <c r="CO194" s="3382"/>
      <c r="CP194" s="3382"/>
      <c r="CQ194" s="3382"/>
      <c r="CR194" s="3382"/>
      <c r="CS194" s="3382"/>
      <c r="CT194" s="3382"/>
      <c r="CU194" s="3382"/>
      <c r="CV194" s="3382"/>
      <c r="CW194" s="3382"/>
    </row>
    <row r="195" spans="2:109">
      <c r="B195" s="3103" t="s">
        <v>2175</v>
      </c>
      <c r="C195" s="2268" t="s">
        <v>2167</v>
      </c>
      <c r="D195" s="3382"/>
      <c r="E195" s="3382"/>
      <c r="F195" s="3382"/>
      <c r="G195" s="3382"/>
      <c r="H195" s="3382"/>
      <c r="I195" s="3382"/>
      <c r="J195" s="3382"/>
      <c r="K195" s="3382"/>
      <c r="L195" s="3382"/>
      <c r="M195" s="3382"/>
      <c r="N195" s="3382"/>
      <c r="O195" s="3382"/>
      <c r="P195" s="3382"/>
      <c r="Q195" s="3382"/>
      <c r="R195" s="3382"/>
      <c r="S195" s="3382"/>
      <c r="T195" s="3382"/>
      <c r="U195" s="3382"/>
      <c r="V195" s="3382"/>
      <c r="W195" s="3382"/>
      <c r="X195" s="3382"/>
      <c r="Y195" s="3382"/>
      <c r="Z195" s="3382"/>
      <c r="AA195" s="3382"/>
      <c r="AB195" s="3382"/>
      <c r="AC195" s="3382"/>
      <c r="AD195" s="3382"/>
      <c r="AE195" s="3382"/>
      <c r="AF195" s="3382"/>
      <c r="AG195" s="3382"/>
      <c r="AH195" s="3382"/>
      <c r="AI195" s="3382"/>
      <c r="AJ195" s="3382"/>
      <c r="AK195" s="3382"/>
      <c r="AL195" s="3382"/>
      <c r="AM195" s="3382"/>
      <c r="AN195" s="3382"/>
      <c r="AO195" s="3382"/>
      <c r="AP195" s="3382"/>
      <c r="AQ195" s="3382"/>
      <c r="AR195" s="3382"/>
      <c r="AS195" s="3382"/>
      <c r="AT195" s="3382"/>
      <c r="AU195" s="3382"/>
      <c r="AV195" s="3382"/>
      <c r="AW195" s="3382"/>
      <c r="AX195" s="3382"/>
      <c r="AY195" s="3382"/>
      <c r="AZ195" s="3382"/>
      <c r="BA195" s="3382"/>
      <c r="BB195" s="3382"/>
      <c r="BC195" s="3382"/>
      <c r="BD195" s="3382"/>
      <c r="BE195" s="3382"/>
      <c r="BF195" s="3382"/>
      <c r="BG195" s="3382"/>
      <c r="BH195" s="3382"/>
      <c r="BI195" s="3382"/>
      <c r="BJ195" s="3382"/>
      <c r="BK195" s="3382"/>
      <c r="BL195" s="3382"/>
      <c r="BM195" s="3382"/>
      <c r="BN195" s="3382"/>
      <c r="BO195" s="3382"/>
      <c r="BP195" s="3382"/>
      <c r="BQ195" s="3382"/>
      <c r="BR195" s="3382"/>
      <c r="BS195" s="3382"/>
      <c r="BT195" s="3382"/>
      <c r="BU195" s="3382"/>
      <c r="BV195" s="3382"/>
      <c r="BW195" s="3382"/>
      <c r="BX195" s="3382"/>
      <c r="BY195" s="3382"/>
      <c r="BZ195" s="3382"/>
      <c r="CA195" s="3382"/>
      <c r="CB195" s="3382"/>
      <c r="CC195" s="3382"/>
      <c r="CD195" s="3382"/>
      <c r="CE195" s="3382"/>
      <c r="CF195" s="3382"/>
      <c r="CG195" s="3382"/>
      <c r="CH195" s="3382"/>
      <c r="CI195" s="3382"/>
      <c r="CJ195" s="3382"/>
      <c r="CK195" s="3382"/>
      <c r="CL195" s="3382"/>
      <c r="CM195" s="3382"/>
      <c r="CN195" s="3382"/>
      <c r="CO195" s="3382"/>
      <c r="CP195" s="3382"/>
      <c r="CQ195" s="3382"/>
      <c r="CR195" s="3382"/>
      <c r="CS195" s="3382"/>
      <c r="CT195" s="3382"/>
      <c r="CU195" s="3382"/>
      <c r="CV195" s="3382"/>
      <c r="CW195" s="3382"/>
    </row>
    <row r="196" spans="2:109">
      <c r="B196" s="3103" t="s">
        <v>2176</v>
      </c>
      <c r="C196" s="2268" t="s">
        <v>2167</v>
      </c>
      <c r="D196" s="3382"/>
      <c r="E196" s="3382"/>
      <c r="F196" s="3382"/>
      <c r="G196" s="3382"/>
      <c r="H196" s="3382"/>
      <c r="I196" s="3382"/>
      <c r="J196" s="3382"/>
      <c r="K196" s="3382"/>
      <c r="L196" s="3382"/>
      <c r="M196" s="3382"/>
      <c r="N196" s="3382"/>
      <c r="O196" s="3382"/>
      <c r="P196" s="3382"/>
      <c r="Q196" s="3382"/>
      <c r="R196" s="3382"/>
      <c r="S196" s="3382"/>
      <c r="T196" s="3382"/>
      <c r="U196" s="3382"/>
      <c r="V196" s="3382"/>
      <c r="W196" s="3382"/>
      <c r="X196" s="3382"/>
      <c r="Y196" s="3382"/>
      <c r="Z196" s="3382"/>
      <c r="AA196" s="3382"/>
      <c r="AB196" s="3382"/>
      <c r="AC196" s="3382"/>
      <c r="AD196" s="3382"/>
      <c r="AE196" s="3382"/>
      <c r="AF196" s="3382"/>
      <c r="AG196" s="3382"/>
      <c r="AH196" s="3382"/>
      <c r="AI196" s="3382"/>
      <c r="AJ196" s="3382"/>
      <c r="AK196" s="3382"/>
      <c r="AL196" s="3382"/>
      <c r="AM196" s="3382"/>
      <c r="AN196" s="3382"/>
      <c r="AO196" s="3382"/>
      <c r="AP196" s="3382"/>
      <c r="AQ196" s="3382"/>
      <c r="AR196" s="3382"/>
      <c r="AS196" s="3382"/>
      <c r="AT196" s="3382"/>
      <c r="AU196" s="3382"/>
      <c r="AV196" s="3382"/>
      <c r="AW196" s="3382"/>
      <c r="AX196" s="3382"/>
      <c r="AY196" s="3382"/>
      <c r="AZ196" s="3382"/>
      <c r="BA196" s="3382"/>
      <c r="BB196" s="3382"/>
      <c r="BC196" s="3382"/>
      <c r="BD196" s="3382"/>
      <c r="BE196" s="3382"/>
      <c r="BF196" s="3382"/>
      <c r="BG196" s="3382"/>
      <c r="BH196" s="3382"/>
      <c r="BI196" s="3382"/>
      <c r="BJ196" s="3382"/>
      <c r="BK196" s="3382"/>
      <c r="BL196" s="3382"/>
      <c r="BM196" s="3382"/>
      <c r="BN196" s="3382"/>
      <c r="BO196" s="3382"/>
      <c r="BP196" s="3382"/>
      <c r="BQ196" s="3382"/>
      <c r="BR196" s="3382"/>
      <c r="BS196" s="3382"/>
      <c r="BT196" s="3382"/>
      <c r="BU196" s="3382"/>
      <c r="BV196" s="3382"/>
      <c r="BW196" s="3382"/>
      <c r="BX196" s="3382"/>
      <c r="BY196" s="3382"/>
      <c r="BZ196" s="3382"/>
      <c r="CA196" s="3382"/>
      <c r="CB196" s="3382"/>
      <c r="CC196" s="3382"/>
      <c r="CD196" s="3382"/>
      <c r="CE196" s="3382"/>
      <c r="CF196" s="3382"/>
      <c r="CG196" s="3382"/>
      <c r="CH196" s="3382"/>
      <c r="CI196" s="3382"/>
      <c r="CJ196" s="3382"/>
      <c r="CK196" s="3382"/>
      <c r="CL196" s="3382"/>
      <c r="CM196" s="3382"/>
      <c r="CN196" s="3382"/>
      <c r="CO196" s="3382"/>
      <c r="CP196" s="3382"/>
      <c r="CQ196" s="3382"/>
      <c r="CR196" s="3382"/>
      <c r="CS196" s="3382"/>
      <c r="CT196" s="3382"/>
      <c r="CU196" s="3382"/>
      <c r="CV196" s="3382"/>
      <c r="CW196" s="3382"/>
    </row>
    <row r="197" spans="2:109">
      <c r="B197" s="3103" t="s">
        <v>2177</v>
      </c>
      <c r="C197" s="2268" t="s">
        <v>2167</v>
      </c>
      <c r="D197" s="3382"/>
      <c r="E197" s="3382"/>
      <c r="F197" s="3382"/>
      <c r="G197" s="3382"/>
      <c r="H197" s="3382"/>
      <c r="I197" s="3382"/>
      <c r="J197" s="3382"/>
      <c r="K197" s="3382"/>
      <c r="L197" s="3382"/>
      <c r="M197" s="3382"/>
      <c r="N197" s="3382"/>
      <c r="O197" s="3382"/>
      <c r="P197" s="3382"/>
      <c r="Q197" s="3382"/>
      <c r="R197" s="3382"/>
      <c r="S197" s="3382"/>
      <c r="T197" s="3382"/>
      <c r="U197" s="3382"/>
      <c r="V197" s="3382"/>
      <c r="W197" s="3382"/>
      <c r="X197" s="3382"/>
      <c r="Y197" s="3382"/>
      <c r="Z197" s="3382"/>
      <c r="AA197" s="3382"/>
      <c r="AB197" s="3382"/>
      <c r="AC197" s="3382"/>
      <c r="AD197" s="3382"/>
      <c r="AE197" s="3382"/>
      <c r="AF197" s="3382"/>
      <c r="AG197" s="3382"/>
      <c r="AH197" s="3382"/>
      <c r="AI197" s="3382"/>
      <c r="AJ197" s="3382"/>
      <c r="AK197" s="3382"/>
      <c r="AL197" s="3382"/>
      <c r="AM197" s="3382"/>
      <c r="AN197" s="3382"/>
      <c r="AO197" s="3382"/>
      <c r="AP197" s="3382"/>
      <c r="AQ197" s="3382"/>
      <c r="AR197" s="3382"/>
      <c r="AS197" s="3382"/>
      <c r="AT197" s="3382"/>
      <c r="AU197" s="3382"/>
      <c r="AV197" s="3382"/>
      <c r="AW197" s="3382"/>
      <c r="AX197" s="3382"/>
      <c r="AY197" s="3382"/>
      <c r="AZ197" s="3382"/>
      <c r="BA197" s="3382"/>
      <c r="BB197" s="3382"/>
      <c r="BC197" s="3382"/>
      <c r="BD197" s="3382"/>
      <c r="BE197" s="3382"/>
      <c r="BF197" s="3382"/>
      <c r="BG197" s="3382"/>
      <c r="BH197" s="3382"/>
      <c r="BI197" s="3382"/>
      <c r="BJ197" s="3382"/>
      <c r="BK197" s="3382"/>
      <c r="BL197" s="3382"/>
      <c r="BM197" s="3382"/>
      <c r="BN197" s="3382"/>
      <c r="BO197" s="3382"/>
      <c r="BP197" s="3382"/>
      <c r="BQ197" s="3382"/>
      <c r="BR197" s="3382"/>
      <c r="BS197" s="3382"/>
      <c r="BT197" s="3382"/>
      <c r="BU197" s="3382"/>
      <c r="BV197" s="3382"/>
      <c r="BW197" s="3382"/>
      <c r="BX197" s="3382"/>
      <c r="BY197" s="3382"/>
      <c r="BZ197" s="3382"/>
      <c r="CA197" s="3382"/>
      <c r="CB197" s="3382"/>
      <c r="CC197" s="3382"/>
      <c r="CD197" s="3382"/>
      <c r="CE197" s="3382"/>
      <c r="CF197" s="3382"/>
      <c r="CG197" s="3382"/>
      <c r="CH197" s="3382"/>
      <c r="CI197" s="3382"/>
      <c r="CJ197" s="3382"/>
      <c r="CK197" s="3382"/>
      <c r="CL197" s="3382"/>
      <c r="CM197" s="3382"/>
      <c r="CN197" s="3382"/>
      <c r="CO197" s="3382"/>
      <c r="CP197" s="3382"/>
      <c r="CQ197" s="3382"/>
      <c r="CR197" s="3382"/>
      <c r="CS197" s="3382"/>
      <c r="CT197" s="3382"/>
      <c r="CU197" s="3382"/>
      <c r="CV197" s="3382"/>
      <c r="CW197" s="3382"/>
    </row>
    <row r="198" spans="2:109">
      <c r="B198" s="3103" t="s">
        <v>2178</v>
      </c>
      <c r="C198" s="2268" t="s">
        <v>2167</v>
      </c>
      <c r="D198" s="3382"/>
      <c r="E198" s="3382"/>
      <c r="F198" s="3382"/>
      <c r="G198" s="3382"/>
      <c r="H198" s="3382"/>
      <c r="I198" s="3382"/>
      <c r="J198" s="3382"/>
      <c r="K198" s="3382"/>
      <c r="L198" s="3382"/>
      <c r="M198" s="3382"/>
      <c r="N198" s="3382"/>
      <c r="O198" s="3382"/>
      <c r="P198" s="3382"/>
      <c r="Q198" s="3382"/>
      <c r="R198" s="3382"/>
      <c r="S198" s="3382"/>
      <c r="T198" s="3382"/>
      <c r="U198" s="3382"/>
      <c r="V198" s="3382"/>
      <c r="W198" s="3382"/>
      <c r="X198" s="3382"/>
      <c r="Y198" s="3382"/>
      <c r="Z198" s="3382"/>
      <c r="AA198" s="3382"/>
      <c r="AB198" s="3382"/>
      <c r="AC198" s="3382"/>
      <c r="AD198" s="3382"/>
      <c r="AE198" s="3382"/>
      <c r="AF198" s="3382"/>
      <c r="AG198" s="3382"/>
      <c r="AH198" s="3382"/>
      <c r="AI198" s="3382"/>
      <c r="AJ198" s="3382"/>
      <c r="AK198" s="3382"/>
      <c r="AL198" s="3382"/>
      <c r="AM198" s="3382"/>
      <c r="AN198" s="3382"/>
      <c r="AO198" s="3382"/>
      <c r="AP198" s="3382"/>
      <c r="AQ198" s="3382"/>
      <c r="AR198" s="3382"/>
      <c r="AS198" s="3382"/>
      <c r="AT198" s="3382"/>
      <c r="AU198" s="3382"/>
      <c r="AV198" s="3382"/>
      <c r="AW198" s="3382"/>
      <c r="AX198" s="3382"/>
      <c r="AY198" s="3382"/>
      <c r="AZ198" s="3382"/>
      <c r="BA198" s="3382"/>
      <c r="BB198" s="3382"/>
      <c r="BC198" s="3382"/>
      <c r="BD198" s="3382"/>
      <c r="BE198" s="3382"/>
      <c r="BF198" s="3382"/>
      <c r="BG198" s="3382"/>
      <c r="BH198" s="3382"/>
      <c r="BI198" s="3382"/>
      <c r="BJ198" s="3382"/>
      <c r="BK198" s="3382"/>
      <c r="BL198" s="3382"/>
      <c r="BM198" s="3382"/>
      <c r="BN198" s="3382"/>
      <c r="BO198" s="3382"/>
      <c r="BP198" s="3382"/>
      <c r="BQ198" s="3382"/>
      <c r="BR198" s="3382"/>
      <c r="BS198" s="3382"/>
      <c r="BT198" s="3382"/>
      <c r="BU198" s="3382"/>
      <c r="BV198" s="3382"/>
      <c r="BW198" s="3382"/>
      <c r="BX198" s="3382"/>
      <c r="BY198" s="3382"/>
      <c r="BZ198" s="3382"/>
      <c r="CA198" s="3382"/>
      <c r="CB198" s="3382"/>
      <c r="CC198" s="3382"/>
      <c r="CD198" s="3382"/>
      <c r="CE198" s="3382"/>
      <c r="CF198" s="3382"/>
      <c r="CG198" s="3382"/>
      <c r="CH198" s="3382"/>
      <c r="CI198" s="3382"/>
      <c r="CJ198" s="3382"/>
      <c r="CK198" s="3382"/>
      <c r="CL198" s="3382"/>
      <c r="CM198" s="3382"/>
      <c r="CN198" s="3382"/>
      <c r="CO198" s="3382"/>
      <c r="CP198" s="3382"/>
      <c r="CQ198" s="3382"/>
      <c r="CR198" s="3382"/>
      <c r="CS198" s="3382"/>
      <c r="CT198" s="3382"/>
      <c r="CU198" s="3382"/>
      <c r="CV198" s="3382"/>
      <c r="CW198" s="3382"/>
    </row>
    <row r="199" spans="2:109">
      <c r="B199" s="3103" t="s">
        <v>2179</v>
      </c>
      <c r="C199" s="2268" t="s">
        <v>2167</v>
      </c>
      <c r="D199" s="3382"/>
      <c r="E199" s="3382"/>
      <c r="F199" s="3382"/>
      <c r="G199" s="3382"/>
      <c r="H199" s="3382"/>
      <c r="I199" s="3382"/>
      <c r="J199" s="3382"/>
      <c r="K199" s="3382"/>
      <c r="L199" s="3382"/>
      <c r="M199" s="3382"/>
      <c r="N199" s="3382"/>
      <c r="O199" s="3382"/>
      <c r="P199" s="3382"/>
      <c r="Q199" s="3382"/>
      <c r="R199" s="3382"/>
      <c r="S199" s="3382"/>
      <c r="T199" s="3382"/>
      <c r="U199" s="3382"/>
      <c r="V199" s="3382"/>
      <c r="W199" s="3382"/>
      <c r="X199" s="3382"/>
      <c r="Y199" s="3382"/>
      <c r="Z199" s="3382"/>
      <c r="AA199" s="3382"/>
      <c r="AB199" s="3382"/>
      <c r="AC199" s="3382"/>
      <c r="AD199" s="3382"/>
      <c r="AE199" s="3382"/>
      <c r="AF199" s="3382"/>
      <c r="AG199" s="3382"/>
      <c r="AH199" s="3382"/>
      <c r="AI199" s="3382"/>
      <c r="AJ199" s="3382"/>
      <c r="AK199" s="3382"/>
      <c r="AL199" s="3382"/>
      <c r="AM199" s="3382"/>
      <c r="AN199" s="3382"/>
      <c r="AO199" s="3382"/>
      <c r="AP199" s="3382"/>
      <c r="AQ199" s="3382"/>
      <c r="AR199" s="3382"/>
      <c r="AS199" s="3382"/>
      <c r="AT199" s="3382"/>
      <c r="AU199" s="3382"/>
      <c r="AV199" s="3382"/>
      <c r="AW199" s="3382"/>
      <c r="AX199" s="3382"/>
      <c r="AY199" s="3382"/>
      <c r="AZ199" s="3382"/>
      <c r="BA199" s="3382"/>
      <c r="BB199" s="3382"/>
      <c r="BC199" s="3382"/>
      <c r="BD199" s="3382"/>
      <c r="BE199" s="3382"/>
      <c r="BF199" s="3382"/>
      <c r="BG199" s="3382"/>
      <c r="BH199" s="3382"/>
      <c r="BI199" s="3382"/>
      <c r="BJ199" s="3382"/>
      <c r="BK199" s="3382"/>
      <c r="BL199" s="3382"/>
      <c r="BM199" s="3382"/>
      <c r="BN199" s="3382"/>
      <c r="BO199" s="3382"/>
      <c r="BP199" s="3382"/>
      <c r="BQ199" s="3382"/>
      <c r="BR199" s="3382"/>
      <c r="BS199" s="3382"/>
      <c r="BT199" s="3382"/>
      <c r="BU199" s="3382"/>
      <c r="BV199" s="3382"/>
      <c r="BW199" s="3382"/>
      <c r="BX199" s="3382"/>
      <c r="BY199" s="3382"/>
      <c r="BZ199" s="3382"/>
      <c r="CA199" s="3382"/>
      <c r="CB199" s="3382"/>
      <c r="CC199" s="3382"/>
      <c r="CD199" s="3382"/>
      <c r="CE199" s="3382"/>
      <c r="CF199" s="3382"/>
      <c r="CG199" s="3382"/>
      <c r="CH199" s="3382"/>
      <c r="CI199" s="3382"/>
      <c r="CJ199" s="3382"/>
      <c r="CK199" s="3382"/>
      <c r="CL199" s="3382"/>
      <c r="CM199" s="3382"/>
      <c r="CN199" s="3382"/>
      <c r="CO199" s="3382"/>
      <c r="CP199" s="3382"/>
      <c r="CQ199" s="3382"/>
      <c r="CR199" s="3382"/>
      <c r="CS199" s="3382"/>
      <c r="CT199" s="3382"/>
      <c r="CU199" s="3382"/>
      <c r="CV199" s="3382"/>
      <c r="CW199" s="3382"/>
    </row>
    <row r="200" spans="2:109">
      <c r="B200" s="3103" t="s">
        <v>1945</v>
      </c>
      <c r="C200" s="2268" t="s">
        <v>2167</v>
      </c>
      <c r="D200" s="3382"/>
      <c r="E200" s="3382"/>
      <c r="F200" s="3382"/>
      <c r="G200" s="3382"/>
      <c r="H200" s="3382"/>
      <c r="I200" s="3382"/>
      <c r="J200" s="3382"/>
      <c r="K200" s="3382"/>
      <c r="L200" s="3382"/>
      <c r="M200" s="3382"/>
      <c r="N200" s="3382"/>
      <c r="O200" s="3382"/>
      <c r="P200" s="3382"/>
      <c r="Q200" s="3382"/>
      <c r="R200" s="3382"/>
      <c r="S200" s="3382"/>
      <c r="T200" s="3382"/>
      <c r="U200" s="3382"/>
      <c r="V200" s="3382"/>
      <c r="W200" s="3382"/>
      <c r="X200" s="3382"/>
      <c r="Y200" s="3382"/>
      <c r="Z200" s="3382"/>
      <c r="AA200" s="3382"/>
      <c r="AB200" s="3382"/>
      <c r="AC200" s="3382"/>
      <c r="AD200" s="3382"/>
      <c r="AE200" s="3382"/>
      <c r="AF200" s="3382"/>
      <c r="AG200" s="3382"/>
      <c r="AH200" s="3382"/>
      <c r="AI200" s="3382"/>
      <c r="AJ200" s="3382"/>
      <c r="AK200" s="3382"/>
      <c r="AL200" s="3382"/>
      <c r="AM200" s="3382"/>
      <c r="AN200" s="3382"/>
      <c r="AO200" s="3382"/>
      <c r="AP200" s="3382"/>
      <c r="AQ200" s="3382"/>
      <c r="AR200" s="3382"/>
      <c r="AS200" s="3382"/>
      <c r="AT200" s="3382"/>
      <c r="AU200" s="3382"/>
      <c r="AV200" s="3382"/>
      <c r="AW200" s="3382"/>
      <c r="AX200" s="3382"/>
      <c r="AY200" s="3382"/>
      <c r="AZ200" s="3382"/>
      <c r="BA200" s="3382"/>
      <c r="BB200" s="3382"/>
      <c r="BC200" s="3382"/>
      <c r="BD200" s="3382"/>
      <c r="BE200" s="3382"/>
      <c r="BF200" s="3382"/>
      <c r="BG200" s="3382"/>
      <c r="BH200" s="3382"/>
      <c r="BI200" s="3382"/>
      <c r="BJ200" s="3382"/>
      <c r="BK200" s="3382"/>
      <c r="BL200" s="3382"/>
      <c r="BM200" s="3382"/>
      <c r="BN200" s="3382"/>
      <c r="BO200" s="3382"/>
      <c r="BP200" s="3382"/>
      <c r="BQ200" s="3382"/>
      <c r="BR200" s="3382"/>
      <c r="BS200" s="3382"/>
      <c r="BT200" s="3382"/>
      <c r="BU200" s="3382"/>
      <c r="BV200" s="3382"/>
      <c r="BW200" s="3382"/>
      <c r="BX200" s="3382"/>
      <c r="BY200" s="3382"/>
      <c r="BZ200" s="3382"/>
      <c r="CA200" s="3382"/>
      <c r="CB200" s="3382"/>
      <c r="CC200" s="3382"/>
      <c r="CD200" s="3382"/>
      <c r="CE200" s="3382"/>
      <c r="CF200" s="3382"/>
      <c r="CG200" s="3382"/>
      <c r="CH200" s="3382"/>
      <c r="CI200" s="3382"/>
      <c r="CJ200" s="3382"/>
      <c r="CK200" s="3382"/>
      <c r="CL200" s="3382"/>
      <c r="CM200" s="3382"/>
      <c r="CN200" s="3382"/>
      <c r="CO200" s="3382"/>
      <c r="CP200" s="3382"/>
      <c r="CQ200" s="3382"/>
      <c r="CR200" s="3382"/>
      <c r="CS200" s="3382"/>
      <c r="CT200" s="3382"/>
      <c r="CU200" s="3382"/>
      <c r="CV200" s="3382"/>
      <c r="CW200" s="3382"/>
    </row>
    <row r="201" spans="2:109">
      <c r="B201" s="3103" t="s">
        <v>2180</v>
      </c>
      <c r="C201" s="2268" t="s">
        <v>2167</v>
      </c>
      <c r="D201" s="3382"/>
      <c r="E201" s="3382"/>
      <c r="F201" s="3382"/>
      <c r="G201" s="3382"/>
      <c r="H201" s="3382"/>
      <c r="I201" s="3382"/>
      <c r="J201" s="3382"/>
      <c r="K201" s="3382"/>
      <c r="L201" s="3382"/>
      <c r="M201" s="3382"/>
      <c r="N201" s="3382"/>
      <c r="O201" s="3382"/>
      <c r="P201" s="3382"/>
      <c r="Q201" s="3382"/>
      <c r="R201" s="3382"/>
      <c r="S201" s="3382"/>
      <c r="T201" s="3382"/>
      <c r="U201" s="3382"/>
      <c r="V201" s="3382"/>
      <c r="W201" s="3382"/>
      <c r="X201" s="3382"/>
      <c r="Y201" s="3382"/>
      <c r="Z201" s="3382"/>
      <c r="AA201" s="3382"/>
      <c r="AB201" s="3382"/>
      <c r="AC201" s="3382"/>
      <c r="AD201" s="3382"/>
      <c r="AE201" s="3382"/>
      <c r="AF201" s="3382"/>
      <c r="AG201" s="3382"/>
      <c r="AH201" s="3382"/>
      <c r="AI201" s="3382"/>
      <c r="AJ201" s="3382"/>
      <c r="AK201" s="3382"/>
      <c r="AL201" s="3382"/>
      <c r="AM201" s="3382"/>
      <c r="AN201" s="3382"/>
      <c r="AO201" s="3382"/>
      <c r="AP201" s="3382"/>
      <c r="AQ201" s="3382"/>
      <c r="AR201" s="3382"/>
      <c r="AS201" s="3382"/>
      <c r="AT201" s="3382"/>
      <c r="AU201" s="3382"/>
      <c r="AV201" s="3382"/>
      <c r="AW201" s="3382"/>
      <c r="AX201" s="3382"/>
      <c r="AY201" s="3382"/>
      <c r="AZ201" s="3382"/>
      <c r="BA201" s="3382"/>
      <c r="BB201" s="3382"/>
      <c r="BC201" s="3382"/>
      <c r="BD201" s="3382"/>
      <c r="BE201" s="3382"/>
      <c r="BF201" s="3382"/>
      <c r="BG201" s="3382"/>
      <c r="BH201" s="3382"/>
      <c r="BI201" s="3382"/>
      <c r="BJ201" s="3382"/>
      <c r="BK201" s="3382"/>
      <c r="BL201" s="3382"/>
      <c r="BM201" s="3382"/>
      <c r="BN201" s="3382"/>
      <c r="BO201" s="3382"/>
      <c r="BP201" s="3382"/>
      <c r="BQ201" s="3382"/>
      <c r="BR201" s="3382"/>
      <c r="BS201" s="3382"/>
      <c r="BT201" s="3382"/>
      <c r="BU201" s="3382"/>
      <c r="BV201" s="3382"/>
      <c r="BW201" s="3382"/>
      <c r="BX201" s="3382"/>
      <c r="BY201" s="3382"/>
      <c r="BZ201" s="3382"/>
      <c r="CA201" s="3382"/>
      <c r="CB201" s="3382"/>
      <c r="CC201" s="3382"/>
      <c r="CD201" s="3382"/>
      <c r="CE201" s="3382"/>
      <c r="CF201" s="3382"/>
      <c r="CG201" s="3382"/>
      <c r="CH201" s="3382"/>
      <c r="CI201" s="3382"/>
      <c r="CJ201" s="3382"/>
      <c r="CK201" s="3382"/>
      <c r="CL201" s="3382"/>
      <c r="CM201" s="3382"/>
      <c r="CN201" s="3382"/>
      <c r="CO201" s="3382"/>
      <c r="CP201" s="3382"/>
      <c r="CQ201" s="3382"/>
      <c r="CR201" s="3382"/>
      <c r="CS201" s="3382"/>
      <c r="CT201" s="3382"/>
      <c r="CU201" s="3382"/>
      <c r="CV201" s="3382"/>
      <c r="CW201" s="3382"/>
    </row>
    <row r="202" spans="2:109">
      <c r="B202" s="3103"/>
      <c r="C202" s="2268"/>
      <c r="D202" s="3382"/>
      <c r="E202" s="3382"/>
      <c r="F202" s="3382"/>
      <c r="G202" s="3382"/>
      <c r="H202" s="3382"/>
      <c r="I202" s="3382"/>
      <c r="J202" s="3382"/>
      <c r="K202" s="3382"/>
      <c r="L202" s="3382"/>
      <c r="M202" s="3382"/>
      <c r="N202" s="3382"/>
      <c r="O202" s="3382"/>
      <c r="P202" s="3382"/>
      <c r="Q202" s="3382"/>
      <c r="R202" s="3382"/>
      <c r="S202" s="3382"/>
      <c r="T202" s="3382"/>
      <c r="U202" s="3382"/>
      <c r="V202" s="3382"/>
      <c r="W202" s="3382"/>
      <c r="X202" s="3382"/>
      <c r="Y202" s="3382"/>
      <c r="Z202" s="3382"/>
      <c r="AA202" s="3382"/>
      <c r="AB202" s="3382"/>
      <c r="AC202" s="3382"/>
      <c r="AD202" s="3382"/>
      <c r="AE202" s="3382"/>
      <c r="AF202" s="3382"/>
      <c r="AG202" s="3382"/>
      <c r="AH202" s="3382"/>
      <c r="AI202" s="3382"/>
      <c r="AJ202" s="3382"/>
      <c r="AK202" s="3382"/>
      <c r="AL202" s="3382"/>
      <c r="AM202" s="3382"/>
      <c r="AN202" s="3382"/>
      <c r="AO202" s="3382"/>
      <c r="AP202" s="3382"/>
      <c r="AQ202" s="3382"/>
      <c r="AR202" s="3382"/>
      <c r="AS202" s="3382"/>
      <c r="AT202" s="3382"/>
      <c r="AU202" s="3382"/>
      <c r="AV202" s="3382"/>
      <c r="AW202" s="3382"/>
      <c r="AX202" s="3382"/>
      <c r="AY202" s="3382"/>
      <c r="AZ202" s="3382"/>
      <c r="BA202" s="3382"/>
      <c r="BB202" s="3382"/>
      <c r="BC202" s="3382"/>
      <c r="BD202" s="3382"/>
      <c r="BE202" s="3382"/>
      <c r="BF202" s="3382"/>
      <c r="BG202" s="3382"/>
      <c r="BH202" s="3382"/>
      <c r="BI202" s="3382"/>
      <c r="BJ202" s="3382"/>
      <c r="BK202" s="3382"/>
      <c r="BL202" s="3382"/>
      <c r="BM202" s="3382"/>
      <c r="BN202" s="3382"/>
      <c r="BO202" s="3382"/>
      <c r="BP202" s="3382"/>
      <c r="BQ202" s="3382"/>
      <c r="BR202" s="3382"/>
      <c r="BS202" s="3382"/>
      <c r="BT202" s="3382"/>
      <c r="BU202" s="3382"/>
      <c r="BV202" s="3382"/>
      <c r="BW202" s="3382"/>
      <c r="BX202" s="3382"/>
      <c r="BY202" s="3382"/>
      <c r="BZ202" s="3382"/>
      <c r="CA202" s="3382"/>
      <c r="CB202" s="3382"/>
      <c r="CC202" s="3382"/>
      <c r="CD202" s="3382"/>
      <c r="CE202" s="3382"/>
      <c r="CF202" s="3382"/>
      <c r="CG202" s="3382"/>
      <c r="CH202" s="3382"/>
      <c r="CI202" s="3382"/>
      <c r="CJ202" s="3382"/>
      <c r="CK202" s="3382"/>
      <c r="CL202" s="3382"/>
      <c r="CM202" s="3382"/>
      <c r="CN202" s="3382"/>
      <c r="CO202" s="3382"/>
      <c r="CP202" s="3382"/>
      <c r="CQ202" s="3382"/>
      <c r="CR202" s="3382"/>
      <c r="CS202" s="3382"/>
      <c r="CT202" s="3382"/>
      <c r="CU202" s="3382"/>
      <c r="CV202" s="3382"/>
      <c r="CW202" s="3382"/>
    </row>
    <row r="203" spans="2:109">
      <c r="B203" s="3103" t="s">
        <v>2181</v>
      </c>
      <c r="C203" s="2268"/>
      <c r="D203" s="3382"/>
      <c r="E203" s="3382"/>
      <c r="F203" s="3382"/>
      <c r="G203" s="3382"/>
      <c r="H203" s="3382"/>
      <c r="I203" s="3382"/>
      <c r="J203" s="3382"/>
      <c r="K203" s="3382"/>
      <c r="L203" s="3382"/>
      <c r="M203" s="3382"/>
      <c r="N203" s="3382"/>
      <c r="O203" s="3382"/>
      <c r="P203" s="3382"/>
      <c r="Q203" s="3382"/>
      <c r="R203" s="3382"/>
      <c r="S203" s="3382"/>
      <c r="T203" s="3382"/>
      <c r="U203" s="3382"/>
      <c r="V203" s="3382"/>
      <c r="W203" s="3382"/>
      <c r="X203" s="3382"/>
      <c r="Y203" s="3382"/>
      <c r="Z203" s="3382"/>
      <c r="AA203" s="3382"/>
      <c r="AB203" s="3382"/>
      <c r="AC203" s="3382"/>
      <c r="AD203" s="3382"/>
      <c r="AE203" s="3382"/>
      <c r="AF203" s="3382"/>
      <c r="AG203" s="3382"/>
      <c r="AH203" s="3382"/>
      <c r="AI203" s="3382"/>
      <c r="AJ203" s="3382"/>
      <c r="AK203" s="3382"/>
      <c r="AL203" s="3382"/>
      <c r="AM203" s="3382"/>
      <c r="AN203" s="3382"/>
      <c r="AO203" s="3382"/>
      <c r="AP203" s="3382"/>
      <c r="AQ203" s="3382"/>
      <c r="AR203" s="3382"/>
      <c r="AS203" s="3382"/>
      <c r="AT203" s="3382"/>
      <c r="AU203" s="3382"/>
      <c r="AV203" s="3382"/>
      <c r="AW203" s="3382"/>
      <c r="AX203" s="3382"/>
      <c r="AY203" s="3382"/>
      <c r="AZ203" s="3382"/>
      <c r="BA203" s="3382"/>
      <c r="BB203" s="3382"/>
      <c r="BC203" s="3382"/>
      <c r="BD203" s="3382"/>
      <c r="BE203" s="3382"/>
      <c r="BF203" s="3382"/>
      <c r="BG203" s="3382"/>
      <c r="BH203" s="3382"/>
      <c r="BI203" s="3382"/>
      <c r="BJ203" s="3382"/>
      <c r="BK203" s="3382"/>
      <c r="BL203" s="3382"/>
      <c r="BM203" s="3382"/>
      <c r="BN203" s="3382"/>
      <c r="BO203" s="3382"/>
      <c r="BP203" s="3382"/>
      <c r="BQ203" s="3382"/>
      <c r="BR203" s="3382"/>
      <c r="BS203" s="3382"/>
      <c r="BT203" s="3382"/>
      <c r="BU203" s="3382"/>
      <c r="BV203" s="3382"/>
      <c r="BW203" s="3382"/>
      <c r="BX203" s="3382"/>
      <c r="BY203" s="3382"/>
      <c r="BZ203" s="3382"/>
      <c r="CA203" s="3382"/>
      <c r="CB203" s="3382"/>
      <c r="CC203" s="3382"/>
      <c r="CD203" s="3382"/>
      <c r="CE203" s="3382"/>
      <c r="CF203" s="3382"/>
      <c r="CG203" s="3382"/>
      <c r="CH203" s="3382"/>
      <c r="CI203" s="3382"/>
      <c r="CJ203" s="3382"/>
      <c r="CK203" s="3382"/>
      <c r="CL203" s="3382"/>
      <c r="CM203" s="3382"/>
      <c r="CN203" s="3382"/>
      <c r="CO203" s="3382"/>
      <c r="CP203" s="3382"/>
      <c r="CQ203" s="3382"/>
      <c r="CR203" s="3382"/>
      <c r="CS203" s="3382"/>
      <c r="CT203" s="3382"/>
      <c r="CU203" s="3382"/>
      <c r="CV203" s="3382"/>
      <c r="CW203" s="3382"/>
    </row>
    <row r="204" spans="2:109">
      <c r="B204" s="3103" t="s">
        <v>2182</v>
      </c>
      <c r="C204" s="2268" t="s">
        <v>2023</v>
      </c>
      <c r="D204" s="2240"/>
      <c r="E204" s="2240"/>
      <c r="F204" s="2240"/>
      <c r="G204" s="2240"/>
      <c r="H204" s="2240"/>
      <c r="I204" s="2240"/>
      <c r="J204" s="2240"/>
      <c r="K204" s="2240"/>
      <c r="L204" s="2240"/>
      <c r="M204" s="2240"/>
      <c r="N204" s="2240"/>
      <c r="O204" s="2240"/>
      <c r="P204" s="2240"/>
      <c r="Q204" s="2240"/>
      <c r="R204" s="2240"/>
      <c r="S204" s="2240"/>
      <c r="T204" s="2240"/>
      <c r="U204" s="2240"/>
      <c r="V204" s="2240"/>
      <c r="W204" s="2240"/>
      <c r="X204" s="2240"/>
      <c r="Y204" s="2240"/>
      <c r="Z204" s="2240"/>
      <c r="AA204" s="2240"/>
      <c r="AB204" s="2240"/>
      <c r="AC204" s="2240"/>
      <c r="AD204" s="2240"/>
      <c r="AE204" s="2240"/>
      <c r="AF204" s="2240"/>
      <c r="AG204" s="2240"/>
      <c r="AH204" s="2240"/>
      <c r="AI204" s="2240"/>
      <c r="AJ204" s="2240"/>
      <c r="AK204" s="2240"/>
      <c r="AL204" s="2240"/>
      <c r="AM204" s="2240"/>
      <c r="AN204" s="2240"/>
      <c r="AO204" s="2240"/>
      <c r="AP204" s="2240"/>
      <c r="AQ204" s="2240"/>
      <c r="AR204" s="2240"/>
      <c r="AS204" s="2240"/>
      <c r="AT204" s="2240"/>
      <c r="AU204" s="2240"/>
      <c r="AV204" s="2240"/>
      <c r="AW204" s="2240"/>
      <c r="AX204" s="2240"/>
      <c r="AY204" s="2240"/>
      <c r="AZ204" s="2240"/>
      <c r="BA204" s="2240"/>
      <c r="BB204" s="2240"/>
      <c r="BC204" s="2240"/>
      <c r="BD204" s="2240"/>
      <c r="BE204" s="2240"/>
      <c r="BF204" s="2240"/>
      <c r="BG204" s="2240"/>
      <c r="BH204" s="2240"/>
      <c r="BI204" s="2240"/>
      <c r="BJ204" s="2240"/>
      <c r="BK204" s="2240"/>
      <c r="BL204" s="2240"/>
      <c r="BM204" s="2240"/>
      <c r="BN204" s="2240"/>
      <c r="BO204" s="2240"/>
      <c r="BP204" s="2240"/>
      <c r="BQ204" s="2240"/>
      <c r="BR204" s="2240"/>
      <c r="BS204" s="2240"/>
      <c r="BT204" s="2240"/>
      <c r="BU204" s="2240"/>
      <c r="BV204" s="2240"/>
      <c r="BW204" s="2240"/>
      <c r="BX204" s="2240"/>
      <c r="BY204" s="2240"/>
      <c r="BZ204" s="2240"/>
      <c r="CA204" s="2240"/>
      <c r="CB204" s="2240"/>
      <c r="CC204" s="2240"/>
      <c r="CD204" s="2240"/>
      <c r="CE204" s="2240"/>
      <c r="CF204" s="2240"/>
      <c r="CG204" s="2240"/>
      <c r="CH204" s="2240"/>
      <c r="CI204" s="2240"/>
      <c r="CJ204" s="2240"/>
      <c r="CK204" s="2240"/>
      <c r="CL204" s="2240"/>
      <c r="CM204" s="2240"/>
      <c r="CN204" s="2240"/>
      <c r="CO204" s="2240"/>
      <c r="CP204" s="2240"/>
      <c r="CQ204" s="2240"/>
      <c r="CR204" s="2240"/>
      <c r="CS204" s="2240"/>
      <c r="CT204" s="2240"/>
      <c r="CU204" s="2240"/>
      <c r="CV204" s="2240"/>
      <c r="CW204" s="2240"/>
      <c r="CX204" s="2240"/>
      <c r="CY204" s="2240"/>
      <c r="CZ204" s="2240"/>
      <c r="DA204" s="2240"/>
      <c r="DB204" s="2240"/>
      <c r="DC204" s="2240"/>
      <c r="DD204" s="2240"/>
      <c r="DE204" s="2240"/>
    </row>
    <row r="205" spans="2:109">
      <c r="B205" s="3103" t="s">
        <v>2183</v>
      </c>
      <c r="C205" s="2268" t="s">
        <v>2023</v>
      </c>
      <c r="D205" s="2240"/>
      <c r="E205" s="2240"/>
      <c r="F205" s="2240"/>
      <c r="G205" s="2240"/>
      <c r="H205" s="2240"/>
      <c r="I205" s="2240"/>
      <c r="J205" s="2240"/>
      <c r="K205" s="2240"/>
      <c r="L205" s="2240"/>
      <c r="M205" s="2240"/>
      <c r="N205" s="2240"/>
      <c r="O205" s="2240"/>
      <c r="P205" s="2240"/>
      <c r="Q205" s="2240"/>
      <c r="R205" s="2240"/>
      <c r="S205" s="2240"/>
      <c r="T205" s="2240"/>
      <c r="U205" s="2240"/>
      <c r="V205" s="2240"/>
      <c r="W205" s="2240"/>
      <c r="X205" s="2240"/>
      <c r="Y205" s="2240"/>
      <c r="Z205" s="2240"/>
      <c r="AA205" s="2240"/>
      <c r="AB205" s="2240"/>
      <c r="AC205" s="2240"/>
      <c r="AD205" s="2240"/>
      <c r="AE205" s="2240"/>
      <c r="AF205" s="2240"/>
      <c r="AG205" s="2240"/>
      <c r="AH205" s="2240"/>
      <c r="AI205" s="2240"/>
      <c r="AJ205" s="2240"/>
      <c r="AK205" s="2240"/>
      <c r="AL205" s="2240"/>
      <c r="AM205" s="2240"/>
      <c r="AN205" s="2240"/>
      <c r="AO205" s="2240"/>
      <c r="AP205" s="2240"/>
      <c r="AQ205" s="2240"/>
      <c r="AR205" s="2240"/>
      <c r="AS205" s="2240"/>
      <c r="AT205" s="2240"/>
      <c r="AU205" s="2240"/>
      <c r="AV205" s="2240"/>
      <c r="AW205" s="2240"/>
      <c r="AX205" s="2240"/>
      <c r="AY205" s="2240"/>
      <c r="AZ205" s="2240"/>
      <c r="BA205" s="2240"/>
      <c r="BB205" s="2240"/>
      <c r="BC205" s="2240"/>
      <c r="BD205" s="2240"/>
      <c r="BE205" s="2240"/>
      <c r="BF205" s="2240"/>
      <c r="BG205" s="2240"/>
      <c r="BH205" s="2240"/>
      <c r="BI205" s="2240"/>
      <c r="BJ205" s="2240"/>
      <c r="BK205" s="2240"/>
      <c r="BL205" s="2240"/>
      <c r="BM205" s="2240"/>
      <c r="BN205" s="2240"/>
      <c r="BO205" s="2240"/>
      <c r="BP205" s="2240"/>
      <c r="BQ205" s="2240"/>
      <c r="BR205" s="2240"/>
      <c r="BS205" s="2240"/>
      <c r="BT205" s="2240"/>
      <c r="BU205" s="2240"/>
      <c r="BV205" s="2240"/>
      <c r="BW205" s="2240"/>
      <c r="BX205" s="2240"/>
      <c r="BY205" s="2240"/>
      <c r="BZ205" s="2240"/>
      <c r="CA205" s="2240"/>
      <c r="CB205" s="2240"/>
      <c r="CC205" s="2240"/>
      <c r="CD205" s="2240"/>
      <c r="CE205" s="2240"/>
      <c r="CF205" s="2240"/>
      <c r="CG205" s="2240"/>
      <c r="CH205" s="2240"/>
      <c r="CI205" s="2240"/>
      <c r="CJ205" s="2240"/>
      <c r="CK205" s="2240"/>
      <c r="CL205" s="2240"/>
      <c r="CM205" s="2240"/>
      <c r="CN205" s="2240"/>
      <c r="CO205" s="2240"/>
      <c r="CP205" s="2240"/>
      <c r="CQ205" s="2240"/>
      <c r="CR205" s="2240"/>
      <c r="CS205" s="2240"/>
      <c r="CT205" s="2240"/>
      <c r="CU205" s="2240"/>
      <c r="CV205" s="2240"/>
      <c r="CW205" s="2240"/>
      <c r="CX205" s="2240"/>
      <c r="CY205" s="2240"/>
      <c r="CZ205" s="2240"/>
      <c r="DA205" s="2240"/>
      <c r="DB205" s="2240"/>
      <c r="DC205" s="2240"/>
      <c r="DD205" s="2240"/>
      <c r="DE205" s="2240"/>
    </row>
    <row r="206" spans="2:109">
      <c r="B206" s="3103" t="s">
        <v>2184</v>
      </c>
      <c r="C206" s="2268" t="s">
        <v>2023</v>
      </c>
      <c r="D206" s="2240"/>
      <c r="E206" s="2240"/>
      <c r="F206" s="2240"/>
      <c r="G206" s="2240"/>
      <c r="H206" s="2240"/>
      <c r="I206" s="2240"/>
      <c r="J206" s="2240"/>
      <c r="K206" s="2240"/>
      <c r="L206" s="2240"/>
      <c r="M206" s="2240"/>
      <c r="N206" s="2240"/>
      <c r="O206" s="2240"/>
      <c r="P206" s="2240"/>
      <c r="Q206" s="2240"/>
      <c r="R206" s="2240"/>
      <c r="S206" s="2240"/>
      <c r="T206" s="2240"/>
      <c r="U206" s="2240"/>
      <c r="V206" s="2240"/>
      <c r="W206" s="2240"/>
      <c r="X206" s="2240"/>
      <c r="Y206" s="2240"/>
      <c r="Z206" s="2240"/>
      <c r="AA206" s="2240"/>
      <c r="AB206" s="2240"/>
      <c r="AC206" s="2240"/>
      <c r="AD206" s="2240"/>
      <c r="AE206" s="2240"/>
      <c r="AF206" s="2240"/>
      <c r="AG206" s="2240"/>
      <c r="AH206" s="2240"/>
      <c r="AI206" s="2240"/>
      <c r="AJ206" s="2240"/>
      <c r="AK206" s="2240"/>
      <c r="AL206" s="2240"/>
      <c r="AM206" s="2240"/>
      <c r="AN206" s="2240"/>
      <c r="AO206" s="2240"/>
      <c r="AP206" s="2240"/>
      <c r="AQ206" s="2240"/>
      <c r="AR206" s="2240"/>
      <c r="AS206" s="2240"/>
      <c r="AT206" s="2240"/>
      <c r="AU206" s="2240"/>
      <c r="AV206" s="2240"/>
      <c r="AW206" s="2240"/>
      <c r="AX206" s="2240"/>
      <c r="AY206" s="2240"/>
      <c r="AZ206" s="2240"/>
      <c r="BA206" s="2240"/>
      <c r="BB206" s="2240"/>
      <c r="BC206" s="2240"/>
      <c r="BD206" s="2240"/>
      <c r="BE206" s="2240"/>
      <c r="BF206" s="2240"/>
      <c r="BG206" s="2240"/>
      <c r="BH206" s="2240"/>
      <c r="BI206" s="2240"/>
      <c r="BJ206" s="2240"/>
      <c r="BK206" s="2240"/>
      <c r="BL206" s="2240"/>
      <c r="BM206" s="2240"/>
      <c r="BN206" s="2240"/>
      <c r="BO206" s="2240"/>
      <c r="BP206" s="2240"/>
      <c r="BQ206" s="2240"/>
      <c r="BR206" s="2240"/>
      <c r="BS206" s="2240"/>
      <c r="BT206" s="2240"/>
      <c r="BU206" s="2240"/>
      <c r="BV206" s="2240"/>
      <c r="BW206" s="2240"/>
      <c r="BX206" s="2240"/>
      <c r="BY206" s="2240"/>
      <c r="BZ206" s="2240"/>
      <c r="CA206" s="2240"/>
      <c r="CB206" s="2240"/>
      <c r="CC206" s="2240"/>
      <c r="CD206" s="2240"/>
      <c r="CE206" s="2240"/>
      <c r="CF206" s="2240"/>
      <c r="CG206" s="2240"/>
      <c r="CH206" s="2240"/>
      <c r="CI206" s="2240"/>
      <c r="CJ206" s="2240"/>
      <c r="CK206" s="2240"/>
      <c r="CL206" s="2240"/>
      <c r="CM206" s="2240"/>
      <c r="CN206" s="2240"/>
      <c r="CO206" s="2240"/>
      <c r="CP206" s="2240"/>
      <c r="CQ206" s="2240"/>
      <c r="CR206" s="2240"/>
      <c r="CS206" s="2240"/>
      <c r="CT206" s="2240"/>
      <c r="CU206" s="2240"/>
      <c r="CV206" s="2240"/>
      <c r="CW206" s="2240"/>
      <c r="CX206" s="2240"/>
      <c r="CY206" s="2240"/>
      <c r="CZ206" s="2240"/>
      <c r="DA206" s="2240"/>
      <c r="DB206" s="2240"/>
      <c r="DC206" s="2240"/>
      <c r="DD206" s="2240"/>
      <c r="DE206" s="2240"/>
    </row>
    <row r="207" spans="2:109">
      <c r="B207" s="3103" t="s">
        <v>2185</v>
      </c>
      <c r="C207" s="2268" t="s">
        <v>2023</v>
      </c>
      <c r="D207" s="2240"/>
      <c r="E207" s="2240"/>
      <c r="F207" s="2240"/>
      <c r="G207" s="2240"/>
      <c r="H207" s="2240"/>
      <c r="I207" s="2240"/>
      <c r="J207" s="2240"/>
      <c r="K207" s="2240"/>
      <c r="L207" s="2240"/>
      <c r="M207" s="2240"/>
      <c r="N207" s="2240"/>
      <c r="O207" s="2240"/>
      <c r="P207" s="2240"/>
      <c r="Q207" s="2240"/>
      <c r="R207" s="2240"/>
      <c r="S207" s="2240"/>
      <c r="T207" s="2240"/>
      <c r="U207" s="2240"/>
      <c r="V207" s="2240"/>
      <c r="W207" s="2240"/>
      <c r="X207" s="2240"/>
      <c r="Y207" s="2240"/>
      <c r="Z207" s="2240"/>
      <c r="AA207" s="2240"/>
      <c r="AB207" s="2240"/>
      <c r="AC207" s="2240"/>
      <c r="AD207" s="2240"/>
      <c r="AE207" s="2240"/>
      <c r="AF207" s="2240"/>
      <c r="AG207" s="2240"/>
      <c r="AH207" s="2240"/>
      <c r="AI207" s="2240"/>
      <c r="AJ207" s="2240"/>
      <c r="AK207" s="2240"/>
      <c r="AL207" s="2240"/>
      <c r="AM207" s="2240"/>
      <c r="AN207" s="2240"/>
      <c r="AO207" s="2240"/>
      <c r="AP207" s="2240"/>
      <c r="AQ207" s="2240"/>
      <c r="AR207" s="2240"/>
      <c r="AS207" s="2240"/>
      <c r="AT207" s="2240"/>
      <c r="AU207" s="2240"/>
      <c r="AV207" s="2240"/>
      <c r="AW207" s="2240"/>
      <c r="AX207" s="2240"/>
      <c r="AY207" s="2240"/>
      <c r="AZ207" s="2240"/>
      <c r="BA207" s="2240"/>
      <c r="BB207" s="2240"/>
      <c r="BC207" s="2240"/>
      <c r="BD207" s="2240"/>
      <c r="BE207" s="2240"/>
      <c r="BF207" s="2240"/>
      <c r="BG207" s="2240"/>
      <c r="BH207" s="2240"/>
      <c r="BI207" s="2240"/>
      <c r="BJ207" s="2240"/>
      <c r="BK207" s="2240"/>
      <c r="BL207" s="2240"/>
      <c r="BM207" s="2240"/>
      <c r="BN207" s="2240"/>
      <c r="BO207" s="2240"/>
      <c r="BP207" s="2240"/>
      <c r="BQ207" s="2240"/>
      <c r="BR207" s="2240"/>
      <c r="BS207" s="2240"/>
      <c r="BT207" s="2240"/>
      <c r="BU207" s="2240"/>
      <c r="BV207" s="2240"/>
      <c r="BW207" s="2240"/>
      <c r="BX207" s="2240"/>
      <c r="BY207" s="2240"/>
      <c r="BZ207" s="2240"/>
      <c r="CA207" s="2240"/>
      <c r="CB207" s="2240"/>
      <c r="CC207" s="2240"/>
      <c r="CD207" s="2240"/>
      <c r="CE207" s="2240"/>
      <c r="CF207" s="2240"/>
      <c r="CG207" s="2240"/>
      <c r="CH207" s="2240"/>
      <c r="CI207" s="2240"/>
      <c r="CJ207" s="2240"/>
      <c r="CK207" s="2240"/>
      <c r="CL207" s="2240"/>
      <c r="CM207" s="2240"/>
      <c r="CN207" s="2240"/>
      <c r="CO207" s="2240"/>
      <c r="CP207" s="2240"/>
      <c r="CQ207" s="2240"/>
      <c r="CR207" s="2240"/>
      <c r="CS207" s="2240"/>
      <c r="CT207" s="2240"/>
      <c r="CU207" s="2240"/>
      <c r="CV207" s="2240"/>
      <c r="CW207" s="2240"/>
      <c r="CX207" s="2240"/>
      <c r="CY207" s="2240"/>
      <c r="CZ207" s="2240"/>
      <c r="DA207" s="2240"/>
      <c r="DB207" s="2240"/>
      <c r="DC207" s="2240"/>
      <c r="DD207" s="2240"/>
      <c r="DE207" s="2240"/>
    </row>
    <row r="208" spans="2:109">
      <c r="B208" s="3103" t="s">
        <v>2186</v>
      </c>
      <c r="C208" s="2268" t="s">
        <v>2023</v>
      </c>
      <c r="D208" s="2240"/>
      <c r="E208" s="2240"/>
      <c r="F208" s="2240"/>
      <c r="G208" s="2240"/>
      <c r="H208" s="2240"/>
      <c r="I208" s="2240"/>
      <c r="J208" s="2240"/>
      <c r="K208" s="2240"/>
      <c r="L208" s="2240"/>
      <c r="M208" s="2240"/>
      <c r="N208" s="2240"/>
      <c r="O208" s="2240"/>
      <c r="P208" s="2240"/>
      <c r="Q208" s="2240"/>
      <c r="R208" s="2240"/>
      <c r="S208" s="2240"/>
      <c r="T208" s="2240"/>
      <c r="U208" s="2240"/>
      <c r="V208" s="2240"/>
      <c r="W208" s="2240"/>
      <c r="X208" s="2240"/>
      <c r="Y208" s="2240"/>
      <c r="Z208" s="2240"/>
      <c r="AA208" s="2240"/>
      <c r="AB208" s="2240"/>
      <c r="AC208" s="2240"/>
      <c r="AD208" s="2240"/>
      <c r="AE208" s="2240"/>
      <c r="AF208" s="2240"/>
      <c r="AG208" s="2240"/>
      <c r="AH208" s="2240"/>
      <c r="AI208" s="2240"/>
      <c r="AJ208" s="2240"/>
      <c r="AK208" s="2240"/>
      <c r="AL208" s="2240"/>
      <c r="AM208" s="2240"/>
      <c r="AN208" s="2240"/>
      <c r="AO208" s="2240"/>
      <c r="AP208" s="2240"/>
      <c r="AQ208" s="2240"/>
      <c r="AR208" s="2240"/>
      <c r="AS208" s="2240"/>
      <c r="AT208" s="2240"/>
      <c r="AU208" s="2240"/>
      <c r="AV208" s="2240"/>
      <c r="AW208" s="2240"/>
      <c r="AX208" s="2240"/>
      <c r="AY208" s="2240"/>
      <c r="AZ208" s="2240"/>
      <c r="BA208" s="2240"/>
      <c r="BB208" s="2240"/>
      <c r="BC208" s="2240"/>
      <c r="BD208" s="2240"/>
      <c r="BE208" s="2240"/>
      <c r="BF208" s="2240"/>
      <c r="BG208" s="2240"/>
      <c r="BH208" s="2240"/>
      <c r="BI208" s="2240"/>
      <c r="BJ208" s="2240"/>
      <c r="BK208" s="2240"/>
      <c r="BL208" s="2240"/>
      <c r="BM208" s="2240"/>
      <c r="BN208" s="2240"/>
      <c r="BO208" s="2240"/>
      <c r="BP208" s="2240"/>
      <c r="BQ208" s="2240"/>
      <c r="BR208" s="2240"/>
      <c r="BS208" s="2240"/>
      <c r="BT208" s="2240"/>
      <c r="BU208" s="2240"/>
      <c r="BV208" s="2240"/>
      <c r="BW208" s="2240"/>
      <c r="BX208" s="2240"/>
      <c r="BY208" s="2240"/>
      <c r="BZ208" s="2240"/>
      <c r="CA208" s="2240"/>
      <c r="CB208" s="2240"/>
      <c r="CC208" s="2240"/>
      <c r="CD208" s="2240"/>
      <c r="CE208" s="2240"/>
      <c r="CF208" s="2240"/>
      <c r="CG208" s="2240"/>
      <c r="CH208" s="2240"/>
      <c r="CI208" s="2240"/>
      <c r="CJ208" s="2240"/>
      <c r="CK208" s="2240"/>
      <c r="CL208" s="2240"/>
      <c r="CM208" s="2240"/>
      <c r="CN208" s="2240"/>
      <c r="CO208" s="2240"/>
      <c r="CP208" s="2240"/>
      <c r="CQ208" s="2240"/>
      <c r="CR208" s="2240"/>
      <c r="CS208" s="2240"/>
      <c r="CT208" s="2240"/>
      <c r="CU208" s="2240"/>
      <c r="CV208" s="2240"/>
      <c r="CW208" s="2240"/>
      <c r="CX208" s="2240"/>
      <c r="CY208" s="2240"/>
      <c r="CZ208" s="2240"/>
      <c r="DA208" s="2240"/>
      <c r="DB208" s="2240"/>
      <c r="DC208" s="2240"/>
      <c r="DD208" s="2240"/>
      <c r="DE208" s="2240"/>
    </row>
    <row r="209" spans="2:109">
      <c r="B209" s="3103" t="s">
        <v>2187</v>
      </c>
      <c r="C209" s="2268" t="s">
        <v>2023</v>
      </c>
      <c r="D209" s="2240"/>
      <c r="E209" s="2240"/>
      <c r="F209" s="2240"/>
      <c r="G209" s="2240"/>
      <c r="H209" s="2240"/>
      <c r="I209" s="2240"/>
      <c r="J209" s="2240"/>
      <c r="K209" s="2240"/>
      <c r="L209" s="2240"/>
      <c r="M209" s="2240"/>
      <c r="N209" s="2240"/>
      <c r="O209" s="2240"/>
      <c r="P209" s="2240"/>
      <c r="Q209" s="2240"/>
      <c r="R209" s="2240"/>
      <c r="S209" s="2240"/>
      <c r="T209" s="2240"/>
      <c r="U209" s="2240"/>
      <c r="V209" s="2240"/>
      <c r="W209" s="2240"/>
      <c r="X209" s="2240"/>
      <c r="Y209" s="2240"/>
      <c r="Z209" s="2240"/>
      <c r="AA209" s="2240"/>
      <c r="AB209" s="2240"/>
      <c r="AC209" s="2240"/>
      <c r="AD209" s="2240"/>
      <c r="AE209" s="2240"/>
      <c r="AF209" s="2240"/>
      <c r="AG209" s="2240"/>
      <c r="AH209" s="2240"/>
      <c r="AI209" s="2240"/>
      <c r="AJ209" s="2240"/>
      <c r="AK209" s="2240"/>
      <c r="AL209" s="2240"/>
      <c r="AM209" s="2240"/>
      <c r="AN209" s="2240"/>
      <c r="AO209" s="2240"/>
      <c r="AP209" s="2240"/>
      <c r="AQ209" s="2240"/>
      <c r="AR209" s="2240"/>
      <c r="AS209" s="2240"/>
      <c r="AT209" s="2240"/>
      <c r="AU209" s="2240"/>
      <c r="AV209" s="2240"/>
      <c r="AW209" s="2240"/>
      <c r="AX209" s="2240"/>
      <c r="AY209" s="2240"/>
      <c r="AZ209" s="2240"/>
      <c r="BA209" s="2240"/>
      <c r="BB209" s="2240"/>
      <c r="BC209" s="2240"/>
      <c r="BD209" s="2240"/>
      <c r="BE209" s="2240"/>
      <c r="BF209" s="2240"/>
      <c r="BG209" s="2240"/>
      <c r="BH209" s="2240"/>
      <c r="BI209" s="2240"/>
      <c r="BJ209" s="2240"/>
      <c r="BK209" s="2240"/>
      <c r="BL209" s="2240"/>
      <c r="BM209" s="2240"/>
      <c r="BN209" s="2240"/>
      <c r="BO209" s="2240"/>
      <c r="BP209" s="2240"/>
      <c r="BQ209" s="2240"/>
      <c r="BR209" s="2240"/>
      <c r="BS209" s="2240"/>
      <c r="BT209" s="2240"/>
      <c r="BU209" s="2240"/>
      <c r="BV209" s="2240"/>
      <c r="BW209" s="2240"/>
      <c r="BX209" s="2240"/>
      <c r="BY209" s="2240"/>
      <c r="BZ209" s="2240"/>
      <c r="CA209" s="2240"/>
      <c r="CB209" s="2240"/>
      <c r="CC209" s="2240"/>
      <c r="CD209" s="2240"/>
      <c r="CE209" s="2240"/>
      <c r="CF209" s="2240"/>
      <c r="CG209" s="2240"/>
      <c r="CH209" s="2240"/>
      <c r="CI209" s="2240"/>
      <c r="CJ209" s="2240"/>
      <c r="CK209" s="2240"/>
      <c r="CL209" s="2240"/>
      <c r="CM209" s="2240"/>
      <c r="CN209" s="2240"/>
      <c r="CO209" s="2240"/>
      <c r="CP209" s="2240"/>
      <c r="CQ209" s="2240"/>
      <c r="CR209" s="2240"/>
      <c r="CS209" s="2240"/>
      <c r="CT209" s="2240"/>
      <c r="CU209" s="2240"/>
      <c r="CV209" s="2240"/>
      <c r="CW209" s="2240"/>
      <c r="CX209" s="2240"/>
      <c r="CY209" s="2240"/>
      <c r="CZ209" s="2240"/>
      <c r="DA209" s="2240"/>
      <c r="DB209" s="2240"/>
      <c r="DC209" s="2240"/>
      <c r="DD209" s="2240"/>
      <c r="DE209" s="2240"/>
    </row>
    <row r="210" spans="2:109">
      <c r="B210" s="3103" t="s">
        <v>2188</v>
      </c>
      <c r="C210" s="2268" t="s">
        <v>2023</v>
      </c>
      <c r="D210" s="2240"/>
      <c r="E210" s="2240"/>
      <c r="F210" s="2240"/>
      <c r="G210" s="2240"/>
      <c r="H210" s="2240"/>
      <c r="I210" s="2240"/>
      <c r="J210" s="2240"/>
      <c r="K210" s="2240"/>
      <c r="L210" s="2240"/>
      <c r="M210" s="2240"/>
      <c r="N210" s="2240"/>
      <c r="O210" s="2240"/>
      <c r="P210" s="2240"/>
      <c r="Q210" s="2240"/>
      <c r="R210" s="2240"/>
      <c r="S210" s="2240"/>
      <c r="T210" s="2240"/>
      <c r="U210" s="2240"/>
      <c r="V210" s="2240"/>
      <c r="W210" s="2240"/>
      <c r="X210" s="2240"/>
      <c r="Y210" s="2240"/>
      <c r="Z210" s="2240"/>
      <c r="AA210" s="2240"/>
      <c r="AB210" s="2240"/>
      <c r="AC210" s="2240"/>
      <c r="AD210" s="2240"/>
      <c r="AE210" s="2240"/>
      <c r="AF210" s="2240"/>
      <c r="AG210" s="2240"/>
      <c r="AH210" s="2240"/>
      <c r="AI210" s="2240"/>
      <c r="AJ210" s="2240"/>
      <c r="AK210" s="2240"/>
      <c r="AL210" s="2240"/>
      <c r="AM210" s="2240"/>
      <c r="AN210" s="2240"/>
      <c r="AO210" s="2240"/>
      <c r="AP210" s="2240"/>
      <c r="AQ210" s="2240"/>
      <c r="AR210" s="2240"/>
      <c r="AS210" s="2240"/>
      <c r="AT210" s="2240"/>
      <c r="AU210" s="2240"/>
      <c r="AV210" s="2240"/>
      <c r="AW210" s="2240"/>
      <c r="AX210" s="2240"/>
      <c r="AY210" s="2240"/>
      <c r="AZ210" s="2240"/>
      <c r="BA210" s="2240"/>
      <c r="BB210" s="2240"/>
      <c r="BC210" s="2240"/>
      <c r="BD210" s="2240"/>
      <c r="BE210" s="2240"/>
      <c r="BF210" s="2240"/>
      <c r="BG210" s="2240"/>
      <c r="BH210" s="2240"/>
      <c r="BI210" s="2240"/>
      <c r="BJ210" s="2240"/>
      <c r="BK210" s="2240"/>
      <c r="BL210" s="2240"/>
      <c r="BM210" s="2240"/>
      <c r="BN210" s="2240"/>
      <c r="BO210" s="2240"/>
      <c r="BP210" s="2240"/>
      <c r="BQ210" s="2240"/>
      <c r="BR210" s="2240"/>
      <c r="BS210" s="2240"/>
      <c r="BT210" s="2240"/>
      <c r="BU210" s="2240"/>
      <c r="BV210" s="2240"/>
      <c r="BW210" s="2240"/>
      <c r="BX210" s="2240"/>
      <c r="BY210" s="2240"/>
      <c r="BZ210" s="2240"/>
      <c r="CA210" s="2240"/>
      <c r="CB210" s="2240"/>
      <c r="CC210" s="2240"/>
      <c r="CD210" s="2240"/>
      <c r="CE210" s="2240"/>
      <c r="CF210" s="2240"/>
      <c r="CG210" s="2240"/>
      <c r="CH210" s="2240"/>
      <c r="CI210" s="2240"/>
      <c r="CJ210" s="2240"/>
      <c r="CK210" s="2240"/>
      <c r="CL210" s="2240"/>
      <c r="CM210" s="2240"/>
      <c r="CN210" s="2240"/>
      <c r="CO210" s="2240"/>
      <c r="CP210" s="2240"/>
      <c r="CQ210" s="2240"/>
      <c r="CR210" s="2240"/>
      <c r="CS210" s="2240"/>
      <c r="CT210" s="2240"/>
      <c r="CU210" s="2240"/>
      <c r="CV210" s="2240"/>
      <c r="CW210" s="2240"/>
      <c r="CX210" s="2240"/>
      <c r="CY210" s="2240"/>
      <c r="CZ210" s="2240"/>
      <c r="DA210" s="2240"/>
      <c r="DB210" s="2240"/>
      <c r="DC210" s="2240"/>
      <c r="DD210" s="2240"/>
      <c r="DE210" s="2240"/>
    </row>
    <row r="211" spans="2:109">
      <c r="B211" s="3103" t="s">
        <v>2189</v>
      </c>
      <c r="C211" s="2268" t="s">
        <v>2023</v>
      </c>
      <c r="D211" s="2240"/>
      <c r="E211" s="2240"/>
      <c r="F211" s="2240"/>
      <c r="G211" s="2240"/>
      <c r="H211" s="2240"/>
      <c r="I211" s="2240"/>
      <c r="J211" s="2240"/>
      <c r="K211" s="2240"/>
      <c r="L211" s="2240"/>
      <c r="M211" s="2240"/>
      <c r="N211" s="2240"/>
      <c r="O211" s="2240"/>
      <c r="P211" s="2240"/>
      <c r="Q211" s="2240"/>
      <c r="R211" s="2240"/>
      <c r="S211" s="2240"/>
      <c r="T211" s="2240"/>
      <c r="U211" s="2240"/>
      <c r="V211" s="2240"/>
      <c r="W211" s="2240"/>
      <c r="X211" s="2240"/>
      <c r="Y211" s="2240"/>
      <c r="Z211" s="2240"/>
      <c r="AA211" s="2240"/>
      <c r="AB211" s="2240"/>
      <c r="AC211" s="2240"/>
      <c r="AD211" s="2240"/>
      <c r="AE211" s="2240"/>
      <c r="AF211" s="2240"/>
      <c r="AG211" s="2240"/>
      <c r="AH211" s="2240"/>
      <c r="AI211" s="2240"/>
      <c r="AJ211" s="2240"/>
      <c r="AK211" s="2240"/>
      <c r="AL211" s="2240"/>
      <c r="AM211" s="2240"/>
      <c r="AN211" s="2240"/>
      <c r="AO211" s="2240"/>
      <c r="AP211" s="2240"/>
      <c r="AQ211" s="2240"/>
      <c r="AR211" s="2240"/>
      <c r="AS211" s="2240"/>
      <c r="AT211" s="2240"/>
      <c r="AU211" s="2240"/>
      <c r="AV211" s="2240"/>
      <c r="AW211" s="2240"/>
      <c r="AX211" s="2240"/>
      <c r="AY211" s="2240"/>
      <c r="AZ211" s="2240"/>
      <c r="BA211" s="2240"/>
      <c r="BB211" s="2240"/>
      <c r="BC211" s="2240"/>
      <c r="BD211" s="2240"/>
      <c r="BE211" s="2240"/>
      <c r="BF211" s="2240"/>
      <c r="BG211" s="2240"/>
      <c r="BH211" s="2240"/>
      <c r="BI211" s="2240"/>
      <c r="BJ211" s="2240"/>
      <c r="BK211" s="2240"/>
      <c r="BL211" s="2240"/>
      <c r="BM211" s="2240"/>
      <c r="BN211" s="2240"/>
      <c r="BO211" s="2240"/>
      <c r="BP211" s="2240"/>
      <c r="BQ211" s="2240"/>
      <c r="BR211" s="2240"/>
      <c r="BS211" s="2240"/>
      <c r="BT211" s="2240"/>
      <c r="BU211" s="2240"/>
      <c r="BV211" s="2240"/>
      <c r="BW211" s="2240"/>
      <c r="BX211" s="2240"/>
      <c r="BY211" s="2240"/>
      <c r="BZ211" s="2240"/>
      <c r="CA211" s="2240"/>
      <c r="CB211" s="2240"/>
      <c r="CC211" s="2240"/>
      <c r="CD211" s="2240"/>
      <c r="CE211" s="2240"/>
      <c r="CF211" s="2240"/>
      <c r="CG211" s="2240"/>
      <c r="CH211" s="2240"/>
      <c r="CI211" s="2240"/>
      <c r="CJ211" s="2240"/>
      <c r="CK211" s="2240"/>
      <c r="CL211" s="2240"/>
      <c r="CM211" s="2240"/>
      <c r="CN211" s="2240"/>
      <c r="CO211" s="2240"/>
      <c r="CP211" s="2240"/>
      <c r="CQ211" s="2240"/>
      <c r="CR211" s="2240"/>
      <c r="CS211" s="2240"/>
      <c r="CT211" s="2240"/>
      <c r="CU211" s="2240"/>
      <c r="CV211" s="2240"/>
      <c r="CW211" s="2240"/>
      <c r="CX211" s="2240"/>
      <c r="CY211" s="2240"/>
      <c r="CZ211" s="2240"/>
      <c r="DA211" s="2240"/>
      <c r="DB211" s="2240"/>
      <c r="DC211" s="2240"/>
      <c r="DD211" s="2240"/>
      <c r="DE211" s="2240"/>
    </row>
    <row r="212" spans="2:109">
      <c r="B212" s="3103" t="s">
        <v>2190</v>
      </c>
      <c r="C212" s="2268" t="s">
        <v>2023</v>
      </c>
      <c r="D212" s="2240"/>
      <c r="E212" s="2240"/>
      <c r="F212" s="2240"/>
      <c r="G212" s="2240"/>
      <c r="H212" s="2240"/>
      <c r="I212" s="2240"/>
      <c r="J212" s="2240"/>
      <c r="K212" s="2240"/>
      <c r="L212" s="2240"/>
      <c r="M212" s="2240"/>
      <c r="N212" s="2240"/>
      <c r="O212" s="2240"/>
      <c r="P212" s="2240"/>
      <c r="Q212" s="2240"/>
      <c r="R212" s="2240"/>
      <c r="S212" s="2240"/>
      <c r="T212" s="2240"/>
      <c r="U212" s="2240"/>
      <c r="V212" s="2240"/>
      <c r="W212" s="2240"/>
      <c r="X212" s="2240"/>
      <c r="Y212" s="2240"/>
      <c r="Z212" s="2240"/>
      <c r="AA212" s="2240"/>
      <c r="AB212" s="2240"/>
      <c r="AC212" s="2240"/>
      <c r="AD212" s="2240"/>
      <c r="AE212" s="2240"/>
      <c r="AF212" s="2240"/>
      <c r="AG212" s="2240"/>
      <c r="AH212" s="2240"/>
      <c r="AI212" s="2240"/>
      <c r="AJ212" s="2240"/>
      <c r="AK212" s="2240"/>
      <c r="AL212" s="2240"/>
      <c r="AM212" s="2240"/>
      <c r="AN212" s="2240"/>
      <c r="AO212" s="2240"/>
      <c r="AP212" s="2240"/>
      <c r="AQ212" s="2240"/>
      <c r="AR212" s="2240"/>
      <c r="AS212" s="2240"/>
      <c r="AT212" s="2240"/>
      <c r="AU212" s="2240"/>
      <c r="AV212" s="2240"/>
      <c r="AW212" s="2240"/>
      <c r="AX212" s="2240"/>
      <c r="AY212" s="2240"/>
      <c r="AZ212" s="2240"/>
      <c r="BA212" s="2240"/>
      <c r="BB212" s="2240"/>
      <c r="BC212" s="2240"/>
      <c r="BD212" s="2240"/>
      <c r="BE212" s="2240"/>
      <c r="BF212" s="2240"/>
      <c r="BG212" s="2240"/>
      <c r="BH212" s="2240"/>
      <c r="BI212" s="2240"/>
      <c r="BJ212" s="2240"/>
      <c r="BK212" s="2240"/>
      <c r="BL212" s="2240"/>
      <c r="BM212" s="2240"/>
      <c r="BN212" s="2240"/>
      <c r="BO212" s="2240"/>
      <c r="BP212" s="2240"/>
      <c r="BQ212" s="2240"/>
      <c r="BR212" s="2240"/>
      <c r="BS212" s="2240"/>
      <c r="BT212" s="2240"/>
      <c r="BU212" s="2240"/>
      <c r="BV212" s="2240"/>
      <c r="BW212" s="2240"/>
      <c r="BX212" s="2240"/>
      <c r="BY212" s="2240"/>
      <c r="BZ212" s="2240"/>
      <c r="CA212" s="2240"/>
      <c r="CB212" s="2240"/>
      <c r="CC212" s="2240"/>
      <c r="CD212" s="2240"/>
      <c r="CE212" s="2240"/>
      <c r="CF212" s="2240"/>
      <c r="CG212" s="2240"/>
      <c r="CH212" s="2240"/>
      <c r="CI212" s="2240"/>
      <c r="CJ212" s="2240"/>
      <c r="CK212" s="2240"/>
      <c r="CL212" s="2240"/>
      <c r="CM212" s="2240"/>
      <c r="CN212" s="2240"/>
      <c r="CO212" s="2240"/>
      <c r="CP212" s="2240"/>
      <c r="CQ212" s="2240"/>
      <c r="CR212" s="2240"/>
      <c r="CS212" s="2240"/>
      <c r="CT212" s="2240"/>
      <c r="CU212" s="2240"/>
      <c r="CV212" s="2240"/>
      <c r="CW212" s="2240"/>
      <c r="CX212" s="2240"/>
      <c r="CY212" s="2240"/>
      <c r="CZ212" s="2240"/>
      <c r="DA212" s="2240"/>
      <c r="DB212" s="2240"/>
      <c r="DC212" s="2240"/>
      <c r="DD212" s="2240"/>
      <c r="DE212" s="2240"/>
    </row>
    <row r="213" spans="2:109">
      <c r="B213" s="3103" t="s">
        <v>2191</v>
      </c>
      <c r="C213" s="2268" t="s">
        <v>2023</v>
      </c>
      <c r="D213" s="2240"/>
      <c r="E213" s="2240"/>
      <c r="F213" s="2240"/>
      <c r="G213" s="2240"/>
      <c r="H213" s="2240"/>
      <c r="I213" s="2240"/>
      <c r="J213" s="2240"/>
      <c r="K213" s="2240"/>
      <c r="L213" s="2240"/>
      <c r="M213" s="2240"/>
      <c r="N213" s="2240"/>
      <c r="O213" s="2240"/>
      <c r="P213" s="2240"/>
      <c r="Q213" s="2240"/>
      <c r="R213" s="2240"/>
      <c r="S213" s="2240"/>
      <c r="T213" s="2240"/>
      <c r="U213" s="2240"/>
      <c r="V213" s="2240"/>
      <c r="W213" s="2240"/>
      <c r="X213" s="2240"/>
      <c r="Y213" s="2240"/>
      <c r="Z213" s="2240"/>
      <c r="AA213" s="2240"/>
      <c r="AB213" s="2240"/>
      <c r="AC213" s="2240"/>
      <c r="AD213" s="2240"/>
      <c r="AE213" s="2240"/>
      <c r="AF213" s="2240"/>
      <c r="AG213" s="2240"/>
      <c r="AH213" s="2240"/>
      <c r="AI213" s="2240"/>
      <c r="AJ213" s="2240"/>
      <c r="AK213" s="2240"/>
      <c r="AL213" s="2240"/>
      <c r="AM213" s="2240"/>
      <c r="AN213" s="2240"/>
      <c r="AO213" s="2240"/>
      <c r="AP213" s="2240"/>
      <c r="AQ213" s="2240"/>
      <c r="AR213" s="2240"/>
      <c r="AS213" s="2240"/>
      <c r="AT213" s="2240"/>
      <c r="AU213" s="2240"/>
      <c r="AV213" s="2240"/>
      <c r="AW213" s="2240"/>
      <c r="AX213" s="2240"/>
      <c r="AY213" s="2240"/>
      <c r="AZ213" s="2240"/>
      <c r="BA213" s="2240"/>
      <c r="BB213" s="2240"/>
      <c r="BC213" s="2240"/>
      <c r="BD213" s="2240"/>
      <c r="BE213" s="2240"/>
      <c r="BF213" s="2240"/>
      <c r="BG213" s="2240"/>
      <c r="BH213" s="2240"/>
      <c r="BI213" s="2240"/>
      <c r="BJ213" s="2240"/>
      <c r="BK213" s="2240"/>
      <c r="BL213" s="2240"/>
      <c r="BM213" s="2240"/>
      <c r="BN213" s="2240"/>
      <c r="BO213" s="2240"/>
      <c r="BP213" s="2240"/>
      <c r="BQ213" s="2240"/>
      <c r="BR213" s="2240"/>
      <c r="BS213" s="2240"/>
      <c r="BT213" s="2240"/>
      <c r="BU213" s="2240"/>
      <c r="BV213" s="2240"/>
      <c r="BW213" s="2240"/>
      <c r="BX213" s="2240"/>
      <c r="BY213" s="2240"/>
      <c r="BZ213" s="2240"/>
      <c r="CA213" s="2240"/>
      <c r="CB213" s="2240"/>
      <c r="CC213" s="2240"/>
      <c r="CD213" s="2240"/>
      <c r="CE213" s="2240"/>
      <c r="CF213" s="2240"/>
      <c r="CG213" s="2240"/>
      <c r="CH213" s="2240"/>
      <c r="CI213" s="2240"/>
      <c r="CJ213" s="2240"/>
      <c r="CK213" s="2240"/>
      <c r="CL213" s="2240"/>
      <c r="CM213" s="2240"/>
      <c r="CN213" s="2240"/>
      <c r="CO213" s="2240"/>
      <c r="CP213" s="2240"/>
      <c r="CQ213" s="2240"/>
      <c r="CR213" s="2240"/>
      <c r="CS213" s="2240"/>
      <c r="CT213" s="2240"/>
      <c r="CU213" s="2240"/>
      <c r="CV213" s="2240"/>
      <c r="CW213" s="2240"/>
      <c r="CX213" s="2240"/>
      <c r="CY213" s="2240"/>
      <c r="CZ213" s="2240"/>
      <c r="DA213" s="2240"/>
      <c r="DB213" s="2240"/>
      <c r="DC213" s="2240"/>
      <c r="DD213" s="2240"/>
      <c r="DE213" s="2240"/>
    </row>
    <row r="214" spans="2:109">
      <c r="B214" s="3103" t="s">
        <v>2192</v>
      </c>
      <c r="C214" s="2268" t="s">
        <v>2023</v>
      </c>
      <c r="D214" s="2240"/>
      <c r="E214" s="2240"/>
      <c r="F214" s="2240"/>
      <c r="G214" s="2240"/>
      <c r="H214" s="2240"/>
      <c r="I214" s="2240"/>
      <c r="J214" s="2240"/>
      <c r="K214" s="2240"/>
      <c r="L214" s="2240"/>
      <c r="M214" s="2240"/>
      <c r="N214" s="2240"/>
      <c r="O214" s="2240"/>
      <c r="P214" s="2240"/>
      <c r="Q214" s="2240"/>
      <c r="R214" s="2240"/>
      <c r="S214" s="2240"/>
      <c r="T214" s="2240"/>
      <c r="U214" s="2240"/>
      <c r="V214" s="2240"/>
      <c r="W214" s="2240"/>
      <c r="X214" s="2240"/>
      <c r="Y214" s="2240"/>
      <c r="Z214" s="2240"/>
      <c r="AA214" s="2240"/>
      <c r="AB214" s="2240"/>
      <c r="AC214" s="2240"/>
      <c r="AD214" s="2240"/>
      <c r="AE214" s="2240"/>
      <c r="AF214" s="2240"/>
      <c r="AG214" s="2240"/>
      <c r="AH214" s="2240"/>
      <c r="AI214" s="2240"/>
      <c r="AJ214" s="2240"/>
      <c r="AK214" s="2240"/>
      <c r="AL214" s="2240"/>
      <c r="AM214" s="2240"/>
      <c r="AN214" s="2240"/>
      <c r="AO214" s="2240"/>
      <c r="AP214" s="2240"/>
      <c r="AQ214" s="2240"/>
      <c r="AR214" s="2240"/>
      <c r="AS214" s="2240"/>
      <c r="AT214" s="2240"/>
      <c r="AU214" s="2240"/>
      <c r="AV214" s="2240"/>
      <c r="AW214" s="2240"/>
      <c r="AX214" s="2240"/>
      <c r="AY214" s="2240"/>
      <c r="AZ214" s="2240"/>
      <c r="BA214" s="2240"/>
      <c r="BB214" s="2240"/>
      <c r="BC214" s="2240"/>
      <c r="BD214" s="2240"/>
      <c r="BE214" s="2240"/>
      <c r="BF214" s="2240"/>
      <c r="BG214" s="2240"/>
      <c r="BH214" s="2240"/>
      <c r="BI214" s="2240"/>
      <c r="BJ214" s="2240"/>
      <c r="BK214" s="2240"/>
      <c r="BL214" s="2240"/>
      <c r="BM214" s="2240"/>
      <c r="BN214" s="2240"/>
      <c r="BO214" s="2240"/>
      <c r="BP214" s="2240"/>
      <c r="BQ214" s="2240"/>
      <c r="BR214" s="2240"/>
      <c r="BS214" s="2240"/>
      <c r="BT214" s="2240"/>
      <c r="BU214" s="2240"/>
      <c r="BV214" s="2240"/>
      <c r="BW214" s="2240"/>
      <c r="BX214" s="2240"/>
      <c r="BY214" s="2240"/>
      <c r="BZ214" s="2240"/>
      <c r="CA214" s="2240"/>
      <c r="CB214" s="2240"/>
      <c r="CC214" s="2240"/>
      <c r="CD214" s="2240"/>
      <c r="CE214" s="2240"/>
      <c r="CF214" s="2240"/>
      <c r="CG214" s="2240"/>
      <c r="CH214" s="2240"/>
      <c r="CI214" s="2240"/>
      <c r="CJ214" s="2240"/>
      <c r="CK214" s="2240"/>
      <c r="CL214" s="2240"/>
      <c r="CM214" s="2240"/>
      <c r="CN214" s="2240"/>
      <c r="CO214" s="2240"/>
      <c r="CP214" s="2240"/>
      <c r="CQ214" s="2240"/>
      <c r="CR214" s="2240"/>
      <c r="CS214" s="2240"/>
      <c r="CT214" s="2240"/>
      <c r="CU214" s="2240"/>
      <c r="CV214" s="2240"/>
      <c r="CW214" s="2240"/>
      <c r="CX214" s="2240"/>
      <c r="CY214" s="2240"/>
      <c r="CZ214" s="2240"/>
      <c r="DA214" s="2240"/>
      <c r="DB214" s="2240"/>
      <c r="DC214" s="2240"/>
      <c r="DD214" s="2240"/>
      <c r="DE214" s="2240"/>
    </row>
    <row r="215" spans="2:109">
      <c r="B215" s="3103" t="s">
        <v>2193</v>
      </c>
      <c r="C215" s="2268" t="s">
        <v>2023</v>
      </c>
      <c r="D215" s="2240"/>
      <c r="E215" s="2240"/>
      <c r="F215" s="2240"/>
      <c r="G215" s="2240"/>
      <c r="H215" s="2240"/>
      <c r="I215" s="2240"/>
      <c r="J215" s="2240"/>
      <c r="K215" s="2240"/>
      <c r="L215" s="2240"/>
      <c r="M215" s="2240"/>
      <c r="N215" s="2240"/>
      <c r="O215" s="2240"/>
      <c r="P215" s="2240"/>
      <c r="Q215" s="2240"/>
      <c r="R215" s="2240"/>
      <c r="S215" s="2240"/>
      <c r="T215" s="2240"/>
      <c r="U215" s="2240"/>
      <c r="V215" s="2240"/>
      <c r="W215" s="2240"/>
      <c r="X215" s="2240"/>
      <c r="Y215" s="2240"/>
      <c r="Z215" s="2240"/>
      <c r="AA215" s="2240"/>
      <c r="AB215" s="2240"/>
      <c r="AC215" s="2240"/>
      <c r="AD215" s="2240"/>
      <c r="AE215" s="2240"/>
      <c r="AF215" s="2240"/>
      <c r="AG215" s="2240"/>
      <c r="AH215" s="2240"/>
      <c r="AI215" s="2240"/>
      <c r="AJ215" s="2240"/>
      <c r="AK215" s="2240"/>
      <c r="AL215" s="2240"/>
      <c r="AM215" s="2240"/>
      <c r="AN215" s="2240"/>
      <c r="AO215" s="2240"/>
      <c r="AP215" s="2240"/>
      <c r="AQ215" s="2240"/>
      <c r="AR215" s="2240"/>
      <c r="AS215" s="2240"/>
      <c r="AT215" s="2240"/>
      <c r="AU215" s="2240"/>
      <c r="AV215" s="2240"/>
      <c r="AW215" s="2240"/>
      <c r="AX215" s="2240"/>
      <c r="AY215" s="2240"/>
      <c r="AZ215" s="2240"/>
      <c r="BA215" s="2240"/>
      <c r="BB215" s="2240"/>
      <c r="BC215" s="2240"/>
      <c r="BD215" s="2240"/>
      <c r="BE215" s="2240"/>
      <c r="BF215" s="2240"/>
      <c r="BG215" s="2240"/>
      <c r="BH215" s="2240"/>
      <c r="BI215" s="2240"/>
      <c r="BJ215" s="2240"/>
      <c r="BK215" s="2240"/>
      <c r="BL215" s="2240"/>
      <c r="BM215" s="2240"/>
      <c r="BN215" s="2240"/>
      <c r="BO215" s="2240"/>
      <c r="BP215" s="2240"/>
      <c r="BQ215" s="2240"/>
      <c r="BR215" s="2240"/>
      <c r="BS215" s="2240"/>
      <c r="BT215" s="2240"/>
      <c r="BU215" s="2240"/>
      <c r="BV215" s="2240"/>
      <c r="BW215" s="2240"/>
      <c r="BX215" s="2240"/>
      <c r="BY215" s="2240"/>
      <c r="BZ215" s="2240"/>
      <c r="CA215" s="2240"/>
      <c r="CB215" s="2240"/>
      <c r="CC215" s="2240"/>
      <c r="CD215" s="2240"/>
      <c r="CE215" s="2240"/>
      <c r="CF215" s="2240"/>
      <c r="CG215" s="2240"/>
      <c r="CH215" s="2240"/>
      <c r="CI215" s="2240"/>
      <c r="CJ215" s="2240"/>
      <c r="CK215" s="2240"/>
      <c r="CL215" s="2240"/>
      <c r="CM215" s="2240"/>
      <c r="CN215" s="2240"/>
      <c r="CO215" s="2240"/>
      <c r="CP215" s="2240"/>
      <c r="CQ215" s="2240"/>
      <c r="CR215" s="2240"/>
      <c r="CS215" s="2240"/>
      <c r="CT215" s="2240"/>
      <c r="CU215" s="2240"/>
      <c r="CV215" s="2240"/>
      <c r="CW215" s="2240"/>
      <c r="CX215" s="2240"/>
      <c r="CY215" s="2240"/>
      <c r="CZ215" s="2240"/>
      <c r="DA215" s="2240"/>
      <c r="DB215" s="2240"/>
      <c r="DC215" s="2240"/>
      <c r="DD215" s="2240"/>
      <c r="DE215" s="2240"/>
    </row>
    <row r="216" spans="2:109">
      <c r="B216" s="3103"/>
      <c r="C216" s="2268"/>
      <c r="D216" s="3382"/>
      <c r="E216" s="3382"/>
      <c r="F216" s="3382"/>
      <c r="G216" s="3382"/>
      <c r="H216" s="3382"/>
      <c r="I216" s="3382"/>
      <c r="J216" s="3382"/>
      <c r="K216" s="3382"/>
      <c r="L216" s="3382"/>
      <c r="M216" s="3382"/>
      <c r="N216" s="3382"/>
      <c r="O216" s="3382"/>
      <c r="P216" s="3382"/>
      <c r="Q216" s="3382"/>
      <c r="R216" s="3382"/>
      <c r="S216" s="3382"/>
      <c r="T216" s="3382"/>
      <c r="U216" s="3382"/>
      <c r="V216" s="3382"/>
      <c r="W216" s="3382"/>
      <c r="X216" s="3382"/>
      <c r="Y216" s="3382"/>
      <c r="Z216" s="3382"/>
      <c r="AA216" s="3382"/>
      <c r="AB216" s="3382"/>
      <c r="AC216" s="3382"/>
      <c r="AD216" s="3382"/>
      <c r="AE216" s="3382"/>
      <c r="AF216" s="3382"/>
      <c r="AG216" s="3382"/>
      <c r="AH216" s="3382"/>
      <c r="AI216" s="3382"/>
      <c r="AJ216" s="3382"/>
      <c r="AK216" s="3382"/>
      <c r="AL216" s="3382"/>
      <c r="AM216" s="3382"/>
      <c r="AN216" s="3382"/>
      <c r="AO216" s="3382"/>
      <c r="AP216" s="3382"/>
      <c r="AQ216" s="3382"/>
      <c r="AR216" s="3382"/>
      <c r="AS216" s="3382"/>
      <c r="AT216" s="3382"/>
      <c r="AU216" s="3382"/>
      <c r="AV216" s="3382"/>
      <c r="AW216" s="3382"/>
      <c r="AX216" s="3382"/>
      <c r="AY216" s="3382"/>
      <c r="AZ216" s="3382"/>
      <c r="BA216" s="3382"/>
      <c r="BB216" s="3382"/>
      <c r="BC216" s="3382"/>
      <c r="BD216" s="3382"/>
      <c r="BE216" s="3382"/>
      <c r="BF216" s="3382"/>
      <c r="BG216" s="3382"/>
      <c r="BH216" s="3382"/>
      <c r="BI216" s="3382"/>
      <c r="BJ216" s="3382"/>
      <c r="BK216" s="3382"/>
      <c r="BL216" s="3382"/>
      <c r="BM216" s="3382"/>
      <c r="BN216" s="3382"/>
      <c r="BO216" s="3382"/>
      <c r="BP216" s="3382"/>
      <c r="BQ216" s="3382"/>
      <c r="BR216" s="3382"/>
      <c r="BS216" s="3382"/>
      <c r="BT216" s="3382"/>
      <c r="BU216" s="3382"/>
      <c r="BV216" s="3382"/>
      <c r="BW216" s="3382"/>
      <c r="BX216" s="3382"/>
      <c r="BY216" s="3382"/>
      <c r="BZ216" s="3382"/>
      <c r="CA216" s="3382"/>
      <c r="CB216" s="3382"/>
      <c r="CC216" s="3382"/>
      <c r="CD216" s="3382"/>
      <c r="CE216" s="3382"/>
      <c r="CF216" s="3382"/>
      <c r="CG216" s="3382"/>
      <c r="CH216" s="3382"/>
      <c r="CI216" s="3382"/>
      <c r="CJ216" s="3382"/>
      <c r="CK216" s="3382"/>
      <c r="CL216" s="3382"/>
      <c r="CM216" s="3382"/>
      <c r="CN216" s="3382"/>
      <c r="CO216" s="3382"/>
      <c r="CP216" s="3382"/>
      <c r="CQ216" s="3382"/>
      <c r="CR216" s="3382"/>
      <c r="CS216" s="3382"/>
      <c r="CT216" s="3382"/>
      <c r="CU216" s="3382"/>
      <c r="CV216" s="3382"/>
      <c r="CW216" s="3382"/>
    </row>
    <row r="217" spans="2:109">
      <c r="B217" s="3103" t="s">
        <v>2194</v>
      </c>
      <c r="C217" s="2268"/>
      <c r="D217" s="3382"/>
      <c r="E217" s="3382"/>
      <c r="F217" s="3382"/>
      <c r="G217" s="3382"/>
      <c r="H217" s="3382"/>
      <c r="I217" s="3382"/>
      <c r="J217" s="3382"/>
      <c r="K217" s="3382"/>
      <c r="L217" s="3382"/>
      <c r="M217" s="3382"/>
      <c r="N217" s="3382"/>
      <c r="O217" s="3382"/>
      <c r="P217" s="3382"/>
      <c r="Q217" s="3382"/>
      <c r="R217" s="3382"/>
      <c r="S217" s="3382"/>
      <c r="T217" s="3382"/>
      <c r="U217" s="3382"/>
      <c r="V217" s="3382"/>
      <c r="W217" s="3382"/>
      <c r="X217" s="3382"/>
      <c r="Y217" s="3382"/>
      <c r="Z217" s="3382"/>
      <c r="AA217" s="3382"/>
      <c r="AB217" s="3382"/>
      <c r="AC217" s="3382"/>
      <c r="AD217" s="3382"/>
      <c r="AE217" s="3382"/>
      <c r="AF217" s="3382"/>
      <c r="AG217" s="3382"/>
      <c r="AH217" s="3382"/>
      <c r="AI217" s="3382"/>
      <c r="AJ217" s="3382"/>
      <c r="AK217" s="3382"/>
      <c r="AL217" s="3382"/>
      <c r="AM217" s="3382"/>
      <c r="AN217" s="3382"/>
      <c r="AO217" s="3382"/>
      <c r="AP217" s="3382"/>
      <c r="AQ217" s="3382"/>
      <c r="AR217" s="3382"/>
      <c r="AS217" s="3382"/>
      <c r="AT217" s="3382"/>
      <c r="AU217" s="3382"/>
      <c r="AV217" s="3382"/>
      <c r="AW217" s="3382"/>
      <c r="AX217" s="3382"/>
      <c r="AY217" s="3382"/>
      <c r="AZ217" s="3382"/>
      <c r="BA217" s="3382"/>
      <c r="BB217" s="3382"/>
      <c r="BC217" s="3382"/>
      <c r="BD217" s="3382"/>
      <c r="BE217" s="3382"/>
      <c r="BF217" s="3382"/>
      <c r="BG217" s="3382"/>
      <c r="BH217" s="3382"/>
      <c r="BI217" s="3382"/>
      <c r="BJ217" s="3382"/>
      <c r="BK217" s="3382"/>
      <c r="BL217" s="3382"/>
      <c r="BM217" s="3382"/>
      <c r="BN217" s="3382"/>
      <c r="BO217" s="3382"/>
      <c r="BP217" s="3382"/>
      <c r="BQ217" s="3382"/>
      <c r="BR217" s="3382"/>
      <c r="BS217" s="3382"/>
      <c r="BT217" s="3382"/>
      <c r="BU217" s="3382"/>
      <c r="BV217" s="3382"/>
      <c r="BW217" s="3382"/>
      <c r="BX217" s="3382"/>
      <c r="BY217" s="3382"/>
      <c r="BZ217" s="3382"/>
      <c r="CA217" s="3382"/>
      <c r="CB217" s="3382"/>
      <c r="CC217" s="3382"/>
      <c r="CD217" s="3382"/>
      <c r="CE217" s="3382"/>
      <c r="CF217" s="3382"/>
      <c r="CG217" s="3382"/>
      <c r="CH217" s="3382"/>
      <c r="CI217" s="3382"/>
      <c r="CJ217" s="3382"/>
      <c r="CK217" s="3382"/>
      <c r="CL217" s="3382"/>
      <c r="CM217" s="3382"/>
      <c r="CN217" s="3382"/>
      <c r="CO217" s="3382"/>
      <c r="CP217" s="3382"/>
      <c r="CQ217" s="3382"/>
      <c r="CR217" s="3382"/>
      <c r="CS217" s="3382"/>
      <c r="CT217" s="3382"/>
      <c r="CU217" s="3382"/>
      <c r="CV217" s="3382"/>
      <c r="CW217" s="3382"/>
    </row>
    <row r="218" spans="2:109">
      <c r="B218" s="3103" t="s">
        <v>2195</v>
      </c>
      <c r="C218" s="2268" t="s">
        <v>2167</v>
      </c>
      <c r="D218" s="3382"/>
      <c r="E218" s="3382"/>
      <c r="F218" s="3382"/>
      <c r="G218" s="3382"/>
      <c r="H218" s="3382"/>
      <c r="I218" s="3382"/>
      <c r="J218" s="3382"/>
      <c r="K218" s="3382"/>
      <c r="L218" s="3382"/>
      <c r="M218" s="3382"/>
      <c r="N218" s="3382"/>
      <c r="O218" s="3382"/>
      <c r="P218" s="3382"/>
      <c r="Q218" s="3382"/>
      <c r="R218" s="3382"/>
      <c r="S218" s="3382"/>
      <c r="T218" s="3382"/>
      <c r="U218" s="3382"/>
      <c r="V218" s="3382"/>
      <c r="W218" s="3382"/>
      <c r="X218" s="3382"/>
      <c r="Y218" s="3382"/>
      <c r="Z218" s="3382"/>
      <c r="AA218" s="3382"/>
      <c r="AB218" s="3382"/>
      <c r="AC218" s="3382"/>
      <c r="AD218" s="3382"/>
      <c r="AE218" s="3382"/>
      <c r="AF218" s="3382"/>
      <c r="AG218" s="3382"/>
      <c r="AH218" s="3382"/>
      <c r="AI218" s="3382"/>
      <c r="AJ218" s="3382"/>
      <c r="AK218" s="3382"/>
      <c r="AL218" s="3382"/>
      <c r="AM218" s="3382"/>
      <c r="AN218" s="3382"/>
      <c r="AO218" s="3382"/>
      <c r="AP218" s="3382"/>
      <c r="AQ218" s="3382"/>
      <c r="AR218" s="3382"/>
      <c r="AS218" s="3382"/>
      <c r="AT218" s="3382"/>
      <c r="AU218" s="3382"/>
      <c r="AV218" s="3382"/>
      <c r="AW218" s="3382"/>
      <c r="AX218" s="3382"/>
      <c r="AY218" s="3382"/>
      <c r="AZ218" s="3382"/>
      <c r="BA218" s="3382"/>
      <c r="BB218" s="3382"/>
      <c r="BC218" s="3382"/>
      <c r="BD218" s="3382"/>
      <c r="BE218" s="3382"/>
      <c r="BF218" s="3382"/>
      <c r="BG218" s="3382"/>
      <c r="BH218" s="3382"/>
      <c r="BI218" s="3382"/>
      <c r="BJ218" s="3382"/>
      <c r="BK218" s="3382"/>
      <c r="BL218" s="3382"/>
      <c r="BM218" s="3382"/>
      <c r="BN218" s="3382"/>
      <c r="BO218" s="3382"/>
      <c r="BP218" s="3382"/>
      <c r="BQ218" s="3382"/>
      <c r="BR218" s="3382"/>
      <c r="BS218" s="3382"/>
      <c r="BT218" s="3382"/>
      <c r="BU218" s="3382"/>
      <c r="BV218" s="3382"/>
      <c r="BW218" s="3382"/>
      <c r="BX218" s="3382"/>
      <c r="BY218" s="3382"/>
      <c r="BZ218" s="3382"/>
      <c r="CA218" s="3382"/>
      <c r="CB218" s="3382"/>
      <c r="CC218" s="3382"/>
      <c r="CD218" s="3382"/>
      <c r="CE218" s="3382"/>
      <c r="CF218" s="3382"/>
      <c r="CG218" s="3382"/>
      <c r="CH218" s="3382"/>
      <c r="CI218" s="3382"/>
      <c r="CJ218" s="3382"/>
      <c r="CK218" s="3382"/>
      <c r="CL218" s="3382"/>
      <c r="CM218" s="3382"/>
      <c r="CN218" s="3382"/>
      <c r="CO218" s="3382"/>
      <c r="CP218" s="3382"/>
      <c r="CQ218" s="3382"/>
      <c r="CR218" s="3382"/>
      <c r="CS218" s="3382"/>
      <c r="CT218" s="3382"/>
      <c r="CU218" s="3382"/>
      <c r="CV218" s="3382"/>
      <c r="CW218" s="3382"/>
    </row>
    <row r="219" spans="2:109">
      <c r="B219" s="3103" t="s">
        <v>2196</v>
      </c>
      <c r="C219" s="2268" t="s">
        <v>2167</v>
      </c>
      <c r="D219" s="3382"/>
      <c r="E219" s="3382"/>
      <c r="F219" s="3382"/>
      <c r="G219" s="3382"/>
      <c r="H219" s="3382"/>
      <c r="I219" s="3382"/>
      <c r="J219" s="3382"/>
      <c r="K219" s="3382"/>
      <c r="L219" s="3382"/>
      <c r="M219" s="3382"/>
      <c r="N219" s="3382"/>
      <c r="O219" s="3382"/>
      <c r="P219" s="3382"/>
      <c r="Q219" s="3382"/>
      <c r="R219" s="3382"/>
      <c r="S219" s="3382"/>
      <c r="T219" s="3382"/>
      <c r="U219" s="3382"/>
      <c r="V219" s="3382"/>
      <c r="W219" s="3382"/>
      <c r="X219" s="3382"/>
      <c r="Y219" s="3382"/>
      <c r="Z219" s="3382"/>
      <c r="AA219" s="3382"/>
      <c r="AB219" s="3382"/>
      <c r="AC219" s="3382"/>
      <c r="AD219" s="3382"/>
      <c r="AE219" s="3382"/>
      <c r="AF219" s="3382"/>
      <c r="AG219" s="3382"/>
      <c r="AH219" s="3382"/>
      <c r="AI219" s="3382"/>
      <c r="AJ219" s="3382"/>
      <c r="AK219" s="3382"/>
      <c r="AL219" s="3382"/>
      <c r="AM219" s="3382"/>
      <c r="AN219" s="3382"/>
      <c r="AO219" s="3382"/>
      <c r="AP219" s="3382"/>
      <c r="AQ219" s="3382"/>
      <c r="AR219" s="3382"/>
      <c r="AS219" s="3382"/>
      <c r="AT219" s="3382"/>
      <c r="AU219" s="3382"/>
      <c r="AV219" s="3382"/>
      <c r="AW219" s="3382"/>
      <c r="AX219" s="3382"/>
      <c r="AY219" s="3382"/>
      <c r="AZ219" s="3382"/>
      <c r="BA219" s="3382"/>
      <c r="BB219" s="3382"/>
      <c r="BC219" s="3382"/>
      <c r="BD219" s="3382"/>
      <c r="BE219" s="3382"/>
      <c r="BF219" s="3382"/>
      <c r="BG219" s="3382"/>
      <c r="BH219" s="3382"/>
      <c r="BI219" s="3382"/>
      <c r="BJ219" s="3382"/>
      <c r="BK219" s="3382"/>
      <c r="BL219" s="3382"/>
      <c r="BM219" s="3382"/>
      <c r="BN219" s="3382"/>
      <c r="BO219" s="3382"/>
      <c r="BP219" s="3382"/>
      <c r="BQ219" s="3382"/>
      <c r="BR219" s="3382"/>
      <c r="BS219" s="3382"/>
      <c r="BT219" s="3382"/>
      <c r="BU219" s="3382"/>
      <c r="BV219" s="3382"/>
      <c r="BW219" s="3382"/>
      <c r="BX219" s="3382"/>
      <c r="BY219" s="3382"/>
      <c r="BZ219" s="3382"/>
      <c r="CA219" s="3382"/>
      <c r="CB219" s="3382"/>
      <c r="CC219" s="3382"/>
      <c r="CD219" s="3382"/>
      <c r="CE219" s="3382"/>
      <c r="CF219" s="3382"/>
      <c r="CG219" s="3382"/>
      <c r="CH219" s="3382"/>
      <c r="CI219" s="3382"/>
      <c r="CJ219" s="3382"/>
      <c r="CK219" s="3382"/>
      <c r="CL219" s="3382"/>
      <c r="CM219" s="3382"/>
      <c r="CN219" s="3382"/>
      <c r="CO219" s="3382"/>
      <c r="CP219" s="3382"/>
      <c r="CQ219" s="3382"/>
      <c r="CR219" s="3382"/>
      <c r="CS219" s="3382"/>
      <c r="CT219" s="3382"/>
      <c r="CU219" s="3382"/>
      <c r="CV219" s="3382"/>
      <c r="CW219" s="3382"/>
    </row>
    <row r="220" spans="2:109">
      <c r="B220" s="3103"/>
      <c r="C220" s="2268"/>
      <c r="D220" s="3382"/>
      <c r="E220" s="3382"/>
      <c r="F220" s="3382"/>
      <c r="G220" s="3382"/>
      <c r="H220" s="3382"/>
      <c r="I220" s="3382"/>
      <c r="J220" s="3382"/>
      <c r="K220" s="3382"/>
      <c r="L220" s="3382"/>
      <c r="M220" s="3382"/>
      <c r="N220" s="3382"/>
      <c r="O220" s="3382"/>
      <c r="P220" s="3382"/>
      <c r="Q220" s="3382"/>
      <c r="R220" s="3382"/>
      <c r="S220" s="3382"/>
      <c r="T220" s="3382"/>
      <c r="U220" s="3382"/>
      <c r="V220" s="3382"/>
      <c r="W220" s="3382"/>
      <c r="X220" s="3382"/>
      <c r="Y220" s="3382"/>
      <c r="Z220" s="3382"/>
      <c r="AA220" s="3382"/>
      <c r="AB220" s="3382"/>
      <c r="AC220" s="3382"/>
      <c r="AD220" s="3382"/>
      <c r="AE220" s="3382"/>
      <c r="AF220" s="3382"/>
      <c r="AG220" s="3382"/>
      <c r="AH220" s="3382"/>
      <c r="AI220" s="3382"/>
      <c r="AJ220" s="3382"/>
      <c r="AK220" s="3382"/>
      <c r="AL220" s="3382"/>
      <c r="AM220" s="3382"/>
      <c r="AN220" s="3382"/>
      <c r="AO220" s="3382"/>
      <c r="AP220" s="3382"/>
      <c r="AQ220" s="3382"/>
      <c r="AR220" s="3382"/>
      <c r="AS220" s="3382"/>
      <c r="AT220" s="3382"/>
      <c r="AU220" s="3382"/>
      <c r="AV220" s="3382"/>
      <c r="AW220" s="3382"/>
      <c r="AX220" s="3382"/>
      <c r="AY220" s="3382"/>
      <c r="AZ220" s="3382"/>
      <c r="BA220" s="3382"/>
      <c r="BB220" s="3382"/>
      <c r="BC220" s="3382"/>
      <c r="BD220" s="3382"/>
      <c r="BE220" s="3382"/>
      <c r="BF220" s="3382"/>
      <c r="BG220" s="3382"/>
      <c r="BH220" s="3382"/>
      <c r="BI220" s="3382"/>
      <c r="BJ220" s="3382"/>
      <c r="BK220" s="3382"/>
      <c r="BL220" s="3382"/>
      <c r="BM220" s="3382"/>
      <c r="BN220" s="3382"/>
      <c r="BO220" s="3382"/>
      <c r="BP220" s="3382"/>
      <c r="BQ220" s="3382"/>
      <c r="BR220" s="3382"/>
      <c r="BS220" s="3382"/>
      <c r="BT220" s="3382"/>
      <c r="BU220" s="3382"/>
      <c r="BV220" s="3382"/>
      <c r="BW220" s="3382"/>
      <c r="BX220" s="3382"/>
      <c r="BY220" s="3382"/>
      <c r="BZ220" s="3382"/>
      <c r="CA220" s="3382"/>
      <c r="CB220" s="3382"/>
      <c r="CC220" s="3382"/>
      <c r="CD220" s="3382"/>
      <c r="CE220" s="3382"/>
      <c r="CF220" s="3382"/>
      <c r="CG220" s="3382"/>
      <c r="CH220" s="3382"/>
      <c r="CI220" s="3382"/>
      <c r="CJ220" s="3382"/>
      <c r="CK220" s="3382"/>
      <c r="CL220" s="3382"/>
      <c r="CM220" s="3382"/>
      <c r="CN220" s="3382"/>
      <c r="CO220" s="3382"/>
      <c r="CP220" s="3382"/>
      <c r="CQ220" s="3382"/>
      <c r="CR220" s="3382"/>
      <c r="CS220" s="3382"/>
      <c r="CT220" s="3382"/>
      <c r="CU220" s="3382"/>
      <c r="CV220" s="3382"/>
      <c r="CW220" s="3382"/>
    </row>
    <row r="221" spans="2:109">
      <c r="B221" s="3103" t="s">
        <v>2197</v>
      </c>
      <c r="C221" s="2268"/>
      <c r="D221" s="3382"/>
      <c r="E221" s="3382"/>
      <c r="F221" s="3382"/>
      <c r="G221" s="3382"/>
      <c r="H221" s="3382"/>
      <c r="I221" s="3382"/>
      <c r="J221" s="3382"/>
      <c r="K221" s="3382"/>
      <c r="L221" s="3382"/>
      <c r="M221" s="3382"/>
      <c r="N221" s="3382"/>
      <c r="O221" s="3382"/>
      <c r="P221" s="3382"/>
      <c r="Q221" s="3382"/>
      <c r="R221" s="3382"/>
      <c r="S221" s="3382"/>
      <c r="T221" s="3382"/>
      <c r="U221" s="3382"/>
      <c r="V221" s="3382"/>
      <c r="W221" s="3382"/>
      <c r="X221" s="3382"/>
      <c r="Y221" s="3382"/>
      <c r="Z221" s="3382"/>
      <c r="AA221" s="3382"/>
      <c r="AB221" s="3382"/>
      <c r="AC221" s="3382"/>
      <c r="AD221" s="3382"/>
      <c r="AE221" s="3382"/>
      <c r="AF221" s="3382"/>
      <c r="AG221" s="3382"/>
      <c r="AH221" s="3382"/>
      <c r="AI221" s="3382"/>
      <c r="AJ221" s="3382"/>
      <c r="AK221" s="3382"/>
      <c r="AL221" s="3382"/>
      <c r="AM221" s="3382"/>
      <c r="AN221" s="3382"/>
      <c r="AO221" s="3382"/>
      <c r="AP221" s="3382"/>
      <c r="AQ221" s="3382"/>
      <c r="AR221" s="3382"/>
      <c r="AS221" s="3382"/>
      <c r="AT221" s="3382"/>
      <c r="AU221" s="3382"/>
      <c r="AV221" s="3382"/>
      <c r="AW221" s="3382"/>
      <c r="AX221" s="3382"/>
      <c r="AY221" s="3382"/>
      <c r="AZ221" s="3382"/>
      <c r="BA221" s="3382"/>
      <c r="BB221" s="3382"/>
      <c r="BC221" s="3382"/>
      <c r="BD221" s="3382"/>
      <c r="BE221" s="3382"/>
      <c r="BF221" s="3382"/>
      <c r="BG221" s="3382"/>
      <c r="BH221" s="3382"/>
      <c r="BI221" s="3382"/>
      <c r="BJ221" s="3382"/>
      <c r="BK221" s="3382"/>
      <c r="BL221" s="3382"/>
      <c r="BM221" s="3382"/>
      <c r="BN221" s="3382"/>
      <c r="BO221" s="3382"/>
      <c r="BP221" s="3382"/>
      <c r="BQ221" s="3382"/>
      <c r="BR221" s="3382"/>
      <c r="BS221" s="3382"/>
      <c r="BT221" s="3382"/>
      <c r="BU221" s="3382"/>
      <c r="BV221" s="3382"/>
      <c r="BW221" s="3382"/>
      <c r="BX221" s="3382"/>
      <c r="BY221" s="3382"/>
      <c r="BZ221" s="3382"/>
      <c r="CA221" s="3382"/>
      <c r="CB221" s="3382"/>
      <c r="CC221" s="3382"/>
      <c r="CD221" s="3382"/>
      <c r="CE221" s="3382"/>
      <c r="CF221" s="3382"/>
      <c r="CG221" s="3382"/>
      <c r="CH221" s="3382"/>
      <c r="CI221" s="3382"/>
      <c r="CJ221" s="3382"/>
      <c r="CK221" s="3382"/>
      <c r="CL221" s="3382"/>
      <c r="CM221" s="3382"/>
      <c r="CN221" s="3382"/>
      <c r="CO221" s="3382"/>
      <c r="CP221" s="3382"/>
      <c r="CQ221" s="3382"/>
      <c r="CR221" s="3382"/>
      <c r="CS221" s="3382"/>
      <c r="CT221" s="3382"/>
      <c r="CU221" s="3382"/>
      <c r="CV221" s="3382"/>
      <c r="CW221" s="3382"/>
    </row>
    <row r="222" spans="2:109">
      <c r="B222" s="3103" t="s">
        <v>2198</v>
      </c>
      <c r="C222" s="2268" t="s">
        <v>2167</v>
      </c>
      <c r="D222" s="3382"/>
      <c r="E222" s="3382"/>
      <c r="F222" s="3382"/>
      <c r="G222" s="3382"/>
      <c r="H222" s="3382"/>
      <c r="I222" s="3382"/>
      <c r="J222" s="3382"/>
      <c r="K222" s="3382"/>
      <c r="L222" s="3382"/>
      <c r="M222" s="3382"/>
      <c r="N222" s="3382"/>
      <c r="O222" s="3382"/>
      <c r="P222" s="3382"/>
      <c r="Q222" s="3382"/>
      <c r="R222" s="3382"/>
      <c r="S222" s="3382"/>
      <c r="T222" s="3382"/>
      <c r="U222" s="3382"/>
      <c r="V222" s="3382"/>
      <c r="W222" s="3382"/>
      <c r="X222" s="3382"/>
      <c r="Y222" s="3382"/>
      <c r="Z222" s="3382"/>
      <c r="AA222" s="3382"/>
      <c r="AB222" s="3382"/>
      <c r="AC222" s="3382"/>
      <c r="AD222" s="3382"/>
      <c r="AE222" s="3382"/>
      <c r="AF222" s="3382"/>
      <c r="AG222" s="3382"/>
      <c r="AH222" s="3382"/>
      <c r="AI222" s="3382"/>
      <c r="AJ222" s="3382"/>
      <c r="AK222" s="3382"/>
      <c r="AL222" s="3382"/>
      <c r="AM222" s="3382"/>
      <c r="AN222" s="3382"/>
      <c r="AO222" s="3382"/>
      <c r="AP222" s="3382"/>
      <c r="AQ222" s="3382"/>
      <c r="AR222" s="3382"/>
      <c r="AS222" s="3382"/>
      <c r="AT222" s="3382"/>
      <c r="AU222" s="3382"/>
      <c r="AV222" s="3382"/>
      <c r="AW222" s="3382"/>
      <c r="AX222" s="3382"/>
      <c r="AY222" s="3382"/>
      <c r="AZ222" s="3382"/>
      <c r="BA222" s="3382"/>
      <c r="BB222" s="3382"/>
      <c r="BC222" s="3382"/>
      <c r="BD222" s="3382"/>
      <c r="BE222" s="3382"/>
      <c r="BF222" s="3382"/>
      <c r="BG222" s="3382"/>
      <c r="BH222" s="3382"/>
      <c r="BI222" s="3382"/>
      <c r="BJ222" s="3382"/>
      <c r="BK222" s="3382"/>
      <c r="BL222" s="3382"/>
      <c r="BM222" s="3382"/>
      <c r="BN222" s="3382"/>
      <c r="BO222" s="3382"/>
      <c r="BP222" s="3382"/>
      <c r="BQ222" s="3382"/>
      <c r="BR222" s="3382"/>
      <c r="BS222" s="3382"/>
      <c r="BT222" s="3382"/>
      <c r="BU222" s="3382"/>
      <c r="BV222" s="3382"/>
      <c r="BW222" s="3382"/>
      <c r="BX222" s="3382"/>
      <c r="BY222" s="3382"/>
      <c r="BZ222" s="3382"/>
      <c r="CA222" s="3382"/>
      <c r="CB222" s="3382"/>
      <c r="CC222" s="3382"/>
      <c r="CD222" s="3382"/>
      <c r="CE222" s="3382"/>
      <c r="CF222" s="3382"/>
      <c r="CG222" s="3382"/>
      <c r="CH222" s="3382"/>
      <c r="CI222" s="3382"/>
      <c r="CJ222" s="3382"/>
      <c r="CK222" s="3382"/>
      <c r="CL222" s="3382"/>
      <c r="CM222" s="3382"/>
      <c r="CN222" s="3382"/>
      <c r="CO222" s="3382"/>
      <c r="CP222" s="3382"/>
      <c r="CQ222" s="3382"/>
      <c r="CR222" s="3382"/>
      <c r="CS222" s="3382"/>
      <c r="CT222" s="3382"/>
      <c r="CU222" s="3382"/>
      <c r="CV222" s="3382"/>
      <c r="CW222" s="3382"/>
    </row>
    <row r="223" spans="2:109">
      <c r="B223" s="3103" t="s">
        <v>2199</v>
      </c>
      <c r="C223" s="2268" t="s">
        <v>2167</v>
      </c>
      <c r="D223" s="3382"/>
      <c r="E223" s="3382"/>
      <c r="F223" s="3382"/>
      <c r="G223" s="3382"/>
      <c r="H223" s="3382"/>
      <c r="I223" s="3382"/>
      <c r="J223" s="3382"/>
      <c r="K223" s="3382"/>
      <c r="L223" s="3382"/>
      <c r="M223" s="3382"/>
      <c r="N223" s="3382"/>
      <c r="O223" s="3382"/>
      <c r="P223" s="3382"/>
      <c r="Q223" s="3382"/>
      <c r="R223" s="3382"/>
      <c r="S223" s="3382"/>
      <c r="T223" s="3382"/>
      <c r="U223" s="3382"/>
      <c r="V223" s="3382"/>
      <c r="W223" s="3382"/>
      <c r="X223" s="3382"/>
      <c r="Y223" s="3382"/>
      <c r="Z223" s="3382"/>
      <c r="AA223" s="3382"/>
      <c r="AB223" s="3382"/>
      <c r="AC223" s="3382"/>
      <c r="AD223" s="3382"/>
      <c r="AE223" s="3382"/>
      <c r="AF223" s="3382"/>
      <c r="AG223" s="3382"/>
      <c r="AH223" s="3382"/>
      <c r="AI223" s="3382"/>
      <c r="AJ223" s="3382"/>
      <c r="AK223" s="3382"/>
      <c r="AL223" s="3382"/>
      <c r="AM223" s="3382"/>
      <c r="AN223" s="3382"/>
      <c r="AO223" s="3382"/>
      <c r="AP223" s="3382"/>
      <c r="AQ223" s="3382"/>
      <c r="AR223" s="3382"/>
      <c r="AS223" s="3382"/>
      <c r="AT223" s="3382"/>
      <c r="AU223" s="3382"/>
      <c r="AV223" s="3382"/>
      <c r="AW223" s="3382"/>
      <c r="AX223" s="3382"/>
      <c r="AY223" s="3382"/>
      <c r="AZ223" s="3382"/>
      <c r="BA223" s="3382"/>
      <c r="BB223" s="3382"/>
      <c r="BC223" s="3382"/>
      <c r="BD223" s="3382"/>
      <c r="BE223" s="3382"/>
      <c r="BF223" s="3382"/>
      <c r="BG223" s="3382"/>
      <c r="BH223" s="3382"/>
      <c r="BI223" s="3382"/>
      <c r="BJ223" s="3382"/>
      <c r="BK223" s="3382"/>
      <c r="BL223" s="3382"/>
      <c r="BM223" s="3382"/>
      <c r="BN223" s="3382"/>
      <c r="BO223" s="3382"/>
      <c r="BP223" s="3382"/>
      <c r="BQ223" s="3382"/>
      <c r="BR223" s="3382"/>
      <c r="BS223" s="3382"/>
      <c r="BT223" s="3382"/>
      <c r="BU223" s="3382"/>
      <c r="BV223" s="3382"/>
      <c r="BW223" s="3382"/>
      <c r="BX223" s="3382"/>
      <c r="BY223" s="3382"/>
      <c r="BZ223" s="3382"/>
      <c r="CA223" s="3382"/>
      <c r="CB223" s="3382"/>
      <c r="CC223" s="3382"/>
      <c r="CD223" s="3382"/>
      <c r="CE223" s="3382"/>
      <c r="CF223" s="3382"/>
      <c r="CG223" s="3382"/>
      <c r="CH223" s="3382"/>
      <c r="CI223" s="3382"/>
      <c r="CJ223" s="3382"/>
      <c r="CK223" s="3382"/>
      <c r="CL223" s="3382"/>
      <c r="CM223" s="3382"/>
      <c r="CN223" s="3382"/>
      <c r="CO223" s="3382"/>
      <c r="CP223" s="3382"/>
      <c r="CQ223" s="3382"/>
      <c r="CR223" s="3382"/>
      <c r="CS223" s="3382"/>
      <c r="CT223" s="3382"/>
      <c r="CU223" s="3382"/>
      <c r="CV223" s="3382"/>
      <c r="CW223" s="3382"/>
    </row>
    <row r="224" spans="2:109">
      <c r="B224" s="3103" t="s">
        <v>2200</v>
      </c>
      <c r="C224" s="2268" t="s">
        <v>2167</v>
      </c>
      <c r="D224" s="3382"/>
      <c r="E224" s="3382"/>
      <c r="F224" s="3382"/>
      <c r="G224" s="3382"/>
      <c r="H224" s="3382"/>
      <c r="I224" s="3382"/>
      <c r="J224" s="3382"/>
      <c r="K224" s="3382"/>
      <c r="L224" s="3382"/>
      <c r="M224" s="3382"/>
      <c r="N224" s="3382"/>
      <c r="O224" s="3382"/>
      <c r="P224" s="3382"/>
      <c r="Q224" s="3382"/>
      <c r="R224" s="3382"/>
      <c r="S224" s="3382"/>
      <c r="T224" s="3382"/>
      <c r="U224" s="3382"/>
      <c r="V224" s="3382"/>
      <c r="W224" s="3382"/>
      <c r="X224" s="3382"/>
      <c r="Y224" s="3382"/>
      <c r="Z224" s="3382"/>
      <c r="AA224" s="3382"/>
      <c r="AB224" s="3382"/>
      <c r="AC224" s="3382"/>
      <c r="AD224" s="3382"/>
      <c r="AE224" s="3382"/>
      <c r="AF224" s="3382"/>
      <c r="AG224" s="3382"/>
      <c r="AH224" s="3382"/>
      <c r="AI224" s="3382"/>
      <c r="AJ224" s="3382"/>
      <c r="AK224" s="3382"/>
      <c r="AL224" s="3382"/>
      <c r="AM224" s="3382"/>
      <c r="AN224" s="3382"/>
      <c r="AO224" s="3382"/>
      <c r="AP224" s="3382"/>
      <c r="AQ224" s="3382"/>
      <c r="AR224" s="3382"/>
      <c r="AS224" s="3382"/>
      <c r="AT224" s="3382"/>
      <c r="AU224" s="3382"/>
      <c r="AV224" s="3382"/>
      <c r="AW224" s="3382"/>
      <c r="AX224" s="3382"/>
      <c r="AY224" s="3382"/>
      <c r="AZ224" s="3382"/>
      <c r="BA224" s="3382"/>
      <c r="BB224" s="3382"/>
      <c r="BC224" s="3382"/>
      <c r="BD224" s="3382"/>
      <c r="BE224" s="3382"/>
      <c r="BF224" s="3382"/>
      <c r="BG224" s="3382"/>
      <c r="BH224" s="3382"/>
      <c r="BI224" s="3382"/>
      <c r="BJ224" s="3382"/>
      <c r="BK224" s="3382"/>
      <c r="BL224" s="3382"/>
      <c r="BM224" s="3382"/>
      <c r="BN224" s="3382"/>
      <c r="BO224" s="3382"/>
      <c r="BP224" s="3382"/>
      <c r="BQ224" s="3382"/>
      <c r="BR224" s="3382"/>
      <c r="BS224" s="3382"/>
      <c r="BT224" s="3382"/>
      <c r="BU224" s="3382"/>
      <c r="BV224" s="3382"/>
      <c r="BW224" s="3382"/>
      <c r="BX224" s="3382"/>
      <c r="BY224" s="3382"/>
      <c r="BZ224" s="3382"/>
      <c r="CA224" s="3382"/>
      <c r="CB224" s="3382"/>
      <c r="CC224" s="3382"/>
      <c r="CD224" s="3382"/>
      <c r="CE224" s="3382"/>
      <c r="CF224" s="3382"/>
      <c r="CG224" s="3382"/>
      <c r="CH224" s="3382"/>
      <c r="CI224" s="3382"/>
      <c r="CJ224" s="3382"/>
      <c r="CK224" s="3382"/>
      <c r="CL224" s="3382"/>
      <c r="CM224" s="3382"/>
      <c r="CN224" s="3382"/>
      <c r="CO224" s="3382"/>
      <c r="CP224" s="3382"/>
      <c r="CQ224" s="3382"/>
      <c r="CR224" s="3382"/>
      <c r="CS224" s="3382"/>
      <c r="CT224" s="3382"/>
      <c r="CU224" s="3382"/>
      <c r="CV224" s="3382"/>
      <c r="CW224" s="3382"/>
    </row>
    <row r="225" spans="2:101">
      <c r="B225" s="3103"/>
      <c r="C225" s="2268"/>
      <c r="D225" s="3382"/>
      <c r="E225" s="3382"/>
      <c r="F225" s="3382"/>
      <c r="G225" s="3382"/>
      <c r="H225" s="3382"/>
      <c r="I225" s="3382"/>
      <c r="J225" s="3382"/>
      <c r="K225" s="3382"/>
      <c r="L225" s="3382"/>
      <c r="M225" s="3382"/>
      <c r="N225" s="3382"/>
      <c r="O225" s="3382"/>
      <c r="P225" s="3382"/>
      <c r="Q225" s="3382"/>
      <c r="R225" s="3382"/>
      <c r="S225" s="3382"/>
      <c r="T225" s="3382"/>
      <c r="U225" s="3382"/>
      <c r="V225" s="3382"/>
      <c r="W225" s="3382"/>
      <c r="X225" s="3382"/>
      <c r="Y225" s="3382"/>
      <c r="Z225" s="3382"/>
      <c r="AA225" s="3382"/>
      <c r="AB225" s="3382"/>
      <c r="AC225" s="3382"/>
      <c r="AD225" s="3382"/>
      <c r="AE225" s="3382"/>
      <c r="AF225" s="3382"/>
      <c r="AG225" s="3382"/>
      <c r="AH225" s="3382"/>
      <c r="AI225" s="3382"/>
      <c r="AJ225" s="3382"/>
      <c r="AK225" s="3382"/>
      <c r="AL225" s="3382"/>
      <c r="AM225" s="3382"/>
      <c r="AN225" s="3382"/>
      <c r="AO225" s="3382"/>
      <c r="AP225" s="3382"/>
      <c r="AQ225" s="3382"/>
      <c r="AR225" s="3382"/>
      <c r="AS225" s="3382"/>
      <c r="AT225" s="3382"/>
      <c r="AU225" s="3382"/>
      <c r="AV225" s="3382"/>
      <c r="AW225" s="3382"/>
      <c r="AX225" s="3382"/>
      <c r="AY225" s="3382"/>
      <c r="AZ225" s="3382"/>
      <c r="BA225" s="3382"/>
      <c r="BB225" s="3382"/>
      <c r="BC225" s="3382"/>
      <c r="BD225" s="3382"/>
      <c r="BE225" s="3382"/>
      <c r="BF225" s="3382"/>
      <c r="BG225" s="3382"/>
      <c r="BH225" s="3382"/>
      <c r="BI225" s="3382"/>
      <c r="BJ225" s="3382"/>
      <c r="BK225" s="3382"/>
      <c r="BL225" s="3382"/>
      <c r="BM225" s="3382"/>
      <c r="BN225" s="3382"/>
      <c r="BO225" s="3382"/>
      <c r="BP225" s="3382"/>
      <c r="BQ225" s="3382"/>
      <c r="BR225" s="3382"/>
      <c r="BS225" s="3382"/>
      <c r="BT225" s="3382"/>
      <c r="BU225" s="3382"/>
      <c r="BV225" s="3382"/>
      <c r="BW225" s="3382"/>
      <c r="BX225" s="3382"/>
      <c r="BY225" s="3382"/>
      <c r="BZ225" s="3382"/>
      <c r="CA225" s="3382"/>
      <c r="CB225" s="3382"/>
      <c r="CC225" s="3382"/>
      <c r="CD225" s="3382"/>
      <c r="CE225" s="3382"/>
      <c r="CF225" s="3382"/>
      <c r="CG225" s="3382"/>
      <c r="CH225" s="3382"/>
      <c r="CI225" s="3382"/>
      <c r="CJ225" s="3382"/>
      <c r="CK225" s="3382"/>
      <c r="CL225" s="3382"/>
      <c r="CM225" s="3382"/>
      <c r="CN225" s="3382"/>
      <c r="CO225" s="3382"/>
      <c r="CP225" s="3382"/>
      <c r="CQ225" s="3382"/>
      <c r="CR225" s="3382"/>
      <c r="CS225" s="3382"/>
      <c r="CT225" s="3382"/>
      <c r="CU225" s="3382"/>
      <c r="CV225" s="3382"/>
      <c r="CW225" s="3382"/>
    </row>
    <row r="226" spans="2:101">
      <c r="B226" s="3103" t="s">
        <v>2201</v>
      </c>
      <c r="C226" s="2268"/>
      <c r="D226" s="3382"/>
      <c r="E226" s="3382"/>
      <c r="F226" s="3382"/>
      <c r="G226" s="3382"/>
      <c r="H226" s="3382"/>
      <c r="I226" s="3382"/>
      <c r="J226" s="3382"/>
      <c r="K226" s="3382"/>
      <c r="L226" s="3382"/>
      <c r="M226" s="3382"/>
      <c r="N226" s="3382"/>
      <c r="O226" s="3382"/>
      <c r="P226" s="3382"/>
      <c r="Q226" s="3382"/>
      <c r="R226" s="3382"/>
      <c r="S226" s="3382"/>
      <c r="T226" s="3382"/>
      <c r="U226" s="3382"/>
      <c r="V226" s="3382"/>
      <c r="W226" s="3382"/>
      <c r="X226" s="3382"/>
      <c r="Y226" s="3382"/>
      <c r="Z226" s="3382"/>
      <c r="AA226" s="3382"/>
      <c r="AB226" s="3382"/>
      <c r="AC226" s="3382"/>
      <c r="AD226" s="3382"/>
      <c r="AE226" s="3382"/>
      <c r="AF226" s="3382"/>
      <c r="AG226" s="3382"/>
      <c r="AH226" s="3382"/>
      <c r="AI226" s="3382"/>
      <c r="AJ226" s="3382"/>
      <c r="AK226" s="3382"/>
      <c r="AL226" s="3382"/>
      <c r="AM226" s="3382"/>
      <c r="AN226" s="3382"/>
      <c r="AO226" s="3382"/>
      <c r="AP226" s="3382"/>
      <c r="AQ226" s="3382"/>
      <c r="AR226" s="3382"/>
      <c r="AS226" s="3382"/>
      <c r="AT226" s="3382"/>
      <c r="AU226" s="3382"/>
      <c r="AV226" s="3382"/>
      <c r="AW226" s="3382"/>
      <c r="AX226" s="3382"/>
      <c r="AY226" s="3382"/>
      <c r="AZ226" s="3382"/>
      <c r="BA226" s="3382"/>
      <c r="BB226" s="3382"/>
      <c r="BC226" s="3382"/>
      <c r="BD226" s="3382"/>
      <c r="BE226" s="3382"/>
      <c r="BF226" s="3382"/>
      <c r="BG226" s="3382"/>
      <c r="BH226" s="3382"/>
      <c r="BI226" s="3382"/>
      <c r="BJ226" s="3382"/>
      <c r="BK226" s="3382"/>
      <c r="BL226" s="3382"/>
      <c r="BM226" s="3382"/>
      <c r="BN226" s="3382"/>
      <c r="BO226" s="3382"/>
      <c r="BP226" s="3382"/>
      <c r="BQ226" s="3382"/>
      <c r="BR226" s="3382"/>
      <c r="BS226" s="3382"/>
      <c r="BT226" s="3382"/>
      <c r="BU226" s="3382"/>
      <c r="BV226" s="3382"/>
      <c r="BW226" s="3382"/>
      <c r="BX226" s="3382"/>
      <c r="BY226" s="3382"/>
      <c r="BZ226" s="3382"/>
      <c r="CA226" s="3382"/>
      <c r="CB226" s="3382"/>
      <c r="CC226" s="3382"/>
      <c r="CD226" s="3382"/>
      <c r="CE226" s="3382"/>
      <c r="CF226" s="3382"/>
      <c r="CG226" s="3382"/>
      <c r="CH226" s="3382"/>
      <c r="CI226" s="3382"/>
      <c r="CJ226" s="3382"/>
      <c r="CK226" s="3382"/>
      <c r="CL226" s="3382"/>
      <c r="CM226" s="3382"/>
      <c r="CN226" s="3382"/>
      <c r="CO226" s="3382"/>
      <c r="CP226" s="3382"/>
      <c r="CQ226" s="3382"/>
      <c r="CR226" s="3382"/>
      <c r="CS226" s="3382"/>
      <c r="CT226" s="3382"/>
      <c r="CU226" s="3382"/>
      <c r="CV226" s="3382"/>
      <c r="CW226" s="3382"/>
    </row>
    <row r="227" spans="2:101">
      <c r="B227" s="3103" t="s">
        <v>2202</v>
      </c>
      <c r="C227" s="2268" t="s">
        <v>2167</v>
      </c>
      <c r="D227" s="3382"/>
      <c r="E227" s="3382"/>
      <c r="F227" s="3382"/>
      <c r="G227" s="3382"/>
      <c r="H227" s="3382"/>
      <c r="I227" s="3382"/>
      <c r="J227" s="3382"/>
      <c r="K227" s="3382"/>
      <c r="L227" s="3382"/>
      <c r="M227" s="3382"/>
      <c r="N227" s="3382"/>
      <c r="O227" s="3382"/>
      <c r="P227" s="3382"/>
      <c r="Q227" s="3382"/>
      <c r="R227" s="3382"/>
      <c r="S227" s="3382"/>
      <c r="T227" s="3382"/>
      <c r="U227" s="3382"/>
      <c r="V227" s="3382"/>
      <c r="W227" s="3382"/>
      <c r="X227" s="3382"/>
      <c r="Y227" s="3382"/>
      <c r="Z227" s="3382"/>
      <c r="AA227" s="3382"/>
      <c r="AB227" s="3382"/>
      <c r="AC227" s="3382"/>
      <c r="AD227" s="3382"/>
      <c r="AE227" s="3382"/>
      <c r="AF227" s="3382"/>
      <c r="AG227" s="3382"/>
      <c r="AH227" s="3382"/>
      <c r="AI227" s="3382"/>
      <c r="AJ227" s="3382"/>
      <c r="AK227" s="3382"/>
      <c r="AL227" s="3382"/>
      <c r="AM227" s="3382"/>
      <c r="AN227" s="3382"/>
      <c r="AO227" s="3382"/>
      <c r="AP227" s="3382"/>
      <c r="AQ227" s="3382"/>
      <c r="AR227" s="3382"/>
      <c r="AS227" s="3382"/>
      <c r="AT227" s="3382"/>
      <c r="AU227" s="3382"/>
      <c r="AV227" s="3382"/>
      <c r="AW227" s="3382"/>
      <c r="AX227" s="3382"/>
      <c r="AY227" s="3382"/>
      <c r="AZ227" s="3382"/>
      <c r="BA227" s="3382"/>
      <c r="BB227" s="3382"/>
      <c r="BC227" s="3382"/>
      <c r="BD227" s="3382"/>
      <c r="BE227" s="3382"/>
      <c r="BF227" s="3382"/>
      <c r="BG227" s="3382"/>
      <c r="BH227" s="3382"/>
      <c r="BI227" s="3382"/>
      <c r="BJ227" s="3382"/>
      <c r="BK227" s="3382"/>
      <c r="BL227" s="3382"/>
      <c r="BM227" s="3382"/>
      <c r="BN227" s="3382"/>
      <c r="BO227" s="3382"/>
      <c r="BP227" s="3382"/>
      <c r="BQ227" s="3382"/>
      <c r="BR227" s="3382"/>
      <c r="BS227" s="3382"/>
      <c r="BT227" s="3382"/>
      <c r="BU227" s="3382"/>
      <c r="BV227" s="3382"/>
      <c r="BW227" s="3382"/>
      <c r="BX227" s="3382"/>
      <c r="BY227" s="3382"/>
      <c r="BZ227" s="3382"/>
      <c r="CA227" s="3382"/>
      <c r="CB227" s="3382"/>
      <c r="CC227" s="3382"/>
      <c r="CD227" s="3382"/>
      <c r="CE227" s="3382"/>
      <c r="CF227" s="3382"/>
      <c r="CG227" s="3382"/>
      <c r="CH227" s="3382"/>
      <c r="CI227" s="3382"/>
      <c r="CJ227" s="3382"/>
      <c r="CK227" s="3382"/>
      <c r="CL227" s="3382"/>
      <c r="CM227" s="3382"/>
      <c r="CN227" s="3382"/>
      <c r="CO227" s="3382"/>
      <c r="CP227" s="3382"/>
      <c r="CQ227" s="3382"/>
      <c r="CR227" s="3382"/>
      <c r="CS227" s="3382"/>
      <c r="CT227" s="3382"/>
      <c r="CU227" s="3382"/>
      <c r="CV227" s="3382"/>
      <c r="CW227" s="3382"/>
    </row>
    <row r="228" spans="2:101">
      <c r="B228" s="3103" t="s">
        <v>1953</v>
      </c>
      <c r="C228" s="2268" t="s">
        <v>2167</v>
      </c>
      <c r="D228" s="3382"/>
      <c r="E228" s="3382"/>
      <c r="F228" s="3382"/>
      <c r="G228" s="3382"/>
      <c r="H228" s="3382"/>
      <c r="I228" s="3382"/>
      <c r="J228" s="3382"/>
      <c r="K228" s="3382"/>
      <c r="L228" s="3382"/>
      <c r="M228" s="3382"/>
      <c r="N228" s="3382"/>
      <c r="O228" s="3382"/>
      <c r="P228" s="3382"/>
      <c r="Q228" s="3382"/>
      <c r="R228" s="3382"/>
      <c r="S228" s="3382"/>
      <c r="T228" s="3382"/>
      <c r="U228" s="3382"/>
      <c r="V228" s="3382"/>
      <c r="W228" s="3382"/>
      <c r="X228" s="3382"/>
      <c r="Y228" s="3382"/>
      <c r="Z228" s="3382"/>
      <c r="AA228" s="3382"/>
      <c r="AB228" s="3382"/>
      <c r="AC228" s="3382"/>
      <c r="AD228" s="3382"/>
      <c r="AE228" s="3382"/>
      <c r="AF228" s="3382"/>
      <c r="AG228" s="3382"/>
      <c r="AH228" s="3382"/>
      <c r="AI228" s="3382"/>
      <c r="AJ228" s="3382"/>
      <c r="AK228" s="3382"/>
      <c r="AL228" s="3382"/>
      <c r="AM228" s="3382"/>
      <c r="AN228" s="3382"/>
      <c r="AO228" s="3382"/>
      <c r="AP228" s="3382"/>
      <c r="AQ228" s="3382"/>
      <c r="AR228" s="3382"/>
      <c r="AS228" s="3382"/>
      <c r="AT228" s="3382"/>
      <c r="AU228" s="3382"/>
      <c r="AV228" s="3382"/>
      <c r="AW228" s="3382"/>
      <c r="AX228" s="3382"/>
      <c r="AY228" s="3382"/>
      <c r="AZ228" s="3382"/>
      <c r="BA228" s="3382"/>
      <c r="BB228" s="3382"/>
      <c r="BC228" s="3382"/>
      <c r="BD228" s="3382"/>
      <c r="BE228" s="3382"/>
      <c r="BF228" s="3382"/>
      <c r="BG228" s="3382"/>
      <c r="BH228" s="3382"/>
      <c r="BI228" s="3382"/>
      <c r="BJ228" s="3382"/>
      <c r="BK228" s="3382"/>
      <c r="BL228" s="3382"/>
      <c r="BM228" s="3382"/>
      <c r="BN228" s="3382"/>
      <c r="BO228" s="3382"/>
      <c r="BP228" s="3382"/>
      <c r="BQ228" s="3382"/>
      <c r="BR228" s="3382"/>
      <c r="BS228" s="3382"/>
      <c r="BT228" s="3382"/>
      <c r="BU228" s="3382"/>
      <c r="BV228" s="3382"/>
      <c r="BW228" s="3382"/>
      <c r="BX228" s="3382"/>
      <c r="BY228" s="3382"/>
      <c r="BZ228" s="3382"/>
      <c r="CA228" s="3382"/>
      <c r="CB228" s="3382"/>
      <c r="CC228" s="3382"/>
      <c r="CD228" s="3382"/>
      <c r="CE228" s="3382"/>
      <c r="CF228" s="3382"/>
      <c r="CG228" s="3382"/>
      <c r="CH228" s="3382"/>
      <c r="CI228" s="3382"/>
      <c r="CJ228" s="3382"/>
      <c r="CK228" s="3382"/>
      <c r="CL228" s="3382"/>
      <c r="CM228" s="3382"/>
      <c r="CN228" s="3382"/>
      <c r="CO228" s="3382"/>
      <c r="CP228" s="3382"/>
      <c r="CQ228" s="3382"/>
      <c r="CR228" s="3382"/>
      <c r="CS228" s="3382"/>
      <c r="CT228" s="3382"/>
      <c r="CU228" s="3382"/>
      <c r="CV228" s="3382"/>
      <c r="CW228" s="3382"/>
    </row>
    <row r="229" spans="2:101">
      <c r="B229" s="3103" t="s">
        <v>1954</v>
      </c>
      <c r="C229" s="2268" t="s">
        <v>2167</v>
      </c>
      <c r="D229" s="3382"/>
      <c r="E229" s="3382"/>
      <c r="F229" s="3382"/>
      <c r="G229" s="3382"/>
      <c r="H229" s="3382"/>
      <c r="I229" s="3382"/>
      <c r="J229" s="3382"/>
      <c r="K229" s="3382"/>
      <c r="L229" s="3382"/>
      <c r="M229" s="3382"/>
      <c r="N229" s="3382"/>
      <c r="O229" s="3382"/>
      <c r="P229" s="3382"/>
      <c r="Q229" s="3382"/>
      <c r="R229" s="3382"/>
      <c r="S229" s="3382"/>
      <c r="T229" s="3382"/>
      <c r="U229" s="3382"/>
      <c r="V229" s="3382"/>
      <c r="W229" s="3382"/>
      <c r="X229" s="3382"/>
      <c r="Y229" s="3382"/>
      <c r="Z229" s="3382"/>
      <c r="AA229" s="3382"/>
      <c r="AB229" s="3382"/>
      <c r="AC229" s="3382"/>
      <c r="AD229" s="3382"/>
      <c r="AE229" s="3382"/>
      <c r="AF229" s="3382"/>
      <c r="AG229" s="3382"/>
      <c r="AH229" s="3382"/>
      <c r="AI229" s="3382"/>
      <c r="AJ229" s="3382"/>
      <c r="AK229" s="3382"/>
      <c r="AL229" s="3382"/>
      <c r="AM229" s="3382"/>
      <c r="AN229" s="3382"/>
      <c r="AO229" s="3382"/>
      <c r="AP229" s="3382"/>
      <c r="AQ229" s="3382"/>
      <c r="AR229" s="3382"/>
      <c r="AS229" s="3382"/>
      <c r="AT229" s="3382"/>
      <c r="AU229" s="3382"/>
      <c r="AV229" s="3382"/>
      <c r="AW229" s="3382"/>
      <c r="AX229" s="3382"/>
      <c r="AY229" s="3382"/>
      <c r="AZ229" s="3382"/>
      <c r="BA229" s="3382"/>
      <c r="BB229" s="3382"/>
      <c r="BC229" s="3382"/>
      <c r="BD229" s="3382"/>
      <c r="BE229" s="3382"/>
      <c r="BF229" s="3382"/>
      <c r="BG229" s="3382"/>
      <c r="BH229" s="3382"/>
      <c r="BI229" s="3382"/>
      <c r="BJ229" s="3382"/>
      <c r="BK229" s="3382"/>
      <c r="BL229" s="3382"/>
      <c r="BM229" s="3382"/>
      <c r="BN229" s="3382"/>
      <c r="BO229" s="3382"/>
      <c r="BP229" s="3382"/>
      <c r="BQ229" s="3382"/>
      <c r="BR229" s="3382"/>
      <c r="BS229" s="3382"/>
      <c r="BT229" s="3382"/>
      <c r="BU229" s="3382"/>
      <c r="BV229" s="3382"/>
      <c r="BW229" s="3382"/>
      <c r="BX229" s="3382"/>
      <c r="BY229" s="3382"/>
      <c r="BZ229" s="3382"/>
      <c r="CA229" s="3382"/>
      <c r="CB229" s="3382"/>
      <c r="CC229" s="3382"/>
      <c r="CD229" s="3382"/>
      <c r="CE229" s="3382"/>
      <c r="CF229" s="3382"/>
      <c r="CG229" s="3382"/>
      <c r="CH229" s="3382"/>
      <c r="CI229" s="3382"/>
      <c r="CJ229" s="3382"/>
      <c r="CK229" s="3382"/>
      <c r="CL229" s="3382"/>
      <c r="CM229" s="3382"/>
      <c r="CN229" s="3382"/>
      <c r="CO229" s="3382"/>
      <c r="CP229" s="3382"/>
      <c r="CQ229" s="3382"/>
      <c r="CR229" s="3382"/>
      <c r="CS229" s="3382"/>
      <c r="CT229" s="3382"/>
      <c r="CU229" s="3382"/>
      <c r="CV229" s="3382"/>
      <c r="CW229" s="3382"/>
    </row>
    <row r="230" spans="2:101">
      <c r="B230" s="3103" t="s">
        <v>2203</v>
      </c>
      <c r="C230" s="2268" t="s">
        <v>2167</v>
      </c>
      <c r="D230" s="3382"/>
      <c r="E230" s="3382"/>
      <c r="F230" s="3382"/>
      <c r="G230" s="3382"/>
      <c r="H230" s="3382"/>
      <c r="I230" s="3382"/>
      <c r="J230" s="3382"/>
      <c r="K230" s="3382"/>
      <c r="L230" s="3382"/>
      <c r="M230" s="3382"/>
      <c r="N230" s="3382"/>
      <c r="O230" s="3382"/>
      <c r="P230" s="3382"/>
      <c r="Q230" s="3382"/>
      <c r="R230" s="3382"/>
      <c r="S230" s="3382"/>
      <c r="T230" s="3382"/>
      <c r="U230" s="3382"/>
      <c r="V230" s="3382"/>
      <c r="W230" s="3382"/>
      <c r="X230" s="3382"/>
      <c r="Y230" s="3382"/>
      <c r="Z230" s="3382"/>
      <c r="AA230" s="3382"/>
      <c r="AB230" s="3382"/>
      <c r="AC230" s="3382"/>
      <c r="AD230" s="3382"/>
      <c r="AE230" s="3382"/>
      <c r="AF230" s="3382"/>
      <c r="AG230" s="3382"/>
      <c r="AH230" s="3382"/>
      <c r="AI230" s="3382"/>
      <c r="AJ230" s="3382"/>
      <c r="AK230" s="3382"/>
      <c r="AL230" s="3382"/>
      <c r="AM230" s="3382"/>
      <c r="AN230" s="3382"/>
      <c r="AO230" s="3382"/>
      <c r="AP230" s="3382"/>
      <c r="AQ230" s="3382"/>
      <c r="AR230" s="3382"/>
      <c r="AS230" s="3382"/>
      <c r="AT230" s="3382"/>
      <c r="AU230" s="3382"/>
      <c r="AV230" s="3382"/>
      <c r="AW230" s="3382"/>
      <c r="AX230" s="3382"/>
      <c r="AY230" s="3382"/>
      <c r="AZ230" s="3382"/>
      <c r="BA230" s="3382"/>
      <c r="BB230" s="3382"/>
      <c r="BC230" s="3382"/>
      <c r="BD230" s="3382"/>
      <c r="BE230" s="3382"/>
      <c r="BF230" s="3382"/>
      <c r="BG230" s="3382"/>
      <c r="BH230" s="3382"/>
      <c r="BI230" s="3382"/>
      <c r="BJ230" s="3382"/>
      <c r="BK230" s="3382"/>
      <c r="BL230" s="3382"/>
      <c r="BM230" s="3382"/>
      <c r="BN230" s="3382"/>
      <c r="BO230" s="3382"/>
      <c r="BP230" s="3382"/>
      <c r="BQ230" s="3382"/>
      <c r="BR230" s="3382"/>
      <c r="BS230" s="3382"/>
      <c r="BT230" s="3382"/>
      <c r="BU230" s="3382"/>
      <c r="BV230" s="3382"/>
      <c r="BW230" s="3382"/>
      <c r="BX230" s="3382"/>
      <c r="BY230" s="3382"/>
      <c r="BZ230" s="3382"/>
      <c r="CA230" s="3382"/>
      <c r="CB230" s="3382"/>
      <c r="CC230" s="3382"/>
      <c r="CD230" s="3382"/>
      <c r="CE230" s="3382"/>
      <c r="CF230" s="3382"/>
      <c r="CG230" s="3382"/>
      <c r="CH230" s="3382"/>
      <c r="CI230" s="3382"/>
      <c r="CJ230" s="3382"/>
      <c r="CK230" s="3382"/>
      <c r="CL230" s="3382"/>
      <c r="CM230" s="3382"/>
      <c r="CN230" s="3382"/>
      <c r="CO230" s="3382"/>
      <c r="CP230" s="3382"/>
      <c r="CQ230" s="3382"/>
      <c r="CR230" s="3382"/>
      <c r="CS230" s="3382"/>
      <c r="CT230" s="3382"/>
      <c r="CU230" s="3382"/>
      <c r="CV230" s="3382"/>
      <c r="CW230" s="3382"/>
    </row>
    <row r="231" spans="2:101">
      <c r="B231" s="3103" t="s">
        <v>1949</v>
      </c>
      <c r="C231" s="2268" t="s">
        <v>2167</v>
      </c>
      <c r="D231" s="3382"/>
      <c r="E231" s="3382"/>
      <c r="F231" s="3382"/>
      <c r="G231" s="3382"/>
      <c r="H231" s="3382"/>
      <c r="I231" s="3382"/>
      <c r="J231" s="3382"/>
      <c r="K231" s="3382"/>
      <c r="L231" s="3382"/>
      <c r="M231" s="3382"/>
      <c r="N231" s="3382"/>
      <c r="O231" s="3382"/>
      <c r="P231" s="3382"/>
      <c r="Q231" s="3382"/>
      <c r="R231" s="3382"/>
      <c r="S231" s="3382"/>
      <c r="T231" s="3382"/>
      <c r="U231" s="3382"/>
      <c r="V231" s="3382"/>
      <c r="W231" s="3382"/>
      <c r="X231" s="3382"/>
      <c r="Y231" s="3382"/>
      <c r="Z231" s="3382"/>
      <c r="AA231" s="3382"/>
      <c r="AB231" s="3382"/>
      <c r="AC231" s="3382"/>
      <c r="AD231" s="3382"/>
      <c r="AE231" s="3382"/>
      <c r="AF231" s="3382"/>
      <c r="AG231" s="3382"/>
      <c r="AH231" s="3382"/>
      <c r="AI231" s="3382"/>
      <c r="AJ231" s="3382"/>
      <c r="AK231" s="3382"/>
      <c r="AL231" s="3382"/>
      <c r="AM231" s="3382"/>
      <c r="AN231" s="3382"/>
      <c r="AO231" s="3382"/>
      <c r="AP231" s="3382"/>
      <c r="AQ231" s="3382"/>
      <c r="AR231" s="3382"/>
      <c r="AS231" s="3382"/>
      <c r="AT231" s="3382"/>
      <c r="AU231" s="3382"/>
      <c r="AV231" s="3382"/>
      <c r="AW231" s="3382"/>
      <c r="AX231" s="3382"/>
      <c r="AY231" s="3382"/>
      <c r="AZ231" s="3382"/>
      <c r="BA231" s="3382"/>
      <c r="BB231" s="3382"/>
      <c r="BC231" s="3382"/>
      <c r="BD231" s="3382"/>
      <c r="BE231" s="3382"/>
      <c r="BF231" s="3382"/>
      <c r="BG231" s="3382"/>
      <c r="BH231" s="3382"/>
      <c r="BI231" s="3382"/>
      <c r="BJ231" s="3382"/>
      <c r="BK231" s="3382"/>
      <c r="BL231" s="3382"/>
      <c r="BM231" s="3382"/>
      <c r="BN231" s="3382"/>
      <c r="BO231" s="3382"/>
      <c r="BP231" s="3382"/>
      <c r="BQ231" s="3382"/>
      <c r="BR231" s="3382"/>
      <c r="BS231" s="3382"/>
      <c r="BT231" s="3382"/>
      <c r="BU231" s="3382"/>
      <c r="BV231" s="3382"/>
      <c r="BW231" s="3382"/>
      <c r="BX231" s="3382"/>
      <c r="BY231" s="3382"/>
      <c r="BZ231" s="3382"/>
      <c r="CA231" s="3382"/>
      <c r="CB231" s="3382"/>
      <c r="CC231" s="3382"/>
      <c r="CD231" s="3382"/>
      <c r="CE231" s="3382"/>
      <c r="CF231" s="3382"/>
      <c r="CG231" s="3382"/>
      <c r="CH231" s="3382"/>
      <c r="CI231" s="3382"/>
      <c r="CJ231" s="3382"/>
      <c r="CK231" s="3382"/>
      <c r="CL231" s="3382"/>
      <c r="CM231" s="3382"/>
      <c r="CN231" s="3382"/>
      <c r="CO231" s="3382"/>
      <c r="CP231" s="3382"/>
      <c r="CQ231" s="3382"/>
      <c r="CR231" s="3382"/>
      <c r="CS231" s="3382"/>
      <c r="CT231" s="3382"/>
      <c r="CU231" s="3382"/>
      <c r="CV231" s="3382"/>
      <c r="CW231" s="3382"/>
    </row>
    <row r="232" spans="2:101">
      <c r="B232" s="3103" t="s">
        <v>1950</v>
      </c>
      <c r="C232" s="2268" t="s">
        <v>2167</v>
      </c>
      <c r="D232" s="3382"/>
      <c r="E232" s="3382"/>
      <c r="F232" s="3382"/>
      <c r="G232" s="3382"/>
      <c r="H232" s="3382"/>
      <c r="I232" s="3382"/>
      <c r="J232" s="3382"/>
      <c r="K232" s="3382"/>
      <c r="L232" s="3382"/>
      <c r="M232" s="3382"/>
      <c r="N232" s="3382"/>
      <c r="O232" s="3382"/>
      <c r="P232" s="3382"/>
      <c r="Q232" s="3382"/>
      <c r="R232" s="3382"/>
      <c r="S232" s="3382"/>
      <c r="T232" s="3382"/>
      <c r="U232" s="3382"/>
      <c r="V232" s="3382"/>
      <c r="W232" s="3382"/>
      <c r="X232" s="3382"/>
      <c r="Y232" s="3382"/>
      <c r="Z232" s="3382"/>
      <c r="AA232" s="3382"/>
      <c r="AB232" s="3382"/>
      <c r="AC232" s="3382"/>
      <c r="AD232" s="3382"/>
      <c r="AE232" s="3382"/>
      <c r="AF232" s="3382"/>
      <c r="AG232" s="3382"/>
      <c r="AH232" s="3382"/>
      <c r="AI232" s="3382"/>
      <c r="AJ232" s="3382"/>
      <c r="AK232" s="3382"/>
      <c r="AL232" s="3382"/>
      <c r="AM232" s="3382"/>
      <c r="AN232" s="3382"/>
      <c r="AO232" s="3382"/>
      <c r="AP232" s="3382"/>
      <c r="AQ232" s="3382"/>
      <c r="AR232" s="3382"/>
      <c r="AS232" s="3382"/>
      <c r="AT232" s="3382"/>
      <c r="AU232" s="3382"/>
      <c r="AV232" s="3382"/>
      <c r="AW232" s="3382"/>
      <c r="AX232" s="3382"/>
      <c r="AY232" s="3382"/>
      <c r="AZ232" s="3382"/>
      <c r="BA232" s="3382"/>
      <c r="BB232" s="3382"/>
      <c r="BC232" s="3382"/>
      <c r="BD232" s="3382"/>
      <c r="BE232" s="3382"/>
      <c r="BF232" s="3382"/>
      <c r="BG232" s="3382"/>
      <c r="BH232" s="3382"/>
      <c r="BI232" s="3382"/>
      <c r="BJ232" s="3382"/>
      <c r="BK232" s="3382"/>
      <c r="BL232" s="3382"/>
      <c r="BM232" s="3382"/>
      <c r="BN232" s="3382"/>
      <c r="BO232" s="3382"/>
      <c r="BP232" s="3382"/>
      <c r="BQ232" s="3382"/>
      <c r="BR232" s="3382"/>
      <c r="BS232" s="3382"/>
      <c r="BT232" s="3382"/>
      <c r="BU232" s="3382"/>
      <c r="BV232" s="3382"/>
      <c r="BW232" s="3382"/>
      <c r="BX232" s="3382"/>
      <c r="BY232" s="3382"/>
      <c r="BZ232" s="3382"/>
      <c r="CA232" s="3382"/>
      <c r="CB232" s="3382"/>
      <c r="CC232" s="3382"/>
      <c r="CD232" s="3382"/>
      <c r="CE232" s="3382"/>
      <c r="CF232" s="3382"/>
      <c r="CG232" s="3382"/>
      <c r="CH232" s="3382"/>
      <c r="CI232" s="3382"/>
      <c r="CJ232" s="3382"/>
      <c r="CK232" s="3382"/>
      <c r="CL232" s="3382"/>
      <c r="CM232" s="3382"/>
      <c r="CN232" s="3382"/>
      <c r="CO232" s="3382"/>
      <c r="CP232" s="3382"/>
      <c r="CQ232" s="3382"/>
      <c r="CR232" s="3382"/>
      <c r="CS232" s="3382"/>
      <c r="CT232" s="3382"/>
      <c r="CU232" s="3382"/>
      <c r="CV232" s="3382"/>
      <c r="CW232" s="3382"/>
    </row>
    <row r="233" spans="2:101">
      <c r="B233" s="3103" t="s">
        <v>1951</v>
      </c>
      <c r="C233" s="2268" t="s">
        <v>2167</v>
      </c>
      <c r="D233" s="3382"/>
      <c r="E233" s="3382"/>
      <c r="F233" s="3382"/>
      <c r="G233" s="3382"/>
      <c r="H233" s="3382"/>
      <c r="I233" s="3382"/>
      <c r="J233" s="3382"/>
      <c r="K233" s="3382"/>
      <c r="L233" s="3382"/>
      <c r="M233" s="3382"/>
      <c r="N233" s="3382"/>
      <c r="O233" s="3382"/>
      <c r="P233" s="3382"/>
      <c r="Q233" s="3382"/>
      <c r="R233" s="3382"/>
      <c r="S233" s="3382"/>
      <c r="T233" s="3382"/>
      <c r="U233" s="3382"/>
      <c r="V233" s="3382"/>
      <c r="W233" s="3382"/>
      <c r="X233" s="3382"/>
      <c r="Y233" s="3382"/>
      <c r="Z233" s="3382"/>
      <c r="AA233" s="3382"/>
      <c r="AB233" s="3382"/>
      <c r="AC233" s="3382"/>
      <c r="AD233" s="3382"/>
      <c r="AE233" s="3382"/>
      <c r="AF233" s="3382"/>
      <c r="AG233" s="3382"/>
      <c r="AH233" s="3382"/>
      <c r="AI233" s="3382"/>
      <c r="AJ233" s="3382"/>
      <c r="AK233" s="3382"/>
      <c r="AL233" s="3382"/>
      <c r="AM233" s="3382"/>
      <c r="AN233" s="3382"/>
      <c r="AO233" s="3382"/>
      <c r="AP233" s="3382"/>
      <c r="AQ233" s="3382"/>
      <c r="AR233" s="3382"/>
      <c r="AS233" s="3382"/>
      <c r="AT233" s="3382"/>
      <c r="AU233" s="3382"/>
      <c r="AV233" s="3382"/>
      <c r="AW233" s="3382"/>
      <c r="AX233" s="3382"/>
      <c r="AY233" s="3382"/>
      <c r="AZ233" s="3382"/>
      <c r="BA233" s="3382"/>
      <c r="BB233" s="3382"/>
      <c r="BC233" s="3382"/>
      <c r="BD233" s="3382"/>
      <c r="BE233" s="3382"/>
      <c r="BF233" s="3382"/>
      <c r="BG233" s="3382"/>
      <c r="BH233" s="3382"/>
      <c r="BI233" s="3382"/>
      <c r="BJ233" s="3382"/>
      <c r="BK233" s="3382"/>
      <c r="BL233" s="3382"/>
      <c r="BM233" s="3382"/>
      <c r="BN233" s="3382"/>
      <c r="BO233" s="3382"/>
      <c r="BP233" s="3382"/>
      <c r="BQ233" s="3382"/>
      <c r="BR233" s="3382"/>
      <c r="BS233" s="3382"/>
      <c r="BT233" s="3382"/>
      <c r="BU233" s="3382"/>
      <c r="BV233" s="3382"/>
      <c r="BW233" s="3382"/>
      <c r="BX233" s="3382"/>
      <c r="BY233" s="3382"/>
      <c r="BZ233" s="3382"/>
      <c r="CA233" s="3382"/>
      <c r="CB233" s="3382"/>
      <c r="CC233" s="3382"/>
      <c r="CD233" s="3382"/>
      <c r="CE233" s="3382"/>
      <c r="CF233" s="3382"/>
      <c r="CG233" s="3382"/>
      <c r="CH233" s="3382"/>
      <c r="CI233" s="3382"/>
      <c r="CJ233" s="3382"/>
      <c r="CK233" s="3382"/>
      <c r="CL233" s="3382"/>
      <c r="CM233" s="3382"/>
      <c r="CN233" s="3382"/>
      <c r="CO233" s="3382"/>
      <c r="CP233" s="3382"/>
      <c r="CQ233" s="3382"/>
      <c r="CR233" s="3382"/>
      <c r="CS233" s="3382"/>
      <c r="CT233" s="3382"/>
      <c r="CU233" s="3382"/>
      <c r="CV233" s="3382"/>
      <c r="CW233" s="3382"/>
    </row>
    <row r="234" spans="2:101">
      <c r="B234" s="3103" t="s">
        <v>2204</v>
      </c>
      <c r="C234" s="2268" t="s">
        <v>2167</v>
      </c>
      <c r="D234" s="3382"/>
      <c r="E234" s="3382"/>
      <c r="F234" s="3382"/>
      <c r="G234" s="3382"/>
      <c r="H234" s="3382"/>
      <c r="I234" s="3382"/>
      <c r="J234" s="3382"/>
      <c r="K234" s="3382"/>
      <c r="L234" s="3382"/>
      <c r="M234" s="3382"/>
      <c r="N234" s="3382"/>
      <c r="O234" s="3382"/>
      <c r="P234" s="3382"/>
      <c r="Q234" s="3382"/>
      <c r="R234" s="3382"/>
      <c r="S234" s="3382"/>
      <c r="T234" s="3382"/>
      <c r="U234" s="3382"/>
      <c r="V234" s="3382"/>
      <c r="W234" s="3382"/>
      <c r="X234" s="3382"/>
      <c r="Y234" s="3382"/>
      <c r="Z234" s="3382"/>
      <c r="AA234" s="3382"/>
      <c r="AB234" s="3382"/>
      <c r="AC234" s="3382"/>
      <c r="AD234" s="3382"/>
      <c r="AE234" s="3382"/>
      <c r="AF234" s="3382"/>
      <c r="AG234" s="3382"/>
      <c r="AH234" s="3382"/>
      <c r="AI234" s="3382"/>
      <c r="AJ234" s="3382"/>
      <c r="AK234" s="3382"/>
      <c r="AL234" s="3382"/>
      <c r="AM234" s="3382"/>
      <c r="AN234" s="3382"/>
      <c r="AO234" s="3382"/>
      <c r="AP234" s="3382"/>
      <c r="AQ234" s="3382"/>
      <c r="AR234" s="3382"/>
      <c r="AS234" s="3382"/>
      <c r="AT234" s="3382"/>
      <c r="AU234" s="3382"/>
      <c r="AV234" s="3382"/>
      <c r="AW234" s="3382"/>
      <c r="AX234" s="3382"/>
      <c r="AY234" s="3382"/>
      <c r="AZ234" s="3382"/>
      <c r="BA234" s="3382"/>
      <c r="BB234" s="3382"/>
      <c r="BC234" s="3382"/>
      <c r="BD234" s="3382"/>
      <c r="BE234" s="3382"/>
      <c r="BF234" s="3382"/>
      <c r="BG234" s="3382"/>
      <c r="BH234" s="3382"/>
      <c r="BI234" s="3382"/>
      <c r="BJ234" s="3382"/>
      <c r="BK234" s="3382"/>
      <c r="BL234" s="3382"/>
      <c r="BM234" s="3382"/>
      <c r="BN234" s="3382"/>
      <c r="BO234" s="3382"/>
      <c r="BP234" s="3382"/>
      <c r="BQ234" s="3382"/>
      <c r="BR234" s="3382"/>
      <c r="BS234" s="3382"/>
      <c r="BT234" s="3382"/>
      <c r="BU234" s="3382"/>
      <c r="BV234" s="3382"/>
      <c r="BW234" s="3382"/>
      <c r="BX234" s="3382"/>
      <c r="BY234" s="3382"/>
      <c r="BZ234" s="3382"/>
      <c r="CA234" s="3382"/>
      <c r="CB234" s="3382"/>
      <c r="CC234" s="3382"/>
      <c r="CD234" s="3382"/>
      <c r="CE234" s="3382"/>
      <c r="CF234" s="3382"/>
      <c r="CG234" s="3382"/>
      <c r="CH234" s="3382"/>
      <c r="CI234" s="3382"/>
      <c r="CJ234" s="3382"/>
      <c r="CK234" s="3382"/>
      <c r="CL234" s="3382"/>
      <c r="CM234" s="3382"/>
      <c r="CN234" s="3382"/>
      <c r="CO234" s="3382"/>
      <c r="CP234" s="3382"/>
      <c r="CQ234" s="3382"/>
      <c r="CR234" s="3382"/>
      <c r="CS234" s="3382"/>
      <c r="CT234" s="3382"/>
      <c r="CU234" s="3382"/>
      <c r="CV234" s="3382"/>
      <c r="CW234" s="3382"/>
    </row>
    <row r="235" spans="2:101">
      <c r="B235" s="3103" t="s">
        <v>1952</v>
      </c>
      <c r="C235" s="2268" t="s">
        <v>2167</v>
      </c>
      <c r="D235" s="3382"/>
      <c r="E235" s="3382"/>
      <c r="F235" s="3382"/>
      <c r="G235" s="3382"/>
      <c r="H235" s="3382"/>
      <c r="I235" s="3382"/>
      <c r="J235" s="3382"/>
      <c r="K235" s="3382"/>
      <c r="L235" s="3382"/>
      <c r="M235" s="3382"/>
      <c r="N235" s="3382"/>
      <c r="O235" s="3382"/>
      <c r="P235" s="3382"/>
      <c r="Q235" s="3382"/>
      <c r="R235" s="3382"/>
      <c r="S235" s="3382"/>
      <c r="T235" s="3382"/>
      <c r="U235" s="3382"/>
      <c r="V235" s="3382"/>
      <c r="W235" s="3382"/>
      <c r="X235" s="3382"/>
      <c r="Y235" s="3382"/>
      <c r="Z235" s="3382"/>
      <c r="AA235" s="3382"/>
      <c r="AB235" s="3382"/>
      <c r="AC235" s="3382"/>
      <c r="AD235" s="3382"/>
      <c r="AE235" s="3382"/>
      <c r="AF235" s="3382"/>
      <c r="AG235" s="3382"/>
      <c r="AH235" s="3382"/>
      <c r="AI235" s="3382"/>
      <c r="AJ235" s="3382"/>
      <c r="AK235" s="3382"/>
      <c r="AL235" s="3382"/>
      <c r="AM235" s="3382"/>
      <c r="AN235" s="3382"/>
      <c r="AO235" s="3382"/>
      <c r="AP235" s="3382"/>
      <c r="AQ235" s="3382"/>
      <c r="AR235" s="3382"/>
      <c r="AS235" s="3382"/>
      <c r="AT235" s="3382"/>
      <c r="AU235" s="3382"/>
      <c r="AV235" s="3382"/>
      <c r="AW235" s="3382"/>
      <c r="AX235" s="3382"/>
      <c r="AY235" s="3382"/>
      <c r="AZ235" s="3382"/>
      <c r="BA235" s="3382"/>
      <c r="BB235" s="3382"/>
      <c r="BC235" s="3382"/>
      <c r="BD235" s="3382"/>
      <c r="BE235" s="3382"/>
      <c r="BF235" s="3382"/>
      <c r="BG235" s="3382"/>
      <c r="BH235" s="3382"/>
      <c r="BI235" s="3382"/>
      <c r="BJ235" s="3382"/>
      <c r="BK235" s="3382"/>
      <c r="BL235" s="3382"/>
      <c r="BM235" s="3382"/>
      <c r="BN235" s="3382"/>
      <c r="BO235" s="3382"/>
      <c r="BP235" s="3382"/>
      <c r="BQ235" s="3382"/>
      <c r="BR235" s="3382"/>
      <c r="BS235" s="3382"/>
      <c r="BT235" s="3382"/>
      <c r="BU235" s="3382"/>
      <c r="BV235" s="3382"/>
      <c r="BW235" s="3382"/>
      <c r="BX235" s="3382"/>
      <c r="BY235" s="3382"/>
      <c r="BZ235" s="3382"/>
      <c r="CA235" s="3382"/>
      <c r="CB235" s="3382"/>
      <c r="CC235" s="3382"/>
      <c r="CD235" s="3382"/>
      <c r="CE235" s="3382"/>
      <c r="CF235" s="3382"/>
      <c r="CG235" s="3382"/>
      <c r="CH235" s="3382"/>
      <c r="CI235" s="3382"/>
      <c r="CJ235" s="3382"/>
      <c r="CK235" s="3382"/>
      <c r="CL235" s="3382"/>
      <c r="CM235" s="3382"/>
      <c r="CN235" s="3382"/>
      <c r="CO235" s="3382"/>
      <c r="CP235" s="3382"/>
      <c r="CQ235" s="3382"/>
      <c r="CR235" s="3382"/>
      <c r="CS235" s="3382"/>
      <c r="CT235" s="3382"/>
      <c r="CU235" s="3382"/>
      <c r="CV235" s="3382"/>
      <c r="CW235" s="3382"/>
    </row>
    <row r="236" spans="2:101">
      <c r="B236" s="3103" t="s">
        <v>1947</v>
      </c>
      <c r="C236" s="2268" t="s">
        <v>2167</v>
      </c>
      <c r="D236" s="3382"/>
      <c r="E236" s="3382"/>
      <c r="F236" s="3382"/>
      <c r="G236" s="3382"/>
      <c r="H236" s="3382"/>
      <c r="I236" s="3382"/>
      <c r="J236" s="3382"/>
      <c r="K236" s="3382"/>
      <c r="L236" s="3382"/>
      <c r="M236" s="3382"/>
      <c r="N236" s="3382"/>
      <c r="O236" s="3382"/>
      <c r="P236" s="3382"/>
      <c r="Q236" s="3382"/>
      <c r="R236" s="3382"/>
      <c r="S236" s="3382"/>
      <c r="T236" s="3382"/>
      <c r="U236" s="3382"/>
      <c r="V236" s="3382"/>
      <c r="W236" s="3382"/>
      <c r="X236" s="3382"/>
      <c r="Y236" s="3382"/>
      <c r="Z236" s="3382"/>
      <c r="AA236" s="3382"/>
      <c r="AB236" s="3382"/>
      <c r="AC236" s="3382"/>
      <c r="AD236" s="3382"/>
      <c r="AE236" s="3382"/>
      <c r="AF236" s="3382"/>
      <c r="AG236" s="3382"/>
      <c r="AH236" s="3382"/>
      <c r="AI236" s="3382"/>
      <c r="AJ236" s="3382"/>
      <c r="AK236" s="3382"/>
      <c r="AL236" s="3382"/>
      <c r="AM236" s="3382"/>
      <c r="AN236" s="3382"/>
      <c r="AO236" s="3382"/>
      <c r="AP236" s="3382"/>
      <c r="AQ236" s="3382"/>
      <c r="AR236" s="3382"/>
      <c r="AS236" s="3382"/>
      <c r="AT236" s="3382"/>
      <c r="AU236" s="3382"/>
      <c r="AV236" s="3382"/>
      <c r="AW236" s="3382"/>
      <c r="AX236" s="3382"/>
      <c r="AY236" s="3382"/>
      <c r="AZ236" s="3382"/>
      <c r="BA236" s="3382"/>
      <c r="BB236" s="3382"/>
      <c r="BC236" s="3382"/>
      <c r="BD236" s="3382"/>
      <c r="BE236" s="3382"/>
      <c r="BF236" s="3382"/>
      <c r="BG236" s="3382"/>
      <c r="BH236" s="3382"/>
      <c r="BI236" s="3382"/>
      <c r="BJ236" s="3382"/>
      <c r="BK236" s="3382"/>
      <c r="BL236" s="3382"/>
      <c r="BM236" s="3382"/>
      <c r="BN236" s="3382"/>
      <c r="BO236" s="3382"/>
      <c r="BP236" s="3382"/>
      <c r="BQ236" s="3382"/>
      <c r="BR236" s="3382"/>
      <c r="BS236" s="3382"/>
      <c r="BT236" s="3382"/>
      <c r="BU236" s="3382"/>
      <c r="BV236" s="3382"/>
      <c r="BW236" s="3382"/>
      <c r="BX236" s="3382"/>
      <c r="BY236" s="3382"/>
      <c r="BZ236" s="3382"/>
      <c r="CA236" s="3382"/>
      <c r="CB236" s="3382"/>
      <c r="CC236" s="3382"/>
      <c r="CD236" s="3382"/>
      <c r="CE236" s="3382"/>
      <c r="CF236" s="3382"/>
      <c r="CG236" s="3382"/>
      <c r="CH236" s="3382"/>
      <c r="CI236" s="3382"/>
      <c r="CJ236" s="3382"/>
      <c r="CK236" s="3382"/>
      <c r="CL236" s="3382"/>
      <c r="CM236" s="3382"/>
      <c r="CN236" s="3382"/>
      <c r="CO236" s="3382"/>
      <c r="CP236" s="3382"/>
      <c r="CQ236" s="3382"/>
      <c r="CR236" s="3382"/>
      <c r="CS236" s="3382"/>
      <c r="CT236" s="3382"/>
      <c r="CU236" s="3382"/>
      <c r="CV236" s="3382"/>
      <c r="CW236" s="3382"/>
    </row>
    <row r="237" spans="2:101">
      <c r="B237" s="3103" t="s">
        <v>2205</v>
      </c>
      <c r="C237" s="2268" t="s">
        <v>2167</v>
      </c>
      <c r="D237" s="3382"/>
      <c r="E237" s="3382"/>
      <c r="F237" s="3382"/>
      <c r="G237" s="3382"/>
      <c r="H237" s="3382"/>
      <c r="I237" s="3382"/>
      <c r="J237" s="3382"/>
      <c r="K237" s="3382"/>
      <c r="L237" s="3382"/>
      <c r="M237" s="3382"/>
      <c r="N237" s="3382"/>
      <c r="O237" s="3382"/>
      <c r="P237" s="3382"/>
      <c r="Q237" s="3382"/>
      <c r="R237" s="3382"/>
      <c r="S237" s="3382"/>
      <c r="T237" s="3382"/>
      <c r="U237" s="3382"/>
      <c r="V237" s="3382"/>
      <c r="W237" s="3382"/>
      <c r="X237" s="3382"/>
      <c r="Y237" s="3382"/>
      <c r="Z237" s="3382"/>
      <c r="AA237" s="3382"/>
      <c r="AB237" s="3382"/>
      <c r="AC237" s="3382"/>
      <c r="AD237" s="3382"/>
      <c r="AE237" s="3382"/>
      <c r="AF237" s="3382"/>
      <c r="AG237" s="3382"/>
      <c r="AH237" s="3382"/>
      <c r="AI237" s="3382"/>
      <c r="AJ237" s="3382"/>
      <c r="AK237" s="3382"/>
      <c r="AL237" s="3382"/>
      <c r="AM237" s="3382"/>
      <c r="AN237" s="3382"/>
      <c r="AO237" s="3382"/>
      <c r="AP237" s="3382"/>
      <c r="AQ237" s="3382"/>
      <c r="AR237" s="3382"/>
      <c r="AS237" s="3382"/>
      <c r="AT237" s="3382"/>
      <c r="AU237" s="3382"/>
      <c r="AV237" s="3382"/>
      <c r="AW237" s="3382"/>
      <c r="AX237" s="3382"/>
      <c r="AY237" s="3382"/>
      <c r="AZ237" s="3382"/>
      <c r="BA237" s="3382"/>
      <c r="BB237" s="3382"/>
      <c r="BC237" s="3382"/>
      <c r="BD237" s="3382"/>
      <c r="BE237" s="3382"/>
      <c r="BF237" s="3382"/>
      <c r="BG237" s="3382"/>
      <c r="BH237" s="3382"/>
      <c r="BI237" s="3382"/>
      <c r="BJ237" s="3382"/>
      <c r="BK237" s="3382"/>
      <c r="BL237" s="3382"/>
      <c r="BM237" s="3382"/>
      <c r="BN237" s="3382"/>
      <c r="BO237" s="3382"/>
      <c r="BP237" s="3382"/>
      <c r="BQ237" s="3382"/>
      <c r="BR237" s="3382"/>
      <c r="BS237" s="3382"/>
      <c r="BT237" s="3382"/>
      <c r="BU237" s="3382"/>
      <c r="BV237" s="3382"/>
      <c r="BW237" s="3382"/>
      <c r="BX237" s="3382"/>
      <c r="BY237" s="3382"/>
      <c r="BZ237" s="3382"/>
      <c r="CA237" s="3382"/>
      <c r="CB237" s="3382"/>
      <c r="CC237" s="3382"/>
      <c r="CD237" s="3382"/>
      <c r="CE237" s="3382"/>
      <c r="CF237" s="3382"/>
      <c r="CG237" s="3382"/>
      <c r="CH237" s="3382"/>
      <c r="CI237" s="3382"/>
      <c r="CJ237" s="3382"/>
      <c r="CK237" s="3382"/>
      <c r="CL237" s="3382"/>
      <c r="CM237" s="3382"/>
      <c r="CN237" s="3382"/>
      <c r="CO237" s="3382"/>
      <c r="CP237" s="3382"/>
      <c r="CQ237" s="3382"/>
      <c r="CR237" s="3382"/>
      <c r="CS237" s="3382"/>
      <c r="CT237" s="3382"/>
      <c r="CU237" s="3382"/>
      <c r="CV237" s="3382"/>
      <c r="CW237" s="3382"/>
    </row>
    <row r="238" spans="2:101">
      <c r="B238" s="3103" t="s">
        <v>2206</v>
      </c>
      <c r="C238" s="2268" t="s">
        <v>2167</v>
      </c>
      <c r="D238" s="3382"/>
      <c r="E238" s="3382"/>
      <c r="F238" s="3382"/>
      <c r="G238" s="3382"/>
      <c r="H238" s="3382"/>
      <c r="I238" s="3382"/>
      <c r="J238" s="3382"/>
      <c r="K238" s="3382"/>
      <c r="L238" s="3382"/>
      <c r="M238" s="3382"/>
      <c r="N238" s="3382"/>
      <c r="O238" s="3382"/>
      <c r="P238" s="3382"/>
      <c r="Q238" s="3382"/>
      <c r="R238" s="3382"/>
      <c r="S238" s="3382"/>
      <c r="T238" s="3382"/>
      <c r="U238" s="3382"/>
      <c r="V238" s="3382"/>
      <c r="W238" s="3382"/>
      <c r="X238" s="3382"/>
      <c r="Y238" s="3382"/>
      <c r="Z238" s="3382"/>
      <c r="AA238" s="3382"/>
      <c r="AB238" s="3382"/>
      <c r="AC238" s="3382"/>
      <c r="AD238" s="3382"/>
      <c r="AE238" s="3382"/>
      <c r="AF238" s="3382"/>
      <c r="AG238" s="3382"/>
      <c r="AH238" s="3382"/>
      <c r="AI238" s="3382"/>
      <c r="AJ238" s="3382"/>
      <c r="AK238" s="3382"/>
      <c r="AL238" s="3382"/>
      <c r="AM238" s="3382"/>
      <c r="AN238" s="3382"/>
      <c r="AO238" s="3382"/>
      <c r="AP238" s="3382"/>
      <c r="AQ238" s="3382"/>
      <c r="AR238" s="3382"/>
      <c r="AS238" s="3382"/>
      <c r="AT238" s="3382"/>
      <c r="AU238" s="3382"/>
      <c r="AV238" s="3382"/>
      <c r="AW238" s="3382"/>
      <c r="AX238" s="3382"/>
      <c r="AY238" s="3382"/>
      <c r="AZ238" s="3382"/>
      <c r="BA238" s="3382"/>
      <c r="BB238" s="3382"/>
      <c r="BC238" s="3382"/>
      <c r="BD238" s="3382"/>
      <c r="BE238" s="3382"/>
      <c r="BF238" s="3382"/>
      <c r="BG238" s="3382"/>
      <c r="BH238" s="3382"/>
      <c r="BI238" s="3382"/>
      <c r="BJ238" s="3382"/>
      <c r="BK238" s="3382"/>
      <c r="BL238" s="3382"/>
      <c r="BM238" s="3382"/>
      <c r="BN238" s="3382"/>
      <c r="BO238" s="3382"/>
      <c r="BP238" s="3382"/>
      <c r="BQ238" s="3382"/>
      <c r="BR238" s="3382"/>
      <c r="BS238" s="3382"/>
      <c r="BT238" s="3382"/>
      <c r="BU238" s="3382"/>
      <c r="BV238" s="3382"/>
      <c r="BW238" s="3382"/>
      <c r="BX238" s="3382"/>
      <c r="BY238" s="3382"/>
      <c r="BZ238" s="3382"/>
      <c r="CA238" s="3382"/>
      <c r="CB238" s="3382"/>
      <c r="CC238" s="3382"/>
      <c r="CD238" s="3382"/>
      <c r="CE238" s="3382"/>
      <c r="CF238" s="3382"/>
      <c r="CG238" s="3382"/>
      <c r="CH238" s="3382"/>
      <c r="CI238" s="3382"/>
      <c r="CJ238" s="3382"/>
      <c r="CK238" s="3382"/>
      <c r="CL238" s="3382"/>
      <c r="CM238" s="3382"/>
      <c r="CN238" s="3382"/>
      <c r="CO238" s="3382"/>
      <c r="CP238" s="3382"/>
      <c r="CQ238" s="3382"/>
      <c r="CR238" s="3382"/>
      <c r="CS238" s="3382"/>
      <c r="CT238" s="3382"/>
      <c r="CU238" s="3382"/>
      <c r="CV238" s="3382"/>
      <c r="CW238" s="3382"/>
    </row>
    <row r="239" spans="2:101">
      <c r="B239" s="3103" t="s">
        <v>2207</v>
      </c>
      <c r="C239" s="2268" t="s">
        <v>2167</v>
      </c>
      <c r="D239" s="3382"/>
      <c r="E239" s="3382"/>
      <c r="F239" s="3382"/>
      <c r="G239" s="3382"/>
      <c r="H239" s="3382"/>
      <c r="I239" s="3382"/>
      <c r="J239" s="3382"/>
      <c r="K239" s="3382"/>
      <c r="L239" s="3382"/>
      <c r="M239" s="3382"/>
      <c r="N239" s="3382"/>
      <c r="O239" s="3382"/>
      <c r="P239" s="3382"/>
      <c r="Q239" s="3382"/>
      <c r="R239" s="3382"/>
      <c r="S239" s="3382"/>
      <c r="T239" s="3382"/>
      <c r="U239" s="3382"/>
      <c r="V239" s="3382"/>
      <c r="W239" s="3382"/>
      <c r="X239" s="3382"/>
      <c r="Y239" s="3382"/>
      <c r="Z239" s="3382"/>
      <c r="AA239" s="3382"/>
      <c r="AB239" s="3382"/>
      <c r="AC239" s="3382"/>
      <c r="AD239" s="3382"/>
      <c r="AE239" s="3382"/>
      <c r="AF239" s="3382"/>
      <c r="AG239" s="3382"/>
      <c r="AH239" s="3382"/>
      <c r="AI239" s="3382"/>
      <c r="AJ239" s="3382"/>
      <c r="AK239" s="3382"/>
      <c r="AL239" s="3382"/>
      <c r="AM239" s="3382"/>
      <c r="AN239" s="3382"/>
      <c r="AO239" s="3382"/>
      <c r="AP239" s="3382"/>
      <c r="AQ239" s="3382"/>
      <c r="AR239" s="3382"/>
      <c r="AS239" s="3382"/>
      <c r="AT239" s="3382"/>
      <c r="AU239" s="3382"/>
      <c r="AV239" s="3382"/>
      <c r="AW239" s="3382"/>
      <c r="AX239" s="3382"/>
      <c r="AY239" s="3382"/>
      <c r="AZ239" s="3382"/>
      <c r="BA239" s="3382"/>
      <c r="BB239" s="3382"/>
      <c r="BC239" s="3382"/>
      <c r="BD239" s="3382"/>
      <c r="BE239" s="3382"/>
      <c r="BF239" s="3382"/>
      <c r="BG239" s="3382"/>
      <c r="BH239" s="3382"/>
      <c r="BI239" s="3382"/>
      <c r="BJ239" s="3382"/>
      <c r="BK239" s="3382"/>
      <c r="BL239" s="3382"/>
      <c r="BM239" s="3382"/>
      <c r="BN239" s="3382"/>
      <c r="BO239" s="3382"/>
      <c r="BP239" s="3382"/>
      <c r="BQ239" s="3382"/>
      <c r="BR239" s="3382"/>
      <c r="BS239" s="3382"/>
      <c r="BT239" s="3382"/>
      <c r="BU239" s="3382"/>
      <c r="BV239" s="3382"/>
      <c r="BW239" s="3382"/>
      <c r="BX239" s="3382"/>
      <c r="BY239" s="3382"/>
      <c r="BZ239" s="3382"/>
      <c r="CA239" s="3382"/>
      <c r="CB239" s="3382"/>
      <c r="CC239" s="3382"/>
      <c r="CD239" s="3382"/>
      <c r="CE239" s="3382"/>
      <c r="CF239" s="3382"/>
      <c r="CG239" s="3382"/>
      <c r="CH239" s="3382"/>
      <c r="CI239" s="3382"/>
      <c r="CJ239" s="3382"/>
      <c r="CK239" s="3382"/>
      <c r="CL239" s="3382"/>
      <c r="CM239" s="3382"/>
      <c r="CN239" s="3382"/>
      <c r="CO239" s="3382"/>
      <c r="CP239" s="3382"/>
      <c r="CQ239" s="3382"/>
      <c r="CR239" s="3382"/>
      <c r="CS239" s="3382"/>
      <c r="CT239" s="3382"/>
      <c r="CU239" s="3382"/>
      <c r="CV239" s="3382"/>
      <c r="CW239" s="3382"/>
    </row>
    <row r="240" spans="2:101">
      <c r="B240" s="3103" t="s">
        <v>1948</v>
      </c>
      <c r="C240" s="2268" t="s">
        <v>2167</v>
      </c>
      <c r="D240" s="3382"/>
      <c r="E240" s="3382"/>
      <c r="F240" s="3382"/>
      <c r="G240" s="3382"/>
      <c r="H240" s="3382"/>
      <c r="I240" s="3382"/>
      <c r="J240" s="3382"/>
      <c r="K240" s="3382"/>
      <c r="L240" s="3382"/>
      <c r="M240" s="3382"/>
      <c r="N240" s="3382"/>
      <c r="O240" s="3382"/>
      <c r="P240" s="3382"/>
      <c r="Q240" s="3382"/>
      <c r="R240" s="3382"/>
      <c r="S240" s="3382"/>
      <c r="T240" s="3382"/>
      <c r="U240" s="3382"/>
      <c r="V240" s="3382"/>
      <c r="W240" s="3382"/>
      <c r="X240" s="3382"/>
      <c r="Y240" s="3382"/>
      <c r="Z240" s="3382"/>
      <c r="AA240" s="3382"/>
      <c r="AB240" s="3382"/>
      <c r="AC240" s="3382"/>
      <c r="AD240" s="3382"/>
      <c r="AE240" s="3382"/>
      <c r="AF240" s="3382"/>
      <c r="AG240" s="3382"/>
      <c r="AH240" s="3382"/>
      <c r="AI240" s="3382"/>
      <c r="AJ240" s="3382"/>
      <c r="AK240" s="3382"/>
      <c r="AL240" s="3382"/>
      <c r="AM240" s="3382"/>
      <c r="AN240" s="3382"/>
      <c r="AO240" s="3382"/>
      <c r="AP240" s="3382"/>
      <c r="AQ240" s="3382"/>
      <c r="AR240" s="3382"/>
      <c r="AS240" s="3382"/>
      <c r="AT240" s="3382"/>
      <c r="AU240" s="3382"/>
      <c r="AV240" s="3382"/>
      <c r="AW240" s="3382"/>
      <c r="AX240" s="3382"/>
      <c r="AY240" s="3382"/>
      <c r="AZ240" s="3382"/>
      <c r="BA240" s="3382"/>
      <c r="BB240" s="3382"/>
      <c r="BC240" s="3382"/>
      <c r="BD240" s="3382"/>
      <c r="BE240" s="3382"/>
      <c r="BF240" s="3382"/>
      <c r="BG240" s="3382"/>
      <c r="BH240" s="3382"/>
      <c r="BI240" s="3382"/>
      <c r="BJ240" s="3382"/>
      <c r="BK240" s="3382"/>
      <c r="BL240" s="3382"/>
      <c r="BM240" s="3382"/>
      <c r="BN240" s="3382"/>
      <c r="BO240" s="3382"/>
      <c r="BP240" s="3382"/>
      <c r="BQ240" s="3382"/>
      <c r="BR240" s="3382"/>
      <c r="BS240" s="3382"/>
      <c r="BT240" s="3382"/>
      <c r="BU240" s="3382"/>
      <c r="BV240" s="3382"/>
      <c r="BW240" s="3382"/>
      <c r="BX240" s="3382"/>
      <c r="BY240" s="3382"/>
      <c r="BZ240" s="3382"/>
      <c r="CA240" s="3382"/>
      <c r="CB240" s="3382"/>
      <c r="CC240" s="3382"/>
      <c r="CD240" s="3382"/>
      <c r="CE240" s="3382"/>
      <c r="CF240" s="3382"/>
      <c r="CG240" s="3382"/>
      <c r="CH240" s="3382"/>
      <c r="CI240" s="3382"/>
      <c r="CJ240" s="3382"/>
      <c r="CK240" s="3382"/>
      <c r="CL240" s="3382"/>
      <c r="CM240" s="3382"/>
      <c r="CN240" s="3382"/>
      <c r="CO240" s="3382"/>
      <c r="CP240" s="3382"/>
      <c r="CQ240" s="3382"/>
      <c r="CR240" s="3382"/>
      <c r="CS240" s="3382"/>
      <c r="CT240" s="3382"/>
      <c r="CU240" s="3382"/>
      <c r="CV240" s="3382"/>
      <c r="CW240" s="3382"/>
    </row>
    <row r="241" spans="2:101" ht="13.5" thickBot="1">
      <c r="B241" s="3103" t="s">
        <v>2208</v>
      </c>
      <c r="C241" s="3401" t="s">
        <v>2167</v>
      </c>
      <c r="D241" s="3382"/>
      <c r="E241" s="3382"/>
      <c r="F241" s="3382"/>
      <c r="G241" s="3382"/>
      <c r="H241" s="3382"/>
      <c r="I241" s="3382"/>
      <c r="J241" s="3382"/>
      <c r="K241" s="3382"/>
      <c r="L241" s="3382"/>
      <c r="M241" s="3382"/>
      <c r="N241" s="3382"/>
      <c r="O241" s="3382"/>
      <c r="P241" s="3382"/>
      <c r="Q241" s="3382"/>
      <c r="R241" s="3382"/>
      <c r="S241" s="3382"/>
      <c r="T241" s="3382"/>
      <c r="U241" s="3382"/>
      <c r="V241" s="3382"/>
      <c r="W241" s="3382"/>
      <c r="X241" s="3382"/>
      <c r="Y241" s="3382"/>
      <c r="Z241" s="3382"/>
      <c r="AA241" s="3382"/>
      <c r="AB241" s="3382"/>
      <c r="AC241" s="3382"/>
      <c r="AD241" s="3382"/>
      <c r="AE241" s="3382"/>
      <c r="AF241" s="3382"/>
      <c r="AG241" s="3382"/>
      <c r="AH241" s="3382"/>
      <c r="AI241" s="3382"/>
      <c r="AJ241" s="3382"/>
      <c r="AK241" s="3382"/>
      <c r="AL241" s="3382"/>
      <c r="AM241" s="3382"/>
      <c r="AN241" s="3382"/>
      <c r="AO241" s="3382"/>
      <c r="AP241" s="3382"/>
      <c r="AQ241" s="3382"/>
      <c r="AR241" s="3382"/>
      <c r="AS241" s="3382"/>
      <c r="AT241" s="3382"/>
      <c r="AU241" s="3382"/>
      <c r="AV241" s="3382"/>
      <c r="AW241" s="3382"/>
      <c r="AX241" s="3382"/>
      <c r="AY241" s="3382"/>
      <c r="AZ241" s="3382"/>
      <c r="BA241" s="3382"/>
      <c r="BB241" s="3382"/>
      <c r="BC241" s="3382"/>
      <c r="BD241" s="3382"/>
      <c r="BE241" s="3382"/>
      <c r="BF241" s="3382"/>
      <c r="BG241" s="3382"/>
      <c r="BH241" s="3382"/>
      <c r="BI241" s="3382"/>
      <c r="BJ241" s="3382"/>
      <c r="BK241" s="3382"/>
      <c r="BL241" s="3382"/>
      <c r="BM241" s="3382"/>
      <c r="BN241" s="3382"/>
      <c r="BO241" s="3382"/>
      <c r="BP241" s="3382"/>
      <c r="BQ241" s="3382"/>
      <c r="BR241" s="3382"/>
      <c r="BS241" s="3382"/>
      <c r="BT241" s="3382"/>
      <c r="BU241" s="3382"/>
      <c r="BV241" s="3382"/>
      <c r="BW241" s="3382"/>
      <c r="BX241" s="3382"/>
      <c r="BY241" s="3382"/>
      <c r="BZ241" s="3382"/>
      <c r="CA241" s="3382"/>
      <c r="CB241" s="3382"/>
      <c r="CC241" s="3382"/>
      <c r="CD241" s="3382"/>
      <c r="CE241" s="3382"/>
      <c r="CF241" s="3382"/>
      <c r="CG241" s="3382"/>
      <c r="CH241" s="3382"/>
      <c r="CI241" s="3382"/>
      <c r="CJ241" s="3382"/>
      <c r="CK241" s="3382"/>
      <c r="CL241" s="3382"/>
      <c r="CM241" s="3382"/>
      <c r="CN241" s="3382"/>
      <c r="CO241" s="3382"/>
      <c r="CP241" s="3382"/>
      <c r="CQ241" s="3382"/>
      <c r="CR241" s="3382"/>
      <c r="CS241" s="3382"/>
      <c r="CT241" s="3382"/>
      <c r="CU241" s="3382"/>
      <c r="CV241" s="3382"/>
      <c r="CW241" s="3382"/>
    </row>
  </sheetData>
  <mergeCells count="44">
    <mergeCell ref="E8:F8"/>
    <mergeCell ref="L8:M8"/>
    <mergeCell ref="N8:P8"/>
    <mergeCell ref="S8:T8"/>
    <mergeCell ref="K7:Q7"/>
    <mergeCell ref="R7:X7"/>
    <mergeCell ref="Y7:AE7"/>
    <mergeCell ref="AF7:AL7"/>
    <mergeCell ref="AM7:AS7"/>
    <mergeCell ref="U8:W8"/>
    <mergeCell ref="Z8:AA8"/>
    <mergeCell ref="B7:B10"/>
    <mergeCell ref="C7:C10"/>
    <mergeCell ref="BW8:BX8"/>
    <mergeCell ref="AT7:AZ7"/>
    <mergeCell ref="BA7:BG7"/>
    <mergeCell ref="BH7:BN7"/>
    <mergeCell ref="G8:I8"/>
    <mergeCell ref="AW8:AY8"/>
    <mergeCell ref="AU8:AV8"/>
    <mergeCell ref="D7:J7"/>
    <mergeCell ref="AG8:AH8"/>
    <mergeCell ref="AI8:AK8"/>
    <mergeCell ref="AN8:AO8"/>
    <mergeCell ref="AP8:AR8"/>
    <mergeCell ref="AB8:AD8"/>
    <mergeCell ref="BR8:BT8"/>
    <mergeCell ref="BB8:BC8"/>
    <mergeCell ref="BD8:BF8"/>
    <mergeCell ref="BI8:BJ8"/>
    <mergeCell ref="BK8:BM8"/>
    <mergeCell ref="BP8:BQ8"/>
    <mergeCell ref="CJ7:CP7"/>
    <mergeCell ref="CR8:CS8"/>
    <mergeCell ref="BO7:BU7"/>
    <mergeCell ref="BV7:CB7"/>
    <mergeCell ref="CQ7:CW7"/>
    <mergeCell ref="CC7:CI7"/>
    <mergeCell ref="CT8:CV8"/>
    <mergeCell ref="CF8:CH8"/>
    <mergeCell ref="CK8:CL8"/>
    <mergeCell ref="CM8:CO8"/>
    <mergeCell ref="BY8:CA8"/>
    <mergeCell ref="CD8:CE8"/>
  </mergeCells>
  <hyperlinks>
    <hyperlink ref="A3" location="Index!A1" display="Index"/>
  </hyperlinks>
  <pageMargins left="0.19685039370078741" right="0.19685039370078741" top="0.31496062992125984" bottom="0.23622047244094491" header="0.31496062992125984" footer="0.19685039370078741"/>
  <pageSetup paperSize="8" scale="18" orientation="landscape" r:id="rId1"/>
</worksheet>
</file>

<file path=xl/worksheets/sheet78.xml><?xml version="1.0" encoding="utf-8"?>
<worksheet xmlns="http://schemas.openxmlformats.org/spreadsheetml/2006/main" xmlns:r="http://schemas.openxmlformats.org/officeDocument/2006/relationships">
  <sheetPr>
    <tabColor theme="9" tint="0.59999389629810485"/>
    <pageSetUpPr fitToPage="1"/>
  </sheetPr>
  <dimension ref="A1:DA128"/>
  <sheetViews>
    <sheetView zoomScale="80" zoomScaleNormal="80" workbookViewId="0">
      <selection activeCell="E140" sqref="E140"/>
    </sheetView>
  </sheetViews>
  <sheetFormatPr defaultRowHeight="12.75"/>
  <cols>
    <col min="1" max="1" width="9" style="3103"/>
    <col min="2" max="2" width="67.875" style="2242" bestFit="1" customWidth="1"/>
    <col min="3" max="3" width="9" style="2242"/>
    <col min="4" max="16384" width="9" style="3103"/>
  </cols>
  <sheetData>
    <row r="1" spans="1:102" ht="24.75">
      <c r="A1" s="2360" t="s">
        <v>155</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row>
    <row r="2" spans="1:102" ht="24.75">
      <c r="A2" s="2361" t="s">
        <v>1287</v>
      </c>
      <c r="B2" s="2199"/>
      <c r="C2" s="2307"/>
      <c r="D2" s="2307"/>
      <c r="E2" s="2307"/>
      <c r="F2" s="2307"/>
      <c r="G2" s="2307"/>
      <c r="H2" s="2307"/>
      <c r="I2" s="2307"/>
      <c r="J2" s="2307"/>
      <c r="K2" s="2307"/>
      <c r="L2" s="2307"/>
      <c r="M2" s="2307"/>
      <c r="N2" s="2307"/>
      <c r="O2" s="2307"/>
      <c r="P2" s="2307"/>
      <c r="Q2" s="2307"/>
      <c r="R2" s="2307"/>
      <c r="S2" s="2307"/>
      <c r="T2" s="2307"/>
      <c r="U2" s="2307"/>
      <c r="V2" s="2307"/>
      <c r="W2" s="2307"/>
      <c r="X2" s="2490"/>
      <c r="Y2" s="2490"/>
      <c r="Z2" s="2490"/>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row>
    <row r="3" spans="1:102" ht="25.5" thickBot="1">
      <c r="A3" s="2362" t="s">
        <v>2016</v>
      </c>
      <c r="B3" s="2308"/>
      <c r="C3" s="2308"/>
      <c r="D3" s="2308"/>
      <c r="E3" s="2308"/>
      <c r="F3" s="2308"/>
      <c r="G3" s="2308"/>
      <c r="H3" s="2308"/>
      <c r="I3" s="2308"/>
      <c r="J3" s="2308"/>
      <c r="K3" s="2308"/>
      <c r="L3" s="2308"/>
      <c r="M3" s="2308"/>
      <c r="N3" s="2308"/>
      <c r="O3" s="2308"/>
      <c r="P3" s="2308"/>
      <c r="Q3" s="2308"/>
      <c r="R3" s="2308"/>
      <c r="S3" s="2308"/>
      <c r="T3" s="2308"/>
      <c r="U3" s="2308"/>
      <c r="V3" s="2308"/>
      <c r="W3" s="2309"/>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8"/>
      <c r="BC3" s="2308"/>
      <c r="BD3" s="2308"/>
      <c r="BE3" s="2308"/>
      <c r="BF3" s="2308"/>
      <c r="BG3" s="2308"/>
      <c r="BH3" s="2308"/>
      <c r="BI3" s="2308"/>
      <c r="BJ3" s="2308"/>
      <c r="BK3" s="2308"/>
      <c r="BL3" s="2308"/>
      <c r="BM3" s="2308"/>
      <c r="BN3" s="2308"/>
      <c r="BO3" s="2308"/>
      <c r="BP3" s="2308"/>
      <c r="BQ3" s="2308"/>
      <c r="BR3" s="2308"/>
      <c r="BS3" s="2308"/>
      <c r="BT3" s="2308"/>
      <c r="BU3" s="2308"/>
      <c r="BV3" s="2308"/>
      <c r="BW3" s="2308"/>
      <c r="BX3" s="2308"/>
      <c r="BY3" s="2308"/>
      <c r="BZ3" s="2308"/>
      <c r="CA3" s="2308"/>
      <c r="CB3" s="2308"/>
      <c r="CC3" s="2308"/>
      <c r="CD3" s="2308"/>
      <c r="CE3" s="2308"/>
      <c r="CF3" s="2308"/>
      <c r="CG3" s="2308"/>
      <c r="CH3" s="2308"/>
      <c r="CI3" s="2308"/>
      <c r="CJ3" s="2308"/>
      <c r="CK3" s="2308"/>
      <c r="CL3" s="2308"/>
      <c r="CM3" s="2308"/>
      <c r="CN3" s="2308"/>
      <c r="CO3" s="2308"/>
      <c r="CP3" s="2308"/>
      <c r="CQ3" s="2308"/>
      <c r="CR3" s="2308"/>
      <c r="CS3" s="2308"/>
      <c r="CT3" s="2308"/>
      <c r="CU3" s="2308"/>
      <c r="CV3" s="2308"/>
      <c r="CW3" s="2308"/>
    </row>
    <row r="4" spans="1:102">
      <c r="A4" s="2203"/>
      <c r="B4" s="2204"/>
      <c r="C4" s="2204"/>
      <c r="D4" s="2203"/>
      <c r="E4" s="2203"/>
      <c r="F4" s="2203"/>
      <c r="G4" s="2203"/>
      <c r="H4" s="2203"/>
      <c r="I4" s="2203"/>
      <c r="J4" s="2203"/>
      <c r="K4" s="2203"/>
      <c r="L4" s="2203"/>
      <c r="M4" s="2203"/>
      <c r="N4" s="2203"/>
      <c r="O4" s="2203"/>
      <c r="P4" s="2203"/>
      <c r="Q4" s="2203"/>
      <c r="R4" s="2203"/>
      <c r="S4" s="2203"/>
      <c r="T4" s="2203"/>
      <c r="U4" s="2203"/>
      <c r="V4" s="2203"/>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c r="CD4" s="2204"/>
      <c r="CE4" s="2204"/>
      <c r="CF4" s="2204"/>
      <c r="CG4" s="2204"/>
      <c r="CH4" s="2204"/>
      <c r="CI4" s="2204"/>
    </row>
    <row r="5" spans="1:102" ht="19.5">
      <c r="A5" s="2205" t="s">
        <v>3179</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row>
    <row r="6" spans="1:102" ht="13.5" thickBot="1">
      <c r="A6" s="2231"/>
      <c r="B6" s="2232"/>
      <c r="C6" s="2233"/>
      <c r="D6" s="2233"/>
      <c r="E6" s="2233"/>
      <c r="F6" s="2233"/>
      <c r="G6" s="2233"/>
      <c r="H6" s="2233"/>
      <c r="I6" s="2233"/>
      <c r="J6" s="2233"/>
      <c r="K6" s="2233"/>
      <c r="L6" s="2233"/>
      <c r="M6" s="2233"/>
      <c r="N6" s="2233"/>
      <c r="O6" s="2233"/>
      <c r="P6" s="2234"/>
      <c r="Q6" s="2235"/>
      <c r="R6" s="2236"/>
      <c r="S6" s="2236"/>
      <c r="T6" s="2236"/>
      <c r="U6" s="2236"/>
      <c r="V6" s="2234"/>
      <c r="W6" s="2234"/>
      <c r="X6" s="2234"/>
      <c r="Y6" s="2234"/>
      <c r="Z6" s="2234"/>
      <c r="AA6" s="2234"/>
      <c r="AB6" s="2234"/>
      <c r="AC6" s="2234"/>
      <c r="AD6" s="2234"/>
      <c r="AE6" s="2234"/>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row>
    <row r="7" spans="1:102" ht="12.75" customHeight="1">
      <c r="A7" s="2231"/>
      <c r="B7" s="3433" t="s">
        <v>2225</v>
      </c>
      <c r="C7" s="3432"/>
      <c r="D7" s="3757" t="s">
        <v>25</v>
      </c>
      <c r="E7" s="3758"/>
      <c r="F7" s="3758"/>
      <c r="G7" s="3758"/>
      <c r="H7" s="3758"/>
      <c r="I7" s="3758"/>
      <c r="J7" s="3759"/>
      <c r="K7" s="3757" t="s">
        <v>24</v>
      </c>
      <c r="L7" s="3758"/>
      <c r="M7" s="3758"/>
      <c r="N7" s="3758"/>
      <c r="O7" s="3758"/>
      <c r="P7" s="3758"/>
      <c r="Q7" s="3759"/>
      <c r="R7" s="3757" t="s">
        <v>23</v>
      </c>
      <c r="S7" s="3758"/>
      <c r="T7" s="3758"/>
      <c r="U7" s="3758"/>
      <c r="V7" s="3758"/>
      <c r="W7" s="3758"/>
      <c r="X7" s="3759"/>
      <c r="Y7" s="3757" t="s">
        <v>2226</v>
      </c>
      <c r="Z7" s="3758"/>
      <c r="AA7" s="3758"/>
      <c r="AB7" s="3758"/>
      <c r="AC7" s="3758"/>
      <c r="AD7" s="3758"/>
      <c r="AE7" s="3759"/>
      <c r="AF7" s="3757" t="s">
        <v>2227</v>
      </c>
      <c r="AG7" s="3758"/>
      <c r="AH7" s="3758"/>
      <c r="AI7" s="3758"/>
      <c r="AJ7" s="3758"/>
      <c r="AK7" s="3758"/>
      <c r="AL7" s="3759"/>
      <c r="AM7" s="3757" t="s">
        <v>2228</v>
      </c>
      <c r="AN7" s="3758"/>
      <c r="AO7" s="3758"/>
      <c r="AP7" s="3758"/>
      <c r="AQ7" s="3758"/>
      <c r="AR7" s="3758"/>
      <c r="AS7" s="3759"/>
      <c r="AT7" s="3757" t="s">
        <v>2229</v>
      </c>
      <c r="AU7" s="3758"/>
      <c r="AV7" s="3758"/>
      <c r="AW7" s="3758"/>
      <c r="AX7" s="3758"/>
      <c r="AY7" s="3758"/>
      <c r="AZ7" s="3759"/>
      <c r="BA7" s="3757" t="s">
        <v>2230</v>
      </c>
      <c r="BB7" s="3758"/>
      <c r="BC7" s="3758"/>
      <c r="BD7" s="3758"/>
      <c r="BE7" s="3758"/>
      <c r="BF7" s="3758"/>
      <c r="BG7" s="3759"/>
      <c r="BH7" s="3757" t="s">
        <v>2231</v>
      </c>
      <c r="BI7" s="3758"/>
      <c r="BJ7" s="3758"/>
      <c r="BK7" s="3758"/>
      <c r="BL7" s="3758"/>
      <c r="BM7" s="3758"/>
      <c r="BN7" s="3759"/>
      <c r="BO7" s="3757" t="s">
        <v>2232</v>
      </c>
      <c r="BP7" s="3758"/>
      <c r="BQ7" s="3758"/>
      <c r="BR7" s="3758"/>
      <c r="BS7" s="3758"/>
      <c r="BT7" s="3758"/>
      <c r="BU7" s="3759"/>
      <c r="BV7" s="3757" t="s">
        <v>2233</v>
      </c>
      <c r="BW7" s="3758"/>
      <c r="BX7" s="3758"/>
      <c r="BY7" s="3758"/>
      <c r="BZ7" s="3758"/>
      <c r="CA7" s="3758"/>
      <c r="CB7" s="3759"/>
      <c r="CC7" s="3757" t="s">
        <v>2234</v>
      </c>
      <c r="CD7" s="3758"/>
      <c r="CE7" s="3758"/>
      <c r="CF7" s="3758"/>
      <c r="CG7" s="3758"/>
      <c r="CH7" s="3758"/>
      <c r="CI7" s="3759"/>
      <c r="CJ7" s="3757" t="s">
        <v>2235</v>
      </c>
      <c r="CK7" s="3758"/>
      <c r="CL7" s="3758"/>
      <c r="CM7" s="3758"/>
      <c r="CN7" s="3758"/>
      <c r="CO7" s="3758"/>
      <c r="CP7" s="3759"/>
      <c r="CQ7" s="3757" t="s">
        <v>2236</v>
      </c>
      <c r="CR7" s="3758"/>
      <c r="CS7" s="3758"/>
      <c r="CT7" s="3758"/>
      <c r="CU7" s="3758"/>
      <c r="CV7" s="3758"/>
      <c r="CW7" s="3759"/>
    </row>
    <row r="8" spans="1:102" ht="12.75" customHeight="1">
      <c r="A8" s="2231"/>
      <c r="B8" s="3431"/>
      <c r="C8" s="3430"/>
      <c r="D8" s="3422"/>
      <c r="E8" s="3715" t="s">
        <v>2222</v>
      </c>
      <c r="F8" s="3715"/>
      <c r="G8" s="3715" t="s">
        <v>716</v>
      </c>
      <c r="H8" s="3715"/>
      <c r="I8" s="3715"/>
      <c r="J8" s="3412"/>
      <c r="K8" s="3421"/>
      <c r="L8" s="3715" t="s">
        <v>2222</v>
      </c>
      <c r="M8" s="3715"/>
      <c r="N8" s="3715" t="s">
        <v>716</v>
      </c>
      <c r="O8" s="3715"/>
      <c r="P8" s="3715"/>
      <c r="Q8" s="3412"/>
      <c r="R8" s="3421"/>
      <c r="S8" s="3715" t="s">
        <v>2222</v>
      </c>
      <c r="T8" s="3715"/>
      <c r="U8" s="3715" t="s">
        <v>716</v>
      </c>
      <c r="V8" s="3715"/>
      <c r="W8" s="3715"/>
      <c r="X8" s="3412"/>
      <c r="Y8" s="3409"/>
      <c r="Z8" s="3715" t="s">
        <v>2222</v>
      </c>
      <c r="AA8" s="3715"/>
      <c r="AB8" s="3715" t="s">
        <v>716</v>
      </c>
      <c r="AC8" s="3715"/>
      <c r="AD8" s="3715"/>
      <c r="AE8" s="3412"/>
      <c r="AF8" s="3409"/>
      <c r="AG8" s="3715" t="s">
        <v>2222</v>
      </c>
      <c r="AH8" s="3715"/>
      <c r="AI8" s="3715" t="s">
        <v>716</v>
      </c>
      <c r="AJ8" s="3715"/>
      <c r="AK8" s="3715"/>
      <c r="AL8" s="3412"/>
      <c r="AM8" s="3409"/>
      <c r="AN8" s="3715" t="s">
        <v>2222</v>
      </c>
      <c r="AO8" s="3715"/>
      <c r="AP8" s="3715" t="s">
        <v>716</v>
      </c>
      <c r="AQ8" s="3715"/>
      <c r="AR8" s="3715"/>
      <c r="AS8" s="3412"/>
      <c r="AT8" s="3409"/>
      <c r="AU8" s="3715" t="s">
        <v>2222</v>
      </c>
      <c r="AV8" s="3715"/>
      <c r="AW8" s="3715" t="s">
        <v>716</v>
      </c>
      <c r="AX8" s="3715"/>
      <c r="AY8" s="3715"/>
      <c r="AZ8" s="3412"/>
      <c r="BA8" s="3409"/>
      <c r="BB8" s="3715" t="s">
        <v>2222</v>
      </c>
      <c r="BC8" s="3715"/>
      <c r="BD8" s="3715" t="s">
        <v>716</v>
      </c>
      <c r="BE8" s="3715"/>
      <c r="BF8" s="3715"/>
      <c r="BG8" s="3412"/>
      <c r="BH8" s="3409"/>
      <c r="BI8" s="3715" t="s">
        <v>2222</v>
      </c>
      <c r="BJ8" s="3715"/>
      <c r="BK8" s="3715" t="s">
        <v>716</v>
      </c>
      <c r="BL8" s="3715"/>
      <c r="BM8" s="3715"/>
      <c r="BN8" s="3412"/>
      <c r="BO8" s="3409"/>
      <c r="BP8" s="3715" t="s">
        <v>2222</v>
      </c>
      <c r="BQ8" s="3715"/>
      <c r="BR8" s="3715" t="s">
        <v>716</v>
      </c>
      <c r="BS8" s="3715"/>
      <c r="BT8" s="3715"/>
      <c r="BU8" s="3412"/>
      <c r="BV8" s="3409"/>
      <c r="BW8" s="3715" t="s">
        <v>2222</v>
      </c>
      <c r="BX8" s="3715"/>
      <c r="BY8" s="3715" t="s">
        <v>716</v>
      </c>
      <c r="BZ8" s="3715"/>
      <c r="CA8" s="3715"/>
      <c r="CB8" s="3412"/>
      <c r="CC8" s="3409"/>
      <c r="CD8" s="3715" t="s">
        <v>2222</v>
      </c>
      <c r="CE8" s="3715"/>
      <c r="CF8" s="3715" t="s">
        <v>716</v>
      </c>
      <c r="CG8" s="3715"/>
      <c r="CH8" s="3715"/>
      <c r="CI8" s="3412"/>
      <c r="CJ8" s="3409"/>
      <c r="CK8" s="3715" t="s">
        <v>2222</v>
      </c>
      <c r="CL8" s="3715"/>
      <c r="CM8" s="3715" t="s">
        <v>716</v>
      </c>
      <c r="CN8" s="3715"/>
      <c r="CO8" s="3715"/>
      <c r="CP8" s="3412"/>
      <c r="CQ8" s="3409"/>
      <c r="CR8" s="3715" t="s">
        <v>2222</v>
      </c>
      <c r="CS8" s="3715"/>
      <c r="CT8" s="3715" t="s">
        <v>716</v>
      </c>
      <c r="CU8" s="3715"/>
      <c r="CV8" s="3715"/>
      <c r="CW8" s="3412"/>
    </row>
    <row r="9" spans="1:102" ht="42">
      <c r="A9" s="2231"/>
      <c r="B9" s="3429"/>
      <c r="C9" s="3428"/>
      <c r="D9" s="3420" t="s">
        <v>1118</v>
      </c>
      <c r="E9" s="3417" t="s">
        <v>815</v>
      </c>
      <c r="F9" s="3417" t="s">
        <v>34</v>
      </c>
      <c r="G9" s="3417" t="s">
        <v>2223</v>
      </c>
      <c r="H9" s="3417" t="s">
        <v>2224</v>
      </c>
      <c r="I9" s="3417" t="s">
        <v>34</v>
      </c>
      <c r="J9" s="3419" t="s">
        <v>1099</v>
      </c>
      <c r="K9" s="3418" t="s">
        <v>1118</v>
      </c>
      <c r="L9" s="3417" t="s">
        <v>815</v>
      </c>
      <c r="M9" s="3417" t="s">
        <v>34</v>
      </c>
      <c r="N9" s="3417" t="s">
        <v>2223</v>
      </c>
      <c r="O9" s="3417" t="s">
        <v>2224</v>
      </c>
      <c r="P9" s="3417" t="s">
        <v>34</v>
      </c>
      <c r="Q9" s="3419" t="s">
        <v>1099</v>
      </c>
      <c r="R9" s="3418" t="s">
        <v>1118</v>
      </c>
      <c r="S9" s="3417" t="s">
        <v>815</v>
      </c>
      <c r="T9" s="3417" t="s">
        <v>34</v>
      </c>
      <c r="U9" s="3417" t="s">
        <v>2223</v>
      </c>
      <c r="V9" s="3417" t="s">
        <v>2224</v>
      </c>
      <c r="W9" s="3417" t="s">
        <v>34</v>
      </c>
      <c r="X9" s="3419" t="s">
        <v>1099</v>
      </c>
      <c r="Y9" s="3418" t="s">
        <v>1118</v>
      </c>
      <c r="Z9" s="3417" t="s">
        <v>815</v>
      </c>
      <c r="AA9" s="3417" t="s">
        <v>34</v>
      </c>
      <c r="AB9" s="3417" t="s">
        <v>2223</v>
      </c>
      <c r="AC9" s="3417" t="s">
        <v>2224</v>
      </c>
      <c r="AD9" s="3417" t="s">
        <v>34</v>
      </c>
      <c r="AE9" s="3419" t="s">
        <v>1099</v>
      </c>
      <c r="AF9" s="3418" t="s">
        <v>1118</v>
      </c>
      <c r="AG9" s="3417" t="s">
        <v>815</v>
      </c>
      <c r="AH9" s="3417" t="s">
        <v>34</v>
      </c>
      <c r="AI9" s="3417" t="s">
        <v>2223</v>
      </c>
      <c r="AJ9" s="3417" t="s">
        <v>2224</v>
      </c>
      <c r="AK9" s="3417" t="s">
        <v>34</v>
      </c>
      <c r="AL9" s="3419" t="s">
        <v>1099</v>
      </c>
      <c r="AM9" s="3418" t="s">
        <v>1118</v>
      </c>
      <c r="AN9" s="3417" t="s">
        <v>815</v>
      </c>
      <c r="AO9" s="3417" t="s">
        <v>34</v>
      </c>
      <c r="AP9" s="3417" t="s">
        <v>2223</v>
      </c>
      <c r="AQ9" s="3417" t="s">
        <v>2224</v>
      </c>
      <c r="AR9" s="3417" t="s">
        <v>34</v>
      </c>
      <c r="AS9" s="3419" t="s">
        <v>1099</v>
      </c>
      <c r="AT9" s="3418" t="s">
        <v>1118</v>
      </c>
      <c r="AU9" s="3417" t="s">
        <v>815</v>
      </c>
      <c r="AV9" s="3417" t="s">
        <v>34</v>
      </c>
      <c r="AW9" s="3417" t="s">
        <v>2223</v>
      </c>
      <c r="AX9" s="3417" t="s">
        <v>2224</v>
      </c>
      <c r="AY9" s="3417" t="s">
        <v>34</v>
      </c>
      <c r="AZ9" s="3419" t="s">
        <v>1099</v>
      </c>
      <c r="BA9" s="3418" t="s">
        <v>1118</v>
      </c>
      <c r="BB9" s="3417" t="s">
        <v>815</v>
      </c>
      <c r="BC9" s="3417" t="s">
        <v>34</v>
      </c>
      <c r="BD9" s="3417" t="s">
        <v>2223</v>
      </c>
      <c r="BE9" s="3417" t="s">
        <v>2224</v>
      </c>
      <c r="BF9" s="3417" t="s">
        <v>34</v>
      </c>
      <c r="BG9" s="3419" t="s">
        <v>1099</v>
      </c>
      <c r="BH9" s="3418" t="s">
        <v>1118</v>
      </c>
      <c r="BI9" s="3417" t="s">
        <v>815</v>
      </c>
      <c r="BJ9" s="3417" t="s">
        <v>34</v>
      </c>
      <c r="BK9" s="3417" t="s">
        <v>2223</v>
      </c>
      <c r="BL9" s="3417" t="s">
        <v>2224</v>
      </c>
      <c r="BM9" s="3417" t="s">
        <v>34</v>
      </c>
      <c r="BN9" s="3419" t="s">
        <v>1099</v>
      </c>
      <c r="BO9" s="3418" t="s">
        <v>1118</v>
      </c>
      <c r="BP9" s="3417" t="s">
        <v>815</v>
      </c>
      <c r="BQ9" s="3417" t="s">
        <v>34</v>
      </c>
      <c r="BR9" s="3417" t="s">
        <v>2223</v>
      </c>
      <c r="BS9" s="3417" t="s">
        <v>2224</v>
      </c>
      <c r="BT9" s="3417" t="s">
        <v>34</v>
      </c>
      <c r="BU9" s="3419" t="s">
        <v>1099</v>
      </c>
      <c r="BV9" s="3418" t="s">
        <v>1118</v>
      </c>
      <c r="BW9" s="3417" t="s">
        <v>815</v>
      </c>
      <c r="BX9" s="3417" t="s">
        <v>34</v>
      </c>
      <c r="BY9" s="3417" t="s">
        <v>2223</v>
      </c>
      <c r="BZ9" s="3417" t="s">
        <v>2224</v>
      </c>
      <c r="CA9" s="3417" t="s">
        <v>34</v>
      </c>
      <c r="CB9" s="3419" t="s">
        <v>1099</v>
      </c>
      <c r="CC9" s="3418" t="s">
        <v>1118</v>
      </c>
      <c r="CD9" s="3417" t="s">
        <v>815</v>
      </c>
      <c r="CE9" s="3417" t="s">
        <v>34</v>
      </c>
      <c r="CF9" s="3417" t="s">
        <v>2223</v>
      </c>
      <c r="CG9" s="3417" t="s">
        <v>2224</v>
      </c>
      <c r="CH9" s="3417" t="s">
        <v>34</v>
      </c>
      <c r="CI9" s="3419" t="s">
        <v>1099</v>
      </c>
      <c r="CJ9" s="3418" t="s">
        <v>1118</v>
      </c>
      <c r="CK9" s="3417" t="s">
        <v>815</v>
      </c>
      <c r="CL9" s="3417" t="s">
        <v>34</v>
      </c>
      <c r="CM9" s="3417" t="s">
        <v>2223</v>
      </c>
      <c r="CN9" s="3417" t="s">
        <v>2224</v>
      </c>
      <c r="CO9" s="3417" t="s">
        <v>34</v>
      </c>
      <c r="CP9" s="3419" t="s">
        <v>1099</v>
      </c>
      <c r="CQ9" s="3418" t="s">
        <v>1118</v>
      </c>
      <c r="CR9" s="3417" t="s">
        <v>815</v>
      </c>
      <c r="CS9" s="3417" t="s">
        <v>34</v>
      </c>
      <c r="CT9" s="3417" t="s">
        <v>2223</v>
      </c>
      <c r="CU9" s="3417" t="s">
        <v>2224</v>
      </c>
      <c r="CV9" s="3417" t="s">
        <v>34</v>
      </c>
      <c r="CW9" s="3416" t="s">
        <v>1099</v>
      </c>
    </row>
    <row r="10" spans="1:102" ht="12.75" customHeight="1">
      <c r="A10" s="2231"/>
      <c r="B10" s="2253" t="s">
        <v>2018</v>
      </c>
      <c r="C10" s="2254" t="s">
        <v>2019</v>
      </c>
      <c r="D10" s="3415" t="s">
        <v>2021</v>
      </c>
      <c r="E10" s="3413" t="s">
        <v>2021</v>
      </c>
      <c r="F10" s="3413" t="s">
        <v>2021</v>
      </c>
      <c r="G10" s="3413" t="s">
        <v>2021</v>
      </c>
      <c r="H10" s="3413" t="s">
        <v>2021</v>
      </c>
      <c r="I10" s="3413" t="s">
        <v>2021</v>
      </c>
      <c r="J10" s="3412" t="s">
        <v>2021</v>
      </c>
      <c r="K10" s="3414" t="s">
        <v>2021</v>
      </c>
      <c r="L10" s="3413" t="s">
        <v>2021</v>
      </c>
      <c r="M10" s="3413" t="s">
        <v>2021</v>
      </c>
      <c r="N10" s="3413" t="s">
        <v>2021</v>
      </c>
      <c r="O10" s="3413" t="s">
        <v>2021</v>
      </c>
      <c r="P10" s="3413" t="s">
        <v>2021</v>
      </c>
      <c r="Q10" s="3412" t="s">
        <v>2021</v>
      </c>
      <c r="R10" s="3413" t="s">
        <v>2021</v>
      </c>
      <c r="S10" s="3413" t="s">
        <v>2021</v>
      </c>
      <c r="T10" s="3413" t="s">
        <v>2021</v>
      </c>
      <c r="U10" s="3413" t="s">
        <v>2021</v>
      </c>
      <c r="V10" s="3413" t="s">
        <v>2021</v>
      </c>
      <c r="W10" s="3413" t="s">
        <v>2021</v>
      </c>
      <c r="X10" s="3412" t="s">
        <v>2021</v>
      </c>
      <c r="Y10" s="3414" t="s">
        <v>2021</v>
      </c>
      <c r="Z10" s="3413" t="s">
        <v>2021</v>
      </c>
      <c r="AA10" s="3413" t="s">
        <v>2021</v>
      </c>
      <c r="AB10" s="3413" t="s">
        <v>2021</v>
      </c>
      <c r="AC10" s="3413" t="s">
        <v>2021</v>
      </c>
      <c r="AD10" s="3413" t="s">
        <v>2021</v>
      </c>
      <c r="AE10" s="3412" t="s">
        <v>2021</v>
      </c>
      <c r="AF10" s="3413" t="s">
        <v>2021</v>
      </c>
      <c r="AG10" s="3413" t="s">
        <v>2021</v>
      </c>
      <c r="AH10" s="3413" t="s">
        <v>2021</v>
      </c>
      <c r="AI10" s="3413" t="s">
        <v>2021</v>
      </c>
      <c r="AJ10" s="3413" t="s">
        <v>2021</v>
      </c>
      <c r="AK10" s="3413" t="s">
        <v>2021</v>
      </c>
      <c r="AL10" s="3412" t="s">
        <v>2021</v>
      </c>
      <c r="AM10" s="3414" t="s">
        <v>2021</v>
      </c>
      <c r="AN10" s="3413" t="s">
        <v>2021</v>
      </c>
      <c r="AO10" s="3413" t="s">
        <v>2021</v>
      </c>
      <c r="AP10" s="3413" t="s">
        <v>2021</v>
      </c>
      <c r="AQ10" s="3413" t="s">
        <v>2021</v>
      </c>
      <c r="AR10" s="3413" t="s">
        <v>2021</v>
      </c>
      <c r="AS10" s="3412" t="s">
        <v>2021</v>
      </c>
      <c r="AT10" s="3413" t="s">
        <v>2021</v>
      </c>
      <c r="AU10" s="3413" t="s">
        <v>2021</v>
      </c>
      <c r="AV10" s="3413" t="s">
        <v>2021</v>
      </c>
      <c r="AW10" s="3413" t="s">
        <v>2021</v>
      </c>
      <c r="AX10" s="3413" t="s">
        <v>2021</v>
      </c>
      <c r="AY10" s="3413" t="s">
        <v>2021</v>
      </c>
      <c r="AZ10" s="3412" t="s">
        <v>2021</v>
      </c>
      <c r="BA10" s="3414" t="s">
        <v>2021</v>
      </c>
      <c r="BB10" s="3413" t="s">
        <v>2021</v>
      </c>
      <c r="BC10" s="3413" t="s">
        <v>2021</v>
      </c>
      <c r="BD10" s="3413" t="s">
        <v>2021</v>
      </c>
      <c r="BE10" s="3413" t="s">
        <v>2021</v>
      </c>
      <c r="BF10" s="3413" t="s">
        <v>2021</v>
      </c>
      <c r="BG10" s="3412" t="s">
        <v>2021</v>
      </c>
      <c r="BH10" s="3413" t="s">
        <v>2021</v>
      </c>
      <c r="BI10" s="3413" t="s">
        <v>2021</v>
      </c>
      <c r="BJ10" s="3413" t="s">
        <v>2021</v>
      </c>
      <c r="BK10" s="3413" t="s">
        <v>2021</v>
      </c>
      <c r="BL10" s="3413" t="s">
        <v>2021</v>
      </c>
      <c r="BM10" s="3413" t="s">
        <v>2021</v>
      </c>
      <c r="BN10" s="3412" t="s">
        <v>2021</v>
      </c>
      <c r="BO10" s="3414" t="s">
        <v>2021</v>
      </c>
      <c r="BP10" s="3413" t="s">
        <v>2021</v>
      </c>
      <c r="BQ10" s="3413" t="s">
        <v>2021</v>
      </c>
      <c r="BR10" s="3413" t="s">
        <v>2021</v>
      </c>
      <c r="BS10" s="3413" t="s">
        <v>2021</v>
      </c>
      <c r="BT10" s="3413" t="s">
        <v>2021</v>
      </c>
      <c r="BU10" s="3412" t="s">
        <v>2021</v>
      </c>
      <c r="BV10" s="3413" t="s">
        <v>2021</v>
      </c>
      <c r="BW10" s="3413" t="s">
        <v>2021</v>
      </c>
      <c r="BX10" s="3413" t="s">
        <v>2021</v>
      </c>
      <c r="BY10" s="3413" t="s">
        <v>2021</v>
      </c>
      <c r="BZ10" s="3413" t="s">
        <v>2021</v>
      </c>
      <c r="CA10" s="3413" t="s">
        <v>2021</v>
      </c>
      <c r="CB10" s="3412" t="s">
        <v>2021</v>
      </c>
      <c r="CC10" s="3414" t="s">
        <v>2021</v>
      </c>
      <c r="CD10" s="3413" t="s">
        <v>2021</v>
      </c>
      <c r="CE10" s="3413" t="s">
        <v>2021</v>
      </c>
      <c r="CF10" s="3413" t="s">
        <v>2021</v>
      </c>
      <c r="CG10" s="3413" t="s">
        <v>2021</v>
      </c>
      <c r="CH10" s="3413" t="s">
        <v>2021</v>
      </c>
      <c r="CI10" s="3412" t="s">
        <v>2021</v>
      </c>
      <c r="CJ10" s="3414" t="s">
        <v>2021</v>
      </c>
      <c r="CK10" s="3413" t="s">
        <v>2021</v>
      </c>
      <c r="CL10" s="3413" t="s">
        <v>2021</v>
      </c>
      <c r="CM10" s="3413" t="s">
        <v>2021</v>
      </c>
      <c r="CN10" s="3413" t="s">
        <v>2021</v>
      </c>
      <c r="CO10" s="3413" t="s">
        <v>2021</v>
      </c>
      <c r="CP10" s="3412" t="s">
        <v>2021</v>
      </c>
      <c r="CQ10" s="3414" t="s">
        <v>2021</v>
      </c>
      <c r="CR10" s="3413" t="s">
        <v>2021</v>
      </c>
      <c r="CS10" s="3413" t="s">
        <v>2021</v>
      </c>
      <c r="CT10" s="3413" t="s">
        <v>2021</v>
      </c>
      <c r="CU10" s="3413" t="s">
        <v>2021</v>
      </c>
      <c r="CV10" s="3413" t="s">
        <v>2021</v>
      </c>
      <c r="CW10" s="3412" t="s">
        <v>2021</v>
      </c>
    </row>
    <row r="11" spans="1:102" ht="12.75" customHeight="1">
      <c r="A11" s="2231"/>
      <c r="B11" s="2261" t="s">
        <v>2237</v>
      </c>
      <c r="C11" s="2262"/>
      <c r="D11" s="3411"/>
      <c r="E11" s="3408"/>
      <c r="F11" s="3407"/>
      <c r="G11" s="3406"/>
      <c r="H11" s="3406"/>
      <c r="I11" s="3406"/>
      <c r="J11" s="3410"/>
      <c r="K11" s="3409"/>
      <c r="L11" s="3408"/>
      <c r="M11" s="3407"/>
      <c r="N11" s="3406"/>
      <c r="O11" s="3406"/>
      <c r="P11" s="3406"/>
      <c r="Q11" s="3410"/>
      <c r="R11" s="3409"/>
      <c r="S11" s="3408"/>
      <c r="T11" s="3407"/>
      <c r="U11" s="3406"/>
      <c r="V11" s="3406"/>
      <c r="W11" s="3406"/>
      <c r="X11" s="3410"/>
      <c r="Y11" s="3409"/>
      <c r="Z11" s="3408"/>
      <c r="AA11" s="3407"/>
      <c r="AB11" s="3406"/>
      <c r="AC11" s="3406"/>
      <c r="AD11" s="3406"/>
      <c r="AE11" s="3410"/>
      <c r="AF11" s="3409"/>
      <c r="AG11" s="3408"/>
      <c r="AH11" s="3407"/>
      <c r="AI11" s="3406"/>
      <c r="AJ11" s="3406"/>
      <c r="AK11" s="3406"/>
      <c r="AL11" s="3410"/>
      <c r="AM11" s="3409"/>
      <c r="AN11" s="3408"/>
      <c r="AO11" s="3407"/>
      <c r="AP11" s="3406"/>
      <c r="AQ11" s="3406"/>
      <c r="AR11" s="3406"/>
      <c r="AS11" s="3410"/>
      <c r="AT11" s="3409"/>
      <c r="AU11" s="3408"/>
      <c r="AV11" s="3407"/>
      <c r="AW11" s="3406"/>
      <c r="AX11" s="3406"/>
      <c r="AY11" s="3406"/>
      <c r="AZ11" s="3410"/>
      <c r="BA11" s="3409"/>
      <c r="BB11" s="3408"/>
      <c r="BC11" s="3407"/>
      <c r="BD11" s="3406"/>
      <c r="BE11" s="3406"/>
      <c r="BF11" s="3406"/>
      <c r="BG11" s="3410"/>
      <c r="BH11" s="3409"/>
      <c r="BI11" s="3408"/>
      <c r="BJ11" s="3407"/>
      <c r="BK11" s="3406"/>
      <c r="BL11" s="3406"/>
      <c r="BM11" s="3406"/>
      <c r="BN11" s="3410"/>
      <c r="BO11" s="3409"/>
      <c r="BP11" s="3408"/>
      <c r="BQ11" s="3407"/>
      <c r="BR11" s="3406"/>
      <c r="BS11" s="3406"/>
      <c r="BT11" s="3406"/>
      <c r="BU11" s="3410"/>
      <c r="BV11" s="3409"/>
      <c r="BW11" s="3408"/>
      <c r="BX11" s="3407"/>
      <c r="BY11" s="3406"/>
      <c r="BZ11" s="3406"/>
      <c r="CA11" s="3406"/>
      <c r="CB11" s="3410"/>
      <c r="CC11" s="3409"/>
      <c r="CD11" s="3408"/>
      <c r="CE11" s="3407"/>
      <c r="CF11" s="3406"/>
      <c r="CG11" s="3406"/>
      <c r="CH11" s="3406"/>
      <c r="CI11" s="3410"/>
      <c r="CJ11" s="3409"/>
      <c r="CK11" s="3408"/>
      <c r="CL11" s="3407"/>
      <c r="CM11" s="3406"/>
      <c r="CN11" s="3406"/>
      <c r="CO11" s="3406"/>
      <c r="CP11" s="3410"/>
      <c r="CQ11" s="3409"/>
      <c r="CR11" s="3408"/>
      <c r="CS11" s="3407"/>
      <c r="CT11" s="3406"/>
      <c r="CU11" s="3406"/>
      <c r="CV11" s="3406"/>
      <c r="CW11" s="3405"/>
    </row>
    <row r="12" spans="1:102" ht="12.75" customHeight="1">
      <c r="A12" s="2231"/>
      <c r="B12" s="3423" t="s">
        <v>2238</v>
      </c>
      <c r="C12" s="2268" t="s">
        <v>2023</v>
      </c>
      <c r="D12" s="2240"/>
      <c r="E12" s="2240"/>
      <c r="F12" s="2240"/>
      <c r="G12" s="2240"/>
      <c r="H12" s="2240"/>
      <c r="I12" s="2240"/>
      <c r="J12" s="2240"/>
      <c r="K12" s="2240"/>
      <c r="L12" s="2240"/>
      <c r="M12" s="2240"/>
      <c r="N12" s="2240"/>
      <c r="O12" s="2240"/>
      <c r="P12" s="2240"/>
      <c r="Q12" s="2240"/>
      <c r="R12" s="2240"/>
      <c r="S12" s="2240"/>
      <c r="T12" s="224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c r="BP12" s="2240"/>
      <c r="BQ12" s="2240"/>
      <c r="BR12" s="2240"/>
      <c r="BS12" s="2240"/>
      <c r="BT12" s="2240"/>
      <c r="BU12" s="2240"/>
      <c r="BV12" s="2240"/>
      <c r="BW12" s="2240"/>
      <c r="BX12" s="2240"/>
      <c r="BY12" s="2240"/>
      <c r="BZ12" s="2240"/>
      <c r="CA12" s="2240"/>
      <c r="CB12" s="2240"/>
      <c r="CC12" s="2240"/>
      <c r="CD12" s="2240"/>
      <c r="CE12" s="2240"/>
      <c r="CF12" s="2240"/>
      <c r="CG12" s="2240"/>
      <c r="CH12" s="2240"/>
      <c r="CI12" s="2240"/>
      <c r="CJ12" s="2240"/>
      <c r="CK12" s="2240"/>
      <c r="CL12" s="2240"/>
      <c r="CM12" s="2240"/>
      <c r="CN12" s="2240"/>
      <c r="CO12" s="2240"/>
      <c r="CP12" s="2240"/>
      <c r="CQ12" s="2240"/>
      <c r="CR12" s="2240"/>
      <c r="CS12" s="2240"/>
      <c r="CT12" s="2240"/>
      <c r="CU12" s="2240"/>
      <c r="CV12" s="2240"/>
      <c r="CW12" s="2240"/>
      <c r="CX12" s="2240"/>
    </row>
    <row r="13" spans="1:102" ht="12.75" customHeight="1">
      <c r="A13" s="2231"/>
      <c r="B13" s="3423" t="s">
        <v>2239</v>
      </c>
      <c r="C13" s="2268" t="s">
        <v>2023</v>
      </c>
      <c r="D13" s="2240"/>
      <c r="E13" s="2240"/>
      <c r="F13" s="2240"/>
      <c r="G13" s="2240"/>
      <c r="H13" s="2240"/>
      <c r="I13" s="2240"/>
      <c r="J13" s="2240"/>
      <c r="K13" s="2240"/>
      <c r="L13" s="2240"/>
      <c r="M13" s="2240"/>
      <c r="N13" s="2240"/>
      <c r="O13" s="2240"/>
      <c r="P13" s="2240"/>
      <c r="Q13" s="2240"/>
      <c r="R13" s="2240"/>
      <c r="S13" s="2240"/>
      <c r="T13" s="2240"/>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c r="BP13" s="2240"/>
      <c r="BQ13" s="2240"/>
      <c r="BR13" s="2240"/>
      <c r="BS13" s="2240"/>
      <c r="BT13" s="2240"/>
      <c r="BU13" s="2240"/>
      <c r="BV13" s="2240"/>
      <c r="BW13" s="2240"/>
      <c r="BX13" s="2240"/>
      <c r="BY13" s="2240"/>
      <c r="BZ13" s="2240"/>
      <c r="CA13" s="2240"/>
      <c r="CB13" s="2240"/>
      <c r="CC13" s="2240"/>
      <c r="CD13" s="2240"/>
      <c r="CE13" s="2240"/>
      <c r="CF13" s="2240"/>
      <c r="CG13" s="2240"/>
      <c r="CH13" s="2240"/>
      <c r="CI13" s="2240"/>
      <c r="CJ13" s="2240"/>
      <c r="CK13" s="2240"/>
      <c r="CL13" s="2240"/>
      <c r="CM13" s="2240"/>
      <c r="CN13" s="2240"/>
      <c r="CO13" s="2240"/>
      <c r="CP13" s="2240"/>
      <c r="CQ13" s="2240"/>
      <c r="CR13" s="2240"/>
      <c r="CS13" s="2240"/>
      <c r="CT13" s="2240"/>
      <c r="CU13" s="2240"/>
      <c r="CV13" s="2240"/>
      <c r="CW13" s="2240"/>
      <c r="CX13" s="2240"/>
    </row>
    <row r="14" spans="1:102" ht="12.75" customHeight="1">
      <c r="A14" s="2231"/>
      <c r="B14" s="3423" t="s">
        <v>2240</v>
      </c>
      <c r="C14" s="2268" t="s">
        <v>2023</v>
      </c>
      <c r="D14" s="2240"/>
      <c r="E14" s="2240"/>
      <c r="F14" s="2240"/>
      <c r="G14" s="2240"/>
      <c r="H14" s="2240"/>
      <c r="I14" s="2240"/>
      <c r="J14" s="2240"/>
      <c r="K14" s="2240"/>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c r="BP14" s="2240"/>
      <c r="BQ14" s="2240"/>
      <c r="BR14" s="2240"/>
      <c r="BS14" s="2240"/>
      <c r="BT14" s="2240"/>
      <c r="BU14" s="2240"/>
      <c r="BV14" s="2240"/>
      <c r="BW14" s="2240"/>
      <c r="BX14" s="2240"/>
      <c r="BY14" s="2240"/>
      <c r="BZ14" s="2240"/>
      <c r="CA14" s="2240"/>
      <c r="CB14" s="2240"/>
      <c r="CC14" s="2240"/>
      <c r="CD14" s="2240"/>
      <c r="CE14" s="2240"/>
      <c r="CF14" s="2240"/>
      <c r="CG14" s="2240"/>
      <c r="CH14" s="2240"/>
      <c r="CI14" s="2240"/>
      <c r="CJ14" s="2240"/>
      <c r="CK14" s="2240"/>
      <c r="CL14" s="2240"/>
      <c r="CM14" s="2240"/>
      <c r="CN14" s="2240"/>
      <c r="CO14" s="2240"/>
      <c r="CP14" s="2240"/>
      <c r="CQ14" s="2240"/>
      <c r="CR14" s="2240"/>
      <c r="CS14" s="2240"/>
      <c r="CT14" s="2240"/>
      <c r="CU14" s="2240"/>
      <c r="CV14" s="2240"/>
      <c r="CW14" s="2240"/>
      <c r="CX14" s="2240"/>
    </row>
    <row r="15" spans="1:102" ht="12.75" customHeight="1">
      <c r="A15" s="2231"/>
      <c r="B15" s="3423" t="s">
        <v>2241</v>
      </c>
      <c r="C15" s="2268" t="s">
        <v>2023</v>
      </c>
      <c r="D15" s="2240"/>
      <c r="E15" s="2240"/>
      <c r="F15" s="2240"/>
      <c r="G15" s="2240"/>
      <c r="H15" s="2240"/>
      <c r="I15" s="2240"/>
      <c r="J15" s="2240"/>
      <c r="K15" s="22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c r="BP15" s="2240"/>
      <c r="BQ15" s="2240"/>
      <c r="BR15" s="2240"/>
      <c r="BS15" s="2240"/>
      <c r="BT15" s="2240"/>
      <c r="BU15" s="2240"/>
      <c r="BV15" s="2240"/>
      <c r="BW15" s="2240"/>
      <c r="BX15" s="2240"/>
      <c r="BY15" s="2240"/>
      <c r="BZ15" s="2240"/>
      <c r="CA15" s="2240"/>
      <c r="CB15" s="2240"/>
      <c r="CC15" s="2240"/>
      <c r="CD15" s="2240"/>
      <c r="CE15" s="2240"/>
      <c r="CF15" s="2240"/>
      <c r="CG15" s="2240"/>
      <c r="CH15" s="2240"/>
      <c r="CI15" s="2240"/>
      <c r="CJ15" s="2240"/>
      <c r="CK15" s="2240"/>
      <c r="CL15" s="2240"/>
      <c r="CM15" s="2240"/>
      <c r="CN15" s="2240"/>
      <c r="CO15" s="2240"/>
      <c r="CP15" s="2240"/>
      <c r="CQ15" s="2240"/>
      <c r="CR15" s="2240"/>
      <c r="CS15" s="2240"/>
      <c r="CT15" s="2240"/>
      <c r="CU15" s="2240"/>
      <c r="CV15" s="2240"/>
      <c r="CW15" s="2240"/>
      <c r="CX15" s="2240"/>
    </row>
    <row r="16" spans="1:102" ht="12.75" customHeight="1">
      <c r="A16" s="2231"/>
      <c r="B16" s="3423" t="s">
        <v>2242</v>
      </c>
      <c r="C16" s="2268" t="s">
        <v>2023</v>
      </c>
      <c r="D16" s="2239"/>
      <c r="E16" s="2239"/>
      <c r="F16" s="2239"/>
      <c r="G16" s="2239"/>
      <c r="H16" s="2239"/>
      <c r="I16" s="2239"/>
      <c r="J16" s="2240"/>
      <c r="K16" s="2240"/>
      <c r="L16" s="2239"/>
      <c r="M16" s="2239"/>
      <c r="N16" s="2239"/>
      <c r="O16" s="2239"/>
      <c r="P16" s="2239"/>
      <c r="Q16" s="2240"/>
      <c r="R16" s="2240"/>
      <c r="S16" s="2239"/>
      <c r="T16" s="2239"/>
      <c r="U16" s="2239"/>
      <c r="V16" s="2239"/>
      <c r="W16" s="2239"/>
      <c r="X16" s="2240"/>
      <c r="Y16" s="2240"/>
      <c r="Z16" s="2239"/>
      <c r="AA16" s="2239"/>
      <c r="AB16" s="2239"/>
      <c r="AC16" s="2239"/>
      <c r="AD16" s="2239"/>
      <c r="AE16" s="2240"/>
      <c r="AF16" s="2240"/>
      <c r="AG16" s="2239"/>
      <c r="AH16" s="2239"/>
      <c r="AI16" s="2239"/>
      <c r="AJ16" s="2239"/>
      <c r="AK16" s="2239"/>
      <c r="AL16" s="2240"/>
      <c r="AM16" s="2240"/>
      <c r="AN16" s="2239"/>
      <c r="AO16" s="2239"/>
      <c r="AP16" s="2239"/>
      <c r="AQ16" s="2239"/>
      <c r="AR16" s="2239"/>
      <c r="AS16" s="2240"/>
      <c r="AT16" s="2240"/>
      <c r="AU16" s="2239"/>
      <c r="AV16" s="2239"/>
      <c r="AW16" s="2239"/>
      <c r="AX16" s="2239"/>
      <c r="AY16" s="2239"/>
      <c r="AZ16" s="2240"/>
      <c r="BA16" s="2240"/>
      <c r="BB16" s="2239"/>
      <c r="BC16" s="2239"/>
      <c r="BD16" s="2239"/>
      <c r="BE16" s="2239"/>
      <c r="BF16" s="2239"/>
      <c r="BG16" s="2240"/>
      <c r="BH16" s="2240"/>
      <c r="BI16" s="2239"/>
      <c r="BJ16" s="2239"/>
      <c r="BK16" s="2239"/>
      <c r="BL16" s="2239"/>
      <c r="BM16" s="2239"/>
      <c r="BN16" s="2240"/>
      <c r="BO16" s="2240"/>
      <c r="BP16" s="2239"/>
      <c r="BQ16" s="2239"/>
      <c r="BR16" s="2239"/>
      <c r="BS16" s="2239"/>
      <c r="BT16" s="2239"/>
      <c r="BU16" s="2240"/>
      <c r="BV16" s="2240"/>
      <c r="BW16" s="2239"/>
      <c r="BX16" s="2239"/>
      <c r="BY16" s="2239"/>
      <c r="BZ16" s="2239"/>
      <c r="CA16" s="2239"/>
      <c r="CB16" s="2240"/>
      <c r="CC16" s="2240"/>
      <c r="CD16" s="2239"/>
      <c r="CE16" s="2239"/>
      <c r="CF16" s="2239"/>
      <c r="CG16" s="2239"/>
      <c r="CH16" s="2239"/>
      <c r="CI16" s="2240"/>
      <c r="CJ16" s="2240"/>
      <c r="CK16" s="2239"/>
      <c r="CL16" s="2239"/>
      <c r="CM16" s="2239"/>
      <c r="CN16" s="2239"/>
      <c r="CO16" s="2239"/>
      <c r="CP16" s="2240"/>
      <c r="CQ16" s="2240"/>
      <c r="CR16" s="2239"/>
      <c r="CS16" s="2239"/>
      <c r="CT16" s="2239"/>
      <c r="CU16" s="2239"/>
      <c r="CV16" s="2239"/>
      <c r="CW16" s="2240"/>
      <c r="CX16" s="2240"/>
    </row>
    <row r="17" spans="1:102" ht="12.75" customHeight="1">
      <c r="A17" s="2231"/>
      <c r="B17" s="3423" t="s">
        <v>2243</v>
      </c>
      <c r="C17" s="2268" t="s">
        <v>2023</v>
      </c>
      <c r="D17" s="2239"/>
      <c r="E17" s="2239"/>
      <c r="F17" s="2239"/>
      <c r="G17" s="2239"/>
      <c r="H17" s="2239"/>
      <c r="I17" s="2239"/>
      <c r="J17" s="2240"/>
      <c r="K17" s="2240"/>
      <c r="L17" s="2239"/>
      <c r="M17" s="2239"/>
      <c r="N17" s="2239"/>
      <c r="O17" s="2239"/>
      <c r="P17" s="2239"/>
      <c r="Q17" s="2240"/>
      <c r="R17" s="2240"/>
      <c r="S17" s="2239"/>
      <c r="T17" s="2239"/>
      <c r="U17" s="2239"/>
      <c r="V17" s="2239"/>
      <c r="W17" s="2239"/>
      <c r="X17" s="2240"/>
      <c r="Y17" s="2240"/>
      <c r="Z17" s="2239"/>
      <c r="AA17" s="2239"/>
      <c r="AB17" s="2239"/>
      <c r="AC17" s="2239"/>
      <c r="AD17" s="2239"/>
      <c r="AE17" s="2240"/>
      <c r="AF17" s="2240"/>
      <c r="AG17" s="2239"/>
      <c r="AH17" s="2239"/>
      <c r="AI17" s="2239"/>
      <c r="AJ17" s="2239"/>
      <c r="AK17" s="2239"/>
      <c r="AL17" s="2240"/>
      <c r="AM17" s="2240"/>
      <c r="AN17" s="2239"/>
      <c r="AO17" s="2239"/>
      <c r="AP17" s="2239"/>
      <c r="AQ17" s="2239"/>
      <c r="AR17" s="2239"/>
      <c r="AS17" s="2240"/>
      <c r="AT17" s="2240"/>
      <c r="AU17" s="2239"/>
      <c r="AV17" s="2239"/>
      <c r="AW17" s="2239"/>
      <c r="AX17" s="2239"/>
      <c r="AY17" s="2239"/>
      <c r="AZ17" s="2240"/>
      <c r="BA17" s="2240"/>
      <c r="BB17" s="2239"/>
      <c r="BC17" s="2239"/>
      <c r="BD17" s="2239"/>
      <c r="BE17" s="2239"/>
      <c r="BF17" s="2239"/>
      <c r="BG17" s="2240"/>
      <c r="BH17" s="2240"/>
      <c r="BI17" s="2239"/>
      <c r="BJ17" s="2239"/>
      <c r="BK17" s="2239"/>
      <c r="BL17" s="2239"/>
      <c r="BM17" s="2239"/>
      <c r="BN17" s="2240"/>
      <c r="BO17" s="2240"/>
      <c r="BP17" s="2239"/>
      <c r="BQ17" s="2239"/>
      <c r="BR17" s="2239"/>
      <c r="BS17" s="2239"/>
      <c r="BT17" s="2239"/>
      <c r="BU17" s="2240"/>
      <c r="BV17" s="2240"/>
      <c r="BW17" s="2239"/>
      <c r="BX17" s="2239"/>
      <c r="BY17" s="2239"/>
      <c r="BZ17" s="2239"/>
      <c r="CA17" s="2239"/>
      <c r="CB17" s="2240"/>
      <c r="CC17" s="2240"/>
      <c r="CD17" s="2239"/>
      <c r="CE17" s="2239"/>
      <c r="CF17" s="2239"/>
      <c r="CG17" s="2239"/>
      <c r="CH17" s="2239"/>
      <c r="CI17" s="2240"/>
      <c r="CJ17" s="2240"/>
      <c r="CK17" s="2239"/>
      <c r="CL17" s="2239"/>
      <c r="CM17" s="2239"/>
      <c r="CN17" s="2239"/>
      <c r="CO17" s="2239"/>
      <c r="CP17" s="2240"/>
      <c r="CQ17" s="2240"/>
      <c r="CR17" s="2239"/>
      <c r="CS17" s="2239"/>
      <c r="CT17" s="2239"/>
      <c r="CU17" s="2239"/>
      <c r="CV17" s="2239"/>
      <c r="CW17" s="2240"/>
      <c r="CX17" s="2240"/>
    </row>
    <row r="18" spans="1:102" ht="12.75" customHeight="1">
      <c r="A18" s="2231"/>
      <c r="B18" s="3423" t="s">
        <v>2244</v>
      </c>
      <c r="C18" s="2268" t="s">
        <v>2023</v>
      </c>
      <c r="D18" s="2239"/>
      <c r="E18" s="2239"/>
      <c r="F18" s="2239"/>
      <c r="G18" s="2239"/>
      <c r="H18" s="2239"/>
      <c r="I18" s="2239"/>
      <c r="J18" s="2240"/>
      <c r="K18" s="2240"/>
      <c r="L18" s="2239"/>
      <c r="M18" s="2239"/>
      <c r="N18" s="2239"/>
      <c r="O18" s="2239"/>
      <c r="P18" s="2239"/>
      <c r="Q18" s="2240"/>
      <c r="R18" s="2240"/>
      <c r="S18" s="2239"/>
      <c r="T18" s="2239"/>
      <c r="U18" s="2239"/>
      <c r="V18" s="2239"/>
      <c r="W18" s="2239"/>
      <c r="X18" s="2240"/>
      <c r="Y18" s="2240"/>
      <c r="Z18" s="2239"/>
      <c r="AA18" s="2239"/>
      <c r="AB18" s="2239"/>
      <c r="AC18" s="2239"/>
      <c r="AD18" s="2239"/>
      <c r="AE18" s="2240"/>
      <c r="AF18" s="2240"/>
      <c r="AG18" s="2239"/>
      <c r="AH18" s="2239"/>
      <c r="AI18" s="2239"/>
      <c r="AJ18" s="2239"/>
      <c r="AK18" s="2239"/>
      <c r="AL18" s="2240"/>
      <c r="AM18" s="2240"/>
      <c r="AN18" s="2239"/>
      <c r="AO18" s="2239"/>
      <c r="AP18" s="2239"/>
      <c r="AQ18" s="2239"/>
      <c r="AR18" s="2239"/>
      <c r="AS18" s="2240"/>
      <c r="AT18" s="2240"/>
      <c r="AU18" s="2239"/>
      <c r="AV18" s="2239"/>
      <c r="AW18" s="2239"/>
      <c r="AX18" s="2239"/>
      <c r="AY18" s="2239"/>
      <c r="AZ18" s="2240"/>
      <c r="BA18" s="2240"/>
      <c r="BB18" s="2239"/>
      <c r="BC18" s="2239"/>
      <c r="BD18" s="2239"/>
      <c r="BE18" s="2239"/>
      <c r="BF18" s="2239"/>
      <c r="BG18" s="2240"/>
      <c r="BH18" s="2240"/>
      <c r="BI18" s="2239"/>
      <c r="BJ18" s="2239"/>
      <c r="BK18" s="2239"/>
      <c r="BL18" s="2239"/>
      <c r="BM18" s="2239"/>
      <c r="BN18" s="2240"/>
      <c r="BO18" s="2240"/>
      <c r="BP18" s="2239"/>
      <c r="BQ18" s="2239"/>
      <c r="BR18" s="2239"/>
      <c r="BS18" s="2239"/>
      <c r="BT18" s="2239"/>
      <c r="BU18" s="2240"/>
      <c r="BV18" s="2240"/>
      <c r="BW18" s="2239"/>
      <c r="BX18" s="2239"/>
      <c r="BY18" s="2239"/>
      <c r="BZ18" s="2239"/>
      <c r="CA18" s="2239"/>
      <c r="CB18" s="2240"/>
      <c r="CC18" s="2240"/>
      <c r="CD18" s="2239"/>
      <c r="CE18" s="2239"/>
      <c r="CF18" s="2239"/>
      <c r="CG18" s="2239"/>
      <c r="CH18" s="2239"/>
      <c r="CI18" s="2240"/>
      <c r="CJ18" s="2240"/>
      <c r="CK18" s="2239"/>
      <c r="CL18" s="2239"/>
      <c r="CM18" s="2239"/>
      <c r="CN18" s="2239"/>
      <c r="CO18" s="2239"/>
      <c r="CP18" s="2240"/>
      <c r="CQ18" s="2240"/>
      <c r="CR18" s="2239"/>
      <c r="CS18" s="2239"/>
      <c r="CT18" s="2239"/>
      <c r="CU18" s="2239"/>
      <c r="CV18" s="2239"/>
      <c r="CW18" s="2240"/>
      <c r="CX18" s="2240"/>
    </row>
    <row r="19" spans="1:102" ht="12.75" customHeight="1">
      <c r="A19" s="2231"/>
      <c r="B19" s="3424" t="s">
        <v>2027</v>
      </c>
      <c r="C19" s="2268" t="s">
        <v>2023</v>
      </c>
      <c r="D19" s="2239"/>
      <c r="E19" s="2239"/>
      <c r="F19" s="2239"/>
      <c r="G19" s="2239"/>
      <c r="H19" s="2239"/>
      <c r="I19" s="2239"/>
      <c r="J19" s="2240"/>
      <c r="K19" s="2240"/>
      <c r="L19" s="2239"/>
      <c r="M19" s="2239"/>
      <c r="N19" s="2239"/>
      <c r="O19" s="2239"/>
      <c r="P19" s="2239"/>
      <c r="Q19" s="2240"/>
      <c r="R19" s="2240"/>
      <c r="S19" s="2239"/>
      <c r="T19" s="2239"/>
      <c r="U19" s="2239"/>
      <c r="V19" s="2239"/>
      <c r="W19" s="2239"/>
      <c r="X19" s="2240"/>
      <c r="Y19" s="2240"/>
      <c r="Z19" s="2239"/>
      <c r="AA19" s="2239"/>
      <c r="AB19" s="2239"/>
      <c r="AC19" s="2239"/>
      <c r="AD19" s="2239"/>
      <c r="AE19" s="2240"/>
      <c r="AF19" s="2240"/>
      <c r="AG19" s="2239"/>
      <c r="AH19" s="2239"/>
      <c r="AI19" s="2239"/>
      <c r="AJ19" s="2239"/>
      <c r="AK19" s="2239"/>
      <c r="AL19" s="2240"/>
      <c r="AM19" s="2240"/>
      <c r="AN19" s="2239"/>
      <c r="AO19" s="2239"/>
      <c r="AP19" s="2239"/>
      <c r="AQ19" s="2239"/>
      <c r="AR19" s="2239"/>
      <c r="AS19" s="2240"/>
      <c r="AT19" s="2240"/>
      <c r="AU19" s="2239"/>
      <c r="AV19" s="2239"/>
      <c r="AW19" s="2239"/>
      <c r="AX19" s="2239"/>
      <c r="AY19" s="2239"/>
      <c r="AZ19" s="2240"/>
      <c r="BA19" s="2240"/>
      <c r="BB19" s="2239"/>
      <c r="BC19" s="2239"/>
      <c r="BD19" s="2239"/>
      <c r="BE19" s="2239"/>
      <c r="BF19" s="2239"/>
      <c r="BG19" s="2240"/>
      <c r="BH19" s="2240"/>
      <c r="BI19" s="2239"/>
      <c r="BJ19" s="2239"/>
      <c r="BK19" s="2239"/>
      <c r="BL19" s="2239"/>
      <c r="BM19" s="2239"/>
      <c r="BN19" s="2240"/>
      <c r="BO19" s="2240"/>
      <c r="BP19" s="2239"/>
      <c r="BQ19" s="2239"/>
      <c r="BR19" s="2239"/>
      <c r="BS19" s="2239"/>
      <c r="BT19" s="2239"/>
      <c r="BU19" s="2240"/>
      <c r="BV19" s="2240"/>
      <c r="BW19" s="2239"/>
      <c r="BX19" s="2239"/>
      <c r="BY19" s="2239"/>
      <c r="BZ19" s="2239"/>
      <c r="CA19" s="2239"/>
      <c r="CB19" s="2240"/>
      <c r="CC19" s="2240"/>
      <c r="CD19" s="2239"/>
      <c r="CE19" s="2239"/>
      <c r="CF19" s="2239"/>
      <c r="CG19" s="2239"/>
      <c r="CH19" s="2239"/>
      <c r="CI19" s="2240"/>
      <c r="CJ19" s="2240"/>
      <c r="CK19" s="2239"/>
      <c r="CL19" s="2239"/>
      <c r="CM19" s="2239"/>
      <c r="CN19" s="2239"/>
      <c r="CO19" s="2239"/>
      <c r="CP19" s="2240"/>
      <c r="CQ19" s="2240"/>
      <c r="CR19" s="2239"/>
      <c r="CS19" s="2239"/>
      <c r="CT19" s="2239"/>
      <c r="CU19" s="2239"/>
      <c r="CV19" s="2239"/>
      <c r="CW19" s="2240"/>
      <c r="CX19" s="2240"/>
    </row>
    <row r="20" spans="1:102" ht="12.75" customHeight="1">
      <c r="A20" s="2231"/>
      <c r="B20" s="3423" t="s">
        <v>2245</v>
      </c>
      <c r="C20" s="2268" t="s">
        <v>2023</v>
      </c>
      <c r="D20" s="2239"/>
      <c r="E20" s="2239"/>
      <c r="F20" s="2239"/>
      <c r="G20" s="2239"/>
      <c r="H20" s="2239"/>
      <c r="I20" s="2239"/>
      <c r="J20" s="2240"/>
      <c r="K20" s="2240"/>
      <c r="L20" s="2239"/>
      <c r="M20" s="2239"/>
      <c r="N20" s="2239"/>
      <c r="O20" s="2239"/>
      <c r="P20" s="2239"/>
      <c r="Q20" s="2240"/>
      <c r="R20" s="2240"/>
      <c r="S20" s="2239"/>
      <c r="T20" s="2239"/>
      <c r="U20" s="2239"/>
      <c r="V20" s="2239"/>
      <c r="W20" s="2239"/>
      <c r="X20" s="2240"/>
      <c r="Y20" s="2240"/>
      <c r="Z20" s="2239"/>
      <c r="AA20" s="2239"/>
      <c r="AB20" s="2239"/>
      <c r="AC20" s="2239"/>
      <c r="AD20" s="2239"/>
      <c r="AE20" s="2240"/>
      <c r="AF20" s="2240"/>
      <c r="AG20" s="2239"/>
      <c r="AH20" s="2239"/>
      <c r="AI20" s="2239"/>
      <c r="AJ20" s="2239"/>
      <c r="AK20" s="2239"/>
      <c r="AL20" s="2240"/>
      <c r="AM20" s="2240"/>
      <c r="AN20" s="2239"/>
      <c r="AO20" s="2239"/>
      <c r="AP20" s="2239"/>
      <c r="AQ20" s="2239"/>
      <c r="AR20" s="2239"/>
      <c r="AS20" s="2240"/>
      <c r="AT20" s="2240"/>
      <c r="AU20" s="2239"/>
      <c r="AV20" s="2239"/>
      <c r="AW20" s="2239"/>
      <c r="AX20" s="2239"/>
      <c r="AY20" s="2239"/>
      <c r="AZ20" s="2240"/>
      <c r="BA20" s="2240"/>
      <c r="BB20" s="2239"/>
      <c r="BC20" s="2239"/>
      <c r="BD20" s="2239"/>
      <c r="BE20" s="2239"/>
      <c r="BF20" s="2239"/>
      <c r="BG20" s="2240"/>
      <c r="BH20" s="2240"/>
      <c r="BI20" s="2239"/>
      <c r="BJ20" s="2239"/>
      <c r="BK20" s="2239"/>
      <c r="BL20" s="2239"/>
      <c r="BM20" s="2239"/>
      <c r="BN20" s="2240"/>
      <c r="BO20" s="2240"/>
      <c r="BP20" s="2239"/>
      <c r="BQ20" s="2239"/>
      <c r="BR20" s="2239"/>
      <c r="BS20" s="2239"/>
      <c r="BT20" s="2239"/>
      <c r="BU20" s="2240"/>
      <c r="BV20" s="2240"/>
      <c r="BW20" s="2239"/>
      <c r="BX20" s="2239"/>
      <c r="BY20" s="2239"/>
      <c r="BZ20" s="2239"/>
      <c r="CA20" s="2239"/>
      <c r="CB20" s="2240"/>
      <c r="CC20" s="2240"/>
      <c r="CD20" s="2239"/>
      <c r="CE20" s="2239"/>
      <c r="CF20" s="2239"/>
      <c r="CG20" s="2239"/>
      <c r="CH20" s="2239"/>
      <c r="CI20" s="2240"/>
      <c r="CJ20" s="2240"/>
      <c r="CK20" s="2239"/>
      <c r="CL20" s="2239"/>
      <c r="CM20" s="2239"/>
      <c r="CN20" s="2239"/>
      <c r="CO20" s="2239"/>
      <c r="CP20" s="2240"/>
      <c r="CQ20" s="2240"/>
      <c r="CR20" s="2239"/>
      <c r="CS20" s="2239"/>
      <c r="CT20" s="2239"/>
      <c r="CU20" s="2239"/>
      <c r="CV20" s="2239"/>
      <c r="CW20" s="2240"/>
      <c r="CX20" s="2240"/>
    </row>
    <row r="21" spans="1:102" ht="12.75" customHeight="1">
      <c r="A21" s="2231"/>
      <c r="B21" s="3424" t="s">
        <v>2028</v>
      </c>
      <c r="C21" s="2268" t="s">
        <v>2023</v>
      </c>
      <c r="D21" s="2239"/>
      <c r="E21" s="2239"/>
      <c r="F21" s="2239"/>
      <c r="G21" s="2239"/>
      <c r="H21" s="2239"/>
      <c r="I21" s="2239"/>
      <c r="J21" s="2240"/>
      <c r="K21" s="2240"/>
      <c r="L21" s="2239"/>
      <c r="M21" s="2239"/>
      <c r="N21" s="2239"/>
      <c r="O21" s="2239"/>
      <c r="P21" s="2239"/>
      <c r="Q21" s="2240"/>
      <c r="R21" s="2240"/>
      <c r="S21" s="2239"/>
      <c r="T21" s="2239"/>
      <c r="U21" s="2239"/>
      <c r="V21" s="2239"/>
      <c r="W21" s="2239"/>
      <c r="X21" s="2240"/>
      <c r="Y21" s="2240"/>
      <c r="Z21" s="2239"/>
      <c r="AA21" s="2239"/>
      <c r="AB21" s="2239"/>
      <c r="AC21" s="2239"/>
      <c r="AD21" s="2239"/>
      <c r="AE21" s="2240"/>
      <c r="AF21" s="2240"/>
      <c r="AG21" s="2239"/>
      <c r="AH21" s="2239"/>
      <c r="AI21" s="2239"/>
      <c r="AJ21" s="2239"/>
      <c r="AK21" s="2239"/>
      <c r="AL21" s="2240"/>
      <c r="AM21" s="2240"/>
      <c r="AN21" s="2239"/>
      <c r="AO21" s="2239"/>
      <c r="AP21" s="2239"/>
      <c r="AQ21" s="2239"/>
      <c r="AR21" s="2239"/>
      <c r="AS21" s="2240"/>
      <c r="AT21" s="2240"/>
      <c r="AU21" s="2239"/>
      <c r="AV21" s="2239"/>
      <c r="AW21" s="2239"/>
      <c r="AX21" s="2239"/>
      <c r="AY21" s="2239"/>
      <c r="AZ21" s="2240"/>
      <c r="BA21" s="2240"/>
      <c r="BB21" s="2239"/>
      <c r="BC21" s="2239"/>
      <c r="BD21" s="2239"/>
      <c r="BE21" s="2239"/>
      <c r="BF21" s="2239"/>
      <c r="BG21" s="2240"/>
      <c r="BH21" s="2240"/>
      <c r="BI21" s="2239"/>
      <c r="BJ21" s="2239"/>
      <c r="BK21" s="2239"/>
      <c r="BL21" s="2239"/>
      <c r="BM21" s="2239"/>
      <c r="BN21" s="2240"/>
      <c r="BO21" s="2240"/>
      <c r="BP21" s="2239"/>
      <c r="BQ21" s="2239"/>
      <c r="BR21" s="2239"/>
      <c r="BS21" s="2239"/>
      <c r="BT21" s="2239"/>
      <c r="BU21" s="2240"/>
      <c r="BV21" s="2240"/>
      <c r="BW21" s="2239"/>
      <c r="BX21" s="2239"/>
      <c r="BY21" s="2239"/>
      <c r="BZ21" s="2239"/>
      <c r="CA21" s="2239"/>
      <c r="CB21" s="2240"/>
      <c r="CC21" s="2240"/>
      <c r="CD21" s="2239"/>
      <c r="CE21" s="2239"/>
      <c r="CF21" s="2239"/>
      <c r="CG21" s="2239"/>
      <c r="CH21" s="2239"/>
      <c r="CI21" s="2240"/>
      <c r="CJ21" s="2240"/>
      <c r="CK21" s="2239"/>
      <c r="CL21" s="2239"/>
      <c r="CM21" s="2239"/>
      <c r="CN21" s="2239"/>
      <c r="CO21" s="2239"/>
      <c r="CP21" s="2240"/>
      <c r="CQ21" s="2240"/>
      <c r="CR21" s="2239"/>
      <c r="CS21" s="2239"/>
      <c r="CT21" s="2239"/>
      <c r="CU21" s="2239"/>
      <c r="CV21" s="2239"/>
      <c r="CW21" s="2240"/>
      <c r="CX21" s="2240"/>
    </row>
    <row r="22" spans="1:102" ht="12.75" customHeight="1">
      <c r="A22" s="2231"/>
      <c r="B22" s="3423" t="s">
        <v>2029</v>
      </c>
      <c r="C22" s="2268" t="s">
        <v>2023</v>
      </c>
      <c r="D22" s="2239"/>
      <c r="E22" s="2239"/>
      <c r="F22" s="2239"/>
      <c r="G22" s="2239"/>
      <c r="H22" s="2239"/>
      <c r="I22" s="2239"/>
      <c r="J22" s="2240"/>
      <c r="K22" s="2240"/>
      <c r="L22" s="2239"/>
      <c r="M22" s="2239"/>
      <c r="N22" s="2239"/>
      <c r="O22" s="2239"/>
      <c r="P22" s="2239"/>
      <c r="Q22" s="2240"/>
      <c r="R22" s="2240"/>
      <c r="S22" s="2239"/>
      <c r="T22" s="2239"/>
      <c r="U22" s="2239"/>
      <c r="V22" s="2239"/>
      <c r="W22" s="2239"/>
      <c r="X22" s="2240"/>
      <c r="Y22" s="2240"/>
      <c r="Z22" s="2239"/>
      <c r="AA22" s="2239"/>
      <c r="AB22" s="2239"/>
      <c r="AC22" s="2239"/>
      <c r="AD22" s="2239"/>
      <c r="AE22" s="2240"/>
      <c r="AF22" s="2240"/>
      <c r="AG22" s="2239"/>
      <c r="AH22" s="2239"/>
      <c r="AI22" s="2239"/>
      <c r="AJ22" s="2239"/>
      <c r="AK22" s="2239"/>
      <c r="AL22" s="2240"/>
      <c r="AM22" s="2240"/>
      <c r="AN22" s="2239"/>
      <c r="AO22" s="2239"/>
      <c r="AP22" s="2239"/>
      <c r="AQ22" s="2239"/>
      <c r="AR22" s="2239"/>
      <c r="AS22" s="2240"/>
      <c r="AT22" s="2240"/>
      <c r="AU22" s="2239"/>
      <c r="AV22" s="2239"/>
      <c r="AW22" s="2239"/>
      <c r="AX22" s="2239"/>
      <c r="AY22" s="2239"/>
      <c r="AZ22" s="2240"/>
      <c r="BA22" s="2240"/>
      <c r="BB22" s="2239"/>
      <c r="BC22" s="2239"/>
      <c r="BD22" s="2239"/>
      <c r="BE22" s="2239"/>
      <c r="BF22" s="2239"/>
      <c r="BG22" s="2240"/>
      <c r="BH22" s="2240"/>
      <c r="BI22" s="2239"/>
      <c r="BJ22" s="2239"/>
      <c r="BK22" s="2239"/>
      <c r="BL22" s="2239"/>
      <c r="BM22" s="2239"/>
      <c r="BN22" s="2240"/>
      <c r="BO22" s="2240"/>
      <c r="BP22" s="2239"/>
      <c r="BQ22" s="2239"/>
      <c r="BR22" s="2239"/>
      <c r="BS22" s="2239"/>
      <c r="BT22" s="2239"/>
      <c r="BU22" s="2240"/>
      <c r="BV22" s="2240"/>
      <c r="BW22" s="2239"/>
      <c r="BX22" s="2239"/>
      <c r="BY22" s="2239"/>
      <c r="BZ22" s="2239"/>
      <c r="CA22" s="2239"/>
      <c r="CB22" s="2240"/>
      <c r="CC22" s="2240"/>
      <c r="CD22" s="2239"/>
      <c r="CE22" s="2239"/>
      <c r="CF22" s="2239"/>
      <c r="CG22" s="2239"/>
      <c r="CH22" s="2239"/>
      <c r="CI22" s="2240"/>
      <c r="CJ22" s="2240"/>
      <c r="CK22" s="2239"/>
      <c r="CL22" s="2239"/>
      <c r="CM22" s="2239"/>
      <c r="CN22" s="2239"/>
      <c r="CO22" s="2239"/>
      <c r="CP22" s="2240"/>
      <c r="CQ22" s="2240"/>
      <c r="CR22" s="2239"/>
      <c r="CS22" s="2239"/>
      <c r="CT22" s="2239"/>
      <c r="CU22" s="2239"/>
      <c r="CV22" s="2239"/>
      <c r="CW22" s="2240"/>
      <c r="CX22" s="2240"/>
    </row>
    <row r="23" spans="1:102" ht="12.75" customHeight="1">
      <c r="A23" s="2231"/>
      <c r="B23" s="3423" t="s">
        <v>1923</v>
      </c>
      <c r="C23" s="2268" t="s">
        <v>2023</v>
      </c>
      <c r="D23" s="2239"/>
      <c r="E23" s="2239"/>
      <c r="F23" s="2239"/>
      <c r="G23" s="2239"/>
      <c r="H23" s="2239"/>
      <c r="I23" s="2239"/>
      <c r="J23" s="2240"/>
      <c r="K23" s="2240"/>
      <c r="L23" s="2239"/>
      <c r="M23" s="2239"/>
      <c r="N23" s="2239"/>
      <c r="O23" s="2239"/>
      <c r="P23" s="2239"/>
      <c r="Q23" s="2240"/>
      <c r="R23" s="2240"/>
      <c r="S23" s="2239"/>
      <c r="T23" s="2239"/>
      <c r="U23" s="2239"/>
      <c r="V23" s="2239"/>
      <c r="W23" s="2239"/>
      <c r="X23" s="2240"/>
      <c r="Y23" s="2240"/>
      <c r="Z23" s="2239"/>
      <c r="AA23" s="2239"/>
      <c r="AB23" s="2239"/>
      <c r="AC23" s="2239"/>
      <c r="AD23" s="2239"/>
      <c r="AE23" s="2240"/>
      <c r="AF23" s="2240"/>
      <c r="AG23" s="2239"/>
      <c r="AH23" s="2239"/>
      <c r="AI23" s="2239"/>
      <c r="AJ23" s="2239"/>
      <c r="AK23" s="2239"/>
      <c r="AL23" s="2240"/>
      <c r="AM23" s="2240"/>
      <c r="AN23" s="2239"/>
      <c r="AO23" s="2239"/>
      <c r="AP23" s="2239"/>
      <c r="AQ23" s="2239"/>
      <c r="AR23" s="2239"/>
      <c r="AS23" s="2240"/>
      <c r="AT23" s="2240"/>
      <c r="AU23" s="2239"/>
      <c r="AV23" s="2239"/>
      <c r="AW23" s="2239"/>
      <c r="AX23" s="2239"/>
      <c r="AY23" s="2239"/>
      <c r="AZ23" s="2240"/>
      <c r="BA23" s="2240"/>
      <c r="BB23" s="2239"/>
      <c r="BC23" s="2239"/>
      <c r="BD23" s="2239"/>
      <c r="BE23" s="2239"/>
      <c r="BF23" s="2239"/>
      <c r="BG23" s="2240"/>
      <c r="BH23" s="2240"/>
      <c r="BI23" s="2239"/>
      <c r="BJ23" s="2239"/>
      <c r="BK23" s="2239"/>
      <c r="BL23" s="2239"/>
      <c r="BM23" s="2239"/>
      <c r="BN23" s="2240"/>
      <c r="BO23" s="2240"/>
      <c r="BP23" s="2239"/>
      <c r="BQ23" s="2239"/>
      <c r="BR23" s="2239"/>
      <c r="BS23" s="2239"/>
      <c r="BT23" s="2239"/>
      <c r="BU23" s="2240"/>
      <c r="BV23" s="2240"/>
      <c r="BW23" s="2239"/>
      <c r="BX23" s="2239"/>
      <c r="BY23" s="2239"/>
      <c r="BZ23" s="2239"/>
      <c r="CA23" s="2239"/>
      <c r="CB23" s="2240"/>
      <c r="CC23" s="2240"/>
      <c r="CD23" s="2239"/>
      <c r="CE23" s="2239"/>
      <c r="CF23" s="2239"/>
      <c r="CG23" s="2239"/>
      <c r="CH23" s="2239"/>
      <c r="CI23" s="2240"/>
      <c r="CJ23" s="2240"/>
      <c r="CK23" s="2239"/>
      <c r="CL23" s="2239"/>
      <c r="CM23" s="2239"/>
      <c r="CN23" s="2239"/>
      <c r="CO23" s="2239"/>
      <c r="CP23" s="2240"/>
      <c r="CQ23" s="2240"/>
      <c r="CR23" s="2239"/>
      <c r="CS23" s="2239"/>
      <c r="CT23" s="2239"/>
      <c r="CU23" s="2239"/>
      <c r="CV23" s="2239"/>
      <c r="CW23" s="2240"/>
      <c r="CX23" s="2240"/>
    </row>
    <row r="24" spans="1:102" ht="12.75" customHeight="1">
      <c r="A24" s="2231"/>
      <c r="B24" s="3423" t="s">
        <v>2030</v>
      </c>
      <c r="C24" s="2268" t="s">
        <v>2023</v>
      </c>
      <c r="D24" s="2239"/>
      <c r="E24" s="2239"/>
      <c r="F24" s="2239"/>
      <c r="G24" s="2239"/>
      <c r="H24" s="2239"/>
      <c r="I24" s="2239"/>
      <c r="J24" s="2240"/>
      <c r="K24" s="2240"/>
      <c r="L24" s="2239"/>
      <c r="M24" s="2239"/>
      <c r="N24" s="2239"/>
      <c r="O24" s="2239"/>
      <c r="P24" s="2239"/>
      <c r="Q24" s="2240"/>
      <c r="R24" s="2240"/>
      <c r="S24" s="2239"/>
      <c r="T24" s="2239"/>
      <c r="U24" s="2239"/>
      <c r="V24" s="2239"/>
      <c r="W24" s="2239"/>
      <c r="X24" s="2240"/>
      <c r="Y24" s="2240"/>
      <c r="Z24" s="2239"/>
      <c r="AA24" s="2239"/>
      <c r="AB24" s="2239"/>
      <c r="AC24" s="2239"/>
      <c r="AD24" s="2239"/>
      <c r="AE24" s="2240"/>
      <c r="AF24" s="2240"/>
      <c r="AG24" s="2239"/>
      <c r="AH24" s="2239"/>
      <c r="AI24" s="2239"/>
      <c r="AJ24" s="2239"/>
      <c r="AK24" s="2239"/>
      <c r="AL24" s="2240"/>
      <c r="AM24" s="2240"/>
      <c r="AN24" s="2239"/>
      <c r="AO24" s="2239"/>
      <c r="AP24" s="2239"/>
      <c r="AQ24" s="2239"/>
      <c r="AR24" s="2239"/>
      <c r="AS24" s="2240"/>
      <c r="AT24" s="2240"/>
      <c r="AU24" s="2239"/>
      <c r="AV24" s="2239"/>
      <c r="AW24" s="2239"/>
      <c r="AX24" s="2239"/>
      <c r="AY24" s="2239"/>
      <c r="AZ24" s="2240"/>
      <c r="BA24" s="2240"/>
      <c r="BB24" s="2239"/>
      <c r="BC24" s="2239"/>
      <c r="BD24" s="2239"/>
      <c r="BE24" s="2239"/>
      <c r="BF24" s="2239"/>
      <c r="BG24" s="2240"/>
      <c r="BH24" s="2240"/>
      <c r="BI24" s="2239"/>
      <c r="BJ24" s="2239"/>
      <c r="BK24" s="2239"/>
      <c r="BL24" s="2239"/>
      <c r="BM24" s="2239"/>
      <c r="BN24" s="2240"/>
      <c r="BO24" s="2240"/>
      <c r="BP24" s="2239"/>
      <c r="BQ24" s="2239"/>
      <c r="BR24" s="2239"/>
      <c r="BS24" s="2239"/>
      <c r="BT24" s="2239"/>
      <c r="BU24" s="2240"/>
      <c r="BV24" s="2240"/>
      <c r="BW24" s="2239"/>
      <c r="BX24" s="2239"/>
      <c r="BY24" s="2239"/>
      <c r="BZ24" s="2239"/>
      <c r="CA24" s="2239"/>
      <c r="CB24" s="2240"/>
      <c r="CC24" s="2240"/>
      <c r="CD24" s="2239"/>
      <c r="CE24" s="2239"/>
      <c r="CF24" s="2239"/>
      <c r="CG24" s="2239"/>
      <c r="CH24" s="2239"/>
      <c r="CI24" s="2240"/>
      <c r="CJ24" s="2240"/>
      <c r="CK24" s="2239"/>
      <c r="CL24" s="2239"/>
      <c r="CM24" s="2239"/>
      <c r="CN24" s="2239"/>
      <c r="CO24" s="2239"/>
      <c r="CP24" s="2240"/>
      <c r="CQ24" s="2240"/>
      <c r="CR24" s="2239"/>
      <c r="CS24" s="2239"/>
      <c r="CT24" s="2239"/>
      <c r="CU24" s="2239"/>
      <c r="CV24" s="2239"/>
      <c r="CW24" s="2240"/>
      <c r="CX24" s="2240"/>
    </row>
    <row r="25" spans="1:102" ht="12.75" customHeight="1">
      <c r="A25" s="2231"/>
      <c r="B25" s="3423" t="s">
        <v>2034</v>
      </c>
      <c r="C25" s="2268" t="s">
        <v>2023</v>
      </c>
      <c r="D25" s="2239"/>
      <c r="E25" s="2239"/>
      <c r="F25" s="2239"/>
      <c r="G25" s="2239"/>
      <c r="H25" s="2239"/>
      <c r="I25" s="2239"/>
      <c r="J25" s="2240"/>
      <c r="K25" s="2240"/>
      <c r="L25" s="2239"/>
      <c r="M25" s="2239"/>
      <c r="N25" s="2239"/>
      <c r="O25" s="2239"/>
      <c r="P25" s="2239"/>
      <c r="Q25" s="2240"/>
      <c r="R25" s="2240"/>
      <c r="S25" s="2239"/>
      <c r="T25" s="2239"/>
      <c r="U25" s="2239"/>
      <c r="V25" s="2239"/>
      <c r="W25" s="2239"/>
      <c r="X25" s="2240"/>
      <c r="Y25" s="2240"/>
      <c r="Z25" s="2239"/>
      <c r="AA25" s="2239"/>
      <c r="AB25" s="2239"/>
      <c r="AC25" s="2239"/>
      <c r="AD25" s="2239"/>
      <c r="AE25" s="2240"/>
      <c r="AF25" s="2240"/>
      <c r="AG25" s="2239"/>
      <c r="AH25" s="2239"/>
      <c r="AI25" s="2239"/>
      <c r="AJ25" s="2239"/>
      <c r="AK25" s="2239"/>
      <c r="AL25" s="2240"/>
      <c r="AM25" s="2240"/>
      <c r="AN25" s="2239"/>
      <c r="AO25" s="2239"/>
      <c r="AP25" s="2239"/>
      <c r="AQ25" s="2239"/>
      <c r="AR25" s="2239"/>
      <c r="AS25" s="2240"/>
      <c r="AT25" s="2240"/>
      <c r="AU25" s="2239"/>
      <c r="AV25" s="2239"/>
      <c r="AW25" s="2239"/>
      <c r="AX25" s="2239"/>
      <c r="AY25" s="2239"/>
      <c r="AZ25" s="2240"/>
      <c r="BA25" s="2240"/>
      <c r="BB25" s="2239"/>
      <c r="BC25" s="2239"/>
      <c r="BD25" s="2239"/>
      <c r="BE25" s="2239"/>
      <c r="BF25" s="2239"/>
      <c r="BG25" s="2240"/>
      <c r="BH25" s="2240"/>
      <c r="BI25" s="2239"/>
      <c r="BJ25" s="2239"/>
      <c r="BK25" s="2239"/>
      <c r="BL25" s="2239"/>
      <c r="BM25" s="2239"/>
      <c r="BN25" s="2240"/>
      <c r="BO25" s="2240"/>
      <c r="BP25" s="2239"/>
      <c r="BQ25" s="2239"/>
      <c r="BR25" s="2239"/>
      <c r="BS25" s="2239"/>
      <c r="BT25" s="2239"/>
      <c r="BU25" s="2240"/>
      <c r="BV25" s="2240"/>
      <c r="BW25" s="2239"/>
      <c r="BX25" s="2239"/>
      <c r="BY25" s="2239"/>
      <c r="BZ25" s="2239"/>
      <c r="CA25" s="2239"/>
      <c r="CB25" s="2240"/>
      <c r="CC25" s="2240"/>
      <c r="CD25" s="2239"/>
      <c r="CE25" s="2239"/>
      <c r="CF25" s="2239"/>
      <c r="CG25" s="2239"/>
      <c r="CH25" s="2239"/>
      <c r="CI25" s="2240"/>
      <c r="CJ25" s="2240"/>
      <c r="CK25" s="2239"/>
      <c r="CL25" s="2239"/>
      <c r="CM25" s="2239"/>
      <c r="CN25" s="2239"/>
      <c r="CO25" s="2239"/>
      <c r="CP25" s="2240"/>
      <c r="CQ25" s="2240"/>
      <c r="CR25" s="2239"/>
      <c r="CS25" s="2239"/>
      <c r="CT25" s="2239"/>
      <c r="CU25" s="2239"/>
      <c r="CV25" s="2239"/>
      <c r="CW25" s="2240"/>
      <c r="CX25" s="2240"/>
    </row>
    <row r="26" spans="1:102" ht="12.75" customHeight="1">
      <c r="A26" s="2231"/>
      <c r="B26" s="3423" t="s">
        <v>2035</v>
      </c>
      <c r="C26" s="2268" t="s">
        <v>2023</v>
      </c>
      <c r="D26" s="2239"/>
      <c r="E26" s="2239"/>
      <c r="F26" s="2239"/>
      <c r="G26" s="2239"/>
      <c r="H26" s="2239"/>
      <c r="I26" s="2239"/>
      <c r="J26" s="2240"/>
      <c r="K26" s="2240"/>
      <c r="L26" s="2239"/>
      <c r="M26" s="2239"/>
      <c r="N26" s="2239"/>
      <c r="O26" s="2239"/>
      <c r="P26" s="2239"/>
      <c r="Q26" s="2240"/>
      <c r="R26" s="2240"/>
      <c r="S26" s="2239"/>
      <c r="T26" s="2239"/>
      <c r="U26" s="2239"/>
      <c r="V26" s="2239"/>
      <c r="W26" s="2239"/>
      <c r="X26" s="2240"/>
      <c r="Y26" s="2240"/>
      <c r="Z26" s="2239"/>
      <c r="AA26" s="2239"/>
      <c r="AB26" s="2239"/>
      <c r="AC26" s="2239"/>
      <c r="AD26" s="2239"/>
      <c r="AE26" s="2240"/>
      <c r="AF26" s="2240"/>
      <c r="AG26" s="2239"/>
      <c r="AH26" s="2239"/>
      <c r="AI26" s="2239"/>
      <c r="AJ26" s="2239"/>
      <c r="AK26" s="2239"/>
      <c r="AL26" s="2240"/>
      <c r="AM26" s="2240"/>
      <c r="AN26" s="2239"/>
      <c r="AO26" s="2239"/>
      <c r="AP26" s="2239"/>
      <c r="AQ26" s="2239"/>
      <c r="AR26" s="2239"/>
      <c r="AS26" s="2240"/>
      <c r="AT26" s="2240"/>
      <c r="AU26" s="2239"/>
      <c r="AV26" s="2239"/>
      <c r="AW26" s="2239"/>
      <c r="AX26" s="2239"/>
      <c r="AY26" s="2239"/>
      <c r="AZ26" s="2240"/>
      <c r="BA26" s="2240"/>
      <c r="BB26" s="2239"/>
      <c r="BC26" s="2239"/>
      <c r="BD26" s="2239"/>
      <c r="BE26" s="2239"/>
      <c r="BF26" s="2239"/>
      <c r="BG26" s="2240"/>
      <c r="BH26" s="2240"/>
      <c r="BI26" s="2239"/>
      <c r="BJ26" s="2239"/>
      <c r="BK26" s="2239"/>
      <c r="BL26" s="2239"/>
      <c r="BM26" s="2239"/>
      <c r="BN26" s="2240"/>
      <c r="BO26" s="2240"/>
      <c r="BP26" s="2239"/>
      <c r="BQ26" s="2239"/>
      <c r="BR26" s="2239"/>
      <c r="BS26" s="2239"/>
      <c r="BT26" s="2239"/>
      <c r="BU26" s="2240"/>
      <c r="BV26" s="2240"/>
      <c r="BW26" s="2239"/>
      <c r="BX26" s="2239"/>
      <c r="BY26" s="2239"/>
      <c r="BZ26" s="2239"/>
      <c r="CA26" s="2239"/>
      <c r="CB26" s="2240"/>
      <c r="CC26" s="2240"/>
      <c r="CD26" s="2239"/>
      <c r="CE26" s="2239"/>
      <c r="CF26" s="2239"/>
      <c r="CG26" s="2239"/>
      <c r="CH26" s="2239"/>
      <c r="CI26" s="2240"/>
      <c r="CJ26" s="2240"/>
      <c r="CK26" s="2239"/>
      <c r="CL26" s="2239"/>
      <c r="CM26" s="2239"/>
      <c r="CN26" s="2239"/>
      <c r="CO26" s="2239"/>
      <c r="CP26" s="2240"/>
      <c r="CQ26" s="2240"/>
      <c r="CR26" s="2239"/>
      <c r="CS26" s="2239"/>
      <c r="CT26" s="2239"/>
      <c r="CU26" s="2239"/>
      <c r="CV26" s="2239"/>
      <c r="CW26" s="2240"/>
      <c r="CX26" s="2240"/>
    </row>
    <row r="27" spans="1:102" ht="12.75" customHeight="1">
      <c r="A27" s="2231"/>
      <c r="B27" s="3424" t="s">
        <v>2036</v>
      </c>
      <c r="C27" s="2268" t="s">
        <v>2023</v>
      </c>
      <c r="D27" s="2239"/>
      <c r="E27" s="2239"/>
      <c r="F27" s="2239"/>
      <c r="G27" s="2239"/>
      <c r="H27" s="2239"/>
      <c r="I27" s="2239"/>
      <c r="J27" s="2240"/>
      <c r="K27" s="2240"/>
      <c r="L27" s="2239"/>
      <c r="M27" s="2239"/>
      <c r="N27" s="2239"/>
      <c r="O27" s="2239"/>
      <c r="P27" s="2239"/>
      <c r="Q27" s="2240"/>
      <c r="R27" s="2240"/>
      <c r="S27" s="2239"/>
      <c r="T27" s="2239"/>
      <c r="U27" s="2239"/>
      <c r="V27" s="2239"/>
      <c r="W27" s="2239"/>
      <c r="X27" s="2240"/>
      <c r="Y27" s="2240"/>
      <c r="Z27" s="2239"/>
      <c r="AA27" s="2239"/>
      <c r="AB27" s="2239"/>
      <c r="AC27" s="2239"/>
      <c r="AD27" s="2239"/>
      <c r="AE27" s="2240"/>
      <c r="AF27" s="2240"/>
      <c r="AG27" s="2239"/>
      <c r="AH27" s="2239"/>
      <c r="AI27" s="2239"/>
      <c r="AJ27" s="2239"/>
      <c r="AK27" s="2239"/>
      <c r="AL27" s="2240"/>
      <c r="AM27" s="2240"/>
      <c r="AN27" s="2239"/>
      <c r="AO27" s="2239"/>
      <c r="AP27" s="2239"/>
      <c r="AQ27" s="2239"/>
      <c r="AR27" s="2239"/>
      <c r="AS27" s="2240"/>
      <c r="AT27" s="2240"/>
      <c r="AU27" s="2239"/>
      <c r="AV27" s="2239"/>
      <c r="AW27" s="2239"/>
      <c r="AX27" s="2239"/>
      <c r="AY27" s="2239"/>
      <c r="AZ27" s="2240"/>
      <c r="BA27" s="2240"/>
      <c r="BB27" s="2239"/>
      <c r="BC27" s="2239"/>
      <c r="BD27" s="2239"/>
      <c r="BE27" s="2239"/>
      <c r="BF27" s="2239"/>
      <c r="BG27" s="2240"/>
      <c r="BH27" s="2240"/>
      <c r="BI27" s="2239"/>
      <c r="BJ27" s="2239"/>
      <c r="BK27" s="2239"/>
      <c r="BL27" s="2239"/>
      <c r="BM27" s="2239"/>
      <c r="BN27" s="2240"/>
      <c r="BO27" s="2240"/>
      <c r="BP27" s="2239"/>
      <c r="BQ27" s="2239"/>
      <c r="BR27" s="2239"/>
      <c r="BS27" s="2239"/>
      <c r="BT27" s="2239"/>
      <c r="BU27" s="2240"/>
      <c r="BV27" s="2240"/>
      <c r="BW27" s="2239"/>
      <c r="BX27" s="2239"/>
      <c r="BY27" s="2239"/>
      <c r="BZ27" s="2239"/>
      <c r="CA27" s="2239"/>
      <c r="CB27" s="2240"/>
      <c r="CC27" s="2240"/>
      <c r="CD27" s="2239"/>
      <c r="CE27" s="2239"/>
      <c r="CF27" s="2239"/>
      <c r="CG27" s="2239"/>
      <c r="CH27" s="2239"/>
      <c r="CI27" s="2240"/>
      <c r="CJ27" s="2240"/>
      <c r="CK27" s="2239"/>
      <c r="CL27" s="2239"/>
      <c r="CM27" s="2239"/>
      <c r="CN27" s="2239"/>
      <c r="CO27" s="2239"/>
      <c r="CP27" s="2240"/>
      <c r="CQ27" s="2240"/>
      <c r="CR27" s="2239"/>
      <c r="CS27" s="2239"/>
      <c r="CT27" s="2239"/>
      <c r="CU27" s="2239"/>
      <c r="CV27" s="2239"/>
      <c r="CW27" s="2240"/>
      <c r="CX27" s="2240"/>
    </row>
    <row r="28" spans="1:102" ht="12.75" customHeight="1">
      <c r="A28" s="2231"/>
      <c r="B28" s="3424" t="s">
        <v>2037</v>
      </c>
      <c r="C28" s="2268" t="s">
        <v>2023</v>
      </c>
      <c r="D28" s="2239"/>
      <c r="E28" s="2239"/>
      <c r="F28" s="2239"/>
      <c r="G28" s="2239"/>
      <c r="H28" s="2239"/>
      <c r="I28" s="2239"/>
      <c r="J28" s="2240"/>
      <c r="K28" s="2240"/>
      <c r="L28" s="2239"/>
      <c r="M28" s="2239"/>
      <c r="N28" s="2239"/>
      <c r="O28" s="2239"/>
      <c r="P28" s="2239"/>
      <c r="Q28" s="2240"/>
      <c r="R28" s="2240"/>
      <c r="S28" s="2239"/>
      <c r="T28" s="2239"/>
      <c r="U28" s="2239"/>
      <c r="V28" s="2239"/>
      <c r="W28" s="2239"/>
      <c r="X28" s="2240"/>
      <c r="Y28" s="2240"/>
      <c r="Z28" s="2239"/>
      <c r="AA28" s="2239"/>
      <c r="AB28" s="2239"/>
      <c r="AC28" s="2239"/>
      <c r="AD28" s="2239"/>
      <c r="AE28" s="2240"/>
      <c r="AF28" s="2240"/>
      <c r="AG28" s="2239"/>
      <c r="AH28" s="2239"/>
      <c r="AI28" s="2239"/>
      <c r="AJ28" s="2239"/>
      <c r="AK28" s="2239"/>
      <c r="AL28" s="2240"/>
      <c r="AM28" s="2240"/>
      <c r="AN28" s="2239"/>
      <c r="AO28" s="2239"/>
      <c r="AP28" s="2239"/>
      <c r="AQ28" s="2239"/>
      <c r="AR28" s="2239"/>
      <c r="AS28" s="2240"/>
      <c r="AT28" s="2240"/>
      <c r="AU28" s="2239"/>
      <c r="AV28" s="2239"/>
      <c r="AW28" s="2239"/>
      <c r="AX28" s="2239"/>
      <c r="AY28" s="2239"/>
      <c r="AZ28" s="2240"/>
      <c r="BA28" s="2240"/>
      <c r="BB28" s="2239"/>
      <c r="BC28" s="2239"/>
      <c r="BD28" s="2239"/>
      <c r="BE28" s="2239"/>
      <c r="BF28" s="2239"/>
      <c r="BG28" s="2240"/>
      <c r="BH28" s="2240"/>
      <c r="BI28" s="2239"/>
      <c r="BJ28" s="2239"/>
      <c r="BK28" s="2239"/>
      <c r="BL28" s="2239"/>
      <c r="BM28" s="2239"/>
      <c r="BN28" s="2240"/>
      <c r="BO28" s="2240"/>
      <c r="BP28" s="2239"/>
      <c r="BQ28" s="2239"/>
      <c r="BR28" s="2239"/>
      <c r="BS28" s="2239"/>
      <c r="BT28" s="2239"/>
      <c r="BU28" s="2240"/>
      <c r="BV28" s="2240"/>
      <c r="BW28" s="2239"/>
      <c r="BX28" s="2239"/>
      <c r="BY28" s="2239"/>
      <c r="BZ28" s="2239"/>
      <c r="CA28" s="2239"/>
      <c r="CB28" s="2240"/>
      <c r="CC28" s="2240"/>
      <c r="CD28" s="2239"/>
      <c r="CE28" s="2239"/>
      <c r="CF28" s="2239"/>
      <c r="CG28" s="2239"/>
      <c r="CH28" s="2239"/>
      <c r="CI28" s="2240"/>
      <c r="CJ28" s="2240"/>
      <c r="CK28" s="2239"/>
      <c r="CL28" s="2239"/>
      <c r="CM28" s="2239"/>
      <c r="CN28" s="2239"/>
      <c r="CO28" s="2239"/>
      <c r="CP28" s="2240"/>
      <c r="CQ28" s="2240"/>
      <c r="CR28" s="2239"/>
      <c r="CS28" s="2239"/>
      <c r="CT28" s="2239"/>
      <c r="CU28" s="2239"/>
      <c r="CV28" s="2239"/>
      <c r="CW28" s="2240"/>
      <c r="CX28" s="2240"/>
    </row>
    <row r="29" spans="1:102" ht="12.75" customHeight="1">
      <c r="A29" s="2231"/>
      <c r="B29" s="2273"/>
      <c r="C29" s="2268"/>
      <c r="D29" s="2240"/>
      <c r="E29" s="2240"/>
      <c r="F29" s="2240"/>
      <c r="G29" s="2240"/>
      <c r="H29" s="2240"/>
      <c r="I29" s="2240"/>
      <c r="J29" s="2240"/>
      <c r="K29" s="2240"/>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c r="BP29" s="2240"/>
      <c r="BQ29" s="2240"/>
      <c r="BR29" s="2240"/>
      <c r="BS29" s="2240"/>
      <c r="BT29" s="2240"/>
      <c r="BU29" s="2240"/>
      <c r="BV29" s="2240"/>
      <c r="BW29" s="2240"/>
      <c r="BX29" s="2240"/>
      <c r="BY29" s="2240"/>
      <c r="BZ29" s="2240"/>
      <c r="CA29" s="2240"/>
      <c r="CB29" s="2240"/>
      <c r="CC29" s="2240"/>
      <c r="CD29" s="2240"/>
      <c r="CE29" s="2240"/>
      <c r="CF29" s="2240"/>
      <c r="CG29" s="2240"/>
      <c r="CH29" s="2240"/>
      <c r="CI29" s="2240"/>
      <c r="CJ29" s="2240"/>
      <c r="CK29" s="2240"/>
      <c r="CL29" s="2240"/>
      <c r="CM29" s="2240"/>
      <c r="CN29" s="2240"/>
      <c r="CO29" s="2240"/>
      <c r="CP29" s="2240"/>
      <c r="CQ29" s="2240"/>
      <c r="CR29" s="2240"/>
      <c r="CS29" s="2240"/>
      <c r="CT29" s="2240"/>
      <c r="CU29" s="2240"/>
      <c r="CV29" s="2240"/>
      <c r="CW29" s="2240"/>
      <c r="CX29" s="2240"/>
    </row>
    <row r="30" spans="1:102" ht="12.75" customHeight="1">
      <c r="A30" s="2231"/>
      <c r="B30" s="2273" t="s">
        <v>2041</v>
      </c>
      <c r="C30" s="2268"/>
      <c r="D30" s="2240"/>
      <c r="E30" s="2240"/>
      <c r="F30" s="2240"/>
      <c r="G30" s="2240"/>
      <c r="H30" s="2240"/>
      <c r="I30" s="2240"/>
      <c r="J30" s="2240"/>
      <c r="K30" s="2240"/>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c r="BP30" s="2240"/>
      <c r="BQ30" s="2240"/>
      <c r="BR30" s="2240"/>
      <c r="BS30" s="2240"/>
      <c r="BT30" s="2240"/>
      <c r="BU30" s="2240"/>
      <c r="BV30" s="2240"/>
      <c r="BW30" s="2240"/>
      <c r="BX30" s="2240"/>
      <c r="BY30" s="2240"/>
      <c r="BZ30" s="2240"/>
      <c r="CA30" s="2240"/>
      <c r="CB30" s="2240"/>
      <c r="CC30" s="2240"/>
      <c r="CD30" s="2240"/>
      <c r="CE30" s="2240"/>
      <c r="CF30" s="2240"/>
      <c r="CG30" s="2240"/>
      <c r="CH30" s="2240"/>
      <c r="CI30" s="2240"/>
      <c r="CJ30" s="2240"/>
      <c r="CK30" s="2240"/>
      <c r="CL30" s="2240"/>
      <c r="CM30" s="2240"/>
      <c r="CN30" s="2240"/>
      <c r="CO30" s="2240"/>
      <c r="CP30" s="2240"/>
      <c r="CQ30" s="2240"/>
      <c r="CR30" s="2240"/>
      <c r="CS30" s="2240"/>
      <c r="CT30" s="2240"/>
      <c r="CU30" s="2240"/>
      <c r="CV30" s="2240"/>
      <c r="CW30" s="2240"/>
      <c r="CX30" s="2240"/>
    </row>
    <row r="31" spans="1:102" ht="12.75" customHeight="1">
      <c r="A31" s="2231"/>
      <c r="B31" s="3424" t="s">
        <v>2246</v>
      </c>
      <c r="C31" s="2268" t="s">
        <v>2023</v>
      </c>
      <c r="D31" s="2239"/>
      <c r="E31" s="2239"/>
      <c r="F31" s="2239"/>
      <c r="G31" s="2239"/>
      <c r="H31" s="2239"/>
      <c r="I31" s="2239"/>
      <c r="J31" s="2240"/>
      <c r="K31" s="2240"/>
      <c r="L31" s="2239"/>
      <c r="M31" s="2239"/>
      <c r="N31" s="2239"/>
      <c r="O31" s="2239"/>
      <c r="P31" s="2239"/>
      <c r="Q31" s="2240"/>
      <c r="R31" s="2240"/>
      <c r="S31" s="2239"/>
      <c r="T31" s="2239"/>
      <c r="U31" s="2239"/>
      <c r="V31" s="2239"/>
      <c r="W31" s="2239"/>
      <c r="X31" s="2240"/>
      <c r="Y31" s="2240"/>
      <c r="Z31" s="2239"/>
      <c r="AA31" s="2239"/>
      <c r="AB31" s="2239"/>
      <c r="AC31" s="2239"/>
      <c r="AD31" s="2239"/>
      <c r="AE31" s="2240"/>
      <c r="AF31" s="2240"/>
      <c r="AG31" s="2239"/>
      <c r="AH31" s="2239"/>
      <c r="AI31" s="2239"/>
      <c r="AJ31" s="2239"/>
      <c r="AK31" s="2239"/>
      <c r="AL31" s="2240"/>
      <c r="AM31" s="2240"/>
      <c r="AN31" s="2239"/>
      <c r="AO31" s="2239"/>
      <c r="AP31" s="2239"/>
      <c r="AQ31" s="2239"/>
      <c r="AR31" s="2239"/>
      <c r="AS31" s="2240"/>
      <c r="AT31" s="2240"/>
      <c r="AU31" s="2239"/>
      <c r="AV31" s="2239"/>
      <c r="AW31" s="2239"/>
      <c r="AX31" s="2239"/>
      <c r="AY31" s="2239"/>
      <c r="AZ31" s="2240"/>
      <c r="BA31" s="2240"/>
      <c r="BB31" s="2239"/>
      <c r="BC31" s="2239"/>
      <c r="BD31" s="2239"/>
      <c r="BE31" s="2239"/>
      <c r="BF31" s="2239"/>
      <c r="BG31" s="2240"/>
      <c r="BH31" s="2240"/>
      <c r="BI31" s="2239"/>
      <c r="BJ31" s="2239"/>
      <c r="BK31" s="2239"/>
      <c r="BL31" s="2239"/>
      <c r="BM31" s="2239"/>
      <c r="BN31" s="2240"/>
      <c r="BO31" s="2240"/>
      <c r="BP31" s="2239"/>
      <c r="BQ31" s="2239"/>
      <c r="BR31" s="2239"/>
      <c r="BS31" s="2239"/>
      <c r="BT31" s="2239"/>
      <c r="BU31" s="2240"/>
      <c r="BV31" s="2240"/>
      <c r="BW31" s="2239"/>
      <c r="BX31" s="2239"/>
      <c r="BY31" s="2239"/>
      <c r="BZ31" s="2239"/>
      <c r="CA31" s="2239"/>
      <c r="CB31" s="2240"/>
      <c r="CC31" s="2240"/>
      <c r="CD31" s="2239"/>
      <c r="CE31" s="2239"/>
      <c r="CF31" s="2239"/>
      <c r="CG31" s="2239"/>
      <c r="CH31" s="2239"/>
      <c r="CI31" s="2240"/>
      <c r="CJ31" s="2240"/>
      <c r="CK31" s="2239"/>
      <c r="CL31" s="2239"/>
      <c r="CM31" s="2239"/>
      <c r="CN31" s="2239"/>
      <c r="CO31" s="2239"/>
      <c r="CP31" s="2240"/>
      <c r="CQ31" s="2240"/>
      <c r="CR31" s="2239"/>
      <c r="CS31" s="2239"/>
      <c r="CT31" s="2239"/>
      <c r="CU31" s="2239"/>
      <c r="CV31" s="2239"/>
      <c r="CW31" s="2240"/>
      <c r="CX31" s="2240"/>
    </row>
    <row r="32" spans="1:102" ht="12.75" customHeight="1">
      <c r="A32" s="2231"/>
      <c r="B32" s="3423" t="s">
        <v>2247</v>
      </c>
      <c r="C32" s="2268" t="s">
        <v>2023</v>
      </c>
      <c r="D32" s="2239"/>
      <c r="E32" s="2239"/>
      <c r="F32" s="2239"/>
      <c r="G32" s="2239"/>
      <c r="H32" s="2239"/>
      <c r="I32" s="2239"/>
      <c r="J32" s="2240"/>
      <c r="K32" s="2240"/>
      <c r="L32" s="2239"/>
      <c r="M32" s="2239"/>
      <c r="N32" s="2239"/>
      <c r="O32" s="2239"/>
      <c r="P32" s="2239"/>
      <c r="Q32" s="2240"/>
      <c r="R32" s="2240"/>
      <c r="S32" s="2239"/>
      <c r="T32" s="2239"/>
      <c r="U32" s="2239"/>
      <c r="V32" s="2239"/>
      <c r="W32" s="2239"/>
      <c r="X32" s="2240"/>
      <c r="Y32" s="2240"/>
      <c r="Z32" s="2239"/>
      <c r="AA32" s="2239"/>
      <c r="AB32" s="2239"/>
      <c r="AC32" s="2239"/>
      <c r="AD32" s="2239"/>
      <c r="AE32" s="2240"/>
      <c r="AF32" s="2240"/>
      <c r="AG32" s="2239"/>
      <c r="AH32" s="2239"/>
      <c r="AI32" s="2239"/>
      <c r="AJ32" s="2239"/>
      <c r="AK32" s="2239"/>
      <c r="AL32" s="2240"/>
      <c r="AM32" s="2240"/>
      <c r="AN32" s="2239"/>
      <c r="AO32" s="2239"/>
      <c r="AP32" s="2239"/>
      <c r="AQ32" s="2239"/>
      <c r="AR32" s="2239"/>
      <c r="AS32" s="2240"/>
      <c r="AT32" s="2240"/>
      <c r="AU32" s="2239"/>
      <c r="AV32" s="2239"/>
      <c r="AW32" s="2239"/>
      <c r="AX32" s="2239"/>
      <c r="AY32" s="2239"/>
      <c r="AZ32" s="2240"/>
      <c r="BA32" s="2240"/>
      <c r="BB32" s="2239"/>
      <c r="BC32" s="2239"/>
      <c r="BD32" s="2239"/>
      <c r="BE32" s="2239"/>
      <c r="BF32" s="2239"/>
      <c r="BG32" s="2240"/>
      <c r="BH32" s="2240"/>
      <c r="BI32" s="2239"/>
      <c r="BJ32" s="2239"/>
      <c r="BK32" s="2239"/>
      <c r="BL32" s="2239"/>
      <c r="BM32" s="2239"/>
      <c r="BN32" s="2240"/>
      <c r="BO32" s="2240"/>
      <c r="BP32" s="2239"/>
      <c r="BQ32" s="2239"/>
      <c r="BR32" s="2239"/>
      <c r="BS32" s="2239"/>
      <c r="BT32" s="2239"/>
      <c r="BU32" s="2240"/>
      <c r="BV32" s="2240"/>
      <c r="BW32" s="2239"/>
      <c r="BX32" s="2239"/>
      <c r="BY32" s="2239"/>
      <c r="BZ32" s="2239"/>
      <c r="CA32" s="2239"/>
      <c r="CB32" s="2240"/>
      <c r="CC32" s="2240"/>
      <c r="CD32" s="2239"/>
      <c r="CE32" s="2239"/>
      <c r="CF32" s="2239"/>
      <c r="CG32" s="2239"/>
      <c r="CH32" s="2239"/>
      <c r="CI32" s="2240"/>
      <c r="CJ32" s="2240"/>
      <c r="CK32" s="2239"/>
      <c r="CL32" s="2239"/>
      <c r="CM32" s="2239"/>
      <c r="CN32" s="2239"/>
      <c r="CO32" s="2239"/>
      <c r="CP32" s="2240"/>
      <c r="CQ32" s="2240"/>
      <c r="CR32" s="2239"/>
      <c r="CS32" s="2239"/>
      <c r="CT32" s="2239"/>
      <c r="CU32" s="2239"/>
      <c r="CV32" s="2239"/>
      <c r="CW32" s="2240"/>
      <c r="CX32" s="2240"/>
    </row>
    <row r="33" spans="1:102" ht="12.75" customHeight="1">
      <c r="A33" s="2231"/>
      <c r="B33" s="3423" t="s">
        <v>2248</v>
      </c>
      <c r="C33" s="2268" t="s">
        <v>2023</v>
      </c>
      <c r="D33" s="2239"/>
      <c r="E33" s="2239"/>
      <c r="F33" s="2239"/>
      <c r="G33" s="2239"/>
      <c r="H33" s="2239"/>
      <c r="I33" s="2239"/>
      <c r="J33" s="2240"/>
      <c r="K33" s="2240"/>
      <c r="L33" s="2239"/>
      <c r="M33" s="2239"/>
      <c r="N33" s="2239"/>
      <c r="O33" s="2239"/>
      <c r="P33" s="2239"/>
      <c r="Q33" s="2240"/>
      <c r="R33" s="2240"/>
      <c r="S33" s="2239"/>
      <c r="T33" s="2239"/>
      <c r="U33" s="2239"/>
      <c r="V33" s="2239"/>
      <c r="W33" s="2239"/>
      <c r="X33" s="2240"/>
      <c r="Y33" s="2240"/>
      <c r="Z33" s="2239"/>
      <c r="AA33" s="2239"/>
      <c r="AB33" s="2239"/>
      <c r="AC33" s="2239"/>
      <c r="AD33" s="2239"/>
      <c r="AE33" s="2240"/>
      <c r="AF33" s="2240"/>
      <c r="AG33" s="2239"/>
      <c r="AH33" s="2239"/>
      <c r="AI33" s="2239"/>
      <c r="AJ33" s="2239"/>
      <c r="AK33" s="2239"/>
      <c r="AL33" s="2240"/>
      <c r="AM33" s="2240"/>
      <c r="AN33" s="2239"/>
      <c r="AO33" s="2239"/>
      <c r="AP33" s="2239"/>
      <c r="AQ33" s="2239"/>
      <c r="AR33" s="2239"/>
      <c r="AS33" s="2240"/>
      <c r="AT33" s="2240"/>
      <c r="AU33" s="2239"/>
      <c r="AV33" s="2239"/>
      <c r="AW33" s="2239"/>
      <c r="AX33" s="2239"/>
      <c r="AY33" s="2239"/>
      <c r="AZ33" s="2240"/>
      <c r="BA33" s="2240"/>
      <c r="BB33" s="2239"/>
      <c r="BC33" s="2239"/>
      <c r="BD33" s="2239"/>
      <c r="BE33" s="2239"/>
      <c r="BF33" s="2239"/>
      <c r="BG33" s="2240"/>
      <c r="BH33" s="2240"/>
      <c r="BI33" s="2239"/>
      <c r="BJ33" s="2239"/>
      <c r="BK33" s="2239"/>
      <c r="BL33" s="2239"/>
      <c r="BM33" s="2239"/>
      <c r="BN33" s="2240"/>
      <c r="BO33" s="2240"/>
      <c r="BP33" s="2239"/>
      <c r="BQ33" s="2239"/>
      <c r="BR33" s="2239"/>
      <c r="BS33" s="2239"/>
      <c r="BT33" s="2239"/>
      <c r="BU33" s="2240"/>
      <c r="BV33" s="2240"/>
      <c r="BW33" s="2239"/>
      <c r="BX33" s="2239"/>
      <c r="BY33" s="2239"/>
      <c r="BZ33" s="2239"/>
      <c r="CA33" s="2239"/>
      <c r="CB33" s="2240"/>
      <c r="CC33" s="2240"/>
      <c r="CD33" s="2239"/>
      <c r="CE33" s="2239"/>
      <c r="CF33" s="2239"/>
      <c r="CG33" s="2239"/>
      <c r="CH33" s="2239"/>
      <c r="CI33" s="2240"/>
      <c r="CJ33" s="2240"/>
      <c r="CK33" s="2239"/>
      <c r="CL33" s="2239"/>
      <c r="CM33" s="2239"/>
      <c r="CN33" s="2239"/>
      <c r="CO33" s="2239"/>
      <c r="CP33" s="2240"/>
      <c r="CQ33" s="2240"/>
      <c r="CR33" s="2239"/>
      <c r="CS33" s="2239"/>
      <c r="CT33" s="2239"/>
      <c r="CU33" s="2239"/>
      <c r="CV33" s="2239"/>
      <c r="CW33" s="2240"/>
      <c r="CX33" s="2240"/>
    </row>
    <row r="34" spans="1:102" ht="12.75" customHeight="1">
      <c r="A34" s="2231"/>
      <c r="B34" s="3423" t="s">
        <v>2249</v>
      </c>
      <c r="C34" s="2268" t="s">
        <v>2023</v>
      </c>
      <c r="D34" s="2239"/>
      <c r="E34" s="2239"/>
      <c r="F34" s="2239"/>
      <c r="G34" s="2239"/>
      <c r="H34" s="2239"/>
      <c r="I34" s="2239"/>
      <c r="J34" s="2240"/>
      <c r="K34" s="2240"/>
      <c r="L34" s="2239"/>
      <c r="M34" s="2239"/>
      <c r="N34" s="2239"/>
      <c r="O34" s="2239"/>
      <c r="P34" s="2239"/>
      <c r="Q34" s="2240"/>
      <c r="R34" s="2240"/>
      <c r="S34" s="2239"/>
      <c r="T34" s="2239"/>
      <c r="U34" s="2239"/>
      <c r="V34" s="2239"/>
      <c r="W34" s="2239"/>
      <c r="X34" s="2240"/>
      <c r="Y34" s="2240"/>
      <c r="Z34" s="2239"/>
      <c r="AA34" s="2239"/>
      <c r="AB34" s="2239"/>
      <c r="AC34" s="2239"/>
      <c r="AD34" s="2239"/>
      <c r="AE34" s="2240"/>
      <c r="AF34" s="2240"/>
      <c r="AG34" s="2239"/>
      <c r="AH34" s="2239"/>
      <c r="AI34" s="2239"/>
      <c r="AJ34" s="2239"/>
      <c r="AK34" s="2239"/>
      <c r="AL34" s="2240"/>
      <c r="AM34" s="2240"/>
      <c r="AN34" s="2239"/>
      <c r="AO34" s="2239"/>
      <c r="AP34" s="2239"/>
      <c r="AQ34" s="2239"/>
      <c r="AR34" s="2239"/>
      <c r="AS34" s="2240"/>
      <c r="AT34" s="2240"/>
      <c r="AU34" s="2239"/>
      <c r="AV34" s="2239"/>
      <c r="AW34" s="2239"/>
      <c r="AX34" s="2239"/>
      <c r="AY34" s="2239"/>
      <c r="AZ34" s="2240"/>
      <c r="BA34" s="2240"/>
      <c r="BB34" s="2239"/>
      <c r="BC34" s="2239"/>
      <c r="BD34" s="2239"/>
      <c r="BE34" s="2239"/>
      <c r="BF34" s="2239"/>
      <c r="BG34" s="2240"/>
      <c r="BH34" s="2240"/>
      <c r="BI34" s="2239"/>
      <c r="BJ34" s="2239"/>
      <c r="BK34" s="2239"/>
      <c r="BL34" s="2239"/>
      <c r="BM34" s="2239"/>
      <c r="BN34" s="2240"/>
      <c r="BO34" s="2240"/>
      <c r="BP34" s="2239"/>
      <c r="BQ34" s="2239"/>
      <c r="BR34" s="2239"/>
      <c r="BS34" s="2239"/>
      <c r="BT34" s="2239"/>
      <c r="BU34" s="2240"/>
      <c r="BV34" s="2240"/>
      <c r="BW34" s="2239"/>
      <c r="BX34" s="2239"/>
      <c r="BY34" s="2239"/>
      <c r="BZ34" s="2239"/>
      <c r="CA34" s="2239"/>
      <c r="CB34" s="2240"/>
      <c r="CC34" s="2240"/>
      <c r="CD34" s="2239"/>
      <c r="CE34" s="2239"/>
      <c r="CF34" s="2239"/>
      <c r="CG34" s="2239"/>
      <c r="CH34" s="2239"/>
      <c r="CI34" s="2240"/>
      <c r="CJ34" s="2240"/>
      <c r="CK34" s="2239"/>
      <c r="CL34" s="2239"/>
      <c r="CM34" s="2239"/>
      <c r="CN34" s="2239"/>
      <c r="CO34" s="2239"/>
      <c r="CP34" s="2240"/>
      <c r="CQ34" s="2240"/>
      <c r="CR34" s="2239"/>
      <c r="CS34" s="2239"/>
      <c r="CT34" s="2239"/>
      <c r="CU34" s="2239"/>
      <c r="CV34" s="2239"/>
      <c r="CW34" s="2240"/>
      <c r="CX34" s="2240"/>
    </row>
    <row r="35" spans="1:102" ht="12.75" customHeight="1">
      <c r="A35" s="2231"/>
      <c r="B35" s="3423" t="s">
        <v>2250</v>
      </c>
      <c r="C35" s="2268" t="s">
        <v>2023</v>
      </c>
      <c r="D35" s="2239"/>
      <c r="E35" s="2239"/>
      <c r="F35" s="2239"/>
      <c r="G35" s="2239"/>
      <c r="H35" s="2239"/>
      <c r="I35" s="2239"/>
      <c r="J35" s="2240"/>
      <c r="K35" s="2240"/>
      <c r="L35" s="2239"/>
      <c r="M35" s="2239"/>
      <c r="N35" s="2239"/>
      <c r="O35" s="2239"/>
      <c r="P35" s="2239"/>
      <c r="Q35" s="2240"/>
      <c r="R35" s="2240"/>
      <c r="S35" s="2239"/>
      <c r="T35" s="2239"/>
      <c r="U35" s="2239"/>
      <c r="V35" s="2239"/>
      <c r="W35" s="2239"/>
      <c r="X35" s="2240"/>
      <c r="Y35" s="2240"/>
      <c r="Z35" s="2239"/>
      <c r="AA35" s="2239"/>
      <c r="AB35" s="2239"/>
      <c r="AC35" s="2239"/>
      <c r="AD35" s="2239"/>
      <c r="AE35" s="2240"/>
      <c r="AF35" s="2240"/>
      <c r="AG35" s="2239"/>
      <c r="AH35" s="2239"/>
      <c r="AI35" s="2239"/>
      <c r="AJ35" s="2239"/>
      <c r="AK35" s="2239"/>
      <c r="AL35" s="2240"/>
      <c r="AM35" s="2240"/>
      <c r="AN35" s="2239"/>
      <c r="AO35" s="2239"/>
      <c r="AP35" s="2239"/>
      <c r="AQ35" s="2239"/>
      <c r="AR35" s="2239"/>
      <c r="AS35" s="2240"/>
      <c r="AT35" s="2240"/>
      <c r="AU35" s="2239"/>
      <c r="AV35" s="2239"/>
      <c r="AW35" s="2239"/>
      <c r="AX35" s="2239"/>
      <c r="AY35" s="2239"/>
      <c r="AZ35" s="2240"/>
      <c r="BA35" s="2240"/>
      <c r="BB35" s="2239"/>
      <c r="BC35" s="2239"/>
      <c r="BD35" s="2239"/>
      <c r="BE35" s="2239"/>
      <c r="BF35" s="2239"/>
      <c r="BG35" s="2240"/>
      <c r="BH35" s="2240"/>
      <c r="BI35" s="2239"/>
      <c r="BJ35" s="2239"/>
      <c r="BK35" s="2239"/>
      <c r="BL35" s="2239"/>
      <c r="BM35" s="2239"/>
      <c r="BN35" s="2240"/>
      <c r="BO35" s="2240"/>
      <c r="BP35" s="2239"/>
      <c r="BQ35" s="2239"/>
      <c r="BR35" s="2239"/>
      <c r="BS35" s="2239"/>
      <c r="BT35" s="2239"/>
      <c r="BU35" s="2240"/>
      <c r="BV35" s="2240"/>
      <c r="BW35" s="2239"/>
      <c r="BX35" s="2239"/>
      <c r="BY35" s="2239"/>
      <c r="BZ35" s="2239"/>
      <c r="CA35" s="2239"/>
      <c r="CB35" s="2240"/>
      <c r="CC35" s="2240"/>
      <c r="CD35" s="2239"/>
      <c r="CE35" s="2239"/>
      <c r="CF35" s="2239"/>
      <c r="CG35" s="2239"/>
      <c r="CH35" s="2239"/>
      <c r="CI35" s="2240"/>
      <c r="CJ35" s="2240"/>
      <c r="CK35" s="2239"/>
      <c r="CL35" s="2239"/>
      <c r="CM35" s="2239"/>
      <c r="CN35" s="2239"/>
      <c r="CO35" s="2239"/>
      <c r="CP35" s="2240"/>
      <c r="CQ35" s="2240"/>
      <c r="CR35" s="2239"/>
      <c r="CS35" s="2239"/>
      <c r="CT35" s="2239"/>
      <c r="CU35" s="2239"/>
      <c r="CV35" s="2239"/>
      <c r="CW35" s="2240"/>
      <c r="CX35" s="2240"/>
    </row>
    <row r="36" spans="1:102" ht="12.75" customHeight="1">
      <c r="A36" s="2231"/>
      <c r="B36" s="3423" t="s">
        <v>2251</v>
      </c>
      <c r="C36" s="2268" t="s">
        <v>2023</v>
      </c>
      <c r="D36" s="2239"/>
      <c r="E36" s="2239"/>
      <c r="F36" s="2239"/>
      <c r="G36" s="2239"/>
      <c r="H36" s="2239"/>
      <c r="I36" s="2239"/>
      <c r="J36" s="2240"/>
      <c r="K36" s="2240"/>
      <c r="L36" s="2239"/>
      <c r="M36" s="2239"/>
      <c r="N36" s="2239"/>
      <c r="O36" s="2239"/>
      <c r="P36" s="2239"/>
      <c r="Q36" s="2240"/>
      <c r="R36" s="2240"/>
      <c r="S36" s="2239"/>
      <c r="T36" s="2239"/>
      <c r="U36" s="2239"/>
      <c r="V36" s="2239"/>
      <c r="W36" s="2239"/>
      <c r="X36" s="2240"/>
      <c r="Y36" s="2240"/>
      <c r="Z36" s="2239"/>
      <c r="AA36" s="2239"/>
      <c r="AB36" s="2239"/>
      <c r="AC36" s="2239"/>
      <c r="AD36" s="2239"/>
      <c r="AE36" s="2240"/>
      <c r="AF36" s="2240"/>
      <c r="AG36" s="2239"/>
      <c r="AH36" s="2239"/>
      <c r="AI36" s="2239"/>
      <c r="AJ36" s="2239"/>
      <c r="AK36" s="2239"/>
      <c r="AL36" s="2240"/>
      <c r="AM36" s="2240"/>
      <c r="AN36" s="2239"/>
      <c r="AO36" s="2239"/>
      <c r="AP36" s="2239"/>
      <c r="AQ36" s="2239"/>
      <c r="AR36" s="2239"/>
      <c r="AS36" s="2240"/>
      <c r="AT36" s="2240"/>
      <c r="AU36" s="2239"/>
      <c r="AV36" s="2239"/>
      <c r="AW36" s="2239"/>
      <c r="AX36" s="2239"/>
      <c r="AY36" s="2239"/>
      <c r="AZ36" s="2240"/>
      <c r="BA36" s="2240"/>
      <c r="BB36" s="2239"/>
      <c r="BC36" s="2239"/>
      <c r="BD36" s="2239"/>
      <c r="BE36" s="2239"/>
      <c r="BF36" s="2239"/>
      <c r="BG36" s="2240"/>
      <c r="BH36" s="2240"/>
      <c r="BI36" s="2239"/>
      <c r="BJ36" s="2239"/>
      <c r="BK36" s="2239"/>
      <c r="BL36" s="2239"/>
      <c r="BM36" s="2239"/>
      <c r="BN36" s="2240"/>
      <c r="BO36" s="2240"/>
      <c r="BP36" s="2239"/>
      <c r="BQ36" s="2239"/>
      <c r="BR36" s="2239"/>
      <c r="BS36" s="2239"/>
      <c r="BT36" s="2239"/>
      <c r="BU36" s="2240"/>
      <c r="BV36" s="2240"/>
      <c r="BW36" s="2239"/>
      <c r="BX36" s="2239"/>
      <c r="BY36" s="2239"/>
      <c r="BZ36" s="2239"/>
      <c r="CA36" s="2239"/>
      <c r="CB36" s="2240"/>
      <c r="CC36" s="2240"/>
      <c r="CD36" s="2239"/>
      <c r="CE36" s="2239"/>
      <c r="CF36" s="2239"/>
      <c r="CG36" s="2239"/>
      <c r="CH36" s="2239"/>
      <c r="CI36" s="2240"/>
      <c r="CJ36" s="2240"/>
      <c r="CK36" s="2239"/>
      <c r="CL36" s="2239"/>
      <c r="CM36" s="2239"/>
      <c r="CN36" s="2239"/>
      <c r="CO36" s="2239"/>
      <c r="CP36" s="2240"/>
      <c r="CQ36" s="2240"/>
      <c r="CR36" s="2239"/>
      <c r="CS36" s="2239"/>
      <c r="CT36" s="2239"/>
      <c r="CU36" s="2239"/>
      <c r="CV36" s="2239"/>
      <c r="CW36" s="2240"/>
      <c r="CX36" s="2240"/>
    </row>
    <row r="37" spans="1:102" ht="12.75" customHeight="1">
      <c r="A37" s="2231"/>
      <c r="B37" s="3423" t="s">
        <v>2252</v>
      </c>
      <c r="C37" s="2268" t="s">
        <v>2023</v>
      </c>
      <c r="D37" s="2239"/>
      <c r="E37" s="2239"/>
      <c r="F37" s="2239"/>
      <c r="G37" s="2239"/>
      <c r="H37" s="2239"/>
      <c r="I37" s="2239"/>
      <c r="J37" s="2240"/>
      <c r="K37" s="2240"/>
      <c r="L37" s="2239"/>
      <c r="M37" s="2239"/>
      <c r="N37" s="2239"/>
      <c r="O37" s="2239"/>
      <c r="P37" s="2239"/>
      <c r="Q37" s="2240"/>
      <c r="R37" s="2240"/>
      <c r="S37" s="2239"/>
      <c r="T37" s="2239"/>
      <c r="U37" s="2239"/>
      <c r="V37" s="2239"/>
      <c r="W37" s="2239"/>
      <c r="X37" s="2240"/>
      <c r="Y37" s="2240"/>
      <c r="Z37" s="2239"/>
      <c r="AA37" s="2239"/>
      <c r="AB37" s="2239"/>
      <c r="AC37" s="2239"/>
      <c r="AD37" s="2239"/>
      <c r="AE37" s="2240"/>
      <c r="AF37" s="2240"/>
      <c r="AG37" s="2239"/>
      <c r="AH37" s="2239"/>
      <c r="AI37" s="2239"/>
      <c r="AJ37" s="2239"/>
      <c r="AK37" s="2239"/>
      <c r="AL37" s="2240"/>
      <c r="AM37" s="2240"/>
      <c r="AN37" s="2239"/>
      <c r="AO37" s="2239"/>
      <c r="AP37" s="2239"/>
      <c r="AQ37" s="2239"/>
      <c r="AR37" s="2239"/>
      <c r="AS37" s="2240"/>
      <c r="AT37" s="2240"/>
      <c r="AU37" s="2239"/>
      <c r="AV37" s="2239"/>
      <c r="AW37" s="2239"/>
      <c r="AX37" s="2239"/>
      <c r="AY37" s="2239"/>
      <c r="AZ37" s="2240"/>
      <c r="BA37" s="2240"/>
      <c r="BB37" s="2239"/>
      <c r="BC37" s="2239"/>
      <c r="BD37" s="2239"/>
      <c r="BE37" s="2239"/>
      <c r="BF37" s="2239"/>
      <c r="BG37" s="2240"/>
      <c r="BH37" s="2240"/>
      <c r="BI37" s="2239"/>
      <c r="BJ37" s="2239"/>
      <c r="BK37" s="2239"/>
      <c r="BL37" s="2239"/>
      <c r="BM37" s="2239"/>
      <c r="BN37" s="2240"/>
      <c r="BO37" s="2240"/>
      <c r="BP37" s="2239"/>
      <c r="BQ37" s="2239"/>
      <c r="BR37" s="2239"/>
      <c r="BS37" s="2239"/>
      <c r="BT37" s="2239"/>
      <c r="BU37" s="2240"/>
      <c r="BV37" s="2240"/>
      <c r="BW37" s="2239"/>
      <c r="BX37" s="2239"/>
      <c r="BY37" s="2239"/>
      <c r="BZ37" s="2239"/>
      <c r="CA37" s="2239"/>
      <c r="CB37" s="2240"/>
      <c r="CC37" s="2240"/>
      <c r="CD37" s="2239"/>
      <c r="CE37" s="2239"/>
      <c r="CF37" s="2239"/>
      <c r="CG37" s="2239"/>
      <c r="CH37" s="2239"/>
      <c r="CI37" s="2240"/>
      <c r="CJ37" s="2240"/>
      <c r="CK37" s="2239"/>
      <c r="CL37" s="2239"/>
      <c r="CM37" s="2239"/>
      <c r="CN37" s="2239"/>
      <c r="CO37" s="2239"/>
      <c r="CP37" s="2240"/>
      <c r="CQ37" s="2240"/>
      <c r="CR37" s="2239"/>
      <c r="CS37" s="2239"/>
      <c r="CT37" s="2239"/>
      <c r="CU37" s="2239"/>
      <c r="CV37" s="2239"/>
      <c r="CW37" s="2240"/>
      <c r="CX37" s="2240"/>
    </row>
    <row r="38" spans="1:102" ht="12.75" customHeight="1">
      <c r="A38" s="2231"/>
      <c r="B38" s="3423" t="s">
        <v>2253</v>
      </c>
      <c r="C38" s="2268" t="s">
        <v>2023</v>
      </c>
      <c r="D38" s="2239"/>
      <c r="E38" s="2239"/>
      <c r="F38" s="2239"/>
      <c r="G38" s="2239"/>
      <c r="H38" s="2239"/>
      <c r="I38" s="2239"/>
      <c r="J38" s="2240"/>
      <c r="K38" s="2240"/>
      <c r="L38" s="2239"/>
      <c r="M38" s="2239"/>
      <c r="N38" s="2239"/>
      <c r="O38" s="2239"/>
      <c r="P38" s="2239"/>
      <c r="Q38" s="2240"/>
      <c r="R38" s="2240"/>
      <c r="S38" s="2239"/>
      <c r="T38" s="2239"/>
      <c r="U38" s="2239"/>
      <c r="V38" s="2239"/>
      <c r="W38" s="2239"/>
      <c r="X38" s="2240"/>
      <c r="Y38" s="2240"/>
      <c r="Z38" s="2239"/>
      <c r="AA38" s="2239"/>
      <c r="AB38" s="2239"/>
      <c r="AC38" s="2239"/>
      <c r="AD38" s="2239"/>
      <c r="AE38" s="2240"/>
      <c r="AF38" s="2240"/>
      <c r="AG38" s="2239"/>
      <c r="AH38" s="2239"/>
      <c r="AI38" s="2239"/>
      <c r="AJ38" s="2239"/>
      <c r="AK38" s="2239"/>
      <c r="AL38" s="2240"/>
      <c r="AM38" s="2240"/>
      <c r="AN38" s="2239"/>
      <c r="AO38" s="2239"/>
      <c r="AP38" s="2239"/>
      <c r="AQ38" s="2239"/>
      <c r="AR38" s="2239"/>
      <c r="AS38" s="2240"/>
      <c r="AT38" s="2240"/>
      <c r="AU38" s="2239"/>
      <c r="AV38" s="2239"/>
      <c r="AW38" s="2239"/>
      <c r="AX38" s="2239"/>
      <c r="AY38" s="2239"/>
      <c r="AZ38" s="2240"/>
      <c r="BA38" s="2240"/>
      <c r="BB38" s="2239"/>
      <c r="BC38" s="2239"/>
      <c r="BD38" s="2239"/>
      <c r="BE38" s="2239"/>
      <c r="BF38" s="2239"/>
      <c r="BG38" s="2240"/>
      <c r="BH38" s="2240"/>
      <c r="BI38" s="2239"/>
      <c r="BJ38" s="2239"/>
      <c r="BK38" s="2239"/>
      <c r="BL38" s="2239"/>
      <c r="BM38" s="2239"/>
      <c r="BN38" s="2240"/>
      <c r="BO38" s="2240"/>
      <c r="BP38" s="2239"/>
      <c r="BQ38" s="2239"/>
      <c r="BR38" s="2239"/>
      <c r="BS38" s="2239"/>
      <c r="BT38" s="2239"/>
      <c r="BU38" s="2240"/>
      <c r="BV38" s="2240"/>
      <c r="BW38" s="2239"/>
      <c r="BX38" s="2239"/>
      <c r="BY38" s="2239"/>
      <c r="BZ38" s="2239"/>
      <c r="CA38" s="2239"/>
      <c r="CB38" s="2240"/>
      <c r="CC38" s="2240"/>
      <c r="CD38" s="2239"/>
      <c r="CE38" s="2239"/>
      <c r="CF38" s="2239"/>
      <c r="CG38" s="2239"/>
      <c r="CH38" s="2239"/>
      <c r="CI38" s="2240"/>
      <c r="CJ38" s="2240"/>
      <c r="CK38" s="2239"/>
      <c r="CL38" s="2239"/>
      <c r="CM38" s="2239"/>
      <c r="CN38" s="2239"/>
      <c r="CO38" s="2239"/>
      <c r="CP38" s="2240"/>
      <c r="CQ38" s="2240"/>
      <c r="CR38" s="2239"/>
      <c r="CS38" s="2239"/>
      <c r="CT38" s="2239"/>
      <c r="CU38" s="2239"/>
      <c r="CV38" s="2239"/>
      <c r="CW38" s="2240"/>
      <c r="CX38" s="2240"/>
    </row>
    <row r="39" spans="1:102" ht="12.75" customHeight="1">
      <c r="A39" s="2231"/>
      <c r="B39" s="3423" t="s">
        <v>2254</v>
      </c>
      <c r="C39" s="2268" t="s">
        <v>2023</v>
      </c>
      <c r="D39" s="2239"/>
      <c r="E39" s="2239"/>
      <c r="F39" s="2239"/>
      <c r="G39" s="2239"/>
      <c r="H39" s="2239"/>
      <c r="I39" s="2239"/>
      <c r="J39" s="2240"/>
      <c r="K39" s="2240"/>
      <c r="L39" s="2239"/>
      <c r="M39" s="2239"/>
      <c r="N39" s="2239"/>
      <c r="O39" s="2239"/>
      <c r="P39" s="2239"/>
      <c r="Q39" s="2240"/>
      <c r="R39" s="2240"/>
      <c r="S39" s="2239"/>
      <c r="T39" s="2239"/>
      <c r="U39" s="2239"/>
      <c r="V39" s="2239"/>
      <c r="W39" s="2239"/>
      <c r="X39" s="2240"/>
      <c r="Y39" s="2240"/>
      <c r="Z39" s="2239"/>
      <c r="AA39" s="2239"/>
      <c r="AB39" s="2239"/>
      <c r="AC39" s="2239"/>
      <c r="AD39" s="2239"/>
      <c r="AE39" s="2240"/>
      <c r="AF39" s="2240"/>
      <c r="AG39" s="2239"/>
      <c r="AH39" s="2239"/>
      <c r="AI39" s="2239"/>
      <c r="AJ39" s="2239"/>
      <c r="AK39" s="2239"/>
      <c r="AL39" s="2240"/>
      <c r="AM39" s="2240"/>
      <c r="AN39" s="2239"/>
      <c r="AO39" s="2239"/>
      <c r="AP39" s="2239"/>
      <c r="AQ39" s="2239"/>
      <c r="AR39" s="2239"/>
      <c r="AS39" s="2240"/>
      <c r="AT39" s="2240"/>
      <c r="AU39" s="2239"/>
      <c r="AV39" s="2239"/>
      <c r="AW39" s="2239"/>
      <c r="AX39" s="2239"/>
      <c r="AY39" s="2239"/>
      <c r="AZ39" s="2240"/>
      <c r="BA39" s="2240"/>
      <c r="BB39" s="2239"/>
      <c r="BC39" s="2239"/>
      <c r="BD39" s="2239"/>
      <c r="BE39" s="2239"/>
      <c r="BF39" s="2239"/>
      <c r="BG39" s="2240"/>
      <c r="BH39" s="2240"/>
      <c r="BI39" s="2239"/>
      <c r="BJ39" s="2239"/>
      <c r="BK39" s="2239"/>
      <c r="BL39" s="2239"/>
      <c r="BM39" s="2239"/>
      <c r="BN39" s="2240"/>
      <c r="BO39" s="2240"/>
      <c r="BP39" s="2239"/>
      <c r="BQ39" s="2239"/>
      <c r="BR39" s="2239"/>
      <c r="BS39" s="2239"/>
      <c r="BT39" s="2239"/>
      <c r="BU39" s="2240"/>
      <c r="BV39" s="2240"/>
      <c r="BW39" s="2239"/>
      <c r="BX39" s="2239"/>
      <c r="BY39" s="2239"/>
      <c r="BZ39" s="2239"/>
      <c r="CA39" s="2239"/>
      <c r="CB39" s="2240"/>
      <c r="CC39" s="2240"/>
      <c r="CD39" s="2239"/>
      <c r="CE39" s="2239"/>
      <c r="CF39" s="2239"/>
      <c r="CG39" s="2239"/>
      <c r="CH39" s="2239"/>
      <c r="CI39" s="2240"/>
      <c r="CJ39" s="2240"/>
      <c r="CK39" s="2239"/>
      <c r="CL39" s="2239"/>
      <c r="CM39" s="2239"/>
      <c r="CN39" s="2239"/>
      <c r="CO39" s="2239"/>
      <c r="CP39" s="2240"/>
      <c r="CQ39" s="2240"/>
      <c r="CR39" s="2239"/>
      <c r="CS39" s="2239"/>
      <c r="CT39" s="2239"/>
      <c r="CU39" s="2239"/>
      <c r="CV39" s="2239"/>
      <c r="CW39" s="2240"/>
      <c r="CX39" s="2240"/>
    </row>
    <row r="40" spans="1:102" ht="12.75" customHeight="1">
      <c r="A40" s="2231"/>
      <c r="B40" s="3423" t="s">
        <v>2255</v>
      </c>
      <c r="C40" s="2268" t="s">
        <v>2023</v>
      </c>
      <c r="D40" s="2239"/>
      <c r="E40" s="2239"/>
      <c r="F40" s="2239"/>
      <c r="G40" s="2239"/>
      <c r="H40" s="2239"/>
      <c r="I40" s="2239"/>
      <c r="J40" s="2240"/>
      <c r="K40" s="2240"/>
      <c r="L40" s="2239"/>
      <c r="M40" s="2239"/>
      <c r="N40" s="2239"/>
      <c r="O40" s="2239"/>
      <c r="P40" s="2239"/>
      <c r="Q40" s="2240"/>
      <c r="R40" s="2240"/>
      <c r="S40" s="2239"/>
      <c r="T40" s="2239"/>
      <c r="U40" s="2239"/>
      <c r="V40" s="2239"/>
      <c r="W40" s="2239"/>
      <c r="X40" s="2240"/>
      <c r="Y40" s="2240"/>
      <c r="Z40" s="2239"/>
      <c r="AA40" s="2239"/>
      <c r="AB40" s="2239"/>
      <c r="AC40" s="2239"/>
      <c r="AD40" s="2239"/>
      <c r="AE40" s="2240"/>
      <c r="AF40" s="2240"/>
      <c r="AG40" s="2239"/>
      <c r="AH40" s="2239"/>
      <c r="AI40" s="2239"/>
      <c r="AJ40" s="2239"/>
      <c r="AK40" s="2239"/>
      <c r="AL40" s="2240"/>
      <c r="AM40" s="2240"/>
      <c r="AN40" s="2239"/>
      <c r="AO40" s="2239"/>
      <c r="AP40" s="2239"/>
      <c r="AQ40" s="2239"/>
      <c r="AR40" s="2239"/>
      <c r="AS40" s="2240"/>
      <c r="AT40" s="2240"/>
      <c r="AU40" s="2239"/>
      <c r="AV40" s="2239"/>
      <c r="AW40" s="2239"/>
      <c r="AX40" s="2239"/>
      <c r="AY40" s="2239"/>
      <c r="AZ40" s="2240"/>
      <c r="BA40" s="2240"/>
      <c r="BB40" s="2239"/>
      <c r="BC40" s="2239"/>
      <c r="BD40" s="2239"/>
      <c r="BE40" s="2239"/>
      <c r="BF40" s="2239"/>
      <c r="BG40" s="2240"/>
      <c r="BH40" s="2240"/>
      <c r="BI40" s="2239"/>
      <c r="BJ40" s="2239"/>
      <c r="BK40" s="2239"/>
      <c r="BL40" s="2239"/>
      <c r="BM40" s="2239"/>
      <c r="BN40" s="2240"/>
      <c r="BO40" s="2240"/>
      <c r="BP40" s="2239"/>
      <c r="BQ40" s="2239"/>
      <c r="BR40" s="2239"/>
      <c r="BS40" s="2239"/>
      <c r="BT40" s="2239"/>
      <c r="BU40" s="2240"/>
      <c r="BV40" s="2240"/>
      <c r="BW40" s="2239"/>
      <c r="BX40" s="2239"/>
      <c r="BY40" s="2239"/>
      <c r="BZ40" s="2239"/>
      <c r="CA40" s="2239"/>
      <c r="CB40" s="2240"/>
      <c r="CC40" s="2240"/>
      <c r="CD40" s="2239"/>
      <c r="CE40" s="2239"/>
      <c r="CF40" s="2239"/>
      <c r="CG40" s="2239"/>
      <c r="CH40" s="2239"/>
      <c r="CI40" s="2240"/>
      <c r="CJ40" s="2240"/>
      <c r="CK40" s="2239"/>
      <c r="CL40" s="2239"/>
      <c r="CM40" s="2239"/>
      <c r="CN40" s="2239"/>
      <c r="CO40" s="2239"/>
      <c r="CP40" s="2240"/>
      <c r="CQ40" s="2240"/>
      <c r="CR40" s="2239"/>
      <c r="CS40" s="2239"/>
      <c r="CT40" s="2239"/>
      <c r="CU40" s="2239"/>
      <c r="CV40" s="2239"/>
      <c r="CW40" s="2240"/>
      <c r="CX40" s="2240"/>
    </row>
    <row r="41" spans="1:102" ht="12.75" customHeight="1">
      <c r="A41" s="2231"/>
      <c r="B41" s="3423" t="s">
        <v>2256</v>
      </c>
      <c r="C41" s="2268" t="s">
        <v>2023</v>
      </c>
      <c r="D41" s="2239"/>
      <c r="E41" s="2239"/>
      <c r="F41" s="2239"/>
      <c r="G41" s="2239"/>
      <c r="H41" s="2239"/>
      <c r="I41" s="2239"/>
      <c r="J41" s="2240"/>
      <c r="K41" s="2240"/>
      <c r="L41" s="2239"/>
      <c r="M41" s="2239"/>
      <c r="N41" s="2239"/>
      <c r="O41" s="2239"/>
      <c r="P41" s="2239"/>
      <c r="Q41" s="2240"/>
      <c r="R41" s="2240"/>
      <c r="S41" s="2239"/>
      <c r="T41" s="2239"/>
      <c r="U41" s="2239"/>
      <c r="V41" s="2239"/>
      <c r="W41" s="2239"/>
      <c r="X41" s="2240"/>
      <c r="Y41" s="2240"/>
      <c r="Z41" s="2239"/>
      <c r="AA41" s="2239"/>
      <c r="AB41" s="2239"/>
      <c r="AC41" s="2239"/>
      <c r="AD41" s="2239"/>
      <c r="AE41" s="2240"/>
      <c r="AF41" s="2240"/>
      <c r="AG41" s="2239"/>
      <c r="AH41" s="2239"/>
      <c r="AI41" s="2239"/>
      <c r="AJ41" s="2239"/>
      <c r="AK41" s="2239"/>
      <c r="AL41" s="2240"/>
      <c r="AM41" s="2240"/>
      <c r="AN41" s="2239"/>
      <c r="AO41" s="2239"/>
      <c r="AP41" s="2239"/>
      <c r="AQ41" s="2239"/>
      <c r="AR41" s="2239"/>
      <c r="AS41" s="2240"/>
      <c r="AT41" s="2240"/>
      <c r="AU41" s="2239"/>
      <c r="AV41" s="2239"/>
      <c r="AW41" s="2239"/>
      <c r="AX41" s="2239"/>
      <c r="AY41" s="2239"/>
      <c r="AZ41" s="2240"/>
      <c r="BA41" s="2240"/>
      <c r="BB41" s="2239"/>
      <c r="BC41" s="2239"/>
      <c r="BD41" s="2239"/>
      <c r="BE41" s="2239"/>
      <c r="BF41" s="2239"/>
      <c r="BG41" s="2240"/>
      <c r="BH41" s="2240"/>
      <c r="BI41" s="2239"/>
      <c r="BJ41" s="2239"/>
      <c r="BK41" s="2239"/>
      <c r="BL41" s="2239"/>
      <c r="BM41" s="2239"/>
      <c r="BN41" s="2240"/>
      <c r="BO41" s="2240"/>
      <c r="BP41" s="2239"/>
      <c r="BQ41" s="2239"/>
      <c r="BR41" s="2239"/>
      <c r="BS41" s="2239"/>
      <c r="BT41" s="2239"/>
      <c r="BU41" s="2240"/>
      <c r="BV41" s="2240"/>
      <c r="BW41" s="2239"/>
      <c r="BX41" s="2239"/>
      <c r="BY41" s="2239"/>
      <c r="BZ41" s="2239"/>
      <c r="CA41" s="2239"/>
      <c r="CB41" s="2240"/>
      <c r="CC41" s="2240"/>
      <c r="CD41" s="2239"/>
      <c r="CE41" s="2239"/>
      <c r="CF41" s="2239"/>
      <c r="CG41" s="2239"/>
      <c r="CH41" s="2239"/>
      <c r="CI41" s="2240"/>
      <c r="CJ41" s="2240"/>
      <c r="CK41" s="2239"/>
      <c r="CL41" s="2239"/>
      <c r="CM41" s="2239"/>
      <c r="CN41" s="2239"/>
      <c r="CO41" s="2239"/>
      <c r="CP41" s="2240"/>
      <c r="CQ41" s="2240"/>
      <c r="CR41" s="2239"/>
      <c r="CS41" s="2239"/>
      <c r="CT41" s="2239"/>
      <c r="CU41" s="2239"/>
      <c r="CV41" s="2239"/>
      <c r="CW41" s="2240"/>
      <c r="CX41" s="2240"/>
    </row>
    <row r="42" spans="1:102" ht="12.75" customHeight="1">
      <c r="A42" s="2231"/>
      <c r="B42" s="3423" t="s">
        <v>2257</v>
      </c>
      <c r="C42" s="2268" t="s">
        <v>2023</v>
      </c>
      <c r="D42" s="2239"/>
      <c r="E42" s="2239"/>
      <c r="F42" s="2239"/>
      <c r="G42" s="2239"/>
      <c r="H42" s="2239"/>
      <c r="I42" s="2239"/>
      <c r="J42" s="2240"/>
      <c r="K42" s="2240"/>
      <c r="L42" s="2239"/>
      <c r="M42" s="2239"/>
      <c r="N42" s="2239"/>
      <c r="O42" s="2239"/>
      <c r="P42" s="2239"/>
      <c r="Q42" s="2240"/>
      <c r="R42" s="2240"/>
      <c r="S42" s="2239"/>
      <c r="T42" s="2239"/>
      <c r="U42" s="2239"/>
      <c r="V42" s="2239"/>
      <c r="W42" s="2239"/>
      <c r="X42" s="2240"/>
      <c r="Y42" s="2240"/>
      <c r="Z42" s="2239"/>
      <c r="AA42" s="2239"/>
      <c r="AB42" s="2239"/>
      <c r="AC42" s="2239"/>
      <c r="AD42" s="2239"/>
      <c r="AE42" s="2240"/>
      <c r="AF42" s="2240"/>
      <c r="AG42" s="2239"/>
      <c r="AH42" s="2239"/>
      <c r="AI42" s="2239"/>
      <c r="AJ42" s="2239"/>
      <c r="AK42" s="2239"/>
      <c r="AL42" s="2240"/>
      <c r="AM42" s="2240"/>
      <c r="AN42" s="2239"/>
      <c r="AO42" s="2239"/>
      <c r="AP42" s="2239"/>
      <c r="AQ42" s="2239"/>
      <c r="AR42" s="2239"/>
      <c r="AS42" s="2240"/>
      <c r="AT42" s="2240"/>
      <c r="AU42" s="2239"/>
      <c r="AV42" s="2239"/>
      <c r="AW42" s="2239"/>
      <c r="AX42" s="2239"/>
      <c r="AY42" s="2239"/>
      <c r="AZ42" s="2240"/>
      <c r="BA42" s="2240"/>
      <c r="BB42" s="2239"/>
      <c r="BC42" s="2239"/>
      <c r="BD42" s="2239"/>
      <c r="BE42" s="2239"/>
      <c r="BF42" s="2239"/>
      <c r="BG42" s="2240"/>
      <c r="BH42" s="2240"/>
      <c r="BI42" s="2239"/>
      <c r="BJ42" s="2239"/>
      <c r="BK42" s="2239"/>
      <c r="BL42" s="2239"/>
      <c r="BM42" s="2239"/>
      <c r="BN42" s="2240"/>
      <c r="BO42" s="2240"/>
      <c r="BP42" s="2239"/>
      <c r="BQ42" s="2239"/>
      <c r="BR42" s="2239"/>
      <c r="BS42" s="2239"/>
      <c r="BT42" s="2239"/>
      <c r="BU42" s="2240"/>
      <c r="BV42" s="2240"/>
      <c r="BW42" s="2239"/>
      <c r="BX42" s="2239"/>
      <c r="BY42" s="2239"/>
      <c r="BZ42" s="2239"/>
      <c r="CA42" s="2239"/>
      <c r="CB42" s="2240"/>
      <c r="CC42" s="2240"/>
      <c r="CD42" s="2239"/>
      <c r="CE42" s="2239"/>
      <c r="CF42" s="2239"/>
      <c r="CG42" s="2239"/>
      <c r="CH42" s="2239"/>
      <c r="CI42" s="2240"/>
      <c r="CJ42" s="2240"/>
      <c r="CK42" s="2239"/>
      <c r="CL42" s="2239"/>
      <c r="CM42" s="2239"/>
      <c r="CN42" s="2239"/>
      <c r="CO42" s="2239"/>
      <c r="CP42" s="2240"/>
      <c r="CQ42" s="2240"/>
      <c r="CR42" s="2239"/>
      <c r="CS42" s="2239"/>
      <c r="CT42" s="2239"/>
      <c r="CU42" s="2239"/>
      <c r="CV42" s="2239"/>
      <c r="CW42" s="2240"/>
      <c r="CX42" s="2240"/>
    </row>
    <row r="43" spans="1:102" ht="12.75" customHeight="1">
      <c r="A43" s="2231"/>
      <c r="B43" s="3423" t="s">
        <v>2258</v>
      </c>
      <c r="C43" s="2268" t="s">
        <v>2023</v>
      </c>
      <c r="D43" s="2239"/>
      <c r="E43" s="2239"/>
      <c r="F43" s="2239"/>
      <c r="G43" s="2239"/>
      <c r="H43" s="2239"/>
      <c r="I43" s="2239"/>
      <c r="J43" s="2240"/>
      <c r="K43" s="2240"/>
      <c r="L43" s="2239"/>
      <c r="M43" s="2239"/>
      <c r="N43" s="2239"/>
      <c r="O43" s="2239"/>
      <c r="P43" s="2239"/>
      <c r="Q43" s="2240"/>
      <c r="R43" s="2240"/>
      <c r="S43" s="2239"/>
      <c r="T43" s="2239"/>
      <c r="U43" s="2239"/>
      <c r="V43" s="2239"/>
      <c r="W43" s="2239"/>
      <c r="X43" s="2240"/>
      <c r="Y43" s="2240"/>
      <c r="Z43" s="2239"/>
      <c r="AA43" s="2239"/>
      <c r="AB43" s="2239"/>
      <c r="AC43" s="2239"/>
      <c r="AD43" s="2239"/>
      <c r="AE43" s="2240"/>
      <c r="AF43" s="2240"/>
      <c r="AG43" s="2239"/>
      <c r="AH43" s="2239"/>
      <c r="AI43" s="2239"/>
      <c r="AJ43" s="2239"/>
      <c r="AK43" s="2239"/>
      <c r="AL43" s="2240"/>
      <c r="AM43" s="2240"/>
      <c r="AN43" s="2239"/>
      <c r="AO43" s="2239"/>
      <c r="AP43" s="2239"/>
      <c r="AQ43" s="2239"/>
      <c r="AR43" s="2239"/>
      <c r="AS43" s="2240"/>
      <c r="AT43" s="2240"/>
      <c r="AU43" s="2239"/>
      <c r="AV43" s="2239"/>
      <c r="AW43" s="2239"/>
      <c r="AX43" s="2239"/>
      <c r="AY43" s="2239"/>
      <c r="AZ43" s="2240"/>
      <c r="BA43" s="2240"/>
      <c r="BB43" s="2239"/>
      <c r="BC43" s="2239"/>
      <c r="BD43" s="2239"/>
      <c r="BE43" s="2239"/>
      <c r="BF43" s="2239"/>
      <c r="BG43" s="2240"/>
      <c r="BH43" s="2240"/>
      <c r="BI43" s="2239"/>
      <c r="BJ43" s="2239"/>
      <c r="BK43" s="2239"/>
      <c r="BL43" s="2239"/>
      <c r="BM43" s="2239"/>
      <c r="BN43" s="2240"/>
      <c r="BO43" s="2240"/>
      <c r="BP43" s="2239"/>
      <c r="BQ43" s="2239"/>
      <c r="BR43" s="2239"/>
      <c r="BS43" s="2239"/>
      <c r="BT43" s="2239"/>
      <c r="BU43" s="2240"/>
      <c r="BV43" s="2240"/>
      <c r="BW43" s="2239"/>
      <c r="BX43" s="2239"/>
      <c r="BY43" s="2239"/>
      <c r="BZ43" s="2239"/>
      <c r="CA43" s="2239"/>
      <c r="CB43" s="2240"/>
      <c r="CC43" s="2240"/>
      <c r="CD43" s="2239"/>
      <c r="CE43" s="2239"/>
      <c r="CF43" s="2239"/>
      <c r="CG43" s="2239"/>
      <c r="CH43" s="2239"/>
      <c r="CI43" s="2240"/>
      <c r="CJ43" s="2240"/>
      <c r="CK43" s="2239"/>
      <c r="CL43" s="2239"/>
      <c r="CM43" s="2239"/>
      <c r="CN43" s="2239"/>
      <c r="CO43" s="2239"/>
      <c r="CP43" s="2240"/>
      <c r="CQ43" s="2240"/>
      <c r="CR43" s="2239"/>
      <c r="CS43" s="2239"/>
      <c r="CT43" s="2239"/>
      <c r="CU43" s="2239"/>
      <c r="CV43" s="2239"/>
      <c r="CW43" s="2240"/>
      <c r="CX43" s="2240"/>
    </row>
    <row r="44" spans="1:102" ht="12.75" customHeight="1">
      <c r="A44" s="2231"/>
      <c r="B44" s="3424"/>
      <c r="C44" s="2278"/>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c r="AS44" s="2240"/>
      <c r="AT44" s="2240"/>
      <c r="AU44" s="2240"/>
      <c r="AV44" s="2240"/>
      <c r="AW44" s="2240"/>
      <c r="AX44" s="2240"/>
      <c r="AY44" s="2240"/>
      <c r="AZ44" s="2240"/>
      <c r="BA44" s="2240"/>
      <c r="BB44" s="2240"/>
      <c r="BC44" s="2240"/>
      <c r="BD44" s="2240"/>
      <c r="BE44" s="2240"/>
      <c r="BF44" s="2240"/>
      <c r="BG44" s="2240"/>
      <c r="BH44" s="2240"/>
      <c r="BI44" s="2240"/>
      <c r="BJ44" s="2240"/>
      <c r="BK44" s="2240"/>
      <c r="BL44" s="2240"/>
      <c r="BM44" s="2240"/>
      <c r="BN44" s="2240"/>
      <c r="BO44" s="2240"/>
      <c r="BP44" s="2240"/>
      <c r="BQ44" s="2240"/>
      <c r="BR44" s="2240"/>
      <c r="BS44" s="2240"/>
      <c r="BT44" s="2240"/>
      <c r="BU44" s="2240"/>
      <c r="BV44" s="2240"/>
      <c r="BW44" s="2240"/>
      <c r="BX44" s="2240"/>
      <c r="BY44" s="2240"/>
      <c r="BZ44" s="2240"/>
      <c r="CA44" s="2240"/>
      <c r="CB44" s="2240"/>
      <c r="CC44" s="2240"/>
      <c r="CD44" s="2240"/>
      <c r="CE44" s="2240"/>
      <c r="CF44" s="2240"/>
      <c r="CG44" s="2240"/>
      <c r="CH44" s="2240"/>
      <c r="CI44" s="2240"/>
      <c r="CJ44" s="2240"/>
      <c r="CK44" s="2240"/>
      <c r="CL44" s="2240"/>
      <c r="CM44" s="2240"/>
      <c r="CN44" s="2240"/>
      <c r="CO44" s="2240"/>
      <c r="CP44" s="2240"/>
      <c r="CQ44" s="2240"/>
      <c r="CR44" s="2240"/>
      <c r="CS44" s="2240"/>
      <c r="CT44" s="2240"/>
      <c r="CU44" s="2240"/>
      <c r="CV44" s="2240"/>
      <c r="CW44" s="2240"/>
      <c r="CX44" s="2240"/>
    </row>
    <row r="45" spans="1:102" ht="12.75" customHeight="1">
      <c r="A45" s="2231"/>
      <c r="B45" s="2280" t="s">
        <v>2111</v>
      </c>
      <c r="C45" s="2278"/>
      <c r="D45" s="2240"/>
      <c r="E45" s="2240"/>
      <c r="F45" s="2240"/>
      <c r="G45" s="2240"/>
      <c r="H45" s="2240"/>
      <c r="I45" s="2240"/>
      <c r="J45" s="2240"/>
      <c r="K45" s="2240"/>
      <c r="L45" s="2240"/>
      <c r="M45" s="2240"/>
      <c r="N45" s="2240"/>
      <c r="O45" s="2240"/>
      <c r="P45" s="2240"/>
      <c r="Q45" s="2240"/>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0"/>
      <c r="AP45" s="2240"/>
      <c r="AQ45" s="2240"/>
      <c r="AR45" s="2240"/>
      <c r="AS45" s="2240"/>
      <c r="AT45" s="2240"/>
      <c r="AU45" s="2240"/>
      <c r="AV45" s="2240"/>
      <c r="AW45" s="2240"/>
      <c r="AX45" s="2240"/>
      <c r="AY45" s="2240"/>
      <c r="AZ45" s="2240"/>
      <c r="BA45" s="2240"/>
      <c r="BB45" s="2240"/>
      <c r="BC45" s="2240"/>
      <c r="BD45" s="2240"/>
      <c r="BE45" s="2240"/>
      <c r="BF45" s="2240"/>
      <c r="BG45" s="2240"/>
      <c r="BH45" s="2240"/>
      <c r="BI45" s="2240"/>
      <c r="BJ45" s="2240"/>
      <c r="BK45" s="2240"/>
      <c r="BL45" s="2240"/>
      <c r="BM45" s="2240"/>
      <c r="BN45" s="2240"/>
      <c r="BO45" s="2240"/>
      <c r="BP45" s="2240"/>
      <c r="BQ45" s="2240"/>
      <c r="BR45" s="2240"/>
      <c r="BS45" s="2240"/>
      <c r="BT45" s="2240"/>
      <c r="BU45" s="2240"/>
      <c r="BV45" s="2240"/>
      <c r="BW45" s="2240"/>
      <c r="BX45" s="2240"/>
      <c r="BY45" s="2240"/>
      <c r="BZ45" s="2240"/>
      <c r="CA45" s="2240"/>
      <c r="CB45" s="2240"/>
      <c r="CC45" s="2240"/>
      <c r="CD45" s="2240"/>
      <c r="CE45" s="2240"/>
      <c r="CF45" s="2240"/>
      <c r="CG45" s="2240"/>
      <c r="CH45" s="2240"/>
      <c r="CI45" s="2240"/>
      <c r="CJ45" s="2240"/>
      <c r="CK45" s="2240"/>
      <c r="CL45" s="2240"/>
      <c r="CM45" s="2240"/>
      <c r="CN45" s="2240"/>
      <c r="CO45" s="2240"/>
      <c r="CP45" s="2240"/>
      <c r="CQ45" s="2240"/>
      <c r="CR45" s="2240"/>
      <c r="CS45" s="2240"/>
      <c r="CT45" s="2240"/>
      <c r="CU45" s="2240"/>
      <c r="CV45" s="2240"/>
      <c r="CW45" s="2240"/>
      <c r="CX45" s="2240"/>
    </row>
    <row r="46" spans="1:102" ht="12.75" customHeight="1">
      <c r="A46" s="2231"/>
      <c r="B46" s="2281" t="s">
        <v>1454</v>
      </c>
      <c r="C46" s="2278"/>
      <c r="D46" s="2240"/>
      <c r="E46" s="2240"/>
      <c r="F46" s="2240"/>
      <c r="G46" s="2240"/>
      <c r="H46" s="2240"/>
      <c r="I46" s="2240"/>
      <c r="J46" s="2240"/>
      <c r="K46" s="2240"/>
      <c r="L46" s="2240"/>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0"/>
      <c r="AP46" s="2240"/>
      <c r="AQ46" s="2240"/>
      <c r="AR46" s="2240"/>
      <c r="AS46" s="2240"/>
      <c r="AT46" s="2240"/>
      <c r="AU46" s="2240"/>
      <c r="AV46" s="2240"/>
      <c r="AW46" s="2240"/>
      <c r="AX46" s="2240"/>
      <c r="AY46" s="2240"/>
      <c r="AZ46" s="2240"/>
      <c r="BA46" s="2240"/>
      <c r="BB46" s="2240"/>
      <c r="BC46" s="2240"/>
      <c r="BD46" s="2240"/>
      <c r="BE46" s="2240"/>
      <c r="BF46" s="2240"/>
      <c r="BG46" s="2240"/>
      <c r="BH46" s="2240"/>
      <c r="BI46" s="2240"/>
      <c r="BJ46" s="2240"/>
      <c r="BK46" s="2240"/>
      <c r="BL46" s="2240"/>
      <c r="BM46" s="2240"/>
      <c r="BN46" s="2240"/>
      <c r="BO46" s="2240"/>
      <c r="BP46" s="2240"/>
      <c r="BQ46" s="2240"/>
      <c r="BR46" s="2240"/>
      <c r="BS46" s="2240"/>
      <c r="BT46" s="2240"/>
      <c r="BU46" s="2240"/>
      <c r="BV46" s="2240"/>
      <c r="BW46" s="2240"/>
      <c r="BX46" s="2240"/>
      <c r="BY46" s="2240"/>
      <c r="BZ46" s="2240"/>
      <c r="CA46" s="2240"/>
      <c r="CB46" s="2240"/>
      <c r="CC46" s="2240"/>
      <c r="CD46" s="2240"/>
      <c r="CE46" s="2240"/>
      <c r="CF46" s="2240"/>
      <c r="CG46" s="2240"/>
      <c r="CH46" s="2240"/>
      <c r="CI46" s="2240"/>
      <c r="CJ46" s="2240"/>
      <c r="CK46" s="2240"/>
      <c r="CL46" s="2240"/>
      <c r="CM46" s="2240"/>
      <c r="CN46" s="2240"/>
      <c r="CO46" s="2240"/>
      <c r="CP46" s="2240"/>
      <c r="CQ46" s="2240"/>
      <c r="CR46" s="2240"/>
      <c r="CS46" s="2240"/>
      <c r="CT46" s="2240"/>
      <c r="CU46" s="2240"/>
      <c r="CV46" s="2240"/>
      <c r="CW46" s="2240"/>
      <c r="CX46" s="2240"/>
    </row>
    <row r="47" spans="1:102" ht="12.75" customHeight="1">
      <c r="A47" s="2231"/>
      <c r="B47" s="3423" t="s">
        <v>2112</v>
      </c>
      <c r="C47" s="2268" t="s">
        <v>2023</v>
      </c>
      <c r="D47" s="2239"/>
      <c r="E47" s="2239"/>
      <c r="F47" s="2239"/>
      <c r="G47" s="2239"/>
      <c r="H47" s="2239"/>
      <c r="I47" s="2239"/>
      <c r="J47" s="2240"/>
      <c r="K47" s="2240"/>
      <c r="L47" s="2239"/>
      <c r="M47" s="2239"/>
      <c r="N47" s="2239"/>
      <c r="O47" s="2239"/>
      <c r="P47" s="2239"/>
      <c r="Q47" s="2240"/>
      <c r="R47" s="2240"/>
      <c r="S47" s="2239"/>
      <c r="T47" s="2239"/>
      <c r="U47" s="2239"/>
      <c r="V47" s="2239"/>
      <c r="W47" s="2239"/>
      <c r="X47" s="2240"/>
      <c r="Y47" s="2240"/>
      <c r="Z47" s="2239"/>
      <c r="AA47" s="2239"/>
      <c r="AB47" s="2239"/>
      <c r="AC47" s="2239"/>
      <c r="AD47" s="2239"/>
      <c r="AE47" s="2240"/>
      <c r="AF47" s="2240"/>
      <c r="AG47" s="2239"/>
      <c r="AH47" s="2239"/>
      <c r="AI47" s="2239"/>
      <c r="AJ47" s="2239"/>
      <c r="AK47" s="2239"/>
      <c r="AL47" s="2240"/>
      <c r="AM47" s="2240"/>
      <c r="AN47" s="2239"/>
      <c r="AO47" s="2239"/>
      <c r="AP47" s="2239"/>
      <c r="AQ47" s="2239"/>
      <c r="AR47" s="2239"/>
      <c r="AS47" s="2240"/>
      <c r="AT47" s="2240"/>
      <c r="AU47" s="2239"/>
      <c r="AV47" s="2239"/>
      <c r="AW47" s="2239"/>
      <c r="AX47" s="2239"/>
      <c r="AY47" s="2239"/>
      <c r="AZ47" s="2240"/>
      <c r="BA47" s="2240"/>
      <c r="BB47" s="2239"/>
      <c r="BC47" s="2239"/>
      <c r="BD47" s="2239"/>
      <c r="BE47" s="2239"/>
      <c r="BF47" s="2239"/>
      <c r="BG47" s="2240"/>
      <c r="BH47" s="2240"/>
      <c r="BI47" s="2239"/>
      <c r="BJ47" s="2239"/>
      <c r="BK47" s="2239"/>
      <c r="BL47" s="2239"/>
      <c r="BM47" s="2239"/>
      <c r="BN47" s="2240"/>
      <c r="BO47" s="2240"/>
      <c r="BP47" s="2239"/>
      <c r="BQ47" s="2239"/>
      <c r="BR47" s="2239"/>
      <c r="BS47" s="2239"/>
      <c r="BT47" s="2239"/>
      <c r="BU47" s="2240"/>
      <c r="BV47" s="2240"/>
      <c r="BW47" s="2239"/>
      <c r="BX47" s="2239"/>
      <c r="BY47" s="2239"/>
      <c r="BZ47" s="2239"/>
      <c r="CA47" s="2239"/>
      <c r="CB47" s="2240"/>
      <c r="CC47" s="2240"/>
      <c r="CD47" s="2239"/>
      <c r="CE47" s="2239"/>
      <c r="CF47" s="2239"/>
      <c r="CG47" s="2239"/>
      <c r="CH47" s="2239"/>
      <c r="CI47" s="2240"/>
      <c r="CJ47" s="2240"/>
      <c r="CK47" s="2239"/>
      <c r="CL47" s="2239"/>
      <c r="CM47" s="2239"/>
      <c r="CN47" s="2239"/>
      <c r="CO47" s="2239"/>
      <c r="CP47" s="2240"/>
      <c r="CQ47" s="2240"/>
      <c r="CR47" s="2239"/>
      <c r="CS47" s="2239"/>
      <c r="CT47" s="2239"/>
      <c r="CU47" s="2239"/>
      <c r="CV47" s="2239"/>
      <c r="CW47" s="2240"/>
      <c r="CX47" s="2240"/>
    </row>
    <row r="48" spans="1:102" ht="12.75" customHeight="1">
      <c r="A48" s="2231"/>
      <c r="B48" s="3423" t="s">
        <v>2113</v>
      </c>
      <c r="C48" s="2268" t="s">
        <v>2023</v>
      </c>
      <c r="D48" s="2239"/>
      <c r="E48" s="2239"/>
      <c r="F48" s="2239"/>
      <c r="G48" s="2239"/>
      <c r="H48" s="2239"/>
      <c r="I48" s="2239"/>
      <c r="J48" s="2240"/>
      <c r="K48" s="2240"/>
      <c r="L48" s="2239"/>
      <c r="M48" s="2239"/>
      <c r="N48" s="2239"/>
      <c r="O48" s="2239"/>
      <c r="P48" s="2239"/>
      <c r="Q48" s="2240"/>
      <c r="R48" s="2240"/>
      <c r="S48" s="2239"/>
      <c r="T48" s="2239"/>
      <c r="U48" s="2239"/>
      <c r="V48" s="2239"/>
      <c r="W48" s="2239"/>
      <c r="X48" s="2240"/>
      <c r="Y48" s="2240"/>
      <c r="Z48" s="2239"/>
      <c r="AA48" s="2239"/>
      <c r="AB48" s="2239"/>
      <c r="AC48" s="2239"/>
      <c r="AD48" s="2239"/>
      <c r="AE48" s="2240"/>
      <c r="AF48" s="2240"/>
      <c r="AG48" s="2239"/>
      <c r="AH48" s="2239"/>
      <c r="AI48" s="2239"/>
      <c r="AJ48" s="2239"/>
      <c r="AK48" s="2239"/>
      <c r="AL48" s="2240"/>
      <c r="AM48" s="2240"/>
      <c r="AN48" s="2239"/>
      <c r="AO48" s="2239"/>
      <c r="AP48" s="2239"/>
      <c r="AQ48" s="2239"/>
      <c r="AR48" s="2239"/>
      <c r="AS48" s="2240"/>
      <c r="AT48" s="2240"/>
      <c r="AU48" s="2239"/>
      <c r="AV48" s="2239"/>
      <c r="AW48" s="2239"/>
      <c r="AX48" s="2239"/>
      <c r="AY48" s="2239"/>
      <c r="AZ48" s="2240"/>
      <c r="BA48" s="2240"/>
      <c r="BB48" s="2239"/>
      <c r="BC48" s="2239"/>
      <c r="BD48" s="2239"/>
      <c r="BE48" s="2239"/>
      <c r="BF48" s="2239"/>
      <c r="BG48" s="2240"/>
      <c r="BH48" s="2240"/>
      <c r="BI48" s="2239"/>
      <c r="BJ48" s="2239"/>
      <c r="BK48" s="2239"/>
      <c r="BL48" s="2239"/>
      <c r="BM48" s="2239"/>
      <c r="BN48" s="2240"/>
      <c r="BO48" s="2240"/>
      <c r="BP48" s="2239"/>
      <c r="BQ48" s="2239"/>
      <c r="BR48" s="2239"/>
      <c r="BS48" s="2239"/>
      <c r="BT48" s="2239"/>
      <c r="BU48" s="2240"/>
      <c r="BV48" s="2240"/>
      <c r="BW48" s="2239"/>
      <c r="BX48" s="2239"/>
      <c r="BY48" s="2239"/>
      <c r="BZ48" s="2239"/>
      <c r="CA48" s="2239"/>
      <c r="CB48" s="2240"/>
      <c r="CC48" s="2240"/>
      <c r="CD48" s="2239"/>
      <c r="CE48" s="2239"/>
      <c r="CF48" s="2239"/>
      <c r="CG48" s="2239"/>
      <c r="CH48" s="2239"/>
      <c r="CI48" s="2240"/>
      <c r="CJ48" s="2240"/>
      <c r="CK48" s="2239"/>
      <c r="CL48" s="2239"/>
      <c r="CM48" s="2239"/>
      <c r="CN48" s="2239"/>
      <c r="CO48" s="2239"/>
      <c r="CP48" s="2240"/>
      <c r="CQ48" s="2240"/>
      <c r="CR48" s="2239"/>
      <c r="CS48" s="2239"/>
      <c r="CT48" s="2239"/>
      <c r="CU48" s="2239"/>
      <c r="CV48" s="2239"/>
      <c r="CW48" s="2240"/>
      <c r="CX48" s="2240"/>
    </row>
    <row r="49" spans="1:102" ht="12.75" customHeight="1">
      <c r="A49" s="2231"/>
      <c r="B49" s="2282"/>
      <c r="C49" s="2268"/>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0"/>
      <c r="BC49" s="2240"/>
      <c r="BD49" s="2240"/>
      <c r="BE49" s="2240"/>
      <c r="BF49" s="2240"/>
      <c r="BG49" s="2240"/>
      <c r="BH49" s="2240"/>
      <c r="BI49" s="2240"/>
      <c r="BJ49" s="2240"/>
      <c r="BK49" s="2240"/>
      <c r="BL49" s="2240"/>
      <c r="BM49" s="2240"/>
      <c r="BN49" s="2240"/>
      <c r="BO49" s="2240"/>
      <c r="BP49" s="2240"/>
      <c r="BQ49" s="2240"/>
      <c r="BR49" s="2240"/>
      <c r="BS49" s="2240"/>
      <c r="BT49" s="2240"/>
      <c r="BU49" s="2240"/>
      <c r="BV49" s="2240"/>
      <c r="BW49" s="2240"/>
      <c r="BX49" s="2240"/>
      <c r="BY49" s="2240"/>
      <c r="BZ49" s="2240"/>
      <c r="CA49" s="2240"/>
      <c r="CB49" s="2240"/>
      <c r="CC49" s="2240"/>
      <c r="CD49" s="2240"/>
      <c r="CE49" s="2240"/>
      <c r="CF49" s="2240"/>
      <c r="CG49" s="2240"/>
      <c r="CH49" s="2240"/>
      <c r="CI49" s="2240"/>
      <c r="CJ49" s="2240"/>
      <c r="CK49" s="2240"/>
      <c r="CL49" s="2240"/>
      <c r="CM49" s="2240"/>
      <c r="CN49" s="2240"/>
      <c r="CO49" s="2240"/>
      <c r="CP49" s="2240"/>
      <c r="CQ49" s="2240"/>
      <c r="CR49" s="2240"/>
      <c r="CS49" s="2240"/>
      <c r="CT49" s="2240"/>
      <c r="CU49" s="2240"/>
      <c r="CV49" s="2240"/>
      <c r="CW49" s="2240"/>
      <c r="CX49" s="2240"/>
    </row>
    <row r="50" spans="1:102" ht="12.75" customHeight="1">
      <c r="A50" s="2231"/>
      <c r="B50" s="2281" t="s">
        <v>1955</v>
      </c>
      <c r="C50" s="2268"/>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0"/>
      <c r="BC50" s="2240"/>
      <c r="BD50" s="2240"/>
      <c r="BE50" s="2240"/>
      <c r="BF50" s="2240"/>
      <c r="BG50" s="2240"/>
      <c r="BH50" s="2240"/>
      <c r="BI50" s="2240"/>
      <c r="BJ50" s="2240"/>
      <c r="BK50" s="2240"/>
      <c r="BL50" s="2240"/>
      <c r="BM50" s="2240"/>
      <c r="BN50" s="2240"/>
      <c r="BO50" s="2240"/>
      <c r="BP50" s="2240"/>
      <c r="BQ50" s="2240"/>
      <c r="BR50" s="2240"/>
      <c r="BS50" s="2240"/>
      <c r="BT50" s="2240"/>
      <c r="BU50" s="2240"/>
      <c r="BV50" s="2240"/>
      <c r="BW50" s="2240"/>
      <c r="BX50" s="2240"/>
      <c r="BY50" s="2240"/>
      <c r="BZ50" s="2240"/>
      <c r="CA50" s="2240"/>
      <c r="CB50" s="2240"/>
      <c r="CC50" s="2240"/>
      <c r="CD50" s="2240"/>
      <c r="CE50" s="2240"/>
      <c r="CF50" s="2240"/>
      <c r="CG50" s="2240"/>
      <c r="CH50" s="2240"/>
      <c r="CI50" s="2240"/>
      <c r="CJ50" s="2240"/>
      <c r="CK50" s="2240"/>
      <c r="CL50" s="2240"/>
      <c r="CM50" s="2240"/>
      <c r="CN50" s="2240"/>
      <c r="CO50" s="2240"/>
      <c r="CP50" s="2240"/>
      <c r="CQ50" s="2240"/>
      <c r="CR50" s="2240"/>
      <c r="CS50" s="2240"/>
      <c r="CT50" s="2240"/>
      <c r="CU50" s="2240"/>
      <c r="CV50" s="2240"/>
      <c r="CW50" s="2240"/>
      <c r="CX50" s="2240"/>
    </row>
    <row r="51" spans="1:102" ht="12.75" customHeight="1">
      <c r="A51" s="2231"/>
      <c r="B51" s="3423" t="s">
        <v>2259</v>
      </c>
      <c r="C51" s="2268" t="s">
        <v>2023</v>
      </c>
      <c r="D51" s="2239"/>
      <c r="E51" s="2239"/>
      <c r="F51" s="2239"/>
      <c r="G51" s="2239"/>
      <c r="H51" s="2239"/>
      <c r="I51" s="2239"/>
      <c r="J51" s="2240"/>
      <c r="K51" s="2240"/>
      <c r="L51" s="2239"/>
      <c r="M51" s="2239"/>
      <c r="N51" s="2239"/>
      <c r="O51" s="2239"/>
      <c r="P51" s="2239"/>
      <c r="Q51" s="2240"/>
      <c r="R51" s="2240"/>
      <c r="S51" s="2239"/>
      <c r="T51" s="2239"/>
      <c r="U51" s="2239"/>
      <c r="V51" s="2239"/>
      <c r="W51" s="2239"/>
      <c r="X51" s="2240"/>
      <c r="Y51" s="2240"/>
      <c r="Z51" s="2239"/>
      <c r="AA51" s="2239"/>
      <c r="AB51" s="2239"/>
      <c r="AC51" s="2239"/>
      <c r="AD51" s="2239"/>
      <c r="AE51" s="2240"/>
      <c r="AF51" s="2240"/>
      <c r="AG51" s="2239"/>
      <c r="AH51" s="2239"/>
      <c r="AI51" s="2239"/>
      <c r="AJ51" s="2239"/>
      <c r="AK51" s="2239"/>
      <c r="AL51" s="2240"/>
      <c r="AM51" s="2240"/>
      <c r="AN51" s="2239"/>
      <c r="AO51" s="2239"/>
      <c r="AP51" s="2239"/>
      <c r="AQ51" s="2239"/>
      <c r="AR51" s="2239"/>
      <c r="AS51" s="2240"/>
      <c r="AT51" s="2240"/>
      <c r="AU51" s="2239"/>
      <c r="AV51" s="2239"/>
      <c r="AW51" s="2239"/>
      <c r="AX51" s="2239"/>
      <c r="AY51" s="2239"/>
      <c r="AZ51" s="2240"/>
      <c r="BA51" s="2240"/>
      <c r="BB51" s="2239"/>
      <c r="BC51" s="2239"/>
      <c r="BD51" s="2239"/>
      <c r="BE51" s="2239"/>
      <c r="BF51" s="2239"/>
      <c r="BG51" s="2240"/>
      <c r="BH51" s="2240"/>
      <c r="BI51" s="2239"/>
      <c r="BJ51" s="2239"/>
      <c r="BK51" s="2239"/>
      <c r="BL51" s="2239"/>
      <c r="BM51" s="2239"/>
      <c r="BN51" s="2240"/>
      <c r="BO51" s="2240"/>
      <c r="BP51" s="2239"/>
      <c r="BQ51" s="2239"/>
      <c r="BR51" s="2239"/>
      <c r="BS51" s="2239"/>
      <c r="BT51" s="2239"/>
      <c r="BU51" s="2240"/>
      <c r="BV51" s="2240"/>
      <c r="BW51" s="2239"/>
      <c r="BX51" s="2239"/>
      <c r="BY51" s="2239"/>
      <c r="BZ51" s="2239"/>
      <c r="CA51" s="2239"/>
      <c r="CB51" s="2240"/>
      <c r="CC51" s="2240"/>
      <c r="CD51" s="2239"/>
      <c r="CE51" s="2239"/>
      <c r="CF51" s="2239"/>
      <c r="CG51" s="2239"/>
      <c r="CH51" s="2239"/>
      <c r="CI51" s="2240"/>
      <c r="CJ51" s="2240"/>
      <c r="CK51" s="2239"/>
      <c r="CL51" s="2239"/>
      <c r="CM51" s="2239"/>
      <c r="CN51" s="2239"/>
      <c r="CO51" s="2239"/>
      <c r="CP51" s="2240"/>
      <c r="CQ51" s="2240"/>
      <c r="CR51" s="2239"/>
      <c r="CS51" s="2239"/>
      <c r="CT51" s="2239"/>
      <c r="CU51" s="2239"/>
      <c r="CV51" s="2239"/>
      <c r="CW51" s="2240"/>
      <c r="CX51" s="2240"/>
    </row>
    <row r="52" spans="1:102" ht="12.75" customHeight="1">
      <c r="A52" s="2231"/>
      <c r="B52" s="3423" t="s">
        <v>2260</v>
      </c>
      <c r="C52" s="2268" t="s">
        <v>2023</v>
      </c>
      <c r="D52" s="2240"/>
      <c r="E52" s="2240"/>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c r="AS52" s="2240"/>
      <c r="AT52" s="2240"/>
      <c r="AU52" s="2240"/>
      <c r="AV52" s="2240"/>
      <c r="AW52" s="2240"/>
      <c r="AX52" s="2240"/>
      <c r="AY52" s="2240"/>
      <c r="AZ52" s="2240"/>
      <c r="BA52" s="2240"/>
      <c r="BB52" s="2240"/>
      <c r="BC52" s="2240"/>
      <c r="BD52" s="2240"/>
      <c r="BE52" s="2240"/>
      <c r="BF52" s="2240"/>
      <c r="BG52" s="2240"/>
      <c r="BH52" s="2240"/>
      <c r="BI52" s="2240"/>
      <c r="BJ52" s="2240"/>
      <c r="BK52" s="2240"/>
      <c r="BL52" s="2240"/>
      <c r="BM52" s="2240"/>
      <c r="BN52" s="2240"/>
      <c r="BO52" s="2240"/>
      <c r="BP52" s="2240"/>
      <c r="BQ52" s="2240"/>
      <c r="BR52" s="2240"/>
      <c r="BS52" s="2240"/>
      <c r="BT52" s="2240"/>
      <c r="BU52" s="2240"/>
      <c r="BV52" s="2240"/>
      <c r="BW52" s="2240"/>
      <c r="BX52" s="2240"/>
      <c r="BY52" s="2240"/>
      <c r="BZ52" s="2240"/>
      <c r="CA52" s="2240"/>
      <c r="CB52" s="2240"/>
      <c r="CC52" s="2240"/>
      <c r="CD52" s="2240"/>
      <c r="CE52" s="2240"/>
      <c r="CF52" s="2240"/>
      <c r="CG52" s="2240"/>
      <c r="CH52" s="2240"/>
      <c r="CI52" s="2240"/>
      <c r="CJ52" s="2240"/>
      <c r="CK52" s="2240"/>
      <c r="CL52" s="2240"/>
      <c r="CM52" s="2240"/>
      <c r="CN52" s="2240"/>
      <c r="CO52" s="2240"/>
      <c r="CP52" s="2240"/>
      <c r="CQ52" s="2240"/>
      <c r="CR52" s="2240"/>
      <c r="CS52" s="2240"/>
      <c r="CT52" s="2240"/>
      <c r="CU52" s="2240"/>
      <c r="CV52" s="2240"/>
      <c r="CW52" s="2240"/>
      <c r="CX52" s="2240"/>
    </row>
    <row r="53" spans="1:102" ht="12.75" customHeight="1">
      <c r="A53" s="2231"/>
      <c r="B53" s="3423" t="s">
        <v>2261</v>
      </c>
      <c r="C53" s="2268" t="s">
        <v>2023</v>
      </c>
      <c r="D53" s="2240"/>
      <c r="E53" s="2240"/>
      <c r="F53" s="2240"/>
      <c r="G53" s="2240"/>
      <c r="H53" s="2240"/>
      <c r="I53" s="2240"/>
      <c r="J53" s="2240"/>
      <c r="K53" s="2240"/>
      <c r="L53" s="224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2240"/>
      <c r="AM53" s="2240"/>
      <c r="AN53" s="2240"/>
      <c r="AO53" s="2240"/>
      <c r="AP53" s="2240"/>
      <c r="AQ53" s="2240"/>
      <c r="AR53" s="2240"/>
      <c r="AS53" s="2240"/>
      <c r="AT53" s="2240"/>
      <c r="AU53" s="2240"/>
      <c r="AV53" s="2240"/>
      <c r="AW53" s="2240"/>
      <c r="AX53" s="2240"/>
      <c r="AY53" s="2240"/>
      <c r="AZ53" s="2240"/>
      <c r="BA53" s="2240"/>
      <c r="BB53" s="2240"/>
      <c r="BC53" s="2240"/>
      <c r="BD53" s="2240"/>
      <c r="BE53" s="2240"/>
      <c r="BF53" s="2240"/>
      <c r="BG53" s="2240"/>
      <c r="BH53" s="2240"/>
      <c r="BI53" s="2240"/>
      <c r="BJ53" s="2240"/>
      <c r="BK53" s="2240"/>
      <c r="BL53" s="2240"/>
      <c r="BM53" s="2240"/>
      <c r="BN53" s="2240"/>
      <c r="BO53" s="2240"/>
      <c r="BP53" s="2240"/>
      <c r="BQ53" s="2240"/>
      <c r="BR53" s="2240"/>
      <c r="BS53" s="2240"/>
      <c r="BT53" s="2240"/>
      <c r="BU53" s="2240"/>
      <c r="BV53" s="2240"/>
      <c r="BW53" s="2240"/>
      <c r="BX53" s="2240"/>
      <c r="BY53" s="2240"/>
      <c r="BZ53" s="2240"/>
      <c r="CA53" s="2240"/>
      <c r="CB53" s="2240"/>
      <c r="CC53" s="2240"/>
      <c r="CD53" s="2240"/>
      <c r="CE53" s="2240"/>
      <c r="CF53" s="2240"/>
      <c r="CG53" s="2240"/>
      <c r="CH53" s="2240"/>
      <c r="CI53" s="2240"/>
      <c r="CJ53" s="2240"/>
      <c r="CK53" s="2240"/>
      <c r="CL53" s="2240"/>
      <c r="CM53" s="2240"/>
      <c r="CN53" s="2240"/>
      <c r="CO53" s="2240"/>
      <c r="CP53" s="2240"/>
      <c r="CQ53" s="2240"/>
      <c r="CR53" s="2240"/>
      <c r="CS53" s="2240"/>
      <c r="CT53" s="2240"/>
      <c r="CU53" s="2240"/>
      <c r="CV53" s="2240"/>
      <c r="CW53" s="2240"/>
      <c r="CX53" s="2240"/>
    </row>
    <row r="54" spans="1:102" ht="12.75" customHeight="1">
      <c r="A54" s="2231"/>
      <c r="B54" s="3423" t="s">
        <v>2262</v>
      </c>
      <c r="C54" s="2268" t="s">
        <v>2023</v>
      </c>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240"/>
      <c r="AM54" s="2240"/>
      <c r="AN54" s="2240"/>
      <c r="AO54" s="2240"/>
      <c r="AP54" s="2240"/>
      <c r="AQ54" s="2240"/>
      <c r="AR54" s="2240"/>
      <c r="AS54" s="2240"/>
      <c r="AT54" s="2240"/>
      <c r="AU54" s="2240"/>
      <c r="AV54" s="2240"/>
      <c r="AW54" s="2240"/>
      <c r="AX54" s="2240"/>
      <c r="AY54" s="2240"/>
      <c r="AZ54" s="2240"/>
      <c r="BA54" s="2240"/>
      <c r="BB54" s="2240"/>
      <c r="BC54" s="2240"/>
      <c r="BD54" s="2240"/>
      <c r="BE54" s="2240"/>
      <c r="BF54" s="2240"/>
      <c r="BG54" s="2240"/>
      <c r="BH54" s="2240"/>
      <c r="BI54" s="2240"/>
      <c r="BJ54" s="2240"/>
      <c r="BK54" s="2240"/>
      <c r="BL54" s="2240"/>
      <c r="BM54" s="2240"/>
      <c r="BN54" s="2240"/>
      <c r="BO54" s="2240"/>
      <c r="BP54" s="2240"/>
      <c r="BQ54" s="2240"/>
      <c r="BR54" s="2240"/>
      <c r="BS54" s="2240"/>
      <c r="BT54" s="2240"/>
      <c r="BU54" s="2240"/>
      <c r="BV54" s="2240"/>
      <c r="BW54" s="2240"/>
      <c r="BX54" s="2240"/>
      <c r="BY54" s="2240"/>
      <c r="BZ54" s="2240"/>
      <c r="CA54" s="2240"/>
      <c r="CB54" s="2240"/>
      <c r="CC54" s="2240"/>
      <c r="CD54" s="2240"/>
      <c r="CE54" s="2240"/>
      <c r="CF54" s="2240"/>
      <c r="CG54" s="2240"/>
      <c r="CH54" s="2240"/>
      <c r="CI54" s="2240"/>
      <c r="CJ54" s="2240"/>
      <c r="CK54" s="2240"/>
      <c r="CL54" s="2240"/>
      <c r="CM54" s="2240"/>
      <c r="CN54" s="2240"/>
      <c r="CO54" s="2240"/>
      <c r="CP54" s="2240"/>
      <c r="CQ54" s="2240"/>
      <c r="CR54" s="2240"/>
      <c r="CS54" s="2240"/>
      <c r="CT54" s="2240"/>
      <c r="CU54" s="2240"/>
      <c r="CV54" s="2240"/>
      <c r="CW54" s="2240"/>
      <c r="CX54" s="2240"/>
    </row>
    <row r="55" spans="1:102" ht="12.75" customHeight="1">
      <c r="A55" s="2231"/>
      <c r="B55" s="3423" t="s">
        <v>2263</v>
      </c>
      <c r="C55" s="2268" t="s">
        <v>2023</v>
      </c>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2240"/>
      <c r="AO55" s="2240"/>
      <c r="AP55" s="2240"/>
      <c r="AQ55" s="2240"/>
      <c r="AR55" s="2240"/>
      <c r="AS55" s="2240"/>
      <c r="AT55" s="2240"/>
      <c r="AU55" s="2240"/>
      <c r="AV55" s="2240"/>
      <c r="AW55" s="2240"/>
      <c r="AX55" s="2240"/>
      <c r="AY55" s="2240"/>
      <c r="AZ55" s="2240"/>
      <c r="BA55" s="2240"/>
      <c r="BB55" s="2240"/>
      <c r="BC55" s="2240"/>
      <c r="BD55" s="2240"/>
      <c r="BE55" s="2240"/>
      <c r="BF55" s="2240"/>
      <c r="BG55" s="2240"/>
      <c r="BH55" s="2240"/>
      <c r="BI55" s="2240"/>
      <c r="BJ55" s="2240"/>
      <c r="BK55" s="2240"/>
      <c r="BL55" s="2240"/>
      <c r="BM55" s="2240"/>
      <c r="BN55" s="2240"/>
      <c r="BO55" s="2240"/>
      <c r="BP55" s="2240"/>
      <c r="BQ55" s="2240"/>
      <c r="BR55" s="2240"/>
      <c r="BS55" s="2240"/>
      <c r="BT55" s="2240"/>
      <c r="BU55" s="2240"/>
      <c r="BV55" s="2240"/>
      <c r="BW55" s="2240"/>
      <c r="BX55" s="2240"/>
      <c r="BY55" s="2240"/>
      <c r="BZ55" s="2240"/>
      <c r="CA55" s="2240"/>
      <c r="CB55" s="2240"/>
      <c r="CC55" s="2240"/>
      <c r="CD55" s="2240"/>
      <c r="CE55" s="2240"/>
      <c r="CF55" s="2240"/>
      <c r="CG55" s="2240"/>
      <c r="CH55" s="2240"/>
      <c r="CI55" s="2240"/>
      <c r="CJ55" s="2240"/>
      <c r="CK55" s="2240"/>
      <c r="CL55" s="2240"/>
      <c r="CM55" s="2240"/>
      <c r="CN55" s="2240"/>
      <c r="CO55" s="2240"/>
      <c r="CP55" s="2240"/>
      <c r="CQ55" s="2240"/>
      <c r="CR55" s="2240"/>
      <c r="CS55" s="2240"/>
      <c r="CT55" s="2240"/>
      <c r="CU55" s="2240"/>
      <c r="CV55" s="2240"/>
      <c r="CW55" s="2240"/>
      <c r="CX55" s="2240"/>
    </row>
    <row r="56" spans="1:102" ht="12.75" customHeight="1">
      <c r="A56" s="2231"/>
      <c r="B56" s="3423" t="s">
        <v>2264</v>
      </c>
      <c r="C56" s="2268" t="s">
        <v>2023</v>
      </c>
      <c r="D56" s="2240"/>
      <c r="E56" s="2240"/>
      <c r="F56" s="2240"/>
      <c r="G56" s="2240"/>
      <c r="H56" s="2240"/>
      <c r="I56" s="2240"/>
      <c r="J56" s="2240"/>
      <c r="K56" s="2240"/>
      <c r="L56" s="2240"/>
      <c r="M56" s="2240"/>
      <c r="N56" s="2240"/>
      <c r="O56" s="2240"/>
      <c r="P56" s="2240"/>
      <c r="Q56" s="2240"/>
      <c r="R56" s="2240"/>
      <c r="S56" s="224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T56" s="2240"/>
      <c r="AU56" s="2240"/>
      <c r="AV56" s="2240"/>
      <c r="AW56" s="2240"/>
      <c r="AX56" s="2240"/>
      <c r="AY56" s="2240"/>
      <c r="AZ56" s="2240"/>
      <c r="BA56" s="2240"/>
      <c r="BB56" s="2240"/>
      <c r="BC56" s="2240"/>
      <c r="BD56" s="2240"/>
      <c r="BE56" s="2240"/>
      <c r="BF56" s="2240"/>
      <c r="BG56" s="2240"/>
      <c r="BH56" s="2240"/>
      <c r="BI56" s="2240"/>
      <c r="BJ56" s="2240"/>
      <c r="BK56" s="2240"/>
      <c r="BL56" s="2240"/>
      <c r="BM56" s="2240"/>
      <c r="BN56" s="2240"/>
      <c r="BO56" s="2240"/>
      <c r="BP56" s="2240"/>
      <c r="BQ56" s="2240"/>
      <c r="BR56" s="2240"/>
      <c r="BS56" s="2240"/>
      <c r="BT56" s="2240"/>
      <c r="BU56" s="2240"/>
      <c r="BV56" s="2240"/>
      <c r="BW56" s="2240"/>
      <c r="BX56" s="2240"/>
      <c r="BY56" s="2240"/>
      <c r="BZ56" s="2240"/>
      <c r="CA56" s="2240"/>
      <c r="CB56" s="2240"/>
      <c r="CC56" s="2240"/>
      <c r="CD56" s="2240"/>
      <c r="CE56" s="2240"/>
      <c r="CF56" s="2240"/>
      <c r="CG56" s="2240"/>
      <c r="CH56" s="2240"/>
      <c r="CI56" s="2240"/>
      <c r="CJ56" s="2240"/>
      <c r="CK56" s="2240"/>
      <c r="CL56" s="2240"/>
      <c r="CM56" s="2240"/>
      <c r="CN56" s="2240"/>
      <c r="CO56" s="2240"/>
      <c r="CP56" s="2240"/>
      <c r="CQ56" s="2240"/>
      <c r="CR56" s="2240"/>
      <c r="CS56" s="2240"/>
      <c r="CT56" s="2240"/>
      <c r="CU56" s="2240"/>
      <c r="CV56" s="2240"/>
      <c r="CW56" s="2240"/>
      <c r="CX56" s="2240"/>
    </row>
    <row r="57" spans="1:102" ht="12.75" customHeight="1">
      <c r="A57" s="2231"/>
      <c r="B57" s="3423" t="s">
        <v>2265</v>
      </c>
      <c r="C57" s="2268" t="s">
        <v>2023</v>
      </c>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c r="AS57" s="2240"/>
      <c r="AT57" s="2240"/>
      <c r="AU57" s="2240"/>
      <c r="AV57" s="2240"/>
      <c r="AW57" s="2240"/>
      <c r="AX57" s="2240"/>
      <c r="AY57" s="2240"/>
      <c r="AZ57" s="2240"/>
      <c r="BA57" s="2240"/>
      <c r="BB57" s="2240"/>
      <c r="BC57" s="2240"/>
      <c r="BD57" s="2240"/>
      <c r="BE57" s="2240"/>
      <c r="BF57" s="2240"/>
      <c r="BG57" s="2240"/>
      <c r="BH57" s="2240"/>
      <c r="BI57" s="2240"/>
      <c r="BJ57" s="2240"/>
      <c r="BK57" s="2240"/>
      <c r="BL57" s="2240"/>
      <c r="BM57" s="2240"/>
      <c r="BN57" s="2240"/>
      <c r="BO57" s="2240"/>
      <c r="BP57" s="2240"/>
      <c r="BQ57" s="2240"/>
      <c r="BR57" s="2240"/>
      <c r="BS57" s="2240"/>
      <c r="BT57" s="2240"/>
      <c r="BU57" s="2240"/>
      <c r="BV57" s="2240"/>
      <c r="BW57" s="2240"/>
      <c r="BX57" s="2240"/>
      <c r="BY57" s="2240"/>
      <c r="BZ57" s="2240"/>
      <c r="CA57" s="2240"/>
      <c r="CB57" s="2240"/>
      <c r="CC57" s="2240"/>
      <c r="CD57" s="2240"/>
      <c r="CE57" s="2240"/>
      <c r="CF57" s="2240"/>
      <c r="CG57" s="2240"/>
      <c r="CH57" s="2240"/>
      <c r="CI57" s="2240"/>
      <c r="CJ57" s="2240"/>
      <c r="CK57" s="2240"/>
      <c r="CL57" s="2240"/>
      <c r="CM57" s="2240"/>
      <c r="CN57" s="2240"/>
      <c r="CO57" s="2240"/>
      <c r="CP57" s="2240"/>
      <c r="CQ57" s="2240"/>
      <c r="CR57" s="2240"/>
      <c r="CS57" s="2240"/>
      <c r="CT57" s="2240"/>
      <c r="CU57" s="2240"/>
      <c r="CV57" s="2240"/>
      <c r="CW57" s="2240"/>
      <c r="CX57" s="2240"/>
    </row>
    <row r="58" spans="1:102" ht="12.75" customHeight="1">
      <c r="A58" s="2231"/>
      <c r="B58" s="3423" t="s">
        <v>2266</v>
      </c>
      <c r="C58" s="2268" t="s">
        <v>2023</v>
      </c>
      <c r="D58" s="2240"/>
      <c r="E58" s="2240"/>
      <c r="F58" s="2240"/>
      <c r="G58" s="2240"/>
      <c r="H58" s="2240"/>
      <c r="I58" s="2240"/>
      <c r="J58" s="2240"/>
      <c r="K58" s="2240"/>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T58" s="2240"/>
      <c r="AU58" s="2240"/>
      <c r="AV58" s="2240"/>
      <c r="AW58" s="2240"/>
      <c r="AX58" s="2240"/>
      <c r="AY58" s="2240"/>
      <c r="AZ58" s="2240"/>
      <c r="BA58" s="2240"/>
      <c r="BB58" s="2240"/>
      <c r="BC58" s="2240"/>
      <c r="BD58" s="2240"/>
      <c r="BE58" s="2240"/>
      <c r="BF58" s="2240"/>
      <c r="BG58" s="2240"/>
      <c r="BH58" s="2240"/>
      <c r="BI58" s="2240"/>
      <c r="BJ58" s="2240"/>
      <c r="BK58" s="2240"/>
      <c r="BL58" s="2240"/>
      <c r="BM58" s="2240"/>
      <c r="BN58" s="2240"/>
      <c r="BO58" s="2240"/>
      <c r="BP58" s="2240"/>
      <c r="BQ58" s="2240"/>
      <c r="BR58" s="2240"/>
      <c r="BS58" s="2240"/>
      <c r="BT58" s="2240"/>
      <c r="BU58" s="2240"/>
      <c r="BV58" s="2240"/>
      <c r="BW58" s="2240"/>
      <c r="BX58" s="2240"/>
      <c r="BY58" s="2240"/>
      <c r="BZ58" s="2240"/>
      <c r="CA58" s="2240"/>
      <c r="CB58" s="2240"/>
      <c r="CC58" s="2240"/>
      <c r="CD58" s="2240"/>
      <c r="CE58" s="2240"/>
      <c r="CF58" s="2240"/>
      <c r="CG58" s="2240"/>
      <c r="CH58" s="2240"/>
      <c r="CI58" s="2240"/>
      <c r="CJ58" s="2240"/>
      <c r="CK58" s="2240"/>
      <c r="CL58" s="2240"/>
      <c r="CM58" s="2240"/>
      <c r="CN58" s="2240"/>
      <c r="CO58" s="2240"/>
      <c r="CP58" s="2240"/>
      <c r="CQ58" s="2240"/>
      <c r="CR58" s="2240"/>
      <c r="CS58" s="2240"/>
      <c r="CT58" s="2240"/>
      <c r="CU58" s="2240"/>
      <c r="CV58" s="2240"/>
      <c r="CW58" s="2240"/>
      <c r="CX58" s="2240"/>
    </row>
    <row r="59" spans="1:102" ht="12.75" customHeight="1">
      <c r="A59" s="2231"/>
      <c r="B59" s="3423" t="s">
        <v>2267</v>
      </c>
      <c r="C59" s="2268" t="s">
        <v>2023</v>
      </c>
      <c r="D59" s="2240"/>
      <c r="E59" s="2240"/>
      <c r="F59" s="2240"/>
      <c r="G59" s="2240"/>
      <c r="H59" s="2240"/>
      <c r="I59" s="2240"/>
      <c r="J59" s="2240"/>
      <c r="K59" s="2240"/>
      <c r="L59" s="224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2240"/>
      <c r="AM59" s="2240"/>
      <c r="AN59" s="2240"/>
      <c r="AO59" s="2240"/>
      <c r="AP59" s="2240"/>
      <c r="AQ59" s="2240"/>
      <c r="AR59" s="2240"/>
      <c r="AS59" s="2240"/>
      <c r="AT59" s="2240"/>
      <c r="AU59" s="2240"/>
      <c r="AV59" s="2240"/>
      <c r="AW59" s="2240"/>
      <c r="AX59" s="2240"/>
      <c r="AY59" s="2240"/>
      <c r="AZ59" s="2240"/>
      <c r="BA59" s="2240"/>
      <c r="BB59" s="2240"/>
      <c r="BC59" s="2240"/>
      <c r="BD59" s="2240"/>
      <c r="BE59" s="2240"/>
      <c r="BF59" s="2240"/>
      <c r="BG59" s="2240"/>
      <c r="BH59" s="2240"/>
      <c r="BI59" s="2240"/>
      <c r="BJ59" s="2240"/>
      <c r="BK59" s="2240"/>
      <c r="BL59" s="2240"/>
      <c r="BM59" s="2240"/>
      <c r="BN59" s="2240"/>
      <c r="BO59" s="2240"/>
      <c r="BP59" s="2240"/>
      <c r="BQ59" s="2240"/>
      <c r="BR59" s="2240"/>
      <c r="BS59" s="2240"/>
      <c r="BT59" s="2240"/>
      <c r="BU59" s="2240"/>
      <c r="BV59" s="2240"/>
      <c r="BW59" s="2240"/>
      <c r="BX59" s="2240"/>
      <c r="BY59" s="2240"/>
      <c r="BZ59" s="2240"/>
      <c r="CA59" s="2240"/>
      <c r="CB59" s="2240"/>
      <c r="CC59" s="2240"/>
      <c r="CD59" s="2240"/>
      <c r="CE59" s="2240"/>
      <c r="CF59" s="2240"/>
      <c r="CG59" s="2240"/>
      <c r="CH59" s="2240"/>
      <c r="CI59" s="2240"/>
      <c r="CJ59" s="2240"/>
      <c r="CK59" s="2240"/>
      <c r="CL59" s="2240"/>
      <c r="CM59" s="2240"/>
      <c r="CN59" s="2240"/>
      <c r="CO59" s="2240"/>
      <c r="CP59" s="2240"/>
      <c r="CQ59" s="2240"/>
      <c r="CR59" s="2240"/>
      <c r="CS59" s="2240"/>
      <c r="CT59" s="2240"/>
      <c r="CU59" s="2240"/>
      <c r="CV59" s="2240"/>
      <c r="CW59" s="2240"/>
      <c r="CX59" s="2240"/>
    </row>
    <row r="60" spans="1:102" ht="12.75" customHeight="1">
      <c r="A60" s="2231"/>
      <c r="B60" s="3423" t="s">
        <v>2268</v>
      </c>
      <c r="C60" s="2268" t="s">
        <v>2023</v>
      </c>
      <c r="D60" s="2240"/>
      <c r="E60" s="2240"/>
      <c r="F60" s="2240"/>
      <c r="G60" s="2240"/>
      <c r="H60" s="2240"/>
      <c r="I60" s="2240"/>
      <c r="J60" s="2240"/>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c r="AS60" s="2240"/>
      <c r="AT60" s="2240"/>
      <c r="AU60" s="2240"/>
      <c r="AV60" s="2240"/>
      <c r="AW60" s="2240"/>
      <c r="AX60" s="2240"/>
      <c r="AY60" s="2240"/>
      <c r="AZ60" s="2240"/>
      <c r="BA60" s="2240"/>
      <c r="BB60" s="2240"/>
      <c r="BC60" s="2240"/>
      <c r="BD60" s="2240"/>
      <c r="BE60" s="2240"/>
      <c r="BF60" s="2240"/>
      <c r="BG60" s="2240"/>
      <c r="BH60" s="2240"/>
      <c r="BI60" s="2240"/>
      <c r="BJ60" s="2240"/>
      <c r="BK60" s="2240"/>
      <c r="BL60" s="2240"/>
      <c r="BM60" s="2240"/>
      <c r="BN60" s="2240"/>
      <c r="BO60" s="2240"/>
      <c r="BP60" s="2240"/>
      <c r="BQ60" s="2240"/>
      <c r="BR60" s="2240"/>
      <c r="BS60" s="2240"/>
      <c r="BT60" s="2240"/>
      <c r="BU60" s="2240"/>
      <c r="BV60" s="2240"/>
      <c r="BW60" s="2240"/>
      <c r="BX60" s="2240"/>
      <c r="BY60" s="2240"/>
      <c r="BZ60" s="2240"/>
      <c r="CA60" s="2240"/>
      <c r="CB60" s="2240"/>
      <c r="CC60" s="2240"/>
      <c r="CD60" s="2240"/>
      <c r="CE60" s="2240"/>
      <c r="CF60" s="2240"/>
      <c r="CG60" s="2240"/>
      <c r="CH60" s="2240"/>
      <c r="CI60" s="2240"/>
      <c r="CJ60" s="2240"/>
      <c r="CK60" s="2240"/>
      <c r="CL60" s="2240"/>
      <c r="CM60" s="2240"/>
      <c r="CN60" s="2240"/>
      <c r="CO60" s="2240"/>
      <c r="CP60" s="2240"/>
      <c r="CQ60" s="2240"/>
      <c r="CR60" s="2240"/>
      <c r="CS60" s="2240"/>
      <c r="CT60" s="2240"/>
      <c r="CU60" s="2240"/>
      <c r="CV60" s="2240"/>
      <c r="CW60" s="2240"/>
      <c r="CX60" s="2240"/>
    </row>
    <row r="61" spans="1:102" ht="12.75" customHeight="1">
      <c r="A61" s="2231"/>
      <c r="B61" s="3423" t="s">
        <v>2269</v>
      </c>
      <c r="C61" s="2268" t="s">
        <v>2023</v>
      </c>
      <c r="D61" s="2240"/>
      <c r="E61" s="2240"/>
      <c r="F61" s="2240"/>
      <c r="G61" s="2240"/>
      <c r="H61" s="2240"/>
      <c r="I61" s="2240"/>
      <c r="J61" s="2240"/>
      <c r="K61" s="2240"/>
      <c r="L61" s="224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c r="AS61" s="2240"/>
      <c r="AT61" s="2240"/>
      <c r="AU61" s="2240"/>
      <c r="AV61" s="2240"/>
      <c r="AW61" s="2240"/>
      <c r="AX61" s="2240"/>
      <c r="AY61" s="2240"/>
      <c r="AZ61" s="2240"/>
      <c r="BA61" s="2240"/>
      <c r="BB61" s="2240"/>
      <c r="BC61" s="2240"/>
      <c r="BD61" s="2240"/>
      <c r="BE61" s="2240"/>
      <c r="BF61" s="2240"/>
      <c r="BG61" s="2240"/>
      <c r="BH61" s="2240"/>
      <c r="BI61" s="2240"/>
      <c r="BJ61" s="2240"/>
      <c r="BK61" s="2240"/>
      <c r="BL61" s="2240"/>
      <c r="BM61" s="2240"/>
      <c r="BN61" s="2240"/>
      <c r="BO61" s="2240"/>
      <c r="BP61" s="2240"/>
      <c r="BQ61" s="2240"/>
      <c r="BR61" s="2240"/>
      <c r="BS61" s="2240"/>
      <c r="BT61" s="2240"/>
      <c r="BU61" s="2240"/>
      <c r="BV61" s="2240"/>
      <c r="BW61" s="2240"/>
      <c r="BX61" s="2240"/>
      <c r="BY61" s="2240"/>
      <c r="BZ61" s="2240"/>
      <c r="CA61" s="2240"/>
      <c r="CB61" s="2240"/>
      <c r="CC61" s="2240"/>
      <c r="CD61" s="2240"/>
      <c r="CE61" s="2240"/>
      <c r="CF61" s="2240"/>
      <c r="CG61" s="2240"/>
      <c r="CH61" s="2240"/>
      <c r="CI61" s="2240"/>
      <c r="CJ61" s="2240"/>
      <c r="CK61" s="2240"/>
      <c r="CL61" s="2240"/>
      <c r="CM61" s="2240"/>
      <c r="CN61" s="2240"/>
      <c r="CO61" s="2240"/>
      <c r="CP61" s="2240"/>
      <c r="CQ61" s="2240"/>
      <c r="CR61" s="2240"/>
      <c r="CS61" s="2240"/>
      <c r="CT61" s="2240"/>
      <c r="CU61" s="2240"/>
      <c r="CV61" s="2240"/>
      <c r="CW61" s="2240"/>
      <c r="CX61" s="2240"/>
    </row>
    <row r="62" spans="1:102" ht="12.75" customHeight="1">
      <c r="A62" s="2231"/>
      <c r="B62" s="3423" t="s">
        <v>2270</v>
      </c>
      <c r="C62" s="2268" t="s">
        <v>2023</v>
      </c>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c r="AS62" s="2240"/>
      <c r="AT62" s="2240"/>
      <c r="AU62" s="2240"/>
      <c r="AV62" s="2240"/>
      <c r="AW62" s="2240"/>
      <c r="AX62" s="2240"/>
      <c r="AY62" s="2240"/>
      <c r="AZ62" s="2240"/>
      <c r="BA62" s="2240"/>
      <c r="BB62" s="2240"/>
      <c r="BC62" s="2240"/>
      <c r="BD62" s="2240"/>
      <c r="BE62" s="2240"/>
      <c r="BF62" s="2240"/>
      <c r="BG62" s="2240"/>
      <c r="BH62" s="2240"/>
      <c r="BI62" s="2240"/>
      <c r="BJ62" s="2240"/>
      <c r="BK62" s="2240"/>
      <c r="BL62" s="2240"/>
      <c r="BM62" s="2240"/>
      <c r="BN62" s="2240"/>
      <c r="BO62" s="2240"/>
      <c r="BP62" s="2240"/>
      <c r="BQ62" s="2240"/>
      <c r="BR62" s="2240"/>
      <c r="BS62" s="2240"/>
      <c r="BT62" s="2240"/>
      <c r="BU62" s="2240"/>
      <c r="BV62" s="2240"/>
      <c r="BW62" s="2240"/>
      <c r="BX62" s="2240"/>
      <c r="BY62" s="2240"/>
      <c r="BZ62" s="2240"/>
      <c r="CA62" s="2240"/>
      <c r="CB62" s="2240"/>
      <c r="CC62" s="2240"/>
      <c r="CD62" s="2240"/>
      <c r="CE62" s="2240"/>
      <c r="CF62" s="2240"/>
      <c r="CG62" s="2240"/>
      <c r="CH62" s="2240"/>
      <c r="CI62" s="2240"/>
      <c r="CJ62" s="2240"/>
      <c r="CK62" s="2240"/>
      <c r="CL62" s="2240"/>
      <c r="CM62" s="2240"/>
      <c r="CN62" s="2240"/>
      <c r="CO62" s="2240"/>
      <c r="CP62" s="2240"/>
      <c r="CQ62" s="2240"/>
      <c r="CR62" s="2240"/>
      <c r="CS62" s="2240"/>
      <c r="CT62" s="2240"/>
      <c r="CU62" s="2240"/>
      <c r="CV62" s="2240"/>
      <c r="CW62" s="2240"/>
      <c r="CX62" s="2240"/>
    </row>
    <row r="63" spans="1:102" ht="12.75" customHeight="1">
      <c r="A63" s="2231"/>
      <c r="B63" s="3427"/>
      <c r="C63" s="2268"/>
      <c r="D63" s="2240"/>
      <c r="E63" s="2240"/>
      <c r="F63" s="2240"/>
      <c r="G63" s="2240"/>
      <c r="H63" s="2240"/>
      <c r="I63" s="2240"/>
      <c r="J63" s="2240"/>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c r="AS63" s="2240"/>
      <c r="AT63" s="2240"/>
      <c r="AU63" s="2240"/>
      <c r="AV63" s="2240"/>
      <c r="AW63" s="2240"/>
      <c r="AX63" s="2240"/>
      <c r="AY63" s="2240"/>
      <c r="AZ63" s="2240"/>
      <c r="BA63" s="2240"/>
      <c r="BB63" s="2240"/>
      <c r="BC63" s="2240"/>
      <c r="BD63" s="2240"/>
      <c r="BE63" s="2240"/>
      <c r="BF63" s="2240"/>
      <c r="BG63" s="2240"/>
      <c r="BH63" s="2240"/>
      <c r="BI63" s="2240"/>
      <c r="BJ63" s="2240"/>
      <c r="BK63" s="2240"/>
      <c r="BL63" s="2240"/>
      <c r="BM63" s="2240"/>
      <c r="BN63" s="2240"/>
      <c r="BO63" s="2240"/>
      <c r="BP63" s="2240"/>
      <c r="BQ63" s="2240"/>
      <c r="BR63" s="2240"/>
      <c r="BS63" s="2240"/>
      <c r="BT63" s="2240"/>
      <c r="BU63" s="2240"/>
      <c r="BV63" s="2240"/>
      <c r="BW63" s="2240"/>
      <c r="BX63" s="2240"/>
      <c r="BY63" s="2240"/>
      <c r="BZ63" s="2240"/>
      <c r="CA63" s="2240"/>
      <c r="CB63" s="2240"/>
      <c r="CC63" s="2240"/>
      <c r="CD63" s="2240"/>
      <c r="CE63" s="2240"/>
      <c r="CF63" s="2240"/>
      <c r="CG63" s="2240"/>
      <c r="CH63" s="2240"/>
      <c r="CI63" s="2240"/>
      <c r="CJ63" s="2240"/>
      <c r="CK63" s="2240"/>
      <c r="CL63" s="2240"/>
      <c r="CM63" s="2240"/>
      <c r="CN63" s="2240"/>
      <c r="CO63" s="2240"/>
      <c r="CP63" s="2240"/>
      <c r="CQ63" s="2240"/>
      <c r="CR63" s="2240"/>
      <c r="CS63" s="2240"/>
      <c r="CT63" s="2240"/>
      <c r="CU63" s="2240"/>
      <c r="CV63" s="2240"/>
      <c r="CW63" s="2240"/>
      <c r="CX63" s="2240"/>
    </row>
    <row r="64" spans="1:102" ht="12.75" customHeight="1">
      <c r="A64" s="2231"/>
      <c r="B64" s="2281" t="s">
        <v>2151</v>
      </c>
      <c r="C64" s="2268"/>
      <c r="D64" s="2240"/>
      <c r="E64" s="2240"/>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AV64" s="2240"/>
      <c r="AW64" s="2240"/>
      <c r="AX64" s="2240"/>
      <c r="AY64" s="2240"/>
      <c r="AZ64" s="2240"/>
      <c r="BA64" s="2240"/>
      <c r="BB64" s="2240"/>
      <c r="BC64" s="2240"/>
      <c r="BD64" s="2240"/>
      <c r="BE64" s="2240"/>
      <c r="BF64" s="2240"/>
      <c r="BG64" s="2240"/>
      <c r="BH64" s="2240"/>
      <c r="BI64" s="2240"/>
      <c r="BJ64" s="2240"/>
      <c r="BK64" s="2240"/>
      <c r="BL64" s="2240"/>
      <c r="BM64" s="2240"/>
      <c r="BN64" s="2240"/>
      <c r="BO64" s="2240"/>
      <c r="BP64" s="2240"/>
      <c r="BQ64" s="2240"/>
      <c r="BR64" s="2240"/>
      <c r="BS64" s="2240"/>
      <c r="BT64" s="2240"/>
      <c r="BU64" s="2240"/>
      <c r="BV64" s="2240"/>
      <c r="BW64" s="2240"/>
      <c r="BX64" s="2240"/>
      <c r="BY64" s="2240"/>
      <c r="BZ64" s="2240"/>
      <c r="CA64" s="2240"/>
      <c r="CB64" s="2240"/>
      <c r="CC64" s="2240"/>
      <c r="CD64" s="2240"/>
      <c r="CE64" s="2240"/>
      <c r="CF64" s="2240"/>
      <c r="CG64" s="2240"/>
      <c r="CH64" s="2240"/>
      <c r="CI64" s="2240"/>
      <c r="CJ64" s="2240"/>
      <c r="CK64" s="2240"/>
      <c r="CL64" s="2240"/>
      <c r="CM64" s="2240"/>
      <c r="CN64" s="2240"/>
      <c r="CO64" s="2240"/>
      <c r="CP64" s="2240"/>
      <c r="CQ64" s="2240"/>
      <c r="CR64" s="2240"/>
      <c r="CS64" s="2240"/>
      <c r="CT64" s="2240"/>
      <c r="CU64" s="2240"/>
      <c r="CV64" s="2240"/>
      <c r="CW64" s="2240"/>
      <c r="CX64" s="2240"/>
    </row>
    <row r="65" spans="1:102" ht="12.75" customHeight="1">
      <c r="A65" s="2231"/>
      <c r="B65" s="3423" t="s">
        <v>2271</v>
      </c>
      <c r="C65" s="2268" t="s">
        <v>2023</v>
      </c>
      <c r="D65" s="2240"/>
      <c r="E65" s="2240"/>
      <c r="F65" s="2240"/>
      <c r="G65" s="2240"/>
      <c r="H65" s="2240"/>
      <c r="I65" s="2240"/>
      <c r="J65" s="2240"/>
      <c r="K65" s="2240"/>
      <c r="L65" s="224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D65" s="2240"/>
      <c r="BE65" s="2240"/>
      <c r="BF65" s="2240"/>
      <c r="BG65" s="2240"/>
      <c r="BH65" s="2240"/>
      <c r="BI65" s="2240"/>
      <c r="BJ65" s="2240"/>
      <c r="BK65" s="2240"/>
      <c r="BL65" s="2240"/>
      <c r="BM65" s="2240"/>
      <c r="BN65" s="2240"/>
      <c r="BO65" s="2240"/>
      <c r="BP65" s="2240"/>
      <c r="BQ65" s="2240"/>
      <c r="BR65" s="2240"/>
      <c r="BS65" s="2240"/>
      <c r="BT65" s="2240"/>
      <c r="BU65" s="2240"/>
      <c r="BV65" s="2240"/>
      <c r="BW65" s="2240"/>
      <c r="BX65" s="2240"/>
      <c r="BY65" s="2240"/>
      <c r="BZ65" s="2240"/>
      <c r="CA65" s="2240"/>
      <c r="CB65" s="2240"/>
      <c r="CC65" s="2240"/>
      <c r="CD65" s="2240"/>
      <c r="CE65" s="2240"/>
      <c r="CF65" s="2240"/>
      <c r="CG65" s="2240"/>
      <c r="CH65" s="2240"/>
      <c r="CI65" s="2240"/>
      <c r="CJ65" s="2240"/>
      <c r="CK65" s="2240"/>
      <c r="CL65" s="2240"/>
      <c r="CM65" s="2240"/>
      <c r="CN65" s="2240"/>
      <c r="CO65" s="2240"/>
      <c r="CP65" s="2240"/>
      <c r="CQ65" s="2240"/>
      <c r="CR65" s="2240"/>
      <c r="CS65" s="2240"/>
      <c r="CT65" s="2240"/>
      <c r="CU65" s="2240"/>
      <c r="CV65" s="2240"/>
      <c r="CW65" s="2240"/>
      <c r="CX65" s="2240"/>
    </row>
    <row r="66" spans="1:102" ht="12.75" customHeight="1">
      <c r="A66" s="2231"/>
      <c r="B66" s="3423" t="s">
        <v>2159</v>
      </c>
      <c r="C66" s="2268" t="s">
        <v>2023</v>
      </c>
      <c r="D66" s="2240"/>
      <c r="E66" s="2240"/>
      <c r="F66" s="2240"/>
      <c r="G66" s="2240"/>
      <c r="H66" s="2240"/>
      <c r="I66" s="2240"/>
      <c r="J66" s="2240"/>
      <c r="K66" s="2240"/>
      <c r="L66" s="2240"/>
      <c r="M66" s="2240"/>
      <c r="N66" s="2240"/>
      <c r="O66" s="2240"/>
      <c r="P66" s="2240"/>
      <c r="Q66" s="2240"/>
      <c r="R66" s="2240"/>
      <c r="S66" s="2240"/>
      <c r="T66" s="2240"/>
      <c r="U66" s="2240"/>
      <c r="V66" s="2240"/>
      <c r="W66" s="2240"/>
      <c r="X66" s="2240"/>
      <c r="Y66" s="2240"/>
      <c r="Z66" s="2240"/>
      <c r="AA66" s="2240"/>
      <c r="AB66" s="2240"/>
      <c r="AC66" s="2240"/>
      <c r="AD66" s="2240"/>
      <c r="AE66" s="2240"/>
      <c r="AF66" s="2240"/>
      <c r="AG66" s="2240"/>
      <c r="AH66" s="2240"/>
      <c r="AI66" s="2240"/>
      <c r="AJ66" s="2240"/>
      <c r="AK66" s="2240"/>
      <c r="AL66" s="2240"/>
      <c r="AM66" s="2240"/>
      <c r="AN66" s="2240"/>
      <c r="AO66" s="2240"/>
      <c r="AP66" s="2240"/>
      <c r="AQ66" s="2240"/>
      <c r="AR66" s="2240"/>
      <c r="AS66" s="2240"/>
      <c r="AT66" s="2240"/>
      <c r="AU66" s="2240"/>
      <c r="AV66" s="2240"/>
      <c r="AW66" s="2240"/>
      <c r="AX66" s="2240"/>
      <c r="AY66" s="2240"/>
      <c r="AZ66" s="2240"/>
      <c r="BA66" s="2240"/>
      <c r="BB66" s="2240"/>
      <c r="BC66" s="2240"/>
      <c r="BD66" s="2240"/>
      <c r="BE66" s="2240"/>
      <c r="BF66" s="2240"/>
      <c r="BG66" s="2240"/>
      <c r="BH66" s="2240"/>
      <c r="BI66" s="2240"/>
      <c r="BJ66" s="2240"/>
      <c r="BK66" s="2240"/>
      <c r="BL66" s="2240"/>
      <c r="BM66" s="2240"/>
      <c r="BN66" s="2240"/>
      <c r="BO66" s="2240"/>
      <c r="BP66" s="2240"/>
      <c r="BQ66" s="2240"/>
      <c r="BR66" s="2240"/>
      <c r="BS66" s="2240"/>
      <c r="BT66" s="2240"/>
      <c r="BU66" s="2240"/>
      <c r="BV66" s="2240"/>
      <c r="BW66" s="2240"/>
      <c r="BX66" s="2240"/>
      <c r="BY66" s="2240"/>
      <c r="BZ66" s="2240"/>
      <c r="CA66" s="2240"/>
      <c r="CB66" s="2240"/>
      <c r="CC66" s="2240"/>
      <c r="CD66" s="2240"/>
      <c r="CE66" s="2240"/>
      <c r="CF66" s="2240"/>
      <c r="CG66" s="2240"/>
      <c r="CH66" s="2240"/>
      <c r="CI66" s="2240"/>
      <c r="CJ66" s="2240"/>
      <c r="CK66" s="2240"/>
      <c r="CL66" s="2240"/>
      <c r="CM66" s="2240"/>
      <c r="CN66" s="2240"/>
      <c r="CO66" s="2240"/>
      <c r="CP66" s="2240"/>
      <c r="CQ66" s="2240"/>
      <c r="CR66" s="2240"/>
      <c r="CS66" s="2240"/>
      <c r="CT66" s="2240"/>
      <c r="CU66" s="2240"/>
      <c r="CV66" s="2240"/>
      <c r="CW66" s="2240"/>
      <c r="CX66" s="2240"/>
    </row>
    <row r="67" spans="1:102" ht="12.75" customHeight="1">
      <c r="A67" s="2231"/>
      <c r="B67" s="3423" t="s">
        <v>2154</v>
      </c>
      <c r="C67" s="2268" t="s">
        <v>2023</v>
      </c>
      <c r="D67" s="2240"/>
      <c r="E67" s="2240"/>
      <c r="F67" s="2240"/>
      <c r="G67" s="2240"/>
      <c r="H67" s="2240"/>
      <c r="I67" s="2240"/>
      <c r="J67" s="2240"/>
      <c r="K67" s="2240"/>
      <c r="L67" s="224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D67" s="2240"/>
      <c r="BE67" s="2240"/>
      <c r="BF67" s="2240"/>
      <c r="BG67" s="2240"/>
      <c r="BH67" s="2240"/>
      <c r="BI67" s="2240"/>
      <c r="BJ67" s="2240"/>
      <c r="BK67" s="2240"/>
      <c r="BL67" s="2240"/>
      <c r="BM67" s="2240"/>
      <c r="BN67" s="2240"/>
      <c r="BO67" s="2240"/>
      <c r="BP67" s="2240"/>
      <c r="BQ67" s="2240"/>
      <c r="BR67" s="2240"/>
      <c r="BS67" s="2240"/>
      <c r="BT67" s="2240"/>
      <c r="BU67" s="2240"/>
      <c r="BV67" s="2240"/>
      <c r="BW67" s="2240"/>
      <c r="BX67" s="2240"/>
      <c r="BY67" s="2240"/>
      <c r="BZ67" s="2240"/>
      <c r="CA67" s="2240"/>
      <c r="CB67" s="2240"/>
      <c r="CC67" s="2240"/>
      <c r="CD67" s="2240"/>
      <c r="CE67" s="2240"/>
      <c r="CF67" s="2240"/>
      <c r="CG67" s="2240"/>
      <c r="CH67" s="2240"/>
      <c r="CI67" s="2240"/>
      <c r="CJ67" s="2240"/>
      <c r="CK67" s="2240"/>
      <c r="CL67" s="2240"/>
      <c r="CM67" s="2240"/>
      <c r="CN67" s="2240"/>
      <c r="CO67" s="2240"/>
      <c r="CP67" s="2240"/>
      <c r="CQ67" s="2240"/>
      <c r="CR67" s="2240"/>
      <c r="CS67" s="2240"/>
      <c r="CT67" s="2240"/>
      <c r="CU67" s="2240"/>
      <c r="CV67" s="2240"/>
      <c r="CW67" s="2240"/>
      <c r="CX67" s="2240"/>
    </row>
    <row r="68" spans="1:102" ht="12.75" customHeight="1">
      <c r="A68" s="3426"/>
      <c r="B68" s="3424"/>
      <c r="C68" s="3425"/>
      <c r="D68" s="2240"/>
      <c r="E68" s="2240"/>
      <c r="F68" s="2240"/>
      <c r="G68" s="2240"/>
      <c r="H68" s="2240"/>
      <c r="I68" s="2240"/>
      <c r="J68" s="2240"/>
      <c r="K68" s="2240"/>
      <c r="L68" s="2240"/>
      <c r="M68" s="2240"/>
      <c r="N68" s="2240"/>
      <c r="O68" s="2240"/>
      <c r="P68" s="2240"/>
      <c r="Q68" s="2240"/>
      <c r="R68" s="2240"/>
      <c r="S68" s="2240"/>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AV68" s="2240"/>
      <c r="AW68" s="2240"/>
      <c r="AX68" s="2240"/>
      <c r="AY68" s="2240"/>
      <c r="AZ68" s="2240"/>
      <c r="BA68" s="2240"/>
      <c r="BB68" s="2240"/>
      <c r="BC68" s="2240"/>
      <c r="BD68" s="2240"/>
      <c r="BE68" s="2240"/>
      <c r="BF68" s="2240"/>
      <c r="BG68" s="2240"/>
      <c r="BH68" s="2240"/>
      <c r="BI68" s="2240"/>
      <c r="BJ68" s="2240"/>
      <c r="BK68" s="2240"/>
      <c r="BL68" s="2240"/>
      <c r="BM68" s="2240"/>
      <c r="BN68" s="2240"/>
      <c r="BO68" s="2240"/>
      <c r="BP68" s="2240"/>
      <c r="BQ68" s="2240"/>
      <c r="BR68" s="2240"/>
      <c r="BS68" s="2240"/>
      <c r="BT68" s="2240"/>
      <c r="BU68" s="2240"/>
      <c r="BV68" s="2240"/>
      <c r="BW68" s="2240"/>
      <c r="BX68" s="2240"/>
      <c r="BY68" s="2240"/>
      <c r="BZ68" s="2240"/>
      <c r="CA68" s="2240"/>
      <c r="CB68" s="2240"/>
      <c r="CC68" s="2240"/>
      <c r="CD68" s="2240"/>
      <c r="CE68" s="2240"/>
      <c r="CF68" s="2240"/>
      <c r="CG68" s="2240"/>
      <c r="CH68" s="2240"/>
      <c r="CI68" s="2240"/>
      <c r="CJ68" s="2240"/>
      <c r="CK68" s="2240"/>
      <c r="CL68" s="2240"/>
      <c r="CM68" s="2240"/>
      <c r="CN68" s="2240"/>
      <c r="CO68" s="2240"/>
      <c r="CP68" s="2240"/>
      <c r="CQ68" s="2240"/>
      <c r="CR68" s="2240"/>
      <c r="CS68" s="2240"/>
      <c r="CT68" s="2240"/>
      <c r="CU68" s="2240"/>
      <c r="CV68" s="2240"/>
      <c r="CW68" s="2240"/>
      <c r="CX68" s="2240"/>
    </row>
    <row r="69" spans="1:102" ht="12.75" customHeight="1">
      <c r="A69" s="2231"/>
      <c r="B69" s="2283" t="s">
        <v>2160</v>
      </c>
      <c r="C69" s="2268"/>
      <c r="D69" s="2240"/>
      <c r="E69" s="2240"/>
      <c r="F69" s="2240"/>
      <c r="G69" s="2240"/>
      <c r="H69" s="2240"/>
      <c r="I69" s="2240"/>
      <c r="J69" s="2240"/>
      <c r="K69" s="2240"/>
      <c r="L69" s="2240"/>
      <c r="M69" s="2240"/>
      <c r="N69" s="2240"/>
      <c r="O69" s="2240"/>
      <c r="P69" s="2240"/>
      <c r="Q69" s="2240"/>
      <c r="R69" s="2240"/>
      <c r="S69" s="2240"/>
      <c r="T69" s="2240"/>
      <c r="U69" s="2240"/>
      <c r="V69" s="2240"/>
      <c r="W69" s="2240"/>
      <c r="X69" s="2240"/>
      <c r="Y69" s="2240"/>
      <c r="Z69" s="2240"/>
      <c r="AA69" s="2240"/>
      <c r="AB69" s="2240"/>
      <c r="AC69" s="2240"/>
      <c r="AD69" s="2240"/>
      <c r="AE69" s="2240"/>
      <c r="AF69" s="2240"/>
      <c r="AG69" s="2240"/>
      <c r="AH69" s="2240"/>
      <c r="AI69" s="2240"/>
      <c r="AJ69" s="2240"/>
      <c r="AK69" s="2240"/>
      <c r="AL69" s="2240"/>
      <c r="AM69" s="2240"/>
      <c r="AN69" s="2240"/>
      <c r="AO69" s="2240"/>
      <c r="AP69" s="2240"/>
      <c r="AQ69" s="2240"/>
      <c r="AR69" s="2240"/>
      <c r="AS69" s="2240"/>
      <c r="AT69" s="2240"/>
      <c r="AU69" s="2240"/>
      <c r="AV69" s="2240"/>
      <c r="AW69" s="2240"/>
      <c r="AX69" s="2240"/>
      <c r="AY69" s="2240"/>
      <c r="AZ69" s="2240"/>
      <c r="BA69" s="2240"/>
      <c r="BB69" s="2240"/>
      <c r="BC69" s="2240"/>
      <c r="BD69" s="2240"/>
      <c r="BE69" s="2240"/>
      <c r="BF69" s="2240"/>
      <c r="BG69" s="2240"/>
      <c r="BH69" s="2240"/>
      <c r="BI69" s="2240"/>
      <c r="BJ69" s="2240"/>
      <c r="BK69" s="2240"/>
      <c r="BL69" s="2240"/>
      <c r="BM69" s="2240"/>
      <c r="BN69" s="2240"/>
      <c r="BO69" s="2240"/>
      <c r="BP69" s="2240"/>
      <c r="BQ69" s="2240"/>
      <c r="BR69" s="2240"/>
      <c r="BS69" s="2240"/>
      <c r="BT69" s="2240"/>
      <c r="BU69" s="2240"/>
      <c r="BV69" s="2240"/>
      <c r="BW69" s="2240"/>
      <c r="BX69" s="2240"/>
      <c r="BY69" s="2240"/>
      <c r="BZ69" s="2240"/>
      <c r="CA69" s="2240"/>
      <c r="CB69" s="2240"/>
      <c r="CC69" s="2240"/>
      <c r="CD69" s="2240"/>
      <c r="CE69" s="2240"/>
      <c r="CF69" s="2240"/>
      <c r="CG69" s="2240"/>
      <c r="CH69" s="2240"/>
      <c r="CI69" s="2240"/>
      <c r="CJ69" s="2240"/>
      <c r="CK69" s="2240"/>
      <c r="CL69" s="2240"/>
      <c r="CM69" s="2240"/>
      <c r="CN69" s="2240"/>
      <c r="CO69" s="2240"/>
      <c r="CP69" s="2240"/>
      <c r="CQ69" s="2240"/>
      <c r="CR69" s="2240"/>
      <c r="CS69" s="2240"/>
      <c r="CT69" s="2240"/>
      <c r="CU69" s="2240"/>
      <c r="CV69" s="2240"/>
      <c r="CW69" s="2240"/>
      <c r="CX69" s="2240"/>
    </row>
    <row r="70" spans="1:102" ht="12.75" customHeight="1">
      <c r="A70" s="2231"/>
      <c r="B70" s="3423" t="s">
        <v>2161</v>
      </c>
      <c r="C70" s="2268" t="s">
        <v>2023</v>
      </c>
      <c r="D70" s="2239"/>
      <c r="E70" s="2239"/>
      <c r="F70" s="2239"/>
      <c r="G70" s="2239"/>
      <c r="H70" s="2239"/>
      <c r="I70" s="2239"/>
      <c r="J70" s="2240"/>
      <c r="K70" s="2240"/>
      <c r="L70" s="2239"/>
      <c r="M70" s="2239"/>
      <c r="N70" s="2239"/>
      <c r="O70" s="2239"/>
      <c r="P70" s="2239"/>
      <c r="Q70" s="2240"/>
      <c r="R70" s="2240"/>
      <c r="S70" s="2239"/>
      <c r="T70" s="2239"/>
      <c r="U70" s="2239"/>
      <c r="V70" s="2239"/>
      <c r="W70" s="2239"/>
      <c r="X70" s="2240"/>
      <c r="Y70" s="2240"/>
      <c r="Z70" s="2239"/>
      <c r="AA70" s="2239"/>
      <c r="AB70" s="2239"/>
      <c r="AC70" s="2239"/>
      <c r="AD70" s="2239"/>
      <c r="AE70" s="2240"/>
      <c r="AF70" s="2240"/>
      <c r="AG70" s="2239"/>
      <c r="AH70" s="2239"/>
      <c r="AI70" s="2239"/>
      <c r="AJ70" s="2239"/>
      <c r="AK70" s="2239"/>
      <c r="AL70" s="2240"/>
      <c r="AM70" s="2240"/>
      <c r="AN70" s="2239"/>
      <c r="AO70" s="2239"/>
      <c r="AP70" s="2239"/>
      <c r="AQ70" s="2239"/>
      <c r="AR70" s="2239"/>
      <c r="AS70" s="2240"/>
      <c r="AT70" s="2240"/>
      <c r="AU70" s="2239"/>
      <c r="AV70" s="2239"/>
      <c r="AW70" s="2239"/>
      <c r="AX70" s="2239"/>
      <c r="AY70" s="2239"/>
      <c r="AZ70" s="2240"/>
      <c r="BA70" s="2240"/>
      <c r="BB70" s="2239"/>
      <c r="BC70" s="2239"/>
      <c r="BD70" s="2239"/>
      <c r="BE70" s="2239"/>
      <c r="BF70" s="2239"/>
      <c r="BG70" s="2240"/>
      <c r="BH70" s="2240"/>
      <c r="BI70" s="2239"/>
      <c r="BJ70" s="2239"/>
      <c r="BK70" s="2239"/>
      <c r="BL70" s="2239"/>
      <c r="BM70" s="2239"/>
      <c r="BN70" s="2240"/>
      <c r="BO70" s="2240"/>
      <c r="BP70" s="2239"/>
      <c r="BQ70" s="2239"/>
      <c r="BR70" s="2239"/>
      <c r="BS70" s="2239"/>
      <c r="BT70" s="2239"/>
      <c r="BU70" s="2240"/>
      <c r="BV70" s="2240"/>
      <c r="BW70" s="2239"/>
      <c r="BX70" s="2239"/>
      <c r="BY70" s="2239"/>
      <c r="BZ70" s="2239"/>
      <c r="CA70" s="2239"/>
      <c r="CB70" s="2240"/>
      <c r="CC70" s="2240"/>
      <c r="CD70" s="2239"/>
      <c r="CE70" s="2239"/>
      <c r="CF70" s="2239"/>
      <c r="CG70" s="2239"/>
      <c r="CH70" s="2239"/>
      <c r="CI70" s="2240"/>
      <c r="CJ70" s="2240"/>
      <c r="CK70" s="2239"/>
      <c r="CL70" s="2239"/>
      <c r="CM70" s="2239"/>
      <c r="CN70" s="2239"/>
      <c r="CO70" s="2239"/>
      <c r="CP70" s="2240"/>
      <c r="CQ70" s="2240"/>
      <c r="CR70" s="2239"/>
      <c r="CS70" s="2239"/>
      <c r="CT70" s="2239"/>
      <c r="CU70" s="2239"/>
      <c r="CV70" s="2239"/>
      <c r="CW70" s="2240"/>
      <c r="CX70" s="2240"/>
    </row>
    <row r="71" spans="1:102" ht="12.75" customHeight="1">
      <c r="A71" s="2231"/>
      <c r="B71" s="3423" t="s">
        <v>2162</v>
      </c>
      <c r="C71" s="2268" t="s">
        <v>2023</v>
      </c>
      <c r="D71" s="2239"/>
      <c r="E71" s="2239"/>
      <c r="F71" s="2239"/>
      <c r="G71" s="2239"/>
      <c r="H71" s="2239"/>
      <c r="I71" s="2239"/>
      <c r="J71" s="2240"/>
      <c r="K71" s="2240"/>
      <c r="L71" s="2239"/>
      <c r="M71" s="2239"/>
      <c r="N71" s="2239"/>
      <c r="O71" s="2239"/>
      <c r="P71" s="2239"/>
      <c r="Q71" s="2240"/>
      <c r="R71" s="2240"/>
      <c r="S71" s="2239"/>
      <c r="T71" s="2239"/>
      <c r="U71" s="2239"/>
      <c r="V71" s="2239"/>
      <c r="W71" s="2239"/>
      <c r="X71" s="2240"/>
      <c r="Y71" s="2240"/>
      <c r="Z71" s="2239"/>
      <c r="AA71" s="2239"/>
      <c r="AB71" s="2239"/>
      <c r="AC71" s="2239"/>
      <c r="AD71" s="2239"/>
      <c r="AE71" s="2240"/>
      <c r="AF71" s="2240"/>
      <c r="AG71" s="2239"/>
      <c r="AH71" s="2239"/>
      <c r="AI71" s="2239"/>
      <c r="AJ71" s="2239"/>
      <c r="AK71" s="2239"/>
      <c r="AL71" s="2240"/>
      <c r="AM71" s="2240"/>
      <c r="AN71" s="2239"/>
      <c r="AO71" s="2239"/>
      <c r="AP71" s="2239"/>
      <c r="AQ71" s="2239"/>
      <c r="AR71" s="2239"/>
      <c r="AS71" s="2240"/>
      <c r="AT71" s="2240"/>
      <c r="AU71" s="2239"/>
      <c r="AV71" s="2239"/>
      <c r="AW71" s="2239"/>
      <c r="AX71" s="2239"/>
      <c r="AY71" s="2239"/>
      <c r="AZ71" s="2240"/>
      <c r="BA71" s="2240"/>
      <c r="BB71" s="2239"/>
      <c r="BC71" s="2239"/>
      <c r="BD71" s="2239"/>
      <c r="BE71" s="2239"/>
      <c r="BF71" s="2239"/>
      <c r="BG71" s="2240"/>
      <c r="BH71" s="2240"/>
      <c r="BI71" s="2239"/>
      <c r="BJ71" s="2239"/>
      <c r="BK71" s="2239"/>
      <c r="BL71" s="2239"/>
      <c r="BM71" s="2239"/>
      <c r="BN71" s="2240"/>
      <c r="BO71" s="2240"/>
      <c r="BP71" s="2239"/>
      <c r="BQ71" s="2239"/>
      <c r="BR71" s="2239"/>
      <c r="BS71" s="2239"/>
      <c r="BT71" s="2239"/>
      <c r="BU71" s="2240"/>
      <c r="BV71" s="2240"/>
      <c r="BW71" s="2239"/>
      <c r="BX71" s="2239"/>
      <c r="BY71" s="2239"/>
      <c r="BZ71" s="2239"/>
      <c r="CA71" s="2239"/>
      <c r="CB71" s="2240"/>
      <c r="CC71" s="2240"/>
      <c r="CD71" s="2239"/>
      <c r="CE71" s="2239"/>
      <c r="CF71" s="2239"/>
      <c r="CG71" s="2239"/>
      <c r="CH71" s="2239"/>
      <c r="CI71" s="2240"/>
      <c r="CJ71" s="2240"/>
      <c r="CK71" s="2239"/>
      <c r="CL71" s="2239"/>
      <c r="CM71" s="2239"/>
      <c r="CN71" s="2239"/>
      <c r="CO71" s="2239"/>
      <c r="CP71" s="2240"/>
      <c r="CQ71" s="2240"/>
      <c r="CR71" s="2239"/>
      <c r="CS71" s="2239"/>
      <c r="CT71" s="2239"/>
      <c r="CU71" s="2239"/>
      <c r="CV71" s="2239"/>
      <c r="CW71" s="2240"/>
      <c r="CX71" s="2240"/>
    </row>
    <row r="72" spans="1:102" ht="12.75" customHeight="1">
      <c r="A72" s="2231"/>
      <c r="B72" s="3423" t="s">
        <v>2163</v>
      </c>
      <c r="C72" s="2268" t="s">
        <v>2023</v>
      </c>
      <c r="D72" s="2239"/>
      <c r="E72" s="2239"/>
      <c r="F72" s="2239"/>
      <c r="G72" s="2239"/>
      <c r="H72" s="2239"/>
      <c r="I72" s="2239"/>
      <c r="J72" s="2240"/>
      <c r="K72" s="2240"/>
      <c r="L72" s="2239"/>
      <c r="M72" s="2239"/>
      <c r="N72" s="2239"/>
      <c r="O72" s="2239"/>
      <c r="P72" s="2239"/>
      <c r="Q72" s="2240"/>
      <c r="R72" s="2240"/>
      <c r="S72" s="2239"/>
      <c r="T72" s="2239"/>
      <c r="U72" s="2239"/>
      <c r="V72" s="2239"/>
      <c r="W72" s="2239"/>
      <c r="X72" s="2240"/>
      <c r="Y72" s="2240"/>
      <c r="Z72" s="2239"/>
      <c r="AA72" s="2239"/>
      <c r="AB72" s="2239"/>
      <c r="AC72" s="2239"/>
      <c r="AD72" s="2239"/>
      <c r="AE72" s="2240"/>
      <c r="AF72" s="2240"/>
      <c r="AG72" s="2239"/>
      <c r="AH72" s="2239"/>
      <c r="AI72" s="2239"/>
      <c r="AJ72" s="2239"/>
      <c r="AK72" s="2239"/>
      <c r="AL72" s="2240"/>
      <c r="AM72" s="2240"/>
      <c r="AN72" s="2239"/>
      <c r="AO72" s="2239"/>
      <c r="AP72" s="2239"/>
      <c r="AQ72" s="2239"/>
      <c r="AR72" s="2239"/>
      <c r="AS72" s="2240"/>
      <c r="AT72" s="2240"/>
      <c r="AU72" s="2239"/>
      <c r="AV72" s="2239"/>
      <c r="AW72" s="2239"/>
      <c r="AX72" s="2239"/>
      <c r="AY72" s="2239"/>
      <c r="AZ72" s="2240"/>
      <c r="BA72" s="2240"/>
      <c r="BB72" s="2239"/>
      <c r="BC72" s="2239"/>
      <c r="BD72" s="2239"/>
      <c r="BE72" s="2239"/>
      <c r="BF72" s="2239"/>
      <c r="BG72" s="2240"/>
      <c r="BH72" s="2240"/>
      <c r="BI72" s="2239"/>
      <c r="BJ72" s="2239"/>
      <c r="BK72" s="2239"/>
      <c r="BL72" s="2239"/>
      <c r="BM72" s="2239"/>
      <c r="BN72" s="2240"/>
      <c r="BO72" s="2240"/>
      <c r="BP72" s="2239"/>
      <c r="BQ72" s="2239"/>
      <c r="BR72" s="2239"/>
      <c r="BS72" s="2239"/>
      <c r="BT72" s="2239"/>
      <c r="BU72" s="2240"/>
      <c r="BV72" s="2240"/>
      <c r="BW72" s="2239"/>
      <c r="BX72" s="2239"/>
      <c r="BY72" s="2239"/>
      <c r="BZ72" s="2239"/>
      <c r="CA72" s="2239"/>
      <c r="CB72" s="2240"/>
      <c r="CC72" s="2240"/>
      <c r="CD72" s="2239"/>
      <c r="CE72" s="2239"/>
      <c r="CF72" s="2239"/>
      <c r="CG72" s="2239"/>
      <c r="CH72" s="2239"/>
      <c r="CI72" s="2240"/>
      <c r="CJ72" s="2240"/>
      <c r="CK72" s="2239"/>
      <c r="CL72" s="2239"/>
      <c r="CM72" s="2239"/>
      <c r="CN72" s="2239"/>
      <c r="CO72" s="2239"/>
      <c r="CP72" s="2240"/>
      <c r="CQ72" s="2240"/>
      <c r="CR72" s="2239"/>
      <c r="CS72" s="2239"/>
      <c r="CT72" s="2239"/>
      <c r="CU72" s="2239"/>
      <c r="CV72" s="2239"/>
      <c r="CW72" s="2240"/>
      <c r="CX72" s="2240"/>
    </row>
    <row r="73" spans="1:102" ht="12.75" customHeight="1">
      <c r="A73" s="2231"/>
      <c r="B73" s="3423" t="s">
        <v>2272</v>
      </c>
      <c r="C73" s="2268" t="s">
        <v>2023</v>
      </c>
      <c r="D73" s="2239"/>
      <c r="E73" s="2239"/>
      <c r="F73" s="2239"/>
      <c r="G73" s="2239"/>
      <c r="H73" s="2239"/>
      <c r="I73" s="2239"/>
      <c r="J73" s="2240"/>
      <c r="K73" s="2240"/>
      <c r="L73" s="2239"/>
      <c r="M73" s="2239"/>
      <c r="N73" s="2239"/>
      <c r="O73" s="2239"/>
      <c r="P73" s="2239"/>
      <c r="Q73" s="2240"/>
      <c r="R73" s="2240"/>
      <c r="S73" s="2239"/>
      <c r="T73" s="2239"/>
      <c r="U73" s="2239"/>
      <c r="V73" s="2239"/>
      <c r="W73" s="2239"/>
      <c r="X73" s="2240"/>
      <c r="Y73" s="2240"/>
      <c r="Z73" s="2239"/>
      <c r="AA73" s="2239"/>
      <c r="AB73" s="2239"/>
      <c r="AC73" s="2239"/>
      <c r="AD73" s="2239"/>
      <c r="AE73" s="2240"/>
      <c r="AF73" s="2240"/>
      <c r="AG73" s="2239"/>
      <c r="AH73" s="2239"/>
      <c r="AI73" s="2239"/>
      <c r="AJ73" s="2239"/>
      <c r="AK73" s="2239"/>
      <c r="AL73" s="2240"/>
      <c r="AM73" s="2240"/>
      <c r="AN73" s="2239"/>
      <c r="AO73" s="2239"/>
      <c r="AP73" s="2239"/>
      <c r="AQ73" s="2239"/>
      <c r="AR73" s="2239"/>
      <c r="AS73" s="2240"/>
      <c r="AT73" s="2240"/>
      <c r="AU73" s="2239"/>
      <c r="AV73" s="2239"/>
      <c r="AW73" s="2239"/>
      <c r="AX73" s="2239"/>
      <c r="AY73" s="2239"/>
      <c r="AZ73" s="2240"/>
      <c r="BA73" s="2240"/>
      <c r="BB73" s="2239"/>
      <c r="BC73" s="2239"/>
      <c r="BD73" s="2239"/>
      <c r="BE73" s="2239"/>
      <c r="BF73" s="2239"/>
      <c r="BG73" s="2240"/>
      <c r="BH73" s="2240"/>
      <c r="BI73" s="2239"/>
      <c r="BJ73" s="2239"/>
      <c r="BK73" s="2239"/>
      <c r="BL73" s="2239"/>
      <c r="BM73" s="2239"/>
      <c r="BN73" s="2240"/>
      <c r="BO73" s="2240"/>
      <c r="BP73" s="2239"/>
      <c r="BQ73" s="2239"/>
      <c r="BR73" s="2239"/>
      <c r="BS73" s="2239"/>
      <c r="BT73" s="2239"/>
      <c r="BU73" s="2240"/>
      <c r="BV73" s="2240"/>
      <c r="BW73" s="2239"/>
      <c r="BX73" s="2239"/>
      <c r="BY73" s="2239"/>
      <c r="BZ73" s="2239"/>
      <c r="CA73" s="2239"/>
      <c r="CB73" s="2240"/>
      <c r="CC73" s="2240"/>
      <c r="CD73" s="2239"/>
      <c r="CE73" s="2239"/>
      <c r="CF73" s="2239"/>
      <c r="CG73" s="2239"/>
      <c r="CH73" s="2239"/>
      <c r="CI73" s="2240"/>
      <c r="CJ73" s="2240"/>
      <c r="CK73" s="2239"/>
      <c r="CL73" s="2239"/>
      <c r="CM73" s="2239"/>
      <c r="CN73" s="2239"/>
      <c r="CO73" s="2239"/>
      <c r="CP73" s="2240"/>
      <c r="CQ73" s="2240"/>
      <c r="CR73" s="2239"/>
      <c r="CS73" s="2239"/>
      <c r="CT73" s="2239"/>
      <c r="CU73" s="2239"/>
      <c r="CV73" s="2239"/>
      <c r="CW73" s="2240"/>
      <c r="CX73" s="2240"/>
    </row>
    <row r="74" spans="1:102" ht="12.75" customHeight="1">
      <c r="A74" s="2231"/>
      <c r="B74" s="3423" t="s">
        <v>1581</v>
      </c>
      <c r="C74" s="2268" t="s">
        <v>2023</v>
      </c>
      <c r="D74" s="2239"/>
      <c r="E74" s="2239"/>
      <c r="F74" s="2239"/>
      <c r="G74" s="2239"/>
      <c r="H74" s="2239"/>
      <c r="I74" s="2239"/>
      <c r="J74" s="2240"/>
      <c r="K74" s="2240"/>
      <c r="L74" s="2239"/>
      <c r="M74" s="2239"/>
      <c r="N74" s="2239"/>
      <c r="O74" s="2239"/>
      <c r="P74" s="2239"/>
      <c r="Q74" s="2240"/>
      <c r="R74" s="2240"/>
      <c r="S74" s="2239"/>
      <c r="T74" s="2239"/>
      <c r="U74" s="2239"/>
      <c r="V74" s="2239"/>
      <c r="W74" s="2239"/>
      <c r="X74" s="2240"/>
      <c r="Y74" s="2240"/>
      <c r="Z74" s="2239"/>
      <c r="AA74" s="2239"/>
      <c r="AB74" s="2239"/>
      <c r="AC74" s="2239"/>
      <c r="AD74" s="2239"/>
      <c r="AE74" s="2240"/>
      <c r="AF74" s="2240"/>
      <c r="AG74" s="2239"/>
      <c r="AH74" s="2239"/>
      <c r="AI74" s="2239"/>
      <c r="AJ74" s="2239"/>
      <c r="AK74" s="2239"/>
      <c r="AL74" s="2240"/>
      <c r="AM74" s="2240"/>
      <c r="AN74" s="2239"/>
      <c r="AO74" s="2239"/>
      <c r="AP74" s="2239"/>
      <c r="AQ74" s="2239"/>
      <c r="AR74" s="2239"/>
      <c r="AS74" s="2240"/>
      <c r="AT74" s="2240"/>
      <c r="AU74" s="2239"/>
      <c r="AV74" s="2239"/>
      <c r="AW74" s="2239"/>
      <c r="AX74" s="2239"/>
      <c r="AY74" s="2239"/>
      <c r="AZ74" s="2240"/>
      <c r="BA74" s="2240"/>
      <c r="BB74" s="2239"/>
      <c r="BC74" s="2239"/>
      <c r="BD74" s="2239"/>
      <c r="BE74" s="2239"/>
      <c r="BF74" s="2239"/>
      <c r="BG74" s="2240"/>
      <c r="BH74" s="2240"/>
      <c r="BI74" s="2239"/>
      <c r="BJ74" s="2239"/>
      <c r="BK74" s="2239"/>
      <c r="BL74" s="2239"/>
      <c r="BM74" s="2239"/>
      <c r="BN74" s="2240"/>
      <c r="BO74" s="2240"/>
      <c r="BP74" s="2239"/>
      <c r="BQ74" s="2239"/>
      <c r="BR74" s="2239"/>
      <c r="BS74" s="2239"/>
      <c r="BT74" s="2239"/>
      <c r="BU74" s="2240"/>
      <c r="BV74" s="2240"/>
      <c r="BW74" s="2239"/>
      <c r="BX74" s="2239"/>
      <c r="BY74" s="2239"/>
      <c r="BZ74" s="2239"/>
      <c r="CA74" s="2239"/>
      <c r="CB74" s="2240"/>
      <c r="CC74" s="2240"/>
      <c r="CD74" s="2239"/>
      <c r="CE74" s="2239"/>
      <c r="CF74" s="2239"/>
      <c r="CG74" s="2239"/>
      <c r="CH74" s="2239"/>
      <c r="CI74" s="2240"/>
      <c r="CJ74" s="2240"/>
      <c r="CK74" s="2239"/>
      <c r="CL74" s="2239"/>
      <c r="CM74" s="2239"/>
      <c r="CN74" s="2239"/>
      <c r="CO74" s="2239"/>
      <c r="CP74" s="2240"/>
      <c r="CQ74" s="2240"/>
      <c r="CR74" s="2239"/>
      <c r="CS74" s="2239"/>
      <c r="CT74" s="2239"/>
      <c r="CU74" s="2239"/>
      <c r="CV74" s="2239"/>
      <c r="CW74" s="2240"/>
      <c r="CX74" s="2240"/>
    </row>
    <row r="75" spans="1:102" ht="12.75" customHeight="1">
      <c r="A75" s="2231"/>
      <c r="B75" s="3424"/>
      <c r="C75" s="2268"/>
      <c r="D75" s="3382"/>
      <c r="E75" s="3382"/>
      <c r="F75" s="3382"/>
      <c r="G75" s="3382"/>
      <c r="H75" s="3382"/>
      <c r="I75" s="3382"/>
      <c r="J75" s="3382"/>
      <c r="K75" s="3382"/>
      <c r="L75" s="3382"/>
      <c r="M75" s="3382"/>
      <c r="N75" s="3382"/>
      <c r="O75" s="3382"/>
      <c r="P75" s="3382"/>
      <c r="Q75" s="3382"/>
      <c r="R75" s="3382"/>
      <c r="S75" s="3382"/>
      <c r="T75" s="3382"/>
      <c r="U75" s="3382"/>
      <c r="V75" s="3382"/>
      <c r="W75" s="3382"/>
      <c r="X75" s="3382"/>
      <c r="Y75" s="3382"/>
      <c r="Z75" s="3382"/>
      <c r="AA75" s="3382"/>
      <c r="AB75" s="3382"/>
      <c r="AC75" s="3382"/>
      <c r="AD75" s="3382"/>
      <c r="AE75" s="3382"/>
      <c r="AF75" s="3382"/>
      <c r="AG75" s="3382"/>
      <c r="AH75" s="3382"/>
      <c r="AI75" s="3382"/>
      <c r="AJ75" s="3382"/>
      <c r="AK75" s="3382"/>
      <c r="AL75" s="3382"/>
      <c r="AM75" s="3382"/>
      <c r="AN75" s="3382"/>
      <c r="AO75" s="3382"/>
      <c r="AP75" s="3382"/>
      <c r="AQ75" s="3382"/>
      <c r="AR75" s="3382"/>
      <c r="AS75" s="3382"/>
      <c r="AT75" s="3382"/>
      <c r="AU75" s="3382"/>
      <c r="AV75" s="3382"/>
      <c r="AW75" s="3382"/>
      <c r="AX75" s="3382"/>
      <c r="AY75" s="3382"/>
      <c r="AZ75" s="3382"/>
      <c r="BA75" s="3382"/>
      <c r="BB75" s="3382"/>
      <c r="BC75" s="3382"/>
      <c r="BD75" s="3382"/>
      <c r="BE75" s="3382"/>
      <c r="BF75" s="3382"/>
      <c r="BG75" s="3382"/>
      <c r="BH75" s="3382"/>
      <c r="BI75" s="3382"/>
      <c r="BJ75" s="3382"/>
      <c r="BK75" s="3382"/>
      <c r="BL75" s="3382"/>
      <c r="BM75" s="3382"/>
      <c r="BN75" s="3382"/>
      <c r="BO75" s="3382"/>
      <c r="BP75" s="3382"/>
      <c r="BQ75" s="3382"/>
      <c r="BR75" s="3382"/>
      <c r="BS75" s="3382"/>
      <c r="BT75" s="3382"/>
      <c r="BU75" s="3382"/>
      <c r="BV75" s="3382"/>
      <c r="BW75" s="3382"/>
      <c r="BX75" s="3382"/>
      <c r="BY75" s="3382"/>
      <c r="BZ75" s="3382"/>
      <c r="CA75" s="3382"/>
      <c r="CB75" s="3382"/>
      <c r="CC75" s="3382"/>
      <c r="CD75" s="3382"/>
      <c r="CE75" s="3382"/>
      <c r="CF75" s="3382"/>
      <c r="CG75" s="3382"/>
      <c r="CH75" s="3382"/>
      <c r="CI75" s="3382"/>
      <c r="CJ75" s="3382"/>
      <c r="CK75" s="3382"/>
      <c r="CL75" s="3382"/>
      <c r="CM75" s="3382"/>
      <c r="CN75" s="3382"/>
      <c r="CO75" s="3382"/>
      <c r="CP75" s="3382"/>
      <c r="CQ75" s="3382"/>
      <c r="CR75" s="3382"/>
      <c r="CS75" s="3382"/>
      <c r="CT75" s="3382"/>
      <c r="CU75" s="3382"/>
      <c r="CV75" s="3382"/>
      <c r="CW75" s="3382"/>
    </row>
    <row r="76" spans="1:102" ht="12.75" customHeight="1">
      <c r="A76" s="2231"/>
      <c r="B76" s="2273" t="s">
        <v>2165</v>
      </c>
      <c r="C76" s="2268"/>
      <c r="D76" s="3382"/>
      <c r="E76" s="3382"/>
      <c r="F76" s="3382"/>
      <c r="G76" s="3382"/>
      <c r="H76" s="3382"/>
      <c r="I76" s="3382"/>
      <c r="J76" s="3382"/>
      <c r="K76" s="3382"/>
      <c r="L76" s="3382"/>
      <c r="M76" s="3382"/>
      <c r="N76" s="3382"/>
      <c r="O76" s="3382"/>
      <c r="P76" s="3382"/>
      <c r="Q76" s="3382"/>
      <c r="R76" s="3382"/>
      <c r="S76" s="3382"/>
      <c r="T76" s="3382"/>
      <c r="U76" s="3382"/>
      <c r="V76" s="3382"/>
      <c r="W76" s="3382"/>
      <c r="X76" s="3382"/>
      <c r="Y76" s="3382"/>
      <c r="Z76" s="3382"/>
      <c r="AA76" s="3382"/>
      <c r="AB76" s="3382"/>
      <c r="AC76" s="3382"/>
      <c r="AD76" s="3382"/>
      <c r="AE76" s="3382"/>
      <c r="AF76" s="3382"/>
      <c r="AG76" s="3382"/>
      <c r="AH76" s="3382"/>
      <c r="AI76" s="3382"/>
      <c r="AJ76" s="3382"/>
      <c r="AK76" s="3382"/>
      <c r="AL76" s="3382"/>
      <c r="AM76" s="3382"/>
      <c r="AN76" s="3382"/>
      <c r="AO76" s="3382"/>
      <c r="AP76" s="3382"/>
      <c r="AQ76" s="3382"/>
      <c r="AR76" s="3382"/>
      <c r="AS76" s="3382"/>
      <c r="AT76" s="3382"/>
      <c r="AU76" s="3382"/>
      <c r="AV76" s="3382"/>
      <c r="AW76" s="3382"/>
      <c r="AX76" s="3382"/>
      <c r="AY76" s="3382"/>
      <c r="AZ76" s="3382"/>
      <c r="BA76" s="3382"/>
      <c r="BB76" s="3382"/>
      <c r="BC76" s="3382"/>
      <c r="BD76" s="3382"/>
      <c r="BE76" s="3382"/>
      <c r="BF76" s="3382"/>
      <c r="BG76" s="3382"/>
      <c r="BH76" s="3382"/>
      <c r="BI76" s="3382"/>
      <c r="BJ76" s="3382"/>
      <c r="BK76" s="3382"/>
      <c r="BL76" s="3382"/>
      <c r="BM76" s="3382"/>
      <c r="BN76" s="3382"/>
      <c r="BO76" s="3382"/>
      <c r="BP76" s="3382"/>
      <c r="BQ76" s="3382"/>
      <c r="BR76" s="3382"/>
      <c r="BS76" s="3382"/>
      <c r="BT76" s="3382"/>
      <c r="BU76" s="3382"/>
      <c r="BV76" s="3382"/>
      <c r="BW76" s="3382"/>
      <c r="BX76" s="3382"/>
      <c r="BY76" s="3382"/>
      <c r="BZ76" s="3382"/>
      <c r="CA76" s="3382"/>
      <c r="CB76" s="3382"/>
      <c r="CC76" s="3382"/>
      <c r="CD76" s="3382"/>
      <c r="CE76" s="3382"/>
      <c r="CF76" s="3382"/>
      <c r="CG76" s="3382"/>
      <c r="CH76" s="3382"/>
      <c r="CI76" s="3382"/>
      <c r="CJ76" s="3382"/>
      <c r="CK76" s="3382"/>
      <c r="CL76" s="3382"/>
      <c r="CM76" s="3382"/>
      <c r="CN76" s="3382"/>
      <c r="CO76" s="3382"/>
      <c r="CP76" s="3382"/>
      <c r="CQ76" s="3382"/>
      <c r="CR76" s="3382"/>
      <c r="CS76" s="3382"/>
      <c r="CT76" s="3382"/>
      <c r="CU76" s="3382"/>
      <c r="CV76" s="3382"/>
      <c r="CW76" s="3382"/>
    </row>
    <row r="77" spans="1:102" ht="12.75" customHeight="1">
      <c r="A77" s="2231"/>
      <c r="B77" s="3423" t="s">
        <v>2273</v>
      </c>
      <c r="C77" s="2268" t="s">
        <v>2167</v>
      </c>
      <c r="D77" s="2244"/>
      <c r="E77" s="2244"/>
      <c r="F77" s="2244"/>
      <c r="G77" s="2244"/>
      <c r="H77" s="2244"/>
      <c r="I77" s="2244"/>
      <c r="J77" s="3382"/>
      <c r="K77" s="3382"/>
      <c r="L77" s="2244"/>
      <c r="M77" s="2244"/>
      <c r="N77" s="2244"/>
      <c r="O77" s="2244"/>
      <c r="P77" s="2244"/>
      <c r="Q77" s="3382"/>
      <c r="R77" s="3382"/>
      <c r="S77" s="2244"/>
      <c r="T77" s="2244"/>
      <c r="U77" s="2244"/>
      <c r="V77" s="2244"/>
      <c r="W77" s="2244"/>
      <c r="X77" s="3382"/>
      <c r="Y77" s="3382"/>
      <c r="Z77" s="2244"/>
      <c r="AA77" s="2244"/>
      <c r="AB77" s="2244"/>
      <c r="AC77" s="2244"/>
      <c r="AD77" s="2244"/>
      <c r="AE77" s="3382"/>
      <c r="AF77" s="3382"/>
      <c r="AG77" s="2244"/>
      <c r="AH77" s="2244"/>
      <c r="AI77" s="2244"/>
      <c r="AJ77" s="2244"/>
      <c r="AK77" s="2244"/>
      <c r="AL77" s="3382"/>
      <c r="AM77" s="3382"/>
      <c r="AN77" s="2244"/>
      <c r="AO77" s="2244"/>
      <c r="AP77" s="2244"/>
      <c r="AQ77" s="2244"/>
      <c r="AR77" s="2244"/>
      <c r="AS77" s="3382"/>
      <c r="AT77" s="3382"/>
      <c r="AU77" s="2244"/>
      <c r="AV77" s="2244"/>
      <c r="AW77" s="2244"/>
      <c r="AX77" s="2244"/>
      <c r="AY77" s="2244"/>
      <c r="AZ77" s="3382"/>
      <c r="BA77" s="3382"/>
      <c r="BB77" s="2244"/>
      <c r="BC77" s="2244"/>
      <c r="BD77" s="2244"/>
      <c r="BE77" s="2244"/>
      <c r="BF77" s="2244"/>
      <c r="BG77" s="3382"/>
      <c r="BH77" s="3382"/>
      <c r="BI77" s="2244"/>
      <c r="BJ77" s="2244"/>
      <c r="BK77" s="2244"/>
      <c r="BL77" s="2244"/>
      <c r="BM77" s="2244"/>
      <c r="BN77" s="3382"/>
      <c r="BO77" s="3382"/>
      <c r="BP77" s="2244"/>
      <c r="BQ77" s="2244"/>
      <c r="BR77" s="2244"/>
      <c r="BS77" s="2244"/>
      <c r="BT77" s="2244"/>
      <c r="BU77" s="3382"/>
      <c r="BV77" s="3382"/>
      <c r="BW77" s="2244"/>
      <c r="BX77" s="2244"/>
      <c r="BY77" s="2244"/>
      <c r="BZ77" s="2244"/>
      <c r="CA77" s="2244"/>
      <c r="CB77" s="3382"/>
      <c r="CC77" s="3382"/>
      <c r="CD77" s="2244"/>
      <c r="CE77" s="2244"/>
      <c r="CF77" s="2244"/>
      <c r="CG77" s="2244"/>
      <c r="CH77" s="2244"/>
      <c r="CI77" s="3382"/>
      <c r="CJ77" s="3382"/>
      <c r="CK77" s="2244"/>
      <c r="CL77" s="2244"/>
      <c r="CM77" s="2244"/>
      <c r="CN77" s="2244"/>
      <c r="CO77" s="2244"/>
      <c r="CP77" s="3382"/>
      <c r="CQ77" s="3382"/>
      <c r="CR77" s="2244"/>
      <c r="CS77" s="2244"/>
      <c r="CT77" s="2244"/>
      <c r="CU77" s="2244"/>
      <c r="CV77" s="2244"/>
      <c r="CW77" s="3382"/>
    </row>
    <row r="78" spans="1:102" ht="12.75" customHeight="1">
      <c r="A78" s="2231"/>
      <c r="B78" s="3423" t="s">
        <v>2180</v>
      </c>
      <c r="C78" s="2268" t="s">
        <v>2167</v>
      </c>
      <c r="D78" s="2244"/>
      <c r="E78" s="2244"/>
      <c r="F78" s="2244"/>
      <c r="G78" s="2244"/>
      <c r="H78" s="2244"/>
      <c r="I78" s="2244"/>
      <c r="J78" s="3382"/>
      <c r="K78" s="3382"/>
      <c r="L78" s="2244"/>
      <c r="M78" s="2244"/>
      <c r="N78" s="2244"/>
      <c r="O78" s="2244"/>
      <c r="P78" s="2244"/>
      <c r="Q78" s="3382"/>
      <c r="R78" s="3382"/>
      <c r="S78" s="2244"/>
      <c r="T78" s="2244"/>
      <c r="U78" s="2244"/>
      <c r="V78" s="2244"/>
      <c r="W78" s="2244"/>
      <c r="X78" s="3382"/>
      <c r="Y78" s="3382"/>
      <c r="Z78" s="2244"/>
      <c r="AA78" s="2244"/>
      <c r="AB78" s="2244"/>
      <c r="AC78" s="2244"/>
      <c r="AD78" s="2244"/>
      <c r="AE78" s="3382"/>
      <c r="AF78" s="3382"/>
      <c r="AG78" s="2244"/>
      <c r="AH78" s="2244"/>
      <c r="AI78" s="2244"/>
      <c r="AJ78" s="2244"/>
      <c r="AK78" s="2244"/>
      <c r="AL78" s="3382"/>
      <c r="AM78" s="3382"/>
      <c r="AN78" s="2244"/>
      <c r="AO78" s="2244"/>
      <c r="AP78" s="2244"/>
      <c r="AQ78" s="2244"/>
      <c r="AR78" s="2244"/>
      <c r="AS78" s="3382"/>
      <c r="AT78" s="3382"/>
      <c r="AU78" s="2244"/>
      <c r="AV78" s="2244"/>
      <c r="AW78" s="2244"/>
      <c r="AX78" s="2244"/>
      <c r="AY78" s="2244"/>
      <c r="AZ78" s="3382"/>
      <c r="BA78" s="3382"/>
      <c r="BB78" s="2244"/>
      <c r="BC78" s="2244"/>
      <c r="BD78" s="2244"/>
      <c r="BE78" s="2244"/>
      <c r="BF78" s="2244"/>
      <c r="BG78" s="3382"/>
      <c r="BH78" s="3382"/>
      <c r="BI78" s="2244"/>
      <c r="BJ78" s="2244"/>
      <c r="BK78" s="2244"/>
      <c r="BL78" s="2244"/>
      <c r="BM78" s="2244"/>
      <c r="BN78" s="3382"/>
      <c r="BO78" s="3382"/>
      <c r="BP78" s="2244"/>
      <c r="BQ78" s="2244"/>
      <c r="BR78" s="2244"/>
      <c r="BS78" s="2244"/>
      <c r="BT78" s="2244"/>
      <c r="BU78" s="3382"/>
      <c r="BV78" s="3382"/>
      <c r="BW78" s="2244"/>
      <c r="BX78" s="2244"/>
      <c r="BY78" s="2244"/>
      <c r="BZ78" s="2244"/>
      <c r="CA78" s="2244"/>
      <c r="CB78" s="3382"/>
      <c r="CC78" s="3382"/>
      <c r="CD78" s="2244"/>
      <c r="CE78" s="2244"/>
      <c r="CF78" s="2244"/>
      <c r="CG78" s="2244"/>
      <c r="CH78" s="2244"/>
      <c r="CI78" s="3382"/>
      <c r="CJ78" s="3382"/>
      <c r="CK78" s="2244"/>
      <c r="CL78" s="2244"/>
      <c r="CM78" s="2244"/>
      <c r="CN78" s="2244"/>
      <c r="CO78" s="2244"/>
      <c r="CP78" s="3382"/>
      <c r="CQ78" s="3382"/>
      <c r="CR78" s="2244"/>
      <c r="CS78" s="2244"/>
      <c r="CT78" s="2244"/>
      <c r="CU78" s="2244"/>
      <c r="CV78" s="2244"/>
      <c r="CW78" s="3382"/>
    </row>
    <row r="79" spans="1:102" ht="12.75" customHeight="1">
      <c r="A79" s="2231"/>
      <c r="B79" s="3423" t="s">
        <v>2274</v>
      </c>
      <c r="C79" s="2268" t="s">
        <v>2167</v>
      </c>
      <c r="D79" s="2244"/>
      <c r="E79" s="2244"/>
      <c r="F79" s="2244"/>
      <c r="G79" s="2244"/>
      <c r="H79" s="2244"/>
      <c r="I79" s="2244"/>
      <c r="J79" s="3382"/>
      <c r="K79" s="3382"/>
      <c r="L79" s="2244"/>
      <c r="M79" s="2244"/>
      <c r="N79" s="2244"/>
      <c r="O79" s="2244"/>
      <c r="P79" s="2244"/>
      <c r="Q79" s="3382"/>
      <c r="R79" s="3382"/>
      <c r="S79" s="2244"/>
      <c r="T79" s="2244"/>
      <c r="U79" s="2244"/>
      <c r="V79" s="2244"/>
      <c r="W79" s="2244"/>
      <c r="X79" s="3382"/>
      <c r="Y79" s="3382"/>
      <c r="Z79" s="2244"/>
      <c r="AA79" s="2244"/>
      <c r="AB79" s="2244"/>
      <c r="AC79" s="2244"/>
      <c r="AD79" s="2244"/>
      <c r="AE79" s="3382"/>
      <c r="AF79" s="3382"/>
      <c r="AG79" s="2244"/>
      <c r="AH79" s="2244"/>
      <c r="AI79" s="2244"/>
      <c r="AJ79" s="2244"/>
      <c r="AK79" s="2244"/>
      <c r="AL79" s="3382"/>
      <c r="AM79" s="3382"/>
      <c r="AN79" s="2244"/>
      <c r="AO79" s="2244"/>
      <c r="AP79" s="2244"/>
      <c r="AQ79" s="2244"/>
      <c r="AR79" s="2244"/>
      <c r="AS79" s="3382"/>
      <c r="AT79" s="3382"/>
      <c r="AU79" s="2244"/>
      <c r="AV79" s="2244"/>
      <c r="AW79" s="2244"/>
      <c r="AX79" s="2244"/>
      <c r="AY79" s="2244"/>
      <c r="AZ79" s="3382"/>
      <c r="BA79" s="3382"/>
      <c r="BB79" s="2244"/>
      <c r="BC79" s="2244"/>
      <c r="BD79" s="2244"/>
      <c r="BE79" s="2244"/>
      <c r="BF79" s="2244"/>
      <c r="BG79" s="3382"/>
      <c r="BH79" s="3382"/>
      <c r="BI79" s="2244"/>
      <c r="BJ79" s="2244"/>
      <c r="BK79" s="2244"/>
      <c r="BL79" s="2244"/>
      <c r="BM79" s="2244"/>
      <c r="BN79" s="3382"/>
      <c r="BO79" s="3382"/>
      <c r="BP79" s="2244"/>
      <c r="BQ79" s="2244"/>
      <c r="BR79" s="2244"/>
      <c r="BS79" s="2244"/>
      <c r="BT79" s="2244"/>
      <c r="BU79" s="3382"/>
      <c r="BV79" s="3382"/>
      <c r="BW79" s="2244"/>
      <c r="BX79" s="2244"/>
      <c r="BY79" s="2244"/>
      <c r="BZ79" s="2244"/>
      <c r="CA79" s="2244"/>
      <c r="CB79" s="3382"/>
      <c r="CC79" s="3382"/>
      <c r="CD79" s="2244"/>
      <c r="CE79" s="2244"/>
      <c r="CF79" s="2244"/>
      <c r="CG79" s="2244"/>
      <c r="CH79" s="2244"/>
      <c r="CI79" s="3382"/>
      <c r="CJ79" s="3382"/>
      <c r="CK79" s="2244"/>
      <c r="CL79" s="2244"/>
      <c r="CM79" s="2244"/>
      <c r="CN79" s="2244"/>
      <c r="CO79" s="2244"/>
      <c r="CP79" s="3382"/>
      <c r="CQ79" s="3382"/>
      <c r="CR79" s="2244"/>
      <c r="CS79" s="2244"/>
      <c r="CT79" s="2244"/>
      <c r="CU79" s="2244"/>
      <c r="CV79" s="2244"/>
      <c r="CW79" s="3382"/>
    </row>
    <row r="80" spans="1:102" ht="12.75" customHeight="1">
      <c r="A80" s="2231"/>
      <c r="B80" s="3423" t="s">
        <v>2275</v>
      </c>
      <c r="C80" s="2268" t="s">
        <v>2167</v>
      </c>
      <c r="D80" s="2244"/>
      <c r="E80" s="2244"/>
      <c r="F80" s="2244"/>
      <c r="G80" s="2244"/>
      <c r="H80" s="2244"/>
      <c r="I80" s="2244"/>
      <c r="J80" s="3382"/>
      <c r="K80" s="3382"/>
      <c r="L80" s="2244"/>
      <c r="M80" s="2244"/>
      <c r="N80" s="2244"/>
      <c r="O80" s="2244"/>
      <c r="P80" s="2244"/>
      <c r="Q80" s="3382"/>
      <c r="R80" s="3382"/>
      <c r="S80" s="2244"/>
      <c r="T80" s="2244"/>
      <c r="U80" s="2244"/>
      <c r="V80" s="2244"/>
      <c r="W80" s="2244"/>
      <c r="X80" s="3382"/>
      <c r="Y80" s="3382"/>
      <c r="Z80" s="2244"/>
      <c r="AA80" s="2244"/>
      <c r="AB80" s="2244"/>
      <c r="AC80" s="2244"/>
      <c r="AD80" s="2244"/>
      <c r="AE80" s="3382"/>
      <c r="AF80" s="3382"/>
      <c r="AG80" s="2244"/>
      <c r="AH80" s="2244"/>
      <c r="AI80" s="2244"/>
      <c r="AJ80" s="2244"/>
      <c r="AK80" s="2244"/>
      <c r="AL80" s="3382"/>
      <c r="AM80" s="3382"/>
      <c r="AN80" s="2244"/>
      <c r="AO80" s="2244"/>
      <c r="AP80" s="2244"/>
      <c r="AQ80" s="2244"/>
      <c r="AR80" s="2244"/>
      <c r="AS80" s="3382"/>
      <c r="AT80" s="3382"/>
      <c r="AU80" s="2244"/>
      <c r="AV80" s="2244"/>
      <c r="AW80" s="2244"/>
      <c r="AX80" s="2244"/>
      <c r="AY80" s="2244"/>
      <c r="AZ80" s="3382"/>
      <c r="BA80" s="3382"/>
      <c r="BB80" s="2244"/>
      <c r="BC80" s="2244"/>
      <c r="BD80" s="2244"/>
      <c r="BE80" s="2244"/>
      <c r="BF80" s="2244"/>
      <c r="BG80" s="3382"/>
      <c r="BH80" s="3382"/>
      <c r="BI80" s="2244"/>
      <c r="BJ80" s="2244"/>
      <c r="BK80" s="2244"/>
      <c r="BL80" s="2244"/>
      <c r="BM80" s="2244"/>
      <c r="BN80" s="3382"/>
      <c r="BO80" s="3382"/>
      <c r="BP80" s="2244"/>
      <c r="BQ80" s="2244"/>
      <c r="BR80" s="2244"/>
      <c r="BS80" s="2244"/>
      <c r="BT80" s="2244"/>
      <c r="BU80" s="3382"/>
      <c r="BV80" s="3382"/>
      <c r="BW80" s="2244"/>
      <c r="BX80" s="2244"/>
      <c r="BY80" s="2244"/>
      <c r="BZ80" s="2244"/>
      <c r="CA80" s="2244"/>
      <c r="CB80" s="3382"/>
      <c r="CC80" s="3382"/>
      <c r="CD80" s="2244"/>
      <c r="CE80" s="2244"/>
      <c r="CF80" s="2244"/>
      <c r="CG80" s="2244"/>
      <c r="CH80" s="2244"/>
      <c r="CI80" s="3382"/>
      <c r="CJ80" s="3382"/>
      <c r="CK80" s="2244"/>
      <c r="CL80" s="2244"/>
      <c r="CM80" s="2244"/>
      <c r="CN80" s="2244"/>
      <c r="CO80" s="2244"/>
      <c r="CP80" s="3382"/>
      <c r="CQ80" s="3382"/>
      <c r="CR80" s="2244"/>
      <c r="CS80" s="2244"/>
      <c r="CT80" s="2244"/>
      <c r="CU80" s="2244"/>
      <c r="CV80" s="2244"/>
      <c r="CW80" s="3382"/>
    </row>
    <row r="81" spans="1:102" ht="12.75" customHeight="1">
      <c r="A81" s="2231"/>
      <c r="B81" s="3423" t="s">
        <v>2276</v>
      </c>
      <c r="C81" s="2268" t="s">
        <v>2167</v>
      </c>
      <c r="D81" s="2244"/>
      <c r="E81" s="2244"/>
      <c r="F81" s="2244"/>
      <c r="G81" s="2244"/>
      <c r="H81" s="2244"/>
      <c r="I81" s="2244"/>
      <c r="J81" s="3382"/>
      <c r="K81" s="3382"/>
      <c r="L81" s="2244"/>
      <c r="M81" s="2244"/>
      <c r="N81" s="2244"/>
      <c r="O81" s="2244"/>
      <c r="P81" s="2244"/>
      <c r="Q81" s="3382"/>
      <c r="R81" s="3382"/>
      <c r="S81" s="2244"/>
      <c r="T81" s="2244"/>
      <c r="U81" s="2244"/>
      <c r="V81" s="2244"/>
      <c r="W81" s="2244"/>
      <c r="X81" s="3382"/>
      <c r="Y81" s="3382"/>
      <c r="Z81" s="2244"/>
      <c r="AA81" s="2244"/>
      <c r="AB81" s="2244"/>
      <c r="AC81" s="2244"/>
      <c r="AD81" s="2244"/>
      <c r="AE81" s="3382"/>
      <c r="AF81" s="3382"/>
      <c r="AG81" s="2244"/>
      <c r="AH81" s="2244"/>
      <c r="AI81" s="2244"/>
      <c r="AJ81" s="2244"/>
      <c r="AK81" s="2244"/>
      <c r="AL81" s="3382"/>
      <c r="AM81" s="3382"/>
      <c r="AN81" s="2244"/>
      <c r="AO81" s="2244"/>
      <c r="AP81" s="2244"/>
      <c r="AQ81" s="2244"/>
      <c r="AR81" s="2244"/>
      <c r="AS81" s="3382"/>
      <c r="AT81" s="3382"/>
      <c r="AU81" s="2244"/>
      <c r="AV81" s="2244"/>
      <c r="AW81" s="2244"/>
      <c r="AX81" s="2244"/>
      <c r="AY81" s="2244"/>
      <c r="AZ81" s="3382"/>
      <c r="BA81" s="3382"/>
      <c r="BB81" s="2244"/>
      <c r="BC81" s="2244"/>
      <c r="BD81" s="2244"/>
      <c r="BE81" s="2244"/>
      <c r="BF81" s="2244"/>
      <c r="BG81" s="3382"/>
      <c r="BH81" s="3382"/>
      <c r="BI81" s="2244"/>
      <c r="BJ81" s="2244"/>
      <c r="BK81" s="2244"/>
      <c r="BL81" s="2244"/>
      <c r="BM81" s="2244"/>
      <c r="BN81" s="3382"/>
      <c r="BO81" s="3382"/>
      <c r="BP81" s="2244"/>
      <c r="BQ81" s="2244"/>
      <c r="BR81" s="2244"/>
      <c r="BS81" s="2244"/>
      <c r="BT81" s="2244"/>
      <c r="BU81" s="3382"/>
      <c r="BV81" s="3382"/>
      <c r="BW81" s="2244"/>
      <c r="BX81" s="2244"/>
      <c r="BY81" s="2244"/>
      <c r="BZ81" s="2244"/>
      <c r="CA81" s="2244"/>
      <c r="CB81" s="3382"/>
      <c r="CC81" s="3382"/>
      <c r="CD81" s="2244"/>
      <c r="CE81" s="2244"/>
      <c r="CF81" s="2244"/>
      <c r="CG81" s="2244"/>
      <c r="CH81" s="2244"/>
      <c r="CI81" s="3382"/>
      <c r="CJ81" s="3382"/>
      <c r="CK81" s="2244"/>
      <c r="CL81" s="2244"/>
      <c r="CM81" s="2244"/>
      <c r="CN81" s="2244"/>
      <c r="CO81" s="2244"/>
      <c r="CP81" s="3382"/>
      <c r="CQ81" s="3382"/>
      <c r="CR81" s="2244"/>
      <c r="CS81" s="2244"/>
      <c r="CT81" s="2244"/>
      <c r="CU81" s="2244"/>
      <c r="CV81" s="2244"/>
      <c r="CW81" s="3382"/>
    </row>
    <row r="82" spans="1:102" ht="12.75" customHeight="1">
      <c r="A82" s="2231"/>
      <c r="B82" s="3423" t="s">
        <v>2277</v>
      </c>
      <c r="C82" s="2268" t="s">
        <v>2023</v>
      </c>
      <c r="D82" s="2239"/>
      <c r="E82" s="2239"/>
      <c r="F82" s="2239"/>
      <c r="G82" s="2239"/>
      <c r="H82" s="2239"/>
      <c r="I82" s="2239"/>
      <c r="J82" s="2240"/>
      <c r="K82" s="2240"/>
      <c r="L82" s="2239"/>
      <c r="M82" s="2239"/>
      <c r="N82" s="2239"/>
      <c r="O82" s="2239"/>
      <c r="P82" s="2239"/>
      <c r="Q82" s="2240"/>
      <c r="R82" s="2240"/>
      <c r="S82" s="2239"/>
      <c r="T82" s="2239"/>
      <c r="U82" s="2239"/>
      <c r="V82" s="2239"/>
      <c r="W82" s="2239"/>
      <c r="X82" s="2240"/>
      <c r="Y82" s="2240"/>
      <c r="Z82" s="2239"/>
      <c r="AA82" s="2239"/>
      <c r="AB82" s="2239"/>
      <c r="AC82" s="2239"/>
      <c r="AD82" s="2239"/>
      <c r="AE82" s="2240"/>
      <c r="AF82" s="2240"/>
      <c r="AG82" s="2239"/>
      <c r="AH82" s="2239"/>
      <c r="AI82" s="2239"/>
      <c r="AJ82" s="2239"/>
      <c r="AK82" s="2239"/>
      <c r="AL82" s="2240"/>
      <c r="AM82" s="2240"/>
      <c r="AN82" s="2239"/>
      <c r="AO82" s="2239"/>
      <c r="AP82" s="2239"/>
      <c r="AQ82" s="2239"/>
      <c r="AR82" s="2239"/>
      <c r="AS82" s="2240"/>
      <c r="AT82" s="2240"/>
      <c r="AU82" s="2239"/>
      <c r="AV82" s="2239"/>
      <c r="AW82" s="2239"/>
      <c r="AX82" s="2239"/>
      <c r="AY82" s="2239"/>
      <c r="AZ82" s="2240"/>
      <c r="BA82" s="2240"/>
      <c r="BB82" s="2239"/>
      <c r="BC82" s="2239"/>
      <c r="BD82" s="2239"/>
      <c r="BE82" s="2239"/>
      <c r="BF82" s="2239"/>
      <c r="BG82" s="2240"/>
      <c r="BH82" s="2240"/>
      <c r="BI82" s="2239"/>
      <c r="BJ82" s="2239"/>
      <c r="BK82" s="2239"/>
      <c r="BL82" s="2239"/>
      <c r="BM82" s="2239"/>
      <c r="BN82" s="2240"/>
      <c r="BO82" s="2240"/>
      <c r="BP82" s="2239"/>
      <c r="BQ82" s="2239"/>
      <c r="BR82" s="2239"/>
      <c r="BS82" s="2239"/>
      <c r="BT82" s="2239"/>
      <c r="BU82" s="2240"/>
      <c r="BV82" s="2240"/>
      <c r="BW82" s="2239"/>
      <c r="BX82" s="2239"/>
      <c r="BY82" s="2239"/>
      <c r="BZ82" s="2239"/>
      <c r="CA82" s="2239"/>
      <c r="CB82" s="2240"/>
      <c r="CC82" s="2240"/>
      <c r="CD82" s="2239"/>
      <c r="CE82" s="2239"/>
      <c r="CF82" s="2239"/>
      <c r="CG82" s="2239"/>
      <c r="CH82" s="2239"/>
      <c r="CI82" s="2240"/>
      <c r="CJ82" s="2240"/>
      <c r="CK82" s="2239"/>
      <c r="CL82" s="2239"/>
      <c r="CM82" s="2239"/>
      <c r="CN82" s="2239"/>
      <c r="CO82" s="2239"/>
      <c r="CP82" s="2240"/>
      <c r="CQ82" s="2240"/>
      <c r="CR82" s="2239"/>
      <c r="CS82" s="2239"/>
      <c r="CT82" s="2239"/>
      <c r="CU82" s="2239"/>
      <c r="CV82" s="2239"/>
      <c r="CW82" s="2240"/>
      <c r="CX82" s="2240"/>
    </row>
    <row r="83" spans="1:102" ht="12.75" customHeight="1">
      <c r="A83" s="2231"/>
      <c r="B83" s="3423" t="s">
        <v>2278</v>
      </c>
      <c r="C83" s="2268" t="s">
        <v>2023</v>
      </c>
      <c r="D83" s="2239"/>
      <c r="E83" s="2239"/>
      <c r="F83" s="2239"/>
      <c r="G83" s="2239"/>
      <c r="H83" s="2239"/>
      <c r="I83" s="2239"/>
      <c r="J83" s="2240"/>
      <c r="K83" s="2240"/>
      <c r="L83" s="2239"/>
      <c r="M83" s="2239"/>
      <c r="N83" s="2239"/>
      <c r="O83" s="2239"/>
      <c r="P83" s="2239"/>
      <c r="Q83" s="2240"/>
      <c r="R83" s="2240"/>
      <c r="S83" s="2239"/>
      <c r="T83" s="2239"/>
      <c r="U83" s="2239"/>
      <c r="V83" s="2239"/>
      <c r="W83" s="2239"/>
      <c r="X83" s="2240"/>
      <c r="Y83" s="2240"/>
      <c r="Z83" s="2239"/>
      <c r="AA83" s="2239"/>
      <c r="AB83" s="2239"/>
      <c r="AC83" s="2239"/>
      <c r="AD83" s="2239"/>
      <c r="AE83" s="2240"/>
      <c r="AF83" s="2240"/>
      <c r="AG83" s="2239"/>
      <c r="AH83" s="2239"/>
      <c r="AI83" s="2239"/>
      <c r="AJ83" s="2239"/>
      <c r="AK83" s="2239"/>
      <c r="AL83" s="2240"/>
      <c r="AM83" s="2240"/>
      <c r="AN83" s="2239"/>
      <c r="AO83" s="2239"/>
      <c r="AP83" s="2239"/>
      <c r="AQ83" s="2239"/>
      <c r="AR83" s="2239"/>
      <c r="AS83" s="2240"/>
      <c r="AT83" s="2240"/>
      <c r="AU83" s="2239"/>
      <c r="AV83" s="2239"/>
      <c r="AW83" s="2239"/>
      <c r="AX83" s="2239"/>
      <c r="AY83" s="2239"/>
      <c r="AZ83" s="2240"/>
      <c r="BA83" s="2240"/>
      <c r="BB83" s="2239"/>
      <c r="BC83" s="2239"/>
      <c r="BD83" s="2239"/>
      <c r="BE83" s="2239"/>
      <c r="BF83" s="2239"/>
      <c r="BG83" s="2240"/>
      <c r="BH83" s="2240"/>
      <c r="BI83" s="2239"/>
      <c r="BJ83" s="2239"/>
      <c r="BK83" s="2239"/>
      <c r="BL83" s="2239"/>
      <c r="BM83" s="2239"/>
      <c r="BN83" s="2240"/>
      <c r="BO83" s="2240"/>
      <c r="BP83" s="2239"/>
      <c r="BQ83" s="2239"/>
      <c r="BR83" s="2239"/>
      <c r="BS83" s="2239"/>
      <c r="BT83" s="2239"/>
      <c r="BU83" s="2240"/>
      <c r="BV83" s="2240"/>
      <c r="BW83" s="2239"/>
      <c r="BX83" s="2239"/>
      <c r="BY83" s="2239"/>
      <c r="BZ83" s="2239"/>
      <c r="CA83" s="2239"/>
      <c r="CB83" s="2240"/>
      <c r="CC83" s="2240"/>
      <c r="CD83" s="2239"/>
      <c r="CE83" s="2239"/>
      <c r="CF83" s="2239"/>
      <c r="CG83" s="2239"/>
      <c r="CH83" s="2239"/>
      <c r="CI83" s="2240"/>
      <c r="CJ83" s="2240"/>
      <c r="CK83" s="2239"/>
      <c r="CL83" s="2239"/>
      <c r="CM83" s="2239"/>
      <c r="CN83" s="2239"/>
      <c r="CO83" s="2239"/>
      <c r="CP83" s="2240"/>
      <c r="CQ83" s="2240"/>
      <c r="CR83" s="2239"/>
      <c r="CS83" s="2239"/>
      <c r="CT83" s="2239"/>
      <c r="CU83" s="2239"/>
      <c r="CV83" s="2239"/>
      <c r="CW83" s="2240"/>
      <c r="CX83" s="2240"/>
    </row>
    <row r="84" spans="1:102" ht="12.75" customHeight="1">
      <c r="A84" s="2231"/>
      <c r="B84" s="3423" t="s">
        <v>2279</v>
      </c>
      <c r="C84" s="2268" t="s">
        <v>2023</v>
      </c>
      <c r="D84" s="2239"/>
      <c r="E84" s="2239"/>
      <c r="F84" s="2239"/>
      <c r="G84" s="2239"/>
      <c r="H84" s="2239"/>
      <c r="I84" s="2239"/>
      <c r="J84" s="2240"/>
      <c r="K84" s="2240"/>
      <c r="L84" s="2239"/>
      <c r="M84" s="2239"/>
      <c r="N84" s="2239"/>
      <c r="O84" s="2239"/>
      <c r="P84" s="2239"/>
      <c r="Q84" s="2240"/>
      <c r="R84" s="2240"/>
      <c r="S84" s="2239"/>
      <c r="T84" s="2239"/>
      <c r="U84" s="2239"/>
      <c r="V84" s="2239"/>
      <c r="W84" s="2239"/>
      <c r="X84" s="2240"/>
      <c r="Y84" s="2240"/>
      <c r="Z84" s="2239"/>
      <c r="AA84" s="2239"/>
      <c r="AB84" s="2239"/>
      <c r="AC84" s="2239"/>
      <c r="AD84" s="2239"/>
      <c r="AE84" s="2240"/>
      <c r="AF84" s="2240"/>
      <c r="AG84" s="2239"/>
      <c r="AH84" s="2239"/>
      <c r="AI84" s="2239"/>
      <c r="AJ84" s="2239"/>
      <c r="AK84" s="2239"/>
      <c r="AL84" s="2240"/>
      <c r="AM84" s="2240"/>
      <c r="AN84" s="2239"/>
      <c r="AO84" s="2239"/>
      <c r="AP84" s="2239"/>
      <c r="AQ84" s="2239"/>
      <c r="AR84" s="2239"/>
      <c r="AS84" s="2240"/>
      <c r="AT84" s="2240"/>
      <c r="AU84" s="2239"/>
      <c r="AV84" s="2239"/>
      <c r="AW84" s="2239"/>
      <c r="AX84" s="2239"/>
      <c r="AY84" s="2239"/>
      <c r="AZ84" s="2240"/>
      <c r="BA84" s="2240"/>
      <c r="BB84" s="2239"/>
      <c r="BC84" s="2239"/>
      <c r="BD84" s="2239"/>
      <c r="BE84" s="2239"/>
      <c r="BF84" s="2239"/>
      <c r="BG84" s="2240"/>
      <c r="BH84" s="2240"/>
      <c r="BI84" s="2239"/>
      <c r="BJ84" s="2239"/>
      <c r="BK84" s="2239"/>
      <c r="BL84" s="2239"/>
      <c r="BM84" s="2239"/>
      <c r="BN84" s="2240"/>
      <c r="BO84" s="2240"/>
      <c r="BP84" s="2239"/>
      <c r="BQ84" s="2239"/>
      <c r="BR84" s="2239"/>
      <c r="BS84" s="2239"/>
      <c r="BT84" s="2239"/>
      <c r="BU84" s="2240"/>
      <c r="BV84" s="2240"/>
      <c r="BW84" s="2239"/>
      <c r="BX84" s="2239"/>
      <c r="BY84" s="2239"/>
      <c r="BZ84" s="2239"/>
      <c r="CA84" s="2239"/>
      <c r="CB84" s="2240"/>
      <c r="CC84" s="2240"/>
      <c r="CD84" s="2239"/>
      <c r="CE84" s="2239"/>
      <c r="CF84" s="2239"/>
      <c r="CG84" s="2239"/>
      <c r="CH84" s="2239"/>
      <c r="CI84" s="2240"/>
      <c r="CJ84" s="2240"/>
      <c r="CK84" s="2239"/>
      <c r="CL84" s="2239"/>
      <c r="CM84" s="2239"/>
      <c r="CN84" s="2239"/>
      <c r="CO84" s="2239"/>
      <c r="CP84" s="2240"/>
      <c r="CQ84" s="2240"/>
      <c r="CR84" s="2239"/>
      <c r="CS84" s="2239"/>
      <c r="CT84" s="2239"/>
      <c r="CU84" s="2239"/>
      <c r="CV84" s="2239"/>
      <c r="CW84" s="2240"/>
      <c r="CX84" s="2240"/>
    </row>
    <row r="85" spans="1:102" ht="12.75" customHeight="1">
      <c r="A85" s="2231"/>
      <c r="B85" s="3423" t="s">
        <v>2280</v>
      </c>
      <c r="C85" s="2268" t="s">
        <v>2023</v>
      </c>
      <c r="D85" s="2239"/>
      <c r="E85" s="2239"/>
      <c r="F85" s="2239"/>
      <c r="G85" s="2239"/>
      <c r="H85" s="2239"/>
      <c r="I85" s="2239"/>
      <c r="J85" s="2240"/>
      <c r="K85" s="2240"/>
      <c r="L85" s="2239"/>
      <c r="M85" s="2239"/>
      <c r="N85" s="2239"/>
      <c r="O85" s="2239"/>
      <c r="P85" s="2239"/>
      <c r="Q85" s="2240"/>
      <c r="R85" s="2240"/>
      <c r="S85" s="2239"/>
      <c r="T85" s="2239"/>
      <c r="U85" s="2239"/>
      <c r="V85" s="2239"/>
      <c r="W85" s="2239"/>
      <c r="X85" s="2240"/>
      <c r="Y85" s="2240"/>
      <c r="Z85" s="2239"/>
      <c r="AA85" s="2239"/>
      <c r="AB85" s="2239"/>
      <c r="AC85" s="2239"/>
      <c r="AD85" s="2239"/>
      <c r="AE85" s="2240"/>
      <c r="AF85" s="2240"/>
      <c r="AG85" s="2239"/>
      <c r="AH85" s="2239"/>
      <c r="AI85" s="2239"/>
      <c r="AJ85" s="2239"/>
      <c r="AK85" s="2239"/>
      <c r="AL85" s="2240"/>
      <c r="AM85" s="2240"/>
      <c r="AN85" s="2239"/>
      <c r="AO85" s="2239"/>
      <c r="AP85" s="2239"/>
      <c r="AQ85" s="2239"/>
      <c r="AR85" s="2239"/>
      <c r="AS85" s="2240"/>
      <c r="AT85" s="2240"/>
      <c r="AU85" s="2239"/>
      <c r="AV85" s="2239"/>
      <c r="AW85" s="2239"/>
      <c r="AX85" s="2239"/>
      <c r="AY85" s="2239"/>
      <c r="AZ85" s="2240"/>
      <c r="BA85" s="2240"/>
      <c r="BB85" s="2239"/>
      <c r="BC85" s="2239"/>
      <c r="BD85" s="2239"/>
      <c r="BE85" s="2239"/>
      <c r="BF85" s="2239"/>
      <c r="BG85" s="2240"/>
      <c r="BH85" s="2240"/>
      <c r="BI85" s="2239"/>
      <c r="BJ85" s="2239"/>
      <c r="BK85" s="2239"/>
      <c r="BL85" s="2239"/>
      <c r="BM85" s="2239"/>
      <c r="BN85" s="2240"/>
      <c r="BO85" s="2240"/>
      <c r="BP85" s="2239"/>
      <c r="BQ85" s="2239"/>
      <c r="BR85" s="2239"/>
      <c r="BS85" s="2239"/>
      <c r="BT85" s="2239"/>
      <c r="BU85" s="2240"/>
      <c r="BV85" s="2240"/>
      <c r="BW85" s="2239"/>
      <c r="BX85" s="2239"/>
      <c r="BY85" s="2239"/>
      <c r="BZ85" s="2239"/>
      <c r="CA85" s="2239"/>
      <c r="CB85" s="2240"/>
      <c r="CC85" s="2240"/>
      <c r="CD85" s="2239"/>
      <c r="CE85" s="2239"/>
      <c r="CF85" s="2239"/>
      <c r="CG85" s="2239"/>
      <c r="CH85" s="2239"/>
      <c r="CI85" s="2240"/>
      <c r="CJ85" s="2240"/>
      <c r="CK85" s="2239"/>
      <c r="CL85" s="2239"/>
      <c r="CM85" s="2239"/>
      <c r="CN85" s="2239"/>
      <c r="CO85" s="2239"/>
      <c r="CP85" s="2240"/>
      <c r="CQ85" s="2240"/>
      <c r="CR85" s="2239"/>
      <c r="CS85" s="2239"/>
      <c r="CT85" s="2239"/>
      <c r="CU85" s="2239"/>
      <c r="CV85" s="2239"/>
      <c r="CW85" s="2240"/>
      <c r="CX85" s="2240"/>
    </row>
    <row r="86" spans="1:102" ht="12.75" customHeight="1">
      <c r="A86" s="2231"/>
      <c r="B86" s="2292"/>
      <c r="C86" s="2268"/>
      <c r="D86" s="2240"/>
      <c r="E86" s="2240"/>
      <c r="F86" s="2240"/>
      <c r="G86" s="2240"/>
      <c r="H86" s="2240"/>
      <c r="I86" s="2240"/>
      <c r="J86" s="2240"/>
      <c r="K86" s="2240"/>
      <c r="L86" s="2240"/>
      <c r="M86" s="2240"/>
      <c r="N86" s="2240"/>
      <c r="O86" s="2240"/>
      <c r="P86" s="2240"/>
      <c r="Q86" s="2240"/>
      <c r="R86" s="2240"/>
      <c r="S86" s="2240"/>
      <c r="T86" s="2240"/>
      <c r="U86" s="2240"/>
      <c r="V86" s="2240"/>
      <c r="W86" s="2240"/>
      <c r="X86" s="2240"/>
      <c r="Y86" s="2240"/>
      <c r="Z86" s="2240"/>
      <c r="AA86" s="2240"/>
      <c r="AB86" s="2240"/>
      <c r="AC86" s="2240"/>
      <c r="AD86" s="2240"/>
      <c r="AE86" s="2240"/>
      <c r="AF86" s="2240"/>
      <c r="AG86" s="2240"/>
      <c r="AH86" s="2240"/>
      <c r="AI86" s="2240"/>
      <c r="AJ86" s="2240"/>
      <c r="AK86" s="2240"/>
      <c r="AL86" s="2240"/>
      <c r="AM86" s="2240"/>
      <c r="AN86" s="2240"/>
      <c r="AO86" s="2240"/>
      <c r="AP86" s="2240"/>
      <c r="AQ86" s="2240"/>
      <c r="AR86" s="2240"/>
      <c r="AS86" s="2240"/>
      <c r="AT86" s="2240"/>
      <c r="AU86" s="2240"/>
      <c r="AV86" s="2240"/>
      <c r="AW86" s="2240"/>
      <c r="AX86" s="2240"/>
      <c r="AY86" s="2240"/>
      <c r="AZ86" s="2240"/>
      <c r="BA86" s="2240"/>
      <c r="BB86" s="2240"/>
      <c r="BC86" s="2240"/>
      <c r="BD86" s="2240"/>
      <c r="BE86" s="2240"/>
      <c r="BF86" s="2240"/>
      <c r="BG86" s="2240"/>
      <c r="BH86" s="2240"/>
      <c r="BI86" s="2240"/>
      <c r="BJ86" s="2240"/>
      <c r="BK86" s="2240"/>
      <c r="BL86" s="2240"/>
      <c r="BM86" s="2240"/>
      <c r="BN86" s="2240"/>
      <c r="BO86" s="2240"/>
      <c r="BP86" s="2240"/>
      <c r="BQ86" s="2240"/>
      <c r="BR86" s="2240"/>
      <c r="BS86" s="2240"/>
      <c r="BT86" s="2240"/>
      <c r="BU86" s="2240"/>
      <c r="BV86" s="2240"/>
      <c r="BW86" s="2240"/>
      <c r="BX86" s="2240"/>
      <c r="BY86" s="2240"/>
      <c r="BZ86" s="2240"/>
      <c r="CA86" s="2240"/>
      <c r="CB86" s="2240"/>
      <c r="CC86" s="2240"/>
      <c r="CD86" s="2240"/>
      <c r="CE86" s="2240"/>
      <c r="CF86" s="2240"/>
      <c r="CG86" s="2240"/>
      <c r="CH86" s="2240"/>
      <c r="CI86" s="2240"/>
      <c r="CJ86" s="2240"/>
      <c r="CK86" s="2240"/>
      <c r="CL86" s="2240"/>
      <c r="CM86" s="2240"/>
      <c r="CN86" s="2240"/>
      <c r="CO86" s="2240"/>
      <c r="CP86" s="2240"/>
      <c r="CQ86" s="2240"/>
      <c r="CR86" s="2240"/>
      <c r="CS86" s="2240"/>
      <c r="CT86" s="2240"/>
      <c r="CU86" s="2240"/>
      <c r="CV86" s="2240"/>
      <c r="CW86" s="2240"/>
      <c r="CX86" s="2240"/>
    </row>
    <row r="87" spans="1:102" ht="12.75" customHeight="1">
      <c r="A87" s="2231"/>
      <c r="B87" s="2273" t="s">
        <v>2201</v>
      </c>
      <c r="C87" s="2268"/>
      <c r="D87" s="3382"/>
      <c r="E87" s="3382"/>
      <c r="F87" s="3382"/>
      <c r="G87" s="3382"/>
      <c r="H87" s="3382"/>
      <c r="I87" s="3382"/>
      <c r="J87" s="3382"/>
      <c r="K87" s="3382"/>
      <c r="L87" s="3382"/>
      <c r="M87" s="3382"/>
      <c r="N87" s="3382"/>
      <c r="O87" s="3382"/>
      <c r="P87" s="3382"/>
      <c r="Q87" s="3382"/>
      <c r="R87" s="3382"/>
      <c r="S87" s="3382"/>
      <c r="T87" s="3382"/>
      <c r="U87" s="3382"/>
      <c r="V87" s="3382"/>
      <c r="W87" s="3382"/>
      <c r="X87" s="3382"/>
      <c r="Y87" s="3382"/>
      <c r="Z87" s="3382"/>
      <c r="AA87" s="3382"/>
      <c r="AB87" s="3382"/>
      <c r="AC87" s="3382"/>
      <c r="AD87" s="3382"/>
      <c r="AE87" s="3382"/>
      <c r="AF87" s="3382"/>
      <c r="AG87" s="3382"/>
      <c r="AH87" s="3382"/>
      <c r="AI87" s="3382"/>
      <c r="AJ87" s="3382"/>
      <c r="AK87" s="3382"/>
      <c r="AL87" s="3382"/>
      <c r="AM87" s="3382"/>
      <c r="AN87" s="3382"/>
      <c r="AO87" s="3382"/>
      <c r="AP87" s="3382"/>
      <c r="AQ87" s="3382"/>
      <c r="AR87" s="3382"/>
      <c r="AS87" s="3382"/>
      <c r="AT87" s="3382"/>
      <c r="AU87" s="3382"/>
      <c r="AV87" s="3382"/>
      <c r="AW87" s="3382"/>
      <c r="AX87" s="3382"/>
      <c r="AY87" s="3382"/>
      <c r="AZ87" s="3382"/>
      <c r="BA87" s="3382"/>
      <c r="BB87" s="3382"/>
      <c r="BC87" s="3382"/>
      <c r="BD87" s="3382"/>
      <c r="BE87" s="3382"/>
      <c r="BF87" s="3382"/>
      <c r="BG87" s="3382"/>
      <c r="BH87" s="3382"/>
      <c r="BI87" s="3382"/>
      <c r="BJ87" s="3382"/>
      <c r="BK87" s="3382"/>
      <c r="BL87" s="3382"/>
      <c r="BM87" s="3382"/>
      <c r="BN87" s="3382"/>
      <c r="BO87" s="3382"/>
      <c r="BP87" s="3382"/>
      <c r="BQ87" s="3382"/>
      <c r="BR87" s="3382"/>
      <c r="BS87" s="3382"/>
      <c r="BT87" s="3382"/>
      <c r="BU87" s="3382"/>
      <c r="BV87" s="3382"/>
      <c r="BW87" s="3382"/>
      <c r="BX87" s="3382"/>
      <c r="BY87" s="3382"/>
      <c r="BZ87" s="3382"/>
      <c r="CA87" s="3382"/>
      <c r="CB87" s="3382"/>
      <c r="CC87" s="3382"/>
      <c r="CD87" s="3382"/>
      <c r="CE87" s="3382"/>
      <c r="CF87" s="3382"/>
      <c r="CG87" s="3382"/>
      <c r="CH87" s="3382"/>
      <c r="CI87" s="3382"/>
      <c r="CJ87" s="3382"/>
      <c r="CK87" s="3382"/>
      <c r="CL87" s="3382"/>
      <c r="CM87" s="3382"/>
      <c r="CN87" s="3382"/>
      <c r="CO87" s="3382"/>
      <c r="CP87" s="3382"/>
      <c r="CQ87" s="3382"/>
      <c r="CR87" s="3382"/>
      <c r="CS87" s="3382"/>
      <c r="CT87" s="3382"/>
      <c r="CU87" s="3382"/>
      <c r="CV87" s="3382"/>
      <c r="CW87" s="3382"/>
    </row>
    <row r="88" spans="1:102" ht="12.75" customHeight="1">
      <c r="A88" s="2231"/>
      <c r="B88" s="3423" t="s">
        <v>2202</v>
      </c>
      <c r="C88" s="2268" t="s">
        <v>2167</v>
      </c>
      <c r="D88" s="2244"/>
      <c r="E88" s="2244"/>
      <c r="F88" s="2244"/>
      <c r="G88" s="2244"/>
      <c r="H88" s="2244"/>
      <c r="I88" s="2244"/>
      <c r="J88" s="3382"/>
      <c r="K88" s="3382"/>
      <c r="L88" s="2244"/>
      <c r="M88" s="2244"/>
      <c r="N88" s="2244"/>
      <c r="O88" s="2244"/>
      <c r="P88" s="2244"/>
      <c r="Q88" s="3382"/>
      <c r="R88" s="3382"/>
      <c r="S88" s="2244"/>
      <c r="T88" s="2244"/>
      <c r="U88" s="2244"/>
      <c r="V88" s="2244"/>
      <c r="W88" s="2244"/>
      <c r="X88" s="3382"/>
      <c r="Y88" s="3382"/>
      <c r="Z88" s="2244"/>
      <c r="AA88" s="2244"/>
      <c r="AB88" s="2244"/>
      <c r="AC88" s="2244"/>
      <c r="AD88" s="2244"/>
      <c r="AE88" s="3382"/>
      <c r="AF88" s="3382"/>
      <c r="AG88" s="2244"/>
      <c r="AH88" s="2244"/>
      <c r="AI88" s="2244"/>
      <c r="AJ88" s="2244"/>
      <c r="AK88" s="2244"/>
      <c r="AL88" s="3382"/>
      <c r="AM88" s="3382"/>
      <c r="AN88" s="2244"/>
      <c r="AO88" s="2244"/>
      <c r="AP88" s="2244"/>
      <c r="AQ88" s="2244"/>
      <c r="AR88" s="2244"/>
      <c r="AS88" s="3382"/>
      <c r="AT88" s="3382"/>
      <c r="AU88" s="2244"/>
      <c r="AV88" s="2244"/>
      <c r="AW88" s="2244"/>
      <c r="AX88" s="2244"/>
      <c r="AY88" s="2244"/>
      <c r="AZ88" s="3382"/>
      <c r="BA88" s="3382"/>
      <c r="BB88" s="2244"/>
      <c r="BC88" s="2244"/>
      <c r="BD88" s="2244"/>
      <c r="BE88" s="2244"/>
      <c r="BF88" s="2244"/>
      <c r="BG88" s="3382"/>
      <c r="BH88" s="3382"/>
      <c r="BI88" s="2244"/>
      <c r="BJ88" s="2244"/>
      <c r="BK88" s="2244"/>
      <c r="BL88" s="2244"/>
      <c r="BM88" s="2244"/>
      <c r="BN88" s="3382"/>
      <c r="BO88" s="3382"/>
      <c r="BP88" s="2244"/>
      <c r="BQ88" s="2244"/>
      <c r="BR88" s="2244"/>
      <c r="BS88" s="2244"/>
      <c r="BT88" s="2244"/>
      <c r="BU88" s="3382"/>
      <c r="BV88" s="3382"/>
      <c r="BW88" s="2244"/>
      <c r="BX88" s="2244"/>
      <c r="BY88" s="2244"/>
      <c r="BZ88" s="2244"/>
      <c r="CA88" s="2244"/>
      <c r="CB88" s="3382"/>
      <c r="CC88" s="3382"/>
      <c r="CD88" s="2244"/>
      <c r="CE88" s="2244"/>
      <c r="CF88" s="2244"/>
      <c r="CG88" s="2244"/>
      <c r="CH88" s="2244"/>
      <c r="CI88" s="3382"/>
      <c r="CJ88" s="3382"/>
      <c r="CK88" s="2244"/>
      <c r="CL88" s="2244"/>
      <c r="CM88" s="2244"/>
      <c r="CN88" s="2244"/>
      <c r="CO88" s="2244"/>
      <c r="CP88" s="3382"/>
      <c r="CQ88" s="3382"/>
      <c r="CR88" s="2244"/>
      <c r="CS88" s="2244"/>
      <c r="CT88" s="2244"/>
      <c r="CU88" s="2244"/>
      <c r="CV88" s="2244"/>
      <c r="CW88" s="3382"/>
    </row>
    <row r="89" spans="1:102" ht="12.75" customHeight="1">
      <c r="A89" s="2231"/>
      <c r="B89" s="3423" t="s">
        <v>1953</v>
      </c>
      <c r="C89" s="2268" t="s">
        <v>2167</v>
      </c>
      <c r="D89" s="2244"/>
      <c r="E89" s="2244"/>
      <c r="F89" s="2244"/>
      <c r="G89" s="2244"/>
      <c r="H89" s="2244"/>
      <c r="I89" s="2244"/>
      <c r="J89" s="3382"/>
      <c r="K89" s="3382"/>
      <c r="L89" s="2244"/>
      <c r="M89" s="2244"/>
      <c r="N89" s="2244"/>
      <c r="O89" s="2244"/>
      <c r="P89" s="2244"/>
      <c r="Q89" s="3382"/>
      <c r="R89" s="3382"/>
      <c r="S89" s="2244"/>
      <c r="T89" s="2244"/>
      <c r="U89" s="2244"/>
      <c r="V89" s="2244"/>
      <c r="W89" s="2244"/>
      <c r="X89" s="3382"/>
      <c r="Y89" s="3382"/>
      <c r="Z89" s="2244"/>
      <c r="AA89" s="2244"/>
      <c r="AB89" s="2244"/>
      <c r="AC89" s="2244"/>
      <c r="AD89" s="2244"/>
      <c r="AE89" s="3382"/>
      <c r="AF89" s="3382"/>
      <c r="AG89" s="2244"/>
      <c r="AH89" s="2244"/>
      <c r="AI89" s="2244"/>
      <c r="AJ89" s="2244"/>
      <c r="AK89" s="2244"/>
      <c r="AL89" s="3382"/>
      <c r="AM89" s="3382"/>
      <c r="AN89" s="2244"/>
      <c r="AO89" s="2244"/>
      <c r="AP89" s="2244"/>
      <c r="AQ89" s="2244"/>
      <c r="AR89" s="2244"/>
      <c r="AS89" s="3382"/>
      <c r="AT89" s="3382"/>
      <c r="AU89" s="2244"/>
      <c r="AV89" s="2244"/>
      <c r="AW89" s="2244"/>
      <c r="AX89" s="2244"/>
      <c r="AY89" s="2244"/>
      <c r="AZ89" s="3382"/>
      <c r="BA89" s="3382"/>
      <c r="BB89" s="2244"/>
      <c r="BC89" s="2244"/>
      <c r="BD89" s="2244"/>
      <c r="BE89" s="2244"/>
      <c r="BF89" s="2244"/>
      <c r="BG89" s="3382"/>
      <c r="BH89" s="3382"/>
      <c r="BI89" s="2244"/>
      <c r="BJ89" s="2244"/>
      <c r="BK89" s="2244"/>
      <c r="BL89" s="2244"/>
      <c r="BM89" s="2244"/>
      <c r="BN89" s="3382"/>
      <c r="BO89" s="3382"/>
      <c r="BP89" s="2244"/>
      <c r="BQ89" s="2244"/>
      <c r="BR89" s="2244"/>
      <c r="BS89" s="2244"/>
      <c r="BT89" s="2244"/>
      <c r="BU89" s="3382"/>
      <c r="BV89" s="3382"/>
      <c r="BW89" s="2244"/>
      <c r="BX89" s="2244"/>
      <c r="BY89" s="2244"/>
      <c r="BZ89" s="2244"/>
      <c r="CA89" s="2244"/>
      <c r="CB89" s="3382"/>
      <c r="CC89" s="3382"/>
      <c r="CD89" s="2244"/>
      <c r="CE89" s="2244"/>
      <c r="CF89" s="2244"/>
      <c r="CG89" s="2244"/>
      <c r="CH89" s="2244"/>
      <c r="CI89" s="3382"/>
      <c r="CJ89" s="3382"/>
      <c r="CK89" s="2244"/>
      <c r="CL89" s="2244"/>
      <c r="CM89" s="2244"/>
      <c r="CN89" s="2244"/>
      <c r="CO89" s="2244"/>
      <c r="CP89" s="3382"/>
      <c r="CQ89" s="3382"/>
      <c r="CR89" s="2244"/>
      <c r="CS89" s="2244"/>
      <c r="CT89" s="2244"/>
      <c r="CU89" s="2244"/>
      <c r="CV89" s="2244"/>
      <c r="CW89" s="3382"/>
    </row>
    <row r="90" spans="1:102" ht="12.75" customHeight="1">
      <c r="A90" s="2231"/>
      <c r="B90" s="3423" t="s">
        <v>1954</v>
      </c>
      <c r="C90" s="2268" t="s">
        <v>2167</v>
      </c>
      <c r="D90" s="2244"/>
      <c r="E90" s="2244"/>
      <c r="F90" s="2244"/>
      <c r="G90" s="2244"/>
      <c r="H90" s="2244"/>
      <c r="I90" s="2244"/>
      <c r="J90" s="3382"/>
      <c r="K90" s="3382"/>
      <c r="L90" s="2244"/>
      <c r="M90" s="2244"/>
      <c r="N90" s="2244"/>
      <c r="O90" s="2244"/>
      <c r="P90" s="2244"/>
      <c r="Q90" s="3382"/>
      <c r="R90" s="3382"/>
      <c r="S90" s="2244"/>
      <c r="T90" s="2244"/>
      <c r="U90" s="2244"/>
      <c r="V90" s="2244"/>
      <c r="W90" s="2244"/>
      <c r="X90" s="3382"/>
      <c r="Y90" s="3382"/>
      <c r="Z90" s="2244"/>
      <c r="AA90" s="2244"/>
      <c r="AB90" s="2244"/>
      <c r="AC90" s="2244"/>
      <c r="AD90" s="2244"/>
      <c r="AE90" s="3382"/>
      <c r="AF90" s="3382"/>
      <c r="AG90" s="2244"/>
      <c r="AH90" s="2244"/>
      <c r="AI90" s="2244"/>
      <c r="AJ90" s="2244"/>
      <c r="AK90" s="2244"/>
      <c r="AL90" s="3382"/>
      <c r="AM90" s="3382"/>
      <c r="AN90" s="2244"/>
      <c r="AO90" s="2244"/>
      <c r="AP90" s="2244"/>
      <c r="AQ90" s="2244"/>
      <c r="AR90" s="2244"/>
      <c r="AS90" s="3382"/>
      <c r="AT90" s="3382"/>
      <c r="AU90" s="2244"/>
      <c r="AV90" s="2244"/>
      <c r="AW90" s="2244"/>
      <c r="AX90" s="2244"/>
      <c r="AY90" s="2244"/>
      <c r="AZ90" s="3382"/>
      <c r="BA90" s="3382"/>
      <c r="BB90" s="2244"/>
      <c r="BC90" s="2244"/>
      <c r="BD90" s="2244"/>
      <c r="BE90" s="2244"/>
      <c r="BF90" s="2244"/>
      <c r="BG90" s="3382"/>
      <c r="BH90" s="3382"/>
      <c r="BI90" s="2244"/>
      <c r="BJ90" s="2244"/>
      <c r="BK90" s="2244"/>
      <c r="BL90" s="2244"/>
      <c r="BM90" s="2244"/>
      <c r="BN90" s="3382"/>
      <c r="BO90" s="3382"/>
      <c r="BP90" s="2244"/>
      <c r="BQ90" s="2244"/>
      <c r="BR90" s="2244"/>
      <c r="BS90" s="2244"/>
      <c r="BT90" s="2244"/>
      <c r="BU90" s="3382"/>
      <c r="BV90" s="3382"/>
      <c r="BW90" s="2244"/>
      <c r="BX90" s="2244"/>
      <c r="BY90" s="2244"/>
      <c r="BZ90" s="2244"/>
      <c r="CA90" s="2244"/>
      <c r="CB90" s="3382"/>
      <c r="CC90" s="3382"/>
      <c r="CD90" s="2244"/>
      <c r="CE90" s="2244"/>
      <c r="CF90" s="2244"/>
      <c r="CG90" s="2244"/>
      <c r="CH90" s="2244"/>
      <c r="CI90" s="3382"/>
      <c r="CJ90" s="3382"/>
      <c r="CK90" s="2244"/>
      <c r="CL90" s="2244"/>
      <c r="CM90" s="2244"/>
      <c r="CN90" s="2244"/>
      <c r="CO90" s="2244"/>
      <c r="CP90" s="3382"/>
      <c r="CQ90" s="3382"/>
      <c r="CR90" s="2244"/>
      <c r="CS90" s="2244"/>
      <c r="CT90" s="2244"/>
      <c r="CU90" s="2244"/>
      <c r="CV90" s="2244"/>
      <c r="CW90" s="3382"/>
    </row>
    <row r="91" spans="1:102" ht="12.75" customHeight="1">
      <c r="A91" s="2231"/>
      <c r="B91" s="3423" t="s">
        <v>2281</v>
      </c>
      <c r="C91" s="2268" t="s">
        <v>2167</v>
      </c>
      <c r="D91" s="2244"/>
      <c r="E91" s="2244"/>
      <c r="F91" s="2244"/>
      <c r="G91" s="2244"/>
      <c r="H91" s="2244"/>
      <c r="I91" s="2244"/>
      <c r="J91" s="3382"/>
      <c r="K91" s="3382"/>
      <c r="L91" s="2244"/>
      <c r="M91" s="2244"/>
      <c r="N91" s="2244"/>
      <c r="O91" s="2244"/>
      <c r="P91" s="2244"/>
      <c r="Q91" s="3382"/>
      <c r="R91" s="3382"/>
      <c r="S91" s="2244"/>
      <c r="T91" s="2244"/>
      <c r="U91" s="2244"/>
      <c r="V91" s="2244"/>
      <c r="W91" s="2244"/>
      <c r="X91" s="3382"/>
      <c r="Y91" s="3382"/>
      <c r="Z91" s="2244"/>
      <c r="AA91" s="2244"/>
      <c r="AB91" s="2244"/>
      <c r="AC91" s="2244"/>
      <c r="AD91" s="2244"/>
      <c r="AE91" s="3382"/>
      <c r="AF91" s="3382"/>
      <c r="AG91" s="2244"/>
      <c r="AH91" s="2244"/>
      <c r="AI91" s="2244"/>
      <c r="AJ91" s="2244"/>
      <c r="AK91" s="2244"/>
      <c r="AL91" s="3382"/>
      <c r="AM91" s="3382"/>
      <c r="AN91" s="2244"/>
      <c r="AO91" s="2244"/>
      <c r="AP91" s="2244"/>
      <c r="AQ91" s="2244"/>
      <c r="AR91" s="2244"/>
      <c r="AS91" s="3382"/>
      <c r="AT91" s="3382"/>
      <c r="AU91" s="2244"/>
      <c r="AV91" s="2244"/>
      <c r="AW91" s="2244"/>
      <c r="AX91" s="2244"/>
      <c r="AY91" s="2244"/>
      <c r="AZ91" s="3382"/>
      <c r="BA91" s="3382"/>
      <c r="BB91" s="2244"/>
      <c r="BC91" s="2244"/>
      <c r="BD91" s="2244"/>
      <c r="BE91" s="2244"/>
      <c r="BF91" s="2244"/>
      <c r="BG91" s="3382"/>
      <c r="BH91" s="3382"/>
      <c r="BI91" s="2244"/>
      <c r="BJ91" s="2244"/>
      <c r="BK91" s="2244"/>
      <c r="BL91" s="2244"/>
      <c r="BM91" s="2244"/>
      <c r="BN91" s="3382"/>
      <c r="BO91" s="3382"/>
      <c r="BP91" s="2244"/>
      <c r="BQ91" s="2244"/>
      <c r="BR91" s="2244"/>
      <c r="BS91" s="2244"/>
      <c r="BT91" s="2244"/>
      <c r="BU91" s="3382"/>
      <c r="BV91" s="3382"/>
      <c r="BW91" s="2244"/>
      <c r="BX91" s="2244"/>
      <c r="BY91" s="2244"/>
      <c r="BZ91" s="2244"/>
      <c r="CA91" s="2244"/>
      <c r="CB91" s="3382"/>
      <c r="CC91" s="3382"/>
      <c r="CD91" s="2244"/>
      <c r="CE91" s="2244"/>
      <c r="CF91" s="2244"/>
      <c r="CG91" s="2244"/>
      <c r="CH91" s="2244"/>
      <c r="CI91" s="3382"/>
      <c r="CJ91" s="3382"/>
      <c r="CK91" s="2244"/>
      <c r="CL91" s="2244"/>
      <c r="CM91" s="2244"/>
      <c r="CN91" s="2244"/>
      <c r="CO91" s="2244"/>
      <c r="CP91" s="3382"/>
      <c r="CQ91" s="3382"/>
      <c r="CR91" s="2244"/>
      <c r="CS91" s="2244"/>
      <c r="CT91" s="2244"/>
      <c r="CU91" s="2244"/>
      <c r="CV91" s="2244"/>
      <c r="CW91" s="3382"/>
    </row>
    <row r="92" spans="1:102" ht="12.75" customHeight="1">
      <c r="A92" s="2231"/>
      <c r="B92" s="3423" t="s">
        <v>1949</v>
      </c>
      <c r="C92" s="2268" t="s">
        <v>2167</v>
      </c>
      <c r="D92" s="2244"/>
      <c r="E92" s="2244"/>
      <c r="F92" s="2244"/>
      <c r="G92" s="2244"/>
      <c r="H92" s="2244"/>
      <c r="I92" s="2244"/>
      <c r="J92" s="3382"/>
      <c r="K92" s="3382"/>
      <c r="L92" s="2244"/>
      <c r="M92" s="2244"/>
      <c r="N92" s="2244"/>
      <c r="O92" s="2244"/>
      <c r="P92" s="2244"/>
      <c r="Q92" s="3382"/>
      <c r="R92" s="3382"/>
      <c r="S92" s="2244"/>
      <c r="T92" s="2244"/>
      <c r="U92" s="2244"/>
      <c r="V92" s="2244"/>
      <c r="W92" s="2244"/>
      <c r="X92" s="3382"/>
      <c r="Y92" s="3382"/>
      <c r="Z92" s="2244"/>
      <c r="AA92" s="2244"/>
      <c r="AB92" s="2244"/>
      <c r="AC92" s="2244"/>
      <c r="AD92" s="2244"/>
      <c r="AE92" s="3382"/>
      <c r="AF92" s="3382"/>
      <c r="AG92" s="2244"/>
      <c r="AH92" s="2244"/>
      <c r="AI92" s="2244"/>
      <c r="AJ92" s="2244"/>
      <c r="AK92" s="2244"/>
      <c r="AL92" s="3382"/>
      <c r="AM92" s="3382"/>
      <c r="AN92" s="2244"/>
      <c r="AO92" s="2244"/>
      <c r="AP92" s="2244"/>
      <c r="AQ92" s="2244"/>
      <c r="AR92" s="2244"/>
      <c r="AS92" s="3382"/>
      <c r="AT92" s="3382"/>
      <c r="AU92" s="2244"/>
      <c r="AV92" s="2244"/>
      <c r="AW92" s="2244"/>
      <c r="AX92" s="2244"/>
      <c r="AY92" s="2244"/>
      <c r="AZ92" s="3382"/>
      <c r="BA92" s="3382"/>
      <c r="BB92" s="2244"/>
      <c r="BC92" s="2244"/>
      <c r="BD92" s="2244"/>
      <c r="BE92" s="2244"/>
      <c r="BF92" s="2244"/>
      <c r="BG92" s="3382"/>
      <c r="BH92" s="3382"/>
      <c r="BI92" s="2244"/>
      <c r="BJ92" s="2244"/>
      <c r="BK92" s="2244"/>
      <c r="BL92" s="2244"/>
      <c r="BM92" s="2244"/>
      <c r="BN92" s="3382"/>
      <c r="BO92" s="3382"/>
      <c r="BP92" s="2244"/>
      <c r="BQ92" s="2244"/>
      <c r="BR92" s="2244"/>
      <c r="BS92" s="2244"/>
      <c r="BT92" s="2244"/>
      <c r="BU92" s="3382"/>
      <c r="BV92" s="3382"/>
      <c r="BW92" s="2244"/>
      <c r="BX92" s="2244"/>
      <c r="BY92" s="2244"/>
      <c r="BZ92" s="2244"/>
      <c r="CA92" s="2244"/>
      <c r="CB92" s="3382"/>
      <c r="CC92" s="3382"/>
      <c r="CD92" s="2244"/>
      <c r="CE92" s="2244"/>
      <c r="CF92" s="2244"/>
      <c r="CG92" s="2244"/>
      <c r="CH92" s="2244"/>
      <c r="CI92" s="3382"/>
      <c r="CJ92" s="3382"/>
      <c r="CK92" s="2244"/>
      <c r="CL92" s="2244"/>
      <c r="CM92" s="2244"/>
      <c r="CN92" s="2244"/>
      <c r="CO92" s="2244"/>
      <c r="CP92" s="3382"/>
      <c r="CQ92" s="3382"/>
      <c r="CR92" s="2244"/>
      <c r="CS92" s="2244"/>
      <c r="CT92" s="2244"/>
      <c r="CU92" s="2244"/>
      <c r="CV92" s="2244"/>
      <c r="CW92" s="3382"/>
    </row>
    <row r="93" spans="1:102" ht="12.75" customHeight="1">
      <c r="A93" s="2231"/>
      <c r="B93" s="3423" t="s">
        <v>1950</v>
      </c>
      <c r="C93" s="2268" t="s">
        <v>2167</v>
      </c>
      <c r="D93" s="2244"/>
      <c r="E93" s="2244"/>
      <c r="F93" s="2244"/>
      <c r="G93" s="2244"/>
      <c r="H93" s="2244"/>
      <c r="I93" s="2244"/>
      <c r="J93" s="3382"/>
      <c r="K93" s="3382"/>
      <c r="L93" s="2244"/>
      <c r="M93" s="2244"/>
      <c r="N93" s="2244"/>
      <c r="O93" s="2244"/>
      <c r="P93" s="2244"/>
      <c r="Q93" s="3382"/>
      <c r="R93" s="3382"/>
      <c r="S93" s="2244"/>
      <c r="T93" s="2244"/>
      <c r="U93" s="2244"/>
      <c r="V93" s="2244"/>
      <c r="W93" s="2244"/>
      <c r="X93" s="3382"/>
      <c r="Y93" s="3382"/>
      <c r="Z93" s="2244"/>
      <c r="AA93" s="2244"/>
      <c r="AB93" s="2244"/>
      <c r="AC93" s="2244"/>
      <c r="AD93" s="2244"/>
      <c r="AE93" s="3382"/>
      <c r="AF93" s="3382"/>
      <c r="AG93" s="2244"/>
      <c r="AH93" s="2244"/>
      <c r="AI93" s="2244"/>
      <c r="AJ93" s="2244"/>
      <c r="AK93" s="2244"/>
      <c r="AL93" s="3382"/>
      <c r="AM93" s="3382"/>
      <c r="AN93" s="2244"/>
      <c r="AO93" s="2244"/>
      <c r="AP93" s="2244"/>
      <c r="AQ93" s="2244"/>
      <c r="AR93" s="2244"/>
      <c r="AS93" s="3382"/>
      <c r="AT93" s="3382"/>
      <c r="AU93" s="2244"/>
      <c r="AV93" s="2244"/>
      <c r="AW93" s="2244"/>
      <c r="AX93" s="2244"/>
      <c r="AY93" s="2244"/>
      <c r="AZ93" s="3382"/>
      <c r="BA93" s="3382"/>
      <c r="BB93" s="2244"/>
      <c r="BC93" s="2244"/>
      <c r="BD93" s="2244"/>
      <c r="BE93" s="2244"/>
      <c r="BF93" s="2244"/>
      <c r="BG93" s="3382"/>
      <c r="BH93" s="3382"/>
      <c r="BI93" s="2244"/>
      <c r="BJ93" s="2244"/>
      <c r="BK93" s="2244"/>
      <c r="BL93" s="2244"/>
      <c r="BM93" s="2244"/>
      <c r="BN93" s="3382"/>
      <c r="BO93" s="3382"/>
      <c r="BP93" s="2244"/>
      <c r="BQ93" s="2244"/>
      <c r="BR93" s="2244"/>
      <c r="BS93" s="2244"/>
      <c r="BT93" s="2244"/>
      <c r="BU93" s="3382"/>
      <c r="BV93" s="3382"/>
      <c r="BW93" s="2244"/>
      <c r="BX93" s="2244"/>
      <c r="BY93" s="2244"/>
      <c r="BZ93" s="2244"/>
      <c r="CA93" s="2244"/>
      <c r="CB93" s="3382"/>
      <c r="CC93" s="3382"/>
      <c r="CD93" s="2244"/>
      <c r="CE93" s="2244"/>
      <c r="CF93" s="2244"/>
      <c r="CG93" s="2244"/>
      <c r="CH93" s="2244"/>
      <c r="CI93" s="3382"/>
      <c r="CJ93" s="3382"/>
      <c r="CK93" s="2244"/>
      <c r="CL93" s="2244"/>
      <c r="CM93" s="2244"/>
      <c r="CN93" s="2244"/>
      <c r="CO93" s="2244"/>
      <c r="CP93" s="3382"/>
      <c r="CQ93" s="3382"/>
      <c r="CR93" s="2244"/>
      <c r="CS93" s="2244"/>
      <c r="CT93" s="2244"/>
      <c r="CU93" s="2244"/>
      <c r="CV93" s="2244"/>
      <c r="CW93" s="3382"/>
    </row>
    <row r="94" spans="1:102" ht="12.75" customHeight="1">
      <c r="A94" s="2231"/>
      <c r="B94" s="3423" t="s">
        <v>1951</v>
      </c>
      <c r="C94" s="2268" t="s">
        <v>2167</v>
      </c>
      <c r="D94" s="2244"/>
      <c r="E94" s="2244"/>
      <c r="F94" s="2244"/>
      <c r="G94" s="2244"/>
      <c r="H94" s="2244"/>
      <c r="I94" s="2244"/>
      <c r="J94" s="3382"/>
      <c r="K94" s="3382"/>
      <c r="L94" s="2244"/>
      <c r="M94" s="2244"/>
      <c r="N94" s="2244"/>
      <c r="O94" s="2244"/>
      <c r="P94" s="2244"/>
      <c r="Q94" s="3382"/>
      <c r="R94" s="3382"/>
      <c r="S94" s="2244"/>
      <c r="T94" s="2244"/>
      <c r="U94" s="2244"/>
      <c r="V94" s="2244"/>
      <c r="W94" s="2244"/>
      <c r="X94" s="3382"/>
      <c r="Y94" s="3382"/>
      <c r="Z94" s="2244"/>
      <c r="AA94" s="2244"/>
      <c r="AB94" s="2244"/>
      <c r="AC94" s="2244"/>
      <c r="AD94" s="2244"/>
      <c r="AE94" s="3382"/>
      <c r="AF94" s="3382"/>
      <c r="AG94" s="2244"/>
      <c r="AH94" s="2244"/>
      <c r="AI94" s="2244"/>
      <c r="AJ94" s="2244"/>
      <c r="AK94" s="2244"/>
      <c r="AL94" s="3382"/>
      <c r="AM94" s="3382"/>
      <c r="AN94" s="2244"/>
      <c r="AO94" s="2244"/>
      <c r="AP94" s="2244"/>
      <c r="AQ94" s="2244"/>
      <c r="AR94" s="2244"/>
      <c r="AS94" s="3382"/>
      <c r="AT94" s="3382"/>
      <c r="AU94" s="2244"/>
      <c r="AV94" s="2244"/>
      <c r="AW94" s="2244"/>
      <c r="AX94" s="2244"/>
      <c r="AY94" s="2244"/>
      <c r="AZ94" s="3382"/>
      <c r="BA94" s="3382"/>
      <c r="BB94" s="2244"/>
      <c r="BC94" s="2244"/>
      <c r="BD94" s="2244"/>
      <c r="BE94" s="2244"/>
      <c r="BF94" s="2244"/>
      <c r="BG94" s="3382"/>
      <c r="BH94" s="3382"/>
      <c r="BI94" s="2244"/>
      <c r="BJ94" s="2244"/>
      <c r="BK94" s="2244"/>
      <c r="BL94" s="2244"/>
      <c r="BM94" s="2244"/>
      <c r="BN94" s="3382"/>
      <c r="BO94" s="3382"/>
      <c r="BP94" s="2244"/>
      <c r="BQ94" s="2244"/>
      <c r="BR94" s="2244"/>
      <c r="BS94" s="2244"/>
      <c r="BT94" s="2244"/>
      <c r="BU94" s="3382"/>
      <c r="BV94" s="3382"/>
      <c r="BW94" s="2244"/>
      <c r="BX94" s="2244"/>
      <c r="BY94" s="2244"/>
      <c r="BZ94" s="2244"/>
      <c r="CA94" s="2244"/>
      <c r="CB94" s="3382"/>
      <c r="CC94" s="3382"/>
      <c r="CD94" s="2244"/>
      <c r="CE94" s="2244"/>
      <c r="CF94" s="2244"/>
      <c r="CG94" s="2244"/>
      <c r="CH94" s="2244"/>
      <c r="CI94" s="3382"/>
      <c r="CJ94" s="3382"/>
      <c r="CK94" s="2244"/>
      <c r="CL94" s="2244"/>
      <c r="CM94" s="2244"/>
      <c r="CN94" s="2244"/>
      <c r="CO94" s="2244"/>
      <c r="CP94" s="3382"/>
      <c r="CQ94" s="3382"/>
      <c r="CR94" s="2244"/>
      <c r="CS94" s="2244"/>
      <c r="CT94" s="2244"/>
      <c r="CU94" s="2244"/>
      <c r="CV94" s="2244"/>
      <c r="CW94" s="3382"/>
    </row>
    <row r="95" spans="1:102" ht="12.75" customHeight="1">
      <c r="A95" s="2231"/>
      <c r="B95" s="3423" t="s">
        <v>2204</v>
      </c>
      <c r="C95" s="2268" t="s">
        <v>2167</v>
      </c>
      <c r="D95" s="2244"/>
      <c r="E95" s="2244"/>
      <c r="F95" s="2244"/>
      <c r="G95" s="2244"/>
      <c r="H95" s="2244"/>
      <c r="I95" s="2244"/>
      <c r="J95" s="3382"/>
      <c r="K95" s="3382"/>
      <c r="L95" s="2244"/>
      <c r="M95" s="2244"/>
      <c r="N95" s="2244"/>
      <c r="O95" s="2244"/>
      <c r="P95" s="2244"/>
      <c r="Q95" s="3382"/>
      <c r="R95" s="3382"/>
      <c r="S95" s="2244"/>
      <c r="T95" s="2244"/>
      <c r="U95" s="2244"/>
      <c r="V95" s="2244"/>
      <c r="W95" s="2244"/>
      <c r="X95" s="3382"/>
      <c r="Y95" s="3382"/>
      <c r="Z95" s="2244"/>
      <c r="AA95" s="2244"/>
      <c r="AB95" s="2244"/>
      <c r="AC95" s="2244"/>
      <c r="AD95" s="2244"/>
      <c r="AE95" s="3382"/>
      <c r="AF95" s="3382"/>
      <c r="AG95" s="2244"/>
      <c r="AH95" s="2244"/>
      <c r="AI95" s="2244"/>
      <c r="AJ95" s="2244"/>
      <c r="AK95" s="2244"/>
      <c r="AL95" s="3382"/>
      <c r="AM95" s="3382"/>
      <c r="AN95" s="2244"/>
      <c r="AO95" s="2244"/>
      <c r="AP95" s="2244"/>
      <c r="AQ95" s="2244"/>
      <c r="AR95" s="2244"/>
      <c r="AS95" s="3382"/>
      <c r="AT95" s="3382"/>
      <c r="AU95" s="2244"/>
      <c r="AV95" s="2244"/>
      <c r="AW95" s="2244"/>
      <c r="AX95" s="2244"/>
      <c r="AY95" s="2244"/>
      <c r="AZ95" s="3382"/>
      <c r="BA95" s="3382"/>
      <c r="BB95" s="2244"/>
      <c r="BC95" s="2244"/>
      <c r="BD95" s="2244"/>
      <c r="BE95" s="2244"/>
      <c r="BF95" s="2244"/>
      <c r="BG95" s="3382"/>
      <c r="BH95" s="3382"/>
      <c r="BI95" s="2244"/>
      <c r="BJ95" s="2244"/>
      <c r="BK95" s="2244"/>
      <c r="BL95" s="2244"/>
      <c r="BM95" s="2244"/>
      <c r="BN95" s="3382"/>
      <c r="BO95" s="3382"/>
      <c r="BP95" s="2244"/>
      <c r="BQ95" s="2244"/>
      <c r="BR95" s="2244"/>
      <c r="BS95" s="2244"/>
      <c r="BT95" s="2244"/>
      <c r="BU95" s="3382"/>
      <c r="BV95" s="3382"/>
      <c r="BW95" s="2244"/>
      <c r="BX95" s="2244"/>
      <c r="BY95" s="2244"/>
      <c r="BZ95" s="2244"/>
      <c r="CA95" s="2244"/>
      <c r="CB95" s="3382"/>
      <c r="CC95" s="3382"/>
      <c r="CD95" s="2244"/>
      <c r="CE95" s="2244"/>
      <c r="CF95" s="2244"/>
      <c r="CG95" s="2244"/>
      <c r="CH95" s="2244"/>
      <c r="CI95" s="3382"/>
      <c r="CJ95" s="3382"/>
      <c r="CK95" s="2244"/>
      <c r="CL95" s="2244"/>
      <c r="CM95" s="2244"/>
      <c r="CN95" s="2244"/>
      <c r="CO95" s="2244"/>
      <c r="CP95" s="3382"/>
      <c r="CQ95" s="3382"/>
      <c r="CR95" s="2244"/>
      <c r="CS95" s="2244"/>
      <c r="CT95" s="2244"/>
      <c r="CU95" s="2244"/>
      <c r="CV95" s="2244"/>
      <c r="CW95" s="3382"/>
    </row>
    <row r="96" spans="1:102" ht="12.75" customHeight="1">
      <c r="A96" s="2231"/>
      <c r="B96" s="3423" t="s">
        <v>2282</v>
      </c>
      <c r="C96" s="2268" t="s">
        <v>2167</v>
      </c>
      <c r="D96" s="2244"/>
      <c r="E96" s="2244"/>
      <c r="F96" s="2244"/>
      <c r="G96" s="2244"/>
      <c r="H96" s="2244"/>
      <c r="I96" s="2244"/>
      <c r="J96" s="3382"/>
      <c r="K96" s="3382"/>
      <c r="L96" s="2244"/>
      <c r="M96" s="2244"/>
      <c r="N96" s="2244"/>
      <c r="O96" s="2244"/>
      <c r="P96" s="2244"/>
      <c r="Q96" s="3382"/>
      <c r="R96" s="3382"/>
      <c r="S96" s="2244"/>
      <c r="T96" s="2244"/>
      <c r="U96" s="2244"/>
      <c r="V96" s="2244"/>
      <c r="W96" s="2244"/>
      <c r="X96" s="3382"/>
      <c r="Y96" s="3382"/>
      <c r="Z96" s="2244"/>
      <c r="AA96" s="2244"/>
      <c r="AB96" s="2244"/>
      <c r="AC96" s="2244"/>
      <c r="AD96" s="2244"/>
      <c r="AE96" s="3382"/>
      <c r="AF96" s="3382"/>
      <c r="AG96" s="2244"/>
      <c r="AH96" s="2244"/>
      <c r="AI96" s="2244"/>
      <c r="AJ96" s="2244"/>
      <c r="AK96" s="2244"/>
      <c r="AL96" s="3382"/>
      <c r="AM96" s="3382"/>
      <c r="AN96" s="2244"/>
      <c r="AO96" s="2244"/>
      <c r="AP96" s="2244"/>
      <c r="AQ96" s="2244"/>
      <c r="AR96" s="2244"/>
      <c r="AS96" s="3382"/>
      <c r="AT96" s="3382"/>
      <c r="AU96" s="2244"/>
      <c r="AV96" s="2244"/>
      <c r="AW96" s="2244"/>
      <c r="AX96" s="2244"/>
      <c r="AY96" s="2244"/>
      <c r="AZ96" s="3382"/>
      <c r="BA96" s="3382"/>
      <c r="BB96" s="2244"/>
      <c r="BC96" s="2244"/>
      <c r="BD96" s="2244"/>
      <c r="BE96" s="2244"/>
      <c r="BF96" s="2244"/>
      <c r="BG96" s="3382"/>
      <c r="BH96" s="3382"/>
      <c r="BI96" s="2244"/>
      <c r="BJ96" s="2244"/>
      <c r="BK96" s="2244"/>
      <c r="BL96" s="2244"/>
      <c r="BM96" s="2244"/>
      <c r="BN96" s="3382"/>
      <c r="BO96" s="3382"/>
      <c r="BP96" s="2244"/>
      <c r="BQ96" s="2244"/>
      <c r="BR96" s="2244"/>
      <c r="BS96" s="2244"/>
      <c r="BT96" s="2244"/>
      <c r="BU96" s="3382"/>
      <c r="BV96" s="3382"/>
      <c r="BW96" s="2244"/>
      <c r="BX96" s="2244"/>
      <c r="BY96" s="2244"/>
      <c r="BZ96" s="2244"/>
      <c r="CA96" s="2244"/>
      <c r="CB96" s="3382"/>
      <c r="CC96" s="3382"/>
      <c r="CD96" s="2244"/>
      <c r="CE96" s="2244"/>
      <c r="CF96" s="2244"/>
      <c r="CG96" s="2244"/>
      <c r="CH96" s="2244"/>
      <c r="CI96" s="3382"/>
      <c r="CJ96" s="3382"/>
      <c r="CK96" s="2244"/>
      <c r="CL96" s="2244"/>
      <c r="CM96" s="2244"/>
      <c r="CN96" s="2244"/>
      <c r="CO96" s="2244"/>
      <c r="CP96" s="3382"/>
      <c r="CQ96" s="3382"/>
      <c r="CR96" s="2244"/>
      <c r="CS96" s="2244"/>
      <c r="CT96" s="2244"/>
      <c r="CU96" s="2244"/>
      <c r="CV96" s="2244"/>
      <c r="CW96" s="3382"/>
    </row>
    <row r="97" spans="1:103" ht="12.75" customHeight="1">
      <c r="A97" s="2231"/>
      <c r="B97" s="3423" t="s">
        <v>1947</v>
      </c>
      <c r="C97" s="2268" t="s">
        <v>2167</v>
      </c>
      <c r="D97" s="2244"/>
      <c r="E97" s="2244"/>
      <c r="F97" s="2244"/>
      <c r="G97" s="2244"/>
      <c r="H97" s="2244"/>
      <c r="I97" s="2244"/>
      <c r="J97" s="3382"/>
      <c r="K97" s="3382"/>
      <c r="L97" s="2244"/>
      <c r="M97" s="2244"/>
      <c r="N97" s="2244"/>
      <c r="O97" s="2244"/>
      <c r="P97" s="2244"/>
      <c r="Q97" s="3382"/>
      <c r="R97" s="3382"/>
      <c r="S97" s="2244"/>
      <c r="T97" s="2244"/>
      <c r="U97" s="2244"/>
      <c r="V97" s="2244"/>
      <c r="W97" s="2244"/>
      <c r="X97" s="3382"/>
      <c r="Y97" s="3382"/>
      <c r="Z97" s="2244"/>
      <c r="AA97" s="2244"/>
      <c r="AB97" s="2244"/>
      <c r="AC97" s="2244"/>
      <c r="AD97" s="2244"/>
      <c r="AE97" s="3382"/>
      <c r="AF97" s="3382"/>
      <c r="AG97" s="2244"/>
      <c r="AH97" s="2244"/>
      <c r="AI97" s="2244"/>
      <c r="AJ97" s="2244"/>
      <c r="AK97" s="2244"/>
      <c r="AL97" s="3382"/>
      <c r="AM97" s="3382"/>
      <c r="AN97" s="2244"/>
      <c r="AO97" s="2244"/>
      <c r="AP97" s="2244"/>
      <c r="AQ97" s="2244"/>
      <c r="AR97" s="2244"/>
      <c r="AS97" s="3382"/>
      <c r="AT97" s="3382"/>
      <c r="AU97" s="2244"/>
      <c r="AV97" s="2244"/>
      <c r="AW97" s="2244"/>
      <c r="AX97" s="2244"/>
      <c r="AY97" s="2244"/>
      <c r="AZ97" s="3382"/>
      <c r="BA97" s="3382"/>
      <c r="BB97" s="2244"/>
      <c r="BC97" s="2244"/>
      <c r="BD97" s="2244"/>
      <c r="BE97" s="2244"/>
      <c r="BF97" s="2244"/>
      <c r="BG97" s="3382"/>
      <c r="BH97" s="3382"/>
      <c r="BI97" s="2244"/>
      <c r="BJ97" s="2244"/>
      <c r="BK97" s="2244"/>
      <c r="BL97" s="2244"/>
      <c r="BM97" s="2244"/>
      <c r="BN97" s="3382"/>
      <c r="BO97" s="3382"/>
      <c r="BP97" s="2244"/>
      <c r="BQ97" s="2244"/>
      <c r="BR97" s="2244"/>
      <c r="BS97" s="2244"/>
      <c r="BT97" s="2244"/>
      <c r="BU97" s="3382"/>
      <c r="BV97" s="3382"/>
      <c r="BW97" s="2244"/>
      <c r="BX97" s="2244"/>
      <c r="BY97" s="2244"/>
      <c r="BZ97" s="2244"/>
      <c r="CA97" s="2244"/>
      <c r="CB97" s="3382"/>
      <c r="CC97" s="3382"/>
      <c r="CD97" s="2244"/>
      <c r="CE97" s="2244"/>
      <c r="CF97" s="2244"/>
      <c r="CG97" s="2244"/>
      <c r="CH97" s="2244"/>
      <c r="CI97" s="3382"/>
      <c r="CJ97" s="3382"/>
      <c r="CK97" s="2244"/>
      <c r="CL97" s="2244"/>
      <c r="CM97" s="2244"/>
      <c r="CN97" s="2244"/>
      <c r="CO97" s="2244"/>
      <c r="CP97" s="3382"/>
      <c r="CQ97" s="3382"/>
      <c r="CR97" s="2244"/>
      <c r="CS97" s="2244"/>
      <c r="CT97" s="2244"/>
      <c r="CU97" s="2244"/>
      <c r="CV97" s="2244"/>
      <c r="CW97" s="3382"/>
    </row>
    <row r="98" spans="1:103" ht="12.75" customHeight="1">
      <c r="A98" s="2231"/>
      <c r="B98" s="3423" t="s">
        <v>2205</v>
      </c>
      <c r="C98" s="2268" t="s">
        <v>2167</v>
      </c>
      <c r="D98" s="2244"/>
      <c r="E98" s="2244"/>
      <c r="F98" s="2244"/>
      <c r="G98" s="2244"/>
      <c r="H98" s="2244"/>
      <c r="I98" s="2244"/>
      <c r="J98" s="3382"/>
      <c r="K98" s="3382"/>
      <c r="L98" s="2244"/>
      <c r="M98" s="2244"/>
      <c r="N98" s="2244"/>
      <c r="O98" s="2244"/>
      <c r="P98" s="2244"/>
      <c r="Q98" s="3382"/>
      <c r="R98" s="3382"/>
      <c r="S98" s="2244"/>
      <c r="T98" s="2244"/>
      <c r="U98" s="2244"/>
      <c r="V98" s="2244"/>
      <c r="W98" s="2244"/>
      <c r="X98" s="3382"/>
      <c r="Y98" s="3382"/>
      <c r="Z98" s="2244"/>
      <c r="AA98" s="2244"/>
      <c r="AB98" s="2244"/>
      <c r="AC98" s="2244"/>
      <c r="AD98" s="2244"/>
      <c r="AE98" s="3382"/>
      <c r="AF98" s="3382"/>
      <c r="AG98" s="2244"/>
      <c r="AH98" s="2244"/>
      <c r="AI98" s="2244"/>
      <c r="AJ98" s="2244"/>
      <c r="AK98" s="2244"/>
      <c r="AL98" s="3382"/>
      <c r="AM98" s="3382"/>
      <c r="AN98" s="2244"/>
      <c r="AO98" s="2244"/>
      <c r="AP98" s="2244"/>
      <c r="AQ98" s="2244"/>
      <c r="AR98" s="2244"/>
      <c r="AS98" s="3382"/>
      <c r="AT98" s="3382"/>
      <c r="AU98" s="2244"/>
      <c r="AV98" s="2244"/>
      <c r="AW98" s="2244"/>
      <c r="AX98" s="2244"/>
      <c r="AY98" s="2244"/>
      <c r="AZ98" s="3382"/>
      <c r="BA98" s="3382"/>
      <c r="BB98" s="2244"/>
      <c r="BC98" s="2244"/>
      <c r="BD98" s="2244"/>
      <c r="BE98" s="2244"/>
      <c r="BF98" s="2244"/>
      <c r="BG98" s="3382"/>
      <c r="BH98" s="3382"/>
      <c r="BI98" s="2244"/>
      <c r="BJ98" s="2244"/>
      <c r="BK98" s="2244"/>
      <c r="BL98" s="2244"/>
      <c r="BM98" s="2244"/>
      <c r="BN98" s="3382"/>
      <c r="BO98" s="3382"/>
      <c r="BP98" s="2244"/>
      <c r="BQ98" s="2244"/>
      <c r="BR98" s="2244"/>
      <c r="BS98" s="2244"/>
      <c r="BT98" s="2244"/>
      <c r="BU98" s="3382"/>
      <c r="BV98" s="3382"/>
      <c r="BW98" s="2244"/>
      <c r="BX98" s="2244"/>
      <c r="BY98" s="2244"/>
      <c r="BZ98" s="2244"/>
      <c r="CA98" s="2244"/>
      <c r="CB98" s="3382"/>
      <c r="CC98" s="3382"/>
      <c r="CD98" s="2244"/>
      <c r="CE98" s="2244"/>
      <c r="CF98" s="2244"/>
      <c r="CG98" s="2244"/>
      <c r="CH98" s="2244"/>
      <c r="CI98" s="3382"/>
      <c r="CJ98" s="3382"/>
      <c r="CK98" s="2244"/>
      <c r="CL98" s="2244"/>
      <c r="CM98" s="2244"/>
      <c r="CN98" s="2244"/>
      <c r="CO98" s="2244"/>
      <c r="CP98" s="3382"/>
      <c r="CQ98" s="3382"/>
      <c r="CR98" s="2244"/>
      <c r="CS98" s="2244"/>
      <c r="CT98" s="2244"/>
      <c r="CU98" s="2244"/>
      <c r="CV98" s="2244"/>
      <c r="CW98" s="3382"/>
    </row>
    <row r="99" spans="1:103" ht="12.75" customHeight="1">
      <c r="A99" s="2231"/>
      <c r="B99" s="3423" t="s">
        <v>2206</v>
      </c>
      <c r="C99" s="2268" t="s">
        <v>2167</v>
      </c>
      <c r="D99" s="2244"/>
      <c r="E99" s="2244"/>
      <c r="F99" s="2244"/>
      <c r="G99" s="2244"/>
      <c r="H99" s="2244"/>
      <c r="I99" s="2244"/>
      <c r="J99" s="3382"/>
      <c r="K99" s="3382"/>
      <c r="L99" s="2244"/>
      <c r="M99" s="2244"/>
      <c r="N99" s="2244"/>
      <c r="O99" s="2244"/>
      <c r="P99" s="2244"/>
      <c r="Q99" s="3382"/>
      <c r="R99" s="3382"/>
      <c r="S99" s="2244"/>
      <c r="T99" s="2244"/>
      <c r="U99" s="2244"/>
      <c r="V99" s="2244"/>
      <c r="W99" s="2244"/>
      <c r="X99" s="3382"/>
      <c r="Y99" s="3382"/>
      <c r="Z99" s="2244"/>
      <c r="AA99" s="2244"/>
      <c r="AB99" s="2244"/>
      <c r="AC99" s="2244"/>
      <c r="AD99" s="2244"/>
      <c r="AE99" s="3382"/>
      <c r="AF99" s="3382"/>
      <c r="AG99" s="2244"/>
      <c r="AH99" s="2244"/>
      <c r="AI99" s="2244"/>
      <c r="AJ99" s="2244"/>
      <c r="AK99" s="2244"/>
      <c r="AL99" s="3382"/>
      <c r="AM99" s="3382"/>
      <c r="AN99" s="2244"/>
      <c r="AO99" s="2244"/>
      <c r="AP99" s="2244"/>
      <c r="AQ99" s="2244"/>
      <c r="AR99" s="2244"/>
      <c r="AS99" s="3382"/>
      <c r="AT99" s="3382"/>
      <c r="AU99" s="2244"/>
      <c r="AV99" s="2244"/>
      <c r="AW99" s="2244"/>
      <c r="AX99" s="2244"/>
      <c r="AY99" s="2244"/>
      <c r="AZ99" s="3382"/>
      <c r="BA99" s="3382"/>
      <c r="BB99" s="2244"/>
      <c r="BC99" s="2244"/>
      <c r="BD99" s="2244"/>
      <c r="BE99" s="2244"/>
      <c r="BF99" s="2244"/>
      <c r="BG99" s="3382"/>
      <c r="BH99" s="3382"/>
      <c r="BI99" s="2244"/>
      <c r="BJ99" s="2244"/>
      <c r="BK99" s="2244"/>
      <c r="BL99" s="2244"/>
      <c r="BM99" s="2244"/>
      <c r="BN99" s="3382"/>
      <c r="BO99" s="3382"/>
      <c r="BP99" s="2244"/>
      <c r="BQ99" s="2244"/>
      <c r="BR99" s="2244"/>
      <c r="BS99" s="2244"/>
      <c r="BT99" s="2244"/>
      <c r="BU99" s="3382"/>
      <c r="BV99" s="3382"/>
      <c r="BW99" s="2244"/>
      <c r="BX99" s="2244"/>
      <c r="BY99" s="2244"/>
      <c r="BZ99" s="2244"/>
      <c r="CA99" s="2244"/>
      <c r="CB99" s="3382"/>
      <c r="CC99" s="3382"/>
      <c r="CD99" s="2244"/>
      <c r="CE99" s="2244"/>
      <c r="CF99" s="2244"/>
      <c r="CG99" s="2244"/>
      <c r="CH99" s="2244"/>
      <c r="CI99" s="3382"/>
      <c r="CJ99" s="3382"/>
      <c r="CK99" s="2244"/>
      <c r="CL99" s="2244"/>
      <c r="CM99" s="2244"/>
      <c r="CN99" s="2244"/>
      <c r="CO99" s="2244"/>
      <c r="CP99" s="3382"/>
      <c r="CQ99" s="3382"/>
      <c r="CR99" s="2244"/>
      <c r="CS99" s="2244"/>
      <c r="CT99" s="2244"/>
      <c r="CU99" s="2244"/>
      <c r="CV99" s="2244"/>
      <c r="CW99" s="3382"/>
    </row>
    <row r="100" spans="1:103" ht="12.75" customHeight="1">
      <c r="A100" s="2231"/>
      <c r="B100" s="3423" t="s">
        <v>2207</v>
      </c>
      <c r="C100" s="2268" t="s">
        <v>2167</v>
      </c>
      <c r="D100" s="2244"/>
      <c r="E100" s="2244"/>
      <c r="F100" s="2244"/>
      <c r="G100" s="2244"/>
      <c r="H100" s="2244"/>
      <c r="I100" s="2244"/>
      <c r="J100" s="3382"/>
      <c r="K100" s="3382"/>
      <c r="L100" s="2244"/>
      <c r="M100" s="2244"/>
      <c r="N100" s="2244"/>
      <c r="O100" s="2244"/>
      <c r="P100" s="2244"/>
      <c r="Q100" s="3382"/>
      <c r="R100" s="3382"/>
      <c r="S100" s="2244"/>
      <c r="T100" s="2244"/>
      <c r="U100" s="2244"/>
      <c r="V100" s="2244"/>
      <c r="W100" s="2244"/>
      <c r="X100" s="3382"/>
      <c r="Y100" s="3382"/>
      <c r="Z100" s="2244"/>
      <c r="AA100" s="2244"/>
      <c r="AB100" s="2244"/>
      <c r="AC100" s="2244"/>
      <c r="AD100" s="2244"/>
      <c r="AE100" s="3382"/>
      <c r="AF100" s="3382"/>
      <c r="AG100" s="2244"/>
      <c r="AH100" s="2244"/>
      <c r="AI100" s="2244"/>
      <c r="AJ100" s="2244"/>
      <c r="AK100" s="2244"/>
      <c r="AL100" s="3382"/>
      <c r="AM100" s="3382"/>
      <c r="AN100" s="2244"/>
      <c r="AO100" s="2244"/>
      <c r="AP100" s="2244"/>
      <c r="AQ100" s="2244"/>
      <c r="AR100" s="2244"/>
      <c r="AS100" s="3382"/>
      <c r="AT100" s="3382"/>
      <c r="AU100" s="2244"/>
      <c r="AV100" s="2244"/>
      <c r="AW100" s="2244"/>
      <c r="AX100" s="2244"/>
      <c r="AY100" s="2244"/>
      <c r="AZ100" s="3382"/>
      <c r="BA100" s="3382"/>
      <c r="BB100" s="2244"/>
      <c r="BC100" s="2244"/>
      <c r="BD100" s="2244"/>
      <c r="BE100" s="2244"/>
      <c r="BF100" s="2244"/>
      <c r="BG100" s="3382"/>
      <c r="BH100" s="3382"/>
      <c r="BI100" s="2244"/>
      <c r="BJ100" s="2244"/>
      <c r="BK100" s="2244"/>
      <c r="BL100" s="2244"/>
      <c r="BM100" s="2244"/>
      <c r="BN100" s="3382"/>
      <c r="BO100" s="3382"/>
      <c r="BP100" s="2244"/>
      <c r="BQ100" s="2244"/>
      <c r="BR100" s="2244"/>
      <c r="BS100" s="2244"/>
      <c r="BT100" s="2244"/>
      <c r="BU100" s="3382"/>
      <c r="BV100" s="3382"/>
      <c r="BW100" s="2244"/>
      <c r="BX100" s="2244"/>
      <c r="BY100" s="2244"/>
      <c r="BZ100" s="2244"/>
      <c r="CA100" s="2244"/>
      <c r="CB100" s="3382"/>
      <c r="CC100" s="3382"/>
      <c r="CD100" s="2244"/>
      <c r="CE100" s="2244"/>
      <c r="CF100" s="2244"/>
      <c r="CG100" s="2244"/>
      <c r="CH100" s="2244"/>
      <c r="CI100" s="3382"/>
      <c r="CJ100" s="3382"/>
      <c r="CK100" s="2244"/>
      <c r="CL100" s="2244"/>
      <c r="CM100" s="2244"/>
      <c r="CN100" s="2244"/>
      <c r="CO100" s="2244"/>
      <c r="CP100" s="3382"/>
      <c r="CQ100" s="3382"/>
      <c r="CR100" s="2244"/>
      <c r="CS100" s="2244"/>
      <c r="CT100" s="2244"/>
      <c r="CU100" s="2244"/>
      <c r="CV100" s="2244"/>
      <c r="CW100" s="3382"/>
    </row>
    <row r="101" spans="1:103" ht="12.75" customHeight="1">
      <c r="A101" s="2231"/>
      <c r="B101" s="3423" t="s">
        <v>2283</v>
      </c>
      <c r="C101" s="2268" t="s">
        <v>2167</v>
      </c>
      <c r="D101" s="2244"/>
      <c r="E101" s="2244"/>
      <c r="F101" s="2244"/>
      <c r="G101" s="2244"/>
      <c r="H101" s="2244"/>
      <c r="I101" s="2244"/>
      <c r="J101" s="3382"/>
      <c r="K101" s="3382"/>
      <c r="L101" s="2244"/>
      <c r="M101" s="2244"/>
      <c r="N101" s="2244"/>
      <c r="O101" s="2244"/>
      <c r="P101" s="2244"/>
      <c r="Q101" s="3382"/>
      <c r="R101" s="3382"/>
      <c r="S101" s="2244"/>
      <c r="T101" s="2244"/>
      <c r="U101" s="2244"/>
      <c r="V101" s="2244"/>
      <c r="W101" s="2244"/>
      <c r="X101" s="3382"/>
      <c r="Y101" s="3382"/>
      <c r="Z101" s="2244"/>
      <c r="AA101" s="2244"/>
      <c r="AB101" s="2244"/>
      <c r="AC101" s="2244"/>
      <c r="AD101" s="2244"/>
      <c r="AE101" s="3382"/>
      <c r="AF101" s="3382"/>
      <c r="AG101" s="2244"/>
      <c r="AH101" s="2244"/>
      <c r="AI101" s="2244"/>
      <c r="AJ101" s="2244"/>
      <c r="AK101" s="2244"/>
      <c r="AL101" s="3382"/>
      <c r="AM101" s="3382"/>
      <c r="AN101" s="2244"/>
      <c r="AO101" s="2244"/>
      <c r="AP101" s="2244"/>
      <c r="AQ101" s="2244"/>
      <c r="AR101" s="2244"/>
      <c r="AS101" s="3382"/>
      <c r="AT101" s="3382"/>
      <c r="AU101" s="2244"/>
      <c r="AV101" s="2244"/>
      <c r="AW101" s="2244"/>
      <c r="AX101" s="2244"/>
      <c r="AY101" s="2244"/>
      <c r="AZ101" s="3382"/>
      <c r="BA101" s="3382"/>
      <c r="BB101" s="2244"/>
      <c r="BC101" s="2244"/>
      <c r="BD101" s="2244"/>
      <c r="BE101" s="2244"/>
      <c r="BF101" s="2244"/>
      <c r="BG101" s="3382"/>
      <c r="BH101" s="3382"/>
      <c r="BI101" s="2244"/>
      <c r="BJ101" s="2244"/>
      <c r="BK101" s="2244"/>
      <c r="BL101" s="2244"/>
      <c r="BM101" s="2244"/>
      <c r="BN101" s="3382"/>
      <c r="BO101" s="3382"/>
      <c r="BP101" s="2244"/>
      <c r="BQ101" s="2244"/>
      <c r="BR101" s="2244"/>
      <c r="BS101" s="2244"/>
      <c r="BT101" s="2244"/>
      <c r="BU101" s="3382"/>
      <c r="BV101" s="3382"/>
      <c r="BW101" s="2244"/>
      <c r="BX101" s="2244"/>
      <c r="BY101" s="2244"/>
      <c r="BZ101" s="2244"/>
      <c r="CA101" s="2244"/>
      <c r="CB101" s="3382"/>
      <c r="CC101" s="3382"/>
      <c r="CD101" s="2244"/>
      <c r="CE101" s="2244"/>
      <c r="CF101" s="2244"/>
      <c r="CG101" s="2244"/>
      <c r="CH101" s="2244"/>
      <c r="CI101" s="3382"/>
      <c r="CJ101" s="3382"/>
      <c r="CK101" s="2244"/>
      <c r="CL101" s="2244"/>
      <c r="CM101" s="2244"/>
      <c r="CN101" s="2244"/>
      <c r="CO101" s="2244"/>
      <c r="CP101" s="3382"/>
      <c r="CQ101" s="3382"/>
      <c r="CR101" s="2244"/>
      <c r="CS101" s="2244"/>
      <c r="CT101" s="2244"/>
      <c r="CU101" s="2244"/>
      <c r="CV101" s="2244"/>
      <c r="CW101" s="3382"/>
    </row>
    <row r="102" spans="1:103" ht="12.75" customHeight="1">
      <c r="A102" s="2231"/>
      <c r="B102" s="3424" t="s">
        <v>2284</v>
      </c>
      <c r="C102" s="2268" t="s">
        <v>2167</v>
      </c>
      <c r="D102" s="2244"/>
      <c r="E102" s="2244"/>
      <c r="F102" s="2244"/>
      <c r="G102" s="2244"/>
      <c r="H102" s="2244"/>
      <c r="I102" s="2244"/>
      <c r="J102" s="3382"/>
      <c r="K102" s="3382"/>
      <c r="L102" s="2244"/>
      <c r="M102" s="2244"/>
      <c r="N102" s="2244"/>
      <c r="O102" s="2244"/>
      <c r="P102" s="2244"/>
      <c r="Q102" s="3382"/>
      <c r="R102" s="3382"/>
      <c r="S102" s="2244"/>
      <c r="T102" s="2244"/>
      <c r="U102" s="2244"/>
      <c r="V102" s="2244"/>
      <c r="W102" s="2244"/>
      <c r="X102" s="3382"/>
      <c r="Y102" s="3382"/>
      <c r="Z102" s="2244"/>
      <c r="AA102" s="2244"/>
      <c r="AB102" s="2244"/>
      <c r="AC102" s="2244"/>
      <c r="AD102" s="2244"/>
      <c r="AE102" s="3382"/>
      <c r="AF102" s="3382"/>
      <c r="AG102" s="2244"/>
      <c r="AH102" s="2244"/>
      <c r="AI102" s="2244"/>
      <c r="AJ102" s="2244"/>
      <c r="AK102" s="2244"/>
      <c r="AL102" s="3382"/>
      <c r="AM102" s="3382"/>
      <c r="AN102" s="2244"/>
      <c r="AO102" s="2244"/>
      <c r="AP102" s="2244"/>
      <c r="AQ102" s="2244"/>
      <c r="AR102" s="2244"/>
      <c r="AS102" s="3382"/>
      <c r="AT102" s="3382"/>
      <c r="AU102" s="2244"/>
      <c r="AV102" s="2244"/>
      <c r="AW102" s="2244"/>
      <c r="AX102" s="2244"/>
      <c r="AY102" s="2244"/>
      <c r="AZ102" s="3382"/>
      <c r="BA102" s="3382"/>
      <c r="BB102" s="2244"/>
      <c r="BC102" s="2244"/>
      <c r="BD102" s="2244"/>
      <c r="BE102" s="2244"/>
      <c r="BF102" s="2244"/>
      <c r="BG102" s="3382"/>
      <c r="BH102" s="3382"/>
      <c r="BI102" s="2244"/>
      <c r="BJ102" s="2244"/>
      <c r="BK102" s="2244"/>
      <c r="BL102" s="2244"/>
      <c r="BM102" s="2244"/>
      <c r="BN102" s="3382"/>
      <c r="BO102" s="3382"/>
      <c r="BP102" s="2244"/>
      <c r="BQ102" s="2244"/>
      <c r="BR102" s="2244"/>
      <c r="BS102" s="2244"/>
      <c r="BT102" s="2244"/>
      <c r="BU102" s="3382"/>
      <c r="BV102" s="3382"/>
      <c r="BW102" s="2244"/>
      <c r="BX102" s="2244"/>
      <c r="BY102" s="2244"/>
      <c r="BZ102" s="2244"/>
      <c r="CA102" s="2244"/>
      <c r="CB102" s="3382"/>
      <c r="CC102" s="3382"/>
      <c r="CD102" s="2244"/>
      <c r="CE102" s="2244"/>
      <c r="CF102" s="2244"/>
      <c r="CG102" s="2244"/>
      <c r="CH102" s="2244"/>
      <c r="CI102" s="3382"/>
      <c r="CJ102" s="3382"/>
      <c r="CK102" s="2244"/>
      <c r="CL102" s="2244"/>
      <c r="CM102" s="2244"/>
      <c r="CN102" s="2244"/>
      <c r="CO102" s="2244"/>
      <c r="CP102" s="3382"/>
      <c r="CQ102" s="3382"/>
      <c r="CR102" s="2244"/>
      <c r="CS102" s="2244"/>
      <c r="CT102" s="2244"/>
      <c r="CU102" s="2244"/>
      <c r="CV102" s="2244"/>
      <c r="CW102" s="3382"/>
    </row>
    <row r="103" spans="1:103" ht="12.75" customHeight="1">
      <c r="A103" s="2231"/>
      <c r="B103" s="2293"/>
      <c r="C103" s="2268"/>
      <c r="D103" s="3382"/>
      <c r="E103" s="3382"/>
      <c r="F103" s="3382"/>
      <c r="G103" s="3382"/>
      <c r="H103" s="3382"/>
      <c r="I103" s="3382"/>
      <c r="J103" s="3382"/>
      <c r="K103" s="3382"/>
      <c r="L103" s="3382"/>
      <c r="M103" s="3382"/>
      <c r="N103" s="3382"/>
      <c r="O103" s="3382"/>
      <c r="P103" s="3382"/>
      <c r="Q103" s="3382"/>
      <c r="R103" s="3382"/>
      <c r="S103" s="3382"/>
      <c r="T103" s="3382"/>
      <c r="U103" s="3382"/>
      <c r="V103" s="3382"/>
      <c r="W103" s="3382"/>
      <c r="X103" s="3382"/>
      <c r="Y103" s="3382"/>
      <c r="Z103" s="3382"/>
      <c r="AA103" s="3382"/>
      <c r="AB103" s="3382"/>
      <c r="AC103" s="3382"/>
      <c r="AD103" s="3382"/>
      <c r="AE103" s="3382"/>
      <c r="AF103" s="3382"/>
      <c r="AG103" s="3382"/>
      <c r="AH103" s="3382"/>
      <c r="AI103" s="3382"/>
      <c r="AJ103" s="3382"/>
      <c r="AK103" s="3382"/>
      <c r="AL103" s="3382"/>
      <c r="AM103" s="3382"/>
      <c r="AN103" s="3382"/>
      <c r="AO103" s="3382"/>
      <c r="AP103" s="3382"/>
      <c r="AQ103" s="3382"/>
      <c r="AR103" s="3382"/>
      <c r="AS103" s="3382"/>
      <c r="AT103" s="3382"/>
      <c r="AU103" s="3382"/>
      <c r="AV103" s="3382"/>
      <c r="AW103" s="3382"/>
      <c r="AX103" s="3382"/>
      <c r="AY103" s="3382"/>
      <c r="AZ103" s="3382"/>
      <c r="BA103" s="3382"/>
      <c r="BB103" s="3382"/>
      <c r="BC103" s="3382"/>
      <c r="BD103" s="3382"/>
      <c r="BE103" s="3382"/>
      <c r="BF103" s="3382"/>
      <c r="BG103" s="3382"/>
      <c r="BH103" s="3382"/>
      <c r="BI103" s="3382"/>
      <c r="BJ103" s="3382"/>
      <c r="BK103" s="3382"/>
      <c r="BL103" s="3382"/>
      <c r="BM103" s="3382"/>
      <c r="BN103" s="3382"/>
      <c r="BO103" s="3382"/>
      <c r="BP103" s="3382"/>
      <c r="BQ103" s="3382"/>
      <c r="BR103" s="3382"/>
      <c r="BS103" s="3382"/>
      <c r="BT103" s="3382"/>
      <c r="BU103" s="3382"/>
      <c r="BV103" s="3382"/>
      <c r="BW103" s="3382"/>
      <c r="BX103" s="3382"/>
      <c r="BY103" s="3382"/>
      <c r="BZ103" s="3382"/>
      <c r="CA103" s="3382"/>
      <c r="CB103" s="3382"/>
      <c r="CC103" s="3382"/>
      <c r="CD103" s="3382"/>
      <c r="CE103" s="3382"/>
      <c r="CF103" s="3382"/>
      <c r="CG103" s="3382"/>
      <c r="CH103" s="3382"/>
      <c r="CI103" s="3382"/>
      <c r="CJ103" s="3382"/>
      <c r="CK103" s="3382"/>
      <c r="CL103" s="3382"/>
      <c r="CM103" s="3382"/>
      <c r="CN103" s="3382"/>
      <c r="CO103" s="3382"/>
      <c r="CP103" s="3382"/>
      <c r="CQ103" s="3382"/>
      <c r="CR103" s="3382"/>
      <c r="CS103" s="3382"/>
      <c r="CT103" s="3382"/>
      <c r="CU103" s="3382"/>
      <c r="CV103" s="3382"/>
      <c r="CW103" s="3382"/>
    </row>
    <row r="104" spans="1:103" ht="12.75" customHeight="1">
      <c r="A104" s="2231"/>
      <c r="B104" s="2273" t="s">
        <v>2038</v>
      </c>
      <c r="C104" s="2268"/>
      <c r="D104" s="3382"/>
      <c r="E104" s="3382"/>
      <c r="F104" s="3382"/>
      <c r="G104" s="3382"/>
      <c r="H104" s="3382"/>
      <c r="I104" s="3382"/>
      <c r="J104" s="3382"/>
      <c r="K104" s="3382"/>
      <c r="L104" s="3382"/>
      <c r="M104" s="3382"/>
      <c r="N104" s="3382"/>
      <c r="O104" s="3382"/>
      <c r="P104" s="3382"/>
      <c r="Q104" s="3382"/>
      <c r="R104" s="3382"/>
      <c r="S104" s="3382"/>
      <c r="T104" s="3382"/>
      <c r="U104" s="3382"/>
      <c r="V104" s="3382"/>
      <c r="W104" s="3382"/>
      <c r="X104" s="3382"/>
      <c r="Y104" s="3382"/>
      <c r="Z104" s="3382"/>
      <c r="AA104" s="3382"/>
      <c r="AB104" s="3382"/>
      <c r="AC104" s="3382"/>
      <c r="AD104" s="3382"/>
      <c r="AE104" s="3382"/>
      <c r="AF104" s="3382"/>
      <c r="AG104" s="3382"/>
      <c r="AH104" s="3382"/>
      <c r="AI104" s="3382"/>
      <c r="AJ104" s="3382"/>
      <c r="AK104" s="3382"/>
      <c r="AL104" s="3382"/>
      <c r="AM104" s="3382"/>
      <c r="AN104" s="3382"/>
      <c r="AO104" s="3382"/>
      <c r="AP104" s="3382"/>
      <c r="AQ104" s="3382"/>
      <c r="AR104" s="3382"/>
      <c r="AS104" s="3382"/>
      <c r="AT104" s="3382"/>
      <c r="AU104" s="3382"/>
      <c r="AV104" s="3382"/>
      <c r="AW104" s="3382"/>
      <c r="AX104" s="3382"/>
      <c r="AY104" s="3382"/>
      <c r="AZ104" s="3382"/>
      <c r="BA104" s="3382"/>
      <c r="BB104" s="3382"/>
      <c r="BC104" s="3382"/>
      <c r="BD104" s="3382"/>
      <c r="BE104" s="3382"/>
      <c r="BF104" s="3382"/>
      <c r="BG104" s="3382"/>
      <c r="BH104" s="3382"/>
      <c r="BI104" s="3382"/>
      <c r="BJ104" s="3382"/>
      <c r="BK104" s="3382"/>
      <c r="BL104" s="3382"/>
      <c r="BM104" s="3382"/>
      <c r="BN104" s="3382"/>
      <c r="BO104" s="3382"/>
      <c r="BP104" s="3382"/>
      <c r="BQ104" s="3382"/>
      <c r="BR104" s="3382"/>
      <c r="BS104" s="3382"/>
      <c r="BT104" s="3382"/>
      <c r="BU104" s="3382"/>
      <c r="BV104" s="3382"/>
      <c r="BW104" s="3382"/>
      <c r="BX104" s="3382"/>
      <c r="BY104" s="3382"/>
      <c r="BZ104" s="3382"/>
      <c r="CA104" s="3382"/>
      <c r="CB104" s="3382"/>
      <c r="CC104" s="3382"/>
      <c r="CD104" s="3382"/>
      <c r="CE104" s="3382"/>
      <c r="CF104" s="3382"/>
      <c r="CG104" s="3382"/>
      <c r="CH104" s="3382"/>
      <c r="CI104" s="3382"/>
      <c r="CJ104" s="3382"/>
      <c r="CK104" s="3382"/>
      <c r="CL104" s="3382"/>
      <c r="CM104" s="3382"/>
      <c r="CN104" s="3382"/>
      <c r="CO104" s="3382"/>
      <c r="CP104" s="3382"/>
      <c r="CQ104" s="3382"/>
      <c r="CR104" s="3382"/>
      <c r="CS104" s="3382"/>
      <c r="CT104" s="3382"/>
      <c r="CU104" s="3382"/>
      <c r="CV104" s="3382"/>
      <c r="CW104" s="3382"/>
    </row>
    <row r="105" spans="1:103" ht="12.75" customHeight="1">
      <c r="A105" s="2231"/>
      <c r="B105" s="3423" t="s">
        <v>2285</v>
      </c>
      <c r="C105" s="2268" t="s">
        <v>2023</v>
      </c>
      <c r="D105" s="2240"/>
      <c r="E105" s="2240"/>
      <c r="F105" s="2240"/>
      <c r="G105" s="2240"/>
      <c r="H105" s="2240"/>
      <c r="I105" s="2240"/>
      <c r="J105" s="2240"/>
      <c r="K105" s="2240"/>
      <c r="L105" s="2240"/>
      <c r="M105" s="2240"/>
      <c r="N105" s="2240"/>
      <c r="O105" s="2240"/>
      <c r="P105" s="2240"/>
      <c r="Q105" s="2240"/>
      <c r="R105" s="2240"/>
      <c r="S105" s="2240"/>
      <c r="T105" s="2240"/>
      <c r="U105" s="2240"/>
      <c r="V105" s="2240"/>
      <c r="W105" s="2240"/>
      <c r="X105" s="2240"/>
      <c r="Y105" s="2240"/>
      <c r="Z105" s="2240"/>
      <c r="AA105" s="2240"/>
      <c r="AB105" s="2240"/>
      <c r="AC105" s="2240"/>
      <c r="AD105" s="2240"/>
      <c r="AE105" s="2240"/>
      <c r="AF105" s="2240"/>
      <c r="AG105" s="2240"/>
      <c r="AH105" s="2240"/>
      <c r="AI105" s="2240"/>
      <c r="AJ105" s="2240"/>
      <c r="AK105" s="2240"/>
      <c r="AL105" s="2240"/>
      <c r="AM105" s="2240"/>
      <c r="AN105" s="2240"/>
      <c r="AO105" s="2240"/>
      <c r="AP105" s="2240"/>
      <c r="AQ105" s="2240"/>
      <c r="AR105" s="2240"/>
      <c r="AS105" s="2240"/>
      <c r="AT105" s="2240"/>
      <c r="AU105" s="2240"/>
      <c r="AV105" s="2240"/>
      <c r="AW105" s="2240"/>
      <c r="AX105" s="2240"/>
      <c r="AY105" s="2240"/>
      <c r="AZ105" s="2240"/>
      <c r="BA105" s="2240"/>
      <c r="BB105" s="2240"/>
      <c r="BC105" s="2240"/>
      <c r="BD105" s="2240"/>
      <c r="BE105" s="2240"/>
      <c r="BF105" s="2240"/>
      <c r="BG105" s="2240"/>
      <c r="BH105" s="2240"/>
      <c r="BI105" s="2240"/>
      <c r="BJ105" s="2240"/>
      <c r="BK105" s="2240"/>
      <c r="BL105" s="2240"/>
      <c r="BM105" s="2240"/>
      <c r="BN105" s="2240"/>
      <c r="BO105" s="2240"/>
      <c r="BP105" s="2240"/>
      <c r="BQ105" s="2240"/>
      <c r="BR105" s="2240"/>
      <c r="BS105" s="2240"/>
      <c r="BT105" s="2240"/>
      <c r="BU105" s="2240"/>
      <c r="BV105" s="2240"/>
      <c r="BW105" s="2240"/>
      <c r="BX105" s="2240"/>
      <c r="BY105" s="2240"/>
      <c r="BZ105" s="2240"/>
      <c r="CA105" s="2240"/>
      <c r="CB105" s="2240"/>
      <c r="CC105" s="2240"/>
      <c r="CD105" s="2240"/>
      <c r="CE105" s="2240"/>
      <c r="CF105" s="2240"/>
      <c r="CG105" s="2240"/>
      <c r="CH105" s="2240"/>
      <c r="CI105" s="2240"/>
      <c r="CJ105" s="2240"/>
      <c r="CK105" s="2240"/>
      <c r="CL105" s="2240"/>
      <c r="CM105" s="2240"/>
      <c r="CN105" s="2240"/>
      <c r="CO105" s="2240"/>
      <c r="CP105" s="2240"/>
      <c r="CQ105" s="2240"/>
      <c r="CR105" s="2240"/>
      <c r="CS105" s="2240"/>
      <c r="CT105" s="2240"/>
      <c r="CU105" s="2240"/>
      <c r="CV105" s="2240"/>
      <c r="CW105" s="2240"/>
      <c r="CX105" s="2240"/>
      <c r="CY105" s="2240"/>
    </row>
    <row r="106" spans="1:103" ht="12.75" customHeight="1">
      <c r="A106" s="2231"/>
      <c r="B106" s="3423" t="s">
        <v>2286</v>
      </c>
      <c r="C106" s="2268" t="s">
        <v>2023</v>
      </c>
      <c r="D106" s="2240"/>
      <c r="E106" s="2240"/>
      <c r="F106" s="2240"/>
      <c r="G106" s="2240"/>
      <c r="H106" s="2240"/>
      <c r="I106" s="2240"/>
      <c r="J106" s="2240"/>
      <c r="K106" s="2240"/>
      <c r="L106" s="2240"/>
      <c r="M106" s="2240"/>
      <c r="N106" s="2240"/>
      <c r="O106" s="2240"/>
      <c r="P106" s="2240"/>
      <c r="Q106" s="2240"/>
      <c r="R106" s="2240"/>
      <c r="S106" s="2240"/>
      <c r="T106" s="2240"/>
      <c r="U106" s="2240"/>
      <c r="V106" s="2240"/>
      <c r="W106" s="2240"/>
      <c r="X106" s="2240"/>
      <c r="Y106" s="2240"/>
      <c r="Z106" s="2240"/>
      <c r="AA106" s="2240"/>
      <c r="AB106" s="2240"/>
      <c r="AC106" s="2240"/>
      <c r="AD106" s="2240"/>
      <c r="AE106" s="2240"/>
      <c r="AF106" s="2240"/>
      <c r="AG106" s="2240"/>
      <c r="AH106" s="2240"/>
      <c r="AI106" s="2240"/>
      <c r="AJ106" s="2240"/>
      <c r="AK106" s="2240"/>
      <c r="AL106" s="2240"/>
      <c r="AM106" s="2240"/>
      <c r="AN106" s="2240"/>
      <c r="AO106" s="2240"/>
      <c r="AP106" s="2240"/>
      <c r="AQ106" s="2240"/>
      <c r="AR106" s="2240"/>
      <c r="AS106" s="2240"/>
      <c r="AT106" s="2240"/>
      <c r="AU106" s="2240"/>
      <c r="AV106" s="2240"/>
      <c r="AW106" s="2240"/>
      <c r="AX106" s="2240"/>
      <c r="AY106" s="2240"/>
      <c r="AZ106" s="2240"/>
      <c r="BA106" s="2240"/>
      <c r="BB106" s="2240"/>
      <c r="BC106" s="2240"/>
      <c r="BD106" s="2240"/>
      <c r="BE106" s="2240"/>
      <c r="BF106" s="2240"/>
      <c r="BG106" s="2240"/>
      <c r="BH106" s="2240"/>
      <c r="BI106" s="2240"/>
      <c r="BJ106" s="2240"/>
      <c r="BK106" s="2240"/>
      <c r="BL106" s="2240"/>
      <c r="BM106" s="2240"/>
      <c r="BN106" s="2240"/>
      <c r="BO106" s="2240"/>
      <c r="BP106" s="2240"/>
      <c r="BQ106" s="2240"/>
      <c r="BR106" s="2240"/>
      <c r="BS106" s="2240"/>
      <c r="BT106" s="2240"/>
      <c r="BU106" s="2240"/>
      <c r="BV106" s="2240"/>
      <c r="BW106" s="2240"/>
      <c r="BX106" s="2240"/>
      <c r="BY106" s="2240"/>
      <c r="BZ106" s="2240"/>
      <c r="CA106" s="2240"/>
      <c r="CB106" s="2240"/>
      <c r="CC106" s="2240"/>
      <c r="CD106" s="2240"/>
      <c r="CE106" s="2240"/>
      <c r="CF106" s="2240"/>
      <c r="CG106" s="2240"/>
      <c r="CH106" s="2240"/>
      <c r="CI106" s="2240"/>
      <c r="CJ106" s="2240"/>
      <c r="CK106" s="2240"/>
      <c r="CL106" s="2240"/>
      <c r="CM106" s="2240"/>
      <c r="CN106" s="2240"/>
      <c r="CO106" s="2240"/>
      <c r="CP106" s="2240"/>
      <c r="CQ106" s="2240"/>
      <c r="CR106" s="2240"/>
      <c r="CS106" s="2240"/>
      <c r="CT106" s="2240"/>
      <c r="CU106" s="2240"/>
      <c r="CV106" s="2240"/>
      <c r="CW106" s="2240"/>
      <c r="CX106" s="2240"/>
      <c r="CY106" s="2240"/>
    </row>
    <row r="107" spans="1:103" ht="12.75" customHeight="1">
      <c r="A107" s="2231"/>
      <c r="B107" s="3423" t="s">
        <v>2287</v>
      </c>
      <c r="C107" s="2268" t="s">
        <v>2023</v>
      </c>
      <c r="D107" s="2239"/>
      <c r="E107" s="2239"/>
      <c r="F107" s="2239"/>
      <c r="G107" s="2239"/>
      <c r="H107" s="2239"/>
      <c r="I107" s="2239"/>
      <c r="J107" s="2240"/>
      <c r="K107" s="2240"/>
      <c r="L107" s="2239"/>
      <c r="M107" s="2239"/>
      <c r="N107" s="2239"/>
      <c r="O107" s="2239"/>
      <c r="P107" s="2239"/>
      <c r="Q107" s="2240"/>
      <c r="R107" s="2240"/>
      <c r="S107" s="2239"/>
      <c r="T107" s="2239"/>
      <c r="U107" s="2239"/>
      <c r="V107" s="2239"/>
      <c r="W107" s="2239"/>
      <c r="X107" s="2240"/>
      <c r="Y107" s="2240"/>
      <c r="Z107" s="2239"/>
      <c r="AA107" s="2239"/>
      <c r="AB107" s="2239"/>
      <c r="AC107" s="2239"/>
      <c r="AD107" s="2239"/>
      <c r="AE107" s="2240"/>
      <c r="AF107" s="2240"/>
      <c r="AG107" s="2239"/>
      <c r="AH107" s="2239"/>
      <c r="AI107" s="2239"/>
      <c r="AJ107" s="2239"/>
      <c r="AK107" s="2239"/>
      <c r="AL107" s="2240"/>
      <c r="AM107" s="2240"/>
      <c r="AN107" s="2239"/>
      <c r="AO107" s="2239"/>
      <c r="AP107" s="2239"/>
      <c r="AQ107" s="2239"/>
      <c r="AR107" s="2239"/>
      <c r="AS107" s="2240"/>
      <c r="AT107" s="2240"/>
      <c r="AU107" s="2239"/>
      <c r="AV107" s="2239"/>
      <c r="AW107" s="2239"/>
      <c r="AX107" s="2239"/>
      <c r="AY107" s="2239"/>
      <c r="AZ107" s="2240"/>
      <c r="BA107" s="2240"/>
      <c r="BB107" s="2239"/>
      <c r="BC107" s="2239"/>
      <c r="BD107" s="2239"/>
      <c r="BE107" s="2239"/>
      <c r="BF107" s="2239"/>
      <c r="BG107" s="2240"/>
      <c r="BH107" s="2240"/>
      <c r="BI107" s="2239"/>
      <c r="BJ107" s="2239"/>
      <c r="BK107" s="2239"/>
      <c r="BL107" s="2239"/>
      <c r="BM107" s="2239"/>
      <c r="BN107" s="2240"/>
      <c r="BO107" s="2240"/>
      <c r="BP107" s="2239"/>
      <c r="BQ107" s="2239"/>
      <c r="BR107" s="2239"/>
      <c r="BS107" s="2239"/>
      <c r="BT107" s="2239"/>
      <c r="BU107" s="2240"/>
      <c r="BV107" s="2240"/>
      <c r="BW107" s="2239"/>
      <c r="BX107" s="2239"/>
      <c r="BY107" s="2239"/>
      <c r="BZ107" s="2239"/>
      <c r="CA107" s="2239"/>
      <c r="CB107" s="2240"/>
      <c r="CC107" s="2240"/>
      <c r="CD107" s="2239"/>
      <c r="CE107" s="2239"/>
      <c r="CF107" s="2239"/>
      <c r="CG107" s="2239"/>
      <c r="CH107" s="2239"/>
      <c r="CI107" s="2240"/>
      <c r="CJ107" s="2240"/>
      <c r="CK107" s="2239"/>
      <c r="CL107" s="2239"/>
      <c r="CM107" s="2239"/>
      <c r="CN107" s="2239"/>
      <c r="CO107" s="2239"/>
      <c r="CP107" s="2240"/>
      <c r="CQ107" s="2240"/>
      <c r="CR107" s="2239"/>
      <c r="CS107" s="2239"/>
      <c r="CT107" s="2239"/>
      <c r="CU107" s="2239"/>
      <c r="CV107" s="2239"/>
      <c r="CW107" s="2240"/>
      <c r="CX107" s="2240"/>
      <c r="CY107" s="2240"/>
    </row>
    <row r="108" spans="1:103" ht="12.75" customHeight="1">
      <c r="A108" s="2231"/>
      <c r="B108" s="3423" t="s">
        <v>2288</v>
      </c>
      <c r="C108" s="2268" t="s">
        <v>2023</v>
      </c>
      <c r="D108" s="2239"/>
      <c r="E108" s="2239"/>
      <c r="F108" s="2239"/>
      <c r="G108" s="2239"/>
      <c r="H108" s="2239"/>
      <c r="I108" s="2239"/>
      <c r="J108" s="2240"/>
      <c r="K108" s="2240"/>
      <c r="L108" s="2239"/>
      <c r="M108" s="2239"/>
      <c r="N108" s="2239"/>
      <c r="O108" s="2239"/>
      <c r="P108" s="2239"/>
      <c r="Q108" s="2240"/>
      <c r="R108" s="2240"/>
      <c r="S108" s="2239"/>
      <c r="T108" s="2239"/>
      <c r="U108" s="2239"/>
      <c r="V108" s="2239"/>
      <c r="W108" s="2239"/>
      <c r="X108" s="2240"/>
      <c r="Y108" s="2240"/>
      <c r="Z108" s="2239"/>
      <c r="AA108" s="2239"/>
      <c r="AB108" s="2239"/>
      <c r="AC108" s="2239"/>
      <c r="AD108" s="2239"/>
      <c r="AE108" s="2240"/>
      <c r="AF108" s="2240"/>
      <c r="AG108" s="2239"/>
      <c r="AH108" s="2239"/>
      <c r="AI108" s="2239"/>
      <c r="AJ108" s="2239"/>
      <c r="AK108" s="2239"/>
      <c r="AL108" s="2240"/>
      <c r="AM108" s="2240"/>
      <c r="AN108" s="2239"/>
      <c r="AO108" s="2239"/>
      <c r="AP108" s="2239"/>
      <c r="AQ108" s="2239"/>
      <c r="AR108" s="2239"/>
      <c r="AS108" s="2240"/>
      <c r="AT108" s="2240"/>
      <c r="AU108" s="2239"/>
      <c r="AV108" s="2239"/>
      <c r="AW108" s="2239"/>
      <c r="AX108" s="2239"/>
      <c r="AY108" s="2239"/>
      <c r="AZ108" s="2240"/>
      <c r="BA108" s="2240"/>
      <c r="BB108" s="2239"/>
      <c r="BC108" s="2239"/>
      <c r="BD108" s="2239"/>
      <c r="BE108" s="2239"/>
      <c r="BF108" s="2239"/>
      <c r="BG108" s="2240"/>
      <c r="BH108" s="2240"/>
      <c r="BI108" s="2239"/>
      <c r="BJ108" s="2239"/>
      <c r="BK108" s="2239"/>
      <c r="BL108" s="2239"/>
      <c r="BM108" s="2239"/>
      <c r="BN108" s="2240"/>
      <c r="BO108" s="2240"/>
      <c r="BP108" s="2239"/>
      <c r="BQ108" s="2239"/>
      <c r="BR108" s="2239"/>
      <c r="BS108" s="2239"/>
      <c r="BT108" s="2239"/>
      <c r="BU108" s="2240"/>
      <c r="BV108" s="2240"/>
      <c r="BW108" s="2239"/>
      <c r="BX108" s="2239"/>
      <c r="BY108" s="2239"/>
      <c r="BZ108" s="2239"/>
      <c r="CA108" s="2239"/>
      <c r="CB108" s="2240"/>
      <c r="CC108" s="2240"/>
      <c r="CD108" s="2239"/>
      <c r="CE108" s="2239"/>
      <c r="CF108" s="2239"/>
      <c r="CG108" s="2239"/>
      <c r="CH108" s="2239"/>
      <c r="CI108" s="2240"/>
      <c r="CJ108" s="2240"/>
      <c r="CK108" s="2239"/>
      <c r="CL108" s="2239"/>
      <c r="CM108" s="2239"/>
      <c r="CN108" s="2239"/>
      <c r="CO108" s="2239"/>
      <c r="CP108" s="2240"/>
      <c r="CQ108" s="2240"/>
      <c r="CR108" s="2239"/>
      <c r="CS108" s="2239"/>
      <c r="CT108" s="2239"/>
      <c r="CU108" s="2239"/>
      <c r="CV108" s="2239"/>
      <c r="CW108" s="2240"/>
      <c r="CX108" s="2240"/>
      <c r="CY108" s="2240"/>
    </row>
    <row r="109" spans="1:103" ht="12.75" customHeight="1">
      <c r="A109" s="2231"/>
      <c r="B109" s="3423" t="s">
        <v>2289</v>
      </c>
      <c r="C109" s="2268" t="s">
        <v>2023</v>
      </c>
      <c r="D109" s="2239"/>
      <c r="E109" s="2239"/>
      <c r="F109" s="2239"/>
      <c r="G109" s="2239"/>
      <c r="H109" s="2239"/>
      <c r="I109" s="2239"/>
      <c r="J109" s="2240"/>
      <c r="K109" s="2240"/>
      <c r="L109" s="2239"/>
      <c r="M109" s="2239"/>
      <c r="N109" s="2239"/>
      <c r="O109" s="2239"/>
      <c r="P109" s="2239"/>
      <c r="Q109" s="2240"/>
      <c r="R109" s="2240"/>
      <c r="S109" s="2239"/>
      <c r="T109" s="2239"/>
      <c r="U109" s="2239"/>
      <c r="V109" s="2239"/>
      <c r="W109" s="2239"/>
      <c r="X109" s="2240"/>
      <c r="Y109" s="2240"/>
      <c r="Z109" s="2239"/>
      <c r="AA109" s="2239"/>
      <c r="AB109" s="2239"/>
      <c r="AC109" s="2239"/>
      <c r="AD109" s="2239"/>
      <c r="AE109" s="2240"/>
      <c r="AF109" s="2240"/>
      <c r="AG109" s="2239"/>
      <c r="AH109" s="2239"/>
      <c r="AI109" s="2239"/>
      <c r="AJ109" s="2239"/>
      <c r="AK109" s="2239"/>
      <c r="AL109" s="2240"/>
      <c r="AM109" s="2240"/>
      <c r="AN109" s="2239"/>
      <c r="AO109" s="2239"/>
      <c r="AP109" s="2239"/>
      <c r="AQ109" s="2239"/>
      <c r="AR109" s="2239"/>
      <c r="AS109" s="2240"/>
      <c r="AT109" s="2240"/>
      <c r="AU109" s="2239"/>
      <c r="AV109" s="2239"/>
      <c r="AW109" s="2239"/>
      <c r="AX109" s="2239"/>
      <c r="AY109" s="2239"/>
      <c r="AZ109" s="2240"/>
      <c r="BA109" s="2240"/>
      <c r="BB109" s="2239"/>
      <c r="BC109" s="2239"/>
      <c r="BD109" s="2239"/>
      <c r="BE109" s="2239"/>
      <c r="BF109" s="2239"/>
      <c r="BG109" s="2240"/>
      <c r="BH109" s="2240"/>
      <c r="BI109" s="2239"/>
      <c r="BJ109" s="2239"/>
      <c r="BK109" s="2239"/>
      <c r="BL109" s="2239"/>
      <c r="BM109" s="2239"/>
      <c r="BN109" s="2240"/>
      <c r="BO109" s="2240"/>
      <c r="BP109" s="2239"/>
      <c r="BQ109" s="2239"/>
      <c r="BR109" s="2239"/>
      <c r="BS109" s="2239"/>
      <c r="BT109" s="2239"/>
      <c r="BU109" s="2240"/>
      <c r="BV109" s="2240"/>
      <c r="BW109" s="2239"/>
      <c r="BX109" s="2239"/>
      <c r="BY109" s="2239"/>
      <c r="BZ109" s="2239"/>
      <c r="CA109" s="2239"/>
      <c r="CB109" s="2240"/>
      <c r="CC109" s="2240"/>
      <c r="CD109" s="2239"/>
      <c r="CE109" s="2239"/>
      <c r="CF109" s="2239"/>
      <c r="CG109" s="2239"/>
      <c r="CH109" s="2239"/>
      <c r="CI109" s="2240"/>
      <c r="CJ109" s="2240"/>
      <c r="CK109" s="2239"/>
      <c r="CL109" s="2239"/>
      <c r="CM109" s="2239"/>
      <c r="CN109" s="2239"/>
      <c r="CO109" s="2239"/>
      <c r="CP109" s="2240"/>
      <c r="CQ109" s="2240"/>
      <c r="CR109" s="2239"/>
      <c r="CS109" s="2239"/>
      <c r="CT109" s="2239"/>
      <c r="CU109" s="2239"/>
      <c r="CV109" s="2239"/>
      <c r="CW109" s="2240"/>
      <c r="CX109" s="2240"/>
      <c r="CY109" s="2240"/>
    </row>
    <row r="110" spans="1:103" ht="12.75" customHeight="1">
      <c r="A110" s="2231"/>
      <c r="B110" s="3423" t="s">
        <v>2290</v>
      </c>
      <c r="C110" s="2268" t="s">
        <v>2023</v>
      </c>
      <c r="D110" s="2239"/>
      <c r="E110" s="2239"/>
      <c r="F110" s="2239"/>
      <c r="G110" s="2239"/>
      <c r="H110" s="2239"/>
      <c r="I110" s="2239"/>
      <c r="J110" s="2240"/>
      <c r="K110" s="2240"/>
      <c r="L110" s="2239"/>
      <c r="M110" s="2239"/>
      <c r="N110" s="2239"/>
      <c r="O110" s="2239"/>
      <c r="P110" s="2239"/>
      <c r="Q110" s="2240"/>
      <c r="R110" s="2240"/>
      <c r="S110" s="2239"/>
      <c r="T110" s="2239"/>
      <c r="U110" s="2239"/>
      <c r="V110" s="2239"/>
      <c r="W110" s="2239"/>
      <c r="X110" s="2240"/>
      <c r="Y110" s="2240"/>
      <c r="Z110" s="2239"/>
      <c r="AA110" s="2239"/>
      <c r="AB110" s="2239"/>
      <c r="AC110" s="2239"/>
      <c r="AD110" s="2239"/>
      <c r="AE110" s="2240"/>
      <c r="AF110" s="2240"/>
      <c r="AG110" s="2239"/>
      <c r="AH110" s="2239"/>
      <c r="AI110" s="2239"/>
      <c r="AJ110" s="2239"/>
      <c r="AK110" s="2239"/>
      <c r="AL110" s="2240"/>
      <c r="AM110" s="2240"/>
      <c r="AN110" s="2239"/>
      <c r="AO110" s="2239"/>
      <c r="AP110" s="2239"/>
      <c r="AQ110" s="2239"/>
      <c r="AR110" s="2239"/>
      <c r="AS110" s="2240"/>
      <c r="AT110" s="2240"/>
      <c r="AU110" s="2239"/>
      <c r="AV110" s="2239"/>
      <c r="AW110" s="2239"/>
      <c r="AX110" s="2239"/>
      <c r="AY110" s="2239"/>
      <c r="AZ110" s="2240"/>
      <c r="BA110" s="2240"/>
      <c r="BB110" s="2239"/>
      <c r="BC110" s="2239"/>
      <c r="BD110" s="2239"/>
      <c r="BE110" s="2239"/>
      <c r="BF110" s="2239"/>
      <c r="BG110" s="2240"/>
      <c r="BH110" s="2240"/>
      <c r="BI110" s="2239"/>
      <c r="BJ110" s="2239"/>
      <c r="BK110" s="2239"/>
      <c r="BL110" s="2239"/>
      <c r="BM110" s="2239"/>
      <c r="BN110" s="2240"/>
      <c r="BO110" s="2240"/>
      <c r="BP110" s="2239"/>
      <c r="BQ110" s="2239"/>
      <c r="BR110" s="2239"/>
      <c r="BS110" s="2239"/>
      <c r="BT110" s="2239"/>
      <c r="BU110" s="2240"/>
      <c r="BV110" s="2240"/>
      <c r="BW110" s="2239"/>
      <c r="BX110" s="2239"/>
      <c r="BY110" s="2239"/>
      <c r="BZ110" s="2239"/>
      <c r="CA110" s="2239"/>
      <c r="CB110" s="2240"/>
      <c r="CC110" s="2240"/>
      <c r="CD110" s="2239"/>
      <c r="CE110" s="2239"/>
      <c r="CF110" s="2239"/>
      <c r="CG110" s="2239"/>
      <c r="CH110" s="2239"/>
      <c r="CI110" s="2240"/>
      <c r="CJ110" s="2240"/>
      <c r="CK110" s="2239"/>
      <c r="CL110" s="2239"/>
      <c r="CM110" s="2239"/>
      <c r="CN110" s="2239"/>
      <c r="CO110" s="2239"/>
      <c r="CP110" s="2240"/>
      <c r="CQ110" s="2240"/>
      <c r="CR110" s="2239"/>
      <c r="CS110" s="2239"/>
      <c r="CT110" s="2239"/>
      <c r="CU110" s="2239"/>
      <c r="CV110" s="2239"/>
      <c r="CW110" s="2240"/>
      <c r="CX110" s="2240"/>
      <c r="CY110" s="2240"/>
    </row>
    <row r="111" spans="1:103" ht="12.75" customHeight="1">
      <c r="A111" s="2231"/>
      <c r="B111" s="3423" t="s">
        <v>2291</v>
      </c>
      <c r="C111" s="2268" t="s">
        <v>2023</v>
      </c>
      <c r="D111" s="2239"/>
      <c r="E111" s="2239"/>
      <c r="F111" s="2239"/>
      <c r="G111" s="2239"/>
      <c r="H111" s="2239"/>
      <c r="I111" s="2239"/>
      <c r="J111" s="2240"/>
      <c r="K111" s="2240"/>
      <c r="L111" s="2239"/>
      <c r="M111" s="2239"/>
      <c r="N111" s="2239"/>
      <c r="O111" s="2239"/>
      <c r="P111" s="2239"/>
      <c r="Q111" s="2240"/>
      <c r="R111" s="2240"/>
      <c r="S111" s="2239"/>
      <c r="T111" s="2239"/>
      <c r="U111" s="2239"/>
      <c r="V111" s="2239"/>
      <c r="W111" s="2239"/>
      <c r="X111" s="2240"/>
      <c r="Y111" s="2240"/>
      <c r="Z111" s="2239"/>
      <c r="AA111" s="2239"/>
      <c r="AB111" s="2239"/>
      <c r="AC111" s="2239"/>
      <c r="AD111" s="2239"/>
      <c r="AE111" s="2240"/>
      <c r="AF111" s="2240"/>
      <c r="AG111" s="2239"/>
      <c r="AH111" s="2239"/>
      <c r="AI111" s="2239"/>
      <c r="AJ111" s="2239"/>
      <c r="AK111" s="2239"/>
      <c r="AL111" s="2240"/>
      <c r="AM111" s="2240"/>
      <c r="AN111" s="2239"/>
      <c r="AO111" s="2239"/>
      <c r="AP111" s="2239"/>
      <c r="AQ111" s="2239"/>
      <c r="AR111" s="2239"/>
      <c r="AS111" s="2240"/>
      <c r="AT111" s="2240"/>
      <c r="AU111" s="2239"/>
      <c r="AV111" s="2239"/>
      <c r="AW111" s="2239"/>
      <c r="AX111" s="2239"/>
      <c r="AY111" s="2239"/>
      <c r="AZ111" s="2240"/>
      <c r="BA111" s="2240"/>
      <c r="BB111" s="2239"/>
      <c r="BC111" s="2239"/>
      <c r="BD111" s="2239"/>
      <c r="BE111" s="2239"/>
      <c r="BF111" s="2239"/>
      <c r="BG111" s="2240"/>
      <c r="BH111" s="2240"/>
      <c r="BI111" s="2239"/>
      <c r="BJ111" s="2239"/>
      <c r="BK111" s="2239"/>
      <c r="BL111" s="2239"/>
      <c r="BM111" s="2239"/>
      <c r="BN111" s="2240"/>
      <c r="BO111" s="2240"/>
      <c r="BP111" s="2239"/>
      <c r="BQ111" s="2239"/>
      <c r="BR111" s="2239"/>
      <c r="BS111" s="2239"/>
      <c r="BT111" s="2239"/>
      <c r="BU111" s="2240"/>
      <c r="BV111" s="2240"/>
      <c r="BW111" s="2239"/>
      <c r="BX111" s="2239"/>
      <c r="BY111" s="2239"/>
      <c r="BZ111" s="2239"/>
      <c r="CA111" s="2239"/>
      <c r="CB111" s="2240"/>
      <c r="CC111" s="2240"/>
      <c r="CD111" s="2239"/>
      <c r="CE111" s="2239"/>
      <c r="CF111" s="2239"/>
      <c r="CG111" s="2239"/>
      <c r="CH111" s="2239"/>
      <c r="CI111" s="2240"/>
      <c r="CJ111" s="2240"/>
      <c r="CK111" s="2239"/>
      <c r="CL111" s="2239"/>
      <c r="CM111" s="2239"/>
      <c r="CN111" s="2239"/>
      <c r="CO111" s="2239"/>
      <c r="CP111" s="2240"/>
      <c r="CQ111" s="2240"/>
      <c r="CR111" s="2239"/>
      <c r="CS111" s="2239"/>
      <c r="CT111" s="2239"/>
      <c r="CU111" s="2239"/>
      <c r="CV111" s="2239"/>
      <c r="CW111" s="2240"/>
      <c r="CX111" s="2240"/>
      <c r="CY111" s="2240"/>
    </row>
    <row r="112" spans="1:103" ht="12.75" customHeight="1">
      <c r="A112" s="2231"/>
      <c r="B112" s="3423" t="s">
        <v>2292</v>
      </c>
      <c r="C112" s="2268" t="s">
        <v>2023</v>
      </c>
      <c r="D112" s="2239"/>
      <c r="E112" s="2239"/>
      <c r="F112" s="2239"/>
      <c r="G112" s="2239"/>
      <c r="H112" s="2239"/>
      <c r="I112" s="2239"/>
      <c r="J112" s="2240"/>
      <c r="K112" s="2240"/>
      <c r="L112" s="2239"/>
      <c r="M112" s="2239"/>
      <c r="N112" s="2239"/>
      <c r="O112" s="2239"/>
      <c r="P112" s="2239"/>
      <c r="Q112" s="2240"/>
      <c r="R112" s="2240"/>
      <c r="S112" s="2239"/>
      <c r="T112" s="2239"/>
      <c r="U112" s="2239"/>
      <c r="V112" s="2239"/>
      <c r="W112" s="2239"/>
      <c r="X112" s="2240"/>
      <c r="Y112" s="2240"/>
      <c r="Z112" s="2239"/>
      <c r="AA112" s="2239"/>
      <c r="AB112" s="2239"/>
      <c r="AC112" s="2239"/>
      <c r="AD112" s="2239"/>
      <c r="AE112" s="2240"/>
      <c r="AF112" s="2240"/>
      <c r="AG112" s="2239"/>
      <c r="AH112" s="2239"/>
      <c r="AI112" s="2239"/>
      <c r="AJ112" s="2239"/>
      <c r="AK112" s="2239"/>
      <c r="AL112" s="2240"/>
      <c r="AM112" s="2240"/>
      <c r="AN112" s="2239"/>
      <c r="AO112" s="2239"/>
      <c r="AP112" s="2239"/>
      <c r="AQ112" s="2239"/>
      <c r="AR112" s="2239"/>
      <c r="AS112" s="2240"/>
      <c r="AT112" s="2240"/>
      <c r="AU112" s="2239"/>
      <c r="AV112" s="2239"/>
      <c r="AW112" s="2239"/>
      <c r="AX112" s="2239"/>
      <c r="AY112" s="2239"/>
      <c r="AZ112" s="2240"/>
      <c r="BA112" s="2240"/>
      <c r="BB112" s="2239"/>
      <c r="BC112" s="2239"/>
      <c r="BD112" s="2239"/>
      <c r="BE112" s="2239"/>
      <c r="BF112" s="2239"/>
      <c r="BG112" s="2240"/>
      <c r="BH112" s="2240"/>
      <c r="BI112" s="2239"/>
      <c r="BJ112" s="2239"/>
      <c r="BK112" s="2239"/>
      <c r="BL112" s="2239"/>
      <c r="BM112" s="2239"/>
      <c r="BN112" s="2240"/>
      <c r="BO112" s="2240"/>
      <c r="BP112" s="2239"/>
      <c r="BQ112" s="2239"/>
      <c r="BR112" s="2239"/>
      <c r="BS112" s="2239"/>
      <c r="BT112" s="2239"/>
      <c r="BU112" s="2240"/>
      <c r="BV112" s="2240"/>
      <c r="BW112" s="2239"/>
      <c r="BX112" s="2239"/>
      <c r="BY112" s="2239"/>
      <c r="BZ112" s="2239"/>
      <c r="CA112" s="2239"/>
      <c r="CB112" s="2240"/>
      <c r="CC112" s="2240"/>
      <c r="CD112" s="2239"/>
      <c r="CE112" s="2239"/>
      <c r="CF112" s="2239"/>
      <c r="CG112" s="2239"/>
      <c r="CH112" s="2239"/>
      <c r="CI112" s="2240"/>
      <c r="CJ112" s="2240"/>
      <c r="CK112" s="2239"/>
      <c r="CL112" s="2239"/>
      <c r="CM112" s="2239"/>
      <c r="CN112" s="2239"/>
      <c r="CO112" s="2239"/>
      <c r="CP112" s="2240"/>
      <c r="CQ112" s="2240"/>
      <c r="CR112" s="2239"/>
      <c r="CS112" s="2239"/>
      <c r="CT112" s="2239"/>
      <c r="CU112" s="2239"/>
      <c r="CV112" s="2239"/>
      <c r="CW112" s="2240"/>
      <c r="CX112" s="2240"/>
      <c r="CY112" s="2240"/>
    </row>
    <row r="113" spans="1:105" ht="12.75" customHeight="1">
      <c r="A113" s="2231"/>
      <c r="B113" s="3423" t="s">
        <v>2293</v>
      </c>
      <c r="C113" s="2268" t="s">
        <v>2023</v>
      </c>
      <c r="D113" s="2239"/>
      <c r="E113" s="2239"/>
      <c r="F113" s="2239"/>
      <c r="G113" s="2239"/>
      <c r="H113" s="2239"/>
      <c r="I113" s="2239"/>
      <c r="J113" s="2240"/>
      <c r="K113" s="2240"/>
      <c r="L113" s="2239"/>
      <c r="M113" s="2239"/>
      <c r="N113" s="2239"/>
      <c r="O113" s="2239"/>
      <c r="P113" s="2239"/>
      <c r="Q113" s="2240"/>
      <c r="R113" s="2240"/>
      <c r="S113" s="2239"/>
      <c r="T113" s="2239"/>
      <c r="U113" s="2239"/>
      <c r="V113" s="2239"/>
      <c r="W113" s="2239"/>
      <c r="X113" s="2240"/>
      <c r="Y113" s="2240"/>
      <c r="Z113" s="2239"/>
      <c r="AA113" s="2239"/>
      <c r="AB113" s="2239"/>
      <c r="AC113" s="2239"/>
      <c r="AD113" s="2239"/>
      <c r="AE113" s="2240"/>
      <c r="AF113" s="2240"/>
      <c r="AG113" s="2239"/>
      <c r="AH113" s="2239"/>
      <c r="AI113" s="2239"/>
      <c r="AJ113" s="2239"/>
      <c r="AK113" s="2239"/>
      <c r="AL113" s="2240"/>
      <c r="AM113" s="2240"/>
      <c r="AN113" s="2239"/>
      <c r="AO113" s="2239"/>
      <c r="AP113" s="2239"/>
      <c r="AQ113" s="2239"/>
      <c r="AR113" s="2239"/>
      <c r="AS113" s="2240"/>
      <c r="AT113" s="2240"/>
      <c r="AU113" s="2239"/>
      <c r="AV113" s="2239"/>
      <c r="AW113" s="2239"/>
      <c r="AX113" s="2239"/>
      <c r="AY113" s="2239"/>
      <c r="AZ113" s="2240"/>
      <c r="BA113" s="2240"/>
      <c r="BB113" s="2239"/>
      <c r="BC113" s="2239"/>
      <c r="BD113" s="2239"/>
      <c r="BE113" s="2239"/>
      <c r="BF113" s="2239"/>
      <c r="BG113" s="2240"/>
      <c r="BH113" s="2240"/>
      <c r="BI113" s="2239"/>
      <c r="BJ113" s="2239"/>
      <c r="BK113" s="2239"/>
      <c r="BL113" s="2239"/>
      <c r="BM113" s="2239"/>
      <c r="BN113" s="2240"/>
      <c r="BO113" s="2240"/>
      <c r="BP113" s="2239"/>
      <c r="BQ113" s="2239"/>
      <c r="BR113" s="2239"/>
      <c r="BS113" s="2239"/>
      <c r="BT113" s="2239"/>
      <c r="BU113" s="2240"/>
      <c r="BV113" s="2240"/>
      <c r="BW113" s="2239"/>
      <c r="BX113" s="2239"/>
      <c r="BY113" s="2239"/>
      <c r="BZ113" s="2239"/>
      <c r="CA113" s="2239"/>
      <c r="CB113" s="2240"/>
      <c r="CC113" s="2240"/>
      <c r="CD113" s="2239"/>
      <c r="CE113" s="2239"/>
      <c r="CF113" s="2239"/>
      <c r="CG113" s="2239"/>
      <c r="CH113" s="2239"/>
      <c r="CI113" s="2240"/>
      <c r="CJ113" s="2240"/>
      <c r="CK113" s="2239"/>
      <c r="CL113" s="2239"/>
      <c r="CM113" s="2239"/>
      <c r="CN113" s="2239"/>
      <c r="CO113" s="2239"/>
      <c r="CP113" s="2240"/>
      <c r="CQ113" s="2240"/>
      <c r="CR113" s="2239"/>
      <c r="CS113" s="2239"/>
      <c r="CT113" s="2239"/>
      <c r="CU113" s="2239"/>
      <c r="CV113" s="2239"/>
      <c r="CW113" s="2240"/>
      <c r="CX113" s="2240"/>
      <c r="CY113" s="2240"/>
    </row>
    <row r="114" spans="1:105" ht="12.75" customHeight="1">
      <c r="A114" s="2231"/>
      <c r="B114" s="3423" t="s">
        <v>2294</v>
      </c>
      <c r="C114" s="2268" t="s">
        <v>2023</v>
      </c>
      <c r="D114" s="2239"/>
      <c r="E114" s="2239"/>
      <c r="F114" s="2239"/>
      <c r="G114" s="2239"/>
      <c r="H114" s="2239"/>
      <c r="I114" s="2239"/>
      <c r="J114" s="2240"/>
      <c r="K114" s="2240"/>
      <c r="L114" s="2239"/>
      <c r="M114" s="2239"/>
      <c r="N114" s="2239"/>
      <c r="O114" s="2239"/>
      <c r="P114" s="2239"/>
      <c r="Q114" s="2240"/>
      <c r="R114" s="2240"/>
      <c r="S114" s="2239"/>
      <c r="T114" s="2239"/>
      <c r="U114" s="2239"/>
      <c r="V114" s="2239"/>
      <c r="W114" s="2239"/>
      <c r="X114" s="2240"/>
      <c r="Y114" s="2240"/>
      <c r="Z114" s="2239"/>
      <c r="AA114" s="2239"/>
      <c r="AB114" s="2239"/>
      <c r="AC114" s="2239"/>
      <c r="AD114" s="2239"/>
      <c r="AE114" s="2240"/>
      <c r="AF114" s="2240"/>
      <c r="AG114" s="2239"/>
      <c r="AH114" s="2239"/>
      <c r="AI114" s="2239"/>
      <c r="AJ114" s="2239"/>
      <c r="AK114" s="2239"/>
      <c r="AL114" s="2240"/>
      <c r="AM114" s="2240"/>
      <c r="AN114" s="2239"/>
      <c r="AO114" s="2239"/>
      <c r="AP114" s="2239"/>
      <c r="AQ114" s="2239"/>
      <c r="AR114" s="2239"/>
      <c r="AS114" s="2240"/>
      <c r="AT114" s="2240"/>
      <c r="AU114" s="2239"/>
      <c r="AV114" s="2239"/>
      <c r="AW114" s="2239"/>
      <c r="AX114" s="2239"/>
      <c r="AY114" s="2239"/>
      <c r="AZ114" s="2240"/>
      <c r="BA114" s="2240"/>
      <c r="BB114" s="2239"/>
      <c r="BC114" s="2239"/>
      <c r="BD114" s="2239"/>
      <c r="BE114" s="2239"/>
      <c r="BF114" s="2239"/>
      <c r="BG114" s="2240"/>
      <c r="BH114" s="2240"/>
      <c r="BI114" s="2239"/>
      <c r="BJ114" s="2239"/>
      <c r="BK114" s="2239"/>
      <c r="BL114" s="2239"/>
      <c r="BM114" s="2239"/>
      <c r="BN114" s="2240"/>
      <c r="BO114" s="2240"/>
      <c r="BP114" s="2239"/>
      <c r="BQ114" s="2239"/>
      <c r="BR114" s="2239"/>
      <c r="BS114" s="2239"/>
      <c r="BT114" s="2239"/>
      <c r="BU114" s="2240"/>
      <c r="BV114" s="2240"/>
      <c r="BW114" s="2239"/>
      <c r="BX114" s="2239"/>
      <c r="BY114" s="2239"/>
      <c r="BZ114" s="2239"/>
      <c r="CA114" s="2239"/>
      <c r="CB114" s="2240"/>
      <c r="CC114" s="2240"/>
      <c r="CD114" s="2239"/>
      <c r="CE114" s="2239"/>
      <c r="CF114" s="2239"/>
      <c r="CG114" s="2239"/>
      <c r="CH114" s="2239"/>
      <c r="CI114" s="2240"/>
      <c r="CJ114" s="2240"/>
      <c r="CK114" s="2239"/>
      <c r="CL114" s="2239"/>
      <c r="CM114" s="2239"/>
      <c r="CN114" s="2239"/>
      <c r="CO114" s="2239"/>
      <c r="CP114" s="2240"/>
      <c r="CQ114" s="2240"/>
      <c r="CR114" s="2239"/>
      <c r="CS114" s="2239"/>
      <c r="CT114" s="2239"/>
      <c r="CU114" s="2239"/>
      <c r="CV114" s="2239"/>
      <c r="CW114" s="2240"/>
      <c r="CX114" s="2240"/>
      <c r="CY114" s="2240"/>
    </row>
    <row r="115" spans="1:105" ht="12.75" customHeight="1">
      <c r="A115" s="2231"/>
      <c r="B115" s="3423" t="s">
        <v>2295</v>
      </c>
      <c r="C115" s="2268" t="s">
        <v>2023</v>
      </c>
      <c r="D115" s="2239"/>
      <c r="E115" s="2239"/>
      <c r="F115" s="2239"/>
      <c r="G115" s="2239"/>
      <c r="H115" s="2239"/>
      <c r="I115" s="2239"/>
      <c r="J115" s="2240"/>
      <c r="K115" s="2240"/>
      <c r="L115" s="2239"/>
      <c r="M115" s="2239"/>
      <c r="N115" s="2239"/>
      <c r="O115" s="2239"/>
      <c r="P115" s="2239"/>
      <c r="Q115" s="2240"/>
      <c r="R115" s="2240"/>
      <c r="S115" s="2239"/>
      <c r="T115" s="2239"/>
      <c r="U115" s="2239"/>
      <c r="V115" s="2239"/>
      <c r="W115" s="2239"/>
      <c r="X115" s="2240"/>
      <c r="Y115" s="2240"/>
      <c r="Z115" s="2239"/>
      <c r="AA115" s="2239"/>
      <c r="AB115" s="2239"/>
      <c r="AC115" s="2239"/>
      <c r="AD115" s="2239"/>
      <c r="AE115" s="2240"/>
      <c r="AF115" s="2240"/>
      <c r="AG115" s="2239"/>
      <c r="AH115" s="2239"/>
      <c r="AI115" s="2239"/>
      <c r="AJ115" s="2239"/>
      <c r="AK115" s="2239"/>
      <c r="AL115" s="2240"/>
      <c r="AM115" s="2240"/>
      <c r="AN115" s="2239"/>
      <c r="AO115" s="2239"/>
      <c r="AP115" s="2239"/>
      <c r="AQ115" s="2239"/>
      <c r="AR115" s="2239"/>
      <c r="AS115" s="2240"/>
      <c r="AT115" s="2240"/>
      <c r="AU115" s="2239"/>
      <c r="AV115" s="2239"/>
      <c r="AW115" s="2239"/>
      <c r="AX115" s="2239"/>
      <c r="AY115" s="2239"/>
      <c r="AZ115" s="2240"/>
      <c r="BA115" s="2240"/>
      <c r="BB115" s="2239"/>
      <c r="BC115" s="2239"/>
      <c r="BD115" s="2239"/>
      <c r="BE115" s="2239"/>
      <c r="BF115" s="2239"/>
      <c r="BG115" s="2240"/>
      <c r="BH115" s="2240"/>
      <c r="BI115" s="2239"/>
      <c r="BJ115" s="2239"/>
      <c r="BK115" s="2239"/>
      <c r="BL115" s="2239"/>
      <c r="BM115" s="2239"/>
      <c r="BN115" s="2240"/>
      <c r="BO115" s="2240"/>
      <c r="BP115" s="2239"/>
      <c r="BQ115" s="2239"/>
      <c r="BR115" s="2239"/>
      <c r="BS115" s="2239"/>
      <c r="BT115" s="2239"/>
      <c r="BU115" s="2240"/>
      <c r="BV115" s="2240"/>
      <c r="BW115" s="2239"/>
      <c r="BX115" s="2239"/>
      <c r="BY115" s="2239"/>
      <c r="BZ115" s="2239"/>
      <c r="CA115" s="2239"/>
      <c r="CB115" s="2240"/>
      <c r="CC115" s="2240"/>
      <c r="CD115" s="2239"/>
      <c r="CE115" s="2239"/>
      <c r="CF115" s="2239"/>
      <c r="CG115" s="2239"/>
      <c r="CH115" s="2239"/>
      <c r="CI115" s="2240"/>
      <c r="CJ115" s="2240"/>
      <c r="CK115" s="2239"/>
      <c r="CL115" s="2239"/>
      <c r="CM115" s="2239"/>
      <c r="CN115" s="2239"/>
      <c r="CO115" s="2239"/>
      <c r="CP115" s="2240"/>
      <c r="CQ115" s="2240"/>
      <c r="CR115" s="2239"/>
      <c r="CS115" s="2239"/>
      <c r="CT115" s="2239"/>
      <c r="CU115" s="2239"/>
      <c r="CV115" s="2239"/>
      <c r="CW115" s="2240"/>
      <c r="CX115" s="2240"/>
      <c r="CY115" s="2240"/>
    </row>
    <row r="116" spans="1:105" ht="12.75" customHeight="1">
      <c r="A116" s="2231"/>
      <c r="B116" s="3423" t="s">
        <v>2296</v>
      </c>
      <c r="C116" s="2268" t="s">
        <v>2023</v>
      </c>
      <c r="D116" s="2240"/>
      <c r="E116" s="2240"/>
      <c r="F116" s="2240"/>
      <c r="G116" s="2240"/>
      <c r="H116" s="2240"/>
      <c r="I116" s="2240"/>
      <c r="J116" s="2240"/>
      <c r="K116" s="2240"/>
      <c r="L116" s="2240"/>
      <c r="M116" s="2240"/>
      <c r="N116" s="2240"/>
      <c r="O116" s="2240"/>
      <c r="P116" s="2240"/>
      <c r="Q116" s="2240"/>
      <c r="R116" s="2240"/>
      <c r="S116" s="2240"/>
      <c r="T116" s="2240"/>
      <c r="U116" s="2240"/>
      <c r="V116" s="2240"/>
      <c r="W116" s="2240"/>
      <c r="X116" s="2240"/>
      <c r="Y116" s="2240"/>
      <c r="Z116" s="2240"/>
      <c r="AA116" s="2240"/>
      <c r="AB116" s="2240"/>
      <c r="AC116" s="2240"/>
      <c r="AD116" s="2240"/>
      <c r="AE116" s="2240"/>
      <c r="AF116" s="2240"/>
      <c r="AG116" s="2240"/>
      <c r="AH116" s="2240"/>
      <c r="AI116" s="2240"/>
      <c r="AJ116" s="2240"/>
      <c r="AK116" s="2240"/>
      <c r="AL116" s="2240"/>
      <c r="AM116" s="2240"/>
      <c r="AN116" s="2240"/>
      <c r="AO116" s="2240"/>
      <c r="AP116" s="2240"/>
      <c r="AQ116" s="2240"/>
      <c r="AR116" s="2240"/>
      <c r="AS116" s="2240"/>
      <c r="AT116" s="2240"/>
      <c r="AU116" s="2240"/>
      <c r="AV116" s="2240"/>
      <c r="AW116" s="2240"/>
      <c r="AX116" s="2240"/>
      <c r="AY116" s="2240"/>
      <c r="AZ116" s="2240"/>
      <c r="BA116" s="2240"/>
      <c r="BB116" s="2240"/>
      <c r="BC116" s="2240"/>
      <c r="BD116" s="2240"/>
      <c r="BE116" s="2240"/>
      <c r="BF116" s="2240"/>
      <c r="BG116" s="2240"/>
      <c r="BH116" s="2240"/>
      <c r="BI116" s="2240"/>
      <c r="BJ116" s="2240"/>
      <c r="BK116" s="2240"/>
      <c r="BL116" s="2240"/>
      <c r="BM116" s="2240"/>
      <c r="BN116" s="2240"/>
      <c r="BO116" s="2240"/>
      <c r="BP116" s="2240"/>
      <c r="BQ116" s="2240"/>
      <c r="BR116" s="2240"/>
      <c r="BS116" s="2240"/>
      <c r="BT116" s="2240"/>
      <c r="BU116" s="2240"/>
      <c r="BV116" s="2240"/>
      <c r="BW116" s="2240"/>
      <c r="BX116" s="2240"/>
      <c r="BY116" s="2240"/>
      <c r="BZ116" s="2240"/>
      <c r="CA116" s="2240"/>
      <c r="CB116" s="2240"/>
      <c r="CC116" s="2240"/>
      <c r="CD116" s="2240"/>
      <c r="CE116" s="2240"/>
      <c r="CF116" s="2240"/>
      <c r="CG116" s="2240"/>
      <c r="CH116" s="2240"/>
      <c r="CI116" s="2240"/>
      <c r="CJ116" s="2240"/>
      <c r="CK116" s="2240"/>
      <c r="CL116" s="2240"/>
      <c r="CM116" s="2240"/>
      <c r="CN116" s="2240"/>
      <c r="CO116" s="2240"/>
      <c r="CP116" s="2240"/>
      <c r="CQ116" s="2240"/>
      <c r="CR116" s="2240"/>
      <c r="CS116" s="2240"/>
      <c r="CT116" s="2240"/>
      <c r="CU116" s="2240"/>
      <c r="CV116" s="2240"/>
      <c r="CW116" s="2240"/>
      <c r="CX116" s="2240"/>
      <c r="CY116" s="2240"/>
    </row>
    <row r="117" spans="1:105" ht="12.75" customHeight="1">
      <c r="A117" s="2231"/>
      <c r="B117" s="3423" t="s">
        <v>2297</v>
      </c>
      <c r="C117" s="2268" t="s">
        <v>2023</v>
      </c>
      <c r="D117" s="2240"/>
      <c r="E117" s="2240"/>
      <c r="F117" s="2240"/>
      <c r="G117" s="2240"/>
      <c r="H117" s="2240"/>
      <c r="I117" s="2240"/>
      <c r="J117" s="2240"/>
      <c r="K117" s="2240"/>
      <c r="L117" s="2240"/>
      <c r="M117" s="2240"/>
      <c r="N117" s="2240"/>
      <c r="O117" s="2240"/>
      <c r="P117" s="2240"/>
      <c r="Q117" s="2240"/>
      <c r="R117" s="2240"/>
      <c r="S117" s="2240"/>
      <c r="T117" s="2240"/>
      <c r="U117" s="2240"/>
      <c r="V117" s="2240"/>
      <c r="W117" s="2240"/>
      <c r="X117" s="2240"/>
      <c r="Y117" s="2240"/>
      <c r="Z117" s="2240"/>
      <c r="AA117" s="2240"/>
      <c r="AB117" s="2240"/>
      <c r="AC117" s="2240"/>
      <c r="AD117" s="2240"/>
      <c r="AE117" s="2240"/>
      <c r="AF117" s="2240"/>
      <c r="AG117" s="2240"/>
      <c r="AH117" s="2240"/>
      <c r="AI117" s="2240"/>
      <c r="AJ117" s="2240"/>
      <c r="AK117" s="2240"/>
      <c r="AL117" s="2240"/>
      <c r="AM117" s="2240"/>
      <c r="AN117" s="2240"/>
      <c r="AO117" s="2240"/>
      <c r="AP117" s="2240"/>
      <c r="AQ117" s="2240"/>
      <c r="AR117" s="2240"/>
      <c r="AS117" s="2240"/>
      <c r="AT117" s="2240"/>
      <c r="AU117" s="2240"/>
      <c r="AV117" s="2240"/>
      <c r="AW117" s="2240"/>
      <c r="AX117" s="2240"/>
      <c r="AY117" s="2240"/>
      <c r="AZ117" s="2240"/>
      <c r="BA117" s="2240"/>
      <c r="BB117" s="2240"/>
      <c r="BC117" s="2240"/>
      <c r="BD117" s="2240"/>
      <c r="BE117" s="2240"/>
      <c r="BF117" s="2240"/>
      <c r="BG117" s="2240"/>
      <c r="BH117" s="2240"/>
      <c r="BI117" s="2240"/>
      <c r="BJ117" s="2240"/>
      <c r="BK117" s="2240"/>
      <c r="BL117" s="2240"/>
      <c r="BM117" s="2240"/>
      <c r="BN117" s="2240"/>
      <c r="BO117" s="2240"/>
      <c r="BP117" s="2240"/>
      <c r="BQ117" s="2240"/>
      <c r="BR117" s="2240"/>
      <c r="BS117" s="2240"/>
      <c r="BT117" s="2240"/>
      <c r="BU117" s="2240"/>
      <c r="BV117" s="2240"/>
      <c r="BW117" s="2240"/>
      <c r="BX117" s="2240"/>
      <c r="BY117" s="2240"/>
      <c r="BZ117" s="2240"/>
      <c r="CA117" s="2240"/>
      <c r="CB117" s="2240"/>
      <c r="CC117" s="2240"/>
      <c r="CD117" s="2240"/>
      <c r="CE117" s="2240"/>
      <c r="CF117" s="2240"/>
      <c r="CG117" s="2240"/>
      <c r="CH117" s="2240"/>
      <c r="CI117" s="2240"/>
      <c r="CJ117" s="2240"/>
      <c r="CK117" s="2240"/>
      <c r="CL117" s="2240"/>
      <c r="CM117" s="2240"/>
      <c r="CN117" s="2240"/>
      <c r="CO117" s="2240"/>
      <c r="CP117" s="2240"/>
      <c r="CQ117" s="2240"/>
      <c r="CR117" s="2240"/>
      <c r="CS117" s="2240"/>
      <c r="CT117" s="2240"/>
      <c r="CU117" s="2240"/>
      <c r="CV117" s="2240"/>
      <c r="CW117" s="2240"/>
      <c r="CX117" s="2240"/>
      <c r="CY117" s="2240"/>
    </row>
    <row r="118" spans="1:105" ht="12.75" customHeight="1">
      <c r="A118" s="2231"/>
      <c r="B118" s="3423" t="s">
        <v>2298</v>
      </c>
      <c r="C118" s="2268" t="s">
        <v>2023</v>
      </c>
      <c r="D118" s="2240"/>
      <c r="E118" s="2240"/>
      <c r="F118" s="2240"/>
      <c r="G118" s="2240"/>
      <c r="H118" s="2240"/>
      <c r="I118" s="2240"/>
      <c r="J118" s="2240"/>
      <c r="K118" s="2240"/>
      <c r="L118" s="2240"/>
      <c r="M118" s="2240"/>
      <c r="N118" s="2240"/>
      <c r="O118" s="2240"/>
      <c r="P118" s="2240"/>
      <c r="Q118" s="2240"/>
      <c r="R118" s="2240"/>
      <c r="S118" s="2240"/>
      <c r="T118" s="2240"/>
      <c r="U118" s="2240"/>
      <c r="V118" s="2240"/>
      <c r="W118" s="2240"/>
      <c r="X118" s="2240"/>
      <c r="Y118" s="2240"/>
      <c r="Z118" s="2240"/>
      <c r="AA118" s="2240"/>
      <c r="AB118" s="2240"/>
      <c r="AC118" s="2240"/>
      <c r="AD118" s="2240"/>
      <c r="AE118" s="2240"/>
      <c r="AF118" s="2240"/>
      <c r="AG118" s="2240"/>
      <c r="AH118" s="2240"/>
      <c r="AI118" s="2240"/>
      <c r="AJ118" s="2240"/>
      <c r="AK118" s="2240"/>
      <c r="AL118" s="2240"/>
      <c r="AM118" s="2240"/>
      <c r="AN118" s="2240"/>
      <c r="AO118" s="2240"/>
      <c r="AP118" s="2240"/>
      <c r="AQ118" s="2240"/>
      <c r="AR118" s="2240"/>
      <c r="AS118" s="2240"/>
      <c r="AT118" s="2240"/>
      <c r="AU118" s="2240"/>
      <c r="AV118" s="2240"/>
      <c r="AW118" s="2240"/>
      <c r="AX118" s="2240"/>
      <c r="AY118" s="2240"/>
      <c r="AZ118" s="2240"/>
      <c r="BA118" s="2240"/>
      <c r="BB118" s="2240"/>
      <c r="BC118" s="2240"/>
      <c r="BD118" s="2240"/>
      <c r="BE118" s="2240"/>
      <c r="BF118" s="2240"/>
      <c r="BG118" s="2240"/>
      <c r="BH118" s="2240"/>
      <c r="BI118" s="2240"/>
      <c r="BJ118" s="2240"/>
      <c r="BK118" s="2240"/>
      <c r="BL118" s="2240"/>
      <c r="BM118" s="2240"/>
      <c r="BN118" s="2240"/>
      <c r="BO118" s="2240"/>
      <c r="BP118" s="2240"/>
      <c r="BQ118" s="2240"/>
      <c r="BR118" s="2240"/>
      <c r="BS118" s="2240"/>
      <c r="BT118" s="2240"/>
      <c r="BU118" s="2240"/>
      <c r="BV118" s="2240"/>
      <c r="BW118" s="2240"/>
      <c r="BX118" s="2240"/>
      <c r="BY118" s="2240"/>
      <c r="BZ118" s="2240"/>
      <c r="CA118" s="2240"/>
      <c r="CB118" s="2240"/>
      <c r="CC118" s="2240"/>
      <c r="CD118" s="2240"/>
      <c r="CE118" s="2240"/>
      <c r="CF118" s="2240"/>
      <c r="CG118" s="2240"/>
      <c r="CH118" s="2240"/>
      <c r="CI118" s="2240"/>
      <c r="CJ118" s="2240"/>
      <c r="CK118" s="2240"/>
      <c r="CL118" s="2240"/>
      <c r="CM118" s="2240"/>
      <c r="CN118" s="2240"/>
      <c r="CO118" s="2240"/>
      <c r="CP118" s="2240"/>
      <c r="CQ118" s="2240"/>
      <c r="CR118" s="2240"/>
      <c r="CS118" s="2240"/>
      <c r="CT118" s="2240"/>
      <c r="CU118" s="2240"/>
      <c r="CV118" s="2240"/>
      <c r="CW118" s="2240"/>
      <c r="CX118" s="2240"/>
      <c r="CY118" s="2240"/>
    </row>
    <row r="119" spans="1:105" ht="12.75" customHeight="1">
      <c r="A119" s="2231"/>
      <c r="B119" s="3424" t="s">
        <v>2040</v>
      </c>
      <c r="C119" s="2268" t="s">
        <v>2023</v>
      </c>
      <c r="D119" s="2239"/>
      <c r="E119" s="2239"/>
      <c r="F119" s="2239"/>
      <c r="G119" s="2239"/>
      <c r="H119" s="2239"/>
      <c r="I119" s="2239"/>
      <c r="J119" s="2240"/>
      <c r="K119" s="2240"/>
      <c r="L119" s="2239"/>
      <c r="M119" s="2239"/>
      <c r="N119" s="2239"/>
      <c r="O119" s="2239"/>
      <c r="P119" s="2239"/>
      <c r="Q119" s="2240"/>
      <c r="R119" s="2240"/>
      <c r="S119" s="2239"/>
      <c r="T119" s="2239"/>
      <c r="U119" s="2239"/>
      <c r="V119" s="2239"/>
      <c r="W119" s="2239"/>
      <c r="X119" s="2240"/>
      <c r="Y119" s="2240"/>
      <c r="Z119" s="2239"/>
      <c r="AA119" s="2239"/>
      <c r="AB119" s="2239"/>
      <c r="AC119" s="2239"/>
      <c r="AD119" s="2239"/>
      <c r="AE119" s="2240"/>
      <c r="AF119" s="2240"/>
      <c r="AG119" s="2239"/>
      <c r="AH119" s="2239"/>
      <c r="AI119" s="2239"/>
      <c r="AJ119" s="2239"/>
      <c r="AK119" s="2239"/>
      <c r="AL119" s="2240"/>
      <c r="AM119" s="2240"/>
      <c r="AN119" s="2239"/>
      <c r="AO119" s="2239"/>
      <c r="AP119" s="2239"/>
      <c r="AQ119" s="2239"/>
      <c r="AR119" s="2239"/>
      <c r="AS119" s="2240"/>
      <c r="AT119" s="2240"/>
      <c r="AU119" s="2239"/>
      <c r="AV119" s="2239"/>
      <c r="AW119" s="2239"/>
      <c r="AX119" s="2239"/>
      <c r="AY119" s="2239"/>
      <c r="AZ119" s="2240"/>
      <c r="BA119" s="2240"/>
      <c r="BB119" s="2239"/>
      <c r="BC119" s="2239"/>
      <c r="BD119" s="2239"/>
      <c r="BE119" s="2239"/>
      <c r="BF119" s="2239"/>
      <c r="BG119" s="2240"/>
      <c r="BH119" s="2240"/>
      <c r="BI119" s="2239"/>
      <c r="BJ119" s="2239"/>
      <c r="BK119" s="2239"/>
      <c r="BL119" s="2239"/>
      <c r="BM119" s="2239"/>
      <c r="BN119" s="2240"/>
      <c r="BO119" s="2240"/>
      <c r="BP119" s="2239"/>
      <c r="BQ119" s="2239"/>
      <c r="BR119" s="2239"/>
      <c r="BS119" s="2239"/>
      <c r="BT119" s="2239"/>
      <c r="BU119" s="2240"/>
      <c r="BV119" s="2240"/>
      <c r="BW119" s="2239"/>
      <c r="BX119" s="2239"/>
      <c r="BY119" s="2239"/>
      <c r="BZ119" s="2239"/>
      <c r="CA119" s="2239"/>
      <c r="CB119" s="2240"/>
      <c r="CC119" s="2240"/>
      <c r="CD119" s="2239"/>
      <c r="CE119" s="2239"/>
      <c r="CF119" s="2239"/>
      <c r="CG119" s="2239"/>
      <c r="CH119" s="2239"/>
      <c r="CI119" s="2240"/>
      <c r="CJ119" s="2240"/>
      <c r="CK119" s="2239"/>
      <c r="CL119" s="2239"/>
      <c r="CM119" s="2239"/>
      <c r="CN119" s="2239"/>
      <c r="CO119" s="2239"/>
      <c r="CP119" s="2240"/>
      <c r="CQ119" s="2240"/>
      <c r="CR119" s="2239"/>
      <c r="CS119" s="2239"/>
      <c r="CT119" s="2239"/>
      <c r="CU119" s="2239"/>
      <c r="CV119" s="2239"/>
      <c r="CW119" s="2240"/>
      <c r="CX119" s="2240"/>
      <c r="CY119" s="2240"/>
    </row>
    <row r="120" spans="1:105" ht="12.75" customHeight="1">
      <c r="A120" s="2231"/>
      <c r="B120" s="2294"/>
      <c r="C120" s="2268"/>
      <c r="D120" s="2240"/>
      <c r="E120" s="2240"/>
      <c r="F120" s="2240"/>
      <c r="G120" s="2240"/>
      <c r="H120" s="2240"/>
      <c r="I120" s="2240"/>
      <c r="J120" s="2240"/>
      <c r="K120" s="2240"/>
      <c r="L120" s="2240"/>
      <c r="M120" s="2240"/>
      <c r="N120" s="2240"/>
      <c r="O120" s="2240"/>
      <c r="P120" s="2240"/>
      <c r="Q120" s="2240"/>
      <c r="R120" s="2240"/>
      <c r="S120" s="2240"/>
      <c r="T120" s="2240"/>
      <c r="U120" s="2240"/>
      <c r="V120" s="2240"/>
      <c r="W120" s="2240"/>
      <c r="X120" s="2240"/>
      <c r="Y120" s="2240"/>
      <c r="Z120" s="2240"/>
      <c r="AA120" s="2240"/>
      <c r="AB120" s="2240"/>
      <c r="AC120" s="2240"/>
      <c r="AD120" s="2240"/>
      <c r="AE120" s="2240"/>
      <c r="AF120" s="2240"/>
      <c r="AG120" s="2240"/>
      <c r="AH120" s="2240"/>
      <c r="AI120" s="2240"/>
      <c r="AJ120" s="2240"/>
      <c r="AK120" s="2240"/>
      <c r="AL120" s="2240"/>
      <c r="AM120" s="2240"/>
      <c r="AN120" s="2240"/>
      <c r="AO120" s="2240"/>
      <c r="AP120" s="2240"/>
      <c r="AQ120" s="2240"/>
      <c r="AR120" s="2240"/>
      <c r="AS120" s="2240"/>
      <c r="AT120" s="2240"/>
      <c r="AU120" s="2240"/>
      <c r="AV120" s="2240"/>
      <c r="AW120" s="2240"/>
      <c r="AX120" s="2240"/>
      <c r="AY120" s="2240"/>
      <c r="AZ120" s="2240"/>
      <c r="BA120" s="2240"/>
      <c r="BB120" s="2240"/>
      <c r="BC120" s="2240"/>
      <c r="BD120" s="2240"/>
      <c r="BE120" s="2240"/>
      <c r="BF120" s="2240"/>
      <c r="BG120" s="2240"/>
      <c r="BH120" s="2240"/>
      <c r="BI120" s="2240"/>
      <c r="BJ120" s="2240"/>
      <c r="BK120" s="2240"/>
      <c r="BL120" s="2240"/>
      <c r="BM120" s="2240"/>
      <c r="BN120" s="2240"/>
      <c r="BO120" s="2240"/>
      <c r="BP120" s="2240"/>
      <c r="BQ120" s="2240"/>
      <c r="BR120" s="2240"/>
      <c r="BS120" s="2240"/>
      <c r="BT120" s="2240"/>
      <c r="BU120" s="2240"/>
      <c r="BV120" s="2240"/>
      <c r="BW120" s="2240"/>
      <c r="BX120" s="2240"/>
      <c r="BY120" s="2240"/>
      <c r="BZ120" s="2240"/>
      <c r="CA120" s="2240"/>
      <c r="CB120" s="2240"/>
      <c r="CC120" s="2240"/>
      <c r="CD120" s="2240"/>
      <c r="CE120" s="2240"/>
      <c r="CF120" s="2240"/>
      <c r="CG120" s="2240"/>
      <c r="CH120" s="2240"/>
      <c r="CI120" s="2240"/>
      <c r="CJ120" s="2240"/>
      <c r="CK120" s="2240"/>
      <c r="CL120" s="2240"/>
      <c r="CM120" s="2240"/>
      <c r="CN120" s="2240"/>
      <c r="CO120" s="2240"/>
      <c r="CP120" s="2240"/>
      <c r="CQ120" s="2240"/>
      <c r="CR120" s="2240"/>
      <c r="CS120" s="2240"/>
      <c r="CT120" s="2240"/>
      <c r="CU120" s="2240"/>
      <c r="CV120" s="2240"/>
      <c r="CW120" s="2240"/>
      <c r="CX120" s="2240"/>
      <c r="CY120" s="2240"/>
    </row>
    <row r="121" spans="1:105" ht="12.75" customHeight="1">
      <c r="A121" s="2231"/>
      <c r="B121" s="2273" t="s">
        <v>2299</v>
      </c>
      <c r="C121" s="2268"/>
      <c r="D121" s="3382"/>
      <c r="E121" s="3382"/>
      <c r="F121" s="3382"/>
      <c r="G121" s="3382"/>
      <c r="H121" s="3382"/>
      <c r="I121" s="3382"/>
      <c r="J121" s="3382"/>
      <c r="K121" s="3382"/>
      <c r="L121" s="3382"/>
      <c r="M121" s="3382"/>
      <c r="N121" s="3382"/>
      <c r="O121" s="3382"/>
      <c r="P121" s="3382"/>
      <c r="Q121" s="3382"/>
      <c r="R121" s="3382"/>
      <c r="S121" s="3382"/>
      <c r="T121" s="3382"/>
      <c r="U121" s="3382"/>
      <c r="V121" s="3382"/>
      <c r="W121" s="3382"/>
      <c r="X121" s="3382"/>
      <c r="Y121" s="3382"/>
      <c r="Z121" s="3382"/>
      <c r="AA121" s="3382"/>
      <c r="AB121" s="3382"/>
      <c r="AC121" s="3382"/>
      <c r="AD121" s="3382"/>
      <c r="AE121" s="3382"/>
      <c r="AF121" s="3382"/>
      <c r="AG121" s="3382"/>
      <c r="AH121" s="3382"/>
      <c r="AI121" s="3382"/>
      <c r="AJ121" s="3382"/>
      <c r="AK121" s="3382"/>
      <c r="AL121" s="3382"/>
      <c r="AM121" s="3382"/>
      <c r="AN121" s="3382"/>
      <c r="AO121" s="3382"/>
      <c r="AP121" s="3382"/>
      <c r="AQ121" s="3382"/>
      <c r="AR121" s="3382"/>
      <c r="AS121" s="3382"/>
      <c r="AT121" s="3382"/>
      <c r="AU121" s="3382"/>
      <c r="AV121" s="3382"/>
      <c r="AW121" s="3382"/>
      <c r="AX121" s="3382"/>
      <c r="AY121" s="3382"/>
      <c r="AZ121" s="3382"/>
      <c r="BA121" s="3382"/>
      <c r="BB121" s="3382"/>
      <c r="BC121" s="3382"/>
      <c r="BD121" s="3382"/>
      <c r="BE121" s="3382"/>
      <c r="BF121" s="3382"/>
      <c r="BG121" s="3382"/>
      <c r="BH121" s="3382"/>
      <c r="BI121" s="3382"/>
      <c r="BJ121" s="3382"/>
      <c r="BK121" s="3382"/>
      <c r="BL121" s="3382"/>
      <c r="BM121" s="3382"/>
      <c r="BN121" s="3382"/>
      <c r="BO121" s="3382"/>
      <c r="BP121" s="3382"/>
      <c r="BQ121" s="3382"/>
      <c r="BR121" s="3382"/>
      <c r="BS121" s="3382"/>
      <c r="BT121" s="3382"/>
      <c r="BU121" s="3382"/>
      <c r="BV121" s="3382"/>
      <c r="BW121" s="3382"/>
      <c r="BX121" s="3382"/>
      <c r="BY121" s="3382"/>
      <c r="BZ121" s="3382"/>
      <c r="CA121" s="3382"/>
      <c r="CB121" s="3382"/>
      <c r="CC121" s="3382"/>
      <c r="CD121" s="3382"/>
      <c r="CE121" s="3382"/>
      <c r="CF121" s="3382"/>
      <c r="CG121" s="3382"/>
      <c r="CH121" s="3382"/>
      <c r="CI121" s="3382"/>
      <c r="CJ121" s="3382"/>
      <c r="CK121" s="3382"/>
      <c r="CL121" s="3382"/>
      <c r="CM121" s="3382"/>
      <c r="CN121" s="3382"/>
      <c r="CO121" s="3382"/>
      <c r="CP121" s="3382"/>
      <c r="CQ121" s="3382"/>
      <c r="CR121" s="3382"/>
      <c r="CS121" s="3382"/>
      <c r="CT121" s="3382"/>
      <c r="CU121" s="3382"/>
      <c r="CV121" s="3382"/>
      <c r="CW121" s="3382"/>
    </row>
    <row r="122" spans="1:105" ht="12.75" customHeight="1">
      <c r="A122" s="2231"/>
      <c r="B122" s="3423" t="s">
        <v>2300</v>
      </c>
      <c r="C122" s="2268" t="s">
        <v>2301</v>
      </c>
      <c r="D122" s="3382"/>
      <c r="E122" s="3382"/>
      <c r="F122" s="3382"/>
      <c r="G122" s="3382"/>
      <c r="H122" s="3382"/>
      <c r="I122" s="3382"/>
      <c r="J122" s="3382"/>
      <c r="K122" s="3382"/>
      <c r="L122" s="3382"/>
      <c r="M122" s="3382"/>
      <c r="N122" s="3382"/>
      <c r="O122" s="3382"/>
      <c r="P122" s="3382"/>
      <c r="Q122" s="3382"/>
      <c r="R122" s="3382"/>
      <c r="S122" s="3382"/>
      <c r="T122" s="3382"/>
      <c r="U122" s="3382"/>
      <c r="V122" s="3382"/>
      <c r="W122" s="3382"/>
      <c r="X122" s="3382"/>
      <c r="Y122" s="3382"/>
      <c r="Z122" s="3382"/>
      <c r="AA122" s="3382"/>
      <c r="AB122" s="3382"/>
      <c r="AC122" s="3382"/>
      <c r="AD122" s="3382"/>
      <c r="AE122" s="3382"/>
      <c r="AF122" s="3382"/>
      <c r="AG122" s="3382"/>
      <c r="AH122" s="3382"/>
      <c r="AI122" s="3382"/>
      <c r="AJ122" s="3382"/>
      <c r="AK122" s="3382"/>
      <c r="AL122" s="3382"/>
      <c r="AM122" s="3382"/>
      <c r="AN122" s="3382"/>
      <c r="AO122" s="3382"/>
      <c r="AP122" s="3382"/>
      <c r="AQ122" s="3382"/>
      <c r="AR122" s="3382"/>
      <c r="AS122" s="3382"/>
      <c r="AT122" s="3382"/>
      <c r="AU122" s="3382"/>
      <c r="AV122" s="3382"/>
      <c r="AW122" s="3382"/>
      <c r="AX122" s="3382"/>
      <c r="AY122" s="3382"/>
      <c r="AZ122" s="3382"/>
      <c r="BA122" s="3382"/>
      <c r="BB122" s="3382"/>
      <c r="BC122" s="3382"/>
      <c r="BD122" s="3382"/>
      <c r="BE122" s="3382"/>
      <c r="BF122" s="3382"/>
      <c r="BG122" s="3382"/>
      <c r="BH122" s="3382"/>
      <c r="BI122" s="3382"/>
      <c r="BJ122" s="3382"/>
      <c r="BK122" s="3382"/>
      <c r="BL122" s="3382"/>
      <c r="BM122" s="3382"/>
      <c r="BN122" s="3382"/>
      <c r="BO122" s="3382"/>
      <c r="BP122" s="3382"/>
      <c r="BQ122" s="3382"/>
      <c r="BR122" s="3382"/>
      <c r="BS122" s="3382"/>
      <c r="BT122" s="3382"/>
      <c r="BU122" s="3382"/>
      <c r="BV122" s="3382"/>
      <c r="BW122" s="3382"/>
      <c r="BX122" s="3382"/>
      <c r="BY122" s="3382"/>
      <c r="BZ122" s="3382"/>
      <c r="CA122" s="3382"/>
      <c r="CB122" s="3382"/>
      <c r="CC122" s="3382"/>
      <c r="CD122" s="3382"/>
      <c r="CE122" s="3382"/>
      <c r="CF122" s="3382"/>
      <c r="CG122" s="3382"/>
      <c r="CH122" s="3382"/>
      <c r="CI122" s="3382"/>
      <c r="CJ122" s="3382"/>
      <c r="CK122" s="3382"/>
      <c r="CL122" s="3382"/>
      <c r="CM122" s="3382"/>
      <c r="CN122" s="3382"/>
      <c r="CO122" s="3382"/>
      <c r="CP122" s="3382"/>
      <c r="CQ122" s="3382"/>
      <c r="CR122" s="3382"/>
      <c r="CS122" s="3382"/>
      <c r="CT122" s="3382"/>
      <c r="CU122" s="3382"/>
      <c r="CV122" s="3382"/>
      <c r="CW122" s="3382"/>
    </row>
    <row r="123" spans="1:105" ht="12.75" customHeight="1">
      <c r="A123" s="2231"/>
      <c r="B123" s="3423" t="s">
        <v>2302</v>
      </c>
      <c r="C123" s="2268" t="s">
        <v>2301</v>
      </c>
      <c r="D123" s="3382"/>
      <c r="E123" s="3382"/>
      <c r="F123" s="3382"/>
      <c r="G123" s="3382"/>
      <c r="H123" s="3382"/>
      <c r="I123" s="3382"/>
      <c r="J123" s="3382"/>
      <c r="K123" s="3382"/>
      <c r="L123" s="3382"/>
      <c r="M123" s="3382"/>
      <c r="N123" s="3382"/>
      <c r="O123" s="3382"/>
      <c r="P123" s="3382"/>
      <c r="Q123" s="3382"/>
      <c r="R123" s="3382"/>
      <c r="S123" s="3382"/>
      <c r="T123" s="3382"/>
      <c r="U123" s="3382"/>
      <c r="V123" s="3382"/>
      <c r="W123" s="3382"/>
      <c r="X123" s="3382"/>
      <c r="Y123" s="3382"/>
      <c r="Z123" s="3382"/>
      <c r="AA123" s="3382"/>
      <c r="AB123" s="3382"/>
      <c r="AC123" s="3382"/>
      <c r="AD123" s="3382"/>
      <c r="AE123" s="3382"/>
      <c r="AF123" s="3382"/>
      <c r="AG123" s="3382"/>
      <c r="AH123" s="3382"/>
      <c r="AI123" s="3382"/>
      <c r="AJ123" s="3382"/>
      <c r="AK123" s="3382"/>
      <c r="AL123" s="3382"/>
      <c r="AM123" s="3382"/>
      <c r="AN123" s="3382"/>
      <c r="AO123" s="3382"/>
      <c r="AP123" s="3382"/>
      <c r="AQ123" s="3382"/>
      <c r="AR123" s="3382"/>
      <c r="AS123" s="3382"/>
      <c r="AT123" s="3382"/>
      <c r="AU123" s="3382"/>
      <c r="AV123" s="3382"/>
      <c r="AW123" s="3382"/>
      <c r="AX123" s="3382"/>
      <c r="AY123" s="3382"/>
      <c r="AZ123" s="3382"/>
      <c r="BA123" s="3382"/>
      <c r="BB123" s="3382"/>
      <c r="BC123" s="3382"/>
      <c r="BD123" s="3382"/>
      <c r="BE123" s="3382"/>
      <c r="BF123" s="3382"/>
      <c r="BG123" s="3382"/>
      <c r="BH123" s="3382"/>
      <c r="BI123" s="3382"/>
      <c r="BJ123" s="3382"/>
      <c r="BK123" s="3382"/>
      <c r="BL123" s="3382"/>
      <c r="BM123" s="3382"/>
      <c r="BN123" s="3382"/>
      <c r="BO123" s="3382"/>
      <c r="BP123" s="3382"/>
      <c r="BQ123" s="3382"/>
      <c r="BR123" s="3382"/>
      <c r="BS123" s="3382"/>
      <c r="BT123" s="3382"/>
      <c r="BU123" s="3382"/>
      <c r="BV123" s="3382"/>
      <c r="BW123" s="3382"/>
      <c r="BX123" s="3382"/>
      <c r="BY123" s="3382"/>
      <c r="BZ123" s="3382"/>
      <c r="CA123" s="3382"/>
      <c r="CB123" s="3382"/>
      <c r="CC123" s="3382"/>
      <c r="CD123" s="3382"/>
      <c r="CE123" s="3382"/>
      <c r="CF123" s="3382"/>
      <c r="CG123" s="3382"/>
      <c r="CH123" s="3382"/>
      <c r="CI123" s="3382"/>
      <c r="CJ123" s="3382"/>
      <c r="CK123" s="3382"/>
      <c r="CL123" s="3382"/>
      <c r="CM123" s="3382"/>
      <c r="CN123" s="3382"/>
      <c r="CO123" s="3382"/>
      <c r="CP123" s="3382"/>
      <c r="CQ123" s="3382"/>
      <c r="CR123" s="3382"/>
      <c r="CS123" s="3382"/>
      <c r="CT123" s="3382"/>
      <c r="CU123" s="3382"/>
      <c r="CV123" s="3382"/>
      <c r="CW123" s="3382"/>
    </row>
    <row r="124" spans="1:105" ht="12.75" customHeight="1">
      <c r="A124" s="2231"/>
      <c r="B124" s="3423" t="s">
        <v>2303</v>
      </c>
      <c r="C124" s="2268" t="s">
        <v>2301</v>
      </c>
      <c r="D124" s="3382"/>
      <c r="E124" s="3382"/>
      <c r="F124" s="3382"/>
      <c r="G124" s="3382"/>
      <c r="H124" s="3382"/>
      <c r="I124" s="3382"/>
      <c r="J124" s="3382"/>
      <c r="K124" s="3382"/>
      <c r="L124" s="3382"/>
      <c r="M124" s="3382"/>
      <c r="N124" s="3382"/>
      <c r="O124" s="3382"/>
      <c r="P124" s="3382"/>
      <c r="Q124" s="3382"/>
      <c r="R124" s="3382"/>
      <c r="S124" s="3382"/>
      <c r="T124" s="3382"/>
      <c r="U124" s="3382"/>
      <c r="V124" s="3382"/>
      <c r="W124" s="3382"/>
      <c r="X124" s="3382"/>
      <c r="Y124" s="3382"/>
      <c r="Z124" s="3382"/>
      <c r="AA124" s="3382"/>
      <c r="AB124" s="3382"/>
      <c r="AC124" s="3382"/>
      <c r="AD124" s="3382"/>
      <c r="AE124" s="3382"/>
      <c r="AF124" s="3382"/>
      <c r="AG124" s="3382"/>
      <c r="AH124" s="3382"/>
      <c r="AI124" s="3382"/>
      <c r="AJ124" s="3382"/>
      <c r="AK124" s="3382"/>
      <c r="AL124" s="3382"/>
      <c r="AM124" s="3382"/>
      <c r="AN124" s="3382"/>
      <c r="AO124" s="3382"/>
      <c r="AP124" s="3382"/>
      <c r="AQ124" s="3382"/>
      <c r="AR124" s="3382"/>
      <c r="AS124" s="3382"/>
      <c r="AT124" s="3382"/>
      <c r="AU124" s="3382"/>
      <c r="AV124" s="3382"/>
      <c r="AW124" s="3382"/>
      <c r="AX124" s="3382"/>
      <c r="AY124" s="3382"/>
      <c r="AZ124" s="3382"/>
      <c r="BA124" s="3382"/>
      <c r="BB124" s="3382"/>
      <c r="BC124" s="3382"/>
      <c r="BD124" s="3382"/>
      <c r="BE124" s="3382"/>
      <c r="BF124" s="3382"/>
      <c r="BG124" s="3382"/>
      <c r="BH124" s="3382"/>
      <c r="BI124" s="3382"/>
      <c r="BJ124" s="3382"/>
      <c r="BK124" s="3382"/>
      <c r="BL124" s="3382"/>
      <c r="BM124" s="3382"/>
      <c r="BN124" s="3382"/>
      <c r="BO124" s="3382"/>
      <c r="BP124" s="3382"/>
      <c r="BQ124" s="3382"/>
      <c r="BR124" s="3382"/>
      <c r="BS124" s="3382"/>
      <c r="BT124" s="3382"/>
      <c r="BU124" s="3382"/>
      <c r="BV124" s="3382"/>
      <c r="BW124" s="3382"/>
      <c r="BX124" s="3382"/>
      <c r="BY124" s="3382"/>
      <c r="BZ124" s="3382"/>
      <c r="CA124" s="3382"/>
      <c r="CB124" s="3382"/>
      <c r="CC124" s="3382"/>
      <c r="CD124" s="3382"/>
      <c r="CE124" s="3382"/>
      <c r="CF124" s="3382"/>
      <c r="CG124" s="3382"/>
      <c r="CH124" s="3382"/>
      <c r="CI124" s="3382"/>
      <c r="CJ124" s="3382"/>
      <c r="CK124" s="3382"/>
      <c r="CL124" s="3382"/>
      <c r="CM124" s="3382"/>
      <c r="CN124" s="3382"/>
      <c r="CO124" s="3382"/>
      <c r="CP124" s="3382"/>
      <c r="CQ124" s="3382"/>
      <c r="CR124" s="3382"/>
      <c r="CS124" s="3382"/>
      <c r="CT124" s="3382"/>
      <c r="CU124" s="3382"/>
      <c r="CV124" s="3382"/>
      <c r="CW124" s="3382"/>
    </row>
    <row r="125" spans="1:105" ht="12.75" customHeight="1">
      <c r="A125" s="2231"/>
      <c r="B125" s="3423" t="s">
        <v>2304</v>
      </c>
      <c r="C125" s="2268" t="s">
        <v>2301</v>
      </c>
      <c r="D125" s="3382"/>
      <c r="E125" s="3382"/>
      <c r="F125" s="3382"/>
      <c r="G125" s="3382"/>
      <c r="H125" s="3382"/>
      <c r="I125" s="3382"/>
      <c r="J125" s="3382"/>
      <c r="K125" s="3382"/>
      <c r="L125" s="3382"/>
      <c r="M125" s="3382"/>
      <c r="N125" s="3382"/>
      <c r="O125" s="3382"/>
      <c r="P125" s="3382"/>
      <c r="Q125" s="3382"/>
      <c r="R125" s="3382"/>
      <c r="S125" s="3382"/>
      <c r="T125" s="3382"/>
      <c r="U125" s="3382"/>
      <c r="V125" s="3382"/>
      <c r="W125" s="3382"/>
      <c r="X125" s="3382"/>
      <c r="Y125" s="3382"/>
      <c r="Z125" s="3382"/>
      <c r="AA125" s="3382"/>
      <c r="AB125" s="3382"/>
      <c r="AC125" s="3382"/>
      <c r="AD125" s="3382"/>
      <c r="AE125" s="3382"/>
      <c r="AF125" s="3382"/>
      <c r="AG125" s="3382"/>
      <c r="AH125" s="3382"/>
      <c r="AI125" s="3382"/>
      <c r="AJ125" s="3382"/>
      <c r="AK125" s="3382"/>
      <c r="AL125" s="3382"/>
      <c r="AM125" s="3382"/>
      <c r="AN125" s="3382"/>
      <c r="AO125" s="3382"/>
      <c r="AP125" s="3382"/>
      <c r="AQ125" s="3382"/>
      <c r="AR125" s="3382"/>
      <c r="AS125" s="3382"/>
      <c r="AT125" s="3382"/>
      <c r="AU125" s="3382"/>
      <c r="AV125" s="3382"/>
      <c r="AW125" s="3382"/>
      <c r="AX125" s="3382"/>
      <c r="AY125" s="3382"/>
      <c r="AZ125" s="3382"/>
      <c r="BA125" s="3382"/>
      <c r="BB125" s="3382"/>
      <c r="BC125" s="3382"/>
      <c r="BD125" s="3382"/>
      <c r="BE125" s="3382"/>
      <c r="BF125" s="3382"/>
      <c r="BG125" s="3382"/>
      <c r="BH125" s="3382"/>
      <c r="BI125" s="3382"/>
      <c r="BJ125" s="3382"/>
      <c r="BK125" s="3382"/>
      <c r="BL125" s="3382"/>
      <c r="BM125" s="3382"/>
      <c r="BN125" s="3382"/>
      <c r="BO125" s="3382"/>
      <c r="BP125" s="3382"/>
      <c r="BQ125" s="3382"/>
      <c r="BR125" s="3382"/>
      <c r="BS125" s="3382"/>
      <c r="BT125" s="3382"/>
      <c r="BU125" s="3382"/>
      <c r="BV125" s="3382"/>
      <c r="BW125" s="3382"/>
      <c r="BX125" s="3382"/>
      <c r="BY125" s="3382"/>
      <c r="BZ125" s="3382"/>
      <c r="CA125" s="3382"/>
      <c r="CB125" s="3382"/>
      <c r="CC125" s="3382"/>
      <c r="CD125" s="3382"/>
      <c r="CE125" s="3382"/>
      <c r="CF125" s="3382"/>
      <c r="CG125" s="3382"/>
      <c r="CH125" s="3382"/>
      <c r="CI125" s="3382"/>
      <c r="CJ125" s="3382"/>
      <c r="CK125" s="3382"/>
      <c r="CL125" s="3382"/>
      <c r="CM125" s="3382"/>
      <c r="CN125" s="3382"/>
      <c r="CO125" s="3382"/>
      <c r="CP125" s="3382"/>
      <c r="CQ125" s="3382"/>
      <c r="CR125" s="3382"/>
      <c r="CS125" s="3382"/>
      <c r="CT125" s="3382"/>
      <c r="CU125" s="3382"/>
      <c r="CV125" s="3382"/>
      <c r="CW125" s="3382"/>
    </row>
    <row r="126" spans="1:105" ht="12.75" customHeight="1">
      <c r="A126" s="2231"/>
      <c r="B126" s="3423" t="s">
        <v>2305</v>
      </c>
      <c r="C126" s="2268" t="s">
        <v>2023</v>
      </c>
      <c r="D126" s="2240"/>
      <c r="E126" s="2240"/>
      <c r="F126" s="2240"/>
      <c r="G126" s="2240"/>
      <c r="H126" s="2240"/>
      <c r="I126" s="2240"/>
      <c r="J126" s="2240"/>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2240"/>
      <c r="AI126" s="2240"/>
      <c r="AJ126" s="2240"/>
      <c r="AK126" s="2240"/>
      <c r="AL126" s="2240"/>
      <c r="AM126" s="2240"/>
      <c r="AN126" s="2240"/>
      <c r="AO126" s="2240"/>
      <c r="AP126" s="2240"/>
      <c r="AQ126" s="2240"/>
      <c r="AR126" s="2240"/>
      <c r="AS126" s="2240"/>
      <c r="AT126" s="2240"/>
      <c r="AU126" s="2240"/>
      <c r="AV126" s="2240"/>
      <c r="AW126" s="2240"/>
      <c r="AX126" s="2240"/>
      <c r="AY126" s="2240"/>
      <c r="AZ126" s="2240"/>
      <c r="BA126" s="2240"/>
      <c r="BB126" s="2240"/>
      <c r="BC126" s="2240"/>
      <c r="BD126" s="2240"/>
      <c r="BE126" s="2240"/>
      <c r="BF126" s="2240"/>
      <c r="BG126" s="2240"/>
      <c r="BH126" s="2240"/>
      <c r="BI126" s="2240"/>
      <c r="BJ126" s="2240"/>
      <c r="BK126" s="2240"/>
      <c r="BL126" s="2240"/>
      <c r="BM126" s="2240"/>
      <c r="BN126" s="2240"/>
      <c r="BO126" s="2240"/>
      <c r="BP126" s="2240"/>
      <c r="BQ126" s="2240"/>
      <c r="BR126" s="2240"/>
      <c r="BS126" s="2240"/>
      <c r="BT126" s="2240"/>
      <c r="BU126" s="2240"/>
      <c r="BV126" s="2240"/>
      <c r="BW126" s="2240"/>
      <c r="BX126" s="2240"/>
      <c r="BY126" s="2240"/>
      <c r="BZ126" s="2240"/>
      <c r="CA126" s="2240"/>
      <c r="CB126" s="2240"/>
      <c r="CC126" s="2240"/>
      <c r="CD126" s="2240"/>
      <c r="CE126" s="2240"/>
      <c r="CF126" s="2240"/>
      <c r="CG126" s="2240"/>
      <c r="CH126" s="2240"/>
      <c r="CI126" s="2240"/>
      <c r="CJ126" s="2240"/>
      <c r="CK126" s="2240"/>
      <c r="CL126" s="2240"/>
      <c r="CM126" s="2240"/>
      <c r="CN126" s="2240"/>
      <c r="CO126" s="2240"/>
      <c r="CP126" s="2240"/>
      <c r="CQ126" s="2240"/>
      <c r="CR126" s="2240"/>
      <c r="CS126" s="2240"/>
      <c r="CT126" s="2240"/>
      <c r="CU126" s="2240"/>
      <c r="CV126" s="2240"/>
      <c r="CW126" s="2240"/>
      <c r="CX126" s="2240"/>
      <c r="CY126" s="2240"/>
      <c r="CZ126" s="2240"/>
      <c r="DA126" s="2240"/>
    </row>
    <row r="127" spans="1:105" ht="12.75" customHeight="1">
      <c r="A127" s="2231"/>
      <c r="B127" s="3423" t="s">
        <v>2306</v>
      </c>
      <c r="C127" s="2268" t="s">
        <v>2023</v>
      </c>
      <c r="D127" s="2240"/>
      <c r="E127" s="2240"/>
      <c r="F127" s="2240"/>
      <c r="G127" s="2240"/>
      <c r="H127" s="2240"/>
      <c r="I127" s="2240"/>
      <c r="J127" s="2240"/>
      <c r="K127" s="2240"/>
      <c r="L127" s="2240"/>
      <c r="M127" s="2240"/>
      <c r="N127" s="2240"/>
      <c r="O127" s="2240"/>
      <c r="P127" s="2240"/>
      <c r="Q127" s="2240"/>
      <c r="R127" s="2240"/>
      <c r="S127" s="2240"/>
      <c r="T127" s="2240"/>
      <c r="U127" s="2240"/>
      <c r="V127" s="2240"/>
      <c r="W127" s="2240"/>
      <c r="X127" s="2240"/>
      <c r="Y127" s="2240"/>
      <c r="Z127" s="2240"/>
      <c r="AA127" s="2240"/>
      <c r="AB127" s="2240"/>
      <c r="AC127" s="2240"/>
      <c r="AD127" s="2240"/>
      <c r="AE127" s="2240"/>
      <c r="AF127" s="2240"/>
      <c r="AG127" s="2240"/>
      <c r="AH127" s="2240"/>
      <c r="AI127" s="2240"/>
      <c r="AJ127" s="2240"/>
      <c r="AK127" s="2240"/>
      <c r="AL127" s="2240"/>
      <c r="AM127" s="2240"/>
      <c r="AN127" s="2240"/>
      <c r="AO127" s="2240"/>
      <c r="AP127" s="2240"/>
      <c r="AQ127" s="2240"/>
      <c r="AR127" s="2240"/>
      <c r="AS127" s="2240"/>
      <c r="AT127" s="2240"/>
      <c r="AU127" s="2240"/>
      <c r="AV127" s="2240"/>
      <c r="AW127" s="2240"/>
      <c r="AX127" s="2240"/>
      <c r="AY127" s="2240"/>
      <c r="AZ127" s="2240"/>
      <c r="BA127" s="2240"/>
      <c r="BB127" s="2240"/>
      <c r="BC127" s="2240"/>
      <c r="BD127" s="2240"/>
      <c r="BE127" s="2240"/>
      <c r="BF127" s="2240"/>
      <c r="BG127" s="2240"/>
      <c r="BH127" s="2240"/>
      <c r="BI127" s="2240"/>
      <c r="BJ127" s="2240"/>
      <c r="BK127" s="2240"/>
      <c r="BL127" s="2240"/>
      <c r="BM127" s="2240"/>
      <c r="BN127" s="2240"/>
      <c r="BO127" s="2240"/>
      <c r="BP127" s="2240"/>
      <c r="BQ127" s="2240"/>
      <c r="BR127" s="2240"/>
      <c r="BS127" s="2240"/>
      <c r="BT127" s="2240"/>
      <c r="BU127" s="2240"/>
      <c r="BV127" s="2240"/>
      <c r="BW127" s="2240"/>
      <c r="BX127" s="2240"/>
      <c r="BY127" s="2240"/>
      <c r="BZ127" s="2240"/>
      <c r="CA127" s="2240"/>
      <c r="CB127" s="2240"/>
      <c r="CC127" s="2240"/>
      <c r="CD127" s="2240"/>
      <c r="CE127" s="2240"/>
      <c r="CF127" s="2240"/>
      <c r="CG127" s="2240"/>
      <c r="CH127" s="2240"/>
      <c r="CI127" s="2240"/>
      <c r="CJ127" s="2240"/>
      <c r="CK127" s="2240"/>
      <c r="CL127" s="2240"/>
      <c r="CM127" s="2240"/>
      <c r="CN127" s="2240"/>
      <c r="CO127" s="2240"/>
      <c r="CP127" s="2240"/>
      <c r="CQ127" s="2240"/>
      <c r="CR127" s="2240"/>
      <c r="CS127" s="2240"/>
      <c r="CT127" s="2240"/>
      <c r="CU127" s="2240"/>
      <c r="CV127" s="2240"/>
      <c r="CW127" s="2240"/>
      <c r="CX127" s="2240"/>
      <c r="CY127" s="2240"/>
      <c r="CZ127" s="2240"/>
      <c r="DA127" s="2240"/>
    </row>
    <row r="128" spans="1:105" ht="13.5" thickBot="1">
      <c r="B128" s="2245"/>
      <c r="C128" s="2246"/>
    </row>
  </sheetData>
  <mergeCells count="42">
    <mergeCell ref="D7:J7"/>
    <mergeCell ref="K7:Q7"/>
    <mergeCell ref="R7:X7"/>
    <mergeCell ref="Y7:AE7"/>
    <mergeCell ref="AF7:AL7"/>
    <mergeCell ref="E8:F8"/>
    <mergeCell ref="G8:I8"/>
    <mergeCell ref="L8:M8"/>
    <mergeCell ref="N8:P8"/>
    <mergeCell ref="S8:T8"/>
    <mergeCell ref="BA7:BG7"/>
    <mergeCell ref="BH7:BN7"/>
    <mergeCell ref="BO7:BU7"/>
    <mergeCell ref="BV7:CB7"/>
    <mergeCell ref="AN8:AO8"/>
    <mergeCell ref="AP8:AR8"/>
    <mergeCell ref="BI8:BJ8"/>
    <mergeCell ref="BR8:BT8"/>
    <mergeCell ref="CC7:CI7"/>
    <mergeCell ref="CJ7:CP7"/>
    <mergeCell ref="CQ7:CW7"/>
    <mergeCell ref="U8:W8"/>
    <mergeCell ref="Z8:AA8"/>
    <mergeCell ref="AB8:AD8"/>
    <mergeCell ref="AM7:AS7"/>
    <mergeCell ref="AG8:AH8"/>
    <mergeCell ref="AI8:AK8"/>
    <mergeCell ref="AT7:AZ7"/>
    <mergeCell ref="AU8:AV8"/>
    <mergeCell ref="BK8:BM8"/>
    <mergeCell ref="BP8:BQ8"/>
    <mergeCell ref="AW8:AY8"/>
    <mergeCell ref="BB8:BC8"/>
    <mergeCell ref="BD8:BF8"/>
    <mergeCell ref="CR8:CS8"/>
    <mergeCell ref="CT8:CV8"/>
    <mergeCell ref="BW8:BX8"/>
    <mergeCell ref="BY8:CA8"/>
    <mergeCell ref="CD8:CE8"/>
    <mergeCell ref="CF8:CH8"/>
    <mergeCell ref="CK8:CL8"/>
    <mergeCell ref="CM8:CO8"/>
  </mergeCells>
  <hyperlinks>
    <hyperlink ref="A3" location="Index!A1" display="Index"/>
  </hyperlinks>
  <pageMargins left="0.19685039370078741" right="0.23622047244094491" top="0.31496062992125984" bottom="0.47244094488188981" header="0.31496062992125984" footer="0.31496062992125984"/>
  <pageSetup paperSize="8" scale="18" fitToHeight="5" orientation="landscape" r:id="rId1"/>
</worksheet>
</file>

<file path=xl/worksheets/sheet79.xml><?xml version="1.0" encoding="utf-8"?>
<worksheet xmlns="http://schemas.openxmlformats.org/spreadsheetml/2006/main" xmlns:r="http://schemas.openxmlformats.org/officeDocument/2006/relationships">
  <sheetPr>
    <tabColor theme="9" tint="0.59999389629810485"/>
    <pageSetUpPr fitToPage="1"/>
  </sheetPr>
  <dimension ref="A1:I124"/>
  <sheetViews>
    <sheetView zoomScale="80" zoomScaleNormal="80" workbookViewId="0">
      <selection activeCell="E140" sqref="E140"/>
    </sheetView>
  </sheetViews>
  <sheetFormatPr defaultRowHeight="12.75"/>
  <cols>
    <col min="1" max="1" width="9" style="3103"/>
    <col min="2" max="2" width="68" style="3103" customWidth="1"/>
    <col min="3" max="3" width="9" style="3103"/>
    <col min="4" max="4" width="9.875" style="3103" bestFit="1" customWidth="1"/>
    <col min="5" max="7" width="9.125" style="3103" bestFit="1" customWidth="1"/>
    <col min="8" max="8" width="2.125" style="3103" customWidth="1"/>
    <col min="9" max="9" width="9.125" style="3103" bestFit="1" customWidth="1"/>
    <col min="10" max="16384" width="9" style="3103"/>
  </cols>
  <sheetData>
    <row r="1" spans="1:9" ht="24.75">
      <c r="A1" s="2360" t="s">
        <v>155</v>
      </c>
      <c r="B1" s="2307"/>
      <c r="C1" s="2307"/>
      <c r="D1" s="2307"/>
      <c r="E1" s="2307"/>
      <c r="F1" s="2307"/>
      <c r="G1" s="2307"/>
      <c r="H1" s="2307"/>
      <c r="I1" s="2307"/>
    </row>
    <row r="2" spans="1:9" ht="24.75">
      <c r="A2" s="2361" t="s">
        <v>1287</v>
      </c>
      <c r="B2" s="2199"/>
      <c r="C2" s="2307"/>
      <c r="D2" s="2307"/>
      <c r="E2" s="2307"/>
      <c r="F2" s="2307"/>
      <c r="G2" s="2307"/>
      <c r="H2" s="2307"/>
      <c r="I2" s="2307"/>
    </row>
    <row r="3" spans="1:9" ht="25.5" thickBot="1">
      <c r="A3" s="2362" t="s">
        <v>2016</v>
      </c>
      <c r="B3" s="2308"/>
      <c r="C3" s="2308"/>
      <c r="D3" s="2308"/>
      <c r="E3" s="2308"/>
      <c r="F3" s="2308"/>
      <c r="G3" s="2308"/>
      <c r="H3" s="2308"/>
      <c r="I3" s="2308"/>
    </row>
    <row r="4" spans="1:9">
      <c r="A4" s="2203"/>
      <c r="B4" s="2203"/>
      <c r="C4" s="2203"/>
      <c r="D4" s="2203"/>
      <c r="E4" s="2204"/>
      <c r="F4" s="2204"/>
      <c r="G4" s="2204"/>
    </row>
    <row r="5" spans="1:9" ht="19.5">
      <c r="A5" s="2205" t="s">
        <v>3180</v>
      </c>
      <c r="B5" s="2205"/>
      <c r="C5" s="2204"/>
      <c r="D5" s="2204"/>
      <c r="E5" s="2204"/>
      <c r="F5" s="2204"/>
      <c r="G5" s="2204"/>
    </row>
    <row r="6" spans="1:9" ht="13.5" thickBot="1"/>
    <row r="7" spans="1:9" ht="39" customHeight="1">
      <c r="A7" s="2231"/>
      <c r="B7" s="2247" t="s">
        <v>2225</v>
      </c>
      <c r="C7" s="2248"/>
      <c r="D7" s="2249" t="s">
        <v>2307</v>
      </c>
      <c r="E7" s="2249" t="s">
        <v>2308</v>
      </c>
      <c r="F7" s="2249" t="s">
        <v>2309</v>
      </c>
      <c r="G7" s="2250" t="s">
        <v>2310</v>
      </c>
      <c r="H7" s="2251"/>
      <c r="I7" s="2252" t="s">
        <v>2311</v>
      </c>
    </row>
    <row r="8" spans="1:9" ht="21.75">
      <c r="A8" s="2231"/>
      <c r="B8" s="2253" t="s">
        <v>2018</v>
      </c>
      <c r="C8" s="2254" t="s">
        <v>2019</v>
      </c>
      <c r="D8" s="2255" t="s">
        <v>735</v>
      </c>
      <c r="E8" s="2256" t="s">
        <v>2021</v>
      </c>
      <c r="F8" s="2257" t="s">
        <v>2021</v>
      </c>
      <c r="G8" s="2258" t="s">
        <v>2021</v>
      </c>
      <c r="H8" s="2259"/>
      <c r="I8" s="2260" t="s">
        <v>2021</v>
      </c>
    </row>
    <row r="9" spans="1:9">
      <c r="A9" s="2231"/>
      <c r="B9" s="2261" t="s">
        <v>2237</v>
      </c>
      <c r="C9" s="2262"/>
      <c r="D9" s="2263"/>
      <c r="E9" s="2264"/>
      <c r="F9" s="2264"/>
      <c r="G9" s="2265"/>
      <c r="H9" s="2266"/>
      <c r="I9" s="2267"/>
    </row>
    <row r="10" spans="1:9">
      <c r="A10" s="2231"/>
      <c r="B10" s="3423" t="s">
        <v>2238</v>
      </c>
      <c r="C10" s="2268" t="s">
        <v>2023</v>
      </c>
      <c r="D10" s="2269"/>
      <c r="E10" s="2270"/>
      <c r="F10" s="2270"/>
      <c r="G10" s="2270"/>
      <c r="H10" s="2271"/>
      <c r="I10" s="2272"/>
    </row>
    <row r="11" spans="1:9">
      <c r="A11" s="2231"/>
      <c r="B11" s="3423" t="s">
        <v>2239</v>
      </c>
      <c r="C11" s="2268" t="s">
        <v>2023</v>
      </c>
      <c r="D11" s="2269"/>
      <c r="E11" s="2270"/>
      <c r="F11" s="2270"/>
      <c r="G11" s="2270"/>
      <c r="H11" s="2271"/>
      <c r="I11" s="2272"/>
    </row>
    <row r="12" spans="1:9">
      <c r="A12" s="2231"/>
      <c r="B12" s="3423" t="s">
        <v>2240</v>
      </c>
      <c r="C12" s="2268" t="s">
        <v>2023</v>
      </c>
      <c r="D12" s="2269"/>
      <c r="E12" s="2270"/>
      <c r="F12" s="2270"/>
      <c r="G12" s="2270"/>
      <c r="H12" s="2271"/>
      <c r="I12" s="2272"/>
    </row>
    <row r="13" spans="1:9">
      <c r="A13" s="2231"/>
      <c r="B13" s="3423" t="s">
        <v>2241</v>
      </c>
      <c r="C13" s="2268" t="s">
        <v>2023</v>
      </c>
      <c r="D13" s="2269"/>
      <c r="E13" s="2270"/>
      <c r="F13" s="2270"/>
      <c r="G13" s="2270"/>
      <c r="H13" s="2271"/>
      <c r="I13" s="2272"/>
    </row>
    <row r="14" spans="1:9">
      <c r="A14" s="2231"/>
      <c r="B14" s="3423" t="s">
        <v>2242</v>
      </c>
      <c r="C14" s="2268" t="s">
        <v>2023</v>
      </c>
      <c r="D14" s="2269"/>
      <c r="E14" s="2270"/>
      <c r="F14" s="2270"/>
      <c r="G14" s="2270"/>
      <c r="H14" s="2271"/>
      <c r="I14" s="2272"/>
    </row>
    <row r="15" spans="1:9">
      <c r="A15" s="2231"/>
      <c r="B15" s="3423" t="s">
        <v>2243</v>
      </c>
      <c r="C15" s="2268" t="s">
        <v>2023</v>
      </c>
      <c r="D15" s="2269"/>
      <c r="E15" s="2270"/>
      <c r="F15" s="2270"/>
      <c r="G15" s="2270"/>
      <c r="H15" s="2271"/>
      <c r="I15" s="2272"/>
    </row>
    <row r="16" spans="1:9">
      <c r="A16" s="2231"/>
      <c r="B16" s="3423" t="s">
        <v>2244</v>
      </c>
      <c r="C16" s="2268" t="s">
        <v>2023</v>
      </c>
      <c r="D16" s="2269"/>
      <c r="E16" s="2270"/>
      <c r="F16" s="2270"/>
      <c r="G16" s="2270"/>
      <c r="H16" s="2271"/>
      <c r="I16" s="2272"/>
    </row>
    <row r="17" spans="1:9" ht="12.75" customHeight="1">
      <c r="A17" s="2231"/>
      <c r="B17" s="3424" t="s">
        <v>2027</v>
      </c>
      <c r="C17" s="2268" t="s">
        <v>2023</v>
      </c>
      <c r="D17" s="2269"/>
      <c r="E17" s="2270"/>
      <c r="F17" s="2270"/>
      <c r="G17" s="2270"/>
      <c r="H17" s="2271"/>
      <c r="I17" s="2272"/>
    </row>
    <row r="18" spans="1:9" ht="12.75" customHeight="1">
      <c r="A18" s="2231"/>
      <c r="B18" s="3423" t="s">
        <v>2245</v>
      </c>
      <c r="C18" s="2268" t="s">
        <v>2023</v>
      </c>
      <c r="D18" s="2269"/>
      <c r="E18" s="2270"/>
      <c r="F18" s="2270"/>
      <c r="G18" s="2270"/>
      <c r="H18" s="2271"/>
      <c r="I18" s="2272"/>
    </row>
    <row r="19" spans="1:9">
      <c r="A19" s="2231"/>
      <c r="B19" s="3423" t="s">
        <v>2029</v>
      </c>
      <c r="C19" s="2268" t="s">
        <v>2023</v>
      </c>
      <c r="D19" s="2269"/>
      <c r="E19" s="2270"/>
      <c r="F19" s="2270"/>
      <c r="G19" s="2270"/>
      <c r="H19" s="2271"/>
      <c r="I19" s="2272"/>
    </row>
    <row r="20" spans="1:9">
      <c r="A20" s="2231"/>
      <c r="B20" s="3423" t="s">
        <v>1923</v>
      </c>
      <c r="C20" s="2268" t="s">
        <v>2023</v>
      </c>
      <c r="D20" s="2269"/>
      <c r="E20" s="2270"/>
      <c r="F20" s="2270"/>
      <c r="G20" s="2270"/>
      <c r="H20" s="2271"/>
      <c r="I20" s="2272"/>
    </row>
    <row r="21" spans="1:9">
      <c r="A21" s="2231"/>
      <c r="B21" s="3423" t="s">
        <v>2030</v>
      </c>
      <c r="C21" s="2268" t="s">
        <v>2023</v>
      </c>
      <c r="D21" s="2269"/>
      <c r="E21" s="2270"/>
      <c r="F21" s="2270"/>
      <c r="G21" s="2270"/>
      <c r="H21" s="2271"/>
      <c r="I21" s="2272"/>
    </row>
    <row r="22" spans="1:9">
      <c r="A22" s="2231"/>
      <c r="B22" s="3423" t="s">
        <v>2034</v>
      </c>
      <c r="C22" s="2268" t="s">
        <v>2023</v>
      </c>
      <c r="D22" s="2269"/>
      <c r="E22" s="2270"/>
      <c r="F22" s="2270"/>
      <c r="G22" s="2270"/>
      <c r="H22" s="2271"/>
      <c r="I22" s="2272"/>
    </row>
    <row r="23" spans="1:9">
      <c r="A23" s="2231"/>
      <c r="B23" s="3423" t="s">
        <v>2035</v>
      </c>
      <c r="C23" s="2268" t="s">
        <v>2023</v>
      </c>
      <c r="D23" s="2269"/>
      <c r="E23" s="2270"/>
      <c r="F23" s="2270"/>
      <c r="G23" s="2270"/>
      <c r="H23" s="2271"/>
      <c r="I23" s="2272"/>
    </row>
    <row r="24" spans="1:9">
      <c r="A24" s="2231"/>
      <c r="B24" s="3424" t="s">
        <v>2036</v>
      </c>
      <c r="C24" s="2268" t="s">
        <v>2023</v>
      </c>
      <c r="D24" s="2269"/>
      <c r="E24" s="2270"/>
      <c r="F24" s="2270"/>
      <c r="G24" s="2270"/>
      <c r="H24" s="2271"/>
      <c r="I24" s="2272"/>
    </row>
    <row r="25" spans="1:9">
      <c r="A25" s="2231"/>
      <c r="B25" s="3424" t="s">
        <v>2037</v>
      </c>
      <c r="C25" s="2268" t="s">
        <v>2023</v>
      </c>
      <c r="D25" s="2269"/>
      <c r="E25" s="2270"/>
      <c r="F25" s="2270"/>
      <c r="G25" s="2270"/>
      <c r="H25" s="2271"/>
      <c r="I25" s="2272"/>
    </row>
    <row r="26" spans="1:9">
      <c r="A26" s="2231"/>
      <c r="B26" s="2273"/>
      <c r="C26" s="2268"/>
      <c r="D26" s="2274"/>
      <c r="E26" s="2275"/>
      <c r="F26" s="2275"/>
      <c r="G26" s="2276"/>
      <c r="H26" s="2271"/>
      <c r="I26" s="2277"/>
    </row>
    <row r="27" spans="1:9">
      <c r="A27" s="2231"/>
      <c r="B27" s="2273" t="s">
        <v>2041</v>
      </c>
      <c r="C27" s="2268"/>
      <c r="D27" s="2274"/>
      <c r="E27" s="2275"/>
      <c r="F27" s="2275"/>
      <c r="G27" s="2276"/>
      <c r="H27" s="2271"/>
      <c r="I27" s="2277"/>
    </row>
    <row r="28" spans="1:9">
      <c r="A28" s="2231"/>
      <c r="B28" s="3424" t="s">
        <v>2246</v>
      </c>
      <c r="C28" s="2268" t="s">
        <v>2023</v>
      </c>
      <c r="D28" s="2269"/>
      <c r="E28" s="2270"/>
      <c r="F28" s="2270"/>
      <c r="G28" s="2270"/>
      <c r="H28" s="2271"/>
      <c r="I28" s="2272"/>
    </row>
    <row r="29" spans="1:9">
      <c r="A29" s="2231"/>
      <c r="B29" s="3423" t="s">
        <v>2247</v>
      </c>
      <c r="C29" s="2268" t="s">
        <v>2023</v>
      </c>
      <c r="D29" s="2269"/>
      <c r="E29" s="2270"/>
      <c r="F29" s="2270"/>
      <c r="G29" s="2270"/>
      <c r="H29" s="2271"/>
      <c r="I29" s="2272"/>
    </row>
    <row r="30" spans="1:9">
      <c r="A30" s="2231"/>
      <c r="B30" s="3423" t="s">
        <v>2248</v>
      </c>
      <c r="C30" s="2268" t="s">
        <v>2023</v>
      </c>
      <c r="D30" s="2269"/>
      <c r="E30" s="2270"/>
      <c r="F30" s="2270"/>
      <c r="G30" s="2270"/>
      <c r="H30" s="2271"/>
      <c r="I30" s="2272"/>
    </row>
    <row r="31" spans="1:9">
      <c r="A31" s="2231"/>
      <c r="B31" s="3423" t="s">
        <v>2249</v>
      </c>
      <c r="C31" s="2268" t="s">
        <v>2023</v>
      </c>
      <c r="D31" s="2269"/>
      <c r="E31" s="2270"/>
      <c r="F31" s="2270"/>
      <c r="G31" s="2270"/>
      <c r="H31" s="2271"/>
      <c r="I31" s="2272"/>
    </row>
    <row r="32" spans="1:9">
      <c r="A32" s="2231"/>
      <c r="B32" s="3423" t="s">
        <v>2250</v>
      </c>
      <c r="C32" s="2268" t="s">
        <v>2023</v>
      </c>
      <c r="D32" s="2269"/>
      <c r="E32" s="2270"/>
      <c r="F32" s="2270"/>
      <c r="G32" s="2270"/>
      <c r="H32" s="2271"/>
      <c r="I32" s="2272"/>
    </row>
    <row r="33" spans="1:9">
      <c r="A33" s="2231"/>
      <c r="B33" s="3423" t="s">
        <v>2251</v>
      </c>
      <c r="C33" s="2268" t="s">
        <v>2023</v>
      </c>
      <c r="D33" s="2269"/>
      <c r="E33" s="2270"/>
      <c r="F33" s="2270"/>
      <c r="G33" s="2270"/>
      <c r="H33" s="2271"/>
      <c r="I33" s="2272"/>
    </row>
    <row r="34" spans="1:9">
      <c r="A34" s="2231"/>
      <c r="B34" s="3423" t="s">
        <v>2252</v>
      </c>
      <c r="C34" s="2268" t="s">
        <v>2023</v>
      </c>
      <c r="D34" s="2269"/>
      <c r="E34" s="2270"/>
      <c r="F34" s="2270"/>
      <c r="G34" s="2270"/>
      <c r="H34" s="2271"/>
      <c r="I34" s="2272"/>
    </row>
    <row r="35" spans="1:9">
      <c r="A35" s="2231"/>
      <c r="B35" s="3423" t="s">
        <v>2253</v>
      </c>
      <c r="C35" s="2268" t="s">
        <v>2023</v>
      </c>
      <c r="D35" s="2269"/>
      <c r="E35" s="2270"/>
      <c r="F35" s="2270"/>
      <c r="G35" s="2270"/>
      <c r="H35" s="2271"/>
      <c r="I35" s="2272"/>
    </row>
    <row r="36" spans="1:9">
      <c r="A36" s="2231"/>
      <c r="B36" s="3423" t="s">
        <v>2254</v>
      </c>
      <c r="C36" s="2268" t="s">
        <v>2023</v>
      </c>
      <c r="D36" s="2269"/>
      <c r="E36" s="2270"/>
      <c r="F36" s="2270"/>
      <c r="G36" s="2270"/>
      <c r="H36" s="2271"/>
      <c r="I36" s="2272"/>
    </row>
    <row r="37" spans="1:9">
      <c r="A37" s="2231"/>
      <c r="B37" s="3423" t="s">
        <v>2255</v>
      </c>
      <c r="C37" s="2268" t="s">
        <v>2023</v>
      </c>
      <c r="D37" s="2269"/>
      <c r="E37" s="2270"/>
      <c r="F37" s="2270"/>
      <c r="G37" s="2270"/>
      <c r="H37" s="2271"/>
      <c r="I37" s="2272"/>
    </row>
    <row r="38" spans="1:9">
      <c r="A38" s="2231"/>
      <c r="B38" s="3423" t="s">
        <v>2256</v>
      </c>
      <c r="C38" s="2268" t="s">
        <v>2023</v>
      </c>
      <c r="D38" s="2269"/>
      <c r="E38" s="2270"/>
      <c r="F38" s="2270"/>
      <c r="G38" s="2270"/>
      <c r="H38" s="2271"/>
      <c r="I38" s="2272"/>
    </row>
    <row r="39" spans="1:9">
      <c r="A39" s="2231"/>
      <c r="B39" s="3423" t="s">
        <v>2257</v>
      </c>
      <c r="C39" s="2268" t="s">
        <v>2023</v>
      </c>
      <c r="D39" s="2269"/>
      <c r="E39" s="2270"/>
      <c r="F39" s="2270"/>
      <c r="G39" s="2270"/>
      <c r="H39" s="2271"/>
      <c r="I39" s="2272"/>
    </row>
    <row r="40" spans="1:9">
      <c r="A40" s="2231"/>
      <c r="B40" s="3423" t="s">
        <v>2258</v>
      </c>
      <c r="C40" s="2268" t="s">
        <v>2023</v>
      </c>
      <c r="D40" s="2269"/>
      <c r="E40" s="2270"/>
      <c r="F40" s="2270"/>
      <c r="G40" s="2270"/>
      <c r="H40" s="2271"/>
      <c r="I40" s="2272"/>
    </row>
    <row r="41" spans="1:9">
      <c r="A41" s="2231"/>
      <c r="B41" s="3424"/>
      <c r="C41" s="2278"/>
      <c r="D41" s="2279"/>
      <c r="E41" s="2275"/>
      <c r="F41" s="2275"/>
      <c r="G41" s="2276"/>
      <c r="H41" s="2271"/>
      <c r="I41" s="2277"/>
    </row>
    <row r="42" spans="1:9">
      <c r="A42" s="2231"/>
      <c r="B42" s="2280" t="s">
        <v>2111</v>
      </c>
      <c r="C42" s="2278"/>
      <c r="D42" s="2279"/>
      <c r="E42" s="2275"/>
      <c r="F42" s="2275"/>
      <c r="G42" s="2276"/>
      <c r="H42" s="2271"/>
      <c r="I42" s="2277"/>
    </row>
    <row r="43" spans="1:9">
      <c r="A43" s="2231"/>
      <c r="B43" s="2281" t="s">
        <v>1454</v>
      </c>
      <c r="C43" s="2278"/>
      <c r="D43" s="2279"/>
      <c r="E43" s="2275"/>
      <c r="F43" s="2275"/>
      <c r="G43" s="2276"/>
      <c r="H43" s="2271"/>
      <c r="I43" s="2277"/>
    </row>
    <row r="44" spans="1:9">
      <c r="A44" s="2231"/>
      <c r="B44" s="3423" t="s">
        <v>2112</v>
      </c>
      <c r="C44" s="2268" t="s">
        <v>2023</v>
      </c>
      <c r="D44" s="2269"/>
      <c r="E44" s="2270"/>
      <c r="F44" s="2270"/>
      <c r="G44" s="2270"/>
      <c r="H44" s="2271"/>
      <c r="I44" s="2272"/>
    </row>
    <row r="45" spans="1:9">
      <c r="A45" s="2231"/>
      <c r="B45" s="3423" t="s">
        <v>2113</v>
      </c>
      <c r="C45" s="2268" t="s">
        <v>2023</v>
      </c>
      <c r="D45" s="2269"/>
      <c r="E45" s="2270"/>
      <c r="F45" s="2270"/>
      <c r="G45" s="2270"/>
      <c r="H45" s="2271"/>
      <c r="I45" s="2272"/>
    </row>
    <row r="46" spans="1:9">
      <c r="A46" s="2231"/>
      <c r="B46" s="2282"/>
      <c r="C46" s="2268"/>
      <c r="D46" s="2274"/>
      <c r="E46" s="2275"/>
      <c r="F46" s="2275"/>
      <c r="G46" s="2276"/>
      <c r="H46" s="2271"/>
      <c r="I46" s="2277"/>
    </row>
    <row r="47" spans="1:9">
      <c r="A47" s="2231"/>
      <c r="B47" s="2281" t="s">
        <v>1955</v>
      </c>
      <c r="C47" s="2268"/>
      <c r="D47" s="2274"/>
      <c r="E47" s="2275"/>
      <c r="F47" s="2275"/>
      <c r="G47" s="2276"/>
      <c r="H47" s="2271"/>
      <c r="I47" s="2277"/>
    </row>
    <row r="48" spans="1:9">
      <c r="A48" s="2231"/>
      <c r="B48" s="3423" t="s">
        <v>2259</v>
      </c>
      <c r="C48" s="2268" t="s">
        <v>2023</v>
      </c>
      <c r="D48" s="2269"/>
      <c r="E48" s="2270"/>
      <c r="F48" s="2270"/>
      <c r="G48" s="2270"/>
      <c r="H48" s="2271"/>
      <c r="I48" s="2272"/>
    </row>
    <row r="49" spans="1:9">
      <c r="A49" s="2231"/>
      <c r="B49" s="3423" t="s">
        <v>2260</v>
      </c>
      <c r="C49" s="2268" t="s">
        <v>2023</v>
      </c>
      <c r="D49" s="2269"/>
      <c r="E49" s="2270"/>
      <c r="F49" s="2270"/>
      <c r="G49" s="2270"/>
      <c r="H49" s="2271"/>
      <c r="I49" s="2272"/>
    </row>
    <row r="50" spans="1:9">
      <c r="A50" s="2231"/>
      <c r="B50" s="3423" t="s">
        <v>2261</v>
      </c>
      <c r="C50" s="2268" t="s">
        <v>2023</v>
      </c>
      <c r="D50" s="2269"/>
      <c r="E50" s="2270"/>
      <c r="F50" s="2270"/>
      <c r="G50" s="2270"/>
      <c r="H50" s="2271"/>
      <c r="I50" s="2272"/>
    </row>
    <row r="51" spans="1:9">
      <c r="A51" s="2231"/>
      <c r="B51" s="3423" t="s">
        <v>2262</v>
      </c>
      <c r="C51" s="2268" t="s">
        <v>2023</v>
      </c>
      <c r="D51" s="2269"/>
      <c r="E51" s="2270"/>
      <c r="F51" s="2270"/>
      <c r="G51" s="2270"/>
      <c r="H51" s="2271"/>
      <c r="I51" s="2272"/>
    </row>
    <row r="52" spans="1:9">
      <c r="A52" s="2231"/>
      <c r="B52" s="3423" t="s">
        <v>2263</v>
      </c>
      <c r="C52" s="2268" t="s">
        <v>2023</v>
      </c>
      <c r="D52" s="2269"/>
      <c r="E52" s="2270"/>
      <c r="F52" s="2270"/>
      <c r="G52" s="2270"/>
      <c r="H52" s="2271"/>
      <c r="I52" s="2272"/>
    </row>
    <row r="53" spans="1:9">
      <c r="A53" s="2231"/>
      <c r="B53" s="3423" t="s">
        <v>2264</v>
      </c>
      <c r="C53" s="2268" t="s">
        <v>2023</v>
      </c>
      <c r="D53" s="2269"/>
      <c r="E53" s="2270"/>
      <c r="F53" s="2270"/>
      <c r="G53" s="2270"/>
      <c r="H53" s="2271"/>
      <c r="I53" s="2272"/>
    </row>
    <row r="54" spans="1:9">
      <c r="A54" s="2231"/>
      <c r="B54" s="3423" t="s">
        <v>2265</v>
      </c>
      <c r="C54" s="2268" t="s">
        <v>2023</v>
      </c>
      <c r="D54" s="2269"/>
      <c r="E54" s="2270"/>
      <c r="F54" s="2270"/>
      <c r="G54" s="2270"/>
      <c r="H54" s="2271"/>
      <c r="I54" s="2272"/>
    </row>
    <row r="55" spans="1:9">
      <c r="A55" s="2231"/>
      <c r="B55" s="3423" t="s">
        <v>2266</v>
      </c>
      <c r="C55" s="2268" t="s">
        <v>2023</v>
      </c>
      <c r="D55" s="2269"/>
      <c r="E55" s="2270"/>
      <c r="F55" s="2270"/>
      <c r="G55" s="2270"/>
      <c r="H55" s="2271"/>
      <c r="I55" s="2272"/>
    </row>
    <row r="56" spans="1:9">
      <c r="A56" s="2231"/>
      <c r="B56" s="3423" t="s">
        <v>2267</v>
      </c>
      <c r="C56" s="2268" t="s">
        <v>2023</v>
      </c>
      <c r="D56" s="2269"/>
      <c r="E56" s="2270"/>
      <c r="F56" s="2270"/>
      <c r="G56" s="2270"/>
      <c r="H56" s="2271"/>
      <c r="I56" s="2272"/>
    </row>
    <row r="57" spans="1:9">
      <c r="A57" s="2231"/>
      <c r="B57" s="3423" t="s">
        <v>2268</v>
      </c>
      <c r="C57" s="2268" t="s">
        <v>2023</v>
      </c>
      <c r="D57" s="2269"/>
      <c r="E57" s="2270"/>
      <c r="F57" s="2270"/>
      <c r="G57" s="2270"/>
      <c r="H57" s="2271"/>
      <c r="I57" s="2272"/>
    </row>
    <row r="58" spans="1:9">
      <c r="A58" s="2231"/>
      <c r="B58" s="3423" t="s">
        <v>2269</v>
      </c>
      <c r="C58" s="2268" t="s">
        <v>2023</v>
      </c>
      <c r="D58" s="2269"/>
      <c r="E58" s="2270"/>
      <c r="F58" s="2270"/>
      <c r="G58" s="2270"/>
      <c r="H58" s="2271"/>
      <c r="I58" s="2272"/>
    </row>
    <row r="59" spans="1:9">
      <c r="A59" s="2231"/>
      <c r="B59" s="3423" t="s">
        <v>2270</v>
      </c>
      <c r="C59" s="2268" t="s">
        <v>2023</v>
      </c>
      <c r="D59" s="2269"/>
      <c r="E59" s="2270"/>
      <c r="F59" s="2270"/>
      <c r="G59" s="2270"/>
      <c r="H59" s="2271"/>
      <c r="I59" s="2272"/>
    </row>
    <row r="60" spans="1:9">
      <c r="A60" s="2231"/>
      <c r="B60" s="3427"/>
      <c r="C60" s="2268"/>
      <c r="D60" s="2274"/>
      <c r="E60" s="2275"/>
      <c r="F60" s="2275"/>
      <c r="G60" s="2276"/>
      <c r="H60" s="2271"/>
      <c r="I60" s="2277"/>
    </row>
    <row r="61" spans="1:9">
      <c r="A61" s="2231"/>
      <c r="B61" s="2281" t="s">
        <v>2151</v>
      </c>
      <c r="C61" s="2268"/>
      <c r="D61" s="2274"/>
      <c r="E61" s="2275"/>
      <c r="F61" s="2275"/>
      <c r="G61" s="2276"/>
      <c r="H61" s="2271"/>
      <c r="I61" s="2277"/>
    </row>
    <row r="62" spans="1:9">
      <c r="A62" s="2231"/>
      <c r="B62" s="3423" t="s">
        <v>2271</v>
      </c>
      <c r="C62" s="2268" t="s">
        <v>2023</v>
      </c>
      <c r="D62" s="2269"/>
      <c r="E62" s="2270"/>
      <c r="F62" s="2270"/>
      <c r="G62" s="2270"/>
      <c r="H62" s="2271"/>
      <c r="I62" s="2272"/>
    </row>
    <row r="63" spans="1:9">
      <c r="A63" s="2231"/>
      <c r="B63" s="3423" t="s">
        <v>2159</v>
      </c>
      <c r="C63" s="2268" t="s">
        <v>2023</v>
      </c>
      <c r="D63" s="2269"/>
      <c r="E63" s="2270"/>
      <c r="F63" s="2270"/>
      <c r="G63" s="2270"/>
      <c r="H63" s="2271"/>
      <c r="I63" s="2272"/>
    </row>
    <row r="64" spans="1:9">
      <c r="A64" s="2231"/>
      <c r="B64" s="3423" t="s">
        <v>2154</v>
      </c>
      <c r="C64" s="2268" t="s">
        <v>2023</v>
      </c>
      <c r="D64" s="2269"/>
      <c r="E64" s="2270"/>
      <c r="F64" s="2270"/>
      <c r="G64" s="2270"/>
      <c r="H64" s="2271"/>
      <c r="I64" s="2272"/>
    </row>
    <row r="65" spans="1:9">
      <c r="A65" s="2231"/>
      <c r="B65" s="3424"/>
      <c r="C65" s="3425"/>
      <c r="D65" s="2274"/>
      <c r="E65" s="2275"/>
      <c r="F65" s="2275"/>
      <c r="G65" s="2276"/>
      <c r="H65" s="2271"/>
      <c r="I65" s="2277"/>
    </row>
    <row r="66" spans="1:9">
      <c r="A66" s="2231"/>
      <c r="B66" s="2283" t="s">
        <v>2160</v>
      </c>
      <c r="C66" s="2268"/>
      <c r="D66" s="2274"/>
      <c r="E66" s="2275"/>
      <c r="F66" s="2275"/>
      <c r="G66" s="2276"/>
      <c r="H66" s="2271"/>
      <c r="I66" s="2277"/>
    </row>
    <row r="67" spans="1:9">
      <c r="A67" s="2231"/>
      <c r="B67" s="3423" t="s">
        <v>2161</v>
      </c>
      <c r="C67" s="2268" t="s">
        <v>2023</v>
      </c>
      <c r="D67" s="2269"/>
      <c r="E67" s="2270"/>
      <c r="F67" s="2270"/>
      <c r="G67" s="2270"/>
      <c r="H67" s="2271"/>
      <c r="I67" s="2272"/>
    </row>
    <row r="68" spans="1:9">
      <c r="A68" s="2231"/>
      <c r="B68" s="3423" t="s">
        <v>2162</v>
      </c>
      <c r="C68" s="2268" t="s">
        <v>2023</v>
      </c>
      <c r="D68" s="2269"/>
      <c r="E68" s="2270"/>
      <c r="F68" s="2270"/>
      <c r="G68" s="2270"/>
      <c r="H68" s="2271"/>
      <c r="I68" s="2272"/>
    </row>
    <row r="69" spans="1:9">
      <c r="A69" s="2231"/>
      <c r="B69" s="3423" t="s">
        <v>2163</v>
      </c>
      <c r="C69" s="2268" t="s">
        <v>2023</v>
      </c>
      <c r="D69" s="2269"/>
      <c r="E69" s="2270"/>
      <c r="F69" s="2270"/>
      <c r="G69" s="2270"/>
      <c r="H69" s="2271"/>
      <c r="I69" s="2272"/>
    </row>
    <row r="70" spans="1:9">
      <c r="A70" s="2231"/>
      <c r="B70" s="3423" t="s">
        <v>2272</v>
      </c>
      <c r="C70" s="2268" t="s">
        <v>2023</v>
      </c>
      <c r="D70" s="2269"/>
      <c r="E70" s="2270"/>
      <c r="F70" s="2270"/>
      <c r="G70" s="2270"/>
      <c r="H70" s="2271"/>
      <c r="I70" s="2272"/>
    </row>
    <row r="71" spans="1:9">
      <c r="A71" s="2231"/>
      <c r="B71" s="3423" t="s">
        <v>1581</v>
      </c>
      <c r="C71" s="2268" t="s">
        <v>2023</v>
      </c>
      <c r="D71" s="2269"/>
      <c r="E71" s="2270"/>
      <c r="F71" s="2270"/>
      <c r="G71" s="2270"/>
      <c r="H71" s="2271"/>
      <c r="I71" s="2272"/>
    </row>
    <row r="72" spans="1:9">
      <c r="A72" s="2231"/>
      <c r="B72" s="3424"/>
      <c r="C72" s="2268"/>
      <c r="D72" s="2284"/>
      <c r="E72" s="2285"/>
      <c r="F72" s="2285"/>
      <c r="G72" s="2286"/>
      <c r="H72" s="2287"/>
      <c r="I72" s="2288"/>
    </row>
    <row r="73" spans="1:9">
      <c r="A73" s="2231"/>
      <c r="B73" s="2273" t="s">
        <v>2165</v>
      </c>
      <c r="C73" s="2268"/>
      <c r="D73" s="2284"/>
      <c r="E73" s="2285"/>
      <c r="F73" s="2285"/>
      <c r="G73" s="2286"/>
      <c r="H73" s="2287"/>
      <c r="I73" s="2288"/>
    </row>
    <row r="74" spans="1:9">
      <c r="A74" s="2231"/>
      <c r="B74" s="3423" t="s">
        <v>2273</v>
      </c>
      <c r="C74" s="2268" t="s">
        <v>2167</v>
      </c>
      <c r="D74" s="2289"/>
      <c r="E74" s="2290"/>
      <c r="F74" s="2290"/>
      <c r="G74" s="2290"/>
      <c r="H74" s="2287"/>
      <c r="I74" s="2291"/>
    </row>
    <row r="75" spans="1:9">
      <c r="A75" s="2231"/>
      <c r="B75" s="3423" t="s">
        <v>2180</v>
      </c>
      <c r="C75" s="2268" t="s">
        <v>2167</v>
      </c>
      <c r="D75" s="2289"/>
      <c r="E75" s="2290"/>
      <c r="F75" s="2290"/>
      <c r="G75" s="2290"/>
      <c r="H75" s="2287"/>
      <c r="I75" s="2291"/>
    </row>
    <row r="76" spans="1:9">
      <c r="A76" s="2231"/>
      <c r="B76" s="3423" t="s">
        <v>2274</v>
      </c>
      <c r="C76" s="2268" t="s">
        <v>2167</v>
      </c>
      <c r="D76" s="2289"/>
      <c r="E76" s="2290"/>
      <c r="F76" s="2290"/>
      <c r="G76" s="2290"/>
      <c r="H76" s="2287"/>
      <c r="I76" s="2291"/>
    </row>
    <row r="77" spans="1:9">
      <c r="A77" s="2231"/>
      <c r="B77" s="3423" t="s">
        <v>2275</v>
      </c>
      <c r="C77" s="2268" t="s">
        <v>2167</v>
      </c>
      <c r="D77" s="2289"/>
      <c r="E77" s="2290"/>
      <c r="F77" s="2290"/>
      <c r="G77" s="2290"/>
      <c r="H77" s="2287"/>
      <c r="I77" s="2291"/>
    </row>
    <row r="78" spans="1:9">
      <c r="A78" s="2231"/>
      <c r="B78" s="3423" t="s">
        <v>2276</v>
      </c>
      <c r="C78" s="2268" t="s">
        <v>2167</v>
      </c>
      <c r="D78" s="2289"/>
      <c r="E78" s="2290"/>
      <c r="F78" s="2290"/>
      <c r="G78" s="2290"/>
      <c r="H78" s="2287"/>
      <c r="I78" s="2291"/>
    </row>
    <row r="79" spans="1:9">
      <c r="A79" s="2231"/>
      <c r="B79" s="3423" t="s">
        <v>2277</v>
      </c>
      <c r="C79" s="2268" t="s">
        <v>2023</v>
      </c>
      <c r="D79" s="2269"/>
      <c r="E79" s="2270"/>
      <c r="F79" s="2270"/>
      <c r="G79" s="2270"/>
      <c r="H79" s="2271"/>
      <c r="I79" s="2272"/>
    </row>
    <row r="80" spans="1:9">
      <c r="A80" s="2231"/>
      <c r="B80" s="3423" t="s">
        <v>2278</v>
      </c>
      <c r="C80" s="2268" t="s">
        <v>2023</v>
      </c>
      <c r="D80" s="2269"/>
      <c r="E80" s="2270"/>
      <c r="F80" s="2270"/>
      <c r="G80" s="2270"/>
      <c r="H80" s="2271"/>
      <c r="I80" s="2272"/>
    </row>
    <row r="81" spans="1:9">
      <c r="A81" s="2231"/>
      <c r="B81" s="3423" t="s">
        <v>2279</v>
      </c>
      <c r="C81" s="2268" t="s">
        <v>2023</v>
      </c>
      <c r="D81" s="2269"/>
      <c r="E81" s="2270"/>
      <c r="F81" s="2270"/>
      <c r="G81" s="2270"/>
      <c r="H81" s="2271"/>
      <c r="I81" s="2272"/>
    </row>
    <row r="82" spans="1:9">
      <c r="A82" s="2231"/>
      <c r="B82" s="3423" t="s">
        <v>2280</v>
      </c>
      <c r="C82" s="2268" t="s">
        <v>2023</v>
      </c>
      <c r="D82" s="2269"/>
      <c r="E82" s="2270"/>
      <c r="F82" s="2270"/>
      <c r="G82" s="2270"/>
      <c r="H82" s="2271"/>
      <c r="I82" s="2272"/>
    </row>
    <row r="83" spans="1:9">
      <c r="A83" s="2231"/>
      <c r="B83" s="2292"/>
      <c r="C83" s="2268"/>
      <c r="D83" s="2284"/>
      <c r="E83" s="2285"/>
      <c r="F83" s="2285"/>
      <c r="G83" s="2286"/>
      <c r="H83" s="2287"/>
      <c r="I83" s="2288"/>
    </row>
    <row r="84" spans="1:9">
      <c r="A84" s="2231"/>
      <c r="B84" s="2273" t="s">
        <v>2201</v>
      </c>
      <c r="C84" s="2268"/>
      <c r="D84" s="2284"/>
      <c r="E84" s="2285"/>
      <c r="F84" s="2285"/>
      <c r="G84" s="2286"/>
      <c r="H84" s="2287"/>
      <c r="I84" s="2288"/>
    </row>
    <row r="85" spans="1:9">
      <c r="A85" s="2231"/>
      <c r="B85" s="3423" t="s">
        <v>2202</v>
      </c>
      <c r="C85" s="2268" t="s">
        <v>2167</v>
      </c>
      <c r="D85" s="2289"/>
      <c r="E85" s="2290"/>
      <c r="F85" s="2290"/>
      <c r="G85" s="2290"/>
      <c r="H85" s="2287"/>
      <c r="I85" s="2291"/>
    </row>
    <row r="86" spans="1:9">
      <c r="A86" s="2231"/>
      <c r="B86" s="3423" t="s">
        <v>1953</v>
      </c>
      <c r="C86" s="2268" t="s">
        <v>2167</v>
      </c>
      <c r="D86" s="2289"/>
      <c r="E86" s="2290"/>
      <c r="F86" s="2290"/>
      <c r="G86" s="2290"/>
      <c r="H86" s="2287"/>
      <c r="I86" s="2291"/>
    </row>
    <row r="87" spans="1:9">
      <c r="A87" s="2231"/>
      <c r="B87" s="3423" t="s">
        <v>1954</v>
      </c>
      <c r="C87" s="2268" t="s">
        <v>2167</v>
      </c>
      <c r="D87" s="2289"/>
      <c r="E87" s="2290"/>
      <c r="F87" s="2290"/>
      <c r="G87" s="2290"/>
      <c r="H87" s="2287"/>
      <c r="I87" s="2291"/>
    </row>
    <row r="88" spans="1:9">
      <c r="A88" s="2231"/>
      <c r="B88" s="3423" t="s">
        <v>2281</v>
      </c>
      <c r="C88" s="2268" t="s">
        <v>2167</v>
      </c>
      <c r="D88" s="2289"/>
      <c r="E88" s="2290"/>
      <c r="F88" s="2290"/>
      <c r="G88" s="2290"/>
      <c r="H88" s="2287"/>
      <c r="I88" s="2291"/>
    </row>
    <row r="89" spans="1:9">
      <c r="A89" s="2231"/>
      <c r="B89" s="3423" t="s">
        <v>1949</v>
      </c>
      <c r="C89" s="2268" t="s">
        <v>2167</v>
      </c>
      <c r="D89" s="2289"/>
      <c r="E89" s="2290"/>
      <c r="F89" s="2290"/>
      <c r="G89" s="2290"/>
      <c r="H89" s="2287"/>
      <c r="I89" s="2291"/>
    </row>
    <row r="90" spans="1:9">
      <c r="A90" s="2231"/>
      <c r="B90" s="3423" t="s">
        <v>1950</v>
      </c>
      <c r="C90" s="2268" t="s">
        <v>2167</v>
      </c>
      <c r="D90" s="2289"/>
      <c r="E90" s="2290"/>
      <c r="F90" s="2290"/>
      <c r="G90" s="2290"/>
      <c r="H90" s="2287"/>
      <c r="I90" s="2291"/>
    </row>
    <row r="91" spans="1:9">
      <c r="A91" s="2231"/>
      <c r="B91" s="3423" t="s">
        <v>1951</v>
      </c>
      <c r="C91" s="2268" t="s">
        <v>2167</v>
      </c>
      <c r="D91" s="2289"/>
      <c r="E91" s="2290"/>
      <c r="F91" s="2290"/>
      <c r="G91" s="2290"/>
      <c r="H91" s="2287"/>
      <c r="I91" s="2291"/>
    </row>
    <row r="92" spans="1:9">
      <c r="A92" s="2231"/>
      <c r="B92" s="3423" t="s">
        <v>2204</v>
      </c>
      <c r="C92" s="2268" t="s">
        <v>2167</v>
      </c>
      <c r="D92" s="2289"/>
      <c r="E92" s="2290"/>
      <c r="F92" s="2290"/>
      <c r="G92" s="2290"/>
      <c r="H92" s="2287"/>
      <c r="I92" s="2291"/>
    </row>
    <row r="93" spans="1:9">
      <c r="A93" s="2231"/>
      <c r="B93" s="3423" t="s">
        <v>2282</v>
      </c>
      <c r="C93" s="2268" t="s">
        <v>2167</v>
      </c>
      <c r="D93" s="2289"/>
      <c r="E93" s="2290"/>
      <c r="F93" s="2290"/>
      <c r="G93" s="2290"/>
      <c r="H93" s="2287"/>
      <c r="I93" s="2291"/>
    </row>
    <row r="94" spans="1:9">
      <c r="A94" s="2231"/>
      <c r="B94" s="3423" t="s">
        <v>1947</v>
      </c>
      <c r="C94" s="2268" t="s">
        <v>2167</v>
      </c>
      <c r="D94" s="2289"/>
      <c r="E94" s="2290"/>
      <c r="F94" s="2290"/>
      <c r="G94" s="2290"/>
      <c r="H94" s="2287"/>
      <c r="I94" s="2291"/>
    </row>
    <row r="95" spans="1:9">
      <c r="A95" s="2231"/>
      <c r="B95" s="3423" t="s">
        <v>2205</v>
      </c>
      <c r="C95" s="2268" t="s">
        <v>2167</v>
      </c>
      <c r="D95" s="2289"/>
      <c r="E95" s="2290"/>
      <c r="F95" s="2290"/>
      <c r="G95" s="2290"/>
      <c r="H95" s="2287"/>
      <c r="I95" s="2291"/>
    </row>
    <row r="96" spans="1:9">
      <c r="A96" s="2231"/>
      <c r="B96" s="3423" t="s">
        <v>2206</v>
      </c>
      <c r="C96" s="2268" t="s">
        <v>2167</v>
      </c>
      <c r="D96" s="2289"/>
      <c r="E96" s="2290"/>
      <c r="F96" s="2290"/>
      <c r="G96" s="2290"/>
      <c r="H96" s="2287"/>
      <c r="I96" s="2291"/>
    </row>
    <row r="97" spans="1:9">
      <c r="A97" s="2231"/>
      <c r="B97" s="3423" t="s">
        <v>2207</v>
      </c>
      <c r="C97" s="2268" t="s">
        <v>2167</v>
      </c>
      <c r="D97" s="2289"/>
      <c r="E97" s="2290"/>
      <c r="F97" s="2290"/>
      <c r="G97" s="2290"/>
      <c r="H97" s="2287"/>
      <c r="I97" s="2291"/>
    </row>
    <row r="98" spans="1:9">
      <c r="A98" s="2231"/>
      <c r="B98" s="3423" t="s">
        <v>2283</v>
      </c>
      <c r="C98" s="2268" t="s">
        <v>2167</v>
      </c>
      <c r="D98" s="2289"/>
      <c r="E98" s="2290"/>
      <c r="F98" s="2290"/>
      <c r="G98" s="2290"/>
      <c r="H98" s="2287"/>
      <c r="I98" s="2291"/>
    </row>
    <row r="99" spans="1:9">
      <c r="A99" s="2231"/>
      <c r="B99" s="3424" t="s">
        <v>2284</v>
      </c>
      <c r="C99" s="2268" t="s">
        <v>2167</v>
      </c>
      <c r="D99" s="2289"/>
      <c r="E99" s="2290"/>
      <c r="F99" s="2290"/>
      <c r="G99" s="2290"/>
      <c r="H99" s="2287"/>
      <c r="I99" s="2291"/>
    </row>
    <row r="100" spans="1:9">
      <c r="A100" s="2231"/>
      <c r="B100" s="2293"/>
      <c r="C100" s="2268"/>
      <c r="D100" s="2284"/>
      <c r="E100" s="2285"/>
      <c r="F100" s="2285"/>
      <c r="G100" s="2286"/>
      <c r="H100" s="2287"/>
      <c r="I100" s="2288"/>
    </row>
    <row r="101" spans="1:9">
      <c r="A101" s="2231"/>
      <c r="B101" s="2273" t="s">
        <v>2038</v>
      </c>
      <c r="C101" s="2268"/>
      <c r="D101" s="2284"/>
      <c r="E101" s="2285"/>
      <c r="F101" s="2285"/>
      <c r="G101" s="2286"/>
      <c r="H101" s="2287"/>
      <c r="I101" s="2288"/>
    </row>
    <row r="102" spans="1:9">
      <c r="A102" s="2231"/>
      <c r="B102" s="3423" t="s">
        <v>2285</v>
      </c>
      <c r="C102" s="2268" t="s">
        <v>2023</v>
      </c>
      <c r="D102" s="2269"/>
      <c r="E102" s="2270"/>
      <c r="F102" s="2270"/>
      <c r="G102" s="2270"/>
      <c r="H102" s="2271"/>
      <c r="I102" s="2272"/>
    </row>
    <row r="103" spans="1:9">
      <c r="A103" s="2231"/>
      <c r="B103" s="3423" t="s">
        <v>2286</v>
      </c>
      <c r="C103" s="2268" t="s">
        <v>2023</v>
      </c>
      <c r="D103" s="2269"/>
      <c r="E103" s="2270"/>
      <c r="F103" s="2270"/>
      <c r="G103" s="2270"/>
      <c r="H103" s="2271"/>
      <c r="I103" s="2272"/>
    </row>
    <row r="104" spans="1:9">
      <c r="A104" s="2231"/>
      <c r="B104" s="3423" t="s">
        <v>2287</v>
      </c>
      <c r="C104" s="2268" t="s">
        <v>2023</v>
      </c>
      <c r="D104" s="2269"/>
      <c r="E104" s="2270"/>
      <c r="F104" s="2270"/>
      <c r="G104" s="2270"/>
      <c r="H104" s="2271"/>
      <c r="I104" s="2272"/>
    </row>
    <row r="105" spans="1:9">
      <c r="A105" s="2231"/>
      <c r="B105" s="3423" t="s">
        <v>2288</v>
      </c>
      <c r="C105" s="2268" t="s">
        <v>2023</v>
      </c>
      <c r="D105" s="2269"/>
      <c r="E105" s="2270"/>
      <c r="F105" s="2270"/>
      <c r="G105" s="2270"/>
      <c r="H105" s="2271"/>
      <c r="I105" s="2272"/>
    </row>
    <row r="106" spans="1:9">
      <c r="A106" s="2231"/>
      <c r="B106" s="3423" t="s">
        <v>2289</v>
      </c>
      <c r="C106" s="2268" t="s">
        <v>2023</v>
      </c>
      <c r="D106" s="2269"/>
      <c r="E106" s="2270"/>
      <c r="F106" s="2270"/>
      <c r="G106" s="2270"/>
      <c r="H106" s="2271"/>
      <c r="I106" s="2272"/>
    </row>
    <row r="107" spans="1:9">
      <c r="A107" s="2231"/>
      <c r="B107" s="3423" t="s">
        <v>2290</v>
      </c>
      <c r="C107" s="2268" t="s">
        <v>2023</v>
      </c>
      <c r="D107" s="2269"/>
      <c r="E107" s="2270"/>
      <c r="F107" s="2270"/>
      <c r="G107" s="2270"/>
      <c r="H107" s="2271"/>
      <c r="I107" s="2272"/>
    </row>
    <row r="108" spans="1:9">
      <c r="A108" s="2231"/>
      <c r="B108" s="3423" t="s">
        <v>2291</v>
      </c>
      <c r="C108" s="2268" t="s">
        <v>2023</v>
      </c>
      <c r="D108" s="2269"/>
      <c r="E108" s="2270"/>
      <c r="F108" s="2270"/>
      <c r="G108" s="2270"/>
      <c r="H108" s="2271"/>
      <c r="I108" s="2272"/>
    </row>
    <row r="109" spans="1:9">
      <c r="A109" s="2231"/>
      <c r="B109" s="3423" t="s">
        <v>2292</v>
      </c>
      <c r="C109" s="2268" t="s">
        <v>2023</v>
      </c>
      <c r="D109" s="2269"/>
      <c r="E109" s="2270"/>
      <c r="F109" s="2270"/>
      <c r="G109" s="2270"/>
      <c r="H109" s="2271"/>
      <c r="I109" s="2272"/>
    </row>
    <row r="110" spans="1:9">
      <c r="A110" s="2231"/>
      <c r="B110" s="3423" t="s">
        <v>2293</v>
      </c>
      <c r="C110" s="2268" t="s">
        <v>2023</v>
      </c>
      <c r="D110" s="2269"/>
      <c r="E110" s="2270"/>
      <c r="F110" s="2270"/>
      <c r="G110" s="2270"/>
      <c r="H110" s="2271"/>
      <c r="I110" s="2272"/>
    </row>
    <row r="111" spans="1:9">
      <c r="A111" s="2231"/>
      <c r="B111" s="3423" t="s">
        <v>2294</v>
      </c>
      <c r="C111" s="2268" t="s">
        <v>2023</v>
      </c>
      <c r="D111" s="2269"/>
      <c r="E111" s="2270"/>
      <c r="F111" s="2270"/>
      <c r="G111" s="2270"/>
      <c r="H111" s="2271"/>
      <c r="I111" s="2272"/>
    </row>
    <row r="112" spans="1:9">
      <c r="B112" s="3423" t="s">
        <v>2295</v>
      </c>
      <c r="C112" s="2268" t="s">
        <v>2023</v>
      </c>
      <c r="D112" s="2269"/>
      <c r="E112" s="2270"/>
      <c r="F112" s="2270"/>
      <c r="G112" s="2270"/>
      <c r="H112" s="2271"/>
      <c r="I112" s="2272"/>
    </row>
    <row r="113" spans="2:9">
      <c r="B113" s="3423" t="s">
        <v>2296</v>
      </c>
      <c r="C113" s="2268" t="s">
        <v>2023</v>
      </c>
      <c r="D113" s="2269"/>
      <c r="E113" s="2270"/>
      <c r="F113" s="2270"/>
      <c r="G113" s="2270"/>
      <c r="H113" s="2271"/>
      <c r="I113" s="2272"/>
    </row>
    <row r="114" spans="2:9">
      <c r="B114" s="3423" t="s">
        <v>2297</v>
      </c>
      <c r="C114" s="2268" t="s">
        <v>2023</v>
      </c>
      <c r="D114" s="2269"/>
      <c r="E114" s="2270"/>
      <c r="F114" s="2270"/>
      <c r="G114" s="2270"/>
      <c r="H114" s="2271"/>
      <c r="I114" s="2272"/>
    </row>
    <row r="115" spans="2:9">
      <c r="B115" s="3423" t="s">
        <v>2298</v>
      </c>
      <c r="C115" s="2268" t="s">
        <v>2023</v>
      </c>
      <c r="D115" s="2269"/>
      <c r="E115" s="2270"/>
      <c r="F115" s="2270"/>
      <c r="G115" s="2270"/>
      <c r="H115" s="2271"/>
      <c r="I115" s="2272"/>
    </row>
    <row r="116" spans="2:9">
      <c r="B116" s="2294"/>
      <c r="C116" s="2268"/>
      <c r="D116" s="2284"/>
      <c r="E116" s="2285"/>
      <c r="F116" s="2285"/>
      <c r="G116" s="2286"/>
      <c r="H116" s="2287"/>
      <c r="I116" s="2288"/>
    </row>
    <row r="117" spans="2:9">
      <c r="B117" s="2273" t="s">
        <v>2299</v>
      </c>
      <c r="C117" s="2268"/>
      <c r="D117" s="2284"/>
      <c r="E117" s="2285"/>
      <c r="F117" s="2285"/>
      <c r="G117" s="2286"/>
      <c r="H117" s="2287"/>
      <c r="I117" s="2288"/>
    </row>
    <row r="118" spans="2:9">
      <c r="B118" s="3423" t="s">
        <v>2300</v>
      </c>
      <c r="C118" s="2268" t="s">
        <v>2301</v>
      </c>
      <c r="D118" s="2289"/>
      <c r="E118" s="2290"/>
      <c r="F118" s="2290"/>
      <c r="G118" s="2290"/>
      <c r="H118" s="2287"/>
      <c r="I118" s="2291"/>
    </row>
    <row r="119" spans="2:9">
      <c r="B119" s="3423" t="s">
        <v>2302</v>
      </c>
      <c r="C119" s="2268" t="s">
        <v>2301</v>
      </c>
      <c r="D119" s="2289"/>
      <c r="E119" s="2290"/>
      <c r="F119" s="2290"/>
      <c r="G119" s="2290"/>
      <c r="H119" s="2287"/>
      <c r="I119" s="2291"/>
    </row>
    <row r="120" spans="2:9">
      <c r="B120" s="3423" t="s">
        <v>2303</v>
      </c>
      <c r="C120" s="2268" t="s">
        <v>2301</v>
      </c>
      <c r="D120" s="2289"/>
      <c r="E120" s="2290"/>
      <c r="F120" s="2290"/>
      <c r="G120" s="2290"/>
      <c r="H120" s="2287"/>
      <c r="I120" s="2291"/>
    </row>
    <row r="121" spans="2:9">
      <c r="B121" s="3423" t="s">
        <v>2304</v>
      </c>
      <c r="C121" s="2268" t="s">
        <v>2301</v>
      </c>
      <c r="D121" s="2289"/>
      <c r="E121" s="2290"/>
      <c r="F121" s="2290"/>
      <c r="G121" s="2290"/>
      <c r="H121" s="2287"/>
      <c r="I121" s="2291"/>
    </row>
    <row r="122" spans="2:9">
      <c r="B122" s="3423" t="s">
        <v>2305</v>
      </c>
      <c r="C122" s="2268" t="s">
        <v>2023</v>
      </c>
      <c r="D122" s="2289"/>
      <c r="E122" s="2290"/>
      <c r="F122" s="2290"/>
      <c r="G122" s="2290"/>
      <c r="H122" s="2287"/>
      <c r="I122" s="2291"/>
    </row>
    <row r="123" spans="2:9">
      <c r="B123" s="3423" t="s">
        <v>2306</v>
      </c>
      <c r="C123" s="2268" t="s">
        <v>2023</v>
      </c>
      <c r="D123" s="2289"/>
      <c r="E123" s="2290"/>
      <c r="F123" s="2290"/>
      <c r="G123" s="2290"/>
      <c r="H123" s="2287"/>
      <c r="I123" s="2291"/>
    </row>
    <row r="124" spans="2:9" ht="13.5" thickBot="1">
      <c r="B124" s="2245"/>
      <c r="C124" s="2246"/>
      <c r="D124" s="2295"/>
      <c r="E124" s="2296"/>
      <c r="F124" s="2296"/>
      <c r="G124" s="2297"/>
      <c r="H124" s="2298"/>
      <c r="I124" s="2299"/>
    </row>
  </sheetData>
  <hyperlinks>
    <hyperlink ref="A3" location="Index!A1" display="Index"/>
  </hyperlinks>
  <pageMargins left="0.70866141732283472" right="0.70866141732283472" top="0.4" bottom="0.34" header="0.31496062992125984" footer="0.31496062992125984"/>
  <pageSetup paperSize="9" scale="46" orientation="portrait" r:id="rId1"/>
</worksheet>
</file>

<file path=xl/worksheets/sheet8.xml><?xml version="1.0" encoding="utf-8"?>
<worksheet xmlns="http://schemas.openxmlformats.org/spreadsheetml/2006/main" xmlns:r="http://schemas.openxmlformats.org/officeDocument/2006/relationships">
  <sheetPr codeName="Sheet27">
    <tabColor theme="5" tint="0.59999389629810485"/>
    <pageSetUpPr fitToPage="1"/>
  </sheetPr>
  <dimension ref="A1:AO857"/>
  <sheetViews>
    <sheetView zoomScale="80" zoomScaleNormal="80" zoomScaleSheetLayoutView="70" workbookViewId="0">
      <selection activeCell="A4" sqref="A4"/>
    </sheetView>
  </sheetViews>
  <sheetFormatPr defaultRowHeight="12.75"/>
  <cols>
    <col min="1" max="1" width="8" style="178" customWidth="1"/>
    <col min="2" max="3" width="8" style="183" customWidth="1"/>
    <col min="4" max="7" width="8" style="178" customWidth="1"/>
    <col min="8" max="10" width="8" style="182" customWidth="1"/>
    <col min="11" max="11" width="8" style="178" customWidth="1"/>
    <col min="12" max="12" width="8" style="182" customWidth="1"/>
    <col min="13" max="13" width="9.25" style="178" bestFit="1" customWidth="1"/>
    <col min="14" max="14" width="2.25" style="178" customWidth="1"/>
    <col min="15" max="15" width="11" style="178" customWidth="1"/>
    <col min="16" max="16" width="2.25" style="178" customWidth="1"/>
    <col min="17" max="17" width="10.875" style="178" bestFit="1" customWidth="1"/>
    <col min="18" max="18" width="11.875" style="181" customWidth="1"/>
    <col min="19" max="19" width="11.875" style="179" customWidth="1"/>
    <col min="20" max="20" width="8" style="180" customWidth="1"/>
    <col min="21" max="21" width="12.375" style="180" customWidth="1"/>
    <col min="22" max="22" width="12.375" style="179" customWidth="1"/>
    <col min="23" max="16384" width="9" style="178"/>
  </cols>
  <sheetData>
    <row r="1" spans="1:25" s="440" customFormat="1" ht="26.25">
      <c r="A1" s="109" t="s">
        <v>0</v>
      </c>
      <c r="B1" s="448"/>
      <c r="C1" s="448"/>
      <c r="D1" s="449"/>
      <c r="R1" s="447"/>
      <c r="S1" s="446"/>
      <c r="T1" s="446"/>
      <c r="U1" s="446"/>
      <c r="V1" s="446"/>
    </row>
    <row r="2" spans="1:25" s="440" customFormat="1" ht="24.75">
      <c r="A2" s="108" t="s">
        <v>251</v>
      </c>
      <c r="B2" s="448"/>
      <c r="C2" s="448"/>
      <c r="D2" s="448"/>
      <c r="R2" s="447"/>
      <c r="S2" s="446"/>
      <c r="T2" s="446"/>
      <c r="U2" s="446"/>
      <c r="V2" s="446"/>
    </row>
    <row r="3" spans="1:25" s="440" customFormat="1" ht="25.5" thickBot="1">
      <c r="A3" s="107" t="s">
        <v>250</v>
      </c>
      <c r="B3" s="445"/>
      <c r="C3" s="445"/>
      <c r="D3" s="445"/>
      <c r="E3" s="444"/>
      <c r="F3" s="444"/>
      <c r="G3" s="444"/>
      <c r="H3" s="444"/>
      <c r="I3" s="444"/>
      <c r="J3" s="444"/>
      <c r="K3" s="444"/>
      <c r="L3" s="444"/>
      <c r="M3" s="444"/>
      <c r="N3" s="444"/>
      <c r="O3" s="444"/>
      <c r="P3" s="444"/>
      <c r="Q3" s="444"/>
      <c r="R3" s="443"/>
      <c r="S3" s="442"/>
      <c r="T3" s="442"/>
      <c r="U3" s="442"/>
      <c r="V3" s="442"/>
      <c r="W3" s="441"/>
    </row>
    <row r="5" spans="1:25" s="434" customFormat="1" ht="24.75">
      <c r="A5" s="439">
        <v>1.5</v>
      </c>
      <c r="B5" s="438" t="s">
        <v>643</v>
      </c>
      <c r="C5" s="438"/>
      <c r="H5" s="437"/>
      <c r="I5" s="437"/>
      <c r="J5" s="437"/>
      <c r="L5" s="437"/>
      <c r="Q5" s="384"/>
      <c r="R5" s="436"/>
      <c r="S5" s="433"/>
      <c r="T5" s="435"/>
      <c r="U5" s="435"/>
      <c r="V5" s="433"/>
    </row>
    <row r="6" spans="1:25" ht="24.75">
      <c r="O6" s="434"/>
      <c r="P6" s="434"/>
      <c r="Q6" s="434"/>
      <c r="R6" s="433"/>
      <c r="S6" s="433"/>
    </row>
    <row r="7" spans="1:25" ht="13.5" thickBot="1">
      <c r="Q7" s="384"/>
      <c r="S7" s="432"/>
      <c r="T7" s="431"/>
    </row>
    <row r="8" spans="1:25" ht="22.5">
      <c r="B8" s="430"/>
      <c r="C8" s="429"/>
      <c r="D8" s="334"/>
      <c r="E8" s="334"/>
      <c r="F8" s="334"/>
      <c r="G8" s="334"/>
      <c r="H8" s="333"/>
      <c r="I8" s="333"/>
      <c r="J8" s="333"/>
      <c r="K8" s="334"/>
      <c r="L8" s="333"/>
      <c r="M8" s="334"/>
      <c r="N8" s="334"/>
      <c r="O8" s="325" t="s">
        <v>642</v>
      </c>
      <c r="P8" s="334"/>
      <c r="Q8" s="334"/>
      <c r="R8" s="428"/>
      <c r="S8" s="427"/>
      <c r="T8" s="426"/>
      <c r="U8" s="426"/>
      <c r="V8" s="425"/>
      <c r="W8" s="245"/>
    </row>
    <row r="9" spans="1:25">
      <c r="B9" s="261"/>
      <c r="C9" s="248"/>
      <c r="D9" s="245"/>
      <c r="E9" s="245"/>
      <c r="F9" s="245"/>
      <c r="G9" s="245"/>
      <c r="H9" s="246"/>
      <c r="I9" s="246"/>
      <c r="J9" s="246"/>
      <c r="K9" s="245"/>
      <c r="L9" s="246"/>
      <c r="M9" s="245"/>
      <c r="N9" s="245"/>
      <c r="O9" s="245"/>
      <c r="P9" s="245"/>
      <c r="Q9" s="245"/>
      <c r="R9" s="3645" t="s">
        <v>571</v>
      </c>
      <c r="S9" s="3646"/>
      <c r="U9" s="3643" t="s">
        <v>641</v>
      </c>
      <c r="V9" s="3644"/>
      <c r="W9" s="424"/>
    </row>
    <row r="10" spans="1:25" ht="15">
      <c r="B10" s="261"/>
      <c r="C10" s="248"/>
      <c r="D10" s="273"/>
      <c r="E10" s="273" t="s">
        <v>640</v>
      </c>
      <c r="F10" s="245"/>
      <c r="G10" s="245"/>
      <c r="H10" s="246"/>
      <c r="I10" s="246"/>
      <c r="J10" s="246"/>
      <c r="K10" s="245"/>
      <c r="L10" s="246"/>
      <c r="M10" s="245"/>
      <c r="N10" s="245"/>
      <c r="O10" s="245"/>
      <c r="P10" s="245"/>
      <c r="Q10" s="245"/>
      <c r="R10" s="420"/>
      <c r="S10" s="423" t="s">
        <v>20</v>
      </c>
      <c r="T10" s="422"/>
      <c r="U10" s="422"/>
      <c r="V10" s="421" t="s">
        <v>20</v>
      </c>
      <c r="W10" s="229"/>
    </row>
    <row r="11" spans="1:25">
      <c r="B11" s="261"/>
      <c r="C11" s="248"/>
      <c r="D11" s="245"/>
      <c r="E11" s="245"/>
      <c r="F11" s="245"/>
      <c r="G11" s="245"/>
      <c r="H11" s="246"/>
      <c r="I11" s="246"/>
      <c r="J11" s="246"/>
      <c r="K11" s="245"/>
      <c r="L11" s="246"/>
      <c r="M11" s="245"/>
      <c r="N11" s="245"/>
      <c r="O11" s="245"/>
      <c r="P11" s="245"/>
      <c r="Q11" s="245"/>
      <c r="R11" s="420"/>
      <c r="S11" s="419"/>
      <c r="V11" s="238"/>
      <c r="W11" s="229"/>
    </row>
    <row r="12" spans="1:25">
      <c r="B12" s="261"/>
      <c r="C12" s="248"/>
      <c r="D12" s="406" t="s">
        <v>639</v>
      </c>
      <c r="E12" s="245"/>
      <c r="F12" s="245"/>
      <c r="G12" s="245"/>
      <c r="H12" s="246"/>
      <c r="I12" s="246"/>
      <c r="J12" s="246"/>
      <c r="K12" s="245"/>
      <c r="L12" s="246"/>
      <c r="M12" s="255"/>
      <c r="N12" s="255"/>
      <c r="O12" s="255"/>
      <c r="P12" s="255"/>
      <c r="Q12" s="255"/>
      <c r="R12" s="253"/>
      <c r="S12" s="264"/>
      <c r="T12" s="240"/>
      <c r="U12" s="240"/>
      <c r="V12" s="399"/>
      <c r="W12" s="229"/>
    </row>
    <row r="13" spans="1:25">
      <c r="B13" s="261"/>
      <c r="C13" s="248"/>
      <c r="D13" s="245"/>
      <c r="E13" s="245"/>
      <c r="F13" s="245"/>
      <c r="G13" s="245"/>
      <c r="H13" s="246"/>
      <c r="I13" s="246"/>
      <c r="J13" s="246"/>
      <c r="K13" s="245"/>
      <c r="L13" s="246"/>
      <c r="M13" s="255"/>
      <c r="N13" s="255"/>
      <c r="O13" s="255"/>
      <c r="P13" s="255"/>
      <c r="Q13" s="255"/>
      <c r="R13" s="253"/>
      <c r="S13" s="240"/>
      <c r="T13" s="240"/>
      <c r="U13" s="240"/>
      <c r="V13" s="399"/>
      <c r="W13" s="229"/>
      <c r="X13" s="379"/>
      <c r="Y13" s="379"/>
    </row>
    <row r="14" spans="1:25">
      <c r="B14" s="261"/>
      <c r="C14" s="248"/>
      <c r="D14" s="229" t="s">
        <v>598</v>
      </c>
      <c r="E14" s="245"/>
      <c r="F14" s="245"/>
      <c r="G14" s="245"/>
      <c r="H14" s="246"/>
      <c r="I14" s="246"/>
      <c r="J14" s="246"/>
      <c r="K14" s="245"/>
      <c r="L14" s="246"/>
      <c r="M14" s="255"/>
      <c r="N14" s="255"/>
      <c r="O14" s="255"/>
      <c r="P14" s="255"/>
      <c r="Q14" s="255"/>
      <c r="R14" s="253"/>
      <c r="S14" s="418"/>
      <c r="T14" s="240"/>
      <c r="U14" s="397"/>
      <c r="V14" s="402">
        <f>S14</f>
        <v>0</v>
      </c>
      <c r="W14" s="229"/>
      <c r="X14" s="379"/>
      <c r="Y14" s="379"/>
    </row>
    <row r="15" spans="1:25">
      <c r="B15" s="261"/>
      <c r="C15" s="248"/>
      <c r="D15" s="229"/>
      <c r="E15" s="245"/>
      <c r="F15" s="245"/>
      <c r="G15" s="245"/>
      <c r="H15" s="246"/>
      <c r="I15" s="246"/>
      <c r="J15" s="246"/>
      <c r="K15" s="245"/>
      <c r="L15" s="246"/>
      <c r="M15" s="255"/>
      <c r="N15" s="255"/>
      <c r="O15" s="255"/>
      <c r="P15" s="255"/>
      <c r="Q15" s="255"/>
      <c r="R15" s="253"/>
      <c r="S15" s="253"/>
      <c r="T15" s="240"/>
      <c r="U15" s="397"/>
      <c r="V15" s="407"/>
      <c r="W15" s="229"/>
      <c r="X15" s="379"/>
      <c r="Y15" s="379"/>
    </row>
    <row r="16" spans="1:25">
      <c r="B16" s="261"/>
      <c r="C16" s="248"/>
      <c r="D16" s="229" t="s">
        <v>179</v>
      </c>
      <c r="E16" s="245"/>
      <c r="F16" s="245"/>
      <c r="G16" s="245"/>
      <c r="H16" s="246"/>
      <c r="I16" s="246"/>
      <c r="J16" s="246"/>
      <c r="K16" s="245"/>
      <c r="L16" s="246"/>
      <c r="M16" s="255"/>
      <c r="N16" s="255"/>
      <c r="O16" s="255"/>
      <c r="P16" s="255"/>
      <c r="Q16" s="255"/>
      <c r="R16" s="264"/>
      <c r="S16" s="240"/>
      <c r="T16" s="240"/>
      <c r="U16" s="240"/>
      <c r="V16" s="396"/>
      <c r="W16" s="229"/>
      <c r="X16" s="379"/>
      <c r="Y16" s="379"/>
    </row>
    <row r="17" spans="2:25">
      <c r="B17" s="261"/>
      <c r="C17" s="248"/>
      <c r="D17" s="245"/>
      <c r="E17" s="245"/>
      <c r="F17" s="229" t="s">
        <v>638</v>
      </c>
      <c r="G17" s="245"/>
      <c r="H17" s="246"/>
      <c r="I17" s="246"/>
      <c r="J17" s="246"/>
      <c r="K17" s="245"/>
      <c r="L17" s="246"/>
      <c r="M17" s="255"/>
      <c r="N17" s="255"/>
      <c r="O17" s="255"/>
      <c r="P17" s="255"/>
      <c r="Q17" s="255"/>
      <c r="R17" s="401"/>
      <c r="S17" s="240"/>
      <c r="T17" s="240"/>
      <c r="U17" s="257">
        <f>R17</f>
        <v>0</v>
      </c>
      <c r="V17" s="396"/>
      <c r="W17" s="229"/>
      <c r="X17" s="379"/>
      <c r="Y17" s="379"/>
    </row>
    <row r="18" spans="2:25">
      <c r="B18" s="261"/>
      <c r="C18" s="248"/>
      <c r="D18" s="245"/>
      <c r="E18" s="245"/>
      <c r="F18" s="229" t="s">
        <v>637</v>
      </c>
      <c r="G18" s="245"/>
      <c r="H18" s="246"/>
      <c r="I18" s="246"/>
      <c r="J18" s="246"/>
      <c r="K18" s="245"/>
      <c r="L18" s="246"/>
      <c r="M18" s="255"/>
      <c r="N18" s="255"/>
      <c r="O18" s="255"/>
      <c r="P18" s="255"/>
      <c r="Q18" s="255"/>
      <c r="R18" s="401"/>
      <c r="S18" s="240"/>
      <c r="T18" s="240"/>
      <c r="U18" s="415">
        <f>R18</f>
        <v>0</v>
      </c>
      <c r="V18" s="396"/>
      <c r="W18" s="229"/>
      <c r="X18" s="379"/>
      <c r="Y18" s="379"/>
    </row>
    <row r="19" spans="2:25">
      <c r="B19" s="261"/>
      <c r="C19" s="248"/>
      <c r="D19" s="245"/>
      <c r="E19" s="245"/>
      <c r="F19" s="229" t="s">
        <v>636</v>
      </c>
      <c r="G19" s="245"/>
      <c r="H19" s="246"/>
      <c r="I19" s="246"/>
      <c r="J19" s="246"/>
      <c r="K19" s="245"/>
      <c r="L19" s="246"/>
      <c r="M19" s="255"/>
      <c r="N19" s="255"/>
      <c r="O19" s="255"/>
      <c r="P19" s="255"/>
      <c r="Q19" s="255"/>
      <c r="R19" s="401"/>
      <c r="S19" s="240"/>
      <c r="T19" s="240"/>
      <c r="U19" s="415">
        <v>0</v>
      </c>
      <c r="V19" s="417" t="s">
        <v>567</v>
      </c>
      <c r="W19" s="229"/>
      <c r="X19" s="379"/>
      <c r="Y19" s="379"/>
    </row>
    <row r="20" spans="2:25">
      <c r="B20" s="261"/>
      <c r="C20" s="248"/>
      <c r="D20" s="245"/>
      <c r="E20" s="229" t="s">
        <v>635</v>
      </c>
      <c r="F20" s="245"/>
      <c r="G20" s="245"/>
      <c r="H20" s="246"/>
      <c r="I20" s="246"/>
      <c r="J20" s="246"/>
      <c r="K20" s="245"/>
      <c r="L20" s="246"/>
      <c r="M20" s="255"/>
      <c r="N20" s="255"/>
      <c r="O20" s="255"/>
      <c r="P20" s="255"/>
      <c r="Q20" s="255"/>
      <c r="R20" s="253"/>
      <c r="S20" s="405">
        <f>SUM(R17:R19)</f>
        <v>0</v>
      </c>
      <c r="T20" s="240"/>
      <c r="U20" s="397"/>
      <c r="V20" s="416">
        <f>+U17+U18+U19</f>
        <v>0</v>
      </c>
      <c r="W20" s="229"/>
      <c r="X20" s="379"/>
      <c r="Y20" s="379"/>
    </row>
    <row r="21" spans="2:25">
      <c r="B21" s="261"/>
      <c r="C21" s="248"/>
      <c r="D21" s="245"/>
      <c r="E21" s="229" t="s">
        <v>634</v>
      </c>
      <c r="F21" s="245"/>
      <c r="G21" s="245"/>
      <c r="H21" s="246"/>
      <c r="I21" s="246"/>
      <c r="J21" s="246"/>
      <c r="K21" s="245"/>
      <c r="L21" s="246"/>
      <c r="M21" s="255"/>
      <c r="N21" s="255"/>
      <c r="O21" s="255"/>
      <c r="P21" s="255"/>
      <c r="Q21" s="255"/>
      <c r="R21" s="253"/>
      <c r="S21" s="257">
        <v>0</v>
      </c>
      <c r="T21" s="240"/>
      <c r="U21" s="397"/>
      <c r="V21" s="416">
        <f>S21</f>
        <v>0</v>
      </c>
      <c r="W21" s="229"/>
      <c r="X21" s="379"/>
      <c r="Y21" s="379"/>
    </row>
    <row r="22" spans="2:25">
      <c r="B22" s="261"/>
      <c r="C22" s="248"/>
      <c r="D22" s="245"/>
      <c r="E22" s="229"/>
      <c r="F22" s="229" t="s">
        <v>633</v>
      </c>
      <c r="G22" s="245"/>
      <c r="H22" s="246"/>
      <c r="I22" s="246"/>
      <c r="J22" s="246"/>
      <c r="K22" s="245"/>
      <c r="L22" s="246"/>
      <c r="M22" s="255"/>
      <c r="N22" s="255"/>
      <c r="O22" s="255"/>
      <c r="P22" s="255"/>
      <c r="Q22" s="255"/>
      <c r="R22" s="401"/>
      <c r="S22" s="240"/>
      <c r="T22" s="240"/>
      <c r="U22" s="415">
        <v>0</v>
      </c>
      <c r="V22" s="414" t="s">
        <v>563</v>
      </c>
      <c r="W22" s="229"/>
      <c r="X22" s="379"/>
      <c r="Y22" s="379"/>
    </row>
    <row r="23" spans="2:25">
      <c r="B23" s="261"/>
      <c r="C23" s="248"/>
      <c r="D23" s="245"/>
      <c r="E23" s="229"/>
      <c r="F23" s="229" t="s">
        <v>632</v>
      </c>
      <c r="G23" s="245"/>
      <c r="H23" s="246"/>
      <c r="I23" s="246"/>
      <c r="J23" s="246"/>
      <c r="K23" s="245"/>
      <c r="L23" s="246"/>
      <c r="M23" s="255"/>
      <c r="N23" s="255"/>
      <c r="O23" s="255"/>
      <c r="P23" s="255"/>
      <c r="Q23" s="255"/>
      <c r="R23" s="401"/>
      <c r="S23" s="240"/>
      <c r="T23" s="240"/>
      <c r="U23" s="392">
        <v>0</v>
      </c>
      <c r="V23" s="414" t="s">
        <v>543</v>
      </c>
      <c r="W23" s="229"/>
      <c r="X23" s="379"/>
      <c r="Y23" s="379"/>
    </row>
    <row r="24" spans="2:25">
      <c r="B24" s="261"/>
      <c r="C24" s="248"/>
      <c r="D24" s="245"/>
      <c r="E24" s="229" t="s">
        <v>631</v>
      </c>
      <c r="G24" s="245"/>
      <c r="H24" s="246"/>
      <c r="I24" s="246"/>
      <c r="J24" s="246"/>
      <c r="K24" s="245"/>
      <c r="L24" s="246"/>
      <c r="M24" s="255"/>
      <c r="N24" s="255"/>
      <c r="O24" s="255"/>
      <c r="P24" s="255"/>
      <c r="Q24" s="255"/>
      <c r="R24" s="253"/>
      <c r="S24" s="405">
        <f>R22+R23</f>
        <v>0</v>
      </c>
      <c r="T24" s="240"/>
      <c r="U24" s="413"/>
      <c r="V24" s="391">
        <f>U22+U23</f>
        <v>0</v>
      </c>
      <c r="W24" s="288"/>
      <c r="X24" s="379"/>
      <c r="Y24" s="379"/>
    </row>
    <row r="25" spans="2:25">
      <c r="B25" s="261"/>
      <c r="C25" s="248"/>
      <c r="D25" s="245"/>
      <c r="E25" s="229" t="s">
        <v>630</v>
      </c>
      <c r="F25" s="245"/>
      <c r="G25" s="245"/>
      <c r="H25" s="246"/>
      <c r="I25" s="246"/>
      <c r="J25" s="246"/>
      <c r="K25" s="245"/>
      <c r="L25" s="246"/>
      <c r="M25" s="255"/>
      <c r="N25" s="255"/>
      <c r="O25" s="255"/>
      <c r="P25" s="255"/>
      <c r="Q25" s="255"/>
      <c r="R25" s="253"/>
      <c r="S25" s="257">
        <v>0</v>
      </c>
      <c r="T25" s="240"/>
      <c r="U25" s="397"/>
      <c r="V25" s="391">
        <f>S25</f>
        <v>0</v>
      </c>
      <c r="W25" s="229"/>
      <c r="X25" s="379"/>
      <c r="Y25" s="379"/>
    </row>
    <row r="26" spans="2:25">
      <c r="B26" s="261"/>
      <c r="C26" s="248"/>
      <c r="D26" s="245"/>
      <c r="E26" s="245"/>
      <c r="F26" s="229" t="s">
        <v>621</v>
      </c>
      <c r="G26" s="245"/>
      <c r="H26" s="246"/>
      <c r="I26" s="246"/>
      <c r="J26" s="246"/>
      <c r="K26" s="245"/>
      <c r="L26" s="246"/>
      <c r="M26" s="255"/>
      <c r="N26" s="255"/>
      <c r="O26" s="255"/>
      <c r="P26" s="255"/>
      <c r="Q26" s="255"/>
      <c r="R26" s="401"/>
      <c r="S26" s="264"/>
      <c r="T26" s="240"/>
      <c r="U26" s="397"/>
      <c r="V26" s="396"/>
      <c r="W26" s="229"/>
      <c r="X26" s="379"/>
      <c r="Y26" s="379"/>
    </row>
    <row r="27" spans="2:25">
      <c r="B27" s="261"/>
      <c r="C27" s="248"/>
      <c r="D27" s="245"/>
      <c r="E27" s="245"/>
      <c r="F27" s="229" t="s">
        <v>620</v>
      </c>
      <c r="G27" s="245"/>
      <c r="H27" s="246"/>
      <c r="I27" s="246"/>
      <c r="J27" s="246"/>
      <c r="K27" s="245"/>
      <c r="L27" s="246"/>
      <c r="M27" s="255"/>
      <c r="N27" s="255"/>
      <c r="O27" s="255"/>
      <c r="P27" s="255"/>
      <c r="Q27" s="255"/>
      <c r="R27" s="257">
        <v>0</v>
      </c>
      <c r="S27" s="264"/>
      <c r="T27" s="240"/>
      <c r="U27" s="397"/>
      <c r="V27" s="396"/>
      <c r="W27" s="229"/>
      <c r="X27" s="379"/>
      <c r="Y27" s="379"/>
    </row>
    <row r="28" spans="2:25">
      <c r="B28" s="261"/>
      <c r="C28" s="248"/>
      <c r="D28" s="245"/>
      <c r="E28" s="229" t="s">
        <v>606</v>
      </c>
      <c r="F28" s="245"/>
      <c r="G28" s="245"/>
      <c r="H28" s="246"/>
      <c r="I28" s="246"/>
      <c r="J28" s="246"/>
      <c r="K28" s="245"/>
      <c r="L28" s="246"/>
      <c r="M28" s="255"/>
      <c r="N28" s="255"/>
      <c r="O28" s="255"/>
      <c r="P28" s="255"/>
      <c r="Q28" s="255"/>
      <c r="R28" s="253"/>
      <c r="S28" s="405">
        <f>R26+R27</f>
        <v>0</v>
      </c>
      <c r="T28" s="240"/>
      <c r="U28" s="397"/>
      <c r="V28" s="257">
        <f>-'1.5 Net Debt 1'!R285</f>
        <v>0</v>
      </c>
      <c r="W28" s="404" t="s">
        <v>527</v>
      </c>
      <c r="X28" s="379"/>
      <c r="Y28" s="379"/>
    </row>
    <row r="29" spans="2:25">
      <c r="B29" s="261"/>
      <c r="C29" s="248"/>
      <c r="D29" s="229" t="s">
        <v>629</v>
      </c>
      <c r="E29" s="245"/>
      <c r="F29" s="245"/>
      <c r="G29" s="245"/>
      <c r="H29" s="246"/>
      <c r="I29" s="246"/>
      <c r="J29" s="246"/>
      <c r="K29" s="245"/>
      <c r="L29" s="246"/>
      <c r="M29" s="255"/>
      <c r="N29" s="255"/>
      <c r="O29" s="255"/>
      <c r="P29" s="255"/>
      <c r="Q29" s="255"/>
      <c r="R29" s="253"/>
      <c r="S29" s="403">
        <f>SUM(S20:S28)</f>
        <v>0</v>
      </c>
      <c r="T29" s="240"/>
      <c r="U29" s="397"/>
      <c r="V29" s="402">
        <f>SUM(V20:V28)</f>
        <v>0</v>
      </c>
      <c r="W29" s="229"/>
      <c r="X29" s="379"/>
      <c r="Y29" s="379"/>
    </row>
    <row r="30" spans="2:25">
      <c r="B30" s="261"/>
      <c r="C30" s="248"/>
      <c r="D30" s="245"/>
      <c r="E30" s="245"/>
      <c r="F30" s="245"/>
      <c r="G30" s="245"/>
      <c r="H30" s="246"/>
      <c r="I30" s="246"/>
      <c r="J30" s="246"/>
      <c r="K30" s="245"/>
      <c r="L30" s="246"/>
      <c r="M30" s="255"/>
      <c r="N30" s="255"/>
      <c r="O30" s="255"/>
      <c r="P30" s="255"/>
      <c r="Q30" s="255"/>
      <c r="R30" s="253"/>
      <c r="S30" s="409"/>
      <c r="T30" s="240"/>
      <c r="U30" s="397"/>
      <c r="V30" s="408"/>
      <c r="W30" s="229"/>
      <c r="X30" s="379"/>
      <c r="Y30" s="379"/>
    </row>
    <row r="31" spans="2:25">
      <c r="B31" s="261"/>
      <c r="C31" s="248"/>
      <c r="D31" s="229" t="s">
        <v>603</v>
      </c>
      <c r="E31" s="245"/>
      <c r="F31" s="245"/>
      <c r="G31" s="245"/>
      <c r="H31" s="246"/>
      <c r="I31" s="246"/>
      <c r="J31" s="246"/>
      <c r="K31" s="245"/>
      <c r="L31" s="246"/>
      <c r="M31" s="255"/>
      <c r="N31" s="255"/>
      <c r="O31" s="255"/>
      <c r="P31" s="255"/>
      <c r="Q31" s="255"/>
      <c r="R31" s="253"/>
      <c r="S31" s="253"/>
      <c r="T31" s="240"/>
      <c r="U31" s="397"/>
      <c r="V31" s="407"/>
      <c r="W31" s="229"/>
      <c r="X31" s="379"/>
      <c r="Y31" s="379"/>
    </row>
    <row r="32" spans="2:25">
      <c r="B32" s="261"/>
      <c r="C32" s="248"/>
      <c r="D32" s="245"/>
      <c r="E32" s="229" t="s">
        <v>521</v>
      </c>
      <c r="F32" s="245"/>
      <c r="G32" s="245"/>
      <c r="H32" s="246"/>
      <c r="I32" s="246"/>
      <c r="J32" s="246"/>
      <c r="K32" s="245"/>
      <c r="L32" s="246"/>
      <c r="M32" s="255"/>
      <c r="N32" s="255"/>
      <c r="O32" s="255"/>
      <c r="P32" s="255"/>
      <c r="Q32" s="255"/>
      <c r="R32" s="253"/>
      <c r="S32" s="401"/>
      <c r="T32" s="240"/>
      <c r="U32" s="397"/>
      <c r="V32" s="396"/>
      <c r="W32" s="229"/>
      <c r="X32" s="379"/>
      <c r="Y32" s="379"/>
    </row>
    <row r="33" spans="2:25">
      <c r="B33" s="261"/>
      <c r="C33" s="248"/>
      <c r="D33" s="245"/>
      <c r="E33" s="229" t="s">
        <v>602</v>
      </c>
      <c r="F33" s="245"/>
      <c r="G33" s="245"/>
      <c r="H33" s="246"/>
      <c r="I33" s="246"/>
      <c r="J33" s="246"/>
      <c r="K33" s="245"/>
      <c r="L33" s="246"/>
      <c r="M33" s="255"/>
      <c r="N33" s="255"/>
      <c r="O33" s="255"/>
      <c r="P33" s="255"/>
      <c r="Q33" s="255"/>
      <c r="R33" s="253"/>
      <c r="S33" s="401"/>
      <c r="T33" s="240"/>
      <c r="U33" s="397"/>
      <c r="V33" s="396"/>
      <c r="W33" s="229"/>
      <c r="X33" s="379"/>
      <c r="Y33" s="379"/>
    </row>
    <row r="34" spans="2:25">
      <c r="B34" s="261"/>
      <c r="C34" s="248"/>
      <c r="D34" s="245"/>
      <c r="E34" s="229" t="s">
        <v>601</v>
      </c>
      <c r="F34" s="245"/>
      <c r="G34" s="245"/>
      <c r="H34" s="246"/>
      <c r="I34" s="246"/>
      <c r="J34" s="246"/>
      <c r="K34" s="245"/>
      <c r="L34" s="246"/>
      <c r="M34" s="255"/>
      <c r="N34" s="255"/>
      <c r="O34" s="255"/>
      <c r="P34" s="255"/>
      <c r="Q34" s="255"/>
      <c r="R34" s="253"/>
      <c r="S34" s="401"/>
      <c r="T34" s="240"/>
      <c r="U34" s="397"/>
      <c r="V34" s="396"/>
      <c r="W34" s="229"/>
      <c r="X34" s="379"/>
      <c r="Y34" s="379"/>
    </row>
    <row r="35" spans="2:25">
      <c r="B35" s="261"/>
      <c r="C35" s="248"/>
      <c r="D35" s="245"/>
      <c r="E35" s="288" t="s">
        <v>617</v>
      </c>
      <c r="F35" s="245"/>
      <c r="G35" s="245"/>
      <c r="H35" s="246"/>
      <c r="I35" s="246"/>
      <c r="J35" s="246"/>
      <c r="K35" s="245"/>
      <c r="L35" s="246"/>
      <c r="M35" s="255"/>
      <c r="N35" s="255"/>
      <c r="O35" s="255"/>
      <c r="P35" s="255"/>
      <c r="Q35" s="255"/>
      <c r="R35" s="253"/>
      <c r="S35" s="401"/>
      <c r="T35" s="240"/>
      <c r="U35" s="397"/>
      <c r="V35" s="396"/>
      <c r="W35" s="229"/>
      <c r="X35" s="379"/>
      <c r="Y35" s="379"/>
    </row>
    <row r="36" spans="2:25">
      <c r="B36" s="261"/>
      <c r="C36" s="248"/>
      <c r="D36" s="245"/>
      <c r="E36" s="288" t="s">
        <v>600</v>
      </c>
      <c r="F36" s="245"/>
      <c r="G36" s="245"/>
      <c r="H36" s="246"/>
      <c r="I36" s="246"/>
      <c r="J36" s="246"/>
      <c r="K36" s="245"/>
      <c r="L36" s="246"/>
      <c r="M36" s="255"/>
      <c r="N36" s="255"/>
      <c r="O36" s="255"/>
      <c r="P36" s="255"/>
      <c r="Q36" s="255"/>
      <c r="R36" s="253"/>
      <c r="S36" s="401"/>
      <c r="T36" s="240"/>
      <c r="U36" s="397"/>
      <c r="V36" s="396"/>
      <c r="W36" s="229"/>
      <c r="X36" s="379"/>
      <c r="Y36" s="379"/>
    </row>
    <row r="37" spans="2:25">
      <c r="B37" s="261"/>
      <c r="C37" s="248"/>
      <c r="D37" s="229" t="s">
        <v>592</v>
      </c>
      <c r="E37" s="245"/>
      <c r="F37" s="245"/>
      <c r="G37" s="245"/>
      <c r="H37" s="246"/>
      <c r="I37" s="246"/>
      <c r="J37" s="246"/>
      <c r="K37" s="245"/>
      <c r="L37" s="246"/>
      <c r="M37" s="255"/>
      <c r="N37" s="255"/>
      <c r="O37" s="255"/>
      <c r="P37" s="255"/>
      <c r="Q37" s="255"/>
      <c r="R37" s="253"/>
      <c r="S37" s="400">
        <f>SUM(S32:S36)</f>
        <v>0</v>
      </c>
      <c r="T37" s="240"/>
      <c r="U37" s="397"/>
      <c r="V37" s="396"/>
      <c r="W37" s="229"/>
      <c r="X37" s="379"/>
      <c r="Y37" s="379"/>
    </row>
    <row r="38" spans="2:25">
      <c r="B38" s="261"/>
      <c r="C38" s="248"/>
      <c r="D38" s="245"/>
      <c r="E38" s="245"/>
      <c r="F38" s="245"/>
      <c r="G38" s="245"/>
      <c r="H38" s="246"/>
      <c r="I38" s="246"/>
      <c r="J38" s="246"/>
      <c r="K38" s="245"/>
      <c r="L38" s="246"/>
      <c r="M38" s="255"/>
      <c r="N38" s="255"/>
      <c r="O38" s="255"/>
      <c r="P38" s="255"/>
      <c r="Q38" s="255"/>
      <c r="R38" s="253"/>
      <c r="S38" s="264"/>
      <c r="T38" s="240"/>
      <c r="U38" s="397"/>
      <c r="V38" s="396"/>
      <c r="W38" s="229"/>
      <c r="X38" s="379"/>
      <c r="Y38" s="379"/>
    </row>
    <row r="39" spans="2:25">
      <c r="B39" s="261"/>
      <c r="C39" s="248"/>
      <c r="D39" s="245"/>
      <c r="E39" s="245"/>
      <c r="F39" s="245"/>
      <c r="G39" s="245"/>
      <c r="H39" s="246"/>
      <c r="I39" s="246"/>
      <c r="J39" s="246"/>
      <c r="K39" s="245"/>
      <c r="L39" s="246"/>
      <c r="M39" s="255"/>
      <c r="N39" s="255"/>
      <c r="O39" s="255"/>
      <c r="P39" s="255"/>
      <c r="Q39" s="255"/>
      <c r="R39" s="253"/>
      <c r="S39" s="264"/>
      <c r="T39" s="240"/>
      <c r="U39" s="397"/>
      <c r="V39" s="396"/>
      <c r="W39" s="229"/>
      <c r="X39" s="379"/>
      <c r="Y39" s="379"/>
    </row>
    <row r="40" spans="2:25">
      <c r="B40" s="261"/>
      <c r="C40" s="248"/>
      <c r="D40" s="406" t="s">
        <v>628</v>
      </c>
      <c r="E40" s="245"/>
      <c r="F40" s="245"/>
      <c r="G40" s="245"/>
      <c r="H40" s="246"/>
      <c r="I40" s="246"/>
      <c r="J40" s="246"/>
      <c r="K40" s="245"/>
      <c r="L40" s="246"/>
      <c r="M40" s="255"/>
      <c r="N40" s="255"/>
      <c r="O40" s="255"/>
      <c r="P40" s="255"/>
      <c r="Q40" s="255"/>
      <c r="R40" s="253"/>
      <c r="S40" s="264"/>
      <c r="T40" s="240"/>
      <c r="U40" s="397"/>
      <c r="V40" s="396"/>
      <c r="W40" s="229"/>
      <c r="X40" s="379"/>
      <c r="Y40" s="379"/>
    </row>
    <row r="41" spans="2:25">
      <c r="B41" s="261"/>
      <c r="C41" s="248"/>
      <c r="D41" s="229" t="s">
        <v>179</v>
      </c>
      <c r="E41" s="245"/>
      <c r="F41" s="245"/>
      <c r="G41" s="245"/>
      <c r="H41" s="246"/>
      <c r="I41" s="246"/>
      <c r="J41" s="246"/>
      <c r="K41" s="245"/>
      <c r="L41" s="246"/>
      <c r="M41" s="255"/>
      <c r="N41" s="255"/>
      <c r="O41" s="255"/>
      <c r="P41" s="255"/>
      <c r="Q41" s="255"/>
      <c r="R41" s="253"/>
      <c r="S41" s="264"/>
      <c r="T41" s="240"/>
      <c r="U41" s="397"/>
      <c r="V41" s="407"/>
      <c r="W41" s="229"/>
      <c r="X41" s="379"/>
      <c r="Y41" s="379"/>
    </row>
    <row r="42" spans="2:25">
      <c r="B42" s="261"/>
      <c r="C42" s="248"/>
      <c r="D42" s="245"/>
      <c r="E42" s="229" t="s">
        <v>627</v>
      </c>
      <c r="F42" s="245"/>
      <c r="G42" s="245"/>
      <c r="H42" s="246"/>
      <c r="I42" s="246"/>
      <c r="J42" s="246"/>
      <c r="K42" s="245"/>
      <c r="L42" s="246"/>
      <c r="M42" s="255"/>
      <c r="N42" s="255"/>
      <c r="O42" s="255"/>
      <c r="P42" s="255"/>
      <c r="Q42" s="255"/>
      <c r="R42" s="253"/>
      <c r="S42" s="401"/>
      <c r="T42" s="240"/>
      <c r="U42" s="397"/>
      <c r="V42" s="412">
        <f>-'1.5 Net Debt 1'!R153</f>
        <v>0</v>
      </c>
      <c r="W42" s="404" t="s">
        <v>565</v>
      </c>
      <c r="X42" s="379"/>
      <c r="Y42" s="379"/>
    </row>
    <row r="43" spans="2:25">
      <c r="B43" s="261"/>
      <c r="C43" s="248"/>
      <c r="D43" s="245"/>
      <c r="E43" s="229"/>
      <c r="F43" s="229" t="s">
        <v>626</v>
      </c>
      <c r="G43" s="245"/>
      <c r="H43" s="246"/>
      <c r="I43" s="246"/>
      <c r="J43" s="246"/>
      <c r="K43" s="245"/>
      <c r="L43" s="246"/>
      <c r="M43" s="255"/>
      <c r="N43" s="255"/>
      <c r="O43" s="255"/>
      <c r="P43" s="255"/>
      <c r="Q43" s="255"/>
      <c r="R43" s="401"/>
      <c r="S43" s="240"/>
      <c r="T43" s="240"/>
      <c r="U43" s="405">
        <f>-'1.5 Net Debt 1'!R213</f>
        <v>0</v>
      </c>
      <c r="V43" s="404" t="s">
        <v>561</v>
      </c>
      <c r="W43" s="288"/>
      <c r="X43" s="379"/>
      <c r="Y43" s="379"/>
    </row>
    <row r="44" spans="2:25">
      <c r="B44" s="261"/>
      <c r="C44" s="248"/>
      <c r="D44" s="245"/>
      <c r="E44" s="229"/>
      <c r="F44" s="229" t="s">
        <v>625</v>
      </c>
      <c r="G44" s="245"/>
      <c r="H44" s="246"/>
      <c r="I44" s="246"/>
      <c r="J44" s="246"/>
      <c r="K44" s="245"/>
      <c r="L44" s="246"/>
      <c r="M44" s="255"/>
      <c r="N44" s="255"/>
      <c r="O44" s="255"/>
      <c r="P44" s="255"/>
      <c r="Q44" s="255"/>
      <c r="R44" s="401"/>
      <c r="S44" s="240"/>
      <c r="T44" s="240"/>
      <c r="U44" s="405">
        <f>-'1.5 Net Debt 1'!R267</f>
        <v>0</v>
      </c>
      <c r="V44" s="404" t="s">
        <v>540</v>
      </c>
      <c r="W44" s="288"/>
      <c r="X44" s="379"/>
      <c r="Y44" s="379"/>
    </row>
    <row r="45" spans="2:25">
      <c r="B45" s="261"/>
      <c r="C45" s="248"/>
      <c r="D45" s="245"/>
      <c r="E45" s="229" t="s">
        <v>624</v>
      </c>
      <c r="G45" s="245"/>
      <c r="H45" s="246"/>
      <c r="I45" s="246"/>
      <c r="J45" s="246"/>
      <c r="K45" s="245"/>
      <c r="L45" s="246"/>
      <c r="M45" s="255"/>
      <c r="N45" s="255"/>
      <c r="O45" s="255"/>
      <c r="P45" s="255"/>
      <c r="Q45" s="255"/>
      <c r="R45" s="253"/>
      <c r="S45" s="405">
        <f>+R43+R44</f>
        <v>0</v>
      </c>
      <c r="T45" s="240"/>
      <c r="U45" s="397"/>
      <c r="V45" s="391">
        <f>U43+U44</f>
        <v>0</v>
      </c>
      <c r="W45" s="404" t="s">
        <v>623</v>
      </c>
      <c r="X45" s="379"/>
      <c r="Y45" s="379"/>
    </row>
    <row r="46" spans="2:25">
      <c r="B46" s="261"/>
      <c r="C46" s="248"/>
      <c r="D46" s="245"/>
      <c r="E46" s="229" t="s">
        <v>622</v>
      </c>
      <c r="F46" s="245"/>
      <c r="G46" s="245"/>
      <c r="H46" s="246"/>
      <c r="I46" s="246"/>
      <c r="J46" s="246"/>
      <c r="K46" s="245"/>
      <c r="L46" s="246"/>
      <c r="M46" s="255"/>
      <c r="N46" s="255"/>
      <c r="O46" s="255"/>
      <c r="P46" s="255"/>
      <c r="Q46" s="255"/>
      <c r="R46" s="253"/>
      <c r="S46" s="405">
        <v>0</v>
      </c>
      <c r="T46" s="240"/>
      <c r="U46" s="397"/>
      <c r="V46" s="391">
        <f>S46</f>
        <v>0</v>
      </c>
      <c r="W46" s="229"/>
      <c r="X46" s="379"/>
      <c r="Y46" s="379"/>
    </row>
    <row r="47" spans="2:25">
      <c r="B47" s="261"/>
      <c r="C47" s="248"/>
      <c r="D47" s="245"/>
      <c r="E47" s="245"/>
      <c r="F47" s="229" t="s">
        <v>621</v>
      </c>
      <c r="G47" s="245"/>
      <c r="H47" s="246"/>
      <c r="I47" s="246"/>
      <c r="J47" s="246"/>
      <c r="K47" s="245"/>
      <c r="L47" s="246"/>
      <c r="M47" s="255"/>
      <c r="N47" s="255"/>
      <c r="O47" s="255"/>
      <c r="P47" s="255"/>
      <c r="Q47" s="255"/>
      <c r="R47" s="401"/>
      <c r="S47" s="264"/>
      <c r="T47" s="240"/>
      <c r="U47" s="240"/>
      <c r="V47" s="396"/>
      <c r="W47" s="229"/>
      <c r="X47" s="379"/>
      <c r="Y47" s="379"/>
    </row>
    <row r="48" spans="2:25">
      <c r="B48" s="261"/>
      <c r="C48" s="248"/>
      <c r="D48" s="245"/>
      <c r="E48" s="245"/>
      <c r="F48" s="229" t="s">
        <v>620</v>
      </c>
      <c r="G48" s="245"/>
      <c r="H48" s="246"/>
      <c r="I48" s="246"/>
      <c r="J48" s="246"/>
      <c r="K48" s="245"/>
      <c r="L48" s="246"/>
      <c r="M48" s="255"/>
      <c r="N48" s="255"/>
      <c r="O48" s="255"/>
      <c r="P48" s="255"/>
      <c r="Q48" s="255"/>
      <c r="R48" s="405">
        <v>0</v>
      </c>
      <c r="S48" s="264"/>
      <c r="T48" s="240"/>
      <c r="U48" s="291"/>
      <c r="V48" s="396"/>
      <c r="W48" s="229"/>
      <c r="X48" s="379"/>
      <c r="Y48" s="379"/>
    </row>
    <row r="49" spans="2:25">
      <c r="B49" s="261"/>
      <c r="C49" s="248"/>
      <c r="D49" s="245"/>
      <c r="E49" s="229" t="s">
        <v>619</v>
      </c>
      <c r="F49" s="245"/>
      <c r="G49" s="245"/>
      <c r="H49" s="246"/>
      <c r="I49" s="246"/>
      <c r="J49" s="246"/>
      <c r="K49" s="245"/>
      <c r="L49" s="246"/>
      <c r="M49" s="255"/>
      <c r="N49" s="255"/>
      <c r="O49" s="255"/>
      <c r="P49" s="255"/>
      <c r="Q49" s="255"/>
      <c r="R49" s="253"/>
      <c r="S49" s="405">
        <f>R47+R48</f>
        <v>0</v>
      </c>
      <c r="T49" s="240"/>
      <c r="U49" s="397"/>
      <c r="V49" s="391">
        <v>0</v>
      </c>
      <c r="W49" s="404" t="s">
        <v>522</v>
      </c>
      <c r="X49" s="379"/>
      <c r="Y49" s="379"/>
    </row>
    <row r="50" spans="2:25">
      <c r="B50" s="261"/>
      <c r="C50" s="248"/>
      <c r="D50" s="229" t="s">
        <v>618</v>
      </c>
      <c r="E50" s="245"/>
      <c r="F50" s="245"/>
      <c r="G50" s="245"/>
      <c r="H50" s="246"/>
      <c r="I50" s="246"/>
      <c r="J50" s="246"/>
      <c r="K50" s="245"/>
      <c r="L50" s="246"/>
      <c r="M50" s="255"/>
      <c r="N50" s="255"/>
      <c r="O50" s="255"/>
      <c r="P50" s="255"/>
      <c r="Q50" s="255"/>
      <c r="R50" s="253"/>
      <c r="S50" s="400">
        <f>SUM(S42:S49)</f>
        <v>0</v>
      </c>
      <c r="T50" s="240"/>
      <c r="U50" s="397"/>
      <c r="V50" s="410">
        <f>SUM(V42:V49)</f>
        <v>0</v>
      </c>
      <c r="W50" s="229"/>
      <c r="X50" s="379"/>
      <c r="Y50" s="379"/>
    </row>
    <row r="51" spans="2:25">
      <c r="B51" s="261"/>
      <c r="C51" s="248"/>
      <c r="D51" s="245"/>
      <c r="E51" s="245"/>
      <c r="F51" s="245"/>
      <c r="G51" s="245"/>
      <c r="H51" s="246"/>
      <c r="I51" s="246"/>
      <c r="J51" s="246"/>
      <c r="K51" s="245"/>
      <c r="L51" s="246"/>
      <c r="M51" s="255"/>
      <c r="N51" s="255"/>
      <c r="O51" s="255"/>
      <c r="P51" s="255"/>
      <c r="Q51" s="255"/>
      <c r="R51" s="253"/>
      <c r="S51" s="264"/>
      <c r="T51" s="240"/>
      <c r="U51" s="397"/>
      <c r="V51" s="396"/>
      <c r="W51" s="229"/>
      <c r="X51" s="379"/>
      <c r="Y51" s="379"/>
    </row>
    <row r="52" spans="2:25">
      <c r="B52" s="261"/>
      <c r="C52" s="248"/>
      <c r="D52" s="229" t="s">
        <v>603</v>
      </c>
      <c r="E52" s="245"/>
      <c r="F52" s="245"/>
      <c r="G52" s="245"/>
      <c r="H52" s="246"/>
      <c r="I52" s="246"/>
      <c r="J52" s="246"/>
      <c r="K52" s="245"/>
      <c r="L52" s="246"/>
      <c r="M52" s="255"/>
      <c r="N52" s="255"/>
      <c r="O52" s="255"/>
      <c r="P52" s="255"/>
      <c r="Q52" s="255"/>
      <c r="R52" s="253"/>
      <c r="S52" s="253"/>
      <c r="T52" s="240"/>
      <c r="U52" s="397"/>
      <c r="V52" s="407"/>
      <c r="W52" s="229"/>
      <c r="X52" s="379"/>
      <c r="Y52" s="379"/>
    </row>
    <row r="53" spans="2:25">
      <c r="B53" s="261"/>
      <c r="C53" s="248"/>
      <c r="D53" s="245"/>
      <c r="E53" s="229" t="s">
        <v>521</v>
      </c>
      <c r="F53" s="245"/>
      <c r="G53" s="245"/>
      <c r="H53" s="246"/>
      <c r="I53" s="246"/>
      <c r="J53" s="246"/>
      <c r="K53" s="245"/>
      <c r="L53" s="246"/>
      <c r="M53" s="255"/>
      <c r="N53" s="255"/>
      <c r="O53" s="255"/>
      <c r="P53" s="255"/>
      <c r="Q53" s="255"/>
      <c r="R53" s="253"/>
      <c r="S53" s="401"/>
      <c r="T53" s="240"/>
      <c r="U53" s="397"/>
      <c r="V53" s="396"/>
      <c r="W53" s="229"/>
      <c r="X53" s="379"/>
      <c r="Y53" s="379"/>
    </row>
    <row r="54" spans="2:25">
      <c r="B54" s="261"/>
      <c r="C54" s="248"/>
      <c r="D54" s="245"/>
      <c r="E54" s="229" t="s">
        <v>602</v>
      </c>
      <c r="F54" s="245"/>
      <c r="G54" s="245"/>
      <c r="H54" s="246"/>
      <c r="I54" s="246"/>
      <c r="J54" s="246"/>
      <c r="K54" s="245"/>
      <c r="L54" s="246"/>
      <c r="M54" s="255"/>
      <c r="N54" s="255"/>
      <c r="O54" s="255"/>
      <c r="P54" s="255"/>
      <c r="Q54" s="255"/>
      <c r="R54" s="253"/>
      <c r="S54" s="401"/>
      <c r="T54" s="240"/>
      <c r="U54" s="397"/>
      <c r="V54" s="396"/>
      <c r="W54" s="229"/>
      <c r="X54" s="379"/>
      <c r="Y54" s="379"/>
    </row>
    <row r="55" spans="2:25">
      <c r="B55" s="261"/>
      <c r="C55" s="248"/>
      <c r="D55" s="245"/>
      <c r="E55" s="229" t="s">
        <v>601</v>
      </c>
      <c r="F55" s="245"/>
      <c r="G55" s="245"/>
      <c r="H55" s="246"/>
      <c r="I55" s="246"/>
      <c r="J55" s="246"/>
      <c r="K55" s="245"/>
      <c r="L55" s="246"/>
      <c r="M55" s="255"/>
      <c r="N55" s="255"/>
      <c r="O55" s="255"/>
      <c r="P55" s="255"/>
      <c r="Q55" s="255"/>
      <c r="R55" s="253"/>
      <c r="S55" s="401"/>
      <c r="T55" s="240"/>
      <c r="U55" s="397"/>
      <c r="V55" s="396"/>
      <c r="W55" s="229"/>
      <c r="X55" s="379"/>
      <c r="Y55" s="379"/>
    </row>
    <row r="56" spans="2:25">
      <c r="B56" s="261"/>
      <c r="C56" s="248"/>
      <c r="D56" s="245"/>
      <c r="E56" s="288" t="s">
        <v>617</v>
      </c>
      <c r="F56" s="245"/>
      <c r="G56" s="245"/>
      <c r="H56" s="246"/>
      <c r="I56" s="246"/>
      <c r="J56" s="246"/>
      <c r="K56" s="245"/>
      <c r="L56" s="246"/>
      <c r="M56" s="255"/>
      <c r="N56" s="255"/>
      <c r="O56" s="255"/>
      <c r="P56" s="255"/>
      <c r="Q56" s="255"/>
      <c r="R56" s="253"/>
      <c r="S56" s="401"/>
      <c r="T56" s="240"/>
      <c r="U56" s="397"/>
      <c r="V56" s="396"/>
      <c r="W56" s="229"/>
      <c r="X56" s="379"/>
      <c r="Y56" s="379"/>
    </row>
    <row r="57" spans="2:25">
      <c r="B57" s="261"/>
      <c r="C57" s="248"/>
      <c r="D57" s="245"/>
      <c r="E57" s="288" t="s">
        <v>600</v>
      </c>
      <c r="F57" s="245"/>
      <c r="G57" s="245"/>
      <c r="H57" s="246"/>
      <c r="I57" s="246"/>
      <c r="J57" s="246"/>
      <c r="K57" s="245"/>
      <c r="L57" s="246"/>
      <c r="M57" s="255"/>
      <c r="N57" s="255"/>
      <c r="O57" s="255"/>
      <c r="P57" s="255"/>
      <c r="Q57" s="255"/>
      <c r="R57" s="253"/>
      <c r="S57" s="401"/>
      <c r="T57" s="240"/>
      <c r="U57" s="397"/>
      <c r="V57" s="396"/>
      <c r="W57" s="229"/>
      <c r="X57" s="379"/>
      <c r="Y57" s="379"/>
    </row>
    <row r="58" spans="2:25">
      <c r="B58" s="261"/>
      <c r="C58" s="248"/>
      <c r="D58" s="229" t="s">
        <v>585</v>
      </c>
      <c r="E58" s="245"/>
      <c r="F58" s="245"/>
      <c r="G58" s="245"/>
      <c r="H58" s="246"/>
      <c r="I58" s="246"/>
      <c r="J58" s="246"/>
      <c r="K58" s="245"/>
      <c r="L58" s="246"/>
      <c r="M58" s="255"/>
      <c r="N58" s="255"/>
      <c r="O58" s="255"/>
      <c r="P58" s="255"/>
      <c r="Q58" s="255"/>
      <c r="R58" s="253"/>
      <c r="S58" s="400">
        <f>SUM(S53:S57)</f>
        <v>0</v>
      </c>
      <c r="T58" s="240"/>
      <c r="U58" s="397"/>
      <c r="V58" s="396"/>
      <c r="W58" s="229"/>
      <c r="X58" s="379"/>
      <c r="Y58" s="379"/>
    </row>
    <row r="59" spans="2:25">
      <c r="B59" s="261"/>
      <c r="C59" s="248"/>
      <c r="D59" s="245"/>
      <c r="E59" s="245"/>
      <c r="F59" s="245"/>
      <c r="G59" s="245"/>
      <c r="H59" s="246"/>
      <c r="I59" s="246"/>
      <c r="J59" s="246"/>
      <c r="K59" s="245"/>
      <c r="L59" s="246"/>
      <c r="M59" s="255"/>
      <c r="N59" s="255"/>
      <c r="O59" s="255"/>
      <c r="P59" s="255"/>
      <c r="Q59" s="255"/>
      <c r="R59" s="253"/>
      <c r="S59" s="264"/>
      <c r="T59" s="240"/>
      <c r="U59" s="397"/>
      <c r="V59" s="396"/>
      <c r="W59" s="229"/>
      <c r="X59" s="379"/>
      <c r="Y59" s="379"/>
    </row>
    <row r="60" spans="2:25" ht="15">
      <c r="B60" s="261"/>
      <c r="C60" s="248"/>
      <c r="D60" s="273"/>
      <c r="E60" s="273" t="s">
        <v>616</v>
      </c>
      <c r="F60" s="245"/>
      <c r="G60" s="245"/>
      <c r="H60" s="246"/>
      <c r="I60" s="246"/>
      <c r="J60" s="246"/>
      <c r="K60" s="245"/>
      <c r="L60" s="246"/>
      <c r="M60" s="255"/>
      <c r="N60" s="255"/>
      <c r="O60" s="255"/>
      <c r="P60" s="255"/>
      <c r="Q60" s="255"/>
      <c r="R60" s="253"/>
      <c r="S60" s="264"/>
      <c r="T60" s="240"/>
      <c r="U60" s="397"/>
      <c r="V60" s="396"/>
      <c r="W60" s="229"/>
      <c r="X60" s="379"/>
      <c r="Y60" s="379"/>
    </row>
    <row r="61" spans="2:25">
      <c r="B61" s="261"/>
      <c r="C61" s="248"/>
      <c r="D61" s="245"/>
      <c r="E61" s="245"/>
      <c r="F61" s="245"/>
      <c r="G61" s="245"/>
      <c r="H61" s="246"/>
      <c r="I61" s="246"/>
      <c r="J61" s="246"/>
      <c r="K61" s="245"/>
      <c r="L61" s="246"/>
      <c r="M61" s="255"/>
      <c r="N61" s="255"/>
      <c r="O61" s="255"/>
      <c r="P61" s="255"/>
      <c r="Q61" s="255"/>
      <c r="R61" s="253"/>
      <c r="S61" s="264"/>
      <c r="T61" s="240"/>
      <c r="U61" s="397"/>
      <c r="V61" s="396"/>
      <c r="W61" s="229"/>
      <c r="X61" s="379"/>
      <c r="Y61" s="379"/>
    </row>
    <row r="62" spans="2:25">
      <c r="B62" s="261"/>
      <c r="C62" s="248"/>
      <c r="D62" s="406" t="s">
        <v>192</v>
      </c>
      <c r="E62" s="245"/>
      <c r="F62" s="245"/>
      <c r="G62" s="245"/>
      <c r="H62" s="246"/>
      <c r="I62" s="246"/>
      <c r="J62" s="246"/>
      <c r="K62" s="245"/>
      <c r="L62" s="246"/>
      <c r="M62" s="255"/>
      <c r="N62" s="255"/>
      <c r="O62" s="255"/>
      <c r="P62" s="255"/>
      <c r="Q62" s="255"/>
      <c r="R62" s="253"/>
      <c r="S62" s="264"/>
      <c r="T62" s="240"/>
      <c r="U62" s="397"/>
      <c r="V62" s="396"/>
      <c r="W62" s="229"/>
      <c r="X62" s="379"/>
      <c r="Y62" s="379"/>
    </row>
    <row r="63" spans="2:25">
      <c r="B63" s="261"/>
      <c r="C63" s="248"/>
      <c r="D63" s="229"/>
      <c r="E63" s="245"/>
      <c r="F63" s="245"/>
      <c r="G63" s="245"/>
      <c r="H63" s="246"/>
      <c r="I63" s="246"/>
      <c r="J63" s="246"/>
      <c r="K63" s="245"/>
      <c r="L63" s="246"/>
      <c r="M63" s="255"/>
      <c r="N63" s="255"/>
      <c r="O63" s="255"/>
      <c r="P63" s="255"/>
      <c r="Q63" s="255"/>
      <c r="R63" s="253"/>
      <c r="S63" s="240"/>
      <c r="T63" s="240"/>
      <c r="U63" s="397"/>
      <c r="V63" s="396"/>
      <c r="W63" s="229"/>
      <c r="X63" s="379"/>
      <c r="Y63" s="379"/>
    </row>
    <row r="64" spans="2:25" ht="14.25">
      <c r="B64" s="261"/>
      <c r="C64" s="248"/>
      <c r="D64" s="245"/>
      <c r="E64" s="229" t="s">
        <v>615</v>
      </c>
      <c r="F64" s="245"/>
      <c r="G64" s="245"/>
      <c r="H64" s="246"/>
      <c r="I64" s="246"/>
      <c r="J64" s="246"/>
      <c r="K64" s="245"/>
      <c r="L64" s="246"/>
      <c r="M64" s="255"/>
      <c r="N64" s="255"/>
      <c r="O64" s="255"/>
      <c r="P64" s="255"/>
      <c r="Q64" s="255"/>
      <c r="R64" s="253"/>
      <c r="S64" s="401"/>
      <c r="T64" s="240"/>
      <c r="U64" s="411"/>
      <c r="V64" s="391">
        <f>S64</f>
        <v>0</v>
      </c>
      <c r="W64" s="229"/>
      <c r="X64" s="379"/>
      <c r="Y64" s="379"/>
    </row>
    <row r="65" spans="2:25" ht="14.25">
      <c r="B65" s="261"/>
      <c r="C65" s="248"/>
      <c r="D65" s="245"/>
      <c r="E65" s="229" t="s">
        <v>614</v>
      </c>
      <c r="F65" s="245"/>
      <c r="G65" s="245"/>
      <c r="H65" s="246"/>
      <c r="I65" s="246"/>
      <c r="J65" s="246"/>
      <c r="K65" s="245"/>
      <c r="L65" s="246"/>
      <c r="M65" s="255"/>
      <c r="N65" s="255"/>
      <c r="O65" s="255"/>
      <c r="P65" s="255"/>
      <c r="Q65" s="255"/>
      <c r="R65" s="253"/>
      <c r="S65" s="401"/>
      <c r="T65" s="240"/>
      <c r="U65" s="411"/>
      <c r="V65" s="391">
        <f>S65</f>
        <v>0</v>
      </c>
      <c r="W65" s="229"/>
      <c r="X65" s="379"/>
      <c r="Y65" s="379"/>
    </row>
    <row r="66" spans="2:25" ht="14.25">
      <c r="B66" s="261"/>
      <c r="C66" s="248"/>
      <c r="D66" s="245"/>
      <c r="E66" s="229" t="s">
        <v>613</v>
      </c>
      <c r="F66" s="245"/>
      <c r="G66" s="245"/>
      <c r="H66" s="246"/>
      <c r="I66" s="246"/>
      <c r="J66" s="246"/>
      <c r="K66" s="245"/>
      <c r="L66" s="246"/>
      <c r="M66" s="255"/>
      <c r="N66" s="255"/>
      <c r="O66" s="255"/>
      <c r="P66" s="255"/>
      <c r="Q66" s="255"/>
      <c r="R66" s="253"/>
      <c r="S66" s="401"/>
      <c r="T66" s="240"/>
      <c r="U66" s="411"/>
      <c r="V66" s="391">
        <f>S66</f>
        <v>0</v>
      </c>
      <c r="W66" s="229"/>
      <c r="X66" s="379"/>
      <c r="Y66" s="379"/>
    </row>
    <row r="67" spans="2:25">
      <c r="B67" s="261"/>
      <c r="C67" s="248"/>
      <c r="D67" s="229" t="s">
        <v>584</v>
      </c>
      <c r="E67" s="245"/>
      <c r="F67" s="245"/>
      <c r="G67" s="245"/>
      <c r="H67" s="246"/>
      <c r="I67" s="246"/>
      <c r="J67" s="246"/>
      <c r="K67" s="245"/>
      <c r="L67" s="246"/>
      <c r="M67" s="255"/>
      <c r="N67" s="255"/>
      <c r="O67" s="255"/>
      <c r="P67" s="255"/>
      <c r="Q67" s="255"/>
      <c r="R67" s="253"/>
      <c r="S67" s="400">
        <f>SUM(S64:S66)</f>
        <v>0</v>
      </c>
      <c r="T67" s="240"/>
      <c r="U67" s="397"/>
      <c r="V67" s="410">
        <f>SUM(V64:V66)</f>
        <v>0</v>
      </c>
      <c r="W67" s="229"/>
      <c r="X67" s="379"/>
      <c r="Y67" s="379"/>
    </row>
    <row r="68" spans="2:25">
      <c r="B68" s="261"/>
      <c r="C68" s="248"/>
      <c r="D68" s="245"/>
      <c r="E68" s="229"/>
      <c r="F68" s="245"/>
      <c r="G68" s="245"/>
      <c r="H68" s="246"/>
      <c r="I68" s="246"/>
      <c r="J68" s="246"/>
      <c r="K68" s="245"/>
      <c r="L68" s="246"/>
      <c r="M68" s="255"/>
      <c r="N68" s="255"/>
      <c r="O68" s="255"/>
      <c r="P68" s="255"/>
      <c r="Q68" s="255"/>
      <c r="R68" s="253"/>
      <c r="S68" s="253"/>
      <c r="T68" s="240"/>
      <c r="U68" s="397"/>
      <c r="V68" s="407"/>
      <c r="W68" s="229"/>
      <c r="X68" s="379"/>
      <c r="Y68" s="379"/>
    </row>
    <row r="69" spans="2:25">
      <c r="B69" s="261"/>
      <c r="C69" s="248"/>
      <c r="D69" s="245"/>
      <c r="E69" s="229" t="s">
        <v>612</v>
      </c>
      <c r="F69" s="245"/>
      <c r="G69" s="245"/>
      <c r="H69" s="246"/>
      <c r="I69" s="246"/>
      <c r="J69" s="246"/>
      <c r="K69" s="245"/>
      <c r="L69" s="246"/>
      <c r="M69" s="255"/>
      <c r="N69" s="255"/>
      <c r="O69" s="255"/>
      <c r="P69" s="255"/>
      <c r="Q69" s="255"/>
      <c r="R69" s="253"/>
      <c r="S69" s="401"/>
      <c r="T69" s="240"/>
      <c r="U69" s="397"/>
      <c r="V69" s="391">
        <f>S69</f>
        <v>0</v>
      </c>
      <c r="W69" s="229"/>
      <c r="X69" s="379"/>
      <c r="Y69" s="379"/>
    </row>
    <row r="70" spans="2:25">
      <c r="B70" s="261"/>
      <c r="C70" s="248"/>
      <c r="D70" s="245"/>
      <c r="E70" s="229" t="s">
        <v>609</v>
      </c>
      <c r="F70" s="245"/>
      <c r="G70" s="245"/>
      <c r="H70" s="246"/>
      <c r="I70" s="246"/>
      <c r="J70" s="246"/>
      <c r="K70" s="245"/>
      <c r="L70" s="246"/>
      <c r="M70" s="255"/>
      <c r="N70" s="255"/>
      <c r="O70" s="255"/>
      <c r="P70" s="255"/>
      <c r="Q70" s="255"/>
      <c r="R70" s="253"/>
      <c r="S70" s="401"/>
      <c r="T70" s="240"/>
      <c r="U70" s="397"/>
      <c r="V70" s="391">
        <f>S70</f>
        <v>0</v>
      </c>
      <c r="W70" s="229"/>
      <c r="X70" s="379"/>
      <c r="Y70" s="379"/>
    </row>
    <row r="71" spans="2:25">
      <c r="B71" s="261"/>
      <c r="C71" s="248"/>
      <c r="D71" s="245"/>
      <c r="E71" s="245"/>
      <c r="F71" s="229" t="s">
        <v>608</v>
      </c>
      <c r="G71" s="245"/>
      <c r="H71" s="246"/>
      <c r="I71" s="246"/>
      <c r="J71" s="246"/>
      <c r="K71" s="245"/>
      <c r="L71" s="246"/>
      <c r="M71" s="255"/>
      <c r="N71" s="255"/>
      <c r="O71" s="255"/>
      <c r="P71" s="255"/>
      <c r="Q71" s="255"/>
      <c r="R71" s="401"/>
      <c r="S71" s="264"/>
      <c r="T71" s="240"/>
      <c r="U71" s="240"/>
      <c r="V71" s="396"/>
      <c r="W71" s="229"/>
      <c r="X71" s="379"/>
      <c r="Y71" s="379"/>
    </row>
    <row r="72" spans="2:25">
      <c r="B72" s="261"/>
      <c r="C72" s="248"/>
      <c r="D72" s="245"/>
      <c r="E72" s="245"/>
      <c r="F72" s="229" t="s">
        <v>607</v>
      </c>
      <c r="G72" s="245"/>
      <c r="H72" s="246"/>
      <c r="I72" s="246"/>
      <c r="J72" s="246"/>
      <c r="K72" s="245"/>
      <c r="L72" s="246"/>
      <c r="M72" s="255"/>
      <c r="N72" s="255"/>
      <c r="O72" s="255"/>
      <c r="P72" s="255"/>
      <c r="Q72" s="255"/>
      <c r="R72" s="257">
        <v>0</v>
      </c>
      <c r="S72" s="264"/>
      <c r="T72" s="240"/>
      <c r="U72" s="291"/>
      <c r="V72" s="396"/>
      <c r="W72" s="229"/>
      <c r="X72" s="379"/>
      <c r="Y72" s="379"/>
    </row>
    <row r="73" spans="2:25">
      <c r="B73" s="261"/>
      <c r="C73" s="248"/>
      <c r="D73" s="245"/>
      <c r="E73" s="229" t="s">
        <v>606</v>
      </c>
      <c r="F73" s="245"/>
      <c r="G73" s="245"/>
      <c r="H73" s="246"/>
      <c r="I73" s="246"/>
      <c r="J73" s="246"/>
      <c r="K73" s="245"/>
      <c r="L73" s="246"/>
      <c r="M73" s="255"/>
      <c r="N73" s="255"/>
      <c r="O73" s="255"/>
      <c r="P73" s="255"/>
      <c r="Q73" s="255"/>
      <c r="R73" s="253"/>
      <c r="S73" s="405">
        <f>R71+R72</f>
        <v>0</v>
      </c>
      <c r="T73" s="240"/>
      <c r="U73" s="397"/>
      <c r="V73" s="391">
        <f>+'1.5.1 Net Debt NG'!V22</f>
        <v>0</v>
      </c>
      <c r="W73" s="404" t="s">
        <v>611</v>
      </c>
      <c r="X73" s="379"/>
      <c r="Y73" s="379"/>
    </row>
    <row r="74" spans="2:25">
      <c r="B74" s="261"/>
      <c r="C74" s="248"/>
      <c r="D74" s="229" t="s">
        <v>610</v>
      </c>
      <c r="E74" s="245"/>
      <c r="F74" s="245"/>
      <c r="G74" s="245"/>
      <c r="H74" s="246"/>
      <c r="I74" s="246"/>
      <c r="J74" s="246"/>
      <c r="K74" s="245"/>
      <c r="L74" s="246"/>
      <c r="M74" s="255"/>
      <c r="N74" s="255"/>
      <c r="O74" s="255"/>
      <c r="P74" s="255"/>
      <c r="Q74" s="255"/>
      <c r="R74" s="253"/>
      <c r="S74" s="403">
        <f>SUM(S69:S73)</f>
        <v>0</v>
      </c>
      <c r="T74" s="240"/>
      <c r="U74" s="397"/>
      <c r="V74" s="402">
        <f>SUM(V69:V73)</f>
        <v>0</v>
      </c>
      <c r="W74" s="229"/>
      <c r="X74" s="379"/>
      <c r="Y74" s="379"/>
    </row>
    <row r="75" spans="2:25">
      <c r="B75" s="261"/>
      <c r="C75" s="248"/>
      <c r="D75" s="245"/>
      <c r="E75" s="245"/>
      <c r="F75" s="245"/>
      <c r="G75" s="245"/>
      <c r="H75" s="246"/>
      <c r="I75" s="246"/>
      <c r="J75" s="246"/>
      <c r="K75" s="245"/>
      <c r="L75" s="246"/>
      <c r="M75" s="255"/>
      <c r="N75" s="255"/>
      <c r="O75" s="255"/>
      <c r="P75" s="255"/>
      <c r="Q75" s="255"/>
      <c r="R75" s="253"/>
      <c r="S75" s="409"/>
      <c r="T75" s="240"/>
      <c r="U75" s="397"/>
      <c r="V75" s="408"/>
      <c r="W75" s="229"/>
      <c r="X75" s="379"/>
      <c r="Y75" s="379"/>
    </row>
    <row r="76" spans="2:25">
      <c r="B76" s="261"/>
      <c r="C76" s="248"/>
      <c r="D76" s="229" t="s">
        <v>603</v>
      </c>
      <c r="E76" s="245"/>
      <c r="F76" s="245"/>
      <c r="G76" s="245"/>
      <c r="H76" s="246"/>
      <c r="I76" s="246"/>
      <c r="J76" s="246"/>
      <c r="K76" s="245"/>
      <c r="L76" s="246"/>
      <c r="M76" s="255"/>
      <c r="N76" s="255"/>
      <c r="O76" s="255"/>
      <c r="P76" s="255"/>
      <c r="Q76" s="255"/>
      <c r="R76" s="253"/>
      <c r="S76" s="253"/>
      <c r="T76" s="240"/>
      <c r="U76" s="397"/>
      <c r="V76" s="407"/>
      <c r="W76" s="229"/>
      <c r="X76" s="379"/>
      <c r="Y76" s="379"/>
    </row>
    <row r="77" spans="2:25">
      <c r="B77" s="261"/>
      <c r="C77" s="248"/>
      <c r="D77" s="245"/>
      <c r="E77" s="229" t="s">
        <v>521</v>
      </c>
      <c r="F77" s="245"/>
      <c r="G77" s="245"/>
      <c r="H77" s="246"/>
      <c r="I77" s="246"/>
      <c r="J77" s="246"/>
      <c r="K77" s="245"/>
      <c r="L77" s="246"/>
      <c r="M77" s="255"/>
      <c r="N77" s="255"/>
      <c r="O77" s="255"/>
      <c r="P77" s="255"/>
      <c r="Q77" s="255"/>
      <c r="R77" s="253"/>
      <c r="S77" s="401"/>
      <c r="T77" s="240"/>
      <c r="U77" s="397"/>
      <c r="V77" s="396"/>
      <c r="W77" s="229"/>
      <c r="X77" s="379"/>
      <c r="Y77" s="379"/>
    </row>
    <row r="78" spans="2:25">
      <c r="B78" s="261"/>
      <c r="C78" s="248"/>
      <c r="D78" s="245"/>
      <c r="E78" s="229" t="s">
        <v>602</v>
      </c>
      <c r="F78" s="245"/>
      <c r="G78" s="245"/>
      <c r="H78" s="246"/>
      <c r="I78" s="246"/>
      <c r="J78" s="246"/>
      <c r="K78" s="245"/>
      <c r="L78" s="246"/>
      <c r="M78" s="255"/>
      <c r="N78" s="255"/>
      <c r="O78" s="255"/>
      <c r="P78" s="255"/>
      <c r="Q78" s="255"/>
      <c r="R78" s="253"/>
      <c r="S78" s="401"/>
      <c r="T78" s="240"/>
      <c r="U78" s="397"/>
      <c r="V78" s="396"/>
      <c r="W78" s="229"/>
      <c r="X78" s="379"/>
      <c r="Y78" s="379"/>
    </row>
    <row r="79" spans="2:25">
      <c r="B79" s="261"/>
      <c r="C79" s="248"/>
      <c r="D79" s="245"/>
      <c r="E79" s="229" t="s">
        <v>601</v>
      </c>
      <c r="F79" s="245"/>
      <c r="G79" s="245"/>
      <c r="H79" s="246"/>
      <c r="I79" s="246"/>
      <c r="J79" s="246"/>
      <c r="K79" s="245"/>
      <c r="L79" s="246"/>
      <c r="M79" s="255"/>
      <c r="N79" s="255"/>
      <c r="O79" s="255"/>
      <c r="P79" s="255"/>
      <c r="Q79" s="255"/>
      <c r="R79" s="253"/>
      <c r="S79" s="401"/>
      <c r="T79" s="240"/>
      <c r="U79" s="397"/>
      <c r="V79" s="396"/>
      <c r="W79" s="229"/>
      <c r="X79" s="379"/>
      <c r="Y79" s="379"/>
    </row>
    <row r="80" spans="2:25">
      <c r="B80" s="261"/>
      <c r="C80" s="248"/>
      <c r="D80" s="245"/>
      <c r="E80" s="229" t="s">
        <v>356</v>
      </c>
      <c r="F80" s="245"/>
      <c r="G80" s="245"/>
      <c r="H80" s="246"/>
      <c r="I80" s="246"/>
      <c r="J80" s="246"/>
      <c r="K80" s="245"/>
      <c r="L80" s="246"/>
      <c r="M80" s="255"/>
      <c r="N80" s="255"/>
      <c r="O80" s="255"/>
      <c r="P80" s="255"/>
      <c r="Q80" s="255"/>
      <c r="R80" s="253"/>
      <c r="S80" s="401"/>
      <c r="T80" s="240"/>
      <c r="U80" s="397"/>
      <c r="V80" s="396"/>
      <c r="W80" s="229"/>
      <c r="X80" s="379"/>
      <c r="Y80" s="379"/>
    </row>
    <row r="81" spans="2:25">
      <c r="B81" s="261"/>
      <c r="C81" s="248"/>
      <c r="D81" s="245"/>
      <c r="E81" s="288" t="s">
        <v>600</v>
      </c>
      <c r="F81" s="245"/>
      <c r="G81" s="245"/>
      <c r="H81" s="246"/>
      <c r="I81" s="246"/>
      <c r="J81" s="246"/>
      <c r="K81" s="245"/>
      <c r="L81" s="246"/>
      <c r="M81" s="255"/>
      <c r="N81" s="255"/>
      <c r="O81" s="255"/>
      <c r="P81" s="255"/>
      <c r="Q81" s="255"/>
      <c r="R81" s="253"/>
      <c r="S81" s="257">
        <v>0</v>
      </c>
      <c r="T81" s="240"/>
      <c r="U81" s="397"/>
      <c r="V81" s="396"/>
      <c r="W81" s="229"/>
      <c r="X81" s="379"/>
      <c r="Y81" s="379"/>
    </row>
    <row r="82" spans="2:25">
      <c r="B82" s="261"/>
      <c r="C82" s="248"/>
      <c r="D82" s="229" t="s">
        <v>582</v>
      </c>
      <c r="E82" s="245"/>
      <c r="F82" s="245"/>
      <c r="G82" s="245"/>
      <c r="H82" s="246"/>
      <c r="I82" s="246"/>
      <c r="J82" s="246"/>
      <c r="K82" s="245"/>
      <c r="L82" s="246"/>
      <c r="M82" s="255"/>
      <c r="N82" s="255"/>
      <c r="O82" s="255"/>
      <c r="P82" s="255"/>
      <c r="Q82" s="255"/>
      <c r="R82" s="253"/>
      <c r="S82" s="400">
        <f>SUM(S77:S81)</f>
        <v>0</v>
      </c>
      <c r="T82" s="240"/>
      <c r="U82" s="397"/>
      <c r="V82" s="396"/>
      <c r="W82" s="229"/>
      <c r="X82" s="379"/>
      <c r="Y82" s="379"/>
    </row>
    <row r="83" spans="2:25">
      <c r="B83" s="261"/>
      <c r="C83" s="248"/>
      <c r="D83" s="245"/>
      <c r="E83" s="245"/>
      <c r="F83" s="245"/>
      <c r="G83" s="245"/>
      <c r="H83" s="246"/>
      <c r="I83" s="246"/>
      <c r="J83" s="246"/>
      <c r="K83" s="245"/>
      <c r="L83" s="246"/>
      <c r="M83" s="255"/>
      <c r="N83" s="255"/>
      <c r="O83" s="255"/>
      <c r="P83" s="255"/>
      <c r="Q83" s="255"/>
      <c r="R83" s="253"/>
      <c r="S83" s="264"/>
      <c r="T83" s="240"/>
      <c r="U83" s="397"/>
      <c r="V83" s="396"/>
      <c r="W83" s="229"/>
      <c r="X83" s="379"/>
      <c r="Y83" s="379"/>
    </row>
    <row r="84" spans="2:25">
      <c r="B84" s="261"/>
      <c r="C84" s="248"/>
      <c r="D84" s="245"/>
      <c r="E84" s="245"/>
      <c r="F84" s="245"/>
      <c r="G84" s="245"/>
      <c r="H84" s="246"/>
      <c r="I84" s="246"/>
      <c r="J84" s="246"/>
      <c r="K84" s="245"/>
      <c r="L84" s="246"/>
      <c r="M84" s="255"/>
      <c r="N84" s="255"/>
      <c r="O84" s="255"/>
      <c r="P84" s="255"/>
      <c r="Q84" s="255"/>
      <c r="R84" s="253"/>
      <c r="S84" s="264"/>
      <c r="T84" s="240"/>
      <c r="U84" s="397"/>
      <c r="V84" s="396"/>
      <c r="W84" s="229"/>
      <c r="X84" s="379"/>
      <c r="Y84" s="379"/>
    </row>
    <row r="85" spans="2:25">
      <c r="B85" s="261"/>
      <c r="C85" s="248"/>
      <c r="D85" s="406" t="s">
        <v>197</v>
      </c>
      <c r="E85" s="245"/>
      <c r="F85" s="245"/>
      <c r="G85" s="245"/>
      <c r="H85" s="246"/>
      <c r="I85" s="246"/>
      <c r="J85" s="246"/>
      <c r="K85" s="245"/>
      <c r="L85" s="246"/>
      <c r="M85" s="255"/>
      <c r="N85" s="255"/>
      <c r="O85" s="255"/>
      <c r="P85" s="255"/>
      <c r="Q85" s="255"/>
      <c r="R85" s="253"/>
      <c r="S85" s="264"/>
      <c r="T85" s="240"/>
      <c r="U85" s="397"/>
      <c r="V85" s="396"/>
      <c r="W85" s="229"/>
      <c r="X85" s="379"/>
      <c r="Y85" s="379"/>
    </row>
    <row r="86" spans="2:25">
      <c r="B86" s="261"/>
      <c r="C86" s="248"/>
      <c r="D86" s="245"/>
      <c r="E86" s="245"/>
      <c r="F86" s="245"/>
      <c r="G86" s="245"/>
      <c r="H86" s="246"/>
      <c r="I86" s="246"/>
      <c r="J86" s="246"/>
      <c r="K86" s="245"/>
      <c r="L86" s="246"/>
      <c r="M86" s="255"/>
      <c r="N86" s="255"/>
      <c r="O86" s="255"/>
      <c r="P86" s="255"/>
      <c r="Q86" s="255"/>
      <c r="R86" s="253"/>
      <c r="S86" s="264"/>
      <c r="T86" s="240"/>
      <c r="U86" s="397"/>
      <c r="V86" s="396"/>
      <c r="W86" s="229"/>
      <c r="X86" s="379"/>
      <c r="Y86" s="379"/>
    </row>
    <row r="87" spans="2:25">
      <c r="B87" s="261"/>
      <c r="C87" s="248"/>
      <c r="D87" s="245"/>
      <c r="E87" s="229" t="s">
        <v>609</v>
      </c>
      <c r="F87" s="245"/>
      <c r="G87" s="245"/>
      <c r="H87" s="246"/>
      <c r="I87" s="246"/>
      <c r="J87" s="246"/>
      <c r="K87" s="245"/>
      <c r="L87" s="246"/>
      <c r="M87" s="255"/>
      <c r="N87" s="255"/>
      <c r="O87" s="255"/>
      <c r="P87" s="255"/>
      <c r="Q87" s="255"/>
      <c r="R87" s="253"/>
      <c r="S87" s="401"/>
      <c r="T87" s="240"/>
      <c r="U87" s="397"/>
      <c r="V87" s="391">
        <f>S87</f>
        <v>0</v>
      </c>
      <c r="W87" s="229"/>
      <c r="X87" s="379"/>
      <c r="Y87" s="379"/>
    </row>
    <row r="88" spans="2:25">
      <c r="B88" s="261"/>
      <c r="C88" s="248"/>
      <c r="D88" s="245"/>
      <c r="E88" s="245"/>
      <c r="F88" s="229" t="s">
        <v>608</v>
      </c>
      <c r="G88" s="245"/>
      <c r="H88" s="246"/>
      <c r="I88" s="246"/>
      <c r="J88" s="246"/>
      <c r="K88" s="245"/>
      <c r="L88" s="246"/>
      <c r="M88" s="255"/>
      <c r="N88" s="255"/>
      <c r="O88" s="255"/>
      <c r="P88" s="255"/>
      <c r="Q88" s="255"/>
      <c r="R88" s="257">
        <v>0</v>
      </c>
      <c r="S88" s="264"/>
      <c r="T88" s="240"/>
      <c r="U88" s="240"/>
      <c r="V88" s="396"/>
      <c r="W88" s="229"/>
      <c r="X88" s="379"/>
      <c r="Y88" s="379"/>
    </row>
    <row r="89" spans="2:25">
      <c r="B89" s="261"/>
      <c r="C89" s="248"/>
      <c r="D89" s="245"/>
      <c r="E89" s="245"/>
      <c r="F89" s="229" t="s">
        <v>607</v>
      </c>
      <c r="G89" s="245"/>
      <c r="H89" s="246"/>
      <c r="I89" s="246"/>
      <c r="J89" s="246"/>
      <c r="K89" s="245"/>
      <c r="L89" s="246"/>
      <c r="M89" s="255"/>
      <c r="N89" s="255"/>
      <c r="O89" s="255"/>
      <c r="P89" s="255"/>
      <c r="Q89" s="255"/>
      <c r="R89" s="257">
        <v>0</v>
      </c>
      <c r="S89" s="264"/>
      <c r="T89" s="240"/>
      <c r="U89" s="291"/>
      <c r="V89" s="396"/>
      <c r="W89" s="229"/>
      <c r="X89" s="379"/>
      <c r="Y89" s="379"/>
    </row>
    <row r="90" spans="2:25">
      <c r="B90" s="261"/>
      <c r="C90" s="248"/>
      <c r="D90" s="245"/>
      <c r="E90" s="229" t="s">
        <v>606</v>
      </c>
      <c r="F90" s="245"/>
      <c r="G90" s="245"/>
      <c r="H90" s="246"/>
      <c r="I90" s="246"/>
      <c r="J90" s="246"/>
      <c r="K90" s="245"/>
      <c r="L90" s="246"/>
      <c r="M90" s="255"/>
      <c r="N90" s="255"/>
      <c r="O90" s="255"/>
      <c r="P90" s="255"/>
      <c r="Q90" s="255"/>
      <c r="R90" s="253"/>
      <c r="S90" s="405">
        <f>R88+R89</f>
        <v>0</v>
      </c>
      <c r="T90" s="240"/>
      <c r="U90" s="397"/>
      <c r="V90" s="257">
        <v>0</v>
      </c>
      <c r="W90" s="404" t="s">
        <v>605</v>
      </c>
      <c r="X90" s="379"/>
      <c r="Y90" s="379"/>
    </row>
    <row r="91" spans="2:25">
      <c r="B91" s="261"/>
      <c r="C91" s="248"/>
      <c r="D91" s="229" t="s">
        <v>604</v>
      </c>
      <c r="E91" s="245"/>
      <c r="F91" s="245"/>
      <c r="G91" s="245"/>
      <c r="H91" s="246"/>
      <c r="I91" s="246"/>
      <c r="J91" s="246"/>
      <c r="K91" s="245"/>
      <c r="L91" s="246"/>
      <c r="M91" s="255"/>
      <c r="N91" s="255"/>
      <c r="O91" s="255"/>
      <c r="P91" s="255"/>
      <c r="Q91" s="255"/>
      <c r="R91" s="253"/>
      <c r="S91" s="403">
        <f>SUM(S85:S90)</f>
        <v>0</v>
      </c>
      <c r="T91" s="240"/>
      <c r="U91" s="397"/>
      <c r="V91" s="402">
        <f>S91</f>
        <v>0</v>
      </c>
      <c r="W91" s="229"/>
      <c r="X91" s="379"/>
      <c r="Y91" s="379"/>
    </row>
    <row r="92" spans="2:25">
      <c r="B92" s="261"/>
      <c r="C92" s="248"/>
      <c r="D92" s="245"/>
      <c r="E92" s="245"/>
      <c r="F92" s="245"/>
      <c r="G92" s="245"/>
      <c r="H92" s="246"/>
      <c r="I92" s="246"/>
      <c r="J92" s="246"/>
      <c r="K92" s="245"/>
      <c r="L92" s="246"/>
      <c r="M92" s="255"/>
      <c r="N92" s="255"/>
      <c r="O92" s="255"/>
      <c r="P92" s="255"/>
      <c r="Q92" s="255"/>
      <c r="R92" s="253"/>
      <c r="S92" s="264"/>
      <c r="T92" s="240"/>
      <c r="U92" s="240"/>
      <c r="V92" s="399"/>
      <c r="W92" s="229"/>
      <c r="X92" s="379"/>
      <c r="Y92" s="379"/>
    </row>
    <row r="93" spans="2:25">
      <c r="B93" s="261"/>
      <c r="C93" s="248"/>
      <c r="D93" s="229" t="s">
        <v>603</v>
      </c>
      <c r="E93" s="245"/>
      <c r="F93" s="245"/>
      <c r="G93" s="245"/>
      <c r="H93" s="246"/>
      <c r="I93" s="246"/>
      <c r="J93" s="246"/>
      <c r="K93" s="245"/>
      <c r="L93" s="246"/>
      <c r="M93" s="255"/>
      <c r="N93" s="255"/>
      <c r="O93" s="255"/>
      <c r="P93" s="255"/>
      <c r="Q93" s="255"/>
      <c r="R93" s="253"/>
      <c r="S93" s="253"/>
      <c r="T93" s="240"/>
      <c r="U93" s="240"/>
      <c r="V93" s="399"/>
      <c r="W93" s="229"/>
      <c r="X93" s="379"/>
      <c r="Y93" s="379"/>
    </row>
    <row r="94" spans="2:25">
      <c r="B94" s="261"/>
      <c r="C94" s="248"/>
      <c r="D94" s="245"/>
      <c r="E94" s="229" t="s">
        <v>521</v>
      </c>
      <c r="F94" s="245"/>
      <c r="G94" s="245"/>
      <c r="H94" s="246"/>
      <c r="I94" s="246"/>
      <c r="J94" s="246"/>
      <c r="K94" s="245"/>
      <c r="L94" s="246"/>
      <c r="M94" s="255"/>
      <c r="N94" s="255"/>
      <c r="O94" s="255"/>
      <c r="P94" s="255"/>
      <c r="Q94" s="255"/>
      <c r="R94" s="253"/>
      <c r="S94" s="401"/>
      <c r="T94" s="240"/>
      <c r="U94" s="240"/>
      <c r="V94" s="399"/>
      <c r="W94" s="229"/>
      <c r="X94" s="379"/>
      <c r="Y94" s="379"/>
    </row>
    <row r="95" spans="2:25">
      <c r="B95" s="261"/>
      <c r="C95" s="248"/>
      <c r="D95" s="245"/>
      <c r="E95" s="229" t="s">
        <v>602</v>
      </c>
      <c r="F95" s="245"/>
      <c r="G95" s="245"/>
      <c r="H95" s="246"/>
      <c r="I95" s="246"/>
      <c r="J95" s="246"/>
      <c r="K95" s="245"/>
      <c r="L95" s="246"/>
      <c r="M95" s="255"/>
      <c r="N95" s="255"/>
      <c r="O95" s="255"/>
      <c r="P95" s="255"/>
      <c r="Q95" s="255"/>
      <c r="R95" s="253"/>
      <c r="S95" s="401"/>
      <c r="T95" s="240"/>
      <c r="U95" s="240"/>
      <c r="V95" s="399"/>
      <c r="W95" s="229"/>
      <c r="X95" s="379"/>
      <c r="Y95" s="379"/>
    </row>
    <row r="96" spans="2:25">
      <c r="B96" s="261"/>
      <c r="C96" s="248"/>
      <c r="D96" s="245"/>
      <c r="E96" s="229" t="s">
        <v>601</v>
      </c>
      <c r="F96" s="245"/>
      <c r="G96" s="245"/>
      <c r="H96" s="246"/>
      <c r="I96" s="246"/>
      <c r="J96" s="246"/>
      <c r="K96" s="245"/>
      <c r="L96" s="246"/>
      <c r="M96" s="255"/>
      <c r="N96" s="255"/>
      <c r="O96" s="255"/>
      <c r="P96" s="255"/>
      <c r="Q96" s="255"/>
      <c r="R96" s="253"/>
      <c r="S96" s="401"/>
      <c r="T96" s="240"/>
      <c r="U96" s="240"/>
      <c r="V96" s="399"/>
      <c r="W96" s="229"/>
      <c r="X96" s="379"/>
      <c r="Y96" s="379"/>
    </row>
    <row r="97" spans="2:25">
      <c r="B97" s="261"/>
      <c r="C97" s="248"/>
      <c r="D97" s="245"/>
      <c r="E97" s="229" t="s">
        <v>356</v>
      </c>
      <c r="F97" s="245"/>
      <c r="G97" s="245"/>
      <c r="H97" s="246"/>
      <c r="I97" s="246"/>
      <c r="J97" s="246"/>
      <c r="K97" s="245"/>
      <c r="L97" s="246"/>
      <c r="M97" s="255"/>
      <c r="N97" s="255"/>
      <c r="O97" s="255"/>
      <c r="P97" s="255"/>
      <c r="Q97" s="255"/>
      <c r="R97" s="253"/>
      <c r="S97" s="401"/>
      <c r="T97" s="240"/>
      <c r="U97" s="240"/>
      <c r="V97" s="399"/>
      <c r="W97" s="229"/>
      <c r="X97" s="379"/>
      <c r="Y97" s="379"/>
    </row>
    <row r="98" spans="2:25">
      <c r="B98" s="261"/>
      <c r="C98" s="248"/>
      <c r="D98" s="245"/>
      <c r="E98" s="288" t="s">
        <v>600</v>
      </c>
      <c r="F98" s="245"/>
      <c r="G98" s="245"/>
      <c r="H98" s="246"/>
      <c r="I98" s="246"/>
      <c r="J98" s="246"/>
      <c r="K98" s="245"/>
      <c r="L98" s="246"/>
      <c r="M98" s="255"/>
      <c r="N98" s="255"/>
      <c r="O98" s="255"/>
      <c r="P98" s="255"/>
      <c r="Q98" s="255"/>
      <c r="R98" s="253"/>
      <c r="S98" s="401"/>
      <c r="T98" s="240"/>
      <c r="U98" s="240"/>
      <c r="V98" s="399"/>
      <c r="W98" s="229"/>
      <c r="X98" s="379"/>
      <c r="Y98" s="379"/>
    </row>
    <row r="99" spans="2:25">
      <c r="B99" s="261"/>
      <c r="C99" s="248"/>
      <c r="D99" s="229" t="s">
        <v>580</v>
      </c>
      <c r="E99" s="245"/>
      <c r="F99" s="245"/>
      <c r="G99" s="245"/>
      <c r="H99" s="246"/>
      <c r="I99" s="246"/>
      <c r="J99" s="246"/>
      <c r="K99" s="245"/>
      <c r="L99" s="246"/>
      <c r="M99" s="255"/>
      <c r="N99" s="255"/>
      <c r="O99" s="255"/>
      <c r="P99" s="255"/>
      <c r="Q99" s="255"/>
      <c r="R99" s="253"/>
      <c r="S99" s="400">
        <f>SUM(S94:S98)</f>
        <v>0</v>
      </c>
      <c r="T99" s="240"/>
      <c r="U99" s="240"/>
      <c r="V99" s="399"/>
      <c r="W99" s="229"/>
      <c r="X99" s="379"/>
      <c r="Y99" s="379"/>
    </row>
    <row r="100" spans="2:25">
      <c r="B100" s="261"/>
      <c r="C100" s="248"/>
      <c r="D100" s="245"/>
      <c r="E100" s="245"/>
      <c r="F100" s="245"/>
      <c r="G100" s="245"/>
      <c r="H100" s="246"/>
      <c r="I100" s="246"/>
      <c r="J100" s="246"/>
      <c r="K100" s="245"/>
      <c r="L100" s="246"/>
      <c r="M100" s="255"/>
      <c r="N100" s="255"/>
      <c r="O100" s="255"/>
      <c r="P100" s="255"/>
      <c r="Q100" s="255"/>
      <c r="R100" s="253"/>
      <c r="S100" s="264"/>
      <c r="T100" s="240"/>
      <c r="U100" s="240"/>
      <c r="V100" s="399"/>
      <c r="W100" s="229"/>
      <c r="X100" s="379"/>
      <c r="Y100" s="379"/>
    </row>
    <row r="101" spans="2:25">
      <c r="B101" s="261"/>
      <c r="C101" s="248"/>
      <c r="D101" s="245"/>
      <c r="E101" s="245"/>
      <c r="F101" s="245"/>
      <c r="G101" s="245"/>
      <c r="H101" s="246"/>
      <c r="I101" s="246"/>
      <c r="J101" s="246"/>
      <c r="K101" s="245"/>
      <c r="L101" s="246"/>
      <c r="M101" s="255"/>
      <c r="N101" s="255"/>
      <c r="O101" s="255"/>
      <c r="P101" s="255"/>
      <c r="Q101" s="255"/>
      <c r="R101" s="253"/>
      <c r="S101" s="264"/>
      <c r="T101" s="240"/>
      <c r="U101" s="240"/>
      <c r="V101" s="399"/>
      <c r="W101" s="229"/>
      <c r="X101" s="379"/>
      <c r="Y101" s="379"/>
    </row>
    <row r="102" spans="2:25">
      <c r="B102" s="261"/>
      <c r="C102" s="248"/>
      <c r="D102" s="245"/>
      <c r="E102" s="245"/>
      <c r="F102" s="245"/>
      <c r="G102" s="245"/>
      <c r="H102" s="246"/>
      <c r="I102" s="246"/>
      <c r="J102" s="246"/>
      <c r="K102" s="245"/>
      <c r="L102" s="246"/>
      <c r="M102" s="255"/>
      <c r="N102" s="255"/>
      <c r="O102" s="255"/>
      <c r="P102" s="255"/>
      <c r="Q102" s="255"/>
      <c r="R102" s="253"/>
      <c r="S102" s="264"/>
      <c r="T102" s="240"/>
      <c r="U102" s="240"/>
      <c r="V102" s="399"/>
      <c r="W102" s="229"/>
      <c r="X102" s="379"/>
      <c r="Y102" s="379"/>
    </row>
    <row r="103" spans="2:25">
      <c r="B103" s="261"/>
      <c r="C103" s="248"/>
      <c r="D103" s="245"/>
      <c r="E103" s="245"/>
      <c r="F103" s="245"/>
      <c r="G103" s="245"/>
      <c r="H103" s="246"/>
      <c r="I103" s="246"/>
      <c r="J103" s="246"/>
      <c r="K103" s="245"/>
      <c r="L103" s="246"/>
      <c r="M103" s="255"/>
      <c r="N103" s="255"/>
      <c r="O103" s="255"/>
      <c r="P103" s="255"/>
      <c r="Q103" s="255"/>
      <c r="R103" s="253"/>
      <c r="S103" s="264"/>
      <c r="T103" s="240"/>
      <c r="U103" s="240"/>
      <c r="V103" s="399"/>
      <c r="W103" s="229"/>
      <c r="X103" s="379"/>
      <c r="Y103" s="379"/>
    </row>
    <row r="104" spans="2:25">
      <c r="B104" s="261"/>
      <c r="C104" s="248"/>
      <c r="D104" s="245"/>
      <c r="E104" s="245"/>
      <c r="F104" s="245"/>
      <c r="G104" s="245"/>
      <c r="H104" s="246"/>
      <c r="I104" s="246"/>
      <c r="J104" s="246"/>
      <c r="K104" s="245"/>
      <c r="L104" s="246"/>
      <c r="M104" s="255"/>
      <c r="N104" s="255"/>
      <c r="O104" s="255"/>
      <c r="P104" s="255"/>
      <c r="Q104" s="255"/>
      <c r="R104" s="253"/>
      <c r="S104" s="264"/>
      <c r="T104" s="240"/>
      <c r="U104" s="240"/>
      <c r="V104" s="399"/>
      <c r="W104" s="229"/>
      <c r="X104" s="379"/>
      <c r="Y104" s="379"/>
    </row>
    <row r="105" spans="2:25" ht="15">
      <c r="B105" s="261"/>
      <c r="C105" s="248"/>
      <c r="D105" s="273"/>
      <c r="E105" s="273" t="s">
        <v>599</v>
      </c>
      <c r="F105" s="245"/>
      <c r="G105" s="245"/>
      <c r="H105" s="246"/>
      <c r="I105" s="246"/>
      <c r="J105" s="246"/>
      <c r="K105" s="245"/>
      <c r="L105" s="246"/>
      <c r="M105" s="3647" t="s">
        <v>572</v>
      </c>
      <c r="N105" s="3648"/>
      <c r="O105" s="3648"/>
      <c r="P105" s="3648"/>
      <c r="Q105" s="3648"/>
      <c r="R105" s="253"/>
      <c r="S105" s="264"/>
      <c r="T105" s="240"/>
      <c r="U105" s="240"/>
      <c r="V105" s="399"/>
      <c r="W105" s="229"/>
      <c r="X105" s="379"/>
      <c r="Y105" s="379"/>
    </row>
    <row r="106" spans="2:25">
      <c r="B106" s="261"/>
      <c r="C106" s="248"/>
      <c r="D106" s="245"/>
      <c r="E106" s="245"/>
      <c r="F106" s="245"/>
      <c r="G106" s="245"/>
      <c r="H106" s="246"/>
      <c r="I106" s="246"/>
      <c r="J106" s="246"/>
      <c r="K106" s="245"/>
      <c r="L106" s="246"/>
      <c r="M106" s="272" t="s">
        <v>533</v>
      </c>
      <c r="N106" s="272"/>
      <c r="O106" s="272" t="s">
        <v>532</v>
      </c>
      <c r="P106" s="272"/>
      <c r="Q106" s="272" t="s">
        <v>531</v>
      </c>
      <c r="R106" s="253"/>
      <c r="S106" s="264"/>
      <c r="T106" s="240"/>
      <c r="U106" s="240"/>
      <c r="V106" s="399"/>
      <c r="W106" s="229"/>
      <c r="X106" s="379"/>
      <c r="Y106" s="379"/>
    </row>
    <row r="107" spans="2:25">
      <c r="B107" s="261"/>
      <c r="C107" s="248"/>
      <c r="D107" s="245"/>
      <c r="E107" s="229" t="s">
        <v>598</v>
      </c>
      <c r="F107" s="245"/>
      <c r="G107" s="245"/>
      <c r="H107" s="246"/>
      <c r="I107" s="246"/>
      <c r="J107" s="246"/>
      <c r="K107" s="245"/>
      <c r="L107" s="246"/>
      <c r="M107" s="394">
        <f>+S107</f>
        <v>0</v>
      </c>
      <c r="N107" s="365"/>
      <c r="O107" s="365"/>
      <c r="P107" s="365"/>
      <c r="Q107" s="365"/>
      <c r="R107" s="253"/>
      <c r="S107" s="392">
        <f>S14</f>
        <v>0</v>
      </c>
      <c r="T107" s="240"/>
      <c r="U107" s="240"/>
      <c r="V107" s="391">
        <f>V14</f>
        <v>0</v>
      </c>
      <c r="W107" s="229"/>
      <c r="X107" s="379"/>
      <c r="Y107" s="383"/>
    </row>
    <row r="108" spans="2:25">
      <c r="B108" s="261"/>
      <c r="C108" s="248"/>
      <c r="D108" s="245"/>
      <c r="E108" s="229" t="s">
        <v>597</v>
      </c>
      <c r="F108" s="245"/>
      <c r="G108" s="245"/>
      <c r="H108" s="246"/>
      <c r="I108" s="246"/>
      <c r="J108" s="246"/>
      <c r="K108" s="245"/>
      <c r="L108" s="246"/>
      <c r="M108" s="398">
        <f>-'1.5 Net Debt 1'!I159</f>
        <v>0</v>
      </c>
      <c r="N108" s="365"/>
      <c r="O108" s="365"/>
      <c r="P108" s="365"/>
      <c r="Q108" s="365"/>
      <c r="R108" s="253"/>
      <c r="S108" s="240"/>
      <c r="T108" s="240"/>
      <c r="U108" s="240"/>
      <c r="V108" s="396"/>
      <c r="W108" s="229"/>
      <c r="X108" s="379"/>
      <c r="Y108" s="383"/>
    </row>
    <row r="109" spans="2:25">
      <c r="B109" s="261"/>
      <c r="C109" s="248"/>
      <c r="D109" s="245"/>
      <c r="E109" s="229" t="s">
        <v>596</v>
      </c>
      <c r="F109" s="245"/>
      <c r="G109" s="245"/>
      <c r="H109" s="246"/>
      <c r="I109" s="246"/>
      <c r="J109" s="246"/>
      <c r="K109" s="245"/>
      <c r="L109" s="246"/>
      <c r="M109" s="398">
        <f>-'1.5 Net Debt 1'!I229</f>
        <v>0</v>
      </c>
      <c r="N109" s="365"/>
      <c r="O109" s="365"/>
      <c r="P109" s="365"/>
      <c r="Q109" s="365"/>
      <c r="R109" s="253"/>
      <c r="S109" s="240"/>
      <c r="T109" s="240"/>
      <c r="U109" s="240"/>
      <c r="V109" s="396"/>
      <c r="W109" s="229"/>
      <c r="X109" s="379"/>
      <c r="Y109" s="383"/>
    </row>
    <row r="110" spans="2:25">
      <c r="B110" s="261"/>
      <c r="C110" s="248"/>
      <c r="D110" s="245"/>
      <c r="E110" s="229" t="s">
        <v>595</v>
      </c>
      <c r="F110" s="245"/>
      <c r="G110" s="245"/>
      <c r="H110" s="246"/>
      <c r="I110" s="246"/>
      <c r="J110" s="246"/>
      <c r="K110" s="245"/>
      <c r="L110" s="246"/>
      <c r="M110" s="398">
        <f>-'1.5 Net Debt 1'!I138+R17</f>
        <v>0</v>
      </c>
      <c r="N110" s="365"/>
      <c r="O110" s="365"/>
      <c r="P110" s="365"/>
      <c r="Q110" s="365"/>
      <c r="R110" s="253"/>
      <c r="S110" s="240"/>
      <c r="T110" s="240"/>
      <c r="U110" s="240"/>
      <c r="V110" s="396"/>
      <c r="W110" s="229"/>
      <c r="X110" s="379"/>
      <c r="Y110" s="383"/>
    </row>
    <row r="111" spans="2:25">
      <c r="B111" s="261"/>
      <c r="C111" s="248"/>
      <c r="D111" s="245"/>
      <c r="E111" s="229" t="s">
        <v>594</v>
      </c>
      <c r="F111" s="245"/>
      <c r="G111" s="245"/>
      <c r="H111" s="246"/>
      <c r="I111" s="246"/>
      <c r="J111" s="246"/>
      <c r="K111" s="245"/>
      <c r="L111" s="246"/>
      <c r="M111" s="394">
        <f>-'1.5 Net Debt 1'!I285</f>
        <v>0</v>
      </c>
      <c r="N111" s="365"/>
      <c r="O111" s="365"/>
      <c r="P111" s="365"/>
      <c r="Q111" s="365"/>
      <c r="R111" s="253"/>
      <c r="S111" s="240"/>
      <c r="T111" s="240"/>
      <c r="U111" s="240"/>
      <c r="V111" s="396"/>
      <c r="W111" s="229"/>
      <c r="X111" s="379"/>
      <c r="Y111" s="383"/>
    </row>
    <row r="112" spans="2:25">
      <c r="B112" s="261"/>
      <c r="C112" s="248"/>
      <c r="D112" s="245"/>
      <c r="E112" s="282" t="s">
        <v>593</v>
      </c>
      <c r="F112" s="245"/>
      <c r="G112" s="245"/>
      <c r="H112" s="246"/>
      <c r="I112" s="246"/>
      <c r="J112" s="246"/>
      <c r="K112" s="245"/>
      <c r="L112" s="246"/>
      <c r="M112" s="394"/>
      <c r="N112" s="365">
        <f>SUM(N107:N111)</f>
        <v>0</v>
      </c>
      <c r="O112" s="365"/>
      <c r="P112" s="365"/>
      <c r="Q112" s="365"/>
      <c r="R112" s="397"/>
      <c r="S112" s="392">
        <f>+S29</f>
        <v>0</v>
      </c>
      <c r="T112" s="240"/>
      <c r="U112" s="240"/>
      <c r="V112" s="391">
        <f>V29</f>
        <v>0</v>
      </c>
      <c r="W112" s="229"/>
      <c r="X112" s="379"/>
      <c r="Y112" s="383"/>
    </row>
    <row r="113" spans="1:41">
      <c r="B113" s="261"/>
      <c r="C113" s="248"/>
      <c r="D113" s="245"/>
      <c r="E113" s="229" t="s">
        <v>592</v>
      </c>
      <c r="F113" s="245"/>
      <c r="G113" s="245"/>
      <c r="H113" s="246"/>
      <c r="I113" s="246"/>
      <c r="J113" s="246"/>
      <c r="K113" s="245"/>
      <c r="L113" s="246"/>
      <c r="M113" s="394">
        <f>+S113</f>
        <v>0</v>
      </c>
      <c r="N113" s="365"/>
      <c r="O113" s="365"/>
      <c r="P113" s="365"/>
      <c r="Q113" s="365"/>
      <c r="R113" s="253"/>
      <c r="S113" s="392">
        <f>S37</f>
        <v>0</v>
      </c>
      <c r="T113" s="240"/>
      <c r="U113" s="240"/>
      <c r="V113" s="391">
        <f>V37</f>
        <v>0</v>
      </c>
      <c r="W113" s="229"/>
      <c r="X113" s="379"/>
      <c r="Y113" s="383"/>
    </row>
    <row r="114" spans="1:41">
      <c r="B114" s="261"/>
      <c r="C114" s="248"/>
      <c r="D114" s="245"/>
      <c r="E114" s="229" t="s">
        <v>591</v>
      </c>
      <c r="F114" s="245"/>
      <c r="G114" s="245"/>
      <c r="H114" s="246"/>
      <c r="I114" s="246"/>
      <c r="J114" s="246"/>
      <c r="K114" s="245"/>
      <c r="L114" s="246"/>
      <c r="M114" s="365"/>
      <c r="N114" s="365"/>
      <c r="O114" s="394">
        <f>+'1.5 Net Debt 1'!K199</f>
        <v>0</v>
      </c>
      <c r="P114" s="365"/>
      <c r="Q114" s="398">
        <f>-'1.5 Net Debt 1'!M207-'1.5 Net Debt 1'!M142</f>
        <v>0</v>
      </c>
      <c r="R114" s="397"/>
      <c r="S114" s="240"/>
      <c r="T114" s="240"/>
      <c r="U114" s="240"/>
      <c r="V114" s="396"/>
      <c r="W114" s="229"/>
      <c r="X114" s="379"/>
      <c r="Y114" s="383"/>
    </row>
    <row r="115" spans="1:41">
      <c r="B115" s="261"/>
      <c r="C115" s="248"/>
      <c r="D115" s="245"/>
      <c r="E115" s="288" t="s">
        <v>590</v>
      </c>
      <c r="F115" s="245"/>
      <c r="G115" s="245"/>
      <c r="H115" s="246"/>
      <c r="I115" s="246"/>
      <c r="J115" s="246"/>
      <c r="K115" s="245"/>
      <c r="L115" s="246"/>
      <c r="M115" s="365"/>
      <c r="N115" s="365"/>
      <c r="O115" s="394"/>
      <c r="P115" s="365"/>
      <c r="Q115" s="394">
        <f>-'1.5 Net Debt 1'!M292</f>
        <v>0</v>
      </c>
      <c r="R115" s="397"/>
      <c r="S115" s="240"/>
      <c r="T115" s="240"/>
      <c r="U115" s="240"/>
      <c r="V115" s="396"/>
      <c r="W115" s="229"/>
      <c r="X115" s="379"/>
      <c r="Y115" s="383"/>
    </row>
    <row r="116" spans="1:41">
      <c r="B116" s="261"/>
      <c r="C116" s="248"/>
      <c r="D116" s="245"/>
      <c r="E116" s="229" t="s">
        <v>589</v>
      </c>
      <c r="F116" s="245"/>
      <c r="G116" s="245"/>
      <c r="H116" s="246"/>
      <c r="I116" s="246"/>
      <c r="J116" s="246"/>
      <c r="K116" s="245"/>
      <c r="L116" s="246"/>
      <c r="M116" s="365"/>
      <c r="N116" s="365"/>
      <c r="O116" s="394">
        <f>-'1.5 Net Debt 1'!K254</f>
        <v>0</v>
      </c>
      <c r="P116" s="365"/>
      <c r="Q116" s="394">
        <f>-'1.5 Net Debt 1'!M254</f>
        <v>0</v>
      </c>
      <c r="R116" s="253"/>
      <c r="S116" s="240"/>
      <c r="T116" s="240"/>
      <c r="U116" s="240"/>
      <c r="V116" s="396"/>
      <c r="W116" s="229"/>
      <c r="X116" s="379"/>
      <c r="Y116" s="383"/>
    </row>
    <row r="117" spans="1:41">
      <c r="B117" s="261"/>
      <c r="C117" s="248"/>
      <c r="D117" s="245"/>
      <c r="E117" s="229" t="s">
        <v>588</v>
      </c>
      <c r="F117" s="245"/>
      <c r="G117" s="245"/>
      <c r="H117" s="246"/>
      <c r="I117" s="246"/>
      <c r="J117" s="246"/>
      <c r="K117" s="245"/>
      <c r="L117" s="246"/>
      <c r="M117" s="365"/>
      <c r="N117" s="365"/>
      <c r="O117" s="394">
        <f>-'1.5 Net Debt 1'!K152-'1.5 Net Debt 1'!K266</f>
        <v>0</v>
      </c>
      <c r="P117" s="365"/>
      <c r="Q117" s="394">
        <f>-'1.5 Net Debt 1'!M152-'1.5 Net Debt 1'!M266</f>
        <v>0</v>
      </c>
      <c r="R117" s="253"/>
      <c r="S117" s="240"/>
      <c r="T117" s="240"/>
      <c r="U117" s="240"/>
      <c r="V117" s="396"/>
      <c r="W117" s="229"/>
      <c r="X117" s="379"/>
      <c r="Y117" s="383"/>
    </row>
    <row r="118" spans="1:41">
      <c r="B118" s="261"/>
      <c r="C118" s="248"/>
      <c r="D118" s="245"/>
      <c r="E118" s="229" t="s">
        <v>587</v>
      </c>
      <c r="F118" s="245"/>
      <c r="G118" s="245"/>
      <c r="H118" s="246"/>
      <c r="I118" s="246"/>
      <c r="J118" s="246"/>
      <c r="K118" s="245"/>
      <c r="L118" s="246"/>
      <c r="M118" s="365"/>
      <c r="N118" s="365"/>
      <c r="O118" s="394">
        <f>-'1.5 Net Debt 1'!K285</f>
        <v>0</v>
      </c>
      <c r="P118" s="365"/>
      <c r="Q118" s="394">
        <f>-'1.5 Net Debt 1'!M285</f>
        <v>0</v>
      </c>
      <c r="R118" s="253"/>
      <c r="S118" s="240"/>
      <c r="T118" s="240"/>
      <c r="U118" s="240"/>
      <c r="V118" s="396"/>
      <c r="W118" s="229"/>
      <c r="X118" s="379"/>
      <c r="Y118" s="383"/>
    </row>
    <row r="119" spans="1:41">
      <c r="B119" s="261"/>
      <c r="C119" s="248"/>
      <c r="D119" s="245"/>
      <c r="E119" s="282" t="s">
        <v>586</v>
      </c>
      <c r="F119" s="245"/>
      <c r="G119" s="245"/>
      <c r="H119" s="246"/>
      <c r="I119" s="246"/>
      <c r="J119" s="246"/>
      <c r="K119" s="245"/>
      <c r="L119" s="246"/>
      <c r="M119" s="365"/>
      <c r="N119" s="365"/>
      <c r="O119" s="394"/>
      <c r="P119" s="365"/>
      <c r="Q119" s="394"/>
      <c r="R119" s="253"/>
      <c r="S119" s="394">
        <f>+S50</f>
        <v>0</v>
      </c>
      <c r="T119" s="240"/>
      <c r="U119" s="240"/>
      <c r="V119" s="395">
        <f>+V50</f>
        <v>0</v>
      </c>
      <c r="W119" s="229"/>
      <c r="X119" s="379"/>
      <c r="Y119" s="383"/>
    </row>
    <row r="120" spans="1:41">
      <c r="B120" s="261"/>
      <c r="C120" s="248"/>
      <c r="D120" s="245"/>
      <c r="E120" s="229" t="s">
        <v>585</v>
      </c>
      <c r="F120" s="245"/>
      <c r="G120" s="245"/>
      <c r="H120" s="246"/>
      <c r="I120" s="246"/>
      <c r="J120" s="246"/>
      <c r="K120" s="245"/>
      <c r="L120" s="246"/>
      <c r="M120" s="365"/>
      <c r="N120" s="365"/>
      <c r="O120" s="393"/>
      <c r="P120" s="365"/>
      <c r="Q120" s="393"/>
      <c r="R120" s="253"/>
      <c r="S120" s="392">
        <f>S58</f>
        <v>0</v>
      </c>
      <c r="T120" s="240"/>
      <c r="U120" s="240"/>
      <c r="V120" s="391">
        <f>V58</f>
        <v>0</v>
      </c>
      <c r="W120" s="229"/>
      <c r="X120" s="379"/>
      <c r="Y120" s="383"/>
    </row>
    <row r="121" spans="1:41">
      <c r="B121" s="261"/>
      <c r="C121" s="248"/>
      <c r="D121" s="245"/>
      <c r="E121" s="229" t="s">
        <v>584</v>
      </c>
      <c r="F121" s="245"/>
      <c r="G121" s="245"/>
      <c r="H121" s="246"/>
      <c r="I121" s="246"/>
      <c r="J121" s="246"/>
      <c r="K121" s="245"/>
      <c r="L121" s="246"/>
      <c r="M121" s="394">
        <f>+S121</f>
        <v>0</v>
      </c>
      <c r="N121" s="365"/>
      <c r="O121" s="365"/>
      <c r="P121" s="365"/>
      <c r="Q121" s="365"/>
      <c r="R121" s="253"/>
      <c r="S121" s="392">
        <f>S67</f>
        <v>0</v>
      </c>
      <c r="T121" s="240"/>
      <c r="U121" s="240"/>
      <c r="V121" s="391">
        <f>V67</f>
        <v>0</v>
      </c>
      <c r="W121" s="229"/>
      <c r="X121" s="379"/>
      <c r="Y121" s="383"/>
    </row>
    <row r="122" spans="1:41">
      <c r="B122" s="261"/>
      <c r="C122" s="248"/>
      <c r="D122" s="245"/>
      <c r="E122" s="229" t="s">
        <v>583</v>
      </c>
      <c r="F122" s="245"/>
      <c r="G122" s="245"/>
      <c r="H122" s="246"/>
      <c r="I122" s="246"/>
      <c r="J122" s="246"/>
      <c r="K122" s="245"/>
      <c r="L122" s="246"/>
      <c r="M122" s="394">
        <f>+S122</f>
        <v>0</v>
      </c>
      <c r="N122" s="365"/>
      <c r="O122" s="365"/>
      <c r="P122" s="365"/>
      <c r="Q122" s="365"/>
      <c r="R122" s="253"/>
      <c r="S122" s="392">
        <f>S74</f>
        <v>0</v>
      </c>
      <c r="T122" s="240"/>
      <c r="U122" s="240"/>
      <c r="V122" s="391">
        <f>V74</f>
        <v>0</v>
      </c>
      <c r="W122" s="229"/>
      <c r="X122" s="379"/>
      <c r="Y122" s="383"/>
    </row>
    <row r="123" spans="1:41">
      <c r="B123" s="261"/>
      <c r="C123" s="248"/>
      <c r="D123" s="245"/>
      <c r="E123" s="229" t="s">
        <v>582</v>
      </c>
      <c r="F123" s="245"/>
      <c r="G123" s="245"/>
      <c r="H123" s="246"/>
      <c r="I123" s="246"/>
      <c r="J123" s="246"/>
      <c r="K123" s="245"/>
      <c r="L123" s="246"/>
      <c r="M123" s="394">
        <f>+S123</f>
        <v>0</v>
      </c>
      <c r="N123" s="365"/>
      <c r="O123" s="365"/>
      <c r="P123" s="365"/>
      <c r="Q123" s="365"/>
      <c r="R123" s="253"/>
      <c r="S123" s="392">
        <f>S82</f>
        <v>0</v>
      </c>
      <c r="T123" s="240"/>
      <c r="U123" s="240"/>
      <c r="V123" s="391">
        <f>V82</f>
        <v>0</v>
      </c>
      <c r="W123" s="229"/>
      <c r="X123" s="379"/>
      <c r="Y123" s="383"/>
    </row>
    <row r="124" spans="1:41">
      <c r="B124" s="261"/>
      <c r="C124" s="248"/>
      <c r="D124" s="245"/>
      <c r="E124" s="229" t="s">
        <v>581</v>
      </c>
      <c r="F124" s="245"/>
      <c r="G124" s="245"/>
      <c r="H124" s="246"/>
      <c r="I124" s="246"/>
      <c r="J124" s="246"/>
      <c r="K124" s="245"/>
      <c r="L124" s="246"/>
      <c r="M124" s="365"/>
      <c r="N124" s="365"/>
      <c r="O124" s="394"/>
      <c r="P124" s="365"/>
      <c r="Q124" s="394">
        <f>+S124</f>
        <v>0</v>
      </c>
      <c r="R124" s="253"/>
      <c r="S124" s="392">
        <f>S91</f>
        <v>0</v>
      </c>
      <c r="T124" s="240"/>
      <c r="U124" s="240"/>
      <c r="V124" s="391">
        <f>V91</f>
        <v>0</v>
      </c>
      <c r="W124" s="229"/>
      <c r="X124" s="379"/>
      <c r="Y124" s="383"/>
    </row>
    <row r="125" spans="1:41">
      <c r="B125" s="261"/>
      <c r="C125" s="248"/>
      <c r="D125" s="245"/>
      <c r="E125" s="229" t="s">
        <v>580</v>
      </c>
      <c r="F125" s="245"/>
      <c r="G125" s="245"/>
      <c r="H125" s="246"/>
      <c r="I125" s="246"/>
      <c r="J125" s="246"/>
      <c r="K125" s="245"/>
      <c r="L125" s="246"/>
      <c r="M125" s="365"/>
      <c r="N125" s="365"/>
      <c r="O125" s="393"/>
      <c r="P125" s="365"/>
      <c r="Q125" s="393"/>
      <c r="R125" s="253"/>
      <c r="S125" s="392">
        <f>S99</f>
        <v>0</v>
      </c>
      <c r="T125" s="240"/>
      <c r="U125" s="240"/>
      <c r="V125" s="391">
        <f>V99</f>
        <v>0</v>
      </c>
      <c r="W125" s="229"/>
      <c r="X125" s="379"/>
      <c r="Y125" s="383"/>
    </row>
    <row r="126" spans="1:41" ht="15.75" thickBot="1">
      <c r="B126" s="261"/>
      <c r="C126" s="248"/>
      <c r="D126" s="390" t="s">
        <v>579</v>
      </c>
      <c r="E126" s="390"/>
      <c r="F126" s="390"/>
      <c r="G126" s="390"/>
      <c r="H126" s="389"/>
      <c r="I126" s="389"/>
      <c r="J126" s="389"/>
      <c r="K126" s="390"/>
      <c r="L126" s="389"/>
      <c r="M126" s="388"/>
      <c r="N126" s="388"/>
      <c r="O126" s="388"/>
      <c r="P126" s="388"/>
      <c r="Q126" s="388"/>
      <c r="R126" s="253"/>
      <c r="S126" s="252">
        <f>SUM(S107:S125)</f>
        <v>0</v>
      </c>
      <c r="T126" s="387"/>
      <c r="U126" s="386"/>
      <c r="V126" s="385">
        <f>SUM(V107:V125)</f>
        <v>0</v>
      </c>
      <c r="W126" s="229"/>
      <c r="X126" s="384"/>
      <c r="Y126" s="383"/>
    </row>
    <row r="127" spans="1:41" ht="14.25" thickTop="1" thickBot="1">
      <c r="B127" s="349"/>
      <c r="C127" s="348"/>
      <c r="D127" s="275"/>
      <c r="E127" s="275"/>
      <c r="F127" s="275"/>
      <c r="G127" s="275"/>
      <c r="H127" s="346"/>
      <c r="I127" s="346"/>
      <c r="J127" s="346"/>
      <c r="K127" s="275"/>
      <c r="L127" s="346"/>
      <c r="M127" s="382"/>
      <c r="N127" s="382"/>
      <c r="O127" s="382"/>
      <c r="P127" s="382"/>
      <c r="Q127" s="382"/>
      <c r="R127" s="381"/>
      <c r="S127" s="340"/>
      <c r="T127" s="380"/>
      <c r="U127" s="380"/>
      <c r="V127" s="339"/>
      <c r="W127" s="229"/>
      <c r="X127" s="379"/>
      <c r="Y127" s="379"/>
    </row>
    <row r="128" spans="1:41" ht="14.25">
      <c r="A128" s="338"/>
      <c r="B128" s="337"/>
      <c r="C128" s="378" t="s">
        <v>578</v>
      </c>
      <c r="D128" s="333"/>
      <c r="E128" s="377"/>
      <c r="F128" s="333"/>
      <c r="G128" s="325" t="s">
        <v>577</v>
      </c>
      <c r="H128" s="333"/>
      <c r="I128" s="376"/>
      <c r="J128" s="376"/>
      <c r="K128" s="376"/>
      <c r="L128" s="376"/>
      <c r="M128" s="376"/>
      <c r="N128" s="375"/>
      <c r="O128" s="373"/>
      <c r="P128" s="374"/>
      <c r="Q128" s="374"/>
      <c r="R128" s="373"/>
      <c r="S128" s="324"/>
      <c r="T128" s="325"/>
      <c r="U128" s="325"/>
      <c r="V128" s="325"/>
      <c r="W128" s="325"/>
      <c r="X128" s="325"/>
      <c r="Y128" s="325"/>
      <c r="Z128" s="325"/>
      <c r="AA128" s="325"/>
      <c r="AB128" s="325"/>
      <c r="AC128" s="325"/>
      <c r="AD128" s="325"/>
      <c r="AE128" s="325"/>
      <c r="AF128" s="325"/>
      <c r="AG128" s="324"/>
      <c r="AH128" s="229"/>
      <c r="AI128" s="3649" t="s">
        <v>576</v>
      </c>
      <c r="AJ128" s="3650"/>
      <c r="AK128" s="3650"/>
      <c r="AL128" s="3650"/>
      <c r="AM128" s="3650"/>
      <c r="AN128" s="184"/>
      <c r="AO128" s="184"/>
    </row>
    <row r="129" spans="1:41" ht="51.75" thickBot="1">
      <c r="A129" s="261"/>
      <c r="B129" s="248"/>
      <c r="C129" s="245"/>
      <c r="D129" s="246"/>
      <c r="E129" s="247"/>
      <c r="F129" s="246"/>
      <c r="G129" s="245"/>
      <c r="H129" s="246"/>
      <c r="I129" s="244"/>
      <c r="J129" s="244"/>
      <c r="K129" s="244"/>
      <c r="L129" s="244"/>
      <c r="M129" s="244"/>
      <c r="N129" s="243"/>
      <c r="O129" s="242"/>
      <c r="P129" s="234"/>
      <c r="Q129" s="234"/>
      <c r="R129" s="242"/>
      <c r="S129" s="237"/>
      <c r="T129" s="229"/>
      <c r="U129" s="229"/>
      <c r="V129" s="229"/>
      <c r="W129" s="229"/>
      <c r="X129" s="184"/>
      <c r="Y129" s="3665" t="s">
        <v>575</v>
      </c>
      <c r="Z129" s="3665"/>
      <c r="AA129" s="3665"/>
      <c r="AB129" s="3665"/>
      <c r="AC129" s="3665"/>
      <c r="AD129" s="370" t="s">
        <v>574</v>
      </c>
      <c r="AE129" s="370" t="s">
        <v>574</v>
      </c>
      <c r="AF129" s="370" t="s">
        <v>574</v>
      </c>
      <c r="AG129" s="369" t="s">
        <v>573</v>
      </c>
      <c r="AH129" s="229"/>
      <c r="AI129" s="3651"/>
      <c r="AJ129" s="3651"/>
      <c r="AK129" s="3651"/>
      <c r="AL129" s="3651"/>
      <c r="AM129" s="3651"/>
      <c r="AN129" s="184"/>
      <c r="AO129" s="184"/>
    </row>
    <row r="130" spans="1:41" ht="15">
      <c r="A130" s="261"/>
      <c r="B130" s="248"/>
      <c r="C130" s="372"/>
      <c r="D130" s="246"/>
      <c r="E130" s="247"/>
      <c r="F130" s="246"/>
      <c r="G130" s="245"/>
      <c r="H130" s="246"/>
      <c r="I130" s="244"/>
      <c r="J130" s="244"/>
      <c r="K130" s="244"/>
      <c r="L130" s="244"/>
      <c r="M130" s="244"/>
      <c r="N130" s="243"/>
      <c r="O130" s="242"/>
      <c r="P130" s="234"/>
      <c r="Q130" s="234"/>
      <c r="R130" s="242"/>
      <c r="S130" s="237"/>
      <c r="T130" s="229"/>
      <c r="U130" s="229"/>
      <c r="V130" s="229"/>
      <c r="W130" s="229"/>
      <c r="X130" s="184"/>
      <c r="Y130" s="229"/>
      <c r="Z130" s="3664" t="s">
        <v>558</v>
      </c>
      <c r="AA130" s="3664"/>
      <c r="AB130" s="3664" t="s">
        <v>557</v>
      </c>
      <c r="AC130" s="3664"/>
      <c r="AD130" s="371" t="s">
        <v>533</v>
      </c>
      <c r="AE130" s="371" t="s">
        <v>532</v>
      </c>
      <c r="AF130" s="371" t="s">
        <v>531</v>
      </c>
      <c r="AG130" s="319"/>
      <c r="AH130" s="229"/>
      <c r="AI130" s="323" t="s">
        <v>560</v>
      </c>
      <c r="AJ130" s="322"/>
      <c r="AK130" s="322"/>
      <c r="AL130" s="322"/>
      <c r="AM130" s="321"/>
      <c r="AN130" s="184"/>
      <c r="AO130" s="184"/>
    </row>
    <row r="131" spans="1:41" ht="140.25">
      <c r="A131" s="261"/>
      <c r="B131" s="248"/>
      <c r="C131" s="245"/>
      <c r="D131" s="246"/>
      <c r="E131" s="247" t="s">
        <v>538</v>
      </c>
      <c r="F131" s="246"/>
      <c r="G131" s="229" t="s">
        <v>534</v>
      </c>
      <c r="H131" s="246"/>
      <c r="I131" s="3662" t="s">
        <v>572</v>
      </c>
      <c r="J131" s="3663"/>
      <c r="K131" s="3663"/>
      <c r="L131" s="3663"/>
      <c r="M131" s="3663"/>
      <c r="N131" s="243"/>
      <c r="O131" s="242" t="s">
        <v>571</v>
      </c>
      <c r="P131" s="234"/>
      <c r="Q131" s="3660" t="s">
        <v>570</v>
      </c>
      <c r="R131" s="3661"/>
      <c r="S131" s="237"/>
      <c r="T131" s="282" t="s">
        <v>551</v>
      </c>
      <c r="U131" s="313" t="s">
        <v>550</v>
      </c>
      <c r="V131" s="313" t="s">
        <v>549</v>
      </c>
      <c r="W131" s="313" t="s">
        <v>548</v>
      </c>
      <c r="X131" s="184"/>
      <c r="Y131" s="313" t="s">
        <v>547</v>
      </c>
      <c r="Z131" s="313" t="s">
        <v>546</v>
      </c>
      <c r="AA131" s="313" t="s">
        <v>545</v>
      </c>
      <c r="AB131" s="313" t="s">
        <v>546</v>
      </c>
      <c r="AC131" s="313" t="s">
        <v>545</v>
      </c>
      <c r="AD131" s="370" t="s">
        <v>20</v>
      </c>
      <c r="AE131" s="370" t="s">
        <v>20</v>
      </c>
      <c r="AF131" s="370" t="s">
        <v>20</v>
      </c>
      <c r="AG131" s="369" t="s">
        <v>20</v>
      </c>
      <c r="AH131" s="229"/>
      <c r="AI131" s="318" t="s">
        <v>556</v>
      </c>
      <c r="AJ131" s="317" t="s">
        <v>555</v>
      </c>
      <c r="AK131" s="317" t="s">
        <v>554</v>
      </c>
      <c r="AL131" s="317" t="s">
        <v>553</v>
      </c>
      <c r="AM131" s="316" t="s">
        <v>552</v>
      </c>
      <c r="AN131" s="184"/>
      <c r="AO131" s="184"/>
    </row>
    <row r="132" spans="1:41">
      <c r="A132" s="261" t="s">
        <v>530</v>
      </c>
      <c r="B132" s="367" t="s">
        <v>569</v>
      </c>
      <c r="C132" s="245" t="s">
        <v>536</v>
      </c>
      <c r="D132" s="246"/>
      <c r="E132" s="247" t="s">
        <v>535</v>
      </c>
      <c r="F132" s="246"/>
      <c r="G132" s="245"/>
      <c r="H132" s="246"/>
      <c r="I132" s="368" t="s">
        <v>533</v>
      </c>
      <c r="J132" s="368"/>
      <c r="K132" s="368" t="s">
        <v>532</v>
      </c>
      <c r="L132" s="368"/>
      <c r="M132" s="368" t="s">
        <v>531</v>
      </c>
      <c r="N132" s="243"/>
      <c r="O132" s="242"/>
      <c r="P132" s="234"/>
      <c r="Q132" s="234"/>
      <c r="R132" s="242"/>
      <c r="S132" s="237"/>
      <c r="T132" s="229"/>
      <c r="U132" s="229"/>
      <c r="V132" s="229"/>
      <c r="W132" s="229"/>
      <c r="X132" s="184"/>
      <c r="Y132" s="229"/>
      <c r="Z132" s="229"/>
      <c r="AA132" s="229"/>
      <c r="AB132" s="229"/>
      <c r="AC132" s="229"/>
      <c r="AD132" s="229"/>
      <c r="AE132" s="229"/>
      <c r="AF132" s="229"/>
      <c r="AG132" s="237"/>
      <c r="AH132" s="229"/>
      <c r="AI132" s="280"/>
      <c r="AJ132" s="279"/>
      <c r="AK132" s="279"/>
      <c r="AL132" s="279"/>
      <c r="AM132" s="277"/>
      <c r="AN132" s="184"/>
      <c r="AO132" s="184"/>
    </row>
    <row r="133" spans="1:41">
      <c r="A133" s="261"/>
      <c r="B133" s="248"/>
      <c r="C133" s="245"/>
      <c r="D133" s="246"/>
      <c r="E133" s="247"/>
      <c r="F133" s="246"/>
      <c r="G133" s="248" t="s">
        <v>529</v>
      </c>
      <c r="H133" s="246"/>
      <c r="I133" s="368" t="s">
        <v>20</v>
      </c>
      <c r="J133" s="368"/>
      <c r="K133" s="368" t="s">
        <v>20</v>
      </c>
      <c r="L133" s="368"/>
      <c r="M133" s="368" t="s">
        <v>20</v>
      </c>
      <c r="N133" s="243"/>
      <c r="O133" s="242" t="s">
        <v>20</v>
      </c>
      <c r="P133" s="234"/>
      <c r="Q133" s="234"/>
      <c r="R133" s="242"/>
      <c r="S133" s="237"/>
      <c r="T133" s="229"/>
      <c r="U133" s="229"/>
      <c r="V133" s="229"/>
      <c r="W133" s="229"/>
      <c r="X133" s="184"/>
      <c r="Y133" s="229"/>
      <c r="Z133" s="229"/>
      <c r="AA133" s="229"/>
      <c r="AB133" s="229"/>
      <c r="AC133" s="229"/>
      <c r="AD133" s="229"/>
      <c r="AE133" s="229"/>
      <c r="AF133" s="229"/>
      <c r="AG133" s="237"/>
      <c r="AH133" s="229"/>
      <c r="AI133" s="280"/>
      <c r="AJ133" s="279"/>
      <c r="AK133" s="279"/>
      <c r="AL133" s="279"/>
      <c r="AM133" s="277"/>
      <c r="AN133" s="184"/>
      <c r="AO133" s="184"/>
    </row>
    <row r="134" spans="1:41">
      <c r="A134" s="261">
        <v>1</v>
      </c>
      <c r="B134" s="248"/>
      <c r="C134" s="270" t="s">
        <v>568</v>
      </c>
      <c r="D134" s="246"/>
      <c r="E134" s="260"/>
      <c r="F134" s="246"/>
      <c r="G134" s="259"/>
      <c r="H134" s="246"/>
      <c r="I134" s="258"/>
      <c r="J134" s="255"/>
      <c r="K134" s="258"/>
      <c r="L134" s="255"/>
      <c r="M134" s="258"/>
      <c r="N134" s="253"/>
      <c r="O134" s="257">
        <f>M134+K134+I134</f>
        <v>0</v>
      </c>
      <c r="P134" s="240"/>
      <c r="Q134" s="240"/>
      <c r="R134" s="256"/>
      <c r="S134" s="251"/>
      <c r="T134" s="300"/>
      <c r="U134" s="300"/>
      <c r="V134" s="300"/>
      <c r="W134" s="299">
        <f>SUM(T134:V134)</f>
        <v>0</v>
      </c>
      <c r="X134" s="184"/>
      <c r="Y134" s="298"/>
      <c r="Z134" s="297"/>
      <c r="AA134" s="297"/>
      <c r="AB134" s="297"/>
      <c r="AC134" s="297"/>
      <c r="AD134" s="297"/>
      <c r="AE134" s="297"/>
      <c r="AF134" s="297"/>
      <c r="AG134" s="296"/>
      <c r="AH134" s="229"/>
      <c r="AI134" s="362"/>
      <c r="AJ134" s="361"/>
      <c r="AK134" s="285"/>
      <c r="AL134" s="284"/>
      <c r="AM134" s="283"/>
      <c r="AN134" s="184"/>
      <c r="AO134" s="184"/>
    </row>
    <row r="135" spans="1:41">
      <c r="A135" s="261"/>
      <c r="B135" s="248"/>
      <c r="C135" s="270"/>
      <c r="D135" s="246"/>
      <c r="E135" s="260"/>
      <c r="F135" s="246"/>
      <c r="G135" s="259"/>
      <c r="H135" s="246"/>
      <c r="I135" s="258"/>
      <c r="J135" s="255"/>
      <c r="K135" s="258"/>
      <c r="L135" s="255"/>
      <c r="M135" s="258"/>
      <c r="N135" s="253"/>
      <c r="O135" s="257"/>
      <c r="P135" s="240"/>
      <c r="Q135" s="240"/>
      <c r="R135" s="256"/>
      <c r="S135" s="251"/>
      <c r="T135" s="300"/>
      <c r="U135" s="300"/>
      <c r="V135" s="300"/>
      <c r="W135" s="299"/>
      <c r="X135" s="184"/>
      <c r="Y135" s="298"/>
      <c r="Z135" s="297"/>
      <c r="AA135" s="297"/>
      <c r="AB135" s="297"/>
      <c r="AC135" s="297"/>
      <c r="AD135" s="297"/>
      <c r="AE135" s="297"/>
      <c r="AF135" s="297"/>
      <c r="AG135" s="296"/>
      <c r="AH135" s="229"/>
      <c r="AI135" s="362"/>
      <c r="AJ135" s="361"/>
      <c r="AK135" s="285"/>
      <c r="AL135" s="284"/>
      <c r="AM135" s="283"/>
      <c r="AN135" s="184"/>
      <c r="AO135" s="184"/>
    </row>
    <row r="136" spans="1:41">
      <c r="A136" s="261"/>
      <c r="B136" s="248"/>
      <c r="C136" s="295" t="s">
        <v>541</v>
      </c>
      <c r="D136" s="246"/>
      <c r="E136" s="260"/>
      <c r="F136" s="246"/>
      <c r="G136" s="259"/>
      <c r="H136" s="246"/>
      <c r="I136" s="258"/>
      <c r="J136" s="255"/>
      <c r="K136" s="258"/>
      <c r="L136" s="255"/>
      <c r="M136" s="258"/>
      <c r="N136" s="253"/>
      <c r="O136" s="257"/>
      <c r="P136" s="240"/>
      <c r="Q136" s="240"/>
      <c r="R136" s="256"/>
      <c r="S136" s="251"/>
      <c r="T136" s="300"/>
      <c r="U136" s="300"/>
      <c r="V136" s="300"/>
      <c r="W136" s="299"/>
      <c r="X136" s="184"/>
      <c r="Y136" s="298"/>
      <c r="Z136" s="297"/>
      <c r="AA136" s="297"/>
      <c r="AB136" s="297"/>
      <c r="AC136" s="297"/>
      <c r="AD136" s="297"/>
      <c r="AE136" s="297"/>
      <c r="AF136" s="297"/>
      <c r="AG136" s="296"/>
      <c r="AH136" s="229"/>
      <c r="AI136" s="362"/>
      <c r="AJ136" s="361"/>
      <c r="AK136" s="285"/>
      <c r="AL136" s="284"/>
      <c r="AM136" s="283"/>
      <c r="AN136" s="184"/>
      <c r="AO136" s="184"/>
    </row>
    <row r="137" spans="1:41">
      <c r="A137" s="261">
        <v>2</v>
      </c>
      <c r="B137" s="367"/>
      <c r="C137" s="270"/>
      <c r="D137" s="246"/>
      <c r="E137" s="262"/>
      <c r="F137" s="246"/>
      <c r="G137" s="259"/>
      <c r="H137" s="246"/>
      <c r="I137" s="258"/>
      <c r="J137" s="255"/>
      <c r="K137" s="258"/>
      <c r="L137" s="255"/>
      <c r="M137" s="258"/>
      <c r="N137" s="253"/>
      <c r="O137" s="257">
        <f>M137+K137+I137</f>
        <v>0</v>
      </c>
      <c r="P137" s="240"/>
      <c r="Q137" s="240"/>
      <c r="R137" s="256"/>
      <c r="S137" s="251"/>
      <c r="T137" s="300"/>
      <c r="U137" s="300"/>
      <c r="V137" s="300"/>
      <c r="W137" s="299"/>
      <c r="X137" s="184"/>
      <c r="Y137" s="298"/>
      <c r="Z137" s="297"/>
      <c r="AA137" s="297"/>
      <c r="AB137" s="297"/>
      <c r="AC137" s="297"/>
      <c r="AD137" s="297"/>
      <c r="AE137" s="297"/>
      <c r="AF137" s="297"/>
      <c r="AG137" s="296"/>
      <c r="AH137" s="229"/>
      <c r="AI137" s="362"/>
      <c r="AJ137" s="361"/>
      <c r="AK137" s="285">
        <f>AI137*AJ137</f>
        <v>0</v>
      </c>
      <c r="AL137" s="284"/>
      <c r="AM137" s="283">
        <f>AK137+AL137</f>
        <v>0</v>
      </c>
      <c r="AN137" s="290"/>
      <c r="AO137" s="184"/>
    </row>
    <row r="138" spans="1:41" ht="13.5" thickBot="1">
      <c r="A138" s="261"/>
      <c r="B138" s="248"/>
      <c r="C138" s="245"/>
      <c r="D138" s="246"/>
      <c r="E138" s="247"/>
      <c r="F138" s="246"/>
      <c r="G138" s="229" t="s">
        <v>528</v>
      </c>
      <c r="H138" s="246"/>
      <c r="I138" s="254">
        <f>SUM(I134:I137)</f>
        <v>0</v>
      </c>
      <c r="J138" s="365"/>
      <c r="K138" s="254">
        <f>SUM(K134:K137)</f>
        <v>0</v>
      </c>
      <c r="L138" s="255"/>
      <c r="M138" s="254">
        <f>SUM(M134:M137)</f>
        <v>0</v>
      </c>
      <c r="N138" s="253"/>
      <c r="O138" s="252">
        <f>-'1.5 Net Debt 1'!R19</f>
        <v>0</v>
      </c>
      <c r="P138" s="240"/>
      <c r="Q138" s="239" t="s">
        <v>567</v>
      </c>
      <c r="R138" s="252">
        <f>SUM(R134:R137)</f>
        <v>0</v>
      </c>
      <c r="S138" s="293"/>
      <c r="T138" s="249"/>
      <c r="U138" s="249"/>
      <c r="V138" s="249"/>
      <c r="W138" s="249"/>
      <c r="X138" s="184"/>
      <c r="Y138" s="229"/>
      <c r="Z138" s="229"/>
      <c r="AA138" s="229"/>
      <c r="AB138" s="229"/>
      <c r="AC138" s="229"/>
      <c r="AD138" s="229"/>
      <c r="AE138" s="229"/>
      <c r="AF138" s="229"/>
      <c r="AG138" s="237"/>
      <c r="AH138" s="229"/>
      <c r="AI138" s="280"/>
      <c r="AJ138" s="279"/>
      <c r="AK138" s="366"/>
      <c r="AL138" s="309"/>
      <c r="AM138" s="308"/>
      <c r="AN138" s="184"/>
      <c r="AO138" s="184"/>
    </row>
    <row r="139" spans="1:41" ht="13.5" thickTop="1">
      <c r="A139" s="261"/>
      <c r="B139" s="248"/>
      <c r="C139" s="245"/>
      <c r="D139" s="246"/>
      <c r="E139" s="247"/>
      <c r="F139" s="246"/>
      <c r="G139" s="245"/>
      <c r="H139" s="246"/>
      <c r="I139" s="365"/>
      <c r="J139" s="255"/>
      <c r="K139" s="365"/>
      <c r="L139" s="255"/>
      <c r="M139" s="365"/>
      <c r="N139" s="253" t="s">
        <v>525</v>
      </c>
      <c r="O139" s="264"/>
      <c r="P139" s="240"/>
      <c r="Q139" s="240"/>
      <c r="R139" s="264"/>
      <c r="S139" s="251"/>
      <c r="T139" s="249"/>
      <c r="U139" s="249"/>
      <c r="V139" s="249"/>
      <c r="W139" s="249"/>
      <c r="X139" s="184"/>
      <c r="Y139" s="229"/>
      <c r="Z139" s="229"/>
      <c r="AA139" s="229"/>
      <c r="AB139" s="229"/>
      <c r="AC139" s="229"/>
      <c r="AD139" s="229"/>
      <c r="AE139" s="229"/>
      <c r="AF139" s="229"/>
      <c r="AG139" s="237"/>
      <c r="AH139" s="229"/>
      <c r="AI139" s="280"/>
      <c r="AJ139" s="279"/>
      <c r="AK139" s="309"/>
      <c r="AL139" s="309"/>
      <c r="AM139" s="308"/>
      <c r="AN139" s="184"/>
      <c r="AO139" s="184"/>
    </row>
    <row r="140" spans="1:41">
      <c r="A140" s="261"/>
      <c r="B140" s="248"/>
      <c r="C140" s="245"/>
      <c r="D140" s="246"/>
      <c r="E140" s="247"/>
      <c r="F140" s="246"/>
      <c r="G140" s="245"/>
      <c r="H140" s="246"/>
      <c r="I140" s="255"/>
      <c r="J140" s="255"/>
      <c r="K140" s="255"/>
      <c r="L140" s="255"/>
      <c r="M140" s="255"/>
      <c r="N140" s="253"/>
      <c r="O140" s="264"/>
      <c r="P140" s="240"/>
      <c r="Q140" s="240"/>
      <c r="R140" s="264"/>
      <c r="S140" s="251"/>
      <c r="T140" s="249"/>
      <c r="U140" s="249"/>
      <c r="V140" s="249"/>
      <c r="W140" s="249"/>
      <c r="X140" s="184"/>
      <c r="Y140" s="229"/>
      <c r="Z140" s="229"/>
      <c r="AA140" s="229"/>
      <c r="AB140" s="229"/>
      <c r="AC140" s="229"/>
      <c r="AD140" s="229"/>
      <c r="AE140" s="229"/>
      <c r="AF140" s="229"/>
      <c r="AG140" s="237"/>
      <c r="AH140" s="229"/>
      <c r="AI140" s="280"/>
      <c r="AJ140" s="279"/>
      <c r="AK140" s="309"/>
      <c r="AL140" s="309"/>
      <c r="AM140" s="308"/>
      <c r="AN140" s="184"/>
      <c r="AO140" s="184"/>
    </row>
    <row r="141" spans="1:41">
      <c r="A141" s="261"/>
      <c r="B141" s="248"/>
      <c r="C141" s="295" t="s">
        <v>566</v>
      </c>
      <c r="D141" s="246"/>
      <c r="E141" s="262"/>
      <c r="F141" s="246"/>
      <c r="G141" s="263"/>
      <c r="H141" s="246"/>
      <c r="I141" s="258"/>
      <c r="J141" s="255"/>
      <c r="K141" s="258"/>
      <c r="L141" s="255"/>
      <c r="M141" s="258"/>
      <c r="N141" s="253"/>
      <c r="O141" s="257">
        <v>0</v>
      </c>
      <c r="P141" s="240"/>
      <c r="Q141" s="240"/>
      <c r="R141" s="256"/>
      <c r="S141" s="251"/>
      <c r="T141" s="300"/>
      <c r="U141" s="300"/>
      <c r="V141" s="300"/>
      <c r="W141" s="299">
        <f>SUM(T141:V141)</f>
        <v>0</v>
      </c>
      <c r="X141" s="184"/>
      <c r="Y141" s="298"/>
      <c r="Z141" s="297"/>
      <c r="AA141" s="297"/>
      <c r="AB141" s="297"/>
      <c r="AC141" s="297"/>
      <c r="AD141" s="297"/>
      <c r="AE141" s="297"/>
      <c r="AF141" s="297"/>
      <c r="AG141" s="296"/>
      <c r="AH141" s="229"/>
      <c r="AI141" s="362"/>
      <c r="AJ141" s="361"/>
      <c r="AK141" s="285"/>
      <c r="AL141" s="284"/>
      <c r="AM141" s="283"/>
      <c r="AN141" s="184"/>
      <c r="AO141" s="184"/>
    </row>
    <row r="142" spans="1:41">
      <c r="A142" s="261">
        <v>3</v>
      </c>
      <c r="B142" s="302"/>
      <c r="C142" s="270"/>
      <c r="D142" s="246"/>
      <c r="E142" s="262"/>
      <c r="F142" s="246"/>
      <c r="G142" s="263"/>
      <c r="H142" s="246"/>
      <c r="I142" s="258"/>
      <c r="J142" s="255"/>
      <c r="K142" s="258"/>
      <c r="L142" s="255"/>
      <c r="M142" s="258"/>
      <c r="N142" s="253"/>
      <c r="O142" s="257">
        <f>M142+K142+I142</f>
        <v>0</v>
      </c>
      <c r="P142" s="240"/>
      <c r="Q142" s="240"/>
      <c r="R142" s="256"/>
      <c r="S142" s="251"/>
      <c r="T142" s="300"/>
      <c r="U142" s="300"/>
      <c r="V142" s="300"/>
      <c r="W142" s="299">
        <f>SUM(T142:V142)</f>
        <v>0</v>
      </c>
      <c r="X142" s="184"/>
      <c r="Y142" s="298"/>
      <c r="Z142" s="297"/>
      <c r="AA142" s="297"/>
      <c r="AB142" s="297"/>
      <c r="AC142" s="297"/>
      <c r="AD142" s="297"/>
      <c r="AE142" s="297"/>
      <c r="AF142" s="297"/>
      <c r="AG142" s="296"/>
      <c r="AH142" s="229"/>
      <c r="AI142" s="362"/>
      <c r="AJ142" s="361"/>
      <c r="AK142" s="285">
        <f>AI142*AJ142</f>
        <v>0</v>
      </c>
      <c r="AL142" s="284"/>
      <c r="AM142" s="283">
        <f>AK142+AL142</f>
        <v>0</v>
      </c>
      <c r="AN142" s="290"/>
      <c r="AO142" s="184"/>
    </row>
    <row r="143" spans="1:41">
      <c r="A143" s="261"/>
      <c r="B143" s="248"/>
      <c r="C143" s="295"/>
      <c r="D143" s="246"/>
      <c r="E143" s="262"/>
      <c r="F143" s="246"/>
      <c r="G143" s="263"/>
      <c r="H143" s="246"/>
      <c r="I143" s="258"/>
      <c r="J143" s="255"/>
      <c r="K143" s="258"/>
      <c r="L143" s="255"/>
      <c r="M143" s="258"/>
      <c r="N143" s="253"/>
      <c r="O143" s="257"/>
      <c r="P143" s="240"/>
      <c r="Q143" s="240"/>
      <c r="R143" s="256"/>
      <c r="S143" s="251"/>
      <c r="T143" s="300"/>
      <c r="U143" s="300"/>
      <c r="V143" s="300"/>
      <c r="W143" s="299">
        <f>SUM(T143:V143)</f>
        <v>0</v>
      </c>
      <c r="X143" s="184"/>
      <c r="Y143" s="298"/>
      <c r="Z143" s="297"/>
      <c r="AA143" s="297"/>
      <c r="AB143" s="297"/>
      <c r="AC143" s="297"/>
      <c r="AD143" s="297"/>
      <c r="AE143" s="297"/>
      <c r="AF143" s="297"/>
      <c r="AG143" s="296"/>
      <c r="AH143" s="229"/>
      <c r="AI143" s="362"/>
      <c r="AJ143" s="361"/>
      <c r="AK143" s="285"/>
      <c r="AL143" s="284"/>
      <c r="AM143" s="283"/>
      <c r="AN143" s="184"/>
      <c r="AO143" s="184"/>
    </row>
    <row r="144" spans="1:41">
      <c r="A144" s="261"/>
      <c r="B144" s="248"/>
      <c r="C144" s="259"/>
      <c r="D144" s="246"/>
      <c r="E144" s="262"/>
      <c r="F144" s="246"/>
      <c r="G144" s="263"/>
      <c r="H144" s="246"/>
      <c r="I144" s="258"/>
      <c r="J144" s="255"/>
      <c r="K144" s="258"/>
      <c r="L144" s="255"/>
      <c r="M144" s="258"/>
      <c r="N144" s="253"/>
      <c r="O144" s="257"/>
      <c r="P144" s="240"/>
      <c r="Q144" s="240"/>
      <c r="R144" s="256"/>
      <c r="S144" s="251"/>
      <c r="T144" s="300"/>
      <c r="U144" s="300"/>
      <c r="V144" s="300"/>
      <c r="W144" s="299">
        <f>SUM(T144:V144)</f>
        <v>0</v>
      </c>
      <c r="X144" s="184"/>
      <c r="Y144" s="298"/>
      <c r="Z144" s="297"/>
      <c r="AA144" s="297"/>
      <c r="AB144" s="297"/>
      <c r="AC144" s="297"/>
      <c r="AD144" s="297"/>
      <c r="AE144" s="297"/>
      <c r="AF144" s="297"/>
      <c r="AG144" s="296"/>
      <c r="AH144" s="229"/>
      <c r="AI144" s="362"/>
      <c r="AJ144" s="361"/>
      <c r="AK144" s="285"/>
      <c r="AL144" s="284"/>
      <c r="AM144" s="283"/>
      <c r="AN144" s="184"/>
      <c r="AO144" s="184"/>
    </row>
    <row r="145" spans="1:41">
      <c r="A145" s="261"/>
      <c r="B145" s="248"/>
      <c r="C145" s="295"/>
      <c r="D145" s="246"/>
      <c r="E145" s="262"/>
      <c r="F145" s="246"/>
      <c r="G145" s="263"/>
      <c r="H145" s="246"/>
      <c r="I145" s="294">
        <v>0</v>
      </c>
      <c r="J145" s="255"/>
      <c r="K145" s="294">
        <v>0</v>
      </c>
      <c r="L145" s="255"/>
      <c r="M145" s="294">
        <v>0</v>
      </c>
      <c r="N145" s="253"/>
      <c r="O145" s="291"/>
      <c r="P145" s="240"/>
      <c r="Q145" s="240"/>
      <c r="R145" s="291"/>
      <c r="S145" s="293"/>
      <c r="T145" s="292"/>
      <c r="U145" s="292"/>
      <c r="V145" s="292"/>
      <c r="W145" s="291"/>
      <c r="X145" s="290"/>
      <c r="Y145" s="289"/>
      <c r="Z145" s="288"/>
      <c r="AA145" s="288"/>
      <c r="AB145" s="288"/>
      <c r="AC145" s="288"/>
      <c r="AD145" s="288"/>
      <c r="AE145" s="288"/>
      <c r="AF145" s="288"/>
      <c r="AG145" s="287"/>
      <c r="AH145" s="229"/>
      <c r="AI145" s="362"/>
      <c r="AJ145" s="361"/>
      <c r="AK145" s="285"/>
      <c r="AL145" s="284"/>
      <c r="AM145" s="283"/>
      <c r="AN145" s="184"/>
      <c r="AO145" s="184"/>
    </row>
    <row r="146" spans="1:41">
      <c r="A146" s="261"/>
      <c r="B146" s="248"/>
      <c r="C146" s="295" t="s">
        <v>541</v>
      </c>
      <c r="D146" s="246"/>
      <c r="E146" s="262"/>
      <c r="F146" s="246"/>
      <c r="G146" s="263"/>
      <c r="H146" s="246"/>
      <c r="I146" s="258"/>
      <c r="J146" s="255"/>
      <c r="K146" s="258"/>
      <c r="L146" s="255"/>
      <c r="M146" s="258"/>
      <c r="N146" s="253"/>
      <c r="O146" s="257"/>
      <c r="P146" s="240"/>
      <c r="Q146" s="240"/>
      <c r="R146" s="256"/>
      <c r="S146" s="251"/>
      <c r="T146" s="300"/>
      <c r="U146" s="300"/>
      <c r="V146" s="300"/>
      <c r="W146" s="299">
        <f t="shared" ref="W146:W152" si="0">SUM(T146:V146)</f>
        <v>0</v>
      </c>
      <c r="X146" s="184"/>
      <c r="Y146" s="298"/>
      <c r="Z146" s="297"/>
      <c r="AA146" s="297"/>
      <c r="AB146" s="297"/>
      <c r="AC146" s="297"/>
      <c r="AD146" s="297"/>
      <c r="AE146" s="297"/>
      <c r="AF146" s="297"/>
      <c r="AG146" s="296"/>
      <c r="AH146" s="229"/>
      <c r="AI146" s="362"/>
      <c r="AJ146" s="361"/>
      <c r="AK146" s="285"/>
      <c r="AL146" s="284"/>
      <c r="AM146" s="283"/>
      <c r="AN146" s="184"/>
      <c r="AO146" s="184"/>
    </row>
    <row r="147" spans="1:41">
      <c r="A147" s="261">
        <v>4</v>
      </c>
      <c r="B147" s="302"/>
      <c r="C147" s="259"/>
      <c r="D147" s="246"/>
      <c r="E147" s="262"/>
      <c r="F147" s="246"/>
      <c r="G147" s="263"/>
      <c r="H147" s="246"/>
      <c r="I147" s="258"/>
      <c r="J147" s="255"/>
      <c r="K147" s="258"/>
      <c r="L147" s="255"/>
      <c r="M147" s="258"/>
      <c r="N147" s="253"/>
      <c r="O147" s="257">
        <f>M147+K147+I147</f>
        <v>0</v>
      </c>
      <c r="P147" s="240"/>
      <c r="Q147" s="240"/>
      <c r="R147" s="256"/>
      <c r="S147" s="251"/>
      <c r="T147" s="300"/>
      <c r="U147" s="300"/>
      <c r="V147" s="300"/>
      <c r="W147" s="299">
        <f t="shared" si="0"/>
        <v>0</v>
      </c>
      <c r="X147" s="184"/>
      <c r="Y147" s="298"/>
      <c r="Z147" s="297"/>
      <c r="AA147" s="297"/>
      <c r="AB147" s="297"/>
      <c r="AC147" s="297"/>
      <c r="AD147" s="297"/>
      <c r="AE147" s="297"/>
      <c r="AF147" s="297"/>
      <c r="AG147" s="296"/>
      <c r="AH147" s="229"/>
      <c r="AI147" s="286"/>
      <c r="AJ147" s="301"/>
      <c r="AK147" s="285">
        <f>AI147*AJ147</f>
        <v>0</v>
      </c>
      <c r="AL147" s="303"/>
      <c r="AM147" s="283">
        <f>AK147+AL147</f>
        <v>0</v>
      </c>
      <c r="AN147" s="184"/>
      <c r="AO147" s="184"/>
    </row>
    <row r="148" spans="1:41">
      <c r="A148" s="261"/>
      <c r="B148" s="302"/>
      <c r="C148" s="259"/>
      <c r="D148" s="246"/>
      <c r="E148" s="262"/>
      <c r="F148" s="246"/>
      <c r="G148" s="263"/>
      <c r="H148" s="246"/>
      <c r="I148" s="258"/>
      <c r="J148" s="255"/>
      <c r="K148" s="258"/>
      <c r="L148" s="255"/>
      <c r="M148" s="258"/>
      <c r="N148" s="253"/>
      <c r="O148" s="257"/>
      <c r="P148" s="240"/>
      <c r="Q148" s="240"/>
      <c r="R148" s="256"/>
      <c r="S148" s="251"/>
      <c r="T148" s="300"/>
      <c r="U148" s="300"/>
      <c r="V148" s="300"/>
      <c r="W148" s="299">
        <f t="shared" si="0"/>
        <v>0</v>
      </c>
      <c r="X148" s="184"/>
      <c r="Y148" s="298"/>
      <c r="Z148" s="297"/>
      <c r="AA148" s="297"/>
      <c r="AB148" s="297"/>
      <c r="AC148" s="297"/>
      <c r="AD148" s="297"/>
      <c r="AE148" s="297"/>
      <c r="AF148" s="297"/>
      <c r="AG148" s="296"/>
      <c r="AH148" s="229"/>
      <c r="AI148" s="286"/>
      <c r="AJ148" s="301"/>
      <c r="AK148" s="285"/>
      <c r="AL148" s="284"/>
      <c r="AM148" s="283"/>
      <c r="AN148" s="184"/>
      <c r="AO148" s="184"/>
    </row>
    <row r="149" spans="1:41">
      <c r="A149" s="261"/>
      <c r="B149" s="302"/>
      <c r="C149" s="259"/>
      <c r="D149" s="246"/>
      <c r="E149" s="262"/>
      <c r="F149" s="246"/>
      <c r="G149" s="263"/>
      <c r="H149" s="246"/>
      <c r="I149" s="258"/>
      <c r="J149" s="255"/>
      <c r="K149" s="258"/>
      <c r="L149" s="255"/>
      <c r="M149" s="258"/>
      <c r="N149" s="253"/>
      <c r="O149" s="257">
        <f>M149+K149+I149</f>
        <v>0</v>
      </c>
      <c r="P149" s="240"/>
      <c r="Q149" s="240"/>
      <c r="R149" s="256"/>
      <c r="S149" s="251"/>
      <c r="T149" s="300"/>
      <c r="U149" s="300"/>
      <c r="V149" s="300"/>
      <c r="W149" s="299">
        <f t="shared" si="0"/>
        <v>0</v>
      </c>
      <c r="X149" s="184"/>
      <c r="Y149" s="298"/>
      <c r="Z149" s="297"/>
      <c r="AA149" s="297"/>
      <c r="AB149" s="297"/>
      <c r="AC149" s="297"/>
      <c r="AD149" s="297"/>
      <c r="AE149" s="297"/>
      <c r="AF149" s="297"/>
      <c r="AG149" s="296"/>
      <c r="AH149" s="229"/>
      <c r="AI149" s="286"/>
      <c r="AJ149" s="301"/>
      <c r="AK149" s="285">
        <f>AI149*AJ149</f>
        <v>0</v>
      </c>
      <c r="AL149" s="303"/>
      <c r="AM149" s="283">
        <f>AK149+AL149</f>
        <v>0</v>
      </c>
      <c r="AN149" s="184"/>
      <c r="AO149" s="184"/>
    </row>
    <row r="150" spans="1:41">
      <c r="A150" s="261"/>
      <c r="B150" s="302"/>
      <c r="C150" s="259"/>
      <c r="D150" s="246"/>
      <c r="E150" s="262"/>
      <c r="F150" s="246"/>
      <c r="G150" s="259"/>
      <c r="H150" s="246"/>
      <c r="I150" s="258"/>
      <c r="J150" s="255"/>
      <c r="K150" s="258"/>
      <c r="L150" s="255"/>
      <c r="M150" s="258"/>
      <c r="N150" s="253"/>
      <c r="O150" s="257"/>
      <c r="P150" s="240"/>
      <c r="Q150" s="240"/>
      <c r="R150" s="256"/>
      <c r="S150" s="251"/>
      <c r="T150" s="300"/>
      <c r="U150" s="300"/>
      <c r="V150" s="300"/>
      <c r="W150" s="299">
        <f t="shared" si="0"/>
        <v>0</v>
      </c>
      <c r="X150" s="184"/>
      <c r="Y150" s="298"/>
      <c r="Z150" s="297"/>
      <c r="AA150" s="297"/>
      <c r="AB150" s="297"/>
      <c r="AC150" s="297"/>
      <c r="AD150" s="297"/>
      <c r="AE150" s="297"/>
      <c r="AF150" s="297"/>
      <c r="AG150" s="296"/>
      <c r="AH150" s="229"/>
      <c r="AI150" s="306"/>
      <c r="AJ150" s="301"/>
      <c r="AK150" s="285"/>
      <c r="AL150" s="284"/>
      <c r="AM150" s="283"/>
      <c r="AN150" s="184"/>
      <c r="AO150" s="184"/>
    </row>
    <row r="151" spans="1:41">
      <c r="A151" s="261"/>
      <c r="B151" s="302"/>
      <c r="C151" s="259"/>
      <c r="D151" s="246"/>
      <c r="E151" s="262"/>
      <c r="F151" s="246"/>
      <c r="G151" s="259"/>
      <c r="H151" s="246"/>
      <c r="I151" s="258"/>
      <c r="J151" s="255"/>
      <c r="K151" s="258"/>
      <c r="L151" s="255"/>
      <c r="M151" s="258"/>
      <c r="N151" s="253"/>
      <c r="O151" s="257"/>
      <c r="P151" s="240"/>
      <c r="Q151" s="240"/>
      <c r="R151" s="256"/>
      <c r="S151" s="251"/>
      <c r="T151" s="300"/>
      <c r="U151" s="300"/>
      <c r="V151" s="300"/>
      <c r="W151" s="299">
        <f t="shared" si="0"/>
        <v>0</v>
      </c>
      <c r="X151" s="184"/>
      <c r="Y151" s="298"/>
      <c r="Z151" s="297"/>
      <c r="AA151" s="297"/>
      <c r="AB151" s="297"/>
      <c r="AC151" s="297"/>
      <c r="AD151" s="297"/>
      <c r="AE151" s="297"/>
      <c r="AF151" s="297"/>
      <c r="AG151" s="296"/>
      <c r="AH151" s="229"/>
      <c r="AI151" s="306"/>
      <c r="AJ151" s="301"/>
      <c r="AK151" s="285"/>
      <c r="AL151" s="284"/>
      <c r="AM151" s="283"/>
      <c r="AN151" s="184"/>
      <c r="AO151" s="184"/>
    </row>
    <row r="152" spans="1:41">
      <c r="A152" s="261"/>
      <c r="B152" s="248"/>
      <c r="C152" s="295" t="s">
        <v>8</v>
      </c>
      <c r="D152" s="246"/>
      <c r="E152" s="364"/>
      <c r="F152" s="246"/>
      <c r="G152" s="259"/>
      <c r="H152" s="246"/>
      <c r="I152" s="294">
        <f>SUM(I146:I151)</f>
        <v>0</v>
      </c>
      <c r="J152" s="255"/>
      <c r="K152" s="294">
        <f>SUM(K146:K151)</f>
        <v>0</v>
      </c>
      <c r="L152" s="255"/>
      <c r="M152" s="294">
        <f>SUM(M146:M151)</f>
        <v>0</v>
      </c>
      <c r="N152" s="253"/>
      <c r="O152" s="257">
        <f>M152+K152+I152</f>
        <v>0</v>
      </c>
      <c r="P152" s="240"/>
      <c r="Q152" s="240"/>
      <c r="R152" s="363"/>
      <c r="S152" s="293"/>
      <c r="T152" s="300"/>
      <c r="U152" s="300"/>
      <c r="V152" s="300"/>
      <c r="W152" s="299">
        <f t="shared" si="0"/>
        <v>0</v>
      </c>
      <c r="X152" s="184"/>
      <c r="Y152" s="298"/>
      <c r="Z152" s="297"/>
      <c r="AA152" s="297"/>
      <c r="AB152" s="297"/>
      <c r="AC152" s="297"/>
      <c r="AD152" s="297"/>
      <c r="AE152" s="297"/>
      <c r="AF152" s="297"/>
      <c r="AG152" s="296"/>
      <c r="AH152" s="229"/>
      <c r="AI152" s="362"/>
      <c r="AJ152" s="361"/>
      <c r="AK152" s="285"/>
      <c r="AL152" s="284"/>
      <c r="AM152" s="283"/>
      <c r="AN152" s="184"/>
      <c r="AO152" s="184"/>
    </row>
    <row r="153" spans="1:41" ht="13.5" thickBot="1">
      <c r="A153" s="261"/>
      <c r="B153" s="248"/>
      <c r="C153" s="245"/>
      <c r="D153" s="246"/>
      <c r="E153" s="265"/>
      <c r="F153" s="246"/>
      <c r="G153" s="229" t="s">
        <v>526</v>
      </c>
      <c r="H153" s="246"/>
      <c r="I153" s="254">
        <f>SUM(I152,I145)</f>
        <v>0</v>
      </c>
      <c r="J153" s="255"/>
      <c r="K153" s="254">
        <f>SUM(K152,K145)</f>
        <v>0</v>
      </c>
      <c r="L153" s="255"/>
      <c r="M153" s="254">
        <f>SUM(M152,M145)</f>
        <v>0</v>
      </c>
      <c r="N153" s="253"/>
      <c r="O153" s="252">
        <f>-'1.5 Net Debt 1'!S42</f>
        <v>0</v>
      </c>
      <c r="P153" s="240"/>
      <c r="Q153" s="239" t="s">
        <v>565</v>
      </c>
      <c r="R153" s="252">
        <f>SUM(R141:R152)</f>
        <v>0</v>
      </c>
      <c r="S153" s="251"/>
      <c r="T153" s="249"/>
      <c r="U153" s="249"/>
      <c r="V153" s="249"/>
      <c r="W153" s="249"/>
      <c r="X153" s="184"/>
      <c r="Y153" s="229"/>
      <c r="Z153" s="229"/>
      <c r="AA153" s="229"/>
      <c r="AB153" s="229"/>
      <c r="AC153" s="229"/>
      <c r="AD153" s="229"/>
      <c r="AE153" s="229"/>
      <c r="AF153" s="229"/>
      <c r="AG153" s="237"/>
      <c r="AH153" s="229"/>
      <c r="AI153" s="280"/>
      <c r="AJ153" s="279"/>
      <c r="AK153" s="309"/>
      <c r="AL153" s="360">
        <f>SUM(AL134:AL152)</f>
        <v>0</v>
      </c>
      <c r="AM153" s="277"/>
      <c r="AN153" s="184"/>
      <c r="AO153" s="184"/>
    </row>
    <row r="154" spans="1:41" ht="14.25" thickTop="1" thickBot="1">
      <c r="A154" s="261"/>
      <c r="B154" s="248"/>
      <c r="C154" s="245"/>
      <c r="D154" s="246"/>
      <c r="E154" s="265"/>
      <c r="F154" s="246"/>
      <c r="G154" s="245"/>
      <c r="H154" s="246"/>
      <c r="I154" s="255"/>
      <c r="J154" s="255"/>
      <c r="K154" s="255"/>
      <c r="L154" s="255"/>
      <c r="M154" s="255"/>
      <c r="N154" s="253" t="s">
        <v>525</v>
      </c>
      <c r="O154" s="264"/>
      <c r="P154" s="240"/>
      <c r="Q154" s="240"/>
      <c r="R154" s="264"/>
      <c r="S154" s="251"/>
      <c r="T154" s="249"/>
      <c r="U154" s="249"/>
      <c r="V154" s="249"/>
      <c r="W154" s="249"/>
      <c r="X154" s="184"/>
      <c r="Y154" s="229"/>
      <c r="Z154" s="229"/>
      <c r="AA154" s="229"/>
      <c r="AB154" s="229"/>
      <c r="AC154" s="229"/>
      <c r="AD154" s="229"/>
      <c r="AE154" s="229"/>
      <c r="AF154" s="229"/>
      <c r="AG154" s="237"/>
      <c r="AH154" s="229"/>
      <c r="AI154" s="359"/>
      <c r="AJ154" s="358"/>
      <c r="AK154" s="358"/>
      <c r="AL154" s="358"/>
      <c r="AM154" s="357"/>
      <c r="AN154" s="184"/>
      <c r="AO154" s="184"/>
    </row>
    <row r="155" spans="1:41" ht="15">
      <c r="A155" s="261"/>
      <c r="B155" s="248"/>
      <c r="C155" s="273" t="s">
        <v>564</v>
      </c>
      <c r="D155" s="246"/>
      <c r="E155" s="265"/>
      <c r="F155" s="246"/>
      <c r="G155" s="245"/>
      <c r="H155" s="246"/>
      <c r="I155" s="255"/>
      <c r="J155" s="255"/>
      <c r="K155" s="255"/>
      <c r="L155" s="255"/>
      <c r="M155" s="255"/>
      <c r="N155" s="253"/>
      <c r="O155" s="264"/>
      <c r="P155" s="240"/>
      <c r="Q155" s="240"/>
      <c r="R155" s="264"/>
      <c r="S155" s="251"/>
      <c r="T155" s="249"/>
      <c r="U155" s="249"/>
      <c r="V155" s="249"/>
      <c r="W155" s="249"/>
      <c r="X155" s="184"/>
      <c r="Y155" s="229"/>
      <c r="Z155" s="229"/>
      <c r="AA155" s="229"/>
      <c r="AB155" s="229"/>
      <c r="AC155" s="229"/>
      <c r="AD155" s="229"/>
      <c r="AE155" s="229"/>
      <c r="AF155" s="229"/>
      <c r="AG155" s="237"/>
      <c r="AH155" s="229"/>
      <c r="AN155" s="184"/>
      <c r="AO155" s="184"/>
    </row>
    <row r="156" spans="1:41">
      <c r="A156" s="261"/>
      <c r="B156" s="248"/>
      <c r="C156" s="245"/>
      <c r="D156" s="246"/>
      <c r="E156" s="265" t="s">
        <v>538</v>
      </c>
      <c r="F156" s="246"/>
      <c r="G156" s="229" t="s">
        <v>559</v>
      </c>
      <c r="H156" s="246"/>
      <c r="I156" s="3648" t="s">
        <v>537</v>
      </c>
      <c r="J156" s="3648"/>
      <c r="K156" s="3648"/>
      <c r="L156" s="3648"/>
      <c r="M156" s="3648"/>
      <c r="N156" s="253"/>
      <c r="O156" s="264" t="s">
        <v>8</v>
      </c>
      <c r="P156" s="240"/>
      <c r="Q156" s="240"/>
      <c r="R156" s="264"/>
      <c r="S156" s="251"/>
      <c r="T156" s="249"/>
      <c r="U156" s="249"/>
      <c r="V156" s="249"/>
      <c r="W156" s="249"/>
      <c r="X156" s="184"/>
      <c r="Y156" s="229"/>
      <c r="Z156" s="229"/>
      <c r="AA156" s="229"/>
      <c r="AB156" s="229"/>
      <c r="AC156" s="229"/>
      <c r="AD156" s="229"/>
      <c r="AE156" s="229"/>
      <c r="AF156" s="229"/>
      <c r="AG156" s="237"/>
      <c r="AH156" s="229"/>
      <c r="AN156" s="184"/>
      <c r="AO156" s="184"/>
    </row>
    <row r="157" spans="1:41">
      <c r="A157" s="261" t="s">
        <v>530</v>
      </c>
      <c r="B157" s="248"/>
      <c r="C157" s="245" t="s">
        <v>536</v>
      </c>
      <c r="D157" s="246"/>
      <c r="E157" s="265" t="s">
        <v>535</v>
      </c>
      <c r="F157" s="246"/>
      <c r="G157" s="248" t="s">
        <v>529</v>
      </c>
      <c r="H157" s="246"/>
      <c r="I157" s="272" t="s">
        <v>533</v>
      </c>
      <c r="J157" s="272"/>
      <c r="K157" s="272" t="s">
        <v>532</v>
      </c>
      <c r="L157" s="272"/>
      <c r="M157" s="272" t="s">
        <v>531</v>
      </c>
      <c r="N157" s="253"/>
      <c r="O157" s="264"/>
      <c r="P157" s="240"/>
      <c r="Q157" s="240"/>
      <c r="R157" s="264"/>
      <c r="S157" s="251"/>
      <c r="T157" s="249"/>
      <c r="U157" s="249"/>
      <c r="V157" s="249"/>
      <c r="W157" s="249"/>
      <c r="X157" s="184"/>
      <c r="Y157" s="229"/>
      <c r="Z157" s="229"/>
      <c r="AA157" s="229"/>
      <c r="AB157" s="229"/>
      <c r="AC157" s="229"/>
      <c r="AD157" s="229"/>
      <c r="AE157" s="229"/>
      <c r="AF157" s="229"/>
      <c r="AG157" s="237"/>
      <c r="AH157" s="229"/>
      <c r="AN157" s="184"/>
      <c r="AO157" s="184"/>
    </row>
    <row r="158" spans="1:41">
      <c r="A158" s="261"/>
      <c r="B158" s="248"/>
      <c r="C158" s="245"/>
      <c r="D158" s="246"/>
      <c r="E158" s="265"/>
      <c r="F158" s="246"/>
      <c r="G158" s="248"/>
      <c r="H158" s="246"/>
      <c r="I158" s="272" t="s">
        <v>20</v>
      </c>
      <c r="J158" s="272"/>
      <c r="K158" s="272" t="s">
        <v>20</v>
      </c>
      <c r="L158" s="272"/>
      <c r="M158" s="272" t="s">
        <v>20</v>
      </c>
      <c r="N158" s="253"/>
      <c r="O158" s="264" t="s">
        <v>20</v>
      </c>
      <c r="P158" s="240"/>
      <c r="Q158" s="240"/>
      <c r="R158" s="264"/>
      <c r="S158" s="251"/>
      <c r="T158" s="249"/>
      <c r="U158" s="249"/>
      <c r="V158" s="249"/>
      <c r="W158" s="249"/>
      <c r="X158" s="184"/>
      <c r="Y158" s="229"/>
      <c r="Z158" s="229"/>
      <c r="AA158" s="229"/>
      <c r="AB158" s="229"/>
      <c r="AC158" s="229"/>
      <c r="AD158" s="229"/>
      <c r="AE158" s="229"/>
      <c r="AF158" s="229"/>
      <c r="AG158" s="237"/>
      <c r="AH158" s="229"/>
      <c r="AN158" s="184"/>
      <c r="AO158" s="184"/>
    </row>
    <row r="159" spans="1:41">
      <c r="A159" s="261">
        <v>1</v>
      </c>
      <c r="B159" s="248"/>
      <c r="C159" s="270"/>
      <c r="D159" s="246"/>
      <c r="E159" s="262"/>
      <c r="F159" s="246"/>
      <c r="G159" s="263"/>
      <c r="H159" s="246"/>
      <c r="I159" s="258"/>
      <c r="J159" s="255"/>
      <c r="K159" s="258"/>
      <c r="L159" s="255"/>
      <c r="M159" s="258"/>
      <c r="N159" s="253"/>
      <c r="O159" s="257"/>
      <c r="P159" s="240"/>
      <c r="Q159" s="240"/>
      <c r="R159" s="256"/>
      <c r="S159" s="251"/>
      <c r="T159" s="300"/>
      <c r="U159" s="300"/>
      <c r="V159" s="300"/>
      <c r="W159" s="299">
        <f>SUM(T159:V159)</f>
        <v>0</v>
      </c>
      <c r="X159" s="184"/>
      <c r="Y159" s="298"/>
      <c r="Z159" s="297"/>
      <c r="AA159" s="297"/>
      <c r="AB159" s="297"/>
      <c r="AC159" s="297"/>
      <c r="AD159" s="297"/>
      <c r="AE159" s="297"/>
      <c r="AF159" s="297"/>
      <c r="AG159" s="296"/>
      <c r="AH159" s="229"/>
      <c r="AN159" s="184"/>
      <c r="AO159" s="184"/>
    </row>
    <row r="160" spans="1:41" ht="13.5" thickBot="1">
      <c r="A160" s="261"/>
      <c r="B160" s="248"/>
      <c r="C160" s="259"/>
      <c r="D160" s="246"/>
      <c r="E160" s="262"/>
      <c r="F160" s="246"/>
      <c r="G160" s="263"/>
      <c r="H160" s="246"/>
      <c r="I160" s="258"/>
      <c r="J160" s="255"/>
      <c r="K160" s="258"/>
      <c r="L160" s="255"/>
      <c r="M160" s="258"/>
      <c r="N160" s="253"/>
      <c r="O160" s="257"/>
      <c r="P160" s="240"/>
      <c r="Q160" s="240"/>
      <c r="R160" s="256"/>
      <c r="S160" s="251"/>
      <c r="T160" s="300"/>
      <c r="U160" s="300"/>
      <c r="V160" s="300"/>
      <c r="W160" s="299">
        <f>SUM(T160:V160)</f>
        <v>0</v>
      </c>
      <c r="X160" s="184"/>
      <c r="Y160" s="298"/>
      <c r="Z160" s="297"/>
      <c r="AA160" s="297"/>
      <c r="AB160" s="297"/>
      <c r="AC160" s="297"/>
      <c r="AD160" s="297"/>
      <c r="AE160" s="297"/>
      <c r="AF160" s="297"/>
      <c r="AG160" s="296"/>
      <c r="AH160" s="229"/>
      <c r="AN160" s="184"/>
      <c r="AO160" s="184"/>
    </row>
    <row r="161" spans="1:41" ht="13.5" thickBot="1">
      <c r="A161" s="261"/>
      <c r="B161" s="248"/>
      <c r="C161" s="245"/>
      <c r="D161" s="246"/>
      <c r="E161" s="265"/>
      <c r="F161" s="246"/>
      <c r="G161" s="229" t="s">
        <v>528</v>
      </c>
      <c r="H161" s="246"/>
      <c r="I161" s="254">
        <f>SUM(I159:I160)</f>
        <v>0</v>
      </c>
      <c r="J161" s="255"/>
      <c r="K161" s="254">
        <f>SUM(K159:K160)</f>
        <v>0</v>
      </c>
      <c r="L161" s="255"/>
      <c r="M161" s="254">
        <f>SUM(M159:M160)</f>
        <v>0</v>
      </c>
      <c r="N161" s="253"/>
      <c r="O161" s="252">
        <f>-'1.5 Net Debt 1'!R22</f>
        <v>0</v>
      </c>
      <c r="P161" s="240"/>
      <c r="Q161" s="291" t="s">
        <v>563</v>
      </c>
      <c r="R161" s="252">
        <f>SUM(R159:R160)</f>
        <v>0</v>
      </c>
      <c r="S161" s="251"/>
      <c r="T161" s="249"/>
      <c r="U161" s="249"/>
      <c r="V161" s="249"/>
      <c r="W161" s="249"/>
      <c r="X161" s="184"/>
      <c r="Y161" s="229"/>
      <c r="Z161" s="229"/>
      <c r="AA161" s="229"/>
      <c r="AB161" s="229"/>
      <c r="AC161" s="229"/>
      <c r="AD161" s="229"/>
      <c r="AE161" s="229"/>
      <c r="AF161" s="229"/>
      <c r="AG161" s="237"/>
      <c r="AH161" s="229"/>
      <c r="AI161" s="323" t="s">
        <v>560</v>
      </c>
      <c r="AJ161" s="322"/>
      <c r="AK161" s="322"/>
      <c r="AL161" s="322"/>
      <c r="AM161" s="321"/>
      <c r="AN161" s="184"/>
      <c r="AO161" s="184"/>
    </row>
    <row r="162" spans="1:41" ht="141" thickTop="1">
      <c r="A162" s="261"/>
      <c r="B162" s="248"/>
      <c r="C162" s="245"/>
      <c r="D162" s="246"/>
      <c r="E162" s="265"/>
      <c r="F162" s="246"/>
      <c r="G162" s="245"/>
      <c r="H162" s="245"/>
      <c r="I162" s="255"/>
      <c r="J162" s="255"/>
      <c r="K162" s="255"/>
      <c r="L162" s="255"/>
      <c r="M162" s="255"/>
      <c r="N162" s="253" t="s">
        <v>525</v>
      </c>
      <c r="O162" s="264"/>
      <c r="P162" s="240"/>
      <c r="Q162" s="240"/>
      <c r="R162" s="264"/>
      <c r="S162" s="251"/>
      <c r="T162" s="249"/>
      <c r="U162" s="249"/>
      <c r="V162" s="249"/>
      <c r="W162" s="249"/>
      <c r="X162" s="184"/>
      <c r="Y162" s="229"/>
      <c r="Z162" s="229"/>
      <c r="AA162" s="229"/>
      <c r="AB162" s="229"/>
      <c r="AC162" s="229"/>
      <c r="AD162" s="229"/>
      <c r="AE162" s="229"/>
      <c r="AF162" s="229"/>
      <c r="AG162" s="237"/>
      <c r="AH162" s="229"/>
      <c r="AI162" s="318" t="s">
        <v>556</v>
      </c>
      <c r="AJ162" s="317" t="s">
        <v>555</v>
      </c>
      <c r="AK162" s="317" t="s">
        <v>554</v>
      </c>
      <c r="AL162" s="317" t="s">
        <v>553</v>
      </c>
      <c r="AM162" s="316" t="s">
        <v>552</v>
      </c>
      <c r="AN162" s="184"/>
      <c r="AO162" s="184"/>
    </row>
    <row r="163" spans="1:41">
      <c r="A163" s="261"/>
      <c r="B163" s="248"/>
      <c r="C163" s="245"/>
      <c r="D163" s="246"/>
      <c r="E163" s="265"/>
      <c r="F163" s="246"/>
      <c r="G163" s="245"/>
      <c r="H163" s="245"/>
      <c r="I163" s="255"/>
      <c r="J163" s="255"/>
      <c r="K163" s="255"/>
      <c r="L163" s="255"/>
      <c r="M163" s="255"/>
      <c r="N163" s="253"/>
      <c r="O163" s="253"/>
      <c r="P163" s="240"/>
      <c r="Q163" s="240"/>
      <c r="R163" s="253"/>
      <c r="S163" s="251"/>
      <c r="T163" s="249"/>
      <c r="U163" s="249"/>
      <c r="V163" s="249"/>
      <c r="W163" s="249"/>
      <c r="X163" s="184"/>
      <c r="Y163" s="229"/>
      <c r="Z163" s="229"/>
      <c r="AA163" s="229"/>
      <c r="AB163" s="229"/>
      <c r="AC163" s="229"/>
      <c r="AD163" s="229"/>
      <c r="AE163" s="229"/>
      <c r="AF163" s="229"/>
      <c r="AG163" s="237"/>
      <c r="AH163" s="229"/>
      <c r="AI163" s="280"/>
      <c r="AJ163" s="279"/>
      <c r="AK163" s="279"/>
      <c r="AL163" s="279"/>
      <c r="AM163" s="277"/>
      <c r="AN163" s="184"/>
      <c r="AO163" s="184"/>
    </row>
    <row r="164" spans="1:41">
      <c r="A164" s="261"/>
      <c r="B164" s="248"/>
      <c r="C164" s="295" t="s">
        <v>562</v>
      </c>
      <c r="D164" s="246"/>
      <c r="E164" s="265"/>
      <c r="F164" s="246"/>
      <c r="G164" s="245"/>
      <c r="H164" s="245"/>
      <c r="I164" s="255"/>
      <c r="J164" s="255"/>
      <c r="K164" s="255"/>
      <c r="L164" s="255"/>
      <c r="M164" s="255"/>
      <c r="N164" s="253"/>
      <c r="O164" s="253"/>
      <c r="P164" s="240"/>
      <c r="Q164" s="240"/>
      <c r="R164" s="253"/>
      <c r="S164" s="251"/>
      <c r="T164" s="249"/>
      <c r="U164" s="249"/>
      <c r="V164" s="249"/>
      <c r="W164" s="249"/>
      <c r="X164" s="184"/>
      <c r="Y164" s="229"/>
      <c r="Z164" s="229"/>
      <c r="AA164" s="229"/>
      <c r="AB164" s="229"/>
      <c r="AC164" s="229"/>
      <c r="AD164" s="229"/>
      <c r="AE164" s="229"/>
      <c r="AF164" s="229"/>
      <c r="AG164" s="237"/>
      <c r="AH164" s="229"/>
      <c r="AI164" s="280"/>
      <c r="AJ164" s="279"/>
      <c r="AK164" s="279"/>
      <c r="AL164" s="279"/>
      <c r="AM164" s="277"/>
      <c r="AN164" s="184"/>
      <c r="AO164" s="184"/>
    </row>
    <row r="165" spans="1:41">
      <c r="A165" s="261"/>
      <c r="B165" s="302"/>
      <c r="C165" s="270"/>
      <c r="D165" s="246"/>
      <c r="E165" s="262"/>
      <c r="F165" s="246"/>
      <c r="G165" s="263"/>
      <c r="H165" s="246"/>
      <c r="I165" s="258"/>
      <c r="J165" s="255"/>
      <c r="K165" s="258"/>
      <c r="L165" s="255"/>
      <c r="M165" s="258"/>
      <c r="N165" s="253"/>
      <c r="O165" s="257">
        <f>M165+K165+I165</f>
        <v>0</v>
      </c>
      <c r="P165" s="240"/>
      <c r="Q165" s="240"/>
      <c r="R165" s="256"/>
      <c r="S165" s="251"/>
      <c r="T165" s="300"/>
      <c r="U165" s="300"/>
      <c r="V165" s="300"/>
      <c r="W165" s="299">
        <f>SUM(T165:V165)</f>
        <v>0</v>
      </c>
      <c r="X165" s="184"/>
      <c r="Y165" s="298"/>
      <c r="Z165" s="297"/>
      <c r="AA165" s="297"/>
      <c r="AB165" s="297"/>
      <c r="AC165" s="297"/>
      <c r="AD165" s="297"/>
      <c r="AE165" s="297"/>
      <c r="AF165" s="297"/>
      <c r="AG165" s="296"/>
      <c r="AH165" s="229"/>
      <c r="AI165" s="286"/>
      <c r="AJ165" s="284"/>
      <c r="AK165" s="285"/>
      <c r="AL165" s="284"/>
      <c r="AM165" s="283"/>
      <c r="AN165" s="184"/>
      <c r="AO165" s="184"/>
    </row>
    <row r="166" spans="1:41">
      <c r="A166" s="261"/>
      <c r="B166" s="302"/>
      <c r="C166" s="259"/>
      <c r="D166" s="246"/>
      <c r="E166" s="262"/>
      <c r="F166" s="246"/>
      <c r="G166" s="263"/>
      <c r="H166" s="246"/>
      <c r="I166" s="258"/>
      <c r="J166" s="255"/>
      <c r="K166" s="258"/>
      <c r="L166" s="255"/>
      <c r="M166" s="258"/>
      <c r="N166" s="253"/>
      <c r="O166" s="257"/>
      <c r="P166" s="240"/>
      <c r="Q166" s="240"/>
      <c r="R166" s="256"/>
      <c r="S166" s="251"/>
      <c r="T166" s="300"/>
      <c r="U166" s="300"/>
      <c r="V166" s="300"/>
      <c r="W166" s="299"/>
      <c r="X166" s="184"/>
      <c r="Y166" s="298"/>
      <c r="Z166" s="297"/>
      <c r="AA166" s="297"/>
      <c r="AB166" s="297"/>
      <c r="AC166" s="297"/>
      <c r="AD166" s="297"/>
      <c r="AE166" s="297"/>
      <c r="AF166" s="297"/>
      <c r="AG166" s="296"/>
      <c r="AH166" s="229"/>
      <c r="AI166" s="286"/>
      <c r="AJ166" s="284"/>
      <c r="AK166" s="285"/>
      <c r="AL166" s="284"/>
      <c r="AM166" s="283"/>
      <c r="AN166" s="184"/>
      <c r="AO166" s="184"/>
    </row>
    <row r="167" spans="1:41">
      <c r="A167" s="261"/>
      <c r="B167" s="302"/>
      <c r="C167" s="270"/>
      <c r="D167" s="246"/>
      <c r="E167" s="262"/>
      <c r="F167" s="246"/>
      <c r="G167" s="263"/>
      <c r="H167" s="246"/>
      <c r="I167" s="258"/>
      <c r="J167" s="255"/>
      <c r="K167" s="258"/>
      <c r="L167" s="255"/>
      <c r="M167" s="258"/>
      <c r="N167" s="253"/>
      <c r="O167" s="257">
        <f>M167+K167+I167</f>
        <v>0</v>
      </c>
      <c r="P167" s="240"/>
      <c r="Q167" s="240"/>
      <c r="R167" s="256"/>
      <c r="S167" s="251"/>
      <c r="T167" s="300"/>
      <c r="U167" s="300"/>
      <c r="V167" s="300"/>
      <c r="W167" s="299">
        <f>SUM(T167:V167)</f>
        <v>0</v>
      </c>
      <c r="X167" s="184"/>
      <c r="Y167" s="298"/>
      <c r="Z167" s="297"/>
      <c r="AA167" s="297"/>
      <c r="AB167" s="297"/>
      <c r="AC167" s="297"/>
      <c r="AD167" s="297"/>
      <c r="AE167" s="297"/>
      <c r="AF167" s="297"/>
      <c r="AG167" s="296"/>
      <c r="AH167" s="229"/>
      <c r="AI167" s="286"/>
      <c r="AJ167" s="284"/>
      <c r="AK167" s="285"/>
      <c r="AL167" s="284"/>
      <c r="AM167" s="283"/>
      <c r="AN167" s="184"/>
      <c r="AO167" s="184"/>
    </row>
    <row r="168" spans="1:41">
      <c r="A168" s="261"/>
      <c r="B168" s="302"/>
      <c r="C168" s="259"/>
      <c r="D168" s="246"/>
      <c r="E168" s="262"/>
      <c r="F168" s="246"/>
      <c r="G168" s="263"/>
      <c r="H168" s="246"/>
      <c r="I168" s="258"/>
      <c r="J168" s="255"/>
      <c r="K168" s="258"/>
      <c r="L168" s="255"/>
      <c r="M168" s="258"/>
      <c r="N168" s="253"/>
      <c r="O168" s="257"/>
      <c r="P168" s="240"/>
      <c r="Q168" s="240"/>
      <c r="R168" s="256"/>
      <c r="S168" s="251"/>
      <c r="T168" s="300"/>
      <c r="U168" s="300"/>
      <c r="V168" s="300"/>
      <c r="W168" s="299"/>
      <c r="X168" s="184"/>
      <c r="Y168" s="298"/>
      <c r="Z168" s="297"/>
      <c r="AA168" s="297"/>
      <c r="AB168" s="297"/>
      <c r="AC168" s="297"/>
      <c r="AD168" s="297"/>
      <c r="AE168" s="297"/>
      <c r="AF168" s="297"/>
      <c r="AG168" s="296"/>
      <c r="AH168" s="229"/>
      <c r="AI168" s="286"/>
      <c r="AJ168" s="284"/>
      <c r="AK168" s="285"/>
      <c r="AL168" s="284"/>
      <c r="AM168" s="283"/>
      <c r="AN168" s="184"/>
      <c r="AO168" s="184"/>
    </row>
    <row r="169" spans="1:41">
      <c r="A169" s="261"/>
      <c r="B169" s="302"/>
      <c r="C169" s="259"/>
      <c r="D169" s="246"/>
      <c r="E169" s="262"/>
      <c r="F169" s="246"/>
      <c r="G169" s="263"/>
      <c r="H169" s="246"/>
      <c r="I169" s="258"/>
      <c r="J169" s="255"/>
      <c r="K169" s="258"/>
      <c r="L169" s="255"/>
      <c r="M169" s="258"/>
      <c r="N169" s="253"/>
      <c r="O169" s="257">
        <f>M169+K169+I169</f>
        <v>0</v>
      </c>
      <c r="P169" s="240"/>
      <c r="Q169" s="240"/>
      <c r="R169" s="256"/>
      <c r="S169" s="251"/>
      <c r="T169" s="300"/>
      <c r="U169" s="300"/>
      <c r="V169" s="300"/>
      <c r="W169" s="299">
        <f>SUM(T169:V169)</f>
        <v>0</v>
      </c>
      <c r="X169" s="184"/>
      <c r="Y169" s="298"/>
      <c r="Z169" s="297"/>
      <c r="AA169" s="297"/>
      <c r="AB169" s="297"/>
      <c r="AC169" s="297"/>
      <c r="AD169" s="297"/>
      <c r="AE169" s="297"/>
      <c r="AF169" s="297"/>
      <c r="AG169" s="296"/>
      <c r="AH169" s="229"/>
      <c r="AI169" s="286"/>
      <c r="AJ169" s="284"/>
      <c r="AK169" s="285"/>
      <c r="AL169" s="284"/>
      <c r="AM169" s="283"/>
      <c r="AN169" s="184"/>
      <c r="AO169" s="184"/>
    </row>
    <row r="170" spans="1:41">
      <c r="A170" s="261"/>
      <c r="B170" s="302"/>
      <c r="C170" s="259"/>
      <c r="D170" s="246"/>
      <c r="E170" s="262"/>
      <c r="F170" s="246"/>
      <c r="G170" s="263"/>
      <c r="H170" s="246"/>
      <c r="I170" s="258"/>
      <c r="J170" s="255"/>
      <c r="K170" s="258"/>
      <c r="L170" s="255"/>
      <c r="M170" s="258"/>
      <c r="N170" s="253"/>
      <c r="O170" s="257"/>
      <c r="P170" s="240"/>
      <c r="Q170" s="240"/>
      <c r="R170" s="256"/>
      <c r="S170" s="251"/>
      <c r="T170" s="300"/>
      <c r="U170" s="300"/>
      <c r="V170" s="300"/>
      <c r="W170" s="299"/>
      <c r="X170" s="184"/>
      <c r="Y170" s="298"/>
      <c r="Z170" s="297"/>
      <c r="AA170" s="297"/>
      <c r="AB170" s="297"/>
      <c r="AC170" s="297"/>
      <c r="AD170" s="297"/>
      <c r="AE170" s="297"/>
      <c r="AF170" s="297"/>
      <c r="AG170" s="296"/>
      <c r="AH170" s="229"/>
      <c r="AI170" s="286"/>
      <c r="AJ170" s="284"/>
      <c r="AK170" s="285"/>
      <c r="AL170" s="284"/>
      <c r="AM170" s="283"/>
      <c r="AN170" s="184"/>
      <c r="AO170" s="184"/>
    </row>
    <row r="171" spans="1:41">
      <c r="A171" s="261"/>
      <c r="B171" s="302"/>
      <c r="C171" s="259"/>
      <c r="D171" s="246"/>
      <c r="E171" s="262"/>
      <c r="F171" s="246"/>
      <c r="G171" s="263"/>
      <c r="H171" s="246"/>
      <c r="I171" s="258"/>
      <c r="J171" s="255"/>
      <c r="K171" s="258"/>
      <c r="L171" s="255"/>
      <c r="M171" s="258"/>
      <c r="N171" s="253"/>
      <c r="O171" s="257">
        <f>M171+K171+I171</f>
        <v>0</v>
      </c>
      <c r="P171" s="240"/>
      <c r="Q171" s="240"/>
      <c r="R171" s="256"/>
      <c r="S171" s="251"/>
      <c r="T171" s="300"/>
      <c r="U171" s="300"/>
      <c r="V171" s="300"/>
      <c r="W171" s="299">
        <f>SUM(T171:V171)</f>
        <v>0</v>
      </c>
      <c r="X171" s="184"/>
      <c r="Y171" s="298"/>
      <c r="Z171" s="297"/>
      <c r="AA171" s="297"/>
      <c r="AB171" s="297"/>
      <c r="AC171" s="297"/>
      <c r="AD171" s="297"/>
      <c r="AE171" s="297"/>
      <c r="AF171" s="297"/>
      <c r="AG171" s="296"/>
      <c r="AH171" s="229"/>
      <c r="AI171" s="286"/>
      <c r="AJ171" s="284"/>
      <c r="AK171" s="285"/>
      <c r="AL171" s="284"/>
      <c r="AM171" s="283"/>
      <c r="AN171" s="184"/>
      <c r="AO171" s="184"/>
    </row>
    <row r="172" spans="1:41">
      <c r="A172" s="261"/>
      <c r="B172" s="302"/>
      <c r="C172" s="259"/>
      <c r="D172" s="246"/>
      <c r="E172" s="262"/>
      <c r="F172" s="246"/>
      <c r="G172" s="263"/>
      <c r="H172" s="246"/>
      <c r="I172" s="258"/>
      <c r="J172" s="255"/>
      <c r="K172" s="258"/>
      <c r="L172" s="255"/>
      <c r="M172" s="258"/>
      <c r="N172" s="253"/>
      <c r="O172" s="257"/>
      <c r="P172" s="240"/>
      <c r="Q172" s="240"/>
      <c r="R172" s="256"/>
      <c r="S172" s="251"/>
      <c r="T172" s="300"/>
      <c r="U172" s="300"/>
      <c r="V172" s="300"/>
      <c r="W172" s="299"/>
      <c r="X172" s="184"/>
      <c r="Y172" s="298"/>
      <c r="Z172" s="297"/>
      <c r="AA172" s="297"/>
      <c r="AB172" s="297"/>
      <c r="AC172" s="297"/>
      <c r="AD172" s="297"/>
      <c r="AE172" s="297"/>
      <c r="AF172" s="297"/>
      <c r="AG172" s="296"/>
      <c r="AH172" s="229"/>
      <c r="AI172" s="286"/>
      <c r="AJ172" s="284"/>
      <c r="AK172" s="285"/>
      <c r="AL172" s="284"/>
      <c r="AM172" s="283"/>
      <c r="AN172" s="184"/>
      <c r="AO172" s="184"/>
    </row>
    <row r="173" spans="1:41">
      <c r="A173" s="261"/>
      <c r="B173" s="302"/>
      <c r="C173" s="259"/>
      <c r="D173" s="246"/>
      <c r="E173" s="262"/>
      <c r="F173" s="246"/>
      <c r="G173" s="263"/>
      <c r="H173" s="246"/>
      <c r="I173" s="258"/>
      <c r="J173" s="255"/>
      <c r="K173" s="258"/>
      <c r="L173" s="255"/>
      <c r="M173" s="258"/>
      <c r="N173" s="253"/>
      <c r="O173" s="257">
        <f>M173+K173+I173</f>
        <v>0</v>
      </c>
      <c r="P173" s="240"/>
      <c r="Q173" s="240"/>
      <c r="R173" s="256"/>
      <c r="S173" s="251"/>
      <c r="T173" s="300"/>
      <c r="U173" s="300"/>
      <c r="V173" s="300"/>
      <c r="W173" s="299">
        <f>SUM(T173:V173)</f>
        <v>0</v>
      </c>
      <c r="X173" s="184"/>
      <c r="Y173" s="298"/>
      <c r="Z173" s="297"/>
      <c r="AA173" s="297"/>
      <c r="AB173" s="297"/>
      <c r="AC173" s="297"/>
      <c r="AD173" s="297"/>
      <c r="AE173" s="297"/>
      <c r="AF173" s="297"/>
      <c r="AG173" s="296"/>
      <c r="AH173" s="229"/>
      <c r="AI173" s="286"/>
      <c r="AJ173" s="284"/>
      <c r="AK173" s="285"/>
      <c r="AL173" s="284"/>
      <c r="AM173" s="283"/>
      <c r="AN173" s="184"/>
      <c r="AO173" s="184"/>
    </row>
    <row r="174" spans="1:41">
      <c r="A174" s="261"/>
      <c r="B174" s="302"/>
      <c r="C174" s="259"/>
      <c r="D174" s="246"/>
      <c r="E174" s="262"/>
      <c r="F174" s="246"/>
      <c r="G174" s="263"/>
      <c r="H174" s="246"/>
      <c r="I174" s="258"/>
      <c r="J174" s="255"/>
      <c r="K174" s="258"/>
      <c r="L174" s="255"/>
      <c r="M174" s="258"/>
      <c r="N174" s="253"/>
      <c r="O174" s="257"/>
      <c r="P174" s="240"/>
      <c r="Q174" s="240"/>
      <c r="R174" s="256"/>
      <c r="S174" s="251"/>
      <c r="T174" s="300"/>
      <c r="U174" s="300"/>
      <c r="V174" s="300"/>
      <c r="W174" s="299"/>
      <c r="X174" s="184"/>
      <c r="Y174" s="298"/>
      <c r="Z174" s="297"/>
      <c r="AA174" s="297"/>
      <c r="AB174" s="297"/>
      <c r="AC174" s="297"/>
      <c r="AD174" s="297"/>
      <c r="AE174" s="297"/>
      <c r="AF174" s="297"/>
      <c r="AG174" s="296"/>
      <c r="AH174" s="229"/>
      <c r="AI174" s="286"/>
      <c r="AJ174" s="284"/>
      <c r="AK174" s="285"/>
      <c r="AL174" s="284"/>
      <c r="AM174" s="283"/>
      <c r="AN174" s="184"/>
      <c r="AO174" s="184"/>
    </row>
    <row r="175" spans="1:41">
      <c r="A175" s="261"/>
      <c r="B175" s="302"/>
      <c r="C175" s="259"/>
      <c r="D175" s="246"/>
      <c r="E175" s="262"/>
      <c r="F175" s="246"/>
      <c r="G175" s="263"/>
      <c r="H175" s="246"/>
      <c r="I175" s="258"/>
      <c r="J175" s="255"/>
      <c r="K175" s="258"/>
      <c r="L175" s="255"/>
      <c r="M175" s="258"/>
      <c r="N175" s="253"/>
      <c r="O175" s="257">
        <f>M175+K175+I175</f>
        <v>0</v>
      </c>
      <c r="P175" s="240"/>
      <c r="Q175" s="240"/>
      <c r="R175" s="256"/>
      <c r="S175" s="251"/>
      <c r="T175" s="300"/>
      <c r="U175" s="300"/>
      <c r="V175" s="300"/>
      <c r="W175" s="299">
        <f>SUM(T175:V175)</f>
        <v>0</v>
      </c>
      <c r="X175" s="184"/>
      <c r="Y175" s="298"/>
      <c r="Z175" s="297"/>
      <c r="AA175" s="297"/>
      <c r="AB175" s="297"/>
      <c r="AC175" s="297"/>
      <c r="AD175" s="297"/>
      <c r="AE175" s="297"/>
      <c r="AF175" s="297"/>
      <c r="AG175" s="296"/>
      <c r="AH175" s="229"/>
      <c r="AI175" s="286"/>
      <c r="AJ175" s="284"/>
      <c r="AK175" s="285"/>
      <c r="AL175" s="284"/>
      <c r="AM175" s="283"/>
      <c r="AN175" s="184"/>
      <c r="AO175" s="184"/>
    </row>
    <row r="176" spans="1:41">
      <c r="A176" s="261"/>
      <c r="B176" s="302"/>
      <c r="C176" s="259"/>
      <c r="D176" s="246"/>
      <c r="E176" s="262"/>
      <c r="F176" s="246"/>
      <c r="G176" s="263"/>
      <c r="H176" s="246"/>
      <c r="I176" s="258"/>
      <c r="J176" s="255"/>
      <c r="K176" s="258"/>
      <c r="L176" s="255"/>
      <c r="M176" s="258"/>
      <c r="N176" s="253"/>
      <c r="O176" s="257"/>
      <c r="P176" s="240"/>
      <c r="Q176" s="240"/>
      <c r="R176" s="256"/>
      <c r="S176" s="251"/>
      <c r="T176" s="300"/>
      <c r="U176" s="300"/>
      <c r="V176" s="300"/>
      <c r="W176" s="299"/>
      <c r="X176" s="184"/>
      <c r="Y176" s="298"/>
      <c r="Z176" s="297"/>
      <c r="AA176" s="297"/>
      <c r="AB176" s="297"/>
      <c r="AC176" s="297"/>
      <c r="AD176" s="297"/>
      <c r="AE176" s="297"/>
      <c r="AF176" s="297"/>
      <c r="AG176" s="296"/>
      <c r="AH176" s="229"/>
      <c r="AI176" s="286"/>
      <c r="AJ176" s="284"/>
      <c r="AK176" s="285"/>
      <c r="AL176" s="284"/>
      <c r="AM176" s="283"/>
      <c r="AN176" s="184"/>
      <c r="AO176" s="184"/>
    </row>
    <row r="177" spans="1:41">
      <c r="A177" s="261"/>
      <c r="B177" s="302"/>
      <c r="C177" s="259"/>
      <c r="D177" s="246"/>
      <c r="E177" s="262"/>
      <c r="F177" s="246"/>
      <c r="G177" s="263"/>
      <c r="H177" s="246"/>
      <c r="I177" s="258"/>
      <c r="J177" s="255"/>
      <c r="K177" s="258"/>
      <c r="L177" s="255"/>
      <c r="M177" s="258"/>
      <c r="N177" s="253"/>
      <c r="O177" s="257">
        <f>M177+K177+I177</f>
        <v>0</v>
      </c>
      <c r="P177" s="240"/>
      <c r="Q177" s="240"/>
      <c r="R177" s="256"/>
      <c r="S177" s="251"/>
      <c r="T177" s="300"/>
      <c r="U177" s="300"/>
      <c r="V177" s="300"/>
      <c r="W177" s="299">
        <f>SUM(T177:V177)</f>
        <v>0</v>
      </c>
      <c r="X177" s="184"/>
      <c r="Y177" s="298"/>
      <c r="Z177" s="297"/>
      <c r="AA177" s="297"/>
      <c r="AB177" s="297"/>
      <c r="AC177" s="297"/>
      <c r="AD177" s="297"/>
      <c r="AE177" s="297"/>
      <c r="AF177" s="297"/>
      <c r="AG177" s="296"/>
      <c r="AH177" s="229"/>
      <c r="AI177" s="286"/>
      <c r="AJ177" s="284"/>
      <c r="AK177" s="285"/>
      <c r="AL177" s="284"/>
      <c r="AM177" s="283"/>
      <c r="AN177" s="184"/>
      <c r="AO177" s="184"/>
    </row>
    <row r="178" spans="1:41">
      <c r="A178" s="261"/>
      <c r="B178" s="302"/>
      <c r="C178" s="259"/>
      <c r="D178" s="246"/>
      <c r="E178" s="262"/>
      <c r="F178" s="246"/>
      <c r="G178" s="263"/>
      <c r="H178" s="246"/>
      <c r="I178" s="258"/>
      <c r="J178" s="255"/>
      <c r="K178" s="258"/>
      <c r="L178" s="255"/>
      <c r="M178" s="258"/>
      <c r="N178" s="253"/>
      <c r="O178" s="257"/>
      <c r="P178" s="240"/>
      <c r="Q178" s="240"/>
      <c r="R178" s="256"/>
      <c r="S178" s="251"/>
      <c r="T178" s="300"/>
      <c r="U178" s="300"/>
      <c r="V178" s="300"/>
      <c r="W178" s="299"/>
      <c r="X178" s="184"/>
      <c r="Y178" s="298"/>
      <c r="Z178" s="297"/>
      <c r="AA178" s="297"/>
      <c r="AB178" s="297"/>
      <c r="AC178" s="297"/>
      <c r="AD178" s="297"/>
      <c r="AE178" s="297"/>
      <c r="AF178" s="297"/>
      <c r="AG178" s="296"/>
      <c r="AH178" s="229"/>
      <c r="AI178" s="286"/>
      <c r="AJ178" s="284"/>
      <c r="AK178" s="285"/>
      <c r="AL178" s="284"/>
      <c r="AM178" s="283"/>
      <c r="AN178" s="184"/>
      <c r="AO178" s="184"/>
    </row>
    <row r="179" spans="1:41">
      <c r="A179" s="261"/>
      <c r="B179" s="302"/>
      <c r="C179" s="259"/>
      <c r="D179" s="246"/>
      <c r="E179" s="262"/>
      <c r="F179" s="246"/>
      <c r="G179" s="263"/>
      <c r="H179" s="246"/>
      <c r="I179" s="258"/>
      <c r="J179" s="255"/>
      <c r="K179" s="258"/>
      <c r="L179" s="255"/>
      <c r="M179" s="258"/>
      <c r="N179" s="253"/>
      <c r="O179" s="257">
        <f>M179+K179+I179</f>
        <v>0</v>
      </c>
      <c r="P179" s="240"/>
      <c r="Q179" s="240"/>
      <c r="R179" s="256"/>
      <c r="S179" s="251"/>
      <c r="T179" s="300"/>
      <c r="U179" s="300"/>
      <c r="V179" s="300"/>
      <c r="W179" s="299">
        <f>SUM(T179:V179)</f>
        <v>0</v>
      </c>
      <c r="X179" s="184"/>
      <c r="Y179" s="298"/>
      <c r="Z179" s="297"/>
      <c r="AA179" s="297"/>
      <c r="AB179" s="297"/>
      <c r="AC179" s="297"/>
      <c r="AD179" s="297"/>
      <c r="AE179" s="297"/>
      <c r="AF179" s="297"/>
      <c r="AG179" s="296"/>
      <c r="AH179" s="229"/>
      <c r="AI179" s="286"/>
      <c r="AJ179" s="284"/>
      <c r="AK179" s="285"/>
      <c r="AL179" s="284"/>
      <c r="AM179" s="283"/>
      <c r="AN179" s="184"/>
      <c r="AO179" s="184"/>
    </row>
    <row r="180" spans="1:41">
      <c r="A180" s="261"/>
      <c r="B180" s="302"/>
      <c r="C180" s="259"/>
      <c r="D180" s="246"/>
      <c r="E180" s="262"/>
      <c r="F180" s="246"/>
      <c r="G180" s="263"/>
      <c r="H180" s="246"/>
      <c r="I180" s="258"/>
      <c r="J180" s="255"/>
      <c r="K180" s="258"/>
      <c r="L180" s="255"/>
      <c r="M180" s="258"/>
      <c r="N180" s="253"/>
      <c r="O180" s="257"/>
      <c r="P180" s="240"/>
      <c r="Q180" s="240"/>
      <c r="R180" s="256"/>
      <c r="S180" s="251"/>
      <c r="T180" s="300"/>
      <c r="U180" s="300"/>
      <c r="V180" s="300"/>
      <c r="W180" s="299"/>
      <c r="X180" s="184"/>
      <c r="Y180" s="298"/>
      <c r="Z180" s="297"/>
      <c r="AA180" s="297"/>
      <c r="AB180" s="297"/>
      <c r="AC180" s="297"/>
      <c r="AD180" s="297"/>
      <c r="AE180" s="297"/>
      <c r="AF180" s="297"/>
      <c r="AG180" s="296"/>
      <c r="AH180" s="229"/>
      <c r="AI180" s="286"/>
      <c r="AJ180" s="284"/>
      <c r="AK180" s="285"/>
      <c r="AL180" s="284"/>
      <c r="AM180" s="283"/>
      <c r="AN180" s="184"/>
      <c r="AO180" s="184"/>
    </row>
    <row r="181" spans="1:41">
      <c r="A181" s="261"/>
      <c r="B181" s="302"/>
      <c r="C181" s="259"/>
      <c r="D181" s="246"/>
      <c r="E181" s="262"/>
      <c r="F181" s="246"/>
      <c r="G181" s="263"/>
      <c r="H181" s="246"/>
      <c r="I181" s="258"/>
      <c r="J181" s="255"/>
      <c r="K181" s="258"/>
      <c r="L181" s="255"/>
      <c r="M181" s="258"/>
      <c r="N181" s="253"/>
      <c r="O181" s="257">
        <f>M181+K181+I181</f>
        <v>0</v>
      </c>
      <c r="P181" s="240"/>
      <c r="Q181" s="240"/>
      <c r="R181" s="256"/>
      <c r="S181" s="251"/>
      <c r="T181" s="300"/>
      <c r="U181" s="300"/>
      <c r="V181" s="300"/>
      <c r="W181" s="299">
        <f>SUM(T181:V181)</f>
        <v>0</v>
      </c>
      <c r="X181" s="184"/>
      <c r="Y181" s="298"/>
      <c r="Z181" s="297"/>
      <c r="AA181" s="297"/>
      <c r="AB181" s="297"/>
      <c r="AC181" s="297"/>
      <c r="AD181" s="297"/>
      <c r="AE181" s="297"/>
      <c r="AF181" s="297"/>
      <c r="AG181" s="296"/>
      <c r="AH181" s="229"/>
      <c r="AI181" s="286"/>
      <c r="AJ181" s="284"/>
      <c r="AK181" s="285"/>
      <c r="AL181" s="284"/>
      <c r="AM181" s="283"/>
      <c r="AN181" s="184"/>
      <c r="AO181" s="184"/>
    </row>
    <row r="182" spans="1:41">
      <c r="A182" s="261"/>
      <c r="B182" s="302"/>
      <c r="C182" s="259"/>
      <c r="D182" s="246"/>
      <c r="E182" s="262"/>
      <c r="F182" s="246"/>
      <c r="G182" s="263"/>
      <c r="H182" s="246"/>
      <c r="I182" s="258"/>
      <c r="J182" s="255"/>
      <c r="K182" s="258"/>
      <c r="L182" s="255"/>
      <c r="M182" s="258"/>
      <c r="N182" s="253"/>
      <c r="O182" s="257"/>
      <c r="P182" s="240"/>
      <c r="Q182" s="240"/>
      <c r="R182" s="256"/>
      <c r="S182" s="251"/>
      <c r="T182" s="300"/>
      <c r="U182" s="300"/>
      <c r="V182" s="300"/>
      <c r="W182" s="299"/>
      <c r="X182" s="184"/>
      <c r="Y182" s="298"/>
      <c r="Z182" s="297"/>
      <c r="AA182" s="297"/>
      <c r="AB182" s="297"/>
      <c r="AC182" s="297"/>
      <c r="AD182" s="297"/>
      <c r="AE182" s="297"/>
      <c r="AF182" s="297"/>
      <c r="AG182" s="296"/>
      <c r="AH182" s="229"/>
      <c r="AI182" s="286"/>
      <c r="AJ182" s="284"/>
      <c r="AK182" s="285"/>
      <c r="AL182" s="284"/>
      <c r="AM182" s="283"/>
      <c r="AN182" s="184"/>
      <c r="AO182" s="184"/>
    </row>
    <row r="183" spans="1:41">
      <c r="A183" s="261"/>
      <c r="B183" s="302"/>
      <c r="C183" s="259"/>
      <c r="D183" s="246"/>
      <c r="E183" s="262"/>
      <c r="F183" s="246"/>
      <c r="G183" s="263"/>
      <c r="H183" s="246"/>
      <c r="I183" s="258"/>
      <c r="J183" s="255"/>
      <c r="K183" s="258"/>
      <c r="L183" s="255"/>
      <c r="M183" s="258"/>
      <c r="N183" s="253"/>
      <c r="O183" s="257">
        <f>M183+K183+I183</f>
        <v>0</v>
      </c>
      <c r="P183" s="240"/>
      <c r="Q183" s="240"/>
      <c r="R183" s="256"/>
      <c r="S183" s="251"/>
      <c r="T183" s="300"/>
      <c r="U183" s="300"/>
      <c r="V183" s="300"/>
      <c r="W183" s="299">
        <f>SUM(T183:V183)</f>
        <v>0</v>
      </c>
      <c r="X183" s="184"/>
      <c r="Y183" s="298"/>
      <c r="Z183" s="297"/>
      <c r="AA183" s="297"/>
      <c r="AB183" s="297"/>
      <c r="AC183" s="297"/>
      <c r="AD183" s="297"/>
      <c r="AE183" s="297"/>
      <c r="AF183" s="297"/>
      <c r="AG183" s="296"/>
      <c r="AH183" s="229"/>
      <c r="AI183" s="286"/>
      <c r="AJ183" s="284"/>
      <c r="AK183" s="285"/>
      <c r="AL183" s="284"/>
      <c r="AM183" s="283"/>
      <c r="AN183" s="184"/>
      <c r="AO183" s="184"/>
    </row>
    <row r="184" spans="1:41">
      <c r="A184" s="261"/>
      <c r="B184" s="302"/>
      <c r="C184" s="259"/>
      <c r="D184" s="246"/>
      <c r="E184" s="262"/>
      <c r="F184" s="246"/>
      <c r="G184" s="263"/>
      <c r="H184" s="246"/>
      <c r="I184" s="258"/>
      <c r="J184" s="255"/>
      <c r="K184" s="258"/>
      <c r="L184" s="255"/>
      <c r="M184" s="258"/>
      <c r="N184" s="253"/>
      <c r="O184" s="257"/>
      <c r="P184" s="240"/>
      <c r="Q184" s="240"/>
      <c r="R184" s="256"/>
      <c r="S184" s="251"/>
      <c r="T184" s="300"/>
      <c r="U184" s="300"/>
      <c r="V184" s="300"/>
      <c r="W184" s="299"/>
      <c r="X184" s="184"/>
      <c r="Y184" s="298"/>
      <c r="Z184" s="297"/>
      <c r="AA184" s="297"/>
      <c r="AB184" s="297"/>
      <c r="AC184" s="297"/>
      <c r="AD184" s="297"/>
      <c r="AE184" s="297"/>
      <c r="AF184" s="297"/>
      <c r="AG184" s="296"/>
      <c r="AH184" s="229"/>
      <c r="AI184" s="286"/>
      <c r="AJ184" s="284"/>
      <c r="AK184" s="285"/>
      <c r="AL184" s="284"/>
      <c r="AM184" s="283"/>
      <c r="AN184" s="184"/>
      <c r="AO184" s="184"/>
    </row>
    <row r="185" spans="1:41">
      <c r="A185" s="261"/>
      <c r="B185" s="302"/>
      <c r="C185" s="259"/>
      <c r="D185" s="246"/>
      <c r="E185" s="262"/>
      <c r="F185" s="246"/>
      <c r="G185" s="263"/>
      <c r="H185" s="246"/>
      <c r="I185" s="258"/>
      <c r="J185" s="255"/>
      <c r="K185" s="258"/>
      <c r="L185" s="255"/>
      <c r="M185" s="258"/>
      <c r="N185" s="253"/>
      <c r="O185" s="257">
        <f>M185+K185+I185</f>
        <v>0</v>
      </c>
      <c r="P185" s="240"/>
      <c r="Q185" s="240"/>
      <c r="R185" s="256"/>
      <c r="S185" s="251"/>
      <c r="T185" s="300"/>
      <c r="U185" s="300"/>
      <c r="V185" s="300"/>
      <c r="W185" s="299">
        <f>SUM(T185:V185)</f>
        <v>0</v>
      </c>
      <c r="X185" s="184"/>
      <c r="Y185" s="298"/>
      <c r="Z185" s="297"/>
      <c r="AA185" s="297"/>
      <c r="AB185" s="297"/>
      <c r="AC185" s="297"/>
      <c r="AD185" s="297"/>
      <c r="AE185" s="297"/>
      <c r="AF185" s="297"/>
      <c r="AG185" s="296"/>
      <c r="AH185" s="229"/>
      <c r="AI185" s="286"/>
      <c r="AJ185" s="284"/>
      <c r="AK185" s="285"/>
      <c r="AL185" s="284"/>
      <c r="AM185" s="283"/>
      <c r="AN185" s="184"/>
      <c r="AO185" s="184"/>
    </row>
    <row r="186" spans="1:41">
      <c r="A186" s="261"/>
      <c r="B186" s="302"/>
      <c r="C186" s="259"/>
      <c r="D186" s="246"/>
      <c r="E186" s="262"/>
      <c r="F186" s="246"/>
      <c r="G186" s="263"/>
      <c r="H186" s="246"/>
      <c r="I186" s="258"/>
      <c r="J186" s="255"/>
      <c r="K186" s="258"/>
      <c r="L186" s="255"/>
      <c r="M186" s="258"/>
      <c r="N186" s="253"/>
      <c r="O186" s="257"/>
      <c r="P186" s="240"/>
      <c r="Q186" s="240"/>
      <c r="R186" s="256"/>
      <c r="S186" s="251"/>
      <c r="T186" s="300"/>
      <c r="U186" s="300"/>
      <c r="V186" s="300"/>
      <c r="W186" s="299"/>
      <c r="X186" s="184"/>
      <c r="Y186" s="298"/>
      <c r="Z186" s="297"/>
      <c r="AA186" s="297"/>
      <c r="AB186" s="297"/>
      <c r="AC186" s="297"/>
      <c r="AD186" s="297"/>
      <c r="AE186" s="297"/>
      <c r="AF186" s="297"/>
      <c r="AG186" s="296"/>
      <c r="AH186" s="229"/>
      <c r="AI186" s="286"/>
      <c r="AJ186" s="284"/>
      <c r="AK186" s="285"/>
      <c r="AL186" s="284"/>
      <c r="AM186" s="283"/>
      <c r="AN186" s="184"/>
      <c r="AO186" s="184"/>
    </row>
    <row r="187" spans="1:41">
      <c r="A187" s="261"/>
      <c r="B187" s="302"/>
      <c r="C187" s="259"/>
      <c r="D187" s="246"/>
      <c r="E187" s="262"/>
      <c r="F187" s="246"/>
      <c r="G187" s="263"/>
      <c r="H187" s="246"/>
      <c r="I187" s="258"/>
      <c r="J187" s="255"/>
      <c r="K187" s="258"/>
      <c r="L187" s="255"/>
      <c r="M187" s="258"/>
      <c r="N187" s="253"/>
      <c r="O187" s="257">
        <f>M187+K187+I187</f>
        <v>0</v>
      </c>
      <c r="P187" s="240"/>
      <c r="Q187" s="240"/>
      <c r="R187" s="256"/>
      <c r="S187" s="251"/>
      <c r="T187" s="300"/>
      <c r="U187" s="300"/>
      <c r="V187" s="300"/>
      <c r="W187" s="299">
        <f>SUM(T187:V187)</f>
        <v>0</v>
      </c>
      <c r="X187" s="184"/>
      <c r="Y187" s="298"/>
      <c r="Z187" s="297"/>
      <c r="AA187" s="297"/>
      <c r="AB187" s="297"/>
      <c r="AC187" s="297"/>
      <c r="AD187" s="297"/>
      <c r="AE187" s="297"/>
      <c r="AF187" s="297"/>
      <c r="AG187" s="296"/>
      <c r="AH187" s="229"/>
      <c r="AI187" s="286"/>
      <c r="AJ187" s="284"/>
      <c r="AK187" s="285"/>
      <c r="AL187" s="284"/>
      <c r="AM187" s="283"/>
      <c r="AN187" s="184"/>
      <c r="AO187" s="184"/>
    </row>
    <row r="188" spans="1:41">
      <c r="A188" s="261"/>
      <c r="B188" s="302"/>
      <c r="C188" s="259"/>
      <c r="D188" s="246"/>
      <c r="E188" s="262"/>
      <c r="F188" s="246"/>
      <c r="G188" s="263"/>
      <c r="H188" s="246"/>
      <c r="I188" s="258"/>
      <c r="J188" s="255"/>
      <c r="K188" s="258"/>
      <c r="L188" s="255"/>
      <c r="M188" s="258"/>
      <c r="N188" s="253"/>
      <c r="O188" s="257"/>
      <c r="P188" s="240"/>
      <c r="Q188" s="240"/>
      <c r="R188" s="256"/>
      <c r="S188" s="251"/>
      <c r="T188" s="300"/>
      <c r="U188" s="300"/>
      <c r="V188" s="300"/>
      <c r="W188" s="299"/>
      <c r="X188" s="184"/>
      <c r="Y188" s="298"/>
      <c r="Z188" s="297"/>
      <c r="AA188" s="297"/>
      <c r="AB188" s="297"/>
      <c r="AC188" s="297"/>
      <c r="AD188" s="297"/>
      <c r="AE188" s="297"/>
      <c r="AF188" s="297"/>
      <c r="AG188" s="296"/>
      <c r="AH188" s="229"/>
      <c r="AI188" s="286"/>
      <c r="AJ188" s="284"/>
      <c r="AK188" s="285"/>
      <c r="AL188" s="284"/>
      <c r="AM188" s="283"/>
      <c r="AN188" s="184"/>
      <c r="AO188" s="184"/>
    </row>
    <row r="189" spans="1:41">
      <c r="A189" s="261"/>
      <c r="B189" s="302"/>
      <c r="C189" s="259"/>
      <c r="D189" s="246"/>
      <c r="E189" s="262"/>
      <c r="F189" s="246"/>
      <c r="G189" s="263"/>
      <c r="H189" s="246"/>
      <c r="I189" s="258"/>
      <c r="J189" s="255"/>
      <c r="K189" s="258"/>
      <c r="L189" s="255"/>
      <c r="M189" s="258"/>
      <c r="N189" s="253"/>
      <c r="O189" s="257">
        <f>M189+K189+I189</f>
        <v>0</v>
      </c>
      <c r="P189" s="240"/>
      <c r="Q189" s="240"/>
      <c r="R189" s="256"/>
      <c r="S189" s="251"/>
      <c r="T189" s="300"/>
      <c r="U189" s="300"/>
      <c r="V189" s="300"/>
      <c r="W189" s="299">
        <f>SUM(T189:V189)</f>
        <v>0</v>
      </c>
      <c r="X189" s="184"/>
      <c r="Y189" s="298"/>
      <c r="Z189" s="297"/>
      <c r="AA189" s="297"/>
      <c r="AB189" s="297"/>
      <c r="AC189" s="297"/>
      <c r="AD189" s="297"/>
      <c r="AE189" s="297"/>
      <c r="AF189" s="297"/>
      <c r="AG189" s="296"/>
      <c r="AH189" s="229"/>
      <c r="AI189" s="286"/>
      <c r="AJ189" s="284"/>
      <c r="AK189" s="285"/>
      <c r="AL189" s="284"/>
      <c r="AM189" s="283"/>
      <c r="AN189" s="184"/>
      <c r="AO189" s="184"/>
    </row>
    <row r="190" spans="1:41">
      <c r="A190" s="261"/>
      <c r="B190" s="302"/>
      <c r="C190" s="259"/>
      <c r="D190" s="246"/>
      <c r="E190" s="262"/>
      <c r="F190" s="246"/>
      <c r="G190" s="263"/>
      <c r="H190" s="246"/>
      <c r="I190" s="258"/>
      <c r="J190" s="255"/>
      <c r="K190" s="258"/>
      <c r="L190" s="255"/>
      <c r="M190" s="258"/>
      <c r="N190" s="253"/>
      <c r="O190" s="257"/>
      <c r="P190" s="240"/>
      <c r="Q190" s="240"/>
      <c r="R190" s="256"/>
      <c r="S190" s="251"/>
      <c r="T190" s="300"/>
      <c r="U190" s="300"/>
      <c r="V190" s="300"/>
      <c r="W190" s="299"/>
      <c r="X190" s="184"/>
      <c r="Y190" s="298"/>
      <c r="Z190" s="297"/>
      <c r="AA190" s="297"/>
      <c r="AB190" s="297"/>
      <c r="AC190" s="297"/>
      <c r="AD190" s="297"/>
      <c r="AE190" s="297"/>
      <c r="AF190" s="297"/>
      <c r="AG190" s="296"/>
      <c r="AH190" s="229"/>
      <c r="AI190" s="286"/>
      <c r="AJ190" s="284"/>
      <c r="AK190" s="285"/>
      <c r="AL190" s="284"/>
      <c r="AM190" s="283"/>
      <c r="AN190" s="184"/>
      <c r="AO190" s="184"/>
    </row>
    <row r="191" spans="1:41">
      <c r="A191" s="261"/>
      <c r="B191" s="302"/>
      <c r="C191" s="259"/>
      <c r="D191" s="246"/>
      <c r="E191" s="262"/>
      <c r="F191" s="246"/>
      <c r="G191" s="263"/>
      <c r="H191" s="246"/>
      <c r="I191" s="258"/>
      <c r="J191" s="255"/>
      <c r="K191" s="258"/>
      <c r="L191" s="255"/>
      <c r="M191" s="258"/>
      <c r="N191" s="253"/>
      <c r="O191" s="257">
        <f t="shared" ref="O191:O207" si="1">M191+K191+I191</f>
        <v>0</v>
      </c>
      <c r="P191" s="240"/>
      <c r="Q191" s="240"/>
      <c r="R191" s="256"/>
      <c r="S191" s="251"/>
      <c r="T191" s="300"/>
      <c r="U191" s="300"/>
      <c r="V191" s="300"/>
      <c r="W191" s="299">
        <f>SUM(T191:V191)</f>
        <v>0</v>
      </c>
      <c r="X191" s="184"/>
      <c r="Y191" s="298"/>
      <c r="Z191" s="297"/>
      <c r="AA191" s="297"/>
      <c r="AB191" s="297"/>
      <c r="AC191" s="297"/>
      <c r="AD191" s="297"/>
      <c r="AE191" s="297"/>
      <c r="AF191" s="297"/>
      <c r="AG191" s="296"/>
      <c r="AH191" s="229"/>
      <c r="AI191" s="286"/>
      <c r="AJ191" s="284"/>
      <c r="AK191" s="285"/>
      <c r="AL191" s="284"/>
      <c r="AM191" s="283"/>
      <c r="AN191" s="184"/>
      <c r="AO191" s="184"/>
    </row>
    <row r="192" spans="1:41">
      <c r="A192" s="261"/>
      <c r="B192" s="302"/>
      <c r="C192" s="259"/>
      <c r="D192" s="246"/>
      <c r="E192" s="262"/>
      <c r="F192" s="246"/>
      <c r="G192" s="263"/>
      <c r="H192" s="246"/>
      <c r="I192" s="258"/>
      <c r="J192" s="255"/>
      <c r="K192" s="258"/>
      <c r="L192" s="255"/>
      <c r="M192" s="258"/>
      <c r="N192" s="253"/>
      <c r="O192" s="257">
        <f t="shared" si="1"/>
        <v>0</v>
      </c>
      <c r="P192" s="240"/>
      <c r="Q192" s="240"/>
      <c r="R192" s="256"/>
      <c r="S192" s="251"/>
      <c r="T192" s="300"/>
      <c r="U192" s="300"/>
      <c r="V192" s="300"/>
      <c r="W192" s="299"/>
      <c r="X192" s="184"/>
      <c r="Y192" s="298"/>
      <c r="Z192" s="297"/>
      <c r="AA192" s="297"/>
      <c r="AB192" s="297"/>
      <c r="AC192" s="297"/>
      <c r="AD192" s="297"/>
      <c r="AE192" s="297"/>
      <c r="AF192" s="297"/>
      <c r="AG192" s="296"/>
      <c r="AH192" s="229"/>
      <c r="AI192" s="286"/>
      <c r="AJ192" s="284"/>
      <c r="AK192" s="285"/>
      <c r="AL192" s="284"/>
      <c r="AM192" s="283"/>
      <c r="AN192" s="184"/>
      <c r="AO192" s="184"/>
    </row>
    <row r="193" spans="1:41">
      <c r="A193" s="261"/>
      <c r="B193" s="302"/>
      <c r="C193" s="259"/>
      <c r="D193" s="246"/>
      <c r="E193" s="262"/>
      <c r="F193" s="246"/>
      <c r="G193" s="263"/>
      <c r="H193" s="246"/>
      <c r="I193" s="258"/>
      <c r="J193" s="255"/>
      <c r="K193" s="258"/>
      <c r="L193" s="255"/>
      <c r="M193" s="258"/>
      <c r="N193" s="253"/>
      <c r="O193" s="257">
        <f t="shared" si="1"/>
        <v>0</v>
      </c>
      <c r="P193" s="240"/>
      <c r="Q193" s="240"/>
      <c r="R193" s="256"/>
      <c r="S193" s="251"/>
      <c r="T193" s="300"/>
      <c r="U193" s="300"/>
      <c r="V193" s="300"/>
      <c r="W193" s="299">
        <f>SUM(T193:V193)</f>
        <v>0</v>
      </c>
      <c r="X193" s="184"/>
      <c r="Y193" s="298"/>
      <c r="Z193" s="297"/>
      <c r="AA193" s="297"/>
      <c r="AB193" s="297"/>
      <c r="AC193" s="297"/>
      <c r="AD193" s="297"/>
      <c r="AE193" s="297"/>
      <c r="AF193" s="297"/>
      <c r="AG193" s="296"/>
      <c r="AH193" s="229"/>
      <c r="AI193" s="286"/>
      <c r="AJ193" s="284"/>
      <c r="AK193" s="285"/>
      <c r="AL193" s="284"/>
      <c r="AM193" s="283"/>
      <c r="AN193" s="184"/>
      <c r="AO193" s="184"/>
    </row>
    <row r="194" spans="1:41">
      <c r="A194" s="261"/>
      <c r="B194" s="302"/>
      <c r="C194" s="259"/>
      <c r="D194" s="246"/>
      <c r="E194" s="262"/>
      <c r="F194" s="246"/>
      <c r="G194" s="263"/>
      <c r="H194" s="246"/>
      <c r="I194" s="258"/>
      <c r="J194" s="255"/>
      <c r="K194" s="258"/>
      <c r="L194" s="255"/>
      <c r="M194" s="258"/>
      <c r="N194" s="253"/>
      <c r="O194" s="257">
        <f t="shared" si="1"/>
        <v>0</v>
      </c>
      <c r="P194" s="240"/>
      <c r="Q194" s="240"/>
      <c r="R194" s="256"/>
      <c r="S194" s="251"/>
      <c r="T194" s="300"/>
      <c r="U194" s="300"/>
      <c r="V194" s="300"/>
      <c r="W194" s="299"/>
      <c r="X194" s="184"/>
      <c r="Y194" s="298"/>
      <c r="Z194" s="297"/>
      <c r="AA194" s="297"/>
      <c r="AB194" s="297"/>
      <c r="AC194" s="297"/>
      <c r="AD194" s="297"/>
      <c r="AE194" s="297"/>
      <c r="AF194" s="297"/>
      <c r="AG194" s="296"/>
      <c r="AH194" s="229"/>
      <c r="AI194" s="286"/>
      <c r="AJ194" s="284"/>
      <c r="AK194" s="285"/>
      <c r="AL194" s="284"/>
      <c r="AM194" s="283"/>
      <c r="AN194" s="184"/>
      <c r="AO194" s="184"/>
    </row>
    <row r="195" spans="1:41">
      <c r="A195" s="261"/>
      <c r="B195" s="302"/>
      <c r="C195" s="259"/>
      <c r="D195" s="246"/>
      <c r="E195" s="262"/>
      <c r="F195" s="246"/>
      <c r="G195" s="263"/>
      <c r="H195" s="246"/>
      <c r="I195" s="258"/>
      <c r="J195" s="255"/>
      <c r="K195" s="258"/>
      <c r="L195" s="255"/>
      <c r="M195" s="258"/>
      <c r="N195" s="253"/>
      <c r="O195" s="257">
        <f t="shared" si="1"/>
        <v>0</v>
      </c>
      <c r="P195" s="240"/>
      <c r="Q195" s="240"/>
      <c r="R195" s="256"/>
      <c r="S195" s="251"/>
      <c r="T195" s="300"/>
      <c r="U195" s="300"/>
      <c r="V195" s="300"/>
      <c r="W195" s="299">
        <f>SUM(T195:V195)</f>
        <v>0</v>
      </c>
      <c r="X195" s="184"/>
      <c r="Y195" s="298"/>
      <c r="Z195" s="297"/>
      <c r="AA195" s="297"/>
      <c r="AB195" s="297"/>
      <c r="AC195" s="297"/>
      <c r="AD195" s="297"/>
      <c r="AE195" s="297"/>
      <c r="AF195" s="297"/>
      <c r="AG195" s="296"/>
      <c r="AH195" s="229"/>
      <c r="AI195" s="286"/>
      <c r="AJ195" s="284"/>
      <c r="AK195" s="285"/>
      <c r="AL195" s="284"/>
      <c r="AM195" s="283"/>
      <c r="AN195" s="184"/>
      <c r="AO195" s="184"/>
    </row>
    <row r="196" spans="1:41">
      <c r="A196" s="261"/>
      <c r="B196" s="302"/>
      <c r="C196" s="259"/>
      <c r="D196" s="246"/>
      <c r="E196" s="262"/>
      <c r="F196" s="246"/>
      <c r="G196" s="263"/>
      <c r="H196" s="246"/>
      <c r="I196" s="258"/>
      <c r="J196" s="255"/>
      <c r="K196" s="258"/>
      <c r="L196" s="255"/>
      <c r="M196" s="258"/>
      <c r="N196" s="253"/>
      <c r="O196" s="257">
        <f t="shared" si="1"/>
        <v>0</v>
      </c>
      <c r="P196" s="240"/>
      <c r="Q196" s="240"/>
      <c r="R196" s="256"/>
      <c r="S196" s="251"/>
      <c r="T196" s="300"/>
      <c r="U196" s="300"/>
      <c r="V196" s="300"/>
      <c r="W196" s="299"/>
      <c r="X196" s="184"/>
      <c r="Y196" s="298"/>
      <c r="Z196" s="297"/>
      <c r="AA196" s="297"/>
      <c r="AB196" s="297"/>
      <c r="AC196" s="297"/>
      <c r="AD196" s="297"/>
      <c r="AE196" s="297"/>
      <c r="AF196" s="297"/>
      <c r="AG196" s="296"/>
      <c r="AH196" s="229"/>
      <c r="AI196" s="286"/>
      <c r="AJ196" s="284"/>
      <c r="AK196" s="285"/>
      <c r="AL196" s="284"/>
      <c r="AM196" s="283"/>
      <c r="AN196" s="184"/>
      <c r="AO196" s="184"/>
    </row>
    <row r="197" spans="1:41">
      <c r="A197" s="261"/>
      <c r="B197" s="302"/>
      <c r="C197" s="259"/>
      <c r="D197" s="246"/>
      <c r="E197" s="262"/>
      <c r="F197" s="246"/>
      <c r="G197" s="263"/>
      <c r="H197" s="246"/>
      <c r="I197" s="258"/>
      <c r="J197" s="255"/>
      <c r="K197" s="258"/>
      <c r="L197" s="255"/>
      <c r="M197" s="258"/>
      <c r="N197" s="253"/>
      <c r="O197" s="257">
        <f t="shared" si="1"/>
        <v>0</v>
      </c>
      <c r="P197" s="240"/>
      <c r="Q197" s="240"/>
      <c r="R197" s="256"/>
      <c r="S197" s="251"/>
      <c r="T197" s="300"/>
      <c r="U197" s="300"/>
      <c r="V197" s="300"/>
      <c r="W197" s="299">
        <f>SUM(T197:V197)</f>
        <v>0</v>
      </c>
      <c r="X197" s="184"/>
      <c r="Y197" s="298"/>
      <c r="Z197" s="297"/>
      <c r="AA197" s="297"/>
      <c r="AB197" s="297"/>
      <c r="AC197" s="297"/>
      <c r="AD197" s="297"/>
      <c r="AE197" s="297"/>
      <c r="AF197" s="297"/>
      <c r="AG197" s="296"/>
      <c r="AH197" s="229"/>
      <c r="AI197" s="286"/>
      <c r="AJ197" s="284"/>
      <c r="AK197" s="285"/>
      <c r="AL197" s="284"/>
      <c r="AM197" s="283"/>
      <c r="AN197" s="184"/>
      <c r="AO197" s="184"/>
    </row>
    <row r="198" spans="1:41">
      <c r="A198" s="261"/>
      <c r="B198" s="302"/>
      <c r="C198" s="259"/>
      <c r="D198" s="246"/>
      <c r="E198" s="262"/>
      <c r="F198" s="246"/>
      <c r="G198" s="263"/>
      <c r="H198" s="246"/>
      <c r="I198" s="258"/>
      <c r="J198" s="255"/>
      <c r="K198" s="258"/>
      <c r="L198" s="255"/>
      <c r="M198" s="258"/>
      <c r="N198" s="253"/>
      <c r="O198" s="257">
        <f t="shared" si="1"/>
        <v>0</v>
      </c>
      <c r="P198" s="240"/>
      <c r="Q198" s="240"/>
      <c r="R198" s="256"/>
      <c r="S198" s="251"/>
      <c r="T198" s="300"/>
      <c r="U198" s="300"/>
      <c r="V198" s="300"/>
      <c r="W198" s="299"/>
      <c r="X198" s="184"/>
      <c r="Y198" s="298"/>
      <c r="Z198" s="297"/>
      <c r="AA198" s="297"/>
      <c r="AB198" s="297"/>
      <c r="AC198" s="297"/>
      <c r="AD198" s="297"/>
      <c r="AE198" s="297"/>
      <c r="AF198" s="297"/>
      <c r="AG198" s="296"/>
      <c r="AH198" s="229"/>
      <c r="AI198" s="286"/>
      <c r="AJ198" s="284"/>
      <c r="AK198" s="285"/>
      <c r="AL198" s="284"/>
      <c r="AM198" s="283"/>
      <c r="AN198" s="184"/>
      <c r="AO198" s="184"/>
    </row>
    <row r="199" spans="1:41">
      <c r="A199" s="261"/>
      <c r="B199" s="302"/>
      <c r="C199" s="259"/>
      <c r="D199" s="246"/>
      <c r="E199" s="262"/>
      <c r="F199" s="246"/>
      <c r="G199" s="263"/>
      <c r="H199" s="246"/>
      <c r="I199" s="258"/>
      <c r="J199" s="255"/>
      <c r="K199" s="258"/>
      <c r="L199" s="255"/>
      <c r="M199" s="258"/>
      <c r="N199" s="253"/>
      <c r="O199" s="257">
        <f t="shared" si="1"/>
        <v>0</v>
      </c>
      <c r="P199" s="240"/>
      <c r="Q199" s="240"/>
      <c r="R199" s="256"/>
      <c r="S199" s="251"/>
      <c r="T199" s="300"/>
      <c r="U199" s="300"/>
      <c r="V199" s="300"/>
      <c r="W199" s="299">
        <f>SUM(T199:V199)</f>
        <v>0</v>
      </c>
      <c r="X199" s="184"/>
      <c r="Y199" s="298"/>
      <c r="Z199" s="297"/>
      <c r="AA199" s="297"/>
      <c r="AB199" s="297"/>
      <c r="AC199" s="297"/>
      <c r="AD199" s="297"/>
      <c r="AE199" s="297"/>
      <c r="AF199" s="297"/>
      <c r="AG199" s="296"/>
      <c r="AH199" s="229"/>
      <c r="AI199" s="286"/>
      <c r="AJ199" s="284"/>
      <c r="AK199" s="285"/>
      <c r="AL199" s="284"/>
      <c r="AM199" s="283"/>
      <c r="AN199" s="184"/>
      <c r="AO199" s="184"/>
    </row>
    <row r="200" spans="1:41">
      <c r="A200" s="261"/>
      <c r="B200" s="302"/>
      <c r="C200" s="259"/>
      <c r="D200" s="246"/>
      <c r="E200" s="262"/>
      <c r="F200" s="246"/>
      <c r="G200" s="263"/>
      <c r="H200" s="246"/>
      <c r="I200" s="258"/>
      <c r="J200" s="255"/>
      <c r="K200" s="258"/>
      <c r="L200" s="255"/>
      <c r="M200" s="258"/>
      <c r="N200" s="253"/>
      <c r="O200" s="257">
        <f t="shared" si="1"/>
        <v>0</v>
      </c>
      <c r="P200" s="240"/>
      <c r="Q200" s="240"/>
      <c r="R200" s="256"/>
      <c r="S200" s="251"/>
      <c r="T200" s="300"/>
      <c r="U200" s="300"/>
      <c r="V200" s="300"/>
      <c r="W200" s="299"/>
      <c r="X200" s="184"/>
      <c r="Y200" s="298"/>
      <c r="Z200" s="297"/>
      <c r="AA200" s="297"/>
      <c r="AB200" s="297"/>
      <c r="AC200" s="297"/>
      <c r="AD200" s="297"/>
      <c r="AE200" s="297"/>
      <c r="AF200" s="297"/>
      <c r="AG200" s="296"/>
      <c r="AH200" s="229"/>
      <c r="AI200" s="286"/>
      <c r="AJ200" s="284"/>
      <c r="AK200" s="285"/>
      <c r="AL200" s="284"/>
      <c r="AM200" s="283"/>
      <c r="AN200" s="184"/>
      <c r="AO200" s="184"/>
    </row>
    <row r="201" spans="1:41">
      <c r="A201" s="261"/>
      <c r="B201" s="302"/>
      <c r="C201" s="259"/>
      <c r="D201" s="246"/>
      <c r="E201" s="262"/>
      <c r="F201" s="246"/>
      <c r="G201" s="263"/>
      <c r="H201" s="246"/>
      <c r="I201" s="258"/>
      <c r="J201" s="255"/>
      <c r="K201" s="258"/>
      <c r="L201" s="255"/>
      <c r="M201" s="258"/>
      <c r="N201" s="253"/>
      <c r="O201" s="257">
        <f t="shared" si="1"/>
        <v>0</v>
      </c>
      <c r="P201" s="240"/>
      <c r="Q201" s="240"/>
      <c r="R201" s="256"/>
      <c r="S201" s="251"/>
      <c r="T201" s="300"/>
      <c r="U201" s="300"/>
      <c r="V201" s="300"/>
      <c r="W201" s="299"/>
      <c r="X201" s="184"/>
      <c r="Y201" s="298"/>
      <c r="Z201" s="297"/>
      <c r="AA201" s="297"/>
      <c r="AB201" s="297"/>
      <c r="AC201" s="297"/>
      <c r="AD201" s="297"/>
      <c r="AE201" s="297"/>
      <c r="AF201" s="297"/>
      <c r="AG201" s="296"/>
      <c r="AH201" s="229"/>
      <c r="AI201" s="286"/>
      <c r="AJ201" s="284"/>
      <c r="AK201" s="285"/>
      <c r="AL201" s="284"/>
      <c r="AM201" s="283"/>
      <c r="AN201" s="184"/>
      <c r="AO201" s="184"/>
    </row>
    <row r="202" spans="1:41">
      <c r="A202" s="261"/>
      <c r="B202" s="302"/>
      <c r="C202" s="259"/>
      <c r="D202" s="246"/>
      <c r="E202" s="262"/>
      <c r="F202" s="246"/>
      <c r="G202" s="263"/>
      <c r="H202" s="246"/>
      <c r="I202" s="258"/>
      <c r="J202" s="255"/>
      <c r="K202" s="258"/>
      <c r="L202" s="255"/>
      <c r="M202" s="258"/>
      <c r="N202" s="253"/>
      <c r="O202" s="257">
        <f t="shared" si="1"/>
        <v>0</v>
      </c>
      <c r="P202" s="240"/>
      <c r="Q202" s="240"/>
      <c r="R202" s="256"/>
      <c r="S202" s="251"/>
      <c r="T202" s="300"/>
      <c r="U202" s="300"/>
      <c r="V202" s="300"/>
      <c r="W202" s="299"/>
      <c r="X202" s="184"/>
      <c r="Y202" s="298"/>
      <c r="Z202" s="297"/>
      <c r="AA202" s="297"/>
      <c r="AB202" s="297"/>
      <c r="AC202" s="297"/>
      <c r="AD202" s="297"/>
      <c r="AE202" s="297"/>
      <c r="AF202" s="297"/>
      <c r="AG202" s="296"/>
      <c r="AH202" s="229"/>
      <c r="AI202" s="286"/>
      <c r="AJ202" s="284"/>
      <c r="AK202" s="285"/>
      <c r="AL202" s="284"/>
      <c r="AM202" s="283"/>
      <c r="AN202" s="184"/>
      <c r="AO202" s="184"/>
    </row>
    <row r="203" spans="1:41">
      <c r="A203" s="261"/>
      <c r="B203" s="302"/>
      <c r="C203" s="259"/>
      <c r="D203" s="246"/>
      <c r="E203" s="262"/>
      <c r="F203" s="246"/>
      <c r="G203" s="263"/>
      <c r="H203" s="246"/>
      <c r="I203" s="258"/>
      <c r="J203" s="255"/>
      <c r="K203" s="258"/>
      <c r="L203" s="255"/>
      <c r="M203" s="258"/>
      <c r="N203" s="253"/>
      <c r="O203" s="257">
        <f t="shared" si="1"/>
        <v>0</v>
      </c>
      <c r="P203" s="240"/>
      <c r="Q203" s="240"/>
      <c r="R203" s="256"/>
      <c r="S203" s="251"/>
      <c r="T203" s="300"/>
      <c r="U203" s="300"/>
      <c r="V203" s="300"/>
      <c r="W203" s="299"/>
      <c r="X203" s="184"/>
      <c r="Y203" s="298"/>
      <c r="Z203" s="297"/>
      <c r="AA203" s="297"/>
      <c r="AB203" s="297"/>
      <c r="AC203" s="297"/>
      <c r="AD203" s="297"/>
      <c r="AE203" s="297"/>
      <c r="AF203" s="297"/>
      <c r="AG203" s="296"/>
      <c r="AH203" s="229"/>
      <c r="AI203" s="286"/>
      <c r="AJ203" s="284"/>
      <c r="AK203" s="285"/>
      <c r="AL203" s="284"/>
      <c r="AM203" s="283"/>
      <c r="AN203" s="290"/>
      <c r="AO203" s="184"/>
    </row>
    <row r="204" spans="1:41">
      <c r="A204" s="261"/>
      <c r="B204" s="302"/>
      <c r="C204" s="259"/>
      <c r="D204" s="246"/>
      <c r="E204" s="262"/>
      <c r="F204" s="246"/>
      <c r="G204" s="263"/>
      <c r="H204" s="246"/>
      <c r="I204" s="258"/>
      <c r="J204" s="255"/>
      <c r="K204" s="258"/>
      <c r="L204" s="255"/>
      <c r="M204" s="258"/>
      <c r="N204" s="253"/>
      <c r="O204" s="257">
        <f t="shared" si="1"/>
        <v>0</v>
      </c>
      <c r="P204" s="240"/>
      <c r="Q204" s="240"/>
      <c r="R204" s="256"/>
      <c r="S204" s="251"/>
      <c r="T204" s="300"/>
      <c r="U204" s="300"/>
      <c r="V204" s="300"/>
      <c r="W204" s="299"/>
      <c r="X204" s="184"/>
      <c r="Y204" s="298"/>
      <c r="Z204" s="297"/>
      <c r="AA204" s="297"/>
      <c r="AB204" s="297"/>
      <c r="AC204" s="297"/>
      <c r="AD204" s="297"/>
      <c r="AE204" s="297"/>
      <c r="AF204" s="297"/>
      <c r="AG204" s="296"/>
      <c r="AH204" s="229"/>
      <c r="AI204" s="286"/>
      <c r="AJ204" s="284"/>
      <c r="AK204" s="285"/>
      <c r="AL204" s="284"/>
      <c r="AM204" s="283"/>
      <c r="AN204" s="184"/>
      <c r="AO204" s="184"/>
    </row>
    <row r="205" spans="1:41">
      <c r="A205" s="261"/>
      <c r="B205" s="302"/>
      <c r="C205" s="270"/>
      <c r="D205" s="246"/>
      <c r="E205" s="262"/>
      <c r="F205" s="246"/>
      <c r="G205" s="263"/>
      <c r="H205" s="246"/>
      <c r="I205" s="258"/>
      <c r="J205" s="255"/>
      <c r="K205" s="258"/>
      <c r="L205" s="255"/>
      <c r="M205" s="258"/>
      <c r="N205" s="253"/>
      <c r="O205" s="257">
        <f t="shared" si="1"/>
        <v>0</v>
      </c>
      <c r="P205" s="240"/>
      <c r="Q205" s="240"/>
      <c r="R205" s="256"/>
      <c r="S205" s="251"/>
      <c r="T205" s="300"/>
      <c r="U205" s="300"/>
      <c r="V205" s="300"/>
      <c r="W205" s="299"/>
      <c r="X205" s="184"/>
      <c r="Y205" s="298"/>
      <c r="Z205" s="297"/>
      <c r="AA205" s="297"/>
      <c r="AB205" s="297"/>
      <c r="AC205" s="297"/>
      <c r="AD205" s="297"/>
      <c r="AE205" s="297"/>
      <c r="AF205" s="297"/>
      <c r="AG205" s="296"/>
      <c r="AH205" s="229"/>
      <c r="AI205" s="286"/>
      <c r="AJ205" s="300"/>
      <c r="AK205" s="285">
        <f>AI205*AJ205</f>
        <v>0</v>
      </c>
      <c r="AL205" s="303"/>
      <c r="AM205" s="283">
        <f>AK205+AL205</f>
        <v>0</v>
      </c>
      <c r="AN205" s="290"/>
      <c r="AO205" s="184"/>
    </row>
    <row r="206" spans="1:41">
      <c r="A206" s="261"/>
      <c r="B206" s="302"/>
      <c r="C206" s="259"/>
      <c r="D206" s="246"/>
      <c r="E206" s="262"/>
      <c r="F206" s="246"/>
      <c r="G206" s="263"/>
      <c r="H206" s="246"/>
      <c r="I206" s="258"/>
      <c r="J206" s="255"/>
      <c r="K206" s="258"/>
      <c r="L206" s="255"/>
      <c r="M206" s="258"/>
      <c r="N206" s="253"/>
      <c r="O206" s="257">
        <f t="shared" si="1"/>
        <v>0</v>
      </c>
      <c r="P206" s="240"/>
      <c r="Q206" s="240"/>
      <c r="R206" s="256"/>
      <c r="S206" s="251"/>
      <c r="T206" s="300"/>
      <c r="U206" s="300"/>
      <c r="V206" s="300"/>
      <c r="W206" s="299"/>
      <c r="X206" s="184"/>
      <c r="Y206" s="298"/>
      <c r="Z206" s="297"/>
      <c r="AA206" s="297"/>
      <c r="AB206" s="297"/>
      <c r="AC206" s="297"/>
      <c r="AD206" s="297"/>
      <c r="AE206" s="297"/>
      <c r="AF206" s="297"/>
      <c r="AG206" s="296"/>
      <c r="AH206" s="229"/>
      <c r="AI206" s="286"/>
      <c r="AJ206" s="284"/>
      <c r="AK206" s="285"/>
      <c r="AL206" s="284"/>
      <c r="AM206" s="283"/>
      <c r="AN206" s="184"/>
      <c r="AO206" s="184"/>
    </row>
    <row r="207" spans="1:41">
      <c r="A207" s="261"/>
      <c r="B207" s="302"/>
      <c r="C207" s="259" t="s">
        <v>8</v>
      </c>
      <c r="D207" s="246"/>
      <c r="E207" s="262"/>
      <c r="F207" s="246"/>
      <c r="G207" s="263"/>
      <c r="H207" s="246"/>
      <c r="I207" s="294">
        <f>SUM(I165:I206)</f>
        <v>0</v>
      </c>
      <c r="J207" s="255"/>
      <c r="K207" s="294">
        <f>SUM(K165:K206)</f>
        <v>0</v>
      </c>
      <c r="L207" s="255"/>
      <c r="M207" s="294">
        <f>SUM(M165:M206)</f>
        <v>0</v>
      </c>
      <c r="N207" s="253"/>
      <c r="O207" s="257">
        <f t="shared" si="1"/>
        <v>0</v>
      </c>
      <c r="P207" s="240"/>
      <c r="Q207" s="240"/>
      <c r="R207" s="294"/>
      <c r="S207" s="251"/>
      <c r="T207" s="300"/>
      <c r="U207" s="300"/>
      <c r="V207" s="300"/>
      <c r="W207" s="299">
        <f>SUM(T207:V207)</f>
        <v>0</v>
      </c>
      <c r="X207" s="184"/>
      <c r="Y207" s="298"/>
      <c r="Z207" s="297"/>
      <c r="AA207" s="297"/>
      <c r="AB207" s="297"/>
      <c r="AC207" s="297"/>
      <c r="AD207" s="297"/>
      <c r="AE207" s="297"/>
      <c r="AF207" s="297"/>
      <c r="AG207" s="296"/>
      <c r="AH207" s="229"/>
      <c r="AI207" s="286"/>
      <c r="AJ207" s="284"/>
      <c r="AK207" s="285"/>
      <c r="AL207" s="284"/>
      <c r="AM207" s="283"/>
      <c r="AN207" s="184"/>
      <c r="AO207" s="184"/>
    </row>
    <row r="208" spans="1:41">
      <c r="A208" s="261"/>
      <c r="B208" s="302"/>
      <c r="C208" s="295" t="s">
        <v>541</v>
      </c>
      <c r="D208" s="246"/>
      <c r="E208" s="262"/>
      <c r="F208" s="246"/>
      <c r="G208" s="263"/>
      <c r="H208" s="246"/>
      <c r="I208" s="258"/>
      <c r="J208" s="255"/>
      <c r="K208" s="258"/>
      <c r="L208" s="255"/>
      <c r="M208" s="258"/>
      <c r="N208" s="253"/>
      <c r="O208" s="257"/>
      <c r="P208" s="240"/>
      <c r="Q208" s="240"/>
      <c r="R208" s="256"/>
      <c r="S208" s="251"/>
      <c r="T208" s="300"/>
      <c r="U208" s="300"/>
      <c r="V208" s="300"/>
      <c r="W208" s="299">
        <f>SUM(T208:V208)</f>
        <v>0</v>
      </c>
      <c r="X208" s="184"/>
      <c r="Y208" s="298"/>
      <c r="Z208" s="297"/>
      <c r="AA208" s="297"/>
      <c r="AB208" s="297"/>
      <c r="AC208" s="297"/>
      <c r="AD208" s="297"/>
      <c r="AE208" s="297"/>
      <c r="AF208" s="297"/>
      <c r="AG208" s="296"/>
      <c r="AH208" s="229"/>
      <c r="AI208" s="286"/>
      <c r="AJ208" s="284"/>
      <c r="AK208" s="285"/>
      <c r="AL208" s="284"/>
      <c r="AM208" s="283"/>
      <c r="AN208" s="184"/>
      <c r="AO208" s="184"/>
    </row>
    <row r="209" spans="1:41">
      <c r="A209" s="261"/>
      <c r="B209" s="302"/>
      <c r="C209" s="259"/>
      <c r="D209" s="246"/>
      <c r="E209" s="262"/>
      <c r="F209" s="246"/>
      <c r="G209" s="263"/>
      <c r="H209" s="246"/>
      <c r="I209" s="258"/>
      <c r="J209" s="255"/>
      <c r="K209" s="258"/>
      <c r="L209" s="255"/>
      <c r="M209" s="258"/>
      <c r="N209" s="253"/>
      <c r="O209" s="257"/>
      <c r="P209" s="240"/>
      <c r="Q209" s="240"/>
      <c r="R209" s="256"/>
      <c r="S209" s="251"/>
      <c r="T209" s="300"/>
      <c r="U209" s="300"/>
      <c r="V209" s="300"/>
      <c r="W209" s="299">
        <f>SUM(T209:V209)</f>
        <v>0</v>
      </c>
      <c r="X209" s="184"/>
      <c r="Y209" s="298"/>
      <c r="Z209" s="297"/>
      <c r="AA209" s="297"/>
      <c r="AB209" s="297"/>
      <c r="AC209" s="297"/>
      <c r="AD209" s="297"/>
      <c r="AE209" s="297"/>
      <c r="AF209" s="297"/>
      <c r="AG209" s="296"/>
      <c r="AH209" s="229"/>
      <c r="AI209" s="286"/>
      <c r="AJ209" s="284"/>
      <c r="AK209" s="285"/>
      <c r="AL209" s="284"/>
      <c r="AM209" s="283"/>
      <c r="AN209" s="184"/>
      <c r="AO209" s="184"/>
    </row>
    <row r="210" spans="1:41">
      <c r="A210" s="261"/>
      <c r="B210" s="302"/>
      <c r="C210" s="259"/>
      <c r="D210" s="246"/>
      <c r="E210" s="262"/>
      <c r="F210" s="246"/>
      <c r="G210" s="263"/>
      <c r="H210" s="246"/>
      <c r="I210" s="258"/>
      <c r="J210" s="255"/>
      <c r="K210" s="258"/>
      <c r="L210" s="255"/>
      <c r="M210" s="258"/>
      <c r="N210" s="253"/>
      <c r="O210" s="257"/>
      <c r="P210" s="240"/>
      <c r="Q210" s="240"/>
      <c r="R210" s="256"/>
      <c r="S210" s="251"/>
      <c r="T210" s="300"/>
      <c r="U210" s="300"/>
      <c r="V210" s="300"/>
      <c r="W210" s="299">
        <f>SUM(T210:V210)</f>
        <v>0</v>
      </c>
      <c r="X210" s="184"/>
      <c r="Y210" s="298"/>
      <c r="Z210" s="297"/>
      <c r="AA210" s="297"/>
      <c r="AB210" s="297"/>
      <c r="AC210" s="297"/>
      <c r="AD210" s="297"/>
      <c r="AE210" s="297"/>
      <c r="AF210" s="297"/>
      <c r="AG210" s="296"/>
      <c r="AH210" s="229"/>
      <c r="AI210" s="286"/>
      <c r="AJ210" s="284"/>
      <c r="AK210" s="285"/>
      <c r="AL210" s="284"/>
      <c r="AM210" s="283"/>
      <c r="AN210" s="184"/>
      <c r="AO210" s="184"/>
    </row>
    <row r="211" spans="1:41">
      <c r="A211" s="261"/>
      <c r="B211" s="302"/>
      <c r="C211" s="259"/>
      <c r="D211" s="246"/>
      <c r="E211" s="262"/>
      <c r="F211" s="246"/>
      <c r="G211" s="263"/>
      <c r="H211" s="246"/>
      <c r="I211" s="258"/>
      <c r="J211" s="255"/>
      <c r="K211" s="258"/>
      <c r="L211" s="255"/>
      <c r="M211" s="258"/>
      <c r="N211" s="253"/>
      <c r="O211" s="257"/>
      <c r="P211" s="240"/>
      <c r="Q211" s="240"/>
      <c r="R211" s="256"/>
      <c r="S211" s="251"/>
      <c r="T211" s="300"/>
      <c r="U211" s="300"/>
      <c r="V211" s="300"/>
      <c r="W211" s="299">
        <f>SUM(T211:V211)</f>
        <v>0</v>
      </c>
      <c r="X211" s="184"/>
      <c r="Y211" s="298"/>
      <c r="Z211" s="297"/>
      <c r="AA211" s="297"/>
      <c r="AB211" s="297"/>
      <c r="AC211" s="297"/>
      <c r="AD211" s="297"/>
      <c r="AE211" s="297"/>
      <c r="AF211" s="297"/>
      <c r="AG211" s="296"/>
      <c r="AH211" s="229"/>
      <c r="AI211" s="286"/>
      <c r="AJ211" s="284"/>
      <c r="AK211" s="285"/>
      <c r="AL211" s="284"/>
      <c r="AM211" s="283"/>
      <c r="AN211" s="184"/>
      <c r="AO211" s="184"/>
    </row>
    <row r="212" spans="1:41" ht="13.5" thickBot="1">
      <c r="A212" s="261"/>
      <c r="B212" s="302"/>
      <c r="C212" s="295" t="s">
        <v>8</v>
      </c>
      <c r="D212" s="246"/>
      <c r="E212" s="262"/>
      <c r="F212" s="246"/>
      <c r="G212" s="263"/>
      <c r="H212" s="246"/>
      <c r="I212" s="258"/>
      <c r="J212" s="255"/>
      <c r="K212" s="258"/>
      <c r="L212" s="255"/>
      <c r="M212" s="258"/>
      <c r="N212" s="253"/>
      <c r="O212" s="291"/>
      <c r="P212" s="240"/>
      <c r="Q212" s="240"/>
      <c r="R212" s="291"/>
      <c r="S212" s="293"/>
      <c r="T212" s="292"/>
      <c r="U212" s="292"/>
      <c r="V212" s="292"/>
      <c r="W212" s="291"/>
      <c r="X212" s="290"/>
      <c r="Y212" s="289"/>
      <c r="Z212" s="288"/>
      <c r="AA212" s="288"/>
      <c r="AB212" s="288"/>
      <c r="AC212" s="288"/>
      <c r="AD212" s="288"/>
      <c r="AE212" s="288"/>
      <c r="AF212" s="288"/>
      <c r="AG212" s="287"/>
      <c r="AH212" s="229"/>
      <c r="AI212" s="356"/>
      <c r="AJ212" s="355"/>
      <c r="AK212" s="355"/>
      <c r="AL212" s="278">
        <f>SUM(AL165:AL211)</f>
        <v>0</v>
      </c>
      <c r="AM212" s="354"/>
      <c r="AN212" s="184"/>
      <c r="AO212" s="184"/>
    </row>
    <row r="213" spans="1:41" ht="14.25" thickTop="1" thickBot="1">
      <c r="A213" s="261"/>
      <c r="B213" s="248"/>
      <c r="C213" s="245"/>
      <c r="D213" s="246"/>
      <c r="E213" s="265"/>
      <c r="F213" s="246"/>
      <c r="G213" s="229" t="s">
        <v>526</v>
      </c>
      <c r="H213" s="246"/>
      <c r="I213" s="267">
        <f>SUM(I212,I207)</f>
        <v>0</v>
      </c>
      <c r="J213" s="255"/>
      <c r="K213" s="267">
        <f>SUM(K212,K207)</f>
        <v>0</v>
      </c>
      <c r="L213" s="255"/>
      <c r="M213" s="267">
        <f>SUM(M212,M207)</f>
        <v>0</v>
      </c>
      <c r="N213" s="253"/>
      <c r="O213" s="267">
        <f>SUM(O212,O207)</f>
        <v>0</v>
      </c>
      <c r="P213" s="240"/>
      <c r="Q213" s="239" t="s">
        <v>561</v>
      </c>
      <c r="R213" s="353">
        <f>SUM(R165:R211)</f>
        <v>0</v>
      </c>
      <c r="S213" s="251"/>
      <c r="T213" s="249"/>
      <c r="U213" s="249"/>
      <c r="V213" s="249"/>
      <c r="W213" s="249"/>
      <c r="X213" s="184"/>
      <c r="Y213" s="229"/>
      <c r="Z213" s="229"/>
      <c r="AA213" s="229"/>
      <c r="AB213" s="229"/>
      <c r="AC213" s="229"/>
      <c r="AD213" s="229"/>
      <c r="AE213" s="229"/>
      <c r="AF213" s="229"/>
      <c r="AG213" s="237"/>
      <c r="AH213" s="229"/>
      <c r="AI213" s="352"/>
      <c r="AJ213" s="351"/>
      <c r="AK213" s="351"/>
      <c r="AL213" s="351"/>
      <c r="AM213" s="350"/>
      <c r="AN213" s="184"/>
      <c r="AO213" s="184"/>
    </row>
    <row r="214" spans="1:41" ht="13.5" thickTop="1">
      <c r="A214" s="261"/>
      <c r="B214" s="248"/>
      <c r="C214" s="245"/>
      <c r="D214" s="246"/>
      <c r="E214" s="265"/>
      <c r="F214" s="246"/>
      <c r="G214" s="245"/>
      <c r="H214" s="246"/>
      <c r="I214" s="255"/>
      <c r="J214" s="255"/>
      <c r="K214" s="255"/>
      <c r="L214" s="255"/>
      <c r="M214" s="255"/>
      <c r="N214" s="253" t="s">
        <v>525</v>
      </c>
      <c r="O214" s="264"/>
      <c r="P214" s="240"/>
      <c r="Q214" s="240"/>
      <c r="R214" s="264"/>
      <c r="S214" s="251"/>
      <c r="T214" s="249"/>
      <c r="U214" s="249"/>
      <c r="V214" s="249"/>
      <c r="W214" s="249"/>
      <c r="X214" s="184"/>
      <c r="Y214" s="229"/>
      <c r="Z214" s="229"/>
      <c r="AA214" s="229"/>
      <c r="AB214" s="229"/>
      <c r="AC214" s="229"/>
      <c r="AD214" s="229"/>
      <c r="AE214" s="229"/>
      <c r="AF214" s="229"/>
      <c r="AG214" s="237"/>
      <c r="AH214" s="229"/>
      <c r="AN214" s="184"/>
      <c r="AO214" s="184"/>
    </row>
    <row r="215" spans="1:41" ht="13.5" thickBot="1">
      <c r="A215" s="349"/>
      <c r="B215" s="348"/>
      <c r="C215" s="275"/>
      <c r="D215" s="346"/>
      <c r="E215" s="347"/>
      <c r="F215" s="346"/>
      <c r="G215" s="275"/>
      <c r="H215" s="346"/>
      <c r="I215" s="345"/>
      <c r="J215" s="345"/>
      <c r="K215" s="345"/>
      <c r="L215" s="345"/>
      <c r="M215" s="345"/>
      <c r="N215" s="344"/>
      <c r="O215" s="341"/>
      <c r="P215" s="343"/>
      <c r="Q215" s="343"/>
      <c r="R215" s="341"/>
      <c r="S215" s="342"/>
      <c r="T215" s="341"/>
      <c r="U215" s="341"/>
      <c r="V215" s="341"/>
      <c r="W215" s="341"/>
      <c r="X215" s="340"/>
      <c r="Y215" s="340"/>
      <c r="Z215" s="340"/>
      <c r="AA215" s="340"/>
      <c r="AB215" s="340"/>
      <c r="AC215" s="340"/>
      <c r="AD215" s="340"/>
      <c r="AE215" s="340"/>
      <c r="AF215" s="340"/>
      <c r="AG215" s="339"/>
      <c r="AH215" s="229"/>
      <c r="AN215" s="184"/>
      <c r="AO215" s="184"/>
    </row>
    <row r="216" spans="1:41" ht="15">
      <c r="A216" s="338"/>
      <c r="B216" s="337"/>
      <c r="C216" s="336"/>
      <c r="D216" s="333"/>
      <c r="E216" s="335"/>
      <c r="F216" s="333"/>
      <c r="G216" s="334"/>
      <c r="H216" s="333"/>
      <c r="I216" s="332"/>
      <c r="J216" s="332"/>
      <c r="K216" s="332"/>
      <c r="L216" s="332"/>
      <c r="M216" s="332"/>
      <c r="N216" s="331"/>
      <c r="O216" s="329"/>
      <c r="P216" s="330"/>
      <c r="Q216" s="330"/>
      <c r="R216" s="329"/>
      <c r="S216" s="328"/>
      <c r="T216" s="327"/>
      <c r="U216" s="327"/>
      <c r="V216" s="327"/>
      <c r="W216" s="327"/>
      <c r="X216" s="326"/>
      <c r="Y216" s="325"/>
      <c r="Z216" s="325"/>
      <c r="AA216" s="325"/>
      <c r="AB216" s="325"/>
      <c r="AC216" s="325"/>
      <c r="AD216" s="325"/>
      <c r="AE216" s="325"/>
      <c r="AF216" s="325"/>
      <c r="AG216" s="324"/>
      <c r="AH216" s="229"/>
      <c r="AI216" s="323" t="s">
        <v>560</v>
      </c>
      <c r="AJ216" s="322"/>
      <c r="AK216" s="322"/>
      <c r="AL216" s="322"/>
      <c r="AM216" s="321"/>
      <c r="AN216" s="184"/>
      <c r="AO216" s="184"/>
    </row>
    <row r="217" spans="1:41" ht="140.25">
      <c r="A217" s="261"/>
      <c r="B217" s="248"/>
      <c r="C217" s="245"/>
      <c r="D217" s="246"/>
      <c r="E217" s="265" t="s">
        <v>538</v>
      </c>
      <c r="F217" s="246"/>
      <c r="G217" s="229" t="s">
        <v>559</v>
      </c>
      <c r="H217" s="246"/>
      <c r="I217" s="3648" t="s">
        <v>537</v>
      </c>
      <c r="J217" s="3648"/>
      <c r="K217" s="3648"/>
      <c r="L217" s="3648"/>
      <c r="M217" s="3648"/>
      <c r="N217" s="253"/>
      <c r="O217" s="264" t="s">
        <v>8</v>
      </c>
      <c r="P217" s="240"/>
      <c r="Q217" s="240"/>
      <c r="R217" s="264"/>
      <c r="S217" s="251"/>
      <c r="T217" s="249"/>
      <c r="U217" s="249"/>
      <c r="V217" s="249"/>
      <c r="W217" s="249"/>
      <c r="X217" s="184"/>
      <c r="Y217" s="229"/>
      <c r="Z217" s="3664" t="s">
        <v>558</v>
      </c>
      <c r="AA217" s="3664"/>
      <c r="AB217" s="3664" t="s">
        <v>557</v>
      </c>
      <c r="AC217" s="3664"/>
      <c r="AD217" s="320"/>
      <c r="AE217" s="320"/>
      <c r="AF217" s="320"/>
      <c r="AG217" s="319"/>
      <c r="AH217" s="229"/>
      <c r="AI217" s="318" t="s">
        <v>556</v>
      </c>
      <c r="AJ217" s="317" t="s">
        <v>555</v>
      </c>
      <c r="AK217" s="317" t="s">
        <v>554</v>
      </c>
      <c r="AL217" s="317" t="s">
        <v>553</v>
      </c>
      <c r="AM217" s="316" t="s">
        <v>552</v>
      </c>
      <c r="AN217" s="184"/>
      <c r="AO217" s="184"/>
    </row>
    <row r="218" spans="1:41" ht="38.25">
      <c r="A218" s="261" t="s">
        <v>530</v>
      </c>
      <c r="B218" s="248"/>
      <c r="C218" s="245" t="s">
        <v>536</v>
      </c>
      <c r="D218" s="246"/>
      <c r="E218" s="265" t="s">
        <v>535</v>
      </c>
      <c r="F218" s="246"/>
      <c r="G218" s="248" t="s">
        <v>529</v>
      </c>
      <c r="H218" s="246"/>
      <c r="I218" s="272" t="s">
        <v>533</v>
      </c>
      <c r="J218" s="272"/>
      <c r="K218" s="272" t="s">
        <v>532</v>
      </c>
      <c r="L218" s="272"/>
      <c r="M218" s="272" t="s">
        <v>531</v>
      </c>
      <c r="N218" s="253"/>
      <c r="O218" s="264"/>
      <c r="P218" s="240"/>
      <c r="Q218" s="240"/>
      <c r="R218" s="264"/>
      <c r="S218" s="251"/>
      <c r="T218" s="315" t="s">
        <v>551</v>
      </c>
      <c r="U218" s="314" t="s">
        <v>550</v>
      </c>
      <c r="V218" s="314" t="s">
        <v>549</v>
      </c>
      <c r="W218" s="314" t="s">
        <v>548</v>
      </c>
      <c r="X218" s="184"/>
      <c r="Y218" s="313" t="s">
        <v>547</v>
      </c>
      <c r="Z218" s="313" t="s">
        <v>546</v>
      </c>
      <c r="AA218" s="313" t="s">
        <v>545</v>
      </c>
      <c r="AB218" s="313" t="s">
        <v>546</v>
      </c>
      <c r="AC218" s="313" t="s">
        <v>545</v>
      </c>
      <c r="AD218" s="313"/>
      <c r="AE218" s="313"/>
      <c r="AF218" s="313"/>
      <c r="AG218" s="312"/>
      <c r="AH218" s="229"/>
      <c r="AI218" s="280"/>
      <c r="AJ218" s="279"/>
      <c r="AK218" s="279"/>
      <c r="AL218" s="279"/>
      <c r="AM218" s="277"/>
      <c r="AN218" s="184"/>
      <c r="AO218" s="184"/>
    </row>
    <row r="219" spans="1:41">
      <c r="A219" s="261"/>
      <c r="B219" s="248"/>
      <c r="C219" s="245"/>
      <c r="D219" s="246"/>
      <c r="E219" s="265"/>
      <c r="F219" s="246"/>
      <c r="G219" s="248"/>
      <c r="H219" s="246"/>
      <c r="I219" s="272" t="s">
        <v>20</v>
      </c>
      <c r="J219" s="272"/>
      <c r="K219" s="272" t="s">
        <v>20</v>
      </c>
      <c r="L219" s="272"/>
      <c r="M219" s="272" t="s">
        <v>20</v>
      </c>
      <c r="N219" s="253"/>
      <c r="O219" s="264" t="s">
        <v>20</v>
      </c>
      <c r="P219" s="240"/>
      <c r="Q219" s="240"/>
      <c r="R219" s="264"/>
      <c r="S219" s="251"/>
      <c r="T219" s="249"/>
      <c r="U219" s="249"/>
      <c r="V219" s="249"/>
      <c r="W219" s="249"/>
      <c r="X219" s="184"/>
      <c r="Y219" s="229"/>
      <c r="Z219" s="229"/>
      <c r="AA219" s="229"/>
      <c r="AB219" s="229"/>
      <c r="AC219" s="229"/>
      <c r="AD219" s="229"/>
      <c r="AE219" s="229"/>
      <c r="AF219" s="229"/>
      <c r="AG219" s="237"/>
      <c r="AH219" s="229"/>
      <c r="AI219" s="280"/>
      <c r="AJ219" s="279"/>
      <c r="AK219" s="279"/>
      <c r="AL219" s="279"/>
      <c r="AM219" s="277"/>
      <c r="AN219" s="184"/>
      <c r="AO219" s="184"/>
    </row>
    <row r="220" spans="1:41">
      <c r="A220" s="261">
        <v>1</v>
      </c>
      <c r="B220" s="248"/>
      <c r="C220" s="270" t="s">
        <v>544</v>
      </c>
      <c r="D220" s="246"/>
      <c r="E220" s="262"/>
      <c r="F220" s="246"/>
      <c r="G220" s="263"/>
      <c r="H220" s="246"/>
      <c r="I220" s="258"/>
      <c r="J220" s="255"/>
      <c r="K220" s="258"/>
      <c r="L220" s="255"/>
      <c r="M220" s="258"/>
      <c r="N220" s="253"/>
      <c r="O220" s="257">
        <f>M220+K220+I220</f>
        <v>0</v>
      </c>
      <c r="P220" s="240"/>
      <c r="Q220" s="240"/>
      <c r="R220" s="256"/>
      <c r="S220" s="251"/>
      <c r="T220" s="300"/>
      <c r="U220" s="300"/>
      <c r="V220" s="300"/>
      <c r="W220" s="299">
        <f t="shared" ref="W220:W228" si="2">SUM(T220:V220)</f>
        <v>0</v>
      </c>
      <c r="X220" s="184"/>
      <c r="Y220" s="298"/>
      <c r="Z220" s="297"/>
      <c r="AA220" s="297"/>
      <c r="AB220" s="297"/>
      <c r="AC220" s="297"/>
      <c r="AD220" s="297"/>
      <c r="AE220" s="297"/>
      <c r="AF220" s="297"/>
      <c r="AG220" s="296"/>
      <c r="AH220" s="229"/>
      <c r="AI220" s="286"/>
      <c r="AJ220" s="284"/>
      <c r="AK220" s="285"/>
      <c r="AL220" s="284"/>
      <c r="AM220" s="283"/>
      <c r="AN220" s="184"/>
      <c r="AO220" s="184"/>
    </row>
    <row r="221" spans="1:41">
      <c r="A221" s="261"/>
      <c r="B221" s="248"/>
      <c r="C221" s="259"/>
      <c r="D221" s="246"/>
      <c r="E221" s="270"/>
      <c r="F221" s="246"/>
      <c r="G221" s="270"/>
      <c r="H221" s="246"/>
      <c r="I221" s="258"/>
      <c r="J221" s="255"/>
      <c r="K221" s="258"/>
      <c r="L221" s="255"/>
      <c r="M221" s="258"/>
      <c r="N221" s="253"/>
      <c r="O221" s="257"/>
      <c r="P221" s="240"/>
      <c r="Q221" s="240"/>
      <c r="R221" s="256"/>
      <c r="S221" s="251"/>
      <c r="T221" s="300"/>
      <c r="U221" s="300"/>
      <c r="V221" s="300"/>
      <c r="W221" s="299">
        <f t="shared" si="2"/>
        <v>0</v>
      </c>
      <c r="X221" s="184"/>
      <c r="Y221" s="298"/>
      <c r="Z221" s="297"/>
      <c r="AA221" s="297"/>
      <c r="AB221" s="297"/>
      <c r="AC221" s="297"/>
      <c r="AD221" s="297"/>
      <c r="AE221" s="297"/>
      <c r="AF221" s="297"/>
      <c r="AG221" s="296"/>
      <c r="AH221" s="229"/>
      <c r="AI221" s="286"/>
      <c r="AJ221" s="284"/>
      <c r="AK221" s="285"/>
      <c r="AL221" s="284"/>
      <c r="AM221" s="283"/>
      <c r="AN221" s="184"/>
      <c r="AO221" s="184"/>
    </row>
    <row r="222" spans="1:41">
      <c r="A222" s="261"/>
      <c r="B222" s="302"/>
      <c r="C222" s="259"/>
      <c r="D222" s="246"/>
      <c r="E222" s="262"/>
      <c r="F222" s="246"/>
      <c r="G222" s="263"/>
      <c r="H222" s="246"/>
      <c r="I222" s="258"/>
      <c r="J222" s="255"/>
      <c r="K222" s="258"/>
      <c r="L222" s="255"/>
      <c r="M222" s="258"/>
      <c r="N222" s="253"/>
      <c r="O222" s="257"/>
      <c r="P222" s="240"/>
      <c r="Q222" s="240"/>
      <c r="R222" s="256"/>
      <c r="S222" s="251"/>
      <c r="T222" s="300"/>
      <c r="U222" s="300"/>
      <c r="V222" s="300"/>
      <c r="W222" s="299">
        <f t="shared" si="2"/>
        <v>0</v>
      </c>
      <c r="X222" s="184"/>
      <c r="Y222" s="298"/>
      <c r="Z222" s="297"/>
      <c r="AA222" s="297"/>
      <c r="AB222" s="297"/>
      <c r="AC222" s="297"/>
      <c r="AD222" s="297"/>
      <c r="AE222" s="297"/>
      <c r="AF222" s="297"/>
      <c r="AG222" s="296"/>
      <c r="AH222" s="229"/>
      <c r="AI222" s="286"/>
      <c r="AJ222" s="284"/>
      <c r="AK222" s="285"/>
      <c r="AL222" s="284"/>
      <c r="AM222" s="283"/>
      <c r="AN222" s="184"/>
      <c r="AO222" s="184"/>
    </row>
    <row r="223" spans="1:41">
      <c r="A223" s="261"/>
      <c r="B223" s="248"/>
      <c r="C223" s="259"/>
      <c r="D223" s="246"/>
      <c r="E223" s="270"/>
      <c r="F223" s="246"/>
      <c r="G223" s="270"/>
      <c r="H223" s="246"/>
      <c r="I223" s="258"/>
      <c r="J223" s="255"/>
      <c r="K223" s="258"/>
      <c r="L223" s="255"/>
      <c r="M223" s="258"/>
      <c r="N223" s="253"/>
      <c r="O223" s="257"/>
      <c r="P223" s="240"/>
      <c r="Q223" s="240"/>
      <c r="R223" s="256"/>
      <c r="S223" s="251"/>
      <c r="T223" s="300"/>
      <c r="U223" s="300"/>
      <c r="V223" s="300"/>
      <c r="W223" s="299">
        <f t="shared" si="2"/>
        <v>0</v>
      </c>
      <c r="X223" s="184"/>
      <c r="Y223" s="298"/>
      <c r="Z223" s="297"/>
      <c r="AA223" s="297"/>
      <c r="AB223" s="297"/>
      <c r="AC223" s="297"/>
      <c r="AD223" s="297"/>
      <c r="AE223" s="297"/>
      <c r="AF223" s="297"/>
      <c r="AG223" s="296"/>
      <c r="AH223" s="229"/>
      <c r="AI223" s="286"/>
      <c r="AJ223" s="284"/>
      <c r="AK223" s="285"/>
      <c r="AL223" s="284"/>
      <c r="AM223" s="283"/>
      <c r="AN223" s="184"/>
      <c r="AO223" s="184"/>
    </row>
    <row r="224" spans="1:41">
      <c r="A224" s="261"/>
      <c r="B224" s="248"/>
      <c r="C224" s="259"/>
      <c r="D224" s="246"/>
      <c r="E224" s="270"/>
      <c r="F224" s="246"/>
      <c r="G224" s="270"/>
      <c r="H224" s="246"/>
      <c r="I224" s="258"/>
      <c r="J224" s="255"/>
      <c r="K224" s="258"/>
      <c r="L224" s="255"/>
      <c r="M224" s="258"/>
      <c r="N224" s="253"/>
      <c r="O224" s="257"/>
      <c r="P224" s="240"/>
      <c r="Q224" s="240"/>
      <c r="R224" s="256"/>
      <c r="S224" s="251"/>
      <c r="T224" s="300"/>
      <c r="U224" s="300"/>
      <c r="V224" s="300"/>
      <c r="W224" s="299">
        <f t="shared" si="2"/>
        <v>0</v>
      </c>
      <c r="X224" s="184"/>
      <c r="Y224" s="298"/>
      <c r="Z224" s="297"/>
      <c r="AA224" s="297"/>
      <c r="AB224" s="297"/>
      <c r="AC224" s="297"/>
      <c r="AD224" s="297"/>
      <c r="AE224" s="297"/>
      <c r="AF224" s="297"/>
      <c r="AG224" s="296"/>
      <c r="AH224" s="229"/>
      <c r="AI224" s="286"/>
      <c r="AJ224" s="284"/>
      <c r="AK224" s="285"/>
      <c r="AL224" s="284"/>
      <c r="AM224" s="283"/>
      <c r="AN224" s="184"/>
      <c r="AO224" s="184"/>
    </row>
    <row r="225" spans="1:41">
      <c r="A225" s="261"/>
      <c r="B225" s="248"/>
      <c r="C225" s="259"/>
      <c r="D225" s="246"/>
      <c r="E225" s="270"/>
      <c r="F225" s="246"/>
      <c r="G225" s="270"/>
      <c r="H225" s="246"/>
      <c r="I225" s="258"/>
      <c r="J225" s="255"/>
      <c r="K225" s="258"/>
      <c r="L225" s="255"/>
      <c r="M225" s="258"/>
      <c r="N225" s="253"/>
      <c r="O225" s="257"/>
      <c r="P225" s="240"/>
      <c r="Q225" s="240"/>
      <c r="R225" s="256"/>
      <c r="S225" s="251"/>
      <c r="T225" s="300"/>
      <c r="U225" s="300"/>
      <c r="V225" s="300"/>
      <c r="W225" s="299">
        <f t="shared" si="2"/>
        <v>0</v>
      </c>
      <c r="X225" s="184"/>
      <c r="Y225" s="298"/>
      <c r="Z225" s="297"/>
      <c r="AA225" s="297"/>
      <c r="AB225" s="297"/>
      <c r="AC225" s="297"/>
      <c r="AD225" s="297"/>
      <c r="AE225" s="297"/>
      <c r="AF225" s="297"/>
      <c r="AG225" s="296"/>
      <c r="AH225" s="229"/>
      <c r="AI225" s="286"/>
      <c r="AJ225" s="284"/>
      <c r="AK225" s="285"/>
      <c r="AL225" s="284"/>
      <c r="AM225" s="283"/>
      <c r="AN225" s="184"/>
      <c r="AO225" s="184"/>
    </row>
    <row r="226" spans="1:41">
      <c r="A226" s="261"/>
      <c r="B226" s="248"/>
      <c r="C226" s="259"/>
      <c r="D226" s="246"/>
      <c r="E226" s="270"/>
      <c r="F226" s="246"/>
      <c r="G226" s="270"/>
      <c r="H226" s="246"/>
      <c r="I226" s="258"/>
      <c r="J226" s="255"/>
      <c r="K226" s="258"/>
      <c r="L226" s="255"/>
      <c r="M226" s="258"/>
      <c r="N226" s="253"/>
      <c r="O226" s="257"/>
      <c r="P226" s="240"/>
      <c r="Q226" s="240"/>
      <c r="R226" s="256"/>
      <c r="S226" s="251"/>
      <c r="T226" s="300"/>
      <c r="U226" s="300"/>
      <c r="V226" s="300"/>
      <c r="W226" s="299">
        <f t="shared" si="2"/>
        <v>0</v>
      </c>
      <c r="X226" s="184"/>
      <c r="Y226" s="298"/>
      <c r="Z226" s="297"/>
      <c r="AA226" s="297"/>
      <c r="AB226" s="297"/>
      <c r="AC226" s="297"/>
      <c r="AD226" s="297"/>
      <c r="AE226" s="297"/>
      <c r="AF226" s="297"/>
      <c r="AG226" s="296"/>
      <c r="AH226" s="229"/>
      <c r="AI226" s="286"/>
      <c r="AJ226" s="284"/>
      <c r="AK226" s="285"/>
      <c r="AL226" s="284"/>
      <c r="AM226" s="283"/>
      <c r="AN226" s="184"/>
      <c r="AO226" s="184"/>
    </row>
    <row r="227" spans="1:41">
      <c r="A227" s="261"/>
      <c r="B227" s="248"/>
      <c r="C227" s="259"/>
      <c r="D227" s="246"/>
      <c r="E227" s="270"/>
      <c r="F227" s="246"/>
      <c r="G227" s="270"/>
      <c r="H227" s="246"/>
      <c r="I227" s="258"/>
      <c r="J227" s="255"/>
      <c r="K227" s="258"/>
      <c r="L227" s="255"/>
      <c r="M227" s="258"/>
      <c r="N227" s="253"/>
      <c r="O227" s="257"/>
      <c r="P227" s="240"/>
      <c r="Q227" s="240"/>
      <c r="R227" s="256"/>
      <c r="S227" s="251"/>
      <c r="T227" s="300"/>
      <c r="U227" s="300"/>
      <c r="V227" s="300"/>
      <c r="W227" s="299">
        <f t="shared" si="2"/>
        <v>0</v>
      </c>
      <c r="X227" s="184"/>
      <c r="Y227" s="298"/>
      <c r="Z227" s="297"/>
      <c r="AA227" s="297"/>
      <c r="AB227" s="297"/>
      <c r="AC227" s="297"/>
      <c r="AD227" s="297"/>
      <c r="AE227" s="297"/>
      <c r="AF227" s="297"/>
      <c r="AG227" s="296"/>
      <c r="AH227" s="229"/>
      <c r="AI227" s="286"/>
      <c r="AJ227" s="284"/>
      <c r="AK227" s="285"/>
      <c r="AL227" s="284"/>
      <c r="AM227" s="283"/>
      <c r="AN227" s="184"/>
      <c r="AO227" s="184"/>
    </row>
    <row r="228" spans="1:41">
      <c r="A228" s="261"/>
      <c r="B228" s="248"/>
      <c r="C228" s="259"/>
      <c r="D228" s="246"/>
      <c r="E228" s="270"/>
      <c r="F228" s="246"/>
      <c r="G228" s="270"/>
      <c r="H228" s="246"/>
      <c r="I228" s="258"/>
      <c r="J228" s="255"/>
      <c r="K228" s="258"/>
      <c r="L228" s="255"/>
      <c r="M228" s="258"/>
      <c r="N228" s="253"/>
      <c r="O228" s="257"/>
      <c r="P228" s="240"/>
      <c r="Q228" s="240"/>
      <c r="R228" s="256"/>
      <c r="S228" s="251"/>
      <c r="T228" s="300"/>
      <c r="U228" s="300"/>
      <c r="V228" s="300"/>
      <c r="W228" s="299">
        <f t="shared" si="2"/>
        <v>0</v>
      </c>
      <c r="X228" s="184"/>
      <c r="Y228" s="298"/>
      <c r="Z228" s="297"/>
      <c r="AA228" s="297"/>
      <c r="AB228" s="297"/>
      <c r="AC228" s="297"/>
      <c r="AD228" s="297"/>
      <c r="AE228" s="297"/>
      <c r="AF228" s="297"/>
      <c r="AG228" s="296"/>
      <c r="AH228" s="229"/>
      <c r="AI228" s="286"/>
      <c r="AJ228" s="284"/>
      <c r="AK228" s="285"/>
      <c r="AL228" s="284"/>
      <c r="AM228" s="283"/>
      <c r="AN228" s="184"/>
      <c r="AO228" s="184"/>
    </row>
    <row r="229" spans="1:41" ht="13.5" thickBot="1">
      <c r="A229" s="261"/>
      <c r="B229" s="248"/>
      <c r="C229" s="245"/>
      <c r="D229" s="246"/>
      <c r="E229" s="265"/>
      <c r="F229" s="246"/>
      <c r="G229" s="229" t="s">
        <v>528</v>
      </c>
      <c r="H229" s="246"/>
      <c r="I229" s="254">
        <f>SUM(I220:I228)</f>
        <v>0</v>
      </c>
      <c r="J229" s="255"/>
      <c r="K229" s="254">
        <f>SUM(K220:K228)</f>
        <v>0</v>
      </c>
      <c r="L229" s="255"/>
      <c r="M229" s="254">
        <f>SUM(M220:M228)</f>
        <v>0</v>
      </c>
      <c r="N229" s="253"/>
      <c r="O229" s="252">
        <f>-'1.5 Net Debt 1'!R23</f>
        <v>0</v>
      </c>
      <c r="P229" s="240"/>
      <c r="Q229" s="239" t="s">
        <v>543</v>
      </c>
      <c r="R229" s="252">
        <f>SUM(R220:R228)</f>
        <v>0</v>
      </c>
      <c r="S229" s="251"/>
      <c r="T229" s="249"/>
      <c r="U229" s="249"/>
      <c r="V229" s="249"/>
      <c r="W229" s="249"/>
      <c r="X229" s="184"/>
      <c r="Y229" s="229"/>
      <c r="Z229" s="229"/>
      <c r="AA229" s="229"/>
      <c r="AB229" s="229"/>
      <c r="AC229" s="229"/>
      <c r="AD229" s="229"/>
      <c r="AE229" s="229"/>
      <c r="AF229" s="229"/>
      <c r="AG229" s="237"/>
      <c r="AH229" s="229"/>
      <c r="AI229" s="310"/>
      <c r="AJ229" s="309"/>
      <c r="AK229" s="309"/>
      <c r="AL229" s="311">
        <f>SUM(AL220:AL228)</f>
        <v>0</v>
      </c>
      <c r="AM229" s="308"/>
      <c r="AN229" s="184"/>
      <c r="AO229" s="184"/>
    </row>
    <row r="230" spans="1:41" ht="13.5" thickTop="1">
      <c r="A230" s="261"/>
      <c r="B230" s="248"/>
      <c r="C230" s="245"/>
      <c r="D230" s="246"/>
      <c r="E230" s="265"/>
      <c r="F230" s="246"/>
      <c r="G230" s="245"/>
      <c r="H230" s="245"/>
      <c r="I230" s="255"/>
      <c r="J230" s="255"/>
      <c r="K230" s="255"/>
      <c r="L230" s="255"/>
      <c r="M230" s="255"/>
      <c r="N230" s="253" t="s">
        <v>525</v>
      </c>
      <c r="O230" s="264"/>
      <c r="P230" s="240"/>
      <c r="Q230" s="240"/>
      <c r="R230" s="264"/>
      <c r="S230" s="251"/>
      <c r="T230" s="249"/>
      <c r="U230" s="249"/>
      <c r="V230" s="249"/>
      <c r="W230" s="249"/>
      <c r="X230" s="184"/>
      <c r="Y230" s="229"/>
      <c r="Z230" s="229"/>
      <c r="AA230" s="229"/>
      <c r="AB230" s="229"/>
      <c r="AC230" s="229"/>
      <c r="AD230" s="229"/>
      <c r="AE230" s="229"/>
      <c r="AF230" s="229"/>
      <c r="AG230" s="237"/>
      <c r="AH230" s="229"/>
      <c r="AI230" s="310"/>
      <c r="AJ230" s="309"/>
      <c r="AK230" s="309"/>
      <c r="AL230" s="309"/>
      <c r="AM230" s="308"/>
      <c r="AN230" s="184"/>
      <c r="AO230" s="184"/>
    </row>
    <row r="231" spans="1:41">
      <c r="A231" s="261"/>
      <c r="B231" s="248"/>
      <c r="C231" s="295" t="s">
        <v>542</v>
      </c>
      <c r="D231" s="246"/>
      <c r="E231" s="265"/>
      <c r="F231" s="246"/>
      <c r="G231" s="245"/>
      <c r="H231" s="245"/>
      <c r="I231" s="255"/>
      <c r="J231" s="255"/>
      <c r="K231" s="255"/>
      <c r="L231" s="255"/>
      <c r="M231" s="255"/>
      <c r="N231" s="253"/>
      <c r="O231" s="253"/>
      <c r="P231" s="240"/>
      <c r="Q231" s="240"/>
      <c r="R231" s="253"/>
      <c r="S231" s="251"/>
      <c r="T231" s="249"/>
      <c r="U231" s="249"/>
      <c r="V231" s="249"/>
      <c r="W231" s="249"/>
      <c r="X231" s="184"/>
      <c r="Y231" s="229"/>
      <c r="Z231" s="229"/>
      <c r="AA231" s="229"/>
      <c r="AB231" s="229"/>
      <c r="AC231" s="229"/>
      <c r="AD231" s="229"/>
      <c r="AE231" s="229"/>
      <c r="AF231" s="229"/>
      <c r="AG231" s="237"/>
      <c r="AH231" s="229"/>
      <c r="AI231" s="310"/>
      <c r="AJ231" s="309"/>
      <c r="AK231" s="309"/>
      <c r="AL231" s="309"/>
      <c r="AM231" s="308"/>
      <c r="AN231" s="184"/>
      <c r="AO231" s="184"/>
    </row>
    <row r="232" spans="1:41">
      <c r="A232" s="261"/>
      <c r="B232" s="302"/>
      <c r="C232" s="259"/>
      <c r="D232" s="246"/>
      <c r="E232" s="262"/>
      <c r="F232" s="246"/>
      <c r="G232" s="263"/>
      <c r="H232" s="246"/>
      <c r="I232" s="258"/>
      <c r="J232" s="255"/>
      <c r="K232" s="258"/>
      <c r="L232" s="255"/>
      <c r="M232" s="258"/>
      <c r="N232" s="253"/>
      <c r="O232" s="257"/>
      <c r="P232" s="240"/>
      <c r="Q232" s="240"/>
      <c r="R232" s="256"/>
      <c r="S232" s="251"/>
      <c r="T232" s="300"/>
      <c r="U232" s="300"/>
      <c r="V232" s="300"/>
      <c r="W232" s="299">
        <f>SUM(T232:V232)</f>
        <v>0</v>
      </c>
      <c r="X232" s="184"/>
      <c r="Y232" s="298"/>
      <c r="Z232" s="297"/>
      <c r="AA232" s="297"/>
      <c r="AB232" s="297"/>
      <c r="AC232" s="297"/>
      <c r="AD232" s="297"/>
      <c r="AE232" s="297"/>
      <c r="AF232" s="297"/>
      <c r="AG232" s="296"/>
      <c r="AH232" s="229"/>
      <c r="AI232" s="307"/>
      <c r="AJ232" s="301"/>
      <c r="AK232" s="285"/>
      <c r="AL232" s="284"/>
      <c r="AM232" s="283"/>
      <c r="AN232" s="184"/>
      <c r="AO232" s="184"/>
    </row>
    <row r="233" spans="1:41">
      <c r="A233" s="261"/>
      <c r="B233" s="302"/>
      <c r="C233" s="259"/>
      <c r="D233" s="246"/>
      <c r="E233" s="262"/>
      <c r="F233" s="246"/>
      <c r="G233" s="263"/>
      <c r="H233" s="246"/>
      <c r="I233" s="258"/>
      <c r="J233" s="255"/>
      <c r="K233" s="258"/>
      <c r="L233" s="255"/>
      <c r="M233" s="258"/>
      <c r="N233" s="253"/>
      <c r="O233" s="257"/>
      <c r="P233" s="240"/>
      <c r="Q233" s="240"/>
      <c r="R233" s="256"/>
      <c r="S233" s="251"/>
      <c r="T233" s="300"/>
      <c r="U233" s="300"/>
      <c r="V233" s="300"/>
      <c r="W233" s="299">
        <f>SUM(T233:V233)</f>
        <v>0</v>
      </c>
      <c r="X233" s="184"/>
      <c r="Y233" s="298"/>
      <c r="Z233" s="297"/>
      <c r="AA233" s="297"/>
      <c r="AB233" s="297"/>
      <c r="AC233" s="297"/>
      <c r="AD233" s="297"/>
      <c r="AE233" s="297"/>
      <c r="AF233" s="297"/>
      <c r="AG233" s="296"/>
      <c r="AH233" s="229"/>
      <c r="AI233" s="307"/>
      <c r="AJ233" s="301"/>
      <c r="AK233" s="285"/>
      <c r="AL233" s="284"/>
      <c r="AM233" s="283"/>
      <c r="AN233" s="184"/>
      <c r="AO233" s="184"/>
    </row>
    <row r="234" spans="1:41">
      <c r="A234" s="261"/>
      <c r="B234" s="302"/>
      <c r="C234" s="259"/>
      <c r="D234" s="246"/>
      <c r="E234" s="262"/>
      <c r="F234" s="246"/>
      <c r="G234" s="263"/>
      <c r="H234" s="246"/>
      <c r="I234" s="258"/>
      <c r="J234" s="255"/>
      <c r="K234" s="258"/>
      <c r="L234" s="255"/>
      <c r="M234" s="258"/>
      <c r="N234" s="253"/>
      <c r="O234" s="257">
        <f>M234+K234+I234</f>
        <v>0</v>
      </c>
      <c r="P234" s="240"/>
      <c r="Q234" s="240"/>
      <c r="R234" s="256"/>
      <c r="S234" s="251"/>
      <c r="T234" s="300"/>
      <c r="U234" s="300"/>
      <c r="V234" s="300"/>
      <c r="W234" s="299"/>
      <c r="X234" s="184"/>
      <c r="Y234" s="298"/>
      <c r="Z234" s="297"/>
      <c r="AA234" s="297"/>
      <c r="AB234" s="297"/>
      <c r="AC234" s="297"/>
      <c r="AD234" s="297"/>
      <c r="AE234" s="297"/>
      <c r="AF234" s="297"/>
      <c r="AG234" s="296"/>
      <c r="AH234" s="229"/>
      <c r="AI234" s="286"/>
      <c r="AJ234" s="301"/>
      <c r="AK234" s="285">
        <f>AI234*AJ234</f>
        <v>0</v>
      </c>
      <c r="AL234" s="284"/>
      <c r="AM234" s="283">
        <f>AK234+AL234</f>
        <v>0</v>
      </c>
      <c r="AN234" s="184"/>
      <c r="AO234" s="184"/>
    </row>
    <row r="235" spans="1:41">
      <c r="A235" s="261"/>
      <c r="B235" s="302"/>
      <c r="C235" s="259"/>
      <c r="D235" s="246"/>
      <c r="E235" s="262"/>
      <c r="F235" s="246"/>
      <c r="G235" s="263"/>
      <c r="H235" s="246"/>
      <c r="I235" s="258"/>
      <c r="J235" s="255"/>
      <c r="K235" s="258"/>
      <c r="L235" s="255"/>
      <c r="M235" s="258"/>
      <c r="N235" s="253"/>
      <c r="O235" s="257"/>
      <c r="P235" s="240"/>
      <c r="Q235" s="240"/>
      <c r="R235" s="256"/>
      <c r="S235" s="251"/>
      <c r="T235" s="300"/>
      <c r="U235" s="300"/>
      <c r="V235" s="300"/>
      <c r="W235" s="299"/>
      <c r="X235" s="184"/>
      <c r="Y235" s="298"/>
      <c r="Z235" s="297"/>
      <c r="AA235" s="297"/>
      <c r="AB235" s="297"/>
      <c r="AC235" s="297"/>
      <c r="AD235" s="297"/>
      <c r="AE235" s="297"/>
      <c r="AF235" s="297"/>
      <c r="AG235" s="296"/>
      <c r="AH235" s="229"/>
      <c r="AI235" s="306"/>
      <c r="AJ235" s="301"/>
      <c r="AK235" s="285"/>
      <c r="AL235" s="284"/>
      <c r="AM235" s="283"/>
      <c r="AN235" s="184"/>
      <c r="AO235" s="184"/>
    </row>
    <row r="236" spans="1:41">
      <c r="A236" s="261"/>
      <c r="B236" s="302"/>
      <c r="C236" s="270"/>
      <c r="D236" s="246"/>
      <c r="E236" s="262"/>
      <c r="F236" s="246"/>
      <c r="G236" s="263"/>
      <c r="H236" s="246"/>
      <c r="I236" s="258"/>
      <c r="J236" s="255"/>
      <c r="K236" s="258"/>
      <c r="L236" s="255"/>
      <c r="M236" s="258"/>
      <c r="N236" s="253"/>
      <c r="O236" s="257">
        <f>M236+K236+I236</f>
        <v>0</v>
      </c>
      <c r="P236" s="240"/>
      <c r="Q236" s="240"/>
      <c r="R236" s="256"/>
      <c r="S236" s="251"/>
      <c r="T236" s="300"/>
      <c r="U236" s="300"/>
      <c r="V236" s="300"/>
      <c r="W236" s="299"/>
      <c r="X236" s="184"/>
      <c r="Y236" s="298"/>
      <c r="Z236" s="297"/>
      <c r="AA236" s="297"/>
      <c r="AB236" s="297"/>
      <c r="AC236" s="297"/>
      <c r="AD236" s="297"/>
      <c r="AE236" s="297"/>
      <c r="AF236" s="297"/>
      <c r="AG236" s="296"/>
      <c r="AH236" s="229"/>
      <c r="AI236" s="286"/>
      <c r="AJ236" s="301"/>
      <c r="AK236" s="285">
        <f>AI236*AJ236</f>
        <v>0</v>
      </c>
      <c r="AL236" s="284"/>
      <c r="AM236" s="283">
        <f>AK236+AL236</f>
        <v>0</v>
      </c>
      <c r="AN236" s="184"/>
      <c r="AO236" s="184"/>
    </row>
    <row r="237" spans="1:41">
      <c r="A237" s="261"/>
      <c r="B237" s="302"/>
      <c r="C237" s="259"/>
      <c r="D237" s="246"/>
      <c r="E237" s="262"/>
      <c r="F237" s="246"/>
      <c r="G237" s="263"/>
      <c r="H237" s="246"/>
      <c r="I237" s="258"/>
      <c r="J237" s="255"/>
      <c r="K237" s="258"/>
      <c r="L237" s="255"/>
      <c r="M237" s="258"/>
      <c r="N237" s="253"/>
      <c r="O237" s="257"/>
      <c r="P237" s="240"/>
      <c r="Q237" s="240"/>
      <c r="R237" s="256"/>
      <c r="S237" s="251"/>
      <c r="T237" s="300"/>
      <c r="U237" s="300"/>
      <c r="V237" s="300"/>
      <c r="W237" s="299"/>
      <c r="X237" s="184"/>
      <c r="Y237" s="298"/>
      <c r="Z237" s="297"/>
      <c r="AA237" s="297"/>
      <c r="AB237" s="297"/>
      <c r="AC237" s="297"/>
      <c r="AD237" s="297"/>
      <c r="AE237" s="297"/>
      <c r="AF237" s="297"/>
      <c r="AG237" s="296"/>
      <c r="AH237" s="229"/>
      <c r="AI237" s="306"/>
      <c r="AJ237" s="301"/>
      <c r="AK237" s="285"/>
      <c r="AL237" s="284"/>
      <c r="AM237" s="283"/>
      <c r="AN237" s="184"/>
      <c r="AO237" s="184"/>
    </row>
    <row r="238" spans="1:41">
      <c r="A238" s="261"/>
      <c r="B238" s="302"/>
      <c r="C238" s="259"/>
      <c r="D238" s="246"/>
      <c r="E238" s="262"/>
      <c r="F238" s="246"/>
      <c r="G238" s="263"/>
      <c r="H238" s="246"/>
      <c r="I238" s="258"/>
      <c r="J238" s="255"/>
      <c r="K238" s="258"/>
      <c r="L238" s="255"/>
      <c r="M238" s="258"/>
      <c r="N238" s="253"/>
      <c r="O238" s="257">
        <f>M238+K238+I238</f>
        <v>0</v>
      </c>
      <c r="P238" s="240"/>
      <c r="Q238" s="240"/>
      <c r="R238" s="256"/>
      <c r="S238" s="251"/>
      <c r="T238" s="300"/>
      <c r="U238" s="300"/>
      <c r="V238" s="300"/>
      <c r="W238" s="299"/>
      <c r="X238" s="184"/>
      <c r="Y238" s="298"/>
      <c r="Z238" s="297"/>
      <c r="AA238" s="297"/>
      <c r="AB238" s="297"/>
      <c r="AC238" s="297"/>
      <c r="AD238" s="297"/>
      <c r="AE238" s="297"/>
      <c r="AF238" s="297"/>
      <c r="AG238" s="296"/>
      <c r="AH238" s="229"/>
      <c r="AI238" s="286"/>
      <c r="AJ238" s="301"/>
      <c r="AK238" s="285">
        <f>AI238*AJ238</f>
        <v>0</v>
      </c>
      <c r="AL238" s="303"/>
      <c r="AM238" s="283">
        <f>AK238+AL238</f>
        <v>0</v>
      </c>
      <c r="AN238" s="184"/>
      <c r="AO238" s="184"/>
    </row>
    <row r="239" spans="1:41">
      <c r="A239" s="261"/>
      <c r="B239" s="302"/>
      <c r="C239" s="259"/>
      <c r="D239" s="246"/>
      <c r="E239" s="262"/>
      <c r="F239" s="246"/>
      <c r="G239" s="263"/>
      <c r="H239" s="246"/>
      <c r="I239" s="258"/>
      <c r="J239" s="255"/>
      <c r="K239" s="258"/>
      <c r="L239" s="255"/>
      <c r="M239" s="258"/>
      <c r="N239" s="253"/>
      <c r="O239" s="257"/>
      <c r="P239" s="240"/>
      <c r="Q239" s="240"/>
      <c r="R239" s="256"/>
      <c r="S239" s="251"/>
      <c r="T239" s="300"/>
      <c r="U239" s="300"/>
      <c r="V239" s="300"/>
      <c r="W239" s="299"/>
      <c r="X239" s="184"/>
      <c r="Y239" s="298"/>
      <c r="Z239" s="297"/>
      <c r="AA239" s="297"/>
      <c r="AB239" s="297"/>
      <c r="AC239" s="297"/>
      <c r="AD239" s="297"/>
      <c r="AE239" s="297"/>
      <c r="AF239" s="297"/>
      <c r="AG239" s="296"/>
      <c r="AH239" s="229"/>
      <c r="AI239" s="304"/>
      <c r="AJ239" s="301"/>
      <c r="AK239" s="285"/>
      <c r="AL239" s="303"/>
      <c r="AM239" s="283"/>
      <c r="AN239" s="184"/>
      <c r="AO239" s="184"/>
    </row>
    <row r="240" spans="1:41">
      <c r="A240" s="261"/>
      <c r="B240" s="302"/>
      <c r="C240" s="259"/>
      <c r="D240" s="246"/>
      <c r="E240" s="262"/>
      <c r="F240" s="246"/>
      <c r="G240" s="263"/>
      <c r="H240" s="246"/>
      <c r="I240" s="258"/>
      <c r="J240" s="255"/>
      <c r="K240" s="258"/>
      <c r="L240" s="255"/>
      <c r="M240" s="305"/>
      <c r="N240" s="253"/>
      <c r="O240" s="257">
        <f>M240+K240+I240</f>
        <v>0</v>
      </c>
      <c r="P240" s="240"/>
      <c r="Q240" s="240"/>
      <c r="R240" s="256"/>
      <c r="S240" s="251"/>
      <c r="T240" s="300"/>
      <c r="U240" s="300"/>
      <c r="V240" s="300"/>
      <c r="W240" s="299"/>
      <c r="X240" s="184"/>
      <c r="Y240" s="298"/>
      <c r="Z240" s="297"/>
      <c r="AA240" s="297"/>
      <c r="AB240" s="297"/>
      <c r="AC240" s="297"/>
      <c r="AD240" s="297"/>
      <c r="AE240" s="297"/>
      <c r="AF240" s="297"/>
      <c r="AG240" s="296"/>
      <c r="AH240" s="229"/>
      <c r="AI240" s="286"/>
      <c r="AJ240" s="301"/>
      <c r="AK240" s="285">
        <f>AI240*AJ240</f>
        <v>0</v>
      </c>
      <c r="AL240" s="303"/>
      <c r="AM240" s="283">
        <f>AK240+AL240</f>
        <v>0</v>
      </c>
      <c r="AN240" s="184"/>
      <c r="AO240" s="184"/>
    </row>
    <row r="241" spans="1:41">
      <c r="A241" s="261"/>
      <c r="B241" s="302"/>
      <c r="C241" s="259"/>
      <c r="D241" s="246"/>
      <c r="E241" s="262"/>
      <c r="F241" s="246"/>
      <c r="G241" s="263"/>
      <c r="H241" s="246"/>
      <c r="I241" s="258"/>
      <c r="J241" s="255"/>
      <c r="K241" s="258"/>
      <c r="L241" s="255"/>
      <c r="M241" s="258"/>
      <c r="N241" s="253"/>
      <c r="O241" s="257"/>
      <c r="P241" s="240"/>
      <c r="Q241" s="240"/>
      <c r="R241" s="256"/>
      <c r="S241" s="251"/>
      <c r="T241" s="300"/>
      <c r="U241" s="300"/>
      <c r="V241" s="300"/>
      <c r="W241" s="299"/>
      <c r="X241" s="184"/>
      <c r="Y241" s="298"/>
      <c r="Z241" s="297"/>
      <c r="AA241" s="297"/>
      <c r="AB241" s="297"/>
      <c r="AC241" s="297"/>
      <c r="AD241" s="297"/>
      <c r="AE241" s="297"/>
      <c r="AF241" s="297"/>
      <c r="AG241" s="296"/>
      <c r="AH241" s="229"/>
      <c r="AI241" s="304"/>
      <c r="AJ241" s="301"/>
      <c r="AK241" s="285"/>
      <c r="AL241" s="284"/>
      <c r="AM241" s="283"/>
      <c r="AN241" s="184"/>
      <c r="AO241" s="184"/>
    </row>
    <row r="242" spans="1:41">
      <c r="A242" s="261"/>
      <c r="B242" s="302"/>
      <c r="C242" s="259"/>
      <c r="D242" s="246"/>
      <c r="E242" s="262"/>
      <c r="F242" s="246"/>
      <c r="G242" s="263"/>
      <c r="H242" s="246"/>
      <c r="I242" s="258"/>
      <c r="J242" s="255"/>
      <c r="K242" s="258"/>
      <c r="L242" s="255"/>
      <c r="M242" s="258"/>
      <c r="N242" s="253"/>
      <c r="O242" s="257">
        <f>M242+K242+I242</f>
        <v>0</v>
      </c>
      <c r="P242" s="240"/>
      <c r="Q242" s="240"/>
      <c r="R242" s="256"/>
      <c r="S242" s="251"/>
      <c r="T242" s="300"/>
      <c r="U242" s="300"/>
      <c r="V242" s="300"/>
      <c r="W242" s="299"/>
      <c r="X242" s="184"/>
      <c r="Y242" s="298"/>
      <c r="Z242" s="297"/>
      <c r="AA242" s="297"/>
      <c r="AB242" s="297"/>
      <c r="AC242" s="297"/>
      <c r="AD242" s="297"/>
      <c r="AE242" s="297"/>
      <c r="AF242" s="297"/>
      <c r="AG242" s="296"/>
      <c r="AH242" s="229"/>
      <c r="AI242" s="286"/>
      <c r="AJ242" s="301"/>
      <c r="AK242" s="285">
        <f>AI242*AJ242</f>
        <v>0</v>
      </c>
      <c r="AL242" s="284"/>
      <c r="AM242" s="283">
        <f>AK242+AL242</f>
        <v>0</v>
      </c>
      <c r="AN242" s="184"/>
      <c r="AO242" s="184"/>
    </row>
    <row r="243" spans="1:41">
      <c r="A243" s="261"/>
      <c r="B243" s="302"/>
      <c r="C243" s="259"/>
      <c r="D243" s="246"/>
      <c r="E243" s="262"/>
      <c r="F243" s="246"/>
      <c r="G243" s="263"/>
      <c r="H243" s="246"/>
      <c r="I243" s="258"/>
      <c r="J243" s="255"/>
      <c r="K243" s="258"/>
      <c r="L243" s="255"/>
      <c r="M243" s="258"/>
      <c r="N243" s="253"/>
      <c r="O243" s="257"/>
      <c r="P243" s="240"/>
      <c r="Q243" s="240"/>
      <c r="R243" s="256"/>
      <c r="S243" s="251"/>
      <c r="T243" s="300"/>
      <c r="U243" s="300"/>
      <c r="V243" s="300"/>
      <c r="W243" s="299"/>
      <c r="X243" s="184"/>
      <c r="Y243" s="298"/>
      <c r="Z243" s="297"/>
      <c r="AA243" s="297"/>
      <c r="AB243" s="297"/>
      <c r="AC243" s="297"/>
      <c r="AD243" s="297"/>
      <c r="AE243" s="297"/>
      <c r="AF243" s="297"/>
      <c r="AG243" s="296"/>
      <c r="AH243" s="229"/>
      <c r="AI243" s="304"/>
      <c r="AJ243" s="301"/>
      <c r="AK243" s="285"/>
      <c r="AL243" s="284"/>
      <c r="AM243" s="283"/>
      <c r="AN243" s="184"/>
      <c r="AO243" s="184"/>
    </row>
    <row r="244" spans="1:41">
      <c r="A244" s="261"/>
      <c r="B244" s="302"/>
      <c r="C244" s="259"/>
      <c r="D244" s="246"/>
      <c r="E244" s="262"/>
      <c r="F244" s="246"/>
      <c r="G244" s="263"/>
      <c r="H244" s="246"/>
      <c r="I244" s="258"/>
      <c r="J244" s="255"/>
      <c r="K244" s="258"/>
      <c r="L244" s="255"/>
      <c r="M244" s="258"/>
      <c r="N244" s="253"/>
      <c r="O244" s="257">
        <f>M244+K244+I244</f>
        <v>0</v>
      </c>
      <c r="P244" s="240"/>
      <c r="Q244" s="240"/>
      <c r="R244" s="256"/>
      <c r="S244" s="251"/>
      <c r="T244" s="300"/>
      <c r="U244" s="300"/>
      <c r="V244" s="300"/>
      <c r="W244" s="299"/>
      <c r="X244" s="184"/>
      <c r="Y244" s="298"/>
      <c r="Z244" s="297"/>
      <c r="AA244" s="297"/>
      <c r="AB244" s="297"/>
      <c r="AC244" s="297"/>
      <c r="AD244" s="297"/>
      <c r="AE244" s="297"/>
      <c r="AF244" s="297"/>
      <c r="AG244" s="296"/>
      <c r="AH244" s="229"/>
      <c r="AI244" s="286"/>
      <c r="AJ244" s="301"/>
      <c r="AK244" s="285">
        <f>AI244*AJ244</f>
        <v>0</v>
      </c>
      <c r="AL244" s="284"/>
      <c r="AM244" s="283">
        <f>AK244+AL244</f>
        <v>0</v>
      </c>
      <c r="AN244" s="184"/>
      <c r="AO244" s="184"/>
    </row>
    <row r="245" spans="1:41">
      <c r="A245" s="261"/>
      <c r="B245" s="302"/>
      <c r="C245" s="259"/>
      <c r="D245" s="246"/>
      <c r="E245" s="262"/>
      <c r="F245" s="246"/>
      <c r="G245" s="263"/>
      <c r="H245" s="246"/>
      <c r="I245" s="258"/>
      <c r="J245" s="255"/>
      <c r="K245" s="258"/>
      <c r="L245" s="255"/>
      <c r="M245" s="258"/>
      <c r="N245" s="253"/>
      <c r="O245" s="257"/>
      <c r="P245" s="240"/>
      <c r="Q245" s="240"/>
      <c r="R245" s="256"/>
      <c r="S245" s="251"/>
      <c r="T245" s="300"/>
      <c r="U245" s="300"/>
      <c r="V245" s="300"/>
      <c r="W245" s="299"/>
      <c r="X245" s="184"/>
      <c r="Y245" s="298"/>
      <c r="Z245" s="297"/>
      <c r="AA245" s="297"/>
      <c r="AB245" s="297"/>
      <c r="AC245" s="297"/>
      <c r="AD245" s="297"/>
      <c r="AE245" s="297"/>
      <c r="AF245" s="297"/>
      <c r="AG245" s="296"/>
      <c r="AH245" s="229"/>
      <c r="AI245" s="286"/>
      <c r="AJ245" s="284"/>
      <c r="AK245" s="285"/>
      <c r="AL245" s="284"/>
      <c r="AM245" s="283"/>
      <c r="AN245" s="184"/>
      <c r="AO245" s="184"/>
    </row>
    <row r="246" spans="1:41">
      <c r="A246" s="261"/>
      <c r="B246" s="302"/>
      <c r="C246" s="259"/>
      <c r="D246" s="246"/>
      <c r="E246" s="262"/>
      <c r="F246" s="246"/>
      <c r="G246" s="263"/>
      <c r="H246" s="246"/>
      <c r="I246" s="258"/>
      <c r="J246" s="255"/>
      <c r="K246" s="258"/>
      <c r="L246" s="255"/>
      <c r="M246" s="258"/>
      <c r="N246" s="253"/>
      <c r="O246" s="257">
        <f>M246+K246+I246</f>
        <v>0</v>
      </c>
      <c r="P246" s="240"/>
      <c r="Q246" s="240"/>
      <c r="R246" s="256"/>
      <c r="S246" s="251"/>
      <c r="T246" s="300"/>
      <c r="U246" s="300"/>
      <c r="V246" s="300"/>
      <c r="W246" s="299"/>
      <c r="X246" s="184"/>
      <c r="Y246" s="298"/>
      <c r="Z246" s="297"/>
      <c r="AA246" s="297"/>
      <c r="AB246" s="297"/>
      <c r="AC246" s="297"/>
      <c r="AD246" s="297"/>
      <c r="AE246" s="297"/>
      <c r="AF246" s="297"/>
      <c r="AG246" s="296"/>
      <c r="AH246" s="229"/>
      <c r="AI246" s="286"/>
      <c r="AJ246" s="301"/>
      <c r="AK246" s="285">
        <f>AI246*AJ246</f>
        <v>0</v>
      </c>
      <c r="AL246" s="284"/>
      <c r="AM246" s="283">
        <f>AK246+AL246</f>
        <v>0</v>
      </c>
      <c r="AN246" s="184"/>
      <c r="AO246" s="184"/>
    </row>
    <row r="247" spans="1:41">
      <c r="A247" s="261"/>
      <c r="B247" s="248"/>
      <c r="C247" s="259"/>
      <c r="D247" s="246"/>
      <c r="E247" s="262"/>
      <c r="F247" s="246"/>
      <c r="G247" s="263"/>
      <c r="H247" s="246"/>
      <c r="I247" s="258"/>
      <c r="J247" s="255"/>
      <c r="K247" s="258"/>
      <c r="L247" s="255"/>
      <c r="M247" s="258"/>
      <c r="N247" s="253"/>
      <c r="O247" s="257"/>
      <c r="P247" s="240"/>
      <c r="Q247" s="240"/>
      <c r="R247" s="256"/>
      <c r="S247" s="251"/>
      <c r="T247" s="300"/>
      <c r="U247" s="300"/>
      <c r="V247" s="300"/>
      <c r="W247" s="299"/>
      <c r="X247" s="184"/>
      <c r="Y247" s="298"/>
      <c r="Z247" s="297"/>
      <c r="AA247" s="297"/>
      <c r="AB247" s="297"/>
      <c r="AC247" s="297"/>
      <c r="AD247" s="297"/>
      <c r="AE247" s="297"/>
      <c r="AF247" s="297"/>
      <c r="AG247" s="296"/>
      <c r="AH247" s="229"/>
      <c r="AI247" s="286"/>
      <c r="AJ247" s="284"/>
      <c r="AK247" s="285"/>
      <c r="AL247" s="284"/>
      <c r="AM247" s="283"/>
      <c r="AN247" s="184"/>
      <c r="AO247" s="184"/>
    </row>
    <row r="248" spans="1:41">
      <c r="A248" s="261"/>
      <c r="B248" s="302"/>
      <c r="C248" s="259"/>
      <c r="D248" s="246"/>
      <c r="E248" s="262"/>
      <c r="F248" s="246"/>
      <c r="G248" s="263"/>
      <c r="H248" s="246"/>
      <c r="I248" s="258"/>
      <c r="J248" s="255"/>
      <c r="K248" s="258"/>
      <c r="L248" s="255"/>
      <c r="M248" s="258"/>
      <c r="N248" s="253"/>
      <c r="O248" s="257">
        <f>M248+K248+I248</f>
        <v>0</v>
      </c>
      <c r="P248" s="240"/>
      <c r="Q248" s="240"/>
      <c r="R248" s="256"/>
      <c r="S248" s="251"/>
      <c r="T248" s="300"/>
      <c r="U248" s="300"/>
      <c r="V248" s="300"/>
      <c r="W248" s="299"/>
      <c r="X248" s="184"/>
      <c r="Y248" s="298"/>
      <c r="Z248" s="297"/>
      <c r="AA248" s="297"/>
      <c r="AB248" s="297"/>
      <c r="AC248" s="297"/>
      <c r="AD248" s="297"/>
      <c r="AE248" s="297"/>
      <c r="AF248" s="297"/>
      <c r="AG248" s="296"/>
      <c r="AH248" s="229"/>
      <c r="AI248" s="286"/>
      <c r="AJ248" s="301"/>
      <c r="AK248" s="285">
        <f>AI248*AJ248</f>
        <v>0</v>
      </c>
      <c r="AL248" s="303"/>
      <c r="AM248" s="283">
        <f>AK248+AL248</f>
        <v>0</v>
      </c>
      <c r="AN248" s="184"/>
      <c r="AO248" s="184"/>
    </row>
    <row r="249" spans="1:41">
      <c r="A249" s="261"/>
      <c r="B249" s="248"/>
      <c r="C249" s="259"/>
      <c r="D249" s="246"/>
      <c r="E249" s="262"/>
      <c r="F249" s="246"/>
      <c r="G249" s="263"/>
      <c r="H249" s="246"/>
      <c r="I249" s="258"/>
      <c r="J249" s="255"/>
      <c r="K249" s="258"/>
      <c r="L249" s="255"/>
      <c r="M249" s="258"/>
      <c r="N249" s="253"/>
      <c r="O249" s="257"/>
      <c r="P249" s="240"/>
      <c r="Q249" s="240"/>
      <c r="R249" s="256"/>
      <c r="S249" s="251"/>
      <c r="T249" s="300"/>
      <c r="U249" s="300"/>
      <c r="V249" s="300"/>
      <c r="W249" s="299"/>
      <c r="X249" s="184"/>
      <c r="Y249" s="298"/>
      <c r="Z249" s="297"/>
      <c r="AA249" s="297"/>
      <c r="AB249" s="297"/>
      <c r="AC249" s="297"/>
      <c r="AD249" s="297"/>
      <c r="AE249" s="297"/>
      <c r="AF249" s="297"/>
      <c r="AG249" s="296"/>
      <c r="AH249" s="229"/>
      <c r="AI249" s="286"/>
      <c r="AJ249" s="284"/>
      <c r="AK249" s="285"/>
      <c r="AL249" s="284"/>
      <c r="AM249" s="283"/>
      <c r="AN249" s="184"/>
      <c r="AO249" s="184"/>
    </row>
    <row r="250" spans="1:41">
      <c r="A250" s="261"/>
      <c r="B250" s="302"/>
      <c r="C250" s="259"/>
      <c r="D250" s="246"/>
      <c r="E250" s="262"/>
      <c r="F250" s="246"/>
      <c r="G250" s="263"/>
      <c r="H250" s="246"/>
      <c r="I250" s="258"/>
      <c r="J250" s="255"/>
      <c r="K250" s="258"/>
      <c r="L250" s="255"/>
      <c r="M250" s="258"/>
      <c r="N250" s="253"/>
      <c r="O250" s="257">
        <f>M250+K250+I250</f>
        <v>0</v>
      </c>
      <c r="P250" s="240"/>
      <c r="Q250" s="240"/>
      <c r="R250" s="256"/>
      <c r="S250" s="251"/>
      <c r="T250" s="300"/>
      <c r="U250" s="300"/>
      <c r="V250" s="300"/>
      <c r="W250" s="299"/>
      <c r="X250" s="184"/>
      <c r="Y250" s="298"/>
      <c r="Z250" s="297"/>
      <c r="AA250" s="297"/>
      <c r="AB250" s="297"/>
      <c r="AC250" s="297"/>
      <c r="AD250" s="297"/>
      <c r="AE250" s="297"/>
      <c r="AF250" s="297"/>
      <c r="AG250" s="296"/>
      <c r="AH250" s="229"/>
      <c r="AI250" s="286"/>
      <c r="AJ250" s="301"/>
      <c r="AK250" s="285">
        <f>AI250*AJ250</f>
        <v>0</v>
      </c>
      <c r="AL250" s="301"/>
      <c r="AM250" s="283">
        <f>AK250+AL250</f>
        <v>0</v>
      </c>
      <c r="AN250" s="184"/>
      <c r="AO250" s="184"/>
    </row>
    <row r="251" spans="1:41">
      <c r="A251" s="261"/>
      <c r="B251" s="248"/>
      <c r="C251" s="259"/>
      <c r="D251" s="246"/>
      <c r="E251" s="262"/>
      <c r="F251" s="246"/>
      <c r="G251" s="263"/>
      <c r="H251" s="246"/>
      <c r="I251" s="258"/>
      <c r="J251" s="255"/>
      <c r="K251" s="258"/>
      <c r="L251" s="255"/>
      <c r="M251" s="258"/>
      <c r="N251" s="253"/>
      <c r="O251" s="257"/>
      <c r="P251" s="240"/>
      <c r="Q251" s="240"/>
      <c r="R251" s="256"/>
      <c r="S251" s="251"/>
      <c r="T251" s="300"/>
      <c r="U251" s="300"/>
      <c r="V251" s="300"/>
      <c r="W251" s="299"/>
      <c r="X251" s="184"/>
      <c r="Y251" s="298"/>
      <c r="Z251" s="297"/>
      <c r="AA251" s="297"/>
      <c r="AB251" s="297"/>
      <c r="AC251" s="297"/>
      <c r="AD251" s="297"/>
      <c r="AE251" s="297"/>
      <c r="AF251" s="297"/>
      <c r="AG251" s="296"/>
      <c r="AH251" s="229"/>
      <c r="AI251" s="286"/>
      <c r="AJ251" s="284"/>
      <c r="AK251" s="285"/>
      <c r="AL251" s="284"/>
      <c r="AM251" s="283"/>
      <c r="AN251" s="184"/>
      <c r="AO251" s="184"/>
    </row>
    <row r="252" spans="1:41">
      <c r="A252" s="261"/>
      <c r="B252" s="248"/>
      <c r="C252" s="259"/>
      <c r="D252" s="246"/>
      <c r="E252" s="262"/>
      <c r="F252" s="246"/>
      <c r="G252" s="263"/>
      <c r="H252" s="246"/>
      <c r="I252" s="258"/>
      <c r="J252" s="255"/>
      <c r="K252" s="258"/>
      <c r="L252" s="255"/>
      <c r="M252" s="258"/>
      <c r="N252" s="253"/>
      <c r="O252" s="257">
        <f>M252+K252+I252</f>
        <v>0</v>
      </c>
      <c r="P252" s="240"/>
      <c r="Q252" s="240"/>
      <c r="R252" s="256"/>
      <c r="S252" s="251"/>
      <c r="T252" s="300"/>
      <c r="U252" s="300"/>
      <c r="V252" s="300"/>
      <c r="W252" s="299">
        <f>SUM(T252:V252)</f>
        <v>0</v>
      </c>
      <c r="X252" s="184"/>
      <c r="Y252" s="298"/>
      <c r="Z252" s="297"/>
      <c r="AA252" s="297"/>
      <c r="AB252" s="297"/>
      <c r="AC252" s="297"/>
      <c r="AD252" s="297"/>
      <c r="AE252" s="297"/>
      <c r="AF252" s="297"/>
      <c r="AG252" s="296"/>
      <c r="AH252" s="229"/>
      <c r="AI252" s="286"/>
      <c r="AJ252" s="284"/>
      <c r="AK252" s="285">
        <f>AI252*AJ252</f>
        <v>0</v>
      </c>
      <c r="AL252" s="284"/>
      <c r="AM252" s="283">
        <f>AK252+AL252</f>
        <v>0</v>
      </c>
      <c r="AN252" s="290"/>
      <c r="AO252" s="184"/>
    </row>
    <row r="253" spans="1:41">
      <c r="A253" s="261"/>
      <c r="B253" s="248"/>
      <c r="C253" s="259"/>
      <c r="D253" s="246"/>
      <c r="E253" s="262"/>
      <c r="F253" s="246"/>
      <c r="G253" s="263"/>
      <c r="H253" s="246"/>
      <c r="I253" s="258"/>
      <c r="J253" s="255"/>
      <c r="K253" s="258"/>
      <c r="L253" s="255"/>
      <c r="M253" s="258"/>
      <c r="N253" s="253"/>
      <c r="O253" s="257"/>
      <c r="P253" s="240"/>
      <c r="Q253" s="240"/>
      <c r="R253" s="256"/>
      <c r="S253" s="251"/>
      <c r="T253" s="300"/>
      <c r="U253" s="300"/>
      <c r="V253" s="300"/>
      <c r="W253" s="299"/>
      <c r="X253" s="184"/>
      <c r="Y253" s="298"/>
      <c r="Z253" s="297"/>
      <c r="AA253" s="297"/>
      <c r="AB253" s="297"/>
      <c r="AC253" s="297"/>
      <c r="AD253" s="297"/>
      <c r="AE253" s="297"/>
      <c r="AF253" s="297"/>
      <c r="AG253" s="296"/>
      <c r="AH253" s="229"/>
      <c r="AI253" s="286"/>
      <c r="AJ253" s="284"/>
      <c r="AK253" s="285"/>
      <c r="AL253" s="284"/>
      <c r="AM253" s="283"/>
      <c r="AN253" s="184"/>
      <c r="AO253" s="184"/>
    </row>
    <row r="254" spans="1:41">
      <c r="A254" s="261"/>
      <c r="B254" s="248"/>
      <c r="C254" s="295" t="s">
        <v>8</v>
      </c>
      <c r="D254" s="246"/>
      <c r="E254" s="262"/>
      <c r="F254" s="246"/>
      <c r="G254" s="263"/>
      <c r="H254" s="246"/>
      <c r="I254" s="294">
        <f>SUM(I232:I252)</f>
        <v>0</v>
      </c>
      <c r="J254" s="255"/>
      <c r="K254" s="294">
        <f>SUM(K232:K252)</f>
        <v>0</v>
      </c>
      <c r="L254" s="255"/>
      <c r="M254" s="294">
        <f>SUM(M232:M252)</f>
        <v>0</v>
      </c>
      <c r="N254" s="253"/>
      <c r="O254" s="291"/>
      <c r="P254" s="240"/>
      <c r="Q254" s="240"/>
      <c r="R254" s="291"/>
      <c r="S254" s="293"/>
      <c r="T254" s="292"/>
      <c r="U254" s="292"/>
      <c r="V254" s="292"/>
      <c r="W254" s="291"/>
      <c r="X254" s="290"/>
      <c r="Y254" s="289"/>
      <c r="Z254" s="288"/>
      <c r="AA254" s="288"/>
      <c r="AB254" s="288"/>
      <c r="AC254" s="288"/>
      <c r="AD254" s="288"/>
      <c r="AE254" s="288"/>
      <c r="AF254" s="288"/>
      <c r="AG254" s="287"/>
      <c r="AH254" s="229"/>
      <c r="AI254" s="286"/>
      <c r="AJ254" s="284"/>
      <c r="AK254" s="285"/>
      <c r="AL254" s="284"/>
      <c r="AM254" s="283"/>
      <c r="AN254" s="184"/>
      <c r="AO254" s="184"/>
    </row>
    <row r="255" spans="1:41">
      <c r="A255" s="261"/>
      <c r="B255" s="248"/>
      <c r="C255" s="295" t="s">
        <v>541</v>
      </c>
      <c r="D255" s="246"/>
      <c r="E255" s="262"/>
      <c r="F255" s="246"/>
      <c r="G255" s="263"/>
      <c r="H255" s="246"/>
      <c r="I255" s="258"/>
      <c r="J255" s="255"/>
      <c r="K255" s="258"/>
      <c r="L255" s="255"/>
      <c r="M255" s="258"/>
      <c r="N255" s="253"/>
      <c r="O255" s="257"/>
      <c r="P255" s="240"/>
      <c r="Q255" s="240"/>
      <c r="R255" s="256"/>
      <c r="S255" s="251"/>
      <c r="T255" s="300"/>
      <c r="U255" s="300"/>
      <c r="V255" s="300"/>
      <c r="W255" s="299">
        <f t="shared" ref="W255:W265" si="3">SUM(T255:V255)</f>
        <v>0</v>
      </c>
      <c r="X255" s="184"/>
      <c r="Y255" s="298"/>
      <c r="Z255" s="297"/>
      <c r="AA255" s="297"/>
      <c r="AB255" s="297"/>
      <c r="AC255" s="297"/>
      <c r="AD255" s="297"/>
      <c r="AE255" s="297"/>
      <c r="AF255" s="297"/>
      <c r="AG255" s="296"/>
      <c r="AH255" s="229"/>
      <c r="AI255" s="286"/>
      <c r="AJ255" s="284"/>
      <c r="AK255" s="285"/>
      <c r="AL255" s="284"/>
      <c r="AM255" s="283"/>
      <c r="AN255" s="184"/>
      <c r="AO255" s="184"/>
    </row>
    <row r="256" spans="1:41">
      <c r="A256" s="261"/>
      <c r="B256" s="248"/>
      <c r="C256" s="259"/>
      <c r="D256" s="246"/>
      <c r="E256" s="262"/>
      <c r="F256" s="246"/>
      <c r="G256" s="263"/>
      <c r="H256" s="246"/>
      <c r="I256" s="258"/>
      <c r="J256" s="255"/>
      <c r="K256" s="258"/>
      <c r="L256" s="255"/>
      <c r="M256" s="258"/>
      <c r="N256" s="253"/>
      <c r="O256" s="257"/>
      <c r="P256" s="240"/>
      <c r="Q256" s="240"/>
      <c r="R256" s="256"/>
      <c r="S256" s="251"/>
      <c r="T256" s="300"/>
      <c r="U256" s="300"/>
      <c r="V256" s="300"/>
      <c r="W256" s="299">
        <f t="shared" si="3"/>
        <v>0</v>
      </c>
      <c r="X256" s="184"/>
      <c r="Y256" s="298"/>
      <c r="Z256" s="297"/>
      <c r="AA256" s="297"/>
      <c r="AB256" s="297"/>
      <c r="AC256" s="297"/>
      <c r="AD256" s="297"/>
      <c r="AE256" s="297"/>
      <c r="AF256" s="297"/>
      <c r="AG256" s="296"/>
      <c r="AH256" s="229"/>
      <c r="AI256" s="286"/>
      <c r="AJ256" s="284"/>
      <c r="AK256" s="285"/>
      <c r="AL256" s="284"/>
      <c r="AM256" s="283"/>
      <c r="AN256" s="184"/>
      <c r="AO256" s="184"/>
    </row>
    <row r="257" spans="1:41">
      <c r="A257" s="261"/>
      <c r="B257" s="248"/>
      <c r="C257" s="259"/>
      <c r="D257" s="246"/>
      <c r="E257" s="262"/>
      <c r="F257" s="246"/>
      <c r="G257" s="263"/>
      <c r="H257" s="246"/>
      <c r="I257" s="258"/>
      <c r="J257" s="255"/>
      <c r="K257" s="258"/>
      <c r="L257" s="255"/>
      <c r="M257" s="258"/>
      <c r="N257" s="253"/>
      <c r="O257" s="257"/>
      <c r="P257" s="240"/>
      <c r="Q257" s="240"/>
      <c r="R257" s="256"/>
      <c r="S257" s="251"/>
      <c r="T257" s="300"/>
      <c r="U257" s="300"/>
      <c r="V257" s="300"/>
      <c r="W257" s="299">
        <f t="shared" si="3"/>
        <v>0</v>
      </c>
      <c r="X257" s="184"/>
      <c r="Y257" s="298"/>
      <c r="Z257" s="297"/>
      <c r="AA257" s="297"/>
      <c r="AB257" s="297"/>
      <c r="AC257" s="297"/>
      <c r="AD257" s="297"/>
      <c r="AE257" s="297"/>
      <c r="AF257" s="297"/>
      <c r="AG257" s="296"/>
      <c r="AH257" s="229"/>
      <c r="AI257" s="286"/>
      <c r="AJ257" s="284"/>
      <c r="AK257" s="285"/>
      <c r="AL257" s="284"/>
      <c r="AM257" s="283"/>
      <c r="AN257" s="184"/>
      <c r="AO257" s="184"/>
    </row>
    <row r="258" spans="1:41">
      <c r="A258" s="261"/>
      <c r="B258" s="248"/>
      <c r="C258" s="259"/>
      <c r="D258" s="246"/>
      <c r="E258" s="262"/>
      <c r="F258" s="246"/>
      <c r="G258" s="263"/>
      <c r="H258" s="246"/>
      <c r="I258" s="258"/>
      <c r="J258" s="255"/>
      <c r="K258" s="258"/>
      <c r="L258" s="255"/>
      <c r="M258" s="258"/>
      <c r="N258" s="253"/>
      <c r="O258" s="257"/>
      <c r="P258" s="240"/>
      <c r="Q258" s="240"/>
      <c r="R258" s="256"/>
      <c r="S258" s="251"/>
      <c r="T258" s="300"/>
      <c r="U258" s="300"/>
      <c r="V258" s="300"/>
      <c r="W258" s="299">
        <f t="shared" si="3"/>
        <v>0</v>
      </c>
      <c r="X258" s="184"/>
      <c r="Y258" s="298"/>
      <c r="Z258" s="297"/>
      <c r="AA258" s="297"/>
      <c r="AB258" s="297"/>
      <c r="AC258" s="297"/>
      <c r="AD258" s="297"/>
      <c r="AE258" s="297"/>
      <c r="AF258" s="297"/>
      <c r="AG258" s="296"/>
      <c r="AH258" s="229"/>
      <c r="AI258" s="286"/>
      <c r="AJ258" s="284"/>
      <c r="AK258" s="285"/>
      <c r="AL258" s="284"/>
      <c r="AM258" s="283"/>
      <c r="AN258" s="184"/>
      <c r="AO258" s="184"/>
    </row>
    <row r="259" spans="1:41">
      <c r="A259" s="261"/>
      <c r="B259" s="248"/>
      <c r="C259" s="259"/>
      <c r="D259" s="246"/>
      <c r="E259" s="262"/>
      <c r="F259" s="246"/>
      <c r="G259" s="263"/>
      <c r="H259" s="246"/>
      <c r="I259" s="258"/>
      <c r="J259" s="255"/>
      <c r="K259" s="258"/>
      <c r="L259" s="255"/>
      <c r="M259" s="258"/>
      <c r="N259" s="253"/>
      <c r="O259" s="257"/>
      <c r="P259" s="240"/>
      <c r="Q259" s="240"/>
      <c r="R259" s="256"/>
      <c r="S259" s="251"/>
      <c r="T259" s="300"/>
      <c r="U259" s="300"/>
      <c r="V259" s="300"/>
      <c r="W259" s="299">
        <f t="shared" si="3"/>
        <v>0</v>
      </c>
      <c r="X259" s="184"/>
      <c r="Y259" s="298"/>
      <c r="Z259" s="297"/>
      <c r="AA259" s="297"/>
      <c r="AB259" s="297"/>
      <c r="AC259" s="297"/>
      <c r="AD259" s="297"/>
      <c r="AE259" s="297"/>
      <c r="AF259" s="297"/>
      <c r="AG259" s="296"/>
      <c r="AH259" s="229"/>
      <c r="AI259" s="286"/>
      <c r="AJ259" s="284"/>
      <c r="AK259" s="285"/>
      <c r="AL259" s="284"/>
      <c r="AM259" s="283"/>
      <c r="AN259" s="184"/>
      <c r="AO259" s="184"/>
    </row>
    <row r="260" spans="1:41">
      <c r="A260" s="261"/>
      <c r="B260" s="248"/>
      <c r="C260" s="259"/>
      <c r="D260" s="246"/>
      <c r="E260" s="262"/>
      <c r="F260" s="246"/>
      <c r="G260" s="263"/>
      <c r="H260" s="246"/>
      <c r="I260" s="258"/>
      <c r="J260" s="255"/>
      <c r="K260" s="258"/>
      <c r="L260" s="255"/>
      <c r="M260" s="258"/>
      <c r="N260" s="253"/>
      <c r="O260" s="257"/>
      <c r="P260" s="240"/>
      <c r="Q260" s="240"/>
      <c r="R260" s="256"/>
      <c r="S260" s="251"/>
      <c r="T260" s="300"/>
      <c r="U260" s="300"/>
      <c r="V260" s="300"/>
      <c r="W260" s="299">
        <f t="shared" si="3"/>
        <v>0</v>
      </c>
      <c r="X260" s="184"/>
      <c r="Y260" s="298"/>
      <c r="Z260" s="297"/>
      <c r="AA260" s="297"/>
      <c r="AB260" s="297"/>
      <c r="AC260" s="297"/>
      <c r="AD260" s="297"/>
      <c r="AE260" s="297"/>
      <c r="AF260" s="297"/>
      <c r="AG260" s="296"/>
      <c r="AH260" s="229"/>
      <c r="AI260" s="286"/>
      <c r="AJ260" s="284"/>
      <c r="AK260" s="285"/>
      <c r="AL260" s="284"/>
      <c r="AM260" s="283"/>
      <c r="AN260" s="184"/>
      <c r="AO260" s="184"/>
    </row>
    <row r="261" spans="1:41">
      <c r="A261" s="261"/>
      <c r="B261" s="248"/>
      <c r="C261" s="259"/>
      <c r="D261" s="246"/>
      <c r="E261" s="262"/>
      <c r="F261" s="246"/>
      <c r="G261" s="263"/>
      <c r="H261" s="246"/>
      <c r="I261" s="258"/>
      <c r="J261" s="255"/>
      <c r="K261" s="258"/>
      <c r="L261" s="255"/>
      <c r="M261" s="258"/>
      <c r="N261" s="253"/>
      <c r="O261" s="257"/>
      <c r="P261" s="240"/>
      <c r="Q261" s="240"/>
      <c r="R261" s="256"/>
      <c r="S261" s="251"/>
      <c r="T261" s="300"/>
      <c r="U261" s="300"/>
      <c r="V261" s="300"/>
      <c r="W261" s="299">
        <f t="shared" si="3"/>
        <v>0</v>
      </c>
      <c r="X261" s="184"/>
      <c r="Y261" s="298"/>
      <c r="Z261" s="297"/>
      <c r="AA261" s="297"/>
      <c r="AB261" s="297"/>
      <c r="AC261" s="297"/>
      <c r="AD261" s="297"/>
      <c r="AE261" s="297"/>
      <c r="AF261" s="297"/>
      <c r="AG261" s="296"/>
      <c r="AH261" s="229"/>
      <c r="AI261" s="286"/>
      <c r="AJ261" s="284"/>
      <c r="AK261" s="285"/>
      <c r="AL261" s="284"/>
      <c r="AM261" s="283"/>
      <c r="AN261" s="184"/>
      <c r="AO261" s="184"/>
    </row>
    <row r="262" spans="1:41">
      <c r="A262" s="261"/>
      <c r="B262" s="248"/>
      <c r="C262" s="259"/>
      <c r="D262" s="246"/>
      <c r="E262" s="262"/>
      <c r="F262" s="246"/>
      <c r="G262" s="263"/>
      <c r="H262" s="246"/>
      <c r="I262" s="258"/>
      <c r="J262" s="255"/>
      <c r="K262" s="258"/>
      <c r="L262" s="255"/>
      <c r="M262" s="258"/>
      <c r="N262" s="253"/>
      <c r="O262" s="257"/>
      <c r="P262" s="240"/>
      <c r="Q262" s="240"/>
      <c r="R262" s="256"/>
      <c r="S262" s="251"/>
      <c r="T262" s="300"/>
      <c r="U262" s="300"/>
      <c r="V262" s="300"/>
      <c r="W262" s="299">
        <f t="shared" si="3"/>
        <v>0</v>
      </c>
      <c r="X262" s="184"/>
      <c r="Y262" s="298"/>
      <c r="Z262" s="297"/>
      <c r="AA262" s="297"/>
      <c r="AB262" s="297"/>
      <c r="AC262" s="297"/>
      <c r="AD262" s="297"/>
      <c r="AE262" s="297"/>
      <c r="AF262" s="297"/>
      <c r="AG262" s="296"/>
      <c r="AH262" s="229"/>
      <c r="AI262" s="286"/>
      <c r="AJ262" s="284"/>
      <c r="AK262" s="285"/>
      <c r="AL262" s="284"/>
      <c r="AM262" s="283"/>
      <c r="AN262" s="184"/>
      <c r="AO262" s="184"/>
    </row>
    <row r="263" spans="1:41">
      <c r="A263" s="261"/>
      <c r="B263" s="248"/>
      <c r="C263" s="259"/>
      <c r="D263" s="246"/>
      <c r="E263" s="262"/>
      <c r="F263" s="246"/>
      <c r="G263" s="263"/>
      <c r="H263" s="246"/>
      <c r="I263" s="258"/>
      <c r="J263" s="255"/>
      <c r="K263" s="258"/>
      <c r="L263" s="255"/>
      <c r="M263" s="258"/>
      <c r="N263" s="253"/>
      <c r="O263" s="257"/>
      <c r="P263" s="240"/>
      <c r="Q263" s="240"/>
      <c r="R263" s="256"/>
      <c r="S263" s="251"/>
      <c r="T263" s="300"/>
      <c r="U263" s="300"/>
      <c r="V263" s="300"/>
      <c r="W263" s="299">
        <f t="shared" si="3"/>
        <v>0</v>
      </c>
      <c r="X263" s="184"/>
      <c r="Y263" s="298"/>
      <c r="Z263" s="297"/>
      <c r="AA263" s="297"/>
      <c r="AB263" s="297"/>
      <c r="AC263" s="297"/>
      <c r="AD263" s="297"/>
      <c r="AE263" s="297"/>
      <c r="AF263" s="297"/>
      <c r="AG263" s="296"/>
      <c r="AH263" s="229"/>
      <c r="AI263" s="286"/>
      <c r="AJ263" s="284"/>
      <c r="AK263" s="285"/>
      <c r="AL263" s="284"/>
      <c r="AM263" s="283"/>
      <c r="AN263" s="184"/>
      <c r="AO263" s="184"/>
    </row>
    <row r="264" spans="1:41">
      <c r="A264" s="261"/>
      <c r="B264" s="248"/>
      <c r="C264" s="259"/>
      <c r="D264" s="246"/>
      <c r="E264" s="262"/>
      <c r="F264" s="246"/>
      <c r="G264" s="263"/>
      <c r="H264" s="246"/>
      <c r="I264" s="258"/>
      <c r="J264" s="255"/>
      <c r="K264" s="258"/>
      <c r="L264" s="255"/>
      <c r="M264" s="258"/>
      <c r="N264" s="253"/>
      <c r="O264" s="257"/>
      <c r="P264" s="240"/>
      <c r="Q264" s="240"/>
      <c r="R264" s="256"/>
      <c r="S264" s="251"/>
      <c r="T264" s="300"/>
      <c r="U264" s="300"/>
      <c r="V264" s="300"/>
      <c r="W264" s="299">
        <f t="shared" si="3"/>
        <v>0</v>
      </c>
      <c r="X264" s="184"/>
      <c r="Y264" s="298"/>
      <c r="Z264" s="297"/>
      <c r="AA264" s="297"/>
      <c r="AB264" s="297"/>
      <c r="AC264" s="297"/>
      <c r="AD264" s="297"/>
      <c r="AE264" s="297"/>
      <c r="AF264" s="297"/>
      <c r="AG264" s="296"/>
      <c r="AH264" s="229"/>
      <c r="AI264" s="286"/>
      <c r="AJ264" s="284"/>
      <c r="AK264" s="285"/>
      <c r="AL264" s="284"/>
      <c r="AM264" s="283"/>
      <c r="AN264" s="184"/>
      <c r="AO264" s="184"/>
    </row>
    <row r="265" spans="1:41">
      <c r="A265" s="261"/>
      <c r="B265" s="248"/>
      <c r="C265" s="270"/>
      <c r="D265" s="246"/>
      <c r="E265" s="262"/>
      <c r="F265" s="246"/>
      <c r="G265" s="263"/>
      <c r="H265" s="246"/>
      <c r="I265" s="258"/>
      <c r="J265" s="255"/>
      <c r="K265" s="258"/>
      <c r="L265" s="255"/>
      <c r="M265" s="258"/>
      <c r="N265" s="253"/>
      <c r="O265" s="257"/>
      <c r="P265" s="240"/>
      <c r="Q265" s="240"/>
      <c r="R265" s="256"/>
      <c r="S265" s="251"/>
      <c r="T265" s="300"/>
      <c r="U265" s="300"/>
      <c r="V265" s="300"/>
      <c r="W265" s="299">
        <f t="shared" si="3"/>
        <v>0</v>
      </c>
      <c r="X265" s="184"/>
      <c r="Y265" s="298"/>
      <c r="Z265" s="297"/>
      <c r="AA265" s="297"/>
      <c r="AB265" s="297"/>
      <c r="AC265" s="297"/>
      <c r="AD265" s="297"/>
      <c r="AE265" s="297"/>
      <c r="AF265" s="297"/>
      <c r="AG265" s="296"/>
      <c r="AH265" s="229"/>
      <c r="AI265" s="286"/>
      <c r="AJ265" s="284"/>
      <c r="AK265" s="285"/>
      <c r="AL265" s="284"/>
      <c r="AM265" s="283"/>
      <c r="AN265" s="184"/>
      <c r="AO265" s="184"/>
    </row>
    <row r="266" spans="1:41">
      <c r="A266" s="261"/>
      <c r="B266" s="248"/>
      <c r="C266" s="295" t="s">
        <v>8</v>
      </c>
      <c r="D266" s="246"/>
      <c r="E266" s="262"/>
      <c r="F266" s="246"/>
      <c r="G266" s="263"/>
      <c r="H266" s="246"/>
      <c r="I266" s="294">
        <f>SUM(I255:I265)</f>
        <v>0</v>
      </c>
      <c r="J266" s="255"/>
      <c r="K266" s="294">
        <f>SUM(K255:K265)</f>
        <v>0</v>
      </c>
      <c r="L266" s="255"/>
      <c r="M266" s="294">
        <f>SUM(M255:M265)</f>
        <v>0</v>
      </c>
      <c r="N266" s="253"/>
      <c r="O266" s="291"/>
      <c r="P266" s="240"/>
      <c r="Q266" s="240"/>
      <c r="R266" s="291"/>
      <c r="S266" s="293"/>
      <c r="T266" s="292"/>
      <c r="U266" s="292"/>
      <c r="V266" s="292"/>
      <c r="W266" s="291"/>
      <c r="X266" s="290"/>
      <c r="Y266" s="289"/>
      <c r="Z266" s="288"/>
      <c r="AA266" s="288"/>
      <c r="AB266" s="288"/>
      <c r="AC266" s="288"/>
      <c r="AD266" s="288"/>
      <c r="AE266" s="288"/>
      <c r="AF266" s="288"/>
      <c r="AG266" s="287"/>
      <c r="AH266" s="229"/>
      <c r="AI266" s="286"/>
      <c r="AJ266" s="284"/>
      <c r="AK266" s="285"/>
      <c r="AL266" s="284"/>
      <c r="AM266" s="283"/>
      <c r="AN266" s="184"/>
      <c r="AO266" s="184"/>
    </row>
    <row r="267" spans="1:41" ht="13.5" thickBot="1">
      <c r="A267" s="261"/>
      <c r="B267" s="248"/>
      <c r="C267" s="245"/>
      <c r="D267" s="246"/>
      <c r="E267" s="265"/>
      <c r="F267" s="246"/>
      <c r="G267" s="229" t="s">
        <v>526</v>
      </c>
      <c r="H267" s="246"/>
      <c r="I267" s="254">
        <f>SUM(I266,I254)</f>
        <v>0</v>
      </c>
      <c r="J267" s="255"/>
      <c r="K267" s="254">
        <f>SUM(K266,K254)</f>
        <v>0</v>
      </c>
      <c r="L267" s="255"/>
      <c r="M267" s="254">
        <f>SUM(M266,M254)</f>
        <v>0</v>
      </c>
      <c r="N267" s="253"/>
      <c r="O267" s="252">
        <f>-'1.5 Net Debt 1'!R44</f>
        <v>0</v>
      </c>
      <c r="P267" s="240"/>
      <c r="Q267" s="240"/>
      <c r="R267" s="252">
        <f>SUM(R232:R266)</f>
        <v>0</v>
      </c>
      <c r="S267" s="251"/>
      <c r="T267" s="249"/>
      <c r="U267" s="249"/>
      <c r="V267" s="249"/>
      <c r="W267" s="249"/>
      <c r="X267" s="184"/>
      <c r="Y267" s="229"/>
      <c r="Z267" s="229"/>
      <c r="AA267" s="229"/>
      <c r="AB267" s="229"/>
      <c r="AC267" s="282" t="s">
        <v>8</v>
      </c>
      <c r="AD267" s="281">
        <f>SUM(AD134:AD265)</f>
        <v>0</v>
      </c>
      <c r="AE267" s="281">
        <f>SUM(AE134:AE265)</f>
        <v>0</v>
      </c>
      <c r="AF267" s="281">
        <f>SUM(AF134:AF265)</f>
        <v>0</v>
      </c>
      <c r="AG267" s="237"/>
      <c r="AH267" s="229"/>
      <c r="AI267" s="280"/>
      <c r="AJ267" s="279"/>
      <c r="AK267" s="279"/>
      <c r="AL267" s="278">
        <f>SUM(AL232:AL266)</f>
        <v>0</v>
      </c>
      <c r="AM267" s="277"/>
      <c r="AN267" s="184"/>
      <c r="AO267" s="184"/>
    </row>
    <row r="268" spans="1:41" ht="14.25" thickTop="1" thickBot="1">
      <c r="A268" s="261"/>
      <c r="B268" s="248"/>
      <c r="C268" s="245"/>
      <c r="D268" s="246"/>
      <c r="E268" s="265"/>
      <c r="F268" s="246"/>
      <c r="G268" s="245"/>
      <c r="H268" s="246"/>
      <c r="I268" s="255"/>
      <c r="J268" s="255"/>
      <c r="K268" s="255"/>
      <c r="L268" s="255"/>
      <c r="M268" s="255"/>
      <c r="N268" s="253"/>
      <c r="O268" s="264"/>
      <c r="P268" s="240"/>
      <c r="Q268" s="240"/>
      <c r="R268" s="264"/>
      <c r="S268" s="251"/>
      <c r="T268" s="249"/>
      <c r="U268" s="249"/>
      <c r="V268" s="249"/>
      <c r="W268" s="249"/>
      <c r="X268" s="184"/>
      <c r="Y268" s="229"/>
      <c r="Z268" s="229"/>
      <c r="AA268" s="229"/>
      <c r="AB268" s="229"/>
      <c r="AC268" s="229"/>
      <c r="AD268" s="229"/>
      <c r="AE268" s="229"/>
      <c r="AF268" s="229"/>
      <c r="AG268" s="237"/>
      <c r="AH268" s="229"/>
      <c r="AI268" s="276"/>
      <c r="AJ268" s="275"/>
      <c r="AK268" s="275"/>
      <c r="AL268" s="275"/>
      <c r="AM268" s="274"/>
      <c r="AN268" s="184"/>
      <c r="AO268" s="184"/>
    </row>
    <row r="269" spans="1:41">
      <c r="A269" s="261"/>
      <c r="B269" s="248"/>
      <c r="C269" s="245"/>
      <c r="D269" s="246"/>
      <c r="E269" s="265"/>
      <c r="F269" s="246"/>
      <c r="G269" s="245"/>
      <c r="H269" s="246"/>
      <c r="I269" s="255"/>
      <c r="J269" s="255"/>
      <c r="K269" s="255"/>
      <c r="L269" s="255"/>
      <c r="M269" s="255"/>
      <c r="N269" s="253"/>
      <c r="O269" s="264"/>
      <c r="P269" s="240"/>
      <c r="Q269" s="239" t="s">
        <v>540</v>
      </c>
      <c r="R269" s="264"/>
      <c r="S269" s="251"/>
      <c r="T269" s="249"/>
      <c r="U269" s="249"/>
      <c r="V269" s="249"/>
      <c r="W269" s="249"/>
      <c r="X269" s="184"/>
      <c r="Y269" s="229"/>
      <c r="Z269" s="229"/>
      <c r="AA269" s="229"/>
      <c r="AB269" s="229"/>
      <c r="AC269" s="229"/>
      <c r="AD269" s="229"/>
      <c r="AE269" s="229"/>
      <c r="AF269" s="229"/>
      <c r="AG269" s="237"/>
      <c r="AH269" s="229"/>
      <c r="AN269" s="184"/>
      <c r="AO269" s="184"/>
    </row>
    <row r="270" spans="1:41" ht="15">
      <c r="A270" s="261"/>
      <c r="B270" s="248"/>
      <c r="C270" s="273" t="s">
        <v>539</v>
      </c>
      <c r="D270" s="246"/>
      <c r="E270" s="265"/>
      <c r="F270" s="246"/>
      <c r="G270" s="245"/>
      <c r="H270" s="246"/>
      <c r="I270" s="255"/>
      <c r="J270" s="255"/>
      <c r="K270" s="255"/>
      <c r="L270" s="255"/>
      <c r="M270" s="255"/>
      <c r="N270" s="253"/>
      <c r="O270" s="264"/>
      <c r="P270" s="240"/>
      <c r="Q270" s="240"/>
      <c r="R270" s="264"/>
      <c r="S270" s="251"/>
      <c r="T270" s="249"/>
      <c r="U270" s="249"/>
      <c r="V270" s="249"/>
      <c r="W270" s="249"/>
      <c r="X270" s="184"/>
      <c r="Y270" s="229"/>
      <c r="Z270" s="229"/>
      <c r="AA270" s="229"/>
      <c r="AB270" s="229"/>
      <c r="AC270" s="229"/>
      <c r="AD270" s="229"/>
      <c r="AE270" s="229"/>
      <c r="AF270" s="229"/>
      <c r="AG270" s="237"/>
      <c r="AH270" s="229"/>
      <c r="AN270" s="184"/>
      <c r="AO270" s="184"/>
    </row>
    <row r="271" spans="1:41">
      <c r="A271" s="261"/>
      <c r="B271" s="248"/>
      <c r="C271" s="245"/>
      <c r="D271" s="246"/>
      <c r="E271" s="265" t="s">
        <v>538</v>
      </c>
      <c r="F271" s="246"/>
      <c r="G271" s="245"/>
      <c r="H271" s="246"/>
      <c r="I271" s="3648" t="s">
        <v>537</v>
      </c>
      <c r="J271" s="3648"/>
      <c r="K271" s="3648"/>
      <c r="L271" s="3648"/>
      <c r="M271" s="3648"/>
      <c r="N271" s="253"/>
      <c r="O271" s="264" t="s">
        <v>8</v>
      </c>
      <c r="P271" s="240"/>
      <c r="Q271" s="240"/>
      <c r="R271" s="264"/>
      <c r="S271" s="251"/>
      <c r="T271" s="249"/>
      <c r="U271" s="249"/>
      <c r="V271" s="249"/>
      <c r="W271" s="249"/>
      <c r="X271" s="184"/>
      <c r="Y271" s="229"/>
      <c r="Z271" s="229"/>
      <c r="AA271" s="229"/>
      <c r="AB271" s="229"/>
      <c r="AC271" s="229"/>
      <c r="AD271" s="229"/>
      <c r="AE271" s="229"/>
      <c r="AF271" s="229"/>
      <c r="AG271" s="237"/>
      <c r="AH271" s="229"/>
      <c r="AN271" s="184"/>
      <c r="AO271" s="184"/>
    </row>
    <row r="272" spans="1:41">
      <c r="A272" s="261"/>
      <c r="B272" s="248"/>
      <c r="C272" s="245" t="s">
        <v>536</v>
      </c>
      <c r="D272" s="246"/>
      <c r="E272" s="265" t="s">
        <v>535</v>
      </c>
      <c r="F272" s="246"/>
      <c r="G272" s="245" t="s">
        <v>534</v>
      </c>
      <c r="H272" s="246"/>
      <c r="I272" s="272" t="s">
        <v>533</v>
      </c>
      <c r="J272" s="272"/>
      <c r="K272" s="272" t="s">
        <v>532</v>
      </c>
      <c r="L272" s="272"/>
      <c r="M272" s="272" t="s">
        <v>531</v>
      </c>
      <c r="N272" s="253"/>
      <c r="O272" s="264"/>
      <c r="P272" s="240"/>
      <c r="Q272" s="240"/>
      <c r="R272" s="264"/>
      <c r="S272" s="251"/>
      <c r="T272" s="249"/>
      <c r="U272" s="249"/>
      <c r="V272" s="249"/>
      <c r="W272" s="249"/>
      <c r="X272" s="184"/>
      <c r="Y272" s="229"/>
      <c r="Z272" s="229"/>
      <c r="AA272" s="229"/>
      <c r="AB272" s="229"/>
      <c r="AC272" s="229"/>
      <c r="AD272" s="229"/>
      <c r="AE272" s="229"/>
      <c r="AF272" s="229"/>
      <c r="AG272" s="237"/>
      <c r="AH272" s="229"/>
      <c r="AN272" s="184"/>
      <c r="AO272" s="184"/>
    </row>
    <row r="273" spans="1:41">
      <c r="A273" s="261" t="s">
        <v>530</v>
      </c>
      <c r="B273" s="248"/>
      <c r="C273" s="245"/>
      <c r="D273" s="246"/>
      <c r="E273" s="265"/>
      <c r="F273" s="246"/>
      <c r="G273" s="248" t="s">
        <v>529</v>
      </c>
      <c r="H273" s="246"/>
      <c r="I273" s="272" t="s">
        <v>20</v>
      </c>
      <c r="J273" s="272"/>
      <c r="K273" s="272" t="s">
        <v>20</v>
      </c>
      <c r="L273" s="272"/>
      <c r="M273" s="272" t="s">
        <v>20</v>
      </c>
      <c r="N273" s="253"/>
      <c r="O273" s="264" t="s">
        <v>20</v>
      </c>
      <c r="P273" s="240"/>
      <c r="Q273" s="240"/>
      <c r="R273" s="264"/>
      <c r="S273" s="251"/>
      <c r="T273" s="249"/>
      <c r="U273" s="249"/>
      <c r="V273" s="249"/>
      <c r="W273" s="249"/>
      <c r="X273" s="184"/>
      <c r="Y273" s="229"/>
      <c r="Z273" s="229"/>
      <c r="AA273" s="229"/>
      <c r="AB273" s="229"/>
      <c r="AC273" s="229"/>
      <c r="AD273" s="229"/>
      <c r="AE273" s="229"/>
      <c r="AF273" s="229"/>
      <c r="AG273" s="237"/>
      <c r="AH273" s="229"/>
      <c r="AN273" s="184"/>
      <c r="AO273" s="184"/>
    </row>
    <row r="274" spans="1:41">
      <c r="A274" s="261"/>
      <c r="B274" s="248"/>
      <c r="C274" s="270"/>
      <c r="D274" s="246"/>
      <c r="E274" s="271"/>
      <c r="F274" s="246"/>
      <c r="G274" s="262"/>
      <c r="H274" s="246"/>
      <c r="I274" s="258"/>
      <c r="J274" s="255"/>
      <c r="K274" s="258"/>
      <c r="L274" s="255"/>
      <c r="M274" s="258"/>
      <c r="N274" s="253"/>
      <c r="O274" s="257">
        <f t="shared" ref="O274:O284" si="4">M274+K274+I274</f>
        <v>0</v>
      </c>
      <c r="P274" s="240"/>
      <c r="Q274" s="240"/>
      <c r="R274" s="256"/>
      <c r="S274" s="251"/>
      <c r="T274" s="249"/>
      <c r="U274" s="249"/>
      <c r="V274" s="249"/>
      <c r="W274" s="249"/>
      <c r="X274" s="184"/>
      <c r="Y274" s="229"/>
      <c r="Z274" s="229"/>
      <c r="AA274" s="229"/>
      <c r="AB274" s="229"/>
      <c r="AC274" s="229"/>
      <c r="AD274" s="229"/>
      <c r="AE274" s="229"/>
      <c r="AF274" s="229"/>
      <c r="AG274" s="237"/>
      <c r="AH274" s="229"/>
      <c r="AN274" s="184"/>
      <c r="AO274" s="184"/>
    </row>
    <row r="275" spans="1:41">
      <c r="A275" s="261"/>
      <c r="B275" s="248"/>
      <c r="C275" s="270"/>
      <c r="D275" s="246"/>
      <c r="E275" s="271"/>
      <c r="F275" s="246"/>
      <c r="G275" s="262"/>
      <c r="H275" s="246"/>
      <c r="I275" s="258"/>
      <c r="J275" s="255"/>
      <c r="K275" s="258"/>
      <c r="L275" s="255"/>
      <c r="M275" s="258"/>
      <c r="N275" s="253"/>
      <c r="O275" s="257">
        <f t="shared" si="4"/>
        <v>0</v>
      </c>
      <c r="P275" s="240"/>
      <c r="Q275" s="240"/>
      <c r="R275" s="256"/>
      <c r="S275" s="251"/>
      <c r="T275" s="249"/>
      <c r="U275" s="249"/>
      <c r="V275" s="249"/>
      <c r="W275" s="249"/>
      <c r="X275" s="184"/>
      <c r="Y275" s="229"/>
      <c r="Z275" s="229"/>
      <c r="AA275" s="229"/>
      <c r="AB275" s="229"/>
      <c r="AC275" s="229"/>
      <c r="AD275" s="229"/>
      <c r="AE275" s="229"/>
      <c r="AF275" s="229"/>
      <c r="AG275" s="237"/>
      <c r="AH275" s="229"/>
      <c r="AN275" s="184"/>
      <c r="AO275" s="184"/>
    </row>
    <row r="276" spans="1:41">
      <c r="A276" s="261"/>
      <c r="B276" s="248"/>
      <c r="C276" s="270"/>
      <c r="D276" s="246"/>
      <c r="E276" s="271"/>
      <c r="F276" s="246"/>
      <c r="G276" s="262"/>
      <c r="H276" s="246"/>
      <c r="I276" s="258"/>
      <c r="J276" s="255"/>
      <c r="K276" s="258"/>
      <c r="L276" s="255"/>
      <c r="M276" s="258"/>
      <c r="N276" s="253"/>
      <c r="O276" s="257">
        <f t="shared" si="4"/>
        <v>0</v>
      </c>
      <c r="P276" s="240"/>
      <c r="Q276" s="240"/>
      <c r="R276" s="256"/>
      <c r="S276" s="251"/>
      <c r="T276" s="249"/>
      <c r="U276" s="249"/>
      <c r="V276" s="249"/>
      <c r="W276" s="249"/>
      <c r="X276" s="184"/>
      <c r="Y276" s="229"/>
      <c r="Z276" s="229"/>
      <c r="AA276" s="229"/>
      <c r="AB276" s="229"/>
      <c r="AC276" s="229"/>
      <c r="AD276" s="229"/>
      <c r="AE276" s="229"/>
      <c r="AF276" s="229"/>
      <c r="AG276" s="237"/>
      <c r="AH276" s="229"/>
      <c r="AN276" s="184"/>
      <c r="AO276" s="184"/>
    </row>
    <row r="277" spans="1:41">
      <c r="A277" s="261"/>
      <c r="B277" s="248"/>
      <c r="C277" s="270"/>
      <c r="D277" s="246"/>
      <c r="E277" s="271"/>
      <c r="F277" s="246"/>
      <c r="G277" s="262"/>
      <c r="H277" s="246"/>
      <c r="I277" s="258"/>
      <c r="J277" s="255"/>
      <c r="K277" s="258"/>
      <c r="L277" s="255"/>
      <c r="M277" s="258"/>
      <c r="N277" s="253"/>
      <c r="O277" s="257">
        <f t="shared" si="4"/>
        <v>0</v>
      </c>
      <c r="P277" s="240"/>
      <c r="Q277" s="240"/>
      <c r="R277" s="256"/>
      <c r="S277" s="251"/>
      <c r="T277" s="249"/>
      <c r="U277" s="249"/>
      <c r="V277" s="249"/>
      <c r="W277" s="249"/>
      <c r="X277" s="184"/>
      <c r="Y277" s="229"/>
      <c r="Z277" s="229"/>
      <c r="AA277" s="229"/>
      <c r="AB277" s="229"/>
      <c r="AC277" s="229"/>
      <c r="AD277" s="229"/>
      <c r="AE277" s="229"/>
      <c r="AF277" s="229"/>
      <c r="AG277" s="237"/>
      <c r="AH277" s="229"/>
      <c r="AN277" s="184"/>
      <c r="AO277" s="184"/>
    </row>
    <row r="278" spans="1:41">
      <c r="A278" s="261"/>
      <c r="B278" s="248"/>
      <c r="C278" s="270"/>
      <c r="D278" s="246"/>
      <c r="E278" s="271"/>
      <c r="F278" s="246"/>
      <c r="G278" s="262"/>
      <c r="H278" s="246"/>
      <c r="I278" s="258"/>
      <c r="J278" s="255"/>
      <c r="K278" s="258"/>
      <c r="L278" s="255"/>
      <c r="M278" s="258"/>
      <c r="N278" s="253"/>
      <c r="O278" s="257">
        <f t="shared" si="4"/>
        <v>0</v>
      </c>
      <c r="P278" s="240"/>
      <c r="Q278" s="240"/>
      <c r="R278" s="256"/>
      <c r="S278" s="251"/>
      <c r="T278" s="249"/>
      <c r="U278" s="249"/>
      <c r="V278" s="249"/>
      <c r="W278" s="249"/>
      <c r="X278" s="184"/>
      <c r="Y278" s="229"/>
      <c r="Z278" s="229"/>
      <c r="AA278" s="229"/>
      <c r="AB278" s="229"/>
      <c r="AC278" s="229"/>
      <c r="AD278" s="229"/>
      <c r="AE278" s="229"/>
      <c r="AF278" s="229"/>
      <c r="AG278" s="237"/>
      <c r="AH278" s="229"/>
      <c r="AN278" s="184"/>
      <c r="AO278" s="184"/>
    </row>
    <row r="279" spans="1:41">
      <c r="A279" s="261"/>
      <c r="B279" s="248"/>
      <c r="C279" s="270"/>
      <c r="D279" s="246"/>
      <c r="E279" s="271"/>
      <c r="F279" s="246"/>
      <c r="G279" s="262"/>
      <c r="H279" s="246"/>
      <c r="I279" s="258"/>
      <c r="J279" s="255"/>
      <c r="K279" s="258"/>
      <c r="L279" s="255"/>
      <c r="M279" s="258"/>
      <c r="N279" s="253"/>
      <c r="O279" s="257">
        <f t="shared" si="4"/>
        <v>0</v>
      </c>
      <c r="P279" s="240"/>
      <c r="Q279" s="240"/>
      <c r="R279" s="256"/>
      <c r="S279" s="251"/>
      <c r="T279" s="249"/>
      <c r="U279" s="249"/>
      <c r="V279" s="249"/>
      <c r="W279" s="249"/>
      <c r="X279" s="184"/>
      <c r="Y279" s="229"/>
      <c r="Z279" s="229"/>
      <c r="AA279" s="229"/>
      <c r="AB279" s="229"/>
      <c r="AC279" s="229"/>
      <c r="AD279" s="229"/>
      <c r="AE279" s="229"/>
      <c r="AF279" s="229"/>
      <c r="AG279" s="237"/>
      <c r="AH279" s="229"/>
      <c r="AN279" s="184"/>
      <c r="AO279" s="184"/>
    </row>
    <row r="280" spans="1:41">
      <c r="A280" s="261"/>
      <c r="B280" s="248"/>
      <c r="C280" s="270"/>
      <c r="D280" s="246"/>
      <c r="E280" s="271"/>
      <c r="F280" s="246"/>
      <c r="G280" s="262"/>
      <c r="H280" s="246"/>
      <c r="I280" s="258"/>
      <c r="J280" s="255"/>
      <c r="K280" s="258"/>
      <c r="L280" s="255"/>
      <c r="M280" s="258"/>
      <c r="N280" s="253"/>
      <c r="O280" s="257">
        <f t="shared" si="4"/>
        <v>0</v>
      </c>
      <c r="P280" s="240"/>
      <c r="Q280" s="240"/>
      <c r="R280" s="256"/>
      <c r="S280" s="251"/>
      <c r="T280" s="249"/>
      <c r="U280" s="249"/>
      <c r="V280" s="249"/>
      <c r="W280" s="249"/>
      <c r="X280" s="184"/>
      <c r="Y280" s="229"/>
      <c r="Z280" s="229"/>
      <c r="AA280" s="229"/>
      <c r="AB280" s="229"/>
      <c r="AC280" s="229"/>
      <c r="AD280" s="229"/>
      <c r="AE280" s="229"/>
      <c r="AF280" s="229"/>
      <c r="AG280" s="237"/>
      <c r="AH280" s="229"/>
      <c r="AN280" s="184"/>
      <c r="AO280" s="184"/>
    </row>
    <row r="281" spans="1:41">
      <c r="A281" s="261"/>
      <c r="B281" s="248"/>
      <c r="C281" s="270"/>
      <c r="D281" s="246"/>
      <c r="E281" s="269"/>
      <c r="F281" s="246"/>
      <c r="G281" s="262"/>
      <c r="H281" s="246"/>
      <c r="I281" s="258"/>
      <c r="J281" s="255"/>
      <c r="K281" s="258"/>
      <c r="L281" s="255"/>
      <c r="M281" s="258"/>
      <c r="N281" s="253"/>
      <c r="O281" s="257">
        <f t="shared" si="4"/>
        <v>0</v>
      </c>
      <c r="P281" s="240"/>
      <c r="Q281" s="240"/>
      <c r="R281" s="256"/>
      <c r="S281" s="251"/>
      <c r="T281" s="249"/>
      <c r="U281" s="249"/>
      <c r="V281" s="249"/>
      <c r="W281" s="249"/>
      <c r="X281" s="184"/>
      <c r="Y281" s="229"/>
      <c r="Z281" s="229"/>
      <c r="AA281" s="229"/>
      <c r="AB281" s="229"/>
      <c r="AC281" s="229"/>
      <c r="AD281" s="229"/>
      <c r="AE281" s="229"/>
      <c r="AF281" s="229"/>
      <c r="AG281" s="237"/>
      <c r="AH281" s="229"/>
      <c r="AN281" s="184"/>
      <c r="AO281" s="184"/>
    </row>
    <row r="282" spans="1:41">
      <c r="A282" s="261"/>
      <c r="B282" s="248"/>
      <c r="C282" s="270"/>
      <c r="D282" s="246"/>
      <c r="E282" s="269"/>
      <c r="F282" s="246"/>
      <c r="G282" s="262"/>
      <c r="H282" s="246"/>
      <c r="I282" s="258"/>
      <c r="J282" s="255"/>
      <c r="K282" s="258"/>
      <c r="L282" s="255"/>
      <c r="M282" s="258"/>
      <c r="N282" s="253"/>
      <c r="O282" s="257">
        <f t="shared" si="4"/>
        <v>0</v>
      </c>
      <c r="P282" s="240"/>
      <c r="Q282" s="240"/>
      <c r="R282" s="256"/>
      <c r="S282" s="251"/>
      <c r="T282" s="249"/>
      <c r="U282" s="249"/>
      <c r="V282" s="249"/>
      <c r="W282" s="249"/>
      <c r="X282" s="184"/>
      <c r="Y282" s="229"/>
      <c r="Z282" s="229"/>
      <c r="AA282" s="229"/>
      <c r="AB282" s="229"/>
      <c r="AC282" s="229"/>
      <c r="AD282" s="229"/>
      <c r="AE282" s="229"/>
      <c r="AF282" s="229"/>
      <c r="AG282" s="237"/>
      <c r="AH282" s="229"/>
      <c r="AN282" s="184"/>
      <c r="AO282" s="184"/>
    </row>
    <row r="283" spans="1:41">
      <c r="A283" s="261"/>
      <c r="B283" s="248"/>
      <c r="C283" s="270"/>
      <c r="D283" s="246"/>
      <c r="E283" s="269"/>
      <c r="F283" s="246"/>
      <c r="G283" s="262"/>
      <c r="H283" s="246"/>
      <c r="I283" s="258"/>
      <c r="J283" s="255"/>
      <c r="K283" s="258"/>
      <c r="L283" s="255"/>
      <c r="M283" s="258"/>
      <c r="N283" s="253"/>
      <c r="O283" s="257">
        <f t="shared" si="4"/>
        <v>0</v>
      </c>
      <c r="P283" s="240"/>
      <c r="Q283" s="240"/>
      <c r="R283" s="256"/>
      <c r="S283" s="251"/>
      <c r="T283" s="249"/>
      <c r="U283" s="249"/>
      <c r="V283" s="249"/>
      <c r="W283" s="249"/>
      <c r="X283" s="184"/>
      <c r="Y283" s="229"/>
      <c r="Z283" s="229"/>
      <c r="AA283" s="229"/>
      <c r="AB283" s="229"/>
      <c r="AC283" s="229"/>
      <c r="AD283" s="229"/>
      <c r="AE283" s="229"/>
      <c r="AF283" s="229"/>
      <c r="AG283" s="237"/>
      <c r="AH283" s="229"/>
      <c r="AN283" s="184"/>
      <c r="AO283" s="184"/>
    </row>
    <row r="284" spans="1:41">
      <c r="A284" s="261"/>
      <c r="B284" s="248"/>
      <c r="C284" s="270"/>
      <c r="D284" s="246"/>
      <c r="E284" s="269"/>
      <c r="F284" s="246"/>
      <c r="G284" s="262"/>
      <c r="H284" s="246"/>
      <c r="I284" s="258"/>
      <c r="J284" s="255"/>
      <c r="K284" s="258"/>
      <c r="L284" s="255"/>
      <c r="M284" s="258"/>
      <c r="N284" s="253"/>
      <c r="O284" s="257">
        <f t="shared" si="4"/>
        <v>0</v>
      </c>
      <c r="P284" s="240"/>
      <c r="Q284" s="240"/>
      <c r="R284" s="256">
        <f>O284</f>
        <v>0</v>
      </c>
      <c r="S284" s="251"/>
      <c r="T284" s="249"/>
      <c r="U284" s="249"/>
      <c r="V284" s="249"/>
      <c r="W284" s="249"/>
      <c r="X284" s="184"/>
      <c r="Y284" s="229"/>
      <c r="Z284" s="229"/>
      <c r="AA284" s="229"/>
      <c r="AB284" s="229"/>
      <c r="AC284" s="229"/>
      <c r="AD284" s="229"/>
      <c r="AE284" s="229"/>
      <c r="AF284" s="229"/>
      <c r="AG284" s="237"/>
      <c r="AH284" s="229"/>
      <c r="AL284" s="268"/>
      <c r="AN284" s="184"/>
      <c r="AO284" s="184"/>
    </row>
    <row r="285" spans="1:41" ht="13.5" thickBot="1">
      <c r="A285" s="261"/>
      <c r="B285" s="248"/>
      <c r="C285" s="245"/>
      <c r="D285" s="246"/>
      <c r="E285" s="265"/>
      <c r="F285" s="246"/>
      <c r="G285" s="229" t="s">
        <v>528</v>
      </c>
      <c r="H285" s="246"/>
      <c r="I285" s="267">
        <f>SUM(I274:I284)</f>
        <v>0</v>
      </c>
      <c r="J285" s="255"/>
      <c r="K285" s="267">
        <f>SUM(K274:K284)</f>
        <v>0</v>
      </c>
      <c r="L285" s="255"/>
      <c r="M285" s="267">
        <f>SUM(M274:M284)</f>
        <v>0</v>
      </c>
      <c r="N285" s="253"/>
      <c r="O285" s="266">
        <f>SUM(O274:O284)</f>
        <v>0</v>
      </c>
      <c r="P285" s="240"/>
      <c r="Q285" s="240"/>
      <c r="R285" s="266">
        <f>SUM(R274:R284)</f>
        <v>0</v>
      </c>
      <c r="S285" s="251"/>
      <c r="T285" s="249"/>
      <c r="U285" s="249"/>
      <c r="V285" s="249"/>
      <c r="W285" s="249"/>
      <c r="X285" s="184"/>
      <c r="Y285" s="229"/>
      <c r="Z285" s="229"/>
      <c r="AA285" s="229"/>
      <c r="AB285" s="229"/>
      <c r="AC285" s="229"/>
      <c r="AD285" s="229"/>
      <c r="AE285" s="229"/>
      <c r="AF285" s="229"/>
      <c r="AG285" s="237"/>
      <c r="AH285" s="229"/>
      <c r="AN285" s="184"/>
      <c r="AO285" s="184"/>
    </row>
    <row r="286" spans="1:41" ht="13.5" thickTop="1">
      <c r="A286" s="261"/>
      <c r="B286" s="248"/>
      <c r="C286" s="245"/>
      <c r="D286" s="246"/>
      <c r="E286" s="265"/>
      <c r="F286" s="246"/>
      <c r="G286" s="245"/>
      <c r="H286" s="246"/>
      <c r="I286" s="255"/>
      <c r="J286" s="255"/>
      <c r="K286" s="255"/>
      <c r="L286" s="255"/>
      <c r="M286" s="255"/>
      <c r="N286" s="253" t="s">
        <v>525</v>
      </c>
      <c r="O286" s="264"/>
      <c r="P286" s="240"/>
      <c r="Q286" s="240"/>
      <c r="R286" s="264"/>
      <c r="S286" s="251"/>
      <c r="T286" s="249"/>
      <c r="U286" s="249"/>
      <c r="V286" s="249"/>
      <c r="W286" s="249"/>
      <c r="X286" s="184"/>
      <c r="Y286" s="229"/>
      <c r="Z286" s="229"/>
      <c r="AA286" s="229"/>
      <c r="AB286" s="229"/>
      <c r="AC286" s="229"/>
      <c r="AD286" s="229"/>
      <c r="AE286" s="229"/>
      <c r="AF286" s="229"/>
      <c r="AG286" s="237"/>
      <c r="AH286" s="229"/>
      <c r="AN286" s="184"/>
      <c r="AO286" s="184"/>
    </row>
    <row r="287" spans="1:41">
      <c r="A287" s="261"/>
      <c r="B287" s="248"/>
      <c r="C287" s="245"/>
      <c r="D287" s="246"/>
      <c r="E287" s="265"/>
      <c r="F287" s="246"/>
      <c r="G287" s="245"/>
      <c r="H287" s="246"/>
      <c r="I287" s="255"/>
      <c r="J287" s="255"/>
      <c r="K287" s="255"/>
      <c r="L287" s="255"/>
      <c r="M287" s="255"/>
      <c r="N287" s="253"/>
      <c r="O287" s="264"/>
      <c r="P287" s="240"/>
      <c r="Q287" s="239" t="s">
        <v>527</v>
      </c>
      <c r="R287" s="264"/>
      <c r="S287" s="251"/>
      <c r="T287" s="249"/>
      <c r="U287" s="249"/>
      <c r="V287" s="249"/>
      <c r="W287" s="249"/>
      <c r="X287" s="184"/>
      <c r="Y287" s="229"/>
      <c r="Z287" s="229"/>
      <c r="AA287" s="229"/>
      <c r="AB287" s="229"/>
      <c r="AC287" s="229"/>
      <c r="AD287" s="229"/>
      <c r="AE287" s="229"/>
      <c r="AF287" s="229"/>
      <c r="AG287" s="237"/>
      <c r="AH287" s="229"/>
      <c r="AN287" s="184"/>
      <c r="AO287" s="184"/>
    </row>
    <row r="288" spans="1:41">
      <c r="A288" s="261"/>
      <c r="B288" s="248"/>
      <c r="C288" s="259"/>
      <c r="D288" s="246"/>
      <c r="E288" s="262"/>
      <c r="F288" s="246"/>
      <c r="G288" s="263"/>
      <c r="H288" s="246"/>
      <c r="I288" s="258"/>
      <c r="J288" s="255"/>
      <c r="K288" s="258"/>
      <c r="L288" s="255"/>
      <c r="M288" s="258"/>
      <c r="N288" s="253"/>
      <c r="O288" s="257">
        <f>+I288+K288+M288</f>
        <v>0</v>
      </c>
      <c r="P288" s="240"/>
      <c r="Q288" s="240"/>
      <c r="R288" s="256"/>
      <c r="S288" s="251"/>
      <c r="T288" s="249"/>
      <c r="U288" s="249"/>
      <c r="V288" s="249"/>
      <c r="W288" s="249"/>
      <c r="X288" s="184"/>
      <c r="Y288" s="229"/>
      <c r="Z288" s="229"/>
      <c r="AA288" s="229"/>
      <c r="AB288" s="229"/>
      <c r="AC288" s="229"/>
      <c r="AD288" s="229"/>
      <c r="AE288" s="229"/>
      <c r="AF288" s="229"/>
      <c r="AG288" s="237"/>
      <c r="AH288" s="229"/>
      <c r="AN288" s="184"/>
      <c r="AO288" s="184"/>
    </row>
    <row r="289" spans="1:41">
      <c r="A289" s="261"/>
      <c r="B289" s="248"/>
      <c r="C289" s="259"/>
      <c r="D289" s="246"/>
      <c r="E289" s="262"/>
      <c r="F289" s="246"/>
      <c r="G289" s="263"/>
      <c r="H289" s="246"/>
      <c r="I289" s="258"/>
      <c r="J289" s="255"/>
      <c r="K289" s="258"/>
      <c r="L289" s="255"/>
      <c r="M289" s="258"/>
      <c r="N289" s="253"/>
      <c r="O289" s="257">
        <f>+I289+K289+M289</f>
        <v>0</v>
      </c>
      <c r="P289" s="240"/>
      <c r="Q289" s="240"/>
      <c r="R289" s="256"/>
      <c r="S289" s="251"/>
      <c r="T289" s="249"/>
      <c r="U289" s="249"/>
      <c r="V289" s="249"/>
      <c r="W289" s="249"/>
      <c r="X289" s="184"/>
      <c r="Y289" s="229"/>
      <c r="Z289" s="229"/>
      <c r="AA289" s="229"/>
      <c r="AB289" s="229"/>
      <c r="AC289" s="229"/>
      <c r="AD289" s="229"/>
      <c r="AE289" s="229"/>
      <c r="AF289" s="229"/>
      <c r="AG289" s="237"/>
      <c r="AH289" s="229"/>
      <c r="AN289" s="184"/>
      <c r="AO289" s="184"/>
    </row>
    <row r="290" spans="1:41">
      <c r="A290" s="261"/>
      <c r="B290" s="248"/>
      <c r="C290" s="259"/>
      <c r="D290" s="246"/>
      <c r="E290" s="262"/>
      <c r="F290" s="246"/>
      <c r="G290" s="259"/>
      <c r="H290" s="246"/>
      <c r="I290" s="258"/>
      <c r="J290" s="255"/>
      <c r="K290" s="258"/>
      <c r="L290" s="255"/>
      <c r="M290" s="258"/>
      <c r="N290" s="253"/>
      <c r="O290" s="257">
        <f>+I290+K290+M290</f>
        <v>0</v>
      </c>
      <c r="P290" s="240"/>
      <c r="Q290" s="240"/>
      <c r="R290" s="256"/>
      <c r="S290" s="251"/>
      <c r="T290" s="249"/>
      <c r="U290" s="249"/>
      <c r="V290" s="249"/>
      <c r="W290" s="249"/>
      <c r="X290" s="184"/>
      <c r="Y290" s="229"/>
      <c r="Z290" s="229"/>
      <c r="AA290" s="229"/>
      <c r="AB290" s="229"/>
      <c r="AC290" s="229"/>
      <c r="AD290" s="229"/>
      <c r="AE290" s="229"/>
      <c r="AF290" s="229"/>
      <c r="AG290" s="237"/>
      <c r="AH290" s="229"/>
      <c r="AN290" s="184"/>
      <c r="AO290" s="184"/>
    </row>
    <row r="291" spans="1:41">
      <c r="A291" s="261"/>
      <c r="B291" s="248"/>
      <c r="C291" s="259"/>
      <c r="D291" s="246"/>
      <c r="E291" s="260"/>
      <c r="F291" s="246"/>
      <c r="G291" s="259"/>
      <c r="H291" s="246"/>
      <c r="I291" s="258"/>
      <c r="J291" s="255"/>
      <c r="K291" s="258"/>
      <c r="L291" s="255"/>
      <c r="M291" s="258"/>
      <c r="N291" s="253"/>
      <c r="O291" s="257"/>
      <c r="P291" s="240"/>
      <c r="Q291" s="240"/>
      <c r="R291" s="256"/>
      <c r="S291" s="251"/>
      <c r="T291" s="249"/>
      <c r="U291" s="249"/>
      <c r="V291" s="249"/>
      <c r="W291" s="249"/>
      <c r="X291" s="184"/>
      <c r="Y291" s="229"/>
      <c r="Z291" s="229"/>
      <c r="AA291" s="229"/>
      <c r="AB291" s="229"/>
      <c r="AC291" s="229"/>
      <c r="AD291" s="229"/>
      <c r="AE291" s="229"/>
      <c r="AF291" s="229"/>
      <c r="AG291" s="237"/>
      <c r="AH291" s="229"/>
      <c r="AN291" s="184"/>
      <c r="AO291" s="184"/>
    </row>
    <row r="292" spans="1:41" ht="13.5" thickBot="1">
      <c r="A292" s="191"/>
      <c r="B292" s="248"/>
      <c r="C292" s="245"/>
      <c r="D292" s="246"/>
      <c r="E292" s="247"/>
      <c r="F292" s="246"/>
      <c r="G292" s="229" t="s">
        <v>526</v>
      </c>
      <c r="H292" s="246"/>
      <c r="I292" s="254">
        <f>SUM(I288:I291)</f>
        <v>0</v>
      </c>
      <c r="J292" s="255"/>
      <c r="K292" s="254">
        <f>SUM(K288:K291)</f>
        <v>0</v>
      </c>
      <c r="L292" s="255"/>
      <c r="M292" s="254">
        <f>SUM(M288:M291)</f>
        <v>0</v>
      </c>
      <c r="N292" s="253"/>
      <c r="O292" s="252">
        <f>-'1.5 Net Debt 1'!S49</f>
        <v>0</v>
      </c>
      <c r="P292" s="240"/>
      <c r="Q292" s="240"/>
      <c r="R292" s="252">
        <f>SUM(R288:R291)</f>
        <v>0</v>
      </c>
      <c r="S292" s="251"/>
      <c r="T292" s="249"/>
      <c r="U292" s="249"/>
      <c r="V292" s="249"/>
      <c r="W292" s="249"/>
      <c r="X292" s="184"/>
      <c r="Y292" s="229"/>
      <c r="Z292" s="229"/>
      <c r="AA292" s="229"/>
      <c r="AB292" s="229"/>
      <c r="AC292" s="229"/>
      <c r="AD292" s="229"/>
      <c r="AE292" s="229"/>
      <c r="AF292" s="229"/>
      <c r="AG292" s="237"/>
      <c r="AH292" s="229"/>
      <c r="AN292" s="184"/>
      <c r="AO292" s="184"/>
    </row>
    <row r="293" spans="1:41" ht="13.5" thickTop="1">
      <c r="A293" s="191"/>
      <c r="B293" s="248"/>
      <c r="C293" s="245"/>
      <c r="D293" s="246"/>
      <c r="E293" s="247"/>
      <c r="F293" s="246"/>
      <c r="G293" s="229"/>
      <c r="H293" s="246"/>
      <c r="I293" s="245"/>
      <c r="J293" s="245"/>
      <c r="K293" s="245"/>
      <c r="L293" s="245"/>
      <c r="M293" s="245"/>
      <c r="N293" s="245"/>
      <c r="O293" s="245"/>
      <c r="P293" s="245"/>
      <c r="Q293" s="245"/>
      <c r="R293" s="245"/>
      <c r="S293" s="250"/>
      <c r="T293" s="249"/>
      <c r="U293" s="249"/>
      <c r="V293" s="249"/>
      <c r="W293" s="249"/>
      <c r="X293" s="184"/>
      <c r="Y293" s="229"/>
      <c r="Z293" s="229"/>
      <c r="AA293" s="229"/>
      <c r="AB293" s="229"/>
      <c r="AC293" s="229"/>
      <c r="AD293" s="229"/>
      <c r="AE293" s="229"/>
      <c r="AF293" s="229"/>
      <c r="AG293" s="237"/>
      <c r="AH293" s="229"/>
      <c r="AN293" s="184"/>
      <c r="AO293" s="184"/>
    </row>
    <row r="294" spans="1:41">
      <c r="A294" s="191"/>
      <c r="B294" s="248"/>
      <c r="C294" s="245"/>
      <c r="D294" s="246"/>
      <c r="E294" s="247"/>
      <c r="F294" s="246"/>
      <c r="G294" s="229"/>
      <c r="H294" s="246"/>
      <c r="I294" s="245"/>
      <c r="J294" s="245"/>
      <c r="K294" s="245"/>
      <c r="L294" s="245"/>
      <c r="M294" s="245"/>
      <c r="N294" s="245"/>
      <c r="O294" s="245"/>
      <c r="P294" s="245"/>
      <c r="Q294" s="245"/>
      <c r="R294" s="245"/>
      <c r="S294" s="250"/>
      <c r="T294" s="249"/>
      <c r="U294" s="249"/>
      <c r="V294" s="249"/>
      <c r="W294" s="249"/>
      <c r="X294" s="184"/>
      <c r="Y294" s="229"/>
      <c r="Z294" s="229"/>
      <c r="AA294" s="229"/>
      <c r="AB294" s="229"/>
      <c r="AC294" s="229"/>
      <c r="AD294" s="229"/>
      <c r="AE294" s="229"/>
      <c r="AF294" s="229"/>
      <c r="AG294" s="237"/>
      <c r="AH294" s="229"/>
      <c r="AN294" s="184"/>
      <c r="AO294" s="184"/>
    </row>
    <row r="295" spans="1:41">
      <c r="A295" s="191"/>
      <c r="B295" s="248"/>
      <c r="C295" s="245"/>
      <c r="D295" s="246"/>
      <c r="E295" s="247"/>
      <c r="F295" s="246"/>
      <c r="G295" s="229"/>
      <c r="H295" s="246"/>
      <c r="I295" s="245"/>
      <c r="J295" s="245"/>
      <c r="K295" s="245"/>
      <c r="L295" s="245"/>
      <c r="M295" s="245"/>
      <c r="N295" s="245"/>
      <c r="O295" s="245"/>
      <c r="P295" s="245"/>
      <c r="Q295" s="245"/>
      <c r="R295" s="245"/>
      <c r="S295" s="250"/>
      <c r="T295" s="249"/>
      <c r="U295" s="249"/>
      <c r="V295" s="249"/>
      <c r="W295" s="249"/>
      <c r="X295" s="184"/>
      <c r="Y295" s="229"/>
      <c r="Z295" s="229"/>
      <c r="AA295" s="229"/>
      <c r="AB295" s="229"/>
      <c r="AC295" s="229"/>
      <c r="AD295" s="229"/>
      <c r="AE295" s="229"/>
      <c r="AF295" s="229"/>
      <c r="AG295" s="237"/>
      <c r="AH295" s="229"/>
      <c r="AN295" s="184"/>
      <c r="AO295" s="184"/>
    </row>
    <row r="296" spans="1:41">
      <c r="A296" s="191"/>
      <c r="B296" s="248"/>
      <c r="C296" s="245"/>
      <c r="D296" s="246"/>
      <c r="E296" s="247"/>
      <c r="F296" s="246"/>
      <c r="G296" s="245"/>
      <c r="H296" s="245"/>
      <c r="I296" s="244"/>
      <c r="J296" s="244"/>
      <c r="K296" s="244"/>
      <c r="L296" s="244"/>
      <c r="M296" s="244"/>
      <c r="N296" s="243" t="s">
        <v>525</v>
      </c>
      <c r="O296" s="242"/>
      <c r="P296" s="240"/>
      <c r="Q296" s="240"/>
      <c r="R296" s="242"/>
      <c r="S296" s="237"/>
      <c r="T296" s="229"/>
      <c r="U296" s="229"/>
      <c r="V296" s="229"/>
      <c r="W296" s="229"/>
      <c r="X296" s="184"/>
      <c r="Y296" s="229"/>
      <c r="Z296" s="229"/>
      <c r="AA296" s="229"/>
      <c r="AB296" s="229"/>
      <c r="AC296" s="229"/>
      <c r="AD296" s="229"/>
      <c r="AE296" s="229"/>
      <c r="AF296" s="229"/>
      <c r="AG296" s="237"/>
      <c r="AH296" s="229"/>
      <c r="AN296" s="184"/>
      <c r="AO296" s="184"/>
    </row>
    <row r="297" spans="1:41" ht="13.5" thickBot="1">
      <c r="A297" s="191"/>
      <c r="B297" s="241" t="s">
        <v>524</v>
      </c>
      <c r="C297" s="204" t="s">
        <v>523</v>
      </c>
      <c r="D297" s="204"/>
      <c r="E297" s="204"/>
      <c r="F297" s="204"/>
      <c r="G297" s="204"/>
      <c r="H297" s="204"/>
      <c r="I297" s="204"/>
      <c r="J297" s="204"/>
      <c r="K297" s="204"/>
      <c r="L297" s="204"/>
      <c r="M297" s="204"/>
      <c r="N297" s="204"/>
      <c r="O297" s="204"/>
      <c r="P297" s="204"/>
      <c r="Q297" s="240"/>
      <c r="R297" s="239" t="s">
        <v>522</v>
      </c>
      <c r="S297" s="238"/>
      <c r="T297" s="237"/>
      <c r="U297" s="236"/>
      <c r="V297" s="236"/>
      <c r="W297" s="236"/>
      <c r="X297" s="236"/>
      <c r="Y297" s="236"/>
      <c r="Z297" s="236"/>
      <c r="AA297" s="236"/>
      <c r="AB297" s="236"/>
      <c r="AC297" s="236"/>
      <c r="AD297" s="236"/>
      <c r="AE297" s="236"/>
      <c r="AF297" s="236"/>
      <c r="AG297" s="236"/>
      <c r="AI297" s="229"/>
      <c r="AO297" s="184"/>
    </row>
    <row r="298" spans="1:41">
      <c r="A298" s="191"/>
      <c r="B298" s="205"/>
      <c r="C298" s="204"/>
      <c r="D298" s="235"/>
      <c r="E298" s="235"/>
      <c r="F298" s="227"/>
      <c r="G298" s="201" t="s">
        <v>20</v>
      </c>
      <c r="H298" s="201" t="s">
        <v>20</v>
      </c>
      <c r="I298" s="184"/>
      <c r="J298" s="184"/>
      <c r="K298" s="184"/>
      <c r="L298" s="184"/>
      <c r="M298" s="184"/>
      <c r="N298" s="184"/>
      <c r="O298" s="184"/>
      <c r="P298" s="184"/>
      <c r="Q298" s="184"/>
      <c r="R298" s="234"/>
      <c r="S298" s="190"/>
      <c r="T298" s="233"/>
      <c r="U298" s="184"/>
      <c r="V298" s="184"/>
      <c r="W298" s="184"/>
      <c r="X298" s="229"/>
      <c r="Y298" s="184"/>
      <c r="Z298" s="229"/>
      <c r="AA298" s="229"/>
      <c r="AB298" s="229"/>
      <c r="AC298" s="229"/>
      <c r="AD298" s="229"/>
      <c r="AE298" s="229"/>
      <c r="AF298" s="229"/>
      <c r="AG298" s="229"/>
      <c r="AH298" s="229"/>
      <c r="AI298" s="184"/>
      <c r="AJ298" s="184"/>
      <c r="AK298" s="184"/>
      <c r="AL298" s="184"/>
      <c r="AM298" s="184"/>
      <c r="AN298" s="184"/>
      <c r="AO298" s="184"/>
    </row>
    <row r="299" spans="1:41">
      <c r="A299" s="191"/>
      <c r="B299" s="203" t="s">
        <v>514</v>
      </c>
      <c r="C299" s="232" t="s">
        <v>521</v>
      </c>
      <c r="D299" s="184"/>
      <c r="E299" s="231"/>
      <c r="F299" s="230"/>
      <c r="G299" s="221">
        <f>G362</f>
        <v>0</v>
      </c>
      <c r="H299" s="221">
        <f>H362</f>
        <v>0</v>
      </c>
      <c r="I299" s="184"/>
      <c r="J299" s="184"/>
      <c r="K299" s="184"/>
      <c r="L299" s="184"/>
      <c r="M299" s="184"/>
      <c r="N299" s="184"/>
      <c r="O299" s="184"/>
      <c r="P299" s="184"/>
      <c r="Q299" s="184"/>
      <c r="R299" s="180"/>
      <c r="S299" s="190"/>
      <c r="T299" s="184"/>
      <c r="U299" s="184"/>
      <c r="V299" s="184"/>
      <c r="W299" s="184"/>
      <c r="X299" s="229"/>
      <c r="Y299" s="184"/>
      <c r="Z299" s="229"/>
      <c r="AA299" s="229"/>
      <c r="AB299" s="229"/>
      <c r="AC299" s="229"/>
      <c r="AD299" s="229"/>
      <c r="AE299" s="229"/>
      <c r="AF299" s="229"/>
      <c r="AG299" s="229"/>
      <c r="AH299" s="229"/>
      <c r="AI299" s="184"/>
      <c r="AJ299" s="184"/>
      <c r="AK299" s="184"/>
      <c r="AL299" s="184"/>
      <c r="AM299" s="184"/>
      <c r="AN299" s="184"/>
      <c r="AO299" s="184"/>
    </row>
    <row r="300" spans="1:41">
      <c r="A300" s="191"/>
      <c r="B300" s="203" t="s">
        <v>520</v>
      </c>
      <c r="C300" s="228" t="s">
        <v>519</v>
      </c>
      <c r="D300" s="184"/>
      <c r="E300" s="227"/>
      <c r="F300" s="226"/>
      <c r="G300" s="221">
        <f>G471</f>
        <v>0</v>
      </c>
      <c r="H300" s="221">
        <f>H471</f>
        <v>0</v>
      </c>
      <c r="I300" s="184"/>
      <c r="J300" s="184"/>
      <c r="K300" s="184"/>
      <c r="L300" s="184"/>
      <c r="M300" s="184"/>
      <c r="N300" s="184"/>
      <c r="O300" s="184"/>
      <c r="P300" s="184"/>
      <c r="Q300" s="184"/>
      <c r="R300" s="184"/>
      <c r="S300" s="190"/>
      <c r="T300" s="184"/>
      <c r="U300" s="184"/>
      <c r="V300" s="184"/>
      <c r="W300" s="184"/>
      <c r="X300" s="229"/>
      <c r="Y300" s="184"/>
      <c r="Z300" s="229"/>
      <c r="AA300" s="229"/>
      <c r="AB300" s="229"/>
      <c r="AC300" s="229"/>
      <c r="AD300" s="229"/>
      <c r="AE300" s="229"/>
      <c r="AF300" s="229"/>
      <c r="AG300" s="229"/>
      <c r="AH300" s="229"/>
      <c r="AI300" s="184"/>
      <c r="AJ300" s="184"/>
      <c r="AK300" s="184"/>
      <c r="AL300" s="184"/>
      <c r="AM300" s="184"/>
      <c r="AN300" s="184"/>
      <c r="AO300" s="184"/>
    </row>
    <row r="301" spans="1:41">
      <c r="A301" s="191"/>
      <c r="B301" s="203" t="s">
        <v>518</v>
      </c>
      <c r="C301" s="228" t="s">
        <v>409</v>
      </c>
      <c r="D301" s="184"/>
      <c r="E301" s="227"/>
      <c r="F301" s="226"/>
      <c r="G301" s="221">
        <f>G581</f>
        <v>0</v>
      </c>
      <c r="H301" s="221">
        <f>H581</f>
        <v>0</v>
      </c>
      <c r="I301" s="184"/>
      <c r="J301" s="184"/>
      <c r="K301" s="184"/>
      <c r="L301" s="184"/>
      <c r="M301" s="184"/>
      <c r="N301" s="184"/>
      <c r="O301" s="184"/>
      <c r="P301" s="184"/>
      <c r="Q301" s="184"/>
      <c r="R301" s="184"/>
      <c r="S301" s="190"/>
      <c r="T301" s="184"/>
      <c r="U301" s="184"/>
      <c r="V301" s="184"/>
      <c r="W301" s="184"/>
      <c r="X301" s="229"/>
      <c r="Y301" s="184"/>
      <c r="Z301" s="229"/>
      <c r="AA301" s="229"/>
      <c r="AB301" s="229"/>
      <c r="AC301" s="229"/>
      <c r="AD301" s="229"/>
      <c r="AE301" s="229"/>
      <c r="AF301" s="229"/>
      <c r="AG301" s="229"/>
      <c r="AH301" s="229"/>
      <c r="AI301" s="184"/>
      <c r="AJ301" s="184"/>
      <c r="AK301" s="184"/>
      <c r="AL301" s="184"/>
      <c r="AM301" s="184"/>
      <c r="AN301" s="184"/>
      <c r="AO301" s="184"/>
    </row>
    <row r="302" spans="1:41">
      <c r="A302" s="191"/>
      <c r="B302" s="203" t="s">
        <v>358</v>
      </c>
      <c r="C302" s="228" t="s">
        <v>356</v>
      </c>
      <c r="D302" s="184"/>
      <c r="E302" s="227"/>
      <c r="F302" s="226"/>
      <c r="G302" s="221">
        <f>G691</f>
        <v>0</v>
      </c>
      <c r="H302" s="221">
        <f>H691</f>
        <v>0</v>
      </c>
      <c r="I302" s="184"/>
      <c r="J302" s="184"/>
      <c r="K302" s="184"/>
      <c r="L302" s="184"/>
      <c r="M302" s="184"/>
      <c r="N302" s="184"/>
      <c r="O302" s="184"/>
      <c r="P302" s="184"/>
      <c r="Q302" s="184"/>
      <c r="R302" s="184"/>
      <c r="S302" s="190"/>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row>
    <row r="303" spans="1:41">
      <c r="A303" s="191"/>
      <c r="B303" s="203" t="s">
        <v>305</v>
      </c>
      <c r="C303" s="225" t="s">
        <v>517</v>
      </c>
      <c r="D303" s="224"/>
      <c r="E303" s="223"/>
      <c r="F303" s="222"/>
      <c r="G303" s="221">
        <f>G799</f>
        <v>0</v>
      </c>
      <c r="H303" s="221">
        <f>H799</f>
        <v>0</v>
      </c>
      <c r="I303" s="184"/>
      <c r="J303" s="184"/>
      <c r="K303" s="184"/>
      <c r="L303" s="184"/>
      <c r="M303" s="184"/>
      <c r="N303" s="184"/>
      <c r="O303" s="184"/>
      <c r="P303" s="184"/>
      <c r="Q303" s="184"/>
      <c r="R303" s="184"/>
      <c r="S303" s="190"/>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row>
    <row r="304" spans="1:41">
      <c r="A304" s="191"/>
      <c r="B304" s="203"/>
      <c r="C304" s="220"/>
      <c r="D304" s="219"/>
      <c r="E304" s="218"/>
      <c r="F304" s="218" t="s">
        <v>516</v>
      </c>
      <c r="G304" s="217">
        <f>SUM(G299:G303)</f>
        <v>0</v>
      </c>
      <c r="H304" s="217">
        <f>SUM(H299:H303)</f>
        <v>0</v>
      </c>
      <c r="I304" s="184"/>
      <c r="J304" s="184"/>
      <c r="K304" s="184"/>
      <c r="L304" s="184"/>
      <c r="M304" s="184"/>
      <c r="N304" s="184"/>
      <c r="O304" s="184"/>
      <c r="P304" s="184"/>
      <c r="Q304" s="184"/>
      <c r="R304" s="184"/>
      <c r="S304" s="190"/>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row>
    <row r="305" spans="1:41">
      <c r="A305" s="191"/>
      <c r="B305" s="203"/>
      <c r="C305" s="205"/>
      <c r="D305" s="203"/>
      <c r="E305" s="203"/>
      <c r="F305" s="203"/>
      <c r="G305" s="203"/>
      <c r="H305" s="203"/>
      <c r="I305" s="184"/>
      <c r="J305" s="184"/>
      <c r="K305" s="184"/>
      <c r="L305" s="184"/>
      <c r="M305" s="184"/>
      <c r="N305" s="184"/>
      <c r="O305" s="184"/>
      <c r="P305" s="184"/>
      <c r="Q305" s="184"/>
      <c r="R305" s="184"/>
      <c r="S305" s="190"/>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row>
    <row r="306" spans="1:41" ht="15">
      <c r="A306" s="191"/>
      <c r="B306" s="203"/>
      <c r="C306" s="216" t="s">
        <v>515</v>
      </c>
      <c r="D306" s="203"/>
      <c r="E306" s="203"/>
      <c r="F306" s="203"/>
      <c r="G306" s="205"/>
      <c r="H306" s="205"/>
      <c r="I306" s="184"/>
      <c r="J306" s="184"/>
      <c r="K306" s="184"/>
      <c r="L306" s="184"/>
      <c r="M306" s="184"/>
      <c r="N306" s="184"/>
      <c r="O306" s="184"/>
      <c r="P306" s="184"/>
      <c r="Q306" s="184"/>
      <c r="R306" s="184"/>
      <c r="S306" s="190"/>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row>
    <row r="307" spans="1:41">
      <c r="A307" s="191"/>
      <c r="B307" s="203"/>
      <c r="C307" s="203"/>
      <c r="D307" s="203"/>
      <c r="E307" s="203"/>
      <c r="F307" s="203"/>
      <c r="G307" s="205"/>
      <c r="H307" s="205"/>
      <c r="I307" s="184"/>
      <c r="J307" s="184"/>
      <c r="K307" s="184"/>
      <c r="L307" s="184"/>
      <c r="M307" s="184"/>
      <c r="N307" s="184"/>
      <c r="O307" s="184"/>
      <c r="P307" s="184"/>
      <c r="Q307" s="184"/>
      <c r="R307" s="184"/>
      <c r="S307" s="190"/>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row>
    <row r="308" spans="1:41">
      <c r="A308" s="191"/>
      <c r="B308" s="204" t="s">
        <v>514</v>
      </c>
      <c r="C308" s="204" t="s">
        <v>513</v>
      </c>
      <c r="D308" s="203"/>
      <c r="E308" s="205"/>
      <c r="F308" s="205"/>
      <c r="G308" s="205"/>
      <c r="H308" s="205"/>
      <c r="I308" s="184"/>
      <c r="J308" s="184"/>
      <c r="K308" s="184"/>
      <c r="L308" s="184"/>
      <c r="M308" s="184"/>
      <c r="N308" s="184"/>
      <c r="O308" s="184"/>
      <c r="P308" s="184"/>
      <c r="Q308" s="184"/>
      <c r="R308" s="184"/>
      <c r="S308" s="190"/>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row>
    <row r="309" spans="1:41">
      <c r="A309" s="191"/>
      <c r="B309" s="203"/>
      <c r="C309" s="215" t="s">
        <v>357</v>
      </c>
      <c r="D309" s="203"/>
      <c r="E309" s="203"/>
      <c r="F309" s="203"/>
      <c r="G309" s="203"/>
      <c r="H309" s="203"/>
      <c r="I309" s="184"/>
      <c r="J309" s="184"/>
      <c r="K309" s="184"/>
      <c r="L309" s="184"/>
      <c r="M309" s="184"/>
      <c r="N309" s="184"/>
      <c r="O309" s="184"/>
      <c r="P309" s="184"/>
      <c r="Q309" s="184"/>
      <c r="R309" s="184"/>
      <c r="S309" s="190"/>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row>
    <row r="310" spans="1:41">
      <c r="A310" s="191"/>
      <c r="B310" s="209"/>
      <c r="C310" s="209"/>
      <c r="D310" s="209"/>
      <c r="E310" s="3658"/>
      <c r="F310" s="3659"/>
      <c r="G310" s="203"/>
      <c r="H310" s="203"/>
      <c r="I310" s="184"/>
      <c r="J310" s="184"/>
      <c r="K310" s="184"/>
      <c r="L310" s="184"/>
      <c r="M310" s="184"/>
      <c r="N310" s="184"/>
      <c r="O310" s="184"/>
      <c r="P310" s="184"/>
      <c r="Q310" s="184"/>
      <c r="R310" s="184"/>
      <c r="S310" s="190"/>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row>
    <row r="311" spans="1:41">
      <c r="A311" s="191"/>
      <c r="B311" s="202" t="s">
        <v>303</v>
      </c>
      <c r="C311" s="3652" t="s">
        <v>84</v>
      </c>
      <c r="D311" s="3653"/>
      <c r="E311" s="3653"/>
      <c r="F311" s="3654"/>
      <c r="G311" s="201" t="s">
        <v>20</v>
      </c>
      <c r="H311" s="201" t="s">
        <v>20</v>
      </c>
      <c r="I311" s="184"/>
      <c r="J311" s="184"/>
      <c r="K311" s="184"/>
      <c r="L311" s="184"/>
      <c r="M311" s="184"/>
      <c r="N311" s="184"/>
      <c r="O311" s="184"/>
      <c r="P311" s="184"/>
      <c r="Q311" s="184"/>
      <c r="R311" s="184"/>
      <c r="S311" s="190"/>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row>
    <row r="312" spans="1:41">
      <c r="A312" s="191"/>
      <c r="B312" s="197" t="s">
        <v>512</v>
      </c>
      <c r="C312" s="3655"/>
      <c r="D312" s="3656"/>
      <c r="E312" s="3656"/>
      <c r="F312" s="3657"/>
      <c r="G312" s="214"/>
      <c r="H312" s="214"/>
      <c r="I312" s="184"/>
      <c r="J312" s="184"/>
      <c r="K312" s="184"/>
      <c r="L312" s="184"/>
      <c r="M312" s="184"/>
      <c r="N312" s="184"/>
      <c r="O312" s="184"/>
      <c r="P312" s="184"/>
      <c r="Q312" s="184"/>
      <c r="R312" s="184"/>
      <c r="S312" s="190"/>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row>
    <row r="313" spans="1:41">
      <c r="A313" s="191"/>
      <c r="B313" s="197" t="s">
        <v>511</v>
      </c>
      <c r="C313" s="3655"/>
      <c r="D313" s="3656"/>
      <c r="E313" s="3656"/>
      <c r="F313" s="3657"/>
      <c r="G313" s="214"/>
      <c r="H313" s="214"/>
      <c r="I313" s="184"/>
      <c r="J313" s="184"/>
      <c r="K313" s="184"/>
      <c r="L313" s="184"/>
      <c r="M313" s="184"/>
      <c r="N313" s="184"/>
      <c r="O313" s="184"/>
      <c r="P313" s="184"/>
      <c r="Q313" s="184"/>
      <c r="R313" s="184"/>
      <c r="S313" s="190"/>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row>
    <row r="314" spans="1:41">
      <c r="A314" s="191"/>
      <c r="B314" s="197" t="s">
        <v>510</v>
      </c>
      <c r="C314" s="3655"/>
      <c r="D314" s="3656"/>
      <c r="E314" s="3656"/>
      <c r="F314" s="3657"/>
      <c r="G314" s="214"/>
      <c r="H314" s="214"/>
      <c r="I314" s="184"/>
      <c r="J314" s="184"/>
      <c r="K314" s="184"/>
      <c r="L314" s="184"/>
      <c r="M314" s="184"/>
      <c r="N314" s="184"/>
      <c r="O314" s="184"/>
      <c r="P314" s="184"/>
      <c r="Q314" s="184"/>
      <c r="R314" s="184"/>
      <c r="S314" s="190"/>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row>
    <row r="315" spans="1:41">
      <c r="A315" s="191"/>
      <c r="B315" s="197" t="s">
        <v>509</v>
      </c>
      <c r="C315" s="3666"/>
      <c r="D315" s="3667"/>
      <c r="E315" s="3667"/>
      <c r="F315" s="3668"/>
      <c r="G315" s="196"/>
      <c r="H315" s="196"/>
      <c r="I315" s="184"/>
      <c r="J315" s="184"/>
      <c r="K315" s="184"/>
      <c r="L315" s="184"/>
      <c r="M315" s="184"/>
      <c r="N315" s="184"/>
      <c r="O315" s="184"/>
      <c r="P315" s="184"/>
      <c r="Q315" s="184"/>
      <c r="R315" s="184"/>
      <c r="S315" s="190"/>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row>
    <row r="316" spans="1:41">
      <c r="A316" s="191"/>
      <c r="B316" s="197" t="s">
        <v>508</v>
      </c>
      <c r="C316" s="3666"/>
      <c r="D316" s="3667"/>
      <c r="E316" s="3667"/>
      <c r="F316" s="3668"/>
      <c r="G316" s="196"/>
      <c r="H316" s="196"/>
      <c r="I316" s="184"/>
      <c r="J316" s="184"/>
      <c r="K316" s="184"/>
      <c r="L316" s="184"/>
      <c r="M316" s="184"/>
      <c r="N316" s="184"/>
      <c r="O316" s="184"/>
      <c r="P316" s="184"/>
      <c r="Q316" s="184"/>
      <c r="R316" s="184"/>
      <c r="S316" s="190"/>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row>
    <row r="317" spans="1:41">
      <c r="A317" s="191"/>
      <c r="B317" s="197" t="s">
        <v>507</v>
      </c>
      <c r="C317" s="3666"/>
      <c r="D317" s="3667"/>
      <c r="E317" s="3667"/>
      <c r="F317" s="3668"/>
      <c r="G317" s="196"/>
      <c r="H317" s="196"/>
      <c r="I317" s="184"/>
      <c r="J317" s="184"/>
      <c r="K317" s="184"/>
      <c r="L317" s="184"/>
      <c r="M317" s="184"/>
      <c r="N317" s="184"/>
      <c r="O317" s="184"/>
      <c r="P317" s="184"/>
      <c r="Q317" s="184"/>
      <c r="R317" s="184"/>
      <c r="S317" s="190"/>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row>
    <row r="318" spans="1:41">
      <c r="A318" s="191"/>
      <c r="B318" s="197" t="s">
        <v>506</v>
      </c>
      <c r="C318" s="3666"/>
      <c r="D318" s="3667"/>
      <c r="E318" s="3667"/>
      <c r="F318" s="3668"/>
      <c r="G318" s="196"/>
      <c r="H318" s="196"/>
      <c r="I318" s="184"/>
      <c r="J318" s="184"/>
      <c r="K318" s="184"/>
      <c r="L318" s="184"/>
      <c r="M318" s="184"/>
      <c r="N318" s="184"/>
      <c r="O318" s="184"/>
      <c r="P318" s="184"/>
      <c r="Q318" s="184"/>
      <c r="R318" s="184"/>
      <c r="S318" s="190"/>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row>
    <row r="319" spans="1:41">
      <c r="A319" s="191"/>
      <c r="B319" s="197" t="s">
        <v>505</v>
      </c>
      <c r="C319" s="3666"/>
      <c r="D319" s="3667"/>
      <c r="E319" s="3667"/>
      <c r="F319" s="3668"/>
      <c r="G319" s="196"/>
      <c r="H319" s="196"/>
      <c r="I319" s="184"/>
      <c r="J319" s="184"/>
      <c r="K319" s="184"/>
      <c r="L319" s="184"/>
      <c r="M319" s="184"/>
      <c r="N319" s="184"/>
      <c r="O319" s="184"/>
      <c r="P319" s="184"/>
      <c r="Q319" s="184"/>
      <c r="R319" s="184"/>
      <c r="S319" s="190"/>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row>
    <row r="320" spans="1:41">
      <c r="A320" s="191"/>
      <c r="B320" s="197" t="s">
        <v>504</v>
      </c>
      <c r="C320" s="3666"/>
      <c r="D320" s="3667"/>
      <c r="E320" s="3667"/>
      <c r="F320" s="3668"/>
      <c r="G320" s="196"/>
      <c r="H320" s="196"/>
      <c r="I320" s="184"/>
      <c r="J320" s="184"/>
      <c r="K320" s="184"/>
      <c r="L320" s="184"/>
      <c r="M320" s="184"/>
      <c r="N320" s="184"/>
      <c r="O320" s="184"/>
      <c r="P320" s="184"/>
      <c r="Q320" s="184"/>
      <c r="R320" s="184"/>
      <c r="S320" s="190"/>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row>
    <row r="321" spans="1:41">
      <c r="A321" s="191"/>
      <c r="B321" s="197" t="s">
        <v>503</v>
      </c>
      <c r="C321" s="3666"/>
      <c r="D321" s="3667"/>
      <c r="E321" s="3667"/>
      <c r="F321" s="3668"/>
      <c r="G321" s="196"/>
      <c r="H321" s="196"/>
      <c r="I321" s="184"/>
      <c r="J321" s="184"/>
      <c r="K321" s="184"/>
      <c r="L321" s="184"/>
      <c r="M321" s="184"/>
      <c r="N321" s="184"/>
      <c r="O321" s="184"/>
      <c r="P321" s="184"/>
      <c r="Q321" s="184"/>
      <c r="R321" s="184"/>
      <c r="S321" s="190"/>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row>
    <row r="322" spans="1:41">
      <c r="A322" s="191"/>
      <c r="B322" s="197" t="s">
        <v>502</v>
      </c>
      <c r="C322" s="3666"/>
      <c r="D322" s="3667"/>
      <c r="E322" s="3667"/>
      <c r="F322" s="3668"/>
      <c r="G322" s="196"/>
      <c r="H322" s="196"/>
      <c r="I322" s="184"/>
      <c r="J322" s="184"/>
      <c r="K322" s="184"/>
      <c r="L322" s="184"/>
      <c r="M322" s="184"/>
      <c r="N322" s="184"/>
      <c r="O322" s="184"/>
      <c r="P322" s="184"/>
      <c r="Q322" s="184"/>
      <c r="R322" s="184"/>
      <c r="S322" s="190"/>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row>
    <row r="323" spans="1:41">
      <c r="A323" s="191"/>
      <c r="B323" s="197" t="s">
        <v>501</v>
      </c>
      <c r="C323" s="3666"/>
      <c r="D323" s="3667"/>
      <c r="E323" s="3667"/>
      <c r="F323" s="3668"/>
      <c r="G323" s="196"/>
      <c r="H323" s="196"/>
      <c r="I323" s="184"/>
      <c r="J323" s="184"/>
      <c r="K323" s="184"/>
      <c r="L323" s="184"/>
      <c r="M323" s="184"/>
      <c r="N323" s="184"/>
      <c r="O323" s="184"/>
      <c r="P323" s="184"/>
      <c r="Q323" s="184"/>
      <c r="R323" s="184"/>
      <c r="S323" s="190"/>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row>
    <row r="324" spans="1:41">
      <c r="A324" s="191"/>
      <c r="B324" s="197" t="s">
        <v>500</v>
      </c>
      <c r="C324" s="3666"/>
      <c r="D324" s="3667"/>
      <c r="E324" s="3667"/>
      <c r="F324" s="3668"/>
      <c r="G324" s="196"/>
      <c r="H324" s="196"/>
      <c r="I324" s="184"/>
      <c r="J324" s="184"/>
      <c r="K324" s="184"/>
      <c r="L324" s="184"/>
      <c r="M324" s="184"/>
      <c r="N324" s="184"/>
      <c r="O324" s="184"/>
      <c r="P324" s="184"/>
      <c r="Q324" s="184"/>
      <c r="R324" s="184"/>
      <c r="S324" s="190"/>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row>
    <row r="325" spans="1:41">
      <c r="A325" s="191"/>
      <c r="B325" s="197" t="s">
        <v>499</v>
      </c>
      <c r="C325" s="3666"/>
      <c r="D325" s="3667"/>
      <c r="E325" s="3667"/>
      <c r="F325" s="3668"/>
      <c r="G325" s="196"/>
      <c r="H325" s="196"/>
      <c r="I325" s="184"/>
      <c r="J325" s="184"/>
      <c r="K325" s="184"/>
      <c r="L325" s="184"/>
      <c r="M325" s="184"/>
      <c r="N325" s="184"/>
      <c r="O325" s="184"/>
      <c r="P325" s="184"/>
      <c r="Q325" s="184"/>
      <c r="R325" s="184"/>
      <c r="S325" s="190"/>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row>
    <row r="326" spans="1:41">
      <c r="A326" s="191"/>
      <c r="B326" s="197" t="s">
        <v>498</v>
      </c>
      <c r="C326" s="3666"/>
      <c r="D326" s="3667"/>
      <c r="E326" s="3667"/>
      <c r="F326" s="3668"/>
      <c r="G326" s="196"/>
      <c r="H326" s="196"/>
      <c r="I326" s="184"/>
      <c r="J326" s="184"/>
      <c r="K326" s="184"/>
      <c r="L326" s="184"/>
      <c r="M326" s="184"/>
      <c r="N326" s="184"/>
      <c r="O326" s="184"/>
      <c r="P326" s="184"/>
      <c r="Q326" s="184"/>
      <c r="R326" s="184"/>
      <c r="S326" s="190"/>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row>
    <row r="327" spans="1:41">
      <c r="A327" s="191"/>
      <c r="B327" s="197" t="s">
        <v>497</v>
      </c>
      <c r="C327" s="3666"/>
      <c r="D327" s="3667"/>
      <c r="E327" s="3667"/>
      <c r="F327" s="3668"/>
      <c r="G327" s="196"/>
      <c r="H327" s="196"/>
      <c r="I327" s="184"/>
      <c r="J327" s="184"/>
      <c r="K327" s="184"/>
      <c r="L327" s="184"/>
      <c r="M327" s="184"/>
      <c r="N327" s="184"/>
      <c r="O327" s="184"/>
      <c r="P327" s="184"/>
      <c r="Q327" s="184"/>
      <c r="R327" s="184"/>
      <c r="S327" s="190"/>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row>
    <row r="328" spans="1:41">
      <c r="A328" s="191"/>
      <c r="B328" s="197" t="s">
        <v>496</v>
      </c>
      <c r="C328" s="3666"/>
      <c r="D328" s="3667"/>
      <c r="E328" s="3667"/>
      <c r="F328" s="3668"/>
      <c r="G328" s="196"/>
      <c r="H328" s="196"/>
      <c r="I328" s="184"/>
      <c r="J328" s="184"/>
      <c r="K328" s="184"/>
      <c r="L328" s="184"/>
      <c r="M328" s="184"/>
      <c r="N328" s="184"/>
      <c r="O328" s="184"/>
      <c r="P328" s="184"/>
      <c r="Q328" s="184"/>
      <c r="R328" s="184"/>
      <c r="S328" s="190"/>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row>
    <row r="329" spans="1:41">
      <c r="A329" s="191"/>
      <c r="B329" s="197" t="s">
        <v>495</v>
      </c>
      <c r="C329" s="3666"/>
      <c r="D329" s="3667"/>
      <c r="E329" s="3667"/>
      <c r="F329" s="3668"/>
      <c r="G329" s="196"/>
      <c r="H329" s="196"/>
      <c r="I329" s="184"/>
      <c r="J329" s="184"/>
      <c r="K329" s="184"/>
      <c r="L329" s="184"/>
      <c r="M329" s="184"/>
      <c r="N329" s="184"/>
      <c r="O329" s="184"/>
      <c r="P329" s="184"/>
      <c r="Q329" s="184"/>
      <c r="R329" s="184"/>
      <c r="S329" s="190"/>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row>
    <row r="330" spans="1:41">
      <c r="A330" s="191"/>
      <c r="B330" s="197" t="s">
        <v>494</v>
      </c>
      <c r="C330" s="3666"/>
      <c r="D330" s="3667"/>
      <c r="E330" s="3667"/>
      <c r="F330" s="3668"/>
      <c r="G330" s="196"/>
      <c r="H330" s="196"/>
      <c r="I330" s="184"/>
      <c r="J330" s="184"/>
      <c r="K330" s="184"/>
      <c r="L330" s="184"/>
      <c r="M330" s="184"/>
      <c r="N330" s="184"/>
      <c r="O330" s="184"/>
      <c r="P330" s="184"/>
      <c r="Q330" s="184"/>
      <c r="R330" s="184"/>
      <c r="S330" s="190"/>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row>
    <row r="331" spans="1:41">
      <c r="A331" s="191"/>
      <c r="B331" s="197" t="s">
        <v>493</v>
      </c>
      <c r="C331" s="212"/>
      <c r="D331" s="211"/>
      <c r="E331" s="211"/>
      <c r="F331" s="210"/>
      <c r="G331" s="196"/>
      <c r="H331" s="196"/>
      <c r="I331" s="184"/>
      <c r="J331" s="184"/>
      <c r="K331" s="184"/>
      <c r="L331" s="184"/>
      <c r="M331" s="184"/>
      <c r="N331" s="184"/>
      <c r="O331" s="184"/>
      <c r="P331" s="184"/>
      <c r="Q331" s="184"/>
      <c r="R331" s="184"/>
      <c r="S331" s="190"/>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row>
    <row r="332" spans="1:41">
      <c r="A332" s="191"/>
      <c r="B332" s="197" t="s">
        <v>492</v>
      </c>
      <c r="C332" s="212"/>
      <c r="D332" s="211"/>
      <c r="E332" s="211"/>
      <c r="F332" s="210"/>
      <c r="G332" s="196"/>
      <c r="H332" s="196"/>
      <c r="I332" s="184"/>
      <c r="J332" s="184"/>
      <c r="K332" s="184"/>
      <c r="L332" s="184"/>
      <c r="M332" s="184"/>
      <c r="N332" s="184"/>
      <c r="O332" s="184"/>
      <c r="P332" s="184"/>
      <c r="Q332" s="184"/>
      <c r="R332" s="184"/>
      <c r="S332" s="190"/>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row>
    <row r="333" spans="1:41">
      <c r="A333" s="191"/>
      <c r="B333" s="197" t="s">
        <v>491</v>
      </c>
      <c r="C333" s="212"/>
      <c r="D333" s="211"/>
      <c r="E333" s="211"/>
      <c r="F333" s="210"/>
      <c r="G333" s="196"/>
      <c r="H333" s="196"/>
      <c r="I333" s="184"/>
      <c r="J333" s="184"/>
      <c r="K333" s="184"/>
      <c r="L333" s="184"/>
      <c r="M333" s="184"/>
      <c r="N333" s="184"/>
      <c r="O333" s="184"/>
      <c r="P333" s="184"/>
      <c r="Q333" s="184"/>
      <c r="R333" s="184"/>
      <c r="S333" s="190"/>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row>
    <row r="334" spans="1:41">
      <c r="A334" s="191"/>
      <c r="B334" s="197" t="s">
        <v>490</v>
      </c>
      <c r="C334" s="212"/>
      <c r="D334" s="211"/>
      <c r="E334" s="211"/>
      <c r="F334" s="210"/>
      <c r="G334" s="196"/>
      <c r="H334" s="196"/>
      <c r="I334" s="184"/>
      <c r="J334" s="184"/>
      <c r="K334" s="184"/>
      <c r="L334" s="184"/>
      <c r="M334" s="184"/>
      <c r="N334" s="184"/>
      <c r="O334" s="184"/>
      <c r="P334" s="184"/>
      <c r="Q334" s="184"/>
      <c r="R334" s="184"/>
      <c r="S334" s="190"/>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row>
    <row r="335" spans="1:41">
      <c r="A335" s="191"/>
      <c r="B335" s="197" t="s">
        <v>489</v>
      </c>
      <c r="C335" s="212"/>
      <c r="D335" s="211"/>
      <c r="E335" s="211"/>
      <c r="F335" s="210"/>
      <c r="G335" s="196"/>
      <c r="H335" s="196"/>
      <c r="I335" s="184"/>
      <c r="J335" s="184"/>
      <c r="K335" s="184"/>
      <c r="L335" s="184"/>
      <c r="M335" s="184"/>
      <c r="N335" s="184"/>
      <c r="O335" s="184"/>
      <c r="P335" s="184"/>
      <c r="Q335" s="184"/>
      <c r="R335" s="184"/>
      <c r="S335" s="190"/>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row>
    <row r="336" spans="1:41">
      <c r="A336" s="191"/>
      <c r="B336" s="197" t="s">
        <v>488</v>
      </c>
      <c r="C336" s="212"/>
      <c r="D336" s="211"/>
      <c r="E336" s="211"/>
      <c r="F336" s="210"/>
      <c r="G336" s="196"/>
      <c r="H336" s="196"/>
      <c r="I336" s="184"/>
      <c r="J336" s="184"/>
      <c r="K336" s="184"/>
      <c r="L336" s="184"/>
      <c r="M336" s="184"/>
      <c r="N336" s="184"/>
      <c r="O336" s="184"/>
      <c r="P336" s="184"/>
      <c r="Q336" s="184"/>
      <c r="R336" s="184"/>
      <c r="S336" s="190"/>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row>
    <row r="337" spans="1:41">
      <c r="A337" s="191"/>
      <c r="B337" s="197" t="s">
        <v>487</v>
      </c>
      <c r="C337" s="212"/>
      <c r="D337" s="211"/>
      <c r="E337" s="211"/>
      <c r="F337" s="210"/>
      <c r="G337" s="196"/>
      <c r="H337" s="196"/>
      <c r="I337" s="184"/>
      <c r="J337" s="184"/>
      <c r="K337" s="184"/>
      <c r="L337" s="184"/>
      <c r="M337" s="184"/>
      <c r="N337" s="184"/>
      <c r="O337" s="184"/>
      <c r="P337" s="184"/>
      <c r="Q337" s="184"/>
      <c r="R337" s="184"/>
      <c r="S337" s="190"/>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row>
    <row r="338" spans="1:41">
      <c r="A338" s="191"/>
      <c r="B338" s="197" t="s">
        <v>486</v>
      </c>
      <c r="C338" s="212"/>
      <c r="D338" s="211"/>
      <c r="E338" s="211"/>
      <c r="F338" s="210"/>
      <c r="G338" s="196"/>
      <c r="H338" s="196"/>
      <c r="I338" s="184"/>
      <c r="J338" s="184"/>
      <c r="K338" s="184"/>
      <c r="L338" s="184"/>
      <c r="M338" s="184"/>
      <c r="N338" s="184"/>
      <c r="O338" s="184"/>
      <c r="P338" s="184"/>
      <c r="Q338" s="184"/>
      <c r="R338" s="184"/>
      <c r="S338" s="190"/>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row>
    <row r="339" spans="1:41">
      <c r="A339" s="191"/>
      <c r="B339" s="197" t="s">
        <v>485</v>
      </c>
      <c r="C339" s="212"/>
      <c r="D339" s="211"/>
      <c r="E339" s="211"/>
      <c r="F339" s="210"/>
      <c r="G339" s="196"/>
      <c r="H339" s="196"/>
      <c r="I339" s="184"/>
      <c r="J339" s="184"/>
      <c r="K339" s="184"/>
      <c r="L339" s="184"/>
      <c r="M339" s="184"/>
      <c r="N339" s="184"/>
      <c r="O339" s="184"/>
      <c r="P339" s="184"/>
      <c r="Q339" s="184"/>
      <c r="R339" s="184"/>
      <c r="S339" s="190"/>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row>
    <row r="340" spans="1:41">
      <c r="A340" s="191"/>
      <c r="B340" s="197" t="s">
        <v>484</v>
      </c>
      <c r="C340" s="212"/>
      <c r="D340" s="211"/>
      <c r="E340" s="211"/>
      <c r="F340" s="210"/>
      <c r="G340" s="196"/>
      <c r="H340" s="196"/>
      <c r="I340" s="184"/>
      <c r="J340" s="184"/>
      <c r="K340" s="184"/>
      <c r="L340" s="184"/>
      <c r="M340" s="184"/>
      <c r="N340" s="184"/>
      <c r="O340" s="184"/>
      <c r="P340" s="184"/>
      <c r="Q340" s="184"/>
      <c r="R340" s="184"/>
      <c r="S340" s="190"/>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row>
    <row r="341" spans="1:41">
      <c r="A341" s="191"/>
      <c r="B341" s="197" t="s">
        <v>483</v>
      </c>
      <c r="C341" s="212"/>
      <c r="D341" s="211"/>
      <c r="E341" s="211"/>
      <c r="F341" s="210"/>
      <c r="G341" s="196"/>
      <c r="H341" s="196"/>
      <c r="I341" s="184"/>
      <c r="J341" s="184"/>
      <c r="K341" s="184"/>
      <c r="L341" s="184"/>
      <c r="M341" s="184"/>
      <c r="N341" s="184"/>
      <c r="O341" s="184"/>
      <c r="P341" s="184"/>
      <c r="Q341" s="184"/>
      <c r="R341" s="184"/>
      <c r="S341" s="190"/>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row>
    <row r="342" spans="1:41">
      <c r="A342" s="191"/>
      <c r="B342" s="197" t="s">
        <v>482</v>
      </c>
      <c r="C342" s="212"/>
      <c r="D342" s="211"/>
      <c r="E342" s="211"/>
      <c r="F342" s="210"/>
      <c r="G342" s="196"/>
      <c r="H342" s="196"/>
      <c r="I342" s="184"/>
      <c r="J342" s="184"/>
      <c r="K342" s="184"/>
      <c r="L342" s="184"/>
      <c r="M342" s="184"/>
      <c r="N342" s="184"/>
      <c r="O342" s="184"/>
      <c r="P342" s="184"/>
      <c r="Q342" s="184"/>
      <c r="R342" s="184"/>
      <c r="S342" s="190"/>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row>
    <row r="343" spans="1:41">
      <c r="A343" s="191"/>
      <c r="B343" s="197" t="s">
        <v>481</v>
      </c>
      <c r="C343" s="212"/>
      <c r="D343" s="211"/>
      <c r="E343" s="211"/>
      <c r="F343" s="210"/>
      <c r="G343" s="196"/>
      <c r="H343" s="196"/>
      <c r="I343" s="184"/>
      <c r="J343" s="184"/>
      <c r="K343" s="184"/>
      <c r="L343" s="184"/>
      <c r="M343" s="184"/>
      <c r="N343" s="184"/>
      <c r="O343" s="184"/>
      <c r="P343" s="184"/>
      <c r="Q343" s="184"/>
      <c r="R343" s="184"/>
      <c r="S343" s="190"/>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row>
    <row r="344" spans="1:41">
      <c r="A344" s="191"/>
      <c r="B344" s="197" t="s">
        <v>480</v>
      </c>
      <c r="C344" s="212"/>
      <c r="D344" s="211"/>
      <c r="E344" s="211"/>
      <c r="F344" s="210"/>
      <c r="G344" s="196"/>
      <c r="H344" s="196"/>
      <c r="I344" s="184"/>
      <c r="J344" s="184"/>
      <c r="K344" s="184"/>
      <c r="L344" s="184"/>
      <c r="M344" s="184"/>
      <c r="N344" s="184"/>
      <c r="O344" s="184"/>
      <c r="P344" s="184"/>
      <c r="Q344" s="184"/>
      <c r="R344" s="184"/>
      <c r="S344" s="190"/>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row>
    <row r="345" spans="1:41">
      <c r="A345" s="191"/>
      <c r="B345" s="197" t="s">
        <v>479</v>
      </c>
      <c r="C345" s="212"/>
      <c r="D345" s="211"/>
      <c r="E345" s="211"/>
      <c r="F345" s="210"/>
      <c r="G345" s="196"/>
      <c r="H345" s="196"/>
      <c r="I345" s="184"/>
      <c r="J345" s="184"/>
      <c r="K345" s="184"/>
      <c r="L345" s="184"/>
      <c r="M345" s="184"/>
      <c r="N345" s="184"/>
      <c r="O345" s="184"/>
      <c r="P345" s="184"/>
      <c r="Q345" s="184"/>
      <c r="R345" s="184"/>
      <c r="S345" s="190"/>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row>
    <row r="346" spans="1:41">
      <c r="A346" s="191"/>
      <c r="B346" s="197" t="s">
        <v>478</v>
      </c>
      <c r="C346" s="212"/>
      <c r="D346" s="211"/>
      <c r="E346" s="211"/>
      <c r="F346" s="210"/>
      <c r="G346" s="196"/>
      <c r="H346" s="196"/>
      <c r="I346" s="184"/>
      <c r="J346" s="184"/>
      <c r="K346" s="184"/>
      <c r="L346" s="184"/>
      <c r="M346" s="184"/>
      <c r="N346" s="184"/>
      <c r="O346" s="184"/>
      <c r="P346" s="184"/>
      <c r="Q346" s="184"/>
      <c r="R346" s="184"/>
      <c r="S346" s="190"/>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row>
    <row r="347" spans="1:41">
      <c r="A347" s="191"/>
      <c r="B347" s="197" t="s">
        <v>477</v>
      </c>
      <c r="C347" s="212"/>
      <c r="D347" s="211"/>
      <c r="E347" s="211"/>
      <c r="F347" s="210"/>
      <c r="G347" s="196"/>
      <c r="H347" s="196"/>
      <c r="I347" s="184"/>
      <c r="J347" s="184"/>
      <c r="K347" s="184"/>
      <c r="L347" s="184"/>
      <c r="M347" s="184"/>
      <c r="N347" s="184"/>
      <c r="O347" s="184"/>
      <c r="P347" s="184"/>
      <c r="Q347" s="184"/>
      <c r="R347" s="184"/>
      <c r="S347" s="190"/>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row>
    <row r="348" spans="1:41">
      <c r="A348" s="191"/>
      <c r="B348" s="197" t="s">
        <v>476</v>
      </c>
      <c r="C348" s="212"/>
      <c r="D348" s="211"/>
      <c r="E348" s="211"/>
      <c r="F348" s="210"/>
      <c r="G348" s="196"/>
      <c r="H348" s="196"/>
      <c r="I348" s="184"/>
      <c r="J348" s="184"/>
      <c r="K348" s="184"/>
      <c r="L348" s="184"/>
      <c r="M348" s="184"/>
      <c r="N348" s="184"/>
      <c r="O348" s="184"/>
      <c r="P348" s="184"/>
      <c r="Q348" s="184"/>
      <c r="R348" s="184"/>
      <c r="S348" s="190"/>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row>
    <row r="349" spans="1:41">
      <c r="A349" s="191"/>
      <c r="B349" s="197" t="s">
        <v>475</v>
      </c>
      <c r="C349" s="212"/>
      <c r="D349" s="211"/>
      <c r="E349" s="211"/>
      <c r="F349" s="210"/>
      <c r="G349" s="196"/>
      <c r="H349" s="196"/>
      <c r="I349" s="184"/>
      <c r="J349" s="184"/>
      <c r="K349" s="184"/>
      <c r="L349" s="184"/>
      <c r="M349" s="184"/>
      <c r="N349" s="184"/>
      <c r="O349" s="184"/>
      <c r="P349" s="184"/>
      <c r="Q349" s="184"/>
      <c r="R349" s="184"/>
      <c r="S349" s="190"/>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row>
    <row r="350" spans="1:41">
      <c r="A350" s="191"/>
      <c r="B350" s="197" t="s">
        <v>474</v>
      </c>
      <c r="C350" s="212"/>
      <c r="D350" s="211"/>
      <c r="E350" s="211"/>
      <c r="F350" s="210"/>
      <c r="G350" s="196"/>
      <c r="H350" s="196"/>
      <c r="I350" s="184"/>
      <c r="J350" s="184"/>
      <c r="K350" s="184"/>
      <c r="L350" s="184"/>
      <c r="M350" s="184"/>
      <c r="N350" s="184"/>
      <c r="O350" s="184"/>
      <c r="P350" s="184"/>
      <c r="Q350" s="184"/>
      <c r="R350" s="184"/>
      <c r="S350" s="190"/>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row>
    <row r="351" spans="1:41">
      <c r="A351" s="191"/>
      <c r="B351" s="197" t="s">
        <v>473</v>
      </c>
      <c r="C351" s="212"/>
      <c r="D351" s="211"/>
      <c r="E351" s="211"/>
      <c r="F351" s="210"/>
      <c r="G351" s="196"/>
      <c r="H351" s="196"/>
      <c r="I351" s="184"/>
      <c r="J351" s="184"/>
      <c r="K351" s="184"/>
      <c r="L351" s="184"/>
      <c r="M351" s="184"/>
      <c r="N351" s="184"/>
      <c r="O351" s="184"/>
      <c r="P351" s="184"/>
      <c r="Q351" s="184"/>
      <c r="R351" s="184"/>
      <c r="S351" s="190"/>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row>
    <row r="352" spans="1:41">
      <c r="A352" s="191"/>
      <c r="B352" s="197" t="s">
        <v>472</v>
      </c>
      <c r="C352" s="212"/>
      <c r="D352" s="211"/>
      <c r="E352" s="211"/>
      <c r="F352" s="210"/>
      <c r="G352" s="196"/>
      <c r="H352" s="196"/>
      <c r="I352" s="184"/>
      <c r="J352" s="184"/>
      <c r="K352" s="184"/>
      <c r="L352" s="184"/>
      <c r="M352" s="184"/>
      <c r="N352" s="184"/>
      <c r="O352" s="184"/>
      <c r="P352" s="184"/>
      <c r="Q352" s="184"/>
      <c r="R352" s="184"/>
      <c r="S352" s="190"/>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row>
    <row r="353" spans="1:41">
      <c r="A353" s="191"/>
      <c r="B353" s="197" t="s">
        <v>471</v>
      </c>
      <c r="C353" s="212"/>
      <c r="D353" s="211"/>
      <c r="E353" s="211"/>
      <c r="F353" s="210"/>
      <c r="G353" s="196"/>
      <c r="H353" s="196"/>
      <c r="I353" s="184"/>
      <c r="J353" s="184"/>
      <c r="K353" s="184"/>
      <c r="L353" s="184"/>
      <c r="M353" s="184"/>
      <c r="N353" s="184"/>
      <c r="O353" s="184"/>
      <c r="P353" s="184"/>
      <c r="Q353" s="184"/>
      <c r="R353" s="184"/>
      <c r="S353" s="190"/>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row>
    <row r="354" spans="1:41">
      <c r="A354" s="191"/>
      <c r="B354" s="197" t="s">
        <v>470</v>
      </c>
      <c r="C354" s="212"/>
      <c r="D354" s="211"/>
      <c r="E354" s="211"/>
      <c r="F354" s="210"/>
      <c r="G354" s="196"/>
      <c r="H354" s="196"/>
      <c r="I354" s="184"/>
      <c r="J354" s="184"/>
      <c r="K354" s="184"/>
      <c r="L354" s="184"/>
      <c r="M354" s="184"/>
      <c r="N354" s="184"/>
      <c r="O354" s="184"/>
      <c r="P354" s="184"/>
      <c r="Q354" s="184"/>
      <c r="R354" s="184"/>
      <c r="S354" s="190"/>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row>
    <row r="355" spans="1:41">
      <c r="A355" s="191"/>
      <c r="B355" s="197" t="s">
        <v>469</v>
      </c>
      <c r="C355" s="212"/>
      <c r="D355" s="211"/>
      <c r="E355" s="211"/>
      <c r="F355" s="210"/>
      <c r="G355" s="196"/>
      <c r="H355" s="196"/>
      <c r="I355" s="184"/>
      <c r="J355" s="184"/>
      <c r="K355" s="184"/>
      <c r="L355" s="184"/>
      <c r="M355" s="184"/>
      <c r="N355" s="184"/>
      <c r="O355" s="184"/>
      <c r="P355" s="184"/>
      <c r="Q355" s="184"/>
      <c r="R355" s="184"/>
      <c r="S355" s="190"/>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row>
    <row r="356" spans="1:41">
      <c r="A356" s="191"/>
      <c r="B356" s="197" t="s">
        <v>468</v>
      </c>
      <c r="C356" s="212"/>
      <c r="D356" s="211"/>
      <c r="E356" s="211"/>
      <c r="F356" s="210"/>
      <c r="G356" s="196"/>
      <c r="H356" s="196"/>
      <c r="I356" s="184"/>
      <c r="J356" s="184"/>
      <c r="K356" s="184"/>
      <c r="L356" s="184"/>
      <c r="M356" s="184"/>
      <c r="N356" s="184"/>
      <c r="O356" s="184"/>
      <c r="P356" s="184"/>
      <c r="Q356" s="184"/>
      <c r="R356" s="184"/>
      <c r="S356" s="190"/>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row>
    <row r="357" spans="1:41">
      <c r="A357" s="191"/>
      <c r="B357" s="197" t="s">
        <v>467</v>
      </c>
      <c r="C357" s="212"/>
      <c r="D357" s="211"/>
      <c r="E357" s="211"/>
      <c r="F357" s="210"/>
      <c r="G357" s="196"/>
      <c r="H357" s="196"/>
      <c r="I357" s="184"/>
      <c r="J357" s="184"/>
      <c r="K357" s="184"/>
      <c r="L357" s="184"/>
      <c r="M357" s="184"/>
      <c r="N357" s="184"/>
      <c r="O357" s="184"/>
      <c r="P357" s="184"/>
      <c r="Q357" s="184"/>
      <c r="R357" s="184"/>
      <c r="S357" s="190"/>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row>
    <row r="358" spans="1:41">
      <c r="A358" s="191"/>
      <c r="B358" s="197" t="s">
        <v>466</v>
      </c>
      <c r="C358" s="212"/>
      <c r="D358" s="211"/>
      <c r="E358" s="211"/>
      <c r="F358" s="210"/>
      <c r="G358" s="196"/>
      <c r="H358" s="196"/>
      <c r="I358" s="184"/>
      <c r="J358" s="184"/>
      <c r="K358" s="184"/>
      <c r="L358" s="184"/>
      <c r="M358" s="184"/>
      <c r="N358" s="184"/>
      <c r="O358" s="184"/>
      <c r="P358" s="184"/>
      <c r="Q358" s="184"/>
      <c r="R358" s="184"/>
      <c r="S358" s="190"/>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row>
    <row r="359" spans="1:41">
      <c r="A359" s="191"/>
      <c r="B359" s="197" t="s">
        <v>465</v>
      </c>
      <c r="C359" s="212"/>
      <c r="D359" s="211"/>
      <c r="E359" s="211"/>
      <c r="F359" s="210"/>
      <c r="G359" s="196"/>
      <c r="H359" s="196"/>
      <c r="I359" s="184"/>
      <c r="J359" s="184"/>
      <c r="K359" s="184"/>
      <c r="L359" s="184"/>
      <c r="M359" s="184"/>
      <c r="N359" s="184"/>
      <c r="O359" s="184"/>
      <c r="P359" s="184"/>
      <c r="Q359" s="184"/>
      <c r="R359" s="184"/>
      <c r="S359" s="190"/>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row>
    <row r="360" spans="1:41">
      <c r="A360" s="191"/>
      <c r="B360" s="197" t="s">
        <v>464</v>
      </c>
      <c r="C360" s="212"/>
      <c r="D360" s="211"/>
      <c r="E360" s="211"/>
      <c r="F360" s="210"/>
      <c r="G360" s="196"/>
      <c r="H360" s="196"/>
      <c r="I360" s="184"/>
      <c r="J360" s="184"/>
      <c r="K360" s="184"/>
      <c r="L360" s="184"/>
      <c r="M360" s="184"/>
      <c r="N360" s="184"/>
      <c r="O360" s="184"/>
      <c r="P360" s="184"/>
      <c r="Q360" s="184"/>
      <c r="R360" s="184"/>
      <c r="S360" s="190"/>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row>
    <row r="361" spans="1:41">
      <c r="A361" s="191"/>
      <c r="B361" s="197" t="s">
        <v>463</v>
      </c>
      <c r="C361" s="212"/>
      <c r="D361" s="211"/>
      <c r="E361" s="211"/>
      <c r="F361" s="210"/>
      <c r="G361" s="196"/>
      <c r="H361" s="196"/>
      <c r="I361" s="184"/>
      <c r="J361" s="184"/>
      <c r="K361" s="184"/>
      <c r="L361" s="184"/>
      <c r="M361" s="184"/>
      <c r="N361" s="184"/>
      <c r="O361" s="184"/>
      <c r="P361" s="184"/>
      <c r="Q361" s="184"/>
      <c r="R361" s="184"/>
      <c r="S361" s="190"/>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row>
    <row r="362" spans="1:41">
      <c r="A362" s="191"/>
      <c r="B362" s="195"/>
      <c r="C362" s="194"/>
      <c r="D362" s="193"/>
      <c r="E362" s="193"/>
      <c r="F362" s="193" t="s">
        <v>8</v>
      </c>
      <c r="G362" s="192">
        <f>SUM(G312:G361)</f>
        <v>0</v>
      </c>
      <c r="H362" s="192">
        <f>SUM(H312:H361)</f>
        <v>0</v>
      </c>
      <c r="I362" s="184"/>
      <c r="J362" s="184"/>
      <c r="K362" s="184"/>
      <c r="L362" s="184"/>
      <c r="M362" s="184"/>
      <c r="N362" s="184"/>
      <c r="O362" s="184"/>
      <c r="P362" s="184"/>
      <c r="Q362" s="184"/>
      <c r="R362" s="184"/>
      <c r="S362" s="190"/>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row>
    <row r="363" spans="1:41">
      <c r="A363" s="191"/>
      <c r="B363" s="203"/>
      <c r="C363" s="203"/>
      <c r="D363" s="203"/>
      <c r="E363" s="203"/>
      <c r="F363" s="203"/>
      <c r="G363" s="203"/>
      <c r="H363" s="203"/>
      <c r="I363" s="184"/>
      <c r="J363" s="184"/>
      <c r="K363" s="184"/>
      <c r="L363" s="184"/>
      <c r="M363" s="184"/>
      <c r="N363" s="184"/>
      <c r="O363" s="184"/>
      <c r="P363" s="184"/>
      <c r="Q363" s="184"/>
      <c r="R363" s="184"/>
      <c r="S363" s="190"/>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row>
    <row r="364" spans="1:41">
      <c r="A364" s="191"/>
      <c r="B364" s="203"/>
      <c r="C364" s="203"/>
      <c r="D364" s="204" t="s">
        <v>513</v>
      </c>
      <c r="E364" s="203"/>
      <c r="F364" s="203"/>
      <c r="G364" s="203"/>
      <c r="H364" s="203"/>
      <c r="I364" s="184"/>
      <c r="J364" s="184"/>
      <c r="K364" s="184"/>
      <c r="L364" s="184"/>
      <c r="M364" s="184"/>
      <c r="N364" s="184"/>
      <c r="O364" s="184"/>
      <c r="P364" s="184"/>
      <c r="Q364" s="184"/>
      <c r="R364" s="184"/>
      <c r="S364" s="190"/>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row>
    <row r="365" spans="1:41">
      <c r="A365" s="191"/>
      <c r="B365" s="202" t="s">
        <v>303</v>
      </c>
      <c r="C365" s="3669" t="s">
        <v>302</v>
      </c>
      <c r="D365" s="3670"/>
      <c r="E365" s="3670"/>
      <c r="F365" s="3671"/>
      <c r="G365" s="201" t="s">
        <v>20</v>
      </c>
      <c r="H365" s="201" t="s">
        <v>20</v>
      </c>
      <c r="I365" s="184"/>
      <c r="J365" s="184"/>
      <c r="K365" s="184"/>
      <c r="L365" s="184"/>
      <c r="M365" s="184"/>
      <c r="N365" s="184"/>
      <c r="O365" s="184"/>
      <c r="P365" s="184"/>
      <c r="Q365" s="184"/>
      <c r="R365" s="184"/>
      <c r="S365" s="190"/>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row>
    <row r="366" spans="1:41">
      <c r="A366" s="191"/>
      <c r="B366" s="197" t="s">
        <v>512</v>
      </c>
      <c r="C366" s="3672"/>
      <c r="D366" s="3673"/>
      <c r="E366" s="3673"/>
      <c r="F366" s="3674"/>
      <c r="G366" s="196"/>
      <c r="H366" s="196"/>
      <c r="I366" s="184"/>
      <c r="J366" s="184"/>
      <c r="K366" s="184"/>
      <c r="L366" s="184"/>
      <c r="M366" s="184"/>
      <c r="N366" s="184"/>
      <c r="O366" s="184"/>
      <c r="P366" s="184"/>
      <c r="Q366" s="184"/>
      <c r="R366" s="184"/>
      <c r="S366" s="190"/>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row>
    <row r="367" spans="1:41">
      <c r="A367" s="191"/>
      <c r="B367" s="197" t="s">
        <v>511</v>
      </c>
      <c r="C367" s="3672"/>
      <c r="D367" s="3673"/>
      <c r="E367" s="3673"/>
      <c r="F367" s="3674"/>
      <c r="G367" s="196"/>
      <c r="H367" s="196"/>
      <c r="I367" s="184"/>
      <c r="J367" s="184"/>
      <c r="K367" s="184"/>
      <c r="L367" s="184"/>
      <c r="M367" s="184"/>
      <c r="N367" s="184"/>
      <c r="O367" s="184"/>
      <c r="P367" s="184"/>
      <c r="Q367" s="184"/>
      <c r="R367" s="184"/>
      <c r="S367" s="190"/>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row>
    <row r="368" spans="1:41">
      <c r="A368" s="191"/>
      <c r="B368" s="197" t="s">
        <v>510</v>
      </c>
      <c r="C368" s="3672"/>
      <c r="D368" s="3673"/>
      <c r="E368" s="3673"/>
      <c r="F368" s="3674"/>
      <c r="G368" s="196"/>
      <c r="H368" s="196"/>
      <c r="I368" s="184"/>
      <c r="J368" s="184"/>
      <c r="K368" s="184"/>
      <c r="L368" s="184"/>
      <c r="M368" s="184"/>
      <c r="N368" s="184"/>
      <c r="O368" s="184"/>
      <c r="P368" s="184"/>
      <c r="Q368" s="184"/>
      <c r="R368" s="184"/>
      <c r="S368" s="190"/>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row>
    <row r="369" spans="1:41">
      <c r="A369" s="191"/>
      <c r="B369" s="197" t="s">
        <v>509</v>
      </c>
      <c r="C369" s="3666"/>
      <c r="D369" s="3667"/>
      <c r="E369" s="3667"/>
      <c r="F369" s="3668"/>
      <c r="G369" s="196"/>
      <c r="H369" s="196"/>
      <c r="I369" s="184"/>
      <c r="J369" s="184"/>
      <c r="K369" s="184"/>
      <c r="L369" s="184"/>
      <c r="M369" s="184"/>
      <c r="N369" s="184"/>
      <c r="O369" s="184"/>
      <c r="P369" s="184"/>
      <c r="Q369" s="184"/>
      <c r="R369" s="184"/>
      <c r="S369" s="190"/>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row>
    <row r="370" spans="1:41">
      <c r="A370" s="191"/>
      <c r="B370" s="197" t="s">
        <v>508</v>
      </c>
      <c r="C370" s="3666"/>
      <c r="D370" s="3667"/>
      <c r="E370" s="3667"/>
      <c r="F370" s="3668"/>
      <c r="G370" s="196"/>
      <c r="H370" s="196"/>
      <c r="I370" s="184"/>
      <c r="J370" s="184"/>
      <c r="K370" s="184"/>
      <c r="L370" s="184"/>
      <c r="M370" s="184"/>
      <c r="N370" s="184"/>
      <c r="O370" s="184"/>
      <c r="P370" s="184"/>
      <c r="Q370" s="184"/>
      <c r="R370" s="184"/>
      <c r="S370" s="190"/>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row>
    <row r="371" spans="1:41">
      <c r="A371" s="191"/>
      <c r="B371" s="197" t="s">
        <v>507</v>
      </c>
      <c r="C371" s="3666"/>
      <c r="D371" s="3667"/>
      <c r="E371" s="3667"/>
      <c r="F371" s="3668"/>
      <c r="G371" s="196"/>
      <c r="H371" s="196"/>
      <c r="I371" s="184"/>
      <c r="J371" s="184"/>
      <c r="K371" s="184"/>
      <c r="L371" s="184"/>
      <c r="M371" s="184"/>
      <c r="N371" s="184"/>
      <c r="O371" s="184"/>
      <c r="P371" s="184"/>
      <c r="Q371" s="184"/>
      <c r="R371" s="184"/>
      <c r="S371" s="190"/>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row>
    <row r="372" spans="1:41">
      <c r="A372" s="191"/>
      <c r="B372" s="197" t="s">
        <v>506</v>
      </c>
      <c r="C372" s="3666"/>
      <c r="D372" s="3667"/>
      <c r="E372" s="3667"/>
      <c r="F372" s="3668"/>
      <c r="G372" s="196"/>
      <c r="H372" s="196"/>
      <c r="I372" s="184"/>
      <c r="J372" s="184"/>
      <c r="K372" s="184"/>
      <c r="L372" s="184"/>
      <c r="M372" s="184"/>
      <c r="N372" s="184"/>
      <c r="O372" s="184"/>
      <c r="P372" s="184"/>
      <c r="Q372" s="184"/>
      <c r="R372" s="184"/>
      <c r="S372" s="190"/>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row>
    <row r="373" spans="1:41">
      <c r="A373" s="191"/>
      <c r="B373" s="197" t="s">
        <v>505</v>
      </c>
      <c r="C373" s="3666"/>
      <c r="D373" s="3667"/>
      <c r="E373" s="3667"/>
      <c r="F373" s="3668"/>
      <c r="G373" s="196"/>
      <c r="H373" s="196"/>
      <c r="I373" s="184"/>
      <c r="J373" s="184"/>
      <c r="K373" s="184"/>
      <c r="L373" s="184"/>
      <c r="M373" s="184"/>
      <c r="N373" s="184"/>
      <c r="O373" s="184"/>
      <c r="P373" s="184"/>
      <c r="Q373" s="184"/>
      <c r="R373" s="184"/>
      <c r="S373" s="190"/>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row>
    <row r="374" spans="1:41">
      <c r="A374" s="191"/>
      <c r="B374" s="197" t="s">
        <v>504</v>
      </c>
      <c r="C374" s="3666"/>
      <c r="D374" s="3667"/>
      <c r="E374" s="3667"/>
      <c r="F374" s="3668"/>
      <c r="G374" s="196"/>
      <c r="H374" s="196"/>
      <c r="I374" s="184"/>
      <c r="J374" s="184"/>
      <c r="K374" s="184"/>
      <c r="L374" s="184"/>
      <c r="M374" s="184"/>
      <c r="N374" s="184"/>
      <c r="O374" s="184"/>
      <c r="P374" s="184"/>
      <c r="Q374" s="184"/>
      <c r="R374" s="184"/>
      <c r="S374" s="190"/>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row>
    <row r="375" spans="1:41">
      <c r="A375" s="191"/>
      <c r="B375" s="197" t="s">
        <v>503</v>
      </c>
      <c r="C375" s="3666"/>
      <c r="D375" s="3667"/>
      <c r="E375" s="3667"/>
      <c r="F375" s="3668"/>
      <c r="G375" s="196"/>
      <c r="H375" s="196"/>
      <c r="I375" s="184"/>
      <c r="J375" s="184"/>
      <c r="K375" s="184"/>
      <c r="L375" s="184"/>
      <c r="M375" s="184"/>
      <c r="N375" s="184"/>
      <c r="O375" s="184"/>
      <c r="P375" s="184"/>
      <c r="Q375" s="184"/>
      <c r="R375" s="184"/>
      <c r="S375" s="190"/>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row>
    <row r="376" spans="1:41">
      <c r="A376" s="191"/>
      <c r="B376" s="197" t="s">
        <v>502</v>
      </c>
      <c r="C376" s="3666"/>
      <c r="D376" s="3667"/>
      <c r="E376" s="3667"/>
      <c r="F376" s="3668"/>
      <c r="G376" s="196"/>
      <c r="H376" s="196"/>
      <c r="I376" s="184"/>
      <c r="J376" s="184"/>
      <c r="K376" s="184"/>
      <c r="L376" s="184"/>
      <c r="M376" s="184"/>
      <c r="N376" s="184"/>
      <c r="O376" s="184"/>
      <c r="P376" s="184"/>
      <c r="Q376" s="184"/>
      <c r="R376" s="184"/>
      <c r="S376" s="190"/>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row>
    <row r="377" spans="1:41">
      <c r="A377" s="191"/>
      <c r="B377" s="197" t="s">
        <v>501</v>
      </c>
      <c r="C377" s="3666"/>
      <c r="D377" s="3667"/>
      <c r="E377" s="3667"/>
      <c r="F377" s="3668"/>
      <c r="G377" s="196"/>
      <c r="H377" s="196"/>
      <c r="I377" s="184"/>
      <c r="J377" s="184"/>
      <c r="K377" s="184"/>
      <c r="L377" s="184"/>
      <c r="M377" s="184"/>
      <c r="N377" s="184"/>
      <c r="O377" s="184"/>
      <c r="P377" s="184"/>
      <c r="Q377" s="184"/>
      <c r="R377" s="184"/>
      <c r="S377" s="190"/>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row>
    <row r="378" spans="1:41">
      <c r="A378" s="191"/>
      <c r="B378" s="197" t="s">
        <v>500</v>
      </c>
      <c r="C378" s="3666"/>
      <c r="D378" s="3667"/>
      <c r="E378" s="3667"/>
      <c r="F378" s="3668"/>
      <c r="G378" s="196"/>
      <c r="H378" s="196"/>
      <c r="I378" s="184"/>
      <c r="J378" s="184"/>
      <c r="K378" s="184"/>
      <c r="L378" s="184"/>
      <c r="M378" s="184"/>
      <c r="N378" s="184"/>
      <c r="O378" s="184"/>
      <c r="P378" s="184"/>
      <c r="Q378" s="184"/>
      <c r="R378" s="184"/>
      <c r="S378" s="190"/>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row>
    <row r="379" spans="1:41">
      <c r="A379" s="191"/>
      <c r="B379" s="197" t="s">
        <v>499</v>
      </c>
      <c r="C379" s="3666"/>
      <c r="D379" s="3667"/>
      <c r="E379" s="3667"/>
      <c r="F379" s="3668"/>
      <c r="G379" s="196"/>
      <c r="H379" s="196"/>
      <c r="I379" s="184"/>
      <c r="J379" s="184"/>
      <c r="K379" s="184"/>
      <c r="L379" s="184"/>
      <c r="M379" s="184"/>
      <c r="N379" s="184"/>
      <c r="O379" s="184"/>
      <c r="P379" s="184"/>
      <c r="Q379" s="184"/>
      <c r="R379" s="184"/>
      <c r="S379" s="190"/>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row>
    <row r="380" spans="1:41">
      <c r="A380" s="191"/>
      <c r="B380" s="197" t="s">
        <v>498</v>
      </c>
      <c r="C380" s="3666"/>
      <c r="D380" s="3667"/>
      <c r="E380" s="3667"/>
      <c r="F380" s="3668"/>
      <c r="G380" s="196"/>
      <c r="H380" s="196"/>
      <c r="I380" s="184"/>
      <c r="J380" s="184"/>
      <c r="K380" s="184"/>
      <c r="L380" s="184"/>
      <c r="M380" s="184"/>
      <c r="N380" s="184"/>
      <c r="O380" s="184"/>
      <c r="P380" s="184"/>
      <c r="Q380" s="184"/>
      <c r="R380" s="184"/>
      <c r="S380" s="190"/>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row>
    <row r="381" spans="1:41">
      <c r="A381" s="191"/>
      <c r="B381" s="197" t="s">
        <v>497</v>
      </c>
      <c r="C381" s="3666"/>
      <c r="D381" s="3667"/>
      <c r="E381" s="3667"/>
      <c r="F381" s="3668"/>
      <c r="G381" s="196"/>
      <c r="H381" s="196"/>
      <c r="I381" s="184"/>
      <c r="J381" s="184"/>
      <c r="K381" s="184"/>
      <c r="L381" s="184"/>
      <c r="M381" s="184"/>
      <c r="N381" s="184"/>
      <c r="O381" s="184"/>
      <c r="P381" s="184"/>
      <c r="Q381" s="184"/>
      <c r="R381" s="184"/>
      <c r="S381" s="190"/>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row>
    <row r="382" spans="1:41">
      <c r="A382" s="191"/>
      <c r="B382" s="197" t="s">
        <v>496</v>
      </c>
      <c r="C382" s="3666"/>
      <c r="D382" s="3667"/>
      <c r="E382" s="3667"/>
      <c r="F382" s="3668"/>
      <c r="G382" s="196"/>
      <c r="H382" s="196"/>
      <c r="I382" s="184"/>
      <c r="J382" s="184"/>
      <c r="K382" s="184"/>
      <c r="L382" s="184"/>
      <c r="M382" s="184"/>
      <c r="N382" s="184"/>
      <c r="O382" s="184"/>
      <c r="P382" s="184"/>
      <c r="Q382" s="184"/>
      <c r="R382" s="184"/>
      <c r="S382" s="190"/>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row>
    <row r="383" spans="1:41">
      <c r="A383" s="191"/>
      <c r="B383" s="197" t="s">
        <v>495</v>
      </c>
      <c r="C383" s="3666"/>
      <c r="D383" s="3667"/>
      <c r="E383" s="3667"/>
      <c r="F383" s="3668"/>
      <c r="G383" s="196"/>
      <c r="H383" s="196"/>
      <c r="I383" s="184"/>
      <c r="J383" s="184"/>
      <c r="K383" s="184"/>
      <c r="L383" s="184"/>
      <c r="M383" s="184"/>
      <c r="N383" s="184"/>
      <c r="O383" s="184"/>
      <c r="P383" s="184"/>
      <c r="Q383" s="184"/>
      <c r="R383" s="184"/>
      <c r="S383" s="190"/>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row>
    <row r="384" spans="1:41">
      <c r="A384" s="191"/>
      <c r="B384" s="197" t="s">
        <v>494</v>
      </c>
      <c r="C384" s="3666"/>
      <c r="D384" s="3667"/>
      <c r="E384" s="3667"/>
      <c r="F384" s="3668"/>
      <c r="G384" s="196"/>
      <c r="H384" s="196"/>
      <c r="I384" s="184"/>
      <c r="J384" s="184"/>
      <c r="K384" s="184"/>
      <c r="L384" s="184"/>
      <c r="M384" s="184"/>
      <c r="N384" s="184"/>
      <c r="O384" s="184"/>
      <c r="P384" s="184"/>
      <c r="Q384" s="184"/>
      <c r="R384" s="184"/>
      <c r="S384" s="190"/>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row>
    <row r="385" spans="1:41">
      <c r="A385" s="191"/>
      <c r="B385" s="197" t="s">
        <v>493</v>
      </c>
      <c r="C385" s="212"/>
      <c r="D385" s="211"/>
      <c r="E385" s="211"/>
      <c r="F385" s="210"/>
      <c r="G385" s="196"/>
      <c r="H385" s="196"/>
      <c r="I385" s="184"/>
      <c r="J385" s="184"/>
      <c r="K385" s="184"/>
      <c r="L385" s="184"/>
      <c r="M385" s="184"/>
      <c r="N385" s="184"/>
      <c r="O385" s="184"/>
      <c r="P385" s="184"/>
      <c r="Q385" s="184"/>
      <c r="R385" s="184"/>
      <c r="S385" s="190"/>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row>
    <row r="386" spans="1:41">
      <c r="A386" s="191"/>
      <c r="B386" s="197" t="s">
        <v>492</v>
      </c>
      <c r="C386" s="212"/>
      <c r="D386" s="211"/>
      <c r="E386" s="211"/>
      <c r="F386" s="210"/>
      <c r="G386" s="196"/>
      <c r="H386" s="196"/>
      <c r="I386" s="184"/>
      <c r="J386" s="184"/>
      <c r="K386" s="184"/>
      <c r="L386" s="184"/>
      <c r="M386" s="184"/>
      <c r="N386" s="184"/>
      <c r="O386" s="184"/>
      <c r="P386" s="184"/>
      <c r="Q386" s="184"/>
      <c r="R386" s="184"/>
      <c r="S386" s="190"/>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row>
    <row r="387" spans="1:41">
      <c r="A387" s="191"/>
      <c r="B387" s="197" t="s">
        <v>491</v>
      </c>
      <c r="C387" s="212"/>
      <c r="D387" s="211"/>
      <c r="E387" s="211"/>
      <c r="F387" s="210"/>
      <c r="G387" s="196"/>
      <c r="H387" s="196"/>
      <c r="I387" s="184"/>
      <c r="J387" s="184"/>
      <c r="K387" s="184"/>
      <c r="L387" s="184"/>
      <c r="M387" s="184"/>
      <c r="N387" s="184"/>
      <c r="O387" s="184"/>
      <c r="P387" s="184"/>
      <c r="Q387" s="184"/>
      <c r="R387" s="184"/>
      <c r="S387" s="190"/>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row>
    <row r="388" spans="1:41">
      <c r="A388" s="191"/>
      <c r="B388" s="197" t="s">
        <v>490</v>
      </c>
      <c r="C388" s="212"/>
      <c r="D388" s="211"/>
      <c r="E388" s="211"/>
      <c r="F388" s="210"/>
      <c r="G388" s="196"/>
      <c r="H388" s="196"/>
      <c r="I388" s="184"/>
      <c r="J388" s="184"/>
      <c r="K388" s="184"/>
      <c r="L388" s="184"/>
      <c r="M388" s="184"/>
      <c r="N388" s="184"/>
      <c r="O388" s="184"/>
      <c r="P388" s="184"/>
      <c r="Q388" s="184"/>
      <c r="R388" s="184"/>
      <c r="S388" s="190"/>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row>
    <row r="389" spans="1:41">
      <c r="A389" s="191"/>
      <c r="B389" s="197" t="s">
        <v>489</v>
      </c>
      <c r="C389" s="212"/>
      <c r="D389" s="211"/>
      <c r="E389" s="211"/>
      <c r="F389" s="210"/>
      <c r="G389" s="196"/>
      <c r="H389" s="196"/>
      <c r="I389" s="184"/>
      <c r="J389" s="184"/>
      <c r="K389" s="184"/>
      <c r="L389" s="184"/>
      <c r="M389" s="184"/>
      <c r="N389" s="184"/>
      <c r="O389" s="184"/>
      <c r="P389" s="184"/>
      <c r="Q389" s="184"/>
      <c r="R389" s="184"/>
      <c r="S389" s="190"/>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row>
    <row r="390" spans="1:41">
      <c r="A390" s="191"/>
      <c r="B390" s="197" t="s">
        <v>488</v>
      </c>
      <c r="C390" s="212"/>
      <c r="D390" s="211"/>
      <c r="E390" s="211"/>
      <c r="F390" s="210"/>
      <c r="G390" s="196"/>
      <c r="H390" s="196"/>
      <c r="I390" s="184"/>
      <c r="J390" s="184"/>
      <c r="K390" s="184"/>
      <c r="L390" s="184"/>
      <c r="M390" s="184"/>
      <c r="N390" s="184"/>
      <c r="O390" s="184"/>
      <c r="P390" s="184"/>
      <c r="Q390" s="184"/>
      <c r="R390" s="184"/>
      <c r="S390" s="190"/>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row>
    <row r="391" spans="1:41">
      <c r="A391" s="191"/>
      <c r="B391" s="197" t="s">
        <v>487</v>
      </c>
      <c r="C391" s="212"/>
      <c r="D391" s="211"/>
      <c r="E391" s="211"/>
      <c r="F391" s="210"/>
      <c r="G391" s="196"/>
      <c r="H391" s="196"/>
      <c r="I391" s="184"/>
      <c r="J391" s="184"/>
      <c r="K391" s="184"/>
      <c r="L391" s="184"/>
      <c r="M391" s="184"/>
      <c r="N391" s="184"/>
      <c r="O391" s="184"/>
      <c r="P391" s="184"/>
      <c r="Q391" s="184"/>
      <c r="R391" s="184"/>
      <c r="S391" s="190"/>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row>
    <row r="392" spans="1:41">
      <c r="A392" s="191"/>
      <c r="B392" s="197" t="s">
        <v>486</v>
      </c>
      <c r="C392" s="212"/>
      <c r="D392" s="211"/>
      <c r="E392" s="211"/>
      <c r="F392" s="210"/>
      <c r="G392" s="196"/>
      <c r="H392" s="196"/>
      <c r="I392" s="184"/>
      <c r="J392" s="184"/>
      <c r="K392" s="184"/>
      <c r="L392" s="184"/>
      <c r="M392" s="184"/>
      <c r="N392" s="184"/>
      <c r="O392" s="184"/>
      <c r="P392" s="184"/>
      <c r="Q392" s="184"/>
      <c r="R392" s="184"/>
      <c r="S392" s="190"/>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row>
    <row r="393" spans="1:41">
      <c r="A393" s="191"/>
      <c r="B393" s="197" t="s">
        <v>485</v>
      </c>
      <c r="C393" s="212"/>
      <c r="D393" s="211"/>
      <c r="E393" s="211"/>
      <c r="F393" s="210"/>
      <c r="G393" s="196"/>
      <c r="H393" s="196"/>
      <c r="I393" s="184"/>
      <c r="J393" s="184"/>
      <c r="K393" s="184"/>
      <c r="L393" s="184"/>
      <c r="M393" s="184"/>
      <c r="N393" s="184"/>
      <c r="O393" s="184"/>
      <c r="P393" s="184"/>
      <c r="Q393" s="184"/>
      <c r="R393" s="184"/>
      <c r="S393" s="190"/>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row>
    <row r="394" spans="1:41">
      <c r="A394" s="191"/>
      <c r="B394" s="197" t="s">
        <v>484</v>
      </c>
      <c r="C394" s="212"/>
      <c r="D394" s="211"/>
      <c r="E394" s="211"/>
      <c r="F394" s="210"/>
      <c r="G394" s="196"/>
      <c r="H394" s="196"/>
      <c r="I394" s="184"/>
      <c r="J394" s="184"/>
      <c r="K394" s="184"/>
      <c r="L394" s="184"/>
      <c r="M394" s="184"/>
      <c r="N394" s="184"/>
      <c r="O394" s="184"/>
      <c r="P394" s="184"/>
      <c r="Q394" s="184"/>
      <c r="R394" s="184"/>
      <c r="S394" s="190"/>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row>
    <row r="395" spans="1:41">
      <c r="A395" s="191"/>
      <c r="B395" s="197" t="s">
        <v>483</v>
      </c>
      <c r="C395" s="212"/>
      <c r="D395" s="211"/>
      <c r="E395" s="211"/>
      <c r="F395" s="210"/>
      <c r="G395" s="196"/>
      <c r="H395" s="196"/>
      <c r="I395" s="184"/>
      <c r="J395" s="184"/>
      <c r="K395" s="184"/>
      <c r="L395" s="184"/>
      <c r="M395" s="184"/>
      <c r="N395" s="184"/>
      <c r="O395" s="184"/>
      <c r="P395" s="184"/>
      <c r="Q395" s="184"/>
      <c r="R395" s="184"/>
      <c r="S395" s="190"/>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row>
    <row r="396" spans="1:41">
      <c r="A396" s="191"/>
      <c r="B396" s="197" t="s">
        <v>482</v>
      </c>
      <c r="C396" s="212"/>
      <c r="D396" s="211"/>
      <c r="E396" s="211"/>
      <c r="F396" s="210"/>
      <c r="G396" s="196"/>
      <c r="H396" s="196"/>
      <c r="I396" s="184"/>
      <c r="J396" s="184"/>
      <c r="K396" s="184"/>
      <c r="L396" s="184"/>
      <c r="M396" s="184"/>
      <c r="N396" s="184"/>
      <c r="O396" s="184"/>
      <c r="P396" s="184"/>
      <c r="Q396" s="184"/>
      <c r="R396" s="184"/>
      <c r="S396" s="190"/>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row>
    <row r="397" spans="1:41">
      <c r="A397" s="191"/>
      <c r="B397" s="197" t="s">
        <v>481</v>
      </c>
      <c r="C397" s="212"/>
      <c r="D397" s="211"/>
      <c r="E397" s="211"/>
      <c r="F397" s="210"/>
      <c r="G397" s="196"/>
      <c r="H397" s="196"/>
      <c r="I397" s="184"/>
      <c r="J397" s="184"/>
      <c r="K397" s="184"/>
      <c r="L397" s="184"/>
      <c r="M397" s="184"/>
      <c r="N397" s="184"/>
      <c r="O397" s="184"/>
      <c r="P397" s="184"/>
      <c r="Q397" s="184"/>
      <c r="R397" s="184"/>
      <c r="S397" s="190"/>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row>
    <row r="398" spans="1:41">
      <c r="A398" s="191"/>
      <c r="B398" s="197" t="s">
        <v>480</v>
      </c>
      <c r="C398" s="212"/>
      <c r="D398" s="211"/>
      <c r="E398" s="211"/>
      <c r="F398" s="210"/>
      <c r="G398" s="196"/>
      <c r="H398" s="196"/>
      <c r="I398" s="184"/>
      <c r="J398" s="184"/>
      <c r="K398" s="184"/>
      <c r="L398" s="184"/>
      <c r="M398" s="184"/>
      <c r="N398" s="184"/>
      <c r="O398" s="184"/>
      <c r="P398" s="184"/>
      <c r="Q398" s="184"/>
      <c r="R398" s="184"/>
      <c r="S398" s="190"/>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row>
    <row r="399" spans="1:41">
      <c r="A399" s="191"/>
      <c r="B399" s="197" t="s">
        <v>479</v>
      </c>
      <c r="C399" s="212"/>
      <c r="D399" s="211"/>
      <c r="E399" s="211"/>
      <c r="F399" s="210"/>
      <c r="G399" s="196"/>
      <c r="H399" s="196"/>
      <c r="I399" s="184"/>
      <c r="J399" s="184"/>
      <c r="K399" s="184"/>
      <c r="L399" s="184"/>
      <c r="M399" s="184"/>
      <c r="N399" s="184"/>
      <c r="O399" s="184"/>
      <c r="P399" s="184"/>
      <c r="Q399" s="184"/>
      <c r="R399" s="184"/>
      <c r="S399" s="190"/>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row>
    <row r="400" spans="1:41">
      <c r="A400" s="191"/>
      <c r="B400" s="197" t="s">
        <v>478</v>
      </c>
      <c r="C400" s="212"/>
      <c r="D400" s="211"/>
      <c r="E400" s="211"/>
      <c r="F400" s="210"/>
      <c r="G400" s="196"/>
      <c r="H400" s="196"/>
      <c r="I400" s="184"/>
      <c r="J400" s="184"/>
      <c r="K400" s="184"/>
      <c r="L400" s="184"/>
      <c r="M400" s="184"/>
      <c r="N400" s="184"/>
      <c r="O400" s="184"/>
      <c r="P400" s="184"/>
      <c r="Q400" s="184"/>
      <c r="R400" s="184"/>
      <c r="S400" s="190"/>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row>
    <row r="401" spans="1:41">
      <c r="A401" s="191"/>
      <c r="B401" s="197" t="s">
        <v>477</v>
      </c>
      <c r="C401" s="212"/>
      <c r="D401" s="211"/>
      <c r="E401" s="211"/>
      <c r="F401" s="210"/>
      <c r="G401" s="196"/>
      <c r="H401" s="196"/>
      <c r="I401" s="184"/>
      <c r="J401" s="184"/>
      <c r="K401" s="184"/>
      <c r="L401" s="184"/>
      <c r="M401" s="184"/>
      <c r="N401" s="184"/>
      <c r="O401" s="184"/>
      <c r="P401" s="184"/>
      <c r="Q401" s="184"/>
      <c r="R401" s="184"/>
      <c r="S401" s="190"/>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row>
    <row r="402" spans="1:41">
      <c r="A402" s="191"/>
      <c r="B402" s="197" t="s">
        <v>476</v>
      </c>
      <c r="C402" s="212"/>
      <c r="D402" s="211"/>
      <c r="E402" s="211"/>
      <c r="F402" s="210"/>
      <c r="G402" s="196"/>
      <c r="H402" s="196"/>
      <c r="I402" s="184"/>
      <c r="J402" s="184"/>
      <c r="K402" s="184"/>
      <c r="L402" s="184"/>
      <c r="M402" s="184"/>
      <c r="N402" s="184"/>
      <c r="O402" s="184"/>
      <c r="P402" s="184"/>
      <c r="Q402" s="184"/>
      <c r="R402" s="184"/>
      <c r="S402" s="190"/>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row>
    <row r="403" spans="1:41">
      <c r="A403" s="191"/>
      <c r="B403" s="197" t="s">
        <v>475</v>
      </c>
      <c r="C403" s="212"/>
      <c r="D403" s="211"/>
      <c r="E403" s="211"/>
      <c r="F403" s="210"/>
      <c r="G403" s="196"/>
      <c r="H403" s="196"/>
      <c r="I403" s="184"/>
      <c r="J403" s="184"/>
      <c r="K403" s="184"/>
      <c r="L403" s="184"/>
      <c r="M403" s="184"/>
      <c r="N403" s="184"/>
      <c r="O403" s="184"/>
      <c r="P403" s="184"/>
      <c r="Q403" s="184"/>
      <c r="R403" s="184"/>
      <c r="S403" s="190"/>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row>
    <row r="404" spans="1:41">
      <c r="A404" s="191"/>
      <c r="B404" s="197" t="s">
        <v>474</v>
      </c>
      <c r="C404" s="212"/>
      <c r="D404" s="211"/>
      <c r="E404" s="211"/>
      <c r="F404" s="210"/>
      <c r="G404" s="196"/>
      <c r="H404" s="196"/>
      <c r="I404" s="184"/>
      <c r="J404" s="184"/>
      <c r="K404" s="184"/>
      <c r="L404" s="184"/>
      <c r="M404" s="184"/>
      <c r="N404" s="184"/>
      <c r="O404" s="184"/>
      <c r="P404" s="184"/>
      <c r="Q404" s="184"/>
      <c r="R404" s="184"/>
      <c r="S404" s="190"/>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row>
    <row r="405" spans="1:41">
      <c r="A405" s="191"/>
      <c r="B405" s="197" t="s">
        <v>473</v>
      </c>
      <c r="C405" s="212"/>
      <c r="D405" s="211"/>
      <c r="E405" s="211"/>
      <c r="F405" s="210"/>
      <c r="G405" s="196"/>
      <c r="H405" s="196"/>
      <c r="I405" s="184"/>
      <c r="J405" s="184"/>
      <c r="K405" s="184"/>
      <c r="L405" s="184"/>
      <c r="M405" s="184"/>
      <c r="N405" s="184"/>
      <c r="O405" s="184"/>
      <c r="P405" s="184"/>
      <c r="Q405" s="184"/>
      <c r="R405" s="184"/>
      <c r="S405" s="190"/>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row>
    <row r="406" spans="1:41">
      <c r="A406" s="191"/>
      <c r="B406" s="197" t="s">
        <v>472</v>
      </c>
      <c r="C406" s="212"/>
      <c r="D406" s="211"/>
      <c r="E406" s="211"/>
      <c r="F406" s="210"/>
      <c r="G406" s="196"/>
      <c r="H406" s="196"/>
      <c r="I406" s="184"/>
      <c r="J406" s="184"/>
      <c r="K406" s="184"/>
      <c r="L406" s="184"/>
      <c r="M406" s="184"/>
      <c r="N406" s="184"/>
      <c r="O406" s="184"/>
      <c r="P406" s="184"/>
      <c r="Q406" s="184"/>
      <c r="R406" s="184"/>
      <c r="S406" s="190"/>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row>
    <row r="407" spans="1:41">
      <c r="A407" s="191"/>
      <c r="B407" s="197" t="s">
        <v>471</v>
      </c>
      <c r="C407" s="212"/>
      <c r="D407" s="211"/>
      <c r="E407" s="211"/>
      <c r="F407" s="210"/>
      <c r="G407" s="196"/>
      <c r="H407" s="196"/>
      <c r="I407" s="184"/>
      <c r="J407" s="184"/>
      <c r="K407" s="184"/>
      <c r="L407" s="184"/>
      <c r="M407" s="184"/>
      <c r="N407" s="184"/>
      <c r="O407" s="184"/>
      <c r="P407" s="184"/>
      <c r="Q407" s="184"/>
      <c r="R407" s="184"/>
      <c r="S407" s="190"/>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row>
    <row r="408" spans="1:41">
      <c r="A408" s="191"/>
      <c r="B408" s="197" t="s">
        <v>470</v>
      </c>
      <c r="C408" s="212"/>
      <c r="D408" s="211"/>
      <c r="E408" s="211"/>
      <c r="F408" s="210"/>
      <c r="G408" s="196"/>
      <c r="H408" s="196"/>
      <c r="I408" s="184"/>
      <c r="J408" s="184"/>
      <c r="K408" s="184"/>
      <c r="L408" s="184"/>
      <c r="M408" s="184"/>
      <c r="N408" s="184"/>
      <c r="O408" s="184"/>
      <c r="P408" s="184"/>
      <c r="Q408" s="184"/>
      <c r="R408" s="184"/>
      <c r="S408" s="190"/>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row>
    <row r="409" spans="1:41">
      <c r="A409" s="191"/>
      <c r="B409" s="197" t="s">
        <v>469</v>
      </c>
      <c r="C409" s="212"/>
      <c r="D409" s="211"/>
      <c r="E409" s="211"/>
      <c r="F409" s="210"/>
      <c r="G409" s="196"/>
      <c r="H409" s="196"/>
      <c r="I409" s="184"/>
      <c r="J409" s="184"/>
      <c r="K409" s="184"/>
      <c r="L409" s="184"/>
      <c r="M409" s="184"/>
      <c r="N409" s="184"/>
      <c r="O409" s="184"/>
      <c r="P409" s="184"/>
      <c r="Q409" s="184"/>
      <c r="R409" s="184"/>
      <c r="S409" s="190"/>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row>
    <row r="410" spans="1:41">
      <c r="A410" s="191"/>
      <c r="B410" s="197" t="s">
        <v>468</v>
      </c>
      <c r="C410" s="212"/>
      <c r="D410" s="211"/>
      <c r="E410" s="211"/>
      <c r="F410" s="210"/>
      <c r="G410" s="196"/>
      <c r="H410" s="196"/>
      <c r="I410" s="184"/>
      <c r="J410" s="184"/>
      <c r="K410" s="184"/>
      <c r="L410" s="184"/>
      <c r="M410" s="184"/>
      <c r="N410" s="184"/>
      <c r="O410" s="184"/>
      <c r="P410" s="184"/>
      <c r="Q410" s="184"/>
      <c r="R410" s="184"/>
      <c r="S410" s="190"/>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row>
    <row r="411" spans="1:41">
      <c r="A411" s="191"/>
      <c r="B411" s="197" t="s">
        <v>467</v>
      </c>
      <c r="C411" s="212"/>
      <c r="D411" s="211"/>
      <c r="E411" s="211"/>
      <c r="F411" s="210"/>
      <c r="G411" s="196"/>
      <c r="H411" s="196"/>
      <c r="I411" s="184"/>
      <c r="J411" s="184"/>
      <c r="K411" s="184"/>
      <c r="L411" s="184"/>
      <c r="M411" s="184"/>
      <c r="N411" s="184"/>
      <c r="O411" s="184"/>
      <c r="P411" s="184"/>
      <c r="Q411" s="184"/>
      <c r="R411" s="184"/>
      <c r="S411" s="190"/>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row>
    <row r="412" spans="1:41">
      <c r="A412" s="191"/>
      <c r="B412" s="197" t="s">
        <v>466</v>
      </c>
      <c r="C412" s="212"/>
      <c r="D412" s="211"/>
      <c r="E412" s="211"/>
      <c r="F412" s="210"/>
      <c r="G412" s="196"/>
      <c r="H412" s="196"/>
      <c r="I412" s="184"/>
      <c r="J412" s="184"/>
      <c r="K412" s="184"/>
      <c r="L412" s="184"/>
      <c r="M412" s="184"/>
      <c r="N412" s="184"/>
      <c r="O412" s="184"/>
      <c r="P412" s="184"/>
      <c r="Q412" s="184"/>
      <c r="R412" s="184"/>
      <c r="S412" s="190"/>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row>
    <row r="413" spans="1:41">
      <c r="A413" s="191"/>
      <c r="B413" s="197" t="s">
        <v>465</v>
      </c>
      <c r="C413" s="212"/>
      <c r="D413" s="211"/>
      <c r="E413" s="211"/>
      <c r="F413" s="210"/>
      <c r="G413" s="196"/>
      <c r="H413" s="196"/>
      <c r="I413" s="184"/>
      <c r="J413" s="184"/>
      <c r="K413" s="184"/>
      <c r="L413" s="184"/>
      <c r="M413" s="184"/>
      <c r="N413" s="184"/>
      <c r="O413" s="184"/>
      <c r="P413" s="184"/>
      <c r="Q413" s="184"/>
      <c r="R413" s="184"/>
      <c r="S413" s="190"/>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row>
    <row r="414" spans="1:41">
      <c r="A414" s="191"/>
      <c r="B414" s="197" t="s">
        <v>464</v>
      </c>
      <c r="C414" s="212"/>
      <c r="D414" s="211"/>
      <c r="E414" s="211"/>
      <c r="F414" s="210"/>
      <c r="G414" s="196"/>
      <c r="H414" s="196"/>
      <c r="I414" s="184"/>
      <c r="J414" s="184"/>
      <c r="K414" s="184"/>
      <c r="L414" s="184"/>
      <c r="M414" s="184"/>
      <c r="N414" s="184"/>
      <c r="O414" s="184"/>
      <c r="P414" s="184"/>
      <c r="Q414" s="184"/>
      <c r="R414" s="184"/>
      <c r="S414" s="190"/>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row>
    <row r="415" spans="1:41">
      <c r="A415" s="191"/>
      <c r="B415" s="197" t="s">
        <v>463</v>
      </c>
      <c r="C415" s="212"/>
      <c r="D415" s="211"/>
      <c r="E415" s="211"/>
      <c r="F415" s="210"/>
      <c r="G415" s="196"/>
      <c r="H415" s="196"/>
      <c r="I415" s="184"/>
      <c r="J415" s="184"/>
      <c r="K415" s="184"/>
      <c r="L415" s="184"/>
      <c r="M415" s="184"/>
      <c r="N415" s="184"/>
      <c r="O415" s="184"/>
      <c r="P415" s="184"/>
      <c r="Q415" s="184"/>
      <c r="R415" s="184"/>
      <c r="S415" s="190"/>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row>
    <row r="416" spans="1:41">
      <c r="A416" s="191"/>
      <c r="B416" s="203"/>
      <c r="C416" s="203"/>
      <c r="D416" s="203"/>
      <c r="E416" s="203"/>
      <c r="F416" s="203"/>
      <c r="G416" s="203"/>
      <c r="H416" s="203"/>
      <c r="I416" s="184"/>
      <c r="J416" s="184"/>
      <c r="K416" s="184"/>
      <c r="L416" s="184"/>
      <c r="M416" s="184"/>
      <c r="N416" s="184"/>
      <c r="O416" s="184"/>
      <c r="P416" s="184"/>
      <c r="Q416" s="184"/>
      <c r="R416" s="184"/>
      <c r="S416" s="190"/>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row>
    <row r="417" spans="1:41">
      <c r="A417" s="191"/>
      <c r="B417" s="204" t="s">
        <v>462</v>
      </c>
      <c r="C417" s="203"/>
      <c r="D417" s="204" t="s">
        <v>461</v>
      </c>
      <c r="E417" s="203"/>
      <c r="F417" s="203"/>
      <c r="G417" s="203"/>
      <c r="H417" s="203"/>
      <c r="I417" s="184"/>
      <c r="J417" s="184"/>
      <c r="K417" s="184"/>
      <c r="L417" s="184"/>
      <c r="M417" s="184"/>
      <c r="N417" s="184"/>
      <c r="O417" s="184"/>
      <c r="P417" s="184"/>
      <c r="Q417" s="184"/>
      <c r="R417" s="184"/>
      <c r="S417" s="190"/>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row>
    <row r="418" spans="1:41">
      <c r="A418" s="191"/>
      <c r="B418" s="207" t="s">
        <v>357</v>
      </c>
      <c r="C418" s="203"/>
      <c r="D418" s="203"/>
      <c r="E418" s="203"/>
      <c r="F418" s="203"/>
      <c r="G418" s="203"/>
      <c r="H418" s="203"/>
      <c r="I418" s="184"/>
      <c r="J418" s="184"/>
      <c r="K418" s="184"/>
      <c r="L418" s="184"/>
      <c r="M418" s="184"/>
      <c r="N418" s="184"/>
      <c r="O418" s="184"/>
      <c r="P418" s="184"/>
      <c r="Q418" s="184"/>
      <c r="R418" s="184"/>
      <c r="S418" s="190"/>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row>
    <row r="419" spans="1:41">
      <c r="A419" s="191"/>
      <c r="B419" s="203"/>
      <c r="C419" s="203"/>
      <c r="D419" s="203"/>
      <c r="E419" s="203"/>
      <c r="F419" s="203"/>
      <c r="G419" s="205"/>
      <c r="H419" s="205"/>
      <c r="I419" s="184"/>
      <c r="J419" s="184"/>
      <c r="K419" s="184"/>
      <c r="L419" s="184"/>
      <c r="M419" s="184"/>
      <c r="N419" s="184"/>
      <c r="O419" s="184"/>
      <c r="P419" s="184"/>
      <c r="Q419" s="184"/>
      <c r="R419" s="184"/>
      <c r="S419" s="190"/>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row>
    <row r="420" spans="1:41">
      <c r="A420" s="191"/>
      <c r="B420" s="202" t="s">
        <v>303</v>
      </c>
      <c r="C420" s="3652" t="s">
        <v>84</v>
      </c>
      <c r="D420" s="3653"/>
      <c r="E420" s="3653"/>
      <c r="F420" s="3654"/>
      <c r="G420" s="201" t="s">
        <v>20</v>
      </c>
      <c r="H420" s="201" t="s">
        <v>20</v>
      </c>
      <c r="I420" s="184"/>
      <c r="J420" s="184"/>
      <c r="K420" s="184"/>
      <c r="L420" s="184"/>
      <c r="M420" s="184"/>
      <c r="N420" s="184"/>
      <c r="O420" s="184"/>
      <c r="P420" s="184"/>
      <c r="Q420" s="184"/>
      <c r="R420" s="184"/>
      <c r="S420" s="190"/>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row>
    <row r="421" spans="1:41">
      <c r="A421" s="191"/>
      <c r="B421" s="197" t="s">
        <v>460</v>
      </c>
      <c r="C421" s="3666"/>
      <c r="D421" s="3667"/>
      <c r="E421" s="3667"/>
      <c r="F421" s="3668"/>
      <c r="G421" s="196"/>
      <c r="H421" s="196"/>
      <c r="I421" s="184"/>
      <c r="J421" s="184"/>
      <c r="K421" s="184"/>
      <c r="L421" s="184"/>
      <c r="M421" s="184"/>
      <c r="N421" s="184"/>
      <c r="O421" s="184"/>
      <c r="P421" s="184"/>
      <c r="Q421" s="184"/>
      <c r="R421" s="184"/>
      <c r="S421" s="190"/>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row>
    <row r="422" spans="1:41">
      <c r="A422" s="191"/>
      <c r="B422" s="197" t="s">
        <v>459</v>
      </c>
      <c r="C422" s="3666"/>
      <c r="D422" s="3667"/>
      <c r="E422" s="3667"/>
      <c r="F422" s="3668"/>
      <c r="G422" s="196"/>
      <c r="H422" s="196"/>
      <c r="I422" s="184"/>
      <c r="J422" s="184"/>
      <c r="K422" s="184"/>
      <c r="L422" s="184"/>
      <c r="M422" s="184"/>
      <c r="N422" s="184"/>
      <c r="O422" s="184"/>
      <c r="P422" s="184"/>
      <c r="Q422" s="184"/>
      <c r="R422" s="184"/>
      <c r="S422" s="190"/>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row>
    <row r="423" spans="1:41">
      <c r="A423" s="191"/>
      <c r="B423" s="197" t="s">
        <v>458</v>
      </c>
      <c r="C423" s="3666"/>
      <c r="D423" s="3667"/>
      <c r="E423" s="3667"/>
      <c r="F423" s="3668"/>
      <c r="G423" s="196"/>
      <c r="H423" s="196"/>
      <c r="I423" s="184"/>
      <c r="J423" s="184"/>
      <c r="K423" s="184"/>
      <c r="L423" s="184"/>
      <c r="M423" s="184"/>
      <c r="N423" s="184"/>
      <c r="O423" s="184"/>
      <c r="P423" s="184"/>
      <c r="Q423" s="184"/>
      <c r="R423" s="184"/>
      <c r="S423" s="190"/>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row>
    <row r="424" spans="1:41">
      <c r="A424" s="191"/>
      <c r="B424" s="197" t="s">
        <v>457</v>
      </c>
      <c r="C424" s="3666"/>
      <c r="D424" s="3667"/>
      <c r="E424" s="3667"/>
      <c r="F424" s="3668"/>
      <c r="G424" s="196"/>
      <c r="H424" s="196"/>
      <c r="I424" s="184"/>
      <c r="J424" s="184"/>
      <c r="K424" s="184"/>
      <c r="L424" s="184"/>
      <c r="M424" s="184"/>
      <c r="N424" s="184"/>
      <c r="O424" s="184"/>
      <c r="P424" s="184"/>
      <c r="Q424" s="184"/>
      <c r="R424" s="184"/>
      <c r="S424" s="190"/>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row>
    <row r="425" spans="1:41">
      <c r="A425" s="191"/>
      <c r="B425" s="197" t="s">
        <v>456</v>
      </c>
      <c r="C425" s="3666"/>
      <c r="D425" s="3667"/>
      <c r="E425" s="3667"/>
      <c r="F425" s="3668"/>
      <c r="G425" s="196"/>
      <c r="H425" s="196"/>
      <c r="I425" s="184"/>
      <c r="J425" s="184"/>
      <c r="K425" s="184"/>
      <c r="L425" s="184"/>
      <c r="M425" s="184"/>
      <c r="N425" s="184"/>
      <c r="O425" s="184"/>
      <c r="P425" s="184"/>
      <c r="Q425" s="184"/>
      <c r="R425" s="184"/>
      <c r="S425" s="190"/>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row>
    <row r="426" spans="1:41">
      <c r="A426" s="191"/>
      <c r="B426" s="197" t="s">
        <v>455</v>
      </c>
      <c r="C426" s="3666"/>
      <c r="D426" s="3667"/>
      <c r="E426" s="3667"/>
      <c r="F426" s="3668"/>
      <c r="G426" s="196"/>
      <c r="H426" s="196"/>
      <c r="I426" s="184"/>
      <c r="J426" s="184"/>
      <c r="K426" s="184"/>
      <c r="L426" s="184"/>
      <c r="M426" s="184"/>
      <c r="N426" s="184"/>
      <c r="O426" s="184"/>
      <c r="P426" s="184"/>
      <c r="Q426" s="184"/>
      <c r="R426" s="184"/>
      <c r="S426" s="190"/>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row>
    <row r="427" spans="1:41">
      <c r="A427" s="191"/>
      <c r="B427" s="197" t="s">
        <v>454</v>
      </c>
      <c r="C427" s="3666"/>
      <c r="D427" s="3667"/>
      <c r="E427" s="3667"/>
      <c r="F427" s="3668"/>
      <c r="G427" s="196"/>
      <c r="H427" s="196"/>
      <c r="I427" s="184"/>
      <c r="J427" s="184"/>
      <c r="K427" s="184"/>
      <c r="L427" s="184"/>
      <c r="M427" s="184"/>
      <c r="N427" s="184"/>
      <c r="O427" s="184"/>
      <c r="P427" s="184"/>
      <c r="Q427" s="184"/>
      <c r="R427" s="184"/>
      <c r="S427" s="190"/>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row>
    <row r="428" spans="1:41">
      <c r="A428" s="191"/>
      <c r="B428" s="197" t="s">
        <v>453</v>
      </c>
      <c r="C428" s="3666"/>
      <c r="D428" s="3667"/>
      <c r="E428" s="3667"/>
      <c r="F428" s="3668"/>
      <c r="G428" s="196"/>
      <c r="H428" s="196"/>
      <c r="I428" s="184"/>
      <c r="J428" s="184"/>
      <c r="K428" s="184"/>
      <c r="L428" s="184"/>
      <c r="M428" s="184"/>
      <c r="N428" s="184"/>
      <c r="O428" s="184"/>
      <c r="P428" s="184"/>
      <c r="Q428" s="184"/>
      <c r="R428" s="184"/>
      <c r="S428" s="190"/>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row>
    <row r="429" spans="1:41">
      <c r="A429" s="191"/>
      <c r="B429" s="197" t="s">
        <v>452</v>
      </c>
      <c r="C429" s="3666"/>
      <c r="D429" s="3667"/>
      <c r="E429" s="3667"/>
      <c r="F429" s="3668"/>
      <c r="G429" s="196"/>
      <c r="H429" s="196"/>
      <c r="I429" s="184"/>
      <c r="J429" s="184"/>
      <c r="K429" s="184"/>
      <c r="L429" s="184"/>
      <c r="M429" s="184"/>
      <c r="N429" s="184"/>
      <c r="O429" s="184"/>
      <c r="P429" s="184"/>
      <c r="Q429" s="184"/>
      <c r="R429" s="184"/>
      <c r="S429" s="190"/>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row>
    <row r="430" spans="1:41">
      <c r="A430" s="191"/>
      <c r="B430" s="197" t="s">
        <v>451</v>
      </c>
      <c r="C430" s="212"/>
      <c r="D430" s="211"/>
      <c r="E430" s="211"/>
      <c r="F430" s="210"/>
      <c r="G430" s="196"/>
      <c r="H430" s="196"/>
      <c r="I430" s="184"/>
      <c r="J430" s="184"/>
      <c r="K430" s="184"/>
      <c r="L430" s="184"/>
      <c r="M430" s="184"/>
      <c r="N430" s="184"/>
      <c r="O430" s="184"/>
      <c r="P430" s="184"/>
      <c r="Q430" s="184"/>
      <c r="R430" s="184"/>
      <c r="S430" s="190"/>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row>
    <row r="431" spans="1:41">
      <c r="A431" s="191"/>
      <c r="B431" s="197" t="s">
        <v>450</v>
      </c>
      <c r="C431" s="212"/>
      <c r="D431" s="211"/>
      <c r="E431" s="211"/>
      <c r="F431" s="210"/>
      <c r="G431" s="196"/>
      <c r="H431" s="196"/>
      <c r="I431" s="184"/>
      <c r="J431" s="184"/>
      <c r="K431" s="184"/>
      <c r="L431" s="184"/>
      <c r="M431" s="184"/>
      <c r="N431" s="184"/>
      <c r="O431" s="184"/>
      <c r="P431" s="184"/>
      <c r="Q431" s="184"/>
      <c r="R431" s="184"/>
      <c r="S431" s="190"/>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row>
    <row r="432" spans="1:41">
      <c r="A432" s="191"/>
      <c r="B432" s="197" t="s">
        <v>449</v>
      </c>
      <c r="C432" s="212"/>
      <c r="D432" s="211"/>
      <c r="E432" s="211"/>
      <c r="F432" s="210"/>
      <c r="G432" s="196"/>
      <c r="H432" s="196"/>
      <c r="I432" s="184"/>
      <c r="J432" s="184"/>
      <c r="K432" s="184"/>
      <c r="L432" s="184"/>
      <c r="M432" s="184"/>
      <c r="N432" s="184"/>
      <c r="O432" s="184"/>
      <c r="P432" s="184"/>
      <c r="Q432" s="184"/>
      <c r="R432" s="184"/>
      <c r="S432" s="190"/>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row>
    <row r="433" spans="1:41">
      <c r="A433" s="191"/>
      <c r="B433" s="197" t="s">
        <v>448</v>
      </c>
      <c r="C433" s="212"/>
      <c r="D433" s="211"/>
      <c r="E433" s="211"/>
      <c r="F433" s="210"/>
      <c r="G433" s="196"/>
      <c r="H433" s="196"/>
      <c r="I433" s="184"/>
      <c r="J433" s="184"/>
      <c r="K433" s="184"/>
      <c r="L433" s="184"/>
      <c r="M433" s="184"/>
      <c r="N433" s="184"/>
      <c r="O433" s="184"/>
      <c r="P433" s="184"/>
      <c r="Q433" s="184"/>
      <c r="R433" s="184"/>
      <c r="S433" s="190"/>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row>
    <row r="434" spans="1:41">
      <c r="A434" s="191"/>
      <c r="B434" s="197" t="s">
        <v>447</v>
      </c>
      <c r="C434" s="212"/>
      <c r="D434" s="211"/>
      <c r="E434" s="211"/>
      <c r="F434" s="210"/>
      <c r="G434" s="196"/>
      <c r="H434" s="196"/>
      <c r="I434" s="184"/>
      <c r="J434" s="184"/>
      <c r="K434" s="184"/>
      <c r="L434" s="184"/>
      <c r="M434" s="184"/>
      <c r="N434" s="184"/>
      <c r="O434" s="184"/>
      <c r="P434" s="184"/>
      <c r="Q434" s="184"/>
      <c r="R434" s="184"/>
      <c r="S434" s="190"/>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row>
    <row r="435" spans="1:41">
      <c r="A435" s="191"/>
      <c r="B435" s="197" t="s">
        <v>446</v>
      </c>
      <c r="C435" s="212"/>
      <c r="D435" s="211"/>
      <c r="E435" s="211"/>
      <c r="F435" s="210"/>
      <c r="G435" s="196"/>
      <c r="H435" s="196"/>
      <c r="I435" s="184"/>
      <c r="J435" s="184"/>
      <c r="K435" s="184"/>
      <c r="L435" s="184"/>
      <c r="M435" s="184"/>
      <c r="N435" s="184"/>
      <c r="O435" s="184"/>
      <c r="P435" s="184"/>
      <c r="Q435" s="184"/>
      <c r="R435" s="184"/>
      <c r="S435" s="190"/>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row>
    <row r="436" spans="1:41">
      <c r="A436" s="191"/>
      <c r="B436" s="197" t="s">
        <v>445</v>
      </c>
      <c r="C436" s="212"/>
      <c r="D436" s="211"/>
      <c r="E436" s="211"/>
      <c r="F436" s="210"/>
      <c r="G436" s="196"/>
      <c r="H436" s="196"/>
      <c r="I436" s="184"/>
      <c r="J436" s="184"/>
      <c r="K436" s="184"/>
      <c r="L436" s="184"/>
      <c r="M436" s="184"/>
      <c r="N436" s="184"/>
      <c r="O436" s="184"/>
      <c r="P436" s="184"/>
      <c r="Q436" s="184"/>
      <c r="R436" s="184"/>
      <c r="S436" s="190"/>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row>
    <row r="437" spans="1:41">
      <c r="A437" s="191"/>
      <c r="B437" s="197" t="s">
        <v>444</v>
      </c>
      <c r="C437" s="212"/>
      <c r="D437" s="211"/>
      <c r="E437" s="211"/>
      <c r="F437" s="210"/>
      <c r="G437" s="196"/>
      <c r="H437" s="196"/>
      <c r="I437" s="184"/>
      <c r="J437" s="184"/>
      <c r="K437" s="184"/>
      <c r="L437" s="184"/>
      <c r="M437" s="184"/>
      <c r="N437" s="184"/>
      <c r="O437" s="184"/>
      <c r="P437" s="184"/>
      <c r="Q437" s="184"/>
      <c r="R437" s="184"/>
      <c r="S437" s="190"/>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row>
    <row r="438" spans="1:41">
      <c r="A438" s="191"/>
      <c r="B438" s="197" t="s">
        <v>443</v>
      </c>
      <c r="C438" s="212"/>
      <c r="D438" s="211"/>
      <c r="E438" s="211"/>
      <c r="F438" s="210"/>
      <c r="G438" s="196"/>
      <c r="H438" s="196"/>
      <c r="I438" s="184"/>
      <c r="J438" s="184"/>
      <c r="K438" s="184"/>
      <c r="L438" s="184"/>
      <c r="M438" s="184"/>
      <c r="N438" s="184"/>
      <c r="O438" s="184"/>
      <c r="P438" s="184"/>
      <c r="Q438" s="184"/>
      <c r="R438" s="184"/>
      <c r="S438" s="190"/>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row>
    <row r="439" spans="1:41">
      <c r="A439" s="191"/>
      <c r="B439" s="197" t="s">
        <v>442</v>
      </c>
      <c r="C439" s="212"/>
      <c r="D439" s="211"/>
      <c r="E439" s="211"/>
      <c r="F439" s="210"/>
      <c r="G439" s="196"/>
      <c r="H439" s="196"/>
      <c r="I439" s="184"/>
      <c r="J439" s="184"/>
      <c r="K439" s="184"/>
      <c r="L439" s="184"/>
      <c r="M439" s="184"/>
      <c r="N439" s="184"/>
      <c r="O439" s="184"/>
      <c r="P439" s="184"/>
      <c r="Q439" s="184"/>
      <c r="R439" s="184"/>
      <c r="S439" s="190"/>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row>
    <row r="440" spans="1:41">
      <c r="A440" s="191"/>
      <c r="B440" s="197" t="s">
        <v>441</v>
      </c>
      <c r="C440" s="212"/>
      <c r="D440" s="211"/>
      <c r="E440" s="211"/>
      <c r="F440" s="210"/>
      <c r="G440" s="196"/>
      <c r="H440" s="196"/>
      <c r="I440" s="184"/>
      <c r="J440" s="184"/>
      <c r="K440" s="184"/>
      <c r="L440" s="184"/>
      <c r="M440" s="184"/>
      <c r="N440" s="184"/>
      <c r="O440" s="184"/>
      <c r="P440" s="184"/>
      <c r="Q440" s="184"/>
      <c r="R440" s="184"/>
      <c r="S440" s="190"/>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row>
    <row r="441" spans="1:41">
      <c r="A441" s="191"/>
      <c r="B441" s="197" t="s">
        <v>440</v>
      </c>
      <c r="C441" s="212"/>
      <c r="D441" s="211"/>
      <c r="E441" s="211"/>
      <c r="F441" s="210"/>
      <c r="G441" s="196"/>
      <c r="H441" s="196"/>
      <c r="I441" s="184"/>
      <c r="J441" s="184"/>
      <c r="K441" s="184"/>
      <c r="L441" s="184"/>
      <c r="M441" s="184"/>
      <c r="N441" s="184"/>
      <c r="O441" s="184"/>
      <c r="P441" s="184"/>
      <c r="Q441" s="184"/>
      <c r="R441" s="184"/>
      <c r="S441" s="190"/>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row>
    <row r="442" spans="1:41">
      <c r="A442" s="191"/>
      <c r="B442" s="197" t="s">
        <v>439</v>
      </c>
      <c r="C442" s="212"/>
      <c r="D442" s="211"/>
      <c r="E442" s="211"/>
      <c r="F442" s="210"/>
      <c r="G442" s="196"/>
      <c r="H442" s="196"/>
      <c r="I442" s="184"/>
      <c r="J442" s="184"/>
      <c r="K442" s="184"/>
      <c r="L442" s="184"/>
      <c r="M442" s="184"/>
      <c r="N442" s="184"/>
      <c r="O442" s="184"/>
      <c r="P442" s="184"/>
      <c r="Q442" s="184"/>
      <c r="R442" s="184"/>
      <c r="S442" s="190"/>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row>
    <row r="443" spans="1:41">
      <c r="A443" s="191"/>
      <c r="B443" s="197" t="s">
        <v>438</v>
      </c>
      <c r="C443" s="212"/>
      <c r="D443" s="211"/>
      <c r="E443" s="211"/>
      <c r="F443" s="210"/>
      <c r="G443" s="196"/>
      <c r="H443" s="196"/>
      <c r="I443" s="184"/>
      <c r="J443" s="184"/>
      <c r="K443" s="184"/>
      <c r="L443" s="184"/>
      <c r="M443" s="184"/>
      <c r="N443" s="184"/>
      <c r="O443" s="184"/>
      <c r="P443" s="184"/>
      <c r="Q443" s="184"/>
      <c r="R443" s="184"/>
      <c r="S443" s="190"/>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row>
    <row r="444" spans="1:41">
      <c r="A444" s="191"/>
      <c r="B444" s="197" t="s">
        <v>437</v>
      </c>
      <c r="C444" s="212"/>
      <c r="D444" s="211"/>
      <c r="E444" s="211"/>
      <c r="F444" s="210"/>
      <c r="G444" s="196"/>
      <c r="H444" s="196"/>
      <c r="I444" s="184"/>
      <c r="J444" s="184"/>
      <c r="K444" s="184"/>
      <c r="L444" s="184"/>
      <c r="M444" s="184"/>
      <c r="N444" s="184"/>
      <c r="O444" s="184"/>
      <c r="P444" s="184"/>
      <c r="Q444" s="184"/>
      <c r="R444" s="184"/>
      <c r="S444" s="190"/>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row>
    <row r="445" spans="1:41">
      <c r="A445" s="191"/>
      <c r="B445" s="197" t="s">
        <v>436</v>
      </c>
      <c r="C445" s="212"/>
      <c r="D445" s="211"/>
      <c r="E445" s="211"/>
      <c r="F445" s="210"/>
      <c r="G445" s="196"/>
      <c r="H445" s="196"/>
      <c r="I445" s="184"/>
      <c r="J445" s="184"/>
      <c r="K445" s="184"/>
      <c r="L445" s="184"/>
      <c r="M445" s="184"/>
      <c r="N445" s="184"/>
      <c r="O445" s="184"/>
      <c r="P445" s="184"/>
      <c r="Q445" s="184"/>
      <c r="R445" s="184"/>
      <c r="S445" s="190"/>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row>
    <row r="446" spans="1:41">
      <c r="A446" s="191"/>
      <c r="B446" s="197" t="s">
        <v>435</v>
      </c>
      <c r="C446" s="212"/>
      <c r="D446" s="211"/>
      <c r="E446" s="211"/>
      <c r="F446" s="210"/>
      <c r="G446" s="196"/>
      <c r="H446" s="196"/>
      <c r="I446" s="184"/>
      <c r="J446" s="184"/>
      <c r="K446" s="184"/>
      <c r="L446" s="184"/>
      <c r="M446" s="184"/>
      <c r="N446" s="184"/>
      <c r="O446" s="184"/>
      <c r="P446" s="184"/>
      <c r="Q446" s="184"/>
      <c r="R446" s="184"/>
      <c r="S446" s="190"/>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row>
    <row r="447" spans="1:41">
      <c r="A447" s="191"/>
      <c r="B447" s="197" t="s">
        <v>434</v>
      </c>
      <c r="C447" s="212"/>
      <c r="D447" s="211"/>
      <c r="E447" s="211"/>
      <c r="F447" s="210"/>
      <c r="G447" s="196"/>
      <c r="H447" s="196"/>
      <c r="I447" s="184"/>
      <c r="J447" s="184"/>
      <c r="K447" s="184"/>
      <c r="L447" s="184"/>
      <c r="M447" s="184"/>
      <c r="N447" s="184"/>
      <c r="O447" s="184"/>
      <c r="P447" s="184"/>
      <c r="Q447" s="184"/>
      <c r="R447" s="184"/>
      <c r="S447" s="190"/>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row>
    <row r="448" spans="1:41">
      <c r="A448" s="191"/>
      <c r="B448" s="197" t="s">
        <v>433</v>
      </c>
      <c r="C448" s="212"/>
      <c r="D448" s="211"/>
      <c r="E448" s="211"/>
      <c r="F448" s="210"/>
      <c r="G448" s="196"/>
      <c r="H448" s="196"/>
      <c r="I448" s="184"/>
      <c r="J448" s="184"/>
      <c r="K448" s="184"/>
      <c r="L448" s="184"/>
      <c r="M448" s="184"/>
      <c r="N448" s="184"/>
      <c r="O448" s="184"/>
      <c r="P448" s="184"/>
      <c r="Q448" s="184"/>
      <c r="R448" s="184"/>
      <c r="S448" s="190"/>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row>
    <row r="449" spans="1:41">
      <c r="A449" s="191"/>
      <c r="B449" s="197" t="s">
        <v>432</v>
      </c>
      <c r="C449" s="212"/>
      <c r="D449" s="211"/>
      <c r="E449" s="211"/>
      <c r="F449" s="210"/>
      <c r="G449" s="196"/>
      <c r="H449" s="196"/>
      <c r="I449" s="184"/>
      <c r="J449" s="184"/>
      <c r="K449" s="184"/>
      <c r="L449" s="184"/>
      <c r="M449" s="184"/>
      <c r="N449" s="184"/>
      <c r="O449" s="184"/>
      <c r="P449" s="184"/>
      <c r="Q449" s="184"/>
      <c r="R449" s="184"/>
      <c r="S449" s="190"/>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row>
    <row r="450" spans="1:41">
      <c r="A450" s="191"/>
      <c r="B450" s="197" t="s">
        <v>431</v>
      </c>
      <c r="C450" s="212"/>
      <c r="D450" s="211"/>
      <c r="E450" s="211"/>
      <c r="F450" s="210"/>
      <c r="G450" s="196"/>
      <c r="H450" s="196"/>
      <c r="I450" s="184"/>
      <c r="J450" s="184"/>
      <c r="K450" s="184"/>
      <c r="L450" s="184"/>
      <c r="M450" s="184"/>
      <c r="N450" s="184"/>
      <c r="O450" s="184"/>
      <c r="P450" s="184"/>
      <c r="Q450" s="184"/>
      <c r="R450" s="184"/>
      <c r="S450" s="190"/>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row>
    <row r="451" spans="1:41">
      <c r="A451" s="191"/>
      <c r="B451" s="197" t="s">
        <v>430</v>
      </c>
      <c r="C451" s="212"/>
      <c r="D451" s="211"/>
      <c r="E451" s="211"/>
      <c r="F451" s="210"/>
      <c r="G451" s="196"/>
      <c r="H451" s="196"/>
      <c r="I451" s="184"/>
      <c r="J451" s="184"/>
      <c r="K451" s="184"/>
      <c r="L451" s="184"/>
      <c r="M451" s="184"/>
      <c r="N451" s="184"/>
      <c r="O451" s="184"/>
      <c r="P451" s="184"/>
      <c r="Q451" s="184"/>
      <c r="R451" s="184"/>
      <c r="S451" s="190"/>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row>
    <row r="452" spans="1:41">
      <c r="A452" s="191"/>
      <c r="B452" s="197" t="s">
        <v>429</v>
      </c>
      <c r="C452" s="3666"/>
      <c r="D452" s="3667"/>
      <c r="E452" s="3667"/>
      <c r="F452" s="3668"/>
      <c r="G452" s="196"/>
      <c r="H452" s="196"/>
      <c r="I452" s="184"/>
      <c r="J452" s="184"/>
      <c r="K452" s="184"/>
      <c r="L452" s="184"/>
      <c r="M452" s="184"/>
      <c r="N452" s="184"/>
      <c r="O452" s="184"/>
      <c r="P452" s="184"/>
      <c r="Q452" s="184"/>
      <c r="R452" s="184"/>
      <c r="S452" s="190"/>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row>
    <row r="453" spans="1:41">
      <c r="A453" s="191"/>
      <c r="B453" s="197" t="s">
        <v>428</v>
      </c>
      <c r="C453" s="3666"/>
      <c r="D453" s="3667"/>
      <c r="E453" s="3667"/>
      <c r="F453" s="3668"/>
      <c r="G453" s="196"/>
      <c r="H453" s="196"/>
      <c r="I453" s="184"/>
      <c r="J453" s="184"/>
      <c r="K453" s="184"/>
      <c r="L453" s="184"/>
      <c r="M453" s="184"/>
      <c r="N453" s="184"/>
      <c r="O453" s="184"/>
      <c r="P453" s="184"/>
      <c r="Q453" s="184"/>
      <c r="R453" s="184"/>
      <c r="S453" s="190"/>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row>
    <row r="454" spans="1:41">
      <c r="A454" s="191"/>
      <c r="B454" s="197" t="s">
        <v>427</v>
      </c>
      <c r="C454" s="3666"/>
      <c r="D454" s="3667"/>
      <c r="E454" s="3667"/>
      <c r="F454" s="3668"/>
      <c r="G454" s="196"/>
      <c r="H454" s="196"/>
      <c r="I454" s="184"/>
      <c r="J454" s="184"/>
      <c r="K454" s="184"/>
      <c r="L454" s="184"/>
      <c r="M454" s="184"/>
      <c r="N454" s="184"/>
      <c r="O454" s="184"/>
      <c r="P454" s="184"/>
      <c r="Q454" s="184"/>
      <c r="R454" s="184"/>
      <c r="S454" s="190"/>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row>
    <row r="455" spans="1:41">
      <c r="A455" s="191"/>
      <c r="B455" s="197" t="s">
        <v>426</v>
      </c>
      <c r="C455" s="3666"/>
      <c r="D455" s="3667"/>
      <c r="E455" s="3667"/>
      <c r="F455" s="3668"/>
      <c r="G455" s="196"/>
      <c r="H455" s="196"/>
      <c r="I455" s="184"/>
      <c r="J455" s="184"/>
      <c r="K455" s="184"/>
      <c r="L455" s="184"/>
      <c r="M455" s="184"/>
      <c r="N455" s="184"/>
      <c r="O455" s="184"/>
      <c r="P455" s="184"/>
      <c r="Q455" s="184"/>
      <c r="R455" s="184"/>
      <c r="S455" s="190"/>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row>
    <row r="456" spans="1:41">
      <c r="A456" s="191"/>
      <c r="B456" s="197" t="s">
        <v>425</v>
      </c>
      <c r="C456" s="3666"/>
      <c r="D456" s="3667"/>
      <c r="E456" s="3667"/>
      <c r="F456" s="3668"/>
      <c r="G456" s="196"/>
      <c r="H456" s="196"/>
      <c r="I456" s="184"/>
      <c r="J456" s="184"/>
      <c r="K456" s="184"/>
      <c r="L456" s="184"/>
      <c r="M456" s="184"/>
      <c r="N456" s="184"/>
      <c r="O456" s="184"/>
      <c r="P456" s="184"/>
      <c r="Q456" s="184"/>
      <c r="R456" s="184"/>
      <c r="S456" s="190"/>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row>
    <row r="457" spans="1:41">
      <c r="A457" s="191"/>
      <c r="B457" s="197" t="s">
        <v>424</v>
      </c>
      <c r="C457" s="3666"/>
      <c r="D457" s="3667"/>
      <c r="E457" s="3667"/>
      <c r="F457" s="3668"/>
      <c r="G457" s="196"/>
      <c r="H457" s="196"/>
      <c r="I457" s="184"/>
      <c r="J457" s="184"/>
      <c r="K457" s="184"/>
      <c r="L457" s="184"/>
      <c r="M457" s="184"/>
      <c r="N457" s="184"/>
      <c r="O457" s="184"/>
      <c r="P457" s="184"/>
      <c r="Q457" s="184"/>
      <c r="R457" s="184"/>
      <c r="S457" s="190"/>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row>
    <row r="458" spans="1:41">
      <c r="A458" s="191"/>
      <c r="B458" s="197" t="s">
        <v>423</v>
      </c>
      <c r="C458" s="212"/>
      <c r="D458" s="211"/>
      <c r="E458" s="211"/>
      <c r="F458" s="210"/>
      <c r="G458" s="196"/>
      <c r="H458" s="196"/>
      <c r="I458" s="184"/>
      <c r="J458" s="184"/>
      <c r="K458" s="184"/>
      <c r="L458" s="184"/>
      <c r="M458" s="184"/>
      <c r="N458" s="184"/>
      <c r="O458" s="184"/>
      <c r="P458" s="184"/>
      <c r="Q458" s="184"/>
      <c r="R458" s="184"/>
      <c r="S458" s="190"/>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row>
    <row r="459" spans="1:41">
      <c r="A459" s="191"/>
      <c r="B459" s="197" t="s">
        <v>422</v>
      </c>
      <c r="C459" s="212"/>
      <c r="D459" s="211"/>
      <c r="E459" s="211"/>
      <c r="F459" s="210"/>
      <c r="G459" s="196"/>
      <c r="H459" s="196"/>
      <c r="I459" s="184"/>
      <c r="J459" s="184"/>
      <c r="K459" s="184"/>
      <c r="L459" s="184"/>
      <c r="M459" s="184"/>
      <c r="N459" s="184"/>
      <c r="O459" s="184"/>
      <c r="P459" s="184"/>
      <c r="Q459" s="184"/>
      <c r="R459" s="184"/>
      <c r="S459" s="190"/>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row>
    <row r="460" spans="1:41">
      <c r="A460" s="191"/>
      <c r="B460" s="197" t="s">
        <v>421</v>
      </c>
      <c r="C460" s="212"/>
      <c r="D460" s="211"/>
      <c r="E460" s="211"/>
      <c r="F460" s="210"/>
      <c r="G460" s="196"/>
      <c r="H460" s="196"/>
      <c r="I460" s="184"/>
      <c r="J460" s="184"/>
      <c r="K460" s="184"/>
      <c r="L460" s="184"/>
      <c r="M460" s="184"/>
      <c r="N460" s="184"/>
      <c r="O460" s="184"/>
      <c r="P460" s="184"/>
      <c r="Q460" s="184"/>
      <c r="R460" s="184"/>
      <c r="S460" s="190"/>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row>
    <row r="461" spans="1:41">
      <c r="A461" s="191"/>
      <c r="B461" s="197" t="s">
        <v>420</v>
      </c>
      <c r="C461" s="212"/>
      <c r="D461" s="211"/>
      <c r="E461" s="211"/>
      <c r="F461" s="210"/>
      <c r="G461" s="196"/>
      <c r="H461" s="196"/>
      <c r="I461" s="184"/>
      <c r="J461" s="184"/>
      <c r="K461" s="184"/>
      <c r="L461" s="184"/>
      <c r="M461" s="184"/>
      <c r="N461" s="184"/>
      <c r="O461" s="184"/>
      <c r="P461" s="184"/>
      <c r="Q461" s="184"/>
      <c r="R461" s="184"/>
      <c r="S461" s="190"/>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row>
    <row r="462" spans="1:41">
      <c r="A462" s="191"/>
      <c r="B462" s="197" t="s">
        <v>419</v>
      </c>
      <c r="C462" s="212"/>
      <c r="D462" s="211"/>
      <c r="E462" s="211"/>
      <c r="F462" s="210"/>
      <c r="G462" s="196"/>
      <c r="H462" s="196"/>
      <c r="I462" s="184"/>
      <c r="J462" s="184"/>
      <c r="K462" s="184"/>
      <c r="L462" s="184"/>
      <c r="M462" s="184"/>
      <c r="N462" s="184"/>
      <c r="O462" s="184"/>
      <c r="P462" s="184"/>
      <c r="Q462" s="184"/>
      <c r="R462" s="184"/>
      <c r="S462" s="190"/>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row>
    <row r="463" spans="1:41">
      <c r="A463" s="191"/>
      <c r="B463" s="197" t="s">
        <v>418</v>
      </c>
      <c r="C463" s="212"/>
      <c r="D463" s="211"/>
      <c r="E463" s="211"/>
      <c r="F463" s="210"/>
      <c r="G463" s="196"/>
      <c r="H463" s="196"/>
      <c r="I463" s="184"/>
      <c r="J463" s="184"/>
      <c r="K463" s="184"/>
      <c r="L463" s="184"/>
      <c r="M463" s="184"/>
      <c r="N463" s="184"/>
      <c r="O463" s="184"/>
      <c r="P463" s="184"/>
      <c r="Q463" s="184"/>
      <c r="R463" s="184"/>
      <c r="S463" s="190"/>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row>
    <row r="464" spans="1:41">
      <c r="A464" s="191"/>
      <c r="B464" s="197" t="s">
        <v>417</v>
      </c>
      <c r="C464" s="212"/>
      <c r="D464" s="211"/>
      <c r="E464" s="211"/>
      <c r="F464" s="210"/>
      <c r="G464" s="196"/>
      <c r="H464" s="196"/>
      <c r="I464" s="184"/>
      <c r="J464" s="184"/>
      <c r="K464" s="184"/>
      <c r="L464" s="184"/>
      <c r="M464" s="184"/>
      <c r="N464" s="184"/>
      <c r="O464" s="184"/>
      <c r="P464" s="184"/>
      <c r="Q464" s="184"/>
      <c r="R464" s="184"/>
      <c r="S464" s="190"/>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row>
    <row r="465" spans="1:41">
      <c r="A465" s="191"/>
      <c r="B465" s="197" t="s">
        <v>416</v>
      </c>
      <c r="C465" s="212"/>
      <c r="D465" s="211"/>
      <c r="E465" s="211"/>
      <c r="F465" s="210"/>
      <c r="G465" s="196"/>
      <c r="H465" s="196"/>
      <c r="I465" s="184"/>
      <c r="J465" s="184"/>
      <c r="K465" s="184"/>
      <c r="L465" s="184"/>
      <c r="M465" s="184"/>
      <c r="N465" s="184"/>
      <c r="O465" s="184"/>
      <c r="P465" s="184"/>
      <c r="Q465" s="184"/>
      <c r="R465" s="184"/>
      <c r="S465" s="190"/>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row>
    <row r="466" spans="1:41">
      <c r="A466" s="191"/>
      <c r="B466" s="197" t="s">
        <v>415</v>
      </c>
      <c r="C466" s="3666"/>
      <c r="D466" s="3667"/>
      <c r="E466" s="3667"/>
      <c r="F466" s="3668"/>
      <c r="G466" s="196"/>
      <c r="H466" s="196"/>
      <c r="I466" s="184"/>
      <c r="J466" s="184"/>
      <c r="K466" s="184"/>
      <c r="L466" s="184"/>
      <c r="M466" s="184"/>
      <c r="N466" s="184"/>
      <c r="O466" s="184"/>
      <c r="P466" s="184"/>
      <c r="Q466" s="184"/>
      <c r="R466" s="184"/>
      <c r="S466" s="190"/>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row>
    <row r="467" spans="1:41">
      <c r="A467" s="191"/>
      <c r="B467" s="197" t="s">
        <v>414</v>
      </c>
      <c r="C467" s="3666"/>
      <c r="D467" s="3667"/>
      <c r="E467" s="3667"/>
      <c r="F467" s="3668"/>
      <c r="G467" s="196"/>
      <c r="H467" s="196"/>
      <c r="I467" s="184"/>
      <c r="J467" s="184"/>
      <c r="K467" s="184"/>
      <c r="L467" s="184"/>
      <c r="M467" s="184"/>
      <c r="N467" s="184"/>
      <c r="O467" s="184"/>
      <c r="P467" s="184"/>
      <c r="Q467" s="184"/>
      <c r="R467" s="184"/>
      <c r="S467" s="190"/>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row>
    <row r="468" spans="1:41">
      <c r="A468" s="191"/>
      <c r="B468" s="197" t="s">
        <v>413</v>
      </c>
      <c r="C468" s="3666"/>
      <c r="D468" s="3667"/>
      <c r="E468" s="3667"/>
      <c r="F468" s="3668"/>
      <c r="G468" s="196"/>
      <c r="H468" s="196"/>
      <c r="I468" s="184"/>
      <c r="J468" s="184"/>
      <c r="K468" s="184"/>
      <c r="L468" s="184"/>
      <c r="M468" s="184"/>
      <c r="N468" s="184"/>
      <c r="O468" s="184"/>
      <c r="P468" s="184"/>
      <c r="Q468" s="184"/>
      <c r="R468" s="184"/>
      <c r="S468" s="190"/>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row>
    <row r="469" spans="1:41">
      <c r="A469" s="191"/>
      <c r="B469" s="197" t="s">
        <v>412</v>
      </c>
      <c r="C469" s="3666"/>
      <c r="D469" s="3667"/>
      <c r="E469" s="3667"/>
      <c r="F469" s="3668"/>
      <c r="G469" s="196"/>
      <c r="H469" s="196"/>
      <c r="I469" s="184"/>
      <c r="J469" s="184"/>
      <c r="K469" s="184"/>
      <c r="L469" s="184"/>
      <c r="M469" s="184"/>
      <c r="N469" s="184"/>
      <c r="O469" s="184"/>
      <c r="P469" s="184"/>
      <c r="Q469" s="184"/>
      <c r="R469" s="184"/>
      <c r="S469" s="190"/>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row>
    <row r="470" spans="1:41">
      <c r="A470" s="191"/>
      <c r="B470" s="197" t="s">
        <v>411</v>
      </c>
      <c r="C470" s="3666"/>
      <c r="D470" s="3667"/>
      <c r="E470" s="3667"/>
      <c r="F470" s="3668"/>
      <c r="G470" s="196"/>
      <c r="H470" s="196"/>
      <c r="I470" s="184"/>
      <c r="J470" s="184"/>
      <c r="K470" s="184"/>
      <c r="L470" s="184"/>
      <c r="M470" s="184"/>
      <c r="N470" s="184"/>
      <c r="O470" s="184"/>
      <c r="P470" s="184"/>
      <c r="Q470" s="184"/>
      <c r="R470" s="184"/>
      <c r="S470" s="190"/>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row>
    <row r="471" spans="1:41">
      <c r="A471" s="191"/>
      <c r="B471" s="195"/>
      <c r="C471" s="194"/>
      <c r="D471" s="193"/>
      <c r="E471" s="193"/>
      <c r="F471" s="193" t="s">
        <v>8</v>
      </c>
      <c r="G471" s="192">
        <f>SUM(G421:G470)</f>
        <v>0</v>
      </c>
      <c r="H471" s="192">
        <f>SUM(H421:H470)</f>
        <v>0</v>
      </c>
      <c r="I471" s="184"/>
      <c r="J471" s="184"/>
      <c r="K471" s="184"/>
      <c r="L471" s="184"/>
      <c r="M471" s="184"/>
      <c r="N471" s="184"/>
      <c r="O471" s="184"/>
      <c r="P471" s="184"/>
      <c r="Q471" s="184"/>
      <c r="R471" s="184"/>
      <c r="S471" s="190"/>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row>
    <row r="472" spans="1:41">
      <c r="A472" s="191"/>
      <c r="B472" s="203"/>
      <c r="C472" s="203"/>
      <c r="D472" s="203"/>
      <c r="E472" s="203"/>
      <c r="F472" s="203"/>
      <c r="G472" s="203"/>
      <c r="H472" s="203"/>
      <c r="I472" s="184"/>
      <c r="J472" s="184"/>
      <c r="K472" s="184"/>
      <c r="L472" s="184"/>
      <c r="M472" s="184"/>
      <c r="N472" s="184"/>
      <c r="O472" s="184"/>
      <c r="P472" s="184"/>
      <c r="Q472" s="184"/>
      <c r="R472" s="184"/>
      <c r="S472" s="190"/>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row>
    <row r="473" spans="1:41">
      <c r="A473" s="191"/>
      <c r="B473" s="203"/>
      <c r="C473" s="203"/>
      <c r="D473" s="204" t="s">
        <v>461</v>
      </c>
      <c r="E473" s="203"/>
      <c r="F473" s="203"/>
      <c r="G473" s="203"/>
      <c r="H473" s="203"/>
      <c r="I473" s="184"/>
      <c r="J473" s="184"/>
      <c r="K473" s="184"/>
      <c r="L473" s="184"/>
      <c r="M473" s="184"/>
      <c r="N473" s="184"/>
      <c r="O473" s="184"/>
      <c r="P473" s="184"/>
      <c r="Q473" s="184"/>
      <c r="R473" s="184"/>
      <c r="S473" s="190"/>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row>
    <row r="474" spans="1:41">
      <c r="A474" s="191"/>
      <c r="B474" s="202" t="s">
        <v>303</v>
      </c>
      <c r="C474" s="3669" t="s">
        <v>302</v>
      </c>
      <c r="D474" s="3670"/>
      <c r="E474" s="3670"/>
      <c r="F474" s="3671"/>
      <c r="G474" s="201" t="s">
        <v>20</v>
      </c>
      <c r="H474" s="201" t="s">
        <v>20</v>
      </c>
      <c r="I474" s="184"/>
      <c r="J474" s="184"/>
      <c r="K474" s="184"/>
      <c r="L474" s="184"/>
      <c r="M474" s="184"/>
      <c r="N474" s="184"/>
      <c r="O474" s="184"/>
      <c r="P474" s="184"/>
      <c r="Q474" s="184"/>
      <c r="R474" s="184"/>
      <c r="S474" s="190"/>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row>
    <row r="475" spans="1:41">
      <c r="A475" s="191"/>
      <c r="B475" s="197" t="s">
        <v>460</v>
      </c>
      <c r="C475" s="3666"/>
      <c r="D475" s="3667"/>
      <c r="E475" s="3667"/>
      <c r="F475" s="3668"/>
      <c r="G475" s="196"/>
      <c r="H475" s="196"/>
      <c r="I475" s="184"/>
      <c r="J475" s="184"/>
      <c r="K475" s="184"/>
      <c r="L475" s="184"/>
      <c r="M475" s="184"/>
      <c r="N475" s="184"/>
      <c r="O475" s="184"/>
      <c r="P475" s="184"/>
      <c r="Q475" s="184"/>
      <c r="R475" s="184"/>
      <c r="S475" s="190"/>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row>
    <row r="476" spans="1:41">
      <c r="A476" s="191"/>
      <c r="B476" s="197" t="s">
        <v>459</v>
      </c>
      <c r="C476" s="3666"/>
      <c r="D476" s="3667"/>
      <c r="E476" s="3667"/>
      <c r="F476" s="3668"/>
      <c r="G476" s="196"/>
      <c r="H476" s="196"/>
      <c r="I476" s="184"/>
      <c r="J476" s="184"/>
      <c r="K476" s="184"/>
      <c r="L476" s="184"/>
      <c r="M476" s="184"/>
      <c r="N476" s="184"/>
      <c r="O476" s="184"/>
      <c r="P476" s="184"/>
      <c r="Q476" s="184"/>
      <c r="R476" s="184"/>
      <c r="S476" s="190"/>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row>
    <row r="477" spans="1:41">
      <c r="A477" s="191"/>
      <c r="B477" s="197" t="s">
        <v>458</v>
      </c>
      <c r="C477" s="212"/>
      <c r="D477" s="211"/>
      <c r="E477" s="211"/>
      <c r="F477" s="210"/>
      <c r="G477" s="196"/>
      <c r="H477" s="196"/>
      <c r="I477" s="184"/>
      <c r="J477" s="184"/>
      <c r="K477" s="184"/>
      <c r="L477" s="184"/>
      <c r="M477" s="184"/>
      <c r="N477" s="184"/>
      <c r="O477" s="184"/>
      <c r="P477" s="184"/>
      <c r="Q477" s="184"/>
      <c r="R477" s="184"/>
      <c r="S477" s="190"/>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row>
    <row r="478" spans="1:41">
      <c r="A478" s="191"/>
      <c r="B478" s="197" t="s">
        <v>457</v>
      </c>
      <c r="C478" s="212"/>
      <c r="D478" s="211"/>
      <c r="E478" s="211"/>
      <c r="F478" s="210"/>
      <c r="G478" s="196"/>
      <c r="H478" s="196"/>
      <c r="I478" s="184"/>
      <c r="J478" s="184"/>
      <c r="K478" s="184"/>
      <c r="L478" s="184"/>
      <c r="M478" s="184"/>
      <c r="N478" s="184"/>
      <c r="O478" s="184"/>
      <c r="P478" s="184"/>
      <c r="Q478" s="184"/>
      <c r="R478" s="184"/>
      <c r="S478" s="190"/>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row>
    <row r="479" spans="1:41">
      <c r="A479" s="191"/>
      <c r="B479" s="197" t="s">
        <v>456</v>
      </c>
      <c r="C479" s="212"/>
      <c r="D479" s="211"/>
      <c r="E479" s="211"/>
      <c r="F479" s="210"/>
      <c r="G479" s="196"/>
      <c r="H479" s="196"/>
      <c r="I479" s="184"/>
      <c r="J479" s="184"/>
      <c r="K479" s="184"/>
      <c r="L479" s="184"/>
      <c r="M479" s="184"/>
      <c r="N479" s="184"/>
      <c r="O479" s="184"/>
      <c r="P479" s="184"/>
      <c r="Q479" s="184"/>
      <c r="R479" s="184"/>
      <c r="S479" s="190"/>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row>
    <row r="480" spans="1:41">
      <c r="A480" s="191"/>
      <c r="B480" s="197" t="s">
        <v>455</v>
      </c>
      <c r="C480" s="212"/>
      <c r="D480" s="211"/>
      <c r="E480" s="211"/>
      <c r="F480" s="210"/>
      <c r="G480" s="196"/>
      <c r="H480" s="196"/>
      <c r="I480" s="184"/>
      <c r="J480" s="184"/>
      <c r="K480" s="184"/>
      <c r="L480" s="184"/>
      <c r="M480" s="184"/>
      <c r="N480" s="184"/>
      <c r="O480" s="184"/>
      <c r="P480" s="184"/>
      <c r="Q480" s="184"/>
      <c r="R480" s="184"/>
      <c r="S480" s="190"/>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row>
    <row r="481" spans="1:41">
      <c r="A481" s="191"/>
      <c r="B481" s="197" t="s">
        <v>454</v>
      </c>
      <c r="C481" s="212"/>
      <c r="D481" s="211"/>
      <c r="E481" s="211"/>
      <c r="F481" s="210"/>
      <c r="G481" s="196"/>
      <c r="H481" s="196"/>
      <c r="I481" s="184"/>
      <c r="J481" s="184"/>
      <c r="K481" s="184"/>
      <c r="L481" s="184"/>
      <c r="M481" s="184"/>
      <c r="N481" s="184"/>
      <c r="O481" s="184"/>
      <c r="P481" s="184"/>
      <c r="Q481" s="184"/>
      <c r="R481" s="184"/>
      <c r="S481" s="190"/>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row>
    <row r="482" spans="1:41">
      <c r="A482" s="191"/>
      <c r="B482" s="197" t="s">
        <v>453</v>
      </c>
      <c r="C482" s="212"/>
      <c r="D482" s="211"/>
      <c r="E482" s="211"/>
      <c r="F482" s="210"/>
      <c r="G482" s="196"/>
      <c r="H482" s="196"/>
      <c r="I482" s="184"/>
      <c r="J482" s="184"/>
      <c r="K482" s="184"/>
      <c r="L482" s="184"/>
      <c r="M482" s="184"/>
      <c r="N482" s="184"/>
      <c r="O482" s="184"/>
      <c r="P482" s="184"/>
      <c r="Q482" s="184"/>
      <c r="R482" s="184"/>
      <c r="S482" s="190"/>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row>
    <row r="483" spans="1:41">
      <c r="A483" s="191"/>
      <c r="B483" s="197" t="s">
        <v>452</v>
      </c>
      <c r="C483" s="212"/>
      <c r="D483" s="211"/>
      <c r="E483" s="211"/>
      <c r="F483" s="210"/>
      <c r="G483" s="196"/>
      <c r="H483" s="196"/>
      <c r="I483" s="184"/>
      <c r="J483" s="184"/>
      <c r="K483" s="184"/>
      <c r="L483" s="184"/>
      <c r="M483" s="184"/>
      <c r="N483" s="184"/>
      <c r="O483" s="184"/>
      <c r="P483" s="184"/>
      <c r="Q483" s="184"/>
      <c r="R483" s="184"/>
      <c r="S483" s="190"/>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row>
    <row r="484" spans="1:41">
      <c r="A484" s="191"/>
      <c r="B484" s="197" t="s">
        <v>451</v>
      </c>
      <c r="C484" s="212"/>
      <c r="D484" s="211"/>
      <c r="E484" s="211"/>
      <c r="F484" s="210"/>
      <c r="G484" s="196"/>
      <c r="H484" s="196"/>
      <c r="I484" s="184"/>
      <c r="J484" s="184"/>
      <c r="K484" s="184"/>
      <c r="L484" s="184"/>
      <c r="M484" s="184"/>
      <c r="N484" s="184"/>
      <c r="O484" s="184"/>
      <c r="P484" s="184"/>
      <c r="Q484" s="184"/>
      <c r="R484" s="184"/>
      <c r="S484" s="190"/>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row>
    <row r="485" spans="1:41">
      <c r="A485" s="191"/>
      <c r="B485" s="197" t="s">
        <v>450</v>
      </c>
      <c r="C485" s="212"/>
      <c r="D485" s="211"/>
      <c r="E485" s="211"/>
      <c r="F485" s="210"/>
      <c r="G485" s="196"/>
      <c r="H485" s="196"/>
      <c r="I485" s="184"/>
      <c r="J485" s="184"/>
      <c r="K485" s="184"/>
      <c r="L485" s="184"/>
      <c r="M485" s="184"/>
      <c r="N485" s="184"/>
      <c r="O485" s="184"/>
      <c r="P485" s="184"/>
      <c r="Q485" s="184"/>
      <c r="R485" s="184"/>
      <c r="S485" s="190"/>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row>
    <row r="486" spans="1:41">
      <c r="A486" s="191"/>
      <c r="B486" s="197" t="s">
        <v>449</v>
      </c>
      <c r="C486" s="212"/>
      <c r="D486" s="211"/>
      <c r="E486" s="211"/>
      <c r="F486" s="210"/>
      <c r="G486" s="196"/>
      <c r="H486" s="196"/>
      <c r="I486" s="184"/>
      <c r="J486" s="184"/>
      <c r="K486" s="184"/>
      <c r="L486" s="184"/>
      <c r="M486" s="184"/>
      <c r="N486" s="184"/>
      <c r="O486" s="184"/>
      <c r="P486" s="184"/>
      <c r="Q486" s="184"/>
      <c r="R486" s="184"/>
      <c r="S486" s="190"/>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row>
    <row r="487" spans="1:41">
      <c r="A487" s="191"/>
      <c r="B487" s="197" t="s">
        <v>448</v>
      </c>
      <c r="C487" s="212"/>
      <c r="D487" s="211"/>
      <c r="E487" s="211"/>
      <c r="F487" s="210"/>
      <c r="G487" s="196"/>
      <c r="H487" s="196"/>
      <c r="I487" s="184"/>
      <c r="J487" s="184"/>
      <c r="K487" s="184"/>
      <c r="L487" s="184"/>
      <c r="M487" s="184"/>
      <c r="N487" s="184"/>
      <c r="O487" s="184"/>
      <c r="P487" s="184"/>
      <c r="Q487" s="184"/>
      <c r="R487" s="184"/>
      <c r="S487" s="190"/>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row>
    <row r="488" spans="1:41">
      <c r="A488" s="191"/>
      <c r="B488" s="197" t="s">
        <v>447</v>
      </c>
      <c r="C488" s="212"/>
      <c r="D488" s="211"/>
      <c r="E488" s="211"/>
      <c r="F488" s="210"/>
      <c r="G488" s="196"/>
      <c r="H488" s="196"/>
      <c r="I488" s="184"/>
      <c r="J488" s="184"/>
      <c r="K488" s="184"/>
      <c r="L488" s="184"/>
      <c r="M488" s="184"/>
      <c r="N488" s="184"/>
      <c r="O488" s="184"/>
      <c r="P488" s="184"/>
      <c r="Q488" s="184"/>
      <c r="R488" s="184"/>
      <c r="S488" s="190"/>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row>
    <row r="489" spans="1:41">
      <c r="A489" s="191"/>
      <c r="B489" s="197" t="s">
        <v>446</v>
      </c>
      <c r="C489" s="212"/>
      <c r="D489" s="211"/>
      <c r="E489" s="211"/>
      <c r="F489" s="210"/>
      <c r="G489" s="196"/>
      <c r="H489" s="196"/>
      <c r="I489" s="184"/>
      <c r="J489" s="184"/>
      <c r="K489" s="184"/>
      <c r="L489" s="184"/>
      <c r="M489" s="184"/>
      <c r="N489" s="184"/>
      <c r="O489" s="184"/>
      <c r="P489" s="184"/>
      <c r="Q489" s="184"/>
      <c r="R489" s="184"/>
      <c r="S489" s="190"/>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row>
    <row r="490" spans="1:41">
      <c r="A490" s="191"/>
      <c r="B490" s="197" t="s">
        <v>445</v>
      </c>
      <c r="C490" s="212"/>
      <c r="D490" s="211"/>
      <c r="E490" s="211"/>
      <c r="F490" s="210"/>
      <c r="G490" s="196"/>
      <c r="H490" s="196"/>
      <c r="I490" s="184"/>
      <c r="J490" s="184"/>
      <c r="K490" s="184"/>
      <c r="L490" s="184"/>
      <c r="M490" s="184"/>
      <c r="N490" s="184"/>
      <c r="O490" s="184"/>
      <c r="P490" s="184"/>
      <c r="Q490" s="184"/>
      <c r="R490" s="184"/>
      <c r="S490" s="190"/>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row>
    <row r="491" spans="1:41">
      <c r="A491" s="191"/>
      <c r="B491" s="197" t="s">
        <v>444</v>
      </c>
      <c r="C491" s="212"/>
      <c r="D491" s="211"/>
      <c r="E491" s="211"/>
      <c r="F491" s="210"/>
      <c r="G491" s="196"/>
      <c r="H491" s="196"/>
      <c r="I491" s="184"/>
      <c r="J491" s="184"/>
      <c r="K491" s="184"/>
      <c r="L491" s="184"/>
      <c r="M491" s="184"/>
      <c r="N491" s="184"/>
      <c r="O491" s="184"/>
      <c r="P491" s="184"/>
      <c r="Q491" s="184"/>
      <c r="R491" s="184"/>
      <c r="S491" s="190"/>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row>
    <row r="492" spans="1:41">
      <c r="A492" s="191"/>
      <c r="B492" s="197" t="s">
        <v>443</v>
      </c>
      <c r="C492" s="212"/>
      <c r="D492" s="211"/>
      <c r="E492" s="211"/>
      <c r="F492" s="210"/>
      <c r="G492" s="196"/>
      <c r="H492" s="196"/>
      <c r="I492" s="184"/>
      <c r="J492" s="184"/>
      <c r="K492" s="184"/>
      <c r="L492" s="184"/>
      <c r="M492" s="184"/>
      <c r="N492" s="184"/>
      <c r="O492" s="184"/>
      <c r="P492" s="184"/>
      <c r="Q492" s="184"/>
      <c r="R492" s="184"/>
      <c r="S492" s="190"/>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row>
    <row r="493" spans="1:41">
      <c r="A493" s="191"/>
      <c r="B493" s="197" t="s">
        <v>442</v>
      </c>
      <c r="C493" s="212"/>
      <c r="D493" s="211"/>
      <c r="E493" s="211"/>
      <c r="F493" s="210"/>
      <c r="G493" s="196"/>
      <c r="H493" s="196"/>
      <c r="I493" s="184"/>
      <c r="J493" s="184"/>
      <c r="K493" s="184"/>
      <c r="L493" s="184"/>
      <c r="M493" s="184"/>
      <c r="N493" s="184"/>
      <c r="O493" s="184"/>
      <c r="P493" s="184"/>
      <c r="Q493" s="184"/>
      <c r="R493" s="184"/>
      <c r="S493" s="190"/>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row>
    <row r="494" spans="1:41">
      <c r="A494" s="191"/>
      <c r="B494" s="197" t="s">
        <v>441</v>
      </c>
      <c r="C494" s="212"/>
      <c r="D494" s="211"/>
      <c r="E494" s="211"/>
      <c r="F494" s="210"/>
      <c r="G494" s="196"/>
      <c r="H494" s="196"/>
      <c r="I494" s="184"/>
      <c r="J494" s="184"/>
      <c r="K494" s="184"/>
      <c r="L494" s="184"/>
      <c r="M494" s="184"/>
      <c r="N494" s="184"/>
      <c r="O494" s="184"/>
      <c r="P494" s="184"/>
      <c r="Q494" s="184"/>
      <c r="R494" s="184"/>
      <c r="S494" s="190"/>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row>
    <row r="495" spans="1:41">
      <c r="A495" s="191"/>
      <c r="B495" s="197" t="s">
        <v>440</v>
      </c>
      <c r="C495" s="212"/>
      <c r="D495" s="211"/>
      <c r="E495" s="211"/>
      <c r="F495" s="210"/>
      <c r="G495" s="196"/>
      <c r="H495" s="196"/>
      <c r="I495" s="184"/>
      <c r="J495" s="184"/>
      <c r="K495" s="184"/>
      <c r="L495" s="184"/>
      <c r="M495" s="184"/>
      <c r="N495" s="184"/>
      <c r="O495" s="184"/>
      <c r="P495" s="184"/>
      <c r="Q495" s="184"/>
      <c r="R495" s="184"/>
      <c r="S495" s="190"/>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row>
    <row r="496" spans="1:41">
      <c r="A496" s="191"/>
      <c r="B496" s="197" t="s">
        <v>439</v>
      </c>
      <c r="C496" s="212"/>
      <c r="D496" s="211"/>
      <c r="E496" s="211"/>
      <c r="F496" s="210"/>
      <c r="G496" s="196"/>
      <c r="H496" s="196"/>
      <c r="I496" s="184"/>
      <c r="J496" s="184"/>
      <c r="K496" s="184"/>
      <c r="L496" s="184"/>
      <c r="M496" s="184"/>
      <c r="N496" s="184"/>
      <c r="O496" s="184"/>
      <c r="P496" s="184"/>
      <c r="Q496" s="184"/>
      <c r="R496" s="184"/>
      <c r="S496" s="190"/>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row>
    <row r="497" spans="1:41">
      <c r="A497" s="191"/>
      <c r="B497" s="197" t="s">
        <v>438</v>
      </c>
      <c r="C497" s="212"/>
      <c r="D497" s="211"/>
      <c r="E497" s="211"/>
      <c r="F497" s="210"/>
      <c r="G497" s="196"/>
      <c r="H497" s="196"/>
      <c r="I497" s="184"/>
      <c r="J497" s="184"/>
      <c r="K497" s="184"/>
      <c r="L497" s="184"/>
      <c r="M497" s="184"/>
      <c r="N497" s="184"/>
      <c r="O497" s="184"/>
      <c r="P497" s="184"/>
      <c r="Q497" s="184"/>
      <c r="R497" s="184"/>
      <c r="S497" s="190"/>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row>
    <row r="498" spans="1:41">
      <c r="A498" s="191"/>
      <c r="B498" s="197" t="s">
        <v>437</v>
      </c>
      <c r="C498" s="212"/>
      <c r="D498" s="211"/>
      <c r="E498" s="211"/>
      <c r="F498" s="210"/>
      <c r="G498" s="196"/>
      <c r="H498" s="196"/>
      <c r="I498" s="184"/>
      <c r="J498" s="184"/>
      <c r="K498" s="184"/>
      <c r="L498" s="184"/>
      <c r="M498" s="184"/>
      <c r="N498" s="184"/>
      <c r="O498" s="184"/>
      <c r="P498" s="184"/>
      <c r="Q498" s="184"/>
      <c r="R498" s="184"/>
      <c r="S498" s="190"/>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row>
    <row r="499" spans="1:41">
      <c r="A499" s="191"/>
      <c r="B499" s="197" t="s">
        <v>436</v>
      </c>
      <c r="C499" s="212"/>
      <c r="D499" s="211"/>
      <c r="E499" s="211"/>
      <c r="F499" s="210"/>
      <c r="G499" s="196"/>
      <c r="H499" s="196"/>
      <c r="I499" s="184"/>
      <c r="J499" s="184"/>
      <c r="K499" s="184"/>
      <c r="L499" s="184"/>
      <c r="M499" s="184"/>
      <c r="N499" s="184"/>
      <c r="O499" s="184"/>
      <c r="P499" s="184"/>
      <c r="Q499" s="184"/>
      <c r="R499" s="184"/>
      <c r="S499" s="190"/>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row>
    <row r="500" spans="1:41">
      <c r="A500" s="191"/>
      <c r="B500" s="197" t="s">
        <v>435</v>
      </c>
      <c r="C500" s="212"/>
      <c r="D500" s="211"/>
      <c r="E500" s="211"/>
      <c r="F500" s="210"/>
      <c r="G500" s="196"/>
      <c r="H500" s="196"/>
      <c r="I500" s="184"/>
      <c r="J500" s="184"/>
      <c r="K500" s="184"/>
      <c r="L500" s="184"/>
      <c r="M500" s="184"/>
      <c r="N500" s="184"/>
      <c r="O500" s="184"/>
      <c r="P500" s="184"/>
      <c r="Q500" s="184"/>
      <c r="R500" s="184"/>
      <c r="S500" s="190"/>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row>
    <row r="501" spans="1:41">
      <c r="A501" s="191"/>
      <c r="B501" s="197" t="s">
        <v>434</v>
      </c>
      <c r="C501" s="212"/>
      <c r="D501" s="211"/>
      <c r="E501" s="211"/>
      <c r="F501" s="210"/>
      <c r="G501" s="196"/>
      <c r="H501" s="196"/>
      <c r="I501" s="184"/>
      <c r="J501" s="184"/>
      <c r="K501" s="184"/>
      <c r="L501" s="184"/>
      <c r="M501" s="184"/>
      <c r="N501" s="184"/>
      <c r="O501" s="184"/>
      <c r="P501" s="184"/>
      <c r="Q501" s="184"/>
      <c r="R501" s="184"/>
      <c r="S501" s="190"/>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row>
    <row r="502" spans="1:41">
      <c r="A502" s="191"/>
      <c r="B502" s="197" t="s">
        <v>433</v>
      </c>
      <c r="C502" s="212"/>
      <c r="D502" s="211"/>
      <c r="E502" s="211"/>
      <c r="F502" s="210"/>
      <c r="G502" s="196"/>
      <c r="H502" s="196"/>
      <c r="I502" s="184"/>
      <c r="J502" s="184"/>
      <c r="K502" s="184"/>
      <c r="L502" s="184"/>
      <c r="M502" s="184"/>
      <c r="N502" s="184"/>
      <c r="O502" s="184"/>
      <c r="P502" s="184"/>
      <c r="Q502" s="184"/>
      <c r="R502" s="184"/>
      <c r="S502" s="190"/>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row>
    <row r="503" spans="1:41">
      <c r="A503" s="191"/>
      <c r="B503" s="197" t="s">
        <v>432</v>
      </c>
      <c r="C503" s="212"/>
      <c r="D503" s="211"/>
      <c r="E503" s="211"/>
      <c r="F503" s="210"/>
      <c r="G503" s="196"/>
      <c r="H503" s="196"/>
      <c r="I503" s="184"/>
      <c r="J503" s="184"/>
      <c r="K503" s="184"/>
      <c r="L503" s="184"/>
      <c r="M503" s="184"/>
      <c r="N503" s="184"/>
      <c r="O503" s="184"/>
      <c r="P503" s="184"/>
      <c r="Q503" s="184"/>
      <c r="R503" s="184"/>
      <c r="S503" s="190"/>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row>
    <row r="504" spans="1:41">
      <c r="A504" s="191"/>
      <c r="B504" s="197" t="s">
        <v>431</v>
      </c>
      <c r="C504" s="212"/>
      <c r="D504" s="211"/>
      <c r="E504" s="211"/>
      <c r="F504" s="210"/>
      <c r="G504" s="196"/>
      <c r="H504" s="196"/>
      <c r="I504" s="184"/>
      <c r="J504" s="184"/>
      <c r="K504" s="184"/>
      <c r="L504" s="184"/>
      <c r="M504" s="184"/>
      <c r="N504" s="184"/>
      <c r="O504" s="184"/>
      <c r="P504" s="184"/>
      <c r="Q504" s="184"/>
      <c r="R504" s="184"/>
      <c r="S504" s="190"/>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row>
    <row r="505" spans="1:41">
      <c r="A505" s="191"/>
      <c r="B505" s="197" t="s">
        <v>430</v>
      </c>
      <c r="C505" s="212"/>
      <c r="D505" s="211"/>
      <c r="E505" s="211"/>
      <c r="F505" s="210"/>
      <c r="G505" s="196"/>
      <c r="H505" s="196"/>
      <c r="I505" s="184"/>
      <c r="J505" s="184"/>
      <c r="K505" s="184"/>
      <c r="L505" s="184"/>
      <c r="M505" s="184"/>
      <c r="N505" s="184"/>
      <c r="O505" s="184"/>
      <c r="P505" s="184"/>
      <c r="Q505" s="184"/>
      <c r="R505" s="184"/>
      <c r="S505" s="190"/>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row>
    <row r="506" spans="1:41">
      <c r="A506" s="191"/>
      <c r="B506" s="197" t="s">
        <v>429</v>
      </c>
      <c r="C506" s="212"/>
      <c r="D506" s="211"/>
      <c r="E506" s="211"/>
      <c r="F506" s="210"/>
      <c r="G506" s="196"/>
      <c r="H506" s="196"/>
      <c r="I506" s="184"/>
      <c r="J506" s="184"/>
      <c r="K506" s="184"/>
      <c r="L506" s="184"/>
      <c r="M506" s="184"/>
      <c r="N506" s="184"/>
      <c r="O506" s="184"/>
      <c r="P506" s="184"/>
      <c r="Q506" s="184"/>
      <c r="R506" s="184"/>
      <c r="S506" s="190"/>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row>
    <row r="507" spans="1:41">
      <c r="A507" s="191"/>
      <c r="B507" s="197" t="s">
        <v>428</v>
      </c>
      <c r="C507" s="212"/>
      <c r="D507" s="211"/>
      <c r="E507" s="211"/>
      <c r="F507" s="210"/>
      <c r="G507" s="196"/>
      <c r="H507" s="196"/>
      <c r="I507" s="184"/>
      <c r="J507" s="184"/>
      <c r="K507" s="184"/>
      <c r="L507" s="184"/>
      <c r="M507" s="184"/>
      <c r="N507" s="184"/>
      <c r="O507" s="184"/>
      <c r="P507" s="184"/>
      <c r="Q507" s="184"/>
      <c r="R507" s="184"/>
      <c r="S507" s="190"/>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row>
    <row r="508" spans="1:41">
      <c r="A508" s="191"/>
      <c r="B508" s="197" t="s">
        <v>427</v>
      </c>
      <c r="C508" s="212"/>
      <c r="D508" s="211"/>
      <c r="E508" s="211"/>
      <c r="F508" s="210"/>
      <c r="G508" s="196"/>
      <c r="H508" s="196"/>
      <c r="I508" s="184"/>
      <c r="J508" s="184"/>
      <c r="K508" s="184"/>
      <c r="L508" s="184"/>
      <c r="M508" s="184"/>
      <c r="N508" s="184"/>
      <c r="O508" s="184"/>
      <c r="P508" s="184"/>
      <c r="Q508" s="184"/>
      <c r="R508" s="184"/>
      <c r="S508" s="190"/>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row>
    <row r="509" spans="1:41">
      <c r="A509" s="191"/>
      <c r="B509" s="197" t="s">
        <v>426</v>
      </c>
      <c r="C509" s="3666"/>
      <c r="D509" s="3667"/>
      <c r="E509" s="3667"/>
      <c r="F509" s="3668"/>
      <c r="G509" s="196"/>
      <c r="H509" s="196"/>
      <c r="I509" s="184"/>
      <c r="J509" s="184"/>
      <c r="K509" s="184"/>
      <c r="L509" s="184"/>
      <c r="M509" s="184"/>
      <c r="N509" s="184"/>
      <c r="O509" s="184"/>
      <c r="P509" s="184"/>
      <c r="Q509" s="184"/>
      <c r="R509" s="184"/>
      <c r="S509" s="190"/>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row>
    <row r="510" spans="1:41">
      <c r="A510" s="191"/>
      <c r="B510" s="197" t="s">
        <v>425</v>
      </c>
      <c r="C510" s="3666"/>
      <c r="D510" s="3667"/>
      <c r="E510" s="3667"/>
      <c r="F510" s="3668"/>
      <c r="G510" s="196"/>
      <c r="H510" s="196"/>
      <c r="I510" s="184"/>
      <c r="J510" s="184"/>
      <c r="K510" s="184"/>
      <c r="L510" s="184"/>
      <c r="M510" s="184"/>
      <c r="N510" s="184"/>
      <c r="O510" s="184"/>
      <c r="P510" s="184"/>
      <c r="Q510" s="184"/>
      <c r="R510" s="184"/>
      <c r="S510" s="190"/>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row>
    <row r="511" spans="1:41">
      <c r="A511" s="191"/>
      <c r="B511" s="197" t="s">
        <v>424</v>
      </c>
      <c r="C511" s="3666"/>
      <c r="D511" s="3667"/>
      <c r="E511" s="3667"/>
      <c r="F511" s="3668"/>
      <c r="G511" s="196"/>
      <c r="H511" s="196"/>
      <c r="I511" s="184"/>
      <c r="J511" s="184"/>
      <c r="K511" s="184"/>
      <c r="L511" s="184"/>
      <c r="M511" s="184"/>
      <c r="N511" s="184"/>
      <c r="O511" s="184"/>
      <c r="P511" s="184"/>
      <c r="Q511" s="184"/>
      <c r="R511" s="184"/>
      <c r="S511" s="190"/>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row>
    <row r="512" spans="1:41">
      <c r="A512" s="191"/>
      <c r="B512" s="197" t="s">
        <v>423</v>
      </c>
      <c r="C512" s="3666"/>
      <c r="D512" s="3667"/>
      <c r="E512" s="3667"/>
      <c r="F512" s="3668"/>
      <c r="G512" s="196"/>
      <c r="H512" s="196"/>
      <c r="I512" s="184"/>
      <c r="J512" s="184"/>
      <c r="K512" s="184"/>
      <c r="L512" s="184"/>
      <c r="M512" s="184"/>
      <c r="N512" s="184"/>
      <c r="O512" s="184"/>
      <c r="P512" s="184"/>
      <c r="Q512" s="184"/>
      <c r="R512" s="184"/>
      <c r="S512" s="190"/>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row>
    <row r="513" spans="1:41">
      <c r="A513" s="191"/>
      <c r="B513" s="197" t="s">
        <v>422</v>
      </c>
      <c r="C513" s="3666"/>
      <c r="D513" s="3667"/>
      <c r="E513" s="3667"/>
      <c r="F513" s="3668"/>
      <c r="G513" s="196"/>
      <c r="H513" s="196"/>
      <c r="I513" s="184"/>
      <c r="J513" s="184"/>
      <c r="K513" s="184"/>
      <c r="L513" s="184"/>
      <c r="M513" s="184"/>
      <c r="N513" s="184"/>
      <c r="O513" s="184"/>
      <c r="P513" s="184"/>
      <c r="Q513" s="184"/>
      <c r="R513" s="184"/>
      <c r="S513" s="190"/>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row>
    <row r="514" spans="1:41">
      <c r="A514" s="191"/>
      <c r="B514" s="197" t="s">
        <v>421</v>
      </c>
      <c r="C514" s="3666"/>
      <c r="D514" s="3667"/>
      <c r="E514" s="3667"/>
      <c r="F514" s="3668"/>
      <c r="G514" s="196"/>
      <c r="H514" s="196"/>
      <c r="I514" s="184"/>
      <c r="J514" s="184"/>
      <c r="K514" s="184"/>
      <c r="L514" s="184"/>
      <c r="M514" s="184"/>
      <c r="N514" s="184"/>
      <c r="O514" s="184"/>
      <c r="P514" s="184"/>
      <c r="Q514" s="184"/>
      <c r="R514" s="184"/>
      <c r="S514" s="190"/>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row>
    <row r="515" spans="1:41">
      <c r="A515" s="191"/>
      <c r="B515" s="197" t="s">
        <v>420</v>
      </c>
      <c r="C515" s="3666"/>
      <c r="D515" s="3667"/>
      <c r="E515" s="3667"/>
      <c r="F515" s="3668"/>
      <c r="G515" s="196"/>
      <c r="H515" s="196"/>
      <c r="I515" s="184"/>
      <c r="J515" s="184"/>
      <c r="K515" s="184"/>
      <c r="L515" s="184"/>
      <c r="M515" s="184"/>
      <c r="N515" s="184"/>
      <c r="O515" s="184"/>
      <c r="P515" s="184"/>
      <c r="Q515" s="184"/>
      <c r="R515" s="184"/>
      <c r="S515" s="190"/>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row>
    <row r="516" spans="1:41">
      <c r="A516" s="191"/>
      <c r="B516" s="197" t="s">
        <v>419</v>
      </c>
      <c r="C516" s="3666"/>
      <c r="D516" s="3667"/>
      <c r="E516" s="3667"/>
      <c r="F516" s="3668"/>
      <c r="G516" s="196"/>
      <c r="H516" s="196"/>
      <c r="I516" s="184"/>
      <c r="J516" s="184"/>
      <c r="K516" s="184"/>
      <c r="L516" s="184"/>
      <c r="M516" s="184"/>
      <c r="N516" s="184"/>
      <c r="O516" s="184"/>
      <c r="P516" s="184"/>
      <c r="Q516" s="184"/>
      <c r="R516" s="184"/>
      <c r="S516" s="190"/>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row>
    <row r="517" spans="1:41">
      <c r="A517" s="191"/>
      <c r="B517" s="197" t="s">
        <v>418</v>
      </c>
      <c r="C517" s="3666"/>
      <c r="D517" s="3667"/>
      <c r="E517" s="3667"/>
      <c r="F517" s="3668"/>
      <c r="G517" s="196"/>
      <c r="H517" s="196"/>
      <c r="I517" s="184"/>
      <c r="J517" s="184"/>
      <c r="K517" s="184"/>
      <c r="L517" s="184"/>
      <c r="M517" s="184"/>
      <c r="N517" s="184"/>
      <c r="O517" s="184"/>
      <c r="P517" s="184"/>
      <c r="Q517" s="184"/>
      <c r="R517" s="184"/>
      <c r="S517" s="190"/>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row>
    <row r="518" spans="1:41">
      <c r="A518" s="191"/>
      <c r="B518" s="197" t="s">
        <v>417</v>
      </c>
      <c r="C518" s="212"/>
      <c r="D518" s="211"/>
      <c r="E518" s="211"/>
      <c r="F518" s="210"/>
      <c r="G518" s="196"/>
      <c r="H518" s="196"/>
      <c r="I518" s="184"/>
      <c r="J518" s="184"/>
      <c r="K518" s="184"/>
      <c r="L518" s="184"/>
      <c r="M518" s="184"/>
      <c r="N518" s="184"/>
      <c r="O518" s="184"/>
      <c r="P518" s="184"/>
      <c r="Q518" s="184"/>
      <c r="R518" s="184"/>
      <c r="S518" s="190"/>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row>
    <row r="519" spans="1:41">
      <c r="A519" s="191"/>
      <c r="B519" s="197" t="s">
        <v>416</v>
      </c>
      <c r="C519" s="212"/>
      <c r="D519" s="211"/>
      <c r="E519" s="211"/>
      <c r="F519" s="210"/>
      <c r="G519" s="196"/>
      <c r="H519" s="196"/>
      <c r="I519" s="184"/>
      <c r="J519" s="184"/>
      <c r="K519" s="184"/>
      <c r="L519" s="184"/>
      <c r="M519" s="184"/>
      <c r="N519" s="184"/>
      <c r="O519" s="184"/>
      <c r="P519" s="184"/>
      <c r="Q519" s="184"/>
      <c r="R519" s="184"/>
      <c r="S519" s="190"/>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row>
    <row r="520" spans="1:41">
      <c r="A520" s="191"/>
      <c r="B520" s="197" t="s">
        <v>415</v>
      </c>
      <c r="C520" s="212"/>
      <c r="D520" s="211"/>
      <c r="E520" s="211"/>
      <c r="F520" s="210"/>
      <c r="G520" s="196"/>
      <c r="H520" s="196"/>
      <c r="I520" s="184"/>
      <c r="J520" s="184"/>
      <c r="K520" s="184"/>
      <c r="L520" s="184"/>
      <c r="M520" s="184"/>
      <c r="N520" s="184"/>
      <c r="O520" s="184"/>
      <c r="P520" s="184"/>
      <c r="Q520" s="184"/>
      <c r="R520" s="184"/>
      <c r="S520" s="190"/>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row>
    <row r="521" spans="1:41">
      <c r="A521" s="191"/>
      <c r="B521" s="197" t="s">
        <v>414</v>
      </c>
      <c r="C521" s="212"/>
      <c r="D521" s="211"/>
      <c r="E521" s="211"/>
      <c r="F521" s="210"/>
      <c r="G521" s="196"/>
      <c r="H521" s="196"/>
      <c r="I521" s="184"/>
      <c r="J521" s="184"/>
      <c r="K521" s="184"/>
      <c r="L521" s="184"/>
      <c r="M521" s="184"/>
      <c r="N521" s="184"/>
      <c r="O521" s="184"/>
      <c r="P521" s="184"/>
      <c r="Q521" s="184"/>
      <c r="R521" s="184"/>
      <c r="S521" s="190"/>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row>
    <row r="522" spans="1:41">
      <c r="A522" s="191"/>
      <c r="B522" s="197" t="s">
        <v>413</v>
      </c>
      <c r="C522" s="212"/>
      <c r="D522" s="211"/>
      <c r="E522" s="211"/>
      <c r="F522" s="210"/>
      <c r="G522" s="196"/>
      <c r="H522" s="196"/>
      <c r="I522" s="184"/>
      <c r="J522" s="184"/>
      <c r="K522" s="184"/>
      <c r="L522" s="184"/>
      <c r="M522" s="184"/>
      <c r="N522" s="184"/>
      <c r="O522" s="184"/>
      <c r="P522" s="184"/>
      <c r="Q522" s="184"/>
      <c r="R522" s="184"/>
      <c r="S522" s="190"/>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row>
    <row r="523" spans="1:41">
      <c r="A523" s="191"/>
      <c r="B523" s="197" t="s">
        <v>412</v>
      </c>
      <c r="C523" s="212"/>
      <c r="D523" s="211"/>
      <c r="E523" s="211"/>
      <c r="F523" s="210"/>
      <c r="G523" s="196"/>
      <c r="H523" s="196"/>
      <c r="I523" s="184"/>
      <c r="J523" s="184"/>
      <c r="K523" s="184"/>
      <c r="L523" s="184"/>
      <c r="M523" s="184"/>
      <c r="N523" s="184"/>
      <c r="O523" s="184"/>
      <c r="P523" s="184"/>
      <c r="Q523" s="184"/>
      <c r="R523" s="184"/>
      <c r="S523" s="190"/>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row>
    <row r="524" spans="1:41">
      <c r="A524" s="191"/>
      <c r="B524" s="197" t="s">
        <v>411</v>
      </c>
      <c r="C524" s="212"/>
      <c r="D524" s="211"/>
      <c r="E524" s="211"/>
      <c r="F524" s="210"/>
      <c r="G524" s="196"/>
      <c r="H524" s="196"/>
      <c r="I524" s="184"/>
      <c r="J524" s="184"/>
      <c r="K524" s="184"/>
      <c r="L524" s="184"/>
      <c r="M524" s="184"/>
      <c r="N524" s="184"/>
      <c r="O524" s="184"/>
      <c r="P524" s="184"/>
      <c r="Q524" s="184"/>
      <c r="R524" s="184"/>
      <c r="S524" s="190"/>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row>
    <row r="525" spans="1:41">
      <c r="A525" s="191"/>
      <c r="B525" s="203"/>
      <c r="C525" s="209"/>
      <c r="D525" s="203"/>
      <c r="E525" s="208"/>
      <c r="F525" s="208"/>
      <c r="G525" s="208"/>
      <c r="H525" s="208"/>
      <c r="I525" s="184"/>
      <c r="J525" s="184"/>
      <c r="K525" s="184"/>
      <c r="L525" s="184"/>
      <c r="M525" s="184"/>
      <c r="N525" s="184"/>
      <c r="O525" s="184"/>
      <c r="P525" s="184"/>
      <c r="Q525" s="184"/>
      <c r="R525" s="184"/>
      <c r="S525" s="190"/>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row>
    <row r="526" spans="1:41">
      <c r="A526" s="191"/>
      <c r="B526" s="203"/>
      <c r="C526" s="203"/>
      <c r="D526" s="203"/>
      <c r="E526" s="213"/>
      <c r="F526" s="213"/>
      <c r="G526" s="213"/>
      <c r="H526" s="213"/>
      <c r="I526" s="184"/>
      <c r="J526" s="184"/>
      <c r="K526" s="184"/>
      <c r="L526" s="184"/>
      <c r="M526" s="184"/>
      <c r="N526" s="184"/>
      <c r="O526" s="184"/>
      <c r="P526" s="184"/>
      <c r="Q526" s="184"/>
      <c r="R526" s="184"/>
      <c r="S526" s="190"/>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row>
    <row r="527" spans="1:41">
      <c r="A527" s="191"/>
      <c r="B527" s="204" t="s">
        <v>410</v>
      </c>
      <c r="C527" s="205"/>
      <c r="D527" s="204" t="s">
        <v>409</v>
      </c>
      <c r="E527" s="203"/>
      <c r="F527" s="203"/>
      <c r="G527" s="203"/>
      <c r="H527" s="203"/>
      <c r="I527" s="184"/>
      <c r="J527" s="184"/>
      <c r="K527" s="184"/>
      <c r="L527" s="184"/>
      <c r="M527" s="184"/>
      <c r="N527" s="184"/>
      <c r="O527" s="184"/>
      <c r="P527" s="184"/>
      <c r="Q527" s="184"/>
      <c r="R527" s="184"/>
      <c r="S527" s="190"/>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row>
    <row r="528" spans="1:41">
      <c r="A528" s="191"/>
      <c r="B528" s="207" t="s">
        <v>357</v>
      </c>
      <c r="C528" s="203"/>
      <c r="D528" s="203"/>
      <c r="E528" s="203"/>
      <c r="F528" s="203"/>
      <c r="G528" s="205"/>
      <c r="H528" s="205"/>
      <c r="I528" s="184"/>
      <c r="J528" s="184"/>
      <c r="K528" s="184"/>
      <c r="L528" s="184"/>
      <c r="M528" s="184"/>
      <c r="N528" s="184"/>
      <c r="O528" s="184"/>
      <c r="P528" s="184"/>
      <c r="Q528" s="184"/>
      <c r="R528" s="184"/>
      <c r="S528" s="190"/>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row>
    <row r="529" spans="1:41">
      <c r="A529" s="191"/>
      <c r="B529" s="203"/>
      <c r="C529" s="203"/>
      <c r="D529" s="203"/>
      <c r="E529" s="203"/>
      <c r="F529" s="203"/>
      <c r="G529" s="205"/>
      <c r="H529" s="205"/>
      <c r="I529" s="184"/>
      <c r="J529" s="184"/>
      <c r="K529" s="184"/>
      <c r="L529" s="184"/>
      <c r="M529" s="184"/>
      <c r="N529" s="184"/>
      <c r="O529" s="184"/>
      <c r="P529" s="184"/>
      <c r="Q529" s="184"/>
      <c r="R529" s="184"/>
      <c r="S529" s="190"/>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row>
    <row r="530" spans="1:41">
      <c r="A530" s="191"/>
      <c r="B530" s="202" t="s">
        <v>303</v>
      </c>
      <c r="C530" s="3652" t="s">
        <v>84</v>
      </c>
      <c r="D530" s="3653"/>
      <c r="E530" s="3653"/>
      <c r="F530" s="3654"/>
      <c r="G530" s="201" t="s">
        <v>20</v>
      </c>
      <c r="H530" s="201" t="s">
        <v>20</v>
      </c>
      <c r="I530" s="184"/>
      <c r="J530" s="184"/>
      <c r="K530" s="184"/>
      <c r="L530" s="184"/>
      <c r="M530" s="184"/>
      <c r="N530" s="184"/>
      <c r="O530" s="184"/>
      <c r="P530" s="184"/>
      <c r="Q530" s="184"/>
      <c r="R530" s="184"/>
      <c r="S530" s="190"/>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row>
    <row r="531" spans="1:41">
      <c r="A531" s="191"/>
      <c r="B531" s="197" t="s">
        <v>408</v>
      </c>
      <c r="C531" s="3666"/>
      <c r="D531" s="3667"/>
      <c r="E531" s="3667"/>
      <c r="F531" s="3668"/>
      <c r="G531" s="196"/>
      <c r="H531" s="196"/>
      <c r="I531" s="184"/>
      <c r="J531" s="184"/>
      <c r="K531" s="184"/>
      <c r="L531" s="184"/>
      <c r="M531" s="184"/>
      <c r="N531" s="184"/>
      <c r="O531" s="184"/>
      <c r="P531" s="184"/>
      <c r="Q531" s="184"/>
      <c r="R531" s="184"/>
      <c r="S531" s="190"/>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row>
    <row r="532" spans="1:41">
      <c r="A532" s="191"/>
      <c r="B532" s="197" t="s">
        <v>407</v>
      </c>
      <c r="C532" s="3666"/>
      <c r="D532" s="3667"/>
      <c r="E532" s="3667"/>
      <c r="F532" s="3668"/>
      <c r="G532" s="196"/>
      <c r="H532" s="196"/>
      <c r="I532" s="184"/>
      <c r="J532" s="184"/>
      <c r="K532" s="184"/>
      <c r="L532" s="184"/>
      <c r="M532" s="184"/>
      <c r="N532" s="184"/>
      <c r="O532" s="184"/>
      <c r="P532" s="184"/>
      <c r="Q532" s="184"/>
      <c r="R532" s="184"/>
      <c r="S532" s="190"/>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row>
    <row r="533" spans="1:41">
      <c r="A533" s="191"/>
      <c r="B533" s="197" t="s">
        <v>406</v>
      </c>
      <c r="C533" s="212"/>
      <c r="D533" s="211"/>
      <c r="E533" s="211"/>
      <c r="F533" s="210"/>
      <c r="G533" s="196"/>
      <c r="H533" s="196"/>
      <c r="I533" s="184"/>
      <c r="J533" s="184"/>
      <c r="K533" s="184"/>
      <c r="L533" s="184"/>
      <c r="M533" s="184"/>
      <c r="N533" s="184"/>
      <c r="O533" s="184"/>
      <c r="P533" s="184"/>
      <c r="Q533" s="184"/>
      <c r="R533" s="184"/>
      <c r="S533" s="190"/>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row>
    <row r="534" spans="1:41">
      <c r="A534" s="191"/>
      <c r="B534" s="197" t="s">
        <v>405</v>
      </c>
      <c r="C534" s="212"/>
      <c r="D534" s="211"/>
      <c r="E534" s="211"/>
      <c r="F534" s="210"/>
      <c r="G534" s="196"/>
      <c r="H534" s="196"/>
      <c r="I534" s="184"/>
      <c r="J534" s="184"/>
      <c r="K534" s="184"/>
      <c r="L534" s="184"/>
      <c r="M534" s="184"/>
      <c r="N534" s="184"/>
      <c r="O534" s="184"/>
      <c r="P534" s="184"/>
      <c r="Q534" s="184"/>
      <c r="R534" s="184"/>
      <c r="S534" s="190"/>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row>
    <row r="535" spans="1:41">
      <c r="A535" s="191"/>
      <c r="B535" s="197" t="s">
        <v>404</v>
      </c>
      <c r="C535" s="212"/>
      <c r="D535" s="211"/>
      <c r="E535" s="211"/>
      <c r="F535" s="210"/>
      <c r="G535" s="196"/>
      <c r="H535" s="196"/>
      <c r="I535" s="184"/>
      <c r="J535" s="184"/>
      <c r="K535" s="184"/>
      <c r="L535" s="184"/>
      <c r="M535" s="184"/>
      <c r="N535" s="184"/>
      <c r="O535" s="184"/>
      <c r="P535" s="184"/>
      <c r="Q535" s="184"/>
      <c r="R535" s="184"/>
      <c r="S535" s="190"/>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row>
    <row r="536" spans="1:41">
      <c r="A536" s="191"/>
      <c r="B536" s="197" t="s">
        <v>403</v>
      </c>
      <c r="C536" s="212"/>
      <c r="D536" s="211"/>
      <c r="E536" s="211"/>
      <c r="F536" s="210"/>
      <c r="G536" s="196"/>
      <c r="H536" s="196"/>
      <c r="I536" s="184"/>
      <c r="J536" s="184"/>
      <c r="K536" s="184"/>
      <c r="L536" s="184"/>
      <c r="M536" s="184"/>
      <c r="N536" s="184"/>
      <c r="O536" s="184"/>
      <c r="P536" s="184"/>
      <c r="Q536" s="184"/>
      <c r="R536" s="184"/>
      <c r="S536" s="190"/>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row>
    <row r="537" spans="1:41">
      <c r="A537" s="191"/>
      <c r="B537" s="197" t="s">
        <v>402</v>
      </c>
      <c r="C537" s="212"/>
      <c r="D537" s="211"/>
      <c r="E537" s="211"/>
      <c r="F537" s="210"/>
      <c r="G537" s="196"/>
      <c r="H537" s="196"/>
      <c r="I537" s="184"/>
      <c r="J537" s="184"/>
      <c r="K537" s="184"/>
      <c r="L537" s="184"/>
      <c r="M537" s="184"/>
      <c r="N537" s="184"/>
      <c r="O537" s="184"/>
      <c r="P537" s="184"/>
      <c r="Q537" s="184"/>
      <c r="R537" s="184"/>
      <c r="S537" s="190"/>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row>
    <row r="538" spans="1:41">
      <c r="A538" s="191"/>
      <c r="B538" s="197" t="s">
        <v>401</v>
      </c>
      <c r="C538" s="212"/>
      <c r="D538" s="211"/>
      <c r="E538" s="211"/>
      <c r="F538" s="210"/>
      <c r="G538" s="196"/>
      <c r="H538" s="196"/>
      <c r="I538" s="184"/>
      <c r="J538" s="184"/>
      <c r="K538" s="184"/>
      <c r="L538" s="184"/>
      <c r="M538" s="184"/>
      <c r="N538" s="184"/>
      <c r="O538" s="184"/>
      <c r="P538" s="184"/>
      <c r="Q538" s="184"/>
      <c r="R538" s="184"/>
      <c r="S538" s="190"/>
      <c r="T538" s="184"/>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row>
    <row r="539" spans="1:41">
      <c r="A539" s="191"/>
      <c r="B539" s="197" t="s">
        <v>400</v>
      </c>
      <c r="C539" s="212"/>
      <c r="D539" s="211"/>
      <c r="E539" s="211"/>
      <c r="F539" s="210"/>
      <c r="G539" s="196"/>
      <c r="H539" s="196"/>
      <c r="I539" s="184"/>
      <c r="J539" s="184"/>
      <c r="K539" s="184"/>
      <c r="L539" s="184"/>
      <c r="M539" s="184"/>
      <c r="N539" s="184"/>
      <c r="O539" s="184"/>
      <c r="P539" s="184"/>
      <c r="Q539" s="184"/>
      <c r="R539" s="184"/>
      <c r="S539" s="190"/>
      <c r="T539" s="184"/>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row>
    <row r="540" spans="1:41">
      <c r="A540" s="191"/>
      <c r="B540" s="197" t="s">
        <v>399</v>
      </c>
      <c r="C540" s="212"/>
      <c r="D540" s="211"/>
      <c r="E540" s="211"/>
      <c r="F540" s="210"/>
      <c r="G540" s="196"/>
      <c r="H540" s="196"/>
      <c r="I540" s="184"/>
      <c r="J540" s="184"/>
      <c r="K540" s="184"/>
      <c r="L540" s="184"/>
      <c r="M540" s="184"/>
      <c r="N540" s="184"/>
      <c r="O540" s="184"/>
      <c r="P540" s="184"/>
      <c r="Q540" s="184"/>
      <c r="R540" s="184"/>
      <c r="S540" s="190"/>
      <c r="T540" s="184"/>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row>
    <row r="541" spans="1:41">
      <c r="A541" s="191"/>
      <c r="B541" s="197" t="s">
        <v>398</v>
      </c>
      <c r="C541" s="212"/>
      <c r="D541" s="211"/>
      <c r="E541" s="211"/>
      <c r="F541" s="210"/>
      <c r="G541" s="196"/>
      <c r="H541" s="196"/>
      <c r="I541" s="184"/>
      <c r="J541" s="184"/>
      <c r="K541" s="184"/>
      <c r="L541" s="184"/>
      <c r="M541" s="184"/>
      <c r="N541" s="184"/>
      <c r="O541" s="184"/>
      <c r="P541" s="184"/>
      <c r="Q541" s="184"/>
      <c r="R541" s="184"/>
      <c r="S541" s="190"/>
      <c r="T541" s="184"/>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row>
    <row r="542" spans="1:41">
      <c r="A542" s="191"/>
      <c r="B542" s="197" t="s">
        <v>397</v>
      </c>
      <c r="C542" s="212"/>
      <c r="D542" s="211"/>
      <c r="E542" s="211"/>
      <c r="F542" s="210"/>
      <c r="G542" s="196"/>
      <c r="H542" s="196"/>
      <c r="I542" s="184"/>
      <c r="J542" s="184"/>
      <c r="K542" s="184"/>
      <c r="L542" s="184"/>
      <c r="M542" s="184"/>
      <c r="N542" s="184"/>
      <c r="O542" s="184"/>
      <c r="P542" s="184"/>
      <c r="Q542" s="184"/>
      <c r="R542" s="184"/>
      <c r="S542" s="190"/>
      <c r="T542" s="184"/>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row>
    <row r="543" spans="1:41">
      <c r="A543" s="191"/>
      <c r="B543" s="197" t="s">
        <v>396</v>
      </c>
      <c r="C543" s="212"/>
      <c r="D543" s="211"/>
      <c r="E543" s="211"/>
      <c r="F543" s="210"/>
      <c r="G543" s="196"/>
      <c r="H543" s="196"/>
      <c r="I543" s="184"/>
      <c r="J543" s="184"/>
      <c r="K543" s="184"/>
      <c r="L543" s="184"/>
      <c r="M543" s="184"/>
      <c r="N543" s="184"/>
      <c r="O543" s="184"/>
      <c r="P543" s="184"/>
      <c r="Q543" s="184"/>
      <c r="R543" s="184"/>
      <c r="S543" s="190"/>
      <c r="T543" s="184"/>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row>
    <row r="544" spans="1:41">
      <c r="A544" s="191"/>
      <c r="B544" s="197" t="s">
        <v>395</v>
      </c>
      <c r="C544" s="212"/>
      <c r="D544" s="211"/>
      <c r="E544" s="211"/>
      <c r="F544" s="210"/>
      <c r="G544" s="196"/>
      <c r="H544" s="196"/>
      <c r="I544" s="184"/>
      <c r="J544" s="184"/>
      <c r="K544" s="184"/>
      <c r="L544" s="184"/>
      <c r="M544" s="184"/>
      <c r="N544" s="184"/>
      <c r="O544" s="184"/>
      <c r="P544" s="184"/>
      <c r="Q544" s="184"/>
      <c r="R544" s="184"/>
      <c r="S544" s="190"/>
      <c r="T544" s="184"/>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row>
    <row r="545" spans="1:41">
      <c r="A545" s="191"/>
      <c r="B545" s="197" t="s">
        <v>394</v>
      </c>
      <c r="C545" s="212"/>
      <c r="D545" s="211"/>
      <c r="E545" s="211"/>
      <c r="F545" s="210"/>
      <c r="G545" s="196"/>
      <c r="H545" s="196"/>
      <c r="I545" s="184"/>
      <c r="J545" s="184"/>
      <c r="K545" s="184"/>
      <c r="L545" s="184"/>
      <c r="M545" s="184"/>
      <c r="N545" s="184"/>
      <c r="O545" s="184"/>
      <c r="P545" s="184"/>
      <c r="Q545" s="184"/>
      <c r="R545" s="184"/>
      <c r="S545" s="190"/>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row>
    <row r="546" spans="1:41">
      <c r="A546" s="191"/>
      <c r="B546" s="197" t="s">
        <v>393</v>
      </c>
      <c r="C546" s="212"/>
      <c r="D546" s="211"/>
      <c r="E546" s="211"/>
      <c r="F546" s="210"/>
      <c r="G546" s="196"/>
      <c r="H546" s="196"/>
      <c r="I546" s="184"/>
      <c r="J546" s="184"/>
      <c r="K546" s="184"/>
      <c r="L546" s="184"/>
      <c r="M546" s="184"/>
      <c r="N546" s="184"/>
      <c r="O546" s="184"/>
      <c r="P546" s="184"/>
      <c r="Q546" s="184"/>
      <c r="R546" s="184"/>
      <c r="S546" s="190"/>
      <c r="T546" s="184"/>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row>
    <row r="547" spans="1:41">
      <c r="A547" s="191"/>
      <c r="B547" s="197" t="s">
        <v>392</v>
      </c>
      <c r="C547" s="212"/>
      <c r="D547" s="211"/>
      <c r="E547" s="211"/>
      <c r="F547" s="210"/>
      <c r="G547" s="196"/>
      <c r="H547" s="196"/>
      <c r="I547" s="184"/>
      <c r="J547" s="184"/>
      <c r="K547" s="184"/>
      <c r="L547" s="184"/>
      <c r="M547" s="184"/>
      <c r="N547" s="184"/>
      <c r="O547" s="184"/>
      <c r="P547" s="184"/>
      <c r="Q547" s="184"/>
      <c r="R547" s="184"/>
      <c r="S547" s="190"/>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row>
    <row r="548" spans="1:41">
      <c r="A548" s="191"/>
      <c r="B548" s="197" t="s">
        <v>391</v>
      </c>
      <c r="C548" s="212"/>
      <c r="D548" s="211"/>
      <c r="E548" s="211"/>
      <c r="F548" s="210"/>
      <c r="G548" s="196"/>
      <c r="H548" s="196"/>
      <c r="I548" s="184"/>
      <c r="J548" s="184"/>
      <c r="K548" s="184"/>
      <c r="L548" s="184"/>
      <c r="M548" s="184"/>
      <c r="N548" s="184"/>
      <c r="O548" s="184"/>
      <c r="P548" s="184"/>
      <c r="Q548" s="184"/>
      <c r="R548" s="184"/>
      <c r="S548" s="190"/>
      <c r="T548" s="184"/>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row>
    <row r="549" spans="1:41">
      <c r="A549" s="191"/>
      <c r="B549" s="197" t="s">
        <v>390</v>
      </c>
      <c r="C549" s="212"/>
      <c r="D549" s="211"/>
      <c r="E549" s="211"/>
      <c r="F549" s="210"/>
      <c r="G549" s="196"/>
      <c r="H549" s="196"/>
      <c r="I549" s="184"/>
      <c r="J549" s="184"/>
      <c r="K549" s="184"/>
      <c r="L549" s="184"/>
      <c r="M549" s="184"/>
      <c r="N549" s="184"/>
      <c r="O549" s="184"/>
      <c r="P549" s="184"/>
      <c r="Q549" s="184"/>
      <c r="R549" s="184"/>
      <c r="S549" s="190"/>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row>
    <row r="550" spans="1:41">
      <c r="A550" s="191"/>
      <c r="B550" s="197" t="s">
        <v>389</v>
      </c>
      <c r="C550" s="212"/>
      <c r="D550" s="211"/>
      <c r="E550" s="211"/>
      <c r="F550" s="210"/>
      <c r="G550" s="196"/>
      <c r="H550" s="196"/>
      <c r="I550" s="184"/>
      <c r="J550" s="184"/>
      <c r="K550" s="184"/>
      <c r="L550" s="184"/>
      <c r="M550" s="184"/>
      <c r="N550" s="184"/>
      <c r="O550" s="184"/>
      <c r="P550" s="184"/>
      <c r="Q550" s="184"/>
      <c r="R550" s="184"/>
      <c r="S550" s="190"/>
      <c r="T550" s="184"/>
      <c r="U550" s="184"/>
      <c r="V550" s="184"/>
      <c r="W550" s="184"/>
      <c r="X550" s="184"/>
      <c r="Y550" s="184"/>
      <c r="Z550" s="184"/>
      <c r="AA550" s="184"/>
      <c r="AB550" s="184"/>
      <c r="AC550" s="184"/>
      <c r="AD550" s="184"/>
      <c r="AE550" s="184"/>
      <c r="AF550" s="184"/>
      <c r="AG550" s="184"/>
      <c r="AH550" s="184"/>
      <c r="AI550" s="184"/>
      <c r="AJ550" s="184"/>
      <c r="AK550" s="184"/>
      <c r="AL550" s="184"/>
      <c r="AM550" s="184"/>
      <c r="AN550" s="184"/>
      <c r="AO550" s="184"/>
    </row>
    <row r="551" spans="1:41">
      <c r="A551" s="191"/>
      <c r="B551" s="197" t="s">
        <v>388</v>
      </c>
      <c r="C551" s="212"/>
      <c r="D551" s="211"/>
      <c r="E551" s="211"/>
      <c r="F551" s="210"/>
      <c r="G551" s="196"/>
      <c r="H551" s="196"/>
      <c r="I551" s="184"/>
      <c r="J551" s="184"/>
      <c r="K551" s="184"/>
      <c r="L551" s="184"/>
      <c r="M551" s="184"/>
      <c r="N551" s="184"/>
      <c r="O551" s="184"/>
      <c r="P551" s="184"/>
      <c r="Q551" s="184"/>
      <c r="R551" s="184"/>
      <c r="S551" s="190"/>
      <c r="T551" s="184"/>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row>
    <row r="552" spans="1:41">
      <c r="A552" s="191"/>
      <c r="B552" s="197" t="s">
        <v>387</v>
      </c>
      <c r="C552" s="212"/>
      <c r="D552" s="211"/>
      <c r="E552" s="211"/>
      <c r="F552" s="210"/>
      <c r="G552" s="196"/>
      <c r="H552" s="196"/>
      <c r="I552" s="184"/>
      <c r="J552" s="184"/>
      <c r="K552" s="184"/>
      <c r="L552" s="184"/>
      <c r="M552" s="184"/>
      <c r="N552" s="184"/>
      <c r="O552" s="184"/>
      <c r="P552" s="184"/>
      <c r="Q552" s="184"/>
      <c r="R552" s="184"/>
      <c r="S552" s="190"/>
      <c r="T552" s="184"/>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row>
    <row r="553" spans="1:41">
      <c r="A553" s="191"/>
      <c r="B553" s="197" t="s">
        <v>386</v>
      </c>
      <c r="C553" s="212"/>
      <c r="D553" s="211"/>
      <c r="E553" s="211"/>
      <c r="F553" s="210"/>
      <c r="G553" s="196"/>
      <c r="H553" s="196"/>
      <c r="I553" s="184"/>
      <c r="J553" s="184"/>
      <c r="K553" s="184"/>
      <c r="L553" s="184"/>
      <c r="M553" s="184"/>
      <c r="N553" s="184"/>
      <c r="O553" s="184"/>
      <c r="P553" s="184"/>
      <c r="Q553" s="184"/>
      <c r="R553" s="184"/>
      <c r="S553" s="190"/>
      <c r="T553" s="184"/>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row>
    <row r="554" spans="1:41">
      <c r="A554" s="191"/>
      <c r="B554" s="197" t="s">
        <v>385</v>
      </c>
      <c r="C554" s="212"/>
      <c r="D554" s="211"/>
      <c r="E554" s="211"/>
      <c r="F554" s="210"/>
      <c r="G554" s="196"/>
      <c r="H554" s="196"/>
      <c r="I554" s="184"/>
      <c r="J554" s="184"/>
      <c r="K554" s="184"/>
      <c r="L554" s="184"/>
      <c r="M554" s="184"/>
      <c r="N554" s="184"/>
      <c r="O554" s="184"/>
      <c r="P554" s="184"/>
      <c r="Q554" s="184"/>
      <c r="R554" s="184"/>
      <c r="S554" s="190"/>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row>
    <row r="555" spans="1:41">
      <c r="A555" s="191"/>
      <c r="B555" s="197" t="s">
        <v>384</v>
      </c>
      <c r="C555" s="212"/>
      <c r="D555" s="211"/>
      <c r="E555" s="211"/>
      <c r="F555" s="210"/>
      <c r="G555" s="196"/>
      <c r="H555" s="196"/>
      <c r="I555" s="184"/>
      <c r="J555" s="184"/>
      <c r="K555" s="184"/>
      <c r="L555" s="184"/>
      <c r="M555" s="184"/>
      <c r="N555" s="184"/>
      <c r="O555" s="184"/>
      <c r="P555" s="184"/>
      <c r="Q555" s="184"/>
      <c r="R555" s="184"/>
      <c r="S555" s="190"/>
      <c r="T555" s="184"/>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row>
    <row r="556" spans="1:41">
      <c r="A556" s="191"/>
      <c r="B556" s="197" t="s">
        <v>383</v>
      </c>
      <c r="C556" s="212"/>
      <c r="D556" s="211"/>
      <c r="E556" s="211"/>
      <c r="F556" s="210"/>
      <c r="G556" s="196"/>
      <c r="H556" s="196"/>
      <c r="I556" s="184"/>
      <c r="J556" s="184"/>
      <c r="K556" s="184"/>
      <c r="L556" s="184"/>
      <c r="M556" s="184"/>
      <c r="N556" s="184"/>
      <c r="O556" s="184"/>
      <c r="P556" s="184"/>
      <c r="Q556" s="184"/>
      <c r="R556" s="184"/>
      <c r="S556" s="190"/>
      <c r="T556" s="184"/>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row>
    <row r="557" spans="1:41">
      <c r="A557" s="191"/>
      <c r="B557" s="197" t="s">
        <v>382</v>
      </c>
      <c r="C557" s="212"/>
      <c r="D557" s="211"/>
      <c r="E557" s="211"/>
      <c r="F557" s="210"/>
      <c r="G557" s="196"/>
      <c r="H557" s="196"/>
      <c r="I557" s="184"/>
      <c r="J557" s="184"/>
      <c r="K557" s="184"/>
      <c r="L557" s="184"/>
      <c r="M557" s="184"/>
      <c r="N557" s="184"/>
      <c r="O557" s="184"/>
      <c r="P557" s="184"/>
      <c r="Q557" s="184"/>
      <c r="R557" s="184"/>
      <c r="S557" s="190"/>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row>
    <row r="558" spans="1:41">
      <c r="A558" s="191"/>
      <c r="B558" s="197" t="s">
        <v>381</v>
      </c>
      <c r="C558" s="212"/>
      <c r="D558" s="211"/>
      <c r="E558" s="211"/>
      <c r="F558" s="210"/>
      <c r="G558" s="196"/>
      <c r="H558" s="196"/>
      <c r="I558" s="184"/>
      <c r="J558" s="184"/>
      <c r="K558" s="184"/>
      <c r="L558" s="184"/>
      <c r="M558" s="184"/>
      <c r="N558" s="184"/>
      <c r="O558" s="184"/>
      <c r="P558" s="184"/>
      <c r="Q558" s="184"/>
      <c r="R558" s="184"/>
      <c r="S558" s="190"/>
      <c r="T558" s="184"/>
      <c r="U558" s="184"/>
      <c r="V558" s="184"/>
      <c r="W558" s="184"/>
      <c r="X558" s="184"/>
      <c r="Y558" s="184"/>
      <c r="Z558" s="184"/>
      <c r="AA558" s="184"/>
      <c r="AB558" s="184"/>
      <c r="AC558" s="184"/>
      <c r="AD558" s="184"/>
      <c r="AE558" s="184"/>
      <c r="AF558" s="184"/>
      <c r="AG558" s="184"/>
      <c r="AH558" s="184"/>
      <c r="AI558" s="184"/>
      <c r="AJ558" s="184"/>
      <c r="AK558" s="184"/>
      <c r="AL558" s="184"/>
      <c r="AM558" s="184"/>
      <c r="AN558" s="184"/>
      <c r="AO558" s="184"/>
    </row>
    <row r="559" spans="1:41">
      <c r="A559" s="191"/>
      <c r="B559" s="197" t="s">
        <v>380</v>
      </c>
      <c r="C559" s="212"/>
      <c r="D559" s="211"/>
      <c r="E559" s="211"/>
      <c r="F559" s="210"/>
      <c r="G559" s="196"/>
      <c r="H559" s="196"/>
      <c r="I559" s="184"/>
      <c r="J559" s="184"/>
      <c r="K559" s="184"/>
      <c r="L559" s="184"/>
      <c r="M559" s="184"/>
      <c r="N559" s="184"/>
      <c r="O559" s="184"/>
      <c r="P559" s="184"/>
      <c r="Q559" s="184"/>
      <c r="R559" s="184"/>
      <c r="S559" s="190"/>
      <c r="T559" s="184"/>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row>
    <row r="560" spans="1:41">
      <c r="A560" s="191"/>
      <c r="B560" s="197" t="s">
        <v>379</v>
      </c>
      <c r="C560" s="212"/>
      <c r="D560" s="211"/>
      <c r="E560" s="211"/>
      <c r="F560" s="210"/>
      <c r="G560" s="196"/>
      <c r="H560" s="196"/>
      <c r="I560" s="184"/>
      <c r="J560" s="184"/>
      <c r="K560" s="184"/>
      <c r="L560" s="184"/>
      <c r="M560" s="184"/>
      <c r="N560" s="184"/>
      <c r="O560" s="184"/>
      <c r="P560" s="184"/>
      <c r="Q560" s="184"/>
      <c r="R560" s="184"/>
      <c r="S560" s="190"/>
      <c r="T560" s="184"/>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row>
    <row r="561" spans="1:41">
      <c r="A561" s="191"/>
      <c r="B561" s="197" t="s">
        <v>378</v>
      </c>
      <c r="C561" s="212"/>
      <c r="D561" s="211"/>
      <c r="E561" s="211"/>
      <c r="F561" s="210"/>
      <c r="G561" s="196"/>
      <c r="H561" s="196"/>
      <c r="I561" s="184"/>
      <c r="J561" s="184"/>
      <c r="K561" s="184"/>
      <c r="L561" s="184"/>
      <c r="M561" s="184"/>
      <c r="N561" s="184"/>
      <c r="O561" s="184"/>
      <c r="P561" s="184"/>
      <c r="Q561" s="184"/>
      <c r="R561" s="184"/>
      <c r="S561" s="190"/>
      <c r="T561" s="184"/>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row>
    <row r="562" spans="1:41">
      <c r="A562" s="191"/>
      <c r="B562" s="197" t="s">
        <v>377</v>
      </c>
      <c r="C562" s="3666"/>
      <c r="D562" s="3667"/>
      <c r="E562" s="3667"/>
      <c r="F562" s="3668"/>
      <c r="G562" s="196"/>
      <c r="H562" s="196"/>
      <c r="I562" s="184"/>
      <c r="J562" s="184"/>
      <c r="K562" s="184"/>
      <c r="L562" s="184"/>
      <c r="M562" s="184"/>
      <c r="N562" s="184"/>
      <c r="O562" s="184"/>
      <c r="P562" s="184"/>
      <c r="Q562" s="184"/>
      <c r="R562" s="184"/>
      <c r="S562" s="190"/>
      <c r="T562" s="184"/>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row>
    <row r="563" spans="1:41">
      <c r="A563" s="191"/>
      <c r="B563" s="197" t="s">
        <v>376</v>
      </c>
      <c r="C563" s="3666"/>
      <c r="D563" s="3667"/>
      <c r="E563" s="3667"/>
      <c r="F563" s="3668"/>
      <c r="G563" s="196"/>
      <c r="H563" s="196"/>
      <c r="I563" s="184"/>
      <c r="J563" s="184"/>
      <c r="K563" s="184"/>
      <c r="L563" s="184"/>
      <c r="M563" s="184"/>
      <c r="N563" s="184"/>
      <c r="O563" s="184"/>
      <c r="P563" s="184"/>
      <c r="Q563" s="184"/>
      <c r="R563" s="184"/>
      <c r="S563" s="190"/>
      <c r="T563" s="184"/>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row>
    <row r="564" spans="1:41">
      <c r="A564" s="191"/>
      <c r="B564" s="197" t="s">
        <v>375</v>
      </c>
      <c r="C564" s="3666"/>
      <c r="D564" s="3667"/>
      <c r="E564" s="3667"/>
      <c r="F564" s="3668"/>
      <c r="G564" s="196"/>
      <c r="H564" s="196"/>
      <c r="I564" s="184"/>
      <c r="J564" s="184"/>
      <c r="K564" s="184"/>
      <c r="L564" s="184"/>
      <c r="M564" s="184"/>
      <c r="N564" s="184"/>
      <c r="O564" s="184"/>
      <c r="P564" s="184"/>
      <c r="Q564" s="184"/>
      <c r="R564" s="184"/>
      <c r="S564" s="190"/>
      <c r="T564" s="184"/>
      <c r="U564" s="184"/>
      <c r="V564" s="184"/>
      <c r="W564" s="184"/>
      <c r="X564" s="184"/>
      <c r="Y564" s="184"/>
      <c r="Z564" s="184"/>
      <c r="AA564" s="184"/>
      <c r="AB564" s="184"/>
      <c r="AC564" s="184"/>
      <c r="AD564" s="184"/>
      <c r="AE564" s="184"/>
      <c r="AF564" s="184"/>
      <c r="AG564" s="184"/>
      <c r="AH564" s="184"/>
      <c r="AI564" s="184"/>
      <c r="AJ564" s="184"/>
      <c r="AK564" s="184"/>
      <c r="AL564" s="184"/>
      <c r="AM564" s="184"/>
      <c r="AN564" s="184"/>
      <c r="AO564" s="184"/>
    </row>
    <row r="565" spans="1:41">
      <c r="A565" s="191"/>
      <c r="B565" s="197" t="s">
        <v>374</v>
      </c>
      <c r="C565" s="3666"/>
      <c r="D565" s="3667"/>
      <c r="E565" s="3667"/>
      <c r="F565" s="3668"/>
      <c r="G565" s="196"/>
      <c r="H565" s="196"/>
      <c r="I565" s="184"/>
      <c r="J565" s="184"/>
      <c r="K565" s="184"/>
      <c r="L565" s="184"/>
      <c r="M565" s="184"/>
      <c r="N565" s="184"/>
      <c r="O565" s="184"/>
      <c r="P565" s="184"/>
      <c r="Q565" s="184"/>
      <c r="R565" s="184"/>
      <c r="S565" s="190"/>
      <c r="T565" s="184"/>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row>
    <row r="566" spans="1:41">
      <c r="A566" s="191"/>
      <c r="B566" s="197" t="s">
        <v>373</v>
      </c>
      <c r="C566" s="3666"/>
      <c r="D566" s="3667"/>
      <c r="E566" s="3667"/>
      <c r="F566" s="3668"/>
      <c r="G566" s="196"/>
      <c r="H566" s="196"/>
      <c r="I566" s="184"/>
      <c r="J566" s="184"/>
      <c r="K566" s="184"/>
      <c r="L566" s="184"/>
      <c r="M566" s="184"/>
      <c r="N566" s="184"/>
      <c r="O566" s="184"/>
      <c r="P566" s="184"/>
      <c r="Q566" s="184"/>
      <c r="R566" s="184"/>
      <c r="S566" s="190"/>
      <c r="T566" s="184"/>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row>
    <row r="567" spans="1:41">
      <c r="A567" s="191"/>
      <c r="B567" s="197" t="s">
        <v>372</v>
      </c>
      <c r="C567" s="3666"/>
      <c r="D567" s="3667"/>
      <c r="E567" s="3667"/>
      <c r="F567" s="3668"/>
      <c r="G567" s="196"/>
      <c r="H567" s="196"/>
      <c r="I567" s="184"/>
      <c r="J567" s="184"/>
      <c r="K567" s="184"/>
      <c r="L567" s="184"/>
      <c r="M567" s="184"/>
      <c r="N567" s="184"/>
      <c r="O567" s="184"/>
      <c r="P567" s="184"/>
      <c r="Q567" s="184"/>
      <c r="R567" s="184"/>
      <c r="S567" s="190"/>
      <c r="T567" s="184"/>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row>
    <row r="568" spans="1:41">
      <c r="A568" s="191"/>
      <c r="B568" s="197" t="s">
        <v>371</v>
      </c>
      <c r="C568" s="3666"/>
      <c r="D568" s="3667"/>
      <c r="E568" s="3667"/>
      <c r="F568" s="3668"/>
      <c r="G568" s="196"/>
      <c r="H568" s="196"/>
      <c r="I568" s="184"/>
      <c r="J568" s="184"/>
      <c r="K568" s="184"/>
      <c r="L568" s="184"/>
      <c r="M568" s="184"/>
      <c r="N568" s="184"/>
      <c r="O568" s="184"/>
      <c r="P568" s="184"/>
      <c r="Q568" s="184"/>
      <c r="R568" s="184"/>
      <c r="S568" s="190"/>
      <c r="T568" s="184"/>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row>
    <row r="569" spans="1:41">
      <c r="A569" s="191"/>
      <c r="B569" s="197" t="s">
        <v>370</v>
      </c>
      <c r="C569" s="3666"/>
      <c r="D569" s="3667"/>
      <c r="E569" s="3667"/>
      <c r="F569" s="3668"/>
      <c r="G569" s="196"/>
      <c r="H569" s="196"/>
      <c r="I569" s="184"/>
      <c r="J569" s="184"/>
      <c r="K569" s="184"/>
      <c r="L569" s="184"/>
      <c r="M569" s="184"/>
      <c r="N569" s="184"/>
      <c r="O569" s="184"/>
      <c r="P569" s="184"/>
      <c r="Q569" s="184"/>
      <c r="R569" s="184"/>
      <c r="S569" s="190"/>
      <c r="T569" s="184"/>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row>
    <row r="570" spans="1:41">
      <c r="A570" s="191"/>
      <c r="B570" s="197" t="s">
        <v>369</v>
      </c>
      <c r="C570" s="3666"/>
      <c r="D570" s="3667"/>
      <c r="E570" s="3667"/>
      <c r="F570" s="3668"/>
      <c r="G570" s="196"/>
      <c r="H570" s="196"/>
      <c r="I570" s="184"/>
      <c r="J570" s="184"/>
      <c r="K570" s="184"/>
      <c r="L570" s="184"/>
      <c r="M570" s="184"/>
      <c r="N570" s="184"/>
      <c r="O570" s="184"/>
      <c r="P570" s="184"/>
      <c r="Q570" s="184"/>
      <c r="R570" s="184"/>
      <c r="S570" s="190"/>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row>
    <row r="571" spans="1:41">
      <c r="A571" s="191"/>
      <c r="B571" s="197" t="s">
        <v>368</v>
      </c>
      <c r="C571" s="3666"/>
      <c r="D571" s="3667"/>
      <c r="E571" s="3667"/>
      <c r="F571" s="3668"/>
      <c r="G571" s="196"/>
      <c r="H571" s="196"/>
      <c r="I571" s="184"/>
      <c r="J571" s="184"/>
      <c r="K571" s="184"/>
      <c r="L571" s="184"/>
      <c r="M571" s="184"/>
      <c r="N571" s="184"/>
      <c r="O571" s="184"/>
      <c r="P571" s="184"/>
      <c r="Q571" s="184"/>
      <c r="R571" s="184"/>
      <c r="S571" s="190"/>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row>
    <row r="572" spans="1:41">
      <c r="A572" s="191"/>
      <c r="B572" s="197" t="s">
        <v>367</v>
      </c>
      <c r="C572" s="3666"/>
      <c r="D572" s="3667"/>
      <c r="E572" s="3667"/>
      <c r="F572" s="3668"/>
      <c r="G572" s="196"/>
      <c r="H572" s="196"/>
      <c r="I572" s="184"/>
      <c r="J572" s="184"/>
      <c r="K572" s="184"/>
      <c r="L572" s="184"/>
      <c r="M572" s="184"/>
      <c r="N572" s="184"/>
      <c r="O572" s="184"/>
      <c r="P572" s="184"/>
      <c r="Q572" s="184"/>
      <c r="R572" s="184"/>
      <c r="S572" s="190"/>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row>
    <row r="573" spans="1:41">
      <c r="A573" s="191"/>
      <c r="B573" s="197" t="s">
        <v>366</v>
      </c>
      <c r="C573" s="3666"/>
      <c r="D573" s="3667"/>
      <c r="E573" s="3667"/>
      <c r="F573" s="3668"/>
      <c r="G573" s="196"/>
      <c r="H573" s="196"/>
      <c r="I573" s="184"/>
      <c r="J573" s="184"/>
      <c r="K573" s="184"/>
      <c r="L573" s="184"/>
      <c r="M573" s="184"/>
      <c r="N573" s="184"/>
      <c r="O573" s="184"/>
      <c r="P573" s="184"/>
      <c r="Q573" s="184"/>
      <c r="R573" s="184"/>
      <c r="S573" s="190"/>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row>
    <row r="574" spans="1:41">
      <c r="A574" s="191"/>
      <c r="B574" s="197" t="s">
        <v>365</v>
      </c>
      <c r="C574" s="3666"/>
      <c r="D574" s="3667"/>
      <c r="E574" s="3667"/>
      <c r="F574" s="3668"/>
      <c r="G574" s="196"/>
      <c r="H574" s="196"/>
      <c r="I574" s="184"/>
      <c r="J574" s="184"/>
      <c r="K574" s="184"/>
      <c r="L574" s="184"/>
      <c r="M574" s="184"/>
      <c r="N574" s="184"/>
      <c r="O574" s="184"/>
      <c r="P574" s="184"/>
      <c r="Q574" s="184"/>
      <c r="R574" s="184"/>
      <c r="S574" s="190"/>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row>
    <row r="575" spans="1:41">
      <c r="A575" s="191"/>
      <c r="B575" s="197" t="s">
        <v>364</v>
      </c>
      <c r="C575" s="3666"/>
      <c r="D575" s="3667"/>
      <c r="E575" s="3667"/>
      <c r="F575" s="3668"/>
      <c r="G575" s="196"/>
      <c r="H575" s="196"/>
      <c r="I575" s="184"/>
      <c r="J575" s="184"/>
      <c r="K575" s="184"/>
      <c r="L575" s="184"/>
      <c r="M575" s="184"/>
      <c r="N575" s="184"/>
      <c r="O575" s="184"/>
      <c r="P575" s="184"/>
      <c r="Q575" s="184"/>
      <c r="R575" s="184"/>
      <c r="S575" s="190"/>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row>
    <row r="576" spans="1:41">
      <c r="A576" s="191"/>
      <c r="B576" s="197" t="s">
        <v>363</v>
      </c>
      <c r="C576" s="3666"/>
      <c r="D576" s="3667"/>
      <c r="E576" s="3667"/>
      <c r="F576" s="3668"/>
      <c r="G576" s="196"/>
      <c r="H576" s="196"/>
      <c r="I576" s="184"/>
      <c r="J576" s="184"/>
      <c r="K576" s="184"/>
      <c r="L576" s="184"/>
      <c r="M576" s="184"/>
      <c r="N576" s="184"/>
      <c r="O576" s="184"/>
      <c r="P576" s="184"/>
      <c r="Q576" s="184"/>
      <c r="R576" s="184"/>
      <c r="S576" s="190"/>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row>
    <row r="577" spans="1:41">
      <c r="A577" s="191"/>
      <c r="B577" s="197" t="s">
        <v>362</v>
      </c>
      <c r="C577" s="3666"/>
      <c r="D577" s="3667"/>
      <c r="E577" s="3667"/>
      <c r="F577" s="3668"/>
      <c r="G577" s="196"/>
      <c r="H577" s="196"/>
      <c r="I577" s="184"/>
      <c r="J577" s="184"/>
      <c r="K577" s="184"/>
      <c r="L577" s="184"/>
      <c r="M577" s="184"/>
      <c r="N577" s="184"/>
      <c r="O577" s="184"/>
      <c r="P577" s="184"/>
      <c r="Q577" s="184"/>
      <c r="R577" s="184"/>
      <c r="S577" s="190"/>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row>
    <row r="578" spans="1:41">
      <c r="A578" s="191"/>
      <c r="B578" s="197" t="s">
        <v>361</v>
      </c>
      <c r="C578" s="212"/>
      <c r="D578" s="211"/>
      <c r="E578" s="211"/>
      <c r="F578" s="210"/>
      <c r="G578" s="196"/>
      <c r="H578" s="196"/>
      <c r="I578" s="184"/>
      <c r="J578" s="184"/>
      <c r="K578" s="184"/>
      <c r="L578" s="184"/>
      <c r="M578" s="184"/>
      <c r="N578" s="184"/>
      <c r="O578" s="184"/>
      <c r="P578" s="184"/>
      <c r="Q578" s="184"/>
      <c r="R578" s="184"/>
      <c r="S578" s="190"/>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row>
    <row r="579" spans="1:41">
      <c r="A579" s="191"/>
      <c r="B579" s="197" t="s">
        <v>360</v>
      </c>
      <c r="C579" s="3666"/>
      <c r="D579" s="3667"/>
      <c r="E579" s="3667"/>
      <c r="F579" s="3668"/>
      <c r="G579" s="196"/>
      <c r="H579" s="196"/>
      <c r="I579" s="184"/>
      <c r="J579" s="184"/>
      <c r="K579" s="184"/>
      <c r="L579" s="184"/>
      <c r="M579" s="184"/>
      <c r="N579" s="184"/>
      <c r="O579" s="184"/>
      <c r="P579" s="184"/>
      <c r="Q579" s="184"/>
      <c r="R579" s="184"/>
      <c r="S579" s="190"/>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row>
    <row r="580" spans="1:41">
      <c r="A580" s="191"/>
      <c r="B580" s="197" t="s">
        <v>359</v>
      </c>
      <c r="C580" s="3666"/>
      <c r="D580" s="3667"/>
      <c r="E580" s="3667"/>
      <c r="F580" s="3668"/>
      <c r="G580" s="196"/>
      <c r="H580" s="196"/>
      <c r="I580" s="184"/>
      <c r="J580" s="184"/>
      <c r="K580" s="184"/>
      <c r="L580" s="184"/>
      <c r="M580" s="184"/>
      <c r="N580" s="184"/>
      <c r="O580" s="184"/>
      <c r="P580" s="184"/>
      <c r="Q580" s="184"/>
      <c r="R580" s="184"/>
      <c r="S580" s="190"/>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row>
    <row r="581" spans="1:41">
      <c r="A581" s="191"/>
      <c r="B581" s="195"/>
      <c r="C581" s="194"/>
      <c r="D581" s="193"/>
      <c r="E581" s="193"/>
      <c r="F581" s="193" t="s">
        <v>8</v>
      </c>
      <c r="G581" s="192">
        <f>SUM(G531:G580)</f>
        <v>0</v>
      </c>
      <c r="H581" s="192">
        <f>SUM(H531:H580)</f>
        <v>0</v>
      </c>
      <c r="I581" s="184"/>
      <c r="J581" s="184"/>
      <c r="K581" s="184"/>
      <c r="L581" s="184"/>
      <c r="M581" s="184"/>
      <c r="N581" s="184"/>
      <c r="O581" s="184"/>
      <c r="P581" s="184"/>
      <c r="Q581" s="184"/>
      <c r="R581" s="184"/>
      <c r="S581" s="190"/>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row>
    <row r="582" spans="1:41">
      <c r="A582" s="191"/>
      <c r="B582" s="203"/>
      <c r="C582" s="203"/>
      <c r="D582" s="203"/>
      <c r="E582" s="203"/>
      <c r="F582" s="203"/>
      <c r="G582" s="203"/>
      <c r="H582" s="203"/>
      <c r="I582" s="184"/>
      <c r="J582" s="184"/>
      <c r="K582" s="184"/>
      <c r="L582" s="184"/>
      <c r="M582" s="184"/>
      <c r="N582" s="184"/>
      <c r="O582" s="184"/>
      <c r="P582" s="184"/>
      <c r="Q582" s="184"/>
      <c r="R582" s="184"/>
      <c r="S582" s="190"/>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row>
    <row r="583" spans="1:41">
      <c r="A583" s="191"/>
      <c r="B583" s="203"/>
      <c r="C583" s="203"/>
      <c r="D583" s="204" t="s">
        <v>409</v>
      </c>
      <c r="E583" s="203"/>
      <c r="F583" s="203"/>
      <c r="G583" s="203"/>
      <c r="H583" s="203"/>
      <c r="I583" s="184"/>
      <c r="J583" s="184"/>
      <c r="K583" s="184"/>
      <c r="L583" s="184"/>
      <c r="M583" s="184"/>
      <c r="N583" s="184"/>
      <c r="O583" s="184"/>
      <c r="P583" s="184"/>
      <c r="Q583" s="184"/>
      <c r="R583" s="184"/>
      <c r="S583" s="190"/>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row>
    <row r="584" spans="1:41">
      <c r="A584" s="191"/>
      <c r="B584" s="202" t="s">
        <v>303</v>
      </c>
      <c r="C584" s="3669" t="s">
        <v>302</v>
      </c>
      <c r="D584" s="3670"/>
      <c r="E584" s="3670"/>
      <c r="F584" s="3671"/>
      <c r="G584" s="201" t="s">
        <v>20</v>
      </c>
      <c r="H584" s="201" t="s">
        <v>20</v>
      </c>
      <c r="I584" s="184"/>
      <c r="J584" s="184"/>
      <c r="K584" s="184"/>
      <c r="L584" s="184"/>
      <c r="M584" s="184"/>
      <c r="N584" s="184"/>
      <c r="O584" s="184"/>
      <c r="P584" s="184"/>
      <c r="Q584" s="184"/>
      <c r="R584" s="184"/>
      <c r="S584" s="190"/>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row>
    <row r="585" spans="1:41">
      <c r="A585" s="191"/>
      <c r="B585" s="197" t="s">
        <v>408</v>
      </c>
      <c r="C585" s="3666"/>
      <c r="D585" s="3667"/>
      <c r="E585" s="3667"/>
      <c r="F585" s="3668"/>
      <c r="G585" s="196"/>
      <c r="H585" s="196"/>
      <c r="I585" s="184"/>
      <c r="J585" s="184"/>
      <c r="K585" s="184"/>
      <c r="L585" s="184"/>
      <c r="M585" s="184"/>
      <c r="N585" s="184"/>
      <c r="O585" s="184"/>
      <c r="P585" s="184"/>
      <c r="Q585" s="184"/>
      <c r="R585" s="184"/>
      <c r="S585" s="190"/>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row>
    <row r="586" spans="1:41">
      <c r="A586" s="191"/>
      <c r="B586" s="197" t="s">
        <v>407</v>
      </c>
      <c r="C586" s="3666"/>
      <c r="D586" s="3667"/>
      <c r="E586" s="3667"/>
      <c r="F586" s="3668"/>
      <c r="G586" s="196"/>
      <c r="H586" s="196"/>
      <c r="I586" s="184"/>
      <c r="J586" s="184"/>
      <c r="K586" s="184"/>
      <c r="L586" s="184"/>
      <c r="M586" s="184"/>
      <c r="N586" s="184"/>
      <c r="O586" s="184"/>
      <c r="P586" s="184"/>
      <c r="Q586" s="184"/>
      <c r="R586" s="184"/>
      <c r="S586" s="190"/>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row>
    <row r="587" spans="1:41">
      <c r="A587" s="191"/>
      <c r="B587" s="197" t="s">
        <v>406</v>
      </c>
      <c r="C587" s="3666"/>
      <c r="D587" s="3667"/>
      <c r="E587" s="3667"/>
      <c r="F587" s="3668"/>
      <c r="G587" s="196"/>
      <c r="H587" s="196"/>
      <c r="I587" s="184"/>
      <c r="J587" s="184"/>
      <c r="K587" s="184"/>
      <c r="L587" s="184"/>
      <c r="M587" s="184"/>
      <c r="N587" s="184"/>
      <c r="O587" s="184"/>
      <c r="P587" s="184"/>
      <c r="Q587" s="184"/>
      <c r="R587" s="184"/>
      <c r="S587" s="190"/>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row>
    <row r="588" spans="1:41">
      <c r="A588" s="191"/>
      <c r="B588" s="197" t="s">
        <v>405</v>
      </c>
      <c r="C588" s="3666"/>
      <c r="D588" s="3667"/>
      <c r="E588" s="3667"/>
      <c r="F588" s="3668"/>
      <c r="G588" s="196"/>
      <c r="H588" s="196"/>
      <c r="I588" s="184"/>
      <c r="J588" s="184"/>
      <c r="K588" s="184"/>
      <c r="L588" s="184"/>
      <c r="M588" s="184"/>
      <c r="N588" s="184"/>
      <c r="O588" s="184"/>
      <c r="P588" s="184"/>
      <c r="Q588" s="184"/>
      <c r="R588" s="184"/>
      <c r="S588" s="190"/>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row>
    <row r="589" spans="1:41">
      <c r="A589" s="191"/>
      <c r="B589" s="197" t="s">
        <v>404</v>
      </c>
      <c r="C589" s="3666"/>
      <c r="D589" s="3667"/>
      <c r="E589" s="3667"/>
      <c r="F589" s="3668"/>
      <c r="G589" s="196"/>
      <c r="H589" s="196"/>
      <c r="I589" s="184"/>
      <c r="J589" s="184"/>
      <c r="K589" s="184"/>
      <c r="L589" s="184"/>
      <c r="M589" s="184"/>
      <c r="N589" s="184"/>
      <c r="O589" s="184"/>
      <c r="P589" s="184"/>
      <c r="Q589" s="184"/>
      <c r="R589" s="184"/>
      <c r="S589" s="190"/>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row>
    <row r="590" spans="1:41">
      <c r="A590" s="191"/>
      <c r="B590" s="197" t="s">
        <v>403</v>
      </c>
      <c r="C590" s="3666"/>
      <c r="D590" s="3667"/>
      <c r="E590" s="3667"/>
      <c r="F590" s="3668"/>
      <c r="G590" s="196"/>
      <c r="H590" s="196"/>
      <c r="I590" s="184"/>
      <c r="J590" s="184"/>
      <c r="K590" s="184"/>
      <c r="L590" s="184"/>
      <c r="M590" s="184"/>
      <c r="N590" s="184"/>
      <c r="O590" s="184"/>
      <c r="P590" s="184"/>
      <c r="Q590" s="184"/>
      <c r="R590" s="184"/>
      <c r="S590" s="190"/>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row>
    <row r="591" spans="1:41">
      <c r="A591" s="191"/>
      <c r="B591" s="197" t="s">
        <v>402</v>
      </c>
      <c r="C591" s="3666"/>
      <c r="D591" s="3667"/>
      <c r="E591" s="3667"/>
      <c r="F591" s="3668"/>
      <c r="G591" s="196"/>
      <c r="H591" s="196"/>
      <c r="I591" s="184"/>
      <c r="J591" s="184"/>
      <c r="K591" s="184"/>
      <c r="L591" s="184"/>
      <c r="M591" s="184"/>
      <c r="N591" s="184"/>
      <c r="O591" s="184"/>
      <c r="P591" s="184"/>
      <c r="Q591" s="184"/>
      <c r="R591" s="184"/>
      <c r="S591" s="190"/>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row>
    <row r="592" spans="1:41">
      <c r="A592" s="191"/>
      <c r="B592" s="197" t="s">
        <v>401</v>
      </c>
      <c r="C592" s="3666"/>
      <c r="D592" s="3667"/>
      <c r="E592" s="3667"/>
      <c r="F592" s="3668"/>
      <c r="G592" s="196"/>
      <c r="H592" s="196"/>
      <c r="I592" s="184"/>
      <c r="J592" s="184"/>
      <c r="K592" s="184"/>
      <c r="L592" s="184"/>
      <c r="M592" s="184"/>
      <c r="N592" s="184"/>
      <c r="O592" s="184"/>
      <c r="P592" s="184"/>
      <c r="Q592" s="184"/>
      <c r="R592" s="184"/>
      <c r="S592" s="190"/>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row>
    <row r="593" spans="1:41">
      <c r="A593" s="191"/>
      <c r="B593" s="197" t="s">
        <v>400</v>
      </c>
      <c r="C593" s="3666"/>
      <c r="D593" s="3667"/>
      <c r="E593" s="3667"/>
      <c r="F593" s="3668"/>
      <c r="G593" s="196"/>
      <c r="H593" s="196"/>
      <c r="I593" s="184"/>
      <c r="J593" s="184"/>
      <c r="K593" s="184"/>
      <c r="L593" s="184"/>
      <c r="M593" s="184"/>
      <c r="N593" s="184"/>
      <c r="O593" s="184"/>
      <c r="P593" s="184"/>
      <c r="Q593" s="184"/>
      <c r="R593" s="184"/>
      <c r="S593" s="190"/>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row>
    <row r="594" spans="1:41">
      <c r="A594" s="191"/>
      <c r="B594" s="197" t="s">
        <v>399</v>
      </c>
      <c r="C594" s="3666"/>
      <c r="D594" s="3667"/>
      <c r="E594" s="3667"/>
      <c r="F594" s="3668"/>
      <c r="G594" s="196"/>
      <c r="H594" s="196"/>
      <c r="I594" s="184"/>
      <c r="J594" s="184"/>
      <c r="K594" s="184"/>
      <c r="L594" s="184"/>
      <c r="M594" s="184"/>
      <c r="N594" s="184"/>
      <c r="O594" s="184"/>
      <c r="P594" s="184"/>
      <c r="Q594" s="184"/>
      <c r="R594" s="184"/>
      <c r="S594" s="190"/>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row>
    <row r="595" spans="1:41">
      <c r="A595" s="191"/>
      <c r="B595" s="197" t="s">
        <v>398</v>
      </c>
      <c r="C595" s="3666"/>
      <c r="D595" s="3667"/>
      <c r="E595" s="3667"/>
      <c r="F595" s="3668"/>
      <c r="G595" s="196"/>
      <c r="H595" s="196"/>
      <c r="I595" s="184"/>
      <c r="J595" s="184"/>
      <c r="K595" s="184"/>
      <c r="L595" s="184"/>
      <c r="M595" s="184"/>
      <c r="N595" s="184"/>
      <c r="O595" s="184"/>
      <c r="P595" s="184"/>
      <c r="Q595" s="184"/>
      <c r="R595" s="184"/>
      <c r="S595" s="190"/>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row>
    <row r="596" spans="1:41">
      <c r="A596" s="191"/>
      <c r="B596" s="197" t="s">
        <v>397</v>
      </c>
      <c r="C596" s="212"/>
      <c r="D596" s="211"/>
      <c r="E596" s="211"/>
      <c r="F596" s="210"/>
      <c r="G596" s="196"/>
      <c r="H596" s="196"/>
      <c r="I596" s="184"/>
      <c r="J596" s="184"/>
      <c r="K596" s="184"/>
      <c r="L596" s="184"/>
      <c r="M596" s="184"/>
      <c r="N596" s="184"/>
      <c r="O596" s="184"/>
      <c r="P596" s="184"/>
      <c r="Q596" s="184"/>
      <c r="R596" s="184"/>
      <c r="S596" s="190"/>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row>
    <row r="597" spans="1:41">
      <c r="A597" s="191"/>
      <c r="B597" s="197" t="s">
        <v>396</v>
      </c>
      <c r="C597" s="212"/>
      <c r="D597" s="211"/>
      <c r="E597" s="211"/>
      <c r="F597" s="210"/>
      <c r="G597" s="196"/>
      <c r="H597" s="196"/>
      <c r="I597" s="184"/>
      <c r="J597" s="184"/>
      <c r="K597" s="184"/>
      <c r="L597" s="184"/>
      <c r="M597" s="184"/>
      <c r="N597" s="184"/>
      <c r="O597" s="184"/>
      <c r="P597" s="184"/>
      <c r="Q597" s="184"/>
      <c r="R597" s="184"/>
      <c r="S597" s="190"/>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row>
    <row r="598" spans="1:41">
      <c r="A598" s="191"/>
      <c r="B598" s="197" t="s">
        <v>395</v>
      </c>
      <c r="C598" s="212"/>
      <c r="D598" s="211"/>
      <c r="E598" s="211"/>
      <c r="F598" s="210"/>
      <c r="G598" s="196"/>
      <c r="H598" s="196"/>
      <c r="I598" s="184"/>
      <c r="J598" s="184"/>
      <c r="K598" s="184"/>
      <c r="L598" s="184"/>
      <c r="M598" s="184"/>
      <c r="N598" s="184"/>
      <c r="O598" s="184"/>
      <c r="P598" s="184"/>
      <c r="Q598" s="184"/>
      <c r="R598" s="184"/>
      <c r="S598" s="190"/>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row>
    <row r="599" spans="1:41">
      <c r="A599" s="191"/>
      <c r="B599" s="197" t="s">
        <v>394</v>
      </c>
      <c r="C599" s="212"/>
      <c r="D599" s="211"/>
      <c r="E599" s="211"/>
      <c r="F599" s="210"/>
      <c r="G599" s="196"/>
      <c r="H599" s="196"/>
      <c r="I599" s="184"/>
      <c r="J599" s="184"/>
      <c r="K599" s="184"/>
      <c r="L599" s="184"/>
      <c r="M599" s="184"/>
      <c r="N599" s="184"/>
      <c r="O599" s="184"/>
      <c r="P599" s="184"/>
      <c r="Q599" s="184"/>
      <c r="R599" s="184"/>
      <c r="S599" s="190"/>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row>
    <row r="600" spans="1:41">
      <c r="A600" s="191"/>
      <c r="B600" s="197" t="s">
        <v>393</v>
      </c>
      <c r="C600" s="212"/>
      <c r="D600" s="211"/>
      <c r="E600" s="211"/>
      <c r="F600" s="210"/>
      <c r="G600" s="196"/>
      <c r="H600" s="196"/>
      <c r="I600" s="184"/>
      <c r="J600" s="184"/>
      <c r="K600" s="184"/>
      <c r="L600" s="184"/>
      <c r="M600" s="184"/>
      <c r="N600" s="184"/>
      <c r="O600" s="184"/>
      <c r="P600" s="184"/>
      <c r="Q600" s="184"/>
      <c r="R600" s="184"/>
      <c r="S600" s="190"/>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row>
    <row r="601" spans="1:41">
      <c r="A601" s="191"/>
      <c r="B601" s="197" t="s">
        <v>392</v>
      </c>
      <c r="C601" s="212"/>
      <c r="D601" s="211"/>
      <c r="E601" s="211"/>
      <c r="F601" s="210"/>
      <c r="G601" s="196"/>
      <c r="H601" s="196"/>
      <c r="I601" s="184"/>
      <c r="J601" s="184"/>
      <c r="K601" s="184"/>
      <c r="L601" s="184"/>
      <c r="M601" s="184"/>
      <c r="N601" s="184"/>
      <c r="O601" s="184"/>
      <c r="P601" s="184"/>
      <c r="Q601" s="184"/>
      <c r="R601" s="184"/>
      <c r="S601" s="190"/>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row>
    <row r="602" spans="1:41">
      <c r="A602" s="191"/>
      <c r="B602" s="197" t="s">
        <v>391</v>
      </c>
      <c r="C602" s="212"/>
      <c r="D602" s="211"/>
      <c r="E602" s="211"/>
      <c r="F602" s="210"/>
      <c r="G602" s="196"/>
      <c r="H602" s="196"/>
      <c r="I602" s="184"/>
      <c r="J602" s="184"/>
      <c r="K602" s="184"/>
      <c r="L602" s="184"/>
      <c r="M602" s="184"/>
      <c r="N602" s="184"/>
      <c r="O602" s="184"/>
      <c r="P602" s="184"/>
      <c r="Q602" s="184"/>
      <c r="R602" s="184"/>
      <c r="S602" s="190"/>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row>
    <row r="603" spans="1:41">
      <c r="A603" s="191"/>
      <c r="B603" s="197" t="s">
        <v>390</v>
      </c>
      <c r="C603" s="212"/>
      <c r="D603" s="211"/>
      <c r="E603" s="211"/>
      <c r="F603" s="210"/>
      <c r="G603" s="196"/>
      <c r="H603" s="196"/>
      <c r="I603" s="184"/>
      <c r="J603" s="184"/>
      <c r="K603" s="184"/>
      <c r="L603" s="184"/>
      <c r="M603" s="184"/>
      <c r="N603" s="184"/>
      <c r="O603" s="184"/>
      <c r="P603" s="184"/>
      <c r="Q603" s="184"/>
      <c r="R603" s="184"/>
      <c r="S603" s="190"/>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row>
    <row r="604" spans="1:41">
      <c r="A604" s="191"/>
      <c r="B604" s="197" t="s">
        <v>389</v>
      </c>
      <c r="C604" s="212"/>
      <c r="D604" s="211"/>
      <c r="E604" s="211"/>
      <c r="F604" s="210"/>
      <c r="G604" s="196"/>
      <c r="H604" s="196"/>
      <c r="I604" s="184"/>
      <c r="J604" s="184"/>
      <c r="K604" s="184"/>
      <c r="L604" s="184"/>
      <c r="M604" s="184"/>
      <c r="N604" s="184"/>
      <c r="O604" s="184"/>
      <c r="P604" s="184"/>
      <c r="Q604" s="184"/>
      <c r="R604" s="184"/>
      <c r="S604" s="190"/>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row>
    <row r="605" spans="1:41">
      <c r="A605" s="191"/>
      <c r="B605" s="197" t="s">
        <v>388</v>
      </c>
      <c r="C605" s="212"/>
      <c r="D605" s="211"/>
      <c r="E605" s="211"/>
      <c r="F605" s="210"/>
      <c r="G605" s="196"/>
      <c r="H605" s="196"/>
      <c r="I605" s="184"/>
      <c r="J605" s="184"/>
      <c r="K605" s="184"/>
      <c r="L605" s="184"/>
      <c r="M605" s="184"/>
      <c r="N605" s="184"/>
      <c r="O605" s="184"/>
      <c r="P605" s="184"/>
      <c r="Q605" s="184"/>
      <c r="R605" s="184"/>
      <c r="S605" s="190"/>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row>
    <row r="606" spans="1:41">
      <c r="A606" s="191"/>
      <c r="B606" s="197" t="s">
        <v>387</v>
      </c>
      <c r="C606" s="212"/>
      <c r="D606" s="211"/>
      <c r="E606" s="211"/>
      <c r="F606" s="210"/>
      <c r="G606" s="196"/>
      <c r="H606" s="196"/>
      <c r="I606" s="184"/>
      <c r="J606" s="184"/>
      <c r="K606" s="184"/>
      <c r="L606" s="184"/>
      <c r="M606" s="184"/>
      <c r="N606" s="184"/>
      <c r="O606" s="184"/>
      <c r="P606" s="184"/>
      <c r="Q606" s="184"/>
      <c r="R606" s="184"/>
      <c r="S606" s="190"/>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row>
    <row r="607" spans="1:41">
      <c r="A607" s="191"/>
      <c r="B607" s="197" t="s">
        <v>386</v>
      </c>
      <c r="C607" s="212"/>
      <c r="D607" s="211"/>
      <c r="E607" s="211"/>
      <c r="F607" s="210"/>
      <c r="G607" s="196"/>
      <c r="H607" s="196"/>
      <c r="I607" s="184"/>
      <c r="J607" s="184"/>
      <c r="K607" s="184"/>
      <c r="L607" s="184"/>
      <c r="M607" s="184"/>
      <c r="N607" s="184"/>
      <c r="O607" s="184"/>
      <c r="P607" s="184"/>
      <c r="Q607" s="184"/>
      <c r="R607" s="184"/>
      <c r="S607" s="190"/>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row>
    <row r="608" spans="1:41">
      <c r="A608" s="191"/>
      <c r="B608" s="197" t="s">
        <v>385</v>
      </c>
      <c r="C608" s="212"/>
      <c r="D608" s="211"/>
      <c r="E608" s="211"/>
      <c r="F608" s="210"/>
      <c r="G608" s="196"/>
      <c r="H608" s="196"/>
      <c r="I608" s="184"/>
      <c r="J608" s="184"/>
      <c r="K608" s="184"/>
      <c r="L608" s="184"/>
      <c r="M608" s="184"/>
      <c r="N608" s="184"/>
      <c r="O608" s="184"/>
      <c r="P608" s="184"/>
      <c r="Q608" s="184"/>
      <c r="R608" s="184"/>
      <c r="S608" s="190"/>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row>
    <row r="609" spans="1:41">
      <c r="A609" s="191"/>
      <c r="B609" s="197" t="s">
        <v>384</v>
      </c>
      <c r="C609" s="212"/>
      <c r="D609" s="211"/>
      <c r="E609" s="211"/>
      <c r="F609" s="210"/>
      <c r="G609" s="196"/>
      <c r="H609" s="196"/>
      <c r="I609" s="184"/>
      <c r="J609" s="184"/>
      <c r="K609" s="184"/>
      <c r="L609" s="184"/>
      <c r="M609" s="184"/>
      <c r="N609" s="184"/>
      <c r="O609" s="184"/>
      <c r="P609" s="184"/>
      <c r="Q609" s="184"/>
      <c r="R609" s="184"/>
      <c r="S609" s="190"/>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row>
    <row r="610" spans="1:41">
      <c r="A610" s="191"/>
      <c r="B610" s="197" t="s">
        <v>383</v>
      </c>
      <c r="C610" s="212"/>
      <c r="D610" s="211"/>
      <c r="E610" s="211"/>
      <c r="F610" s="210"/>
      <c r="G610" s="196"/>
      <c r="H610" s="196"/>
      <c r="I610" s="184"/>
      <c r="J610" s="184"/>
      <c r="K610" s="184"/>
      <c r="L610" s="184"/>
      <c r="M610" s="184"/>
      <c r="N610" s="184"/>
      <c r="O610" s="184"/>
      <c r="P610" s="184"/>
      <c r="Q610" s="184"/>
      <c r="R610" s="184"/>
      <c r="S610" s="190"/>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row>
    <row r="611" spans="1:41">
      <c r="A611" s="191"/>
      <c r="B611" s="197" t="s">
        <v>382</v>
      </c>
      <c r="C611" s="212"/>
      <c r="D611" s="211"/>
      <c r="E611" s="211"/>
      <c r="F611" s="210"/>
      <c r="G611" s="196"/>
      <c r="H611" s="196"/>
      <c r="I611" s="184"/>
      <c r="J611" s="184"/>
      <c r="K611" s="184"/>
      <c r="L611" s="184"/>
      <c r="M611" s="184"/>
      <c r="N611" s="184"/>
      <c r="O611" s="184"/>
      <c r="P611" s="184"/>
      <c r="Q611" s="184"/>
      <c r="R611" s="184"/>
      <c r="S611" s="190"/>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row>
    <row r="612" spans="1:41">
      <c r="A612" s="191"/>
      <c r="B612" s="197" t="s">
        <v>381</v>
      </c>
      <c r="C612" s="212"/>
      <c r="D612" s="211"/>
      <c r="E612" s="211"/>
      <c r="F612" s="210"/>
      <c r="G612" s="196"/>
      <c r="H612" s="196"/>
      <c r="I612" s="184"/>
      <c r="J612" s="184"/>
      <c r="K612" s="184"/>
      <c r="L612" s="184"/>
      <c r="M612" s="184"/>
      <c r="N612" s="184"/>
      <c r="O612" s="184"/>
      <c r="P612" s="184"/>
      <c r="Q612" s="184"/>
      <c r="R612" s="184"/>
      <c r="S612" s="190"/>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row>
    <row r="613" spans="1:41">
      <c r="A613" s="191"/>
      <c r="B613" s="197" t="s">
        <v>380</v>
      </c>
      <c r="C613" s="212"/>
      <c r="D613" s="211"/>
      <c r="E613" s="211"/>
      <c r="F613" s="210"/>
      <c r="G613" s="196"/>
      <c r="H613" s="196"/>
      <c r="I613" s="184"/>
      <c r="J613" s="184"/>
      <c r="K613" s="184"/>
      <c r="L613" s="184"/>
      <c r="M613" s="184"/>
      <c r="N613" s="184"/>
      <c r="O613" s="184"/>
      <c r="P613" s="184"/>
      <c r="Q613" s="184"/>
      <c r="R613" s="184"/>
      <c r="S613" s="190"/>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row>
    <row r="614" spans="1:41">
      <c r="A614" s="191"/>
      <c r="B614" s="197" t="s">
        <v>379</v>
      </c>
      <c r="C614" s="212"/>
      <c r="D614" s="211"/>
      <c r="E614" s="211"/>
      <c r="F614" s="210"/>
      <c r="G614" s="196"/>
      <c r="H614" s="196"/>
      <c r="I614" s="184"/>
      <c r="J614" s="184"/>
      <c r="K614" s="184"/>
      <c r="L614" s="184"/>
      <c r="M614" s="184"/>
      <c r="N614" s="184"/>
      <c r="O614" s="184"/>
      <c r="P614" s="184"/>
      <c r="Q614" s="184"/>
      <c r="R614" s="184"/>
      <c r="S614" s="190"/>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row>
    <row r="615" spans="1:41">
      <c r="A615" s="191"/>
      <c r="B615" s="197" t="s">
        <v>378</v>
      </c>
      <c r="C615" s="212"/>
      <c r="D615" s="211"/>
      <c r="E615" s="211"/>
      <c r="F615" s="210"/>
      <c r="G615" s="196"/>
      <c r="H615" s="196"/>
      <c r="I615" s="184"/>
      <c r="J615" s="184"/>
      <c r="K615" s="184"/>
      <c r="L615" s="184"/>
      <c r="M615" s="184"/>
      <c r="N615" s="184"/>
      <c r="O615" s="184"/>
      <c r="P615" s="184"/>
      <c r="Q615" s="184"/>
      <c r="R615" s="184"/>
      <c r="S615" s="190"/>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row>
    <row r="616" spans="1:41">
      <c r="A616" s="191"/>
      <c r="B616" s="197" t="s">
        <v>377</v>
      </c>
      <c r="C616" s="212"/>
      <c r="D616" s="211"/>
      <c r="E616" s="211"/>
      <c r="F616" s="210"/>
      <c r="G616" s="196"/>
      <c r="H616" s="196"/>
      <c r="I616" s="184"/>
      <c r="J616" s="184"/>
      <c r="K616" s="184"/>
      <c r="L616" s="184"/>
      <c r="M616" s="184"/>
      <c r="N616" s="184"/>
      <c r="O616" s="184"/>
      <c r="P616" s="184"/>
      <c r="Q616" s="184"/>
      <c r="R616" s="184"/>
      <c r="S616" s="190"/>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row>
    <row r="617" spans="1:41">
      <c r="A617" s="191"/>
      <c r="B617" s="197" t="s">
        <v>376</v>
      </c>
      <c r="C617" s="212"/>
      <c r="D617" s="211"/>
      <c r="E617" s="211"/>
      <c r="F617" s="210"/>
      <c r="G617" s="196"/>
      <c r="H617" s="196"/>
      <c r="I617" s="184"/>
      <c r="J617" s="184"/>
      <c r="K617" s="184"/>
      <c r="L617" s="184"/>
      <c r="M617" s="184"/>
      <c r="N617" s="184"/>
      <c r="O617" s="184"/>
      <c r="P617" s="184"/>
      <c r="Q617" s="184"/>
      <c r="R617" s="184"/>
      <c r="S617" s="190"/>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row>
    <row r="618" spans="1:41">
      <c r="A618" s="191"/>
      <c r="B618" s="197" t="s">
        <v>375</v>
      </c>
      <c r="C618" s="212"/>
      <c r="D618" s="211"/>
      <c r="E618" s="211"/>
      <c r="F618" s="210"/>
      <c r="G618" s="196"/>
      <c r="H618" s="196"/>
      <c r="I618" s="184"/>
      <c r="J618" s="184"/>
      <c r="K618" s="184"/>
      <c r="L618" s="184"/>
      <c r="M618" s="184"/>
      <c r="N618" s="184"/>
      <c r="O618" s="184"/>
      <c r="P618" s="184"/>
      <c r="Q618" s="184"/>
      <c r="R618" s="184"/>
      <c r="S618" s="190"/>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row>
    <row r="619" spans="1:41">
      <c r="A619" s="191"/>
      <c r="B619" s="197" t="s">
        <v>374</v>
      </c>
      <c r="C619" s="212"/>
      <c r="D619" s="211"/>
      <c r="E619" s="211"/>
      <c r="F619" s="210"/>
      <c r="G619" s="196"/>
      <c r="H619" s="196"/>
      <c r="I619" s="184"/>
      <c r="J619" s="184"/>
      <c r="K619" s="184"/>
      <c r="L619" s="184"/>
      <c r="M619" s="184"/>
      <c r="N619" s="184"/>
      <c r="O619" s="184"/>
      <c r="P619" s="184"/>
      <c r="Q619" s="184"/>
      <c r="R619" s="184"/>
      <c r="S619" s="190"/>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row>
    <row r="620" spans="1:41">
      <c r="A620" s="191"/>
      <c r="B620" s="197" t="s">
        <v>373</v>
      </c>
      <c r="C620" s="212"/>
      <c r="D620" s="211"/>
      <c r="E620" s="211"/>
      <c r="F620" s="210"/>
      <c r="G620" s="196"/>
      <c r="H620" s="196"/>
      <c r="I620" s="184"/>
      <c r="J620" s="184"/>
      <c r="K620" s="184"/>
      <c r="L620" s="184"/>
      <c r="M620" s="184"/>
      <c r="N620" s="184"/>
      <c r="O620" s="184"/>
      <c r="P620" s="184"/>
      <c r="Q620" s="184"/>
      <c r="R620" s="184"/>
      <c r="S620" s="190"/>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row>
    <row r="621" spans="1:41">
      <c r="A621" s="191"/>
      <c r="B621" s="197" t="s">
        <v>372</v>
      </c>
      <c r="C621" s="212"/>
      <c r="D621" s="211"/>
      <c r="E621" s="211"/>
      <c r="F621" s="210"/>
      <c r="G621" s="196"/>
      <c r="H621" s="196"/>
      <c r="I621" s="184"/>
      <c r="J621" s="184"/>
      <c r="K621" s="184"/>
      <c r="L621" s="184"/>
      <c r="M621" s="184"/>
      <c r="N621" s="184"/>
      <c r="O621" s="184"/>
      <c r="P621" s="184"/>
      <c r="Q621" s="184"/>
      <c r="R621" s="184"/>
      <c r="S621" s="190"/>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row>
    <row r="622" spans="1:41">
      <c r="A622" s="191"/>
      <c r="B622" s="197" t="s">
        <v>371</v>
      </c>
      <c r="C622" s="212"/>
      <c r="D622" s="211"/>
      <c r="E622" s="211"/>
      <c r="F622" s="210"/>
      <c r="G622" s="196"/>
      <c r="H622" s="196"/>
      <c r="I622" s="184"/>
      <c r="J622" s="184"/>
      <c r="K622" s="184"/>
      <c r="L622" s="184"/>
      <c r="M622" s="184"/>
      <c r="N622" s="184"/>
      <c r="O622" s="184"/>
      <c r="P622" s="184"/>
      <c r="Q622" s="184"/>
      <c r="R622" s="184"/>
      <c r="S622" s="190"/>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row>
    <row r="623" spans="1:41">
      <c r="A623" s="191"/>
      <c r="B623" s="197" t="s">
        <v>370</v>
      </c>
      <c r="C623" s="212"/>
      <c r="D623" s="211"/>
      <c r="E623" s="211"/>
      <c r="F623" s="210"/>
      <c r="G623" s="196"/>
      <c r="H623" s="196"/>
      <c r="I623" s="184"/>
      <c r="J623" s="184"/>
      <c r="K623" s="184"/>
      <c r="L623" s="184"/>
      <c r="M623" s="184"/>
      <c r="N623" s="184"/>
      <c r="O623" s="184"/>
      <c r="P623" s="184"/>
      <c r="Q623" s="184"/>
      <c r="R623" s="184"/>
      <c r="S623" s="190"/>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row>
    <row r="624" spans="1:41">
      <c r="A624" s="191"/>
      <c r="B624" s="197" t="s">
        <v>369</v>
      </c>
      <c r="C624" s="212"/>
      <c r="D624" s="211"/>
      <c r="E624" s="211"/>
      <c r="F624" s="210"/>
      <c r="G624" s="196"/>
      <c r="H624" s="196"/>
      <c r="I624" s="184"/>
      <c r="J624" s="184"/>
      <c r="K624" s="184"/>
      <c r="L624" s="184"/>
      <c r="M624" s="184"/>
      <c r="N624" s="184"/>
      <c r="O624" s="184"/>
      <c r="P624" s="184"/>
      <c r="Q624" s="184"/>
      <c r="R624" s="184"/>
      <c r="S624" s="190"/>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row>
    <row r="625" spans="1:41">
      <c r="A625" s="191"/>
      <c r="B625" s="197" t="s">
        <v>368</v>
      </c>
      <c r="C625" s="212"/>
      <c r="D625" s="211"/>
      <c r="E625" s="211"/>
      <c r="F625" s="210"/>
      <c r="G625" s="196"/>
      <c r="H625" s="196"/>
      <c r="I625" s="184"/>
      <c r="J625" s="184"/>
      <c r="K625" s="184"/>
      <c r="L625" s="184"/>
      <c r="M625" s="184"/>
      <c r="N625" s="184"/>
      <c r="O625" s="184"/>
      <c r="P625" s="184"/>
      <c r="Q625" s="184"/>
      <c r="R625" s="184"/>
      <c r="S625" s="190"/>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row>
    <row r="626" spans="1:41">
      <c r="A626" s="191"/>
      <c r="B626" s="197" t="s">
        <v>367</v>
      </c>
      <c r="C626" s="212"/>
      <c r="D626" s="211"/>
      <c r="E626" s="211"/>
      <c r="F626" s="210"/>
      <c r="G626" s="196"/>
      <c r="H626" s="196"/>
      <c r="I626" s="184"/>
      <c r="J626" s="184"/>
      <c r="K626" s="184"/>
      <c r="L626" s="184"/>
      <c r="M626" s="184"/>
      <c r="N626" s="184"/>
      <c r="O626" s="184"/>
      <c r="P626" s="184"/>
      <c r="Q626" s="184"/>
      <c r="R626" s="184"/>
      <c r="S626" s="190"/>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row>
    <row r="627" spans="1:41">
      <c r="A627" s="191"/>
      <c r="B627" s="197" t="s">
        <v>366</v>
      </c>
      <c r="C627" s="212"/>
      <c r="D627" s="211"/>
      <c r="E627" s="211"/>
      <c r="F627" s="210"/>
      <c r="G627" s="196"/>
      <c r="H627" s="196"/>
      <c r="I627" s="184"/>
      <c r="J627" s="184"/>
      <c r="K627" s="184"/>
      <c r="L627" s="184"/>
      <c r="M627" s="184"/>
      <c r="N627" s="184"/>
      <c r="O627" s="184"/>
      <c r="P627" s="184"/>
      <c r="Q627" s="184"/>
      <c r="R627" s="184"/>
      <c r="S627" s="190"/>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row>
    <row r="628" spans="1:41">
      <c r="A628" s="191"/>
      <c r="B628" s="197" t="s">
        <v>365</v>
      </c>
      <c r="C628" s="212"/>
      <c r="D628" s="211"/>
      <c r="E628" s="211"/>
      <c r="F628" s="210"/>
      <c r="G628" s="196"/>
      <c r="H628" s="196"/>
      <c r="I628" s="184"/>
      <c r="J628" s="184"/>
      <c r="K628" s="184"/>
      <c r="L628" s="184"/>
      <c r="M628" s="184"/>
      <c r="N628" s="184"/>
      <c r="O628" s="184"/>
      <c r="P628" s="184"/>
      <c r="Q628" s="184"/>
      <c r="R628" s="184"/>
      <c r="S628" s="190"/>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row>
    <row r="629" spans="1:41">
      <c r="A629" s="191"/>
      <c r="B629" s="197" t="s">
        <v>364</v>
      </c>
      <c r="C629" s="212"/>
      <c r="D629" s="211"/>
      <c r="E629" s="211"/>
      <c r="F629" s="210"/>
      <c r="G629" s="196"/>
      <c r="H629" s="196"/>
      <c r="I629" s="184"/>
      <c r="J629" s="184"/>
      <c r="K629" s="184"/>
      <c r="L629" s="184"/>
      <c r="M629" s="184"/>
      <c r="N629" s="184"/>
      <c r="O629" s="184"/>
      <c r="P629" s="184"/>
      <c r="Q629" s="184"/>
      <c r="R629" s="184"/>
      <c r="S629" s="190"/>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row>
    <row r="630" spans="1:41">
      <c r="A630" s="191"/>
      <c r="B630" s="197" t="s">
        <v>363</v>
      </c>
      <c r="C630" s="212"/>
      <c r="D630" s="211"/>
      <c r="E630" s="211"/>
      <c r="F630" s="210"/>
      <c r="G630" s="196"/>
      <c r="H630" s="196"/>
      <c r="I630" s="184"/>
      <c r="J630" s="184"/>
      <c r="K630" s="184"/>
      <c r="L630" s="184"/>
      <c r="M630" s="184"/>
      <c r="N630" s="184"/>
      <c r="O630" s="184"/>
      <c r="P630" s="184"/>
      <c r="Q630" s="184"/>
      <c r="R630" s="184"/>
      <c r="S630" s="190"/>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row>
    <row r="631" spans="1:41">
      <c r="A631" s="191"/>
      <c r="B631" s="197" t="s">
        <v>362</v>
      </c>
      <c r="C631" s="212"/>
      <c r="D631" s="211"/>
      <c r="E631" s="211"/>
      <c r="F631" s="210"/>
      <c r="G631" s="196"/>
      <c r="H631" s="196"/>
      <c r="I631" s="184"/>
      <c r="J631" s="184"/>
      <c r="K631" s="184"/>
      <c r="L631" s="184"/>
      <c r="M631" s="184"/>
      <c r="N631" s="184"/>
      <c r="O631" s="184"/>
      <c r="P631" s="184"/>
      <c r="Q631" s="184"/>
      <c r="R631" s="184"/>
      <c r="S631" s="190"/>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row>
    <row r="632" spans="1:41">
      <c r="A632" s="191"/>
      <c r="B632" s="197" t="s">
        <v>361</v>
      </c>
      <c r="C632" s="212"/>
      <c r="D632" s="211"/>
      <c r="E632" s="211"/>
      <c r="F632" s="210"/>
      <c r="G632" s="196"/>
      <c r="H632" s="196"/>
      <c r="I632" s="184"/>
      <c r="J632" s="184"/>
      <c r="K632" s="184"/>
      <c r="L632" s="184"/>
      <c r="M632" s="184"/>
      <c r="N632" s="184"/>
      <c r="O632" s="184"/>
      <c r="P632" s="184"/>
      <c r="Q632" s="184"/>
      <c r="R632" s="184"/>
      <c r="S632" s="190"/>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row>
    <row r="633" spans="1:41">
      <c r="A633" s="191"/>
      <c r="B633" s="197" t="s">
        <v>360</v>
      </c>
      <c r="C633" s="212"/>
      <c r="D633" s="211"/>
      <c r="E633" s="211"/>
      <c r="F633" s="210"/>
      <c r="G633" s="196"/>
      <c r="H633" s="196"/>
      <c r="I633" s="184"/>
      <c r="J633" s="184"/>
      <c r="K633" s="184"/>
      <c r="L633" s="184"/>
      <c r="M633" s="184"/>
      <c r="N633" s="184"/>
      <c r="O633" s="184"/>
      <c r="P633" s="184"/>
      <c r="Q633" s="184"/>
      <c r="R633" s="184"/>
      <c r="S633" s="190"/>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row>
    <row r="634" spans="1:41">
      <c r="A634" s="191"/>
      <c r="B634" s="197" t="s">
        <v>359</v>
      </c>
      <c r="C634" s="212"/>
      <c r="D634" s="211"/>
      <c r="E634" s="211"/>
      <c r="F634" s="210"/>
      <c r="G634" s="196"/>
      <c r="H634" s="196"/>
      <c r="I634" s="184"/>
      <c r="J634" s="184"/>
      <c r="K634" s="184"/>
      <c r="L634" s="184"/>
      <c r="M634" s="184"/>
      <c r="N634" s="184"/>
      <c r="O634" s="184"/>
      <c r="P634" s="184"/>
      <c r="Q634" s="184"/>
      <c r="R634" s="184"/>
      <c r="S634" s="190"/>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row>
    <row r="635" spans="1:41">
      <c r="A635" s="191"/>
      <c r="B635" s="203"/>
      <c r="C635" s="209"/>
      <c r="D635" s="203"/>
      <c r="E635" s="208"/>
      <c r="F635" s="208"/>
      <c r="G635" s="208"/>
      <c r="H635" s="208"/>
      <c r="I635" s="184"/>
      <c r="J635" s="184"/>
      <c r="K635" s="184"/>
      <c r="L635" s="184"/>
      <c r="M635" s="184"/>
      <c r="N635" s="184"/>
      <c r="O635" s="184"/>
      <c r="P635" s="184"/>
      <c r="Q635" s="184"/>
      <c r="R635" s="184"/>
      <c r="S635" s="190"/>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row>
    <row r="636" spans="1:41">
      <c r="A636" s="191"/>
      <c r="B636" s="203"/>
      <c r="C636" s="203"/>
      <c r="D636" s="203"/>
      <c r="E636" s="203"/>
      <c r="F636" s="203"/>
      <c r="G636" s="203"/>
      <c r="H636" s="203"/>
      <c r="I636" s="184"/>
      <c r="J636" s="184"/>
      <c r="K636" s="184"/>
      <c r="L636" s="184"/>
      <c r="M636" s="184"/>
      <c r="N636" s="184"/>
      <c r="O636" s="184"/>
      <c r="P636" s="184"/>
      <c r="Q636" s="184"/>
      <c r="R636" s="184"/>
      <c r="S636" s="190"/>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row>
    <row r="637" spans="1:41">
      <c r="A637" s="191"/>
      <c r="B637" s="204" t="s">
        <v>358</v>
      </c>
      <c r="C637" s="205"/>
      <c r="D637" s="204" t="s">
        <v>356</v>
      </c>
      <c r="E637" s="203"/>
      <c r="F637" s="203"/>
      <c r="G637" s="203"/>
      <c r="H637" s="203"/>
      <c r="I637" s="184"/>
      <c r="J637" s="184"/>
      <c r="K637" s="184"/>
      <c r="L637" s="184"/>
      <c r="M637" s="184"/>
      <c r="N637" s="184"/>
      <c r="O637" s="184"/>
      <c r="P637" s="184"/>
      <c r="Q637" s="184"/>
      <c r="R637" s="184"/>
      <c r="S637" s="190"/>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row>
    <row r="638" spans="1:41">
      <c r="A638" s="191"/>
      <c r="B638" s="207" t="s">
        <v>357</v>
      </c>
      <c r="C638" s="203"/>
      <c r="D638" s="203"/>
      <c r="E638" s="203"/>
      <c r="F638" s="203"/>
      <c r="G638" s="205"/>
      <c r="H638" s="205"/>
      <c r="I638" s="184"/>
      <c r="J638" s="184"/>
      <c r="K638" s="184"/>
      <c r="L638" s="184"/>
      <c r="M638" s="184"/>
      <c r="N638" s="184"/>
      <c r="O638" s="184"/>
      <c r="P638" s="184"/>
      <c r="Q638" s="184"/>
      <c r="R638" s="184"/>
      <c r="S638" s="190"/>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row>
    <row r="639" spans="1:41">
      <c r="A639" s="191"/>
      <c r="B639" s="203"/>
      <c r="C639" s="203"/>
      <c r="D639" s="203"/>
      <c r="E639" s="203"/>
      <c r="F639" s="203"/>
      <c r="G639" s="205"/>
      <c r="H639" s="205"/>
      <c r="I639" s="184"/>
      <c r="J639" s="184"/>
      <c r="K639" s="184"/>
      <c r="L639" s="184"/>
      <c r="M639" s="184"/>
      <c r="N639" s="184"/>
      <c r="O639" s="184"/>
      <c r="P639" s="184"/>
      <c r="Q639" s="184"/>
      <c r="R639" s="184"/>
      <c r="S639" s="190"/>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row>
    <row r="640" spans="1:41">
      <c r="A640" s="191"/>
      <c r="B640" s="202" t="s">
        <v>303</v>
      </c>
      <c r="C640" s="3652" t="s">
        <v>84</v>
      </c>
      <c r="D640" s="3653"/>
      <c r="E640" s="3653"/>
      <c r="F640" s="3654"/>
      <c r="G640" s="201" t="s">
        <v>20</v>
      </c>
      <c r="H640" s="201" t="s">
        <v>20</v>
      </c>
      <c r="I640" s="184"/>
      <c r="J640" s="184"/>
      <c r="K640" s="184"/>
      <c r="L640" s="184"/>
      <c r="M640" s="184"/>
      <c r="N640" s="184"/>
      <c r="O640" s="184"/>
      <c r="P640" s="184"/>
      <c r="Q640" s="184"/>
      <c r="R640" s="184"/>
      <c r="S640" s="190"/>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row>
    <row r="641" spans="1:41">
      <c r="A641" s="191"/>
      <c r="B641" s="197" t="s">
        <v>355</v>
      </c>
      <c r="C641" s="3672"/>
      <c r="D641" s="3673"/>
      <c r="E641" s="3673"/>
      <c r="F641" s="3674"/>
      <c r="G641" s="196"/>
      <c r="H641" s="196"/>
      <c r="I641" s="184"/>
      <c r="J641" s="184"/>
      <c r="K641" s="184"/>
      <c r="L641" s="184"/>
      <c r="M641" s="184"/>
      <c r="N641" s="184"/>
      <c r="O641" s="184"/>
      <c r="P641" s="184"/>
      <c r="Q641" s="184"/>
      <c r="R641" s="184"/>
      <c r="S641" s="190"/>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row>
    <row r="642" spans="1:41">
      <c r="A642" s="191"/>
      <c r="B642" s="197" t="s">
        <v>354</v>
      </c>
      <c r="C642" s="3672"/>
      <c r="D642" s="3673"/>
      <c r="E642" s="3673"/>
      <c r="F642" s="3674"/>
      <c r="G642" s="196"/>
      <c r="H642" s="196"/>
      <c r="I642" s="184"/>
      <c r="J642" s="184"/>
      <c r="K642" s="184"/>
      <c r="L642" s="184"/>
      <c r="M642" s="184"/>
      <c r="N642" s="184"/>
      <c r="O642" s="184"/>
      <c r="P642" s="184"/>
      <c r="Q642" s="184"/>
      <c r="R642" s="184"/>
      <c r="S642" s="190"/>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row>
    <row r="643" spans="1:41">
      <c r="A643" s="191"/>
      <c r="B643" s="197" t="s">
        <v>353</v>
      </c>
      <c r="C643" s="3672"/>
      <c r="D643" s="3673"/>
      <c r="E643" s="3673"/>
      <c r="F643" s="3674"/>
      <c r="G643" s="196"/>
      <c r="H643" s="196"/>
      <c r="I643" s="184"/>
      <c r="J643" s="184"/>
      <c r="K643" s="184"/>
      <c r="L643" s="184"/>
      <c r="M643" s="184"/>
      <c r="N643" s="184"/>
      <c r="O643" s="184"/>
      <c r="P643" s="184"/>
      <c r="Q643" s="184"/>
      <c r="R643" s="184"/>
      <c r="S643" s="190"/>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row>
    <row r="644" spans="1:41">
      <c r="A644" s="191"/>
      <c r="B644" s="197" t="s">
        <v>352</v>
      </c>
      <c r="C644" s="3672"/>
      <c r="D644" s="3673"/>
      <c r="E644" s="3673"/>
      <c r="F644" s="3674"/>
      <c r="G644" s="196"/>
      <c r="H644" s="196"/>
      <c r="I644" s="184"/>
      <c r="J644" s="184"/>
      <c r="K644" s="184"/>
      <c r="L644" s="184"/>
      <c r="M644" s="184"/>
      <c r="N644" s="184"/>
      <c r="O644" s="184"/>
      <c r="P644" s="184"/>
      <c r="Q644" s="184"/>
      <c r="R644" s="184"/>
      <c r="S644" s="190"/>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row>
    <row r="645" spans="1:41">
      <c r="A645" s="191"/>
      <c r="B645" s="197" t="s">
        <v>351</v>
      </c>
      <c r="C645" s="3672"/>
      <c r="D645" s="3673"/>
      <c r="E645" s="3673"/>
      <c r="F645" s="3674"/>
      <c r="G645" s="196"/>
      <c r="H645" s="196"/>
      <c r="I645" s="184"/>
      <c r="J645" s="184"/>
      <c r="K645" s="184"/>
      <c r="L645" s="184"/>
      <c r="M645" s="184"/>
      <c r="N645" s="184"/>
      <c r="O645" s="184"/>
      <c r="P645" s="184"/>
      <c r="Q645" s="184"/>
      <c r="R645" s="184"/>
      <c r="S645" s="190"/>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row>
    <row r="646" spans="1:41">
      <c r="A646" s="191"/>
      <c r="B646" s="197" t="s">
        <v>350</v>
      </c>
      <c r="C646" s="3672"/>
      <c r="D646" s="3673"/>
      <c r="E646" s="3673"/>
      <c r="F646" s="3674"/>
      <c r="G646" s="196"/>
      <c r="H646" s="196"/>
      <c r="I646" s="184"/>
      <c r="J646" s="184"/>
      <c r="K646" s="184"/>
      <c r="L646" s="184"/>
      <c r="M646" s="184"/>
      <c r="N646" s="184"/>
      <c r="O646" s="184"/>
      <c r="P646" s="184"/>
      <c r="Q646" s="184"/>
      <c r="R646" s="184"/>
      <c r="S646" s="190"/>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row>
    <row r="647" spans="1:41">
      <c r="A647" s="191"/>
      <c r="B647" s="197" t="s">
        <v>349</v>
      </c>
      <c r="C647" s="3672"/>
      <c r="D647" s="3673"/>
      <c r="E647" s="3673"/>
      <c r="F647" s="3674"/>
      <c r="G647" s="196"/>
      <c r="H647" s="196"/>
      <c r="I647" s="184"/>
      <c r="J647" s="184"/>
      <c r="K647" s="184"/>
      <c r="L647" s="184"/>
      <c r="M647" s="184"/>
      <c r="N647" s="184"/>
      <c r="O647" s="184"/>
      <c r="P647" s="184"/>
      <c r="Q647" s="184"/>
      <c r="R647" s="184"/>
      <c r="S647" s="190"/>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row>
    <row r="648" spans="1:41">
      <c r="A648" s="191"/>
      <c r="B648" s="197" t="s">
        <v>348</v>
      </c>
      <c r="C648" s="3672"/>
      <c r="D648" s="3673"/>
      <c r="E648" s="3673"/>
      <c r="F648" s="3674"/>
      <c r="G648" s="196"/>
      <c r="H648" s="196"/>
      <c r="I648" s="184"/>
      <c r="J648" s="184"/>
      <c r="K648" s="184"/>
      <c r="L648" s="184"/>
      <c r="M648" s="184"/>
      <c r="N648" s="184"/>
      <c r="O648" s="184"/>
      <c r="P648" s="184"/>
      <c r="Q648" s="184"/>
      <c r="R648" s="184"/>
      <c r="S648" s="190"/>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row>
    <row r="649" spans="1:41">
      <c r="A649" s="191"/>
      <c r="B649" s="197" t="s">
        <v>347</v>
      </c>
      <c r="C649" s="3672"/>
      <c r="D649" s="3673"/>
      <c r="E649" s="3673"/>
      <c r="F649" s="3674"/>
      <c r="G649" s="196"/>
      <c r="H649" s="196"/>
      <c r="I649" s="184"/>
      <c r="J649" s="184"/>
      <c r="K649" s="184"/>
      <c r="L649" s="184"/>
      <c r="M649" s="184"/>
      <c r="N649" s="184"/>
      <c r="O649" s="184"/>
      <c r="P649" s="184"/>
      <c r="Q649" s="184"/>
      <c r="R649" s="184"/>
      <c r="S649" s="190"/>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row>
    <row r="650" spans="1:41">
      <c r="A650" s="191"/>
      <c r="B650" s="197" t="s">
        <v>346</v>
      </c>
      <c r="C650" s="3672"/>
      <c r="D650" s="3673"/>
      <c r="E650" s="3673"/>
      <c r="F650" s="3674"/>
      <c r="G650" s="196"/>
      <c r="H650" s="196"/>
      <c r="I650" s="184"/>
      <c r="J650" s="184"/>
      <c r="K650" s="184"/>
      <c r="L650" s="184"/>
      <c r="M650" s="184"/>
      <c r="N650" s="184"/>
      <c r="O650" s="184"/>
      <c r="P650" s="184"/>
      <c r="Q650" s="184"/>
      <c r="R650" s="184"/>
      <c r="S650" s="190"/>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row>
    <row r="651" spans="1:41">
      <c r="A651" s="191"/>
      <c r="B651" s="197" t="s">
        <v>345</v>
      </c>
      <c r="C651" s="3672"/>
      <c r="D651" s="3673"/>
      <c r="E651" s="3673"/>
      <c r="F651" s="3674"/>
      <c r="G651" s="196"/>
      <c r="H651" s="196"/>
      <c r="I651" s="184"/>
      <c r="J651" s="184"/>
      <c r="K651" s="184"/>
      <c r="L651" s="184"/>
      <c r="M651" s="184"/>
      <c r="N651" s="184"/>
      <c r="O651" s="184"/>
      <c r="P651" s="184"/>
      <c r="Q651" s="184"/>
      <c r="R651" s="184"/>
      <c r="S651" s="190"/>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row>
    <row r="652" spans="1:41">
      <c r="A652" s="191"/>
      <c r="B652" s="197" t="s">
        <v>344</v>
      </c>
      <c r="C652" s="3672"/>
      <c r="D652" s="3673"/>
      <c r="E652" s="3673"/>
      <c r="F652" s="3674"/>
      <c r="G652" s="196"/>
      <c r="H652" s="196"/>
      <c r="I652" s="184"/>
      <c r="J652" s="184"/>
      <c r="K652" s="184"/>
      <c r="L652" s="184"/>
      <c r="M652" s="184"/>
      <c r="N652" s="184"/>
      <c r="O652" s="184"/>
      <c r="P652" s="184"/>
      <c r="Q652" s="184"/>
      <c r="R652" s="184"/>
      <c r="S652" s="190"/>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row>
    <row r="653" spans="1:41">
      <c r="A653" s="191"/>
      <c r="B653" s="197" t="s">
        <v>343</v>
      </c>
      <c r="C653" s="3672"/>
      <c r="D653" s="3673"/>
      <c r="E653" s="3673"/>
      <c r="F653" s="3674"/>
      <c r="G653" s="196"/>
      <c r="H653" s="196"/>
      <c r="I653" s="184"/>
      <c r="J653" s="184"/>
      <c r="K653" s="184"/>
      <c r="L653" s="184"/>
      <c r="M653" s="184"/>
      <c r="N653" s="184"/>
      <c r="O653" s="184"/>
      <c r="P653" s="184"/>
      <c r="Q653" s="184"/>
      <c r="R653" s="184"/>
      <c r="S653" s="190"/>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row>
    <row r="654" spans="1:41">
      <c r="A654" s="191"/>
      <c r="B654" s="197" t="s">
        <v>342</v>
      </c>
      <c r="C654" s="3672"/>
      <c r="D654" s="3673"/>
      <c r="E654" s="3673"/>
      <c r="F654" s="3674"/>
      <c r="G654" s="196"/>
      <c r="H654" s="196"/>
      <c r="I654" s="184"/>
      <c r="J654" s="184"/>
      <c r="K654" s="184"/>
      <c r="L654" s="184"/>
      <c r="M654" s="184"/>
      <c r="N654" s="184"/>
      <c r="O654" s="184"/>
      <c r="P654" s="184"/>
      <c r="Q654" s="184"/>
      <c r="R654" s="184"/>
      <c r="S654" s="190"/>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row>
    <row r="655" spans="1:41">
      <c r="A655" s="191"/>
      <c r="B655" s="197" t="s">
        <v>341</v>
      </c>
      <c r="C655" s="3672"/>
      <c r="D655" s="3673"/>
      <c r="E655" s="3673"/>
      <c r="F655" s="3674"/>
      <c r="G655" s="196"/>
      <c r="H655" s="196"/>
      <c r="I655" s="184"/>
      <c r="J655" s="184"/>
      <c r="K655" s="184"/>
      <c r="L655" s="184"/>
      <c r="M655" s="184"/>
      <c r="N655" s="184"/>
      <c r="O655" s="184"/>
      <c r="P655" s="184"/>
      <c r="Q655" s="184"/>
      <c r="R655" s="184"/>
      <c r="S655" s="190"/>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row>
    <row r="656" spans="1:41">
      <c r="A656" s="191"/>
      <c r="B656" s="197" t="s">
        <v>340</v>
      </c>
      <c r="C656" s="3672"/>
      <c r="D656" s="3673"/>
      <c r="E656" s="3673"/>
      <c r="F656" s="3674"/>
      <c r="G656" s="196"/>
      <c r="H656" s="196"/>
      <c r="I656" s="184"/>
      <c r="J656" s="184"/>
      <c r="K656" s="184"/>
      <c r="L656" s="184"/>
      <c r="M656" s="184"/>
      <c r="N656" s="184"/>
      <c r="O656" s="184"/>
      <c r="P656" s="184"/>
      <c r="Q656" s="184"/>
      <c r="R656" s="184"/>
      <c r="S656" s="190"/>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row>
    <row r="657" spans="1:41">
      <c r="A657" s="191"/>
      <c r="B657" s="197" t="s">
        <v>339</v>
      </c>
      <c r="C657" s="3672"/>
      <c r="D657" s="3673"/>
      <c r="E657" s="3673"/>
      <c r="F657" s="3674"/>
      <c r="G657" s="196"/>
      <c r="H657" s="196"/>
      <c r="I657" s="184"/>
      <c r="J657" s="184"/>
      <c r="K657" s="184"/>
      <c r="L657" s="184"/>
      <c r="M657" s="184"/>
      <c r="N657" s="184"/>
      <c r="O657" s="184"/>
      <c r="P657" s="184"/>
      <c r="Q657" s="184"/>
      <c r="R657" s="184"/>
      <c r="S657" s="190"/>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row>
    <row r="658" spans="1:41">
      <c r="A658" s="191"/>
      <c r="B658" s="197" t="s">
        <v>338</v>
      </c>
      <c r="C658" s="3672"/>
      <c r="D658" s="3673"/>
      <c r="E658" s="3673"/>
      <c r="F658" s="3674"/>
      <c r="G658" s="196"/>
      <c r="H658" s="196"/>
      <c r="I658" s="184"/>
      <c r="J658" s="184"/>
      <c r="K658" s="184"/>
      <c r="L658" s="184"/>
      <c r="M658" s="184"/>
      <c r="N658" s="184"/>
      <c r="O658" s="184"/>
      <c r="P658" s="184"/>
      <c r="Q658" s="184"/>
      <c r="R658" s="184"/>
      <c r="S658" s="190"/>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row>
    <row r="659" spans="1:41">
      <c r="A659" s="191"/>
      <c r="B659" s="197" t="s">
        <v>337</v>
      </c>
      <c r="C659" s="3672"/>
      <c r="D659" s="3673"/>
      <c r="E659" s="3673"/>
      <c r="F659" s="3674"/>
      <c r="G659" s="196"/>
      <c r="H659" s="196"/>
      <c r="I659" s="184"/>
      <c r="J659" s="184"/>
      <c r="K659" s="184"/>
      <c r="L659" s="184"/>
      <c r="M659" s="184"/>
      <c r="N659" s="184"/>
      <c r="O659" s="184"/>
      <c r="P659" s="184"/>
      <c r="Q659" s="184"/>
      <c r="R659" s="184"/>
      <c r="S659" s="190"/>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row>
    <row r="660" spans="1:41">
      <c r="A660" s="191"/>
      <c r="B660" s="197" t="s">
        <v>336</v>
      </c>
      <c r="C660" s="200"/>
      <c r="D660" s="199"/>
      <c r="E660" s="199"/>
      <c r="F660" s="198"/>
      <c r="G660" s="196"/>
      <c r="H660" s="196"/>
      <c r="I660" s="184"/>
      <c r="J660" s="184"/>
      <c r="K660" s="184"/>
      <c r="L660" s="184"/>
      <c r="M660" s="184"/>
      <c r="N660" s="184"/>
      <c r="O660" s="184"/>
      <c r="P660" s="184"/>
      <c r="Q660" s="184"/>
      <c r="R660" s="184"/>
      <c r="S660" s="190"/>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row>
    <row r="661" spans="1:41">
      <c r="A661" s="191"/>
      <c r="B661" s="197" t="s">
        <v>335</v>
      </c>
      <c r="C661" s="200"/>
      <c r="D661" s="199"/>
      <c r="E661" s="199"/>
      <c r="F661" s="198"/>
      <c r="G661" s="196"/>
      <c r="H661" s="196"/>
      <c r="I661" s="184"/>
      <c r="J661" s="184"/>
      <c r="K661" s="184"/>
      <c r="L661" s="184"/>
      <c r="M661" s="184"/>
      <c r="N661" s="184"/>
      <c r="O661" s="184"/>
      <c r="P661" s="184"/>
      <c r="Q661" s="184"/>
      <c r="R661" s="184"/>
      <c r="S661" s="190"/>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row>
    <row r="662" spans="1:41">
      <c r="A662" s="191"/>
      <c r="B662" s="197" t="s">
        <v>334</v>
      </c>
      <c r="C662" s="200"/>
      <c r="D662" s="199"/>
      <c r="E662" s="199"/>
      <c r="F662" s="198"/>
      <c r="G662" s="196"/>
      <c r="H662" s="196"/>
      <c r="I662" s="184"/>
      <c r="J662" s="184"/>
      <c r="K662" s="184"/>
      <c r="L662" s="184"/>
      <c r="M662" s="184"/>
      <c r="N662" s="184"/>
      <c r="O662" s="184"/>
      <c r="P662" s="184"/>
      <c r="Q662" s="184"/>
      <c r="R662" s="184"/>
      <c r="S662" s="190"/>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row>
    <row r="663" spans="1:41">
      <c r="A663" s="191"/>
      <c r="B663" s="197" t="s">
        <v>333</v>
      </c>
      <c r="C663" s="200"/>
      <c r="D663" s="199"/>
      <c r="E663" s="199"/>
      <c r="F663" s="198"/>
      <c r="G663" s="196"/>
      <c r="H663" s="196"/>
      <c r="I663" s="184"/>
      <c r="J663" s="184"/>
      <c r="K663" s="184"/>
      <c r="L663" s="184"/>
      <c r="M663" s="184"/>
      <c r="N663" s="184"/>
      <c r="O663" s="184"/>
      <c r="P663" s="184"/>
      <c r="Q663" s="184"/>
      <c r="R663" s="184"/>
      <c r="S663" s="190"/>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row>
    <row r="664" spans="1:41">
      <c r="A664" s="191"/>
      <c r="B664" s="197" t="s">
        <v>332</v>
      </c>
      <c r="C664" s="200"/>
      <c r="D664" s="199"/>
      <c r="E664" s="199"/>
      <c r="F664" s="198"/>
      <c r="G664" s="196"/>
      <c r="H664" s="196"/>
      <c r="I664" s="184"/>
      <c r="J664" s="184"/>
      <c r="K664" s="184"/>
      <c r="L664" s="184"/>
      <c r="M664" s="184"/>
      <c r="N664" s="184"/>
      <c r="O664" s="184"/>
      <c r="P664" s="184"/>
      <c r="Q664" s="184"/>
      <c r="R664" s="184"/>
      <c r="S664" s="190"/>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row>
    <row r="665" spans="1:41">
      <c r="A665" s="191"/>
      <c r="B665" s="197" t="s">
        <v>331</v>
      </c>
      <c r="C665" s="200"/>
      <c r="D665" s="199"/>
      <c r="E665" s="199"/>
      <c r="F665" s="198"/>
      <c r="G665" s="196"/>
      <c r="H665" s="196"/>
      <c r="I665" s="184"/>
      <c r="J665" s="184"/>
      <c r="K665" s="184"/>
      <c r="L665" s="184"/>
      <c r="M665" s="184"/>
      <c r="N665" s="184"/>
      <c r="O665" s="184"/>
      <c r="P665" s="184"/>
      <c r="Q665" s="184"/>
      <c r="R665" s="184"/>
      <c r="S665" s="190"/>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row>
    <row r="666" spans="1:41">
      <c r="A666" s="191"/>
      <c r="B666" s="197" t="s">
        <v>330</v>
      </c>
      <c r="C666" s="200"/>
      <c r="D666" s="199"/>
      <c r="E666" s="199"/>
      <c r="F666" s="198"/>
      <c r="G666" s="196"/>
      <c r="H666" s="196"/>
      <c r="I666" s="184"/>
      <c r="J666" s="184"/>
      <c r="K666" s="184"/>
      <c r="L666" s="184"/>
      <c r="M666" s="184"/>
      <c r="N666" s="184"/>
      <c r="O666" s="184"/>
      <c r="P666" s="184"/>
      <c r="Q666" s="184"/>
      <c r="R666" s="184"/>
      <c r="S666" s="190"/>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row>
    <row r="667" spans="1:41">
      <c r="A667" s="191"/>
      <c r="B667" s="197" t="s">
        <v>329</v>
      </c>
      <c r="C667" s="200"/>
      <c r="D667" s="199"/>
      <c r="E667" s="199"/>
      <c r="F667" s="198"/>
      <c r="G667" s="196"/>
      <c r="H667" s="196"/>
      <c r="I667" s="184"/>
      <c r="J667" s="184"/>
      <c r="K667" s="184"/>
      <c r="L667" s="184"/>
      <c r="M667" s="184"/>
      <c r="N667" s="184"/>
      <c r="O667" s="184"/>
      <c r="P667" s="184"/>
      <c r="Q667" s="184"/>
      <c r="R667" s="184"/>
      <c r="S667" s="190"/>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row>
    <row r="668" spans="1:41">
      <c r="A668" s="191"/>
      <c r="B668" s="197" t="s">
        <v>328</v>
      </c>
      <c r="C668" s="200"/>
      <c r="D668" s="199"/>
      <c r="E668" s="199"/>
      <c r="F668" s="198"/>
      <c r="G668" s="196"/>
      <c r="H668" s="196"/>
      <c r="I668" s="184"/>
      <c r="J668" s="184"/>
      <c r="K668" s="184"/>
      <c r="L668" s="184"/>
      <c r="M668" s="184"/>
      <c r="N668" s="184"/>
      <c r="O668" s="184"/>
      <c r="P668" s="184"/>
      <c r="Q668" s="184"/>
      <c r="R668" s="184"/>
      <c r="S668" s="190"/>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row>
    <row r="669" spans="1:41">
      <c r="A669" s="191"/>
      <c r="B669" s="197" t="s">
        <v>327</v>
      </c>
      <c r="C669" s="200"/>
      <c r="D669" s="199"/>
      <c r="E669" s="199"/>
      <c r="F669" s="198"/>
      <c r="G669" s="196"/>
      <c r="H669" s="196"/>
      <c r="I669" s="184"/>
      <c r="J669" s="184"/>
      <c r="K669" s="184"/>
      <c r="L669" s="184"/>
      <c r="M669" s="184"/>
      <c r="N669" s="184"/>
      <c r="O669" s="184"/>
      <c r="P669" s="184"/>
      <c r="Q669" s="184"/>
      <c r="R669" s="184"/>
      <c r="S669" s="190"/>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row>
    <row r="670" spans="1:41">
      <c r="A670" s="191"/>
      <c r="B670" s="197" t="s">
        <v>326</v>
      </c>
      <c r="C670" s="200"/>
      <c r="D670" s="199"/>
      <c r="E670" s="199"/>
      <c r="F670" s="198"/>
      <c r="G670" s="196"/>
      <c r="H670" s="196"/>
      <c r="I670" s="184"/>
      <c r="J670" s="184"/>
      <c r="K670" s="184"/>
      <c r="L670" s="184"/>
      <c r="M670" s="184"/>
      <c r="N670" s="184"/>
      <c r="O670" s="184"/>
      <c r="P670" s="184"/>
      <c r="Q670" s="184"/>
      <c r="R670" s="184"/>
      <c r="S670" s="190"/>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row>
    <row r="671" spans="1:41">
      <c r="A671" s="191"/>
      <c r="B671" s="197" t="s">
        <v>325</v>
      </c>
      <c r="C671" s="200"/>
      <c r="D671" s="199"/>
      <c r="E671" s="199"/>
      <c r="F671" s="198"/>
      <c r="G671" s="196"/>
      <c r="H671" s="196"/>
      <c r="I671" s="184"/>
      <c r="J671" s="184"/>
      <c r="K671" s="184"/>
      <c r="L671" s="184"/>
      <c r="M671" s="184"/>
      <c r="N671" s="184"/>
      <c r="O671" s="184"/>
      <c r="P671" s="184"/>
      <c r="Q671" s="184"/>
      <c r="R671" s="184"/>
      <c r="S671" s="190"/>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row>
    <row r="672" spans="1:41">
      <c r="A672" s="191"/>
      <c r="B672" s="197" t="s">
        <v>324</v>
      </c>
      <c r="C672" s="200"/>
      <c r="D672" s="199"/>
      <c r="E672" s="199"/>
      <c r="F672" s="198"/>
      <c r="G672" s="196"/>
      <c r="H672" s="196"/>
      <c r="I672" s="184"/>
      <c r="J672" s="184"/>
      <c r="K672" s="184"/>
      <c r="L672" s="184"/>
      <c r="M672" s="184"/>
      <c r="N672" s="184"/>
      <c r="O672" s="184"/>
      <c r="P672" s="184"/>
      <c r="Q672" s="184"/>
      <c r="R672" s="184"/>
      <c r="S672" s="190"/>
      <c r="T672" s="184"/>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row>
    <row r="673" spans="1:41">
      <c r="A673" s="191"/>
      <c r="B673" s="197" t="s">
        <v>323</v>
      </c>
      <c r="C673" s="200"/>
      <c r="D673" s="199"/>
      <c r="E673" s="199"/>
      <c r="F673" s="198"/>
      <c r="G673" s="196"/>
      <c r="H673" s="196"/>
      <c r="I673" s="184"/>
      <c r="J673" s="184"/>
      <c r="K673" s="184"/>
      <c r="L673" s="184"/>
      <c r="M673" s="184"/>
      <c r="N673" s="184"/>
      <c r="O673" s="184"/>
      <c r="P673" s="184"/>
      <c r="Q673" s="184"/>
      <c r="R673" s="184"/>
      <c r="S673" s="190"/>
      <c r="T673" s="184"/>
      <c r="U673" s="184"/>
      <c r="V673" s="184"/>
      <c r="W673" s="184"/>
      <c r="X673" s="184"/>
      <c r="Y673" s="184"/>
      <c r="Z673" s="184"/>
      <c r="AA673" s="184"/>
      <c r="AB673" s="184"/>
      <c r="AC673" s="184"/>
      <c r="AD673" s="184"/>
      <c r="AE673" s="184"/>
      <c r="AF673" s="184"/>
      <c r="AG673" s="184"/>
      <c r="AH673" s="184"/>
      <c r="AI673" s="184"/>
      <c r="AJ673" s="184"/>
      <c r="AK673" s="184"/>
      <c r="AL673" s="184"/>
      <c r="AM673" s="184"/>
      <c r="AN673" s="184"/>
      <c r="AO673" s="184"/>
    </row>
    <row r="674" spans="1:41">
      <c r="A674" s="191"/>
      <c r="B674" s="197" t="s">
        <v>322</v>
      </c>
      <c r="C674" s="200"/>
      <c r="D674" s="199"/>
      <c r="E674" s="199"/>
      <c r="F674" s="198"/>
      <c r="G674" s="196"/>
      <c r="H674" s="196"/>
      <c r="I674" s="184"/>
      <c r="J674" s="184"/>
      <c r="K674" s="184"/>
      <c r="L674" s="184"/>
      <c r="M674" s="184"/>
      <c r="N674" s="184"/>
      <c r="O674" s="184"/>
      <c r="P674" s="184"/>
      <c r="Q674" s="184"/>
      <c r="R674" s="184"/>
      <c r="S674" s="190"/>
      <c r="T674" s="184"/>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row>
    <row r="675" spans="1:41">
      <c r="A675" s="191"/>
      <c r="B675" s="197" t="s">
        <v>321</v>
      </c>
      <c r="C675" s="200"/>
      <c r="D675" s="199"/>
      <c r="E675" s="199"/>
      <c r="F675" s="198"/>
      <c r="G675" s="196"/>
      <c r="H675" s="196"/>
      <c r="I675" s="184"/>
      <c r="J675" s="184"/>
      <c r="K675" s="184"/>
      <c r="L675" s="184"/>
      <c r="M675" s="184"/>
      <c r="N675" s="184"/>
      <c r="O675" s="184"/>
      <c r="P675" s="184"/>
      <c r="Q675" s="184"/>
      <c r="R675" s="184"/>
      <c r="S675" s="190"/>
      <c r="T675" s="184"/>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row>
    <row r="676" spans="1:41">
      <c r="A676" s="191"/>
      <c r="B676" s="197" t="s">
        <v>320</v>
      </c>
      <c r="C676" s="200"/>
      <c r="D676" s="199"/>
      <c r="E676" s="199"/>
      <c r="F676" s="198"/>
      <c r="G676" s="196"/>
      <c r="H676" s="196"/>
      <c r="I676" s="184"/>
      <c r="J676" s="184"/>
      <c r="K676" s="184"/>
      <c r="L676" s="184"/>
      <c r="M676" s="184"/>
      <c r="N676" s="184"/>
      <c r="O676" s="184"/>
      <c r="P676" s="184"/>
      <c r="Q676" s="184"/>
      <c r="R676" s="184"/>
      <c r="S676" s="190"/>
      <c r="T676" s="184"/>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row>
    <row r="677" spans="1:41">
      <c r="A677" s="191"/>
      <c r="B677" s="197" t="s">
        <v>319</v>
      </c>
      <c r="C677" s="200"/>
      <c r="D677" s="199"/>
      <c r="E677" s="199"/>
      <c r="F677" s="198"/>
      <c r="G677" s="196"/>
      <c r="H677" s="196"/>
      <c r="I677" s="184"/>
      <c r="J677" s="184"/>
      <c r="K677" s="184"/>
      <c r="L677" s="184"/>
      <c r="M677" s="184"/>
      <c r="N677" s="184"/>
      <c r="O677" s="184"/>
      <c r="P677" s="184"/>
      <c r="Q677" s="184"/>
      <c r="R677" s="184"/>
      <c r="S677" s="190"/>
      <c r="T677" s="184"/>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row>
    <row r="678" spans="1:41">
      <c r="A678" s="191"/>
      <c r="B678" s="197" t="s">
        <v>318</v>
      </c>
      <c r="C678" s="200"/>
      <c r="D678" s="199"/>
      <c r="E678" s="199"/>
      <c r="F678" s="198"/>
      <c r="G678" s="196"/>
      <c r="H678" s="196"/>
      <c r="I678" s="184"/>
      <c r="J678" s="184"/>
      <c r="K678" s="184"/>
      <c r="L678" s="184"/>
      <c r="M678" s="184"/>
      <c r="N678" s="184"/>
      <c r="O678" s="184"/>
      <c r="P678" s="184"/>
      <c r="Q678" s="184"/>
      <c r="R678" s="184"/>
      <c r="S678" s="190"/>
      <c r="T678" s="184"/>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row>
    <row r="679" spans="1:41">
      <c r="A679" s="191"/>
      <c r="B679" s="197" t="s">
        <v>317</v>
      </c>
      <c r="C679" s="200"/>
      <c r="D679" s="199"/>
      <c r="E679" s="199"/>
      <c r="F679" s="198"/>
      <c r="G679" s="196"/>
      <c r="H679" s="196"/>
      <c r="I679" s="184"/>
      <c r="J679" s="184"/>
      <c r="K679" s="184"/>
      <c r="L679" s="184"/>
      <c r="M679" s="184"/>
      <c r="N679" s="184"/>
      <c r="O679" s="184"/>
      <c r="P679" s="184"/>
      <c r="Q679" s="184"/>
      <c r="R679" s="184"/>
      <c r="S679" s="190"/>
      <c r="T679" s="184"/>
      <c r="U679" s="184"/>
      <c r="V679" s="184"/>
      <c r="W679" s="184"/>
      <c r="X679" s="184"/>
      <c r="Y679" s="184"/>
      <c r="Z679" s="184"/>
      <c r="AA679" s="184"/>
      <c r="AB679" s="184"/>
      <c r="AC679" s="184"/>
      <c r="AD679" s="184"/>
      <c r="AE679" s="184"/>
      <c r="AF679" s="184"/>
      <c r="AG679" s="184"/>
      <c r="AH679" s="184"/>
      <c r="AI679" s="184"/>
      <c r="AJ679" s="184"/>
      <c r="AK679" s="184"/>
      <c r="AL679" s="184"/>
      <c r="AM679" s="184"/>
      <c r="AN679" s="184"/>
      <c r="AO679" s="184"/>
    </row>
    <row r="680" spans="1:41">
      <c r="A680" s="191"/>
      <c r="B680" s="197" t="s">
        <v>316</v>
      </c>
      <c r="C680" s="200"/>
      <c r="D680" s="199"/>
      <c r="E680" s="199"/>
      <c r="F680" s="198"/>
      <c r="G680" s="196"/>
      <c r="H680" s="196"/>
      <c r="I680" s="184"/>
      <c r="J680" s="184"/>
      <c r="K680" s="184"/>
      <c r="L680" s="184"/>
      <c r="M680" s="184"/>
      <c r="N680" s="184"/>
      <c r="O680" s="184"/>
      <c r="P680" s="184"/>
      <c r="Q680" s="184"/>
      <c r="R680" s="184"/>
      <c r="S680" s="190"/>
      <c r="T680" s="184"/>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row>
    <row r="681" spans="1:41">
      <c r="A681" s="191"/>
      <c r="B681" s="197" t="s">
        <v>315</v>
      </c>
      <c r="C681" s="200"/>
      <c r="D681" s="199"/>
      <c r="E681" s="199"/>
      <c r="F681" s="198"/>
      <c r="G681" s="196"/>
      <c r="H681" s="196"/>
      <c r="I681" s="184"/>
      <c r="J681" s="184"/>
      <c r="K681" s="184"/>
      <c r="L681" s="184"/>
      <c r="M681" s="184"/>
      <c r="N681" s="184"/>
      <c r="O681" s="184"/>
      <c r="P681" s="184"/>
      <c r="Q681" s="184"/>
      <c r="R681" s="184"/>
      <c r="S681" s="190"/>
      <c r="T681" s="184"/>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row>
    <row r="682" spans="1:41">
      <c r="A682" s="191"/>
      <c r="B682" s="197" t="s">
        <v>314</v>
      </c>
      <c r="C682" s="200"/>
      <c r="D682" s="199"/>
      <c r="E682" s="199"/>
      <c r="F682" s="198"/>
      <c r="G682" s="196"/>
      <c r="H682" s="196"/>
      <c r="I682" s="184"/>
      <c r="J682" s="184"/>
      <c r="K682" s="184"/>
      <c r="L682" s="184"/>
      <c r="M682" s="184"/>
      <c r="N682" s="184"/>
      <c r="O682" s="184"/>
      <c r="P682" s="184"/>
      <c r="Q682" s="184"/>
      <c r="R682" s="184"/>
      <c r="S682" s="190"/>
      <c r="T682" s="184"/>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row>
    <row r="683" spans="1:41">
      <c r="A683" s="191"/>
      <c r="B683" s="197" t="s">
        <v>313</v>
      </c>
      <c r="C683" s="200"/>
      <c r="D683" s="199"/>
      <c r="E683" s="199"/>
      <c r="F683" s="198"/>
      <c r="G683" s="196"/>
      <c r="H683" s="196"/>
      <c r="I683" s="184"/>
      <c r="J683" s="184"/>
      <c r="K683" s="184"/>
      <c r="L683" s="184"/>
      <c r="M683" s="184"/>
      <c r="N683" s="184"/>
      <c r="O683" s="184"/>
      <c r="P683" s="184"/>
      <c r="Q683" s="184"/>
      <c r="R683" s="184"/>
      <c r="S683" s="190"/>
      <c r="T683" s="184"/>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row>
    <row r="684" spans="1:41">
      <c r="A684" s="191"/>
      <c r="B684" s="197" t="s">
        <v>312</v>
      </c>
      <c r="C684" s="200"/>
      <c r="D684" s="199"/>
      <c r="E684" s="199"/>
      <c r="F684" s="198"/>
      <c r="G684" s="196"/>
      <c r="H684" s="196"/>
      <c r="I684" s="184"/>
      <c r="J684" s="184"/>
      <c r="K684" s="184"/>
      <c r="L684" s="184"/>
      <c r="M684" s="184"/>
      <c r="N684" s="184"/>
      <c r="O684" s="184"/>
      <c r="P684" s="184"/>
      <c r="Q684" s="184"/>
      <c r="R684" s="184"/>
      <c r="S684" s="190"/>
      <c r="T684" s="184"/>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row>
    <row r="685" spans="1:41">
      <c r="A685" s="191"/>
      <c r="B685" s="197" t="s">
        <v>311</v>
      </c>
      <c r="C685" s="200"/>
      <c r="D685" s="199"/>
      <c r="E685" s="199"/>
      <c r="F685" s="198"/>
      <c r="G685" s="196"/>
      <c r="H685" s="196"/>
      <c r="I685" s="184"/>
      <c r="J685" s="184"/>
      <c r="K685" s="184"/>
      <c r="L685" s="184"/>
      <c r="M685" s="184"/>
      <c r="N685" s="184"/>
      <c r="O685" s="184"/>
      <c r="P685" s="184"/>
      <c r="Q685" s="184"/>
      <c r="R685" s="184"/>
      <c r="S685" s="190"/>
      <c r="T685" s="184"/>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row>
    <row r="686" spans="1:41">
      <c r="A686" s="191"/>
      <c r="B686" s="197" t="s">
        <v>310</v>
      </c>
      <c r="C686" s="200"/>
      <c r="D686" s="199"/>
      <c r="E686" s="199"/>
      <c r="F686" s="198"/>
      <c r="G686" s="196"/>
      <c r="H686" s="196"/>
      <c r="I686" s="184"/>
      <c r="J686" s="184"/>
      <c r="K686" s="184"/>
      <c r="L686" s="184"/>
      <c r="M686" s="184"/>
      <c r="N686" s="184"/>
      <c r="O686" s="184"/>
      <c r="P686" s="184"/>
      <c r="Q686" s="184"/>
      <c r="R686" s="184"/>
      <c r="S686" s="190"/>
      <c r="T686" s="184"/>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row>
    <row r="687" spans="1:41">
      <c r="A687" s="191"/>
      <c r="B687" s="197" t="s">
        <v>309</v>
      </c>
      <c r="C687" s="200"/>
      <c r="D687" s="199"/>
      <c r="E687" s="199"/>
      <c r="F687" s="198"/>
      <c r="G687" s="196"/>
      <c r="H687" s="196"/>
      <c r="I687" s="184"/>
      <c r="J687" s="184"/>
      <c r="K687" s="184"/>
      <c r="L687" s="184"/>
      <c r="M687" s="184"/>
      <c r="N687" s="184"/>
      <c r="O687" s="184"/>
      <c r="P687" s="184"/>
      <c r="Q687" s="184"/>
      <c r="R687" s="184"/>
      <c r="S687" s="190"/>
      <c r="T687" s="184"/>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row>
    <row r="688" spans="1:41">
      <c r="A688" s="191"/>
      <c r="B688" s="197" t="s">
        <v>308</v>
      </c>
      <c r="C688" s="200"/>
      <c r="D688" s="199"/>
      <c r="E688" s="199"/>
      <c r="F688" s="198"/>
      <c r="G688" s="196"/>
      <c r="H688" s="196"/>
      <c r="I688" s="184"/>
      <c r="J688" s="184"/>
      <c r="K688" s="184"/>
      <c r="L688" s="184"/>
      <c r="M688" s="184"/>
      <c r="N688" s="184"/>
      <c r="O688" s="184"/>
      <c r="P688" s="184"/>
      <c r="Q688" s="184"/>
      <c r="R688" s="184"/>
      <c r="S688" s="190"/>
      <c r="T688" s="184"/>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row>
    <row r="689" spans="1:41">
      <c r="A689" s="191"/>
      <c r="B689" s="197" t="s">
        <v>307</v>
      </c>
      <c r="C689" s="200"/>
      <c r="D689" s="199"/>
      <c r="E689" s="199"/>
      <c r="F689" s="198"/>
      <c r="G689" s="196"/>
      <c r="H689" s="196"/>
      <c r="I689" s="184"/>
      <c r="J689" s="184"/>
      <c r="K689" s="184"/>
      <c r="L689" s="184"/>
      <c r="M689" s="184"/>
      <c r="N689" s="184"/>
      <c r="O689" s="184"/>
      <c r="P689" s="184"/>
      <c r="Q689" s="184"/>
      <c r="R689" s="184"/>
      <c r="S689" s="190"/>
      <c r="T689" s="184"/>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row>
    <row r="690" spans="1:41">
      <c r="A690" s="191"/>
      <c r="B690" s="197" t="s">
        <v>306</v>
      </c>
      <c r="C690" s="200"/>
      <c r="D690" s="199"/>
      <c r="E690" s="199"/>
      <c r="F690" s="198"/>
      <c r="G690" s="196"/>
      <c r="H690" s="196"/>
      <c r="I690" s="184"/>
      <c r="J690" s="184"/>
      <c r="K690" s="184"/>
      <c r="L690" s="184"/>
      <c r="M690" s="184"/>
      <c r="N690" s="184"/>
      <c r="O690" s="184"/>
      <c r="P690" s="184"/>
      <c r="Q690" s="184"/>
      <c r="R690" s="184"/>
      <c r="S690" s="190"/>
      <c r="T690" s="184"/>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row>
    <row r="691" spans="1:41">
      <c r="A691" s="191"/>
      <c r="B691" s="194"/>
      <c r="C691" s="193"/>
      <c r="D691" s="193"/>
      <c r="E691" s="193"/>
      <c r="F691" s="192" t="s">
        <v>8</v>
      </c>
      <c r="G691" s="192">
        <f>SUM(G641:G690)</f>
        <v>0</v>
      </c>
      <c r="H691" s="192">
        <f>SUM(H641:H690)</f>
        <v>0</v>
      </c>
      <c r="I691" s="184"/>
      <c r="J691" s="184"/>
      <c r="K691" s="184"/>
      <c r="L691" s="184"/>
      <c r="M691" s="184"/>
      <c r="N691" s="184"/>
      <c r="O691" s="184"/>
      <c r="P691" s="184"/>
      <c r="Q691" s="184"/>
      <c r="R691" s="184"/>
      <c r="S691" s="190"/>
      <c r="T691" s="184"/>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row>
    <row r="692" spans="1:41">
      <c r="A692" s="191"/>
      <c r="B692" s="203"/>
      <c r="C692" s="203"/>
      <c r="D692" s="203"/>
      <c r="E692" s="203"/>
      <c r="F692" s="203"/>
      <c r="G692" s="203"/>
      <c r="H692" s="203"/>
      <c r="I692" s="184"/>
      <c r="J692" s="184"/>
      <c r="K692" s="184"/>
      <c r="L692" s="184"/>
      <c r="M692" s="184"/>
      <c r="N692" s="184"/>
      <c r="O692" s="184"/>
      <c r="P692" s="184"/>
      <c r="Q692" s="184"/>
      <c r="R692" s="184"/>
      <c r="S692" s="190"/>
      <c r="T692" s="184"/>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row>
    <row r="693" spans="1:41">
      <c r="A693" s="191"/>
      <c r="B693" s="203"/>
      <c r="C693" s="204"/>
      <c r="D693" s="206" t="s">
        <v>356</v>
      </c>
      <c r="E693" s="203"/>
      <c r="F693" s="203"/>
      <c r="G693" s="203"/>
      <c r="H693" s="203"/>
      <c r="I693" s="184"/>
      <c r="J693" s="184"/>
      <c r="K693" s="184"/>
      <c r="L693" s="184"/>
      <c r="M693" s="184"/>
      <c r="N693" s="184"/>
      <c r="O693" s="184"/>
      <c r="P693" s="184"/>
      <c r="Q693" s="184"/>
      <c r="R693" s="184"/>
      <c r="S693" s="190"/>
      <c r="T693" s="184"/>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row>
    <row r="694" spans="1:41">
      <c r="A694" s="191"/>
      <c r="B694" s="202" t="s">
        <v>303</v>
      </c>
      <c r="C694" s="3652" t="s">
        <v>302</v>
      </c>
      <c r="D694" s="3653"/>
      <c r="E694" s="3653"/>
      <c r="F694" s="3654"/>
      <c r="G694" s="201" t="s">
        <v>20</v>
      </c>
      <c r="H694" s="201" t="s">
        <v>20</v>
      </c>
      <c r="I694" s="184"/>
      <c r="J694" s="184"/>
      <c r="K694" s="184"/>
      <c r="L694" s="184"/>
      <c r="M694" s="184"/>
      <c r="N694" s="184"/>
      <c r="O694" s="184"/>
      <c r="P694" s="184"/>
      <c r="Q694" s="184"/>
      <c r="R694" s="184"/>
      <c r="S694" s="190"/>
      <c r="T694" s="184"/>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row>
    <row r="695" spans="1:41">
      <c r="A695" s="191"/>
      <c r="B695" s="197" t="s">
        <v>355</v>
      </c>
      <c r="C695" s="3672"/>
      <c r="D695" s="3673"/>
      <c r="E695" s="3673"/>
      <c r="F695" s="3674"/>
      <c r="G695" s="196"/>
      <c r="H695" s="196"/>
      <c r="I695" s="184"/>
      <c r="J695" s="184"/>
      <c r="K695" s="184"/>
      <c r="L695" s="184"/>
      <c r="M695" s="184"/>
      <c r="N695" s="184"/>
      <c r="O695" s="184"/>
      <c r="P695" s="184"/>
      <c r="Q695" s="184"/>
      <c r="R695" s="184"/>
      <c r="S695" s="190"/>
      <c r="T695" s="184"/>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row>
    <row r="696" spans="1:41">
      <c r="A696" s="191"/>
      <c r="B696" s="197" t="s">
        <v>354</v>
      </c>
      <c r="C696" s="3672"/>
      <c r="D696" s="3673"/>
      <c r="E696" s="3673"/>
      <c r="F696" s="3674"/>
      <c r="G696" s="196"/>
      <c r="H696" s="196"/>
      <c r="I696" s="184"/>
      <c r="J696" s="184"/>
      <c r="K696" s="184"/>
      <c r="L696" s="184"/>
      <c r="M696" s="184"/>
      <c r="N696" s="184"/>
      <c r="O696" s="184"/>
      <c r="P696" s="184"/>
      <c r="Q696" s="184"/>
      <c r="R696" s="184"/>
      <c r="S696" s="190"/>
      <c r="T696" s="184"/>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row>
    <row r="697" spans="1:41">
      <c r="A697" s="191"/>
      <c r="B697" s="197" t="s">
        <v>353</v>
      </c>
      <c r="C697" s="3672"/>
      <c r="D697" s="3673"/>
      <c r="E697" s="3673"/>
      <c r="F697" s="3674"/>
      <c r="G697" s="196"/>
      <c r="H697" s="196"/>
      <c r="I697" s="184"/>
      <c r="J697" s="184"/>
      <c r="K697" s="184"/>
      <c r="L697" s="184"/>
      <c r="M697" s="184"/>
      <c r="N697" s="184"/>
      <c r="O697" s="184"/>
      <c r="P697" s="184"/>
      <c r="Q697" s="184"/>
      <c r="R697" s="184"/>
      <c r="S697" s="190"/>
      <c r="T697" s="184"/>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row>
    <row r="698" spans="1:41">
      <c r="A698" s="191"/>
      <c r="B698" s="197" t="s">
        <v>352</v>
      </c>
      <c r="C698" s="3672"/>
      <c r="D698" s="3673"/>
      <c r="E698" s="3673"/>
      <c r="F698" s="3674"/>
      <c r="G698" s="196"/>
      <c r="H698" s="196"/>
      <c r="I698" s="184"/>
      <c r="J698" s="184"/>
      <c r="K698" s="184"/>
      <c r="L698" s="184"/>
      <c r="M698" s="184"/>
      <c r="N698" s="184"/>
      <c r="O698" s="184"/>
      <c r="P698" s="184"/>
      <c r="Q698" s="184"/>
      <c r="R698" s="184"/>
      <c r="S698" s="190"/>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row>
    <row r="699" spans="1:41">
      <c r="A699" s="191"/>
      <c r="B699" s="197" t="s">
        <v>351</v>
      </c>
      <c r="C699" s="3672"/>
      <c r="D699" s="3673"/>
      <c r="E699" s="3673"/>
      <c r="F699" s="3674"/>
      <c r="G699" s="196"/>
      <c r="H699" s="196"/>
      <c r="I699" s="184"/>
      <c r="J699" s="184"/>
      <c r="K699" s="184"/>
      <c r="L699" s="184"/>
      <c r="M699" s="184"/>
      <c r="N699" s="184"/>
      <c r="O699" s="184"/>
      <c r="P699" s="184"/>
      <c r="Q699" s="184"/>
      <c r="R699" s="184"/>
      <c r="S699" s="190"/>
      <c r="T699" s="184"/>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row>
    <row r="700" spans="1:41">
      <c r="A700" s="191"/>
      <c r="B700" s="197" t="s">
        <v>350</v>
      </c>
      <c r="C700" s="3672"/>
      <c r="D700" s="3673"/>
      <c r="E700" s="3673"/>
      <c r="F700" s="3674"/>
      <c r="G700" s="196"/>
      <c r="H700" s="196"/>
      <c r="I700" s="184"/>
      <c r="J700" s="184"/>
      <c r="K700" s="184"/>
      <c r="L700" s="184"/>
      <c r="M700" s="184"/>
      <c r="N700" s="184"/>
      <c r="O700" s="184"/>
      <c r="P700" s="184"/>
      <c r="Q700" s="184"/>
      <c r="R700" s="184"/>
      <c r="S700" s="190"/>
      <c r="T700" s="184"/>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row>
    <row r="701" spans="1:41">
      <c r="A701" s="191"/>
      <c r="B701" s="197" t="s">
        <v>349</v>
      </c>
      <c r="C701" s="3672"/>
      <c r="D701" s="3673"/>
      <c r="E701" s="3673"/>
      <c r="F701" s="3674"/>
      <c r="G701" s="196"/>
      <c r="H701" s="196"/>
      <c r="I701" s="184"/>
      <c r="J701" s="184"/>
      <c r="K701" s="184"/>
      <c r="L701" s="184"/>
      <c r="M701" s="184"/>
      <c r="N701" s="184"/>
      <c r="O701" s="184"/>
      <c r="P701" s="184"/>
      <c r="Q701" s="184"/>
      <c r="R701" s="184"/>
      <c r="S701" s="190"/>
      <c r="T701" s="184"/>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row>
    <row r="702" spans="1:41">
      <c r="A702" s="191"/>
      <c r="B702" s="197" t="s">
        <v>348</v>
      </c>
      <c r="C702" s="3672"/>
      <c r="D702" s="3673"/>
      <c r="E702" s="3673"/>
      <c r="F702" s="3674"/>
      <c r="G702" s="196"/>
      <c r="H702" s="196"/>
      <c r="I702" s="184"/>
      <c r="J702" s="184"/>
      <c r="K702" s="184"/>
      <c r="L702" s="184"/>
      <c r="M702" s="184"/>
      <c r="N702" s="184"/>
      <c r="O702" s="184"/>
      <c r="P702" s="184"/>
      <c r="Q702" s="184"/>
      <c r="R702" s="184"/>
      <c r="S702" s="190"/>
      <c r="T702" s="184"/>
      <c r="U702" s="184"/>
      <c r="V702" s="184"/>
      <c r="W702" s="184"/>
      <c r="X702" s="184"/>
      <c r="Y702" s="184"/>
      <c r="Z702" s="184"/>
      <c r="AA702" s="184"/>
      <c r="AB702" s="184"/>
      <c r="AC702" s="184"/>
      <c r="AD702" s="184"/>
      <c r="AE702" s="184"/>
      <c r="AF702" s="184"/>
      <c r="AG702" s="184"/>
      <c r="AH702" s="184"/>
      <c r="AI702" s="184"/>
      <c r="AJ702" s="184"/>
      <c r="AK702" s="184"/>
      <c r="AL702" s="184"/>
      <c r="AM702" s="184"/>
      <c r="AN702" s="184"/>
      <c r="AO702" s="184"/>
    </row>
    <row r="703" spans="1:41">
      <c r="A703" s="191"/>
      <c r="B703" s="197" t="s">
        <v>347</v>
      </c>
      <c r="C703" s="3672"/>
      <c r="D703" s="3673"/>
      <c r="E703" s="3673"/>
      <c r="F703" s="3674"/>
      <c r="G703" s="196"/>
      <c r="H703" s="196"/>
      <c r="I703" s="184"/>
      <c r="J703" s="184"/>
      <c r="K703" s="184"/>
      <c r="L703" s="184"/>
      <c r="M703" s="184"/>
      <c r="N703" s="184"/>
      <c r="O703" s="184"/>
      <c r="P703" s="184"/>
      <c r="Q703" s="184"/>
      <c r="R703" s="184"/>
      <c r="S703" s="190"/>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row>
    <row r="704" spans="1:41">
      <c r="A704" s="191"/>
      <c r="B704" s="197" t="s">
        <v>346</v>
      </c>
      <c r="C704" s="3672"/>
      <c r="D704" s="3673"/>
      <c r="E704" s="3673"/>
      <c r="F704" s="3674"/>
      <c r="G704" s="196"/>
      <c r="H704" s="196"/>
      <c r="I704" s="184"/>
      <c r="J704" s="184"/>
      <c r="K704" s="184"/>
      <c r="L704" s="184"/>
      <c r="M704" s="184"/>
      <c r="N704" s="184"/>
      <c r="O704" s="184"/>
      <c r="P704" s="184"/>
      <c r="Q704" s="184"/>
      <c r="R704" s="184"/>
      <c r="S704" s="190"/>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row>
    <row r="705" spans="1:41">
      <c r="A705" s="191"/>
      <c r="B705" s="197" t="s">
        <v>345</v>
      </c>
      <c r="C705" s="3672"/>
      <c r="D705" s="3673"/>
      <c r="E705" s="3673"/>
      <c r="F705" s="3674"/>
      <c r="G705" s="196"/>
      <c r="H705" s="196"/>
      <c r="I705" s="184"/>
      <c r="J705" s="184"/>
      <c r="K705" s="184"/>
      <c r="L705" s="184"/>
      <c r="M705" s="184"/>
      <c r="N705" s="184"/>
      <c r="O705" s="184"/>
      <c r="P705" s="184"/>
      <c r="Q705" s="184"/>
      <c r="R705" s="184"/>
      <c r="S705" s="190"/>
      <c r="T705" s="184"/>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row>
    <row r="706" spans="1:41">
      <c r="A706" s="191"/>
      <c r="B706" s="197" t="s">
        <v>344</v>
      </c>
      <c r="C706" s="3672"/>
      <c r="D706" s="3673"/>
      <c r="E706" s="3673"/>
      <c r="F706" s="3674"/>
      <c r="G706" s="196"/>
      <c r="H706" s="196"/>
      <c r="I706" s="184"/>
      <c r="J706" s="184"/>
      <c r="K706" s="184"/>
      <c r="L706" s="184"/>
      <c r="M706" s="184"/>
      <c r="N706" s="184"/>
      <c r="O706" s="184"/>
      <c r="P706" s="184"/>
      <c r="Q706" s="184"/>
      <c r="R706" s="184"/>
      <c r="S706" s="190"/>
      <c r="T706" s="184"/>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row>
    <row r="707" spans="1:41">
      <c r="A707" s="191"/>
      <c r="B707" s="197" t="s">
        <v>343</v>
      </c>
      <c r="C707" s="3672"/>
      <c r="D707" s="3673"/>
      <c r="E707" s="3673"/>
      <c r="F707" s="3674"/>
      <c r="G707" s="196"/>
      <c r="H707" s="196"/>
      <c r="I707" s="184"/>
      <c r="J707" s="184"/>
      <c r="K707" s="184"/>
      <c r="L707" s="184"/>
      <c r="M707" s="184"/>
      <c r="N707" s="184"/>
      <c r="O707" s="184"/>
      <c r="P707" s="184"/>
      <c r="Q707" s="184"/>
      <c r="R707" s="184"/>
      <c r="S707" s="190"/>
      <c r="T707" s="184"/>
      <c r="U707" s="184"/>
      <c r="V707" s="184"/>
      <c r="W707" s="184"/>
      <c r="X707" s="184"/>
      <c r="Y707" s="184"/>
      <c r="Z707" s="184"/>
      <c r="AA707" s="184"/>
      <c r="AB707" s="184"/>
      <c r="AC707" s="184"/>
      <c r="AD707" s="184"/>
      <c r="AE707" s="184"/>
      <c r="AF707" s="184"/>
      <c r="AG707" s="184"/>
      <c r="AH707" s="184"/>
      <c r="AI707" s="184"/>
      <c r="AJ707" s="184"/>
      <c r="AK707" s="184"/>
      <c r="AL707" s="184"/>
      <c r="AM707" s="184"/>
      <c r="AN707" s="184"/>
      <c r="AO707" s="184"/>
    </row>
    <row r="708" spans="1:41">
      <c r="A708" s="191"/>
      <c r="B708" s="197" t="s">
        <v>342</v>
      </c>
      <c r="C708" s="3672"/>
      <c r="D708" s="3673"/>
      <c r="E708" s="3673"/>
      <c r="F708" s="3674"/>
      <c r="G708" s="196"/>
      <c r="H708" s="196"/>
      <c r="I708" s="184"/>
      <c r="J708" s="184"/>
      <c r="K708" s="184"/>
      <c r="L708" s="184"/>
      <c r="M708" s="184"/>
      <c r="N708" s="184"/>
      <c r="O708" s="184"/>
      <c r="P708" s="184"/>
      <c r="Q708" s="184"/>
      <c r="R708" s="184"/>
      <c r="S708" s="190"/>
      <c r="T708" s="184"/>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row>
    <row r="709" spans="1:41">
      <c r="A709" s="191"/>
      <c r="B709" s="197" t="s">
        <v>341</v>
      </c>
      <c r="C709" s="3672"/>
      <c r="D709" s="3673"/>
      <c r="E709" s="3673"/>
      <c r="F709" s="3674"/>
      <c r="G709" s="196"/>
      <c r="H709" s="196"/>
      <c r="I709" s="184"/>
      <c r="J709" s="184"/>
      <c r="K709" s="184"/>
      <c r="L709" s="184"/>
      <c r="M709" s="184"/>
      <c r="N709" s="184"/>
      <c r="O709" s="184"/>
      <c r="P709" s="184"/>
      <c r="Q709" s="184"/>
      <c r="R709" s="184"/>
      <c r="S709" s="190"/>
      <c r="T709" s="184"/>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row>
    <row r="710" spans="1:41">
      <c r="A710" s="191"/>
      <c r="B710" s="197" t="s">
        <v>340</v>
      </c>
      <c r="C710" s="3672"/>
      <c r="D710" s="3673"/>
      <c r="E710" s="3673"/>
      <c r="F710" s="3674"/>
      <c r="G710" s="196"/>
      <c r="H710" s="196"/>
      <c r="I710" s="184"/>
      <c r="J710" s="184"/>
      <c r="K710" s="184"/>
      <c r="L710" s="184"/>
      <c r="M710" s="184"/>
      <c r="N710" s="184"/>
      <c r="O710" s="184"/>
      <c r="P710" s="184"/>
      <c r="Q710" s="184"/>
      <c r="R710" s="184"/>
      <c r="S710" s="190"/>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row>
    <row r="711" spans="1:41">
      <c r="A711" s="191"/>
      <c r="B711" s="197" t="s">
        <v>339</v>
      </c>
      <c r="C711" s="3672"/>
      <c r="D711" s="3673"/>
      <c r="E711" s="3673"/>
      <c r="F711" s="3674"/>
      <c r="G711" s="196"/>
      <c r="H711" s="196"/>
      <c r="I711" s="184"/>
      <c r="J711" s="184"/>
      <c r="K711" s="184"/>
      <c r="L711" s="184"/>
      <c r="M711" s="184"/>
      <c r="N711" s="184"/>
      <c r="O711" s="184"/>
      <c r="P711" s="184"/>
      <c r="Q711" s="184"/>
      <c r="R711" s="184"/>
      <c r="S711" s="190"/>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row>
    <row r="712" spans="1:41">
      <c r="A712" s="191"/>
      <c r="B712" s="197" t="s">
        <v>338</v>
      </c>
      <c r="C712" s="3672"/>
      <c r="D712" s="3673"/>
      <c r="E712" s="3673"/>
      <c r="F712" s="3674"/>
      <c r="G712" s="196"/>
      <c r="H712" s="196"/>
      <c r="I712" s="184"/>
      <c r="J712" s="184"/>
      <c r="K712" s="184"/>
      <c r="L712" s="184"/>
      <c r="M712" s="184"/>
      <c r="N712" s="184"/>
      <c r="O712" s="184"/>
      <c r="P712" s="184"/>
      <c r="Q712" s="184"/>
      <c r="R712" s="184"/>
      <c r="S712" s="190"/>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row>
    <row r="713" spans="1:41">
      <c r="A713" s="191"/>
      <c r="B713" s="197" t="s">
        <v>337</v>
      </c>
      <c r="C713" s="200"/>
      <c r="D713" s="199"/>
      <c r="E713" s="199"/>
      <c r="F713" s="198"/>
      <c r="G713" s="196"/>
      <c r="H713" s="196"/>
      <c r="I713" s="184"/>
      <c r="J713" s="184"/>
      <c r="K713" s="184"/>
      <c r="L713" s="184"/>
      <c r="M713" s="184"/>
      <c r="N713" s="184"/>
      <c r="O713" s="184"/>
      <c r="P713" s="184"/>
      <c r="Q713" s="184"/>
      <c r="R713" s="184"/>
      <c r="S713" s="190"/>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row>
    <row r="714" spans="1:41">
      <c r="A714" s="191"/>
      <c r="B714" s="197" t="s">
        <v>336</v>
      </c>
      <c r="C714" s="200"/>
      <c r="D714" s="199"/>
      <c r="E714" s="199"/>
      <c r="F714" s="198"/>
      <c r="G714" s="196"/>
      <c r="H714" s="196"/>
      <c r="I714" s="184"/>
      <c r="J714" s="184"/>
      <c r="K714" s="184"/>
      <c r="L714" s="184"/>
      <c r="M714" s="184"/>
      <c r="N714" s="184"/>
      <c r="O714" s="184"/>
      <c r="P714" s="184"/>
      <c r="Q714" s="184"/>
      <c r="R714" s="184"/>
      <c r="S714" s="190"/>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row>
    <row r="715" spans="1:41">
      <c r="A715" s="191"/>
      <c r="B715" s="197" t="s">
        <v>335</v>
      </c>
      <c r="C715" s="200"/>
      <c r="D715" s="199"/>
      <c r="E715" s="199"/>
      <c r="F715" s="198"/>
      <c r="G715" s="196"/>
      <c r="H715" s="196"/>
      <c r="I715" s="184"/>
      <c r="J715" s="184"/>
      <c r="K715" s="184"/>
      <c r="L715" s="184"/>
      <c r="M715" s="184"/>
      <c r="N715" s="184"/>
      <c r="O715" s="184"/>
      <c r="P715" s="184"/>
      <c r="Q715" s="184"/>
      <c r="R715" s="184"/>
      <c r="S715" s="190"/>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row>
    <row r="716" spans="1:41">
      <c r="A716" s="191"/>
      <c r="B716" s="197" t="s">
        <v>334</v>
      </c>
      <c r="C716" s="200"/>
      <c r="D716" s="199"/>
      <c r="E716" s="199"/>
      <c r="F716" s="198"/>
      <c r="G716" s="196"/>
      <c r="H716" s="196"/>
      <c r="I716" s="184"/>
      <c r="J716" s="184"/>
      <c r="K716" s="184"/>
      <c r="L716" s="184"/>
      <c r="M716" s="184"/>
      <c r="N716" s="184"/>
      <c r="O716" s="184"/>
      <c r="P716" s="184"/>
      <c r="Q716" s="184"/>
      <c r="R716" s="184"/>
      <c r="S716" s="190"/>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row>
    <row r="717" spans="1:41">
      <c r="A717" s="191"/>
      <c r="B717" s="197" t="s">
        <v>333</v>
      </c>
      <c r="C717" s="200"/>
      <c r="D717" s="199"/>
      <c r="E717" s="199"/>
      <c r="F717" s="198"/>
      <c r="G717" s="196"/>
      <c r="H717" s="196"/>
      <c r="I717" s="184"/>
      <c r="J717" s="184"/>
      <c r="K717" s="184"/>
      <c r="L717" s="184"/>
      <c r="M717" s="184"/>
      <c r="N717" s="184"/>
      <c r="O717" s="184"/>
      <c r="P717" s="184"/>
      <c r="Q717" s="184"/>
      <c r="R717" s="184"/>
      <c r="S717" s="190"/>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row>
    <row r="718" spans="1:41">
      <c r="A718" s="191"/>
      <c r="B718" s="197" t="s">
        <v>332</v>
      </c>
      <c r="C718" s="200"/>
      <c r="D718" s="199"/>
      <c r="E718" s="199"/>
      <c r="F718" s="198"/>
      <c r="G718" s="196"/>
      <c r="H718" s="196"/>
      <c r="I718" s="184"/>
      <c r="J718" s="184"/>
      <c r="K718" s="184"/>
      <c r="L718" s="184"/>
      <c r="M718" s="184"/>
      <c r="N718" s="184"/>
      <c r="O718" s="184"/>
      <c r="P718" s="184"/>
      <c r="Q718" s="184"/>
      <c r="R718" s="184"/>
      <c r="S718" s="190"/>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row>
    <row r="719" spans="1:41">
      <c r="A719" s="191"/>
      <c r="B719" s="197" t="s">
        <v>331</v>
      </c>
      <c r="C719" s="200"/>
      <c r="D719" s="199"/>
      <c r="E719" s="199"/>
      <c r="F719" s="198"/>
      <c r="G719" s="196"/>
      <c r="H719" s="196"/>
      <c r="I719" s="184"/>
      <c r="J719" s="184"/>
      <c r="K719" s="184"/>
      <c r="L719" s="184"/>
      <c r="M719" s="184"/>
      <c r="N719" s="184"/>
      <c r="O719" s="184"/>
      <c r="P719" s="184"/>
      <c r="Q719" s="184"/>
      <c r="R719" s="184"/>
      <c r="S719" s="190"/>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row>
    <row r="720" spans="1:41">
      <c r="A720" s="191"/>
      <c r="B720" s="197" t="s">
        <v>330</v>
      </c>
      <c r="C720" s="200"/>
      <c r="D720" s="199"/>
      <c r="E720" s="199"/>
      <c r="F720" s="198"/>
      <c r="G720" s="196"/>
      <c r="H720" s="196"/>
      <c r="I720" s="184"/>
      <c r="J720" s="184"/>
      <c r="K720" s="184"/>
      <c r="L720" s="184"/>
      <c r="M720" s="184"/>
      <c r="N720" s="184"/>
      <c r="O720" s="184"/>
      <c r="P720" s="184"/>
      <c r="Q720" s="184"/>
      <c r="R720" s="184"/>
      <c r="S720" s="190"/>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row>
    <row r="721" spans="1:41">
      <c r="A721" s="191"/>
      <c r="B721" s="197" t="s">
        <v>329</v>
      </c>
      <c r="C721" s="200"/>
      <c r="D721" s="199"/>
      <c r="E721" s="199"/>
      <c r="F721" s="198"/>
      <c r="G721" s="196"/>
      <c r="H721" s="196"/>
      <c r="I721" s="184"/>
      <c r="J721" s="184"/>
      <c r="K721" s="184"/>
      <c r="L721" s="184"/>
      <c r="M721" s="184"/>
      <c r="N721" s="184"/>
      <c r="O721" s="184"/>
      <c r="P721" s="184"/>
      <c r="Q721" s="184"/>
      <c r="R721" s="184"/>
      <c r="S721" s="190"/>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row>
    <row r="722" spans="1:41">
      <c r="A722" s="191"/>
      <c r="B722" s="197" t="s">
        <v>328</v>
      </c>
      <c r="C722" s="200"/>
      <c r="D722" s="199"/>
      <c r="E722" s="199"/>
      <c r="F722" s="198"/>
      <c r="G722" s="196"/>
      <c r="H722" s="196"/>
      <c r="I722" s="184"/>
      <c r="J722" s="184"/>
      <c r="K722" s="184"/>
      <c r="L722" s="184"/>
      <c r="M722" s="184"/>
      <c r="N722" s="184"/>
      <c r="O722" s="184"/>
      <c r="P722" s="184"/>
      <c r="Q722" s="184"/>
      <c r="R722" s="184"/>
      <c r="S722" s="190"/>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row>
    <row r="723" spans="1:41">
      <c r="A723" s="191"/>
      <c r="B723" s="197" t="s">
        <v>327</v>
      </c>
      <c r="C723" s="200"/>
      <c r="D723" s="199"/>
      <c r="E723" s="199"/>
      <c r="F723" s="198"/>
      <c r="G723" s="196"/>
      <c r="H723" s="196"/>
      <c r="I723" s="184"/>
      <c r="J723" s="184"/>
      <c r="K723" s="184"/>
      <c r="L723" s="184"/>
      <c r="M723" s="184"/>
      <c r="N723" s="184"/>
      <c r="O723" s="184"/>
      <c r="P723" s="184"/>
      <c r="Q723" s="184"/>
      <c r="R723" s="184"/>
      <c r="S723" s="190"/>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row>
    <row r="724" spans="1:41">
      <c r="A724" s="191"/>
      <c r="B724" s="197" t="s">
        <v>326</v>
      </c>
      <c r="C724" s="200"/>
      <c r="D724" s="199"/>
      <c r="E724" s="199"/>
      <c r="F724" s="198"/>
      <c r="G724" s="196"/>
      <c r="H724" s="196"/>
      <c r="I724" s="184"/>
      <c r="J724" s="184"/>
      <c r="K724" s="184"/>
      <c r="L724" s="184"/>
      <c r="M724" s="184"/>
      <c r="N724" s="184"/>
      <c r="O724" s="184"/>
      <c r="P724" s="184"/>
      <c r="Q724" s="184"/>
      <c r="R724" s="184"/>
      <c r="S724" s="190"/>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row>
    <row r="725" spans="1:41">
      <c r="A725" s="191"/>
      <c r="B725" s="197" t="s">
        <v>325</v>
      </c>
      <c r="C725" s="200"/>
      <c r="D725" s="199"/>
      <c r="E725" s="199"/>
      <c r="F725" s="198"/>
      <c r="G725" s="196"/>
      <c r="H725" s="196"/>
      <c r="I725" s="184"/>
      <c r="J725" s="184"/>
      <c r="K725" s="184"/>
      <c r="L725" s="184"/>
      <c r="M725" s="184"/>
      <c r="N725" s="184"/>
      <c r="O725" s="184"/>
      <c r="P725" s="184"/>
      <c r="Q725" s="184"/>
      <c r="R725" s="184"/>
      <c r="S725" s="190"/>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row>
    <row r="726" spans="1:41">
      <c r="A726" s="191"/>
      <c r="B726" s="197" t="s">
        <v>324</v>
      </c>
      <c r="C726" s="200"/>
      <c r="D726" s="199"/>
      <c r="E726" s="199"/>
      <c r="F726" s="198"/>
      <c r="G726" s="196"/>
      <c r="H726" s="196"/>
      <c r="I726" s="184"/>
      <c r="J726" s="184"/>
      <c r="K726" s="184"/>
      <c r="L726" s="184"/>
      <c r="M726" s="184"/>
      <c r="N726" s="184"/>
      <c r="O726" s="184"/>
      <c r="P726" s="184"/>
      <c r="Q726" s="184"/>
      <c r="R726" s="184"/>
      <c r="S726" s="190"/>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row>
    <row r="727" spans="1:41">
      <c r="A727" s="191"/>
      <c r="B727" s="197" t="s">
        <v>323</v>
      </c>
      <c r="C727" s="200"/>
      <c r="D727" s="199"/>
      <c r="E727" s="199"/>
      <c r="F727" s="198"/>
      <c r="G727" s="196"/>
      <c r="H727" s="196"/>
      <c r="I727" s="184"/>
      <c r="J727" s="184"/>
      <c r="K727" s="184"/>
      <c r="L727" s="184"/>
      <c r="M727" s="184"/>
      <c r="N727" s="184"/>
      <c r="O727" s="184"/>
      <c r="P727" s="184"/>
      <c r="Q727" s="184"/>
      <c r="R727" s="184"/>
      <c r="S727" s="190"/>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row>
    <row r="728" spans="1:41">
      <c r="A728" s="191"/>
      <c r="B728" s="197" t="s">
        <v>322</v>
      </c>
      <c r="C728" s="200"/>
      <c r="D728" s="199"/>
      <c r="E728" s="199"/>
      <c r="F728" s="198"/>
      <c r="G728" s="196"/>
      <c r="H728" s="196"/>
      <c r="I728" s="184"/>
      <c r="J728" s="184"/>
      <c r="K728" s="184"/>
      <c r="L728" s="184"/>
      <c r="M728" s="184"/>
      <c r="N728" s="184"/>
      <c r="O728" s="184"/>
      <c r="P728" s="184"/>
      <c r="Q728" s="184"/>
      <c r="R728" s="184"/>
      <c r="S728" s="190"/>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row>
    <row r="729" spans="1:41">
      <c r="A729" s="191"/>
      <c r="B729" s="197" t="s">
        <v>321</v>
      </c>
      <c r="C729" s="200"/>
      <c r="D729" s="199"/>
      <c r="E729" s="199"/>
      <c r="F729" s="198"/>
      <c r="G729" s="196"/>
      <c r="H729" s="196"/>
      <c r="I729" s="184"/>
      <c r="J729" s="184"/>
      <c r="K729" s="184"/>
      <c r="L729" s="184"/>
      <c r="M729" s="184"/>
      <c r="N729" s="184"/>
      <c r="O729" s="184"/>
      <c r="P729" s="184"/>
      <c r="Q729" s="184"/>
      <c r="R729" s="184"/>
      <c r="S729" s="190"/>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row>
    <row r="730" spans="1:41">
      <c r="A730" s="191"/>
      <c r="B730" s="197" t="s">
        <v>320</v>
      </c>
      <c r="C730" s="200"/>
      <c r="D730" s="199"/>
      <c r="E730" s="199"/>
      <c r="F730" s="198"/>
      <c r="G730" s="196"/>
      <c r="H730" s="196"/>
      <c r="I730" s="184"/>
      <c r="J730" s="184"/>
      <c r="K730" s="184"/>
      <c r="L730" s="184"/>
      <c r="M730" s="184"/>
      <c r="N730" s="184"/>
      <c r="O730" s="184"/>
      <c r="P730" s="184"/>
      <c r="Q730" s="184"/>
      <c r="R730" s="184"/>
      <c r="S730" s="190"/>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row>
    <row r="731" spans="1:41">
      <c r="A731" s="191"/>
      <c r="B731" s="197" t="s">
        <v>319</v>
      </c>
      <c r="C731" s="200"/>
      <c r="D731" s="199"/>
      <c r="E731" s="199"/>
      <c r="F731" s="198"/>
      <c r="G731" s="196"/>
      <c r="H731" s="196"/>
      <c r="I731" s="184"/>
      <c r="J731" s="184"/>
      <c r="K731" s="184"/>
      <c r="L731" s="184"/>
      <c r="M731" s="184"/>
      <c r="N731" s="184"/>
      <c r="O731" s="184"/>
      <c r="P731" s="184"/>
      <c r="Q731" s="184"/>
      <c r="R731" s="184"/>
      <c r="S731" s="190"/>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row>
    <row r="732" spans="1:41">
      <c r="A732" s="191"/>
      <c r="B732" s="197" t="s">
        <v>318</v>
      </c>
      <c r="C732" s="200"/>
      <c r="D732" s="199"/>
      <c r="E732" s="199"/>
      <c r="F732" s="198"/>
      <c r="G732" s="196"/>
      <c r="H732" s="196"/>
      <c r="I732" s="184"/>
      <c r="J732" s="184"/>
      <c r="K732" s="184"/>
      <c r="L732" s="184"/>
      <c r="M732" s="184"/>
      <c r="N732" s="184"/>
      <c r="O732" s="184"/>
      <c r="P732" s="184"/>
      <c r="Q732" s="184"/>
      <c r="R732" s="184"/>
      <c r="S732" s="190"/>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row>
    <row r="733" spans="1:41">
      <c r="A733" s="191"/>
      <c r="B733" s="197" t="s">
        <v>317</v>
      </c>
      <c r="C733" s="200"/>
      <c r="D733" s="199"/>
      <c r="E733" s="199"/>
      <c r="F733" s="198"/>
      <c r="G733" s="196"/>
      <c r="H733" s="196"/>
      <c r="I733" s="184"/>
      <c r="J733" s="184"/>
      <c r="K733" s="184"/>
      <c r="L733" s="184"/>
      <c r="M733" s="184"/>
      <c r="N733" s="184"/>
      <c r="O733" s="184"/>
      <c r="P733" s="184"/>
      <c r="Q733" s="184"/>
      <c r="R733" s="184"/>
      <c r="S733" s="190"/>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row>
    <row r="734" spans="1:41">
      <c r="A734" s="191"/>
      <c r="B734" s="197" t="s">
        <v>316</v>
      </c>
      <c r="C734" s="200"/>
      <c r="D734" s="199"/>
      <c r="E734" s="199"/>
      <c r="F734" s="198"/>
      <c r="G734" s="196"/>
      <c r="H734" s="196"/>
      <c r="I734" s="184"/>
      <c r="J734" s="184"/>
      <c r="K734" s="184"/>
      <c r="L734" s="184"/>
      <c r="M734" s="184"/>
      <c r="N734" s="184"/>
      <c r="O734" s="184"/>
      <c r="P734" s="184"/>
      <c r="Q734" s="184"/>
      <c r="R734" s="184"/>
      <c r="S734" s="190"/>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row>
    <row r="735" spans="1:41">
      <c r="A735" s="191"/>
      <c r="B735" s="197" t="s">
        <v>315</v>
      </c>
      <c r="C735" s="200"/>
      <c r="D735" s="199"/>
      <c r="E735" s="199"/>
      <c r="F735" s="198"/>
      <c r="G735" s="196"/>
      <c r="H735" s="196"/>
      <c r="I735" s="184"/>
      <c r="J735" s="184"/>
      <c r="K735" s="184"/>
      <c r="L735" s="184"/>
      <c r="M735" s="184"/>
      <c r="N735" s="184"/>
      <c r="O735" s="184"/>
      <c r="P735" s="184"/>
      <c r="Q735" s="184"/>
      <c r="R735" s="184"/>
      <c r="S735" s="190"/>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row>
    <row r="736" spans="1:41">
      <c r="A736" s="191"/>
      <c r="B736" s="197" t="s">
        <v>314</v>
      </c>
      <c r="C736" s="200"/>
      <c r="D736" s="199"/>
      <c r="E736" s="199"/>
      <c r="F736" s="198"/>
      <c r="G736" s="196"/>
      <c r="H736" s="196"/>
      <c r="I736" s="184"/>
      <c r="J736" s="184"/>
      <c r="K736" s="184"/>
      <c r="L736" s="184"/>
      <c r="M736" s="184"/>
      <c r="N736" s="184"/>
      <c r="O736" s="184"/>
      <c r="P736" s="184"/>
      <c r="Q736" s="184"/>
      <c r="R736" s="184"/>
      <c r="S736" s="190"/>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row>
    <row r="737" spans="1:41">
      <c r="A737" s="191"/>
      <c r="B737" s="197" t="s">
        <v>313</v>
      </c>
      <c r="C737" s="200"/>
      <c r="D737" s="199"/>
      <c r="E737" s="199"/>
      <c r="F737" s="198"/>
      <c r="G737" s="196"/>
      <c r="H737" s="196"/>
      <c r="I737" s="184"/>
      <c r="J737" s="184"/>
      <c r="K737" s="184"/>
      <c r="L737" s="184"/>
      <c r="M737" s="184"/>
      <c r="N737" s="184"/>
      <c r="O737" s="184"/>
      <c r="P737" s="184"/>
      <c r="Q737" s="184"/>
      <c r="R737" s="184"/>
      <c r="S737" s="190"/>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row>
    <row r="738" spans="1:41">
      <c r="A738" s="191"/>
      <c r="B738" s="197" t="s">
        <v>312</v>
      </c>
      <c r="C738" s="200"/>
      <c r="D738" s="199"/>
      <c r="E738" s="199"/>
      <c r="F738" s="198"/>
      <c r="G738" s="196"/>
      <c r="H738" s="196"/>
      <c r="I738" s="184"/>
      <c r="J738" s="184"/>
      <c r="K738" s="184"/>
      <c r="L738" s="184"/>
      <c r="M738" s="184"/>
      <c r="N738" s="184"/>
      <c r="O738" s="184"/>
      <c r="P738" s="184"/>
      <c r="Q738" s="184"/>
      <c r="R738" s="184"/>
      <c r="S738" s="190"/>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row>
    <row r="739" spans="1:41">
      <c r="A739" s="191"/>
      <c r="B739" s="197" t="s">
        <v>311</v>
      </c>
      <c r="C739" s="200"/>
      <c r="D739" s="199"/>
      <c r="E739" s="199"/>
      <c r="F739" s="198"/>
      <c r="G739" s="196"/>
      <c r="H739" s="196"/>
      <c r="I739" s="184"/>
      <c r="J739" s="184"/>
      <c r="K739" s="184"/>
      <c r="L739" s="184"/>
      <c r="M739" s="184"/>
      <c r="N739" s="184"/>
      <c r="O739" s="184"/>
      <c r="P739" s="184"/>
      <c r="Q739" s="184"/>
      <c r="R739" s="184"/>
      <c r="S739" s="190"/>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row>
    <row r="740" spans="1:41">
      <c r="A740" s="191"/>
      <c r="B740" s="197" t="s">
        <v>310</v>
      </c>
      <c r="C740" s="200"/>
      <c r="D740" s="199"/>
      <c r="E740" s="199"/>
      <c r="F740" s="198"/>
      <c r="G740" s="196"/>
      <c r="H740" s="196"/>
      <c r="I740" s="184"/>
      <c r="J740" s="184"/>
      <c r="K740" s="184"/>
      <c r="L740" s="184"/>
      <c r="M740" s="184"/>
      <c r="N740" s="184"/>
      <c r="O740" s="184"/>
      <c r="P740" s="184"/>
      <c r="Q740" s="184"/>
      <c r="R740" s="184"/>
      <c r="S740" s="190"/>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row>
    <row r="741" spans="1:41">
      <c r="A741" s="191"/>
      <c r="B741" s="197" t="s">
        <v>309</v>
      </c>
      <c r="C741" s="200"/>
      <c r="D741" s="199"/>
      <c r="E741" s="199"/>
      <c r="F741" s="198"/>
      <c r="G741" s="196"/>
      <c r="H741" s="196"/>
      <c r="I741" s="184"/>
      <c r="J741" s="184"/>
      <c r="K741" s="184"/>
      <c r="L741" s="184"/>
      <c r="M741" s="184"/>
      <c r="N741" s="184"/>
      <c r="O741" s="184"/>
      <c r="P741" s="184"/>
      <c r="Q741" s="184"/>
      <c r="R741" s="184"/>
      <c r="S741" s="190"/>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row>
    <row r="742" spans="1:41">
      <c r="A742" s="191"/>
      <c r="B742" s="197" t="s">
        <v>308</v>
      </c>
      <c r="C742" s="200"/>
      <c r="D742" s="199"/>
      <c r="E742" s="199"/>
      <c r="F742" s="198"/>
      <c r="G742" s="196"/>
      <c r="H742" s="196"/>
      <c r="I742" s="184"/>
      <c r="J742" s="184"/>
      <c r="K742" s="184"/>
      <c r="L742" s="184"/>
      <c r="M742" s="184"/>
      <c r="N742" s="184"/>
      <c r="O742" s="184"/>
      <c r="P742" s="184"/>
      <c r="Q742" s="184"/>
      <c r="R742" s="184"/>
      <c r="S742" s="190"/>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row>
    <row r="743" spans="1:41">
      <c r="A743" s="191"/>
      <c r="B743" s="197" t="s">
        <v>307</v>
      </c>
      <c r="C743" s="200"/>
      <c r="D743" s="199"/>
      <c r="E743" s="199"/>
      <c r="F743" s="198"/>
      <c r="G743" s="196"/>
      <c r="H743" s="196"/>
      <c r="I743" s="184"/>
      <c r="J743" s="184"/>
      <c r="K743" s="184"/>
      <c r="L743" s="184"/>
      <c r="M743" s="184"/>
      <c r="N743" s="184"/>
      <c r="O743" s="184"/>
      <c r="P743" s="184"/>
      <c r="Q743" s="184"/>
      <c r="R743" s="184"/>
      <c r="S743" s="190"/>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row>
    <row r="744" spans="1:41">
      <c r="A744" s="191"/>
      <c r="B744" s="197" t="s">
        <v>306</v>
      </c>
      <c r="C744" s="200"/>
      <c r="D744" s="199"/>
      <c r="E744" s="199"/>
      <c r="F744" s="198"/>
      <c r="G744" s="196"/>
      <c r="H744" s="196"/>
      <c r="I744" s="184"/>
      <c r="J744" s="184"/>
      <c r="K744" s="184"/>
      <c r="L744" s="184"/>
      <c r="M744" s="184"/>
      <c r="N744" s="184"/>
      <c r="O744" s="184"/>
      <c r="P744" s="184"/>
      <c r="Q744" s="184"/>
      <c r="R744" s="184"/>
      <c r="S744" s="190"/>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row>
    <row r="745" spans="1:41">
      <c r="A745" s="191"/>
      <c r="B745" s="195"/>
      <c r="C745" s="194"/>
      <c r="D745" s="193"/>
      <c r="E745" s="193"/>
      <c r="F745" s="193" t="s">
        <v>8</v>
      </c>
      <c r="G745" s="192">
        <f>SUM(G695:G744)</f>
        <v>0</v>
      </c>
      <c r="H745" s="192">
        <f>SUM(H695:H744)</f>
        <v>0</v>
      </c>
      <c r="I745" s="184"/>
      <c r="J745" s="184"/>
      <c r="K745" s="184"/>
      <c r="L745" s="184"/>
      <c r="M745" s="184"/>
      <c r="N745" s="184"/>
      <c r="O745" s="184"/>
      <c r="P745" s="184"/>
      <c r="Q745" s="184"/>
      <c r="R745" s="184"/>
      <c r="S745" s="190"/>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row>
    <row r="746" spans="1:41">
      <c r="A746" s="191"/>
      <c r="B746" s="203"/>
      <c r="C746" s="203"/>
      <c r="D746" s="203"/>
      <c r="E746" s="203"/>
      <c r="F746" s="203"/>
      <c r="G746" s="203"/>
      <c r="H746" s="203"/>
      <c r="I746" s="184"/>
      <c r="J746" s="184"/>
      <c r="K746" s="184"/>
      <c r="L746" s="184"/>
      <c r="M746" s="184"/>
      <c r="N746" s="184"/>
      <c r="O746" s="184"/>
      <c r="P746" s="184"/>
      <c r="Q746" s="184"/>
      <c r="R746" s="184"/>
      <c r="S746" s="190"/>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row>
    <row r="747" spans="1:41">
      <c r="A747" s="191"/>
      <c r="B747" s="204" t="s">
        <v>305</v>
      </c>
      <c r="C747" s="203"/>
      <c r="D747" s="204" t="s">
        <v>304</v>
      </c>
      <c r="E747" s="203"/>
      <c r="F747" s="203"/>
      <c r="G747" s="203"/>
      <c r="H747" s="203"/>
      <c r="I747" s="184"/>
      <c r="J747" s="184"/>
      <c r="K747" s="184"/>
      <c r="L747" s="184"/>
      <c r="M747" s="184"/>
      <c r="N747" s="184"/>
      <c r="O747" s="184"/>
      <c r="P747" s="184"/>
      <c r="Q747" s="184"/>
      <c r="R747" s="184"/>
      <c r="S747" s="190"/>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row>
    <row r="748" spans="1:41">
      <c r="A748" s="191"/>
      <c r="B748" s="202" t="s">
        <v>303</v>
      </c>
      <c r="C748" s="3669" t="s">
        <v>84</v>
      </c>
      <c r="D748" s="3670"/>
      <c r="E748" s="3670"/>
      <c r="F748" s="3671"/>
      <c r="G748" s="201" t="s">
        <v>20</v>
      </c>
      <c r="H748" s="201" t="s">
        <v>20</v>
      </c>
      <c r="I748" s="184"/>
      <c r="J748" s="184"/>
      <c r="K748" s="184"/>
      <c r="L748" s="184"/>
      <c r="M748" s="184"/>
      <c r="N748" s="184"/>
      <c r="O748" s="184"/>
      <c r="P748" s="184"/>
      <c r="Q748" s="184"/>
      <c r="R748" s="184"/>
      <c r="S748" s="190"/>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row>
    <row r="749" spans="1:41">
      <c r="A749" s="191"/>
      <c r="B749" s="197" t="s">
        <v>301</v>
      </c>
      <c r="C749" s="3672"/>
      <c r="D749" s="3673"/>
      <c r="E749" s="3673"/>
      <c r="F749" s="3674"/>
      <c r="G749" s="196"/>
      <c r="H749" s="196"/>
      <c r="I749" s="184"/>
      <c r="J749" s="184"/>
      <c r="K749" s="184"/>
      <c r="L749" s="184"/>
      <c r="M749" s="184"/>
      <c r="N749" s="184"/>
      <c r="O749" s="184"/>
      <c r="P749" s="184"/>
      <c r="Q749" s="184"/>
      <c r="R749" s="184"/>
      <c r="S749" s="190"/>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row>
    <row r="750" spans="1:41">
      <c r="A750" s="191"/>
      <c r="B750" s="197" t="s">
        <v>300</v>
      </c>
      <c r="C750" s="3672"/>
      <c r="D750" s="3673"/>
      <c r="E750" s="3673"/>
      <c r="F750" s="3674"/>
      <c r="G750" s="196"/>
      <c r="H750" s="196"/>
      <c r="I750" s="184"/>
      <c r="J750" s="184"/>
      <c r="K750" s="184"/>
      <c r="L750" s="184"/>
      <c r="M750" s="184"/>
      <c r="N750" s="184"/>
      <c r="O750" s="184"/>
      <c r="P750" s="184"/>
      <c r="Q750" s="184"/>
      <c r="R750" s="184"/>
      <c r="S750" s="190"/>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row>
    <row r="751" spans="1:41">
      <c r="A751" s="191"/>
      <c r="B751" s="197" t="s">
        <v>299</v>
      </c>
      <c r="C751" s="3672"/>
      <c r="D751" s="3673"/>
      <c r="E751" s="3673"/>
      <c r="F751" s="3674"/>
      <c r="G751" s="196"/>
      <c r="H751" s="196"/>
      <c r="I751" s="184"/>
      <c r="J751" s="184"/>
      <c r="K751" s="184"/>
      <c r="L751" s="184"/>
      <c r="M751" s="184"/>
      <c r="N751" s="184"/>
      <c r="O751" s="184"/>
      <c r="P751" s="184"/>
      <c r="Q751" s="184"/>
      <c r="R751" s="184"/>
      <c r="S751" s="190"/>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row>
    <row r="752" spans="1:41">
      <c r="A752" s="191"/>
      <c r="B752" s="197" t="s">
        <v>298</v>
      </c>
      <c r="C752" s="3672"/>
      <c r="D752" s="3673"/>
      <c r="E752" s="3673"/>
      <c r="F752" s="3674"/>
      <c r="G752" s="196"/>
      <c r="H752" s="196"/>
      <c r="I752" s="184"/>
      <c r="J752" s="184"/>
      <c r="K752" s="184"/>
      <c r="L752" s="184"/>
      <c r="M752" s="184"/>
      <c r="N752" s="184"/>
      <c r="O752" s="184"/>
      <c r="P752" s="184"/>
      <c r="Q752" s="184"/>
      <c r="R752" s="184"/>
      <c r="S752" s="190"/>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row>
    <row r="753" spans="1:41">
      <c r="A753" s="191"/>
      <c r="B753" s="197" t="s">
        <v>297</v>
      </c>
      <c r="C753" s="3672"/>
      <c r="D753" s="3673"/>
      <c r="E753" s="3673"/>
      <c r="F753" s="3674"/>
      <c r="G753" s="196"/>
      <c r="H753" s="196"/>
      <c r="I753" s="184"/>
      <c r="J753" s="184"/>
      <c r="K753" s="184"/>
      <c r="L753" s="184"/>
      <c r="M753" s="184"/>
      <c r="N753" s="184"/>
      <c r="O753" s="184"/>
      <c r="P753" s="184"/>
      <c r="Q753" s="184"/>
      <c r="R753" s="184"/>
      <c r="S753" s="190"/>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row>
    <row r="754" spans="1:41">
      <c r="A754" s="191"/>
      <c r="B754" s="197" t="s">
        <v>296</v>
      </c>
      <c r="C754" s="3672"/>
      <c r="D754" s="3673"/>
      <c r="E754" s="3673"/>
      <c r="F754" s="3674"/>
      <c r="G754" s="196"/>
      <c r="H754" s="196"/>
      <c r="I754" s="184"/>
      <c r="J754" s="184"/>
      <c r="K754" s="184"/>
      <c r="L754" s="184"/>
      <c r="M754" s="184"/>
      <c r="N754" s="184"/>
      <c r="O754" s="184"/>
      <c r="P754" s="184"/>
      <c r="Q754" s="184"/>
      <c r="R754" s="184"/>
      <c r="S754" s="190"/>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row>
    <row r="755" spans="1:41">
      <c r="A755" s="191"/>
      <c r="B755" s="197" t="s">
        <v>295</v>
      </c>
      <c r="C755" s="3672"/>
      <c r="D755" s="3673"/>
      <c r="E755" s="3673"/>
      <c r="F755" s="3674"/>
      <c r="G755" s="196"/>
      <c r="H755" s="196"/>
      <c r="I755" s="184"/>
      <c r="J755" s="184"/>
      <c r="K755" s="184"/>
      <c r="L755" s="184"/>
      <c r="M755" s="184"/>
      <c r="N755" s="184"/>
      <c r="O755" s="184"/>
      <c r="P755" s="184"/>
      <c r="Q755" s="184"/>
      <c r="R755" s="184"/>
      <c r="S755" s="190"/>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row>
    <row r="756" spans="1:41">
      <c r="A756" s="191"/>
      <c r="B756" s="197" t="s">
        <v>294</v>
      </c>
      <c r="C756" s="3672"/>
      <c r="D756" s="3673"/>
      <c r="E756" s="3673"/>
      <c r="F756" s="3674"/>
      <c r="G756" s="196"/>
      <c r="H756" s="196"/>
      <c r="I756" s="184"/>
      <c r="J756" s="184"/>
      <c r="K756" s="184"/>
      <c r="L756" s="184"/>
      <c r="M756" s="184"/>
      <c r="N756" s="184"/>
      <c r="O756" s="184"/>
      <c r="P756" s="184"/>
      <c r="Q756" s="184"/>
      <c r="R756" s="184"/>
      <c r="S756" s="190"/>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row>
    <row r="757" spans="1:41">
      <c r="A757" s="191"/>
      <c r="B757" s="197" t="s">
        <v>293</v>
      </c>
      <c r="C757" s="3672"/>
      <c r="D757" s="3673"/>
      <c r="E757" s="3673"/>
      <c r="F757" s="3674"/>
      <c r="G757" s="196"/>
      <c r="H757" s="196"/>
      <c r="I757" s="184"/>
      <c r="J757" s="184"/>
      <c r="K757" s="184"/>
      <c r="L757" s="184"/>
      <c r="M757" s="184"/>
      <c r="N757" s="184"/>
      <c r="O757" s="184"/>
      <c r="P757" s="184"/>
      <c r="Q757" s="184"/>
      <c r="R757" s="184"/>
      <c r="S757" s="190"/>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row>
    <row r="758" spans="1:41">
      <c r="A758" s="191"/>
      <c r="B758" s="197" t="s">
        <v>292</v>
      </c>
      <c r="C758" s="3672"/>
      <c r="D758" s="3673"/>
      <c r="E758" s="3673"/>
      <c r="F758" s="3674"/>
      <c r="G758" s="196"/>
      <c r="H758" s="196"/>
      <c r="I758" s="184"/>
      <c r="J758" s="184"/>
      <c r="K758" s="184"/>
      <c r="L758" s="184"/>
      <c r="M758" s="184"/>
      <c r="N758" s="184"/>
      <c r="O758" s="184"/>
      <c r="P758" s="184"/>
      <c r="Q758" s="184"/>
      <c r="R758" s="184"/>
      <c r="S758" s="190"/>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row>
    <row r="759" spans="1:41">
      <c r="A759" s="191"/>
      <c r="B759" s="197" t="s">
        <v>291</v>
      </c>
      <c r="C759" s="3672"/>
      <c r="D759" s="3673"/>
      <c r="E759" s="3673"/>
      <c r="F759" s="3674"/>
      <c r="G759" s="196"/>
      <c r="H759" s="196"/>
      <c r="I759" s="184"/>
      <c r="J759" s="184"/>
      <c r="K759" s="184"/>
      <c r="L759" s="184"/>
      <c r="M759" s="184"/>
      <c r="N759" s="184"/>
      <c r="O759" s="184"/>
      <c r="P759" s="184"/>
      <c r="Q759" s="184"/>
      <c r="R759" s="184"/>
      <c r="S759" s="190"/>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row>
    <row r="760" spans="1:41">
      <c r="A760" s="191"/>
      <c r="B760" s="197" t="s">
        <v>290</v>
      </c>
      <c r="C760" s="3672"/>
      <c r="D760" s="3673"/>
      <c r="E760" s="3673"/>
      <c r="F760" s="3674"/>
      <c r="G760" s="196"/>
      <c r="H760" s="196"/>
      <c r="I760" s="184"/>
      <c r="J760" s="184"/>
      <c r="K760" s="184"/>
      <c r="L760" s="184"/>
      <c r="M760" s="184"/>
      <c r="N760" s="184"/>
      <c r="O760" s="184"/>
      <c r="P760" s="184"/>
      <c r="Q760" s="184"/>
      <c r="R760" s="184"/>
      <c r="S760" s="190"/>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row>
    <row r="761" spans="1:41">
      <c r="A761" s="191"/>
      <c r="B761" s="197" t="s">
        <v>289</v>
      </c>
      <c r="C761" s="200"/>
      <c r="D761" s="199"/>
      <c r="E761" s="199"/>
      <c r="F761" s="198"/>
      <c r="G761" s="196"/>
      <c r="H761" s="196"/>
      <c r="I761" s="184"/>
      <c r="J761" s="184"/>
      <c r="K761" s="184"/>
      <c r="L761" s="184"/>
      <c r="M761" s="184"/>
      <c r="N761" s="184"/>
      <c r="O761" s="184"/>
      <c r="P761" s="184"/>
      <c r="Q761" s="184"/>
      <c r="R761" s="184"/>
      <c r="S761" s="190"/>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row>
    <row r="762" spans="1:41">
      <c r="A762" s="191"/>
      <c r="B762" s="197" t="s">
        <v>288</v>
      </c>
      <c r="C762" s="200"/>
      <c r="D762" s="199"/>
      <c r="E762" s="199"/>
      <c r="F762" s="198"/>
      <c r="G762" s="196"/>
      <c r="H762" s="196"/>
      <c r="I762" s="184"/>
      <c r="J762" s="184"/>
      <c r="K762" s="184"/>
      <c r="L762" s="184"/>
      <c r="M762" s="184"/>
      <c r="N762" s="184"/>
      <c r="O762" s="184"/>
      <c r="P762" s="184"/>
      <c r="Q762" s="184"/>
      <c r="R762" s="184"/>
      <c r="S762" s="190"/>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row>
    <row r="763" spans="1:41">
      <c r="A763" s="191"/>
      <c r="B763" s="197" t="s">
        <v>287</v>
      </c>
      <c r="C763" s="200"/>
      <c r="D763" s="199"/>
      <c r="E763" s="199"/>
      <c r="F763" s="198"/>
      <c r="G763" s="196"/>
      <c r="H763" s="196"/>
      <c r="I763" s="184"/>
      <c r="J763" s="184"/>
      <c r="K763" s="184"/>
      <c r="L763" s="184"/>
      <c r="M763" s="184"/>
      <c r="N763" s="184"/>
      <c r="O763" s="184"/>
      <c r="P763" s="184"/>
      <c r="Q763" s="184"/>
      <c r="R763" s="184"/>
      <c r="S763" s="190"/>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row>
    <row r="764" spans="1:41">
      <c r="A764" s="191"/>
      <c r="B764" s="197" t="s">
        <v>286</v>
      </c>
      <c r="C764" s="200"/>
      <c r="D764" s="199"/>
      <c r="E764" s="199"/>
      <c r="F764" s="198"/>
      <c r="G764" s="196"/>
      <c r="H764" s="196"/>
      <c r="I764" s="184"/>
      <c r="J764" s="184"/>
      <c r="K764" s="184"/>
      <c r="L764" s="184"/>
      <c r="M764" s="184"/>
      <c r="N764" s="184"/>
      <c r="O764" s="184"/>
      <c r="P764" s="184"/>
      <c r="Q764" s="184"/>
      <c r="R764" s="184"/>
      <c r="S764" s="190"/>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row>
    <row r="765" spans="1:41">
      <c r="A765" s="191"/>
      <c r="B765" s="197" t="s">
        <v>285</v>
      </c>
      <c r="C765" s="200"/>
      <c r="D765" s="199"/>
      <c r="E765" s="199"/>
      <c r="F765" s="198"/>
      <c r="G765" s="196"/>
      <c r="H765" s="196"/>
      <c r="I765" s="184"/>
      <c r="J765" s="184"/>
      <c r="K765" s="184"/>
      <c r="L765" s="184"/>
      <c r="M765" s="184"/>
      <c r="N765" s="184"/>
      <c r="O765" s="184"/>
      <c r="P765" s="184"/>
      <c r="Q765" s="184"/>
      <c r="R765" s="184"/>
      <c r="S765" s="190"/>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row>
    <row r="766" spans="1:41">
      <c r="A766" s="191"/>
      <c r="B766" s="197" t="s">
        <v>284</v>
      </c>
      <c r="C766" s="200"/>
      <c r="D766" s="199"/>
      <c r="E766" s="199"/>
      <c r="F766" s="198"/>
      <c r="G766" s="196"/>
      <c r="H766" s="196"/>
      <c r="I766" s="184"/>
      <c r="J766" s="184"/>
      <c r="K766" s="184"/>
      <c r="L766" s="184"/>
      <c r="M766" s="184"/>
      <c r="N766" s="184"/>
      <c r="O766" s="184"/>
      <c r="P766" s="184"/>
      <c r="Q766" s="184"/>
      <c r="R766" s="184"/>
      <c r="S766" s="190"/>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row>
    <row r="767" spans="1:41">
      <c r="A767" s="191"/>
      <c r="B767" s="197" t="s">
        <v>283</v>
      </c>
      <c r="C767" s="200"/>
      <c r="D767" s="199"/>
      <c r="E767" s="199"/>
      <c r="F767" s="198"/>
      <c r="G767" s="196"/>
      <c r="H767" s="196"/>
      <c r="I767" s="184"/>
      <c r="J767" s="184"/>
      <c r="K767" s="184"/>
      <c r="L767" s="184"/>
      <c r="M767" s="184"/>
      <c r="N767" s="184"/>
      <c r="O767" s="184"/>
      <c r="P767" s="184"/>
      <c r="Q767" s="184"/>
      <c r="R767" s="184"/>
      <c r="S767" s="190"/>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row>
    <row r="768" spans="1:41">
      <c r="A768" s="191"/>
      <c r="B768" s="197" t="s">
        <v>282</v>
      </c>
      <c r="C768" s="200"/>
      <c r="D768" s="199"/>
      <c r="E768" s="199"/>
      <c r="F768" s="198"/>
      <c r="G768" s="196"/>
      <c r="H768" s="196"/>
      <c r="I768" s="184"/>
      <c r="J768" s="184"/>
      <c r="K768" s="184"/>
      <c r="L768" s="184"/>
      <c r="M768" s="184"/>
      <c r="N768" s="184"/>
      <c r="O768" s="184"/>
      <c r="P768" s="184"/>
      <c r="Q768" s="184"/>
      <c r="R768" s="184"/>
      <c r="S768" s="190"/>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row>
    <row r="769" spans="1:41">
      <c r="A769" s="191"/>
      <c r="B769" s="197" t="s">
        <v>281</v>
      </c>
      <c r="C769" s="200"/>
      <c r="D769" s="199"/>
      <c r="E769" s="199"/>
      <c r="F769" s="198"/>
      <c r="G769" s="196"/>
      <c r="H769" s="196"/>
      <c r="I769" s="184"/>
      <c r="J769" s="184"/>
      <c r="K769" s="184"/>
      <c r="L769" s="184"/>
      <c r="M769" s="184"/>
      <c r="N769" s="184"/>
      <c r="O769" s="184"/>
      <c r="P769" s="184"/>
      <c r="Q769" s="184"/>
      <c r="R769" s="184"/>
      <c r="S769" s="190"/>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row>
    <row r="770" spans="1:41">
      <c r="A770" s="191"/>
      <c r="B770" s="197" t="s">
        <v>280</v>
      </c>
      <c r="C770" s="200"/>
      <c r="D770" s="199"/>
      <c r="E770" s="199"/>
      <c r="F770" s="198"/>
      <c r="G770" s="196"/>
      <c r="H770" s="196"/>
      <c r="I770" s="184"/>
      <c r="J770" s="184"/>
      <c r="K770" s="184"/>
      <c r="L770" s="184"/>
      <c r="M770" s="184"/>
      <c r="N770" s="184"/>
      <c r="O770" s="184"/>
      <c r="P770" s="184"/>
      <c r="Q770" s="184"/>
      <c r="R770" s="184"/>
      <c r="S770" s="190"/>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row>
    <row r="771" spans="1:41">
      <c r="A771" s="191"/>
      <c r="B771" s="197" t="s">
        <v>279</v>
      </c>
      <c r="C771" s="200"/>
      <c r="D771" s="199"/>
      <c r="E771" s="199"/>
      <c r="F771" s="198"/>
      <c r="G771" s="196"/>
      <c r="H771" s="196"/>
      <c r="I771" s="184"/>
      <c r="J771" s="184"/>
      <c r="K771" s="184"/>
      <c r="L771" s="184"/>
      <c r="M771" s="184"/>
      <c r="N771" s="184"/>
      <c r="O771" s="184"/>
      <c r="P771" s="184"/>
      <c r="Q771" s="184"/>
      <c r="R771" s="184"/>
      <c r="S771" s="190"/>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row>
    <row r="772" spans="1:41">
      <c r="A772" s="191"/>
      <c r="B772" s="197" t="s">
        <v>278</v>
      </c>
      <c r="C772" s="200"/>
      <c r="D772" s="199"/>
      <c r="E772" s="199"/>
      <c r="F772" s="198"/>
      <c r="G772" s="196"/>
      <c r="H772" s="196"/>
      <c r="I772" s="184"/>
      <c r="J772" s="184"/>
      <c r="K772" s="184"/>
      <c r="L772" s="184"/>
      <c r="M772" s="184"/>
      <c r="N772" s="184"/>
      <c r="O772" s="184"/>
      <c r="P772" s="184"/>
      <c r="Q772" s="184"/>
      <c r="R772" s="184"/>
      <c r="S772" s="190"/>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row>
    <row r="773" spans="1:41">
      <c r="A773" s="191"/>
      <c r="B773" s="197" t="s">
        <v>277</v>
      </c>
      <c r="C773" s="200"/>
      <c r="D773" s="199"/>
      <c r="E773" s="199"/>
      <c r="F773" s="198"/>
      <c r="G773" s="196"/>
      <c r="H773" s="196"/>
      <c r="I773" s="184"/>
      <c r="J773" s="184"/>
      <c r="K773" s="184"/>
      <c r="L773" s="184"/>
      <c r="M773" s="184"/>
      <c r="N773" s="184"/>
      <c r="O773" s="184"/>
      <c r="P773" s="184"/>
      <c r="Q773" s="184"/>
      <c r="R773" s="184"/>
      <c r="S773" s="190"/>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row>
    <row r="774" spans="1:41">
      <c r="A774" s="191"/>
      <c r="B774" s="197" t="s">
        <v>276</v>
      </c>
      <c r="C774" s="200"/>
      <c r="D774" s="199"/>
      <c r="E774" s="199"/>
      <c r="F774" s="198"/>
      <c r="G774" s="196"/>
      <c r="H774" s="196"/>
      <c r="I774" s="184"/>
      <c r="J774" s="184"/>
      <c r="K774" s="184"/>
      <c r="L774" s="184"/>
      <c r="M774" s="184"/>
      <c r="N774" s="184"/>
      <c r="O774" s="184"/>
      <c r="P774" s="184"/>
      <c r="Q774" s="184"/>
      <c r="R774" s="184"/>
      <c r="S774" s="190"/>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row>
    <row r="775" spans="1:41">
      <c r="A775" s="191"/>
      <c r="B775" s="197" t="s">
        <v>275</v>
      </c>
      <c r="C775" s="200"/>
      <c r="D775" s="199"/>
      <c r="E775" s="199"/>
      <c r="F775" s="198"/>
      <c r="G775" s="196"/>
      <c r="H775" s="196"/>
      <c r="I775" s="184"/>
      <c r="J775" s="184"/>
      <c r="K775" s="184"/>
      <c r="L775" s="184"/>
      <c r="M775" s="184"/>
      <c r="N775" s="184"/>
      <c r="O775" s="184"/>
      <c r="P775" s="184"/>
      <c r="Q775" s="184"/>
      <c r="R775" s="184"/>
      <c r="S775" s="190"/>
      <c r="T775" s="184"/>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row>
    <row r="776" spans="1:41">
      <c r="A776" s="191"/>
      <c r="B776" s="197" t="s">
        <v>274</v>
      </c>
      <c r="C776" s="200"/>
      <c r="D776" s="199"/>
      <c r="E776" s="199"/>
      <c r="F776" s="198"/>
      <c r="G776" s="196"/>
      <c r="H776" s="196"/>
      <c r="I776" s="184"/>
      <c r="J776" s="184"/>
      <c r="K776" s="184"/>
      <c r="L776" s="184"/>
      <c r="M776" s="184"/>
      <c r="N776" s="184"/>
      <c r="O776" s="184"/>
      <c r="P776" s="184"/>
      <c r="Q776" s="184"/>
      <c r="R776" s="184"/>
      <c r="S776" s="190"/>
      <c r="T776" s="184"/>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row>
    <row r="777" spans="1:41">
      <c r="A777" s="191"/>
      <c r="B777" s="197" t="s">
        <v>273</v>
      </c>
      <c r="C777" s="200"/>
      <c r="D777" s="199"/>
      <c r="E777" s="199"/>
      <c r="F777" s="198"/>
      <c r="G777" s="196"/>
      <c r="H777" s="196"/>
      <c r="I777" s="184"/>
      <c r="J777" s="184"/>
      <c r="K777" s="184"/>
      <c r="L777" s="184"/>
      <c r="M777" s="184"/>
      <c r="N777" s="184"/>
      <c r="O777" s="184"/>
      <c r="P777" s="184"/>
      <c r="Q777" s="184"/>
      <c r="R777" s="184"/>
      <c r="S777" s="190"/>
      <c r="T777" s="184"/>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row>
    <row r="778" spans="1:41">
      <c r="A778" s="191"/>
      <c r="B778" s="197" t="s">
        <v>272</v>
      </c>
      <c r="C778" s="200"/>
      <c r="D778" s="199"/>
      <c r="E778" s="199"/>
      <c r="F778" s="198"/>
      <c r="G778" s="196"/>
      <c r="H778" s="196"/>
      <c r="I778" s="184"/>
      <c r="J778" s="184"/>
      <c r="K778" s="184"/>
      <c r="L778" s="184"/>
      <c r="M778" s="184"/>
      <c r="N778" s="184"/>
      <c r="O778" s="184"/>
      <c r="P778" s="184"/>
      <c r="Q778" s="184"/>
      <c r="R778" s="184"/>
      <c r="S778" s="190"/>
      <c r="T778" s="184"/>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row>
    <row r="779" spans="1:41">
      <c r="A779" s="191"/>
      <c r="B779" s="197" t="s">
        <v>271</v>
      </c>
      <c r="C779" s="200"/>
      <c r="D779" s="199"/>
      <c r="E779" s="199"/>
      <c r="F779" s="198"/>
      <c r="G779" s="196"/>
      <c r="H779" s="196"/>
      <c r="I779" s="184"/>
      <c r="J779" s="184"/>
      <c r="K779" s="184"/>
      <c r="L779" s="184"/>
      <c r="M779" s="184"/>
      <c r="N779" s="184"/>
      <c r="O779" s="184"/>
      <c r="P779" s="184"/>
      <c r="Q779" s="184"/>
      <c r="R779" s="184"/>
      <c r="S779" s="190"/>
      <c r="T779" s="184"/>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row>
    <row r="780" spans="1:41">
      <c r="A780" s="191"/>
      <c r="B780" s="197" t="s">
        <v>270</v>
      </c>
      <c r="C780" s="3672"/>
      <c r="D780" s="3673"/>
      <c r="E780" s="3673"/>
      <c r="F780" s="3674"/>
      <c r="G780" s="196"/>
      <c r="H780" s="196"/>
      <c r="I780" s="184"/>
      <c r="J780" s="184"/>
      <c r="K780" s="184"/>
      <c r="L780" s="184"/>
      <c r="M780" s="184"/>
      <c r="N780" s="184"/>
      <c r="O780" s="184"/>
      <c r="P780" s="184"/>
      <c r="Q780" s="184"/>
      <c r="R780" s="184"/>
      <c r="S780" s="190"/>
      <c r="T780" s="184"/>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row>
    <row r="781" spans="1:41">
      <c r="A781" s="191"/>
      <c r="B781" s="197" t="s">
        <v>269</v>
      </c>
      <c r="C781" s="3672"/>
      <c r="D781" s="3673"/>
      <c r="E781" s="3673"/>
      <c r="F781" s="3674"/>
      <c r="G781" s="196"/>
      <c r="H781" s="196"/>
      <c r="I781" s="184"/>
      <c r="J781" s="184"/>
      <c r="K781" s="184"/>
      <c r="L781" s="184"/>
      <c r="M781" s="184"/>
      <c r="N781" s="184"/>
      <c r="O781" s="184"/>
      <c r="P781" s="184"/>
      <c r="Q781" s="184"/>
      <c r="R781" s="184"/>
      <c r="S781" s="190"/>
      <c r="T781" s="184"/>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row>
    <row r="782" spans="1:41">
      <c r="A782" s="191"/>
      <c r="B782" s="197" t="s">
        <v>268</v>
      </c>
      <c r="C782" s="3672"/>
      <c r="D782" s="3673"/>
      <c r="E782" s="3673"/>
      <c r="F782" s="3674"/>
      <c r="G782" s="196"/>
      <c r="H782" s="196"/>
      <c r="I782" s="184"/>
      <c r="J782" s="184"/>
      <c r="K782" s="184"/>
      <c r="L782" s="184"/>
      <c r="M782" s="184"/>
      <c r="N782" s="184"/>
      <c r="O782" s="184"/>
      <c r="P782" s="184"/>
      <c r="Q782" s="184"/>
      <c r="R782" s="184"/>
      <c r="S782" s="190"/>
      <c r="T782" s="184"/>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row>
    <row r="783" spans="1:41">
      <c r="A783" s="191"/>
      <c r="B783" s="197" t="s">
        <v>267</v>
      </c>
      <c r="C783" s="200"/>
      <c r="D783" s="199"/>
      <c r="E783" s="199"/>
      <c r="F783" s="198"/>
      <c r="G783" s="196"/>
      <c r="H783" s="196"/>
      <c r="I783" s="184"/>
      <c r="J783" s="184"/>
      <c r="K783" s="184"/>
      <c r="L783" s="184"/>
      <c r="M783" s="184"/>
      <c r="N783" s="184"/>
      <c r="O783" s="184"/>
      <c r="P783" s="184"/>
      <c r="Q783" s="184"/>
      <c r="R783" s="184"/>
      <c r="S783" s="190"/>
      <c r="T783" s="184"/>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row>
    <row r="784" spans="1:41">
      <c r="A784" s="191"/>
      <c r="B784" s="197" t="s">
        <v>266</v>
      </c>
      <c r="C784" s="200"/>
      <c r="D784" s="199"/>
      <c r="E784" s="199"/>
      <c r="F784" s="198"/>
      <c r="G784" s="196"/>
      <c r="H784" s="196"/>
      <c r="I784" s="184"/>
      <c r="J784" s="184"/>
      <c r="K784" s="184"/>
      <c r="L784" s="184"/>
      <c r="M784" s="184"/>
      <c r="N784" s="184"/>
      <c r="O784" s="184"/>
      <c r="P784" s="184"/>
      <c r="Q784" s="184"/>
      <c r="R784" s="184"/>
      <c r="S784" s="190"/>
      <c r="T784" s="184"/>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row>
    <row r="785" spans="1:41">
      <c r="A785" s="191"/>
      <c r="B785" s="197" t="s">
        <v>265</v>
      </c>
      <c r="C785" s="200"/>
      <c r="D785" s="199"/>
      <c r="E785" s="199"/>
      <c r="F785" s="198"/>
      <c r="G785" s="196"/>
      <c r="H785" s="196"/>
      <c r="I785" s="184"/>
      <c r="J785" s="184"/>
      <c r="K785" s="184"/>
      <c r="L785" s="184"/>
      <c r="M785" s="184"/>
      <c r="N785" s="184"/>
      <c r="O785" s="184"/>
      <c r="P785" s="184"/>
      <c r="Q785" s="184"/>
      <c r="R785" s="184"/>
      <c r="S785" s="190"/>
      <c r="T785" s="184"/>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row>
    <row r="786" spans="1:41">
      <c r="A786" s="191"/>
      <c r="B786" s="197" t="s">
        <v>264</v>
      </c>
      <c r="C786" s="200"/>
      <c r="D786" s="199"/>
      <c r="E786" s="199"/>
      <c r="F786" s="198"/>
      <c r="G786" s="196"/>
      <c r="H786" s="196"/>
      <c r="I786" s="184"/>
      <c r="J786" s="184"/>
      <c r="K786" s="184"/>
      <c r="L786" s="184"/>
      <c r="M786" s="184"/>
      <c r="N786" s="184"/>
      <c r="O786" s="184"/>
      <c r="P786" s="184"/>
      <c r="Q786" s="184"/>
      <c r="R786" s="184"/>
      <c r="S786" s="190"/>
      <c r="T786" s="184"/>
      <c r="U786" s="184"/>
      <c r="V786" s="184"/>
      <c r="W786" s="184"/>
      <c r="X786" s="184"/>
      <c r="Y786" s="184"/>
      <c r="Z786" s="184"/>
      <c r="AA786" s="184"/>
      <c r="AB786" s="184"/>
      <c r="AC786" s="184"/>
      <c r="AD786" s="184"/>
      <c r="AE786" s="184"/>
      <c r="AF786" s="184"/>
      <c r="AG786" s="184"/>
      <c r="AH786" s="184"/>
      <c r="AI786" s="184"/>
      <c r="AJ786" s="184"/>
      <c r="AK786" s="184"/>
      <c r="AL786" s="184"/>
      <c r="AM786" s="184"/>
      <c r="AN786" s="184"/>
      <c r="AO786" s="184"/>
    </row>
    <row r="787" spans="1:41">
      <c r="A787" s="191"/>
      <c r="B787" s="197" t="s">
        <v>263</v>
      </c>
      <c r="C787" s="200"/>
      <c r="D787" s="199"/>
      <c r="E787" s="199"/>
      <c r="F787" s="198"/>
      <c r="G787" s="196"/>
      <c r="H787" s="196"/>
      <c r="I787" s="184"/>
      <c r="J787" s="184"/>
      <c r="K787" s="184"/>
      <c r="L787" s="184"/>
      <c r="M787" s="184"/>
      <c r="N787" s="184"/>
      <c r="O787" s="184"/>
      <c r="P787" s="184"/>
      <c r="Q787" s="184"/>
      <c r="R787" s="184"/>
      <c r="S787" s="190"/>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row>
    <row r="788" spans="1:41">
      <c r="A788" s="191"/>
      <c r="B788" s="197" t="s">
        <v>262</v>
      </c>
      <c r="C788" s="200"/>
      <c r="D788" s="199"/>
      <c r="E788" s="199"/>
      <c r="F788" s="198"/>
      <c r="G788" s="196"/>
      <c r="H788" s="196"/>
      <c r="I788" s="184"/>
      <c r="J788" s="184"/>
      <c r="K788" s="184"/>
      <c r="L788" s="184"/>
      <c r="M788" s="184"/>
      <c r="N788" s="184"/>
      <c r="O788" s="184"/>
      <c r="P788" s="184"/>
      <c r="Q788" s="184"/>
      <c r="R788" s="184"/>
      <c r="S788" s="190"/>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row>
    <row r="789" spans="1:41">
      <c r="A789" s="191"/>
      <c r="B789" s="197" t="s">
        <v>261</v>
      </c>
      <c r="C789" s="200"/>
      <c r="D789" s="199"/>
      <c r="E789" s="199"/>
      <c r="F789" s="198"/>
      <c r="G789" s="196"/>
      <c r="H789" s="196"/>
      <c r="I789" s="184"/>
      <c r="J789" s="184"/>
      <c r="K789" s="184"/>
      <c r="L789" s="184"/>
      <c r="M789" s="184"/>
      <c r="N789" s="184"/>
      <c r="O789" s="184"/>
      <c r="P789" s="184"/>
      <c r="Q789" s="184"/>
      <c r="R789" s="184"/>
      <c r="S789" s="190"/>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row>
    <row r="790" spans="1:41">
      <c r="A790" s="191"/>
      <c r="B790" s="197" t="s">
        <v>260</v>
      </c>
      <c r="C790" s="200"/>
      <c r="D790" s="199"/>
      <c r="E790" s="199"/>
      <c r="F790" s="198"/>
      <c r="G790" s="196"/>
      <c r="H790" s="196"/>
      <c r="I790" s="184"/>
      <c r="J790" s="184"/>
      <c r="K790" s="184"/>
      <c r="L790" s="184"/>
      <c r="M790" s="184"/>
      <c r="N790" s="184"/>
      <c r="O790" s="184"/>
      <c r="P790" s="184"/>
      <c r="Q790" s="184"/>
      <c r="R790" s="184"/>
      <c r="S790" s="190"/>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row>
    <row r="791" spans="1:41">
      <c r="A791" s="191"/>
      <c r="B791" s="197" t="s">
        <v>259</v>
      </c>
      <c r="C791" s="200"/>
      <c r="D791" s="199"/>
      <c r="E791" s="199"/>
      <c r="F791" s="198"/>
      <c r="G791" s="196"/>
      <c r="H791" s="196"/>
      <c r="I791" s="184"/>
      <c r="J791" s="184"/>
      <c r="K791" s="184"/>
      <c r="L791" s="184"/>
      <c r="M791" s="184"/>
      <c r="N791" s="184"/>
      <c r="O791" s="184"/>
      <c r="P791" s="184"/>
      <c r="Q791" s="184"/>
      <c r="R791" s="184"/>
      <c r="S791" s="190"/>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row>
    <row r="792" spans="1:41">
      <c r="A792" s="191"/>
      <c r="B792" s="197" t="s">
        <v>258</v>
      </c>
      <c r="C792" s="200"/>
      <c r="D792" s="199"/>
      <c r="E792" s="199"/>
      <c r="F792" s="198"/>
      <c r="G792" s="196"/>
      <c r="H792" s="196"/>
      <c r="I792" s="184"/>
      <c r="J792" s="184"/>
      <c r="K792" s="184"/>
      <c r="L792" s="184"/>
      <c r="M792" s="184"/>
      <c r="N792" s="184"/>
      <c r="O792" s="184"/>
      <c r="P792" s="184"/>
      <c r="Q792" s="184"/>
      <c r="R792" s="184"/>
      <c r="S792" s="190"/>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row>
    <row r="793" spans="1:41">
      <c r="A793" s="191"/>
      <c r="B793" s="197" t="s">
        <v>257</v>
      </c>
      <c r="C793" s="200"/>
      <c r="D793" s="199"/>
      <c r="E793" s="199"/>
      <c r="F793" s="198"/>
      <c r="G793" s="196"/>
      <c r="H793" s="196"/>
      <c r="I793" s="184"/>
      <c r="J793" s="184"/>
      <c r="K793" s="184"/>
      <c r="L793" s="184"/>
      <c r="M793" s="184"/>
      <c r="N793" s="184"/>
      <c r="O793" s="184"/>
      <c r="P793" s="184"/>
      <c r="Q793" s="184"/>
      <c r="R793" s="184"/>
      <c r="S793" s="190"/>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row>
    <row r="794" spans="1:41">
      <c r="A794" s="191"/>
      <c r="B794" s="197" t="s">
        <v>256</v>
      </c>
      <c r="C794" s="200"/>
      <c r="D794" s="199"/>
      <c r="E794" s="199"/>
      <c r="F794" s="198"/>
      <c r="G794" s="196"/>
      <c r="H794" s="196"/>
      <c r="I794" s="184"/>
      <c r="J794" s="184"/>
      <c r="K794" s="184"/>
      <c r="L794" s="184"/>
      <c r="M794" s="184"/>
      <c r="N794" s="184"/>
      <c r="O794" s="184"/>
      <c r="P794" s="184"/>
      <c r="Q794" s="184"/>
      <c r="R794" s="184"/>
      <c r="S794" s="190"/>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row>
    <row r="795" spans="1:41">
      <c r="A795" s="191"/>
      <c r="B795" s="197" t="s">
        <v>255</v>
      </c>
      <c r="C795" s="200"/>
      <c r="D795" s="199"/>
      <c r="E795" s="199"/>
      <c r="F795" s="198"/>
      <c r="G795" s="196"/>
      <c r="H795" s="196"/>
      <c r="I795" s="184"/>
      <c r="J795" s="184"/>
      <c r="K795" s="184"/>
      <c r="L795" s="184"/>
      <c r="M795" s="184"/>
      <c r="N795" s="184"/>
      <c r="O795" s="184"/>
      <c r="P795" s="184"/>
      <c r="Q795" s="184"/>
      <c r="R795" s="184"/>
      <c r="S795" s="190"/>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row>
    <row r="796" spans="1:41">
      <c r="A796" s="191"/>
      <c r="B796" s="197" t="s">
        <v>254</v>
      </c>
      <c r="C796" s="3672"/>
      <c r="D796" s="3673"/>
      <c r="E796" s="3673"/>
      <c r="F796" s="3674"/>
      <c r="G796" s="196"/>
      <c r="H796" s="196"/>
      <c r="I796" s="184"/>
      <c r="J796" s="184"/>
      <c r="K796" s="184"/>
      <c r="L796" s="184"/>
      <c r="M796" s="184"/>
      <c r="N796" s="184"/>
      <c r="O796" s="184"/>
      <c r="P796" s="184"/>
      <c r="Q796" s="184"/>
      <c r="R796" s="184"/>
      <c r="S796" s="190"/>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row>
    <row r="797" spans="1:41">
      <c r="A797" s="191"/>
      <c r="B797" s="197" t="s">
        <v>253</v>
      </c>
      <c r="C797" s="3672"/>
      <c r="D797" s="3673"/>
      <c r="E797" s="3673"/>
      <c r="F797" s="3674"/>
      <c r="G797" s="196"/>
      <c r="H797" s="196"/>
      <c r="I797" s="184"/>
      <c r="J797" s="184"/>
      <c r="K797" s="184"/>
      <c r="L797" s="184"/>
      <c r="M797" s="184"/>
      <c r="N797" s="184"/>
      <c r="O797" s="184"/>
      <c r="P797" s="184"/>
      <c r="Q797" s="184"/>
      <c r="R797" s="184"/>
      <c r="S797" s="190"/>
      <c r="T797" s="184"/>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row>
    <row r="798" spans="1:41">
      <c r="A798" s="191"/>
      <c r="B798" s="197" t="s">
        <v>252</v>
      </c>
      <c r="C798" s="3672"/>
      <c r="D798" s="3673"/>
      <c r="E798" s="3673"/>
      <c r="F798" s="3674"/>
      <c r="G798" s="196"/>
      <c r="H798" s="196"/>
      <c r="I798" s="184"/>
      <c r="J798" s="184"/>
      <c r="K798" s="184"/>
      <c r="L798" s="184"/>
      <c r="M798" s="184"/>
      <c r="N798" s="184"/>
      <c r="O798" s="184"/>
      <c r="P798" s="184"/>
      <c r="Q798" s="184"/>
      <c r="R798" s="184"/>
      <c r="S798" s="190"/>
      <c r="T798" s="184"/>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row>
    <row r="799" spans="1:41">
      <c r="A799" s="191"/>
      <c r="B799" s="195"/>
      <c r="C799" s="194"/>
      <c r="D799" s="193"/>
      <c r="E799" s="193"/>
      <c r="F799" s="193" t="s">
        <v>8</v>
      </c>
      <c r="G799" s="192">
        <f>SUM(G749:G798)</f>
        <v>0</v>
      </c>
      <c r="H799" s="192">
        <f>SUM(H749:H798)</f>
        <v>0</v>
      </c>
      <c r="I799" s="184"/>
      <c r="J799" s="184"/>
      <c r="K799" s="184"/>
      <c r="L799" s="184"/>
      <c r="M799" s="184"/>
      <c r="N799" s="184"/>
      <c r="O799" s="184"/>
      <c r="P799" s="184"/>
      <c r="Q799" s="184"/>
      <c r="R799" s="184"/>
      <c r="S799" s="190"/>
      <c r="T799" s="184"/>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row>
    <row r="800" spans="1:41">
      <c r="A800" s="191"/>
      <c r="B800" s="203"/>
      <c r="C800" s="205"/>
      <c r="D800" s="203"/>
      <c r="E800" s="203"/>
      <c r="F800" s="203"/>
      <c r="G800" s="205"/>
      <c r="H800" s="205"/>
      <c r="I800" s="184"/>
      <c r="J800" s="184"/>
      <c r="K800" s="184"/>
      <c r="L800" s="184"/>
      <c r="M800" s="184"/>
      <c r="N800" s="184"/>
      <c r="O800" s="184"/>
      <c r="P800" s="184"/>
      <c r="Q800" s="184"/>
      <c r="R800" s="184"/>
      <c r="S800" s="190"/>
      <c r="T800" s="184"/>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row>
    <row r="801" spans="1:41">
      <c r="A801" s="191"/>
      <c r="B801" s="203"/>
      <c r="C801" s="205"/>
      <c r="D801" s="203"/>
      <c r="E801" s="203"/>
      <c r="F801" s="203"/>
      <c r="G801" s="205"/>
      <c r="H801" s="205"/>
      <c r="I801" s="184"/>
      <c r="J801" s="184"/>
      <c r="K801" s="184"/>
      <c r="L801" s="184"/>
      <c r="M801" s="184"/>
      <c r="N801" s="184"/>
      <c r="O801" s="184"/>
      <c r="P801" s="184"/>
      <c r="Q801" s="184"/>
      <c r="R801" s="184"/>
      <c r="S801" s="190"/>
      <c r="T801" s="184"/>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row>
    <row r="802" spans="1:41">
      <c r="A802" s="191"/>
      <c r="B802" s="204"/>
      <c r="C802" s="203"/>
      <c r="D802" s="204" t="s">
        <v>304</v>
      </c>
      <c r="E802" s="203"/>
      <c r="F802" s="203"/>
      <c r="G802" s="203"/>
      <c r="H802" s="203"/>
      <c r="I802" s="184"/>
      <c r="J802" s="184"/>
      <c r="K802" s="184"/>
      <c r="L802" s="184"/>
      <c r="M802" s="184"/>
      <c r="N802" s="184"/>
      <c r="O802" s="184"/>
      <c r="P802" s="184"/>
      <c r="Q802" s="184"/>
      <c r="R802" s="184"/>
      <c r="S802" s="190"/>
      <c r="T802" s="184"/>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row>
    <row r="803" spans="1:41">
      <c r="A803" s="191"/>
      <c r="B803" s="202" t="s">
        <v>303</v>
      </c>
      <c r="C803" s="3669" t="s">
        <v>302</v>
      </c>
      <c r="D803" s="3670"/>
      <c r="E803" s="3670"/>
      <c r="F803" s="3671"/>
      <c r="G803" s="201" t="s">
        <v>20</v>
      </c>
      <c r="H803" s="201" t="s">
        <v>20</v>
      </c>
      <c r="I803" s="184"/>
      <c r="J803" s="184"/>
      <c r="K803" s="184"/>
      <c r="L803" s="184"/>
      <c r="M803" s="184"/>
      <c r="N803" s="184"/>
      <c r="O803" s="184"/>
      <c r="P803" s="184"/>
      <c r="Q803" s="184"/>
      <c r="R803" s="184"/>
      <c r="S803" s="190"/>
      <c r="T803" s="184"/>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row>
    <row r="804" spans="1:41">
      <c r="A804" s="191"/>
      <c r="B804" s="197" t="s">
        <v>301</v>
      </c>
      <c r="C804" s="3672"/>
      <c r="D804" s="3673"/>
      <c r="E804" s="3673"/>
      <c r="F804" s="3674"/>
      <c r="G804" s="196"/>
      <c r="H804" s="196"/>
      <c r="I804" s="184"/>
      <c r="J804" s="184"/>
      <c r="K804" s="184"/>
      <c r="L804" s="184"/>
      <c r="M804" s="184"/>
      <c r="N804" s="184"/>
      <c r="O804" s="184"/>
      <c r="P804" s="184"/>
      <c r="Q804" s="184"/>
      <c r="R804" s="184"/>
      <c r="S804" s="190"/>
      <c r="T804" s="184"/>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row>
    <row r="805" spans="1:41">
      <c r="A805" s="191"/>
      <c r="B805" s="197" t="s">
        <v>300</v>
      </c>
      <c r="C805" s="3672"/>
      <c r="D805" s="3673"/>
      <c r="E805" s="3673"/>
      <c r="F805" s="3674"/>
      <c r="G805" s="196"/>
      <c r="H805" s="196"/>
      <c r="I805" s="184"/>
      <c r="J805" s="184"/>
      <c r="K805" s="184"/>
      <c r="L805" s="184"/>
      <c r="M805" s="184"/>
      <c r="N805" s="184"/>
      <c r="O805" s="184"/>
      <c r="P805" s="184"/>
      <c r="Q805" s="184"/>
      <c r="R805" s="184"/>
      <c r="S805" s="190"/>
      <c r="T805" s="184"/>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row>
    <row r="806" spans="1:41">
      <c r="A806" s="191"/>
      <c r="B806" s="197" t="s">
        <v>299</v>
      </c>
      <c r="C806" s="3672"/>
      <c r="D806" s="3673"/>
      <c r="E806" s="3673"/>
      <c r="F806" s="3674"/>
      <c r="G806" s="196"/>
      <c r="H806" s="196"/>
      <c r="I806" s="184"/>
      <c r="J806" s="184"/>
      <c r="K806" s="184"/>
      <c r="L806" s="184"/>
      <c r="M806" s="184"/>
      <c r="N806" s="184"/>
      <c r="O806" s="184"/>
      <c r="P806" s="184"/>
      <c r="Q806" s="184"/>
      <c r="R806" s="184"/>
      <c r="S806" s="190"/>
      <c r="T806" s="184"/>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row>
    <row r="807" spans="1:41">
      <c r="A807" s="191"/>
      <c r="B807" s="197" t="s">
        <v>298</v>
      </c>
      <c r="C807" s="3672"/>
      <c r="D807" s="3673"/>
      <c r="E807" s="3673"/>
      <c r="F807" s="3674"/>
      <c r="G807" s="196"/>
      <c r="H807" s="196"/>
      <c r="I807" s="184"/>
      <c r="J807" s="184"/>
      <c r="K807" s="184"/>
      <c r="L807" s="184"/>
      <c r="M807" s="184"/>
      <c r="N807" s="184"/>
      <c r="O807" s="184"/>
      <c r="P807" s="184"/>
      <c r="Q807" s="184"/>
      <c r="R807" s="184"/>
      <c r="S807" s="190"/>
      <c r="T807" s="184"/>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row>
    <row r="808" spans="1:41">
      <c r="A808" s="191"/>
      <c r="B808" s="197" t="s">
        <v>297</v>
      </c>
      <c r="C808" s="3672"/>
      <c r="D808" s="3673"/>
      <c r="E808" s="3673"/>
      <c r="F808" s="3674"/>
      <c r="G808" s="196"/>
      <c r="H808" s="196"/>
      <c r="I808" s="184"/>
      <c r="J808" s="184"/>
      <c r="K808" s="184"/>
      <c r="L808" s="184"/>
      <c r="M808" s="184"/>
      <c r="N808" s="184"/>
      <c r="O808" s="184"/>
      <c r="P808" s="184"/>
      <c r="Q808" s="184"/>
      <c r="R808" s="184"/>
      <c r="S808" s="190"/>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row>
    <row r="809" spans="1:41">
      <c r="A809" s="191"/>
      <c r="B809" s="197" t="s">
        <v>296</v>
      </c>
      <c r="C809" s="3672"/>
      <c r="D809" s="3673"/>
      <c r="E809" s="3673"/>
      <c r="F809" s="3674"/>
      <c r="G809" s="196"/>
      <c r="H809" s="196"/>
      <c r="I809" s="184"/>
      <c r="J809" s="184"/>
      <c r="K809" s="184"/>
      <c r="L809" s="184"/>
      <c r="M809" s="184"/>
      <c r="N809" s="184"/>
      <c r="O809" s="184"/>
      <c r="P809" s="184"/>
      <c r="Q809" s="184"/>
      <c r="R809" s="184"/>
      <c r="S809" s="190"/>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row>
    <row r="810" spans="1:41">
      <c r="A810" s="191"/>
      <c r="B810" s="197" t="s">
        <v>295</v>
      </c>
      <c r="C810" s="3672"/>
      <c r="D810" s="3673"/>
      <c r="E810" s="3673"/>
      <c r="F810" s="3674"/>
      <c r="G810" s="196"/>
      <c r="H810" s="196"/>
      <c r="I810" s="184"/>
      <c r="J810" s="184"/>
      <c r="K810" s="184"/>
      <c r="L810" s="184"/>
      <c r="M810" s="184"/>
      <c r="N810" s="184"/>
      <c r="O810" s="184"/>
      <c r="P810" s="184"/>
      <c r="Q810" s="184"/>
      <c r="R810" s="184"/>
      <c r="S810" s="190"/>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row>
    <row r="811" spans="1:41">
      <c r="A811" s="191"/>
      <c r="B811" s="197" t="s">
        <v>294</v>
      </c>
      <c r="C811" s="3672"/>
      <c r="D811" s="3673"/>
      <c r="E811" s="3673"/>
      <c r="F811" s="3674"/>
      <c r="G811" s="196"/>
      <c r="H811" s="196"/>
      <c r="I811" s="184"/>
      <c r="J811" s="184"/>
      <c r="K811" s="184"/>
      <c r="L811" s="184"/>
      <c r="M811" s="184"/>
      <c r="N811" s="184"/>
      <c r="O811" s="184"/>
      <c r="P811" s="184"/>
      <c r="Q811" s="184"/>
      <c r="R811" s="184"/>
      <c r="S811" s="190"/>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row>
    <row r="812" spans="1:41">
      <c r="A812" s="191"/>
      <c r="B812" s="197" t="s">
        <v>293</v>
      </c>
      <c r="C812" s="3672"/>
      <c r="D812" s="3673"/>
      <c r="E812" s="3673"/>
      <c r="F812" s="3674"/>
      <c r="G812" s="196"/>
      <c r="H812" s="196"/>
      <c r="I812" s="184"/>
      <c r="J812" s="184"/>
      <c r="K812" s="184"/>
      <c r="L812" s="184"/>
      <c r="M812" s="184"/>
      <c r="N812" s="184"/>
      <c r="O812" s="184"/>
      <c r="P812" s="184"/>
      <c r="Q812" s="184"/>
      <c r="R812" s="184"/>
      <c r="S812" s="190"/>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row>
    <row r="813" spans="1:41">
      <c r="A813" s="191"/>
      <c r="B813" s="197" t="s">
        <v>292</v>
      </c>
      <c r="C813" s="3672"/>
      <c r="D813" s="3673"/>
      <c r="E813" s="3673"/>
      <c r="F813" s="3674"/>
      <c r="G813" s="196"/>
      <c r="H813" s="196"/>
      <c r="I813" s="184"/>
      <c r="J813" s="184"/>
      <c r="K813" s="184"/>
      <c r="L813" s="184"/>
      <c r="M813" s="184"/>
      <c r="N813" s="184"/>
      <c r="O813" s="184"/>
      <c r="P813" s="184"/>
      <c r="Q813" s="184"/>
      <c r="R813" s="184"/>
      <c r="S813" s="190"/>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row>
    <row r="814" spans="1:41">
      <c r="A814" s="191"/>
      <c r="B814" s="197" t="s">
        <v>291</v>
      </c>
      <c r="C814" s="3672"/>
      <c r="D814" s="3673"/>
      <c r="E814" s="3673"/>
      <c r="F814" s="3674"/>
      <c r="G814" s="196"/>
      <c r="H814" s="196"/>
      <c r="I814" s="184"/>
      <c r="J814" s="184"/>
      <c r="K814" s="184"/>
      <c r="L814" s="184"/>
      <c r="M814" s="184"/>
      <c r="N814" s="184"/>
      <c r="O814" s="184"/>
      <c r="P814" s="184"/>
      <c r="Q814" s="184"/>
      <c r="R814" s="184"/>
      <c r="S814" s="190"/>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row>
    <row r="815" spans="1:41">
      <c r="A815" s="191"/>
      <c r="B815" s="197" t="s">
        <v>290</v>
      </c>
      <c r="C815" s="3672"/>
      <c r="D815" s="3673"/>
      <c r="E815" s="3673"/>
      <c r="F815" s="3674"/>
      <c r="G815" s="196"/>
      <c r="H815" s="196"/>
      <c r="I815" s="184"/>
      <c r="J815" s="184"/>
      <c r="K815" s="184"/>
      <c r="L815" s="184"/>
      <c r="M815" s="184"/>
      <c r="N815" s="184"/>
      <c r="O815" s="184"/>
      <c r="P815" s="184"/>
      <c r="Q815" s="184"/>
      <c r="R815" s="184"/>
      <c r="S815" s="190"/>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row>
    <row r="816" spans="1:41">
      <c r="A816" s="191"/>
      <c r="B816" s="197" t="s">
        <v>289</v>
      </c>
      <c r="C816" s="200"/>
      <c r="D816" s="199"/>
      <c r="E816" s="199"/>
      <c r="F816" s="198"/>
      <c r="G816" s="196"/>
      <c r="H816" s="196"/>
      <c r="I816" s="184"/>
      <c r="J816" s="184"/>
      <c r="K816" s="184"/>
      <c r="L816" s="184"/>
      <c r="M816" s="184"/>
      <c r="N816" s="184"/>
      <c r="O816" s="184"/>
      <c r="P816" s="184"/>
      <c r="Q816" s="184"/>
      <c r="R816" s="184"/>
      <c r="S816" s="190"/>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row>
    <row r="817" spans="1:41">
      <c r="A817" s="191"/>
      <c r="B817" s="197" t="s">
        <v>288</v>
      </c>
      <c r="C817" s="200"/>
      <c r="D817" s="199"/>
      <c r="E817" s="199"/>
      <c r="F817" s="198"/>
      <c r="G817" s="196"/>
      <c r="H817" s="196"/>
      <c r="I817" s="184"/>
      <c r="J817" s="184"/>
      <c r="K817" s="184"/>
      <c r="L817" s="184"/>
      <c r="M817" s="184"/>
      <c r="N817" s="184"/>
      <c r="O817" s="184"/>
      <c r="P817" s="184"/>
      <c r="Q817" s="184"/>
      <c r="R817" s="184"/>
      <c r="S817" s="190"/>
      <c r="T817" s="184"/>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row>
    <row r="818" spans="1:41">
      <c r="A818" s="191"/>
      <c r="B818" s="197" t="s">
        <v>287</v>
      </c>
      <c r="C818" s="200"/>
      <c r="D818" s="199"/>
      <c r="E818" s="199"/>
      <c r="F818" s="198"/>
      <c r="G818" s="196"/>
      <c r="H818" s="196"/>
      <c r="I818" s="184"/>
      <c r="J818" s="184"/>
      <c r="K818" s="184"/>
      <c r="L818" s="184"/>
      <c r="M818" s="184"/>
      <c r="N818" s="184"/>
      <c r="O818" s="184"/>
      <c r="P818" s="184"/>
      <c r="Q818" s="184"/>
      <c r="R818" s="184"/>
      <c r="S818" s="190"/>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row>
    <row r="819" spans="1:41">
      <c r="A819" s="191"/>
      <c r="B819" s="197" t="s">
        <v>286</v>
      </c>
      <c r="C819" s="200"/>
      <c r="D819" s="199"/>
      <c r="E819" s="199"/>
      <c r="F819" s="198"/>
      <c r="G819" s="196"/>
      <c r="H819" s="196"/>
      <c r="I819" s="184"/>
      <c r="J819" s="184"/>
      <c r="K819" s="184"/>
      <c r="L819" s="184"/>
      <c r="M819" s="184"/>
      <c r="N819" s="184"/>
      <c r="O819" s="184"/>
      <c r="P819" s="184"/>
      <c r="Q819" s="184"/>
      <c r="R819" s="184"/>
      <c r="S819" s="190"/>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row>
    <row r="820" spans="1:41">
      <c r="A820" s="191"/>
      <c r="B820" s="197" t="s">
        <v>285</v>
      </c>
      <c r="C820" s="200"/>
      <c r="D820" s="199"/>
      <c r="E820" s="199"/>
      <c r="F820" s="198"/>
      <c r="G820" s="196"/>
      <c r="H820" s="196"/>
      <c r="I820" s="184"/>
      <c r="J820" s="184"/>
      <c r="K820" s="184"/>
      <c r="L820" s="184"/>
      <c r="M820" s="184"/>
      <c r="N820" s="184"/>
      <c r="O820" s="184"/>
      <c r="P820" s="184"/>
      <c r="Q820" s="184"/>
      <c r="R820" s="184"/>
      <c r="S820" s="190"/>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row>
    <row r="821" spans="1:41">
      <c r="A821" s="191"/>
      <c r="B821" s="197" t="s">
        <v>284</v>
      </c>
      <c r="C821" s="200"/>
      <c r="D821" s="199"/>
      <c r="E821" s="199"/>
      <c r="F821" s="198"/>
      <c r="G821" s="196"/>
      <c r="H821" s="196"/>
      <c r="I821" s="184"/>
      <c r="J821" s="184"/>
      <c r="K821" s="184"/>
      <c r="L821" s="184"/>
      <c r="M821" s="184"/>
      <c r="N821" s="184"/>
      <c r="O821" s="184"/>
      <c r="P821" s="184"/>
      <c r="Q821" s="184"/>
      <c r="R821" s="184"/>
      <c r="S821" s="190"/>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row>
    <row r="822" spans="1:41">
      <c r="A822" s="191"/>
      <c r="B822" s="197" t="s">
        <v>283</v>
      </c>
      <c r="C822" s="200"/>
      <c r="D822" s="199"/>
      <c r="E822" s="199"/>
      <c r="F822" s="198"/>
      <c r="G822" s="196"/>
      <c r="H822" s="196"/>
      <c r="I822" s="184"/>
      <c r="J822" s="184"/>
      <c r="K822" s="184"/>
      <c r="L822" s="184"/>
      <c r="M822" s="184"/>
      <c r="N822" s="184"/>
      <c r="O822" s="184"/>
      <c r="P822" s="184"/>
      <c r="Q822" s="184"/>
      <c r="R822" s="184"/>
      <c r="S822" s="190"/>
      <c r="T822" s="184"/>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row>
    <row r="823" spans="1:41">
      <c r="A823" s="191"/>
      <c r="B823" s="197" t="s">
        <v>282</v>
      </c>
      <c r="C823" s="200"/>
      <c r="D823" s="199"/>
      <c r="E823" s="199"/>
      <c r="F823" s="198"/>
      <c r="G823" s="196"/>
      <c r="H823" s="196"/>
      <c r="I823" s="184"/>
      <c r="J823" s="184"/>
      <c r="K823" s="184"/>
      <c r="L823" s="184"/>
      <c r="M823" s="184"/>
      <c r="N823" s="184"/>
      <c r="O823" s="184"/>
      <c r="P823" s="184"/>
      <c r="Q823" s="184"/>
      <c r="R823" s="184"/>
      <c r="S823" s="190"/>
      <c r="T823" s="184"/>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row>
    <row r="824" spans="1:41">
      <c r="A824" s="191"/>
      <c r="B824" s="197" t="s">
        <v>281</v>
      </c>
      <c r="C824" s="200"/>
      <c r="D824" s="199"/>
      <c r="E824" s="199"/>
      <c r="F824" s="198"/>
      <c r="G824" s="196"/>
      <c r="H824" s="196"/>
      <c r="I824" s="184"/>
      <c r="J824" s="184"/>
      <c r="K824" s="184"/>
      <c r="L824" s="184"/>
      <c r="M824" s="184"/>
      <c r="N824" s="184"/>
      <c r="O824" s="184"/>
      <c r="P824" s="184"/>
      <c r="Q824" s="184"/>
      <c r="R824" s="184"/>
      <c r="S824" s="190"/>
      <c r="T824" s="184"/>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row>
    <row r="825" spans="1:41">
      <c r="A825" s="191"/>
      <c r="B825" s="197" t="s">
        <v>280</v>
      </c>
      <c r="C825" s="200"/>
      <c r="D825" s="199"/>
      <c r="E825" s="199"/>
      <c r="F825" s="198"/>
      <c r="G825" s="196"/>
      <c r="H825" s="196"/>
      <c r="I825" s="184"/>
      <c r="J825" s="184"/>
      <c r="K825" s="184"/>
      <c r="L825" s="184"/>
      <c r="M825" s="184"/>
      <c r="N825" s="184"/>
      <c r="O825" s="184"/>
      <c r="P825" s="184"/>
      <c r="Q825" s="184"/>
      <c r="R825" s="184"/>
      <c r="S825" s="190"/>
      <c r="T825" s="184"/>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row>
    <row r="826" spans="1:41">
      <c r="A826" s="191"/>
      <c r="B826" s="197" t="s">
        <v>279</v>
      </c>
      <c r="C826" s="200"/>
      <c r="D826" s="199"/>
      <c r="E826" s="199"/>
      <c r="F826" s="198"/>
      <c r="G826" s="196"/>
      <c r="H826" s="196"/>
      <c r="I826" s="184"/>
      <c r="J826" s="184"/>
      <c r="K826" s="184"/>
      <c r="L826" s="184"/>
      <c r="M826" s="184"/>
      <c r="N826" s="184"/>
      <c r="O826" s="184"/>
      <c r="P826" s="184"/>
      <c r="Q826" s="184"/>
      <c r="R826" s="184"/>
      <c r="S826" s="190"/>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row>
    <row r="827" spans="1:41">
      <c r="A827" s="191"/>
      <c r="B827" s="197" t="s">
        <v>278</v>
      </c>
      <c r="C827" s="200"/>
      <c r="D827" s="199"/>
      <c r="E827" s="199"/>
      <c r="F827" s="198"/>
      <c r="G827" s="196"/>
      <c r="H827" s="196"/>
      <c r="I827" s="184"/>
      <c r="J827" s="184"/>
      <c r="K827" s="184"/>
      <c r="L827" s="184"/>
      <c r="M827" s="184"/>
      <c r="N827" s="184"/>
      <c r="O827" s="184"/>
      <c r="P827" s="184"/>
      <c r="Q827" s="184"/>
      <c r="R827" s="184"/>
      <c r="S827" s="190"/>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row>
    <row r="828" spans="1:41">
      <c r="A828" s="191"/>
      <c r="B828" s="197" t="s">
        <v>277</v>
      </c>
      <c r="C828" s="200"/>
      <c r="D828" s="199"/>
      <c r="E828" s="199"/>
      <c r="F828" s="198"/>
      <c r="G828" s="196"/>
      <c r="H828" s="196"/>
      <c r="I828" s="184"/>
      <c r="J828" s="184"/>
      <c r="K828" s="184"/>
      <c r="L828" s="184"/>
      <c r="M828" s="184"/>
      <c r="N828" s="184"/>
      <c r="O828" s="184"/>
      <c r="P828" s="184"/>
      <c r="Q828" s="184"/>
      <c r="R828" s="184"/>
      <c r="S828" s="190"/>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row>
    <row r="829" spans="1:41">
      <c r="A829" s="191"/>
      <c r="B829" s="197" t="s">
        <v>276</v>
      </c>
      <c r="C829" s="200"/>
      <c r="D829" s="199"/>
      <c r="E829" s="199"/>
      <c r="F829" s="198"/>
      <c r="G829" s="196"/>
      <c r="H829" s="196"/>
      <c r="I829" s="184"/>
      <c r="J829" s="184"/>
      <c r="K829" s="184"/>
      <c r="L829" s="184"/>
      <c r="M829" s="184"/>
      <c r="N829" s="184"/>
      <c r="O829" s="184"/>
      <c r="P829" s="184"/>
      <c r="Q829" s="184"/>
      <c r="R829" s="184"/>
      <c r="S829" s="190"/>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row>
    <row r="830" spans="1:41">
      <c r="A830" s="191"/>
      <c r="B830" s="197" t="s">
        <v>275</v>
      </c>
      <c r="C830" s="200"/>
      <c r="D830" s="199"/>
      <c r="E830" s="199"/>
      <c r="F830" s="198"/>
      <c r="G830" s="196"/>
      <c r="H830" s="196"/>
      <c r="I830" s="184"/>
      <c r="J830" s="184"/>
      <c r="K830" s="184"/>
      <c r="L830" s="184"/>
      <c r="M830" s="184"/>
      <c r="N830" s="184"/>
      <c r="O830" s="184"/>
      <c r="P830" s="184"/>
      <c r="Q830" s="184"/>
      <c r="R830" s="184"/>
      <c r="S830" s="190"/>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row>
    <row r="831" spans="1:41">
      <c r="A831" s="191"/>
      <c r="B831" s="197" t="s">
        <v>274</v>
      </c>
      <c r="C831" s="200"/>
      <c r="D831" s="199"/>
      <c r="E831" s="199"/>
      <c r="F831" s="198"/>
      <c r="G831" s="196"/>
      <c r="H831" s="196"/>
      <c r="I831" s="184"/>
      <c r="J831" s="184"/>
      <c r="K831" s="184"/>
      <c r="L831" s="184"/>
      <c r="M831" s="184"/>
      <c r="N831" s="184"/>
      <c r="O831" s="184"/>
      <c r="P831" s="184"/>
      <c r="Q831" s="184"/>
      <c r="R831" s="184"/>
      <c r="S831" s="190"/>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row>
    <row r="832" spans="1:41">
      <c r="A832" s="191"/>
      <c r="B832" s="197" t="s">
        <v>273</v>
      </c>
      <c r="C832" s="200"/>
      <c r="D832" s="199"/>
      <c r="E832" s="199"/>
      <c r="F832" s="198"/>
      <c r="G832" s="196"/>
      <c r="H832" s="196"/>
      <c r="I832" s="184"/>
      <c r="J832" s="184"/>
      <c r="K832" s="184"/>
      <c r="L832" s="184"/>
      <c r="M832" s="184"/>
      <c r="N832" s="184"/>
      <c r="O832" s="184"/>
      <c r="P832" s="184"/>
      <c r="Q832" s="184"/>
      <c r="R832" s="184"/>
      <c r="S832" s="190"/>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row>
    <row r="833" spans="1:41">
      <c r="A833" s="191"/>
      <c r="B833" s="197" t="s">
        <v>272</v>
      </c>
      <c r="C833" s="200"/>
      <c r="D833" s="199"/>
      <c r="E833" s="199"/>
      <c r="F833" s="198"/>
      <c r="G833" s="196"/>
      <c r="H833" s="196"/>
      <c r="I833" s="184"/>
      <c r="J833" s="184"/>
      <c r="K833" s="184"/>
      <c r="L833" s="184"/>
      <c r="M833" s="184"/>
      <c r="N833" s="184"/>
      <c r="O833" s="184"/>
      <c r="P833" s="184"/>
      <c r="Q833" s="184"/>
      <c r="R833" s="184"/>
      <c r="S833" s="190"/>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row>
    <row r="834" spans="1:41">
      <c r="A834" s="191"/>
      <c r="B834" s="197" t="s">
        <v>271</v>
      </c>
      <c r="C834" s="200"/>
      <c r="D834" s="199"/>
      <c r="E834" s="199"/>
      <c r="F834" s="198"/>
      <c r="G834" s="196"/>
      <c r="H834" s="196"/>
      <c r="I834" s="184"/>
      <c r="J834" s="184"/>
      <c r="K834" s="184"/>
      <c r="L834" s="184"/>
      <c r="M834" s="184"/>
      <c r="N834" s="184"/>
      <c r="O834" s="184"/>
      <c r="P834" s="184"/>
      <c r="Q834" s="184"/>
      <c r="R834" s="184"/>
      <c r="S834" s="190"/>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row>
    <row r="835" spans="1:41">
      <c r="A835" s="191"/>
      <c r="B835" s="197" t="s">
        <v>270</v>
      </c>
      <c r="C835" s="3672"/>
      <c r="D835" s="3673"/>
      <c r="E835" s="3673"/>
      <c r="F835" s="3674"/>
      <c r="G835" s="196"/>
      <c r="H835" s="196"/>
      <c r="I835" s="184"/>
      <c r="J835" s="184"/>
      <c r="K835" s="184"/>
      <c r="L835" s="184"/>
      <c r="M835" s="184"/>
      <c r="N835" s="184"/>
      <c r="O835" s="184"/>
      <c r="P835" s="184"/>
      <c r="Q835" s="184"/>
      <c r="R835" s="184"/>
      <c r="S835" s="190"/>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row>
    <row r="836" spans="1:41">
      <c r="A836" s="191"/>
      <c r="B836" s="197" t="s">
        <v>269</v>
      </c>
      <c r="C836" s="3672"/>
      <c r="D836" s="3673"/>
      <c r="E836" s="3673"/>
      <c r="F836" s="3674"/>
      <c r="G836" s="196"/>
      <c r="H836" s="196"/>
      <c r="I836" s="184"/>
      <c r="J836" s="184"/>
      <c r="K836" s="184"/>
      <c r="L836" s="184"/>
      <c r="M836" s="184"/>
      <c r="N836" s="184"/>
      <c r="O836" s="184"/>
      <c r="P836" s="184"/>
      <c r="Q836" s="184"/>
      <c r="R836" s="184"/>
      <c r="S836" s="190"/>
      <c r="T836" s="184"/>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row>
    <row r="837" spans="1:41">
      <c r="A837" s="191"/>
      <c r="B837" s="197" t="s">
        <v>268</v>
      </c>
      <c r="C837" s="3672"/>
      <c r="D837" s="3673"/>
      <c r="E837" s="3673"/>
      <c r="F837" s="3674"/>
      <c r="G837" s="196"/>
      <c r="H837" s="196"/>
      <c r="I837" s="184"/>
      <c r="J837" s="184"/>
      <c r="K837" s="184"/>
      <c r="L837" s="184"/>
      <c r="M837" s="184"/>
      <c r="N837" s="184"/>
      <c r="O837" s="184"/>
      <c r="P837" s="184"/>
      <c r="Q837" s="184"/>
      <c r="R837" s="184"/>
      <c r="S837" s="190"/>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row>
    <row r="838" spans="1:41">
      <c r="A838" s="191"/>
      <c r="B838" s="197" t="s">
        <v>267</v>
      </c>
      <c r="C838" s="200"/>
      <c r="D838" s="199"/>
      <c r="E838" s="199"/>
      <c r="F838" s="198"/>
      <c r="G838" s="196"/>
      <c r="H838" s="196"/>
      <c r="I838" s="184"/>
      <c r="J838" s="184"/>
      <c r="K838" s="184"/>
      <c r="L838" s="184"/>
      <c r="M838" s="184"/>
      <c r="N838" s="184"/>
      <c r="O838" s="184"/>
      <c r="P838" s="184"/>
      <c r="Q838" s="184"/>
      <c r="R838" s="184"/>
      <c r="S838" s="190"/>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row>
    <row r="839" spans="1:41">
      <c r="A839" s="191"/>
      <c r="B839" s="197" t="s">
        <v>266</v>
      </c>
      <c r="C839" s="200"/>
      <c r="D839" s="199"/>
      <c r="E839" s="199"/>
      <c r="F839" s="198"/>
      <c r="G839" s="196"/>
      <c r="H839" s="196"/>
      <c r="I839" s="184"/>
      <c r="J839" s="184"/>
      <c r="K839" s="184"/>
      <c r="L839" s="184"/>
      <c r="M839" s="184"/>
      <c r="N839" s="184"/>
      <c r="O839" s="184"/>
      <c r="P839" s="184"/>
      <c r="Q839" s="184"/>
      <c r="R839" s="184"/>
      <c r="S839" s="190"/>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row>
    <row r="840" spans="1:41">
      <c r="A840" s="191"/>
      <c r="B840" s="197" t="s">
        <v>265</v>
      </c>
      <c r="C840" s="200"/>
      <c r="D840" s="199"/>
      <c r="E840" s="199"/>
      <c r="F840" s="198"/>
      <c r="G840" s="196"/>
      <c r="H840" s="196"/>
      <c r="I840" s="184"/>
      <c r="J840" s="184"/>
      <c r="K840" s="184"/>
      <c r="L840" s="184"/>
      <c r="M840" s="184"/>
      <c r="N840" s="184"/>
      <c r="O840" s="184"/>
      <c r="P840" s="184"/>
      <c r="Q840" s="184"/>
      <c r="R840" s="184"/>
      <c r="S840" s="190"/>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row>
    <row r="841" spans="1:41">
      <c r="A841" s="191"/>
      <c r="B841" s="197" t="s">
        <v>264</v>
      </c>
      <c r="C841" s="200"/>
      <c r="D841" s="199"/>
      <c r="E841" s="199"/>
      <c r="F841" s="198"/>
      <c r="G841" s="196"/>
      <c r="H841" s="196"/>
      <c r="I841" s="184"/>
      <c r="J841" s="184"/>
      <c r="K841" s="184"/>
      <c r="L841" s="184"/>
      <c r="M841" s="184"/>
      <c r="N841" s="184"/>
      <c r="O841" s="184"/>
      <c r="P841" s="184"/>
      <c r="Q841" s="184"/>
      <c r="R841" s="184"/>
      <c r="S841" s="190"/>
      <c r="T841" s="184"/>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row>
    <row r="842" spans="1:41">
      <c r="A842" s="191"/>
      <c r="B842" s="197" t="s">
        <v>263</v>
      </c>
      <c r="C842" s="200"/>
      <c r="D842" s="199"/>
      <c r="E842" s="199"/>
      <c r="F842" s="198"/>
      <c r="G842" s="196"/>
      <c r="H842" s="196"/>
      <c r="I842" s="184"/>
      <c r="J842" s="184"/>
      <c r="K842" s="184"/>
      <c r="L842" s="184"/>
      <c r="M842" s="184"/>
      <c r="N842" s="184"/>
      <c r="O842" s="184"/>
      <c r="P842" s="184"/>
      <c r="Q842" s="184"/>
      <c r="R842" s="184"/>
      <c r="S842" s="190"/>
      <c r="T842" s="184"/>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row>
    <row r="843" spans="1:41">
      <c r="A843" s="191"/>
      <c r="B843" s="197" t="s">
        <v>262</v>
      </c>
      <c r="C843" s="200"/>
      <c r="D843" s="199"/>
      <c r="E843" s="199"/>
      <c r="F843" s="198"/>
      <c r="G843" s="196"/>
      <c r="H843" s="196"/>
      <c r="I843" s="184"/>
      <c r="J843" s="184"/>
      <c r="K843" s="184"/>
      <c r="L843" s="184"/>
      <c r="M843" s="184"/>
      <c r="N843" s="184"/>
      <c r="O843" s="184"/>
      <c r="P843" s="184"/>
      <c r="Q843" s="184"/>
      <c r="R843" s="184"/>
      <c r="S843" s="190"/>
      <c r="T843" s="184"/>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row>
    <row r="844" spans="1:41">
      <c r="A844" s="191"/>
      <c r="B844" s="197" t="s">
        <v>261</v>
      </c>
      <c r="C844" s="200"/>
      <c r="D844" s="199"/>
      <c r="E844" s="199"/>
      <c r="F844" s="198"/>
      <c r="G844" s="196"/>
      <c r="H844" s="196"/>
      <c r="I844" s="184"/>
      <c r="J844" s="184"/>
      <c r="K844" s="184"/>
      <c r="L844" s="184"/>
      <c r="M844" s="184"/>
      <c r="N844" s="184"/>
      <c r="O844" s="184"/>
      <c r="P844" s="184"/>
      <c r="Q844" s="184"/>
      <c r="R844" s="184"/>
      <c r="S844" s="190"/>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row>
    <row r="845" spans="1:41">
      <c r="A845" s="191"/>
      <c r="B845" s="197" t="s">
        <v>260</v>
      </c>
      <c r="C845" s="200"/>
      <c r="D845" s="199"/>
      <c r="E845" s="199"/>
      <c r="F845" s="198"/>
      <c r="G845" s="196"/>
      <c r="H845" s="196"/>
      <c r="I845" s="184"/>
      <c r="J845" s="184"/>
      <c r="K845" s="184"/>
      <c r="L845" s="184"/>
      <c r="M845" s="184"/>
      <c r="N845" s="184"/>
      <c r="O845" s="184"/>
      <c r="P845" s="184"/>
      <c r="Q845" s="184"/>
      <c r="R845" s="184"/>
      <c r="S845" s="190"/>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row>
    <row r="846" spans="1:41">
      <c r="A846" s="191"/>
      <c r="B846" s="197" t="s">
        <v>259</v>
      </c>
      <c r="C846" s="200"/>
      <c r="D846" s="199"/>
      <c r="E846" s="199"/>
      <c r="F846" s="198"/>
      <c r="G846" s="196"/>
      <c r="H846" s="196"/>
      <c r="I846" s="184"/>
      <c r="J846" s="184"/>
      <c r="K846" s="184"/>
      <c r="L846" s="184"/>
      <c r="M846" s="184"/>
      <c r="N846" s="184"/>
      <c r="O846" s="184"/>
      <c r="P846" s="184"/>
      <c r="Q846" s="184"/>
      <c r="R846" s="184"/>
      <c r="S846" s="190"/>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row>
    <row r="847" spans="1:41">
      <c r="A847" s="191"/>
      <c r="B847" s="197" t="s">
        <v>258</v>
      </c>
      <c r="C847" s="200"/>
      <c r="D847" s="199"/>
      <c r="E847" s="199"/>
      <c r="F847" s="198"/>
      <c r="G847" s="196"/>
      <c r="H847" s="196"/>
      <c r="I847" s="184"/>
      <c r="J847" s="184"/>
      <c r="K847" s="184"/>
      <c r="L847" s="184"/>
      <c r="M847" s="184"/>
      <c r="N847" s="184"/>
      <c r="O847" s="184"/>
      <c r="P847" s="184"/>
      <c r="Q847" s="184"/>
      <c r="R847" s="184"/>
      <c r="S847" s="190"/>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row>
    <row r="848" spans="1:41">
      <c r="A848" s="191"/>
      <c r="B848" s="197" t="s">
        <v>257</v>
      </c>
      <c r="C848" s="200"/>
      <c r="D848" s="199"/>
      <c r="E848" s="199"/>
      <c r="F848" s="198"/>
      <c r="G848" s="196"/>
      <c r="H848" s="196"/>
      <c r="I848" s="184"/>
      <c r="J848" s="184"/>
      <c r="K848" s="184"/>
      <c r="L848" s="184"/>
      <c r="M848" s="184"/>
      <c r="N848" s="184"/>
      <c r="O848" s="184"/>
      <c r="P848" s="184"/>
      <c r="Q848" s="184"/>
      <c r="R848" s="184"/>
      <c r="S848" s="190"/>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row>
    <row r="849" spans="1:41">
      <c r="A849" s="191"/>
      <c r="B849" s="197" t="s">
        <v>256</v>
      </c>
      <c r="C849" s="200"/>
      <c r="D849" s="199"/>
      <c r="E849" s="199"/>
      <c r="F849" s="198"/>
      <c r="G849" s="196"/>
      <c r="H849" s="196"/>
      <c r="I849" s="184"/>
      <c r="J849" s="184"/>
      <c r="K849" s="184"/>
      <c r="L849" s="184"/>
      <c r="M849" s="184"/>
      <c r="N849" s="184"/>
      <c r="O849" s="184"/>
      <c r="P849" s="184"/>
      <c r="Q849" s="184"/>
      <c r="R849" s="184"/>
      <c r="S849" s="190"/>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row>
    <row r="850" spans="1:41">
      <c r="A850" s="191"/>
      <c r="B850" s="197" t="s">
        <v>255</v>
      </c>
      <c r="C850" s="200"/>
      <c r="D850" s="199"/>
      <c r="E850" s="199"/>
      <c r="F850" s="198"/>
      <c r="G850" s="196"/>
      <c r="H850" s="196"/>
      <c r="I850" s="184"/>
      <c r="J850" s="184"/>
      <c r="K850" s="184"/>
      <c r="L850" s="184"/>
      <c r="M850" s="184"/>
      <c r="N850" s="184"/>
      <c r="O850" s="184"/>
      <c r="P850" s="184"/>
      <c r="Q850" s="184"/>
      <c r="R850" s="184"/>
      <c r="S850" s="190"/>
      <c r="T850" s="184"/>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row>
    <row r="851" spans="1:41">
      <c r="A851" s="191"/>
      <c r="B851" s="197" t="s">
        <v>254</v>
      </c>
      <c r="C851" s="3672"/>
      <c r="D851" s="3673"/>
      <c r="E851" s="3673"/>
      <c r="F851" s="3674"/>
      <c r="G851" s="196"/>
      <c r="H851" s="196"/>
      <c r="I851" s="184"/>
      <c r="J851" s="184"/>
      <c r="K851" s="184"/>
      <c r="L851" s="184"/>
      <c r="M851" s="184"/>
      <c r="N851" s="184"/>
      <c r="O851" s="184"/>
      <c r="P851" s="184"/>
      <c r="Q851" s="184"/>
      <c r="R851" s="184"/>
      <c r="S851" s="190"/>
      <c r="T851" s="184"/>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row>
    <row r="852" spans="1:41">
      <c r="A852" s="191"/>
      <c r="B852" s="197" t="s">
        <v>253</v>
      </c>
      <c r="C852" s="3672"/>
      <c r="D852" s="3673"/>
      <c r="E852" s="3673"/>
      <c r="F852" s="3674"/>
      <c r="G852" s="196"/>
      <c r="H852" s="196"/>
      <c r="I852" s="184"/>
      <c r="J852" s="184"/>
      <c r="K852" s="184"/>
      <c r="L852" s="184"/>
      <c r="M852" s="184"/>
      <c r="N852" s="184"/>
      <c r="O852" s="184"/>
      <c r="P852" s="184"/>
      <c r="Q852" s="184"/>
      <c r="R852" s="184"/>
      <c r="S852" s="190"/>
      <c r="T852" s="184"/>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row>
    <row r="853" spans="1:41">
      <c r="A853" s="191"/>
      <c r="B853" s="197" t="s">
        <v>252</v>
      </c>
      <c r="C853" s="3672"/>
      <c r="D853" s="3673"/>
      <c r="E853" s="3673"/>
      <c r="F853" s="3674"/>
      <c r="G853" s="196"/>
      <c r="H853" s="196"/>
      <c r="I853" s="184"/>
      <c r="J853" s="184"/>
      <c r="K853" s="184"/>
      <c r="L853" s="184"/>
      <c r="M853" s="184"/>
      <c r="N853" s="184"/>
      <c r="O853" s="184"/>
      <c r="P853" s="184"/>
      <c r="Q853" s="184"/>
      <c r="R853" s="184"/>
      <c r="S853" s="190"/>
      <c r="T853" s="184"/>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row>
    <row r="854" spans="1:41">
      <c r="A854" s="191"/>
      <c r="B854" s="195"/>
      <c r="C854" s="194"/>
      <c r="D854" s="193"/>
      <c r="E854" s="193"/>
      <c r="F854" s="193" t="s">
        <v>8</v>
      </c>
      <c r="G854" s="192">
        <f>SUM(G804:G853)</f>
        <v>0</v>
      </c>
      <c r="H854" s="192">
        <f>SUM(H804:H853)</f>
        <v>0</v>
      </c>
      <c r="I854" s="184"/>
      <c r="J854" s="184"/>
      <c r="K854" s="184"/>
      <c r="L854" s="184"/>
      <c r="M854" s="184"/>
      <c r="N854" s="184"/>
      <c r="O854" s="184"/>
      <c r="P854" s="184"/>
      <c r="Q854" s="184"/>
      <c r="R854" s="184"/>
      <c r="S854" s="190"/>
      <c r="T854" s="184"/>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row>
    <row r="855" spans="1:41">
      <c r="A855" s="191"/>
      <c r="B855" s="184"/>
      <c r="C855" s="184"/>
      <c r="D855" s="184"/>
      <c r="E855" s="185"/>
      <c r="F855" s="184"/>
      <c r="G855" s="184"/>
      <c r="H855" s="184"/>
      <c r="I855" s="184"/>
      <c r="J855" s="184"/>
      <c r="K855" s="184"/>
      <c r="L855" s="184"/>
      <c r="M855" s="184"/>
      <c r="N855" s="184"/>
      <c r="O855" s="184"/>
      <c r="P855" s="184"/>
      <c r="Q855" s="184"/>
      <c r="R855" s="184"/>
      <c r="S855" s="190"/>
      <c r="T855" s="184"/>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row>
    <row r="856" spans="1:41" ht="13.5" thickBot="1">
      <c r="A856" s="189"/>
      <c r="B856" s="187"/>
      <c r="C856" s="187"/>
      <c r="D856" s="187"/>
      <c r="E856" s="188"/>
      <c r="F856" s="187"/>
      <c r="G856" s="187"/>
      <c r="H856" s="187"/>
      <c r="I856" s="187"/>
      <c r="J856" s="187"/>
      <c r="K856" s="187"/>
      <c r="L856" s="187"/>
      <c r="M856" s="187"/>
      <c r="N856" s="187"/>
      <c r="O856" s="187"/>
      <c r="P856" s="187"/>
      <c r="Q856" s="187"/>
      <c r="R856" s="187"/>
      <c r="S856" s="186"/>
      <c r="T856" s="184"/>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row>
    <row r="857" spans="1:41">
      <c r="A857" s="184"/>
      <c r="B857" s="184"/>
      <c r="C857" s="184"/>
      <c r="D857" s="184"/>
      <c r="E857" s="185"/>
      <c r="F857" s="184"/>
      <c r="G857" s="184"/>
      <c r="H857" s="184"/>
      <c r="I857" s="184"/>
      <c r="J857" s="184"/>
      <c r="K857" s="184"/>
      <c r="L857" s="184"/>
      <c r="M857" s="184"/>
      <c r="N857" s="184"/>
      <c r="O857" s="184"/>
      <c r="P857" s="184"/>
      <c r="Q857" s="184"/>
      <c r="R857" s="184"/>
      <c r="S857" s="184"/>
      <c r="T857" s="184"/>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row>
  </sheetData>
  <mergeCells count="198">
    <mergeCell ref="C853:F853"/>
    <mergeCell ref="C813:F813"/>
    <mergeCell ref="C814:F814"/>
    <mergeCell ref="C815:F815"/>
    <mergeCell ref="C835:F835"/>
    <mergeCell ref="C836:F836"/>
    <mergeCell ref="C803:F803"/>
    <mergeCell ref="C804:F804"/>
    <mergeCell ref="C811:F811"/>
    <mergeCell ref="C812:F812"/>
    <mergeCell ref="C851:F851"/>
    <mergeCell ref="C852:F852"/>
    <mergeCell ref="C806:F806"/>
    <mergeCell ref="C837:F837"/>
    <mergeCell ref="C807:F807"/>
    <mergeCell ref="C808:F808"/>
    <mergeCell ref="C809:F809"/>
    <mergeCell ref="C810:F810"/>
    <mergeCell ref="C805:F805"/>
    <mergeCell ref="C651:F651"/>
    <mergeCell ref="C755:F755"/>
    <mergeCell ref="C756:F756"/>
    <mergeCell ref="C782:F782"/>
    <mergeCell ref="C796:F796"/>
    <mergeCell ref="C797:F797"/>
    <mergeCell ref="C798:F798"/>
    <mergeCell ref="C780:F780"/>
    <mergeCell ref="C781:F781"/>
    <mergeCell ref="C757:F757"/>
    <mergeCell ref="C758:F758"/>
    <mergeCell ref="C749:F749"/>
    <mergeCell ref="C750:F750"/>
    <mergeCell ref="C710:F710"/>
    <mergeCell ref="C711:F711"/>
    <mergeCell ref="C759:F759"/>
    <mergeCell ref="C760:F760"/>
    <mergeCell ref="C751:F751"/>
    <mergeCell ref="C752:F752"/>
    <mergeCell ref="C753:F753"/>
    <mergeCell ref="C754:F754"/>
    <mergeCell ref="C712:F712"/>
    <mergeCell ref="C748:F748"/>
    <mergeCell ref="C708:F708"/>
    <mergeCell ref="C511:F511"/>
    <mergeCell ref="C512:F512"/>
    <mergeCell ref="C475:F475"/>
    <mergeCell ref="C476:F476"/>
    <mergeCell ref="C513:F513"/>
    <mergeCell ref="C514:F514"/>
    <mergeCell ref="C696:F696"/>
    <mergeCell ref="C697:F697"/>
    <mergeCell ref="C704:F704"/>
    <mergeCell ref="C594:F594"/>
    <mergeCell ref="C595:F595"/>
    <mergeCell ref="C646:F646"/>
    <mergeCell ref="C647:F647"/>
    <mergeCell ref="C648:F648"/>
    <mergeCell ref="C649:F649"/>
    <mergeCell ref="C702:F702"/>
    <mergeCell ref="C703:F703"/>
    <mergeCell ref="C698:F698"/>
    <mergeCell ref="C699:F699"/>
    <mergeCell ref="C644:F644"/>
    <mergeCell ref="C645:F645"/>
    <mergeCell ref="C640:F640"/>
    <mergeCell ref="C641:F641"/>
    <mergeCell ref="C650:F650"/>
    <mergeCell ref="C468:F468"/>
    <mergeCell ref="C469:F469"/>
    <mergeCell ref="C422:F422"/>
    <mergeCell ref="C423:F423"/>
    <mergeCell ref="C466:F466"/>
    <mergeCell ref="C467:F467"/>
    <mergeCell ref="C509:F509"/>
    <mergeCell ref="C510:F510"/>
    <mergeCell ref="C456:F456"/>
    <mergeCell ref="C457:F457"/>
    <mergeCell ref="C428:F428"/>
    <mergeCell ref="C429:F429"/>
    <mergeCell ref="C452:F452"/>
    <mergeCell ref="C453:F453"/>
    <mergeCell ref="C426:F426"/>
    <mergeCell ref="C427:F427"/>
    <mergeCell ref="C470:F470"/>
    <mergeCell ref="C474:F474"/>
    <mergeCell ref="C454:F454"/>
    <mergeCell ref="C455:F455"/>
    <mergeCell ref="C424:F424"/>
    <mergeCell ref="C425:F425"/>
    <mergeCell ref="C377:F377"/>
    <mergeCell ref="C378:F378"/>
    <mergeCell ref="C420:F420"/>
    <mergeCell ref="C421:F421"/>
    <mergeCell ref="C383:F383"/>
    <mergeCell ref="C384:F384"/>
    <mergeCell ref="C379:F379"/>
    <mergeCell ref="C380:F380"/>
    <mergeCell ref="I217:M217"/>
    <mergeCell ref="C329:F329"/>
    <mergeCell ref="C330:F330"/>
    <mergeCell ref="C325:F325"/>
    <mergeCell ref="C326:F326"/>
    <mergeCell ref="C321:F321"/>
    <mergeCell ref="C322:F322"/>
    <mergeCell ref="C323:F323"/>
    <mergeCell ref="C324:F324"/>
    <mergeCell ref="C313:F313"/>
    <mergeCell ref="C371:F371"/>
    <mergeCell ref="C372:F372"/>
    <mergeCell ref="C367:F367"/>
    <mergeCell ref="C368:F368"/>
    <mergeCell ref="C381:F381"/>
    <mergeCell ref="C382:F382"/>
    <mergeCell ref="C709:F709"/>
    <mergeCell ref="C656:F656"/>
    <mergeCell ref="C657:F657"/>
    <mergeCell ref="C652:F652"/>
    <mergeCell ref="C653:F653"/>
    <mergeCell ref="C700:F700"/>
    <mergeCell ref="C701:F701"/>
    <mergeCell ref="C658:F658"/>
    <mergeCell ref="C659:F659"/>
    <mergeCell ref="C694:F694"/>
    <mergeCell ref="C695:F695"/>
    <mergeCell ref="C654:F654"/>
    <mergeCell ref="C655:F655"/>
    <mergeCell ref="C705:F705"/>
    <mergeCell ref="C706:F706"/>
    <mergeCell ref="C707:F707"/>
    <mergeCell ref="C588:F588"/>
    <mergeCell ref="C589:F589"/>
    <mergeCell ref="C584:F584"/>
    <mergeCell ref="C585:F585"/>
    <mergeCell ref="C642:F642"/>
    <mergeCell ref="C643:F643"/>
    <mergeCell ref="C590:F590"/>
    <mergeCell ref="C591:F591"/>
    <mergeCell ref="C592:F592"/>
    <mergeCell ref="C593:F593"/>
    <mergeCell ref="C586:F586"/>
    <mergeCell ref="C587:F587"/>
    <mergeCell ref="C579:F579"/>
    <mergeCell ref="C580:F580"/>
    <mergeCell ref="C531:F531"/>
    <mergeCell ref="C532:F532"/>
    <mergeCell ref="C566:F566"/>
    <mergeCell ref="C567:F567"/>
    <mergeCell ref="C574:F574"/>
    <mergeCell ref="C575:F575"/>
    <mergeCell ref="C515:F515"/>
    <mergeCell ref="C516:F516"/>
    <mergeCell ref="C570:F570"/>
    <mergeCell ref="C571:F571"/>
    <mergeCell ref="C562:F562"/>
    <mergeCell ref="C563:F563"/>
    <mergeCell ref="C564:F564"/>
    <mergeCell ref="C565:F565"/>
    <mergeCell ref="C517:F517"/>
    <mergeCell ref="C530:F530"/>
    <mergeCell ref="C576:F576"/>
    <mergeCell ref="C577:F577"/>
    <mergeCell ref="C572:F572"/>
    <mergeCell ref="C573:F573"/>
    <mergeCell ref="C568:F568"/>
    <mergeCell ref="C569:F569"/>
    <mergeCell ref="C373:F373"/>
    <mergeCell ref="C374:F374"/>
    <mergeCell ref="C375:F375"/>
    <mergeCell ref="C376:F376"/>
    <mergeCell ref="C369:F369"/>
    <mergeCell ref="C370:F370"/>
    <mergeCell ref="C365:F365"/>
    <mergeCell ref="C366:F366"/>
    <mergeCell ref="C314:F314"/>
    <mergeCell ref="C319:F319"/>
    <mergeCell ref="C320:F320"/>
    <mergeCell ref="C327:F327"/>
    <mergeCell ref="C328:F328"/>
    <mergeCell ref="C315:F315"/>
    <mergeCell ref="C316:F316"/>
    <mergeCell ref="C317:F317"/>
    <mergeCell ref="C318:F318"/>
    <mergeCell ref="U9:V9"/>
    <mergeCell ref="R9:S9"/>
    <mergeCell ref="M105:Q105"/>
    <mergeCell ref="AI128:AM129"/>
    <mergeCell ref="C311:F311"/>
    <mergeCell ref="C312:F312"/>
    <mergeCell ref="I271:M271"/>
    <mergeCell ref="E310:F310"/>
    <mergeCell ref="Q131:R131"/>
    <mergeCell ref="I131:M131"/>
    <mergeCell ref="Z217:AA217"/>
    <mergeCell ref="AB217:AC217"/>
    <mergeCell ref="I156:M156"/>
    <mergeCell ref="AB130:AC130"/>
    <mergeCell ref="Y129:AC129"/>
    <mergeCell ref="Z130:AA130"/>
  </mergeCells>
  <conditionalFormatting sqref="B745 B691 B581 B471 B362 G695:H744 G531:H580 G585:H634 G641:H690 G421:H470 G475:H524 G366:H415 G804:H854 B799 G312:H361 B854 G749:H799">
    <cfRule type="cellIs" priority="1" stopIfTrue="1" operator="greaterThanOrEqual">
      <formula>0</formula>
    </cfRule>
  </conditionalFormatting>
  <printOptions horizontalCentered="1"/>
  <pageMargins left="0.74803149606299213" right="0.74803149606299213" top="0.98425196850393704" bottom="0.98425196850393704" header="0.51181102362204722" footer="0.51181102362204722"/>
  <pageSetup paperSize="8" scale="10" orientation="portrait" r:id="rId1"/>
  <headerFooter alignWithMargins="0">
    <oddFooter>&amp;L&amp;D&amp;T&amp;R&amp;F</oddFooter>
  </headerFooter>
  <rowBreaks count="1" manualBreakCount="1">
    <brk id="175" max="26" man="1"/>
  </rowBreaks>
  <legacyDrawing r:id="rId2"/>
</worksheet>
</file>

<file path=xl/worksheets/sheet80.xml><?xml version="1.0" encoding="utf-8"?>
<worksheet xmlns="http://schemas.openxmlformats.org/spreadsheetml/2006/main" xmlns:r="http://schemas.openxmlformats.org/officeDocument/2006/relationships">
  <sheetPr>
    <tabColor theme="9" tint="0.59999389629810485"/>
  </sheetPr>
  <dimension ref="A1:DI240"/>
  <sheetViews>
    <sheetView zoomScale="80" zoomScaleNormal="80" workbookViewId="0">
      <pane xSplit="2" ySplit="9" topLeftCell="C10" activePane="bottomRight" state="frozen"/>
      <selection activeCell="E140" sqref="E140"/>
      <selection pane="topRight" activeCell="E140" sqref="E140"/>
      <selection pane="bottomLeft" activeCell="E140" sqref="E140"/>
      <selection pane="bottomRight" activeCell="E140" sqref="E140"/>
    </sheetView>
  </sheetViews>
  <sheetFormatPr defaultRowHeight="12.75"/>
  <cols>
    <col min="1" max="1" width="47.125" style="1100" customWidth="1"/>
    <col min="2" max="2" width="11.125" style="1100" customWidth="1"/>
    <col min="3" max="7" width="12.125" style="1100" customWidth="1"/>
    <col min="8" max="16384" width="9" style="1100"/>
  </cols>
  <sheetData>
    <row r="1" spans="1:113" ht="24.75">
      <c r="A1" s="2196" t="s">
        <v>155</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197"/>
      <c r="AO1" s="2197"/>
      <c r="AP1" s="2197"/>
      <c r="AQ1" s="2197"/>
      <c r="AR1" s="2197"/>
      <c r="AS1" s="2197"/>
      <c r="AT1" s="2197"/>
      <c r="AU1" s="2197"/>
      <c r="AV1" s="2197"/>
      <c r="AW1" s="2197"/>
      <c r="AX1" s="2197"/>
      <c r="AY1" s="2197"/>
      <c r="AZ1" s="2197"/>
      <c r="BA1" s="2197"/>
      <c r="BB1" s="2197"/>
      <c r="BC1" s="2197"/>
      <c r="BD1" s="2197"/>
      <c r="BE1" s="2197"/>
      <c r="BF1" s="2197"/>
      <c r="BG1" s="2197"/>
      <c r="BH1" s="2197"/>
      <c r="BI1" s="2197"/>
      <c r="BJ1" s="2197"/>
      <c r="BK1" s="2197"/>
      <c r="BL1" s="2197"/>
      <c r="BM1" s="2197"/>
      <c r="BN1" s="2197"/>
      <c r="BO1" s="2197"/>
      <c r="BP1" s="2197"/>
      <c r="BQ1" s="2197"/>
      <c r="BR1" s="2197"/>
      <c r="BS1" s="2197"/>
      <c r="BT1" s="2197"/>
      <c r="BU1" s="2197"/>
      <c r="BV1" s="2197"/>
      <c r="BW1" s="2197"/>
      <c r="BX1" s="2197"/>
      <c r="BY1" s="2197"/>
      <c r="BZ1" s="2197"/>
      <c r="CA1" s="2197"/>
      <c r="CB1" s="2197"/>
      <c r="CC1" s="2197"/>
      <c r="CD1" s="2197"/>
      <c r="CE1" s="2197"/>
      <c r="CF1" s="2197"/>
      <c r="CG1" s="2197"/>
      <c r="CH1" s="2197"/>
      <c r="CI1" s="2197"/>
      <c r="CJ1" s="2197"/>
      <c r="CK1" s="2197"/>
      <c r="CL1" s="2197"/>
      <c r="CM1" s="2197"/>
      <c r="CN1" s="2197"/>
      <c r="CO1" s="2197"/>
      <c r="CP1" s="2197"/>
      <c r="CQ1" s="2197"/>
      <c r="CR1" s="2197"/>
      <c r="CS1" s="2197"/>
      <c r="CT1" s="2197"/>
      <c r="CU1" s="2197"/>
      <c r="CV1" s="2197"/>
      <c r="CW1" s="2197"/>
      <c r="CX1" s="2197"/>
      <c r="CY1" s="2197"/>
      <c r="CZ1" s="2197"/>
      <c r="DA1" s="2197"/>
      <c r="DB1" s="2197"/>
      <c r="DC1" s="2197"/>
      <c r="DD1" s="2197"/>
      <c r="DE1" s="2197"/>
      <c r="DF1" s="2197"/>
      <c r="DG1" s="2197"/>
      <c r="DH1" s="2197"/>
      <c r="DI1" s="2197"/>
    </row>
    <row r="2" spans="1:113" ht="24.75">
      <c r="A2" s="2198" t="s">
        <v>1287</v>
      </c>
      <c r="B2" s="2199"/>
      <c r="C2" s="2197"/>
      <c r="D2" s="2197"/>
      <c r="E2" s="2197"/>
      <c r="F2" s="2197"/>
      <c r="G2" s="2197"/>
      <c r="H2" s="2197"/>
      <c r="I2" s="2197"/>
      <c r="J2" s="2197"/>
      <c r="K2" s="2197"/>
      <c r="L2" s="2197"/>
      <c r="M2" s="2197"/>
      <c r="N2" s="2197"/>
      <c r="O2" s="2197"/>
      <c r="P2" s="2197"/>
      <c r="Q2" s="2197"/>
      <c r="R2" s="2197"/>
      <c r="S2" s="2197"/>
      <c r="T2" s="2197"/>
      <c r="U2" s="2197"/>
      <c r="V2" s="2197"/>
      <c r="W2" s="2197"/>
      <c r="X2" s="2200"/>
      <c r="Y2" s="2200"/>
      <c r="Z2" s="2200"/>
      <c r="AA2" s="2197"/>
      <c r="AB2" s="2197"/>
      <c r="AC2" s="2197"/>
      <c r="AD2" s="2197"/>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c r="BU2" s="2197"/>
      <c r="BV2" s="2197"/>
      <c r="BW2" s="2197"/>
      <c r="BX2" s="2197"/>
      <c r="BY2" s="2197"/>
      <c r="BZ2" s="2197"/>
      <c r="CA2" s="2197"/>
      <c r="CB2" s="2197"/>
      <c r="CC2" s="2197"/>
      <c r="CD2" s="2197"/>
      <c r="CE2" s="2197"/>
      <c r="CF2" s="2197"/>
      <c r="CG2" s="2197"/>
      <c r="CH2" s="2197"/>
      <c r="CI2" s="2197"/>
      <c r="CJ2" s="2197"/>
      <c r="CK2" s="2197"/>
      <c r="CL2" s="2197"/>
      <c r="CM2" s="2197"/>
      <c r="CN2" s="2197"/>
      <c r="CO2" s="2197"/>
      <c r="CP2" s="2197"/>
      <c r="CQ2" s="2197"/>
      <c r="CR2" s="2197"/>
      <c r="CS2" s="2197"/>
      <c r="CT2" s="2197"/>
      <c r="CU2" s="2197"/>
      <c r="CV2" s="2197"/>
      <c r="CW2" s="2197"/>
      <c r="CX2" s="2197"/>
      <c r="CY2" s="2197"/>
      <c r="CZ2" s="2197"/>
      <c r="DA2" s="2197"/>
      <c r="DB2" s="2197"/>
      <c r="DC2" s="2197"/>
      <c r="DD2" s="2197"/>
      <c r="DE2" s="2197"/>
      <c r="DF2" s="2197"/>
      <c r="DG2" s="2197"/>
      <c r="DH2" s="2197"/>
      <c r="DI2" s="2197"/>
    </row>
    <row r="3" spans="1:113" ht="25.5" thickBot="1">
      <c r="A3" s="2228" t="s">
        <v>2016</v>
      </c>
      <c r="B3" s="2201"/>
      <c r="C3" s="2201"/>
      <c r="D3" s="2201"/>
      <c r="E3" s="2201"/>
      <c r="F3" s="2201"/>
      <c r="G3" s="2201"/>
      <c r="H3" s="2201"/>
      <c r="I3" s="2201"/>
      <c r="J3" s="2201"/>
      <c r="K3" s="2201"/>
      <c r="L3" s="2201"/>
      <c r="M3" s="2201"/>
      <c r="N3" s="2201"/>
      <c r="O3" s="2201"/>
      <c r="P3" s="2201"/>
      <c r="Q3" s="2201"/>
      <c r="R3" s="2201"/>
      <c r="S3" s="2201"/>
      <c r="T3" s="2201"/>
      <c r="U3" s="2201"/>
      <c r="V3" s="2201"/>
      <c r="W3" s="2202"/>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c r="BP3" s="2201"/>
      <c r="BQ3" s="2201"/>
      <c r="BR3" s="2201"/>
      <c r="BS3" s="2201"/>
      <c r="BT3" s="2201"/>
      <c r="BU3" s="2201"/>
      <c r="BV3" s="2201"/>
      <c r="BW3" s="2201"/>
      <c r="BX3" s="2201"/>
      <c r="BY3" s="2201"/>
      <c r="BZ3" s="2201"/>
      <c r="CA3" s="2201"/>
      <c r="CB3" s="2201"/>
      <c r="CC3" s="2201"/>
      <c r="CD3" s="2201"/>
      <c r="CE3" s="2201"/>
      <c r="CF3" s="2201"/>
      <c r="CG3" s="2201"/>
      <c r="CH3" s="2201"/>
      <c r="CI3" s="2201"/>
      <c r="CJ3" s="2201"/>
      <c r="CK3" s="2201"/>
      <c r="CL3" s="2201"/>
      <c r="CM3" s="2201"/>
      <c r="CN3" s="2201"/>
      <c r="CO3" s="2201"/>
      <c r="CP3" s="2201"/>
      <c r="CQ3" s="2201"/>
      <c r="CR3" s="2201"/>
      <c r="CS3" s="2201"/>
      <c r="CT3" s="2201"/>
      <c r="CU3" s="2201"/>
      <c r="CV3" s="2201"/>
      <c r="CW3" s="2201"/>
      <c r="CX3" s="2201"/>
      <c r="CY3" s="2201"/>
      <c r="CZ3" s="2201"/>
      <c r="DA3" s="2201"/>
      <c r="DB3" s="2201"/>
      <c r="DC3" s="2201"/>
      <c r="DD3" s="2201"/>
      <c r="DE3" s="2201"/>
      <c r="DF3" s="2201"/>
      <c r="DG3" s="2201"/>
      <c r="DH3" s="2201"/>
      <c r="DI3" s="2201"/>
    </row>
    <row r="4" spans="1:113">
      <c r="A4" s="2203"/>
      <c r="B4" s="2204"/>
      <c r="C4" s="2204"/>
      <c r="D4" s="2203"/>
      <c r="E4" s="2203"/>
      <c r="F4" s="2203"/>
      <c r="G4" s="2203"/>
      <c r="H4" s="2203"/>
      <c r="I4" s="2203"/>
      <c r="J4" s="2203"/>
      <c r="K4" s="2203"/>
      <c r="L4" s="2203"/>
      <c r="M4" s="2203"/>
      <c r="N4" s="2203"/>
      <c r="O4" s="2203"/>
      <c r="P4" s="2203"/>
      <c r="Q4" s="2203"/>
      <c r="R4" s="2203"/>
      <c r="S4" s="2203"/>
      <c r="T4" s="2203"/>
      <c r="U4" s="2203"/>
      <c r="V4" s="2203"/>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c r="CD4" s="2204"/>
      <c r="CE4" s="2204"/>
      <c r="CF4" s="2204"/>
      <c r="CG4" s="2204"/>
      <c r="CH4" s="2204"/>
      <c r="CI4" s="2204"/>
      <c r="CJ4" s="2204"/>
      <c r="CK4" s="2204"/>
      <c r="CL4" s="2204"/>
      <c r="CM4" s="2204"/>
      <c r="CN4" s="2204"/>
      <c r="CO4" s="2204"/>
      <c r="CP4" s="2204"/>
      <c r="CQ4" s="2204"/>
      <c r="CR4" s="2204"/>
      <c r="CS4" s="2204"/>
      <c r="CT4" s="2204"/>
      <c r="CU4" s="2204"/>
      <c r="CV4" s="2204"/>
      <c r="CW4" s="2204"/>
      <c r="CX4" s="2204"/>
      <c r="CY4" s="2204"/>
      <c r="CZ4" s="2204"/>
      <c r="DA4" s="2204"/>
      <c r="DB4" s="2204"/>
      <c r="DC4" s="2204"/>
    </row>
    <row r="5" spans="1:113" ht="19.5">
      <c r="A5" s="2205" t="s">
        <v>2312</v>
      </c>
      <c r="B5" s="2205"/>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row>
    <row r="7" spans="1:113" s="1040" customFormat="1" ht="16.5" customHeight="1">
      <c r="A7" s="3747" t="s">
        <v>2018</v>
      </c>
      <c r="B7" s="3748" t="s">
        <v>2313</v>
      </c>
      <c r="C7" s="3760" t="s">
        <v>2314</v>
      </c>
      <c r="D7" s="3760"/>
      <c r="E7" s="3760"/>
      <c r="F7" s="3761" t="s">
        <v>2315</v>
      </c>
      <c r="G7" s="3761"/>
      <c r="H7" s="2300" t="s">
        <v>2316</v>
      </c>
      <c r="I7" s="2301"/>
      <c r="J7" s="2301"/>
      <c r="K7" s="2301"/>
      <c r="L7" s="2301"/>
      <c r="M7" s="2301"/>
      <c r="N7" s="2301"/>
      <c r="O7" s="2301"/>
      <c r="P7" s="2301"/>
      <c r="Q7" s="2301"/>
      <c r="R7" s="2301"/>
      <c r="S7" s="2301"/>
      <c r="T7" s="2301"/>
      <c r="U7" s="2301"/>
      <c r="V7" s="2301"/>
      <c r="W7" s="2301"/>
      <c r="X7" s="2301"/>
      <c r="Y7" s="2301"/>
      <c r="Z7" s="2301"/>
      <c r="AA7" s="2301"/>
      <c r="AB7" s="2301"/>
      <c r="AC7" s="2301"/>
      <c r="AD7" s="2301"/>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c r="BP7" s="2301"/>
      <c r="BQ7" s="2301"/>
      <c r="BR7" s="2301"/>
      <c r="BS7" s="2301"/>
      <c r="BT7" s="2301"/>
      <c r="BU7" s="2301"/>
      <c r="BV7" s="2301"/>
      <c r="BW7" s="2301"/>
      <c r="BX7" s="2301"/>
      <c r="BY7" s="2301"/>
      <c r="BZ7" s="2301"/>
      <c r="CA7" s="2301"/>
      <c r="CB7" s="2301"/>
      <c r="CC7" s="2301"/>
      <c r="CD7" s="2301"/>
      <c r="CE7" s="2301"/>
      <c r="CF7" s="2301"/>
      <c r="CG7" s="2301"/>
      <c r="CH7" s="2301"/>
      <c r="CI7" s="2301"/>
      <c r="CJ7" s="2301"/>
      <c r="CK7" s="2301"/>
      <c r="CL7" s="2301"/>
      <c r="CM7" s="2301"/>
      <c r="CN7" s="2301"/>
      <c r="CO7" s="2301"/>
      <c r="CP7" s="2301"/>
      <c r="CQ7" s="2301"/>
      <c r="CR7" s="2301"/>
      <c r="CS7" s="2301"/>
      <c r="CT7" s="2301"/>
      <c r="CU7" s="2301"/>
      <c r="CV7" s="2301"/>
      <c r="CW7" s="2301"/>
      <c r="CX7" s="2301"/>
      <c r="CY7" s="2301"/>
      <c r="CZ7" s="2301"/>
      <c r="DA7" s="2301"/>
      <c r="DB7" s="2301"/>
      <c r="DC7" s="2302"/>
    </row>
    <row r="8" spans="1:113" s="1040" customFormat="1" ht="42">
      <c r="A8" s="3747"/>
      <c r="B8" s="3748"/>
      <c r="C8" s="2303" t="s">
        <v>2317</v>
      </c>
      <c r="D8" s="2303" t="s">
        <v>2318</v>
      </c>
      <c r="E8" s="2303" t="s">
        <v>2319</v>
      </c>
      <c r="F8" s="2303" t="s">
        <v>2320</v>
      </c>
      <c r="G8" s="2304" t="s">
        <v>2321</v>
      </c>
      <c r="H8" s="2300" t="s">
        <v>2322</v>
      </c>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2301"/>
      <c r="AN8" s="2301"/>
      <c r="AO8" s="2301"/>
      <c r="AP8" s="2301"/>
      <c r="AQ8" s="2301"/>
      <c r="AR8" s="2301"/>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c r="BP8" s="2301"/>
      <c r="BQ8" s="2301"/>
      <c r="BR8" s="2301"/>
      <c r="BS8" s="2301"/>
      <c r="BT8" s="2301"/>
      <c r="BU8" s="2301"/>
      <c r="BV8" s="2301"/>
      <c r="BW8" s="2301"/>
      <c r="BX8" s="2301"/>
      <c r="BY8" s="2301"/>
      <c r="BZ8" s="2301"/>
      <c r="CA8" s="2301"/>
      <c r="CB8" s="2301"/>
      <c r="CC8" s="2301"/>
      <c r="CD8" s="2301"/>
      <c r="CE8" s="2301"/>
      <c r="CF8" s="2301"/>
      <c r="CG8" s="2301"/>
      <c r="CH8" s="2301"/>
      <c r="CI8" s="2301"/>
      <c r="CJ8" s="2301"/>
      <c r="CK8" s="2301"/>
      <c r="CL8" s="2301"/>
      <c r="CM8" s="2301"/>
      <c r="CN8" s="2301"/>
      <c r="CO8" s="2301"/>
      <c r="CP8" s="2301"/>
      <c r="CQ8" s="2301"/>
      <c r="CR8" s="2301"/>
      <c r="CS8" s="2301"/>
      <c r="CT8" s="2301"/>
      <c r="CU8" s="2301"/>
      <c r="CV8" s="2301"/>
      <c r="CW8" s="2301"/>
      <c r="CX8" s="2301"/>
      <c r="CY8" s="2301"/>
      <c r="CZ8" s="2301"/>
      <c r="DA8" s="2301"/>
      <c r="DB8" s="2301"/>
      <c r="DC8" s="2302"/>
    </row>
    <row r="9" spans="1:113" s="1040" customFormat="1">
      <c r="A9" s="3747"/>
      <c r="B9" s="3748"/>
      <c r="C9" s="2305" t="s">
        <v>2323</v>
      </c>
      <c r="D9" s="2305" t="s">
        <v>2323</v>
      </c>
      <c r="E9" s="2305" t="s">
        <v>2323</v>
      </c>
      <c r="F9" s="2305" t="s">
        <v>2323</v>
      </c>
      <c r="G9" s="2305" t="s">
        <v>2324</v>
      </c>
      <c r="H9" s="2306">
        <v>0</v>
      </c>
      <c r="I9" s="2306">
        <v>1</v>
      </c>
      <c r="J9" s="2306">
        <v>2</v>
      </c>
      <c r="K9" s="2306">
        <v>3</v>
      </c>
      <c r="L9" s="2306">
        <v>4</v>
      </c>
      <c r="M9" s="2306">
        <v>5</v>
      </c>
      <c r="N9" s="2306">
        <v>6</v>
      </c>
      <c r="O9" s="2306">
        <v>7</v>
      </c>
      <c r="P9" s="2306">
        <v>8</v>
      </c>
      <c r="Q9" s="2306">
        <v>9</v>
      </c>
      <c r="R9" s="2306">
        <v>10</v>
      </c>
      <c r="S9" s="2306">
        <v>11</v>
      </c>
      <c r="T9" s="2306">
        <v>12</v>
      </c>
      <c r="U9" s="2306">
        <v>13</v>
      </c>
      <c r="V9" s="2306">
        <v>14</v>
      </c>
      <c r="W9" s="2306">
        <v>15</v>
      </c>
      <c r="X9" s="2306">
        <v>16</v>
      </c>
      <c r="Y9" s="2306">
        <v>17</v>
      </c>
      <c r="Z9" s="2306">
        <v>18</v>
      </c>
      <c r="AA9" s="2306">
        <v>19</v>
      </c>
      <c r="AB9" s="2306">
        <v>20</v>
      </c>
      <c r="AC9" s="2306">
        <v>21</v>
      </c>
      <c r="AD9" s="2306">
        <v>22</v>
      </c>
      <c r="AE9" s="2306">
        <v>23</v>
      </c>
      <c r="AF9" s="2306">
        <v>24</v>
      </c>
      <c r="AG9" s="2306">
        <v>25</v>
      </c>
      <c r="AH9" s="2306">
        <v>26</v>
      </c>
      <c r="AI9" s="2306">
        <v>27</v>
      </c>
      <c r="AJ9" s="2306">
        <v>28</v>
      </c>
      <c r="AK9" s="2306">
        <v>29</v>
      </c>
      <c r="AL9" s="2306">
        <v>30</v>
      </c>
      <c r="AM9" s="2306">
        <v>31</v>
      </c>
      <c r="AN9" s="2306">
        <v>32</v>
      </c>
      <c r="AO9" s="2306">
        <v>33</v>
      </c>
      <c r="AP9" s="2306">
        <v>34</v>
      </c>
      <c r="AQ9" s="2306">
        <v>35</v>
      </c>
      <c r="AR9" s="2306">
        <v>36</v>
      </c>
      <c r="AS9" s="2306">
        <v>37</v>
      </c>
      <c r="AT9" s="2306">
        <v>38</v>
      </c>
      <c r="AU9" s="2306">
        <v>39</v>
      </c>
      <c r="AV9" s="2306">
        <v>40</v>
      </c>
      <c r="AW9" s="2306">
        <v>41</v>
      </c>
      <c r="AX9" s="2306">
        <v>42</v>
      </c>
      <c r="AY9" s="2306">
        <v>43</v>
      </c>
      <c r="AZ9" s="2306">
        <v>44</v>
      </c>
      <c r="BA9" s="2306">
        <v>45</v>
      </c>
      <c r="BB9" s="2306">
        <v>46</v>
      </c>
      <c r="BC9" s="2306">
        <v>47</v>
      </c>
      <c r="BD9" s="2306">
        <v>48</v>
      </c>
      <c r="BE9" s="2306">
        <v>49</v>
      </c>
      <c r="BF9" s="2306">
        <v>50</v>
      </c>
      <c r="BG9" s="2306">
        <v>51</v>
      </c>
      <c r="BH9" s="2306">
        <v>52</v>
      </c>
      <c r="BI9" s="2306">
        <v>53</v>
      </c>
      <c r="BJ9" s="2306">
        <v>54</v>
      </c>
      <c r="BK9" s="2306">
        <v>55</v>
      </c>
      <c r="BL9" s="2306">
        <v>56</v>
      </c>
      <c r="BM9" s="2306">
        <v>57</v>
      </c>
      <c r="BN9" s="2306">
        <v>58</v>
      </c>
      <c r="BO9" s="2306">
        <v>59</v>
      </c>
      <c r="BP9" s="2306">
        <v>60</v>
      </c>
      <c r="BQ9" s="2306">
        <v>61</v>
      </c>
      <c r="BR9" s="2306">
        <v>62</v>
      </c>
      <c r="BS9" s="2306">
        <v>63</v>
      </c>
      <c r="BT9" s="2306">
        <v>64</v>
      </c>
      <c r="BU9" s="2306">
        <v>65</v>
      </c>
      <c r="BV9" s="2306">
        <v>66</v>
      </c>
      <c r="BW9" s="2306">
        <v>67</v>
      </c>
      <c r="BX9" s="2306">
        <v>68</v>
      </c>
      <c r="BY9" s="2306">
        <v>69</v>
      </c>
      <c r="BZ9" s="2306">
        <v>70</v>
      </c>
      <c r="CA9" s="2306">
        <v>71</v>
      </c>
      <c r="CB9" s="2306">
        <v>72</v>
      </c>
      <c r="CC9" s="2306">
        <v>73</v>
      </c>
      <c r="CD9" s="2306">
        <v>74</v>
      </c>
      <c r="CE9" s="2306">
        <v>75</v>
      </c>
      <c r="CF9" s="2306">
        <v>76</v>
      </c>
      <c r="CG9" s="2306">
        <v>77</v>
      </c>
      <c r="CH9" s="2306">
        <v>78</v>
      </c>
      <c r="CI9" s="2306">
        <v>79</v>
      </c>
      <c r="CJ9" s="2306">
        <v>80</v>
      </c>
      <c r="CK9" s="2306">
        <v>81</v>
      </c>
      <c r="CL9" s="2306">
        <v>82</v>
      </c>
      <c r="CM9" s="2306">
        <v>83</v>
      </c>
      <c r="CN9" s="2306">
        <v>84</v>
      </c>
      <c r="CO9" s="2306">
        <v>85</v>
      </c>
      <c r="CP9" s="2306">
        <v>86</v>
      </c>
      <c r="CQ9" s="2306">
        <v>87</v>
      </c>
      <c r="CR9" s="2306">
        <v>88</v>
      </c>
      <c r="CS9" s="2306">
        <v>89</v>
      </c>
      <c r="CT9" s="2306">
        <v>90</v>
      </c>
      <c r="CU9" s="2306">
        <v>91</v>
      </c>
      <c r="CV9" s="2306">
        <v>92</v>
      </c>
      <c r="CW9" s="2306">
        <v>93</v>
      </c>
      <c r="CX9" s="2306">
        <v>94</v>
      </c>
      <c r="CY9" s="2306">
        <v>95</v>
      </c>
      <c r="CZ9" s="2306">
        <v>96</v>
      </c>
      <c r="DA9" s="2306">
        <v>97</v>
      </c>
      <c r="DB9" s="2306">
        <v>98</v>
      </c>
      <c r="DC9" s="2306">
        <v>99</v>
      </c>
    </row>
    <row r="10" spans="1:113" s="2214" customFormat="1">
      <c r="A10" s="2223" t="s">
        <v>2022</v>
      </c>
      <c r="B10" s="2224"/>
      <c r="C10" s="2221"/>
      <c r="D10" s="2221"/>
      <c r="E10" s="2221"/>
      <c r="F10" s="2221"/>
      <c r="G10" s="2221"/>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221"/>
      <c r="AN10" s="2221"/>
      <c r="AO10" s="2221"/>
      <c r="AP10" s="2221"/>
      <c r="AQ10" s="2221"/>
      <c r="AR10" s="2221"/>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c r="BP10" s="2221"/>
      <c r="BQ10" s="2221"/>
      <c r="BR10" s="2221"/>
      <c r="BS10" s="2221"/>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c r="CN10" s="2221"/>
      <c r="CO10" s="2221"/>
      <c r="CP10" s="2221"/>
      <c r="CQ10" s="2221"/>
      <c r="CR10" s="2221"/>
      <c r="CS10" s="2221"/>
      <c r="CT10" s="2221"/>
      <c r="CU10" s="2221"/>
      <c r="CV10" s="2221"/>
      <c r="CW10" s="2221"/>
      <c r="CX10" s="2221"/>
      <c r="CY10" s="2221"/>
      <c r="CZ10" s="2221"/>
      <c r="DA10" s="2221"/>
      <c r="DB10" s="2221"/>
      <c r="DC10" s="2221"/>
    </row>
    <row r="11" spans="1:113">
      <c r="A11" s="2215" t="s">
        <v>1920</v>
      </c>
      <c r="B11" s="2216"/>
      <c r="C11" s="2217"/>
      <c r="D11" s="2217"/>
      <c r="E11" s="2217"/>
      <c r="F11" s="2217"/>
      <c r="G11" s="2217"/>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7"/>
    </row>
    <row r="12" spans="1:113">
      <c r="A12" s="2215" t="s">
        <v>1922</v>
      </c>
      <c r="B12" s="2216"/>
      <c r="C12" s="2217"/>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c r="BP12" s="2217"/>
      <c r="BQ12" s="2217"/>
      <c r="BR12" s="2217"/>
      <c r="BS12" s="2217"/>
      <c r="BT12" s="2217"/>
      <c r="BU12" s="2217"/>
      <c r="BV12" s="2217"/>
      <c r="BW12" s="2217"/>
      <c r="BX12" s="2217"/>
      <c r="BY12" s="2217"/>
      <c r="BZ12" s="2217"/>
      <c r="CA12" s="2217"/>
      <c r="CB12" s="2217"/>
      <c r="CC12" s="2217"/>
      <c r="CD12" s="2217"/>
      <c r="CE12" s="2217"/>
      <c r="CF12" s="2217"/>
      <c r="CG12" s="2217"/>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7"/>
    </row>
    <row r="13" spans="1:113">
      <c r="A13" s="2215" t="s">
        <v>1921</v>
      </c>
      <c r="B13" s="2216"/>
      <c r="C13" s="2217"/>
      <c r="D13" s="2217"/>
      <c r="E13" s="2217"/>
      <c r="F13" s="2217"/>
      <c r="G13" s="2217"/>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c r="BP13" s="2217"/>
      <c r="BQ13" s="2217"/>
      <c r="BR13" s="2217"/>
      <c r="BS13" s="2217"/>
      <c r="BT13" s="2217"/>
      <c r="BU13" s="2217"/>
      <c r="BV13" s="2217"/>
      <c r="BW13" s="2217"/>
      <c r="BX13" s="2217"/>
      <c r="BY13" s="2217"/>
      <c r="BZ13" s="2217"/>
      <c r="CA13" s="2217"/>
      <c r="CB13" s="2217"/>
      <c r="CC13" s="2217"/>
      <c r="CD13" s="2217"/>
      <c r="CE13" s="2217"/>
      <c r="CF13" s="2217"/>
      <c r="CG13" s="2217"/>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7"/>
    </row>
    <row r="14" spans="1:113">
      <c r="A14" s="2215" t="s">
        <v>2024</v>
      </c>
      <c r="B14" s="2216"/>
      <c r="C14" s="2217"/>
      <c r="D14" s="2217"/>
      <c r="E14" s="2217"/>
      <c r="F14" s="2217"/>
      <c r="G14" s="2217"/>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7"/>
    </row>
    <row r="15" spans="1:113">
      <c r="A15" s="2215" t="s">
        <v>2025</v>
      </c>
      <c r="B15" s="2216"/>
      <c r="C15" s="2217"/>
      <c r="D15" s="2217"/>
      <c r="E15" s="2217"/>
      <c r="F15" s="2217"/>
      <c r="G15" s="2217"/>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7"/>
    </row>
    <row r="16" spans="1:113">
      <c r="A16" s="2215" t="s">
        <v>2026</v>
      </c>
      <c r="B16" s="2216"/>
      <c r="C16" s="2217"/>
      <c r="D16" s="2217"/>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7"/>
      <c r="CR16" s="2217"/>
      <c r="CS16" s="2217"/>
      <c r="CT16" s="2217"/>
      <c r="CU16" s="2217"/>
      <c r="CV16" s="2217"/>
      <c r="CW16" s="2217"/>
      <c r="CX16" s="2217"/>
      <c r="CY16" s="2217"/>
      <c r="CZ16" s="2217"/>
      <c r="DA16" s="2217"/>
      <c r="DB16" s="2217"/>
      <c r="DC16" s="2217"/>
    </row>
    <row r="17" spans="1:107">
      <c r="A17" s="2215" t="s">
        <v>2027</v>
      </c>
      <c r="B17" s="2216"/>
      <c r="C17" s="2217"/>
      <c r="D17" s="2217"/>
      <c r="E17" s="2217"/>
      <c r="F17" s="2217"/>
      <c r="G17" s="2217"/>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c r="AS17" s="2217"/>
      <c r="AT17" s="2217"/>
      <c r="AU17" s="2217"/>
      <c r="AV17" s="2217"/>
      <c r="AW17" s="2217"/>
      <c r="AX17" s="2217"/>
      <c r="AY17" s="2217"/>
      <c r="AZ17" s="2217"/>
      <c r="BA17" s="2217"/>
      <c r="BB17" s="2217"/>
      <c r="BC17" s="2217"/>
      <c r="BD17" s="2217"/>
      <c r="BE17" s="2217"/>
      <c r="BF17" s="2217"/>
      <c r="BG17" s="2217"/>
      <c r="BH17" s="2217"/>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7"/>
      <c r="CR17" s="2217"/>
      <c r="CS17" s="2217"/>
      <c r="CT17" s="2217"/>
      <c r="CU17" s="2217"/>
      <c r="CV17" s="2217"/>
      <c r="CW17" s="2217"/>
      <c r="CX17" s="2217"/>
      <c r="CY17" s="2217"/>
      <c r="CZ17" s="2217"/>
      <c r="DA17" s="2217"/>
      <c r="DB17" s="2217"/>
      <c r="DC17" s="2217"/>
    </row>
    <row r="18" spans="1:107">
      <c r="A18" s="2215" t="s">
        <v>2028</v>
      </c>
      <c r="B18" s="2216"/>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2217"/>
      <c r="AV18" s="2217"/>
      <c r="AW18" s="2217"/>
      <c r="AX18" s="2217"/>
      <c r="AY18" s="2217"/>
      <c r="AZ18" s="2217"/>
      <c r="BA18" s="2217"/>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7"/>
      <c r="CI18" s="2217"/>
      <c r="CJ18" s="2217"/>
      <c r="CK18" s="2217"/>
      <c r="CL18" s="2217"/>
      <c r="CM18" s="2217"/>
      <c r="CN18" s="2217"/>
      <c r="CO18" s="2217"/>
      <c r="CP18" s="2217"/>
      <c r="CQ18" s="2217"/>
      <c r="CR18" s="2217"/>
      <c r="CS18" s="2217"/>
      <c r="CT18" s="2217"/>
      <c r="CU18" s="2217"/>
      <c r="CV18" s="2217"/>
      <c r="CW18" s="2217"/>
      <c r="CX18" s="2217"/>
      <c r="CY18" s="2217"/>
      <c r="CZ18" s="2217"/>
      <c r="DA18" s="2217"/>
      <c r="DB18" s="2217"/>
      <c r="DC18" s="2217"/>
    </row>
    <row r="19" spans="1:107">
      <c r="A19" s="2215" t="s">
        <v>2029</v>
      </c>
      <c r="B19" s="2216"/>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c r="AS19" s="2217"/>
      <c r="AT19" s="2217"/>
      <c r="AU19" s="2217"/>
      <c r="AV19" s="2217"/>
      <c r="AW19" s="2217"/>
      <c r="AX19" s="2217"/>
      <c r="AY19" s="2217"/>
      <c r="AZ19" s="2217"/>
      <c r="BA19" s="2217"/>
      <c r="BB19" s="2217"/>
      <c r="BC19" s="2217"/>
      <c r="BD19" s="2217"/>
      <c r="BE19" s="2217"/>
      <c r="BF19" s="2217"/>
      <c r="BG19" s="2217"/>
      <c r="BH19" s="2217"/>
      <c r="BI19" s="2217"/>
      <c r="BJ19" s="2217"/>
      <c r="BK19" s="2217"/>
      <c r="BL19" s="2217"/>
      <c r="BM19" s="2217"/>
      <c r="BN19" s="2217"/>
      <c r="BO19" s="2217"/>
      <c r="BP19" s="2217"/>
      <c r="BQ19" s="2217"/>
      <c r="BR19" s="2217"/>
      <c r="BS19" s="2217"/>
      <c r="BT19" s="2217"/>
      <c r="BU19" s="2217"/>
      <c r="BV19" s="2217"/>
      <c r="BW19" s="2217"/>
      <c r="BX19" s="2217"/>
      <c r="BY19" s="2217"/>
      <c r="BZ19" s="2217"/>
      <c r="CA19" s="2217"/>
      <c r="CB19" s="2217"/>
      <c r="CC19" s="2217"/>
      <c r="CD19" s="2217"/>
      <c r="CE19" s="2217"/>
      <c r="CF19" s="2217"/>
      <c r="CG19" s="2217"/>
      <c r="CH19" s="2217"/>
      <c r="CI19" s="2217"/>
      <c r="CJ19" s="2217"/>
      <c r="CK19" s="2217"/>
      <c r="CL19" s="2217"/>
      <c r="CM19" s="2217"/>
      <c r="CN19" s="2217"/>
      <c r="CO19" s="2217"/>
      <c r="CP19" s="2217"/>
      <c r="CQ19" s="2217"/>
      <c r="CR19" s="2217"/>
      <c r="CS19" s="2217"/>
      <c r="CT19" s="2217"/>
      <c r="CU19" s="2217"/>
      <c r="CV19" s="2217"/>
      <c r="CW19" s="2217"/>
      <c r="CX19" s="2217"/>
      <c r="CY19" s="2217"/>
      <c r="CZ19" s="2217"/>
      <c r="DA19" s="2217"/>
      <c r="DB19" s="2217"/>
      <c r="DC19" s="2217"/>
    </row>
    <row r="20" spans="1:107">
      <c r="A20" s="2215" t="s">
        <v>1923</v>
      </c>
      <c r="B20" s="2216"/>
      <c r="C20" s="2217"/>
      <c r="D20" s="2217"/>
      <c r="E20" s="2217"/>
      <c r="F20" s="2217"/>
      <c r="G20" s="2217"/>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c r="AS20" s="2217"/>
      <c r="AT20" s="2217"/>
      <c r="AU20" s="2217"/>
      <c r="AV20" s="2217"/>
      <c r="AW20" s="2217"/>
      <c r="AX20" s="2217"/>
      <c r="AY20" s="2217"/>
      <c r="AZ20" s="2217"/>
      <c r="BA20" s="2217"/>
      <c r="BB20" s="2217"/>
      <c r="BC20" s="2217"/>
      <c r="BD20" s="2217"/>
      <c r="BE20" s="2217"/>
      <c r="BF20" s="2217"/>
      <c r="BG20" s="2217"/>
      <c r="BH20" s="2217"/>
      <c r="BI20" s="2217"/>
      <c r="BJ20" s="2217"/>
      <c r="BK20" s="2217"/>
      <c r="BL20" s="2217"/>
      <c r="BM20" s="2217"/>
      <c r="BN20" s="2217"/>
      <c r="BO20" s="2217"/>
      <c r="BP20" s="2217"/>
      <c r="BQ20" s="2217"/>
      <c r="BR20" s="2217"/>
      <c r="BS20" s="2217"/>
      <c r="BT20" s="2217"/>
      <c r="BU20" s="2217"/>
      <c r="BV20" s="2217"/>
      <c r="BW20" s="2217"/>
      <c r="BX20" s="2217"/>
      <c r="BY20" s="2217"/>
      <c r="BZ20" s="2217"/>
      <c r="CA20" s="2217"/>
      <c r="CB20" s="2217"/>
      <c r="CC20" s="2217"/>
      <c r="CD20" s="2217"/>
      <c r="CE20" s="2217"/>
      <c r="CF20" s="2217"/>
      <c r="CG20" s="2217"/>
      <c r="CH20" s="2217"/>
      <c r="CI20" s="2217"/>
      <c r="CJ20" s="2217"/>
      <c r="CK20" s="2217"/>
      <c r="CL20" s="2217"/>
      <c r="CM20" s="2217"/>
      <c r="CN20" s="2217"/>
      <c r="CO20" s="2217"/>
      <c r="CP20" s="2217"/>
      <c r="CQ20" s="2217"/>
      <c r="CR20" s="2217"/>
      <c r="CS20" s="2217"/>
      <c r="CT20" s="2217"/>
      <c r="CU20" s="2217"/>
      <c r="CV20" s="2217"/>
      <c r="CW20" s="2217"/>
      <c r="CX20" s="2217"/>
      <c r="CY20" s="2217"/>
      <c r="CZ20" s="2217"/>
      <c r="DA20" s="2217"/>
      <c r="DB20" s="2217"/>
      <c r="DC20" s="2217"/>
    </row>
    <row r="21" spans="1:107">
      <c r="A21" s="2215" t="s">
        <v>2030</v>
      </c>
      <c r="B21" s="2216"/>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c r="AS21" s="2217"/>
      <c r="AT21" s="2217"/>
      <c r="AU21" s="2217"/>
      <c r="AV21" s="2217"/>
      <c r="AW21" s="2217"/>
      <c r="AX21" s="2217"/>
      <c r="AY21" s="2217"/>
      <c r="AZ21" s="2217"/>
      <c r="BA21" s="2217"/>
      <c r="BB21" s="2217"/>
      <c r="BC21" s="2217"/>
      <c r="BD21" s="2217"/>
      <c r="BE21" s="2217"/>
      <c r="BF21" s="2217"/>
      <c r="BG21" s="2217"/>
      <c r="BH21" s="2217"/>
      <c r="BI21" s="2217"/>
      <c r="BJ21" s="2217"/>
      <c r="BK21" s="2217"/>
      <c r="BL21" s="2217"/>
      <c r="BM21" s="2217"/>
      <c r="BN21" s="2217"/>
      <c r="BO21" s="2217"/>
      <c r="BP21" s="2217"/>
      <c r="BQ21" s="2217"/>
      <c r="BR21" s="2217"/>
      <c r="BS21" s="2217"/>
      <c r="BT21" s="2217"/>
      <c r="BU21" s="2217"/>
      <c r="BV21" s="2217"/>
      <c r="BW21" s="2217"/>
      <c r="BX21" s="2217"/>
      <c r="BY21" s="2217"/>
      <c r="BZ21" s="2217"/>
      <c r="CA21" s="2217"/>
      <c r="CB21" s="2217"/>
      <c r="CC21" s="2217"/>
      <c r="CD21" s="2217"/>
      <c r="CE21" s="2217"/>
      <c r="CF21" s="2217"/>
      <c r="CG21" s="2217"/>
      <c r="CH21" s="2217"/>
      <c r="CI21" s="2217"/>
      <c r="CJ21" s="2217"/>
      <c r="CK21" s="2217"/>
      <c r="CL21" s="2217"/>
      <c r="CM21" s="2217"/>
      <c r="CN21" s="2217"/>
      <c r="CO21" s="2217"/>
      <c r="CP21" s="2217"/>
      <c r="CQ21" s="2217"/>
      <c r="CR21" s="2217"/>
      <c r="CS21" s="2217"/>
      <c r="CT21" s="2217"/>
      <c r="CU21" s="2217"/>
      <c r="CV21" s="2217"/>
      <c r="CW21" s="2217"/>
      <c r="CX21" s="2217"/>
      <c r="CY21" s="2217"/>
      <c r="CZ21" s="2217"/>
      <c r="DA21" s="2217"/>
      <c r="DB21" s="2217"/>
      <c r="DC21" s="2217"/>
    </row>
    <row r="22" spans="1:107">
      <c r="A22" s="2215"/>
      <c r="B22" s="2216"/>
      <c r="C22" s="2221"/>
      <c r="D22" s="2221"/>
      <c r="E22" s="2221"/>
      <c r="F22" s="2221"/>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2221"/>
      <c r="BH22" s="2221"/>
      <c r="BI22" s="2221"/>
      <c r="BJ22" s="2221"/>
      <c r="BK22" s="2221"/>
      <c r="BL22" s="2221"/>
      <c r="BM22" s="2221"/>
      <c r="BN22" s="2221"/>
      <c r="BO22" s="2221"/>
      <c r="BP22" s="2221"/>
      <c r="BQ22" s="2221"/>
      <c r="BR22" s="2221"/>
      <c r="BS22" s="2221"/>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c r="CN22" s="2221"/>
      <c r="CO22" s="2221"/>
      <c r="CP22" s="2221"/>
      <c r="CQ22" s="2221"/>
      <c r="CR22" s="2221"/>
      <c r="CS22" s="2221"/>
      <c r="CT22" s="2221"/>
      <c r="CU22" s="2221"/>
      <c r="CV22" s="2221"/>
      <c r="CW22" s="2221"/>
      <c r="CX22" s="2221"/>
      <c r="CY22" s="2221"/>
      <c r="CZ22" s="2221"/>
      <c r="DA22" s="2221"/>
      <c r="DB22" s="2221"/>
      <c r="DC22" s="2221"/>
    </row>
    <row r="23" spans="1:107">
      <c r="A23" s="2215" t="s">
        <v>1925</v>
      </c>
      <c r="B23" s="2216"/>
      <c r="C23" s="2217"/>
      <c r="D23" s="2217"/>
      <c r="E23" s="2217"/>
      <c r="F23" s="2217"/>
      <c r="G23" s="2217"/>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7"/>
      <c r="BA23" s="2217"/>
      <c r="BB23" s="2217"/>
      <c r="BC23" s="2217"/>
      <c r="BD23" s="2217"/>
      <c r="BE23" s="2217"/>
      <c r="BF23" s="2217"/>
      <c r="BG23" s="2217"/>
      <c r="BH23" s="2217"/>
      <c r="BI23" s="2217"/>
      <c r="BJ23" s="2217"/>
      <c r="BK23" s="2217"/>
      <c r="BL23" s="2217"/>
      <c r="BM23" s="2217"/>
      <c r="BN23" s="2217"/>
      <c r="BO23" s="2217"/>
      <c r="BP23" s="2217"/>
      <c r="BQ23" s="2217"/>
      <c r="BR23" s="2217"/>
      <c r="BS23" s="2217"/>
      <c r="BT23" s="2217"/>
      <c r="BU23" s="2217"/>
      <c r="BV23" s="2217"/>
      <c r="BW23" s="2217"/>
      <c r="BX23" s="2217"/>
      <c r="BY23" s="2217"/>
      <c r="BZ23" s="2217"/>
      <c r="CA23" s="2217"/>
      <c r="CB23" s="2217"/>
      <c r="CC23" s="2217"/>
      <c r="CD23" s="2217"/>
      <c r="CE23" s="2217"/>
      <c r="CF23" s="2217"/>
      <c r="CG23" s="2217"/>
      <c r="CH23" s="2217"/>
      <c r="CI23" s="2217"/>
      <c r="CJ23" s="2217"/>
      <c r="CK23" s="2217"/>
      <c r="CL23" s="2217"/>
      <c r="CM23" s="2217"/>
      <c r="CN23" s="2217"/>
      <c r="CO23" s="2217"/>
      <c r="CP23" s="2217"/>
      <c r="CQ23" s="2217"/>
      <c r="CR23" s="2217"/>
      <c r="CS23" s="2217"/>
      <c r="CT23" s="2217"/>
      <c r="CU23" s="2217"/>
      <c r="CV23" s="2217"/>
      <c r="CW23" s="2217"/>
      <c r="CX23" s="2217"/>
      <c r="CY23" s="2217"/>
      <c r="CZ23" s="2217"/>
      <c r="DA23" s="2217"/>
      <c r="DB23" s="2217"/>
      <c r="DC23" s="2217"/>
    </row>
    <row r="24" spans="1:107">
      <c r="A24" s="2215" t="s">
        <v>2031</v>
      </c>
      <c r="B24" s="2216"/>
      <c r="C24" s="2217"/>
      <c r="D24" s="2217"/>
      <c r="E24" s="2217"/>
      <c r="F24" s="2217"/>
      <c r="G24" s="2217"/>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7"/>
      <c r="BA24" s="2217"/>
      <c r="BB24" s="2217"/>
      <c r="BC24" s="2217"/>
      <c r="BD24" s="2217"/>
      <c r="BE24" s="2217"/>
      <c r="BF24" s="2217"/>
      <c r="BG24" s="2217"/>
      <c r="BH24" s="2217"/>
      <c r="BI24" s="2217"/>
      <c r="BJ24" s="2217"/>
      <c r="BK24" s="2217"/>
      <c r="BL24" s="2217"/>
      <c r="BM24" s="2217"/>
      <c r="BN24" s="2217"/>
      <c r="BO24" s="2217"/>
      <c r="BP24" s="2217"/>
      <c r="BQ24" s="2217"/>
      <c r="BR24" s="2217"/>
      <c r="BS24" s="2217"/>
      <c r="BT24" s="2217"/>
      <c r="BU24" s="2217"/>
      <c r="BV24" s="2217"/>
      <c r="BW24" s="2217"/>
      <c r="BX24" s="2217"/>
      <c r="BY24" s="2217"/>
      <c r="BZ24" s="2217"/>
      <c r="CA24" s="2217"/>
      <c r="CB24" s="2217"/>
      <c r="CC24" s="2217"/>
      <c r="CD24" s="2217"/>
      <c r="CE24" s="2217"/>
      <c r="CF24" s="2217"/>
      <c r="CG24" s="2217"/>
      <c r="CH24" s="2217"/>
      <c r="CI24" s="2217"/>
      <c r="CJ24" s="2217"/>
      <c r="CK24" s="2217"/>
      <c r="CL24" s="2217"/>
      <c r="CM24" s="2217"/>
      <c r="CN24" s="2217"/>
      <c r="CO24" s="2217"/>
      <c r="CP24" s="2217"/>
      <c r="CQ24" s="2217"/>
      <c r="CR24" s="2217"/>
      <c r="CS24" s="2217"/>
      <c r="CT24" s="2217"/>
      <c r="CU24" s="2217"/>
      <c r="CV24" s="2217"/>
      <c r="CW24" s="2217"/>
      <c r="CX24" s="2217"/>
      <c r="CY24" s="2217"/>
      <c r="CZ24" s="2217"/>
      <c r="DA24" s="2217"/>
      <c r="DB24" s="2217"/>
      <c r="DC24" s="2217"/>
    </row>
    <row r="25" spans="1:107">
      <c r="A25" s="2215" t="s">
        <v>2032</v>
      </c>
      <c r="B25" s="2216"/>
      <c r="C25" s="2217"/>
      <c r="D25" s="2217"/>
      <c r="E25" s="2217"/>
      <c r="F25" s="2217"/>
      <c r="G25" s="2217"/>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7"/>
      <c r="BA25" s="2217"/>
      <c r="BB25" s="2217"/>
      <c r="BC25" s="2217"/>
      <c r="BD25" s="2217"/>
      <c r="BE25" s="2217"/>
      <c r="BF25" s="2217"/>
      <c r="BG25" s="2217"/>
      <c r="BH25" s="2217"/>
      <c r="BI25" s="2217"/>
      <c r="BJ25" s="2217"/>
      <c r="BK25" s="2217"/>
      <c r="BL25" s="2217"/>
      <c r="BM25" s="2217"/>
      <c r="BN25" s="2217"/>
      <c r="BO25" s="2217"/>
      <c r="BP25" s="2217"/>
      <c r="BQ25" s="2217"/>
      <c r="BR25" s="2217"/>
      <c r="BS25" s="2217"/>
      <c r="BT25" s="2217"/>
      <c r="BU25" s="2217"/>
      <c r="BV25" s="2217"/>
      <c r="BW25" s="2217"/>
      <c r="BX25" s="2217"/>
      <c r="BY25" s="2217"/>
      <c r="BZ25" s="2217"/>
      <c r="CA25" s="2217"/>
      <c r="CB25" s="2217"/>
      <c r="CC25" s="2217"/>
      <c r="CD25" s="2217"/>
      <c r="CE25" s="2217"/>
      <c r="CF25" s="2217"/>
      <c r="CG25" s="2217"/>
      <c r="CH25" s="2217"/>
      <c r="CI25" s="2217"/>
      <c r="CJ25" s="2217"/>
      <c r="CK25" s="2217"/>
      <c r="CL25" s="2217"/>
      <c r="CM25" s="2217"/>
      <c r="CN25" s="2217"/>
      <c r="CO25" s="2217"/>
      <c r="CP25" s="2217"/>
      <c r="CQ25" s="2217"/>
      <c r="CR25" s="2217"/>
      <c r="CS25" s="2217"/>
      <c r="CT25" s="2217"/>
      <c r="CU25" s="2217"/>
      <c r="CV25" s="2217"/>
      <c r="CW25" s="2217"/>
      <c r="CX25" s="2217"/>
      <c r="CY25" s="2217"/>
      <c r="CZ25" s="2217"/>
      <c r="DA25" s="2217"/>
      <c r="DB25" s="2217"/>
      <c r="DC25" s="2217"/>
    </row>
    <row r="26" spans="1:107">
      <c r="A26" s="2215" t="s">
        <v>2033</v>
      </c>
      <c r="B26" s="2216"/>
      <c r="C26" s="2217"/>
      <c r="D26" s="2217"/>
      <c r="E26" s="2217"/>
      <c r="F26" s="2217"/>
      <c r="G26" s="221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7"/>
      <c r="BA26" s="2217"/>
      <c r="BB26" s="2217"/>
      <c r="BC26" s="2217"/>
      <c r="BD26" s="2217"/>
      <c r="BE26" s="2217"/>
      <c r="BF26" s="2217"/>
      <c r="BG26" s="2217"/>
      <c r="BH26" s="2217"/>
      <c r="BI26" s="2217"/>
      <c r="BJ26" s="2217"/>
      <c r="BK26" s="2217"/>
      <c r="BL26" s="2217"/>
      <c r="BM26" s="2217"/>
      <c r="BN26" s="2217"/>
      <c r="BO26" s="2217"/>
      <c r="BP26" s="2217"/>
      <c r="BQ26" s="2217"/>
      <c r="BR26" s="2217"/>
      <c r="BS26" s="2217"/>
      <c r="BT26" s="2217"/>
      <c r="BU26" s="2217"/>
      <c r="BV26" s="2217"/>
      <c r="BW26" s="2217"/>
      <c r="BX26" s="2217"/>
      <c r="BY26" s="2217"/>
      <c r="BZ26" s="2217"/>
      <c r="CA26" s="2217"/>
      <c r="CB26" s="2217"/>
      <c r="CC26" s="2217"/>
      <c r="CD26" s="2217"/>
      <c r="CE26" s="2217"/>
      <c r="CF26" s="2217"/>
      <c r="CG26" s="2217"/>
      <c r="CH26" s="2217"/>
      <c r="CI26" s="2217"/>
      <c r="CJ26" s="2217"/>
      <c r="CK26" s="2217"/>
      <c r="CL26" s="2217"/>
      <c r="CM26" s="2217"/>
      <c r="CN26" s="2217"/>
      <c r="CO26" s="2217"/>
      <c r="CP26" s="2217"/>
      <c r="CQ26" s="2217"/>
      <c r="CR26" s="2217"/>
      <c r="CS26" s="2217"/>
      <c r="CT26" s="2217"/>
      <c r="CU26" s="2217"/>
      <c r="CV26" s="2217"/>
      <c r="CW26" s="2217"/>
      <c r="CX26" s="2217"/>
      <c r="CY26" s="2217"/>
      <c r="CZ26" s="2217"/>
      <c r="DA26" s="2217"/>
      <c r="DB26" s="2217"/>
      <c r="DC26" s="2217"/>
    </row>
    <row r="27" spans="1:107">
      <c r="A27" s="2215" t="s">
        <v>1924</v>
      </c>
      <c r="B27" s="2216"/>
      <c r="C27" s="2217"/>
      <c r="D27" s="2217"/>
      <c r="E27" s="2217"/>
      <c r="F27" s="2217"/>
      <c r="G27" s="2217"/>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7"/>
    </row>
    <row r="28" spans="1:107">
      <c r="A28" s="2215" t="s">
        <v>2034</v>
      </c>
      <c r="B28" s="2216"/>
      <c r="C28" s="2217"/>
      <c r="D28" s="2217"/>
      <c r="E28" s="2217"/>
      <c r="F28" s="2217"/>
      <c r="G28" s="2217"/>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c r="BP28" s="2217"/>
      <c r="BQ28" s="2217"/>
      <c r="BR28" s="2217"/>
      <c r="BS28" s="2217"/>
      <c r="BT28" s="2217"/>
      <c r="BU28" s="2217"/>
      <c r="BV28" s="2217"/>
      <c r="BW28" s="2217"/>
      <c r="BX28" s="2217"/>
      <c r="BY28" s="2217"/>
      <c r="BZ28" s="2217"/>
      <c r="CA28" s="2217"/>
      <c r="CB28" s="2217"/>
      <c r="CC28" s="2217"/>
      <c r="CD28" s="2217"/>
      <c r="CE28" s="2217"/>
      <c r="CF28" s="2217"/>
      <c r="CG28" s="2217"/>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7"/>
    </row>
    <row r="29" spans="1:107">
      <c r="A29" s="2215" t="s">
        <v>2035</v>
      </c>
      <c r="B29" s="2216"/>
      <c r="C29" s="2217"/>
      <c r="D29" s="2217"/>
      <c r="E29" s="2217"/>
      <c r="F29" s="2217"/>
      <c r="G29" s="2217"/>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c r="BP29" s="2217"/>
      <c r="BQ29" s="2217"/>
      <c r="BR29" s="2217"/>
      <c r="BS29" s="2217"/>
      <c r="BT29" s="2217"/>
      <c r="BU29" s="2217"/>
      <c r="BV29" s="2217"/>
      <c r="BW29" s="2217"/>
      <c r="BX29" s="2217"/>
      <c r="BY29" s="2217"/>
      <c r="BZ29" s="2217"/>
      <c r="CA29" s="2217"/>
      <c r="CB29" s="2217"/>
      <c r="CC29" s="2217"/>
      <c r="CD29" s="2217"/>
      <c r="CE29" s="2217"/>
      <c r="CF29" s="2217"/>
      <c r="CG29" s="2217"/>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7"/>
    </row>
    <row r="30" spans="1:107">
      <c r="A30" s="2215" t="s">
        <v>2036</v>
      </c>
      <c r="B30" s="2216"/>
      <c r="C30" s="2217"/>
      <c r="D30" s="2217"/>
      <c r="E30" s="2217"/>
      <c r="F30" s="2217"/>
      <c r="G30" s="2217"/>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c r="BP30" s="2217"/>
      <c r="BQ30" s="2217"/>
      <c r="BR30" s="2217"/>
      <c r="BS30" s="2217"/>
      <c r="BT30" s="2217"/>
      <c r="BU30" s="2217"/>
      <c r="BV30" s="2217"/>
      <c r="BW30" s="2217"/>
      <c r="BX30" s="2217"/>
      <c r="BY30" s="2217"/>
      <c r="BZ30" s="2217"/>
      <c r="CA30" s="2217"/>
      <c r="CB30" s="2217"/>
      <c r="CC30" s="2217"/>
      <c r="CD30" s="2217"/>
      <c r="CE30" s="2217"/>
      <c r="CF30" s="2217"/>
      <c r="CG30" s="2217"/>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7"/>
    </row>
    <row r="31" spans="1:107">
      <c r="A31" s="2215" t="s">
        <v>2037</v>
      </c>
      <c r="B31" s="2216"/>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c r="BP31" s="2217"/>
      <c r="BQ31" s="2217"/>
      <c r="BR31" s="2217"/>
      <c r="BS31" s="2217"/>
      <c r="BT31" s="2217"/>
      <c r="BU31" s="2217"/>
      <c r="BV31" s="2217"/>
      <c r="BW31" s="2217"/>
      <c r="BX31" s="2217"/>
      <c r="BY31" s="2217"/>
      <c r="BZ31" s="2217"/>
      <c r="CA31" s="2217"/>
      <c r="CB31" s="2217"/>
      <c r="CC31" s="2217"/>
      <c r="CD31" s="2217"/>
      <c r="CE31" s="2217"/>
      <c r="CF31" s="2217"/>
      <c r="CG31" s="2217"/>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7"/>
    </row>
    <row r="32" spans="1:107">
      <c r="A32" s="2215"/>
      <c r="B32" s="2216"/>
      <c r="C32" s="2221"/>
      <c r="D32" s="2221"/>
      <c r="E32" s="2221"/>
      <c r="F32" s="2221"/>
      <c r="G32" s="2221"/>
      <c r="H32" s="2221"/>
      <c r="I32" s="2221"/>
      <c r="J32" s="2221"/>
      <c r="K32" s="2221"/>
      <c r="L32" s="2221"/>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221"/>
      <c r="BB32" s="2221"/>
      <c r="BC32" s="2221"/>
      <c r="BD32" s="2221"/>
      <c r="BE32" s="2221"/>
      <c r="BF32" s="2221"/>
      <c r="BG32" s="2221"/>
      <c r="BH32" s="2221"/>
      <c r="BI32" s="2221"/>
      <c r="BJ32" s="2221"/>
      <c r="BK32" s="2221"/>
      <c r="BL32" s="2221"/>
      <c r="BM32" s="2221"/>
      <c r="BN32" s="2221"/>
      <c r="BO32" s="2221"/>
      <c r="BP32" s="2221"/>
      <c r="BQ32" s="2221"/>
      <c r="BR32" s="2221"/>
      <c r="BS32" s="2221"/>
      <c r="BT32" s="2221"/>
      <c r="BU32" s="2221"/>
      <c r="BV32" s="2221"/>
      <c r="BW32" s="2221"/>
      <c r="BX32" s="2221"/>
      <c r="BY32" s="2221"/>
      <c r="BZ32" s="2221"/>
      <c r="CA32" s="2221"/>
      <c r="CB32" s="2221"/>
      <c r="CC32" s="2221"/>
      <c r="CD32" s="2221"/>
      <c r="CE32" s="2221"/>
      <c r="CF32" s="2221"/>
      <c r="CG32" s="2221"/>
      <c r="CH32" s="2221"/>
      <c r="CI32" s="2221"/>
      <c r="CJ32" s="2221"/>
      <c r="CK32" s="2221"/>
      <c r="CL32" s="2221"/>
      <c r="CM32" s="2221"/>
      <c r="CN32" s="2221"/>
      <c r="CO32" s="2221"/>
      <c r="CP32" s="2221"/>
      <c r="CQ32" s="2221"/>
      <c r="CR32" s="2221"/>
      <c r="CS32" s="2221"/>
      <c r="CT32" s="2221"/>
      <c r="CU32" s="2221"/>
      <c r="CV32" s="2221"/>
      <c r="CW32" s="2221"/>
      <c r="CX32" s="2221"/>
      <c r="CY32" s="2221"/>
      <c r="CZ32" s="2221"/>
      <c r="DA32" s="2221"/>
      <c r="DB32" s="2221"/>
      <c r="DC32" s="2221"/>
    </row>
    <row r="33" spans="1:107" s="2214" customFormat="1">
      <c r="A33" s="2223" t="s">
        <v>2038</v>
      </c>
      <c r="B33" s="2224"/>
      <c r="C33" s="2221"/>
      <c r="D33" s="2221"/>
      <c r="E33" s="2221"/>
      <c r="F33" s="2221"/>
      <c r="G33" s="2221"/>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c r="BP33" s="2221"/>
      <c r="BQ33" s="2221"/>
      <c r="BR33" s="2221"/>
      <c r="BS33" s="2221"/>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c r="CN33" s="2221"/>
      <c r="CO33" s="2221"/>
      <c r="CP33" s="2221"/>
      <c r="CQ33" s="2221"/>
      <c r="CR33" s="2221"/>
      <c r="CS33" s="2221"/>
      <c r="CT33" s="2221"/>
      <c r="CU33" s="2221"/>
      <c r="CV33" s="2221"/>
      <c r="CW33" s="2221"/>
      <c r="CX33" s="2221"/>
      <c r="CY33" s="2221"/>
      <c r="CZ33" s="2221"/>
      <c r="DA33" s="2221"/>
      <c r="DB33" s="2221"/>
      <c r="DC33" s="2221"/>
    </row>
    <row r="34" spans="1:107">
      <c r="A34" s="2215" t="s">
        <v>1963</v>
      </c>
      <c r="B34" s="2216"/>
      <c r="C34" s="2217"/>
      <c r="D34" s="2217"/>
      <c r="E34" s="2217"/>
      <c r="F34" s="2217"/>
      <c r="G34" s="2217"/>
      <c r="H34" s="2217"/>
      <c r="I34" s="2217"/>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c r="BP34" s="2217"/>
      <c r="BQ34" s="2217"/>
      <c r="BR34" s="2217"/>
      <c r="BS34" s="2217"/>
      <c r="BT34" s="2217"/>
      <c r="BU34" s="2217"/>
      <c r="BV34" s="2217"/>
      <c r="BW34" s="2217"/>
      <c r="BX34" s="2217"/>
      <c r="BY34" s="2217"/>
      <c r="BZ34" s="2217"/>
      <c r="CA34" s="2217"/>
      <c r="CB34" s="2217"/>
      <c r="CC34" s="2217"/>
      <c r="CD34" s="2217"/>
      <c r="CE34" s="2217"/>
      <c r="CF34" s="2217"/>
      <c r="CG34" s="2217"/>
      <c r="CH34" s="2217"/>
      <c r="CI34" s="2217"/>
      <c r="CJ34" s="2217"/>
      <c r="CK34" s="2217"/>
      <c r="CL34" s="2217"/>
      <c r="CM34" s="2217"/>
      <c r="CN34" s="2217"/>
      <c r="CO34" s="2217"/>
      <c r="CP34" s="2217"/>
      <c r="CQ34" s="2217"/>
      <c r="CR34" s="2217"/>
      <c r="CS34" s="2217"/>
      <c r="CT34" s="2217"/>
      <c r="CU34" s="2217"/>
      <c r="CV34" s="2217"/>
      <c r="CW34" s="2217"/>
      <c r="CX34" s="2217"/>
      <c r="CY34" s="2217"/>
      <c r="CZ34" s="2217"/>
      <c r="DA34" s="2217"/>
      <c r="DB34" s="2217"/>
      <c r="DC34" s="2217"/>
    </row>
    <row r="35" spans="1:107">
      <c r="A35" s="2215" t="s">
        <v>2039</v>
      </c>
      <c r="B35" s="2216"/>
      <c r="C35" s="2217"/>
      <c r="D35" s="2217"/>
      <c r="E35" s="2217"/>
      <c r="F35" s="2217"/>
      <c r="G35" s="2217"/>
      <c r="H35" s="2217"/>
      <c r="I35" s="2217"/>
      <c r="J35" s="2217"/>
      <c r="K35" s="2217"/>
      <c r="L35" s="2217"/>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c r="AS35" s="2217"/>
      <c r="AT35" s="2217"/>
      <c r="AU35" s="2217"/>
      <c r="AV35" s="2217"/>
      <c r="AW35" s="2217"/>
      <c r="AX35" s="2217"/>
      <c r="AY35" s="2217"/>
      <c r="AZ35" s="2217"/>
      <c r="BA35" s="2217"/>
      <c r="BB35" s="2217"/>
      <c r="BC35" s="2217"/>
      <c r="BD35" s="2217"/>
      <c r="BE35" s="2217"/>
      <c r="BF35" s="2217"/>
      <c r="BG35" s="2217"/>
      <c r="BH35" s="2217"/>
      <c r="BI35" s="2217"/>
      <c r="BJ35" s="2217"/>
      <c r="BK35" s="2217"/>
      <c r="BL35" s="2217"/>
      <c r="BM35" s="2217"/>
      <c r="BN35" s="2217"/>
      <c r="BO35" s="2217"/>
      <c r="BP35" s="2217"/>
      <c r="BQ35" s="2217"/>
      <c r="BR35" s="2217"/>
      <c r="BS35" s="2217"/>
      <c r="BT35" s="2217"/>
      <c r="BU35" s="2217"/>
      <c r="BV35" s="2217"/>
      <c r="BW35" s="2217"/>
      <c r="BX35" s="2217"/>
      <c r="BY35" s="2217"/>
      <c r="BZ35" s="2217"/>
      <c r="CA35" s="2217"/>
      <c r="CB35" s="2217"/>
      <c r="CC35" s="2217"/>
      <c r="CD35" s="2217"/>
      <c r="CE35" s="2217"/>
      <c r="CF35" s="2217"/>
      <c r="CG35" s="2217"/>
      <c r="CH35" s="2217"/>
      <c r="CI35" s="2217"/>
      <c r="CJ35" s="2217"/>
      <c r="CK35" s="2217"/>
      <c r="CL35" s="2217"/>
      <c r="CM35" s="2217"/>
      <c r="CN35" s="2217"/>
      <c r="CO35" s="2217"/>
      <c r="CP35" s="2217"/>
      <c r="CQ35" s="2217"/>
      <c r="CR35" s="2217"/>
      <c r="CS35" s="2217"/>
      <c r="CT35" s="2217"/>
      <c r="CU35" s="2217"/>
      <c r="CV35" s="2217"/>
      <c r="CW35" s="2217"/>
      <c r="CX35" s="2217"/>
      <c r="CY35" s="2217"/>
      <c r="CZ35" s="2217"/>
      <c r="DA35" s="2217"/>
      <c r="DB35" s="2217"/>
      <c r="DC35" s="2217"/>
    </row>
    <row r="36" spans="1:107">
      <c r="A36" s="2215" t="s">
        <v>1964</v>
      </c>
      <c r="B36" s="2216"/>
      <c r="C36" s="2217"/>
      <c r="D36" s="2217"/>
      <c r="E36" s="2217"/>
      <c r="F36" s="2217"/>
      <c r="G36" s="2217"/>
      <c r="H36" s="2217"/>
      <c r="I36" s="2217"/>
      <c r="J36" s="2217"/>
      <c r="K36" s="2217"/>
      <c r="L36" s="221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217"/>
      <c r="BB36" s="2217"/>
      <c r="BC36" s="2217"/>
      <c r="BD36" s="2217"/>
      <c r="BE36" s="2217"/>
      <c r="BF36" s="2217"/>
      <c r="BG36" s="2217"/>
      <c r="BH36" s="2217"/>
      <c r="BI36" s="2217"/>
      <c r="BJ36" s="2217"/>
      <c r="BK36" s="2217"/>
      <c r="BL36" s="2217"/>
      <c r="BM36" s="2217"/>
      <c r="BN36" s="2217"/>
      <c r="BO36" s="2217"/>
      <c r="BP36" s="2217"/>
      <c r="BQ36" s="2217"/>
      <c r="BR36" s="2217"/>
      <c r="BS36" s="2217"/>
      <c r="BT36" s="2217"/>
      <c r="BU36" s="2217"/>
      <c r="BV36" s="2217"/>
      <c r="BW36" s="2217"/>
      <c r="BX36" s="2217"/>
      <c r="BY36" s="2217"/>
      <c r="BZ36" s="2217"/>
      <c r="CA36" s="2217"/>
      <c r="CB36" s="2217"/>
      <c r="CC36" s="2217"/>
      <c r="CD36" s="2217"/>
      <c r="CE36" s="2217"/>
      <c r="CF36" s="2217"/>
      <c r="CG36" s="2217"/>
      <c r="CH36" s="2217"/>
      <c r="CI36" s="2217"/>
      <c r="CJ36" s="2217"/>
      <c r="CK36" s="2217"/>
      <c r="CL36" s="2217"/>
      <c r="CM36" s="2217"/>
      <c r="CN36" s="2217"/>
      <c r="CO36" s="2217"/>
      <c r="CP36" s="2217"/>
      <c r="CQ36" s="2217"/>
      <c r="CR36" s="2217"/>
      <c r="CS36" s="2217"/>
      <c r="CT36" s="2217"/>
      <c r="CU36" s="2217"/>
      <c r="CV36" s="2217"/>
      <c r="CW36" s="2217"/>
      <c r="CX36" s="2217"/>
      <c r="CY36" s="2217"/>
      <c r="CZ36" s="2217"/>
      <c r="DA36" s="2217"/>
      <c r="DB36" s="2217"/>
      <c r="DC36" s="2217"/>
    </row>
    <row r="37" spans="1:107">
      <c r="A37" s="2215" t="s">
        <v>1965</v>
      </c>
      <c r="B37" s="2216"/>
      <c r="C37" s="2217"/>
      <c r="D37" s="2217"/>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217"/>
      <c r="BB37" s="2217"/>
      <c r="BC37" s="2217"/>
      <c r="BD37" s="2217"/>
      <c r="BE37" s="2217"/>
      <c r="BF37" s="2217"/>
      <c r="BG37" s="2217"/>
      <c r="BH37" s="2217"/>
      <c r="BI37" s="2217"/>
      <c r="BJ37" s="2217"/>
      <c r="BK37" s="2217"/>
      <c r="BL37" s="2217"/>
      <c r="BM37" s="2217"/>
      <c r="BN37" s="2217"/>
      <c r="BO37" s="2217"/>
      <c r="BP37" s="2217"/>
      <c r="BQ37" s="2217"/>
      <c r="BR37" s="2217"/>
      <c r="BS37" s="2217"/>
      <c r="BT37" s="2217"/>
      <c r="BU37" s="2217"/>
      <c r="BV37" s="2217"/>
      <c r="BW37" s="2217"/>
      <c r="BX37" s="2217"/>
      <c r="BY37" s="2217"/>
      <c r="BZ37" s="2217"/>
      <c r="CA37" s="2217"/>
      <c r="CB37" s="2217"/>
      <c r="CC37" s="2217"/>
      <c r="CD37" s="2217"/>
      <c r="CE37" s="2217"/>
      <c r="CF37" s="2217"/>
      <c r="CG37" s="2217"/>
      <c r="CH37" s="2217"/>
      <c r="CI37" s="2217"/>
      <c r="CJ37" s="2217"/>
      <c r="CK37" s="2217"/>
      <c r="CL37" s="2217"/>
      <c r="CM37" s="2217"/>
      <c r="CN37" s="2217"/>
      <c r="CO37" s="2217"/>
      <c r="CP37" s="2217"/>
      <c r="CQ37" s="2217"/>
      <c r="CR37" s="2217"/>
      <c r="CS37" s="2217"/>
      <c r="CT37" s="2217"/>
      <c r="CU37" s="2217"/>
      <c r="CV37" s="2217"/>
      <c r="CW37" s="2217"/>
      <c r="CX37" s="2217"/>
      <c r="CY37" s="2217"/>
      <c r="CZ37" s="2217"/>
      <c r="DA37" s="2217"/>
      <c r="DB37" s="2217"/>
      <c r="DC37" s="2217"/>
    </row>
    <row r="38" spans="1:107">
      <c r="A38" s="2215" t="s">
        <v>1966</v>
      </c>
      <c r="B38" s="2216"/>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c r="AS38" s="2217"/>
      <c r="AT38" s="2217"/>
      <c r="AU38" s="2217"/>
      <c r="AV38" s="2217"/>
      <c r="AW38" s="2217"/>
      <c r="AX38" s="2217"/>
      <c r="AY38" s="2217"/>
      <c r="AZ38" s="2217"/>
      <c r="BA38" s="2217"/>
      <c r="BB38" s="2217"/>
      <c r="BC38" s="2217"/>
      <c r="BD38" s="2217"/>
      <c r="BE38" s="2217"/>
      <c r="BF38" s="2217"/>
      <c r="BG38" s="2217"/>
      <c r="BH38" s="2217"/>
      <c r="BI38" s="2217"/>
      <c r="BJ38" s="2217"/>
      <c r="BK38" s="2217"/>
      <c r="BL38" s="2217"/>
      <c r="BM38" s="2217"/>
      <c r="BN38" s="2217"/>
      <c r="BO38" s="2217"/>
      <c r="BP38" s="2217"/>
      <c r="BQ38" s="2217"/>
      <c r="BR38" s="2217"/>
      <c r="BS38" s="2217"/>
      <c r="BT38" s="2217"/>
      <c r="BU38" s="2217"/>
      <c r="BV38" s="2217"/>
      <c r="BW38" s="2217"/>
      <c r="BX38" s="2217"/>
      <c r="BY38" s="2217"/>
      <c r="BZ38" s="2217"/>
      <c r="CA38" s="2217"/>
      <c r="CB38" s="2217"/>
      <c r="CC38" s="2217"/>
      <c r="CD38" s="2217"/>
      <c r="CE38" s="2217"/>
      <c r="CF38" s="2217"/>
      <c r="CG38" s="2217"/>
      <c r="CH38" s="2217"/>
      <c r="CI38" s="2217"/>
      <c r="CJ38" s="2217"/>
      <c r="CK38" s="2217"/>
      <c r="CL38" s="2217"/>
      <c r="CM38" s="2217"/>
      <c r="CN38" s="2217"/>
      <c r="CO38" s="2217"/>
      <c r="CP38" s="2217"/>
      <c r="CQ38" s="2217"/>
      <c r="CR38" s="2217"/>
      <c r="CS38" s="2217"/>
      <c r="CT38" s="2217"/>
      <c r="CU38" s="2217"/>
      <c r="CV38" s="2217"/>
      <c r="CW38" s="2217"/>
      <c r="CX38" s="2217"/>
      <c r="CY38" s="2217"/>
      <c r="CZ38" s="2217"/>
      <c r="DA38" s="2217"/>
      <c r="DB38" s="2217"/>
      <c r="DC38" s="2217"/>
    </row>
    <row r="39" spans="1:107">
      <c r="A39" s="2215" t="s">
        <v>1967</v>
      </c>
      <c r="B39" s="2216"/>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c r="AS39" s="2217"/>
      <c r="AT39" s="2217"/>
      <c r="AU39" s="2217"/>
      <c r="AV39" s="2217"/>
      <c r="AW39" s="2217"/>
      <c r="AX39" s="2217"/>
      <c r="AY39" s="2217"/>
      <c r="AZ39" s="2217"/>
      <c r="BA39" s="2217"/>
      <c r="BB39" s="2217"/>
      <c r="BC39" s="2217"/>
      <c r="BD39" s="2217"/>
      <c r="BE39" s="2217"/>
      <c r="BF39" s="2217"/>
      <c r="BG39" s="2217"/>
      <c r="BH39" s="2217"/>
      <c r="BI39" s="2217"/>
      <c r="BJ39" s="2217"/>
      <c r="BK39" s="2217"/>
      <c r="BL39" s="2217"/>
      <c r="BM39" s="2217"/>
      <c r="BN39" s="2217"/>
      <c r="BO39" s="2217"/>
      <c r="BP39" s="2217"/>
      <c r="BQ39" s="2217"/>
      <c r="BR39" s="2217"/>
      <c r="BS39" s="2217"/>
      <c r="BT39" s="2217"/>
      <c r="BU39" s="2217"/>
      <c r="BV39" s="2217"/>
      <c r="BW39" s="2217"/>
      <c r="BX39" s="2217"/>
      <c r="BY39" s="2217"/>
      <c r="BZ39" s="2217"/>
      <c r="CA39" s="2217"/>
      <c r="CB39" s="2217"/>
      <c r="CC39" s="2217"/>
      <c r="CD39" s="2217"/>
      <c r="CE39" s="2217"/>
      <c r="CF39" s="2217"/>
      <c r="CG39" s="2217"/>
      <c r="CH39" s="2217"/>
      <c r="CI39" s="2217"/>
      <c r="CJ39" s="2217"/>
      <c r="CK39" s="2217"/>
      <c r="CL39" s="2217"/>
      <c r="CM39" s="2217"/>
      <c r="CN39" s="2217"/>
      <c r="CO39" s="2217"/>
      <c r="CP39" s="2217"/>
      <c r="CQ39" s="2217"/>
      <c r="CR39" s="2217"/>
      <c r="CS39" s="2217"/>
      <c r="CT39" s="2217"/>
      <c r="CU39" s="2217"/>
      <c r="CV39" s="2217"/>
      <c r="CW39" s="2217"/>
      <c r="CX39" s="2217"/>
      <c r="CY39" s="2217"/>
      <c r="CZ39" s="2217"/>
      <c r="DA39" s="2217"/>
      <c r="DB39" s="2217"/>
      <c r="DC39" s="2217"/>
    </row>
    <row r="40" spans="1:107">
      <c r="A40" s="2215" t="s">
        <v>2040</v>
      </c>
      <c r="B40" s="2216"/>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c r="BR40" s="2217"/>
      <c r="BS40" s="2217"/>
      <c r="BT40" s="2217"/>
      <c r="BU40" s="2217"/>
      <c r="BV40" s="2217"/>
      <c r="BW40" s="2217"/>
      <c r="BX40" s="2217"/>
      <c r="BY40" s="2217"/>
      <c r="BZ40" s="2217"/>
      <c r="CA40" s="2217"/>
      <c r="CB40" s="2217"/>
      <c r="CC40" s="2217"/>
      <c r="CD40" s="2217"/>
      <c r="CE40" s="2217"/>
      <c r="CF40" s="2217"/>
      <c r="CG40" s="2217"/>
      <c r="CH40" s="2217"/>
      <c r="CI40" s="2217"/>
      <c r="CJ40" s="2217"/>
      <c r="CK40" s="2217"/>
      <c r="CL40" s="2217"/>
      <c r="CM40" s="2217"/>
      <c r="CN40" s="2217"/>
      <c r="CO40" s="2217"/>
      <c r="CP40" s="2217"/>
      <c r="CQ40" s="2217"/>
      <c r="CR40" s="2217"/>
      <c r="CS40" s="2217"/>
      <c r="CT40" s="2217"/>
      <c r="CU40" s="2217"/>
      <c r="CV40" s="2217"/>
      <c r="CW40" s="2217"/>
      <c r="CX40" s="2217"/>
      <c r="CY40" s="2217"/>
      <c r="CZ40" s="2217"/>
      <c r="DA40" s="2217"/>
      <c r="DB40" s="2217"/>
      <c r="DC40" s="2217"/>
    </row>
    <row r="41" spans="1:107">
      <c r="A41" s="2215"/>
      <c r="B41" s="2216"/>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2221"/>
      <c r="BH41" s="2221"/>
      <c r="BI41" s="2221"/>
      <c r="BJ41" s="2221"/>
      <c r="BK41" s="2221"/>
      <c r="BL41" s="2221"/>
      <c r="BM41" s="2221"/>
      <c r="BN41" s="2221"/>
      <c r="BO41" s="2221"/>
      <c r="BP41" s="2221"/>
      <c r="BQ41" s="2221"/>
      <c r="BR41" s="2221"/>
      <c r="BS41" s="2221"/>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c r="CN41" s="2221"/>
      <c r="CO41" s="2221"/>
      <c r="CP41" s="2221"/>
      <c r="CQ41" s="2221"/>
      <c r="CR41" s="2221"/>
      <c r="CS41" s="2221"/>
      <c r="CT41" s="2221"/>
      <c r="CU41" s="2221"/>
      <c r="CV41" s="2221"/>
      <c r="CW41" s="2221"/>
      <c r="CX41" s="2221"/>
      <c r="CY41" s="2221"/>
      <c r="CZ41" s="2221"/>
      <c r="DA41" s="2221"/>
      <c r="DB41" s="2221"/>
      <c r="DC41" s="2221"/>
    </row>
    <row r="42" spans="1:107" s="2214" customFormat="1">
      <c r="A42" s="2223" t="s">
        <v>2041</v>
      </c>
      <c r="B42" s="2224"/>
      <c r="C42" s="2221"/>
      <c r="D42" s="2221"/>
      <c r="E42" s="2221"/>
      <c r="F42" s="2221"/>
      <c r="G42" s="2221"/>
      <c r="H42" s="2221"/>
      <c r="I42" s="2221"/>
      <c r="J42" s="2221"/>
      <c r="K42" s="2221"/>
      <c r="L42" s="2221"/>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c r="AS42" s="2221"/>
      <c r="AT42" s="2221"/>
      <c r="AU42" s="2221"/>
      <c r="AV42" s="2221"/>
      <c r="AW42" s="2221"/>
      <c r="AX42" s="2221"/>
      <c r="AY42" s="2221"/>
      <c r="AZ42" s="2221"/>
      <c r="BA42" s="2221"/>
      <c r="BB42" s="2221"/>
      <c r="BC42" s="2221"/>
      <c r="BD42" s="2221"/>
      <c r="BE42" s="2221"/>
      <c r="BF42" s="2221"/>
      <c r="BG42" s="2221"/>
      <c r="BH42" s="2221"/>
      <c r="BI42" s="2221"/>
      <c r="BJ42" s="2221"/>
      <c r="BK42" s="2221"/>
      <c r="BL42" s="2221"/>
      <c r="BM42" s="2221"/>
      <c r="BN42" s="2221"/>
      <c r="BO42" s="2221"/>
      <c r="BP42" s="2221"/>
      <c r="BQ42" s="2221"/>
      <c r="BR42" s="2221"/>
      <c r="BS42" s="2221"/>
      <c r="BT42" s="2221"/>
      <c r="BU42" s="2221"/>
      <c r="BV42" s="2221"/>
      <c r="BW42" s="2221"/>
      <c r="BX42" s="2221"/>
      <c r="BY42" s="2221"/>
      <c r="BZ42" s="2221"/>
      <c r="CA42" s="2221"/>
      <c r="CB42" s="2221"/>
      <c r="CC42" s="2221"/>
      <c r="CD42" s="2221"/>
      <c r="CE42" s="2221"/>
      <c r="CF42" s="2221"/>
      <c r="CG42" s="2221"/>
      <c r="CH42" s="2221"/>
      <c r="CI42" s="2221"/>
      <c r="CJ42" s="2221"/>
      <c r="CK42" s="2221"/>
      <c r="CL42" s="2221"/>
      <c r="CM42" s="2221"/>
      <c r="CN42" s="2221"/>
      <c r="CO42" s="2221"/>
      <c r="CP42" s="2221"/>
      <c r="CQ42" s="2221"/>
      <c r="CR42" s="2221"/>
      <c r="CS42" s="2221"/>
      <c r="CT42" s="2221"/>
      <c r="CU42" s="2221"/>
      <c r="CV42" s="2221"/>
      <c r="CW42" s="2221"/>
      <c r="CX42" s="2221"/>
      <c r="CY42" s="2221"/>
      <c r="CZ42" s="2221"/>
      <c r="DA42" s="2221"/>
      <c r="DB42" s="2221"/>
      <c r="DC42" s="2221"/>
    </row>
    <row r="43" spans="1:107">
      <c r="A43" s="2215" t="s">
        <v>1932</v>
      </c>
      <c r="B43" s="2216"/>
      <c r="C43" s="2217"/>
      <c r="D43" s="2217"/>
      <c r="E43" s="2217"/>
      <c r="F43" s="2217"/>
      <c r="G43" s="2217"/>
      <c r="H43" s="2217"/>
      <c r="I43" s="2217"/>
      <c r="J43" s="2217"/>
      <c r="K43" s="2217"/>
      <c r="L43" s="2217"/>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c r="AS43" s="2217"/>
      <c r="AT43" s="2217"/>
      <c r="AU43" s="2217"/>
      <c r="AV43" s="2217"/>
      <c r="AW43" s="2217"/>
      <c r="AX43" s="2217"/>
      <c r="AY43" s="2217"/>
      <c r="AZ43" s="2217"/>
      <c r="BA43" s="2217"/>
      <c r="BB43" s="2217"/>
      <c r="BC43" s="2217"/>
      <c r="BD43" s="2217"/>
      <c r="BE43" s="2217"/>
      <c r="BF43" s="2217"/>
      <c r="BG43" s="2217"/>
      <c r="BH43" s="2217"/>
      <c r="BI43" s="2217"/>
      <c r="BJ43" s="2217"/>
      <c r="BK43" s="2217"/>
      <c r="BL43" s="2217"/>
      <c r="BM43" s="2217"/>
      <c r="BN43" s="2217"/>
      <c r="BO43" s="2217"/>
      <c r="BP43" s="2217"/>
      <c r="BQ43" s="2217"/>
      <c r="BR43" s="2217"/>
      <c r="BS43" s="2217"/>
      <c r="BT43" s="2217"/>
      <c r="BU43" s="2217"/>
      <c r="BV43" s="2217"/>
      <c r="BW43" s="2217"/>
      <c r="BX43" s="2217"/>
      <c r="BY43" s="2217"/>
      <c r="BZ43" s="2217"/>
      <c r="CA43" s="2217"/>
      <c r="CB43" s="2217"/>
      <c r="CC43" s="2217"/>
      <c r="CD43" s="2217"/>
      <c r="CE43" s="2217"/>
      <c r="CF43" s="2217"/>
      <c r="CG43" s="2217"/>
      <c r="CH43" s="2217"/>
      <c r="CI43" s="2217"/>
      <c r="CJ43" s="2217"/>
      <c r="CK43" s="2217"/>
      <c r="CL43" s="2217"/>
      <c r="CM43" s="2217"/>
      <c r="CN43" s="2217"/>
      <c r="CO43" s="2217"/>
      <c r="CP43" s="2217"/>
      <c r="CQ43" s="2217"/>
      <c r="CR43" s="2217"/>
      <c r="CS43" s="2217"/>
      <c r="CT43" s="2217"/>
      <c r="CU43" s="2217"/>
      <c r="CV43" s="2217"/>
      <c r="CW43" s="2217"/>
      <c r="CX43" s="2217"/>
      <c r="CY43" s="2217"/>
      <c r="CZ43" s="2217"/>
      <c r="DA43" s="2217"/>
      <c r="DB43" s="2217"/>
      <c r="DC43" s="2217"/>
    </row>
    <row r="44" spans="1:107">
      <c r="A44" s="2215" t="s">
        <v>1931</v>
      </c>
      <c r="B44" s="2216"/>
      <c r="C44" s="2217"/>
      <c r="D44" s="2217"/>
      <c r="E44" s="2217"/>
      <c r="F44" s="2217"/>
      <c r="G44" s="2217"/>
      <c r="H44" s="2217"/>
      <c r="I44" s="2217"/>
      <c r="J44" s="2217"/>
      <c r="K44" s="2217"/>
      <c r="L44" s="2217"/>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c r="AS44" s="2217"/>
      <c r="AT44" s="2217"/>
      <c r="AU44" s="2217"/>
      <c r="AV44" s="2217"/>
      <c r="AW44" s="2217"/>
      <c r="AX44" s="2217"/>
      <c r="AY44" s="2217"/>
      <c r="AZ44" s="2217"/>
      <c r="BA44" s="2217"/>
      <c r="BB44" s="2217"/>
      <c r="BC44" s="2217"/>
      <c r="BD44" s="2217"/>
      <c r="BE44" s="2217"/>
      <c r="BF44" s="2217"/>
      <c r="BG44" s="2217"/>
      <c r="BH44" s="2217"/>
      <c r="BI44" s="2217"/>
      <c r="BJ44" s="2217"/>
      <c r="BK44" s="2217"/>
      <c r="BL44" s="2217"/>
      <c r="BM44" s="2217"/>
      <c r="BN44" s="2217"/>
      <c r="BO44" s="2217"/>
      <c r="BP44" s="2217"/>
      <c r="BQ44" s="2217"/>
      <c r="BR44" s="2217"/>
      <c r="BS44" s="2217"/>
      <c r="BT44" s="2217"/>
      <c r="BU44" s="2217"/>
      <c r="BV44" s="2217"/>
      <c r="BW44" s="2217"/>
      <c r="BX44" s="2217"/>
      <c r="BY44" s="2217"/>
      <c r="BZ44" s="2217"/>
      <c r="CA44" s="2217"/>
      <c r="CB44" s="2217"/>
      <c r="CC44" s="2217"/>
      <c r="CD44" s="2217"/>
      <c r="CE44" s="2217"/>
      <c r="CF44" s="2217"/>
      <c r="CG44" s="2217"/>
      <c r="CH44" s="2217"/>
      <c r="CI44" s="2217"/>
      <c r="CJ44" s="2217"/>
      <c r="CK44" s="2217"/>
      <c r="CL44" s="2217"/>
      <c r="CM44" s="2217"/>
      <c r="CN44" s="2217"/>
      <c r="CO44" s="2217"/>
      <c r="CP44" s="2217"/>
      <c r="CQ44" s="2217"/>
      <c r="CR44" s="2217"/>
      <c r="CS44" s="2217"/>
      <c r="CT44" s="2217"/>
      <c r="CU44" s="2217"/>
      <c r="CV44" s="2217"/>
      <c r="CW44" s="2217"/>
      <c r="CX44" s="2217"/>
      <c r="CY44" s="2217"/>
      <c r="CZ44" s="2217"/>
      <c r="DA44" s="2217"/>
      <c r="DB44" s="2217"/>
      <c r="DC44" s="2217"/>
    </row>
    <row r="45" spans="1:107">
      <c r="A45" s="2215" t="s">
        <v>1930</v>
      </c>
      <c r="B45" s="2216"/>
      <c r="C45" s="2217"/>
      <c r="D45" s="2217"/>
      <c r="E45" s="2217"/>
      <c r="F45" s="2217"/>
      <c r="G45" s="2217"/>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7"/>
      <c r="CR45" s="2217"/>
      <c r="CS45" s="2217"/>
      <c r="CT45" s="2217"/>
      <c r="CU45" s="2217"/>
      <c r="CV45" s="2217"/>
      <c r="CW45" s="2217"/>
      <c r="CX45" s="2217"/>
      <c r="CY45" s="2217"/>
      <c r="CZ45" s="2217"/>
      <c r="DA45" s="2217"/>
      <c r="DB45" s="2217"/>
      <c r="DC45" s="2217"/>
    </row>
    <row r="46" spans="1:107">
      <c r="A46" s="2215" t="s">
        <v>2042</v>
      </c>
      <c r="B46" s="2216"/>
      <c r="C46" s="2217"/>
      <c r="D46" s="2217"/>
      <c r="E46" s="2217"/>
      <c r="F46" s="2217"/>
      <c r="G46" s="2217"/>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7"/>
      <c r="CR46" s="2217"/>
      <c r="CS46" s="2217"/>
      <c r="CT46" s="2217"/>
      <c r="CU46" s="2217"/>
      <c r="CV46" s="2217"/>
      <c r="CW46" s="2217"/>
      <c r="CX46" s="2217"/>
      <c r="CY46" s="2217"/>
      <c r="CZ46" s="2217"/>
      <c r="DA46" s="2217"/>
      <c r="DB46" s="2217"/>
      <c r="DC46" s="2217"/>
    </row>
    <row r="47" spans="1:107">
      <c r="A47" s="2215" t="s">
        <v>2043</v>
      </c>
      <c r="B47" s="2216"/>
      <c r="C47" s="2217"/>
      <c r="D47" s="2217"/>
      <c r="E47" s="2217"/>
      <c r="F47" s="2217"/>
      <c r="G47" s="2217"/>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7"/>
      <c r="CR47" s="2217"/>
      <c r="CS47" s="2217"/>
      <c r="CT47" s="2217"/>
      <c r="CU47" s="2217"/>
      <c r="CV47" s="2217"/>
      <c r="CW47" s="2217"/>
      <c r="CX47" s="2217"/>
      <c r="CY47" s="2217"/>
      <c r="CZ47" s="2217"/>
      <c r="DA47" s="2217"/>
      <c r="DB47" s="2217"/>
      <c r="DC47" s="2217"/>
    </row>
    <row r="48" spans="1:107">
      <c r="A48" s="2215" t="s">
        <v>2044</v>
      </c>
      <c r="B48" s="2216"/>
      <c r="C48" s="2217"/>
      <c r="D48" s="2217"/>
      <c r="E48" s="2217"/>
      <c r="F48" s="2217"/>
      <c r="G48" s="2217"/>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7"/>
      <c r="CR48" s="2217"/>
      <c r="CS48" s="2217"/>
      <c r="CT48" s="2217"/>
      <c r="CU48" s="2217"/>
      <c r="CV48" s="2217"/>
      <c r="CW48" s="2217"/>
      <c r="CX48" s="2217"/>
      <c r="CY48" s="2217"/>
      <c r="CZ48" s="2217"/>
      <c r="DA48" s="2217"/>
      <c r="DB48" s="2217"/>
      <c r="DC48" s="2217"/>
    </row>
    <row r="49" spans="1:107">
      <c r="A49" s="2215" t="s">
        <v>2045</v>
      </c>
      <c r="B49" s="2216"/>
      <c r="C49" s="2217"/>
      <c r="D49" s="2217"/>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7"/>
      <c r="BC49" s="2217"/>
      <c r="BD49" s="2217"/>
      <c r="BE49" s="2217"/>
      <c r="BF49" s="2217"/>
      <c r="BG49" s="2217"/>
      <c r="BH49" s="2217"/>
      <c r="BI49" s="2217"/>
      <c r="BJ49" s="2217"/>
      <c r="BK49" s="2217"/>
      <c r="BL49" s="2217"/>
      <c r="BM49" s="2217"/>
      <c r="BN49" s="2217"/>
      <c r="BO49" s="2217"/>
      <c r="BP49" s="2217"/>
      <c r="BQ49" s="2217"/>
      <c r="BR49" s="2217"/>
      <c r="BS49" s="2217"/>
      <c r="BT49" s="2217"/>
      <c r="BU49" s="2217"/>
      <c r="BV49" s="2217"/>
      <c r="BW49" s="2217"/>
      <c r="BX49" s="2217"/>
      <c r="BY49" s="2217"/>
      <c r="BZ49" s="2217"/>
      <c r="CA49" s="2217"/>
      <c r="CB49" s="2217"/>
      <c r="CC49" s="2217"/>
      <c r="CD49" s="2217"/>
      <c r="CE49" s="2217"/>
      <c r="CF49" s="2217"/>
      <c r="CG49" s="2217"/>
      <c r="CH49" s="2217"/>
      <c r="CI49" s="2217"/>
      <c r="CJ49" s="2217"/>
      <c r="CK49" s="2217"/>
      <c r="CL49" s="2217"/>
      <c r="CM49" s="2217"/>
      <c r="CN49" s="2217"/>
      <c r="CO49" s="2217"/>
      <c r="CP49" s="2217"/>
      <c r="CQ49" s="2217"/>
      <c r="CR49" s="2217"/>
      <c r="CS49" s="2217"/>
      <c r="CT49" s="2217"/>
      <c r="CU49" s="2217"/>
      <c r="CV49" s="2217"/>
      <c r="CW49" s="2217"/>
      <c r="CX49" s="2217"/>
      <c r="CY49" s="2217"/>
      <c r="CZ49" s="2217"/>
      <c r="DA49" s="2217"/>
      <c r="DB49" s="2217"/>
      <c r="DC49" s="2217"/>
    </row>
    <row r="50" spans="1:107">
      <c r="A50" s="2215" t="s">
        <v>2046</v>
      </c>
      <c r="B50" s="2216"/>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7"/>
      <c r="BC50" s="2217"/>
      <c r="BD50" s="2217"/>
      <c r="BE50" s="2217"/>
      <c r="BF50" s="2217"/>
      <c r="BG50" s="2217"/>
      <c r="BH50" s="2217"/>
      <c r="BI50" s="2217"/>
      <c r="BJ50" s="2217"/>
      <c r="BK50" s="2217"/>
      <c r="BL50" s="2217"/>
      <c r="BM50" s="2217"/>
      <c r="BN50" s="2217"/>
      <c r="BO50" s="2217"/>
      <c r="BP50" s="2217"/>
      <c r="BQ50" s="2217"/>
      <c r="BR50" s="2217"/>
      <c r="BS50" s="2217"/>
      <c r="BT50" s="2217"/>
      <c r="BU50" s="2217"/>
      <c r="BV50" s="2217"/>
      <c r="BW50" s="2217"/>
      <c r="BX50" s="2217"/>
      <c r="BY50" s="2217"/>
      <c r="BZ50" s="2217"/>
      <c r="CA50" s="2217"/>
      <c r="CB50" s="2217"/>
      <c r="CC50" s="2217"/>
      <c r="CD50" s="2217"/>
      <c r="CE50" s="2217"/>
      <c r="CF50" s="2217"/>
      <c r="CG50" s="2217"/>
      <c r="CH50" s="2217"/>
      <c r="CI50" s="2217"/>
      <c r="CJ50" s="2217"/>
      <c r="CK50" s="2217"/>
      <c r="CL50" s="2217"/>
      <c r="CM50" s="2217"/>
      <c r="CN50" s="2217"/>
      <c r="CO50" s="2217"/>
      <c r="CP50" s="2217"/>
      <c r="CQ50" s="2217"/>
      <c r="CR50" s="2217"/>
      <c r="CS50" s="2217"/>
      <c r="CT50" s="2217"/>
      <c r="CU50" s="2217"/>
      <c r="CV50" s="2217"/>
      <c r="CW50" s="2217"/>
      <c r="CX50" s="2217"/>
      <c r="CY50" s="2217"/>
      <c r="CZ50" s="2217"/>
      <c r="DA50" s="2217"/>
      <c r="DB50" s="2217"/>
      <c r="DC50" s="2217"/>
    </row>
    <row r="51" spans="1:107">
      <c r="A51" s="2215" t="s">
        <v>2047</v>
      </c>
      <c r="B51" s="2216"/>
      <c r="C51" s="2217"/>
      <c r="D51" s="2217"/>
      <c r="E51" s="2217"/>
      <c r="F51" s="2217"/>
      <c r="G51" s="2217"/>
      <c r="H51" s="2217"/>
      <c r="I51" s="2217"/>
      <c r="J51" s="2217"/>
      <c r="K51" s="2217"/>
      <c r="L51" s="221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c r="AS51" s="2217"/>
      <c r="AT51" s="2217"/>
      <c r="AU51" s="2217"/>
      <c r="AV51" s="2217"/>
      <c r="AW51" s="2217"/>
      <c r="AX51" s="2217"/>
      <c r="AY51" s="2217"/>
      <c r="AZ51" s="2217"/>
      <c r="BA51" s="2217"/>
      <c r="BB51" s="2217"/>
      <c r="BC51" s="2217"/>
      <c r="BD51" s="2217"/>
      <c r="BE51" s="2217"/>
      <c r="BF51" s="2217"/>
      <c r="BG51" s="2217"/>
      <c r="BH51" s="2217"/>
      <c r="BI51" s="2217"/>
      <c r="BJ51" s="2217"/>
      <c r="BK51" s="2217"/>
      <c r="BL51" s="2217"/>
      <c r="BM51" s="2217"/>
      <c r="BN51" s="2217"/>
      <c r="BO51" s="2217"/>
      <c r="BP51" s="2217"/>
      <c r="BQ51" s="2217"/>
      <c r="BR51" s="2217"/>
      <c r="BS51" s="2217"/>
      <c r="BT51" s="2217"/>
      <c r="BU51" s="2217"/>
      <c r="BV51" s="2217"/>
      <c r="BW51" s="2217"/>
      <c r="BX51" s="2217"/>
      <c r="BY51" s="2217"/>
      <c r="BZ51" s="2217"/>
      <c r="CA51" s="2217"/>
      <c r="CB51" s="2217"/>
      <c r="CC51" s="2217"/>
      <c r="CD51" s="2217"/>
      <c r="CE51" s="2217"/>
      <c r="CF51" s="2217"/>
      <c r="CG51" s="2217"/>
      <c r="CH51" s="2217"/>
      <c r="CI51" s="2217"/>
      <c r="CJ51" s="2217"/>
      <c r="CK51" s="2217"/>
      <c r="CL51" s="2217"/>
      <c r="CM51" s="2217"/>
      <c r="CN51" s="2217"/>
      <c r="CO51" s="2217"/>
      <c r="CP51" s="2217"/>
      <c r="CQ51" s="2217"/>
      <c r="CR51" s="2217"/>
      <c r="CS51" s="2217"/>
      <c r="CT51" s="2217"/>
      <c r="CU51" s="2217"/>
      <c r="CV51" s="2217"/>
      <c r="CW51" s="2217"/>
      <c r="CX51" s="2217"/>
      <c r="CY51" s="2217"/>
      <c r="CZ51" s="2217"/>
      <c r="DA51" s="2217"/>
      <c r="DB51" s="2217"/>
      <c r="DC51" s="2217"/>
    </row>
    <row r="52" spans="1:107">
      <c r="A52" s="2215" t="s">
        <v>2048</v>
      </c>
      <c r="B52" s="2216"/>
      <c r="C52" s="2217"/>
      <c r="D52" s="2217"/>
      <c r="E52" s="2217"/>
      <c r="F52" s="2217"/>
      <c r="G52" s="2217"/>
      <c r="H52" s="2217"/>
      <c r="I52" s="2217"/>
      <c r="J52" s="2217"/>
      <c r="K52" s="2217"/>
      <c r="L52" s="221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c r="AS52" s="2217"/>
      <c r="AT52" s="2217"/>
      <c r="AU52" s="2217"/>
      <c r="AV52" s="2217"/>
      <c r="AW52" s="2217"/>
      <c r="AX52" s="2217"/>
      <c r="AY52" s="2217"/>
      <c r="AZ52" s="2217"/>
      <c r="BA52" s="2217"/>
      <c r="BB52" s="2217"/>
      <c r="BC52" s="2217"/>
      <c r="BD52" s="2217"/>
      <c r="BE52" s="2217"/>
      <c r="BF52" s="2217"/>
      <c r="BG52" s="2217"/>
      <c r="BH52" s="2217"/>
      <c r="BI52" s="2217"/>
      <c r="BJ52" s="2217"/>
      <c r="BK52" s="2217"/>
      <c r="BL52" s="2217"/>
      <c r="BM52" s="2217"/>
      <c r="BN52" s="2217"/>
      <c r="BO52" s="2217"/>
      <c r="BP52" s="2217"/>
      <c r="BQ52" s="2217"/>
      <c r="BR52" s="2217"/>
      <c r="BS52" s="2217"/>
      <c r="BT52" s="2217"/>
      <c r="BU52" s="2217"/>
      <c r="BV52" s="2217"/>
      <c r="BW52" s="2217"/>
      <c r="BX52" s="2217"/>
      <c r="BY52" s="2217"/>
      <c r="BZ52" s="2217"/>
      <c r="CA52" s="2217"/>
      <c r="CB52" s="2217"/>
      <c r="CC52" s="2217"/>
      <c r="CD52" s="2217"/>
      <c r="CE52" s="2217"/>
      <c r="CF52" s="2217"/>
      <c r="CG52" s="2217"/>
      <c r="CH52" s="2217"/>
      <c r="CI52" s="2217"/>
      <c r="CJ52" s="2217"/>
      <c r="CK52" s="2217"/>
      <c r="CL52" s="2217"/>
      <c r="CM52" s="2217"/>
      <c r="CN52" s="2217"/>
      <c r="CO52" s="2217"/>
      <c r="CP52" s="2217"/>
      <c r="CQ52" s="2217"/>
      <c r="CR52" s="2217"/>
      <c r="CS52" s="2217"/>
      <c r="CT52" s="2217"/>
      <c r="CU52" s="2217"/>
      <c r="CV52" s="2217"/>
      <c r="CW52" s="2217"/>
      <c r="CX52" s="2217"/>
      <c r="CY52" s="2217"/>
      <c r="CZ52" s="2217"/>
      <c r="DA52" s="2217"/>
      <c r="DB52" s="2217"/>
      <c r="DC52" s="2217"/>
    </row>
    <row r="53" spans="1:107">
      <c r="A53" s="2215" t="s">
        <v>2049</v>
      </c>
      <c r="B53" s="2216"/>
      <c r="C53" s="2217"/>
      <c r="D53" s="2217"/>
      <c r="E53" s="2217"/>
      <c r="F53" s="2217"/>
      <c r="G53" s="2217"/>
      <c r="H53" s="2217"/>
      <c r="I53" s="2217"/>
      <c r="J53" s="2217"/>
      <c r="K53" s="2217"/>
      <c r="L53" s="221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c r="AS53" s="2217"/>
      <c r="AT53" s="2217"/>
      <c r="AU53" s="2217"/>
      <c r="AV53" s="2217"/>
      <c r="AW53" s="2217"/>
      <c r="AX53" s="2217"/>
      <c r="AY53" s="2217"/>
      <c r="AZ53" s="2217"/>
      <c r="BA53" s="2217"/>
      <c r="BB53" s="2217"/>
      <c r="BC53" s="2217"/>
      <c r="BD53" s="2217"/>
      <c r="BE53" s="2217"/>
      <c r="BF53" s="2217"/>
      <c r="BG53" s="2217"/>
      <c r="BH53" s="2217"/>
      <c r="BI53" s="2217"/>
      <c r="BJ53" s="2217"/>
      <c r="BK53" s="2217"/>
      <c r="BL53" s="2217"/>
      <c r="BM53" s="2217"/>
      <c r="BN53" s="2217"/>
      <c r="BO53" s="2217"/>
      <c r="BP53" s="2217"/>
      <c r="BQ53" s="2217"/>
      <c r="BR53" s="2217"/>
      <c r="BS53" s="2217"/>
      <c r="BT53" s="2217"/>
      <c r="BU53" s="2217"/>
      <c r="BV53" s="2217"/>
      <c r="BW53" s="2217"/>
      <c r="BX53" s="2217"/>
      <c r="BY53" s="2217"/>
      <c r="BZ53" s="2217"/>
      <c r="CA53" s="2217"/>
      <c r="CB53" s="2217"/>
      <c r="CC53" s="2217"/>
      <c r="CD53" s="2217"/>
      <c r="CE53" s="2217"/>
      <c r="CF53" s="2217"/>
      <c r="CG53" s="2217"/>
      <c r="CH53" s="2217"/>
      <c r="CI53" s="2217"/>
      <c r="CJ53" s="2217"/>
      <c r="CK53" s="2217"/>
      <c r="CL53" s="2217"/>
      <c r="CM53" s="2217"/>
      <c r="CN53" s="2217"/>
      <c r="CO53" s="2217"/>
      <c r="CP53" s="2217"/>
      <c r="CQ53" s="2217"/>
      <c r="CR53" s="2217"/>
      <c r="CS53" s="2217"/>
      <c r="CT53" s="2217"/>
      <c r="CU53" s="2217"/>
      <c r="CV53" s="2217"/>
      <c r="CW53" s="2217"/>
      <c r="CX53" s="2217"/>
      <c r="CY53" s="2217"/>
      <c r="CZ53" s="2217"/>
      <c r="DA53" s="2217"/>
      <c r="DB53" s="2217"/>
      <c r="DC53" s="2217"/>
    </row>
    <row r="54" spans="1:107">
      <c r="A54" s="2215" t="s">
        <v>2050</v>
      </c>
      <c r="B54" s="2216"/>
      <c r="C54" s="2217"/>
      <c r="D54" s="2217"/>
      <c r="E54" s="2217"/>
      <c r="F54" s="2217"/>
      <c r="G54" s="2217"/>
      <c r="H54" s="2217"/>
      <c r="I54" s="2217"/>
      <c r="J54" s="2217"/>
      <c r="K54" s="2217"/>
      <c r="L54" s="221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c r="AS54" s="2217"/>
      <c r="AT54" s="2217"/>
      <c r="AU54" s="2217"/>
      <c r="AV54" s="2217"/>
      <c r="AW54" s="2217"/>
      <c r="AX54" s="2217"/>
      <c r="AY54" s="2217"/>
      <c r="AZ54" s="2217"/>
      <c r="BA54" s="2217"/>
      <c r="BB54" s="2217"/>
      <c r="BC54" s="2217"/>
      <c r="BD54" s="2217"/>
      <c r="BE54" s="2217"/>
      <c r="BF54" s="2217"/>
      <c r="BG54" s="2217"/>
      <c r="BH54" s="2217"/>
      <c r="BI54" s="2217"/>
      <c r="BJ54" s="2217"/>
      <c r="BK54" s="2217"/>
      <c r="BL54" s="2217"/>
      <c r="BM54" s="2217"/>
      <c r="BN54" s="2217"/>
      <c r="BO54" s="2217"/>
      <c r="BP54" s="2217"/>
      <c r="BQ54" s="2217"/>
      <c r="BR54" s="2217"/>
      <c r="BS54" s="2217"/>
      <c r="BT54" s="2217"/>
      <c r="BU54" s="2217"/>
      <c r="BV54" s="2217"/>
      <c r="BW54" s="2217"/>
      <c r="BX54" s="2217"/>
      <c r="BY54" s="2217"/>
      <c r="BZ54" s="2217"/>
      <c r="CA54" s="2217"/>
      <c r="CB54" s="2217"/>
      <c r="CC54" s="2217"/>
      <c r="CD54" s="2217"/>
      <c r="CE54" s="2217"/>
      <c r="CF54" s="2217"/>
      <c r="CG54" s="2217"/>
      <c r="CH54" s="2217"/>
      <c r="CI54" s="2217"/>
      <c r="CJ54" s="2217"/>
      <c r="CK54" s="2217"/>
      <c r="CL54" s="2217"/>
      <c r="CM54" s="2217"/>
      <c r="CN54" s="2217"/>
      <c r="CO54" s="2217"/>
      <c r="CP54" s="2217"/>
      <c r="CQ54" s="2217"/>
      <c r="CR54" s="2217"/>
      <c r="CS54" s="2217"/>
      <c r="CT54" s="2217"/>
      <c r="CU54" s="2217"/>
      <c r="CV54" s="2217"/>
      <c r="CW54" s="2217"/>
      <c r="CX54" s="2217"/>
      <c r="CY54" s="2217"/>
      <c r="CZ54" s="2217"/>
      <c r="DA54" s="2217"/>
      <c r="DB54" s="2217"/>
      <c r="DC54" s="2217"/>
    </row>
    <row r="55" spans="1:107">
      <c r="A55" s="2215" t="s">
        <v>2051</v>
      </c>
      <c r="B55" s="2216"/>
      <c r="C55" s="2217"/>
      <c r="D55" s="2217"/>
      <c r="E55" s="2217"/>
      <c r="F55" s="2217"/>
      <c r="G55" s="2217"/>
      <c r="H55" s="2217"/>
      <c r="I55" s="2217"/>
      <c r="J55" s="2217"/>
      <c r="K55" s="2217"/>
      <c r="L55" s="221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c r="AS55" s="2217"/>
      <c r="AT55" s="2217"/>
      <c r="AU55" s="2217"/>
      <c r="AV55" s="2217"/>
      <c r="AW55" s="2217"/>
      <c r="AX55" s="2217"/>
      <c r="AY55" s="2217"/>
      <c r="AZ55" s="2217"/>
      <c r="BA55" s="2217"/>
      <c r="BB55" s="2217"/>
      <c r="BC55" s="2217"/>
      <c r="BD55" s="2217"/>
      <c r="BE55" s="2217"/>
      <c r="BF55" s="2217"/>
      <c r="BG55" s="2217"/>
      <c r="BH55" s="2217"/>
      <c r="BI55" s="2217"/>
      <c r="BJ55" s="2217"/>
      <c r="BK55" s="2217"/>
      <c r="BL55" s="2217"/>
      <c r="BM55" s="2217"/>
      <c r="BN55" s="2217"/>
      <c r="BO55" s="2217"/>
      <c r="BP55" s="2217"/>
      <c r="BQ55" s="2217"/>
      <c r="BR55" s="2217"/>
      <c r="BS55" s="2217"/>
      <c r="BT55" s="2217"/>
      <c r="BU55" s="2217"/>
      <c r="BV55" s="2217"/>
      <c r="BW55" s="2217"/>
      <c r="BX55" s="2217"/>
      <c r="BY55" s="2217"/>
      <c r="BZ55" s="2217"/>
      <c r="CA55" s="2217"/>
      <c r="CB55" s="2217"/>
      <c r="CC55" s="2217"/>
      <c r="CD55" s="2217"/>
      <c r="CE55" s="2217"/>
      <c r="CF55" s="2217"/>
      <c r="CG55" s="2217"/>
      <c r="CH55" s="2217"/>
      <c r="CI55" s="2217"/>
      <c r="CJ55" s="2217"/>
      <c r="CK55" s="2217"/>
      <c r="CL55" s="2217"/>
      <c r="CM55" s="2217"/>
      <c r="CN55" s="2217"/>
      <c r="CO55" s="2217"/>
      <c r="CP55" s="2217"/>
      <c r="CQ55" s="2217"/>
      <c r="CR55" s="2217"/>
      <c r="CS55" s="2217"/>
      <c r="CT55" s="2217"/>
      <c r="CU55" s="2217"/>
      <c r="CV55" s="2217"/>
      <c r="CW55" s="2217"/>
      <c r="CX55" s="2217"/>
      <c r="CY55" s="2217"/>
      <c r="CZ55" s="2217"/>
      <c r="DA55" s="2217"/>
      <c r="DB55" s="2217"/>
      <c r="DC55" s="2217"/>
    </row>
    <row r="56" spans="1:107">
      <c r="A56" s="2215" t="s">
        <v>2052</v>
      </c>
      <c r="B56" s="2216"/>
      <c r="C56" s="2217"/>
      <c r="D56" s="2217"/>
      <c r="E56" s="2217"/>
      <c r="F56" s="2217"/>
      <c r="G56" s="2217"/>
      <c r="H56" s="2217"/>
      <c r="I56" s="2217"/>
      <c r="J56" s="2217"/>
      <c r="K56" s="2217"/>
      <c r="L56" s="2217"/>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c r="AS56" s="2217"/>
      <c r="AT56" s="2217"/>
      <c r="AU56" s="2217"/>
      <c r="AV56" s="2217"/>
      <c r="AW56" s="2217"/>
      <c r="AX56" s="2217"/>
      <c r="AY56" s="2217"/>
      <c r="AZ56" s="2217"/>
      <c r="BA56" s="2217"/>
      <c r="BB56" s="2217"/>
      <c r="BC56" s="2217"/>
      <c r="BD56" s="2217"/>
      <c r="BE56" s="2217"/>
      <c r="BF56" s="2217"/>
      <c r="BG56" s="2217"/>
      <c r="BH56" s="2217"/>
      <c r="BI56" s="2217"/>
      <c r="BJ56" s="2217"/>
      <c r="BK56" s="2217"/>
      <c r="BL56" s="2217"/>
      <c r="BM56" s="2217"/>
      <c r="BN56" s="2217"/>
      <c r="BO56" s="2217"/>
      <c r="BP56" s="2217"/>
      <c r="BQ56" s="2217"/>
      <c r="BR56" s="2217"/>
      <c r="BS56" s="2217"/>
      <c r="BT56" s="2217"/>
      <c r="BU56" s="2217"/>
      <c r="BV56" s="2217"/>
      <c r="BW56" s="2217"/>
      <c r="BX56" s="2217"/>
      <c r="BY56" s="2217"/>
      <c r="BZ56" s="2217"/>
      <c r="CA56" s="2217"/>
      <c r="CB56" s="2217"/>
      <c r="CC56" s="2217"/>
      <c r="CD56" s="2217"/>
      <c r="CE56" s="2217"/>
      <c r="CF56" s="2217"/>
      <c r="CG56" s="2217"/>
      <c r="CH56" s="2217"/>
      <c r="CI56" s="2217"/>
      <c r="CJ56" s="2217"/>
      <c r="CK56" s="2217"/>
      <c r="CL56" s="2217"/>
      <c r="CM56" s="2217"/>
      <c r="CN56" s="2217"/>
      <c r="CO56" s="2217"/>
      <c r="CP56" s="2217"/>
      <c r="CQ56" s="2217"/>
      <c r="CR56" s="2217"/>
      <c r="CS56" s="2217"/>
      <c r="CT56" s="2217"/>
      <c r="CU56" s="2217"/>
      <c r="CV56" s="2217"/>
      <c r="CW56" s="2217"/>
      <c r="CX56" s="2217"/>
      <c r="CY56" s="2217"/>
      <c r="CZ56" s="2217"/>
      <c r="DA56" s="2217"/>
      <c r="DB56" s="2217"/>
      <c r="DC56" s="2217"/>
    </row>
    <row r="57" spans="1:107">
      <c r="A57" s="2215" t="s">
        <v>2053</v>
      </c>
      <c r="B57" s="2216"/>
      <c r="C57" s="2217"/>
      <c r="D57" s="2217"/>
      <c r="E57" s="2217"/>
      <c r="F57" s="2217"/>
      <c r="G57" s="2217"/>
      <c r="H57" s="2217"/>
      <c r="I57" s="2217"/>
      <c r="J57" s="2217"/>
      <c r="K57" s="2217"/>
      <c r="L57" s="221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2217"/>
      <c r="AM57" s="2217"/>
      <c r="AN57" s="2217"/>
      <c r="AO57" s="2217"/>
      <c r="AP57" s="2217"/>
      <c r="AQ57" s="2217"/>
      <c r="AR57" s="2217"/>
      <c r="AS57" s="2217"/>
      <c r="AT57" s="2217"/>
      <c r="AU57" s="2217"/>
      <c r="AV57" s="2217"/>
      <c r="AW57" s="2217"/>
      <c r="AX57" s="2217"/>
      <c r="AY57" s="2217"/>
      <c r="AZ57" s="2217"/>
      <c r="BA57" s="2217"/>
      <c r="BB57" s="2217"/>
      <c r="BC57" s="2217"/>
      <c r="BD57" s="2217"/>
      <c r="BE57" s="2217"/>
      <c r="BF57" s="2217"/>
      <c r="BG57" s="2217"/>
      <c r="BH57" s="2217"/>
      <c r="BI57" s="2217"/>
      <c r="BJ57" s="2217"/>
      <c r="BK57" s="2217"/>
      <c r="BL57" s="2217"/>
      <c r="BM57" s="2217"/>
      <c r="BN57" s="2217"/>
      <c r="BO57" s="2217"/>
      <c r="BP57" s="2217"/>
      <c r="BQ57" s="2217"/>
      <c r="BR57" s="2217"/>
      <c r="BS57" s="2217"/>
      <c r="BT57" s="2217"/>
      <c r="BU57" s="2217"/>
      <c r="BV57" s="2217"/>
      <c r="BW57" s="2217"/>
      <c r="BX57" s="2217"/>
      <c r="BY57" s="2217"/>
      <c r="BZ57" s="2217"/>
      <c r="CA57" s="2217"/>
      <c r="CB57" s="2217"/>
      <c r="CC57" s="2217"/>
      <c r="CD57" s="2217"/>
      <c r="CE57" s="2217"/>
      <c r="CF57" s="2217"/>
      <c r="CG57" s="2217"/>
      <c r="CH57" s="2217"/>
      <c r="CI57" s="2217"/>
      <c r="CJ57" s="2217"/>
      <c r="CK57" s="2217"/>
      <c r="CL57" s="2217"/>
      <c r="CM57" s="2217"/>
      <c r="CN57" s="2217"/>
      <c r="CO57" s="2217"/>
      <c r="CP57" s="2217"/>
      <c r="CQ57" s="2217"/>
      <c r="CR57" s="2217"/>
      <c r="CS57" s="2217"/>
      <c r="CT57" s="2217"/>
      <c r="CU57" s="2217"/>
      <c r="CV57" s="2217"/>
      <c r="CW57" s="2217"/>
      <c r="CX57" s="2217"/>
      <c r="CY57" s="2217"/>
      <c r="CZ57" s="2217"/>
      <c r="DA57" s="2217"/>
      <c r="DB57" s="2217"/>
      <c r="DC57" s="2217"/>
    </row>
    <row r="58" spans="1:107">
      <c r="A58" s="2215" t="s">
        <v>2054</v>
      </c>
      <c r="B58" s="2216"/>
      <c r="C58" s="2217"/>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c r="AS58" s="2217"/>
      <c r="AT58" s="2217"/>
      <c r="AU58" s="2217"/>
      <c r="AV58" s="2217"/>
      <c r="AW58" s="2217"/>
      <c r="AX58" s="2217"/>
      <c r="AY58" s="2217"/>
      <c r="AZ58" s="2217"/>
      <c r="BA58" s="2217"/>
      <c r="BB58" s="2217"/>
      <c r="BC58" s="2217"/>
      <c r="BD58" s="2217"/>
      <c r="BE58" s="2217"/>
      <c r="BF58" s="2217"/>
      <c r="BG58" s="2217"/>
      <c r="BH58" s="2217"/>
      <c r="BI58" s="2217"/>
      <c r="BJ58" s="2217"/>
      <c r="BK58" s="2217"/>
      <c r="BL58" s="2217"/>
      <c r="BM58" s="2217"/>
      <c r="BN58" s="2217"/>
      <c r="BO58" s="2217"/>
      <c r="BP58" s="2217"/>
      <c r="BQ58" s="2217"/>
      <c r="BR58" s="2217"/>
      <c r="BS58" s="2217"/>
      <c r="BT58" s="2217"/>
      <c r="BU58" s="2217"/>
      <c r="BV58" s="2217"/>
      <c r="BW58" s="2217"/>
      <c r="BX58" s="2217"/>
      <c r="BY58" s="2217"/>
      <c r="BZ58" s="2217"/>
      <c r="CA58" s="2217"/>
      <c r="CB58" s="2217"/>
      <c r="CC58" s="2217"/>
      <c r="CD58" s="2217"/>
      <c r="CE58" s="2217"/>
      <c r="CF58" s="2217"/>
      <c r="CG58" s="2217"/>
      <c r="CH58" s="2217"/>
      <c r="CI58" s="2217"/>
      <c r="CJ58" s="2217"/>
      <c r="CK58" s="2217"/>
      <c r="CL58" s="2217"/>
      <c r="CM58" s="2217"/>
      <c r="CN58" s="2217"/>
      <c r="CO58" s="2217"/>
      <c r="CP58" s="2217"/>
      <c r="CQ58" s="2217"/>
      <c r="CR58" s="2217"/>
      <c r="CS58" s="2217"/>
      <c r="CT58" s="2217"/>
      <c r="CU58" s="2217"/>
      <c r="CV58" s="2217"/>
      <c r="CW58" s="2217"/>
      <c r="CX58" s="2217"/>
      <c r="CY58" s="2217"/>
      <c r="CZ58" s="2217"/>
      <c r="DA58" s="2217"/>
      <c r="DB58" s="2217"/>
      <c r="DC58" s="2217"/>
    </row>
    <row r="59" spans="1:107">
      <c r="A59" s="2215" t="s">
        <v>2055</v>
      </c>
      <c r="B59" s="2216"/>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c r="AS59" s="2217"/>
      <c r="AT59" s="2217"/>
      <c r="AU59" s="2217"/>
      <c r="AV59" s="2217"/>
      <c r="AW59" s="2217"/>
      <c r="AX59" s="2217"/>
      <c r="AY59" s="2217"/>
      <c r="AZ59" s="2217"/>
      <c r="BA59" s="2217"/>
      <c r="BB59" s="2217"/>
      <c r="BC59" s="2217"/>
      <c r="BD59" s="2217"/>
      <c r="BE59" s="2217"/>
      <c r="BF59" s="2217"/>
      <c r="BG59" s="2217"/>
      <c r="BH59" s="2217"/>
      <c r="BI59" s="2217"/>
      <c r="BJ59" s="2217"/>
      <c r="BK59" s="2217"/>
      <c r="BL59" s="2217"/>
      <c r="BM59" s="2217"/>
      <c r="BN59" s="2217"/>
      <c r="BO59" s="2217"/>
      <c r="BP59" s="2217"/>
      <c r="BQ59" s="2217"/>
      <c r="BR59" s="2217"/>
      <c r="BS59" s="2217"/>
      <c r="BT59" s="2217"/>
      <c r="BU59" s="2217"/>
      <c r="BV59" s="2217"/>
      <c r="BW59" s="2217"/>
      <c r="BX59" s="2217"/>
      <c r="BY59" s="2217"/>
      <c r="BZ59" s="2217"/>
      <c r="CA59" s="2217"/>
      <c r="CB59" s="2217"/>
      <c r="CC59" s="2217"/>
      <c r="CD59" s="2217"/>
      <c r="CE59" s="2217"/>
      <c r="CF59" s="2217"/>
      <c r="CG59" s="2217"/>
      <c r="CH59" s="2217"/>
      <c r="CI59" s="2217"/>
      <c r="CJ59" s="2217"/>
      <c r="CK59" s="2217"/>
      <c r="CL59" s="2217"/>
      <c r="CM59" s="2217"/>
      <c r="CN59" s="2217"/>
      <c r="CO59" s="2217"/>
      <c r="CP59" s="2217"/>
      <c r="CQ59" s="2217"/>
      <c r="CR59" s="2217"/>
      <c r="CS59" s="2217"/>
      <c r="CT59" s="2217"/>
      <c r="CU59" s="2217"/>
      <c r="CV59" s="2217"/>
      <c r="CW59" s="2217"/>
      <c r="CX59" s="2217"/>
      <c r="CY59" s="2217"/>
      <c r="CZ59" s="2217"/>
      <c r="DA59" s="2217"/>
      <c r="DB59" s="2217"/>
      <c r="DC59" s="2217"/>
    </row>
    <row r="60" spans="1:107">
      <c r="A60" s="2215" t="s">
        <v>2056</v>
      </c>
      <c r="B60" s="2216"/>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c r="AS60" s="2217"/>
      <c r="AT60" s="2217"/>
      <c r="AU60" s="2217"/>
      <c r="AV60" s="2217"/>
      <c r="AW60" s="2217"/>
      <c r="AX60" s="2217"/>
      <c r="AY60" s="2217"/>
      <c r="AZ60" s="2217"/>
      <c r="BA60" s="2217"/>
      <c r="BB60" s="2217"/>
      <c r="BC60" s="2217"/>
      <c r="BD60" s="2217"/>
      <c r="BE60" s="2217"/>
      <c r="BF60" s="2217"/>
      <c r="BG60" s="2217"/>
      <c r="BH60" s="2217"/>
      <c r="BI60" s="2217"/>
      <c r="BJ60" s="2217"/>
      <c r="BK60" s="2217"/>
      <c r="BL60" s="2217"/>
      <c r="BM60" s="2217"/>
      <c r="BN60" s="2217"/>
      <c r="BO60" s="2217"/>
      <c r="BP60" s="2217"/>
      <c r="BQ60" s="2217"/>
      <c r="BR60" s="2217"/>
      <c r="BS60" s="2217"/>
      <c r="BT60" s="2217"/>
      <c r="BU60" s="2217"/>
      <c r="BV60" s="2217"/>
      <c r="BW60" s="2217"/>
      <c r="BX60" s="2217"/>
      <c r="BY60" s="2217"/>
      <c r="BZ60" s="2217"/>
      <c r="CA60" s="2217"/>
      <c r="CB60" s="2217"/>
      <c r="CC60" s="2217"/>
      <c r="CD60" s="2217"/>
      <c r="CE60" s="2217"/>
      <c r="CF60" s="2217"/>
      <c r="CG60" s="2217"/>
      <c r="CH60" s="2217"/>
      <c r="CI60" s="2217"/>
      <c r="CJ60" s="2217"/>
      <c r="CK60" s="2217"/>
      <c r="CL60" s="2217"/>
      <c r="CM60" s="2217"/>
      <c r="CN60" s="2217"/>
      <c r="CO60" s="2217"/>
      <c r="CP60" s="2217"/>
      <c r="CQ60" s="2217"/>
      <c r="CR60" s="2217"/>
      <c r="CS60" s="2217"/>
      <c r="CT60" s="2217"/>
      <c r="CU60" s="2217"/>
      <c r="CV60" s="2217"/>
      <c r="CW60" s="2217"/>
      <c r="CX60" s="2217"/>
      <c r="CY60" s="2217"/>
      <c r="CZ60" s="2217"/>
      <c r="DA60" s="2217"/>
      <c r="DB60" s="2217"/>
      <c r="DC60" s="2217"/>
    </row>
    <row r="61" spans="1:107">
      <c r="A61" s="2215" t="s">
        <v>2057</v>
      </c>
      <c r="B61" s="2216"/>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c r="AS61" s="2217"/>
      <c r="AT61" s="2217"/>
      <c r="AU61" s="2217"/>
      <c r="AV61" s="2217"/>
      <c r="AW61" s="2217"/>
      <c r="AX61" s="2217"/>
      <c r="AY61" s="2217"/>
      <c r="AZ61" s="2217"/>
      <c r="BA61" s="2217"/>
      <c r="BB61" s="2217"/>
      <c r="BC61" s="2217"/>
      <c r="BD61" s="2217"/>
      <c r="BE61" s="2217"/>
      <c r="BF61" s="2217"/>
      <c r="BG61" s="2217"/>
      <c r="BH61" s="2217"/>
      <c r="BI61" s="2217"/>
      <c r="BJ61" s="2217"/>
      <c r="BK61" s="2217"/>
      <c r="BL61" s="2217"/>
      <c r="BM61" s="2217"/>
      <c r="BN61" s="2217"/>
      <c r="BO61" s="2217"/>
      <c r="BP61" s="2217"/>
      <c r="BQ61" s="2217"/>
      <c r="BR61" s="2217"/>
      <c r="BS61" s="2217"/>
      <c r="BT61" s="2217"/>
      <c r="BU61" s="2217"/>
      <c r="BV61" s="2217"/>
      <c r="BW61" s="2217"/>
      <c r="BX61" s="2217"/>
      <c r="BY61" s="2217"/>
      <c r="BZ61" s="2217"/>
      <c r="CA61" s="2217"/>
      <c r="CB61" s="2217"/>
      <c r="CC61" s="2217"/>
      <c r="CD61" s="2217"/>
      <c r="CE61" s="2217"/>
      <c r="CF61" s="2217"/>
      <c r="CG61" s="2217"/>
      <c r="CH61" s="2217"/>
      <c r="CI61" s="2217"/>
      <c r="CJ61" s="2217"/>
      <c r="CK61" s="2217"/>
      <c r="CL61" s="2217"/>
      <c r="CM61" s="2217"/>
      <c r="CN61" s="2217"/>
      <c r="CO61" s="2217"/>
      <c r="CP61" s="2217"/>
      <c r="CQ61" s="2217"/>
      <c r="CR61" s="2217"/>
      <c r="CS61" s="2217"/>
      <c r="CT61" s="2217"/>
      <c r="CU61" s="2217"/>
      <c r="CV61" s="2217"/>
      <c r="CW61" s="2217"/>
      <c r="CX61" s="2217"/>
      <c r="CY61" s="2217"/>
      <c r="CZ61" s="2217"/>
      <c r="DA61" s="2217"/>
      <c r="DB61" s="2217"/>
      <c r="DC61" s="2217"/>
    </row>
    <row r="62" spans="1:107">
      <c r="A62" s="2215" t="s">
        <v>2058</v>
      </c>
      <c r="B62" s="2216"/>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c r="AS62" s="2217"/>
      <c r="AT62" s="2217"/>
      <c r="AU62" s="2217"/>
      <c r="AV62" s="2217"/>
      <c r="AW62" s="2217"/>
      <c r="AX62" s="2217"/>
      <c r="AY62" s="2217"/>
      <c r="AZ62" s="2217"/>
      <c r="BA62" s="2217"/>
      <c r="BB62" s="2217"/>
      <c r="BC62" s="2217"/>
      <c r="BD62" s="2217"/>
      <c r="BE62" s="2217"/>
      <c r="BF62" s="2217"/>
      <c r="BG62" s="2217"/>
      <c r="BH62" s="2217"/>
      <c r="BI62" s="2217"/>
      <c r="BJ62" s="2217"/>
      <c r="BK62" s="2217"/>
      <c r="BL62" s="2217"/>
      <c r="BM62" s="2217"/>
      <c r="BN62" s="2217"/>
      <c r="BO62" s="2217"/>
      <c r="BP62" s="2217"/>
      <c r="BQ62" s="2217"/>
      <c r="BR62" s="2217"/>
      <c r="BS62" s="2217"/>
      <c r="BT62" s="2217"/>
      <c r="BU62" s="2217"/>
      <c r="BV62" s="2217"/>
      <c r="BW62" s="2217"/>
      <c r="BX62" s="2217"/>
      <c r="BY62" s="2217"/>
      <c r="BZ62" s="2217"/>
      <c r="CA62" s="2217"/>
      <c r="CB62" s="2217"/>
      <c r="CC62" s="2217"/>
      <c r="CD62" s="2217"/>
      <c r="CE62" s="2217"/>
      <c r="CF62" s="2217"/>
      <c r="CG62" s="2217"/>
      <c r="CH62" s="2217"/>
      <c r="CI62" s="2217"/>
      <c r="CJ62" s="2217"/>
      <c r="CK62" s="2217"/>
      <c r="CL62" s="2217"/>
      <c r="CM62" s="2217"/>
      <c r="CN62" s="2217"/>
      <c r="CO62" s="2217"/>
      <c r="CP62" s="2217"/>
      <c r="CQ62" s="2217"/>
      <c r="CR62" s="2217"/>
      <c r="CS62" s="2217"/>
      <c r="CT62" s="2217"/>
      <c r="CU62" s="2217"/>
      <c r="CV62" s="2217"/>
      <c r="CW62" s="2217"/>
      <c r="CX62" s="2217"/>
      <c r="CY62" s="2217"/>
      <c r="CZ62" s="2217"/>
      <c r="DA62" s="2217"/>
      <c r="DB62" s="2217"/>
      <c r="DC62" s="2217"/>
    </row>
    <row r="63" spans="1:107">
      <c r="A63" s="2215" t="s">
        <v>2059</v>
      </c>
      <c r="B63" s="2216"/>
      <c r="C63" s="2217"/>
      <c r="D63" s="2217"/>
      <c r="E63" s="2217"/>
      <c r="F63" s="2217"/>
      <c r="G63" s="2217"/>
      <c r="H63" s="2217"/>
      <c r="I63" s="2217"/>
      <c r="J63" s="2217"/>
      <c r="K63" s="2217"/>
      <c r="L63" s="221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c r="AS63" s="2217"/>
      <c r="AT63" s="2217"/>
      <c r="AU63" s="2217"/>
      <c r="AV63" s="2217"/>
      <c r="AW63" s="2217"/>
      <c r="AX63" s="2217"/>
      <c r="AY63" s="2217"/>
      <c r="AZ63" s="2217"/>
      <c r="BA63" s="2217"/>
      <c r="BB63" s="2217"/>
      <c r="BC63" s="2217"/>
      <c r="BD63" s="2217"/>
      <c r="BE63" s="2217"/>
      <c r="BF63" s="2217"/>
      <c r="BG63" s="2217"/>
      <c r="BH63" s="2217"/>
      <c r="BI63" s="2217"/>
      <c r="BJ63" s="2217"/>
      <c r="BK63" s="2217"/>
      <c r="BL63" s="2217"/>
      <c r="BM63" s="2217"/>
      <c r="BN63" s="2217"/>
      <c r="BO63" s="2217"/>
      <c r="BP63" s="2217"/>
      <c r="BQ63" s="2217"/>
      <c r="BR63" s="2217"/>
      <c r="BS63" s="2217"/>
      <c r="BT63" s="2217"/>
      <c r="BU63" s="2217"/>
      <c r="BV63" s="2217"/>
      <c r="BW63" s="2217"/>
      <c r="BX63" s="2217"/>
      <c r="BY63" s="2217"/>
      <c r="BZ63" s="2217"/>
      <c r="CA63" s="2217"/>
      <c r="CB63" s="2217"/>
      <c r="CC63" s="2217"/>
      <c r="CD63" s="2217"/>
      <c r="CE63" s="2217"/>
      <c r="CF63" s="2217"/>
      <c r="CG63" s="2217"/>
      <c r="CH63" s="2217"/>
      <c r="CI63" s="2217"/>
      <c r="CJ63" s="2217"/>
      <c r="CK63" s="2217"/>
      <c r="CL63" s="2217"/>
      <c r="CM63" s="2217"/>
      <c r="CN63" s="2217"/>
      <c r="CO63" s="2217"/>
      <c r="CP63" s="2217"/>
      <c r="CQ63" s="2217"/>
      <c r="CR63" s="2217"/>
      <c r="CS63" s="2217"/>
      <c r="CT63" s="2217"/>
      <c r="CU63" s="2217"/>
      <c r="CV63" s="2217"/>
      <c r="CW63" s="2217"/>
      <c r="CX63" s="2217"/>
      <c r="CY63" s="2217"/>
      <c r="CZ63" s="2217"/>
      <c r="DA63" s="2217"/>
      <c r="DB63" s="2217"/>
      <c r="DC63" s="2217"/>
    </row>
    <row r="64" spans="1:107">
      <c r="A64" s="2215" t="s">
        <v>2060</v>
      </c>
      <c r="B64" s="2216"/>
      <c r="C64" s="2217"/>
      <c r="D64" s="2217"/>
      <c r="E64" s="2217"/>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c r="AS64" s="2217"/>
      <c r="AT64" s="2217"/>
      <c r="AU64" s="2217"/>
      <c r="AV64" s="2217"/>
      <c r="AW64" s="2217"/>
      <c r="AX64" s="2217"/>
      <c r="AY64" s="2217"/>
      <c r="AZ64" s="2217"/>
      <c r="BA64" s="2217"/>
      <c r="BB64" s="2217"/>
      <c r="BC64" s="2217"/>
      <c r="BD64" s="2217"/>
      <c r="BE64" s="2217"/>
      <c r="BF64" s="2217"/>
      <c r="BG64" s="2217"/>
      <c r="BH64" s="2217"/>
      <c r="BI64" s="2217"/>
      <c r="BJ64" s="2217"/>
      <c r="BK64" s="2217"/>
      <c r="BL64" s="2217"/>
      <c r="BM64" s="2217"/>
      <c r="BN64" s="2217"/>
      <c r="BO64" s="2217"/>
      <c r="BP64" s="2217"/>
      <c r="BQ64" s="2217"/>
      <c r="BR64" s="2217"/>
      <c r="BS64" s="2217"/>
      <c r="BT64" s="2217"/>
      <c r="BU64" s="2217"/>
      <c r="BV64" s="2217"/>
      <c r="BW64" s="2217"/>
      <c r="BX64" s="2217"/>
      <c r="BY64" s="2217"/>
      <c r="BZ64" s="2217"/>
      <c r="CA64" s="2217"/>
      <c r="CB64" s="2217"/>
      <c r="CC64" s="2217"/>
      <c r="CD64" s="2217"/>
      <c r="CE64" s="2217"/>
      <c r="CF64" s="2217"/>
      <c r="CG64" s="2217"/>
      <c r="CH64" s="2217"/>
      <c r="CI64" s="2217"/>
      <c r="CJ64" s="2217"/>
      <c r="CK64" s="2217"/>
      <c r="CL64" s="2217"/>
      <c r="CM64" s="2217"/>
      <c r="CN64" s="2217"/>
      <c r="CO64" s="2217"/>
      <c r="CP64" s="2217"/>
      <c r="CQ64" s="2217"/>
      <c r="CR64" s="2217"/>
      <c r="CS64" s="2217"/>
      <c r="CT64" s="2217"/>
      <c r="CU64" s="2217"/>
      <c r="CV64" s="2217"/>
      <c r="CW64" s="2217"/>
      <c r="CX64" s="2217"/>
      <c r="CY64" s="2217"/>
      <c r="CZ64" s="2217"/>
      <c r="DA64" s="2217"/>
      <c r="DB64" s="2217"/>
      <c r="DC64" s="2217"/>
    </row>
    <row r="65" spans="1:107">
      <c r="A65" s="2215" t="s">
        <v>2061</v>
      </c>
      <c r="B65" s="2216"/>
      <c r="C65" s="2217"/>
      <c r="D65" s="2217"/>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AV65" s="2217"/>
      <c r="AW65" s="2217"/>
      <c r="AX65" s="2217"/>
      <c r="AY65" s="2217"/>
      <c r="AZ65" s="2217"/>
      <c r="BA65" s="2217"/>
      <c r="BB65" s="2217"/>
      <c r="BC65" s="2217"/>
      <c r="BD65" s="2217"/>
      <c r="BE65" s="2217"/>
      <c r="BF65" s="2217"/>
      <c r="BG65" s="2217"/>
      <c r="BH65" s="2217"/>
      <c r="BI65" s="2217"/>
      <c r="BJ65" s="2217"/>
      <c r="BK65" s="2217"/>
      <c r="BL65" s="2217"/>
      <c r="BM65" s="2217"/>
      <c r="BN65" s="2217"/>
      <c r="BO65" s="2217"/>
      <c r="BP65" s="2217"/>
      <c r="BQ65" s="2217"/>
      <c r="BR65" s="2217"/>
      <c r="BS65" s="2217"/>
      <c r="BT65" s="2217"/>
      <c r="BU65" s="2217"/>
      <c r="BV65" s="2217"/>
      <c r="BW65" s="2217"/>
      <c r="BX65" s="2217"/>
      <c r="BY65" s="2217"/>
      <c r="BZ65" s="2217"/>
      <c r="CA65" s="2217"/>
      <c r="CB65" s="2217"/>
      <c r="CC65" s="2217"/>
      <c r="CD65" s="2217"/>
      <c r="CE65" s="2217"/>
      <c r="CF65" s="2217"/>
      <c r="CG65" s="2217"/>
      <c r="CH65" s="2217"/>
      <c r="CI65" s="2217"/>
      <c r="CJ65" s="2217"/>
      <c r="CK65" s="2217"/>
      <c r="CL65" s="2217"/>
      <c r="CM65" s="2217"/>
      <c r="CN65" s="2217"/>
      <c r="CO65" s="2217"/>
      <c r="CP65" s="2217"/>
      <c r="CQ65" s="2217"/>
      <c r="CR65" s="2217"/>
      <c r="CS65" s="2217"/>
      <c r="CT65" s="2217"/>
      <c r="CU65" s="2217"/>
      <c r="CV65" s="2217"/>
      <c r="CW65" s="2217"/>
      <c r="CX65" s="2217"/>
      <c r="CY65" s="2217"/>
      <c r="CZ65" s="2217"/>
      <c r="DA65" s="2217"/>
      <c r="DB65" s="2217"/>
      <c r="DC65" s="2217"/>
    </row>
    <row r="66" spans="1:107">
      <c r="A66" s="2215" t="s">
        <v>2062</v>
      </c>
      <c r="B66" s="2216"/>
      <c r="C66" s="2217"/>
      <c r="D66" s="2217"/>
      <c r="E66" s="2217"/>
      <c r="F66" s="2217"/>
      <c r="G66" s="2217"/>
      <c r="H66" s="2217"/>
      <c r="I66" s="2217"/>
      <c r="J66" s="2217"/>
      <c r="K66" s="2217"/>
      <c r="L66" s="2217"/>
      <c r="M66" s="2217"/>
      <c r="N66" s="2217"/>
      <c r="O66" s="2217"/>
      <c r="P66" s="2217"/>
      <c r="Q66" s="2217"/>
      <c r="R66" s="2217"/>
      <c r="S66" s="2217"/>
      <c r="T66" s="2217"/>
      <c r="U66" s="2217"/>
      <c r="V66" s="2217"/>
      <c r="W66" s="2217"/>
      <c r="X66" s="2217"/>
      <c r="Y66" s="2217"/>
      <c r="Z66" s="2217"/>
      <c r="AA66" s="2217"/>
      <c r="AB66" s="2217"/>
      <c r="AC66" s="2217"/>
      <c r="AD66" s="2217"/>
      <c r="AE66" s="2217"/>
      <c r="AF66" s="2217"/>
      <c r="AG66" s="2217"/>
      <c r="AH66" s="2217"/>
      <c r="AI66" s="2217"/>
      <c r="AJ66" s="2217"/>
      <c r="AK66" s="2217"/>
      <c r="AL66" s="2217"/>
      <c r="AM66" s="2217"/>
      <c r="AN66" s="2217"/>
      <c r="AO66" s="2217"/>
      <c r="AP66" s="2217"/>
      <c r="AQ66" s="2217"/>
      <c r="AR66" s="2217"/>
      <c r="AS66" s="2217"/>
      <c r="AT66" s="2217"/>
      <c r="AU66" s="2217"/>
      <c r="AV66" s="2217"/>
      <c r="AW66" s="2217"/>
      <c r="AX66" s="2217"/>
      <c r="AY66" s="2217"/>
      <c r="AZ66" s="2217"/>
      <c r="BA66" s="2217"/>
      <c r="BB66" s="2217"/>
      <c r="BC66" s="2217"/>
      <c r="BD66" s="2217"/>
      <c r="BE66" s="2217"/>
      <c r="BF66" s="2217"/>
      <c r="BG66" s="2217"/>
      <c r="BH66" s="2217"/>
      <c r="BI66" s="2217"/>
      <c r="BJ66" s="2217"/>
      <c r="BK66" s="2217"/>
      <c r="BL66" s="2217"/>
      <c r="BM66" s="2217"/>
      <c r="BN66" s="2217"/>
      <c r="BO66" s="2217"/>
      <c r="BP66" s="2217"/>
      <c r="BQ66" s="2217"/>
      <c r="BR66" s="2217"/>
      <c r="BS66" s="2217"/>
      <c r="BT66" s="2217"/>
      <c r="BU66" s="2217"/>
      <c r="BV66" s="2217"/>
      <c r="BW66" s="2217"/>
      <c r="BX66" s="2217"/>
      <c r="BY66" s="2217"/>
      <c r="BZ66" s="2217"/>
      <c r="CA66" s="2217"/>
      <c r="CB66" s="2217"/>
      <c r="CC66" s="2217"/>
      <c r="CD66" s="2217"/>
      <c r="CE66" s="2217"/>
      <c r="CF66" s="2217"/>
      <c r="CG66" s="2217"/>
      <c r="CH66" s="2217"/>
      <c r="CI66" s="2217"/>
      <c r="CJ66" s="2217"/>
      <c r="CK66" s="2217"/>
      <c r="CL66" s="2217"/>
      <c r="CM66" s="2217"/>
      <c r="CN66" s="2217"/>
      <c r="CO66" s="2217"/>
      <c r="CP66" s="2217"/>
      <c r="CQ66" s="2217"/>
      <c r="CR66" s="2217"/>
      <c r="CS66" s="2217"/>
      <c r="CT66" s="2217"/>
      <c r="CU66" s="2217"/>
      <c r="CV66" s="2217"/>
      <c r="CW66" s="2217"/>
      <c r="CX66" s="2217"/>
      <c r="CY66" s="2217"/>
      <c r="CZ66" s="2217"/>
      <c r="DA66" s="2217"/>
      <c r="DB66" s="2217"/>
      <c r="DC66" s="2217"/>
    </row>
    <row r="67" spans="1:107">
      <c r="A67" s="2215" t="s">
        <v>2063</v>
      </c>
      <c r="B67" s="2216"/>
      <c r="C67" s="2217"/>
      <c r="D67" s="2217"/>
      <c r="E67" s="2217"/>
      <c r="F67" s="2217"/>
      <c r="G67" s="2217"/>
      <c r="H67" s="2217"/>
      <c r="I67" s="2217"/>
      <c r="J67" s="2217"/>
      <c r="K67" s="2217"/>
      <c r="L67" s="2217"/>
      <c r="M67" s="2217"/>
      <c r="N67" s="2217"/>
      <c r="O67" s="2217"/>
      <c r="P67" s="2217"/>
      <c r="Q67" s="2217"/>
      <c r="R67" s="2217"/>
      <c r="S67" s="221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AV67" s="2217"/>
      <c r="AW67" s="2217"/>
      <c r="AX67" s="2217"/>
      <c r="AY67" s="2217"/>
      <c r="AZ67" s="2217"/>
      <c r="BA67" s="2217"/>
      <c r="BB67" s="2217"/>
      <c r="BC67" s="2217"/>
      <c r="BD67" s="2217"/>
      <c r="BE67" s="2217"/>
      <c r="BF67" s="2217"/>
      <c r="BG67" s="2217"/>
      <c r="BH67" s="2217"/>
      <c r="BI67" s="2217"/>
      <c r="BJ67" s="2217"/>
      <c r="BK67" s="2217"/>
      <c r="BL67" s="2217"/>
      <c r="BM67" s="2217"/>
      <c r="BN67" s="2217"/>
      <c r="BO67" s="2217"/>
      <c r="BP67" s="2217"/>
      <c r="BQ67" s="2217"/>
      <c r="BR67" s="2217"/>
      <c r="BS67" s="2217"/>
      <c r="BT67" s="2217"/>
      <c r="BU67" s="2217"/>
      <c r="BV67" s="2217"/>
      <c r="BW67" s="2217"/>
      <c r="BX67" s="2217"/>
      <c r="BY67" s="2217"/>
      <c r="BZ67" s="2217"/>
      <c r="CA67" s="2217"/>
      <c r="CB67" s="2217"/>
      <c r="CC67" s="2217"/>
      <c r="CD67" s="2217"/>
      <c r="CE67" s="2217"/>
      <c r="CF67" s="2217"/>
      <c r="CG67" s="2217"/>
      <c r="CH67" s="2217"/>
      <c r="CI67" s="2217"/>
      <c r="CJ67" s="2217"/>
      <c r="CK67" s="2217"/>
      <c r="CL67" s="2217"/>
      <c r="CM67" s="2217"/>
      <c r="CN67" s="2217"/>
      <c r="CO67" s="2217"/>
      <c r="CP67" s="2217"/>
      <c r="CQ67" s="2217"/>
      <c r="CR67" s="2217"/>
      <c r="CS67" s="2217"/>
      <c r="CT67" s="2217"/>
      <c r="CU67" s="2217"/>
      <c r="CV67" s="2217"/>
      <c r="CW67" s="2217"/>
      <c r="CX67" s="2217"/>
      <c r="CY67" s="2217"/>
      <c r="CZ67" s="2217"/>
      <c r="DA67" s="2217"/>
      <c r="DB67" s="2217"/>
      <c r="DC67" s="2217"/>
    </row>
    <row r="68" spans="1:107">
      <c r="A68" s="2215" t="s">
        <v>2064</v>
      </c>
      <c r="B68" s="2216"/>
      <c r="C68" s="2217"/>
      <c r="D68" s="2217"/>
      <c r="E68" s="2217"/>
      <c r="F68" s="2217"/>
      <c r="G68" s="2217"/>
      <c r="H68" s="2217"/>
      <c r="I68" s="2217"/>
      <c r="J68" s="2217"/>
      <c r="K68" s="2217"/>
      <c r="L68" s="2217"/>
      <c r="M68" s="2217"/>
      <c r="N68" s="2217"/>
      <c r="O68" s="2217"/>
      <c r="P68" s="2217"/>
      <c r="Q68" s="2217"/>
      <c r="R68" s="2217"/>
      <c r="S68" s="2217"/>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c r="AS68" s="2217"/>
      <c r="AT68" s="2217"/>
      <c r="AU68" s="2217"/>
      <c r="AV68" s="2217"/>
      <c r="AW68" s="2217"/>
      <c r="AX68" s="2217"/>
      <c r="AY68" s="2217"/>
      <c r="AZ68" s="2217"/>
      <c r="BA68" s="2217"/>
      <c r="BB68" s="2217"/>
      <c r="BC68" s="2217"/>
      <c r="BD68" s="2217"/>
      <c r="BE68" s="2217"/>
      <c r="BF68" s="2217"/>
      <c r="BG68" s="2217"/>
      <c r="BH68" s="2217"/>
      <c r="BI68" s="2217"/>
      <c r="BJ68" s="2217"/>
      <c r="BK68" s="2217"/>
      <c r="BL68" s="2217"/>
      <c r="BM68" s="2217"/>
      <c r="BN68" s="2217"/>
      <c r="BO68" s="2217"/>
      <c r="BP68" s="2217"/>
      <c r="BQ68" s="2217"/>
      <c r="BR68" s="2217"/>
      <c r="BS68" s="2217"/>
      <c r="BT68" s="2217"/>
      <c r="BU68" s="2217"/>
      <c r="BV68" s="2217"/>
      <c r="BW68" s="2217"/>
      <c r="BX68" s="2217"/>
      <c r="BY68" s="2217"/>
      <c r="BZ68" s="2217"/>
      <c r="CA68" s="2217"/>
      <c r="CB68" s="2217"/>
      <c r="CC68" s="2217"/>
      <c r="CD68" s="2217"/>
      <c r="CE68" s="2217"/>
      <c r="CF68" s="2217"/>
      <c r="CG68" s="2217"/>
      <c r="CH68" s="2217"/>
      <c r="CI68" s="2217"/>
      <c r="CJ68" s="2217"/>
      <c r="CK68" s="2217"/>
      <c r="CL68" s="2217"/>
      <c r="CM68" s="2217"/>
      <c r="CN68" s="2217"/>
      <c r="CO68" s="2217"/>
      <c r="CP68" s="2217"/>
      <c r="CQ68" s="2217"/>
      <c r="CR68" s="2217"/>
      <c r="CS68" s="2217"/>
      <c r="CT68" s="2217"/>
      <c r="CU68" s="2217"/>
      <c r="CV68" s="2217"/>
      <c r="CW68" s="2217"/>
      <c r="CX68" s="2217"/>
      <c r="CY68" s="2217"/>
      <c r="CZ68" s="2217"/>
      <c r="DA68" s="2217"/>
      <c r="DB68" s="2217"/>
      <c r="DC68" s="2217"/>
    </row>
    <row r="69" spans="1:107">
      <c r="A69" s="2215" t="s">
        <v>2065</v>
      </c>
      <c r="B69" s="2216"/>
      <c r="C69" s="2217"/>
      <c r="D69" s="2217"/>
      <c r="E69" s="2217"/>
      <c r="F69" s="2217"/>
      <c r="G69" s="2217"/>
      <c r="H69" s="2217"/>
      <c r="I69" s="2217"/>
      <c r="J69" s="2217"/>
      <c r="K69" s="2217"/>
      <c r="L69" s="2217"/>
      <c r="M69" s="2217"/>
      <c r="N69" s="2217"/>
      <c r="O69" s="2217"/>
      <c r="P69" s="2217"/>
      <c r="Q69" s="2217"/>
      <c r="R69" s="2217"/>
      <c r="S69" s="2217"/>
      <c r="T69" s="2217"/>
      <c r="U69" s="2217"/>
      <c r="V69" s="2217"/>
      <c r="W69" s="2217"/>
      <c r="X69" s="2217"/>
      <c r="Y69" s="2217"/>
      <c r="Z69" s="2217"/>
      <c r="AA69" s="2217"/>
      <c r="AB69" s="2217"/>
      <c r="AC69" s="2217"/>
      <c r="AD69" s="2217"/>
      <c r="AE69" s="2217"/>
      <c r="AF69" s="2217"/>
      <c r="AG69" s="2217"/>
      <c r="AH69" s="2217"/>
      <c r="AI69" s="2217"/>
      <c r="AJ69" s="2217"/>
      <c r="AK69" s="2217"/>
      <c r="AL69" s="2217"/>
      <c r="AM69" s="2217"/>
      <c r="AN69" s="2217"/>
      <c r="AO69" s="2217"/>
      <c r="AP69" s="2217"/>
      <c r="AQ69" s="2217"/>
      <c r="AR69" s="2217"/>
      <c r="AS69" s="2217"/>
      <c r="AT69" s="2217"/>
      <c r="AU69" s="2217"/>
      <c r="AV69" s="2217"/>
      <c r="AW69" s="2217"/>
      <c r="AX69" s="2217"/>
      <c r="AY69" s="2217"/>
      <c r="AZ69" s="2217"/>
      <c r="BA69" s="2217"/>
      <c r="BB69" s="2217"/>
      <c r="BC69" s="2217"/>
      <c r="BD69" s="2217"/>
      <c r="BE69" s="2217"/>
      <c r="BF69" s="2217"/>
      <c r="BG69" s="2217"/>
      <c r="BH69" s="2217"/>
      <c r="BI69" s="2217"/>
      <c r="BJ69" s="2217"/>
      <c r="BK69" s="2217"/>
      <c r="BL69" s="2217"/>
      <c r="BM69" s="2217"/>
      <c r="BN69" s="2217"/>
      <c r="BO69" s="2217"/>
      <c r="BP69" s="2217"/>
      <c r="BQ69" s="2217"/>
      <c r="BR69" s="2217"/>
      <c r="BS69" s="2217"/>
      <c r="BT69" s="2217"/>
      <c r="BU69" s="2217"/>
      <c r="BV69" s="2217"/>
      <c r="BW69" s="2217"/>
      <c r="BX69" s="2217"/>
      <c r="BY69" s="2217"/>
      <c r="BZ69" s="2217"/>
      <c r="CA69" s="2217"/>
      <c r="CB69" s="2217"/>
      <c r="CC69" s="2217"/>
      <c r="CD69" s="2217"/>
      <c r="CE69" s="2217"/>
      <c r="CF69" s="2217"/>
      <c r="CG69" s="2217"/>
      <c r="CH69" s="2217"/>
      <c r="CI69" s="2217"/>
      <c r="CJ69" s="2217"/>
      <c r="CK69" s="2217"/>
      <c r="CL69" s="2217"/>
      <c r="CM69" s="2217"/>
      <c r="CN69" s="2217"/>
      <c r="CO69" s="2217"/>
      <c r="CP69" s="2217"/>
      <c r="CQ69" s="2217"/>
      <c r="CR69" s="2217"/>
      <c r="CS69" s="2217"/>
      <c r="CT69" s="2217"/>
      <c r="CU69" s="2217"/>
      <c r="CV69" s="2217"/>
      <c r="CW69" s="2217"/>
      <c r="CX69" s="2217"/>
      <c r="CY69" s="2217"/>
      <c r="CZ69" s="2217"/>
      <c r="DA69" s="2217"/>
      <c r="DB69" s="2217"/>
      <c r="DC69" s="2217"/>
    </row>
    <row r="70" spans="1:107">
      <c r="A70" s="2215" t="s">
        <v>2066</v>
      </c>
      <c r="B70" s="2216"/>
      <c r="C70" s="2217"/>
      <c r="D70" s="2217"/>
      <c r="E70" s="2217"/>
      <c r="F70" s="2217"/>
      <c r="G70" s="2217"/>
      <c r="H70" s="2217"/>
      <c r="I70" s="2217"/>
      <c r="J70" s="2217"/>
      <c r="K70" s="2217"/>
      <c r="L70" s="2217"/>
      <c r="M70" s="2217"/>
      <c r="N70" s="2217"/>
      <c r="O70" s="2217"/>
      <c r="P70" s="2217"/>
      <c r="Q70" s="2217"/>
      <c r="R70" s="2217"/>
      <c r="S70" s="2217"/>
      <c r="T70" s="2217"/>
      <c r="U70" s="2217"/>
      <c r="V70" s="2217"/>
      <c r="W70" s="2217"/>
      <c r="X70" s="2217"/>
      <c r="Y70" s="2217"/>
      <c r="Z70" s="2217"/>
      <c r="AA70" s="2217"/>
      <c r="AB70" s="2217"/>
      <c r="AC70" s="2217"/>
      <c r="AD70" s="2217"/>
      <c r="AE70" s="2217"/>
      <c r="AF70" s="2217"/>
      <c r="AG70" s="2217"/>
      <c r="AH70" s="2217"/>
      <c r="AI70" s="2217"/>
      <c r="AJ70" s="2217"/>
      <c r="AK70" s="2217"/>
      <c r="AL70" s="2217"/>
      <c r="AM70" s="2217"/>
      <c r="AN70" s="2217"/>
      <c r="AO70" s="2217"/>
      <c r="AP70" s="2217"/>
      <c r="AQ70" s="2217"/>
      <c r="AR70" s="2217"/>
      <c r="AS70" s="2217"/>
      <c r="AT70" s="2217"/>
      <c r="AU70" s="2217"/>
      <c r="AV70" s="2217"/>
      <c r="AW70" s="2217"/>
      <c r="AX70" s="2217"/>
      <c r="AY70" s="2217"/>
      <c r="AZ70" s="2217"/>
      <c r="BA70" s="2217"/>
      <c r="BB70" s="2217"/>
      <c r="BC70" s="2217"/>
      <c r="BD70" s="2217"/>
      <c r="BE70" s="2217"/>
      <c r="BF70" s="2217"/>
      <c r="BG70" s="2217"/>
      <c r="BH70" s="2217"/>
      <c r="BI70" s="2217"/>
      <c r="BJ70" s="2217"/>
      <c r="BK70" s="2217"/>
      <c r="BL70" s="2217"/>
      <c r="BM70" s="2217"/>
      <c r="BN70" s="2217"/>
      <c r="BO70" s="2217"/>
      <c r="BP70" s="2217"/>
      <c r="BQ70" s="2217"/>
      <c r="BR70" s="2217"/>
      <c r="BS70" s="2217"/>
      <c r="BT70" s="2217"/>
      <c r="BU70" s="2217"/>
      <c r="BV70" s="2217"/>
      <c r="BW70" s="2217"/>
      <c r="BX70" s="2217"/>
      <c r="BY70" s="2217"/>
      <c r="BZ70" s="2217"/>
      <c r="CA70" s="2217"/>
      <c r="CB70" s="2217"/>
      <c r="CC70" s="2217"/>
      <c r="CD70" s="2217"/>
      <c r="CE70" s="2217"/>
      <c r="CF70" s="2217"/>
      <c r="CG70" s="2217"/>
      <c r="CH70" s="2217"/>
      <c r="CI70" s="2217"/>
      <c r="CJ70" s="2217"/>
      <c r="CK70" s="2217"/>
      <c r="CL70" s="2217"/>
      <c r="CM70" s="2217"/>
      <c r="CN70" s="2217"/>
      <c r="CO70" s="2217"/>
      <c r="CP70" s="2217"/>
      <c r="CQ70" s="2217"/>
      <c r="CR70" s="2217"/>
      <c r="CS70" s="2217"/>
      <c r="CT70" s="2217"/>
      <c r="CU70" s="2217"/>
      <c r="CV70" s="2217"/>
      <c r="CW70" s="2217"/>
      <c r="CX70" s="2217"/>
      <c r="CY70" s="2217"/>
      <c r="CZ70" s="2217"/>
      <c r="DA70" s="2217"/>
      <c r="DB70" s="2217"/>
      <c r="DC70" s="2217"/>
    </row>
    <row r="71" spans="1:107">
      <c r="A71" s="2215" t="s">
        <v>2067</v>
      </c>
      <c r="B71" s="2216"/>
      <c r="C71" s="2217"/>
      <c r="D71" s="2217"/>
      <c r="E71" s="2217"/>
      <c r="F71" s="2217"/>
      <c r="G71" s="2217"/>
      <c r="H71" s="2217"/>
      <c r="I71" s="2217"/>
      <c r="J71" s="2217"/>
      <c r="K71" s="2217"/>
      <c r="L71" s="2217"/>
      <c r="M71" s="2217"/>
      <c r="N71" s="2217"/>
      <c r="O71" s="2217"/>
      <c r="P71" s="2217"/>
      <c r="Q71" s="2217"/>
      <c r="R71" s="2217"/>
      <c r="S71" s="2217"/>
      <c r="T71" s="2217"/>
      <c r="U71" s="2217"/>
      <c r="V71" s="2217"/>
      <c r="W71" s="2217"/>
      <c r="X71" s="2217"/>
      <c r="Y71" s="2217"/>
      <c r="Z71" s="2217"/>
      <c r="AA71" s="2217"/>
      <c r="AB71" s="2217"/>
      <c r="AC71" s="2217"/>
      <c r="AD71" s="2217"/>
      <c r="AE71" s="2217"/>
      <c r="AF71" s="2217"/>
      <c r="AG71" s="2217"/>
      <c r="AH71" s="2217"/>
      <c r="AI71" s="2217"/>
      <c r="AJ71" s="2217"/>
      <c r="AK71" s="2217"/>
      <c r="AL71" s="2217"/>
      <c r="AM71" s="2217"/>
      <c r="AN71" s="2217"/>
      <c r="AO71" s="2217"/>
      <c r="AP71" s="2217"/>
      <c r="AQ71" s="2217"/>
      <c r="AR71" s="2217"/>
      <c r="AS71" s="2217"/>
      <c r="AT71" s="2217"/>
      <c r="AU71" s="2217"/>
      <c r="AV71" s="2217"/>
      <c r="AW71" s="2217"/>
      <c r="AX71" s="2217"/>
      <c r="AY71" s="2217"/>
      <c r="AZ71" s="2217"/>
      <c r="BA71" s="2217"/>
      <c r="BB71" s="2217"/>
      <c r="BC71" s="2217"/>
      <c r="BD71" s="2217"/>
      <c r="BE71" s="2217"/>
      <c r="BF71" s="2217"/>
      <c r="BG71" s="2217"/>
      <c r="BH71" s="2217"/>
      <c r="BI71" s="2217"/>
      <c r="BJ71" s="2217"/>
      <c r="BK71" s="2217"/>
      <c r="BL71" s="2217"/>
      <c r="BM71" s="2217"/>
      <c r="BN71" s="2217"/>
      <c r="BO71" s="2217"/>
      <c r="BP71" s="2217"/>
      <c r="BQ71" s="2217"/>
      <c r="BR71" s="2217"/>
      <c r="BS71" s="2217"/>
      <c r="BT71" s="2217"/>
      <c r="BU71" s="2217"/>
      <c r="BV71" s="2217"/>
      <c r="BW71" s="2217"/>
      <c r="BX71" s="2217"/>
      <c r="BY71" s="2217"/>
      <c r="BZ71" s="2217"/>
      <c r="CA71" s="2217"/>
      <c r="CB71" s="2217"/>
      <c r="CC71" s="2217"/>
      <c r="CD71" s="2217"/>
      <c r="CE71" s="2217"/>
      <c r="CF71" s="2217"/>
      <c r="CG71" s="2217"/>
      <c r="CH71" s="2217"/>
      <c r="CI71" s="2217"/>
      <c r="CJ71" s="2217"/>
      <c r="CK71" s="2217"/>
      <c r="CL71" s="2217"/>
      <c r="CM71" s="2217"/>
      <c r="CN71" s="2217"/>
      <c r="CO71" s="2217"/>
      <c r="CP71" s="2217"/>
      <c r="CQ71" s="2217"/>
      <c r="CR71" s="2217"/>
      <c r="CS71" s="2217"/>
      <c r="CT71" s="2217"/>
      <c r="CU71" s="2217"/>
      <c r="CV71" s="2217"/>
      <c r="CW71" s="2217"/>
      <c r="CX71" s="2217"/>
      <c r="CY71" s="2217"/>
      <c r="CZ71" s="2217"/>
      <c r="DA71" s="2217"/>
      <c r="DB71" s="2217"/>
      <c r="DC71" s="2217"/>
    </row>
    <row r="72" spans="1:107">
      <c r="A72" s="2215" t="s">
        <v>2068</v>
      </c>
      <c r="B72" s="2216"/>
      <c r="C72" s="2217"/>
      <c r="D72" s="2217"/>
      <c r="E72" s="2217"/>
      <c r="F72" s="2217"/>
      <c r="G72" s="2217"/>
      <c r="H72" s="2217"/>
      <c r="I72" s="2217"/>
      <c r="J72" s="2217"/>
      <c r="K72" s="2217"/>
      <c r="L72" s="2217"/>
      <c r="M72" s="2217"/>
      <c r="N72" s="2217"/>
      <c r="O72" s="2217"/>
      <c r="P72" s="2217"/>
      <c r="Q72" s="2217"/>
      <c r="R72" s="2217"/>
      <c r="S72" s="2217"/>
      <c r="T72" s="2217"/>
      <c r="U72" s="2217"/>
      <c r="V72" s="2217"/>
      <c r="W72" s="2217"/>
      <c r="X72" s="2217"/>
      <c r="Y72" s="2217"/>
      <c r="Z72" s="2217"/>
      <c r="AA72" s="2217"/>
      <c r="AB72" s="2217"/>
      <c r="AC72" s="2217"/>
      <c r="AD72" s="2217"/>
      <c r="AE72" s="2217"/>
      <c r="AF72" s="2217"/>
      <c r="AG72" s="2217"/>
      <c r="AH72" s="2217"/>
      <c r="AI72" s="2217"/>
      <c r="AJ72" s="2217"/>
      <c r="AK72" s="2217"/>
      <c r="AL72" s="2217"/>
      <c r="AM72" s="2217"/>
      <c r="AN72" s="2217"/>
      <c r="AO72" s="2217"/>
      <c r="AP72" s="2217"/>
      <c r="AQ72" s="2217"/>
      <c r="AR72" s="2217"/>
      <c r="AS72" s="2217"/>
      <c r="AT72" s="2217"/>
      <c r="AU72" s="2217"/>
      <c r="AV72" s="2217"/>
      <c r="AW72" s="2217"/>
      <c r="AX72" s="2217"/>
      <c r="AY72" s="2217"/>
      <c r="AZ72" s="2217"/>
      <c r="BA72" s="2217"/>
      <c r="BB72" s="2217"/>
      <c r="BC72" s="2217"/>
      <c r="BD72" s="2217"/>
      <c r="BE72" s="2217"/>
      <c r="BF72" s="2217"/>
      <c r="BG72" s="2217"/>
      <c r="BH72" s="2217"/>
      <c r="BI72" s="2217"/>
      <c r="BJ72" s="2217"/>
      <c r="BK72" s="2217"/>
      <c r="BL72" s="2217"/>
      <c r="BM72" s="2217"/>
      <c r="BN72" s="2217"/>
      <c r="BO72" s="2217"/>
      <c r="BP72" s="2217"/>
      <c r="BQ72" s="2217"/>
      <c r="BR72" s="2217"/>
      <c r="BS72" s="2217"/>
      <c r="BT72" s="2217"/>
      <c r="BU72" s="2217"/>
      <c r="BV72" s="2217"/>
      <c r="BW72" s="2217"/>
      <c r="BX72" s="2217"/>
      <c r="BY72" s="2217"/>
      <c r="BZ72" s="2217"/>
      <c r="CA72" s="2217"/>
      <c r="CB72" s="2217"/>
      <c r="CC72" s="2217"/>
      <c r="CD72" s="2217"/>
      <c r="CE72" s="2217"/>
      <c r="CF72" s="2217"/>
      <c r="CG72" s="2217"/>
      <c r="CH72" s="2217"/>
      <c r="CI72" s="2217"/>
      <c r="CJ72" s="2217"/>
      <c r="CK72" s="2217"/>
      <c r="CL72" s="2217"/>
      <c r="CM72" s="2217"/>
      <c r="CN72" s="2217"/>
      <c r="CO72" s="2217"/>
      <c r="CP72" s="2217"/>
      <c r="CQ72" s="2217"/>
      <c r="CR72" s="2217"/>
      <c r="CS72" s="2217"/>
      <c r="CT72" s="2217"/>
      <c r="CU72" s="2217"/>
      <c r="CV72" s="2217"/>
      <c r="CW72" s="2217"/>
      <c r="CX72" s="2217"/>
      <c r="CY72" s="2217"/>
      <c r="CZ72" s="2217"/>
      <c r="DA72" s="2217"/>
      <c r="DB72" s="2217"/>
      <c r="DC72" s="2217"/>
    </row>
    <row r="73" spans="1:107">
      <c r="A73" s="2215" t="s">
        <v>2069</v>
      </c>
      <c r="B73" s="2216"/>
      <c r="C73" s="2217"/>
      <c r="D73" s="2217"/>
      <c r="E73" s="2217"/>
      <c r="F73" s="2217"/>
      <c r="G73" s="2217"/>
      <c r="H73" s="2217"/>
      <c r="I73" s="2217"/>
      <c r="J73" s="2217"/>
      <c r="K73" s="2217"/>
      <c r="L73" s="2217"/>
      <c r="M73" s="2217"/>
      <c r="N73" s="2217"/>
      <c r="O73" s="2217"/>
      <c r="P73" s="2217"/>
      <c r="Q73" s="2217"/>
      <c r="R73" s="2217"/>
      <c r="S73" s="2217"/>
      <c r="T73" s="2217"/>
      <c r="U73" s="2217"/>
      <c r="V73" s="2217"/>
      <c r="W73" s="2217"/>
      <c r="X73" s="2217"/>
      <c r="Y73" s="2217"/>
      <c r="Z73" s="2217"/>
      <c r="AA73" s="2217"/>
      <c r="AB73" s="2217"/>
      <c r="AC73" s="2217"/>
      <c r="AD73" s="2217"/>
      <c r="AE73" s="2217"/>
      <c r="AF73" s="2217"/>
      <c r="AG73" s="2217"/>
      <c r="AH73" s="2217"/>
      <c r="AI73" s="2217"/>
      <c r="AJ73" s="2217"/>
      <c r="AK73" s="2217"/>
      <c r="AL73" s="2217"/>
      <c r="AM73" s="2217"/>
      <c r="AN73" s="2217"/>
      <c r="AO73" s="2217"/>
      <c r="AP73" s="2217"/>
      <c r="AQ73" s="2217"/>
      <c r="AR73" s="2217"/>
      <c r="AS73" s="2217"/>
      <c r="AT73" s="2217"/>
      <c r="AU73" s="2217"/>
      <c r="AV73" s="2217"/>
      <c r="AW73" s="2217"/>
      <c r="AX73" s="2217"/>
      <c r="AY73" s="2217"/>
      <c r="AZ73" s="2217"/>
      <c r="BA73" s="2217"/>
      <c r="BB73" s="2217"/>
      <c r="BC73" s="2217"/>
      <c r="BD73" s="2217"/>
      <c r="BE73" s="2217"/>
      <c r="BF73" s="2217"/>
      <c r="BG73" s="2217"/>
      <c r="BH73" s="2217"/>
      <c r="BI73" s="2217"/>
      <c r="BJ73" s="2217"/>
      <c r="BK73" s="2217"/>
      <c r="BL73" s="2217"/>
      <c r="BM73" s="2217"/>
      <c r="BN73" s="2217"/>
      <c r="BO73" s="2217"/>
      <c r="BP73" s="2217"/>
      <c r="BQ73" s="2217"/>
      <c r="BR73" s="2217"/>
      <c r="BS73" s="2217"/>
      <c r="BT73" s="2217"/>
      <c r="BU73" s="2217"/>
      <c r="BV73" s="2217"/>
      <c r="BW73" s="2217"/>
      <c r="BX73" s="2217"/>
      <c r="BY73" s="2217"/>
      <c r="BZ73" s="2217"/>
      <c r="CA73" s="2217"/>
      <c r="CB73" s="2217"/>
      <c r="CC73" s="2217"/>
      <c r="CD73" s="2217"/>
      <c r="CE73" s="2217"/>
      <c r="CF73" s="2217"/>
      <c r="CG73" s="2217"/>
      <c r="CH73" s="2217"/>
      <c r="CI73" s="2217"/>
      <c r="CJ73" s="2217"/>
      <c r="CK73" s="2217"/>
      <c r="CL73" s="2217"/>
      <c r="CM73" s="2217"/>
      <c r="CN73" s="2217"/>
      <c r="CO73" s="2217"/>
      <c r="CP73" s="2217"/>
      <c r="CQ73" s="2217"/>
      <c r="CR73" s="2217"/>
      <c r="CS73" s="2217"/>
      <c r="CT73" s="2217"/>
      <c r="CU73" s="2217"/>
      <c r="CV73" s="2217"/>
      <c r="CW73" s="2217"/>
      <c r="CX73" s="2217"/>
      <c r="CY73" s="2217"/>
      <c r="CZ73" s="2217"/>
      <c r="DA73" s="2217"/>
      <c r="DB73" s="2217"/>
      <c r="DC73" s="2217"/>
    </row>
    <row r="74" spans="1:107">
      <c r="A74" s="2215" t="s">
        <v>2070</v>
      </c>
      <c r="B74" s="2216"/>
      <c r="C74" s="2217"/>
      <c r="D74" s="2217"/>
      <c r="E74" s="2217"/>
      <c r="F74" s="2217"/>
      <c r="G74" s="2217"/>
      <c r="H74" s="2217"/>
      <c r="I74" s="2217"/>
      <c r="J74" s="2217"/>
      <c r="K74" s="2217"/>
      <c r="L74" s="2217"/>
      <c r="M74" s="2217"/>
      <c r="N74" s="2217"/>
      <c r="O74" s="2217"/>
      <c r="P74" s="2217"/>
      <c r="Q74" s="2217"/>
      <c r="R74" s="2217"/>
      <c r="S74" s="2217"/>
      <c r="T74" s="2217"/>
      <c r="U74" s="2217"/>
      <c r="V74" s="2217"/>
      <c r="W74" s="2217"/>
      <c r="X74" s="2217"/>
      <c r="Y74" s="2217"/>
      <c r="Z74" s="2217"/>
      <c r="AA74" s="2217"/>
      <c r="AB74" s="2217"/>
      <c r="AC74" s="2217"/>
      <c r="AD74" s="2217"/>
      <c r="AE74" s="2217"/>
      <c r="AF74" s="2217"/>
      <c r="AG74" s="2217"/>
      <c r="AH74" s="2217"/>
      <c r="AI74" s="2217"/>
      <c r="AJ74" s="2217"/>
      <c r="AK74" s="2217"/>
      <c r="AL74" s="2217"/>
      <c r="AM74" s="2217"/>
      <c r="AN74" s="2217"/>
      <c r="AO74" s="2217"/>
      <c r="AP74" s="2217"/>
      <c r="AQ74" s="2217"/>
      <c r="AR74" s="2217"/>
      <c r="AS74" s="2217"/>
      <c r="AT74" s="2217"/>
      <c r="AU74" s="2217"/>
      <c r="AV74" s="2217"/>
      <c r="AW74" s="2217"/>
      <c r="AX74" s="2217"/>
      <c r="AY74" s="2217"/>
      <c r="AZ74" s="2217"/>
      <c r="BA74" s="2217"/>
      <c r="BB74" s="2217"/>
      <c r="BC74" s="2217"/>
      <c r="BD74" s="2217"/>
      <c r="BE74" s="2217"/>
      <c r="BF74" s="2217"/>
      <c r="BG74" s="2217"/>
      <c r="BH74" s="2217"/>
      <c r="BI74" s="2217"/>
      <c r="BJ74" s="2217"/>
      <c r="BK74" s="2217"/>
      <c r="BL74" s="2217"/>
      <c r="BM74" s="2217"/>
      <c r="BN74" s="2217"/>
      <c r="BO74" s="2217"/>
      <c r="BP74" s="2217"/>
      <c r="BQ74" s="2217"/>
      <c r="BR74" s="2217"/>
      <c r="BS74" s="2217"/>
      <c r="BT74" s="2217"/>
      <c r="BU74" s="2217"/>
      <c r="BV74" s="2217"/>
      <c r="BW74" s="2217"/>
      <c r="BX74" s="2217"/>
      <c r="BY74" s="2217"/>
      <c r="BZ74" s="2217"/>
      <c r="CA74" s="2217"/>
      <c r="CB74" s="2217"/>
      <c r="CC74" s="2217"/>
      <c r="CD74" s="2217"/>
      <c r="CE74" s="2217"/>
      <c r="CF74" s="2217"/>
      <c r="CG74" s="2217"/>
      <c r="CH74" s="2217"/>
      <c r="CI74" s="2217"/>
      <c r="CJ74" s="2217"/>
      <c r="CK74" s="2217"/>
      <c r="CL74" s="2217"/>
      <c r="CM74" s="2217"/>
      <c r="CN74" s="2217"/>
      <c r="CO74" s="2217"/>
      <c r="CP74" s="2217"/>
      <c r="CQ74" s="2217"/>
      <c r="CR74" s="2217"/>
      <c r="CS74" s="2217"/>
      <c r="CT74" s="2217"/>
      <c r="CU74" s="2217"/>
      <c r="CV74" s="2217"/>
      <c r="CW74" s="2217"/>
      <c r="CX74" s="2217"/>
      <c r="CY74" s="2217"/>
      <c r="CZ74" s="2217"/>
      <c r="DA74" s="2217"/>
      <c r="DB74" s="2217"/>
      <c r="DC74" s="2217"/>
    </row>
    <row r="75" spans="1:107">
      <c r="A75" s="2215" t="s">
        <v>2071</v>
      </c>
      <c r="B75" s="2216"/>
      <c r="C75" s="2217"/>
      <c r="D75" s="2217"/>
      <c r="E75" s="2217"/>
      <c r="F75" s="2217"/>
      <c r="G75" s="2217"/>
      <c r="H75" s="2217"/>
      <c r="I75" s="2217"/>
      <c r="J75" s="2217"/>
      <c r="K75" s="2217"/>
      <c r="L75" s="2217"/>
      <c r="M75" s="2217"/>
      <c r="N75" s="2217"/>
      <c r="O75" s="2217"/>
      <c r="P75" s="2217"/>
      <c r="Q75" s="2217"/>
      <c r="R75" s="2217"/>
      <c r="S75" s="2217"/>
      <c r="T75" s="2217"/>
      <c r="U75" s="2217"/>
      <c r="V75" s="2217"/>
      <c r="W75" s="2217"/>
      <c r="X75" s="2217"/>
      <c r="Y75" s="2217"/>
      <c r="Z75" s="2217"/>
      <c r="AA75" s="2217"/>
      <c r="AB75" s="2217"/>
      <c r="AC75" s="2217"/>
      <c r="AD75" s="2217"/>
      <c r="AE75" s="2217"/>
      <c r="AF75" s="2217"/>
      <c r="AG75" s="2217"/>
      <c r="AH75" s="2217"/>
      <c r="AI75" s="2217"/>
      <c r="AJ75" s="2217"/>
      <c r="AK75" s="2217"/>
      <c r="AL75" s="2217"/>
      <c r="AM75" s="2217"/>
      <c r="AN75" s="2217"/>
      <c r="AO75" s="2217"/>
      <c r="AP75" s="2217"/>
      <c r="AQ75" s="2217"/>
      <c r="AR75" s="2217"/>
      <c r="AS75" s="2217"/>
      <c r="AT75" s="2217"/>
      <c r="AU75" s="2217"/>
      <c r="AV75" s="2217"/>
      <c r="AW75" s="2217"/>
      <c r="AX75" s="2217"/>
      <c r="AY75" s="2217"/>
      <c r="AZ75" s="2217"/>
      <c r="BA75" s="2217"/>
      <c r="BB75" s="2217"/>
      <c r="BC75" s="2217"/>
      <c r="BD75" s="2217"/>
      <c r="BE75" s="2217"/>
      <c r="BF75" s="2217"/>
      <c r="BG75" s="2217"/>
      <c r="BH75" s="2217"/>
      <c r="BI75" s="2217"/>
      <c r="BJ75" s="2217"/>
      <c r="BK75" s="2217"/>
      <c r="BL75" s="2217"/>
      <c r="BM75" s="2217"/>
      <c r="BN75" s="2217"/>
      <c r="BO75" s="2217"/>
      <c r="BP75" s="2217"/>
      <c r="BQ75" s="2217"/>
      <c r="BR75" s="2217"/>
      <c r="BS75" s="2217"/>
      <c r="BT75" s="2217"/>
      <c r="BU75" s="2217"/>
      <c r="BV75" s="2217"/>
      <c r="BW75" s="2217"/>
      <c r="BX75" s="2217"/>
      <c r="BY75" s="2217"/>
      <c r="BZ75" s="2217"/>
      <c r="CA75" s="2217"/>
      <c r="CB75" s="2217"/>
      <c r="CC75" s="2217"/>
      <c r="CD75" s="2217"/>
      <c r="CE75" s="2217"/>
      <c r="CF75" s="2217"/>
      <c r="CG75" s="2217"/>
      <c r="CH75" s="2217"/>
      <c r="CI75" s="2217"/>
      <c r="CJ75" s="2217"/>
      <c r="CK75" s="2217"/>
      <c r="CL75" s="2217"/>
      <c r="CM75" s="2217"/>
      <c r="CN75" s="2217"/>
      <c r="CO75" s="2217"/>
      <c r="CP75" s="2217"/>
      <c r="CQ75" s="2217"/>
      <c r="CR75" s="2217"/>
      <c r="CS75" s="2217"/>
      <c r="CT75" s="2217"/>
      <c r="CU75" s="2217"/>
      <c r="CV75" s="2217"/>
      <c r="CW75" s="2217"/>
      <c r="CX75" s="2217"/>
      <c r="CY75" s="2217"/>
      <c r="CZ75" s="2217"/>
      <c r="DA75" s="2217"/>
      <c r="DB75" s="2217"/>
      <c r="DC75" s="2217"/>
    </row>
    <row r="76" spans="1:107">
      <c r="A76" s="2215" t="s">
        <v>2072</v>
      </c>
      <c r="B76" s="2216"/>
      <c r="C76" s="2217"/>
      <c r="D76" s="2217"/>
      <c r="E76" s="2217"/>
      <c r="F76" s="2217"/>
      <c r="G76" s="2217"/>
      <c r="H76" s="2217"/>
      <c r="I76" s="2217"/>
      <c r="J76" s="2217"/>
      <c r="K76" s="2217"/>
      <c r="L76" s="2217"/>
      <c r="M76" s="2217"/>
      <c r="N76" s="2217"/>
      <c r="O76" s="2217"/>
      <c r="P76" s="2217"/>
      <c r="Q76" s="2217"/>
      <c r="R76" s="2217"/>
      <c r="S76" s="2217"/>
      <c r="T76" s="2217"/>
      <c r="U76" s="2217"/>
      <c r="V76" s="2217"/>
      <c r="W76" s="2217"/>
      <c r="X76" s="2217"/>
      <c r="Y76" s="2217"/>
      <c r="Z76" s="2217"/>
      <c r="AA76" s="2217"/>
      <c r="AB76" s="2217"/>
      <c r="AC76" s="2217"/>
      <c r="AD76" s="2217"/>
      <c r="AE76" s="2217"/>
      <c r="AF76" s="2217"/>
      <c r="AG76" s="2217"/>
      <c r="AH76" s="2217"/>
      <c r="AI76" s="2217"/>
      <c r="AJ76" s="2217"/>
      <c r="AK76" s="2217"/>
      <c r="AL76" s="2217"/>
      <c r="AM76" s="2217"/>
      <c r="AN76" s="2217"/>
      <c r="AO76" s="2217"/>
      <c r="AP76" s="2217"/>
      <c r="AQ76" s="2217"/>
      <c r="AR76" s="2217"/>
      <c r="AS76" s="2217"/>
      <c r="AT76" s="2217"/>
      <c r="AU76" s="2217"/>
      <c r="AV76" s="2217"/>
      <c r="AW76" s="2217"/>
      <c r="AX76" s="2217"/>
      <c r="AY76" s="2217"/>
      <c r="AZ76" s="2217"/>
      <c r="BA76" s="2217"/>
      <c r="BB76" s="2217"/>
      <c r="BC76" s="2217"/>
      <c r="BD76" s="2217"/>
      <c r="BE76" s="2217"/>
      <c r="BF76" s="2217"/>
      <c r="BG76" s="2217"/>
      <c r="BH76" s="2217"/>
      <c r="BI76" s="2217"/>
      <c r="BJ76" s="2217"/>
      <c r="BK76" s="2217"/>
      <c r="BL76" s="2217"/>
      <c r="BM76" s="2217"/>
      <c r="BN76" s="2217"/>
      <c r="BO76" s="2217"/>
      <c r="BP76" s="2217"/>
      <c r="BQ76" s="2217"/>
      <c r="BR76" s="2217"/>
      <c r="BS76" s="2217"/>
      <c r="BT76" s="2217"/>
      <c r="BU76" s="2217"/>
      <c r="BV76" s="2217"/>
      <c r="BW76" s="2217"/>
      <c r="BX76" s="2217"/>
      <c r="BY76" s="2217"/>
      <c r="BZ76" s="2217"/>
      <c r="CA76" s="2217"/>
      <c r="CB76" s="2217"/>
      <c r="CC76" s="2217"/>
      <c r="CD76" s="2217"/>
      <c r="CE76" s="2217"/>
      <c r="CF76" s="2217"/>
      <c r="CG76" s="2217"/>
      <c r="CH76" s="2217"/>
      <c r="CI76" s="2217"/>
      <c r="CJ76" s="2217"/>
      <c r="CK76" s="2217"/>
      <c r="CL76" s="2217"/>
      <c r="CM76" s="2217"/>
      <c r="CN76" s="2217"/>
      <c r="CO76" s="2217"/>
      <c r="CP76" s="2217"/>
      <c r="CQ76" s="2217"/>
      <c r="CR76" s="2217"/>
      <c r="CS76" s="2217"/>
      <c r="CT76" s="2217"/>
      <c r="CU76" s="2217"/>
      <c r="CV76" s="2217"/>
      <c r="CW76" s="2217"/>
      <c r="CX76" s="2217"/>
      <c r="CY76" s="2217"/>
      <c r="CZ76" s="2217"/>
      <c r="DA76" s="2217"/>
      <c r="DB76" s="2217"/>
      <c r="DC76" s="2217"/>
    </row>
    <row r="77" spans="1:107">
      <c r="A77" s="2215" t="s">
        <v>2073</v>
      </c>
      <c r="B77" s="2216"/>
      <c r="C77" s="2217"/>
      <c r="D77" s="2217"/>
      <c r="E77" s="2217"/>
      <c r="F77" s="2217"/>
      <c r="G77" s="2217"/>
      <c r="H77" s="2217"/>
      <c r="I77" s="2217"/>
      <c r="J77" s="2217"/>
      <c r="K77" s="2217"/>
      <c r="L77" s="2217"/>
      <c r="M77" s="2217"/>
      <c r="N77" s="2217"/>
      <c r="O77" s="2217"/>
      <c r="P77" s="2217"/>
      <c r="Q77" s="2217"/>
      <c r="R77" s="2217"/>
      <c r="S77" s="2217"/>
      <c r="T77" s="2217"/>
      <c r="U77" s="2217"/>
      <c r="V77" s="2217"/>
      <c r="W77" s="2217"/>
      <c r="X77" s="2217"/>
      <c r="Y77" s="2217"/>
      <c r="Z77" s="2217"/>
      <c r="AA77" s="2217"/>
      <c r="AB77" s="2217"/>
      <c r="AC77" s="2217"/>
      <c r="AD77" s="2217"/>
      <c r="AE77" s="2217"/>
      <c r="AF77" s="2217"/>
      <c r="AG77" s="2217"/>
      <c r="AH77" s="2217"/>
      <c r="AI77" s="2217"/>
      <c r="AJ77" s="2217"/>
      <c r="AK77" s="2217"/>
      <c r="AL77" s="2217"/>
      <c r="AM77" s="2217"/>
      <c r="AN77" s="2217"/>
      <c r="AO77" s="2217"/>
      <c r="AP77" s="2217"/>
      <c r="AQ77" s="2217"/>
      <c r="AR77" s="2217"/>
      <c r="AS77" s="2217"/>
      <c r="AT77" s="2217"/>
      <c r="AU77" s="2217"/>
      <c r="AV77" s="2217"/>
      <c r="AW77" s="2217"/>
      <c r="AX77" s="2217"/>
      <c r="AY77" s="2217"/>
      <c r="AZ77" s="2217"/>
      <c r="BA77" s="2217"/>
      <c r="BB77" s="2217"/>
      <c r="BC77" s="2217"/>
      <c r="BD77" s="2217"/>
      <c r="BE77" s="2217"/>
      <c r="BF77" s="2217"/>
      <c r="BG77" s="2217"/>
      <c r="BH77" s="2217"/>
      <c r="BI77" s="2217"/>
      <c r="BJ77" s="2217"/>
      <c r="BK77" s="2217"/>
      <c r="BL77" s="2217"/>
      <c r="BM77" s="2217"/>
      <c r="BN77" s="2217"/>
      <c r="BO77" s="2217"/>
      <c r="BP77" s="2217"/>
      <c r="BQ77" s="2217"/>
      <c r="BR77" s="2217"/>
      <c r="BS77" s="2217"/>
      <c r="BT77" s="2217"/>
      <c r="BU77" s="2217"/>
      <c r="BV77" s="2217"/>
      <c r="BW77" s="2217"/>
      <c r="BX77" s="2217"/>
      <c r="BY77" s="2217"/>
      <c r="BZ77" s="2217"/>
      <c r="CA77" s="2217"/>
      <c r="CB77" s="2217"/>
      <c r="CC77" s="2217"/>
      <c r="CD77" s="2217"/>
      <c r="CE77" s="2217"/>
      <c r="CF77" s="2217"/>
      <c r="CG77" s="2217"/>
      <c r="CH77" s="2217"/>
      <c r="CI77" s="2217"/>
      <c r="CJ77" s="2217"/>
      <c r="CK77" s="2217"/>
      <c r="CL77" s="2217"/>
      <c r="CM77" s="2217"/>
      <c r="CN77" s="2217"/>
      <c r="CO77" s="2217"/>
      <c r="CP77" s="2217"/>
      <c r="CQ77" s="2217"/>
      <c r="CR77" s="2217"/>
      <c r="CS77" s="2217"/>
      <c r="CT77" s="2217"/>
      <c r="CU77" s="2217"/>
      <c r="CV77" s="2217"/>
      <c r="CW77" s="2217"/>
      <c r="CX77" s="2217"/>
      <c r="CY77" s="2217"/>
      <c r="CZ77" s="2217"/>
      <c r="DA77" s="2217"/>
      <c r="DB77" s="2217"/>
      <c r="DC77" s="2217"/>
    </row>
    <row r="78" spans="1:107">
      <c r="A78" s="2215" t="s">
        <v>2074</v>
      </c>
      <c r="B78" s="2216"/>
      <c r="C78" s="2217"/>
      <c r="D78" s="2217"/>
      <c r="E78" s="2217"/>
      <c r="F78" s="2217"/>
      <c r="G78" s="2217"/>
      <c r="H78" s="2217"/>
      <c r="I78" s="2217"/>
      <c r="J78" s="2217"/>
      <c r="K78" s="2217"/>
      <c r="L78" s="2217"/>
      <c r="M78" s="2217"/>
      <c r="N78" s="2217"/>
      <c r="O78" s="2217"/>
      <c r="P78" s="2217"/>
      <c r="Q78" s="2217"/>
      <c r="R78" s="2217"/>
      <c r="S78" s="2217"/>
      <c r="T78" s="2217"/>
      <c r="U78" s="2217"/>
      <c r="V78" s="2217"/>
      <c r="W78" s="2217"/>
      <c r="X78" s="2217"/>
      <c r="Y78" s="2217"/>
      <c r="Z78" s="2217"/>
      <c r="AA78" s="2217"/>
      <c r="AB78" s="2217"/>
      <c r="AC78" s="2217"/>
      <c r="AD78" s="2217"/>
      <c r="AE78" s="2217"/>
      <c r="AF78" s="2217"/>
      <c r="AG78" s="2217"/>
      <c r="AH78" s="2217"/>
      <c r="AI78" s="2217"/>
      <c r="AJ78" s="2217"/>
      <c r="AK78" s="2217"/>
      <c r="AL78" s="2217"/>
      <c r="AM78" s="2217"/>
      <c r="AN78" s="2217"/>
      <c r="AO78" s="2217"/>
      <c r="AP78" s="2217"/>
      <c r="AQ78" s="2217"/>
      <c r="AR78" s="2217"/>
      <c r="AS78" s="2217"/>
      <c r="AT78" s="2217"/>
      <c r="AU78" s="2217"/>
      <c r="AV78" s="2217"/>
      <c r="AW78" s="2217"/>
      <c r="AX78" s="2217"/>
      <c r="AY78" s="2217"/>
      <c r="AZ78" s="2217"/>
      <c r="BA78" s="2217"/>
      <c r="BB78" s="2217"/>
      <c r="BC78" s="2217"/>
      <c r="BD78" s="2217"/>
      <c r="BE78" s="2217"/>
      <c r="BF78" s="2217"/>
      <c r="BG78" s="2217"/>
      <c r="BH78" s="2217"/>
      <c r="BI78" s="2217"/>
      <c r="BJ78" s="2217"/>
      <c r="BK78" s="2217"/>
      <c r="BL78" s="2217"/>
      <c r="BM78" s="2217"/>
      <c r="BN78" s="2217"/>
      <c r="BO78" s="2217"/>
      <c r="BP78" s="2217"/>
      <c r="BQ78" s="2217"/>
      <c r="BR78" s="2217"/>
      <c r="BS78" s="2217"/>
      <c r="BT78" s="2217"/>
      <c r="BU78" s="2217"/>
      <c r="BV78" s="2217"/>
      <c r="BW78" s="2217"/>
      <c r="BX78" s="2217"/>
      <c r="BY78" s="2217"/>
      <c r="BZ78" s="2217"/>
      <c r="CA78" s="2217"/>
      <c r="CB78" s="2217"/>
      <c r="CC78" s="2217"/>
      <c r="CD78" s="2217"/>
      <c r="CE78" s="2217"/>
      <c r="CF78" s="2217"/>
      <c r="CG78" s="2217"/>
      <c r="CH78" s="2217"/>
      <c r="CI78" s="2217"/>
      <c r="CJ78" s="2217"/>
      <c r="CK78" s="2217"/>
      <c r="CL78" s="2217"/>
      <c r="CM78" s="2217"/>
      <c r="CN78" s="2217"/>
      <c r="CO78" s="2217"/>
      <c r="CP78" s="2217"/>
      <c r="CQ78" s="2217"/>
      <c r="CR78" s="2217"/>
      <c r="CS78" s="2217"/>
      <c r="CT78" s="2217"/>
      <c r="CU78" s="2217"/>
      <c r="CV78" s="2217"/>
      <c r="CW78" s="2217"/>
      <c r="CX78" s="2217"/>
      <c r="CY78" s="2217"/>
      <c r="CZ78" s="2217"/>
      <c r="DA78" s="2217"/>
      <c r="DB78" s="2217"/>
      <c r="DC78" s="2217"/>
    </row>
    <row r="79" spans="1:107">
      <c r="A79" s="2215" t="s">
        <v>2075</v>
      </c>
      <c r="B79" s="2216"/>
      <c r="C79" s="2217"/>
      <c r="D79" s="2217"/>
      <c r="E79" s="2217"/>
      <c r="F79" s="2217"/>
      <c r="G79" s="2217"/>
      <c r="H79" s="2217"/>
      <c r="I79" s="2217"/>
      <c r="J79" s="2217"/>
      <c r="K79" s="2217"/>
      <c r="L79" s="2217"/>
      <c r="M79" s="2217"/>
      <c r="N79" s="2217"/>
      <c r="O79" s="2217"/>
      <c r="P79" s="2217"/>
      <c r="Q79" s="2217"/>
      <c r="R79" s="2217"/>
      <c r="S79" s="2217"/>
      <c r="T79" s="2217"/>
      <c r="U79" s="2217"/>
      <c r="V79" s="2217"/>
      <c r="W79" s="2217"/>
      <c r="X79" s="2217"/>
      <c r="Y79" s="2217"/>
      <c r="Z79" s="2217"/>
      <c r="AA79" s="2217"/>
      <c r="AB79" s="2217"/>
      <c r="AC79" s="2217"/>
      <c r="AD79" s="2217"/>
      <c r="AE79" s="2217"/>
      <c r="AF79" s="2217"/>
      <c r="AG79" s="2217"/>
      <c r="AH79" s="2217"/>
      <c r="AI79" s="2217"/>
      <c r="AJ79" s="2217"/>
      <c r="AK79" s="2217"/>
      <c r="AL79" s="2217"/>
      <c r="AM79" s="2217"/>
      <c r="AN79" s="2217"/>
      <c r="AO79" s="2217"/>
      <c r="AP79" s="2217"/>
      <c r="AQ79" s="2217"/>
      <c r="AR79" s="2217"/>
      <c r="AS79" s="2217"/>
      <c r="AT79" s="2217"/>
      <c r="AU79" s="2217"/>
      <c r="AV79" s="2217"/>
      <c r="AW79" s="2217"/>
      <c r="AX79" s="2217"/>
      <c r="AY79" s="2217"/>
      <c r="AZ79" s="2217"/>
      <c r="BA79" s="2217"/>
      <c r="BB79" s="2217"/>
      <c r="BC79" s="2217"/>
      <c r="BD79" s="2217"/>
      <c r="BE79" s="2217"/>
      <c r="BF79" s="2217"/>
      <c r="BG79" s="2217"/>
      <c r="BH79" s="2217"/>
      <c r="BI79" s="2217"/>
      <c r="BJ79" s="2217"/>
      <c r="BK79" s="2217"/>
      <c r="BL79" s="2217"/>
      <c r="BM79" s="2217"/>
      <c r="BN79" s="2217"/>
      <c r="BO79" s="2217"/>
      <c r="BP79" s="2217"/>
      <c r="BQ79" s="2217"/>
      <c r="BR79" s="2217"/>
      <c r="BS79" s="2217"/>
      <c r="BT79" s="2217"/>
      <c r="BU79" s="2217"/>
      <c r="BV79" s="2217"/>
      <c r="BW79" s="2217"/>
      <c r="BX79" s="2217"/>
      <c r="BY79" s="2217"/>
      <c r="BZ79" s="2217"/>
      <c r="CA79" s="2217"/>
      <c r="CB79" s="2217"/>
      <c r="CC79" s="2217"/>
      <c r="CD79" s="2217"/>
      <c r="CE79" s="2217"/>
      <c r="CF79" s="2217"/>
      <c r="CG79" s="2217"/>
      <c r="CH79" s="2217"/>
      <c r="CI79" s="2217"/>
      <c r="CJ79" s="2217"/>
      <c r="CK79" s="2217"/>
      <c r="CL79" s="2217"/>
      <c r="CM79" s="2217"/>
      <c r="CN79" s="2217"/>
      <c r="CO79" s="2217"/>
      <c r="CP79" s="2217"/>
      <c r="CQ79" s="2217"/>
      <c r="CR79" s="2217"/>
      <c r="CS79" s="2217"/>
      <c r="CT79" s="2217"/>
      <c r="CU79" s="2217"/>
      <c r="CV79" s="2217"/>
      <c r="CW79" s="2217"/>
      <c r="CX79" s="2217"/>
      <c r="CY79" s="2217"/>
      <c r="CZ79" s="2217"/>
      <c r="DA79" s="2217"/>
      <c r="DB79" s="2217"/>
      <c r="DC79" s="2217"/>
    </row>
    <row r="80" spans="1:107">
      <c r="A80" s="2215" t="s">
        <v>2076</v>
      </c>
      <c r="B80" s="2216"/>
      <c r="C80" s="2217"/>
      <c r="D80" s="2217"/>
      <c r="E80" s="2217"/>
      <c r="F80" s="2217"/>
      <c r="G80" s="2217"/>
      <c r="H80" s="2217"/>
      <c r="I80" s="2217"/>
      <c r="J80" s="2217"/>
      <c r="K80" s="2217"/>
      <c r="L80" s="2217"/>
      <c r="M80" s="2217"/>
      <c r="N80" s="2217"/>
      <c r="O80" s="2217"/>
      <c r="P80" s="2217"/>
      <c r="Q80" s="2217"/>
      <c r="R80" s="2217"/>
      <c r="S80" s="2217"/>
      <c r="T80" s="2217"/>
      <c r="U80" s="2217"/>
      <c r="V80" s="2217"/>
      <c r="W80" s="2217"/>
      <c r="X80" s="2217"/>
      <c r="Y80" s="2217"/>
      <c r="Z80" s="2217"/>
      <c r="AA80" s="2217"/>
      <c r="AB80" s="2217"/>
      <c r="AC80" s="2217"/>
      <c r="AD80" s="2217"/>
      <c r="AE80" s="2217"/>
      <c r="AF80" s="2217"/>
      <c r="AG80" s="2217"/>
      <c r="AH80" s="2217"/>
      <c r="AI80" s="2217"/>
      <c r="AJ80" s="2217"/>
      <c r="AK80" s="2217"/>
      <c r="AL80" s="2217"/>
      <c r="AM80" s="2217"/>
      <c r="AN80" s="2217"/>
      <c r="AO80" s="2217"/>
      <c r="AP80" s="2217"/>
      <c r="AQ80" s="2217"/>
      <c r="AR80" s="2217"/>
      <c r="AS80" s="2217"/>
      <c r="AT80" s="2217"/>
      <c r="AU80" s="2217"/>
      <c r="AV80" s="2217"/>
      <c r="AW80" s="2217"/>
      <c r="AX80" s="2217"/>
      <c r="AY80" s="2217"/>
      <c r="AZ80" s="2217"/>
      <c r="BA80" s="2217"/>
      <c r="BB80" s="2217"/>
      <c r="BC80" s="2217"/>
      <c r="BD80" s="2217"/>
      <c r="BE80" s="2217"/>
      <c r="BF80" s="2217"/>
      <c r="BG80" s="2217"/>
      <c r="BH80" s="2217"/>
      <c r="BI80" s="2217"/>
      <c r="BJ80" s="2217"/>
      <c r="BK80" s="2217"/>
      <c r="BL80" s="2217"/>
      <c r="BM80" s="2217"/>
      <c r="BN80" s="2217"/>
      <c r="BO80" s="2217"/>
      <c r="BP80" s="2217"/>
      <c r="BQ80" s="2217"/>
      <c r="BR80" s="2217"/>
      <c r="BS80" s="2217"/>
      <c r="BT80" s="2217"/>
      <c r="BU80" s="2217"/>
      <c r="BV80" s="2217"/>
      <c r="BW80" s="2217"/>
      <c r="BX80" s="2217"/>
      <c r="BY80" s="2217"/>
      <c r="BZ80" s="2217"/>
      <c r="CA80" s="2217"/>
      <c r="CB80" s="2217"/>
      <c r="CC80" s="2217"/>
      <c r="CD80" s="2217"/>
      <c r="CE80" s="2217"/>
      <c r="CF80" s="2217"/>
      <c r="CG80" s="2217"/>
      <c r="CH80" s="2217"/>
      <c r="CI80" s="2217"/>
      <c r="CJ80" s="2217"/>
      <c r="CK80" s="2217"/>
      <c r="CL80" s="2217"/>
      <c r="CM80" s="2217"/>
      <c r="CN80" s="2217"/>
      <c r="CO80" s="2217"/>
      <c r="CP80" s="2217"/>
      <c r="CQ80" s="2217"/>
      <c r="CR80" s="2217"/>
      <c r="CS80" s="2217"/>
      <c r="CT80" s="2217"/>
      <c r="CU80" s="2217"/>
      <c r="CV80" s="2217"/>
      <c r="CW80" s="2217"/>
      <c r="CX80" s="2217"/>
      <c r="CY80" s="2217"/>
      <c r="CZ80" s="2217"/>
      <c r="DA80" s="2217"/>
      <c r="DB80" s="2217"/>
      <c r="DC80" s="2217"/>
    </row>
    <row r="81" spans="1:107">
      <c r="A81" s="2215" t="s">
        <v>1928</v>
      </c>
      <c r="B81" s="2216"/>
      <c r="C81" s="2217"/>
      <c r="D81" s="2217"/>
      <c r="E81" s="2217"/>
      <c r="F81" s="2217"/>
      <c r="G81" s="2217"/>
      <c r="H81" s="2217"/>
      <c r="I81" s="2217"/>
      <c r="J81" s="2217"/>
      <c r="K81" s="2217"/>
      <c r="L81" s="2217"/>
      <c r="M81" s="2217"/>
      <c r="N81" s="2217"/>
      <c r="O81" s="2217"/>
      <c r="P81" s="2217"/>
      <c r="Q81" s="2217"/>
      <c r="R81" s="2217"/>
      <c r="S81" s="2217"/>
      <c r="T81" s="2217"/>
      <c r="U81" s="2217"/>
      <c r="V81" s="2217"/>
      <c r="W81" s="2217"/>
      <c r="X81" s="2217"/>
      <c r="Y81" s="2217"/>
      <c r="Z81" s="2217"/>
      <c r="AA81" s="2217"/>
      <c r="AB81" s="2217"/>
      <c r="AC81" s="2217"/>
      <c r="AD81" s="2217"/>
      <c r="AE81" s="2217"/>
      <c r="AF81" s="2217"/>
      <c r="AG81" s="2217"/>
      <c r="AH81" s="2217"/>
      <c r="AI81" s="2217"/>
      <c r="AJ81" s="2217"/>
      <c r="AK81" s="2217"/>
      <c r="AL81" s="2217"/>
      <c r="AM81" s="2217"/>
      <c r="AN81" s="2217"/>
      <c r="AO81" s="2217"/>
      <c r="AP81" s="2217"/>
      <c r="AQ81" s="2217"/>
      <c r="AR81" s="2217"/>
      <c r="AS81" s="2217"/>
      <c r="AT81" s="2217"/>
      <c r="AU81" s="2217"/>
      <c r="AV81" s="2217"/>
      <c r="AW81" s="2217"/>
      <c r="AX81" s="2217"/>
      <c r="AY81" s="2217"/>
      <c r="AZ81" s="2217"/>
      <c r="BA81" s="2217"/>
      <c r="BB81" s="2217"/>
      <c r="BC81" s="2217"/>
      <c r="BD81" s="2217"/>
      <c r="BE81" s="2217"/>
      <c r="BF81" s="2217"/>
      <c r="BG81" s="2217"/>
      <c r="BH81" s="2217"/>
      <c r="BI81" s="2217"/>
      <c r="BJ81" s="2217"/>
      <c r="BK81" s="2217"/>
      <c r="BL81" s="2217"/>
      <c r="BM81" s="2217"/>
      <c r="BN81" s="2217"/>
      <c r="BO81" s="2217"/>
      <c r="BP81" s="2217"/>
      <c r="BQ81" s="2217"/>
      <c r="BR81" s="2217"/>
      <c r="BS81" s="2217"/>
      <c r="BT81" s="2217"/>
      <c r="BU81" s="2217"/>
      <c r="BV81" s="2217"/>
      <c r="BW81" s="2217"/>
      <c r="BX81" s="2217"/>
      <c r="BY81" s="2217"/>
      <c r="BZ81" s="2217"/>
      <c r="CA81" s="2217"/>
      <c r="CB81" s="2217"/>
      <c r="CC81" s="2217"/>
      <c r="CD81" s="2217"/>
      <c r="CE81" s="2217"/>
      <c r="CF81" s="2217"/>
      <c r="CG81" s="2217"/>
      <c r="CH81" s="2217"/>
      <c r="CI81" s="2217"/>
      <c r="CJ81" s="2217"/>
      <c r="CK81" s="2217"/>
      <c r="CL81" s="2217"/>
      <c r="CM81" s="2217"/>
      <c r="CN81" s="2217"/>
      <c r="CO81" s="2217"/>
      <c r="CP81" s="2217"/>
      <c r="CQ81" s="2217"/>
      <c r="CR81" s="2217"/>
      <c r="CS81" s="2217"/>
      <c r="CT81" s="2217"/>
      <c r="CU81" s="2217"/>
      <c r="CV81" s="2217"/>
      <c r="CW81" s="2217"/>
      <c r="CX81" s="2217"/>
      <c r="CY81" s="2217"/>
      <c r="CZ81" s="2217"/>
      <c r="DA81" s="2217"/>
      <c r="DB81" s="2217"/>
      <c r="DC81" s="2217"/>
    </row>
    <row r="82" spans="1:107">
      <c r="A82" s="2215" t="s">
        <v>2077</v>
      </c>
      <c r="B82" s="2216"/>
      <c r="C82" s="2217"/>
      <c r="D82" s="2217"/>
      <c r="E82" s="2217"/>
      <c r="F82" s="2217"/>
      <c r="G82" s="2217"/>
      <c r="H82" s="2217"/>
      <c r="I82" s="2217"/>
      <c r="J82" s="2217"/>
      <c r="K82" s="2217"/>
      <c r="L82" s="2217"/>
      <c r="M82" s="2217"/>
      <c r="N82" s="2217"/>
      <c r="O82" s="2217"/>
      <c r="P82" s="2217"/>
      <c r="Q82" s="2217"/>
      <c r="R82" s="2217"/>
      <c r="S82" s="2217"/>
      <c r="T82" s="2217"/>
      <c r="U82" s="2217"/>
      <c r="V82" s="2217"/>
      <c r="W82" s="2217"/>
      <c r="X82" s="2217"/>
      <c r="Y82" s="2217"/>
      <c r="Z82" s="2217"/>
      <c r="AA82" s="2217"/>
      <c r="AB82" s="2217"/>
      <c r="AC82" s="2217"/>
      <c r="AD82" s="2217"/>
      <c r="AE82" s="2217"/>
      <c r="AF82" s="2217"/>
      <c r="AG82" s="2217"/>
      <c r="AH82" s="2217"/>
      <c r="AI82" s="2217"/>
      <c r="AJ82" s="2217"/>
      <c r="AK82" s="2217"/>
      <c r="AL82" s="2217"/>
      <c r="AM82" s="2217"/>
      <c r="AN82" s="2217"/>
      <c r="AO82" s="2217"/>
      <c r="AP82" s="2217"/>
      <c r="AQ82" s="2217"/>
      <c r="AR82" s="2217"/>
      <c r="AS82" s="2217"/>
      <c r="AT82" s="2217"/>
      <c r="AU82" s="2217"/>
      <c r="AV82" s="2217"/>
      <c r="AW82" s="2217"/>
      <c r="AX82" s="2217"/>
      <c r="AY82" s="2217"/>
      <c r="AZ82" s="2217"/>
      <c r="BA82" s="2217"/>
      <c r="BB82" s="2217"/>
      <c r="BC82" s="2217"/>
      <c r="BD82" s="2217"/>
      <c r="BE82" s="2217"/>
      <c r="BF82" s="2217"/>
      <c r="BG82" s="2217"/>
      <c r="BH82" s="2217"/>
      <c r="BI82" s="2217"/>
      <c r="BJ82" s="2217"/>
      <c r="BK82" s="2217"/>
      <c r="BL82" s="2217"/>
      <c r="BM82" s="2217"/>
      <c r="BN82" s="2217"/>
      <c r="BO82" s="2217"/>
      <c r="BP82" s="2217"/>
      <c r="BQ82" s="2217"/>
      <c r="BR82" s="2217"/>
      <c r="BS82" s="2217"/>
      <c r="BT82" s="2217"/>
      <c r="BU82" s="2217"/>
      <c r="BV82" s="2217"/>
      <c r="BW82" s="2217"/>
      <c r="BX82" s="2217"/>
      <c r="BY82" s="2217"/>
      <c r="BZ82" s="2217"/>
      <c r="CA82" s="2217"/>
      <c r="CB82" s="2217"/>
      <c r="CC82" s="2217"/>
      <c r="CD82" s="2217"/>
      <c r="CE82" s="2217"/>
      <c r="CF82" s="2217"/>
      <c r="CG82" s="2217"/>
      <c r="CH82" s="2217"/>
      <c r="CI82" s="2217"/>
      <c r="CJ82" s="2217"/>
      <c r="CK82" s="2217"/>
      <c r="CL82" s="2217"/>
      <c r="CM82" s="2217"/>
      <c r="CN82" s="2217"/>
      <c r="CO82" s="2217"/>
      <c r="CP82" s="2217"/>
      <c r="CQ82" s="2217"/>
      <c r="CR82" s="2217"/>
      <c r="CS82" s="2217"/>
      <c r="CT82" s="2217"/>
      <c r="CU82" s="2217"/>
      <c r="CV82" s="2217"/>
      <c r="CW82" s="2217"/>
      <c r="CX82" s="2217"/>
      <c r="CY82" s="2217"/>
      <c r="CZ82" s="2217"/>
      <c r="DA82" s="2217"/>
      <c r="DB82" s="2217"/>
      <c r="DC82" s="2217"/>
    </row>
    <row r="83" spans="1:107">
      <c r="A83" s="2215" t="s">
        <v>2078</v>
      </c>
      <c r="B83" s="2216"/>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7"/>
      <c r="AI83" s="2217"/>
      <c r="AJ83" s="2217"/>
      <c r="AK83" s="2217"/>
      <c r="AL83" s="2217"/>
      <c r="AM83" s="2217"/>
      <c r="AN83" s="2217"/>
      <c r="AO83" s="2217"/>
      <c r="AP83" s="2217"/>
      <c r="AQ83" s="2217"/>
      <c r="AR83" s="2217"/>
      <c r="AS83" s="2217"/>
      <c r="AT83" s="2217"/>
      <c r="AU83" s="2217"/>
      <c r="AV83" s="2217"/>
      <c r="AW83" s="2217"/>
      <c r="AX83" s="2217"/>
      <c r="AY83" s="2217"/>
      <c r="AZ83" s="2217"/>
      <c r="BA83" s="2217"/>
      <c r="BB83" s="2217"/>
      <c r="BC83" s="2217"/>
      <c r="BD83" s="2217"/>
      <c r="BE83" s="2217"/>
      <c r="BF83" s="2217"/>
      <c r="BG83" s="2217"/>
      <c r="BH83" s="2217"/>
      <c r="BI83" s="2217"/>
      <c r="BJ83" s="2217"/>
      <c r="BK83" s="2217"/>
      <c r="BL83" s="2217"/>
      <c r="BM83" s="2217"/>
      <c r="BN83" s="2217"/>
      <c r="BO83" s="2217"/>
      <c r="BP83" s="2217"/>
      <c r="BQ83" s="2217"/>
      <c r="BR83" s="2217"/>
      <c r="BS83" s="2217"/>
      <c r="BT83" s="2217"/>
      <c r="BU83" s="2217"/>
      <c r="BV83" s="2217"/>
      <c r="BW83" s="2217"/>
      <c r="BX83" s="2217"/>
      <c r="BY83" s="2217"/>
      <c r="BZ83" s="2217"/>
      <c r="CA83" s="2217"/>
      <c r="CB83" s="2217"/>
      <c r="CC83" s="2217"/>
      <c r="CD83" s="2217"/>
      <c r="CE83" s="2217"/>
      <c r="CF83" s="2217"/>
      <c r="CG83" s="2217"/>
      <c r="CH83" s="2217"/>
      <c r="CI83" s="2217"/>
      <c r="CJ83" s="2217"/>
      <c r="CK83" s="2217"/>
      <c r="CL83" s="2217"/>
      <c r="CM83" s="2217"/>
      <c r="CN83" s="2217"/>
      <c r="CO83" s="2217"/>
      <c r="CP83" s="2217"/>
      <c r="CQ83" s="2217"/>
      <c r="CR83" s="2217"/>
      <c r="CS83" s="2217"/>
      <c r="CT83" s="2217"/>
      <c r="CU83" s="2217"/>
      <c r="CV83" s="2217"/>
      <c r="CW83" s="2217"/>
      <c r="CX83" s="2217"/>
      <c r="CY83" s="2217"/>
      <c r="CZ83" s="2217"/>
      <c r="DA83" s="2217"/>
      <c r="DB83" s="2217"/>
      <c r="DC83" s="2217"/>
    </row>
    <row r="84" spans="1:107">
      <c r="A84" s="2215" t="s">
        <v>2079</v>
      </c>
      <c r="B84" s="2216"/>
      <c r="C84" s="2217"/>
      <c r="D84" s="2217"/>
      <c r="E84" s="2217"/>
      <c r="F84" s="2217"/>
      <c r="G84" s="2217"/>
      <c r="H84" s="2217"/>
      <c r="I84" s="2217"/>
      <c r="J84" s="2217"/>
      <c r="K84" s="2217"/>
      <c r="L84" s="2217"/>
      <c r="M84" s="2217"/>
      <c r="N84" s="2217"/>
      <c r="O84" s="2217"/>
      <c r="P84" s="2217"/>
      <c r="Q84" s="2217"/>
      <c r="R84" s="2217"/>
      <c r="S84" s="2217"/>
      <c r="T84" s="2217"/>
      <c r="U84" s="2217"/>
      <c r="V84" s="2217"/>
      <c r="W84" s="2217"/>
      <c r="X84" s="2217"/>
      <c r="Y84" s="2217"/>
      <c r="Z84" s="2217"/>
      <c r="AA84" s="2217"/>
      <c r="AB84" s="2217"/>
      <c r="AC84" s="2217"/>
      <c r="AD84" s="2217"/>
      <c r="AE84" s="2217"/>
      <c r="AF84" s="2217"/>
      <c r="AG84" s="2217"/>
      <c r="AH84" s="2217"/>
      <c r="AI84" s="2217"/>
      <c r="AJ84" s="2217"/>
      <c r="AK84" s="2217"/>
      <c r="AL84" s="2217"/>
      <c r="AM84" s="2217"/>
      <c r="AN84" s="2217"/>
      <c r="AO84" s="2217"/>
      <c r="AP84" s="2217"/>
      <c r="AQ84" s="2217"/>
      <c r="AR84" s="2217"/>
      <c r="AS84" s="2217"/>
      <c r="AT84" s="2217"/>
      <c r="AU84" s="2217"/>
      <c r="AV84" s="2217"/>
      <c r="AW84" s="2217"/>
      <c r="AX84" s="2217"/>
      <c r="AY84" s="2217"/>
      <c r="AZ84" s="2217"/>
      <c r="BA84" s="2217"/>
      <c r="BB84" s="2217"/>
      <c r="BC84" s="2217"/>
      <c r="BD84" s="2217"/>
      <c r="BE84" s="2217"/>
      <c r="BF84" s="2217"/>
      <c r="BG84" s="2217"/>
      <c r="BH84" s="2217"/>
      <c r="BI84" s="2217"/>
      <c r="BJ84" s="2217"/>
      <c r="BK84" s="2217"/>
      <c r="BL84" s="2217"/>
      <c r="BM84" s="2217"/>
      <c r="BN84" s="2217"/>
      <c r="BO84" s="2217"/>
      <c r="BP84" s="2217"/>
      <c r="BQ84" s="2217"/>
      <c r="BR84" s="2217"/>
      <c r="BS84" s="2217"/>
      <c r="BT84" s="2217"/>
      <c r="BU84" s="2217"/>
      <c r="BV84" s="2217"/>
      <c r="BW84" s="2217"/>
      <c r="BX84" s="2217"/>
      <c r="BY84" s="2217"/>
      <c r="BZ84" s="2217"/>
      <c r="CA84" s="2217"/>
      <c r="CB84" s="2217"/>
      <c r="CC84" s="2217"/>
      <c r="CD84" s="2217"/>
      <c r="CE84" s="2217"/>
      <c r="CF84" s="2217"/>
      <c r="CG84" s="2217"/>
      <c r="CH84" s="2217"/>
      <c r="CI84" s="2217"/>
      <c r="CJ84" s="2217"/>
      <c r="CK84" s="2217"/>
      <c r="CL84" s="2217"/>
      <c r="CM84" s="2217"/>
      <c r="CN84" s="2217"/>
      <c r="CO84" s="2217"/>
      <c r="CP84" s="2217"/>
      <c r="CQ84" s="2217"/>
      <c r="CR84" s="2217"/>
      <c r="CS84" s="2217"/>
      <c r="CT84" s="2217"/>
      <c r="CU84" s="2217"/>
      <c r="CV84" s="2217"/>
      <c r="CW84" s="2217"/>
      <c r="CX84" s="2217"/>
      <c r="CY84" s="2217"/>
      <c r="CZ84" s="2217"/>
      <c r="DA84" s="2217"/>
      <c r="DB84" s="2217"/>
      <c r="DC84" s="2217"/>
    </row>
    <row r="85" spans="1:107">
      <c r="A85" s="2215" t="s">
        <v>2080</v>
      </c>
      <c r="B85" s="2216"/>
      <c r="C85" s="2217"/>
      <c r="D85" s="2217"/>
      <c r="E85" s="2217"/>
      <c r="F85" s="2217"/>
      <c r="G85" s="2217"/>
      <c r="H85" s="2217"/>
      <c r="I85" s="2217"/>
      <c r="J85" s="2217"/>
      <c r="K85" s="2217"/>
      <c r="L85" s="2217"/>
      <c r="M85" s="2217"/>
      <c r="N85" s="2217"/>
      <c r="O85" s="2217"/>
      <c r="P85" s="2217"/>
      <c r="Q85" s="2217"/>
      <c r="R85" s="2217"/>
      <c r="S85" s="2217"/>
      <c r="T85" s="2217"/>
      <c r="U85" s="2217"/>
      <c r="V85" s="2217"/>
      <c r="W85" s="2217"/>
      <c r="X85" s="2217"/>
      <c r="Y85" s="2217"/>
      <c r="Z85" s="2217"/>
      <c r="AA85" s="2217"/>
      <c r="AB85" s="2217"/>
      <c r="AC85" s="2217"/>
      <c r="AD85" s="2217"/>
      <c r="AE85" s="2217"/>
      <c r="AF85" s="2217"/>
      <c r="AG85" s="2217"/>
      <c r="AH85" s="2217"/>
      <c r="AI85" s="2217"/>
      <c r="AJ85" s="2217"/>
      <c r="AK85" s="2217"/>
      <c r="AL85" s="2217"/>
      <c r="AM85" s="2217"/>
      <c r="AN85" s="2217"/>
      <c r="AO85" s="2217"/>
      <c r="AP85" s="2217"/>
      <c r="AQ85" s="2217"/>
      <c r="AR85" s="2217"/>
      <c r="AS85" s="2217"/>
      <c r="AT85" s="2217"/>
      <c r="AU85" s="2217"/>
      <c r="AV85" s="2217"/>
      <c r="AW85" s="2217"/>
      <c r="AX85" s="2217"/>
      <c r="AY85" s="2217"/>
      <c r="AZ85" s="2217"/>
      <c r="BA85" s="2217"/>
      <c r="BB85" s="2217"/>
      <c r="BC85" s="2217"/>
      <c r="BD85" s="2217"/>
      <c r="BE85" s="2217"/>
      <c r="BF85" s="2217"/>
      <c r="BG85" s="2217"/>
      <c r="BH85" s="2217"/>
      <c r="BI85" s="2217"/>
      <c r="BJ85" s="2217"/>
      <c r="BK85" s="2217"/>
      <c r="BL85" s="2217"/>
      <c r="BM85" s="2217"/>
      <c r="BN85" s="2217"/>
      <c r="BO85" s="2217"/>
      <c r="BP85" s="2217"/>
      <c r="BQ85" s="2217"/>
      <c r="BR85" s="2217"/>
      <c r="BS85" s="2217"/>
      <c r="BT85" s="2217"/>
      <c r="BU85" s="2217"/>
      <c r="BV85" s="2217"/>
      <c r="BW85" s="2217"/>
      <c r="BX85" s="2217"/>
      <c r="BY85" s="2217"/>
      <c r="BZ85" s="2217"/>
      <c r="CA85" s="2217"/>
      <c r="CB85" s="2217"/>
      <c r="CC85" s="2217"/>
      <c r="CD85" s="2217"/>
      <c r="CE85" s="2217"/>
      <c r="CF85" s="2217"/>
      <c r="CG85" s="2217"/>
      <c r="CH85" s="2217"/>
      <c r="CI85" s="2217"/>
      <c r="CJ85" s="2217"/>
      <c r="CK85" s="2217"/>
      <c r="CL85" s="2217"/>
      <c r="CM85" s="2217"/>
      <c r="CN85" s="2217"/>
      <c r="CO85" s="2217"/>
      <c r="CP85" s="2217"/>
      <c r="CQ85" s="2217"/>
      <c r="CR85" s="2217"/>
      <c r="CS85" s="2217"/>
      <c r="CT85" s="2217"/>
      <c r="CU85" s="2217"/>
      <c r="CV85" s="2217"/>
      <c r="CW85" s="2217"/>
      <c r="CX85" s="2217"/>
      <c r="CY85" s="2217"/>
      <c r="CZ85" s="2217"/>
      <c r="DA85" s="2217"/>
      <c r="DB85" s="2217"/>
      <c r="DC85" s="2217"/>
    </row>
    <row r="86" spans="1:107">
      <c r="A86" s="2215" t="s">
        <v>2081</v>
      </c>
      <c r="B86" s="2216"/>
      <c r="C86" s="2217"/>
      <c r="D86" s="2217"/>
      <c r="E86" s="2217"/>
      <c r="F86" s="2217"/>
      <c r="G86" s="2217"/>
      <c r="H86" s="2217"/>
      <c r="I86" s="2217"/>
      <c r="J86" s="2217"/>
      <c r="K86" s="2217"/>
      <c r="L86" s="2217"/>
      <c r="M86" s="2217"/>
      <c r="N86" s="2217"/>
      <c r="O86" s="2217"/>
      <c r="P86" s="2217"/>
      <c r="Q86" s="2217"/>
      <c r="R86" s="2217"/>
      <c r="S86" s="2217"/>
      <c r="T86" s="2217"/>
      <c r="U86" s="2217"/>
      <c r="V86" s="2217"/>
      <c r="W86" s="2217"/>
      <c r="X86" s="2217"/>
      <c r="Y86" s="2217"/>
      <c r="Z86" s="2217"/>
      <c r="AA86" s="2217"/>
      <c r="AB86" s="2217"/>
      <c r="AC86" s="2217"/>
      <c r="AD86" s="2217"/>
      <c r="AE86" s="2217"/>
      <c r="AF86" s="2217"/>
      <c r="AG86" s="2217"/>
      <c r="AH86" s="2217"/>
      <c r="AI86" s="2217"/>
      <c r="AJ86" s="2217"/>
      <c r="AK86" s="2217"/>
      <c r="AL86" s="2217"/>
      <c r="AM86" s="2217"/>
      <c r="AN86" s="2217"/>
      <c r="AO86" s="2217"/>
      <c r="AP86" s="2217"/>
      <c r="AQ86" s="2217"/>
      <c r="AR86" s="2217"/>
      <c r="AS86" s="2217"/>
      <c r="AT86" s="2217"/>
      <c r="AU86" s="2217"/>
      <c r="AV86" s="2217"/>
      <c r="AW86" s="2217"/>
      <c r="AX86" s="2217"/>
      <c r="AY86" s="2217"/>
      <c r="AZ86" s="2217"/>
      <c r="BA86" s="2217"/>
      <c r="BB86" s="2217"/>
      <c r="BC86" s="2217"/>
      <c r="BD86" s="2217"/>
      <c r="BE86" s="2217"/>
      <c r="BF86" s="2217"/>
      <c r="BG86" s="2217"/>
      <c r="BH86" s="2217"/>
      <c r="BI86" s="2217"/>
      <c r="BJ86" s="2217"/>
      <c r="BK86" s="2217"/>
      <c r="BL86" s="2217"/>
      <c r="BM86" s="2217"/>
      <c r="BN86" s="2217"/>
      <c r="BO86" s="2217"/>
      <c r="BP86" s="2217"/>
      <c r="BQ86" s="2217"/>
      <c r="BR86" s="2217"/>
      <c r="BS86" s="2217"/>
      <c r="BT86" s="2217"/>
      <c r="BU86" s="2217"/>
      <c r="BV86" s="2217"/>
      <c r="BW86" s="2217"/>
      <c r="BX86" s="2217"/>
      <c r="BY86" s="2217"/>
      <c r="BZ86" s="2217"/>
      <c r="CA86" s="2217"/>
      <c r="CB86" s="2217"/>
      <c r="CC86" s="2217"/>
      <c r="CD86" s="2217"/>
      <c r="CE86" s="2217"/>
      <c r="CF86" s="2217"/>
      <c r="CG86" s="2217"/>
      <c r="CH86" s="2217"/>
      <c r="CI86" s="2217"/>
      <c r="CJ86" s="2217"/>
      <c r="CK86" s="2217"/>
      <c r="CL86" s="2217"/>
      <c r="CM86" s="2217"/>
      <c r="CN86" s="2217"/>
      <c r="CO86" s="2217"/>
      <c r="CP86" s="2217"/>
      <c r="CQ86" s="2217"/>
      <c r="CR86" s="2217"/>
      <c r="CS86" s="2217"/>
      <c r="CT86" s="2217"/>
      <c r="CU86" s="2217"/>
      <c r="CV86" s="2217"/>
      <c r="CW86" s="2217"/>
      <c r="CX86" s="2217"/>
      <c r="CY86" s="2217"/>
      <c r="CZ86" s="2217"/>
      <c r="DA86" s="2217"/>
      <c r="DB86" s="2217"/>
      <c r="DC86" s="2217"/>
    </row>
    <row r="87" spans="1:107">
      <c r="A87" s="2215" t="s">
        <v>2082</v>
      </c>
      <c r="B87" s="2216"/>
      <c r="C87" s="2217"/>
      <c r="D87" s="2217"/>
      <c r="E87" s="2217"/>
      <c r="F87" s="2217"/>
      <c r="G87" s="2217"/>
      <c r="H87" s="2217"/>
      <c r="I87" s="2217"/>
      <c r="J87" s="2217"/>
      <c r="K87" s="2217"/>
      <c r="L87" s="2217"/>
      <c r="M87" s="2217"/>
      <c r="N87" s="2217"/>
      <c r="O87" s="2217"/>
      <c r="P87" s="2217"/>
      <c r="Q87" s="2217"/>
      <c r="R87" s="2217"/>
      <c r="S87" s="2217"/>
      <c r="T87" s="2217"/>
      <c r="U87" s="2217"/>
      <c r="V87" s="2217"/>
      <c r="W87" s="2217"/>
      <c r="X87" s="2217"/>
      <c r="Y87" s="2217"/>
      <c r="Z87" s="2217"/>
      <c r="AA87" s="2217"/>
      <c r="AB87" s="2217"/>
      <c r="AC87" s="2217"/>
      <c r="AD87" s="2217"/>
      <c r="AE87" s="2217"/>
      <c r="AF87" s="2217"/>
      <c r="AG87" s="2217"/>
      <c r="AH87" s="2217"/>
      <c r="AI87" s="2217"/>
      <c r="AJ87" s="2217"/>
      <c r="AK87" s="2217"/>
      <c r="AL87" s="2217"/>
      <c r="AM87" s="2217"/>
      <c r="AN87" s="2217"/>
      <c r="AO87" s="2217"/>
      <c r="AP87" s="2217"/>
      <c r="AQ87" s="2217"/>
      <c r="AR87" s="2217"/>
      <c r="AS87" s="2217"/>
      <c r="AT87" s="2217"/>
      <c r="AU87" s="2217"/>
      <c r="AV87" s="2217"/>
      <c r="AW87" s="2217"/>
      <c r="AX87" s="2217"/>
      <c r="AY87" s="2217"/>
      <c r="AZ87" s="2217"/>
      <c r="BA87" s="2217"/>
      <c r="BB87" s="2217"/>
      <c r="BC87" s="2217"/>
      <c r="BD87" s="2217"/>
      <c r="BE87" s="2217"/>
      <c r="BF87" s="2217"/>
      <c r="BG87" s="2217"/>
      <c r="BH87" s="2217"/>
      <c r="BI87" s="2217"/>
      <c r="BJ87" s="2217"/>
      <c r="BK87" s="2217"/>
      <c r="BL87" s="2217"/>
      <c r="BM87" s="2217"/>
      <c r="BN87" s="2217"/>
      <c r="BO87" s="2217"/>
      <c r="BP87" s="2217"/>
      <c r="BQ87" s="2217"/>
      <c r="BR87" s="2217"/>
      <c r="BS87" s="2217"/>
      <c r="BT87" s="2217"/>
      <c r="BU87" s="2217"/>
      <c r="BV87" s="2217"/>
      <c r="BW87" s="2217"/>
      <c r="BX87" s="2217"/>
      <c r="BY87" s="2217"/>
      <c r="BZ87" s="2217"/>
      <c r="CA87" s="2217"/>
      <c r="CB87" s="2217"/>
      <c r="CC87" s="2217"/>
      <c r="CD87" s="2217"/>
      <c r="CE87" s="2217"/>
      <c r="CF87" s="2217"/>
      <c r="CG87" s="2217"/>
      <c r="CH87" s="2217"/>
      <c r="CI87" s="2217"/>
      <c r="CJ87" s="2217"/>
      <c r="CK87" s="2217"/>
      <c r="CL87" s="2217"/>
      <c r="CM87" s="2217"/>
      <c r="CN87" s="2217"/>
      <c r="CO87" s="2217"/>
      <c r="CP87" s="2217"/>
      <c r="CQ87" s="2217"/>
      <c r="CR87" s="2217"/>
      <c r="CS87" s="2217"/>
      <c r="CT87" s="2217"/>
      <c r="CU87" s="2217"/>
      <c r="CV87" s="2217"/>
      <c r="CW87" s="2217"/>
      <c r="CX87" s="2217"/>
      <c r="CY87" s="2217"/>
      <c r="CZ87" s="2217"/>
      <c r="DA87" s="2217"/>
      <c r="DB87" s="2217"/>
      <c r="DC87" s="2217"/>
    </row>
    <row r="88" spans="1:107">
      <c r="A88" s="2215" t="s">
        <v>2083</v>
      </c>
      <c r="B88" s="2216"/>
      <c r="C88" s="2217"/>
      <c r="D88" s="2217"/>
      <c r="E88" s="2217"/>
      <c r="F88" s="2217"/>
      <c r="G88" s="2217"/>
      <c r="H88" s="2217"/>
      <c r="I88" s="2217"/>
      <c r="J88" s="2217"/>
      <c r="K88" s="2217"/>
      <c r="L88" s="2217"/>
      <c r="M88" s="2217"/>
      <c r="N88" s="2217"/>
      <c r="O88" s="2217"/>
      <c r="P88" s="2217"/>
      <c r="Q88" s="2217"/>
      <c r="R88" s="2217"/>
      <c r="S88" s="2217"/>
      <c r="T88" s="2217"/>
      <c r="U88" s="2217"/>
      <c r="V88" s="2217"/>
      <c r="W88" s="2217"/>
      <c r="X88" s="2217"/>
      <c r="Y88" s="2217"/>
      <c r="Z88" s="2217"/>
      <c r="AA88" s="2217"/>
      <c r="AB88" s="2217"/>
      <c r="AC88" s="2217"/>
      <c r="AD88" s="2217"/>
      <c r="AE88" s="2217"/>
      <c r="AF88" s="2217"/>
      <c r="AG88" s="2217"/>
      <c r="AH88" s="2217"/>
      <c r="AI88" s="2217"/>
      <c r="AJ88" s="2217"/>
      <c r="AK88" s="2217"/>
      <c r="AL88" s="2217"/>
      <c r="AM88" s="2217"/>
      <c r="AN88" s="2217"/>
      <c r="AO88" s="2217"/>
      <c r="AP88" s="2217"/>
      <c r="AQ88" s="2217"/>
      <c r="AR88" s="2217"/>
      <c r="AS88" s="2217"/>
      <c r="AT88" s="2217"/>
      <c r="AU88" s="2217"/>
      <c r="AV88" s="2217"/>
      <c r="AW88" s="2217"/>
      <c r="AX88" s="2217"/>
      <c r="AY88" s="2217"/>
      <c r="AZ88" s="2217"/>
      <c r="BA88" s="2217"/>
      <c r="BB88" s="2217"/>
      <c r="BC88" s="2217"/>
      <c r="BD88" s="2217"/>
      <c r="BE88" s="2217"/>
      <c r="BF88" s="2217"/>
      <c r="BG88" s="2217"/>
      <c r="BH88" s="2217"/>
      <c r="BI88" s="2217"/>
      <c r="BJ88" s="2217"/>
      <c r="BK88" s="2217"/>
      <c r="BL88" s="2217"/>
      <c r="BM88" s="2217"/>
      <c r="BN88" s="2217"/>
      <c r="BO88" s="2217"/>
      <c r="BP88" s="2217"/>
      <c r="BQ88" s="2217"/>
      <c r="BR88" s="2217"/>
      <c r="BS88" s="2217"/>
      <c r="BT88" s="2217"/>
      <c r="BU88" s="2217"/>
      <c r="BV88" s="2217"/>
      <c r="BW88" s="2217"/>
      <c r="BX88" s="2217"/>
      <c r="BY88" s="2217"/>
      <c r="BZ88" s="2217"/>
      <c r="CA88" s="2217"/>
      <c r="CB88" s="2217"/>
      <c r="CC88" s="2217"/>
      <c r="CD88" s="2217"/>
      <c r="CE88" s="2217"/>
      <c r="CF88" s="2217"/>
      <c r="CG88" s="2217"/>
      <c r="CH88" s="2217"/>
      <c r="CI88" s="2217"/>
      <c r="CJ88" s="2217"/>
      <c r="CK88" s="2217"/>
      <c r="CL88" s="2217"/>
      <c r="CM88" s="2217"/>
      <c r="CN88" s="2217"/>
      <c r="CO88" s="2217"/>
      <c r="CP88" s="2217"/>
      <c r="CQ88" s="2217"/>
      <c r="CR88" s="2217"/>
      <c r="CS88" s="2217"/>
      <c r="CT88" s="2217"/>
      <c r="CU88" s="2217"/>
      <c r="CV88" s="2217"/>
      <c r="CW88" s="2217"/>
      <c r="CX88" s="2217"/>
      <c r="CY88" s="2217"/>
      <c r="CZ88" s="2217"/>
      <c r="DA88" s="2217"/>
      <c r="DB88" s="2217"/>
      <c r="DC88" s="2217"/>
    </row>
    <row r="89" spans="1:107">
      <c r="A89" s="2215" t="s">
        <v>2084</v>
      </c>
      <c r="B89" s="2216"/>
      <c r="C89" s="2217"/>
      <c r="D89" s="2217"/>
      <c r="E89" s="2217"/>
      <c r="F89" s="2217"/>
      <c r="G89" s="2217"/>
      <c r="H89" s="2217"/>
      <c r="I89" s="2217"/>
      <c r="J89" s="2217"/>
      <c r="K89" s="2217"/>
      <c r="L89" s="2217"/>
      <c r="M89" s="2217"/>
      <c r="N89" s="2217"/>
      <c r="O89" s="2217"/>
      <c r="P89" s="2217"/>
      <c r="Q89" s="2217"/>
      <c r="R89" s="2217"/>
      <c r="S89" s="2217"/>
      <c r="T89" s="2217"/>
      <c r="U89" s="2217"/>
      <c r="V89" s="2217"/>
      <c r="W89" s="2217"/>
      <c r="X89" s="2217"/>
      <c r="Y89" s="2217"/>
      <c r="Z89" s="2217"/>
      <c r="AA89" s="2217"/>
      <c r="AB89" s="2217"/>
      <c r="AC89" s="2217"/>
      <c r="AD89" s="2217"/>
      <c r="AE89" s="2217"/>
      <c r="AF89" s="2217"/>
      <c r="AG89" s="2217"/>
      <c r="AH89" s="2217"/>
      <c r="AI89" s="2217"/>
      <c r="AJ89" s="2217"/>
      <c r="AK89" s="2217"/>
      <c r="AL89" s="2217"/>
      <c r="AM89" s="2217"/>
      <c r="AN89" s="2217"/>
      <c r="AO89" s="2217"/>
      <c r="AP89" s="2217"/>
      <c r="AQ89" s="2217"/>
      <c r="AR89" s="2217"/>
      <c r="AS89" s="2217"/>
      <c r="AT89" s="2217"/>
      <c r="AU89" s="2217"/>
      <c r="AV89" s="2217"/>
      <c r="AW89" s="2217"/>
      <c r="AX89" s="2217"/>
      <c r="AY89" s="2217"/>
      <c r="AZ89" s="2217"/>
      <c r="BA89" s="2217"/>
      <c r="BB89" s="2217"/>
      <c r="BC89" s="2217"/>
      <c r="BD89" s="2217"/>
      <c r="BE89" s="2217"/>
      <c r="BF89" s="2217"/>
      <c r="BG89" s="2217"/>
      <c r="BH89" s="2217"/>
      <c r="BI89" s="2217"/>
      <c r="BJ89" s="2217"/>
      <c r="BK89" s="2217"/>
      <c r="BL89" s="2217"/>
      <c r="BM89" s="2217"/>
      <c r="BN89" s="2217"/>
      <c r="BO89" s="2217"/>
      <c r="BP89" s="2217"/>
      <c r="BQ89" s="2217"/>
      <c r="BR89" s="2217"/>
      <c r="BS89" s="2217"/>
      <c r="BT89" s="2217"/>
      <c r="BU89" s="2217"/>
      <c r="BV89" s="2217"/>
      <c r="BW89" s="2217"/>
      <c r="BX89" s="2217"/>
      <c r="BY89" s="2217"/>
      <c r="BZ89" s="2217"/>
      <c r="CA89" s="2217"/>
      <c r="CB89" s="2217"/>
      <c r="CC89" s="2217"/>
      <c r="CD89" s="2217"/>
      <c r="CE89" s="2217"/>
      <c r="CF89" s="2217"/>
      <c r="CG89" s="2217"/>
      <c r="CH89" s="2217"/>
      <c r="CI89" s="2217"/>
      <c r="CJ89" s="2217"/>
      <c r="CK89" s="2217"/>
      <c r="CL89" s="2217"/>
      <c r="CM89" s="2217"/>
      <c r="CN89" s="2217"/>
      <c r="CO89" s="2217"/>
      <c r="CP89" s="2217"/>
      <c r="CQ89" s="2217"/>
      <c r="CR89" s="2217"/>
      <c r="CS89" s="2217"/>
      <c r="CT89" s="2217"/>
      <c r="CU89" s="2217"/>
      <c r="CV89" s="2217"/>
      <c r="CW89" s="2217"/>
      <c r="CX89" s="2217"/>
      <c r="CY89" s="2217"/>
      <c r="CZ89" s="2217"/>
      <c r="DA89" s="2217"/>
      <c r="DB89" s="2217"/>
      <c r="DC89" s="2217"/>
    </row>
    <row r="90" spans="1:107">
      <c r="A90" s="2215" t="s">
        <v>2085</v>
      </c>
      <c r="B90" s="2216"/>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c r="AA90" s="2217"/>
      <c r="AB90" s="2217"/>
      <c r="AC90" s="2217"/>
      <c r="AD90" s="2217"/>
      <c r="AE90" s="2217"/>
      <c r="AF90" s="2217"/>
      <c r="AG90" s="2217"/>
      <c r="AH90" s="2217"/>
      <c r="AI90" s="2217"/>
      <c r="AJ90" s="2217"/>
      <c r="AK90" s="2217"/>
      <c r="AL90" s="2217"/>
      <c r="AM90" s="2217"/>
      <c r="AN90" s="2217"/>
      <c r="AO90" s="2217"/>
      <c r="AP90" s="2217"/>
      <c r="AQ90" s="2217"/>
      <c r="AR90" s="2217"/>
      <c r="AS90" s="2217"/>
      <c r="AT90" s="2217"/>
      <c r="AU90" s="2217"/>
      <c r="AV90" s="2217"/>
      <c r="AW90" s="2217"/>
      <c r="AX90" s="2217"/>
      <c r="AY90" s="2217"/>
      <c r="AZ90" s="2217"/>
      <c r="BA90" s="2217"/>
      <c r="BB90" s="2217"/>
      <c r="BC90" s="2217"/>
      <c r="BD90" s="2217"/>
      <c r="BE90" s="2217"/>
      <c r="BF90" s="2217"/>
      <c r="BG90" s="2217"/>
      <c r="BH90" s="2217"/>
      <c r="BI90" s="2217"/>
      <c r="BJ90" s="2217"/>
      <c r="BK90" s="2217"/>
      <c r="BL90" s="2217"/>
      <c r="BM90" s="2217"/>
      <c r="BN90" s="2217"/>
      <c r="BO90" s="2217"/>
      <c r="BP90" s="2217"/>
      <c r="BQ90" s="2217"/>
      <c r="BR90" s="2217"/>
      <c r="BS90" s="2217"/>
      <c r="BT90" s="2217"/>
      <c r="BU90" s="2217"/>
      <c r="BV90" s="2217"/>
      <c r="BW90" s="2217"/>
      <c r="BX90" s="2217"/>
      <c r="BY90" s="2217"/>
      <c r="BZ90" s="2217"/>
      <c r="CA90" s="2217"/>
      <c r="CB90" s="2217"/>
      <c r="CC90" s="2217"/>
      <c r="CD90" s="2217"/>
      <c r="CE90" s="2217"/>
      <c r="CF90" s="2217"/>
      <c r="CG90" s="2217"/>
      <c r="CH90" s="2217"/>
      <c r="CI90" s="2217"/>
      <c r="CJ90" s="2217"/>
      <c r="CK90" s="2217"/>
      <c r="CL90" s="2217"/>
      <c r="CM90" s="2217"/>
      <c r="CN90" s="2217"/>
      <c r="CO90" s="2217"/>
      <c r="CP90" s="2217"/>
      <c r="CQ90" s="2217"/>
      <c r="CR90" s="2217"/>
      <c r="CS90" s="2217"/>
      <c r="CT90" s="2217"/>
      <c r="CU90" s="2217"/>
      <c r="CV90" s="2217"/>
      <c r="CW90" s="2217"/>
      <c r="CX90" s="2217"/>
      <c r="CY90" s="2217"/>
      <c r="CZ90" s="2217"/>
      <c r="DA90" s="2217"/>
      <c r="DB90" s="2217"/>
      <c r="DC90" s="2217"/>
    </row>
    <row r="91" spans="1:107">
      <c r="A91" s="2215" t="s">
        <v>2086</v>
      </c>
      <c r="B91" s="2216"/>
      <c r="C91" s="2217"/>
      <c r="D91" s="2217"/>
      <c r="E91" s="2217"/>
      <c r="F91" s="2217"/>
      <c r="G91" s="2217"/>
      <c r="H91" s="2217"/>
      <c r="I91" s="2217"/>
      <c r="J91" s="2217"/>
      <c r="K91" s="2217"/>
      <c r="L91" s="2217"/>
      <c r="M91" s="2217"/>
      <c r="N91" s="2217"/>
      <c r="O91" s="2217"/>
      <c r="P91" s="2217"/>
      <c r="Q91" s="2217"/>
      <c r="R91" s="2217"/>
      <c r="S91" s="2217"/>
      <c r="T91" s="2217"/>
      <c r="U91" s="2217"/>
      <c r="V91" s="2217"/>
      <c r="W91" s="2217"/>
      <c r="X91" s="2217"/>
      <c r="Y91" s="2217"/>
      <c r="Z91" s="2217"/>
      <c r="AA91" s="2217"/>
      <c r="AB91" s="2217"/>
      <c r="AC91" s="2217"/>
      <c r="AD91" s="2217"/>
      <c r="AE91" s="2217"/>
      <c r="AF91" s="2217"/>
      <c r="AG91" s="2217"/>
      <c r="AH91" s="2217"/>
      <c r="AI91" s="2217"/>
      <c r="AJ91" s="2217"/>
      <c r="AK91" s="2217"/>
      <c r="AL91" s="2217"/>
      <c r="AM91" s="2217"/>
      <c r="AN91" s="2217"/>
      <c r="AO91" s="2217"/>
      <c r="AP91" s="2217"/>
      <c r="AQ91" s="2217"/>
      <c r="AR91" s="2217"/>
      <c r="AS91" s="2217"/>
      <c r="AT91" s="2217"/>
      <c r="AU91" s="2217"/>
      <c r="AV91" s="2217"/>
      <c r="AW91" s="2217"/>
      <c r="AX91" s="2217"/>
      <c r="AY91" s="2217"/>
      <c r="AZ91" s="2217"/>
      <c r="BA91" s="2217"/>
      <c r="BB91" s="2217"/>
      <c r="BC91" s="2217"/>
      <c r="BD91" s="2217"/>
      <c r="BE91" s="2217"/>
      <c r="BF91" s="2217"/>
      <c r="BG91" s="2217"/>
      <c r="BH91" s="2217"/>
      <c r="BI91" s="2217"/>
      <c r="BJ91" s="2217"/>
      <c r="BK91" s="2217"/>
      <c r="BL91" s="2217"/>
      <c r="BM91" s="2217"/>
      <c r="BN91" s="2217"/>
      <c r="BO91" s="2217"/>
      <c r="BP91" s="2217"/>
      <c r="BQ91" s="2217"/>
      <c r="BR91" s="2217"/>
      <c r="BS91" s="2217"/>
      <c r="BT91" s="2217"/>
      <c r="BU91" s="2217"/>
      <c r="BV91" s="2217"/>
      <c r="BW91" s="2217"/>
      <c r="BX91" s="2217"/>
      <c r="BY91" s="2217"/>
      <c r="BZ91" s="2217"/>
      <c r="CA91" s="2217"/>
      <c r="CB91" s="2217"/>
      <c r="CC91" s="2217"/>
      <c r="CD91" s="2217"/>
      <c r="CE91" s="2217"/>
      <c r="CF91" s="2217"/>
      <c r="CG91" s="2217"/>
      <c r="CH91" s="2217"/>
      <c r="CI91" s="2217"/>
      <c r="CJ91" s="2217"/>
      <c r="CK91" s="2217"/>
      <c r="CL91" s="2217"/>
      <c r="CM91" s="2217"/>
      <c r="CN91" s="2217"/>
      <c r="CO91" s="2217"/>
      <c r="CP91" s="2217"/>
      <c r="CQ91" s="2217"/>
      <c r="CR91" s="2217"/>
      <c r="CS91" s="2217"/>
      <c r="CT91" s="2217"/>
      <c r="CU91" s="2217"/>
      <c r="CV91" s="2217"/>
      <c r="CW91" s="2217"/>
      <c r="CX91" s="2217"/>
      <c r="CY91" s="2217"/>
      <c r="CZ91" s="2217"/>
      <c r="DA91" s="2217"/>
      <c r="DB91" s="2217"/>
      <c r="DC91" s="2217"/>
    </row>
    <row r="92" spans="1:107">
      <c r="A92" s="2215" t="s">
        <v>2087</v>
      </c>
      <c r="B92" s="2216"/>
      <c r="C92" s="2217"/>
      <c r="D92" s="2217"/>
      <c r="E92" s="2217"/>
      <c r="F92" s="2217"/>
      <c r="G92" s="2217"/>
      <c r="H92" s="2217"/>
      <c r="I92" s="2217"/>
      <c r="J92" s="2217"/>
      <c r="K92" s="2217"/>
      <c r="L92" s="2217"/>
      <c r="M92" s="2217"/>
      <c r="N92" s="2217"/>
      <c r="O92" s="2217"/>
      <c r="P92" s="2217"/>
      <c r="Q92" s="2217"/>
      <c r="R92" s="2217"/>
      <c r="S92" s="2217"/>
      <c r="T92" s="2217"/>
      <c r="U92" s="2217"/>
      <c r="V92" s="2217"/>
      <c r="W92" s="2217"/>
      <c r="X92" s="2217"/>
      <c r="Y92" s="2217"/>
      <c r="Z92" s="2217"/>
      <c r="AA92" s="2217"/>
      <c r="AB92" s="2217"/>
      <c r="AC92" s="2217"/>
      <c r="AD92" s="2217"/>
      <c r="AE92" s="2217"/>
      <c r="AF92" s="2217"/>
      <c r="AG92" s="2217"/>
      <c r="AH92" s="2217"/>
      <c r="AI92" s="2217"/>
      <c r="AJ92" s="2217"/>
      <c r="AK92" s="2217"/>
      <c r="AL92" s="2217"/>
      <c r="AM92" s="2217"/>
      <c r="AN92" s="2217"/>
      <c r="AO92" s="2217"/>
      <c r="AP92" s="2217"/>
      <c r="AQ92" s="2217"/>
      <c r="AR92" s="2217"/>
      <c r="AS92" s="2217"/>
      <c r="AT92" s="2217"/>
      <c r="AU92" s="2217"/>
      <c r="AV92" s="2217"/>
      <c r="AW92" s="2217"/>
      <c r="AX92" s="2217"/>
      <c r="AY92" s="2217"/>
      <c r="AZ92" s="2217"/>
      <c r="BA92" s="2217"/>
      <c r="BB92" s="2217"/>
      <c r="BC92" s="2217"/>
      <c r="BD92" s="2217"/>
      <c r="BE92" s="2217"/>
      <c r="BF92" s="2217"/>
      <c r="BG92" s="2217"/>
      <c r="BH92" s="2217"/>
      <c r="BI92" s="2217"/>
      <c r="BJ92" s="2217"/>
      <c r="BK92" s="2217"/>
      <c r="BL92" s="2217"/>
      <c r="BM92" s="2217"/>
      <c r="BN92" s="2217"/>
      <c r="BO92" s="2217"/>
      <c r="BP92" s="2217"/>
      <c r="BQ92" s="2217"/>
      <c r="BR92" s="2217"/>
      <c r="BS92" s="2217"/>
      <c r="BT92" s="2217"/>
      <c r="BU92" s="2217"/>
      <c r="BV92" s="2217"/>
      <c r="BW92" s="2217"/>
      <c r="BX92" s="2217"/>
      <c r="BY92" s="2217"/>
      <c r="BZ92" s="2217"/>
      <c r="CA92" s="2217"/>
      <c r="CB92" s="2217"/>
      <c r="CC92" s="2217"/>
      <c r="CD92" s="2217"/>
      <c r="CE92" s="2217"/>
      <c r="CF92" s="2217"/>
      <c r="CG92" s="2217"/>
      <c r="CH92" s="2217"/>
      <c r="CI92" s="2217"/>
      <c r="CJ92" s="2217"/>
      <c r="CK92" s="2217"/>
      <c r="CL92" s="2217"/>
      <c r="CM92" s="2217"/>
      <c r="CN92" s="2217"/>
      <c r="CO92" s="2217"/>
      <c r="CP92" s="2217"/>
      <c r="CQ92" s="2217"/>
      <c r="CR92" s="2217"/>
      <c r="CS92" s="2217"/>
      <c r="CT92" s="2217"/>
      <c r="CU92" s="2217"/>
      <c r="CV92" s="2217"/>
      <c r="CW92" s="2217"/>
      <c r="CX92" s="2217"/>
      <c r="CY92" s="2217"/>
      <c r="CZ92" s="2217"/>
      <c r="DA92" s="2217"/>
      <c r="DB92" s="2217"/>
      <c r="DC92" s="2217"/>
    </row>
    <row r="93" spans="1:107">
      <c r="A93" s="2215" t="s">
        <v>2088</v>
      </c>
      <c r="B93" s="2216"/>
      <c r="C93" s="2217"/>
      <c r="D93" s="2217"/>
      <c r="E93" s="2217"/>
      <c r="F93" s="2217"/>
      <c r="G93" s="2217"/>
      <c r="H93" s="2217"/>
      <c r="I93" s="2217"/>
      <c r="J93" s="2217"/>
      <c r="K93" s="2217"/>
      <c r="L93" s="2217"/>
      <c r="M93" s="2217"/>
      <c r="N93" s="2217"/>
      <c r="O93" s="2217"/>
      <c r="P93" s="2217"/>
      <c r="Q93" s="2217"/>
      <c r="R93" s="2217"/>
      <c r="S93" s="2217"/>
      <c r="T93" s="2217"/>
      <c r="U93" s="2217"/>
      <c r="V93" s="2217"/>
      <c r="W93" s="2217"/>
      <c r="X93" s="2217"/>
      <c r="Y93" s="2217"/>
      <c r="Z93" s="2217"/>
      <c r="AA93" s="2217"/>
      <c r="AB93" s="2217"/>
      <c r="AC93" s="2217"/>
      <c r="AD93" s="2217"/>
      <c r="AE93" s="2217"/>
      <c r="AF93" s="2217"/>
      <c r="AG93" s="2217"/>
      <c r="AH93" s="2217"/>
      <c r="AI93" s="2217"/>
      <c r="AJ93" s="2217"/>
      <c r="AK93" s="2217"/>
      <c r="AL93" s="2217"/>
      <c r="AM93" s="2217"/>
      <c r="AN93" s="2217"/>
      <c r="AO93" s="2217"/>
      <c r="AP93" s="2217"/>
      <c r="AQ93" s="2217"/>
      <c r="AR93" s="2217"/>
      <c r="AS93" s="2217"/>
      <c r="AT93" s="2217"/>
      <c r="AU93" s="2217"/>
      <c r="AV93" s="2217"/>
      <c r="AW93" s="2217"/>
      <c r="AX93" s="2217"/>
      <c r="AY93" s="2217"/>
      <c r="AZ93" s="2217"/>
      <c r="BA93" s="2217"/>
      <c r="BB93" s="2217"/>
      <c r="BC93" s="2217"/>
      <c r="BD93" s="2217"/>
      <c r="BE93" s="2217"/>
      <c r="BF93" s="2217"/>
      <c r="BG93" s="2217"/>
      <c r="BH93" s="2217"/>
      <c r="BI93" s="2217"/>
      <c r="BJ93" s="2217"/>
      <c r="BK93" s="2217"/>
      <c r="BL93" s="2217"/>
      <c r="BM93" s="2217"/>
      <c r="BN93" s="2217"/>
      <c r="BO93" s="2217"/>
      <c r="BP93" s="2217"/>
      <c r="BQ93" s="2217"/>
      <c r="BR93" s="2217"/>
      <c r="BS93" s="2217"/>
      <c r="BT93" s="2217"/>
      <c r="BU93" s="2217"/>
      <c r="BV93" s="2217"/>
      <c r="BW93" s="2217"/>
      <c r="BX93" s="2217"/>
      <c r="BY93" s="2217"/>
      <c r="BZ93" s="2217"/>
      <c r="CA93" s="2217"/>
      <c r="CB93" s="2217"/>
      <c r="CC93" s="2217"/>
      <c r="CD93" s="2217"/>
      <c r="CE93" s="2217"/>
      <c r="CF93" s="2217"/>
      <c r="CG93" s="2217"/>
      <c r="CH93" s="2217"/>
      <c r="CI93" s="2217"/>
      <c r="CJ93" s="2217"/>
      <c r="CK93" s="2217"/>
      <c r="CL93" s="2217"/>
      <c r="CM93" s="2217"/>
      <c r="CN93" s="2217"/>
      <c r="CO93" s="2217"/>
      <c r="CP93" s="2217"/>
      <c r="CQ93" s="2217"/>
      <c r="CR93" s="2217"/>
      <c r="CS93" s="2217"/>
      <c r="CT93" s="2217"/>
      <c r="CU93" s="2217"/>
      <c r="CV93" s="2217"/>
      <c r="CW93" s="2217"/>
      <c r="CX93" s="2217"/>
      <c r="CY93" s="2217"/>
      <c r="CZ93" s="2217"/>
      <c r="DA93" s="2217"/>
      <c r="DB93" s="2217"/>
      <c r="DC93" s="2217"/>
    </row>
    <row r="94" spans="1:107">
      <c r="A94" s="2215" t="s">
        <v>1929</v>
      </c>
      <c r="B94" s="2216"/>
      <c r="C94" s="2217"/>
      <c r="D94" s="2217"/>
      <c r="E94" s="2217"/>
      <c r="F94" s="2217"/>
      <c r="G94" s="2217"/>
      <c r="H94" s="2217"/>
      <c r="I94" s="2217"/>
      <c r="J94" s="2217"/>
      <c r="K94" s="2217"/>
      <c r="L94" s="2217"/>
      <c r="M94" s="2217"/>
      <c r="N94" s="2217"/>
      <c r="O94" s="2217"/>
      <c r="P94" s="2217"/>
      <c r="Q94" s="2217"/>
      <c r="R94" s="2217"/>
      <c r="S94" s="2217"/>
      <c r="T94" s="2217"/>
      <c r="U94" s="2217"/>
      <c r="V94" s="2217"/>
      <c r="W94" s="2217"/>
      <c r="X94" s="2217"/>
      <c r="Y94" s="2217"/>
      <c r="Z94" s="2217"/>
      <c r="AA94" s="2217"/>
      <c r="AB94" s="2217"/>
      <c r="AC94" s="2217"/>
      <c r="AD94" s="2217"/>
      <c r="AE94" s="2217"/>
      <c r="AF94" s="2217"/>
      <c r="AG94" s="2217"/>
      <c r="AH94" s="2217"/>
      <c r="AI94" s="2217"/>
      <c r="AJ94" s="2217"/>
      <c r="AK94" s="2217"/>
      <c r="AL94" s="2217"/>
      <c r="AM94" s="2217"/>
      <c r="AN94" s="2217"/>
      <c r="AO94" s="2217"/>
      <c r="AP94" s="2217"/>
      <c r="AQ94" s="2217"/>
      <c r="AR94" s="2217"/>
      <c r="AS94" s="2217"/>
      <c r="AT94" s="2217"/>
      <c r="AU94" s="2217"/>
      <c r="AV94" s="2217"/>
      <c r="AW94" s="2217"/>
      <c r="AX94" s="2217"/>
      <c r="AY94" s="2217"/>
      <c r="AZ94" s="2217"/>
      <c r="BA94" s="2217"/>
      <c r="BB94" s="2217"/>
      <c r="BC94" s="2217"/>
      <c r="BD94" s="2217"/>
      <c r="BE94" s="2217"/>
      <c r="BF94" s="2217"/>
      <c r="BG94" s="2217"/>
      <c r="BH94" s="2217"/>
      <c r="BI94" s="2217"/>
      <c r="BJ94" s="2217"/>
      <c r="BK94" s="2217"/>
      <c r="BL94" s="2217"/>
      <c r="BM94" s="2217"/>
      <c r="BN94" s="2217"/>
      <c r="BO94" s="2217"/>
      <c r="BP94" s="2217"/>
      <c r="BQ94" s="2217"/>
      <c r="BR94" s="2217"/>
      <c r="BS94" s="2217"/>
      <c r="BT94" s="2217"/>
      <c r="BU94" s="2217"/>
      <c r="BV94" s="2217"/>
      <c r="BW94" s="2217"/>
      <c r="BX94" s="2217"/>
      <c r="BY94" s="2217"/>
      <c r="BZ94" s="2217"/>
      <c r="CA94" s="2217"/>
      <c r="CB94" s="2217"/>
      <c r="CC94" s="2217"/>
      <c r="CD94" s="2217"/>
      <c r="CE94" s="2217"/>
      <c r="CF94" s="2217"/>
      <c r="CG94" s="2217"/>
      <c r="CH94" s="2217"/>
      <c r="CI94" s="2217"/>
      <c r="CJ94" s="2217"/>
      <c r="CK94" s="2217"/>
      <c r="CL94" s="2217"/>
      <c r="CM94" s="2217"/>
      <c r="CN94" s="2217"/>
      <c r="CO94" s="2217"/>
      <c r="CP94" s="2217"/>
      <c r="CQ94" s="2217"/>
      <c r="CR94" s="2217"/>
      <c r="CS94" s="2217"/>
      <c r="CT94" s="2217"/>
      <c r="CU94" s="2217"/>
      <c r="CV94" s="2217"/>
      <c r="CW94" s="2217"/>
      <c r="CX94" s="2217"/>
      <c r="CY94" s="2217"/>
      <c r="CZ94" s="2217"/>
      <c r="DA94" s="2217"/>
      <c r="DB94" s="2217"/>
      <c r="DC94" s="2217"/>
    </row>
    <row r="95" spans="1:107">
      <c r="A95" s="2215" t="s">
        <v>2089</v>
      </c>
      <c r="B95" s="2216"/>
      <c r="C95" s="2217"/>
      <c r="D95" s="2217"/>
      <c r="E95" s="2217"/>
      <c r="F95" s="2217"/>
      <c r="G95" s="2217"/>
      <c r="H95" s="2217"/>
      <c r="I95" s="2217"/>
      <c r="J95" s="2217"/>
      <c r="K95" s="2217"/>
      <c r="L95" s="2217"/>
      <c r="M95" s="2217"/>
      <c r="N95" s="2217"/>
      <c r="O95" s="2217"/>
      <c r="P95" s="2217"/>
      <c r="Q95" s="2217"/>
      <c r="R95" s="2217"/>
      <c r="S95" s="2217"/>
      <c r="T95" s="2217"/>
      <c r="U95" s="2217"/>
      <c r="V95" s="2217"/>
      <c r="W95" s="2217"/>
      <c r="X95" s="2217"/>
      <c r="Y95" s="2217"/>
      <c r="Z95" s="2217"/>
      <c r="AA95" s="2217"/>
      <c r="AB95" s="2217"/>
      <c r="AC95" s="2217"/>
      <c r="AD95" s="2217"/>
      <c r="AE95" s="2217"/>
      <c r="AF95" s="2217"/>
      <c r="AG95" s="2217"/>
      <c r="AH95" s="2217"/>
      <c r="AI95" s="2217"/>
      <c r="AJ95" s="2217"/>
      <c r="AK95" s="2217"/>
      <c r="AL95" s="2217"/>
      <c r="AM95" s="2217"/>
      <c r="AN95" s="2217"/>
      <c r="AO95" s="2217"/>
      <c r="AP95" s="2217"/>
      <c r="AQ95" s="2217"/>
      <c r="AR95" s="2217"/>
      <c r="AS95" s="2217"/>
      <c r="AT95" s="2217"/>
      <c r="AU95" s="2217"/>
      <c r="AV95" s="2217"/>
      <c r="AW95" s="2217"/>
      <c r="AX95" s="2217"/>
      <c r="AY95" s="2217"/>
      <c r="AZ95" s="2217"/>
      <c r="BA95" s="2217"/>
      <c r="BB95" s="2217"/>
      <c r="BC95" s="2217"/>
      <c r="BD95" s="2217"/>
      <c r="BE95" s="2217"/>
      <c r="BF95" s="2217"/>
      <c r="BG95" s="2217"/>
      <c r="BH95" s="2217"/>
      <c r="BI95" s="2217"/>
      <c r="BJ95" s="2217"/>
      <c r="BK95" s="2217"/>
      <c r="BL95" s="2217"/>
      <c r="BM95" s="2217"/>
      <c r="BN95" s="2217"/>
      <c r="BO95" s="2217"/>
      <c r="BP95" s="2217"/>
      <c r="BQ95" s="2217"/>
      <c r="BR95" s="2217"/>
      <c r="BS95" s="2217"/>
      <c r="BT95" s="2217"/>
      <c r="BU95" s="2217"/>
      <c r="BV95" s="2217"/>
      <c r="BW95" s="2217"/>
      <c r="BX95" s="2217"/>
      <c r="BY95" s="2217"/>
      <c r="BZ95" s="2217"/>
      <c r="CA95" s="2217"/>
      <c r="CB95" s="2217"/>
      <c r="CC95" s="2217"/>
      <c r="CD95" s="2217"/>
      <c r="CE95" s="2217"/>
      <c r="CF95" s="2217"/>
      <c r="CG95" s="2217"/>
      <c r="CH95" s="2217"/>
      <c r="CI95" s="2217"/>
      <c r="CJ95" s="2217"/>
      <c r="CK95" s="2217"/>
      <c r="CL95" s="2217"/>
      <c r="CM95" s="2217"/>
      <c r="CN95" s="2217"/>
      <c r="CO95" s="2217"/>
      <c r="CP95" s="2217"/>
      <c r="CQ95" s="2217"/>
      <c r="CR95" s="2217"/>
      <c r="CS95" s="2217"/>
      <c r="CT95" s="2217"/>
      <c r="CU95" s="2217"/>
      <c r="CV95" s="2217"/>
      <c r="CW95" s="2217"/>
      <c r="CX95" s="2217"/>
      <c r="CY95" s="2217"/>
      <c r="CZ95" s="2217"/>
      <c r="DA95" s="2217"/>
      <c r="DB95" s="2217"/>
      <c r="DC95" s="2217"/>
    </row>
    <row r="96" spans="1:107">
      <c r="A96" s="2215" t="s">
        <v>2090</v>
      </c>
      <c r="B96" s="2216"/>
      <c r="C96" s="2217"/>
      <c r="D96" s="2217"/>
      <c r="E96" s="2217"/>
      <c r="F96" s="2217"/>
      <c r="G96" s="2217"/>
      <c r="H96" s="2217"/>
      <c r="I96" s="2217"/>
      <c r="J96" s="2217"/>
      <c r="K96" s="2217"/>
      <c r="L96" s="2217"/>
      <c r="M96" s="2217"/>
      <c r="N96" s="2217"/>
      <c r="O96" s="2217"/>
      <c r="P96" s="2217"/>
      <c r="Q96" s="2217"/>
      <c r="R96" s="2217"/>
      <c r="S96" s="2217"/>
      <c r="T96" s="2217"/>
      <c r="U96" s="2217"/>
      <c r="V96" s="2217"/>
      <c r="W96" s="2217"/>
      <c r="X96" s="2217"/>
      <c r="Y96" s="2217"/>
      <c r="Z96" s="2217"/>
      <c r="AA96" s="2217"/>
      <c r="AB96" s="2217"/>
      <c r="AC96" s="2217"/>
      <c r="AD96" s="2217"/>
      <c r="AE96" s="2217"/>
      <c r="AF96" s="2217"/>
      <c r="AG96" s="2217"/>
      <c r="AH96" s="2217"/>
      <c r="AI96" s="2217"/>
      <c r="AJ96" s="2217"/>
      <c r="AK96" s="2217"/>
      <c r="AL96" s="2217"/>
      <c r="AM96" s="2217"/>
      <c r="AN96" s="2217"/>
      <c r="AO96" s="2217"/>
      <c r="AP96" s="2217"/>
      <c r="AQ96" s="2217"/>
      <c r="AR96" s="2217"/>
      <c r="AS96" s="2217"/>
      <c r="AT96" s="2217"/>
      <c r="AU96" s="2217"/>
      <c r="AV96" s="2217"/>
      <c r="AW96" s="2217"/>
      <c r="AX96" s="2217"/>
      <c r="AY96" s="2217"/>
      <c r="AZ96" s="2217"/>
      <c r="BA96" s="2217"/>
      <c r="BB96" s="2217"/>
      <c r="BC96" s="2217"/>
      <c r="BD96" s="2217"/>
      <c r="BE96" s="2217"/>
      <c r="BF96" s="2217"/>
      <c r="BG96" s="2217"/>
      <c r="BH96" s="2217"/>
      <c r="BI96" s="2217"/>
      <c r="BJ96" s="2217"/>
      <c r="BK96" s="2217"/>
      <c r="BL96" s="2217"/>
      <c r="BM96" s="2217"/>
      <c r="BN96" s="2217"/>
      <c r="BO96" s="2217"/>
      <c r="BP96" s="2217"/>
      <c r="BQ96" s="2217"/>
      <c r="BR96" s="2217"/>
      <c r="BS96" s="2217"/>
      <c r="BT96" s="2217"/>
      <c r="BU96" s="2217"/>
      <c r="BV96" s="2217"/>
      <c r="BW96" s="2217"/>
      <c r="BX96" s="2217"/>
      <c r="BY96" s="2217"/>
      <c r="BZ96" s="2217"/>
      <c r="CA96" s="2217"/>
      <c r="CB96" s="2217"/>
      <c r="CC96" s="2217"/>
      <c r="CD96" s="2217"/>
      <c r="CE96" s="2217"/>
      <c r="CF96" s="2217"/>
      <c r="CG96" s="2217"/>
      <c r="CH96" s="2217"/>
      <c r="CI96" s="2217"/>
      <c r="CJ96" s="2217"/>
      <c r="CK96" s="2217"/>
      <c r="CL96" s="2217"/>
      <c r="CM96" s="2217"/>
      <c r="CN96" s="2217"/>
      <c r="CO96" s="2217"/>
      <c r="CP96" s="2217"/>
      <c r="CQ96" s="2217"/>
      <c r="CR96" s="2217"/>
      <c r="CS96" s="2217"/>
      <c r="CT96" s="2217"/>
      <c r="CU96" s="2217"/>
      <c r="CV96" s="2217"/>
      <c r="CW96" s="2217"/>
      <c r="CX96" s="2217"/>
      <c r="CY96" s="2217"/>
      <c r="CZ96" s="2217"/>
      <c r="DA96" s="2217"/>
      <c r="DB96" s="2217"/>
      <c r="DC96" s="2217"/>
    </row>
    <row r="97" spans="1:107">
      <c r="A97" s="2215" t="s">
        <v>2091</v>
      </c>
      <c r="B97" s="2216"/>
      <c r="C97" s="2217"/>
      <c r="D97" s="2217"/>
      <c r="E97" s="2217"/>
      <c r="F97" s="2217"/>
      <c r="G97" s="2217"/>
      <c r="H97" s="2217"/>
      <c r="I97" s="2217"/>
      <c r="J97" s="2217"/>
      <c r="K97" s="2217"/>
      <c r="L97" s="2217"/>
      <c r="M97" s="2217"/>
      <c r="N97" s="2217"/>
      <c r="O97" s="2217"/>
      <c r="P97" s="2217"/>
      <c r="Q97" s="2217"/>
      <c r="R97" s="2217"/>
      <c r="S97" s="2217"/>
      <c r="T97" s="2217"/>
      <c r="U97" s="2217"/>
      <c r="V97" s="2217"/>
      <c r="W97" s="2217"/>
      <c r="X97" s="2217"/>
      <c r="Y97" s="2217"/>
      <c r="Z97" s="2217"/>
      <c r="AA97" s="2217"/>
      <c r="AB97" s="2217"/>
      <c r="AC97" s="2217"/>
      <c r="AD97" s="2217"/>
      <c r="AE97" s="2217"/>
      <c r="AF97" s="2217"/>
      <c r="AG97" s="2217"/>
      <c r="AH97" s="2217"/>
      <c r="AI97" s="2217"/>
      <c r="AJ97" s="2217"/>
      <c r="AK97" s="2217"/>
      <c r="AL97" s="2217"/>
      <c r="AM97" s="2217"/>
      <c r="AN97" s="2217"/>
      <c r="AO97" s="2217"/>
      <c r="AP97" s="2217"/>
      <c r="AQ97" s="2217"/>
      <c r="AR97" s="2217"/>
      <c r="AS97" s="2217"/>
      <c r="AT97" s="2217"/>
      <c r="AU97" s="2217"/>
      <c r="AV97" s="2217"/>
      <c r="AW97" s="2217"/>
      <c r="AX97" s="2217"/>
      <c r="AY97" s="2217"/>
      <c r="AZ97" s="2217"/>
      <c r="BA97" s="2217"/>
      <c r="BB97" s="2217"/>
      <c r="BC97" s="2217"/>
      <c r="BD97" s="2217"/>
      <c r="BE97" s="2217"/>
      <c r="BF97" s="2217"/>
      <c r="BG97" s="2217"/>
      <c r="BH97" s="2217"/>
      <c r="BI97" s="2217"/>
      <c r="BJ97" s="2217"/>
      <c r="BK97" s="2217"/>
      <c r="BL97" s="2217"/>
      <c r="BM97" s="2217"/>
      <c r="BN97" s="2217"/>
      <c r="BO97" s="2217"/>
      <c r="BP97" s="2217"/>
      <c r="BQ97" s="2217"/>
      <c r="BR97" s="2217"/>
      <c r="BS97" s="2217"/>
      <c r="BT97" s="2217"/>
      <c r="BU97" s="2217"/>
      <c r="BV97" s="2217"/>
      <c r="BW97" s="2217"/>
      <c r="BX97" s="2217"/>
      <c r="BY97" s="2217"/>
      <c r="BZ97" s="2217"/>
      <c r="CA97" s="2217"/>
      <c r="CB97" s="2217"/>
      <c r="CC97" s="2217"/>
      <c r="CD97" s="2217"/>
      <c r="CE97" s="2217"/>
      <c r="CF97" s="2217"/>
      <c r="CG97" s="2217"/>
      <c r="CH97" s="2217"/>
      <c r="CI97" s="2217"/>
      <c r="CJ97" s="2217"/>
      <c r="CK97" s="2217"/>
      <c r="CL97" s="2217"/>
      <c r="CM97" s="2217"/>
      <c r="CN97" s="2217"/>
      <c r="CO97" s="2217"/>
      <c r="CP97" s="2217"/>
      <c r="CQ97" s="2217"/>
      <c r="CR97" s="2217"/>
      <c r="CS97" s="2217"/>
      <c r="CT97" s="2217"/>
      <c r="CU97" s="2217"/>
      <c r="CV97" s="2217"/>
      <c r="CW97" s="2217"/>
      <c r="CX97" s="2217"/>
      <c r="CY97" s="2217"/>
      <c r="CZ97" s="2217"/>
      <c r="DA97" s="2217"/>
      <c r="DB97" s="2217"/>
      <c r="DC97" s="2217"/>
    </row>
    <row r="98" spans="1:107">
      <c r="A98" s="2215" t="s">
        <v>2092</v>
      </c>
      <c r="B98" s="2216"/>
      <c r="C98" s="2217"/>
      <c r="D98" s="2217"/>
      <c r="E98" s="2217"/>
      <c r="F98" s="2217"/>
      <c r="G98" s="2217"/>
      <c r="H98" s="2217"/>
      <c r="I98" s="2217"/>
      <c r="J98" s="2217"/>
      <c r="K98" s="2217"/>
      <c r="L98" s="2217"/>
      <c r="M98" s="2217"/>
      <c r="N98" s="2217"/>
      <c r="O98" s="2217"/>
      <c r="P98" s="2217"/>
      <c r="Q98" s="2217"/>
      <c r="R98" s="2217"/>
      <c r="S98" s="2217"/>
      <c r="T98" s="2217"/>
      <c r="U98" s="2217"/>
      <c r="V98" s="2217"/>
      <c r="W98" s="2217"/>
      <c r="X98" s="2217"/>
      <c r="Y98" s="2217"/>
      <c r="Z98" s="2217"/>
      <c r="AA98" s="2217"/>
      <c r="AB98" s="2217"/>
      <c r="AC98" s="2217"/>
      <c r="AD98" s="2217"/>
      <c r="AE98" s="2217"/>
      <c r="AF98" s="2217"/>
      <c r="AG98" s="2217"/>
      <c r="AH98" s="2217"/>
      <c r="AI98" s="2217"/>
      <c r="AJ98" s="2217"/>
      <c r="AK98" s="2217"/>
      <c r="AL98" s="2217"/>
      <c r="AM98" s="2217"/>
      <c r="AN98" s="2217"/>
      <c r="AO98" s="2217"/>
      <c r="AP98" s="2217"/>
      <c r="AQ98" s="2217"/>
      <c r="AR98" s="2217"/>
      <c r="AS98" s="2217"/>
      <c r="AT98" s="2217"/>
      <c r="AU98" s="2217"/>
      <c r="AV98" s="2217"/>
      <c r="AW98" s="2217"/>
      <c r="AX98" s="2217"/>
      <c r="AY98" s="2217"/>
      <c r="AZ98" s="2217"/>
      <c r="BA98" s="2217"/>
      <c r="BB98" s="2217"/>
      <c r="BC98" s="2217"/>
      <c r="BD98" s="2217"/>
      <c r="BE98" s="2217"/>
      <c r="BF98" s="2217"/>
      <c r="BG98" s="2217"/>
      <c r="BH98" s="2217"/>
      <c r="BI98" s="2217"/>
      <c r="BJ98" s="2217"/>
      <c r="BK98" s="2217"/>
      <c r="BL98" s="2217"/>
      <c r="BM98" s="2217"/>
      <c r="BN98" s="2217"/>
      <c r="BO98" s="2217"/>
      <c r="BP98" s="2217"/>
      <c r="BQ98" s="2217"/>
      <c r="BR98" s="2217"/>
      <c r="BS98" s="2217"/>
      <c r="BT98" s="2217"/>
      <c r="BU98" s="2217"/>
      <c r="BV98" s="2217"/>
      <c r="BW98" s="2217"/>
      <c r="BX98" s="2217"/>
      <c r="BY98" s="2217"/>
      <c r="BZ98" s="2217"/>
      <c r="CA98" s="2217"/>
      <c r="CB98" s="2217"/>
      <c r="CC98" s="2217"/>
      <c r="CD98" s="2217"/>
      <c r="CE98" s="2217"/>
      <c r="CF98" s="2217"/>
      <c r="CG98" s="2217"/>
      <c r="CH98" s="2217"/>
      <c r="CI98" s="2217"/>
      <c r="CJ98" s="2217"/>
      <c r="CK98" s="2217"/>
      <c r="CL98" s="2217"/>
      <c r="CM98" s="2217"/>
      <c r="CN98" s="2217"/>
      <c r="CO98" s="2217"/>
      <c r="CP98" s="2217"/>
      <c r="CQ98" s="2217"/>
      <c r="CR98" s="2217"/>
      <c r="CS98" s="2217"/>
      <c r="CT98" s="2217"/>
      <c r="CU98" s="2217"/>
      <c r="CV98" s="2217"/>
      <c r="CW98" s="2217"/>
      <c r="CX98" s="2217"/>
      <c r="CY98" s="2217"/>
      <c r="CZ98" s="2217"/>
      <c r="DA98" s="2217"/>
      <c r="DB98" s="2217"/>
      <c r="DC98" s="2217"/>
    </row>
    <row r="99" spans="1:107">
      <c r="A99" s="2215" t="s">
        <v>2093</v>
      </c>
      <c r="B99" s="2216"/>
      <c r="C99" s="2217"/>
      <c r="D99" s="2217"/>
      <c r="E99" s="2217"/>
      <c r="F99" s="2217"/>
      <c r="G99" s="2217"/>
      <c r="H99" s="2217"/>
      <c r="I99" s="2217"/>
      <c r="J99" s="2217"/>
      <c r="K99" s="2217"/>
      <c r="L99" s="2217"/>
      <c r="M99" s="2217"/>
      <c r="N99" s="2217"/>
      <c r="O99" s="2217"/>
      <c r="P99" s="2217"/>
      <c r="Q99" s="2217"/>
      <c r="R99" s="2217"/>
      <c r="S99" s="2217"/>
      <c r="T99" s="2217"/>
      <c r="U99" s="2217"/>
      <c r="V99" s="2217"/>
      <c r="W99" s="2217"/>
      <c r="X99" s="2217"/>
      <c r="Y99" s="2217"/>
      <c r="Z99" s="2217"/>
      <c r="AA99" s="2217"/>
      <c r="AB99" s="2217"/>
      <c r="AC99" s="2217"/>
      <c r="AD99" s="2217"/>
      <c r="AE99" s="2217"/>
      <c r="AF99" s="2217"/>
      <c r="AG99" s="2217"/>
      <c r="AH99" s="2217"/>
      <c r="AI99" s="2217"/>
      <c r="AJ99" s="2217"/>
      <c r="AK99" s="2217"/>
      <c r="AL99" s="2217"/>
      <c r="AM99" s="2217"/>
      <c r="AN99" s="2217"/>
      <c r="AO99" s="2217"/>
      <c r="AP99" s="2217"/>
      <c r="AQ99" s="2217"/>
      <c r="AR99" s="2217"/>
      <c r="AS99" s="2217"/>
      <c r="AT99" s="2217"/>
      <c r="AU99" s="2217"/>
      <c r="AV99" s="2217"/>
      <c r="AW99" s="2217"/>
      <c r="AX99" s="2217"/>
      <c r="AY99" s="2217"/>
      <c r="AZ99" s="2217"/>
      <c r="BA99" s="2217"/>
      <c r="BB99" s="2217"/>
      <c r="BC99" s="2217"/>
      <c r="BD99" s="2217"/>
      <c r="BE99" s="2217"/>
      <c r="BF99" s="2217"/>
      <c r="BG99" s="2217"/>
      <c r="BH99" s="2217"/>
      <c r="BI99" s="2217"/>
      <c r="BJ99" s="2217"/>
      <c r="BK99" s="2217"/>
      <c r="BL99" s="2217"/>
      <c r="BM99" s="2217"/>
      <c r="BN99" s="2217"/>
      <c r="BO99" s="2217"/>
      <c r="BP99" s="2217"/>
      <c r="BQ99" s="2217"/>
      <c r="BR99" s="2217"/>
      <c r="BS99" s="2217"/>
      <c r="BT99" s="2217"/>
      <c r="BU99" s="2217"/>
      <c r="BV99" s="2217"/>
      <c r="BW99" s="2217"/>
      <c r="BX99" s="2217"/>
      <c r="BY99" s="2217"/>
      <c r="BZ99" s="2217"/>
      <c r="CA99" s="2217"/>
      <c r="CB99" s="2217"/>
      <c r="CC99" s="2217"/>
      <c r="CD99" s="2217"/>
      <c r="CE99" s="2217"/>
      <c r="CF99" s="2217"/>
      <c r="CG99" s="2217"/>
      <c r="CH99" s="2217"/>
      <c r="CI99" s="2217"/>
      <c r="CJ99" s="2217"/>
      <c r="CK99" s="2217"/>
      <c r="CL99" s="2217"/>
      <c r="CM99" s="2217"/>
      <c r="CN99" s="2217"/>
      <c r="CO99" s="2217"/>
      <c r="CP99" s="2217"/>
      <c r="CQ99" s="2217"/>
      <c r="CR99" s="2217"/>
      <c r="CS99" s="2217"/>
      <c r="CT99" s="2217"/>
      <c r="CU99" s="2217"/>
      <c r="CV99" s="2217"/>
      <c r="CW99" s="2217"/>
      <c r="CX99" s="2217"/>
      <c r="CY99" s="2217"/>
      <c r="CZ99" s="2217"/>
      <c r="DA99" s="2217"/>
      <c r="DB99" s="2217"/>
      <c r="DC99" s="2217"/>
    </row>
    <row r="100" spans="1:107">
      <c r="A100" s="2215" t="s">
        <v>2094</v>
      </c>
      <c r="B100" s="2216"/>
      <c r="C100" s="2217"/>
      <c r="D100" s="2217"/>
      <c r="E100" s="2217"/>
      <c r="F100" s="2217"/>
      <c r="G100" s="2217"/>
      <c r="H100" s="2217"/>
      <c r="I100" s="2217"/>
      <c r="J100" s="2217"/>
      <c r="K100" s="2217"/>
      <c r="L100" s="2217"/>
      <c r="M100" s="2217"/>
      <c r="N100" s="2217"/>
      <c r="O100" s="2217"/>
      <c r="P100" s="2217"/>
      <c r="Q100" s="2217"/>
      <c r="R100" s="2217"/>
      <c r="S100" s="2217"/>
      <c r="T100" s="2217"/>
      <c r="U100" s="2217"/>
      <c r="V100" s="2217"/>
      <c r="W100" s="2217"/>
      <c r="X100" s="2217"/>
      <c r="Y100" s="2217"/>
      <c r="Z100" s="2217"/>
      <c r="AA100" s="2217"/>
      <c r="AB100" s="2217"/>
      <c r="AC100" s="2217"/>
      <c r="AD100" s="2217"/>
      <c r="AE100" s="2217"/>
      <c r="AF100" s="2217"/>
      <c r="AG100" s="2217"/>
      <c r="AH100" s="2217"/>
      <c r="AI100" s="2217"/>
      <c r="AJ100" s="2217"/>
      <c r="AK100" s="2217"/>
      <c r="AL100" s="2217"/>
      <c r="AM100" s="2217"/>
      <c r="AN100" s="2217"/>
      <c r="AO100" s="2217"/>
      <c r="AP100" s="2217"/>
      <c r="AQ100" s="2217"/>
      <c r="AR100" s="2217"/>
      <c r="AS100" s="2217"/>
      <c r="AT100" s="2217"/>
      <c r="AU100" s="2217"/>
      <c r="AV100" s="2217"/>
      <c r="AW100" s="2217"/>
      <c r="AX100" s="2217"/>
      <c r="AY100" s="2217"/>
      <c r="AZ100" s="2217"/>
      <c r="BA100" s="2217"/>
      <c r="BB100" s="2217"/>
      <c r="BC100" s="2217"/>
      <c r="BD100" s="2217"/>
      <c r="BE100" s="2217"/>
      <c r="BF100" s="2217"/>
      <c r="BG100" s="2217"/>
      <c r="BH100" s="2217"/>
      <c r="BI100" s="2217"/>
      <c r="BJ100" s="2217"/>
      <c r="BK100" s="2217"/>
      <c r="BL100" s="2217"/>
      <c r="BM100" s="2217"/>
      <c r="BN100" s="2217"/>
      <c r="BO100" s="2217"/>
      <c r="BP100" s="2217"/>
      <c r="BQ100" s="2217"/>
      <c r="BR100" s="2217"/>
      <c r="BS100" s="2217"/>
      <c r="BT100" s="2217"/>
      <c r="BU100" s="2217"/>
      <c r="BV100" s="2217"/>
      <c r="BW100" s="2217"/>
      <c r="BX100" s="2217"/>
      <c r="BY100" s="2217"/>
      <c r="BZ100" s="2217"/>
      <c r="CA100" s="2217"/>
      <c r="CB100" s="2217"/>
      <c r="CC100" s="2217"/>
      <c r="CD100" s="2217"/>
      <c r="CE100" s="2217"/>
      <c r="CF100" s="2217"/>
      <c r="CG100" s="2217"/>
      <c r="CH100" s="2217"/>
      <c r="CI100" s="2217"/>
      <c r="CJ100" s="2217"/>
      <c r="CK100" s="2217"/>
      <c r="CL100" s="2217"/>
      <c r="CM100" s="2217"/>
      <c r="CN100" s="2217"/>
      <c r="CO100" s="2217"/>
      <c r="CP100" s="2217"/>
      <c r="CQ100" s="2217"/>
      <c r="CR100" s="2217"/>
      <c r="CS100" s="2217"/>
      <c r="CT100" s="2217"/>
      <c r="CU100" s="2217"/>
      <c r="CV100" s="2217"/>
      <c r="CW100" s="2217"/>
      <c r="CX100" s="2217"/>
      <c r="CY100" s="2217"/>
      <c r="CZ100" s="2217"/>
      <c r="DA100" s="2217"/>
      <c r="DB100" s="2217"/>
      <c r="DC100" s="2217"/>
    </row>
    <row r="101" spans="1:107">
      <c r="A101" s="2215" t="s">
        <v>2095</v>
      </c>
      <c r="B101" s="2216"/>
      <c r="C101" s="2217"/>
      <c r="D101" s="2217"/>
      <c r="E101" s="2217"/>
      <c r="F101" s="2217"/>
      <c r="G101" s="2217"/>
      <c r="H101" s="2217"/>
      <c r="I101" s="2217"/>
      <c r="J101" s="2217"/>
      <c r="K101" s="2217"/>
      <c r="L101" s="2217"/>
      <c r="M101" s="2217"/>
      <c r="N101" s="2217"/>
      <c r="O101" s="2217"/>
      <c r="P101" s="2217"/>
      <c r="Q101" s="2217"/>
      <c r="R101" s="2217"/>
      <c r="S101" s="2217"/>
      <c r="T101" s="2217"/>
      <c r="U101" s="2217"/>
      <c r="V101" s="2217"/>
      <c r="W101" s="2217"/>
      <c r="X101" s="2217"/>
      <c r="Y101" s="2217"/>
      <c r="Z101" s="2217"/>
      <c r="AA101" s="2217"/>
      <c r="AB101" s="2217"/>
      <c r="AC101" s="2217"/>
      <c r="AD101" s="2217"/>
      <c r="AE101" s="2217"/>
      <c r="AF101" s="2217"/>
      <c r="AG101" s="2217"/>
      <c r="AH101" s="2217"/>
      <c r="AI101" s="2217"/>
      <c r="AJ101" s="2217"/>
      <c r="AK101" s="2217"/>
      <c r="AL101" s="2217"/>
      <c r="AM101" s="2217"/>
      <c r="AN101" s="2217"/>
      <c r="AO101" s="2217"/>
      <c r="AP101" s="2217"/>
      <c r="AQ101" s="2217"/>
      <c r="AR101" s="2217"/>
      <c r="AS101" s="2217"/>
      <c r="AT101" s="2217"/>
      <c r="AU101" s="2217"/>
      <c r="AV101" s="2217"/>
      <c r="AW101" s="2217"/>
      <c r="AX101" s="2217"/>
      <c r="AY101" s="2217"/>
      <c r="AZ101" s="2217"/>
      <c r="BA101" s="2217"/>
      <c r="BB101" s="2217"/>
      <c r="BC101" s="2217"/>
      <c r="BD101" s="2217"/>
      <c r="BE101" s="2217"/>
      <c r="BF101" s="2217"/>
      <c r="BG101" s="2217"/>
      <c r="BH101" s="2217"/>
      <c r="BI101" s="2217"/>
      <c r="BJ101" s="2217"/>
      <c r="BK101" s="2217"/>
      <c r="BL101" s="2217"/>
      <c r="BM101" s="2217"/>
      <c r="BN101" s="2217"/>
      <c r="BO101" s="2217"/>
      <c r="BP101" s="2217"/>
      <c r="BQ101" s="2217"/>
      <c r="BR101" s="2217"/>
      <c r="BS101" s="2217"/>
      <c r="BT101" s="2217"/>
      <c r="BU101" s="2217"/>
      <c r="BV101" s="2217"/>
      <c r="BW101" s="2217"/>
      <c r="BX101" s="2217"/>
      <c r="BY101" s="2217"/>
      <c r="BZ101" s="2217"/>
      <c r="CA101" s="2217"/>
      <c r="CB101" s="2217"/>
      <c r="CC101" s="2217"/>
      <c r="CD101" s="2217"/>
      <c r="CE101" s="2217"/>
      <c r="CF101" s="2217"/>
      <c r="CG101" s="2217"/>
      <c r="CH101" s="2217"/>
      <c r="CI101" s="2217"/>
      <c r="CJ101" s="2217"/>
      <c r="CK101" s="2217"/>
      <c r="CL101" s="2217"/>
      <c r="CM101" s="2217"/>
      <c r="CN101" s="2217"/>
      <c r="CO101" s="2217"/>
      <c r="CP101" s="2217"/>
      <c r="CQ101" s="2217"/>
      <c r="CR101" s="2217"/>
      <c r="CS101" s="2217"/>
      <c r="CT101" s="2217"/>
      <c r="CU101" s="2217"/>
      <c r="CV101" s="2217"/>
      <c r="CW101" s="2217"/>
      <c r="CX101" s="2217"/>
      <c r="CY101" s="2217"/>
      <c r="CZ101" s="2217"/>
      <c r="DA101" s="2217"/>
      <c r="DB101" s="2217"/>
      <c r="DC101" s="2217"/>
    </row>
    <row r="102" spans="1:107">
      <c r="A102" s="2215" t="s">
        <v>2096</v>
      </c>
      <c r="B102" s="2216"/>
      <c r="C102" s="2217"/>
      <c r="D102" s="2217"/>
      <c r="E102" s="2217"/>
      <c r="F102" s="2217"/>
      <c r="G102" s="2217"/>
      <c r="H102" s="2217"/>
      <c r="I102" s="2217"/>
      <c r="J102" s="2217"/>
      <c r="K102" s="2217"/>
      <c r="L102" s="2217"/>
      <c r="M102" s="2217"/>
      <c r="N102" s="2217"/>
      <c r="O102" s="2217"/>
      <c r="P102" s="2217"/>
      <c r="Q102" s="2217"/>
      <c r="R102" s="2217"/>
      <c r="S102" s="2217"/>
      <c r="T102" s="2217"/>
      <c r="U102" s="2217"/>
      <c r="V102" s="2217"/>
      <c r="W102" s="2217"/>
      <c r="X102" s="2217"/>
      <c r="Y102" s="2217"/>
      <c r="Z102" s="2217"/>
      <c r="AA102" s="2217"/>
      <c r="AB102" s="2217"/>
      <c r="AC102" s="2217"/>
      <c r="AD102" s="2217"/>
      <c r="AE102" s="2217"/>
      <c r="AF102" s="2217"/>
      <c r="AG102" s="2217"/>
      <c r="AH102" s="2217"/>
      <c r="AI102" s="2217"/>
      <c r="AJ102" s="2217"/>
      <c r="AK102" s="2217"/>
      <c r="AL102" s="2217"/>
      <c r="AM102" s="2217"/>
      <c r="AN102" s="2217"/>
      <c r="AO102" s="2217"/>
      <c r="AP102" s="2217"/>
      <c r="AQ102" s="2217"/>
      <c r="AR102" s="2217"/>
      <c r="AS102" s="2217"/>
      <c r="AT102" s="2217"/>
      <c r="AU102" s="2217"/>
      <c r="AV102" s="2217"/>
      <c r="AW102" s="2217"/>
      <c r="AX102" s="2217"/>
      <c r="AY102" s="2217"/>
      <c r="AZ102" s="2217"/>
      <c r="BA102" s="2217"/>
      <c r="BB102" s="2217"/>
      <c r="BC102" s="2217"/>
      <c r="BD102" s="2217"/>
      <c r="BE102" s="2217"/>
      <c r="BF102" s="2217"/>
      <c r="BG102" s="2217"/>
      <c r="BH102" s="2217"/>
      <c r="BI102" s="2217"/>
      <c r="BJ102" s="2217"/>
      <c r="BK102" s="2217"/>
      <c r="BL102" s="2217"/>
      <c r="BM102" s="2217"/>
      <c r="BN102" s="2217"/>
      <c r="BO102" s="2217"/>
      <c r="BP102" s="2217"/>
      <c r="BQ102" s="2217"/>
      <c r="BR102" s="2217"/>
      <c r="BS102" s="2217"/>
      <c r="BT102" s="2217"/>
      <c r="BU102" s="2217"/>
      <c r="BV102" s="2217"/>
      <c r="BW102" s="2217"/>
      <c r="BX102" s="2217"/>
      <c r="BY102" s="2217"/>
      <c r="BZ102" s="2217"/>
      <c r="CA102" s="2217"/>
      <c r="CB102" s="2217"/>
      <c r="CC102" s="2217"/>
      <c r="CD102" s="2217"/>
      <c r="CE102" s="2217"/>
      <c r="CF102" s="2217"/>
      <c r="CG102" s="2217"/>
      <c r="CH102" s="2217"/>
      <c r="CI102" s="2217"/>
      <c r="CJ102" s="2217"/>
      <c r="CK102" s="2217"/>
      <c r="CL102" s="2217"/>
      <c r="CM102" s="2217"/>
      <c r="CN102" s="2217"/>
      <c r="CO102" s="2217"/>
      <c r="CP102" s="2217"/>
      <c r="CQ102" s="2217"/>
      <c r="CR102" s="2217"/>
      <c r="CS102" s="2217"/>
      <c r="CT102" s="2217"/>
      <c r="CU102" s="2217"/>
      <c r="CV102" s="2217"/>
      <c r="CW102" s="2217"/>
      <c r="CX102" s="2217"/>
      <c r="CY102" s="2217"/>
      <c r="CZ102" s="2217"/>
      <c r="DA102" s="2217"/>
      <c r="DB102" s="2217"/>
      <c r="DC102" s="2217"/>
    </row>
    <row r="103" spans="1:107">
      <c r="A103" s="2215" t="s">
        <v>2097</v>
      </c>
      <c r="B103" s="2216"/>
      <c r="C103" s="2217"/>
      <c r="D103" s="2217"/>
      <c r="E103" s="2217"/>
      <c r="F103" s="2217"/>
      <c r="G103" s="2217"/>
      <c r="H103" s="2217"/>
      <c r="I103" s="2217"/>
      <c r="J103" s="2217"/>
      <c r="K103" s="2217"/>
      <c r="L103" s="2217"/>
      <c r="M103" s="2217"/>
      <c r="N103" s="2217"/>
      <c r="O103" s="2217"/>
      <c r="P103" s="2217"/>
      <c r="Q103" s="2217"/>
      <c r="R103" s="2217"/>
      <c r="S103" s="2217"/>
      <c r="T103" s="2217"/>
      <c r="U103" s="2217"/>
      <c r="V103" s="2217"/>
      <c r="W103" s="2217"/>
      <c r="X103" s="2217"/>
      <c r="Y103" s="2217"/>
      <c r="Z103" s="2217"/>
      <c r="AA103" s="2217"/>
      <c r="AB103" s="2217"/>
      <c r="AC103" s="2217"/>
      <c r="AD103" s="2217"/>
      <c r="AE103" s="2217"/>
      <c r="AF103" s="2217"/>
      <c r="AG103" s="2217"/>
      <c r="AH103" s="2217"/>
      <c r="AI103" s="2217"/>
      <c r="AJ103" s="2217"/>
      <c r="AK103" s="2217"/>
      <c r="AL103" s="2217"/>
      <c r="AM103" s="2217"/>
      <c r="AN103" s="2217"/>
      <c r="AO103" s="2217"/>
      <c r="AP103" s="2217"/>
      <c r="AQ103" s="2217"/>
      <c r="AR103" s="2217"/>
      <c r="AS103" s="2217"/>
      <c r="AT103" s="2217"/>
      <c r="AU103" s="2217"/>
      <c r="AV103" s="2217"/>
      <c r="AW103" s="2217"/>
      <c r="AX103" s="2217"/>
      <c r="AY103" s="2217"/>
      <c r="AZ103" s="2217"/>
      <c r="BA103" s="2217"/>
      <c r="BB103" s="2217"/>
      <c r="BC103" s="2217"/>
      <c r="BD103" s="2217"/>
      <c r="BE103" s="2217"/>
      <c r="BF103" s="2217"/>
      <c r="BG103" s="2217"/>
      <c r="BH103" s="2217"/>
      <c r="BI103" s="2217"/>
      <c r="BJ103" s="2217"/>
      <c r="BK103" s="2217"/>
      <c r="BL103" s="2217"/>
      <c r="BM103" s="2217"/>
      <c r="BN103" s="2217"/>
      <c r="BO103" s="2217"/>
      <c r="BP103" s="2217"/>
      <c r="BQ103" s="2217"/>
      <c r="BR103" s="2217"/>
      <c r="BS103" s="2217"/>
      <c r="BT103" s="2217"/>
      <c r="BU103" s="2217"/>
      <c r="BV103" s="2217"/>
      <c r="BW103" s="2217"/>
      <c r="BX103" s="2217"/>
      <c r="BY103" s="2217"/>
      <c r="BZ103" s="2217"/>
      <c r="CA103" s="2217"/>
      <c r="CB103" s="2217"/>
      <c r="CC103" s="2217"/>
      <c r="CD103" s="2217"/>
      <c r="CE103" s="2217"/>
      <c r="CF103" s="2217"/>
      <c r="CG103" s="2217"/>
      <c r="CH103" s="2217"/>
      <c r="CI103" s="2217"/>
      <c r="CJ103" s="2217"/>
      <c r="CK103" s="2217"/>
      <c r="CL103" s="2217"/>
      <c r="CM103" s="2217"/>
      <c r="CN103" s="2217"/>
      <c r="CO103" s="2217"/>
      <c r="CP103" s="2217"/>
      <c r="CQ103" s="2217"/>
      <c r="CR103" s="2217"/>
      <c r="CS103" s="2217"/>
      <c r="CT103" s="2217"/>
      <c r="CU103" s="2217"/>
      <c r="CV103" s="2217"/>
      <c r="CW103" s="2217"/>
      <c r="CX103" s="2217"/>
      <c r="CY103" s="2217"/>
      <c r="CZ103" s="2217"/>
      <c r="DA103" s="2217"/>
      <c r="DB103" s="2217"/>
      <c r="DC103" s="2217"/>
    </row>
    <row r="104" spans="1:107">
      <c r="A104" s="2215" t="s">
        <v>2098</v>
      </c>
      <c r="B104" s="2216"/>
      <c r="C104" s="2217"/>
      <c r="D104" s="2217"/>
      <c r="E104" s="2217"/>
      <c r="F104" s="2217"/>
      <c r="G104" s="2217"/>
      <c r="H104" s="2217"/>
      <c r="I104" s="2217"/>
      <c r="J104" s="2217"/>
      <c r="K104" s="2217"/>
      <c r="L104" s="2217"/>
      <c r="M104" s="2217"/>
      <c r="N104" s="2217"/>
      <c r="O104" s="2217"/>
      <c r="P104" s="2217"/>
      <c r="Q104" s="2217"/>
      <c r="R104" s="2217"/>
      <c r="S104" s="2217"/>
      <c r="T104" s="2217"/>
      <c r="U104" s="2217"/>
      <c r="V104" s="2217"/>
      <c r="W104" s="2217"/>
      <c r="X104" s="2217"/>
      <c r="Y104" s="2217"/>
      <c r="Z104" s="2217"/>
      <c r="AA104" s="2217"/>
      <c r="AB104" s="2217"/>
      <c r="AC104" s="2217"/>
      <c r="AD104" s="2217"/>
      <c r="AE104" s="2217"/>
      <c r="AF104" s="2217"/>
      <c r="AG104" s="2217"/>
      <c r="AH104" s="2217"/>
      <c r="AI104" s="2217"/>
      <c r="AJ104" s="2217"/>
      <c r="AK104" s="2217"/>
      <c r="AL104" s="2217"/>
      <c r="AM104" s="2217"/>
      <c r="AN104" s="2217"/>
      <c r="AO104" s="2217"/>
      <c r="AP104" s="2217"/>
      <c r="AQ104" s="2217"/>
      <c r="AR104" s="2217"/>
      <c r="AS104" s="2217"/>
      <c r="AT104" s="2217"/>
      <c r="AU104" s="2217"/>
      <c r="AV104" s="2217"/>
      <c r="AW104" s="2217"/>
      <c r="AX104" s="2217"/>
      <c r="AY104" s="2217"/>
      <c r="AZ104" s="2217"/>
      <c r="BA104" s="2217"/>
      <c r="BB104" s="2217"/>
      <c r="BC104" s="2217"/>
      <c r="BD104" s="2217"/>
      <c r="BE104" s="2217"/>
      <c r="BF104" s="2217"/>
      <c r="BG104" s="2217"/>
      <c r="BH104" s="2217"/>
      <c r="BI104" s="2217"/>
      <c r="BJ104" s="2217"/>
      <c r="BK104" s="2217"/>
      <c r="BL104" s="2217"/>
      <c r="BM104" s="2217"/>
      <c r="BN104" s="2217"/>
      <c r="BO104" s="2217"/>
      <c r="BP104" s="2217"/>
      <c r="BQ104" s="2217"/>
      <c r="BR104" s="2217"/>
      <c r="BS104" s="2217"/>
      <c r="BT104" s="2217"/>
      <c r="BU104" s="2217"/>
      <c r="BV104" s="2217"/>
      <c r="BW104" s="2217"/>
      <c r="BX104" s="2217"/>
      <c r="BY104" s="2217"/>
      <c r="BZ104" s="2217"/>
      <c r="CA104" s="2217"/>
      <c r="CB104" s="2217"/>
      <c r="CC104" s="2217"/>
      <c r="CD104" s="2217"/>
      <c r="CE104" s="2217"/>
      <c r="CF104" s="2217"/>
      <c r="CG104" s="2217"/>
      <c r="CH104" s="2217"/>
      <c r="CI104" s="2217"/>
      <c r="CJ104" s="2217"/>
      <c r="CK104" s="2217"/>
      <c r="CL104" s="2217"/>
      <c r="CM104" s="2217"/>
      <c r="CN104" s="2217"/>
      <c r="CO104" s="2217"/>
      <c r="CP104" s="2217"/>
      <c r="CQ104" s="2217"/>
      <c r="CR104" s="2217"/>
      <c r="CS104" s="2217"/>
      <c r="CT104" s="2217"/>
      <c r="CU104" s="2217"/>
      <c r="CV104" s="2217"/>
      <c r="CW104" s="2217"/>
      <c r="CX104" s="2217"/>
      <c r="CY104" s="2217"/>
      <c r="CZ104" s="2217"/>
      <c r="DA104" s="2217"/>
      <c r="DB104" s="2217"/>
      <c r="DC104" s="2217"/>
    </row>
    <row r="105" spans="1:107">
      <c r="A105" s="2215" t="s">
        <v>2099</v>
      </c>
      <c r="B105" s="2216"/>
      <c r="C105" s="2217"/>
      <c r="D105" s="2217"/>
      <c r="E105" s="2217"/>
      <c r="F105" s="2217"/>
      <c r="G105" s="2217"/>
      <c r="H105" s="2217"/>
      <c r="I105" s="2217"/>
      <c r="J105" s="2217"/>
      <c r="K105" s="2217"/>
      <c r="L105" s="2217"/>
      <c r="M105" s="2217"/>
      <c r="N105" s="2217"/>
      <c r="O105" s="2217"/>
      <c r="P105" s="2217"/>
      <c r="Q105" s="2217"/>
      <c r="R105" s="2217"/>
      <c r="S105" s="2217"/>
      <c r="T105" s="2217"/>
      <c r="U105" s="2217"/>
      <c r="V105" s="2217"/>
      <c r="W105" s="2217"/>
      <c r="X105" s="2217"/>
      <c r="Y105" s="2217"/>
      <c r="Z105" s="2217"/>
      <c r="AA105" s="2217"/>
      <c r="AB105" s="2217"/>
      <c r="AC105" s="2217"/>
      <c r="AD105" s="2217"/>
      <c r="AE105" s="2217"/>
      <c r="AF105" s="2217"/>
      <c r="AG105" s="2217"/>
      <c r="AH105" s="2217"/>
      <c r="AI105" s="2217"/>
      <c r="AJ105" s="2217"/>
      <c r="AK105" s="2217"/>
      <c r="AL105" s="2217"/>
      <c r="AM105" s="2217"/>
      <c r="AN105" s="2217"/>
      <c r="AO105" s="2217"/>
      <c r="AP105" s="2217"/>
      <c r="AQ105" s="2217"/>
      <c r="AR105" s="2217"/>
      <c r="AS105" s="2217"/>
      <c r="AT105" s="2217"/>
      <c r="AU105" s="2217"/>
      <c r="AV105" s="2217"/>
      <c r="AW105" s="2217"/>
      <c r="AX105" s="2217"/>
      <c r="AY105" s="2217"/>
      <c r="AZ105" s="2217"/>
      <c r="BA105" s="2217"/>
      <c r="BB105" s="2217"/>
      <c r="BC105" s="2217"/>
      <c r="BD105" s="2217"/>
      <c r="BE105" s="2217"/>
      <c r="BF105" s="2217"/>
      <c r="BG105" s="2217"/>
      <c r="BH105" s="2217"/>
      <c r="BI105" s="2217"/>
      <c r="BJ105" s="2217"/>
      <c r="BK105" s="2217"/>
      <c r="BL105" s="2217"/>
      <c r="BM105" s="2217"/>
      <c r="BN105" s="2217"/>
      <c r="BO105" s="2217"/>
      <c r="BP105" s="2217"/>
      <c r="BQ105" s="2217"/>
      <c r="BR105" s="2217"/>
      <c r="BS105" s="2217"/>
      <c r="BT105" s="2217"/>
      <c r="BU105" s="2217"/>
      <c r="BV105" s="2217"/>
      <c r="BW105" s="2217"/>
      <c r="BX105" s="2217"/>
      <c r="BY105" s="2217"/>
      <c r="BZ105" s="2217"/>
      <c r="CA105" s="2217"/>
      <c r="CB105" s="2217"/>
      <c r="CC105" s="2217"/>
      <c r="CD105" s="2217"/>
      <c r="CE105" s="2217"/>
      <c r="CF105" s="2217"/>
      <c r="CG105" s="2217"/>
      <c r="CH105" s="2217"/>
      <c r="CI105" s="2217"/>
      <c r="CJ105" s="2217"/>
      <c r="CK105" s="2217"/>
      <c r="CL105" s="2217"/>
      <c r="CM105" s="2217"/>
      <c r="CN105" s="2217"/>
      <c r="CO105" s="2217"/>
      <c r="CP105" s="2217"/>
      <c r="CQ105" s="2217"/>
      <c r="CR105" s="2217"/>
      <c r="CS105" s="2217"/>
      <c r="CT105" s="2217"/>
      <c r="CU105" s="2217"/>
      <c r="CV105" s="2217"/>
      <c r="CW105" s="2217"/>
      <c r="CX105" s="2217"/>
      <c r="CY105" s="2217"/>
      <c r="CZ105" s="2217"/>
      <c r="DA105" s="2217"/>
      <c r="DB105" s="2217"/>
      <c r="DC105" s="2217"/>
    </row>
    <row r="106" spans="1:107">
      <c r="A106" s="2215" t="s">
        <v>2100</v>
      </c>
      <c r="B106" s="2216"/>
      <c r="C106" s="2217"/>
      <c r="D106" s="2217"/>
      <c r="E106" s="2217"/>
      <c r="F106" s="2217"/>
      <c r="G106" s="2217"/>
      <c r="H106" s="2217"/>
      <c r="I106" s="2217"/>
      <c r="J106" s="2217"/>
      <c r="K106" s="2217"/>
      <c r="L106" s="2217"/>
      <c r="M106" s="2217"/>
      <c r="N106" s="2217"/>
      <c r="O106" s="2217"/>
      <c r="P106" s="2217"/>
      <c r="Q106" s="2217"/>
      <c r="R106" s="2217"/>
      <c r="S106" s="2217"/>
      <c r="T106" s="2217"/>
      <c r="U106" s="2217"/>
      <c r="V106" s="2217"/>
      <c r="W106" s="2217"/>
      <c r="X106" s="2217"/>
      <c r="Y106" s="2217"/>
      <c r="Z106" s="2217"/>
      <c r="AA106" s="2217"/>
      <c r="AB106" s="2217"/>
      <c r="AC106" s="2217"/>
      <c r="AD106" s="2217"/>
      <c r="AE106" s="2217"/>
      <c r="AF106" s="2217"/>
      <c r="AG106" s="2217"/>
      <c r="AH106" s="2217"/>
      <c r="AI106" s="2217"/>
      <c r="AJ106" s="2217"/>
      <c r="AK106" s="2217"/>
      <c r="AL106" s="2217"/>
      <c r="AM106" s="2217"/>
      <c r="AN106" s="2217"/>
      <c r="AO106" s="2217"/>
      <c r="AP106" s="2217"/>
      <c r="AQ106" s="2217"/>
      <c r="AR106" s="2217"/>
      <c r="AS106" s="2217"/>
      <c r="AT106" s="2217"/>
      <c r="AU106" s="2217"/>
      <c r="AV106" s="2217"/>
      <c r="AW106" s="2217"/>
      <c r="AX106" s="2217"/>
      <c r="AY106" s="2217"/>
      <c r="AZ106" s="2217"/>
      <c r="BA106" s="2217"/>
      <c r="BB106" s="2217"/>
      <c r="BC106" s="2217"/>
      <c r="BD106" s="2217"/>
      <c r="BE106" s="2217"/>
      <c r="BF106" s="2217"/>
      <c r="BG106" s="2217"/>
      <c r="BH106" s="2217"/>
      <c r="BI106" s="2217"/>
      <c r="BJ106" s="2217"/>
      <c r="BK106" s="2217"/>
      <c r="BL106" s="2217"/>
      <c r="BM106" s="2217"/>
      <c r="BN106" s="2217"/>
      <c r="BO106" s="2217"/>
      <c r="BP106" s="2217"/>
      <c r="BQ106" s="2217"/>
      <c r="BR106" s="2217"/>
      <c r="BS106" s="2217"/>
      <c r="BT106" s="2217"/>
      <c r="BU106" s="2217"/>
      <c r="BV106" s="2217"/>
      <c r="BW106" s="2217"/>
      <c r="BX106" s="2217"/>
      <c r="BY106" s="2217"/>
      <c r="BZ106" s="2217"/>
      <c r="CA106" s="2217"/>
      <c r="CB106" s="2217"/>
      <c r="CC106" s="2217"/>
      <c r="CD106" s="2217"/>
      <c r="CE106" s="2217"/>
      <c r="CF106" s="2217"/>
      <c r="CG106" s="2217"/>
      <c r="CH106" s="2217"/>
      <c r="CI106" s="2217"/>
      <c r="CJ106" s="2217"/>
      <c r="CK106" s="2217"/>
      <c r="CL106" s="2217"/>
      <c r="CM106" s="2217"/>
      <c r="CN106" s="2217"/>
      <c r="CO106" s="2217"/>
      <c r="CP106" s="2217"/>
      <c r="CQ106" s="2217"/>
      <c r="CR106" s="2217"/>
      <c r="CS106" s="2217"/>
      <c r="CT106" s="2217"/>
      <c r="CU106" s="2217"/>
      <c r="CV106" s="2217"/>
      <c r="CW106" s="2217"/>
      <c r="CX106" s="2217"/>
      <c r="CY106" s="2217"/>
      <c r="CZ106" s="2217"/>
      <c r="DA106" s="2217"/>
      <c r="DB106" s="2217"/>
      <c r="DC106" s="2217"/>
    </row>
    <row r="107" spans="1:107">
      <c r="A107" s="2215" t="s">
        <v>2101</v>
      </c>
      <c r="B107" s="2216"/>
      <c r="C107" s="2217"/>
      <c r="D107" s="2217"/>
      <c r="E107" s="2217"/>
      <c r="F107" s="2217"/>
      <c r="G107" s="2217"/>
      <c r="H107" s="2217"/>
      <c r="I107" s="2217"/>
      <c r="J107" s="2217"/>
      <c r="K107" s="2217"/>
      <c r="L107" s="2217"/>
      <c r="M107" s="2217"/>
      <c r="N107" s="2217"/>
      <c r="O107" s="2217"/>
      <c r="P107" s="2217"/>
      <c r="Q107" s="2217"/>
      <c r="R107" s="2217"/>
      <c r="S107" s="2217"/>
      <c r="T107" s="2217"/>
      <c r="U107" s="2217"/>
      <c r="V107" s="2217"/>
      <c r="W107" s="2217"/>
      <c r="X107" s="2217"/>
      <c r="Y107" s="2217"/>
      <c r="Z107" s="2217"/>
      <c r="AA107" s="2217"/>
      <c r="AB107" s="2217"/>
      <c r="AC107" s="2217"/>
      <c r="AD107" s="2217"/>
      <c r="AE107" s="2217"/>
      <c r="AF107" s="2217"/>
      <c r="AG107" s="2217"/>
      <c r="AH107" s="2217"/>
      <c r="AI107" s="2217"/>
      <c r="AJ107" s="2217"/>
      <c r="AK107" s="2217"/>
      <c r="AL107" s="2217"/>
      <c r="AM107" s="2217"/>
      <c r="AN107" s="2217"/>
      <c r="AO107" s="2217"/>
      <c r="AP107" s="2217"/>
      <c r="AQ107" s="2217"/>
      <c r="AR107" s="2217"/>
      <c r="AS107" s="2217"/>
      <c r="AT107" s="2217"/>
      <c r="AU107" s="2217"/>
      <c r="AV107" s="2217"/>
      <c r="AW107" s="2217"/>
      <c r="AX107" s="2217"/>
      <c r="AY107" s="2217"/>
      <c r="AZ107" s="2217"/>
      <c r="BA107" s="2217"/>
      <c r="BB107" s="2217"/>
      <c r="BC107" s="2217"/>
      <c r="BD107" s="2217"/>
      <c r="BE107" s="2217"/>
      <c r="BF107" s="2217"/>
      <c r="BG107" s="2217"/>
      <c r="BH107" s="2217"/>
      <c r="BI107" s="2217"/>
      <c r="BJ107" s="2217"/>
      <c r="BK107" s="2217"/>
      <c r="BL107" s="2217"/>
      <c r="BM107" s="2217"/>
      <c r="BN107" s="2217"/>
      <c r="BO107" s="2217"/>
      <c r="BP107" s="2217"/>
      <c r="BQ107" s="2217"/>
      <c r="BR107" s="2217"/>
      <c r="BS107" s="2217"/>
      <c r="BT107" s="2217"/>
      <c r="BU107" s="2217"/>
      <c r="BV107" s="2217"/>
      <c r="BW107" s="2217"/>
      <c r="BX107" s="2217"/>
      <c r="BY107" s="2217"/>
      <c r="BZ107" s="2217"/>
      <c r="CA107" s="2217"/>
      <c r="CB107" s="2217"/>
      <c r="CC107" s="2217"/>
      <c r="CD107" s="2217"/>
      <c r="CE107" s="2217"/>
      <c r="CF107" s="2217"/>
      <c r="CG107" s="2217"/>
      <c r="CH107" s="2217"/>
      <c r="CI107" s="2217"/>
      <c r="CJ107" s="2217"/>
      <c r="CK107" s="2217"/>
      <c r="CL107" s="2217"/>
      <c r="CM107" s="2217"/>
      <c r="CN107" s="2217"/>
      <c r="CO107" s="2217"/>
      <c r="CP107" s="2217"/>
      <c r="CQ107" s="2217"/>
      <c r="CR107" s="2217"/>
      <c r="CS107" s="2217"/>
      <c r="CT107" s="2217"/>
      <c r="CU107" s="2217"/>
      <c r="CV107" s="2217"/>
      <c r="CW107" s="2217"/>
      <c r="CX107" s="2217"/>
      <c r="CY107" s="2217"/>
      <c r="CZ107" s="2217"/>
      <c r="DA107" s="2217"/>
      <c r="DB107" s="2217"/>
      <c r="DC107" s="2217"/>
    </row>
    <row r="108" spans="1:107">
      <c r="A108" s="2215" t="s">
        <v>2102</v>
      </c>
      <c r="B108" s="2216"/>
      <c r="C108" s="2217"/>
      <c r="D108" s="2217"/>
      <c r="E108" s="2217"/>
      <c r="F108" s="2217"/>
      <c r="G108" s="2217"/>
      <c r="H108" s="2217"/>
      <c r="I108" s="2217"/>
      <c r="J108" s="2217"/>
      <c r="K108" s="2217"/>
      <c r="L108" s="2217"/>
      <c r="M108" s="2217"/>
      <c r="N108" s="2217"/>
      <c r="O108" s="2217"/>
      <c r="P108" s="2217"/>
      <c r="Q108" s="2217"/>
      <c r="R108" s="2217"/>
      <c r="S108" s="2217"/>
      <c r="T108" s="2217"/>
      <c r="U108" s="2217"/>
      <c r="V108" s="2217"/>
      <c r="W108" s="2217"/>
      <c r="X108" s="2217"/>
      <c r="Y108" s="2217"/>
      <c r="Z108" s="2217"/>
      <c r="AA108" s="2217"/>
      <c r="AB108" s="2217"/>
      <c r="AC108" s="2217"/>
      <c r="AD108" s="2217"/>
      <c r="AE108" s="2217"/>
      <c r="AF108" s="2217"/>
      <c r="AG108" s="2217"/>
      <c r="AH108" s="2217"/>
      <c r="AI108" s="2217"/>
      <c r="AJ108" s="2217"/>
      <c r="AK108" s="2217"/>
      <c r="AL108" s="2217"/>
      <c r="AM108" s="2217"/>
      <c r="AN108" s="2217"/>
      <c r="AO108" s="2217"/>
      <c r="AP108" s="2217"/>
      <c r="AQ108" s="2217"/>
      <c r="AR108" s="2217"/>
      <c r="AS108" s="2217"/>
      <c r="AT108" s="2217"/>
      <c r="AU108" s="2217"/>
      <c r="AV108" s="2217"/>
      <c r="AW108" s="2217"/>
      <c r="AX108" s="2217"/>
      <c r="AY108" s="2217"/>
      <c r="AZ108" s="2217"/>
      <c r="BA108" s="2217"/>
      <c r="BB108" s="2217"/>
      <c r="BC108" s="2217"/>
      <c r="BD108" s="2217"/>
      <c r="BE108" s="2217"/>
      <c r="BF108" s="2217"/>
      <c r="BG108" s="2217"/>
      <c r="BH108" s="2217"/>
      <c r="BI108" s="2217"/>
      <c r="BJ108" s="2217"/>
      <c r="BK108" s="2217"/>
      <c r="BL108" s="2217"/>
      <c r="BM108" s="2217"/>
      <c r="BN108" s="2217"/>
      <c r="BO108" s="2217"/>
      <c r="BP108" s="2217"/>
      <c r="BQ108" s="2217"/>
      <c r="BR108" s="2217"/>
      <c r="BS108" s="2217"/>
      <c r="BT108" s="2217"/>
      <c r="BU108" s="2217"/>
      <c r="BV108" s="2217"/>
      <c r="BW108" s="2217"/>
      <c r="BX108" s="2217"/>
      <c r="BY108" s="2217"/>
      <c r="BZ108" s="2217"/>
      <c r="CA108" s="2217"/>
      <c r="CB108" s="2217"/>
      <c r="CC108" s="2217"/>
      <c r="CD108" s="2217"/>
      <c r="CE108" s="2217"/>
      <c r="CF108" s="2217"/>
      <c r="CG108" s="2217"/>
      <c r="CH108" s="2217"/>
      <c r="CI108" s="2217"/>
      <c r="CJ108" s="2217"/>
      <c r="CK108" s="2217"/>
      <c r="CL108" s="2217"/>
      <c r="CM108" s="2217"/>
      <c r="CN108" s="2217"/>
      <c r="CO108" s="2217"/>
      <c r="CP108" s="2217"/>
      <c r="CQ108" s="2217"/>
      <c r="CR108" s="2217"/>
      <c r="CS108" s="2217"/>
      <c r="CT108" s="2217"/>
      <c r="CU108" s="2217"/>
      <c r="CV108" s="2217"/>
      <c r="CW108" s="2217"/>
      <c r="CX108" s="2217"/>
      <c r="CY108" s="2217"/>
      <c r="CZ108" s="2217"/>
      <c r="DA108" s="2217"/>
      <c r="DB108" s="2217"/>
      <c r="DC108" s="2217"/>
    </row>
    <row r="109" spans="1:107">
      <c r="A109" s="2215" t="s">
        <v>2103</v>
      </c>
      <c r="B109" s="2216"/>
      <c r="C109" s="2217"/>
      <c r="D109" s="2217"/>
      <c r="E109" s="2217"/>
      <c r="F109" s="2217"/>
      <c r="G109" s="2217"/>
      <c r="H109" s="2217"/>
      <c r="I109" s="2217"/>
      <c r="J109" s="2217"/>
      <c r="K109" s="2217"/>
      <c r="L109" s="2217"/>
      <c r="M109" s="2217"/>
      <c r="N109" s="2217"/>
      <c r="O109" s="2217"/>
      <c r="P109" s="2217"/>
      <c r="Q109" s="2217"/>
      <c r="R109" s="2217"/>
      <c r="S109" s="2217"/>
      <c r="T109" s="2217"/>
      <c r="U109" s="2217"/>
      <c r="V109" s="2217"/>
      <c r="W109" s="2217"/>
      <c r="X109" s="2217"/>
      <c r="Y109" s="2217"/>
      <c r="Z109" s="2217"/>
      <c r="AA109" s="2217"/>
      <c r="AB109" s="2217"/>
      <c r="AC109" s="2217"/>
      <c r="AD109" s="2217"/>
      <c r="AE109" s="2217"/>
      <c r="AF109" s="2217"/>
      <c r="AG109" s="2217"/>
      <c r="AH109" s="2217"/>
      <c r="AI109" s="2217"/>
      <c r="AJ109" s="2217"/>
      <c r="AK109" s="2217"/>
      <c r="AL109" s="2217"/>
      <c r="AM109" s="2217"/>
      <c r="AN109" s="2217"/>
      <c r="AO109" s="2217"/>
      <c r="AP109" s="2217"/>
      <c r="AQ109" s="2217"/>
      <c r="AR109" s="2217"/>
      <c r="AS109" s="2217"/>
      <c r="AT109" s="2217"/>
      <c r="AU109" s="2217"/>
      <c r="AV109" s="2217"/>
      <c r="AW109" s="2217"/>
      <c r="AX109" s="2217"/>
      <c r="AY109" s="2217"/>
      <c r="AZ109" s="2217"/>
      <c r="BA109" s="2217"/>
      <c r="BB109" s="2217"/>
      <c r="BC109" s="2217"/>
      <c r="BD109" s="2217"/>
      <c r="BE109" s="2217"/>
      <c r="BF109" s="2217"/>
      <c r="BG109" s="2217"/>
      <c r="BH109" s="2217"/>
      <c r="BI109" s="2217"/>
      <c r="BJ109" s="2217"/>
      <c r="BK109" s="2217"/>
      <c r="BL109" s="2217"/>
      <c r="BM109" s="2217"/>
      <c r="BN109" s="2217"/>
      <c r="BO109" s="2217"/>
      <c r="BP109" s="2217"/>
      <c r="BQ109" s="2217"/>
      <c r="BR109" s="2217"/>
      <c r="BS109" s="2217"/>
      <c r="BT109" s="2217"/>
      <c r="BU109" s="2217"/>
      <c r="BV109" s="2217"/>
      <c r="BW109" s="2217"/>
      <c r="BX109" s="2217"/>
      <c r="BY109" s="2217"/>
      <c r="BZ109" s="2217"/>
      <c r="CA109" s="2217"/>
      <c r="CB109" s="2217"/>
      <c r="CC109" s="2217"/>
      <c r="CD109" s="2217"/>
      <c r="CE109" s="2217"/>
      <c r="CF109" s="2217"/>
      <c r="CG109" s="2217"/>
      <c r="CH109" s="2217"/>
      <c r="CI109" s="2217"/>
      <c r="CJ109" s="2217"/>
      <c r="CK109" s="2217"/>
      <c r="CL109" s="2217"/>
      <c r="CM109" s="2217"/>
      <c r="CN109" s="2217"/>
      <c r="CO109" s="2217"/>
      <c r="CP109" s="2217"/>
      <c r="CQ109" s="2217"/>
      <c r="CR109" s="2217"/>
      <c r="CS109" s="2217"/>
      <c r="CT109" s="2217"/>
      <c r="CU109" s="2217"/>
      <c r="CV109" s="2217"/>
      <c r="CW109" s="2217"/>
      <c r="CX109" s="2217"/>
      <c r="CY109" s="2217"/>
      <c r="CZ109" s="2217"/>
      <c r="DA109" s="2217"/>
      <c r="DB109" s="2217"/>
      <c r="DC109" s="2217"/>
    </row>
    <row r="110" spans="1:107">
      <c r="A110" s="2215" t="s">
        <v>2104</v>
      </c>
      <c r="B110" s="2216"/>
      <c r="C110" s="2217"/>
      <c r="D110" s="2217"/>
      <c r="E110" s="2217"/>
      <c r="F110" s="2217"/>
      <c r="G110" s="2217"/>
      <c r="H110" s="2217"/>
      <c r="I110" s="2217"/>
      <c r="J110" s="2217"/>
      <c r="K110" s="2217"/>
      <c r="L110" s="2217"/>
      <c r="M110" s="2217"/>
      <c r="N110" s="2217"/>
      <c r="O110" s="2217"/>
      <c r="P110" s="2217"/>
      <c r="Q110" s="2217"/>
      <c r="R110" s="2217"/>
      <c r="S110" s="2217"/>
      <c r="T110" s="2217"/>
      <c r="U110" s="2217"/>
      <c r="V110" s="2217"/>
      <c r="W110" s="2217"/>
      <c r="X110" s="2217"/>
      <c r="Y110" s="2217"/>
      <c r="Z110" s="2217"/>
      <c r="AA110" s="2217"/>
      <c r="AB110" s="2217"/>
      <c r="AC110" s="2217"/>
      <c r="AD110" s="2217"/>
      <c r="AE110" s="2217"/>
      <c r="AF110" s="2217"/>
      <c r="AG110" s="2217"/>
      <c r="AH110" s="2217"/>
      <c r="AI110" s="2217"/>
      <c r="AJ110" s="2217"/>
      <c r="AK110" s="2217"/>
      <c r="AL110" s="2217"/>
      <c r="AM110" s="2217"/>
      <c r="AN110" s="2217"/>
      <c r="AO110" s="2217"/>
      <c r="AP110" s="2217"/>
      <c r="AQ110" s="2217"/>
      <c r="AR110" s="2217"/>
      <c r="AS110" s="2217"/>
      <c r="AT110" s="2217"/>
      <c r="AU110" s="2217"/>
      <c r="AV110" s="2217"/>
      <c r="AW110" s="2217"/>
      <c r="AX110" s="2217"/>
      <c r="AY110" s="2217"/>
      <c r="AZ110" s="2217"/>
      <c r="BA110" s="2217"/>
      <c r="BB110" s="2217"/>
      <c r="BC110" s="2217"/>
      <c r="BD110" s="2217"/>
      <c r="BE110" s="2217"/>
      <c r="BF110" s="2217"/>
      <c r="BG110" s="2217"/>
      <c r="BH110" s="2217"/>
      <c r="BI110" s="2217"/>
      <c r="BJ110" s="2217"/>
      <c r="BK110" s="2217"/>
      <c r="BL110" s="2217"/>
      <c r="BM110" s="2217"/>
      <c r="BN110" s="2217"/>
      <c r="BO110" s="2217"/>
      <c r="BP110" s="2217"/>
      <c r="BQ110" s="2217"/>
      <c r="BR110" s="2217"/>
      <c r="BS110" s="2217"/>
      <c r="BT110" s="2217"/>
      <c r="BU110" s="2217"/>
      <c r="BV110" s="2217"/>
      <c r="BW110" s="2217"/>
      <c r="BX110" s="2217"/>
      <c r="BY110" s="2217"/>
      <c r="BZ110" s="2217"/>
      <c r="CA110" s="2217"/>
      <c r="CB110" s="2217"/>
      <c r="CC110" s="2217"/>
      <c r="CD110" s="2217"/>
      <c r="CE110" s="2217"/>
      <c r="CF110" s="2217"/>
      <c r="CG110" s="2217"/>
      <c r="CH110" s="2217"/>
      <c r="CI110" s="2217"/>
      <c r="CJ110" s="2217"/>
      <c r="CK110" s="2217"/>
      <c r="CL110" s="2217"/>
      <c r="CM110" s="2217"/>
      <c r="CN110" s="2217"/>
      <c r="CO110" s="2217"/>
      <c r="CP110" s="2217"/>
      <c r="CQ110" s="2217"/>
      <c r="CR110" s="2217"/>
      <c r="CS110" s="2217"/>
      <c r="CT110" s="2217"/>
      <c r="CU110" s="2217"/>
      <c r="CV110" s="2217"/>
      <c r="CW110" s="2217"/>
      <c r="CX110" s="2217"/>
      <c r="CY110" s="2217"/>
      <c r="CZ110" s="2217"/>
      <c r="DA110" s="2217"/>
      <c r="DB110" s="2217"/>
      <c r="DC110" s="2217"/>
    </row>
    <row r="111" spans="1:107">
      <c r="A111" s="2215" t="s">
        <v>2105</v>
      </c>
      <c r="B111" s="2216"/>
      <c r="C111" s="2217"/>
      <c r="D111" s="2217"/>
      <c r="E111" s="2217"/>
      <c r="F111" s="2217"/>
      <c r="G111" s="2217"/>
      <c r="H111" s="2217"/>
      <c r="I111" s="2217"/>
      <c r="J111" s="2217"/>
      <c r="K111" s="2217"/>
      <c r="L111" s="2217"/>
      <c r="M111" s="2217"/>
      <c r="N111" s="2217"/>
      <c r="O111" s="2217"/>
      <c r="P111" s="2217"/>
      <c r="Q111" s="2217"/>
      <c r="R111" s="2217"/>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7"/>
      <c r="AY111" s="2217"/>
      <c r="AZ111" s="2217"/>
      <c r="BA111" s="2217"/>
      <c r="BB111" s="2217"/>
      <c r="BC111" s="2217"/>
      <c r="BD111" s="2217"/>
      <c r="BE111" s="2217"/>
      <c r="BF111" s="2217"/>
      <c r="BG111" s="2217"/>
      <c r="BH111" s="2217"/>
      <c r="BI111" s="2217"/>
      <c r="BJ111" s="2217"/>
      <c r="BK111" s="2217"/>
      <c r="BL111" s="2217"/>
      <c r="BM111" s="2217"/>
      <c r="BN111" s="2217"/>
      <c r="BO111" s="2217"/>
      <c r="BP111" s="2217"/>
      <c r="BQ111" s="2217"/>
      <c r="BR111" s="2217"/>
      <c r="BS111" s="2217"/>
      <c r="BT111" s="2217"/>
      <c r="BU111" s="2217"/>
      <c r="BV111" s="2217"/>
      <c r="BW111" s="2217"/>
      <c r="BX111" s="2217"/>
      <c r="BY111" s="2217"/>
      <c r="BZ111" s="2217"/>
      <c r="CA111" s="2217"/>
      <c r="CB111" s="2217"/>
      <c r="CC111" s="2217"/>
      <c r="CD111" s="2217"/>
      <c r="CE111" s="2217"/>
      <c r="CF111" s="2217"/>
      <c r="CG111" s="2217"/>
      <c r="CH111" s="2217"/>
      <c r="CI111" s="2217"/>
      <c r="CJ111" s="2217"/>
      <c r="CK111" s="2217"/>
      <c r="CL111" s="2217"/>
      <c r="CM111" s="2217"/>
      <c r="CN111" s="2217"/>
      <c r="CO111" s="2217"/>
      <c r="CP111" s="2217"/>
      <c r="CQ111" s="2217"/>
      <c r="CR111" s="2217"/>
      <c r="CS111" s="2217"/>
      <c r="CT111" s="2217"/>
      <c r="CU111" s="2217"/>
      <c r="CV111" s="2217"/>
      <c r="CW111" s="2217"/>
      <c r="CX111" s="2217"/>
      <c r="CY111" s="2217"/>
      <c r="CZ111" s="2217"/>
      <c r="DA111" s="2217"/>
      <c r="DB111" s="2217"/>
      <c r="DC111" s="2217"/>
    </row>
    <row r="112" spans="1:107">
      <c r="A112" s="2215" t="s">
        <v>2106</v>
      </c>
      <c r="B112" s="2216"/>
      <c r="C112" s="2217"/>
      <c r="D112" s="2217"/>
      <c r="E112" s="2217"/>
      <c r="F112" s="2217"/>
      <c r="G112" s="2217"/>
      <c r="H112" s="2217"/>
      <c r="I112" s="2217"/>
      <c r="J112" s="2217"/>
      <c r="K112" s="2217"/>
      <c r="L112" s="2217"/>
      <c r="M112" s="2217"/>
      <c r="N112" s="2217"/>
      <c r="O112" s="2217"/>
      <c r="P112" s="2217"/>
      <c r="Q112" s="2217"/>
      <c r="R112" s="2217"/>
      <c r="S112" s="2217"/>
      <c r="T112" s="2217"/>
      <c r="U112" s="2217"/>
      <c r="V112" s="2217"/>
      <c r="W112" s="2217"/>
      <c r="X112" s="2217"/>
      <c r="Y112" s="2217"/>
      <c r="Z112" s="2217"/>
      <c r="AA112" s="2217"/>
      <c r="AB112" s="2217"/>
      <c r="AC112" s="2217"/>
      <c r="AD112" s="2217"/>
      <c r="AE112" s="2217"/>
      <c r="AF112" s="2217"/>
      <c r="AG112" s="2217"/>
      <c r="AH112" s="2217"/>
      <c r="AI112" s="2217"/>
      <c r="AJ112" s="2217"/>
      <c r="AK112" s="2217"/>
      <c r="AL112" s="2217"/>
      <c r="AM112" s="2217"/>
      <c r="AN112" s="2217"/>
      <c r="AO112" s="2217"/>
      <c r="AP112" s="2217"/>
      <c r="AQ112" s="2217"/>
      <c r="AR112" s="2217"/>
      <c r="AS112" s="2217"/>
      <c r="AT112" s="2217"/>
      <c r="AU112" s="2217"/>
      <c r="AV112" s="2217"/>
      <c r="AW112" s="2217"/>
      <c r="AX112" s="2217"/>
      <c r="AY112" s="2217"/>
      <c r="AZ112" s="2217"/>
      <c r="BA112" s="2217"/>
      <c r="BB112" s="2217"/>
      <c r="BC112" s="2217"/>
      <c r="BD112" s="2217"/>
      <c r="BE112" s="2217"/>
      <c r="BF112" s="2217"/>
      <c r="BG112" s="2217"/>
      <c r="BH112" s="2217"/>
      <c r="BI112" s="2217"/>
      <c r="BJ112" s="2217"/>
      <c r="BK112" s="2217"/>
      <c r="BL112" s="2217"/>
      <c r="BM112" s="2217"/>
      <c r="BN112" s="2217"/>
      <c r="BO112" s="2217"/>
      <c r="BP112" s="2217"/>
      <c r="BQ112" s="2217"/>
      <c r="BR112" s="2217"/>
      <c r="BS112" s="2217"/>
      <c r="BT112" s="2217"/>
      <c r="BU112" s="2217"/>
      <c r="BV112" s="2217"/>
      <c r="BW112" s="2217"/>
      <c r="BX112" s="2217"/>
      <c r="BY112" s="2217"/>
      <c r="BZ112" s="2217"/>
      <c r="CA112" s="2217"/>
      <c r="CB112" s="2217"/>
      <c r="CC112" s="2217"/>
      <c r="CD112" s="2217"/>
      <c r="CE112" s="2217"/>
      <c r="CF112" s="2217"/>
      <c r="CG112" s="2217"/>
      <c r="CH112" s="2217"/>
      <c r="CI112" s="2217"/>
      <c r="CJ112" s="2217"/>
      <c r="CK112" s="2217"/>
      <c r="CL112" s="2217"/>
      <c r="CM112" s="2217"/>
      <c r="CN112" s="2217"/>
      <c r="CO112" s="2217"/>
      <c r="CP112" s="2217"/>
      <c r="CQ112" s="2217"/>
      <c r="CR112" s="2217"/>
      <c r="CS112" s="2217"/>
      <c r="CT112" s="2217"/>
      <c r="CU112" s="2217"/>
      <c r="CV112" s="2217"/>
      <c r="CW112" s="2217"/>
      <c r="CX112" s="2217"/>
      <c r="CY112" s="2217"/>
      <c r="CZ112" s="2217"/>
      <c r="DA112" s="2217"/>
      <c r="DB112" s="2217"/>
      <c r="DC112" s="2217"/>
    </row>
    <row r="113" spans="1:108">
      <c r="A113" s="2215" t="s">
        <v>2107</v>
      </c>
      <c r="B113" s="2216"/>
      <c r="C113" s="2217"/>
      <c r="D113" s="2217"/>
      <c r="E113" s="2217"/>
      <c r="F113" s="2217"/>
      <c r="G113" s="2217"/>
      <c r="H113" s="2217"/>
      <c r="I113" s="2217"/>
      <c r="J113" s="2217"/>
      <c r="K113" s="2217"/>
      <c r="L113" s="2217"/>
      <c r="M113" s="2217"/>
      <c r="N113" s="2217"/>
      <c r="O113" s="2217"/>
      <c r="P113" s="2217"/>
      <c r="Q113" s="2217"/>
      <c r="R113" s="2217"/>
      <c r="S113" s="2217"/>
      <c r="T113" s="2217"/>
      <c r="U113" s="2217"/>
      <c r="V113" s="2217"/>
      <c r="W113" s="2217"/>
      <c r="X113" s="2217"/>
      <c r="Y113" s="2217"/>
      <c r="Z113" s="2217"/>
      <c r="AA113" s="2217"/>
      <c r="AB113" s="2217"/>
      <c r="AC113" s="2217"/>
      <c r="AD113" s="2217"/>
      <c r="AE113" s="2217"/>
      <c r="AF113" s="2217"/>
      <c r="AG113" s="2217"/>
      <c r="AH113" s="2217"/>
      <c r="AI113" s="2217"/>
      <c r="AJ113" s="2217"/>
      <c r="AK113" s="2217"/>
      <c r="AL113" s="2217"/>
      <c r="AM113" s="2217"/>
      <c r="AN113" s="2217"/>
      <c r="AO113" s="2217"/>
      <c r="AP113" s="2217"/>
      <c r="AQ113" s="2217"/>
      <c r="AR113" s="2217"/>
      <c r="AS113" s="2217"/>
      <c r="AT113" s="2217"/>
      <c r="AU113" s="2217"/>
      <c r="AV113" s="2217"/>
      <c r="AW113" s="2217"/>
      <c r="AX113" s="2217"/>
      <c r="AY113" s="2217"/>
      <c r="AZ113" s="2217"/>
      <c r="BA113" s="2217"/>
      <c r="BB113" s="2217"/>
      <c r="BC113" s="2217"/>
      <c r="BD113" s="2217"/>
      <c r="BE113" s="2217"/>
      <c r="BF113" s="2217"/>
      <c r="BG113" s="2217"/>
      <c r="BH113" s="2217"/>
      <c r="BI113" s="2217"/>
      <c r="BJ113" s="2217"/>
      <c r="BK113" s="2217"/>
      <c r="BL113" s="2217"/>
      <c r="BM113" s="2217"/>
      <c r="BN113" s="2217"/>
      <c r="BO113" s="2217"/>
      <c r="BP113" s="2217"/>
      <c r="BQ113" s="2217"/>
      <c r="BR113" s="2217"/>
      <c r="BS113" s="2217"/>
      <c r="BT113" s="2217"/>
      <c r="BU113" s="2217"/>
      <c r="BV113" s="2217"/>
      <c r="BW113" s="2217"/>
      <c r="BX113" s="2217"/>
      <c r="BY113" s="2217"/>
      <c r="BZ113" s="2217"/>
      <c r="CA113" s="2217"/>
      <c r="CB113" s="2217"/>
      <c r="CC113" s="2217"/>
      <c r="CD113" s="2217"/>
      <c r="CE113" s="2217"/>
      <c r="CF113" s="2217"/>
      <c r="CG113" s="2217"/>
      <c r="CH113" s="2217"/>
      <c r="CI113" s="2217"/>
      <c r="CJ113" s="2217"/>
      <c r="CK113" s="2217"/>
      <c r="CL113" s="2217"/>
      <c r="CM113" s="2217"/>
      <c r="CN113" s="2217"/>
      <c r="CO113" s="2217"/>
      <c r="CP113" s="2217"/>
      <c r="CQ113" s="2217"/>
      <c r="CR113" s="2217"/>
      <c r="CS113" s="2217"/>
      <c r="CT113" s="2217"/>
      <c r="CU113" s="2217"/>
      <c r="CV113" s="2217"/>
      <c r="CW113" s="2217"/>
      <c r="CX113" s="2217"/>
      <c r="CY113" s="2217"/>
      <c r="CZ113" s="2217"/>
      <c r="DA113" s="2217"/>
      <c r="DB113" s="2217"/>
      <c r="DC113" s="2217"/>
    </row>
    <row r="114" spans="1:108">
      <c r="A114" s="2215" t="s">
        <v>2108</v>
      </c>
      <c r="B114" s="2216"/>
      <c r="C114" s="2217"/>
      <c r="D114" s="2217"/>
      <c r="E114" s="2217"/>
      <c r="F114" s="2217"/>
      <c r="G114" s="2217"/>
      <c r="H114" s="2217"/>
      <c r="I114" s="2217"/>
      <c r="J114" s="2217"/>
      <c r="K114" s="2217"/>
      <c r="L114" s="2217"/>
      <c r="M114" s="2217"/>
      <c r="N114" s="2217"/>
      <c r="O114" s="2217"/>
      <c r="P114" s="2217"/>
      <c r="Q114" s="2217"/>
      <c r="R114" s="2217"/>
      <c r="S114" s="2217"/>
      <c r="T114" s="2217"/>
      <c r="U114" s="2217"/>
      <c r="V114" s="2217"/>
      <c r="W114" s="2217"/>
      <c r="X114" s="2217"/>
      <c r="Y114" s="2217"/>
      <c r="Z114" s="2217"/>
      <c r="AA114" s="2217"/>
      <c r="AB114" s="2217"/>
      <c r="AC114" s="2217"/>
      <c r="AD114" s="2217"/>
      <c r="AE114" s="2217"/>
      <c r="AF114" s="2217"/>
      <c r="AG114" s="2217"/>
      <c r="AH114" s="2217"/>
      <c r="AI114" s="2217"/>
      <c r="AJ114" s="2217"/>
      <c r="AK114" s="2217"/>
      <c r="AL114" s="2217"/>
      <c r="AM114" s="2217"/>
      <c r="AN114" s="2217"/>
      <c r="AO114" s="2217"/>
      <c r="AP114" s="2217"/>
      <c r="AQ114" s="2217"/>
      <c r="AR114" s="2217"/>
      <c r="AS114" s="2217"/>
      <c r="AT114" s="2217"/>
      <c r="AU114" s="2217"/>
      <c r="AV114" s="2217"/>
      <c r="AW114" s="2217"/>
      <c r="AX114" s="2217"/>
      <c r="AY114" s="2217"/>
      <c r="AZ114" s="2217"/>
      <c r="BA114" s="2217"/>
      <c r="BB114" s="2217"/>
      <c r="BC114" s="2217"/>
      <c r="BD114" s="2217"/>
      <c r="BE114" s="2217"/>
      <c r="BF114" s="2217"/>
      <c r="BG114" s="2217"/>
      <c r="BH114" s="2217"/>
      <c r="BI114" s="2217"/>
      <c r="BJ114" s="2217"/>
      <c r="BK114" s="2217"/>
      <c r="BL114" s="2217"/>
      <c r="BM114" s="2217"/>
      <c r="BN114" s="2217"/>
      <c r="BO114" s="2217"/>
      <c r="BP114" s="2217"/>
      <c r="BQ114" s="2217"/>
      <c r="BR114" s="2217"/>
      <c r="BS114" s="2217"/>
      <c r="BT114" s="2217"/>
      <c r="BU114" s="2217"/>
      <c r="BV114" s="2217"/>
      <c r="BW114" s="2217"/>
      <c r="BX114" s="2217"/>
      <c r="BY114" s="2217"/>
      <c r="BZ114" s="2217"/>
      <c r="CA114" s="2217"/>
      <c r="CB114" s="2217"/>
      <c r="CC114" s="2217"/>
      <c r="CD114" s="2217"/>
      <c r="CE114" s="2217"/>
      <c r="CF114" s="2217"/>
      <c r="CG114" s="2217"/>
      <c r="CH114" s="2217"/>
      <c r="CI114" s="2217"/>
      <c r="CJ114" s="2217"/>
      <c r="CK114" s="2217"/>
      <c r="CL114" s="2217"/>
      <c r="CM114" s="2217"/>
      <c r="CN114" s="2217"/>
      <c r="CO114" s="2217"/>
      <c r="CP114" s="2217"/>
      <c r="CQ114" s="2217"/>
      <c r="CR114" s="2217"/>
      <c r="CS114" s="2217"/>
      <c r="CT114" s="2217"/>
      <c r="CU114" s="2217"/>
      <c r="CV114" s="2217"/>
      <c r="CW114" s="2217"/>
      <c r="CX114" s="2217"/>
      <c r="CY114" s="2217"/>
      <c r="CZ114" s="2217"/>
      <c r="DA114" s="2217"/>
      <c r="DB114" s="2217"/>
      <c r="DC114" s="2217"/>
    </row>
    <row r="115" spans="1:108">
      <c r="A115" s="2215" t="s">
        <v>2109</v>
      </c>
      <c r="B115" s="2216"/>
      <c r="C115" s="2217"/>
      <c r="D115" s="2217"/>
      <c r="E115" s="2217"/>
      <c r="F115" s="2217"/>
      <c r="G115" s="2217"/>
      <c r="H115" s="2217"/>
      <c r="I115" s="2217"/>
      <c r="J115" s="2217"/>
      <c r="K115" s="2217"/>
      <c r="L115" s="2217"/>
      <c r="M115" s="2217"/>
      <c r="N115" s="2217"/>
      <c r="O115" s="2217"/>
      <c r="P115" s="2217"/>
      <c r="Q115" s="2217"/>
      <c r="R115" s="2217"/>
      <c r="S115" s="2217"/>
      <c r="T115" s="2217"/>
      <c r="U115" s="2217"/>
      <c r="V115" s="2217"/>
      <c r="W115" s="2217"/>
      <c r="X115" s="2217"/>
      <c r="Y115" s="2217"/>
      <c r="Z115" s="2217"/>
      <c r="AA115" s="2217"/>
      <c r="AB115" s="2217"/>
      <c r="AC115" s="2217"/>
      <c r="AD115" s="2217"/>
      <c r="AE115" s="2217"/>
      <c r="AF115" s="2217"/>
      <c r="AG115" s="2217"/>
      <c r="AH115" s="2217"/>
      <c r="AI115" s="2217"/>
      <c r="AJ115" s="2217"/>
      <c r="AK115" s="2217"/>
      <c r="AL115" s="2217"/>
      <c r="AM115" s="2217"/>
      <c r="AN115" s="2217"/>
      <c r="AO115" s="2217"/>
      <c r="AP115" s="2217"/>
      <c r="AQ115" s="2217"/>
      <c r="AR115" s="2217"/>
      <c r="AS115" s="2217"/>
      <c r="AT115" s="2217"/>
      <c r="AU115" s="2217"/>
      <c r="AV115" s="2217"/>
      <c r="AW115" s="2217"/>
      <c r="AX115" s="2217"/>
      <c r="AY115" s="2217"/>
      <c r="AZ115" s="2217"/>
      <c r="BA115" s="2217"/>
      <c r="BB115" s="2217"/>
      <c r="BC115" s="2217"/>
      <c r="BD115" s="2217"/>
      <c r="BE115" s="2217"/>
      <c r="BF115" s="2217"/>
      <c r="BG115" s="2217"/>
      <c r="BH115" s="2217"/>
      <c r="BI115" s="2217"/>
      <c r="BJ115" s="2217"/>
      <c r="BK115" s="2217"/>
      <c r="BL115" s="2217"/>
      <c r="BM115" s="2217"/>
      <c r="BN115" s="2217"/>
      <c r="BO115" s="2217"/>
      <c r="BP115" s="2217"/>
      <c r="BQ115" s="2217"/>
      <c r="BR115" s="2217"/>
      <c r="BS115" s="2217"/>
      <c r="BT115" s="2217"/>
      <c r="BU115" s="2217"/>
      <c r="BV115" s="2217"/>
      <c r="BW115" s="2217"/>
      <c r="BX115" s="2217"/>
      <c r="BY115" s="2217"/>
      <c r="BZ115" s="2217"/>
      <c r="CA115" s="2217"/>
      <c r="CB115" s="2217"/>
      <c r="CC115" s="2217"/>
      <c r="CD115" s="2217"/>
      <c r="CE115" s="2217"/>
      <c r="CF115" s="2217"/>
      <c r="CG115" s="2217"/>
      <c r="CH115" s="2217"/>
      <c r="CI115" s="2217"/>
      <c r="CJ115" s="2217"/>
      <c r="CK115" s="2217"/>
      <c r="CL115" s="2217"/>
      <c r="CM115" s="2217"/>
      <c r="CN115" s="2217"/>
      <c r="CO115" s="2217"/>
      <c r="CP115" s="2217"/>
      <c r="CQ115" s="2217"/>
      <c r="CR115" s="2217"/>
      <c r="CS115" s="2217"/>
      <c r="CT115" s="2217"/>
      <c r="CU115" s="2217"/>
      <c r="CV115" s="2217"/>
      <c r="CW115" s="2217"/>
      <c r="CX115" s="2217"/>
      <c r="CY115" s="2217"/>
      <c r="CZ115" s="2217"/>
      <c r="DA115" s="2217"/>
      <c r="DB115" s="2217"/>
      <c r="DC115" s="2217"/>
    </row>
    <row r="116" spans="1:108">
      <c r="A116" s="2215" t="s">
        <v>2110</v>
      </c>
      <c r="B116" s="2216"/>
      <c r="C116" s="2217"/>
      <c r="D116" s="2217"/>
      <c r="E116" s="2217"/>
      <c r="F116" s="2217"/>
      <c r="G116" s="2217"/>
      <c r="H116" s="2217"/>
      <c r="I116" s="2217"/>
      <c r="J116" s="2217"/>
      <c r="K116" s="2217"/>
      <c r="L116" s="2217"/>
      <c r="M116" s="2217"/>
      <c r="N116" s="2217"/>
      <c r="O116" s="2217"/>
      <c r="P116" s="2217"/>
      <c r="Q116" s="2217"/>
      <c r="R116" s="2217"/>
      <c r="S116" s="2217"/>
      <c r="T116" s="2217"/>
      <c r="U116" s="2217"/>
      <c r="V116" s="2217"/>
      <c r="W116" s="2217"/>
      <c r="X116" s="2217"/>
      <c r="Y116" s="2217"/>
      <c r="Z116" s="2217"/>
      <c r="AA116" s="2217"/>
      <c r="AB116" s="2217"/>
      <c r="AC116" s="2217"/>
      <c r="AD116" s="2217"/>
      <c r="AE116" s="2217"/>
      <c r="AF116" s="2217"/>
      <c r="AG116" s="2217"/>
      <c r="AH116" s="2217"/>
      <c r="AI116" s="2217"/>
      <c r="AJ116" s="2217"/>
      <c r="AK116" s="2217"/>
      <c r="AL116" s="2217"/>
      <c r="AM116" s="2217"/>
      <c r="AN116" s="2217"/>
      <c r="AO116" s="2217"/>
      <c r="AP116" s="2217"/>
      <c r="AQ116" s="2217"/>
      <c r="AR116" s="2217"/>
      <c r="AS116" s="2217"/>
      <c r="AT116" s="2217"/>
      <c r="AU116" s="2217"/>
      <c r="AV116" s="2217"/>
      <c r="AW116" s="2217"/>
      <c r="AX116" s="2217"/>
      <c r="AY116" s="2217"/>
      <c r="AZ116" s="2217"/>
      <c r="BA116" s="2217"/>
      <c r="BB116" s="2217"/>
      <c r="BC116" s="2217"/>
      <c r="BD116" s="2217"/>
      <c r="BE116" s="2217"/>
      <c r="BF116" s="2217"/>
      <c r="BG116" s="2217"/>
      <c r="BH116" s="2217"/>
      <c r="BI116" s="2217"/>
      <c r="BJ116" s="2217"/>
      <c r="BK116" s="2217"/>
      <c r="BL116" s="2217"/>
      <c r="BM116" s="2217"/>
      <c r="BN116" s="2217"/>
      <c r="BO116" s="2217"/>
      <c r="BP116" s="2217"/>
      <c r="BQ116" s="2217"/>
      <c r="BR116" s="2217"/>
      <c r="BS116" s="2217"/>
      <c r="BT116" s="2217"/>
      <c r="BU116" s="2217"/>
      <c r="BV116" s="2217"/>
      <c r="BW116" s="2217"/>
      <c r="BX116" s="2217"/>
      <c r="BY116" s="2217"/>
      <c r="BZ116" s="2217"/>
      <c r="CA116" s="2217"/>
      <c r="CB116" s="2217"/>
      <c r="CC116" s="2217"/>
      <c r="CD116" s="2217"/>
      <c r="CE116" s="2217"/>
      <c r="CF116" s="2217"/>
      <c r="CG116" s="2217"/>
      <c r="CH116" s="2217"/>
      <c r="CI116" s="2217"/>
      <c r="CJ116" s="2217"/>
      <c r="CK116" s="2217"/>
      <c r="CL116" s="2217"/>
      <c r="CM116" s="2217"/>
      <c r="CN116" s="2217"/>
      <c r="CO116" s="2217"/>
      <c r="CP116" s="2217"/>
      <c r="CQ116" s="2217"/>
      <c r="CR116" s="2217"/>
      <c r="CS116" s="2217"/>
      <c r="CT116" s="2217"/>
      <c r="CU116" s="2217"/>
      <c r="CV116" s="2217"/>
      <c r="CW116" s="2217"/>
      <c r="CX116" s="2217"/>
      <c r="CY116" s="2217"/>
      <c r="CZ116" s="2217"/>
      <c r="DA116" s="2217"/>
      <c r="DB116" s="2217"/>
      <c r="DC116" s="2217"/>
    </row>
    <row r="117" spans="1:108">
      <c r="A117" s="2215"/>
      <c r="B117" s="2216"/>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c r="AP117" s="2221"/>
      <c r="AQ117" s="2221"/>
      <c r="AR117" s="2221"/>
      <c r="AS117" s="2221"/>
      <c r="AT117" s="2221"/>
      <c r="AU117" s="2221"/>
      <c r="AV117" s="2221"/>
      <c r="AW117" s="2221"/>
      <c r="AX117" s="2221"/>
      <c r="AY117" s="2221"/>
      <c r="AZ117" s="2221"/>
      <c r="BA117" s="2221"/>
      <c r="BB117" s="2221"/>
      <c r="BC117" s="2221"/>
      <c r="BD117" s="2221"/>
      <c r="BE117" s="2221"/>
      <c r="BF117" s="2221"/>
      <c r="BG117" s="2221"/>
      <c r="BH117" s="2221"/>
      <c r="BI117" s="2221"/>
      <c r="BJ117" s="2221"/>
      <c r="BK117" s="2221"/>
      <c r="BL117" s="2221"/>
      <c r="BM117" s="2221"/>
      <c r="BN117" s="2221"/>
      <c r="BO117" s="2221"/>
      <c r="BP117" s="2221"/>
      <c r="BQ117" s="2221"/>
      <c r="BR117" s="2221"/>
      <c r="BS117" s="2221"/>
      <c r="BT117" s="2221"/>
      <c r="BU117" s="2221"/>
      <c r="BV117" s="2221"/>
      <c r="BW117" s="2221"/>
      <c r="BX117" s="2221"/>
      <c r="BY117" s="2221"/>
      <c r="BZ117" s="2221"/>
      <c r="CA117" s="2221"/>
      <c r="CB117" s="2221"/>
      <c r="CC117" s="2221"/>
      <c r="CD117" s="2221"/>
      <c r="CE117" s="2221"/>
      <c r="CF117" s="2221"/>
      <c r="CG117" s="2221"/>
      <c r="CH117" s="2221"/>
      <c r="CI117" s="2221"/>
      <c r="CJ117" s="2221"/>
      <c r="CK117" s="2221"/>
      <c r="CL117" s="2221"/>
      <c r="CM117" s="2221"/>
      <c r="CN117" s="2221"/>
      <c r="CO117" s="2221"/>
      <c r="CP117" s="2221"/>
      <c r="CQ117" s="2221"/>
      <c r="CR117" s="2221"/>
      <c r="CS117" s="2221"/>
      <c r="CT117" s="2221"/>
      <c r="CU117" s="2221"/>
      <c r="CV117" s="2221"/>
      <c r="CW117" s="2221"/>
      <c r="CX117" s="2221"/>
      <c r="CY117" s="2221"/>
      <c r="CZ117" s="2221"/>
      <c r="DA117" s="2221"/>
      <c r="DB117" s="2221"/>
      <c r="DC117" s="2221"/>
    </row>
    <row r="118" spans="1:108" s="2214" customFormat="1">
      <c r="A118" s="2223" t="s">
        <v>2111</v>
      </c>
      <c r="B118" s="2224"/>
      <c r="C118" s="2221"/>
      <c r="D118" s="2221"/>
      <c r="E118" s="2221"/>
      <c r="F118" s="2221"/>
      <c r="G118" s="2221"/>
      <c r="H118" s="2221"/>
      <c r="I118" s="2221"/>
      <c r="J118" s="2221"/>
      <c r="K118" s="2221"/>
      <c r="L118" s="2221"/>
      <c r="M118" s="2221"/>
      <c r="N118" s="2221"/>
      <c r="O118" s="2221"/>
      <c r="P118" s="2221"/>
      <c r="Q118" s="2221"/>
      <c r="R118" s="2221"/>
      <c r="S118" s="2221"/>
      <c r="T118" s="2221"/>
      <c r="U118" s="2221"/>
      <c r="V118" s="2221"/>
      <c r="W118" s="2221"/>
      <c r="X118" s="2221"/>
      <c r="Y118" s="2221"/>
      <c r="Z118" s="2221"/>
      <c r="AA118" s="2221"/>
      <c r="AB118" s="2221"/>
      <c r="AC118" s="2221"/>
      <c r="AD118" s="2221"/>
      <c r="AE118" s="2221"/>
      <c r="AF118" s="2221"/>
      <c r="AG118" s="2221"/>
      <c r="AH118" s="2221"/>
      <c r="AI118" s="2221"/>
      <c r="AJ118" s="2221"/>
      <c r="AK118" s="2221"/>
      <c r="AL118" s="2221"/>
      <c r="AM118" s="2221"/>
      <c r="AN118" s="2221"/>
      <c r="AO118" s="2221"/>
      <c r="AP118" s="2221"/>
      <c r="AQ118" s="2221"/>
      <c r="AR118" s="2221"/>
      <c r="AS118" s="2221"/>
      <c r="AT118" s="2221"/>
      <c r="AU118" s="2221"/>
      <c r="AV118" s="2221"/>
      <c r="AW118" s="2221"/>
      <c r="AX118" s="2221"/>
      <c r="AY118" s="2221"/>
      <c r="AZ118" s="2221"/>
      <c r="BA118" s="2221"/>
      <c r="BB118" s="2221"/>
      <c r="BC118" s="2221"/>
      <c r="BD118" s="2221"/>
      <c r="BE118" s="2221"/>
      <c r="BF118" s="2221"/>
      <c r="BG118" s="2221"/>
      <c r="BH118" s="2221"/>
      <c r="BI118" s="2221"/>
      <c r="BJ118" s="2221"/>
      <c r="BK118" s="2221"/>
      <c r="BL118" s="2221"/>
      <c r="BM118" s="2221"/>
      <c r="BN118" s="2221"/>
      <c r="BO118" s="2221"/>
      <c r="BP118" s="2221"/>
      <c r="BQ118" s="2221"/>
      <c r="BR118" s="2221"/>
      <c r="BS118" s="2221"/>
      <c r="BT118" s="2221"/>
      <c r="BU118" s="2221"/>
      <c r="BV118" s="2221"/>
      <c r="BW118" s="2221"/>
      <c r="BX118" s="2221"/>
      <c r="BY118" s="2221"/>
      <c r="BZ118" s="2221"/>
      <c r="CA118" s="2221"/>
      <c r="CB118" s="2221"/>
      <c r="CC118" s="2221"/>
      <c r="CD118" s="2221"/>
      <c r="CE118" s="2221"/>
      <c r="CF118" s="2221"/>
      <c r="CG118" s="2221"/>
      <c r="CH118" s="2221"/>
      <c r="CI118" s="2221"/>
      <c r="CJ118" s="2221"/>
      <c r="CK118" s="2221"/>
      <c r="CL118" s="2221"/>
      <c r="CM118" s="2221"/>
      <c r="CN118" s="2221"/>
      <c r="CO118" s="2221"/>
      <c r="CP118" s="2221"/>
      <c r="CQ118" s="2221"/>
      <c r="CR118" s="2221"/>
      <c r="CS118" s="2221"/>
      <c r="CT118" s="2221"/>
      <c r="CU118" s="2221"/>
      <c r="CV118" s="2221"/>
      <c r="CW118" s="2221"/>
      <c r="CX118" s="2221"/>
      <c r="CY118" s="2221"/>
      <c r="CZ118" s="2221"/>
      <c r="DA118" s="2221"/>
      <c r="DB118" s="2221"/>
      <c r="DC118" s="2221"/>
      <c r="DD118" s="1100"/>
    </row>
    <row r="119" spans="1:108">
      <c r="A119" s="2227" t="s">
        <v>1454</v>
      </c>
      <c r="B119" s="2216"/>
      <c r="C119" s="2221"/>
      <c r="D119" s="2221"/>
      <c r="E119" s="2221"/>
      <c r="F119" s="2221"/>
      <c r="G119" s="2221"/>
      <c r="H119" s="2221"/>
      <c r="I119" s="2221"/>
      <c r="J119" s="2221"/>
      <c r="K119" s="2221"/>
      <c r="L119" s="2221"/>
      <c r="M119" s="2221"/>
      <c r="N119" s="2221"/>
      <c r="O119" s="2221"/>
      <c r="P119" s="2221"/>
      <c r="Q119" s="2221"/>
      <c r="R119" s="2221"/>
      <c r="S119" s="2221"/>
      <c r="T119" s="2221"/>
      <c r="U119" s="2221"/>
      <c r="V119" s="2221"/>
      <c r="W119" s="2221"/>
      <c r="X119" s="2221"/>
      <c r="Y119" s="2221"/>
      <c r="Z119" s="2221"/>
      <c r="AA119" s="2221"/>
      <c r="AB119" s="2221"/>
      <c r="AC119" s="2221"/>
      <c r="AD119" s="2221"/>
      <c r="AE119" s="2221"/>
      <c r="AF119" s="2221"/>
      <c r="AG119" s="2221"/>
      <c r="AH119" s="2221"/>
      <c r="AI119" s="2221"/>
      <c r="AJ119" s="2221"/>
      <c r="AK119" s="2221"/>
      <c r="AL119" s="2221"/>
      <c r="AM119" s="2221"/>
      <c r="AN119" s="2221"/>
      <c r="AO119" s="2221"/>
      <c r="AP119" s="2221"/>
      <c r="AQ119" s="2221"/>
      <c r="AR119" s="2221"/>
      <c r="AS119" s="2221"/>
      <c r="AT119" s="2221"/>
      <c r="AU119" s="2221"/>
      <c r="AV119" s="2221"/>
      <c r="AW119" s="2221"/>
      <c r="AX119" s="2221"/>
      <c r="AY119" s="2221"/>
      <c r="AZ119" s="2221"/>
      <c r="BA119" s="2221"/>
      <c r="BB119" s="2221"/>
      <c r="BC119" s="2221"/>
      <c r="BD119" s="2221"/>
      <c r="BE119" s="2221"/>
      <c r="BF119" s="2221"/>
      <c r="BG119" s="2221"/>
      <c r="BH119" s="2221"/>
      <c r="BI119" s="2221"/>
      <c r="BJ119" s="2221"/>
      <c r="BK119" s="2221"/>
      <c r="BL119" s="2221"/>
      <c r="BM119" s="2221"/>
      <c r="BN119" s="2221"/>
      <c r="BO119" s="2221"/>
      <c r="BP119" s="2221"/>
      <c r="BQ119" s="2221"/>
      <c r="BR119" s="2221"/>
      <c r="BS119" s="2221"/>
      <c r="BT119" s="2221"/>
      <c r="BU119" s="2221"/>
      <c r="BV119" s="2221"/>
      <c r="BW119" s="2221"/>
      <c r="BX119" s="2221"/>
      <c r="BY119" s="2221"/>
      <c r="BZ119" s="2221"/>
      <c r="CA119" s="2221"/>
      <c r="CB119" s="2221"/>
      <c r="CC119" s="2221"/>
      <c r="CD119" s="2221"/>
      <c r="CE119" s="2221"/>
      <c r="CF119" s="2221"/>
      <c r="CG119" s="2221"/>
      <c r="CH119" s="2221"/>
      <c r="CI119" s="2221"/>
      <c r="CJ119" s="2221"/>
      <c r="CK119" s="2221"/>
      <c r="CL119" s="2221"/>
      <c r="CM119" s="2221"/>
      <c r="CN119" s="2221"/>
      <c r="CO119" s="2221"/>
      <c r="CP119" s="2221"/>
      <c r="CQ119" s="2221"/>
      <c r="CR119" s="2221"/>
      <c r="CS119" s="2221"/>
      <c r="CT119" s="2221"/>
      <c r="CU119" s="2221"/>
      <c r="CV119" s="2221"/>
      <c r="CW119" s="2221"/>
      <c r="CX119" s="2221"/>
      <c r="CY119" s="2221"/>
      <c r="CZ119" s="2221"/>
      <c r="DA119" s="2221"/>
      <c r="DB119" s="2221"/>
      <c r="DC119" s="2221"/>
    </row>
    <row r="120" spans="1:108">
      <c r="A120" s="2215" t="s">
        <v>2112</v>
      </c>
      <c r="B120" s="2216"/>
      <c r="C120" s="2217"/>
      <c r="D120" s="2217"/>
      <c r="E120" s="2217"/>
      <c r="F120" s="2217"/>
      <c r="G120" s="2217"/>
      <c r="H120" s="2217"/>
      <c r="I120" s="2217"/>
      <c r="J120" s="2217"/>
      <c r="K120" s="2217"/>
      <c r="L120" s="2217"/>
      <c r="M120" s="2217"/>
      <c r="N120" s="2217"/>
      <c r="O120" s="2217"/>
      <c r="P120" s="2217"/>
      <c r="Q120" s="2217"/>
      <c r="R120" s="2217"/>
      <c r="S120" s="2217"/>
      <c r="T120" s="2217"/>
      <c r="U120" s="2217"/>
      <c r="V120" s="2217"/>
      <c r="W120" s="2217"/>
      <c r="X120" s="2217"/>
      <c r="Y120" s="2217"/>
      <c r="Z120" s="2217"/>
      <c r="AA120" s="2217"/>
      <c r="AB120" s="2217"/>
      <c r="AC120" s="2217"/>
      <c r="AD120" s="2217"/>
      <c r="AE120" s="2217"/>
      <c r="AF120" s="2217"/>
      <c r="AG120" s="2217"/>
      <c r="AH120" s="2217"/>
      <c r="AI120" s="2217"/>
      <c r="AJ120" s="2217"/>
      <c r="AK120" s="2217"/>
      <c r="AL120" s="2217"/>
      <c r="AM120" s="2217"/>
      <c r="AN120" s="2217"/>
      <c r="AO120" s="2217"/>
      <c r="AP120" s="2217"/>
      <c r="AQ120" s="2217"/>
      <c r="AR120" s="2217"/>
      <c r="AS120" s="2217"/>
      <c r="AT120" s="2217"/>
      <c r="AU120" s="2217"/>
      <c r="AV120" s="2217"/>
      <c r="AW120" s="2217"/>
      <c r="AX120" s="2217"/>
      <c r="AY120" s="2217"/>
      <c r="AZ120" s="2217"/>
      <c r="BA120" s="2217"/>
      <c r="BB120" s="2217"/>
      <c r="BC120" s="2217"/>
      <c r="BD120" s="2217"/>
      <c r="BE120" s="2217"/>
      <c r="BF120" s="2217"/>
      <c r="BG120" s="2217"/>
      <c r="BH120" s="2217"/>
      <c r="BI120" s="2217"/>
      <c r="BJ120" s="2217"/>
      <c r="BK120" s="2217"/>
      <c r="BL120" s="2217"/>
      <c r="BM120" s="2217"/>
      <c r="BN120" s="2217"/>
      <c r="BO120" s="2217"/>
      <c r="BP120" s="2217"/>
      <c r="BQ120" s="2217"/>
      <c r="BR120" s="2217"/>
      <c r="BS120" s="2217"/>
      <c r="BT120" s="2217"/>
      <c r="BU120" s="2217"/>
      <c r="BV120" s="2217"/>
      <c r="BW120" s="2217"/>
      <c r="BX120" s="2217"/>
      <c r="BY120" s="2217"/>
      <c r="BZ120" s="2217"/>
      <c r="CA120" s="2217"/>
      <c r="CB120" s="2217"/>
      <c r="CC120" s="2217"/>
      <c r="CD120" s="2217"/>
      <c r="CE120" s="2217"/>
      <c r="CF120" s="2217"/>
      <c r="CG120" s="2217"/>
      <c r="CH120" s="2217"/>
      <c r="CI120" s="2217"/>
      <c r="CJ120" s="2217"/>
      <c r="CK120" s="2217"/>
      <c r="CL120" s="2217"/>
      <c r="CM120" s="2217"/>
      <c r="CN120" s="2217"/>
      <c r="CO120" s="2217"/>
      <c r="CP120" s="2217"/>
      <c r="CQ120" s="2217"/>
      <c r="CR120" s="2217"/>
      <c r="CS120" s="2217"/>
      <c r="CT120" s="2217"/>
      <c r="CU120" s="2217"/>
      <c r="CV120" s="2217"/>
      <c r="CW120" s="2217"/>
      <c r="CX120" s="2217"/>
      <c r="CY120" s="2217"/>
      <c r="CZ120" s="2217"/>
      <c r="DA120" s="2217"/>
      <c r="DB120" s="2217"/>
      <c r="DC120" s="2217"/>
    </row>
    <row r="121" spans="1:108">
      <c r="A121" s="2215" t="s">
        <v>2113</v>
      </c>
      <c r="B121" s="2216"/>
      <c r="C121" s="2217"/>
      <c r="D121" s="2217"/>
      <c r="E121" s="2217"/>
      <c r="F121" s="2217"/>
      <c r="G121" s="2217"/>
      <c r="H121" s="2217"/>
      <c r="I121" s="2217"/>
      <c r="J121" s="2217"/>
      <c r="K121" s="2217"/>
      <c r="L121" s="2217"/>
      <c r="M121" s="2217"/>
      <c r="N121" s="2217"/>
      <c r="O121" s="2217"/>
      <c r="P121" s="2217"/>
      <c r="Q121" s="2217"/>
      <c r="R121" s="2217"/>
      <c r="S121" s="2217"/>
      <c r="T121" s="2217"/>
      <c r="U121" s="2217"/>
      <c r="V121" s="2217"/>
      <c r="W121" s="2217"/>
      <c r="X121" s="2217"/>
      <c r="Y121" s="2217"/>
      <c r="Z121" s="2217"/>
      <c r="AA121" s="2217"/>
      <c r="AB121" s="2217"/>
      <c r="AC121" s="2217"/>
      <c r="AD121" s="2217"/>
      <c r="AE121" s="2217"/>
      <c r="AF121" s="2217"/>
      <c r="AG121" s="2217"/>
      <c r="AH121" s="2217"/>
      <c r="AI121" s="2217"/>
      <c r="AJ121" s="2217"/>
      <c r="AK121" s="2217"/>
      <c r="AL121" s="2217"/>
      <c r="AM121" s="2217"/>
      <c r="AN121" s="2217"/>
      <c r="AO121" s="2217"/>
      <c r="AP121" s="2217"/>
      <c r="AQ121" s="2217"/>
      <c r="AR121" s="2217"/>
      <c r="AS121" s="2217"/>
      <c r="AT121" s="2217"/>
      <c r="AU121" s="2217"/>
      <c r="AV121" s="2217"/>
      <c r="AW121" s="2217"/>
      <c r="AX121" s="2217"/>
      <c r="AY121" s="2217"/>
      <c r="AZ121" s="2217"/>
      <c r="BA121" s="2217"/>
      <c r="BB121" s="2217"/>
      <c r="BC121" s="2217"/>
      <c r="BD121" s="2217"/>
      <c r="BE121" s="2217"/>
      <c r="BF121" s="2217"/>
      <c r="BG121" s="2217"/>
      <c r="BH121" s="2217"/>
      <c r="BI121" s="2217"/>
      <c r="BJ121" s="2217"/>
      <c r="BK121" s="2217"/>
      <c r="BL121" s="2217"/>
      <c r="BM121" s="2217"/>
      <c r="BN121" s="2217"/>
      <c r="BO121" s="2217"/>
      <c r="BP121" s="2217"/>
      <c r="BQ121" s="2217"/>
      <c r="BR121" s="2217"/>
      <c r="BS121" s="2217"/>
      <c r="BT121" s="2217"/>
      <c r="BU121" s="2217"/>
      <c r="BV121" s="2217"/>
      <c r="BW121" s="2217"/>
      <c r="BX121" s="2217"/>
      <c r="BY121" s="2217"/>
      <c r="BZ121" s="2217"/>
      <c r="CA121" s="2217"/>
      <c r="CB121" s="2217"/>
      <c r="CC121" s="2217"/>
      <c r="CD121" s="2217"/>
      <c r="CE121" s="2217"/>
      <c r="CF121" s="2217"/>
      <c r="CG121" s="2217"/>
      <c r="CH121" s="2217"/>
      <c r="CI121" s="2217"/>
      <c r="CJ121" s="2217"/>
      <c r="CK121" s="2217"/>
      <c r="CL121" s="2217"/>
      <c r="CM121" s="2217"/>
      <c r="CN121" s="2217"/>
      <c r="CO121" s="2217"/>
      <c r="CP121" s="2217"/>
      <c r="CQ121" s="2217"/>
      <c r="CR121" s="2217"/>
      <c r="CS121" s="2217"/>
      <c r="CT121" s="2217"/>
      <c r="CU121" s="2217"/>
      <c r="CV121" s="2217"/>
      <c r="CW121" s="2217"/>
      <c r="CX121" s="2217"/>
      <c r="CY121" s="2217"/>
      <c r="CZ121" s="2217"/>
      <c r="DA121" s="2217"/>
      <c r="DB121" s="2217"/>
      <c r="DC121" s="2217"/>
    </row>
    <row r="122" spans="1:108">
      <c r="A122" s="2215"/>
      <c r="B122" s="2216"/>
      <c r="C122" s="2221"/>
      <c r="D122" s="2221"/>
      <c r="E122" s="2221"/>
      <c r="F122" s="2221"/>
      <c r="G122" s="2221"/>
      <c r="H122" s="2221"/>
      <c r="I122" s="2221"/>
      <c r="J122" s="2221"/>
      <c r="K122" s="2221"/>
      <c r="L122" s="2221"/>
      <c r="M122" s="2221"/>
      <c r="N122" s="2221"/>
      <c r="O122" s="2221"/>
      <c r="P122" s="2221"/>
      <c r="Q122" s="2221"/>
      <c r="R122" s="2221"/>
      <c r="S122" s="2221"/>
      <c r="T122" s="2221"/>
      <c r="U122" s="2221"/>
      <c r="V122" s="2221"/>
      <c r="W122" s="2221"/>
      <c r="X122" s="2221"/>
      <c r="Y122" s="2221"/>
      <c r="Z122" s="2221"/>
      <c r="AA122" s="2221"/>
      <c r="AB122" s="2221"/>
      <c r="AC122" s="2221"/>
      <c r="AD122" s="2221"/>
      <c r="AE122" s="2221"/>
      <c r="AF122" s="2221"/>
      <c r="AG122" s="2221"/>
      <c r="AH122" s="2221"/>
      <c r="AI122" s="2221"/>
      <c r="AJ122" s="2221"/>
      <c r="AK122" s="2221"/>
      <c r="AL122" s="2221"/>
      <c r="AM122" s="2221"/>
      <c r="AN122" s="2221"/>
      <c r="AO122" s="2221"/>
      <c r="AP122" s="2221"/>
      <c r="AQ122" s="2221"/>
      <c r="AR122" s="2221"/>
      <c r="AS122" s="2221"/>
      <c r="AT122" s="2221"/>
      <c r="AU122" s="2221"/>
      <c r="AV122" s="2221"/>
      <c r="AW122" s="2221"/>
      <c r="AX122" s="2221"/>
      <c r="AY122" s="2221"/>
      <c r="AZ122" s="2221"/>
      <c r="BA122" s="2221"/>
      <c r="BB122" s="2221"/>
      <c r="BC122" s="2221"/>
      <c r="BD122" s="2221"/>
      <c r="BE122" s="2221"/>
      <c r="BF122" s="2221"/>
      <c r="BG122" s="2221"/>
      <c r="BH122" s="2221"/>
      <c r="BI122" s="2221"/>
      <c r="BJ122" s="2221"/>
      <c r="BK122" s="2221"/>
      <c r="BL122" s="2221"/>
      <c r="BM122" s="2221"/>
      <c r="BN122" s="2221"/>
      <c r="BO122" s="2221"/>
      <c r="BP122" s="2221"/>
      <c r="BQ122" s="2221"/>
      <c r="BR122" s="2221"/>
      <c r="BS122" s="2221"/>
      <c r="BT122" s="2221"/>
      <c r="BU122" s="2221"/>
      <c r="BV122" s="2221"/>
      <c r="BW122" s="2221"/>
      <c r="BX122" s="2221"/>
      <c r="BY122" s="2221"/>
      <c r="BZ122" s="2221"/>
      <c r="CA122" s="2221"/>
      <c r="CB122" s="2221"/>
      <c r="CC122" s="2221"/>
      <c r="CD122" s="2221"/>
      <c r="CE122" s="2221"/>
      <c r="CF122" s="2221"/>
      <c r="CG122" s="2221"/>
      <c r="CH122" s="2221"/>
      <c r="CI122" s="2221"/>
      <c r="CJ122" s="2221"/>
      <c r="CK122" s="2221"/>
      <c r="CL122" s="2221"/>
      <c r="CM122" s="2221"/>
      <c r="CN122" s="2221"/>
      <c r="CO122" s="2221"/>
      <c r="CP122" s="2221"/>
      <c r="CQ122" s="2221"/>
      <c r="CR122" s="2221"/>
      <c r="CS122" s="2221"/>
      <c r="CT122" s="2221"/>
      <c r="CU122" s="2221"/>
      <c r="CV122" s="2221"/>
      <c r="CW122" s="2221"/>
      <c r="CX122" s="2221"/>
      <c r="CY122" s="2221"/>
      <c r="CZ122" s="2221"/>
      <c r="DA122" s="2221"/>
      <c r="DB122" s="2221"/>
      <c r="DC122" s="2221"/>
    </row>
    <row r="123" spans="1:108">
      <c r="A123" s="2227" t="s">
        <v>2114</v>
      </c>
      <c r="B123" s="2216"/>
      <c r="C123" s="2221"/>
      <c r="D123" s="2221"/>
      <c r="E123" s="2221"/>
      <c r="F123" s="2221"/>
      <c r="G123" s="2221"/>
      <c r="H123" s="2221"/>
      <c r="I123" s="2221"/>
      <c r="J123" s="2221"/>
      <c r="K123" s="2221"/>
      <c r="L123" s="2221"/>
      <c r="M123" s="2221"/>
      <c r="N123" s="2221"/>
      <c r="O123" s="2221"/>
      <c r="P123" s="2221"/>
      <c r="Q123" s="2221"/>
      <c r="R123" s="2221"/>
      <c r="S123" s="2221"/>
      <c r="T123" s="2221"/>
      <c r="U123" s="2221"/>
      <c r="V123" s="2221"/>
      <c r="W123" s="2221"/>
      <c r="X123" s="2221"/>
      <c r="Y123" s="2221"/>
      <c r="Z123" s="2221"/>
      <c r="AA123" s="2221"/>
      <c r="AB123" s="2221"/>
      <c r="AC123" s="2221"/>
      <c r="AD123" s="2221"/>
      <c r="AE123" s="2221"/>
      <c r="AF123" s="2221"/>
      <c r="AG123" s="2221"/>
      <c r="AH123" s="2221"/>
      <c r="AI123" s="2221"/>
      <c r="AJ123" s="2221"/>
      <c r="AK123" s="2221"/>
      <c r="AL123" s="2221"/>
      <c r="AM123" s="2221"/>
      <c r="AN123" s="2221"/>
      <c r="AO123" s="2221"/>
      <c r="AP123" s="2221"/>
      <c r="AQ123" s="2221"/>
      <c r="AR123" s="2221"/>
      <c r="AS123" s="2221"/>
      <c r="AT123" s="2221"/>
      <c r="AU123" s="2221"/>
      <c r="AV123" s="2221"/>
      <c r="AW123" s="2221"/>
      <c r="AX123" s="2221"/>
      <c r="AY123" s="2221"/>
      <c r="AZ123" s="2221"/>
      <c r="BA123" s="2221"/>
      <c r="BB123" s="2221"/>
      <c r="BC123" s="2221"/>
      <c r="BD123" s="2221"/>
      <c r="BE123" s="2221"/>
      <c r="BF123" s="2221"/>
      <c r="BG123" s="2221"/>
      <c r="BH123" s="2221"/>
      <c r="BI123" s="2221"/>
      <c r="BJ123" s="2221"/>
      <c r="BK123" s="2221"/>
      <c r="BL123" s="2221"/>
      <c r="BM123" s="2221"/>
      <c r="BN123" s="2221"/>
      <c r="BO123" s="2221"/>
      <c r="BP123" s="2221"/>
      <c r="BQ123" s="2221"/>
      <c r="BR123" s="2221"/>
      <c r="BS123" s="2221"/>
      <c r="BT123" s="2221"/>
      <c r="BU123" s="2221"/>
      <c r="BV123" s="2221"/>
      <c r="BW123" s="2221"/>
      <c r="BX123" s="2221"/>
      <c r="BY123" s="2221"/>
      <c r="BZ123" s="2221"/>
      <c r="CA123" s="2221"/>
      <c r="CB123" s="2221"/>
      <c r="CC123" s="2221"/>
      <c r="CD123" s="2221"/>
      <c r="CE123" s="2221"/>
      <c r="CF123" s="2221"/>
      <c r="CG123" s="2221"/>
      <c r="CH123" s="2221"/>
      <c r="CI123" s="2221"/>
      <c r="CJ123" s="2221"/>
      <c r="CK123" s="2221"/>
      <c r="CL123" s="2221"/>
      <c r="CM123" s="2221"/>
      <c r="CN123" s="2221"/>
      <c r="CO123" s="2221"/>
      <c r="CP123" s="2221"/>
      <c r="CQ123" s="2221"/>
      <c r="CR123" s="2221"/>
      <c r="CS123" s="2221"/>
      <c r="CT123" s="2221"/>
      <c r="CU123" s="2221"/>
      <c r="CV123" s="2221"/>
      <c r="CW123" s="2221"/>
      <c r="CX123" s="2221"/>
      <c r="CY123" s="2221"/>
      <c r="CZ123" s="2221"/>
      <c r="DA123" s="2221"/>
      <c r="DB123" s="2221"/>
      <c r="DC123" s="2221"/>
    </row>
    <row r="124" spans="1:108">
      <c r="A124" s="2215" t="s">
        <v>2115</v>
      </c>
      <c r="B124" s="2216"/>
      <c r="C124" s="2217"/>
      <c r="D124" s="2217"/>
      <c r="E124" s="2217"/>
      <c r="F124" s="2217"/>
      <c r="G124" s="2217"/>
      <c r="H124" s="2217"/>
      <c r="I124" s="2217"/>
      <c r="J124" s="2217"/>
      <c r="K124" s="2217"/>
      <c r="L124" s="2217"/>
      <c r="M124" s="2217"/>
      <c r="N124" s="2217"/>
      <c r="O124" s="2217"/>
      <c r="P124" s="2217"/>
      <c r="Q124" s="2217"/>
      <c r="R124" s="2217"/>
      <c r="S124" s="2217"/>
      <c r="T124" s="2217"/>
      <c r="U124" s="2217"/>
      <c r="V124" s="2217"/>
      <c r="W124" s="2217"/>
      <c r="X124" s="2217"/>
      <c r="Y124" s="2217"/>
      <c r="Z124" s="2217"/>
      <c r="AA124" s="2217"/>
      <c r="AB124" s="2217"/>
      <c r="AC124" s="2217"/>
      <c r="AD124" s="2217"/>
      <c r="AE124" s="2217"/>
      <c r="AF124" s="2217"/>
      <c r="AG124" s="2217"/>
      <c r="AH124" s="2217"/>
      <c r="AI124" s="2217"/>
      <c r="AJ124" s="2217"/>
      <c r="AK124" s="2217"/>
      <c r="AL124" s="2217"/>
      <c r="AM124" s="2217"/>
      <c r="AN124" s="2217"/>
      <c r="AO124" s="2217"/>
      <c r="AP124" s="2217"/>
      <c r="AQ124" s="2217"/>
      <c r="AR124" s="2217"/>
      <c r="AS124" s="2217"/>
      <c r="AT124" s="2217"/>
      <c r="AU124" s="2217"/>
      <c r="AV124" s="2217"/>
      <c r="AW124" s="2217"/>
      <c r="AX124" s="2217"/>
      <c r="AY124" s="2217"/>
      <c r="AZ124" s="2217"/>
      <c r="BA124" s="2217"/>
      <c r="BB124" s="2217"/>
      <c r="BC124" s="2217"/>
      <c r="BD124" s="2217"/>
      <c r="BE124" s="2217"/>
      <c r="BF124" s="2217"/>
      <c r="BG124" s="2217"/>
      <c r="BH124" s="2217"/>
      <c r="BI124" s="2217"/>
      <c r="BJ124" s="2217"/>
      <c r="BK124" s="2217"/>
      <c r="BL124" s="2217"/>
      <c r="BM124" s="2217"/>
      <c r="BN124" s="2217"/>
      <c r="BO124" s="2217"/>
      <c r="BP124" s="2217"/>
      <c r="BQ124" s="2217"/>
      <c r="BR124" s="2217"/>
      <c r="BS124" s="2217"/>
      <c r="BT124" s="2217"/>
      <c r="BU124" s="2217"/>
      <c r="BV124" s="2217"/>
      <c r="BW124" s="2217"/>
      <c r="BX124" s="2217"/>
      <c r="BY124" s="2217"/>
      <c r="BZ124" s="2217"/>
      <c r="CA124" s="2217"/>
      <c r="CB124" s="2217"/>
      <c r="CC124" s="2217"/>
      <c r="CD124" s="2217"/>
      <c r="CE124" s="2217"/>
      <c r="CF124" s="2217"/>
      <c r="CG124" s="2217"/>
      <c r="CH124" s="2217"/>
      <c r="CI124" s="2217"/>
      <c r="CJ124" s="2217"/>
      <c r="CK124" s="2217"/>
      <c r="CL124" s="2217"/>
      <c r="CM124" s="2217"/>
      <c r="CN124" s="2217"/>
      <c r="CO124" s="2217"/>
      <c r="CP124" s="2217"/>
      <c r="CQ124" s="2217"/>
      <c r="CR124" s="2217"/>
      <c r="CS124" s="2217"/>
      <c r="CT124" s="2217"/>
      <c r="CU124" s="2217"/>
      <c r="CV124" s="2217"/>
      <c r="CW124" s="2217"/>
      <c r="CX124" s="2217"/>
      <c r="CY124" s="2217"/>
      <c r="CZ124" s="2217"/>
      <c r="DA124" s="2217"/>
      <c r="DB124" s="2217"/>
      <c r="DC124" s="2217"/>
    </row>
    <row r="125" spans="1:108">
      <c r="A125" s="2215" t="s">
        <v>2116</v>
      </c>
      <c r="B125" s="2216"/>
      <c r="C125" s="2217"/>
      <c r="D125" s="2217"/>
      <c r="E125" s="2217"/>
      <c r="F125" s="2217"/>
      <c r="G125" s="2217"/>
      <c r="H125" s="2217"/>
      <c r="I125" s="2217"/>
      <c r="J125" s="2217"/>
      <c r="K125" s="2217"/>
      <c r="L125" s="2217"/>
      <c r="M125" s="2217"/>
      <c r="N125" s="2217"/>
      <c r="O125" s="2217"/>
      <c r="P125" s="2217"/>
      <c r="Q125" s="2217"/>
      <c r="R125" s="2217"/>
      <c r="S125" s="2217"/>
      <c r="T125" s="2217"/>
      <c r="U125" s="2217"/>
      <c r="V125" s="2217"/>
      <c r="W125" s="2217"/>
      <c r="X125" s="2217"/>
      <c r="Y125" s="2217"/>
      <c r="Z125" s="2217"/>
      <c r="AA125" s="2217"/>
      <c r="AB125" s="2217"/>
      <c r="AC125" s="2217"/>
      <c r="AD125" s="2217"/>
      <c r="AE125" s="2217"/>
      <c r="AF125" s="2217"/>
      <c r="AG125" s="2217"/>
      <c r="AH125" s="2217"/>
      <c r="AI125" s="2217"/>
      <c r="AJ125" s="2217"/>
      <c r="AK125" s="2217"/>
      <c r="AL125" s="2217"/>
      <c r="AM125" s="2217"/>
      <c r="AN125" s="2217"/>
      <c r="AO125" s="2217"/>
      <c r="AP125" s="2217"/>
      <c r="AQ125" s="2217"/>
      <c r="AR125" s="2217"/>
      <c r="AS125" s="2217"/>
      <c r="AT125" s="2217"/>
      <c r="AU125" s="2217"/>
      <c r="AV125" s="2217"/>
      <c r="AW125" s="2217"/>
      <c r="AX125" s="2217"/>
      <c r="AY125" s="2217"/>
      <c r="AZ125" s="2217"/>
      <c r="BA125" s="2217"/>
      <c r="BB125" s="2217"/>
      <c r="BC125" s="2217"/>
      <c r="BD125" s="2217"/>
      <c r="BE125" s="2217"/>
      <c r="BF125" s="2217"/>
      <c r="BG125" s="2217"/>
      <c r="BH125" s="2217"/>
      <c r="BI125" s="2217"/>
      <c r="BJ125" s="2217"/>
      <c r="BK125" s="2217"/>
      <c r="BL125" s="2217"/>
      <c r="BM125" s="2217"/>
      <c r="BN125" s="2217"/>
      <c r="BO125" s="2217"/>
      <c r="BP125" s="2217"/>
      <c r="BQ125" s="2217"/>
      <c r="BR125" s="2217"/>
      <c r="BS125" s="2217"/>
      <c r="BT125" s="2217"/>
      <c r="BU125" s="2217"/>
      <c r="BV125" s="2217"/>
      <c r="BW125" s="2217"/>
      <c r="BX125" s="2217"/>
      <c r="BY125" s="2217"/>
      <c r="BZ125" s="2217"/>
      <c r="CA125" s="2217"/>
      <c r="CB125" s="2217"/>
      <c r="CC125" s="2217"/>
      <c r="CD125" s="2217"/>
      <c r="CE125" s="2217"/>
      <c r="CF125" s="2217"/>
      <c r="CG125" s="2217"/>
      <c r="CH125" s="2217"/>
      <c r="CI125" s="2217"/>
      <c r="CJ125" s="2217"/>
      <c r="CK125" s="2217"/>
      <c r="CL125" s="2217"/>
      <c r="CM125" s="2217"/>
      <c r="CN125" s="2217"/>
      <c r="CO125" s="2217"/>
      <c r="CP125" s="2217"/>
      <c r="CQ125" s="2217"/>
      <c r="CR125" s="2217"/>
      <c r="CS125" s="2217"/>
      <c r="CT125" s="2217"/>
      <c r="CU125" s="2217"/>
      <c r="CV125" s="2217"/>
      <c r="CW125" s="2217"/>
      <c r="CX125" s="2217"/>
      <c r="CY125" s="2217"/>
      <c r="CZ125" s="2217"/>
      <c r="DA125" s="2217"/>
      <c r="DB125" s="2217"/>
      <c r="DC125" s="2217"/>
    </row>
    <row r="126" spans="1:108">
      <c r="A126" s="2215"/>
      <c r="B126" s="2216"/>
      <c r="C126" s="2221"/>
      <c r="D126" s="2221"/>
      <c r="E126" s="2221"/>
      <c r="F126" s="2221"/>
      <c r="G126" s="2221"/>
      <c r="H126" s="2221"/>
      <c r="I126" s="2221"/>
      <c r="J126" s="2221"/>
      <c r="K126" s="2221"/>
      <c r="L126" s="2221"/>
      <c r="M126" s="2221"/>
      <c r="N126" s="2221"/>
      <c r="O126" s="2221"/>
      <c r="P126" s="2221"/>
      <c r="Q126" s="2221"/>
      <c r="R126" s="2221"/>
      <c r="S126" s="2221"/>
      <c r="T126" s="2221"/>
      <c r="U126" s="2221"/>
      <c r="V126" s="2221"/>
      <c r="W126" s="2221"/>
      <c r="X126" s="2221"/>
      <c r="Y126" s="2221"/>
      <c r="Z126" s="2221"/>
      <c r="AA126" s="2221"/>
      <c r="AB126" s="2221"/>
      <c r="AC126" s="2221"/>
      <c r="AD126" s="2221"/>
      <c r="AE126" s="2221"/>
      <c r="AF126" s="2221"/>
      <c r="AG126" s="2221"/>
      <c r="AH126" s="2221"/>
      <c r="AI126" s="2221"/>
      <c r="AJ126" s="2221"/>
      <c r="AK126" s="2221"/>
      <c r="AL126" s="2221"/>
      <c r="AM126" s="2221"/>
      <c r="AN126" s="2221"/>
      <c r="AO126" s="2221"/>
      <c r="AP126" s="2221"/>
      <c r="AQ126" s="2221"/>
      <c r="AR126" s="2221"/>
      <c r="AS126" s="2221"/>
      <c r="AT126" s="2221"/>
      <c r="AU126" s="2221"/>
      <c r="AV126" s="2221"/>
      <c r="AW126" s="2221"/>
      <c r="AX126" s="2221"/>
      <c r="AY126" s="2221"/>
      <c r="AZ126" s="2221"/>
      <c r="BA126" s="2221"/>
      <c r="BB126" s="2221"/>
      <c r="BC126" s="2221"/>
      <c r="BD126" s="2221"/>
      <c r="BE126" s="2221"/>
      <c r="BF126" s="2221"/>
      <c r="BG126" s="2221"/>
      <c r="BH126" s="2221"/>
      <c r="BI126" s="2221"/>
      <c r="BJ126" s="2221"/>
      <c r="BK126" s="2221"/>
      <c r="BL126" s="2221"/>
      <c r="BM126" s="2221"/>
      <c r="BN126" s="2221"/>
      <c r="BO126" s="2221"/>
      <c r="BP126" s="2221"/>
      <c r="BQ126" s="2221"/>
      <c r="BR126" s="2221"/>
      <c r="BS126" s="2221"/>
      <c r="BT126" s="2221"/>
      <c r="BU126" s="2221"/>
      <c r="BV126" s="2221"/>
      <c r="BW126" s="2221"/>
      <c r="BX126" s="2221"/>
      <c r="BY126" s="2221"/>
      <c r="BZ126" s="2221"/>
      <c r="CA126" s="2221"/>
      <c r="CB126" s="2221"/>
      <c r="CC126" s="2221"/>
      <c r="CD126" s="2221"/>
      <c r="CE126" s="2221"/>
      <c r="CF126" s="2221"/>
      <c r="CG126" s="2221"/>
      <c r="CH126" s="2221"/>
      <c r="CI126" s="2221"/>
      <c r="CJ126" s="2221"/>
      <c r="CK126" s="2221"/>
      <c r="CL126" s="2221"/>
      <c r="CM126" s="2221"/>
      <c r="CN126" s="2221"/>
      <c r="CO126" s="2221"/>
      <c r="CP126" s="2221"/>
      <c r="CQ126" s="2221"/>
      <c r="CR126" s="2221"/>
      <c r="CS126" s="2221"/>
      <c r="CT126" s="2221"/>
      <c r="CU126" s="2221"/>
      <c r="CV126" s="2221"/>
      <c r="CW126" s="2221"/>
      <c r="CX126" s="2221"/>
      <c r="CY126" s="2221"/>
      <c r="CZ126" s="2221"/>
      <c r="DA126" s="2221"/>
      <c r="DB126" s="2221"/>
      <c r="DC126" s="2221"/>
    </row>
    <row r="127" spans="1:108">
      <c r="A127" s="2227" t="s">
        <v>1955</v>
      </c>
      <c r="B127" s="2216"/>
      <c r="C127" s="2221"/>
      <c r="D127" s="2221"/>
      <c r="E127" s="2221"/>
      <c r="F127" s="2221"/>
      <c r="G127" s="2221"/>
      <c r="H127" s="2221"/>
      <c r="I127" s="2221"/>
      <c r="J127" s="2221"/>
      <c r="K127" s="2221"/>
      <c r="L127" s="2221"/>
      <c r="M127" s="2221"/>
      <c r="N127" s="2221"/>
      <c r="O127" s="2221"/>
      <c r="P127" s="2221"/>
      <c r="Q127" s="2221"/>
      <c r="R127" s="2221"/>
      <c r="S127" s="2221"/>
      <c r="T127" s="2221"/>
      <c r="U127" s="2221"/>
      <c r="V127" s="2221"/>
      <c r="W127" s="2221"/>
      <c r="X127" s="2221"/>
      <c r="Y127" s="2221"/>
      <c r="Z127" s="2221"/>
      <c r="AA127" s="2221"/>
      <c r="AB127" s="2221"/>
      <c r="AC127" s="2221"/>
      <c r="AD127" s="2221"/>
      <c r="AE127" s="2221"/>
      <c r="AF127" s="2221"/>
      <c r="AG127" s="2221"/>
      <c r="AH127" s="2221"/>
      <c r="AI127" s="2221"/>
      <c r="AJ127" s="2221"/>
      <c r="AK127" s="2221"/>
      <c r="AL127" s="2221"/>
      <c r="AM127" s="2221"/>
      <c r="AN127" s="2221"/>
      <c r="AO127" s="2221"/>
      <c r="AP127" s="2221"/>
      <c r="AQ127" s="2221"/>
      <c r="AR127" s="2221"/>
      <c r="AS127" s="2221"/>
      <c r="AT127" s="2221"/>
      <c r="AU127" s="2221"/>
      <c r="AV127" s="2221"/>
      <c r="AW127" s="2221"/>
      <c r="AX127" s="2221"/>
      <c r="AY127" s="2221"/>
      <c r="AZ127" s="2221"/>
      <c r="BA127" s="2221"/>
      <c r="BB127" s="2221"/>
      <c r="BC127" s="2221"/>
      <c r="BD127" s="2221"/>
      <c r="BE127" s="2221"/>
      <c r="BF127" s="2221"/>
      <c r="BG127" s="2221"/>
      <c r="BH127" s="2221"/>
      <c r="BI127" s="2221"/>
      <c r="BJ127" s="2221"/>
      <c r="BK127" s="2221"/>
      <c r="BL127" s="2221"/>
      <c r="BM127" s="2221"/>
      <c r="BN127" s="2221"/>
      <c r="BO127" s="2221"/>
      <c r="BP127" s="2221"/>
      <c r="BQ127" s="2221"/>
      <c r="BR127" s="2221"/>
      <c r="BS127" s="2221"/>
      <c r="BT127" s="2221"/>
      <c r="BU127" s="2221"/>
      <c r="BV127" s="2221"/>
      <c r="BW127" s="2221"/>
      <c r="BX127" s="2221"/>
      <c r="BY127" s="2221"/>
      <c r="BZ127" s="2221"/>
      <c r="CA127" s="2221"/>
      <c r="CB127" s="2221"/>
      <c r="CC127" s="2221"/>
      <c r="CD127" s="2221"/>
      <c r="CE127" s="2221"/>
      <c r="CF127" s="2221"/>
      <c r="CG127" s="2221"/>
      <c r="CH127" s="2221"/>
      <c r="CI127" s="2221"/>
      <c r="CJ127" s="2221"/>
      <c r="CK127" s="2221"/>
      <c r="CL127" s="2221"/>
      <c r="CM127" s="2221"/>
      <c r="CN127" s="2221"/>
      <c r="CO127" s="2221"/>
      <c r="CP127" s="2221"/>
      <c r="CQ127" s="2221"/>
      <c r="CR127" s="2221"/>
      <c r="CS127" s="2221"/>
      <c r="CT127" s="2221"/>
      <c r="CU127" s="2221"/>
      <c r="CV127" s="2221"/>
      <c r="CW127" s="2221"/>
      <c r="CX127" s="2221"/>
      <c r="CY127" s="2221"/>
      <c r="CZ127" s="2221"/>
      <c r="DA127" s="2221"/>
      <c r="DB127" s="2221"/>
      <c r="DC127" s="2221"/>
    </row>
    <row r="128" spans="1:108">
      <c r="A128" s="2215" t="s">
        <v>1960</v>
      </c>
      <c r="B128" s="2216"/>
      <c r="C128" s="2217"/>
      <c r="D128" s="2217"/>
      <c r="E128" s="2217"/>
      <c r="F128" s="2217"/>
      <c r="G128" s="2217"/>
      <c r="H128" s="2217"/>
      <c r="I128" s="2217"/>
      <c r="J128" s="2217"/>
      <c r="K128" s="2217"/>
      <c r="L128" s="2217"/>
      <c r="M128" s="2217"/>
      <c r="N128" s="2217"/>
      <c r="O128" s="2217"/>
      <c r="P128" s="2217"/>
      <c r="Q128" s="2217"/>
      <c r="R128" s="2217"/>
      <c r="S128" s="2217"/>
      <c r="T128" s="2217"/>
      <c r="U128" s="2217"/>
      <c r="V128" s="2217"/>
      <c r="W128" s="2217"/>
      <c r="X128" s="2217"/>
      <c r="Y128" s="2217"/>
      <c r="Z128" s="2217"/>
      <c r="AA128" s="2217"/>
      <c r="AB128" s="2217"/>
      <c r="AC128" s="2217"/>
      <c r="AD128" s="2217"/>
      <c r="AE128" s="2217"/>
      <c r="AF128" s="2217"/>
      <c r="AG128" s="2217"/>
      <c r="AH128" s="2217"/>
      <c r="AI128" s="2217"/>
      <c r="AJ128" s="2217"/>
      <c r="AK128" s="2217"/>
      <c r="AL128" s="2217"/>
      <c r="AM128" s="2217"/>
      <c r="AN128" s="2217"/>
      <c r="AO128" s="2217"/>
      <c r="AP128" s="2217"/>
      <c r="AQ128" s="2217"/>
      <c r="AR128" s="2217"/>
      <c r="AS128" s="2217"/>
      <c r="AT128" s="2217"/>
      <c r="AU128" s="2217"/>
      <c r="AV128" s="2217"/>
      <c r="AW128" s="2217"/>
      <c r="AX128" s="2217"/>
      <c r="AY128" s="2217"/>
      <c r="AZ128" s="2217"/>
      <c r="BA128" s="2217"/>
      <c r="BB128" s="2217"/>
      <c r="BC128" s="2217"/>
      <c r="BD128" s="2217"/>
      <c r="BE128" s="2217"/>
      <c r="BF128" s="2217"/>
      <c r="BG128" s="2217"/>
      <c r="BH128" s="2217"/>
      <c r="BI128" s="2217"/>
      <c r="BJ128" s="2217"/>
      <c r="BK128" s="2217"/>
      <c r="BL128" s="2217"/>
      <c r="BM128" s="2217"/>
      <c r="BN128" s="2217"/>
      <c r="BO128" s="2217"/>
      <c r="BP128" s="2217"/>
      <c r="BQ128" s="2217"/>
      <c r="BR128" s="2217"/>
      <c r="BS128" s="2217"/>
      <c r="BT128" s="2217"/>
      <c r="BU128" s="2217"/>
      <c r="BV128" s="2217"/>
      <c r="BW128" s="2217"/>
      <c r="BX128" s="2217"/>
      <c r="BY128" s="2217"/>
      <c r="BZ128" s="2217"/>
      <c r="CA128" s="2217"/>
      <c r="CB128" s="2217"/>
      <c r="CC128" s="2217"/>
      <c r="CD128" s="2217"/>
      <c r="CE128" s="2217"/>
      <c r="CF128" s="2217"/>
      <c r="CG128" s="2217"/>
      <c r="CH128" s="2217"/>
      <c r="CI128" s="2217"/>
      <c r="CJ128" s="2217"/>
      <c r="CK128" s="2217"/>
      <c r="CL128" s="2217"/>
      <c r="CM128" s="2217"/>
      <c r="CN128" s="2217"/>
      <c r="CO128" s="2217"/>
      <c r="CP128" s="2217"/>
      <c r="CQ128" s="2217"/>
      <c r="CR128" s="2217"/>
      <c r="CS128" s="2217"/>
      <c r="CT128" s="2217"/>
      <c r="CU128" s="2217"/>
      <c r="CV128" s="2217"/>
      <c r="CW128" s="2217"/>
      <c r="CX128" s="2217"/>
      <c r="CY128" s="2217"/>
      <c r="CZ128" s="2217"/>
      <c r="DA128" s="2217"/>
      <c r="DB128" s="2217"/>
      <c r="DC128" s="2217"/>
    </row>
    <row r="129" spans="1:107">
      <c r="A129" s="2215" t="s">
        <v>1961</v>
      </c>
      <c r="B129" s="2216"/>
      <c r="C129" s="2217"/>
      <c r="D129" s="2217"/>
      <c r="E129" s="2217"/>
      <c r="F129" s="2217"/>
      <c r="G129" s="2217"/>
      <c r="H129" s="2217"/>
      <c r="I129" s="2217"/>
      <c r="J129" s="2217"/>
      <c r="K129" s="2217"/>
      <c r="L129" s="2217"/>
      <c r="M129" s="2217"/>
      <c r="N129" s="2217"/>
      <c r="O129" s="2217"/>
      <c r="P129" s="2217"/>
      <c r="Q129" s="2217"/>
      <c r="R129" s="2217"/>
      <c r="S129" s="2217"/>
      <c r="T129" s="2217"/>
      <c r="U129" s="2217"/>
      <c r="V129" s="2217"/>
      <c r="W129" s="2217"/>
      <c r="X129" s="2217"/>
      <c r="Y129" s="2217"/>
      <c r="Z129" s="2217"/>
      <c r="AA129" s="2217"/>
      <c r="AB129" s="2217"/>
      <c r="AC129" s="2217"/>
      <c r="AD129" s="2217"/>
      <c r="AE129" s="2217"/>
      <c r="AF129" s="2217"/>
      <c r="AG129" s="2217"/>
      <c r="AH129" s="2217"/>
      <c r="AI129" s="2217"/>
      <c r="AJ129" s="2217"/>
      <c r="AK129" s="2217"/>
      <c r="AL129" s="2217"/>
      <c r="AM129" s="2217"/>
      <c r="AN129" s="2217"/>
      <c r="AO129" s="2217"/>
      <c r="AP129" s="2217"/>
      <c r="AQ129" s="2217"/>
      <c r="AR129" s="2217"/>
      <c r="AS129" s="2217"/>
      <c r="AT129" s="2217"/>
      <c r="AU129" s="2217"/>
      <c r="AV129" s="2217"/>
      <c r="AW129" s="2217"/>
      <c r="AX129" s="2217"/>
      <c r="AY129" s="2217"/>
      <c r="AZ129" s="2217"/>
      <c r="BA129" s="2217"/>
      <c r="BB129" s="2217"/>
      <c r="BC129" s="2217"/>
      <c r="BD129" s="2217"/>
      <c r="BE129" s="2217"/>
      <c r="BF129" s="2217"/>
      <c r="BG129" s="2217"/>
      <c r="BH129" s="2217"/>
      <c r="BI129" s="2217"/>
      <c r="BJ129" s="2217"/>
      <c r="BK129" s="2217"/>
      <c r="BL129" s="2217"/>
      <c r="BM129" s="2217"/>
      <c r="BN129" s="2217"/>
      <c r="BO129" s="2217"/>
      <c r="BP129" s="2217"/>
      <c r="BQ129" s="2217"/>
      <c r="BR129" s="2217"/>
      <c r="BS129" s="2217"/>
      <c r="BT129" s="2217"/>
      <c r="BU129" s="2217"/>
      <c r="BV129" s="2217"/>
      <c r="BW129" s="2217"/>
      <c r="BX129" s="2217"/>
      <c r="BY129" s="2217"/>
      <c r="BZ129" s="2217"/>
      <c r="CA129" s="2217"/>
      <c r="CB129" s="2217"/>
      <c r="CC129" s="2217"/>
      <c r="CD129" s="2217"/>
      <c r="CE129" s="2217"/>
      <c r="CF129" s="2217"/>
      <c r="CG129" s="2217"/>
      <c r="CH129" s="2217"/>
      <c r="CI129" s="2217"/>
      <c r="CJ129" s="2217"/>
      <c r="CK129" s="2217"/>
      <c r="CL129" s="2217"/>
      <c r="CM129" s="2217"/>
      <c r="CN129" s="2217"/>
      <c r="CO129" s="2217"/>
      <c r="CP129" s="2217"/>
      <c r="CQ129" s="2217"/>
      <c r="CR129" s="2217"/>
      <c r="CS129" s="2217"/>
      <c r="CT129" s="2217"/>
      <c r="CU129" s="2217"/>
      <c r="CV129" s="2217"/>
      <c r="CW129" s="2217"/>
      <c r="CX129" s="2217"/>
      <c r="CY129" s="2217"/>
      <c r="CZ129" s="2217"/>
      <c r="DA129" s="2217"/>
      <c r="DB129" s="2217"/>
      <c r="DC129" s="2217"/>
    </row>
    <row r="130" spans="1:107">
      <c r="A130" s="2215" t="s">
        <v>2117</v>
      </c>
      <c r="B130" s="2216"/>
      <c r="C130" s="2217"/>
      <c r="D130" s="2217"/>
      <c r="E130" s="2217"/>
      <c r="F130" s="2217"/>
      <c r="G130" s="2217"/>
      <c r="H130" s="2217"/>
      <c r="I130" s="2217"/>
      <c r="J130" s="2217"/>
      <c r="K130" s="2217"/>
      <c r="L130" s="2217"/>
      <c r="M130" s="2217"/>
      <c r="N130" s="2217"/>
      <c r="O130" s="2217"/>
      <c r="P130" s="2217"/>
      <c r="Q130" s="2217"/>
      <c r="R130" s="2217"/>
      <c r="S130" s="2217"/>
      <c r="T130" s="2217"/>
      <c r="U130" s="2217"/>
      <c r="V130" s="2217"/>
      <c r="W130" s="2217"/>
      <c r="X130" s="2217"/>
      <c r="Y130" s="2217"/>
      <c r="Z130" s="2217"/>
      <c r="AA130" s="2217"/>
      <c r="AB130" s="2217"/>
      <c r="AC130" s="2217"/>
      <c r="AD130" s="2217"/>
      <c r="AE130" s="2217"/>
      <c r="AF130" s="2217"/>
      <c r="AG130" s="2217"/>
      <c r="AH130" s="2217"/>
      <c r="AI130" s="2217"/>
      <c r="AJ130" s="2217"/>
      <c r="AK130" s="2217"/>
      <c r="AL130" s="2217"/>
      <c r="AM130" s="2217"/>
      <c r="AN130" s="2217"/>
      <c r="AO130" s="2217"/>
      <c r="AP130" s="2217"/>
      <c r="AQ130" s="2217"/>
      <c r="AR130" s="2217"/>
      <c r="AS130" s="2217"/>
      <c r="AT130" s="2217"/>
      <c r="AU130" s="2217"/>
      <c r="AV130" s="2217"/>
      <c r="AW130" s="2217"/>
      <c r="AX130" s="2217"/>
      <c r="AY130" s="2217"/>
      <c r="AZ130" s="2217"/>
      <c r="BA130" s="2217"/>
      <c r="BB130" s="2217"/>
      <c r="BC130" s="2217"/>
      <c r="BD130" s="2217"/>
      <c r="BE130" s="2217"/>
      <c r="BF130" s="2217"/>
      <c r="BG130" s="2217"/>
      <c r="BH130" s="2217"/>
      <c r="BI130" s="2217"/>
      <c r="BJ130" s="2217"/>
      <c r="BK130" s="2217"/>
      <c r="BL130" s="2217"/>
      <c r="BM130" s="2217"/>
      <c r="BN130" s="2217"/>
      <c r="BO130" s="2217"/>
      <c r="BP130" s="2217"/>
      <c r="BQ130" s="2217"/>
      <c r="BR130" s="2217"/>
      <c r="BS130" s="2217"/>
      <c r="BT130" s="2217"/>
      <c r="BU130" s="2217"/>
      <c r="BV130" s="2217"/>
      <c r="BW130" s="2217"/>
      <c r="BX130" s="2217"/>
      <c r="BY130" s="2217"/>
      <c r="BZ130" s="2217"/>
      <c r="CA130" s="2217"/>
      <c r="CB130" s="2217"/>
      <c r="CC130" s="2217"/>
      <c r="CD130" s="2217"/>
      <c r="CE130" s="2217"/>
      <c r="CF130" s="2217"/>
      <c r="CG130" s="2217"/>
      <c r="CH130" s="2217"/>
      <c r="CI130" s="2217"/>
      <c r="CJ130" s="2217"/>
      <c r="CK130" s="2217"/>
      <c r="CL130" s="2217"/>
      <c r="CM130" s="2217"/>
      <c r="CN130" s="2217"/>
      <c r="CO130" s="2217"/>
      <c r="CP130" s="2217"/>
      <c r="CQ130" s="2217"/>
      <c r="CR130" s="2217"/>
      <c r="CS130" s="2217"/>
      <c r="CT130" s="2217"/>
      <c r="CU130" s="2217"/>
      <c r="CV130" s="2217"/>
      <c r="CW130" s="2217"/>
      <c r="CX130" s="2217"/>
      <c r="CY130" s="2217"/>
      <c r="CZ130" s="2217"/>
      <c r="DA130" s="2217"/>
      <c r="DB130" s="2217"/>
      <c r="DC130" s="2217"/>
    </row>
    <row r="131" spans="1:107">
      <c r="A131" s="2215" t="s">
        <v>2118</v>
      </c>
      <c r="B131" s="2216"/>
      <c r="C131" s="2217"/>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c r="AA131" s="2217"/>
      <c r="AB131" s="2217"/>
      <c r="AC131" s="2217"/>
      <c r="AD131" s="2217"/>
      <c r="AE131" s="2217"/>
      <c r="AF131" s="2217"/>
      <c r="AG131" s="2217"/>
      <c r="AH131" s="2217"/>
      <c r="AI131" s="2217"/>
      <c r="AJ131" s="2217"/>
      <c r="AK131" s="2217"/>
      <c r="AL131" s="2217"/>
      <c r="AM131" s="2217"/>
      <c r="AN131" s="2217"/>
      <c r="AO131" s="2217"/>
      <c r="AP131" s="2217"/>
      <c r="AQ131" s="2217"/>
      <c r="AR131" s="2217"/>
      <c r="AS131" s="2217"/>
      <c r="AT131" s="2217"/>
      <c r="AU131" s="2217"/>
      <c r="AV131" s="2217"/>
      <c r="AW131" s="2217"/>
      <c r="AX131" s="2217"/>
      <c r="AY131" s="2217"/>
      <c r="AZ131" s="2217"/>
      <c r="BA131" s="2217"/>
      <c r="BB131" s="2217"/>
      <c r="BC131" s="2217"/>
      <c r="BD131" s="2217"/>
      <c r="BE131" s="2217"/>
      <c r="BF131" s="2217"/>
      <c r="BG131" s="2217"/>
      <c r="BH131" s="2217"/>
      <c r="BI131" s="2217"/>
      <c r="BJ131" s="2217"/>
      <c r="BK131" s="2217"/>
      <c r="BL131" s="2217"/>
      <c r="BM131" s="2217"/>
      <c r="BN131" s="2217"/>
      <c r="BO131" s="2217"/>
      <c r="BP131" s="2217"/>
      <c r="BQ131" s="2217"/>
      <c r="BR131" s="2217"/>
      <c r="BS131" s="2217"/>
      <c r="BT131" s="2217"/>
      <c r="BU131" s="2217"/>
      <c r="BV131" s="2217"/>
      <c r="BW131" s="2217"/>
      <c r="BX131" s="2217"/>
      <c r="BY131" s="2217"/>
      <c r="BZ131" s="2217"/>
      <c r="CA131" s="2217"/>
      <c r="CB131" s="2217"/>
      <c r="CC131" s="2217"/>
      <c r="CD131" s="2217"/>
      <c r="CE131" s="2217"/>
      <c r="CF131" s="2217"/>
      <c r="CG131" s="2217"/>
      <c r="CH131" s="2217"/>
      <c r="CI131" s="2217"/>
      <c r="CJ131" s="2217"/>
      <c r="CK131" s="2217"/>
      <c r="CL131" s="2217"/>
      <c r="CM131" s="2217"/>
      <c r="CN131" s="2217"/>
      <c r="CO131" s="2217"/>
      <c r="CP131" s="2217"/>
      <c r="CQ131" s="2217"/>
      <c r="CR131" s="2217"/>
      <c r="CS131" s="2217"/>
      <c r="CT131" s="2217"/>
      <c r="CU131" s="2217"/>
      <c r="CV131" s="2217"/>
      <c r="CW131" s="2217"/>
      <c r="CX131" s="2217"/>
      <c r="CY131" s="2217"/>
      <c r="CZ131" s="2217"/>
      <c r="DA131" s="2217"/>
      <c r="DB131" s="2217"/>
      <c r="DC131" s="2217"/>
    </row>
    <row r="132" spans="1:107">
      <c r="A132" s="2215" t="s">
        <v>2119</v>
      </c>
      <c r="B132" s="2216"/>
      <c r="C132" s="2217"/>
      <c r="D132" s="2217"/>
      <c r="E132" s="2217"/>
      <c r="F132" s="2217"/>
      <c r="G132" s="2217"/>
      <c r="H132" s="2217"/>
      <c r="I132" s="2217"/>
      <c r="J132" s="2217"/>
      <c r="K132" s="2217"/>
      <c r="L132" s="2217"/>
      <c r="M132" s="2217"/>
      <c r="N132" s="2217"/>
      <c r="O132" s="2217"/>
      <c r="P132" s="2217"/>
      <c r="Q132" s="2217"/>
      <c r="R132" s="2217"/>
      <c r="S132" s="2217"/>
      <c r="T132" s="2217"/>
      <c r="U132" s="2217"/>
      <c r="V132" s="2217"/>
      <c r="W132" s="2217"/>
      <c r="X132" s="2217"/>
      <c r="Y132" s="2217"/>
      <c r="Z132" s="2217"/>
      <c r="AA132" s="2217"/>
      <c r="AB132" s="2217"/>
      <c r="AC132" s="2217"/>
      <c r="AD132" s="2217"/>
      <c r="AE132" s="2217"/>
      <c r="AF132" s="2217"/>
      <c r="AG132" s="2217"/>
      <c r="AH132" s="2217"/>
      <c r="AI132" s="2217"/>
      <c r="AJ132" s="2217"/>
      <c r="AK132" s="2217"/>
      <c r="AL132" s="2217"/>
      <c r="AM132" s="2217"/>
      <c r="AN132" s="2217"/>
      <c r="AO132" s="2217"/>
      <c r="AP132" s="2217"/>
      <c r="AQ132" s="2217"/>
      <c r="AR132" s="2217"/>
      <c r="AS132" s="2217"/>
      <c r="AT132" s="2217"/>
      <c r="AU132" s="2217"/>
      <c r="AV132" s="2217"/>
      <c r="AW132" s="2217"/>
      <c r="AX132" s="2217"/>
      <c r="AY132" s="2217"/>
      <c r="AZ132" s="2217"/>
      <c r="BA132" s="2217"/>
      <c r="BB132" s="2217"/>
      <c r="BC132" s="2217"/>
      <c r="BD132" s="2217"/>
      <c r="BE132" s="2217"/>
      <c r="BF132" s="2217"/>
      <c r="BG132" s="2217"/>
      <c r="BH132" s="2217"/>
      <c r="BI132" s="2217"/>
      <c r="BJ132" s="2217"/>
      <c r="BK132" s="2217"/>
      <c r="BL132" s="2217"/>
      <c r="BM132" s="2217"/>
      <c r="BN132" s="2217"/>
      <c r="BO132" s="2217"/>
      <c r="BP132" s="2217"/>
      <c r="BQ132" s="2217"/>
      <c r="BR132" s="2217"/>
      <c r="BS132" s="2217"/>
      <c r="BT132" s="2217"/>
      <c r="BU132" s="2217"/>
      <c r="BV132" s="2217"/>
      <c r="BW132" s="2217"/>
      <c r="BX132" s="2217"/>
      <c r="BY132" s="2217"/>
      <c r="BZ132" s="2217"/>
      <c r="CA132" s="2217"/>
      <c r="CB132" s="2217"/>
      <c r="CC132" s="2217"/>
      <c r="CD132" s="2217"/>
      <c r="CE132" s="2217"/>
      <c r="CF132" s="2217"/>
      <c r="CG132" s="2217"/>
      <c r="CH132" s="2217"/>
      <c r="CI132" s="2217"/>
      <c r="CJ132" s="2217"/>
      <c r="CK132" s="2217"/>
      <c r="CL132" s="2217"/>
      <c r="CM132" s="2217"/>
      <c r="CN132" s="2217"/>
      <c r="CO132" s="2217"/>
      <c r="CP132" s="2217"/>
      <c r="CQ132" s="2217"/>
      <c r="CR132" s="2217"/>
      <c r="CS132" s="2217"/>
      <c r="CT132" s="2217"/>
      <c r="CU132" s="2217"/>
      <c r="CV132" s="2217"/>
      <c r="CW132" s="2217"/>
      <c r="CX132" s="2217"/>
      <c r="CY132" s="2217"/>
      <c r="CZ132" s="2217"/>
      <c r="DA132" s="2217"/>
      <c r="DB132" s="2217"/>
      <c r="DC132" s="2217"/>
    </row>
    <row r="133" spans="1:107">
      <c r="A133" s="2215" t="s">
        <v>2120</v>
      </c>
      <c r="B133" s="2216"/>
      <c r="C133" s="2217"/>
      <c r="D133" s="2217"/>
      <c r="E133" s="2217"/>
      <c r="F133" s="2217"/>
      <c r="G133" s="2217"/>
      <c r="H133" s="2217"/>
      <c r="I133" s="2217"/>
      <c r="J133" s="2217"/>
      <c r="K133" s="2217"/>
      <c r="L133" s="2217"/>
      <c r="M133" s="2217"/>
      <c r="N133" s="2217"/>
      <c r="O133" s="2217"/>
      <c r="P133" s="2217"/>
      <c r="Q133" s="2217"/>
      <c r="R133" s="2217"/>
      <c r="S133" s="2217"/>
      <c r="T133" s="2217"/>
      <c r="U133" s="2217"/>
      <c r="V133" s="2217"/>
      <c r="W133" s="2217"/>
      <c r="X133" s="2217"/>
      <c r="Y133" s="2217"/>
      <c r="Z133" s="2217"/>
      <c r="AA133" s="2217"/>
      <c r="AB133" s="2217"/>
      <c r="AC133" s="2217"/>
      <c r="AD133" s="2217"/>
      <c r="AE133" s="2217"/>
      <c r="AF133" s="2217"/>
      <c r="AG133" s="2217"/>
      <c r="AH133" s="2217"/>
      <c r="AI133" s="2217"/>
      <c r="AJ133" s="2217"/>
      <c r="AK133" s="2217"/>
      <c r="AL133" s="2217"/>
      <c r="AM133" s="2217"/>
      <c r="AN133" s="2217"/>
      <c r="AO133" s="2217"/>
      <c r="AP133" s="2217"/>
      <c r="AQ133" s="2217"/>
      <c r="AR133" s="2217"/>
      <c r="AS133" s="2217"/>
      <c r="AT133" s="2217"/>
      <c r="AU133" s="2217"/>
      <c r="AV133" s="2217"/>
      <c r="AW133" s="2217"/>
      <c r="AX133" s="2217"/>
      <c r="AY133" s="2217"/>
      <c r="AZ133" s="2217"/>
      <c r="BA133" s="2217"/>
      <c r="BB133" s="2217"/>
      <c r="BC133" s="2217"/>
      <c r="BD133" s="2217"/>
      <c r="BE133" s="2217"/>
      <c r="BF133" s="2217"/>
      <c r="BG133" s="2217"/>
      <c r="BH133" s="2217"/>
      <c r="BI133" s="2217"/>
      <c r="BJ133" s="2217"/>
      <c r="BK133" s="2217"/>
      <c r="BL133" s="2217"/>
      <c r="BM133" s="2217"/>
      <c r="BN133" s="2217"/>
      <c r="BO133" s="2217"/>
      <c r="BP133" s="2217"/>
      <c r="BQ133" s="2217"/>
      <c r="BR133" s="2217"/>
      <c r="BS133" s="2217"/>
      <c r="BT133" s="2217"/>
      <c r="BU133" s="2217"/>
      <c r="BV133" s="2217"/>
      <c r="BW133" s="2217"/>
      <c r="BX133" s="2217"/>
      <c r="BY133" s="2217"/>
      <c r="BZ133" s="2217"/>
      <c r="CA133" s="2217"/>
      <c r="CB133" s="2217"/>
      <c r="CC133" s="2217"/>
      <c r="CD133" s="2217"/>
      <c r="CE133" s="2217"/>
      <c r="CF133" s="2217"/>
      <c r="CG133" s="2217"/>
      <c r="CH133" s="2217"/>
      <c r="CI133" s="2217"/>
      <c r="CJ133" s="2217"/>
      <c r="CK133" s="2217"/>
      <c r="CL133" s="2217"/>
      <c r="CM133" s="2217"/>
      <c r="CN133" s="2217"/>
      <c r="CO133" s="2217"/>
      <c r="CP133" s="2217"/>
      <c r="CQ133" s="2217"/>
      <c r="CR133" s="2217"/>
      <c r="CS133" s="2217"/>
      <c r="CT133" s="2217"/>
      <c r="CU133" s="2217"/>
      <c r="CV133" s="2217"/>
      <c r="CW133" s="2217"/>
      <c r="CX133" s="2217"/>
      <c r="CY133" s="2217"/>
      <c r="CZ133" s="2217"/>
      <c r="DA133" s="2217"/>
      <c r="DB133" s="2217"/>
      <c r="DC133" s="2217"/>
    </row>
    <row r="134" spans="1:107">
      <c r="A134" s="2215" t="s">
        <v>1956</v>
      </c>
      <c r="B134" s="2216"/>
      <c r="C134" s="2217"/>
      <c r="D134" s="2217"/>
      <c r="E134" s="2217"/>
      <c r="F134" s="2217"/>
      <c r="G134" s="2217"/>
      <c r="H134" s="2217"/>
      <c r="I134" s="2217"/>
      <c r="J134" s="2217"/>
      <c r="K134" s="2217"/>
      <c r="L134" s="2217"/>
      <c r="M134" s="2217"/>
      <c r="N134" s="2217"/>
      <c r="O134" s="2217"/>
      <c r="P134" s="2217"/>
      <c r="Q134" s="2217"/>
      <c r="R134" s="2217"/>
      <c r="S134" s="2217"/>
      <c r="T134" s="2217"/>
      <c r="U134" s="2217"/>
      <c r="V134" s="2217"/>
      <c r="W134" s="2217"/>
      <c r="X134" s="2217"/>
      <c r="Y134" s="2217"/>
      <c r="Z134" s="2217"/>
      <c r="AA134" s="2217"/>
      <c r="AB134" s="2217"/>
      <c r="AC134" s="2217"/>
      <c r="AD134" s="2217"/>
      <c r="AE134" s="2217"/>
      <c r="AF134" s="2217"/>
      <c r="AG134" s="2217"/>
      <c r="AH134" s="2217"/>
      <c r="AI134" s="2217"/>
      <c r="AJ134" s="2217"/>
      <c r="AK134" s="2217"/>
      <c r="AL134" s="2217"/>
      <c r="AM134" s="2217"/>
      <c r="AN134" s="2217"/>
      <c r="AO134" s="2217"/>
      <c r="AP134" s="2217"/>
      <c r="AQ134" s="2217"/>
      <c r="AR134" s="2217"/>
      <c r="AS134" s="2217"/>
      <c r="AT134" s="2217"/>
      <c r="AU134" s="2217"/>
      <c r="AV134" s="2217"/>
      <c r="AW134" s="2217"/>
      <c r="AX134" s="2217"/>
      <c r="AY134" s="2217"/>
      <c r="AZ134" s="2217"/>
      <c r="BA134" s="2217"/>
      <c r="BB134" s="2217"/>
      <c r="BC134" s="2217"/>
      <c r="BD134" s="2217"/>
      <c r="BE134" s="2217"/>
      <c r="BF134" s="2217"/>
      <c r="BG134" s="2217"/>
      <c r="BH134" s="2217"/>
      <c r="BI134" s="2217"/>
      <c r="BJ134" s="2217"/>
      <c r="BK134" s="2217"/>
      <c r="BL134" s="2217"/>
      <c r="BM134" s="2217"/>
      <c r="BN134" s="2217"/>
      <c r="BO134" s="2217"/>
      <c r="BP134" s="2217"/>
      <c r="BQ134" s="2217"/>
      <c r="BR134" s="2217"/>
      <c r="BS134" s="2217"/>
      <c r="BT134" s="2217"/>
      <c r="BU134" s="2217"/>
      <c r="BV134" s="2217"/>
      <c r="BW134" s="2217"/>
      <c r="BX134" s="2217"/>
      <c r="BY134" s="2217"/>
      <c r="BZ134" s="2217"/>
      <c r="CA134" s="2217"/>
      <c r="CB134" s="2217"/>
      <c r="CC134" s="2217"/>
      <c r="CD134" s="2217"/>
      <c r="CE134" s="2217"/>
      <c r="CF134" s="2217"/>
      <c r="CG134" s="2217"/>
      <c r="CH134" s="2217"/>
      <c r="CI134" s="2217"/>
      <c r="CJ134" s="2217"/>
      <c r="CK134" s="2217"/>
      <c r="CL134" s="2217"/>
      <c r="CM134" s="2217"/>
      <c r="CN134" s="2217"/>
      <c r="CO134" s="2217"/>
      <c r="CP134" s="2217"/>
      <c r="CQ134" s="2217"/>
      <c r="CR134" s="2217"/>
      <c r="CS134" s="2217"/>
      <c r="CT134" s="2217"/>
      <c r="CU134" s="2217"/>
      <c r="CV134" s="2217"/>
      <c r="CW134" s="2217"/>
      <c r="CX134" s="2217"/>
      <c r="CY134" s="2217"/>
      <c r="CZ134" s="2217"/>
      <c r="DA134" s="2217"/>
      <c r="DB134" s="2217"/>
      <c r="DC134" s="2217"/>
    </row>
    <row r="135" spans="1:107">
      <c r="A135" s="2215" t="s">
        <v>2121</v>
      </c>
      <c r="B135" s="2216"/>
      <c r="C135" s="2217"/>
      <c r="D135" s="2217"/>
      <c r="E135" s="2217"/>
      <c r="F135" s="2217"/>
      <c r="G135" s="2217"/>
      <c r="H135" s="2217"/>
      <c r="I135" s="2217"/>
      <c r="J135" s="2217"/>
      <c r="K135" s="2217"/>
      <c r="L135" s="2217"/>
      <c r="M135" s="2217"/>
      <c r="N135" s="2217"/>
      <c r="O135" s="2217"/>
      <c r="P135" s="2217"/>
      <c r="Q135" s="2217"/>
      <c r="R135" s="2217"/>
      <c r="S135" s="2217"/>
      <c r="T135" s="2217"/>
      <c r="U135" s="2217"/>
      <c r="V135" s="2217"/>
      <c r="W135" s="2217"/>
      <c r="X135" s="2217"/>
      <c r="Y135" s="2217"/>
      <c r="Z135" s="2217"/>
      <c r="AA135" s="2217"/>
      <c r="AB135" s="2217"/>
      <c r="AC135" s="2217"/>
      <c r="AD135" s="2217"/>
      <c r="AE135" s="2217"/>
      <c r="AF135" s="2217"/>
      <c r="AG135" s="2217"/>
      <c r="AH135" s="2217"/>
      <c r="AI135" s="2217"/>
      <c r="AJ135" s="2217"/>
      <c r="AK135" s="2217"/>
      <c r="AL135" s="2217"/>
      <c r="AM135" s="2217"/>
      <c r="AN135" s="2217"/>
      <c r="AO135" s="2217"/>
      <c r="AP135" s="2217"/>
      <c r="AQ135" s="2217"/>
      <c r="AR135" s="2217"/>
      <c r="AS135" s="2217"/>
      <c r="AT135" s="2217"/>
      <c r="AU135" s="2217"/>
      <c r="AV135" s="2217"/>
      <c r="AW135" s="2217"/>
      <c r="AX135" s="2217"/>
      <c r="AY135" s="2217"/>
      <c r="AZ135" s="2217"/>
      <c r="BA135" s="2217"/>
      <c r="BB135" s="2217"/>
      <c r="BC135" s="2217"/>
      <c r="BD135" s="2217"/>
      <c r="BE135" s="2217"/>
      <c r="BF135" s="2217"/>
      <c r="BG135" s="2217"/>
      <c r="BH135" s="2217"/>
      <c r="BI135" s="2217"/>
      <c r="BJ135" s="2217"/>
      <c r="BK135" s="2217"/>
      <c r="BL135" s="2217"/>
      <c r="BM135" s="2217"/>
      <c r="BN135" s="2217"/>
      <c r="BO135" s="2217"/>
      <c r="BP135" s="2217"/>
      <c r="BQ135" s="2217"/>
      <c r="BR135" s="2217"/>
      <c r="BS135" s="2217"/>
      <c r="BT135" s="2217"/>
      <c r="BU135" s="2217"/>
      <c r="BV135" s="2217"/>
      <c r="BW135" s="2217"/>
      <c r="BX135" s="2217"/>
      <c r="BY135" s="2217"/>
      <c r="BZ135" s="2217"/>
      <c r="CA135" s="2217"/>
      <c r="CB135" s="2217"/>
      <c r="CC135" s="2217"/>
      <c r="CD135" s="2217"/>
      <c r="CE135" s="2217"/>
      <c r="CF135" s="2217"/>
      <c r="CG135" s="2217"/>
      <c r="CH135" s="2217"/>
      <c r="CI135" s="2217"/>
      <c r="CJ135" s="2217"/>
      <c r="CK135" s="2217"/>
      <c r="CL135" s="2217"/>
      <c r="CM135" s="2217"/>
      <c r="CN135" s="2217"/>
      <c r="CO135" s="2217"/>
      <c r="CP135" s="2217"/>
      <c r="CQ135" s="2217"/>
      <c r="CR135" s="2217"/>
      <c r="CS135" s="2217"/>
      <c r="CT135" s="2217"/>
      <c r="CU135" s="2217"/>
      <c r="CV135" s="2217"/>
      <c r="CW135" s="2217"/>
      <c r="CX135" s="2217"/>
      <c r="CY135" s="2217"/>
      <c r="CZ135" s="2217"/>
      <c r="DA135" s="2217"/>
      <c r="DB135" s="2217"/>
      <c r="DC135" s="2217"/>
    </row>
    <row r="136" spans="1:107">
      <c r="A136" s="2215" t="s">
        <v>2122</v>
      </c>
      <c r="B136" s="2216"/>
      <c r="C136" s="2217"/>
      <c r="D136" s="2217"/>
      <c r="E136" s="2217"/>
      <c r="F136" s="2217"/>
      <c r="G136" s="2217"/>
      <c r="H136" s="2217"/>
      <c r="I136" s="2217"/>
      <c r="J136" s="2217"/>
      <c r="K136" s="2217"/>
      <c r="L136" s="2217"/>
      <c r="M136" s="2217"/>
      <c r="N136" s="2217"/>
      <c r="O136" s="2217"/>
      <c r="P136" s="2217"/>
      <c r="Q136" s="2217"/>
      <c r="R136" s="2217"/>
      <c r="S136" s="2217"/>
      <c r="T136" s="2217"/>
      <c r="U136" s="2217"/>
      <c r="V136" s="2217"/>
      <c r="W136" s="2217"/>
      <c r="X136" s="2217"/>
      <c r="Y136" s="2217"/>
      <c r="Z136" s="2217"/>
      <c r="AA136" s="2217"/>
      <c r="AB136" s="2217"/>
      <c r="AC136" s="2217"/>
      <c r="AD136" s="2217"/>
      <c r="AE136" s="2217"/>
      <c r="AF136" s="2217"/>
      <c r="AG136" s="2217"/>
      <c r="AH136" s="2217"/>
      <c r="AI136" s="2217"/>
      <c r="AJ136" s="2217"/>
      <c r="AK136" s="2217"/>
      <c r="AL136" s="2217"/>
      <c r="AM136" s="2217"/>
      <c r="AN136" s="2217"/>
      <c r="AO136" s="2217"/>
      <c r="AP136" s="2217"/>
      <c r="AQ136" s="2217"/>
      <c r="AR136" s="2217"/>
      <c r="AS136" s="2217"/>
      <c r="AT136" s="2217"/>
      <c r="AU136" s="2217"/>
      <c r="AV136" s="2217"/>
      <c r="AW136" s="2217"/>
      <c r="AX136" s="2217"/>
      <c r="AY136" s="2217"/>
      <c r="AZ136" s="2217"/>
      <c r="BA136" s="2217"/>
      <c r="BB136" s="2217"/>
      <c r="BC136" s="2217"/>
      <c r="BD136" s="2217"/>
      <c r="BE136" s="2217"/>
      <c r="BF136" s="2217"/>
      <c r="BG136" s="2217"/>
      <c r="BH136" s="2217"/>
      <c r="BI136" s="2217"/>
      <c r="BJ136" s="2217"/>
      <c r="BK136" s="2217"/>
      <c r="BL136" s="2217"/>
      <c r="BM136" s="2217"/>
      <c r="BN136" s="2217"/>
      <c r="BO136" s="2217"/>
      <c r="BP136" s="2217"/>
      <c r="BQ136" s="2217"/>
      <c r="BR136" s="2217"/>
      <c r="BS136" s="2217"/>
      <c r="BT136" s="2217"/>
      <c r="BU136" s="2217"/>
      <c r="BV136" s="2217"/>
      <c r="BW136" s="2217"/>
      <c r="BX136" s="2217"/>
      <c r="BY136" s="2217"/>
      <c r="BZ136" s="2217"/>
      <c r="CA136" s="2217"/>
      <c r="CB136" s="2217"/>
      <c r="CC136" s="2217"/>
      <c r="CD136" s="2217"/>
      <c r="CE136" s="2217"/>
      <c r="CF136" s="2217"/>
      <c r="CG136" s="2217"/>
      <c r="CH136" s="2217"/>
      <c r="CI136" s="2217"/>
      <c r="CJ136" s="2217"/>
      <c r="CK136" s="2217"/>
      <c r="CL136" s="2217"/>
      <c r="CM136" s="2217"/>
      <c r="CN136" s="2217"/>
      <c r="CO136" s="2217"/>
      <c r="CP136" s="2217"/>
      <c r="CQ136" s="2217"/>
      <c r="CR136" s="2217"/>
      <c r="CS136" s="2217"/>
      <c r="CT136" s="2217"/>
      <c r="CU136" s="2217"/>
      <c r="CV136" s="2217"/>
      <c r="CW136" s="2217"/>
      <c r="CX136" s="2217"/>
      <c r="CY136" s="2217"/>
      <c r="CZ136" s="2217"/>
      <c r="DA136" s="2217"/>
      <c r="DB136" s="2217"/>
      <c r="DC136" s="2217"/>
    </row>
    <row r="137" spans="1:107">
      <c r="A137" s="2215" t="s">
        <v>2123</v>
      </c>
      <c r="B137" s="2216"/>
      <c r="C137" s="2217"/>
      <c r="D137" s="2217"/>
      <c r="E137" s="2217"/>
      <c r="F137" s="2217"/>
      <c r="G137" s="2217"/>
      <c r="H137" s="2217"/>
      <c r="I137" s="2217"/>
      <c r="J137" s="2217"/>
      <c r="K137" s="2217"/>
      <c r="L137" s="2217"/>
      <c r="M137" s="2217"/>
      <c r="N137" s="2217"/>
      <c r="O137" s="2217"/>
      <c r="P137" s="2217"/>
      <c r="Q137" s="2217"/>
      <c r="R137" s="2217"/>
      <c r="S137" s="2217"/>
      <c r="T137" s="2217"/>
      <c r="U137" s="2217"/>
      <c r="V137" s="2217"/>
      <c r="W137" s="2217"/>
      <c r="X137" s="2217"/>
      <c r="Y137" s="2217"/>
      <c r="Z137" s="2217"/>
      <c r="AA137" s="2217"/>
      <c r="AB137" s="2217"/>
      <c r="AC137" s="2217"/>
      <c r="AD137" s="2217"/>
      <c r="AE137" s="2217"/>
      <c r="AF137" s="2217"/>
      <c r="AG137" s="2217"/>
      <c r="AH137" s="2217"/>
      <c r="AI137" s="2217"/>
      <c r="AJ137" s="2217"/>
      <c r="AK137" s="2217"/>
      <c r="AL137" s="2217"/>
      <c r="AM137" s="2217"/>
      <c r="AN137" s="2217"/>
      <c r="AO137" s="2217"/>
      <c r="AP137" s="2217"/>
      <c r="AQ137" s="2217"/>
      <c r="AR137" s="2217"/>
      <c r="AS137" s="2217"/>
      <c r="AT137" s="2217"/>
      <c r="AU137" s="2217"/>
      <c r="AV137" s="2217"/>
      <c r="AW137" s="2217"/>
      <c r="AX137" s="2217"/>
      <c r="AY137" s="2217"/>
      <c r="AZ137" s="2217"/>
      <c r="BA137" s="2217"/>
      <c r="BB137" s="2217"/>
      <c r="BC137" s="2217"/>
      <c r="BD137" s="2217"/>
      <c r="BE137" s="2217"/>
      <c r="BF137" s="2217"/>
      <c r="BG137" s="2217"/>
      <c r="BH137" s="2217"/>
      <c r="BI137" s="2217"/>
      <c r="BJ137" s="2217"/>
      <c r="BK137" s="2217"/>
      <c r="BL137" s="2217"/>
      <c r="BM137" s="2217"/>
      <c r="BN137" s="2217"/>
      <c r="BO137" s="2217"/>
      <c r="BP137" s="2217"/>
      <c r="BQ137" s="2217"/>
      <c r="BR137" s="2217"/>
      <c r="BS137" s="2217"/>
      <c r="BT137" s="2217"/>
      <c r="BU137" s="2217"/>
      <c r="BV137" s="2217"/>
      <c r="BW137" s="2217"/>
      <c r="BX137" s="2217"/>
      <c r="BY137" s="2217"/>
      <c r="BZ137" s="2217"/>
      <c r="CA137" s="2217"/>
      <c r="CB137" s="2217"/>
      <c r="CC137" s="2217"/>
      <c r="CD137" s="2217"/>
      <c r="CE137" s="2217"/>
      <c r="CF137" s="2217"/>
      <c r="CG137" s="2217"/>
      <c r="CH137" s="2217"/>
      <c r="CI137" s="2217"/>
      <c r="CJ137" s="2217"/>
      <c r="CK137" s="2217"/>
      <c r="CL137" s="2217"/>
      <c r="CM137" s="2217"/>
      <c r="CN137" s="2217"/>
      <c r="CO137" s="2217"/>
      <c r="CP137" s="2217"/>
      <c r="CQ137" s="2217"/>
      <c r="CR137" s="2217"/>
      <c r="CS137" s="2217"/>
      <c r="CT137" s="2217"/>
      <c r="CU137" s="2217"/>
      <c r="CV137" s="2217"/>
      <c r="CW137" s="2217"/>
      <c r="CX137" s="2217"/>
      <c r="CY137" s="2217"/>
      <c r="CZ137" s="2217"/>
      <c r="DA137" s="2217"/>
      <c r="DB137" s="2217"/>
      <c r="DC137" s="2217"/>
    </row>
    <row r="138" spans="1:107">
      <c r="A138" s="2215" t="s">
        <v>2124</v>
      </c>
      <c r="B138" s="2216"/>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c r="AA138" s="2217"/>
      <c r="AB138" s="2217"/>
      <c r="AC138" s="2217"/>
      <c r="AD138" s="2217"/>
      <c r="AE138" s="2217"/>
      <c r="AF138" s="2217"/>
      <c r="AG138" s="2217"/>
      <c r="AH138" s="2217"/>
      <c r="AI138" s="2217"/>
      <c r="AJ138" s="2217"/>
      <c r="AK138" s="2217"/>
      <c r="AL138" s="2217"/>
      <c r="AM138" s="2217"/>
      <c r="AN138" s="2217"/>
      <c r="AO138" s="2217"/>
      <c r="AP138" s="2217"/>
      <c r="AQ138" s="2217"/>
      <c r="AR138" s="2217"/>
      <c r="AS138" s="2217"/>
      <c r="AT138" s="2217"/>
      <c r="AU138" s="2217"/>
      <c r="AV138" s="2217"/>
      <c r="AW138" s="2217"/>
      <c r="AX138" s="2217"/>
      <c r="AY138" s="2217"/>
      <c r="AZ138" s="2217"/>
      <c r="BA138" s="2217"/>
      <c r="BB138" s="2217"/>
      <c r="BC138" s="2217"/>
      <c r="BD138" s="2217"/>
      <c r="BE138" s="2217"/>
      <c r="BF138" s="2217"/>
      <c r="BG138" s="2217"/>
      <c r="BH138" s="2217"/>
      <c r="BI138" s="2217"/>
      <c r="BJ138" s="2217"/>
      <c r="BK138" s="2217"/>
      <c r="BL138" s="2217"/>
      <c r="BM138" s="2217"/>
      <c r="BN138" s="2217"/>
      <c r="BO138" s="2217"/>
      <c r="BP138" s="2217"/>
      <c r="BQ138" s="2217"/>
      <c r="BR138" s="2217"/>
      <c r="BS138" s="2217"/>
      <c r="BT138" s="2217"/>
      <c r="BU138" s="2217"/>
      <c r="BV138" s="2217"/>
      <c r="BW138" s="2217"/>
      <c r="BX138" s="2217"/>
      <c r="BY138" s="2217"/>
      <c r="BZ138" s="2217"/>
      <c r="CA138" s="2217"/>
      <c r="CB138" s="2217"/>
      <c r="CC138" s="2217"/>
      <c r="CD138" s="2217"/>
      <c r="CE138" s="2217"/>
      <c r="CF138" s="2217"/>
      <c r="CG138" s="2217"/>
      <c r="CH138" s="2217"/>
      <c r="CI138" s="2217"/>
      <c r="CJ138" s="2217"/>
      <c r="CK138" s="2217"/>
      <c r="CL138" s="2217"/>
      <c r="CM138" s="2217"/>
      <c r="CN138" s="2217"/>
      <c r="CO138" s="2217"/>
      <c r="CP138" s="2217"/>
      <c r="CQ138" s="2217"/>
      <c r="CR138" s="2217"/>
      <c r="CS138" s="2217"/>
      <c r="CT138" s="2217"/>
      <c r="CU138" s="2217"/>
      <c r="CV138" s="2217"/>
      <c r="CW138" s="2217"/>
      <c r="CX138" s="2217"/>
      <c r="CY138" s="2217"/>
      <c r="CZ138" s="2217"/>
      <c r="DA138" s="2217"/>
      <c r="DB138" s="2217"/>
      <c r="DC138" s="2217"/>
    </row>
    <row r="139" spans="1:107">
      <c r="A139" s="2215" t="s">
        <v>2125</v>
      </c>
      <c r="B139" s="2216"/>
      <c r="C139" s="2217"/>
      <c r="D139" s="2217"/>
      <c r="E139" s="2217"/>
      <c r="F139" s="2217"/>
      <c r="G139" s="2217"/>
      <c r="H139" s="2217"/>
      <c r="I139" s="2217"/>
      <c r="J139" s="2217"/>
      <c r="K139" s="2217"/>
      <c r="L139" s="2217"/>
      <c r="M139" s="2217"/>
      <c r="N139" s="2217"/>
      <c r="O139" s="2217"/>
      <c r="P139" s="2217"/>
      <c r="Q139" s="2217"/>
      <c r="R139" s="2217"/>
      <c r="S139" s="2217"/>
      <c r="T139" s="2217"/>
      <c r="U139" s="2217"/>
      <c r="V139" s="2217"/>
      <c r="W139" s="2217"/>
      <c r="X139" s="2217"/>
      <c r="Y139" s="2217"/>
      <c r="Z139" s="2217"/>
      <c r="AA139" s="2217"/>
      <c r="AB139" s="2217"/>
      <c r="AC139" s="2217"/>
      <c r="AD139" s="2217"/>
      <c r="AE139" s="2217"/>
      <c r="AF139" s="2217"/>
      <c r="AG139" s="2217"/>
      <c r="AH139" s="2217"/>
      <c r="AI139" s="2217"/>
      <c r="AJ139" s="2217"/>
      <c r="AK139" s="2217"/>
      <c r="AL139" s="2217"/>
      <c r="AM139" s="2217"/>
      <c r="AN139" s="2217"/>
      <c r="AO139" s="2217"/>
      <c r="AP139" s="2217"/>
      <c r="AQ139" s="2217"/>
      <c r="AR139" s="2217"/>
      <c r="AS139" s="2217"/>
      <c r="AT139" s="2217"/>
      <c r="AU139" s="2217"/>
      <c r="AV139" s="2217"/>
      <c r="AW139" s="2217"/>
      <c r="AX139" s="2217"/>
      <c r="AY139" s="2217"/>
      <c r="AZ139" s="2217"/>
      <c r="BA139" s="2217"/>
      <c r="BB139" s="2217"/>
      <c r="BC139" s="2217"/>
      <c r="BD139" s="2217"/>
      <c r="BE139" s="2217"/>
      <c r="BF139" s="2217"/>
      <c r="BG139" s="2217"/>
      <c r="BH139" s="2217"/>
      <c r="BI139" s="2217"/>
      <c r="BJ139" s="2217"/>
      <c r="BK139" s="2217"/>
      <c r="BL139" s="2217"/>
      <c r="BM139" s="2217"/>
      <c r="BN139" s="2217"/>
      <c r="BO139" s="2217"/>
      <c r="BP139" s="2217"/>
      <c r="BQ139" s="2217"/>
      <c r="BR139" s="2217"/>
      <c r="BS139" s="2217"/>
      <c r="BT139" s="2217"/>
      <c r="BU139" s="2217"/>
      <c r="BV139" s="2217"/>
      <c r="BW139" s="2217"/>
      <c r="BX139" s="2217"/>
      <c r="BY139" s="2217"/>
      <c r="BZ139" s="2217"/>
      <c r="CA139" s="2217"/>
      <c r="CB139" s="2217"/>
      <c r="CC139" s="2217"/>
      <c r="CD139" s="2217"/>
      <c r="CE139" s="2217"/>
      <c r="CF139" s="2217"/>
      <c r="CG139" s="2217"/>
      <c r="CH139" s="2217"/>
      <c r="CI139" s="2217"/>
      <c r="CJ139" s="2217"/>
      <c r="CK139" s="2217"/>
      <c r="CL139" s="2217"/>
      <c r="CM139" s="2217"/>
      <c r="CN139" s="2217"/>
      <c r="CO139" s="2217"/>
      <c r="CP139" s="2217"/>
      <c r="CQ139" s="2217"/>
      <c r="CR139" s="2217"/>
      <c r="CS139" s="2217"/>
      <c r="CT139" s="2217"/>
      <c r="CU139" s="2217"/>
      <c r="CV139" s="2217"/>
      <c r="CW139" s="2217"/>
      <c r="CX139" s="2217"/>
      <c r="CY139" s="2217"/>
      <c r="CZ139" s="2217"/>
      <c r="DA139" s="2217"/>
      <c r="DB139" s="2217"/>
      <c r="DC139" s="2217"/>
    </row>
    <row r="140" spans="1:107">
      <c r="A140" s="2215" t="s">
        <v>2126</v>
      </c>
      <c r="B140" s="2216"/>
      <c r="C140" s="2217"/>
      <c r="D140" s="2217"/>
      <c r="E140" s="2217"/>
      <c r="F140" s="2217"/>
      <c r="G140" s="2217"/>
      <c r="H140" s="2217"/>
      <c r="I140" s="2217"/>
      <c r="J140" s="2217"/>
      <c r="K140" s="2217"/>
      <c r="L140" s="2217"/>
      <c r="M140" s="2217"/>
      <c r="N140" s="2217"/>
      <c r="O140" s="2217"/>
      <c r="P140" s="2217"/>
      <c r="Q140" s="2217"/>
      <c r="R140" s="2217"/>
      <c r="S140" s="2217"/>
      <c r="T140" s="2217"/>
      <c r="U140" s="2217"/>
      <c r="V140" s="2217"/>
      <c r="W140" s="2217"/>
      <c r="X140" s="2217"/>
      <c r="Y140" s="2217"/>
      <c r="Z140" s="2217"/>
      <c r="AA140" s="2217"/>
      <c r="AB140" s="2217"/>
      <c r="AC140" s="2217"/>
      <c r="AD140" s="2217"/>
      <c r="AE140" s="2217"/>
      <c r="AF140" s="2217"/>
      <c r="AG140" s="2217"/>
      <c r="AH140" s="2217"/>
      <c r="AI140" s="2217"/>
      <c r="AJ140" s="2217"/>
      <c r="AK140" s="2217"/>
      <c r="AL140" s="2217"/>
      <c r="AM140" s="2217"/>
      <c r="AN140" s="2217"/>
      <c r="AO140" s="2217"/>
      <c r="AP140" s="2217"/>
      <c r="AQ140" s="2217"/>
      <c r="AR140" s="2217"/>
      <c r="AS140" s="2217"/>
      <c r="AT140" s="2217"/>
      <c r="AU140" s="2217"/>
      <c r="AV140" s="2217"/>
      <c r="AW140" s="2217"/>
      <c r="AX140" s="2217"/>
      <c r="AY140" s="2217"/>
      <c r="AZ140" s="2217"/>
      <c r="BA140" s="2217"/>
      <c r="BB140" s="2217"/>
      <c r="BC140" s="2217"/>
      <c r="BD140" s="2217"/>
      <c r="BE140" s="2217"/>
      <c r="BF140" s="2217"/>
      <c r="BG140" s="2217"/>
      <c r="BH140" s="2217"/>
      <c r="BI140" s="2217"/>
      <c r="BJ140" s="2217"/>
      <c r="BK140" s="2217"/>
      <c r="BL140" s="2217"/>
      <c r="BM140" s="2217"/>
      <c r="BN140" s="2217"/>
      <c r="BO140" s="2217"/>
      <c r="BP140" s="2217"/>
      <c r="BQ140" s="2217"/>
      <c r="BR140" s="2217"/>
      <c r="BS140" s="2217"/>
      <c r="BT140" s="2217"/>
      <c r="BU140" s="2217"/>
      <c r="BV140" s="2217"/>
      <c r="BW140" s="2217"/>
      <c r="BX140" s="2217"/>
      <c r="BY140" s="2217"/>
      <c r="BZ140" s="2217"/>
      <c r="CA140" s="2217"/>
      <c r="CB140" s="2217"/>
      <c r="CC140" s="2217"/>
      <c r="CD140" s="2217"/>
      <c r="CE140" s="2217"/>
      <c r="CF140" s="2217"/>
      <c r="CG140" s="2217"/>
      <c r="CH140" s="2217"/>
      <c r="CI140" s="2217"/>
      <c r="CJ140" s="2217"/>
      <c r="CK140" s="2217"/>
      <c r="CL140" s="2217"/>
      <c r="CM140" s="2217"/>
      <c r="CN140" s="2217"/>
      <c r="CO140" s="2217"/>
      <c r="CP140" s="2217"/>
      <c r="CQ140" s="2217"/>
      <c r="CR140" s="2217"/>
      <c r="CS140" s="2217"/>
      <c r="CT140" s="2217"/>
      <c r="CU140" s="2217"/>
      <c r="CV140" s="2217"/>
      <c r="CW140" s="2217"/>
      <c r="CX140" s="2217"/>
      <c r="CY140" s="2217"/>
      <c r="CZ140" s="2217"/>
      <c r="DA140" s="2217"/>
      <c r="DB140" s="2217"/>
      <c r="DC140" s="2217"/>
    </row>
    <row r="141" spans="1:107">
      <c r="A141" s="2215" t="s">
        <v>2127</v>
      </c>
      <c r="B141" s="2216"/>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c r="AA141" s="2217"/>
      <c r="AB141" s="2217"/>
      <c r="AC141" s="2217"/>
      <c r="AD141" s="2217"/>
      <c r="AE141" s="2217"/>
      <c r="AF141" s="2217"/>
      <c r="AG141" s="2217"/>
      <c r="AH141" s="2217"/>
      <c r="AI141" s="2217"/>
      <c r="AJ141" s="2217"/>
      <c r="AK141" s="2217"/>
      <c r="AL141" s="2217"/>
      <c r="AM141" s="2217"/>
      <c r="AN141" s="2217"/>
      <c r="AO141" s="2217"/>
      <c r="AP141" s="2217"/>
      <c r="AQ141" s="2217"/>
      <c r="AR141" s="2217"/>
      <c r="AS141" s="2217"/>
      <c r="AT141" s="2217"/>
      <c r="AU141" s="2217"/>
      <c r="AV141" s="2217"/>
      <c r="AW141" s="2217"/>
      <c r="AX141" s="2217"/>
      <c r="AY141" s="2217"/>
      <c r="AZ141" s="2217"/>
      <c r="BA141" s="2217"/>
      <c r="BB141" s="2217"/>
      <c r="BC141" s="2217"/>
      <c r="BD141" s="2217"/>
      <c r="BE141" s="2217"/>
      <c r="BF141" s="2217"/>
      <c r="BG141" s="2217"/>
      <c r="BH141" s="2217"/>
      <c r="BI141" s="2217"/>
      <c r="BJ141" s="2217"/>
      <c r="BK141" s="2217"/>
      <c r="BL141" s="2217"/>
      <c r="BM141" s="2217"/>
      <c r="BN141" s="2217"/>
      <c r="BO141" s="2217"/>
      <c r="BP141" s="2217"/>
      <c r="BQ141" s="2217"/>
      <c r="BR141" s="2217"/>
      <c r="BS141" s="2217"/>
      <c r="BT141" s="2217"/>
      <c r="BU141" s="2217"/>
      <c r="BV141" s="2217"/>
      <c r="BW141" s="2217"/>
      <c r="BX141" s="2217"/>
      <c r="BY141" s="2217"/>
      <c r="BZ141" s="2217"/>
      <c r="CA141" s="2217"/>
      <c r="CB141" s="2217"/>
      <c r="CC141" s="2217"/>
      <c r="CD141" s="2217"/>
      <c r="CE141" s="2217"/>
      <c r="CF141" s="2217"/>
      <c r="CG141" s="2217"/>
      <c r="CH141" s="2217"/>
      <c r="CI141" s="2217"/>
      <c r="CJ141" s="2217"/>
      <c r="CK141" s="2217"/>
      <c r="CL141" s="2217"/>
      <c r="CM141" s="2217"/>
      <c r="CN141" s="2217"/>
      <c r="CO141" s="2217"/>
      <c r="CP141" s="2217"/>
      <c r="CQ141" s="2217"/>
      <c r="CR141" s="2217"/>
      <c r="CS141" s="2217"/>
      <c r="CT141" s="2217"/>
      <c r="CU141" s="2217"/>
      <c r="CV141" s="2217"/>
      <c r="CW141" s="2217"/>
      <c r="CX141" s="2217"/>
      <c r="CY141" s="2217"/>
      <c r="CZ141" s="2217"/>
      <c r="DA141" s="2217"/>
      <c r="DB141" s="2217"/>
      <c r="DC141" s="2217"/>
    </row>
    <row r="142" spans="1:107">
      <c r="A142" s="2215" t="s">
        <v>2128</v>
      </c>
      <c r="B142" s="2216"/>
      <c r="C142" s="2217"/>
      <c r="D142" s="2217"/>
      <c r="E142" s="2217"/>
      <c r="F142" s="2217"/>
      <c r="G142" s="2217"/>
      <c r="H142" s="2217"/>
      <c r="I142" s="2217"/>
      <c r="J142" s="2217"/>
      <c r="K142" s="2217"/>
      <c r="L142" s="2217"/>
      <c r="M142" s="2217"/>
      <c r="N142" s="2217"/>
      <c r="O142" s="2217"/>
      <c r="P142" s="2217"/>
      <c r="Q142" s="2217"/>
      <c r="R142" s="2217"/>
      <c r="S142" s="2217"/>
      <c r="T142" s="2217"/>
      <c r="U142" s="2217"/>
      <c r="V142" s="2217"/>
      <c r="W142" s="2217"/>
      <c r="X142" s="2217"/>
      <c r="Y142" s="2217"/>
      <c r="Z142" s="2217"/>
      <c r="AA142" s="2217"/>
      <c r="AB142" s="2217"/>
      <c r="AC142" s="2217"/>
      <c r="AD142" s="2217"/>
      <c r="AE142" s="2217"/>
      <c r="AF142" s="2217"/>
      <c r="AG142" s="2217"/>
      <c r="AH142" s="2217"/>
      <c r="AI142" s="2217"/>
      <c r="AJ142" s="2217"/>
      <c r="AK142" s="2217"/>
      <c r="AL142" s="2217"/>
      <c r="AM142" s="2217"/>
      <c r="AN142" s="2217"/>
      <c r="AO142" s="2217"/>
      <c r="AP142" s="2217"/>
      <c r="AQ142" s="2217"/>
      <c r="AR142" s="2217"/>
      <c r="AS142" s="2217"/>
      <c r="AT142" s="2217"/>
      <c r="AU142" s="2217"/>
      <c r="AV142" s="2217"/>
      <c r="AW142" s="2217"/>
      <c r="AX142" s="2217"/>
      <c r="AY142" s="2217"/>
      <c r="AZ142" s="2217"/>
      <c r="BA142" s="2217"/>
      <c r="BB142" s="2217"/>
      <c r="BC142" s="2217"/>
      <c r="BD142" s="2217"/>
      <c r="BE142" s="2217"/>
      <c r="BF142" s="2217"/>
      <c r="BG142" s="2217"/>
      <c r="BH142" s="2217"/>
      <c r="BI142" s="2217"/>
      <c r="BJ142" s="2217"/>
      <c r="BK142" s="2217"/>
      <c r="BL142" s="2217"/>
      <c r="BM142" s="2217"/>
      <c r="BN142" s="2217"/>
      <c r="BO142" s="2217"/>
      <c r="BP142" s="2217"/>
      <c r="BQ142" s="2217"/>
      <c r="BR142" s="2217"/>
      <c r="BS142" s="2217"/>
      <c r="BT142" s="2217"/>
      <c r="BU142" s="2217"/>
      <c r="BV142" s="2217"/>
      <c r="BW142" s="2217"/>
      <c r="BX142" s="2217"/>
      <c r="BY142" s="2217"/>
      <c r="BZ142" s="2217"/>
      <c r="CA142" s="2217"/>
      <c r="CB142" s="2217"/>
      <c r="CC142" s="2217"/>
      <c r="CD142" s="2217"/>
      <c r="CE142" s="2217"/>
      <c r="CF142" s="2217"/>
      <c r="CG142" s="2217"/>
      <c r="CH142" s="2217"/>
      <c r="CI142" s="2217"/>
      <c r="CJ142" s="2217"/>
      <c r="CK142" s="2217"/>
      <c r="CL142" s="2217"/>
      <c r="CM142" s="2217"/>
      <c r="CN142" s="2217"/>
      <c r="CO142" s="2217"/>
      <c r="CP142" s="2217"/>
      <c r="CQ142" s="2217"/>
      <c r="CR142" s="2217"/>
      <c r="CS142" s="2217"/>
      <c r="CT142" s="2217"/>
      <c r="CU142" s="2217"/>
      <c r="CV142" s="2217"/>
      <c r="CW142" s="2217"/>
      <c r="CX142" s="2217"/>
      <c r="CY142" s="2217"/>
      <c r="CZ142" s="2217"/>
      <c r="DA142" s="2217"/>
      <c r="DB142" s="2217"/>
      <c r="DC142" s="2217"/>
    </row>
    <row r="143" spans="1:107">
      <c r="A143" s="2215" t="s">
        <v>2129</v>
      </c>
      <c r="B143" s="2216"/>
      <c r="C143" s="2217"/>
      <c r="D143" s="2217"/>
      <c r="E143" s="2217"/>
      <c r="F143" s="221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c r="AJ143" s="2217"/>
      <c r="AK143" s="2217"/>
      <c r="AL143" s="2217"/>
      <c r="AM143" s="2217"/>
      <c r="AN143" s="2217"/>
      <c r="AO143" s="2217"/>
      <c r="AP143" s="2217"/>
      <c r="AQ143" s="2217"/>
      <c r="AR143" s="2217"/>
      <c r="AS143" s="2217"/>
      <c r="AT143" s="2217"/>
      <c r="AU143" s="2217"/>
      <c r="AV143" s="2217"/>
      <c r="AW143" s="2217"/>
      <c r="AX143" s="2217"/>
      <c r="AY143" s="2217"/>
      <c r="AZ143" s="2217"/>
      <c r="BA143" s="2217"/>
      <c r="BB143" s="2217"/>
      <c r="BC143" s="2217"/>
      <c r="BD143" s="2217"/>
      <c r="BE143" s="2217"/>
      <c r="BF143" s="2217"/>
      <c r="BG143" s="2217"/>
      <c r="BH143" s="2217"/>
      <c r="BI143" s="2217"/>
      <c r="BJ143" s="2217"/>
      <c r="BK143" s="2217"/>
      <c r="BL143" s="2217"/>
      <c r="BM143" s="2217"/>
      <c r="BN143" s="2217"/>
      <c r="BO143" s="2217"/>
      <c r="BP143" s="2217"/>
      <c r="BQ143" s="2217"/>
      <c r="BR143" s="2217"/>
      <c r="BS143" s="2217"/>
      <c r="BT143" s="2217"/>
      <c r="BU143" s="2217"/>
      <c r="BV143" s="2217"/>
      <c r="BW143" s="2217"/>
      <c r="BX143" s="2217"/>
      <c r="BY143" s="2217"/>
      <c r="BZ143" s="2217"/>
      <c r="CA143" s="2217"/>
      <c r="CB143" s="2217"/>
      <c r="CC143" s="2217"/>
      <c r="CD143" s="2217"/>
      <c r="CE143" s="2217"/>
      <c r="CF143" s="2217"/>
      <c r="CG143" s="2217"/>
      <c r="CH143" s="2217"/>
      <c r="CI143" s="2217"/>
      <c r="CJ143" s="2217"/>
      <c r="CK143" s="2217"/>
      <c r="CL143" s="2217"/>
      <c r="CM143" s="2217"/>
      <c r="CN143" s="2217"/>
      <c r="CO143" s="2217"/>
      <c r="CP143" s="2217"/>
      <c r="CQ143" s="2217"/>
      <c r="CR143" s="2217"/>
      <c r="CS143" s="2217"/>
      <c r="CT143" s="2217"/>
      <c r="CU143" s="2217"/>
      <c r="CV143" s="2217"/>
      <c r="CW143" s="2217"/>
      <c r="CX143" s="2217"/>
      <c r="CY143" s="2217"/>
      <c r="CZ143" s="2217"/>
      <c r="DA143" s="2217"/>
      <c r="DB143" s="2217"/>
      <c r="DC143" s="2217"/>
    </row>
    <row r="144" spans="1:107">
      <c r="A144" s="2215" t="s">
        <v>1958</v>
      </c>
      <c r="B144" s="2216"/>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c r="AJ144" s="2217"/>
      <c r="AK144" s="2217"/>
      <c r="AL144" s="2217"/>
      <c r="AM144" s="2217"/>
      <c r="AN144" s="2217"/>
      <c r="AO144" s="2217"/>
      <c r="AP144" s="2217"/>
      <c r="AQ144" s="2217"/>
      <c r="AR144" s="2217"/>
      <c r="AS144" s="2217"/>
      <c r="AT144" s="2217"/>
      <c r="AU144" s="2217"/>
      <c r="AV144" s="2217"/>
      <c r="AW144" s="2217"/>
      <c r="AX144" s="2217"/>
      <c r="AY144" s="2217"/>
      <c r="AZ144" s="2217"/>
      <c r="BA144" s="2217"/>
      <c r="BB144" s="2217"/>
      <c r="BC144" s="2217"/>
      <c r="BD144" s="2217"/>
      <c r="BE144" s="2217"/>
      <c r="BF144" s="2217"/>
      <c r="BG144" s="2217"/>
      <c r="BH144" s="2217"/>
      <c r="BI144" s="2217"/>
      <c r="BJ144" s="2217"/>
      <c r="BK144" s="2217"/>
      <c r="BL144" s="2217"/>
      <c r="BM144" s="2217"/>
      <c r="BN144" s="2217"/>
      <c r="BO144" s="2217"/>
      <c r="BP144" s="2217"/>
      <c r="BQ144" s="2217"/>
      <c r="BR144" s="2217"/>
      <c r="BS144" s="2217"/>
      <c r="BT144" s="2217"/>
      <c r="BU144" s="2217"/>
      <c r="BV144" s="2217"/>
      <c r="BW144" s="2217"/>
      <c r="BX144" s="2217"/>
      <c r="BY144" s="2217"/>
      <c r="BZ144" s="2217"/>
      <c r="CA144" s="2217"/>
      <c r="CB144" s="2217"/>
      <c r="CC144" s="2217"/>
      <c r="CD144" s="2217"/>
      <c r="CE144" s="2217"/>
      <c r="CF144" s="2217"/>
      <c r="CG144" s="2217"/>
      <c r="CH144" s="2217"/>
      <c r="CI144" s="2217"/>
      <c r="CJ144" s="2217"/>
      <c r="CK144" s="2217"/>
      <c r="CL144" s="2217"/>
      <c r="CM144" s="2217"/>
      <c r="CN144" s="2217"/>
      <c r="CO144" s="2217"/>
      <c r="CP144" s="2217"/>
      <c r="CQ144" s="2217"/>
      <c r="CR144" s="2217"/>
      <c r="CS144" s="2217"/>
      <c r="CT144" s="2217"/>
      <c r="CU144" s="2217"/>
      <c r="CV144" s="2217"/>
      <c r="CW144" s="2217"/>
      <c r="CX144" s="2217"/>
      <c r="CY144" s="2217"/>
      <c r="CZ144" s="2217"/>
      <c r="DA144" s="2217"/>
      <c r="DB144" s="2217"/>
      <c r="DC144" s="2217"/>
    </row>
    <row r="145" spans="1:107">
      <c r="A145" s="2215" t="s">
        <v>1959</v>
      </c>
      <c r="B145" s="2216"/>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c r="AJ145" s="2217"/>
      <c r="AK145" s="2217"/>
      <c r="AL145" s="2217"/>
      <c r="AM145" s="2217"/>
      <c r="AN145" s="2217"/>
      <c r="AO145" s="2217"/>
      <c r="AP145" s="2217"/>
      <c r="AQ145" s="2217"/>
      <c r="AR145" s="2217"/>
      <c r="AS145" s="2217"/>
      <c r="AT145" s="2217"/>
      <c r="AU145" s="2217"/>
      <c r="AV145" s="2217"/>
      <c r="AW145" s="2217"/>
      <c r="AX145" s="2217"/>
      <c r="AY145" s="2217"/>
      <c r="AZ145" s="2217"/>
      <c r="BA145" s="2217"/>
      <c r="BB145" s="2217"/>
      <c r="BC145" s="2217"/>
      <c r="BD145" s="2217"/>
      <c r="BE145" s="2217"/>
      <c r="BF145" s="2217"/>
      <c r="BG145" s="2217"/>
      <c r="BH145" s="2217"/>
      <c r="BI145" s="2217"/>
      <c r="BJ145" s="2217"/>
      <c r="BK145" s="2217"/>
      <c r="BL145" s="2217"/>
      <c r="BM145" s="2217"/>
      <c r="BN145" s="2217"/>
      <c r="BO145" s="2217"/>
      <c r="BP145" s="2217"/>
      <c r="BQ145" s="2217"/>
      <c r="BR145" s="2217"/>
      <c r="BS145" s="2217"/>
      <c r="BT145" s="2217"/>
      <c r="BU145" s="2217"/>
      <c r="BV145" s="2217"/>
      <c r="BW145" s="2217"/>
      <c r="BX145" s="2217"/>
      <c r="BY145" s="2217"/>
      <c r="BZ145" s="2217"/>
      <c r="CA145" s="2217"/>
      <c r="CB145" s="2217"/>
      <c r="CC145" s="2217"/>
      <c r="CD145" s="2217"/>
      <c r="CE145" s="2217"/>
      <c r="CF145" s="2217"/>
      <c r="CG145" s="2217"/>
      <c r="CH145" s="2217"/>
      <c r="CI145" s="2217"/>
      <c r="CJ145" s="2217"/>
      <c r="CK145" s="2217"/>
      <c r="CL145" s="2217"/>
      <c r="CM145" s="2217"/>
      <c r="CN145" s="2217"/>
      <c r="CO145" s="2217"/>
      <c r="CP145" s="2217"/>
      <c r="CQ145" s="2217"/>
      <c r="CR145" s="2217"/>
      <c r="CS145" s="2217"/>
      <c r="CT145" s="2217"/>
      <c r="CU145" s="2217"/>
      <c r="CV145" s="2217"/>
      <c r="CW145" s="2217"/>
      <c r="CX145" s="2217"/>
      <c r="CY145" s="2217"/>
      <c r="CZ145" s="2217"/>
      <c r="DA145" s="2217"/>
      <c r="DB145" s="2217"/>
      <c r="DC145" s="2217"/>
    </row>
    <row r="146" spans="1:107">
      <c r="A146" s="2215" t="s">
        <v>2130</v>
      </c>
      <c r="B146" s="2216"/>
      <c r="C146" s="2217"/>
      <c r="D146" s="2217"/>
      <c r="E146" s="2217"/>
      <c r="F146" s="2217"/>
      <c r="G146" s="2217"/>
      <c r="H146" s="2217"/>
      <c r="I146" s="2217"/>
      <c r="J146" s="2217"/>
      <c r="K146" s="2217"/>
      <c r="L146" s="2217"/>
      <c r="M146" s="2217"/>
      <c r="N146" s="2217"/>
      <c r="O146" s="2217"/>
      <c r="P146" s="2217"/>
      <c r="Q146" s="2217"/>
      <c r="R146" s="2217"/>
      <c r="S146" s="2217"/>
      <c r="T146" s="2217"/>
      <c r="U146" s="2217"/>
      <c r="V146" s="2217"/>
      <c r="W146" s="2217"/>
      <c r="X146" s="2217"/>
      <c r="Y146" s="2217"/>
      <c r="Z146" s="2217"/>
      <c r="AA146" s="2217"/>
      <c r="AB146" s="2217"/>
      <c r="AC146" s="2217"/>
      <c r="AD146" s="2217"/>
      <c r="AE146" s="2217"/>
      <c r="AF146" s="2217"/>
      <c r="AG146" s="2217"/>
      <c r="AH146" s="2217"/>
      <c r="AI146" s="2217"/>
      <c r="AJ146" s="2217"/>
      <c r="AK146" s="2217"/>
      <c r="AL146" s="2217"/>
      <c r="AM146" s="2217"/>
      <c r="AN146" s="2217"/>
      <c r="AO146" s="2217"/>
      <c r="AP146" s="2217"/>
      <c r="AQ146" s="2217"/>
      <c r="AR146" s="2217"/>
      <c r="AS146" s="2217"/>
      <c r="AT146" s="2217"/>
      <c r="AU146" s="2217"/>
      <c r="AV146" s="2217"/>
      <c r="AW146" s="2217"/>
      <c r="AX146" s="2217"/>
      <c r="AY146" s="2217"/>
      <c r="AZ146" s="2217"/>
      <c r="BA146" s="2217"/>
      <c r="BB146" s="2217"/>
      <c r="BC146" s="2217"/>
      <c r="BD146" s="2217"/>
      <c r="BE146" s="2217"/>
      <c r="BF146" s="2217"/>
      <c r="BG146" s="2217"/>
      <c r="BH146" s="2217"/>
      <c r="BI146" s="2217"/>
      <c r="BJ146" s="2217"/>
      <c r="BK146" s="2217"/>
      <c r="BL146" s="2217"/>
      <c r="BM146" s="2217"/>
      <c r="BN146" s="2217"/>
      <c r="BO146" s="2217"/>
      <c r="BP146" s="2217"/>
      <c r="BQ146" s="2217"/>
      <c r="BR146" s="2217"/>
      <c r="BS146" s="2217"/>
      <c r="BT146" s="2217"/>
      <c r="BU146" s="2217"/>
      <c r="BV146" s="2217"/>
      <c r="BW146" s="2217"/>
      <c r="BX146" s="2217"/>
      <c r="BY146" s="2217"/>
      <c r="BZ146" s="2217"/>
      <c r="CA146" s="2217"/>
      <c r="CB146" s="2217"/>
      <c r="CC146" s="2217"/>
      <c r="CD146" s="2217"/>
      <c r="CE146" s="2217"/>
      <c r="CF146" s="2217"/>
      <c r="CG146" s="2217"/>
      <c r="CH146" s="2217"/>
      <c r="CI146" s="2217"/>
      <c r="CJ146" s="2217"/>
      <c r="CK146" s="2217"/>
      <c r="CL146" s="2217"/>
      <c r="CM146" s="2217"/>
      <c r="CN146" s="2217"/>
      <c r="CO146" s="2217"/>
      <c r="CP146" s="2217"/>
      <c r="CQ146" s="2217"/>
      <c r="CR146" s="2217"/>
      <c r="CS146" s="2217"/>
      <c r="CT146" s="2217"/>
      <c r="CU146" s="2217"/>
      <c r="CV146" s="2217"/>
      <c r="CW146" s="2217"/>
      <c r="CX146" s="2217"/>
      <c r="CY146" s="2217"/>
      <c r="CZ146" s="2217"/>
      <c r="DA146" s="2217"/>
      <c r="DB146" s="2217"/>
      <c r="DC146" s="2217"/>
    </row>
    <row r="147" spans="1:107">
      <c r="A147" s="2215" t="s">
        <v>2131</v>
      </c>
      <c r="B147" s="2216"/>
      <c r="C147" s="2217"/>
      <c r="D147" s="2217"/>
      <c r="E147" s="2217"/>
      <c r="F147" s="2217"/>
      <c r="G147" s="2217"/>
      <c r="H147" s="2217"/>
      <c r="I147" s="2217"/>
      <c r="J147" s="2217"/>
      <c r="K147" s="2217"/>
      <c r="L147" s="2217"/>
      <c r="M147" s="2217"/>
      <c r="N147" s="2217"/>
      <c r="O147" s="2217"/>
      <c r="P147" s="2217"/>
      <c r="Q147" s="2217"/>
      <c r="R147" s="2217"/>
      <c r="S147" s="2217"/>
      <c r="T147" s="2217"/>
      <c r="U147" s="2217"/>
      <c r="V147" s="2217"/>
      <c r="W147" s="2217"/>
      <c r="X147" s="2217"/>
      <c r="Y147" s="2217"/>
      <c r="Z147" s="2217"/>
      <c r="AA147" s="2217"/>
      <c r="AB147" s="2217"/>
      <c r="AC147" s="2217"/>
      <c r="AD147" s="2217"/>
      <c r="AE147" s="2217"/>
      <c r="AF147" s="2217"/>
      <c r="AG147" s="2217"/>
      <c r="AH147" s="2217"/>
      <c r="AI147" s="2217"/>
      <c r="AJ147" s="2217"/>
      <c r="AK147" s="2217"/>
      <c r="AL147" s="2217"/>
      <c r="AM147" s="2217"/>
      <c r="AN147" s="2217"/>
      <c r="AO147" s="2217"/>
      <c r="AP147" s="2217"/>
      <c r="AQ147" s="2217"/>
      <c r="AR147" s="2217"/>
      <c r="AS147" s="2217"/>
      <c r="AT147" s="2217"/>
      <c r="AU147" s="2217"/>
      <c r="AV147" s="2217"/>
      <c r="AW147" s="2217"/>
      <c r="AX147" s="2217"/>
      <c r="AY147" s="2217"/>
      <c r="AZ147" s="2217"/>
      <c r="BA147" s="2217"/>
      <c r="BB147" s="2217"/>
      <c r="BC147" s="2217"/>
      <c r="BD147" s="2217"/>
      <c r="BE147" s="2217"/>
      <c r="BF147" s="2217"/>
      <c r="BG147" s="2217"/>
      <c r="BH147" s="2217"/>
      <c r="BI147" s="2217"/>
      <c r="BJ147" s="2217"/>
      <c r="BK147" s="2217"/>
      <c r="BL147" s="2217"/>
      <c r="BM147" s="2217"/>
      <c r="BN147" s="2217"/>
      <c r="BO147" s="2217"/>
      <c r="BP147" s="2217"/>
      <c r="BQ147" s="2217"/>
      <c r="BR147" s="2217"/>
      <c r="BS147" s="2217"/>
      <c r="BT147" s="2217"/>
      <c r="BU147" s="2217"/>
      <c r="BV147" s="2217"/>
      <c r="BW147" s="2217"/>
      <c r="BX147" s="2217"/>
      <c r="BY147" s="2217"/>
      <c r="BZ147" s="2217"/>
      <c r="CA147" s="2217"/>
      <c r="CB147" s="2217"/>
      <c r="CC147" s="2217"/>
      <c r="CD147" s="2217"/>
      <c r="CE147" s="2217"/>
      <c r="CF147" s="2217"/>
      <c r="CG147" s="2217"/>
      <c r="CH147" s="2217"/>
      <c r="CI147" s="2217"/>
      <c r="CJ147" s="2217"/>
      <c r="CK147" s="2217"/>
      <c r="CL147" s="2217"/>
      <c r="CM147" s="2217"/>
      <c r="CN147" s="2217"/>
      <c r="CO147" s="2217"/>
      <c r="CP147" s="2217"/>
      <c r="CQ147" s="2217"/>
      <c r="CR147" s="2217"/>
      <c r="CS147" s="2217"/>
      <c r="CT147" s="2217"/>
      <c r="CU147" s="2217"/>
      <c r="CV147" s="2217"/>
      <c r="CW147" s="2217"/>
      <c r="CX147" s="2217"/>
      <c r="CY147" s="2217"/>
      <c r="CZ147" s="2217"/>
      <c r="DA147" s="2217"/>
      <c r="DB147" s="2217"/>
      <c r="DC147" s="2217"/>
    </row>
    <row r="148" spans="1:107">
      <c r="A148" s="2215" t="s">
        <v>2132</v>
      </c>
      <c r="B148" s="2216"/>
      <c r="C148" s="2217"/>
      <c r="D148" s="2217"/>
      <c r="E148" s="2217"/>
      <c r="F148" s="2217"/>
      <c r="G148" s="2217"/>
      <c r="H148" s="2217"/>
      <c r="I148" s="2217"/>
      <c r="J148" s="2217"/>
      <c r="K148" s="2217"/>
      <c r="L148" s="2217"/>
      <c r="M148" s="2217"/>
      <c r="N148" s="2217"/>
      <c r="O148" s="2217"/>
      <c r="P148" s="2217"/>
      <c r="Q148" s="2217"/>
      <c r="R148" s="2217"/>
      <c r="S148" s="2217"/>
      <c r="T148" s="2217"/>
      <c r="U148" s="2217"/>
      <c r="V148" s="2217"/>
      <c r="W148" s="2217"/>
      <c r="X148" s="2217"/>
      <c r="Y148" s="2217"/>
      <c r="Z148" s="2217"/>
      <c r="AA148" s="2217"/>
      <c r="AB148" s="2217"/>
      <c r="AC148" s="2217"/>
      <c r="AD148" s="2217"/>
      <c r="AE148" s="2217"/>
      <c r="AF148" s="2217"/>
      <c r="AG148" s="2217"/>
      <c r="AH148" s="2217"/>
      <c r="AI148" s="2217"/>
      <c r="AJ148" s="2217"/>
      <c r="AK148" s="2217"/>
      <c r="AL148" s="2217"/>
      <c r="AM148" s="2217"/>
      <c r="AN148" s="2217"/>
      <c r="AO148" s="2217"/>
      <c r="AP148" s="2217"/>
      <c r="AQ148" s="2217"/>
      <c r="AR148" s="2217"/>
      <c r="AS148" s="2217"/>
      <c r="AT148" s="2217"/>
      <c r="AU148" s="2217"/>
      <c r="AV148" s="2217"/>
      <c r="AW148" s="2217"/>
      <c r="AX148" s="2217"/>
      <c r="AY148" s="2217"/>
      <c r="AZ148" s="2217"/>
      <c r="BA148" s="2217"/>
      <c r="BB148" s="2217"/>
      <c r="BC148" s="2217"/>
      <c r="BD148" s="2217"/>
      <c r="BE148" s="2217"/>
      <c r="BF148" s="2217"/>
      <c r="BG148" s="2217"/>
      <c r="BH148" s="2217"/>
      <c r="BI148" s="2217"/>
      <c r="BJ148" s="2217"/>
      <c r="BK148" s="2217"/>
      <c r="BL148" s="2217"/>
      <c r="BM148" s="2217"/>
      <c r="BN148" s="2217"/>
      <c r="BO148" s="2217"/>
      <c r="BP148" s="2217"/>
      <c r="BQ148" s="2217"/>
      <c r="BR148" s="2217"/>
      <c r="BS148" s="2217"/>
      <c r="BT148" s="2217"/>
      <c r="BU148" s="2217"/>
      <c r="BV148" s="2217"/>
      <c r="BW148" s="2217"/>
      <c r="BX148" s="2217"/>
      <c r="BY148" s="2217"/>
      <c r="BZ148" s="2217"/>
      <c r="CA148" s="2217"/>
      <c r="CB148" s="2217"/>
      <c r="CC148" s="2217"/>
      <c r="CD148" s="2217"/>
      <c r="CE148" s="2217"/>
      <c r="CF148" s="2217"/>
      <c r="CG148" s="2217"/>
      <c r="CH148" s="2217"/>
      <c r="CI148" s="2217"/>
      <c r="CJ148" s="2217"/>
      <c r="CK148" s="2217"/>
      <c r="CL148" s="2217"/>
      <c r="CM148" s="2217"/>
      <c r="CN148" s="2217"/>
      <c r="CO148" s="2217"/>
      <c r="CP148" s="2217"/>
      <c r="CQ148" s="2217"/>
      <c r="CR148" s="2217"/>
      <c r="CS148" s="2217"/>
      <c r="CT148" s="2217"/>
      <c r="CU148" s="2217"/>
      <c r="CV148" s="2217"/>
      <c r="CW148" s="2217"/>
      <c r="CX148" s="2217"/>
      <c r="CY148" s="2217"/>
      <c r="CZ148" s="2217"/>
      <c r="DA148" s="2217"/>
      <c r="DB148" s="2217"/>
      <c r="DC148" s="2217"/>
    </row>
    <row r="149" spans="1:107">
      <c r="A149" s="2215" t="s">
        <v>2133</v>
      </c>
      <c r="B149" s="2216"/>
      <c r="C149" s="2217"/>
      <c r="D149" s="2217"/>
      <c r="E149" s="2217"/>
      <c r="F149" s="2217"/>
      <c r="G149" s="2217"/>
      <c r="H149" s="2217"/>
      <c r="I149" s="2217"/>
      <c r="J149" s="2217"/>
      <c r="K149" s="2217"/>
      <c r="L149" s="2217"/>
      <c r="M149" s="2217"/>
      <c r="N149" s="2217"/>
      <c r="O149" s="2217"/>
      <c r="P149" s="2217"/>
      <c r="Q149" s="2217"/>
      <c r="R149" s="2217"/>
      <c r="S149" s="2217"/>
      <c r="T149" s="2217"/>
      <c r="U149" s="2217"/>
      <c r="V149" s="2217"/>
      <c r="W149" s="2217"/>
      <c r="X149" s="2217"/>
      <c r="Y149" s="2217"/>
      <c r="Z149" s="2217"/>
      <c r="AA149" s="2217"/>
      <c r="AB149" s="2217"/>
      <c r="AC149" s="2217"/>
      <c r="AD149" s="2217"/>
      <c r="AE149" s="2217"/>
      <c r="AF149" s="2217"/>
      <c r="AG149" s="2217"/>
      <c r="AH149" s="2217"/>
      <c r="AI149" s="2217"/>
      <c r="AJ149" s="2217"/>
      <c r="AK149" s="2217"/>
      <c r="AL149" s="2217"/>
      <c r="AM149" s="2217"/>
      <c r="AN149" s="2217"/>
      <c r="AO149" s="2217"/>
      <c r="AP149" s="2217"/>
      <c r="AQ149" s="2217"/>
      <c r="AR149" s="2217"/>
      <c r="AS149" s="2217"/>
      <c r="AT149" s="2217"/>
      <c r="AU149" s="2217"/>
      <c r="AV149" s="2217"/>
      <c r="AW149" s="2217"/>
      <c r="AX149" s="2217"/>
      <c r="AY149" s="2217"/>
      <c r="AZ149" s="2217"/>
      <c r="BA149" s="2217"/>
      <c r="BB149" s="2217"/>
      <c r="BC149" s="2217"/>
      <c r="BD149" s="2217"/>
      <c r="BE149" s="2217"/>
      <c r="BF149" s="2217"/>
      <c r="BG149" s="2217"/>
      <c r="BH149" s="2217"/>
      <c r="BI149" s="2217"/>
      <c r="BJ149" s="2217"/>
      <c r="BK149" s="2217"/>
      <c r="BL149" s="2217"/>
      <c r="BM149" s="2217"/>
      <c r="BN149" s="2217"/>
      <c r="BO149" s="2217"/>
      <c r="BP149" s="2217"/>
      <c r="BQ149" s="2217"/>
      <c r="BR149" s="2217"/>
      <c r="BS149" s="2217"/>
      <c r="BT149" s="2217"/>
      <c r="BU149" s="2217"/>
      <c r="BV149" s="2217"/>
      <c r="BW149" s="2217"/>
      <c r="BX149" s="2217"/>
      <c r="BY149" s="2217"/>
      <c r="BZ149" s="2217"/>
      <c r="CA149" s="2217"/>
      <c r="CB149" s="2217"/>
      <c r="CC149" s="2217"/>
      <c r="CD149" s="2217"/>
      <c r="CE149" s="2217"/>
      <c r="CF149" s="2217"/>
      <c r="CG149" s="2217"/>
      <c r="CH149" s="2217"/>
      <c r="CI149" s="2217"/>
      <c r="CJ149" s="2217"/>
      <c r="CK149" s="2217"/>
      <c r="CL149" s="2217"/>
      <c r="CM149" s="2217"/>
      <c r="CN149" s="2217"/>
      <c r="CO149" s="2217"/>
      <c r="CP149" s="2217"/>
      <c r="CQ149" s="2217"/>
      <c r="CR149" s="2217"/>
      <c r="CS149" s="2217"/>
      <c r="CT149" s="2217"/>
      <c r="CU149" s="2217"/>
      <c r="CV149" s="2217"/>
      <c r="CW149" s="2217"/>
      <c r="CX149" s="2217"/>
      <c r="CY149" s="2217"/>
      <c r="CZ149" s="2217"/>
      <c r="DA149" s="2217"/>
      <c r="DB149" s="2217"/>
      <c r="DC149" s="2217"/>
    </row>
    <row r="150" spans="1:107">
      <c r="A150" s="2215" t="s">
        <v>2134</v>
      </c>
      <c r="B150" s="2216"/>
      <c r="C150" s="2217"/>
      <c r="D150" s="2217"/>
      <c r="E150" s="2217"/>
      <c r="F150" s="2217"/>
      <c r="G150" s="2217"/>
      <c r="H150" s="2217"/>
      <c r="I150" s="2217"/>
      <c r="J150" s="2217"/>
      <c r="K150" s="2217"/>
      <c r="L150" s="2217"/>
      <c r="M150" s="2217"/>
      <c r="N150" s="2217"/>
      <c r="O150" s="2217"/>
      <c r="P150" s="2217"/>
      <c r="Q150" s="2217"/>
      <c r="R150" s="2217"/>
      <c r="S150" s="2217"/>
      <c r="T150" s="2217"/>
      <c r="U150" s="2217"/>
      <c r="V150" s="2217"/>
      <c r="W150" s="2217"/>
      <c r="X150" s="2217"/>
      <c r="Y150" s="2217"/>
      <c r="Z150" s="2217"/>
      <c r="AA150" s="2217"/>
      <c r="AB150" s="2217"/>
      <c r="AC150" s="2217"/>
      <c r="AD150" s="2217"/>
      <c r="AE150" s="2217"/>
      <c r="AF150" s="2217"/>
      <c r="AG150" s="2217"/>
      <c r="AH150" s="2217"/>
      <c r="AI150" s="2217"/>
      <c r="AJ150" s="2217"/>
      <c r="AK150" s="2217"/>
      <c r="AL150" s="2217"/>
      <c r="AM150" s="2217"/>
      <c r="AN150" s="2217"/>
      <c r="AO150" s="2217"/>
      <c r="AP150" s="2217"/>
      <c r="AQ150" s="2217"/>
      <c r="AR150" s="2217"/>
      <c r="AS150" s="2217"/>
      <c r="AT150" s="2217"/>
      <c r="AU150" s="2217"/>
      <c r="AV150" s="2217"/>
      <c r="AW150" s="2217"/>
      <c r="AX150" s="2217"/>
      <c r="AY150" s="2217"/>
      <c r="AZ150" s="2217"/>
      <c r="BA150" s="2217"/>
      <c r="BB150" s="2217"/>
      <c r="BC150" s="2217"/>
      <c r="BD150" s="2217"/>
      <c r="BE150" s="2217"/>
      <c r="BF150" s="2217"/>
      <c r="BG150" s="2217"/>
      <c r="BH150" s="2217"/>
      <c r="BI150" s="2217"/>
      <c r="BJ150" s="2217"/>
      <c r="BK150" s="2217"/>
      <c r="BL150" s="2217"/>
      <c r="BM150" s="2217"/>
      <c r="BN150" s="2217"/>
      <c r="BO150" s="2217"/>
      <c r="BP150" s="2217"/>
      <c r="BQ150" s="2217"/>
      <c r="BR150" s="2217"/>
      <c r="BS150" s="2217"/>
      <c r="BT150" s="2217"/>
      <c r="BU150" s="2217"/>
      <c r="BV150" s="2217"/>
      <c r="BW150" s="2217"/>
      <c r="BX150" s="2217"/>
      <c r="BY150" s="2217"/>
      <c r="BZ150" s="2217"/>
      <c r="CA150" s="2217"/>
      <c r="CB150" s="2217"/>
      <c r="CC150" s="2217"/>
      <c r="CD150" s="2217"/>
      <c r="CE150" s="2217"/>
      <c r="CF150" s="2217"/>
      <c r="CG150" s="2217"/>
      <c r="CH150" s="2217"/>
      <c r="CI150" s="2217"/>
      <c r="CJ150" s="2217"/>
      <c r="CK150" s="2217"/>
      <c r="CL150" s="2217"/>
      <c r="CM150" s="2217"/>
      <c r="CN150" s="2217"/>
      <c r="CO150" s="2217"/>
      <c r="CP150" s="2217"/>
      <c r="CQ150" s="2217"/>
      <c r="CR150" s="2217"/>
      <c r="CS150" s="2217"/>
      <c r="CT150" s="2217"/>
      <c r="CU150" s="2217"/>
      <c r="CV150" s="2217"/>
      <c r="CW150" s="2217"/>
      <c r="CX150" s="2217"/>
      <c r="CY150" s="2217"/>
      <c r="CZ150" s="2217"/>
      <c r="DA150" s="2217"/>
      <c r="DB150" s="2217"/>
      <c r="DC150" s="2217"/>
    </row>
    <row r="151" spans="1:107">
      <c r="A151" s="2215" t="s">
        <v>2135</v>
      </c>
      <c r="B151" s="2216"/>
      <c r="C151" s="2217"/>
      <c r="D151" s="2217"/>
      <c r="E151" s="2217"/>
      <c r="F151" s="2217"/>
      <c r="G151" s="2217"/>
      <c r="H151" s="2217"/>
      <c r="I151" s="2217"/>
      <c r="J151" s="2217"/>
      <c r="K151" s="2217"/>
      <c r="L151" s="2217"/>
      <c r="M151" s="2217"/>
      <c r="N151" s="2217"/>
      <c r="O151" s="2217"/>
      <c r="P151" s="2217"/>
      <c r="Q151" s="2217"/>
      <c r="R151" s="2217"/>
      <c r="S151" s="2217"/>
      <c r="T151" s="2217"/>
      <c r="U151" s="2217"/>
      <c r="V151" s="2217"/>
      <c r="W151" s="2217"/>
      <c r="X151" s="2217"/>
      <c r="Y151" s="2217"/>
      <c r="Z151" s="2217"/>
      <c r="AA151" s="2217"/>
      <c r="AB151" s="2217"/>
      <c r="AC151" s="2217"/>
      <c r="AD151" s="2217"/>
      <c r="AE151" s="2217"/>
      <c r="AF151" s="2217"/>
      <c r="AG151" s="2217"/>
      <c r="AH151" s="2217"/>
      <c r="AI151" s="2217"/>
      <c r="AJ151" s="2217"/>
      <c r="AK151" s="2217"/>
      <c r="AL151" s="2217"/>
      <c r="AM151" s="2217"/>
      <c r="AN151" s="2217"/>
      <c r="AO151" s="2217"/>
      <c r="AP151" s="2217"/>
      <c r="AQ151" s="2217"/>
      <c r="AR151" s="2217"/>
      <c r="AS151" s="2217"/>
      <c r="AT151" s="2217"/>
      <c r="AU151" s="2217"/>
      <c r="AV151" s="2217"/>
      <c r="AW151" s="2217"/>
      <c r="AX151" s="2217"/>
      <c r="AY151" s="2217"/>
      <c r="AZ151" s="2217"/>
      <c r="BA151" s="2217"/>
      <c r="BB151" s="2217"/>
      <c r="BC151" s="2217"/>
      <c r="BD151" s="2217"/>
      <c r="BE151" s="2217"/>
      <c r="BF151" s="2217"/>
      <c r="BG151" s="2217"/>
      <c r="BH151" s="2217"/>
      <c r="BI151" s="2217"/>
      <c r="BJ151" s="2217"/>
      <c r="BK151" s="2217"/>
      <c r="BL151" s="2217"/>
      <c r="BM151" s="2217"/>
      <c r="BN151" s="2217"/>
      <c r="BO151" s="2217"/>
      <c r="BP151" s="2217"/>
      <c r="BQ151" s="2217"/>
      <c r="BR151" s="2217"/>
      <c r="BS151" s="2217"/>
      <c r="BT151" s="2217"/>
      <c r="BU151" s="2217"/>
      <c r="BV151" s="2217"/>
      <c r="BW151" s="2217"/>
      <c r="BX151" s="2217"/>
      <c r="BY151" s="2217"/>
      <c r="BZ151" s="2217"/>
      <c r="CA151" s="2217"/>
      <c r="CB151" s="2217"/>
      <c r="CC151" s="2217"/>
      <c r="CD151" s="2217"/>
      <c r="CE151" s="2217"/>
      <c r="CF151" s="2217"/>
      <c r="CG151" s="2217"/>
      <c r="CH151" s="2217"/>
      <c r="CI151" s="2217"/>
      <c r="CJ151" s="2217"/>
      <c r="CK151" s="2217"/>
      <c r="CL151" s="2217"/>
      <c r="CM151" s="2217"/>
      <c r="CN151" s="2217"/>
      <c r="CO151" s="2217"/>
      <c r="CP151" s="2217"/>
      <c r="CQ151" s="2217"/>
      <c r="CR151" s="2217"/>
      <c r="CS151" s="2217"/>
      <c r="CT151" s="2217"/>
      <c r="CU151" s="2217"/>
      <c r="CV151" s="2217"/>
      <c r="CW151" s="2217"/>
      <c r="CX151" s="2217"/>
      <c r="CY151" s="2217"/>
      <c r="CZ151" s="2217"/>
      <c r="DA151" s="2217"/>
      <c r="DB151" s="2217"/>
      <c r="DC151" s="2217"/>
    </row>
    <row r="152" spans="1:107">
      <c r="A152" s="2215" t="s">
        <v>2136</v>
      </c>
      <c r="B152" s="2216"/>
      <c r="C152" s="2217"/>
      <c r="D152" s="2217"/>
      <c r="E152" s="2217"/>
      <c r="F152" s="2217"/>
      <c r="G152" s="2217"/>
      <c r="H152" s="2217"/>
      <c r="I152" s="2217"/>
      <c r="J152" s="2217"/>
      <c r="K152" s="2217"/>
      <c r="L152" s="2217"/>
      <c r="M152" s="2217"/>
      <c r="N152" s="2217"/>
      <c r="O152" s="2217"/>
      <c r="P152" s="2217"/>
      <c r="Q152" s="2217"/>
      <c r="R152" s="2217"/>
      <c r="S152" s="2217"/>
      <c r="T152" s="2217"/>
      <c r="U152" s="2217"/>
      <c r="V152" s="2217"/>
      <c r="W152" s="2217"/>
      <c r="X152" s="2217"/>
      <c r="Y152" s="2217"/>
      <c r="Z152" s="2217"/>
      <c r="AA152" s="2217"/>
      <c r="AB152" s="2217"/>
      <c r="AC152" s="2217"/>
      <c r="AD152" s="2217"/>
      <c r="AE152" s="2217"/>
      <c r="AF152" s="2217"/>
      <c r="AG152" s="2217"/>
      <c r="AH152" s="2217"/>
      <c r="AI152" s="2217"/>
      <c r="AJ152" s="2217"/>
      <c r="AK152" s="2217"/>
      <c r="AL152" s="2217"/>
      <c r="AM152" s="2217"/>
      <c r="AN152" s="2217"/>
      <c r="AO152" s="2217"/>
      <c r="AP152" s="2217"/>
      <c r="AQ152" s="2217"/>
      <c r="AR152" s="2217"/>
      <c r="AS152" s="2217"/>
      <c r="AT152" s="2217"/>
      <c r="AU152" s="2217"/>
      <c r="AV152" s="2217"/>
      <c r="AW152" s="2217"/>
      <c r="AX152" s="2217"/>
      <c r="AY152" s="2217"/>
      <c r="AZ152" s="2217"/>
      <c r="BA152" s="2217"/>
      <c r="BB152" s="2217"/>
      <c r="BC152" s="2217"/>
      <c r="BD152" s="2217"/>
      <c r="BE152" s="2217"/>
      <c r="BF152" s="2217"/>
      <c r="BG152" s="2217"/>
      <c r="BH152" s="2217"/>
      <c r="BI152" s="2217"/>
      <c r="BJ152" s="2217"/>
      <c r="BK152" s="2217"/>
      <c r="BL152" s="2217"/>
      <c r="BM152" s="2217"/>
      <c r="BN152" s="2217"/>
      <c r="BO152" s="2217"/>
      <c r="BP152" s="2217"/>
      <c r="BQ152" s="2217"/>
      <c r="BR152" s="2217"/>
      <c r="BS152" s="2217"/>
      <c r="BT152" s="2217"/>
      <c r="BU152" s="2217"/>
      <c r="BV152" s="2217"/>
      <c r="BW152" s="2217"/>
      <c r="BX152" s="2217"/>
      <c r="BY152" s="2217"/>
      <c r="BZ152" s="2217"/>
      <c r="CA152" s="2217"/>
      <c r="CB152" s="2217"/>
      <c r="CC152" s="2217"/>
      <c r="CD152" s="2217"/>
      <c r="CE152" s="2217"/>
      <c r="CF152" s="2217"/>
      <c r="CG152" s="2217"/>
      <c r="CH152" s="2217"/>
      <c r="CI152" s="2217"/>
      <c r="CJ152" s="2217"/>
      <c r="CK152" s="2217"/>
      <c r="CL152" s="2217"/>
      <c r="CM152" s="2217"/>
      <c r="CN152" s="2217"/>
      <c r="CO152" s="2217"/>
      <c r="CP152" s="2217"/>
      <c r="CQ152" s="2217"/>
      <c r="CR152" s="2217"/>
      <c r="CS152" s="2217"/>
      <c r="CT152" s="2217"/>
      <c r="CU152" s="2217"/>
      <c r="CV152" s="2217"/>
      <c r="CW152" s="2217"/>
      <c r="CX152" s="2217"/>
      <c r="CY152" s="2217"/>
      <c r="CZ152" s="2217"/>
      <c r="DA152" s="2217"/>
      <c r="DB152" s="2217"/>
      <c r="DC152" s="2217"/>
    </row>
    <row r="153" spans="1:107">
      <c r="A153" s="2215" t="s">
        <v>2137</v>
      </c>
      <c r="B153" s="2216"/>
      <c r="C153" s="2217"/>
      <c r="D153" s="2217"/>
      <c r="E153" s="2217"/>
      <c r="F153" s="2217"/>
      <c r="G153" s="2217"/>
      <c r="H153" s="2217"/>
      <c r="I153" s="2217"/>
      <c r="J153" s="2217"/>
      <c r="K153" s="2217"/>
      <c r="L153" s="2217"/>
      <c r="M153" s="2217"/>
      <c r="N153" s="2217"/>
      <c r="O153" s="2217"/>
      <c r="P153" s="2217"/>
      <c r="Q153" s="2217"/>
      <c r="R153" s="2217"/>
      <c r="S153" s="2217"/>
      <c r="T153" s="2217"/>
      <c r="U153" s="2217"/>
      <c r="V153" s="2217"/>
      <c r="W153" s="2217"/>
      <c r="X153" s="2217"/>
      <c r="Y153" s="2217"/>
      <c r="Z153" s="2217"/>
      <c r="AA153" s="2217"/>
      <c r="AB153" s="2217"/>
      <c r="AC153" s="2217"/>
      <c r="AD153" s="2217"/>
      <c r="AE153" s="2217"/>
      <c r="AF153" s="2217"/>
      <c r="AG153" s="2217"/>
      <c r="AH153" s="2217"/>
      <c r="AI153" s="2217"/>
      <c r="AJ153" s="2217"/>
      <c r="AK153" s="2217"/>
      <c r="AL153" s="2217"/>
      <c r="AM153" s="2217"/>
      <c r="AN153" s="2217"/>
      <c r="AO153" s="2217"/>
      <c r="AP153" s="2217"/>
      <c r="AQ153" s="2217"/>
      <c r="AR153" s="2217"/>
      <c r="AS153" s="2217"/>
      <c r="AT153" s="2217"/>
      <c r="AU153" s="2217"/>
      <c r="AV153" s="2217"/>
      <c r="AW153" s="2217"/>
      <c r="AX153" s="2217"/>
      <c r="AY153" s="2217"/>
      <c r="AZ153" s="2217"/>
      <c r="BA153" s="2217"/>
      <c r="BB153" s="2217"/>
      <c r="BC153" s="2217"/>
      <c r="BD153" s="2217"/>
      <c r="BE153" s="2217"/>
      <c r="BF153" s="2217"/>
      <c r="BG153" s="2217"/>
      <c r="BH153" s="2217"/>
      <c r="BI153" s="2217"/>
      <c r="BJ153" s="2217"/>
      <c r="BK153" s="2217"/>
      <c r="BL153" s="2217"/>
      <c r="BM153" s="2217"/>
      <c r="BN153" s="2217"/>
      <c r="BO153" s="2217"/>
      <c r="BP153" s="2217"/>
      <c r="BQ153" s="2217"/>
      <c r="BR153" s="2217"/>
      <c r="BS153" s="2217"/>
      <c r="BT153" s="2217"/>
      <c r="BU153" s="2217"/>
      <c r="BV153" s="2217"/>
      <c r="BW153" s="2217"/>
      <c r="BX153" s="2217"/>
      <c r="BY153" s="2217"/>
      <c r="BZ153" s="2217"/>
      <c r="CA153" s="2217"/>
      <c r="CB153" s="2217"/>
      <c r="CC153" s="2217"/>
      <c r="CD153" s="2217"/>
      <c r="CE153" s="2217"/>
      <c r="CF153" s="2217"/>
      <c r="CG153" s="2217"/>
      <c r="CH153" s="2217"/>
      <c r="CI153" s="2217"/>
      <c r="CJ153" s="2217"/>
      <c r="CK153" s="2217"/>
      <c r="CL153" s="2217"/>
      <c r="CM153" s="2217"/>
      <c r="CN153" s="2217"/>
      <c r="CO153" s="2217"/>
      <c r="CP153" s="2217"/>
      <c r="CQ153" s="2217"/>
      <c r="CR153" s="2217"/>
      <c r="CS153" s="2217"/>
      <c r="CT153" s="2217"/>
      <c r="CU153" s="2217"/>
      <c r="CV153" s="2217"/>
      <c r="CW153" s="2217"/>
      <c r="CX153" s="2217"/>
      <c r="CY153" s="2217"/>
      <c r="CZ153" s="2217"/>
      <c r="DA153" s="2217"/>
      <c r="DB153" s="2217"/>
      <c r="DC153" s="2217"/>
    </row>
    <row r="154" spans="1:107">
      <c r="A154" s="2215" t="s">
        <v>2138</v>
      </c>
      <c r="B154" s="2216"/>
      <c r="C154" s="2217"/>
      <c r="D154" s="2217"/>
      <c r="E154" s="2217"/>
      <c r="F154" s="2217"/>
      <c r="G154" s="2217"/>
      <c r="H154" s="2217"/>
      <c r="I154" s="2217"/>
      <c r="J154" s="2217"/>
      <c r="K154" s="2217"/>
      <c r="L154" s="2217"/>
      <c r="M154" s="2217"/>
      <c r="N154" s="2217"/>
      <c r="O154" s="2217"/>
      <c r="P154" s="2217"/>
      <c r="Q154" s="2217"/>
      <c r="R154" s="2217"/>
      <c r="S154" s="2217"/>
      <c r="T154" s="2217"/>
      <c r="U154" s="2217"/>
      <c r="V154" s="2217"/>
      <c r="W154" s="2217"/>
      <c r="X154" s="2217"/>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7"/>
      <c r="AR154" s="2217"/>
      <c r="AS154" s="2217"/>
      <c r="AT154" s="2217"/>
      <c r="AU154" s="2217"/>
      <c r="AV154" s="2217"/>
      <c r="AW154" s="2217"/>
      <c r="AX154" s="2217"/>
      <c r="AY154" s="2217"/>
      <c r="AZ154" s="2217"/>
      <c r="BA154" s="2217"/>
      <c r="BB154" s="2217"/>
      <c r="BC154" s="2217"/>
      <c r="BD154" s="2217"/>
      <c r="BE154" s="2217"/>
      <c r="BF154" s="2217"/>
      <c r="BG154" s="2217"/>
      <c r="BH154" s="2217"/>
      <c r="BI154" s="2217"/>
      <c r="BJ154" s="2217"/>
      <c r="BK154" s="2217"/>
      <c r="BL154" s="2217"/>
      <c r="BM154" s="2217"/>
      <c r="BN154" s="2217"/>
      <c r="BO154" s="2217"/>
      <c r="BP154" s="2217"/>
      <c r="BQ154" s="2217"/>
      <c r="BR154" s="2217"/>
      <c r="BS154" s="2217"/>
      <c r="BT154" s="2217"/>
      <c r="BU154" s="2217"/>
      <c r="BV154" s="2217"/>
      <c r="BW154" s="2217"/>
      <c r="BX154" s="2217"/>
      <c r="BY154" s="2217"/>
      <c r="BZ154" s="2217"/>
      <c r="CA154" s="2217"/>
      <c r="CB154" s="2217"/>
      <c r="CC154" s="2217"/>
      <c r="CD154" s="2217"/>
      <c r="CE154" s="2217"/>
      <c r="CF154" s="2217"/>
      <c r="CG154" s="2217"/>
      <c r="CH154" s="2217"/>
      <c r="CI154" s="2217"/>
      <c r="CJ154" s="2217"/>
      <c r="CK154" s="2217"/>
      <c r="CL154" s="2217"/>
      <c r="CM154" s="2217"/>
      <c r="CN154" s="2217"/>
      <c r="CO154" s="2217"/>
      <c r="CP154" s="2217"/>
      <c r="CQ154" s="2217"/>
      <c r="CR154" s="2217"/>
      <c r="CS154" s="2217"/>
      <c r="CT154" s="2217"/>
      <c r="CU154" s="2217"/>
      <c r="CV154" s="2217"/>
      <c r="CW154" s="2217"/>
      <c r="CX154" s="2217"/>
      <c r="CY154" s="2217"/>
      <c r="CZ154" s="2217"/>
      <c r="DA154" s="2217"/>
      <c r="DB154" s="2217"/>
      <c r="DC154" s="2217"/>
    </row>
    <row r="155" spans="1:107">
      <c r="A155" s="2215" t="s">
        <v>2139</v>
      </c>
      <c r="B155" s="2216"/>
      <c r="C155" s="2217"/>
      <c r="D155" s="2217"/>
      <c r="E155" s="2217"/>
      <c r="F155" s="2217"/>
      <c r="G155" s="2217"/>
      <c r="H155" s="2217"/>
      <c r="I155" s="2217"/>
      <c r="J155" s="2217"/>
      <c r="K155" s="2217"/>
      <c r="L155" s="2217"/>
      <c r="M155" s="2217"/>
      <c r="N155" s="2217"/>
      <c r="O155" s="2217"/>
      <c r="P155" s="2217"/>
      <c r="Q155" s="2217"/>
      <c r="R155" s="2217"/>
      <c r="S155" s="2217"/>
      <c r="T155" s="2217"/>
      <c r="U155" s="2217"/>
      <c r="V155" s="2217"/>
      <c r="W155" s="2217"/>
      <c r="X155" s="2217"/>
      <c r="Y155" s="2217"/>
      <c r="Z155" s="2217"/>
      <c r="AA155" s="2217"/>
      <c r="AB155" s="2217"/>
      <c r="AC155" s="2217"/>
      <c r="AD155" s="2217"/>
      <c r="AE155" s="2217"/>
      <c r="AF155" s="2217"/>
      <c r="AG155" s="2217"/>
      <c r="AH155" s="2217"/>
      <c r="AI155" s="2217"/>
      <c r="AJ155" s="2217"/>
      <c r="AK155" s="2217"/>
      <c r="AL155" s="2217"/>
      <c r="AM155" s="2217"/>
      <c r="AN155" s="2217"/>
      <c r="AO155" s="2217"/>
      <c r="AP155" s="2217"/>
      <c r="AQ155" s="2217"/>
      <c r="AR155" s="2217"/>
      <c r="AS155" s="2217"/>
      <c r="AT155" s="2217"/>
      <c r="AU155" s="2217"/>
      <c r="AV155" s="2217"/>
      <c r="AW155" s="2217"/>
      <c r="AX155" s="2217"/>
      <c r="AY155" s="2217"/>
      <c r="AZ155" s="2217"/>
      <c r="BA155" s="2217"/>
      <c r="BB155" s="2217"/>
      <c r="BC155" s="2217"/>
      <c r="BD155" s="2217"/>
      <c r="BE155" s="2217"/>
      <c r="BF155" s="2217"/>
      <c r="BG155" s="2217"/>
      <c r="BH155" s="2217"/>
      <c r="BI155" s="2217"/>
      <c r="BJ155" s="2217"/>
      <c r="BK155" s="2217"/>
      <c r="BL155" s="2217"/>
      <c r="BM155" s="2217"/>
      <c r="BN155" s="2217"/>
      <c r="BO155" s="2217"/>
      <c r="BP155" s="2217"/>
      <c r="BQ155" s="2217"/>
      <c r="BR155" s="2217"/>
      <c r="BS155" s="2217"/>
      <c r="BT155" s="2217"/>
      <c r="BU155" s="2217"/>
      <c r="BV155" s="2217"/>
      <c r="BW155" s="2217"/>
      <c r="BX155" s="2217"/>
      <c r="BY155" s="2217"/>
      <c r="BZ155" s="2217"/>
      <c r="CA155" s="2217"/>
      <c r="CB155" s="2217"/>
      <c r="CC155" s="2217"/>
      <c r="CD155" s="2217"/>
      <c r="CE155" s="2217"/>
      <c r="CF155" s="2217"/>
      <c r="CG155" s="2217"/>
      <c r="CH155" s="2217"/>
      <c r="CI155" s="2217"/>
      <c r="CJ155" s="2217"/>
      <c r="CK155" s="2217"/>
      <c r="CL155" s="2217"/>
      <c r="CM155" s="2217"/>
      <c r="CN155" s="2217"/>
      <c r="CO155" s="2217"/>
      <c r="CP155" s="2217"/>
      <c r="CQ155" s="2217"/>
      <c r="CR155" s="2217"/>
      <c r="CS155" s="2217"/>
      <c r="CT155" s="2217"/>
      <c r="CU155" s="2217"/>
      <c r="CV155" s="2217"/>
      <c r="CW155" s="2217"/>
      <c r="CX155" s="2217"/>
      <c r="CY155" s="2217"/>
      <c r="CZ155" s="2217"/>
      <c r="DA155" s="2217"/>
      <c r="DB155" s="2217"/>
      <c r="DC155" s="2217"/>
    </row>
    <row r="156" spans="1:107">
      <c r="A156" s="2215" t="s">
        <v>2140</v>
      </c>
      <c r="B156" s="2216"/>
      <c r="C156" s="2217"/>
      <c r="D156" s="2217"/>
      <c r="E156" s="2217"/>
      <c r="F156" s="2217"/>
      <c r="G156" s="2217"/>
      <c r="H156" s="2217"/>
      <c r="I156" s="2217"/>
      <c r="J156" s="2217"/>
      <c r="K156" s="2217"/>
      <c r="L156" s="2217"/>
      <c r="M156" s="2217"/>
      <c r="N156" s="2217"/>
      <c r="O156" s="2217"/>
      <c r="P156" s="2217"/>
      <c r="Q156" s="2217"/>
      <c r="R156" s="2217"/>
      <c r="S156" s="2217"/>
      <c r="T156" s="2217"/>
      <c r="U156" s="2217"/>
      <c r="V156" s="2217"/>
      <c r="W156" s="2217"/>
      <c r="X156" s="2217"/>
      <c r="Y156" s="2217"/>
      <c r="Z156" s="2217"/>
      <c r="AA156" s="2217"/>
      <c r="AB156" s="2217"/>
      <c r="AC156" s="2217"/>
      <c r="AD156" s="2217"/>
      <c r="AE156" s="2217"/>
      <c r="AF156" s="2217"/>
      <c r="AG156" s="2217"/>
      <c r="AH156" s="2217"/>
      <c r="AI156" s="2217"/>
      <c r="AJ156" s="2217"/>
      <c r="AK156" s="2217"/>
      <c r="AL156" s="2217"/>
      <c r="AM156" s="2217"/>
      <c r="AN156" s="2217"/>
      <c r="AO156" s="2217"/>
      <c r="AP156" s="2217"/>
      <c r="AQ156" s="2217"/>
      <c r="AR156" s="2217"/>
      <c r="AS156" s="2217"/>
      <c r="AT156" s="2217"/>
      <c r="AU156" s="2217"/>
      <c r="AV156" s="2217"/>
      <c r="AW156" s="2217"/>
      <c r="AX156" s="2217"/>
      <c r="AY156" s="2217"/>
      <c r="AZ156" s="2217"/>
      <c r="BA156" s="2217"/>
      <c r="BB156" s="2217"/>
      <c r="BC156" s="2217"/>
      <c r="BD156" s="2217"/>
      <c r="BE156" s="2217"/>
      <c r="BF156" s="2217"/>
      <c r="BG156" s="2217"/>
      <c r="BH156" s="2217"/>
      <c r="BI156" s="2217"/>
      <c r="BJ156" s="2217"/>
      <c r="BK156" s="2217"/>
      <c r="BL156" s="2217"/>
      <c r="BM156" s="2217"/>
      <c r="BN156" s="2217"/>
      <c r="BO156" s="2217"/>
      <c r="BP156" s="2217"/>
      <c r="BQ156" s="2217"/>
      <c r="BR156" s="2217"/>
      <c r="BS156" s="2217"/>
      <c r="BT156" s="2217"/>
      <c r="BU156" s="2217"/>
      <c r="BV156" s="2217"/>
      <c r="BW156" s="2217"/>
      <c r="BX156" s="2217"/>
      <c r="BY156" s="2217"/>
      <c r="BZ156" s="2217"/>
      <c r="CA156" s="2217"/>
      <c r="CB156" s="2217"/>
      <c r="CC156" s="2217"/>
      <c r="CD156" s="2217"/>
      <c r="CE156" s="2217"/>
      <c r="CF156" s="2217"/>
      <c r="CG156" s="2217"/>
      <c r="CH156" s="2217"/>
      <c r="CI156" s="2217"/>
      <c r="CJ156" s="2217"/>
      <c r="CK156" s="2217"/>
      <c r="CL156" s="2217"/>
      <c r="CM156" s="2217"/>
      <c r="CN156" s="2217"/>
      <c r="CO156" s="2217"/>
      <c r="CP156" s="2217"/>
      <c r="CQ156" s="2217"/>
      <c r="CR156" s="2217"/>
      <c r="CS156" s="2217"/>
      <c r="CT156" s="2217"/>
      <c r="CU156" s="2217"/>
      <c r="CV156" s="2217"/>
      <c r="CW156" s="2217"/>
      <c r="CX156" s="2217"/>
      <c r="CY156" s="2217"/>
      <c r="CZ156" s="2217"/>
      <c r="DA156" s="2217"/>
      <c r="DB156" s="2217"/>
      <c r="DC156" s="2217"/>
    </row>
    <row r="157" spans="1:107">
      <c r="A157" s="2215" t="s">
        <v>2141</v>
      </c>
      <c r="B157" s="2216"/>
      <c r="C157" s="2217"/>
      <c r="D157" s="2217"/>
      <c r="E157" s="2217"/>
      <c r="F157" s="2217"/>
      <c r="G157" s="2217"/>
      <c r="H157" s="2217"/>
      <c r="I157" s="2217"/>
      <c r="J157" s="2217"/>
      <c r="K157" s="2217"/>
      <c r="L157" s="2217"/>
      <c r="M157" s="2217"/>
      <c r="N157" s="2217"/>
      <c r="O157" s="2217"/>
      <c r="P157" s="2217"/>
      <c r="Q157" s="2217"/>
      <c r="R157" s="2217"/>
      <c r="S157" s="2217"/>
      <c r="T157" s="2217"/>
      <c r="U157" s="2217"/>
      <c r="V157" s="2217"/>
      <c r="W157" s="2217"/>
      <c r="X157" s="2217"/>
      <c r="Y157" s="2217"/>
      <c r="Z157" s="2217"/>
      <c r="AA157" s="2217"/>
      <c r="AB157" s="2217"/>
      <c r="AC157" s="2217"/>
      <c r="AD157" s="2217"/>
      <c r="AE157" s="2217"/>
      <c r="AF157" s="2217"/>
      <c r="AG157" s="2217"/>
      <c r="AH157" s="2217"/>
      <c r="AI157" s="2217"/>
      <c r="AJ157" s="2217"/>
      <c r="AK157" s="2217"/>
      <c r="AL157" s="2217"/>
      <c r="AM157" s="2217"/>
      <c r="AN157" s="2217"/>
      <c r="AO157" s="2217"/>
      <c r="AP157" s="2217"/>
      <c r="AQ157" s="2217"/>
      <c r="AR157" s="2217"/>
      <c r="AS157" s="2217"/>
      <c r="AT157" s="2217"/>
      <c r="AU157" s="2217"/>
      <c r="AV157" s="2217"/>
      <c r="AW157" s="2217"/>
      <c r="AX157" s="2217"/>
      <c r="AY157" s="2217"/>
      <c r="AZ157" s="2217"/>
      <c r="BA157" s="2217"/>
      <c r="BB157" s="2217"/>
      <c r="BC157" s="2217"/>
      <c r="BD157" s="2217"/>
      <c r="BE157" s="2217"/>
      <c r="BF157" s="2217"/>
      <c r="BG157" s="2217"/>
      <c r="BH157" s="2217"/>
      <c r="BI157" s="2217"/>
      <c r="BJ157" s="2217"/>
      <c r="BK157" s="2217"/>
      <c r="BL157" s="2217"/>
      <c r="BM157" s="2217"/>
      <c r="BN157" s="2217"/>
      <c r="BO157" s="2217"/>
      <c r="BP157" s="2217"/>
      <c r="BQ157" s="2217"/>
      <c r="BR157" s="2217"/>
      <c r="BS157" s="2217"/>
      <c r="BT157" s="2217"/>
      <c r="BU157" s="2217"/>
      <c r="BV157" s="2217"/>
      <c r="BW157" s="2217"/>
      <c r="BX157" s="2217"/>
      <c r="BY157" s="2217"/>
      <c r="BZ157" s="2217"/>
      <c r="CA157" s="2217"/>
      <c r="CB157" s="2217"/>
      <c r="CC157" s="2217"/>
      <c r="CD157" s="2217"/>
      <c r="CE157" s="2217"/>
      <c r="CF157" s="2217"/>
      <c r="CG157" s="2217"/>
      <c r="CH157" s="2217"/>
      <c r="CI157" s="2217"/>
      <c r="CJ157" s="2217"/>
      <c r="CK157" s="2217"/>
      <c r="CL157" s="2217"/>
      <c r="CM157" s="2217"/>
      <c r="CN157" s="2217"/>
      <c r="CO157" s="2217"/>
      <c r="CP157" s="2217"/>
      <c r="CQ157" s="2217"/>
      <c r="CR157" s="2217"/>
      <c r="CS157" s="2217"/>
      <c r="CT157" s="2217"/>
      <c r="CU157" s="2217"/>
      <c r="CV157" s="2217"/>
      <c r="CW157" s="2217"/>
      <c r="CX157" s="2217"/>
      <c r="CY157" s="2217"/>
      <c r="CZ157" s="2217"/>
      <c r="DA157" s="2217"/>
      <c r="DB157" s="2217"/>
      <c r="DC157" s="2217"/>
    </row>
    <row r="158" spans="1:107">
      <c r="A158" s="2215" t="s">
        <v>2142</v>
      </c>
      <c r="B158" s="2216"/>
      <c r="C158" s="2217"/>
      <c r="D158" s="2217"/>
      <c r="E158" s="2217"/>
      <c r="F158" s="2217"/>
      <c r="G158" s="2217"/>
      <c r="H158" s="2217"/>
      <c r="I158" s="2217"/>
      <c r="J158" s="2217"/>
      <c r="K158" s="2217"/>
      <c r="L158" s="2217"/>
      <c r="M158" s="2217"/>
      <c r="N158" s="2217"/>
      <c r="O158" s="2217"/>
      <c r="P158" s="2217"/>
      <c r="Q158" s="2217"/>
      <c r="R158" s="2217"/>
      <c r="S158" s="2217"/>
      <c r="T158" s="2217"/>
      <c r="U158" s="2217"/>
      <c r="V158" s="2217"/>
      <c r="W158" s="2217"/>
      <c r="X158" s="2217"/>
      <c r="Y158" s="2217"/>
      <c r="Z158" s="2217"/>
      <c r="AA158" s="2217"/>
      <c r="AB158" s="2217"/>
      <c r="AC158" s="2217"/>
      <c r="AD158" s="2217"/>
      <c r="AE158" s="2217"/>
      <c r="AF158" s="2217"/>
      <c r="AG158" s="2217"/>
      <c r="AH158" s="2217"/>
      <c r="AI158" s="2217"/>
      <c r="AJ158" s="2217"/>
      <c r="AK158" s="2217"/>
      <c r="AL158" s="2217"/>
      <c r="AM158" s="2217"/>
      <c r="AN158" s="2217"/>
      <c r="AO158" s="2217"/>
      <c r="AP158" s="2217"/>
      <c r="AQ158" s="2217"/>
      <c r="AR158" s="2217"/>
      <c r="AS158" s="2217"/>
      <c r="AT158" s="2217"/>
      <c r="AU158" s="2217"/>
      <c r="AV158" s="2217"/>
      <c r="AW158" s="2217"/>
      <c r="AX158" s="2217"/>
      <c r="AY158" s="2217"/>
      <c r="AZ158" s="2217"/>
      <c r="BA158" s="2217"/>
      <c r="BB158" s="2217"/>
      <c r="BC158" s="2217"/>
      <c r="BD158" s="2217"/>
      <c r="BE158" s="2217"/>
      <c r="BF158" s="2217"/>
      <c r="BG158" s="2217"/>
      <c r="BH158" s="2217"/>
      <c r="BI158" s="2217"/>
      <c r="BJ158" s="2217"/>
      <c r="BK158" s="2217"/>
      <c r="BL158" s="2217"/>
      <c r="BM158" s="2217"/>
      <c r="BN158" s="2217"/>
      <c r="BO158" s="2217"/>
      <c r="BP158" s="2217"/>
      <c r="BQ158" s="2217"/>
      <c r="BR158" s="2217"/>
      <c r="BS158" s="2217"/>
      <c r="BT158" s="2217"/>
      <c r="BU158" s="2217"/>
      <c r="BV158" s="2217"/>
      <c r="BW158" s="2217"/>
      <c r="BX158" s="2217"/>
      <c r="BY158" s="2217"/>
      <c r="BZ158" s="2217"/>
      <c r="CA158" s="2217"/>
      <c r="CB158" s="2217"/>
      <c r="CC158" s="2217"/>
      <c r="CD158" s="2217"/>
      <c r="CE158" s="2217"/>
      <c r="CF158" s="2217"/>
      <c r="CG158" s="2217"/>
      <c r="CH158" s="2217"/>
      <c r="CI158" s="2217"/>
      <c r="CJ158" s="2217"/>
      <c r="CK158" s="2217"/>
      <c r="CL158" s="2217"/>
      <c r="CM158" s="2217"/>
      <c r="CN158" s="2217"/>
      <c r="CO158" s="2217"/>
      <c r="CP158" s="2217"/>
      <c r="CQ158" s="2217"/>
      <c r="CR158" s="2217"/>
      <c r="CS158" s="2217"/>
      <c r="CT158" s="2217"/>
      <c r="CU158" s="2217"/>
      <c r="CV158" s="2217"/>
      <c r="CW158" s="2217"/>
      <c r="CX158" s="2217"/>
      <c r="CY158" s="2217"/>
      <c r="CZ158" s="2217"/>
      <c r="DA158" s="2217"/>
      <c r="DB158" s="2217"/>
      <c r="DC158" s="2217"/>
    </row>
    <row r="159" spans="1:107">
      <c r="A159" s="2215" t="s">
        <v>2143</v>
      </c>
      <c r="B159" s="2216"/>
      <c r="C159" s="2217"/>
      <c r="D159" s="2217"/>
      <c r="E159" s="2217"/>
      <c r="F159" s="2217"/>
      <c r="G159" s="2217"/>
      <c r="H159" s="2217"/>
      <c r="I159" s="2217"/>
      <c r="J159" s="2217"/>
      <c r="K159" s="2217"/>
      <c r="L159" s="2217"/>
      <c r="M159" s="2217"/>
      <c r="N159" s="2217"/>
      <c r="O159" s="2217"/>
      <c r="P159" s="2217"/>
      <c r="Q159" s="2217"/>
      <c r="R159" s="2217"/>
      <c r="S159" s="2217"/>
      <c r="T159" s="2217"/>
      <c r="U159" s="2217"/>
      <c r="V159" s="2217"/>
      <c r="W159" s="2217"/>
      <c r="X159" s="2217"/>
      <c r="Y159" s="2217"/>
      <c r="Z159" s="2217"/>
      <c r="AA159" s="2217"/>
      <c r="AB159" s="2217"/>
      <c r="AC159" s="2217"/>
      <c r="AD159" s="2217"/>
      <c r="AE159" s="2217"/>
      <c r="AF159" s="2217"/>
      <c r="AG159" s="2217"/>
      <c r="AH159" s="2217"/>
      <c r="AI159" s="2217"/>
      <c r="AJ159" s="2217"/>
      <c r="AK159" s="2217"/>
      <c r="AL159" s="2217"/>
      <c r="AM159" s="2217"/>
      <c r="AN159" s="2217"/>
      <c r="AO159" s="2217"/>
      <c r="AP159" s="2217"/>
      <c r="AQ159" s="2217"/>
      <c r="AR159" s="2217"/>
      <c r="AS159" s="2217"/>
      <c r="AT159" s="2217"/>
      <c r="AU159" s="2217"/>
      <c r="AV159" s="2217"/>
      <c r="AW159" s="2217"/>
      <c r="AX159" s="2217"/>
      <c r="AY159" s="2217"/>
      <c r="AZ159" s="2217"/>
      <c r="BA159" s="2217"/>
      <c r="BB159" s="2217"/>
      <c r="BC159" s="2217"/>
      <c r="BD159" s="2217"/>
      <c r="BE159" s="2217"/>
      <c r="BF159" s="2217"/>
      <c r="BG159" s="2217"/>
      <c r="BH159" s="2217"/>
      <c r="BI159" s="2217"/>
      <c r="BJ159" s="2217"/>
      <c r="BK159" s="2217"/>
      <c r="BL159" s="2217"/>
      <c r="BM159" s="2217"/>
      <c r="BN159" s="2217"/>
      <c r="BO159" s="2217"/>
      <c r="BP159" s="2217"/>
      <c r="BQ159" s="2217"/>
      <c r="BR159" s="2217"/>
      <c r="BS159" s="2217"/>
      <c r="BT159" s="2217"/>
      <c r="BU159" s="2217"/>
      <c r="BV159" s="2217"/>
      <c r="BW159" s="2217"/>
      <c r="BX159" s="2217"/>
      <c r="BY159" s="2217"/>
      <c r="BZ159" s="2217"/>
      <c r="CA159" s="2217"/>
      <c r="CB159" s="2217"/>
      <c r="CC159" s="2217"/>
      <c r="CD159" s="2217"/>
      <c r="CE159" s="2217"/>
      <c r="CF159" s="2217"/>
      <c r="CG159" s="2217"/>
      <c r="CH159" s="2217"/>
      <c r="CI159" s="2217"/>
      <c r="CJ159" s="2217"/>
      <c r="CK159" s="2217"/>
      <c r="CL159" s="2217"/>
      <c r="CM159" s="2217"/>
      <c r="CN159" s="2217"/>
      <c r="CO159" s="2217"/>
      <c r="CP159" s="2217"/>
      <c r="CQ159" s="2217"/>
      <c r="CR159" s="2217"/>
      <c r="CS159" s="2217"/>
      <c r="CT159" s="2217"/>
      <c r="CU159" s="2217"/>
      <c r="CV159" s="2217"/>
      <c r="CW159" s="2217"/>
      <c r="CX159" s="2217"/>
      <c r="CY159" s="2217"/>
      <c r="CZ159" s="2217"/>
      <c r="DA159" s="2217"/>
      <c r="DB159" s="2217"/>
      <c r="DC159" s="2217"/>
    </row>
    <row r="160" spans="1:107">
      <c r="A160" s="2215" t="s">
        <v>2144</v>
      </c>
      <c r="B160" s="2216"/>
      <c r="C160" s="2217"/>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7"/>
      <c r="AH160" s="2217"/>
      <c r="AI160" s="2217"/>
      <c r="AJ160" s="2217"/>
      <c r="AK160" s="2217"/>
      <c r="AL160" s="2217"/>
      <c r="AM160" s="2217"/>
      <c r="AN160" s="2217"/>
      <c r="AO160" s="2217"/>
      <c r="AP160" s="2217"/>
      <c r="AQ160" s="2217"/>
      <c r="AR160" s="2217"/>
      <c r="AS160" s="2217"/>
      <c r="AT160" s="2217"/>
      <c r="AU160" s="2217"/>
      <c r="AV160" s="2217"/>
      <c r="AW160" s="2217"/>
      <c r="AX160" s="2217"/>
      <c r="AY160" s="2217"/>
      <c r="AZ160" s="2217"/>
      <c r="BA160" s="2217"/>
      <c r="BB160" s="2217"/>
      <c r="BC160" s="2217"/>
      <c r="BD160" s="2217"/>
      <c r="BE160" s="2217"/>
      <c r="BF160" s="2217"/>
      <c r="BG160" s="2217"/>
      <c r="BH160" s="2217"/>
      <c r="BI160" s="2217"/>
      <c r="BJ160" s="2217"/>
      <c r="BK160" s="2217"/>
      <c r="BL160" s="2217"/>
      <c r="BM160" s="2217"/>
      <c r="BN160" s="2217"/>
      <c r="BO160" s="2217"/>
      <c r="BP160" s="2217"/>
      <c r="BQ160" s="2217"/>
      <c r="BR160" s="2217"/>
      <c r="BS160" s="2217"/>
      <c r="BT160" s="2217"/>
      <c r="BU160" s="2217"/>
      <c r="BV160" s="2217"/>
      <c r="BW160" s="2217"/>
      <c r="BX160" s="2217"/>
      <c r="BY160" s="2217"/>
      <c r="BZ160" s="2217"/>
      <c r="CA160" s="2217"/>
      <c r="CB160" s="2217"/>
      <c r="CC160" s="2217"/>
      <c r="CD160" s="2217"/>
      <c r="CE160" s="2217"/>
      <c r="CF160" s="2217"/>
      <c r="CG160" s="2217"/>
      <c r="CH160" s="2217"/>
      <c r="CI160" s="2217"/>
      <c r="CJ160" s="2217"/>
      <c r="CK160" s="2217"/>
      <c r="CL160" s="2217"/>
      <c r="CM160" s="2217"/>
      <c r="CN160" s="2217"/>
      <c r="CO160" s="2217"/>
      <c r="CP160" s="2217"/>
      <c r="CQ160" s="2217"/>
      <c r="CR160" s="2217"/>
      <c r="CS160" s="2217"/>
      <c r="CT160" s="2217"/>
      <c r="CU160" s="2217"/>
      <c r="CV160" s="2217"/>
      <c r="CW160" s="2217"/>
      <c r="CX160" s="2217"/>
      <c r="CY160" s="2217"/>
      <c r="CZ160" s="2217"/>
      <c r="DA160" s="2217"/>
      <c r="DB160" s="2217"/>
      <c r="DC160" s="2217"/>
    </row>
    <row r="161" spans="1:107">
      <c r="A161" s="2215" t="s">
        <v>2145</v>
      </c>
      <c r="B161" s="2216"/>
      <c r="C161" s="2217"/>
      <c r="D161" s="2217"/>
      <c r="E161" s="2217"/>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c r="AA161" s="2217"/>
      <c r="AB161" s="2217"/>
      <c r="AC161" s="2217"/>
      <c r="AD161" s="2217"/>
      <c r="AE161" s="2217"/>
      <c r="AF161" s="2217"/>
      <c r="AG161" s="2217"/>
      <c r="AH161" s="2217"/>
      <c r="AI161" s="2217"/>
      <c r="AJ161" s="2217"/>
      <c r="AK161" s="2217"/>
      <c r="AL161" s="2217"/>
      <c r="AM161" s="2217"/>
      <c r="AN161" s="2217"/>
      <c r="AO161" s="2217"/>
      <c r="AP161" s="2217"/>
      <c r="AQ161" s="2217"/>
      <c r="AR161" s="2217"/>
      <c r="AS161" s="2217"/>
      <c r="AT161" s="2217"/>
      <c r="AU161" s="2217"/>
      <c r="AV161" s="2217"/>
      <c r="AW161" s="2217"/>
      <c r="AX161" s="2217"/>
      <c r="AY161" s="2217"/>
      <c r="AZ161" s="2217"/>
      <c r="BA161" s="2217"/>
      <c r="BB161" s="2217"/>
      <c r="BC161" s="2217"/>
      <c r="BD161" s="2217"/>
      <c r="BE161" s="2217"/>
      <c r="BF161" s="2217"/>
      <c r="BG161" s="2217"/>
      <c r="BH161" s="2217"/>
      <c r="BI161" s="2217"/>
      <c r="BJ161" s="2217"/>
      <c r="BK161" s="2217"/>
      <c r="BL161" s="2217"/>
      <c r="BM161" s="2217"/>
      <c r="BN161" s="2217"/>
      <c r="BO161" s="2217"/>
      <c r="BP161" s="2217"/>
      <c r="BQ161" s="2217"/>
      <c r="BR161" s="2217"/>
      <c r="BS161" s="2217"/>
      <c r="BT161" s="2217"/>
      <c r="BU161" s="2217"/>
      <c r="BV161" s="2217"/>
      <c r="BW161" s="2217"/>
      <c r="BX161" s="2217"/>
      <c r="BY161" s="2217"/>
      <c r="BZ161" s="2217"/>
      <c r="CA161" s="2217"/>
      <c r="CB161" s="2217"/>
      <c r="CC161" s="2217"/>
      <c r="CD161" s="2217"/>
      <c r="CE161" s="2217"/>
      <c r="CF161" s="2217"/>
      <c r="CG161" s="2217"/>
      <c r="CH161" s="2217"/>
      <c r="CI161" s="2217"/>
      <c r="CJ161" s="2217"/>
      <c r="CK161" s="2217"/>
      <c r="CL161" s="2217"/>
      <c r="CM161" s="2217"/>
      <c r="CN161" s="2217"/>
      <c r="CO161" s="2217"/>
      <c r="CP161" s="2217"/>
      <c r="CQ161" s="2217"/>
      <c r="CR161" s="2217"/>
      <c r="CS161" s="2217"/>
      <c r="CT161" s="2217"/>
      <c r="CU161" s="2217"/>
      <c r="CV161" s="2217"/>
      <c r="CW161" s="2217"/>
      <c r="CX161" s="2217"/>
      <c r="CY161" s="2217"/>
      <c r="CZ161" s="2217"/>
      <c r="DA161" s="2217"/>
      <c r="DB161" s="2217"/>
      <c r="DC161" s="2217"/>
    </row>
    <row r="162" spans="1:107">
      <c r="A162" s="2215" t="s">
        <v>2146</v>
      </c>
      <c r="B162" s="2216"/>
      <c r="C162" s="2217"/>
      <c r="D162" s="2217"/>
      <c r="E162" s="2217"/>
      <c r="F162" s="2217"/>
      <c r="G162" s="2217"/>
      <c r="H162" s="2217"/>
      <c r="I162" s="2217"/>
      <c r="J162" s="2217"/>
      <c r="K162" s="2217"/>
      <c r="L162" s="2217"/>
      <c r="M162" s="2217"/>
      <c r="N162" s="2217"/>
      <c r="O162" s="2217"/>
      <c r="P162" s="2217"/>
      <c r="Q162" s="2217"/>
      <c r="R162" s="2217"/>
      <c r="S162" s="2217"/>
      <c r="T162" s="2217"/>
      <c r="U162" s="2217"/>
      <c r="V162" s="2217"/>
      <c r="W162" s="2217"/>
      <c r="X162" s="2217"/>
      <c r="Y162" s="2217"/>
      <c r="Z162" s="2217"/>
      <c r="AA162" s="2217"/>
      <c r="AB162" s="2217"/>
      <c r="AC162" s="2217"/>
      <c r="AD162" s="2217"/>
      <c r="AE162" s="2217"/>
      <c r="AF162" s="2217"/>
      <c r="AG162" s="2217"/>
      <c r="AH162" s="2217"/>
      <c r="AI162" s="2217"/>
      <c r="AJ162" s="2217"/>
      <c r="AK162" s="2217"/>
      <c r="AL162" s="2217"/>
      <c r="AM162" s="2217"/>
      <c r="AN162" s="2217"/>
      <c r="AO162" s="2217"/>
      <c r="AP162" s="2217"/>
      <c r="AQ162" s="2217"/>
      <c r="AR162" s="2217"/>
      <c r="AS162" s="2217"/>
      <c r="AT162" s="2217"/>
      <c r="AU162" s="2217"/>
      <c r="AV162" s="2217"/>
      <c r="AW162" s="2217"/>
      <c r="AX162" s="2217"/>
      <c r="AY162" s="2217"/>
      <c r="AZ162" s="2217"/>
      <c r="BA162" s="2217"/>
      <c r="BB162" s="2217"/>
      <c r="BC162" s="2217"/>
      <c r="BD162" s="2217"/>
      <c r="BE162" s="2217"/>
      <c r="BF162" s="2217"/>
      <c r="BG162" s="2217"/>
      <c r="BH162" s="2217"/>
      <c r="BI162" s="2217"/>
      <c r="BJ162" s="2217"/>
      <c r="BK162" s="2217"/>
      <c r="BL162" s="2217"/>
      <c r="BM162" s="2217"/>
      <c r="BN162" s="2217"/>
      <c r="BO162" s="2217"/>
      <c r="BP162" s="2217"/>
      <c r="BQ162" s="2217"/>
      <c r="BR162" s="2217"/>
      <c r="BS162" s="2217"/>
      <c r="BT162" s="2217"/>
      <c r="BU162" s="2217"/>
      <c r="BV162" s="2217"/>
      <c r="BW162" s="2217"/>
      <c r="BX162" s="2217"/>
      <c r="BY162" s="2217"/>
      <c r="BZ162" s="2217"/>
      <c r="CA162" s="2217"/>
      <c r="CB162" s="2217"/>
      <c r="CC162" s="2217"/>
      <c r="CD162" s="2217"/>
      <c r="CE162" s="2217"/>
      <c r="CF162" s="2217"/>
      <c r="CG162" s="2217"/>
      <c r="CH162" s="2217"/>
      <c r="CI162" s="2217"/>
      <c r="CJ162" s="2217"/>
      <c r="CK162" s="2217"/>
      <c r="CL162" s="2217"/>
      <c r="CM162" s="2217"/>
      <c r="CN162" s="2217"/>
      <c r="CO162" s="2217"/>
      <c r="CP162" s="2217"/>
      <c r="CQ162" s="2217"/>
      <c r="CR162" s="2217"/>
      <c r="CS162" s="2217"/>
      <c r="CT162" s="2217"/>
      <c r="CU162" s="2217"/>
      <c r="CV162" s="2217"/>
      <c r="CW162" s="2217"/>
      <c r="CX162" s="2217"/>
      <c r="CY162" s="2217"/>
      <c r="CZ162" s="2217"/>
      <c r="DA162" s="2217"/>
      <c r="DB162" s="2217"/>
      <c r="DC162" s="2217"/>
    </row>
    <row r="163" spans="1:107">
      <c r="A163" s="2215" t="s">
        <v>2147</v>
      </c>
      <c r="B163" s="2216"/>
      <c r="C163" s="2217"/>
      <c r="D163" s="2217"/>
      <c r="E163" s="2217"/>
      <c r="F163" s="2217"/>
      <c r="G163" s="2217"/>
      <c r="H163" s="2217"/>
      <c r="I163" s="2217"/>
      <c r="J163" s="2217"/>
      <c r="K163" s="2217"/>
      <c r="L163" s="2217"/>
      <c r="M163" s="2217"/>
      <c r="N163" s="2217"/>
      <c r="O163" s="2217"/>
      <c r="P163" s="2217"/>
      <c r="Q163" s="2217"/>
      <c r="R163" s="2217"/>
      <c r="S163" s="2217"/>
      <c r="T163" s="2217"/>
      <c r="U163" s="2217"/>
      <c r="V163" s="2217"/>
      <c r="W163" s="2217"/>
      <c r="X163" s="2217"/>
      <c r="Y163" s="2217"/>
      <c r="Z163" s="2217"/>
      <c r="AA163" s="2217"/>
      <c r="AB163" s="2217"/>
      <c r="AC163" s="2217"/>
      <c r="AD163" s="2217"/>
      <c r="AE163" s="2217"/>
      <c r="AF163" s="2217"/>
      <c r="AG163" s="2217"/>
      <c r="AH163" s="2217"/>
      <c r="AI163" s="2217"/>
      <c r="AJ163" s="2217"/>
      <c r="AK163" s="2217"/>
      <c r="AL163" s="2217"/>
      <c r="AM163" s="2217"/>
      <c r="AN163" s="2217"/>
      <c r="AO163" s="2217"/>
      <c r="AP163" s="2217"/>
      <c r="AQ163" s="2217"/>
      <c r="AR163" s="2217"/>
      <c r="AS163" s="2217"/>
      <c r="AT163" s="2217"/>
      <c r="AU163" s="2217"/>
      <c r="AV163" s="2217"/>
      <c r="AW163" s="2217"/>
      <c r="AX163" s="2217"/>
      <c r="AY163" s="2217"/>
      <c r="AZ163" s="2217"/>
      <c r="BA163" s="2217"/>
      <c r="BB163" s="2217"/>
      <c r="BC163" s="2217"/>
      <c r="BD163" s="2217"/>
      <c r="BE163" s="2217"/>
      <c r="BF163" s="2217"/>
      <c r="BG163" s="2217"/>
      <c r="BH163" s="2217"/>
      <c r="BI163" s="2217"/>
      <c r="BJ163" s="2217"/>
      <c r="BK163" s="2217"/>
      <c r="BL163" s="2217"/>
      <c r="BM163" s="2217"/>
      <c r="BN163" s="2217"/>
      <c r="BO163" s="2217"/>
      <c r="BP163" s="2217"/>
      <c r="BQ163" s="2217"/>
      <c r="BR163" s="2217"/>
      <c r="BS163" s="2217"/>
      <c r="BT163" s="2217"/>
      <c r="BU163" s="2217"/>
      <c r="BV163" s="2217"/>
      <c r="BW163" s="2217"/>
      <c r="BX163" s="2217"/>
      <c r="BY163" s="2217"/>
      <c r="BZ163" s="2217"/>
      <c r="CA163" s="2217"/>
      <c r="CB163" s="2217"/>
      <c r="CC163" s="2217"/>
      <c r="CD163" s="2217"/>
      <c r="CE163" s="2217"/>
      <c r="CF163" s="2217"/>
      <c r="CG163" s="2217"/>
      <c r="CH163" s="2217"/>
      <c r="CI163" s="2217"/>
      <c r="CJ163" s="2217"/>
      <c r="CK163" s="2217"/>
      <c r="CL163" s="2217"/>
      <c r="CM163" s="2217"/>
      <c r="CN163" s="2217"/>
      <c r="CO163" s="2217"/>
      <c r="CP163" s="2217"/>
      <c r="CQ163" s="2217"/>
      <c r="CR163" s="2217"/>
      <c r="CS163" s="2217"/>
      <c r="CT163" s="2217"/>
      <c r="CU163" s="2217"/>
      <c r="CV163" s="2217"/>
      <c r="CW163" s="2217"/>
      <c r="CX163" s="2217"/>
      <c r="CY163" s="2217"/>
      <c r="CZ163" s="2217"/>
      <c r="DA163" s="2217"/>
      <c r="DB163" s="2217"/>
      <c r="DC163" s="2217"/>
    </row>
    <row r="164" spans="1:107">
      <c r="A164" s="2215" t="s">
        <v>2148</v>
      </c>
      <c r="B164" s="2216"/>
      <c r="C164" s="2217"/>
      <c r="D164" s="2217"/>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2217"/>
      <c r="AJ164" s="2217"/>
      <c r="AK164" s="2217"/>
      <c r="AL164" s="2217"/>
      <c r="AM164" s="2217"/>
      <c r="AN164" s="2217"/>
      <c r="AO164" s="2217"/>
      <c r="AP164" s="2217"/>
      <c r="AQ164" s="2217"/>
      <c r="AR164" s="2217"/>
      <c r="AS164" s="2217"/>
      <c r="AT164" s="2217"/>
      <c r="AU164" s="2217"/>
      <c r="AV164" s="2217"/>
      <c r="AW164" s="2217"/>
      <c r="AX164" s="2217"/>
      <c r="AY164" s="2217"/>
      <c r="AZ164" s="2217"/>
      <c r="BA164" s="2217"/>
      <c r="BB164" s="2217"/>
      <c r="BC164" s="2217"/>
      <c r="BD164" s="2217"/>
      <c r="BE164" s="2217"/>
      <c r="BF164" s="2217"/>
      <c r="BG164" s="2217"/>
      <c r="BH164" s="2217"/>
      <c r="BI164" s="2217"/>
      <c r="BJ164" s="2217"/>
      <c r="BK164" s="2217"/>
      <c r="BL164" s="2217"/>
      <c r="BM164" s="2217"/>
      <c r="BN164" s="2217"/>
      <c r="BO164" s="2217"/>
      <c r="BP164" s="2217"/>
      <c r="BQ164" s="2217"/>
      <c r="BR164" s="2217"/>
      <c r="BS164" s="2217"/>
      <c r="BT164" s="2217"/>
      <c r="BU164" s="2217"/>
      <c r="BV164" s="2217"/>
      <c r="BW164" s="2217"/>
      <c r="BX164" s="2217"/>
      <c r="BY164" s="2217"/>
      <c r="BZ164" s="2217"/>
      <c r="CA164" s="2217"/>
      <c r="CB164" s="2217"/>
      <c r="CC164" s="2217"/>
      <c r="CD164" s="2217"/>
      <c r="CE164" s="2217"/>
      <c r="CF164" s="2217"/>
      <c r="CG164" s="2217"/>
      <c r="CH164" s="2217"/>
      <c r="CI164" s="2217"/>
      <c r="CJ164" s="2217"/>
      <c r="CK164" s="2217"/>
      <c r="CL164" s="2217"/>
      <c r="CM164" s="2217"/>
      <c r="CN164" s="2217"/>
      <c r="CO164" s="2217"/>
      <c r="CP164" s="2217"/>
      <c r="CQ164" s="2217"/>
      <c r="CR164" s="2217"/>
      <c r="CS164" s="2217"/>
      <c r="CT164" s="2217"/>
      <c r="CU164" s="2217"/>
      <c r="CV164" s="2217"/>
      <c r="CW164" s="2217"/>
      <c r="CX164" s="2217"/>
      <c r="CY164" s="2217"/>
      <c r="CZ164" s="2217"/>
      <c r="DA164" s="2217"/>
      <c r="DB164" s="2217"/>
      <c r="DC164" s="2217"/>
    </row>
    <row r="165" spans="1:107">
      <c r="A165" s="2215" t="s">
        <v>2149</v>
      </c>
      <c r="B165" s="2216"/>
      <c r="C165" s="2217"/>
      <c r="D165" s="2217"/>
      <c r="E165" s="2217"/>
      <c r="F165" s="2217"/>
      <c r="G165" s="2217"/>
      <c r="H165" s="2217"/>
      <c r="I165" s="2217"/>
      <c r="J165" s="2217"/>
      <c r="K165" s="2217"/>
      <c r="L165" s="2217"/>
      <c r="M165" s="2217"/>
      <c r="N165" s="2217"/>
      <c r="O165" s="2217"/>
      <c r="P165" s="2217"/>
      <c r="Q165" s="2217"/>
      <c r="R165" s="2217"/>
      <c r="S165" s="2217"/>
      <c r="T165" s="2217"/>
      <c r="U165" s="2217"/>
      <c r="V165" s="2217"/>
      <c r="W165" s="2217"/>
      <c r="X165" s="2217"/>
      <c r="Y165" s="2217"/>
      <c r="Z165" s="2217"/>
      <c r="AA165" s="2217"/>
      <c r="AB165" s="2217"/>
      <c r="AC165" s="2217"/>
      <c r="AD165" s="2217"/>
      <c r="AE165" s="2217"/>
      <c r="AF165" s="2217"/>
      <c r="AG165" s="2217"/>
      <c r="AH165" s="2217"/>
      <c r="AI165" s="2217"/>
      <c r="AJ165" s="2217"/>
      <c r="AK165" s="2217"/>
      <c r="AL165" s="2217"/>
      <c r="AM165" s="2217"/>
      <c r="AN165" s="2217"/>
      <c r="AO165" s="2217"/>
      <c r="AP165" s="2217"/>
      <c r="AQ165" s="2217"/>
      <c r="AR165" s="2217"/>
      <c r="AS165" s="2217"/>
      <c r="AT165" s="2217"/>
      <c r="AU165" s="2217"/>
      <c r="AV165" s="2217"/>
      <c r="AW165" s="2217"/>
      <c r="AX165" s="2217"/>
      <c r="AY165" s="2217"/>
      <c r="AZ165" s="2217"/>
      <c r="BA165" s="2217"/>
      <c r="BB165" s="2217"/>
      <c r="BC165" s="2217"/>
      <c r="BD165" s="2217"/>
      <c r="BE165" s="2217"/>
      <c r="BF165" s="2217"/>
      <c r="BG165" s="2217"/>
      <c r="BH165" s="2217"/>
      <c r="BI165" s="2217"/>
      <c r="BJ165" s="2217"/>
      <c r="BK165" s="2217"/>
      <c r="BL165" s="2217"/>
      <c r="BM165" s="2217"/>
      <c r="BN165" s="2217"/>
      <c r="BO165" s="2217"/>
      <c r="BP165" s="2217"/>
      <c r="BQ165" s="2217"/>
      <c r="BR165" s="2217"/>
      <c r="BS165" s="2217"/>
      <c r="BT165" s="2217"/>
      <c r="BU165" s="2217"/>
      <c r="BV165" s="2217"/>
      <c r="BW165" s="2217"/>
      <c r="BX165" s="2217"/>
      <c r="BY165" s="2217"/>
      <c r="BZ165" s="2217"/>
      <c r="CA165" s="2217"/>
      <c r="CB165" s="2217"/>
      <c r="CC165" s="2217"/>
      <c r="CD165" s="2217"/>
      <c r="CE165" s="2217"/>
      <c r="CF165" s="2217"/>
      <c r="CG165" s="2217"/>
      <c r="CH165" s="2217"/>
      <c r="CI165" s="2217"/>
      <c r="CJ165" s="2217"/>
      <c r="CK165" s="2217"/>
      <c r="CL165" s="2217"/>
      <c r="CM165" s="2217"/>
      <c r="CN165" s="2217"/>
      <c r="CO165" s="2217"/>
      <c r="CP165" s="2217"/>
      <c r="CQ165" s="2217"/>
      <c r="CR165" s="2217"/>
      <c r="CS165" s="2217"/>
      <c r="CT165" s="2217"/>
      <c r="CU165" s="2217"/>
      <c r="CV165" s="2217"/>
      <c r="CW165" s="2217"/>
      <c r="CX165" s="2217"/>
      <c r="CY165" s="2217"/>
      <c r="CZ165" s="2217"/>
      <c r="DA165" s="2217"/>
      <c r="DB165" s="2217"/>
      <c r="DC165" s="2217"/>
    </row>
    <row r="166" spans="1:107">
      <c r="A166" s="2215" t="s">
        <v>2150</v>
      </c>
      <c r="B166" s="2216"/>
      <c r="C166" s="2217"/>
      <c r="D166" s="2217"/>
      <c r="E166" s="2217"/>
      <c r="F166" s="2217"/>
      <c r="G166" s="2217"/>
      <c r="H166" s="2217"/>
      <c r="I166" s="2217"/>
      <c r="J166" s="2217"/>
      <c r="K166" s="2217"/>
      <c r="L166" s="2217"/>
      <c r="M166" s="2217"/>
      <c r="N166" s="2217"/>
      <c r="O166" s="2217"/>
      <c r="P166" s="2217"/>
      <c r="Q166" s="2217"/>
      <c r="R166" s="2217"/>
      <c r="S166" s="2217"/>
      <c r="T166" s="2217"/>
      <c r="U166" s="2217"/>
      <c r="V166" s="2217"/>
      <c r="W166" s="2217"/>
      <c r="X166" s="2217"/>
      <c r="Y166" s="2217"/>
      <c r="Z166" s="2217"/>
      <c r="AA166" s="2217"/>
      <c r="AB166" s="2217"/>
      <c r="AC166" s="2217"/>
      <c r="AD166" s="2217"/>
      <c r="AE166" s="2217"/>
      <c r="AF166" s="2217"/>
      <c r="AG166" s="2217"/>
      <c r="AH166" s="2217"/>
      <c r="AI166" s="2217"/>
      <c r="AJ166" s="2217"/>
      <c r="AK166" s="2217"/>
      <c r="AL166" s="2217"/>
      <c r="AM166" s="2217"/>
      <c r="AN166" s="2217"/>
      <c r="AO166" s="2217"/>
      <c r="AP166" s="2217"/>
      <c r="AQ166" s="2217"/>
      <c r="AR166" s="2217"/>
      <c r="AS166" s="2217"/>
      <c r="AT166" s="2217"/>
      <c r="AU166" s="2217"/>
      <c r="AV166" s="2217"/>
      <c r="AW166" s="2217"/>
      <c r="AX166" s="2217"/>
      <c r="AY166" s="2217"/>
      <c r="AZ166" s="2217"/>
      <c r="BA166" s="2217"/>
      <c r="BB166" s="2217"/>
      <c r="BC166" s="2217"/>
      <c r="BD166" s="2217"/>
      <c r="BE166" s="2217"/>
      <c r="BF166" s="2217"/>
      <c r="BG166" s="2217"/>
      <c r="BH166" s="2217"/>
      <c r="BI166" s="2217"/>
      <c r="BJ166" s="2217"/>
      <c r="BK166" s="2217"/>
      <c r="BL166" s="2217"/>
      <c r="BM166" s="2217"/>
      <c r="BN166" s="2217"/>
      <c r="BO166" s="2217"/>
      <c r="BP166" s="2217"/>
      <c r="BQ166" s="2217"/>
      <c r="BR166" s="2217"/>
      <c r="BS166" s="2217"/>
      <c r="BT166" s="2217"/>
      <c r="BU166" s="2217"/>
      <c r="BV166" s="2217"/>
      <c r="BW166" s="2217"/>
      <c r="BX166" s="2217"/>
      <c r="BY166" s="2217"/>
      <c r="BZ166" s="2217"/>
      <c r="CA166" s="2217"/>
      <c r="CB166" s="2217"/>
      <c r="CC166" s="2217"/>
      <c r="CD166" s="2217"/>
      <c r="CE166" s="2217"/>
      <c r="CF166" s="2217"/>
      <c r="CG166" s="2217"/>
      <c r="CH166" s="2217"/>
      <c r="CI166" s="2217"/>
      <c r="CJ166" s="2217"/>
      <c r="CK166" s="2217"/>
      <c r="CL166" s="2217"/>
      <c r="CM166" s="2217"/>
      <c r="CN166" s="2217"/>
      <c r="CO166" s="2217"/>
      <c r="CP166" s="2217"/>
      <c r="CQ166" s="2217"/>
      <c r="CR166" s="2217"/>
      <c r="CS166" s="2217"/>
      <c r="CT166" s="2217"/>
      <c r="CU166" s="2217"/>
      <c r="CV166" s="2217"/>
      <c r="CW166" s="2217"/>
      <c r="CX166" s="2217"/>
      <c r="CY166" s="2217"/>
      <c r="CZ166" s="2217"/>
      <c r="DA166" s="2217"/>
      <c r="DB166" s="2217"/>
      <c r="DC166" s="2217"/>
    </row>
    <row r="167" spans="1:107">
      <c r="A167" s="2215"/>
      <c r="B167" s="2216"/>
      <c r="C167" s="2221"/>
      <c r="D167" s="2221"/>
      <c r="E167" s="2221"/>
      <c r="F167" s="2221"/>
      <c r="G167" s="2221"/>
      <c r="H167" s="2221"/>
      <c r="I167" s="2221"/>
      <c r="J167" s="2221"/>
      <c r="K167" s="2221"/>
      <c r="L167" s="2221"/>
      <c r="M167" s="2221"/>
      <c r="N167" s="2221"/>
      <c r="O167" s="2221"/>
      <c r="P167" s="2221"/>
      <c r="Q167" s="2221"/>
      <c r="R167" s="2221"/>
      <c r="S167" s="2221"/>
      <c r="T167" s="2221"/>
      <c r="U167" s="2221"/>
      <c r="V167" s="2221"/>
      <c r="W167" s="2221"/>
      <c r="X167" s="2221"/>
      <c r="Y167" s="2221"/>
      <c r="Z167" s="2221"/>
      <c r="AA167" s="2221"/>
      <c r="AB167" s="2221"/>
      <c r="AC167" s="2221"/>
      <c r="AD167" s="2221"/>
      <c r="AE167" s="2221"/>
      <c r="AF167" s="2221"/>
      <c r="AG167" s="2221"/>
      <c r="AH167" s="2221"/>
      <c r="AI167" s="2221"/>
      <c r="AJ167" s="2221"/>
      <c r="AK167" s="2221"/>
      <c r="AL167" s="2221"/>
      <c r="AM167" s="2221"/>
      <c r="AN167" s="2221"/>
      <c r="AO167" s="2221"/>
      <c r="AP167" s="2221"/>
      <c r="AQ167" s="2221"/>
      <c r="AR167" s="2221"/>
      <c r="AS167" s="2221"/>
      <c r="AT167" s="2221"/>
      <c r="AU167" s="2221"/>
      <c r="AV167" s="2221"/>
      <c r="AW167" s="2221"/>
      <c r="AX167" s="2221"/>
      <c r="AY167" s="2221"/>
      <c r="AZ167" s="2221"/>
      <c r="BA167" s="2221"/>
      <c r="BB167" s="2221"/>
      <c r="BC167" s="2221"/>
      <c r="BD167" s="2221"/>
      <c r="BE167" s="2221"/>
      <c r="BF167" s="2221"/>
      <c r="BG167" s="2221"/>
      <c r="BH167" s="2221"/>
      <c r="BI167" s="2221"/>
      <c r="BJ167" s="2221"/>
      <c r="BK167" s="2221"/>
      <c r="BL167" s="2221"/>
      <c r="BM167" s="2221"/>
      <c r="BN167" s="2221"/>
      <c r="BO167" s="2221"/>
      <c r="BP167" s="2221"/>
      <c r="BQ167" s="2221"/>
      <c r="BR167" s="2221"/>
      <c r="BS167" s="2221"/>
      <c r="BT167" s="2221"/>
      <c r="BU167" s="2221"/>
      <c r="BV167" s="2221"/>
      <c r="BW167" s="2221"/>
      <c r="BX167" s="2221"/>
      <c r="BY167" s="2221"/>
      <c r="BZ167" s="2221"/>
      <c r="CA167" s="2221"/>
      <c r="CB167" s="2221"/>
      <c r="CC167" s="2221"/>
      <c r="CD167" s="2221"/>
      <c r="CE167" s="2221"/>
      <c r="CF167" s="2221"/>
      <c r="CG167" s="2221"/>
      <c r="CH167" s="2221"/>
      <c r="CI167" s="2221"/>
      <c r="CJ167" s="2221"/>
      <c r="CK167" s="2221"/>
      <c r="CL167" s="2221"/>
      <c r="CM167" s="2221"/>
      <c r="CN167" s="2221"/>
      <c r="CO167" s="2221"/>
      <c r="CP167" s="2221"/>
      <c r="CQ167" s="2221"/>
      <c r="CR167" s="2221"/>
      <c r="CS167" s="2221"/>
      <c r="CT167" s="2221"/>
      <c r="CU167" s="2221"/>
      <c r="CV167" s="2221"/>
      <c r="CW167" s="2221"/>
      <c r="CX167" s="2221"/>
      <c r="CY167" s="2221"/>
      <c r="CZ167" s="2221"/>
      <c r="DA167" s="2221"/>
      <c r="DB167" s="2221"/>
      <c r="DC167" s="2221"/>
    </row>
    <row r="168" spans="1:107">
      <c r="A168" s="2227" t="s">
        <v>2151</v>
      </c>
      <c r="B168" s="2216"/>
      <c r="C168" s="2221"/>
      <c r="D168" s="2221"/>
      <c r="E168" s="2221"/>
      <c r="F168" s="2221"/>
      <c r="G168" s="2221"/>
      <c r="H168" s="2221"/>
      <c r="I168" s="2221"/>
      <c r="J168" s="2221"/>
      <c r="K168" s="2221"/>
      <c r="L168" s="2221"/>
      <c r="M168" s="2221"/>
      <c r="N168" s="2221"/>
      <c r="O168" s="2221"/>
      <c r="P168" s="2221"/>
      <c r="Q168" s="2221"/>
      <c r="R168" s="2221"/>
      <c r="S168" s="2221"/>
      <c r="T168" s="2221"/>
      <c r="U168" s="2221"/>
      <c r="V168" s="2221"/>
      <c r="W168" s="2221"/>
      <c r="X168" s="2221"/>
      <c r="Y168" s="2221"/>
      <c r="Z168" s="2221"/>
      <c r="AA168" s="2221"/>
      <c r="AB168" s="2221"/>
      <c r="AC168" s="2221"/>
      <c r="AD168" s="2221"/>
      <c r="AE168" s="2221"/>
      <c r="AF168" s="2221"/>
      <c r="AG168" s="2221"/>
      <c r="AH168" s="2221"/>
      <c r="AI168" s="2221"/>
      <c r="AJ168" s="2221"/>
      <c r="AK168" s="2221"/>
      <c r="AL168" s="2221"/>
      <c r="AM168" s="2221"/>
      <c r="AN168" s="2221"/>
      <c r="AO168" s="2221"/>
      <c r="AP168" s="2221"/>
      <c r="AQ168" s="2221"/>
      <c r="AR168" s="2221"/>
      <c r="AS168" s="2221"/>
      <c r="AT168" s="2221"/>
      <c r="AU168" s="2221"/>
      <c r="AV168" s="2221"/>
      <c r="AW168" s="2221"/>
      <c r="AX168" s="2221"/>
      <c r="AY168" s="2221"/>
      <c r="AZ168" s="2221"/>
      <c r="BA168" s="2221"/>
      <c r="BB168" s="2221"/>
      <c r="BC168" s="2221"/>
      <c r="BD168" s="2221"/>
      <c r="BE168" s="2221"/>
      <c r="BF168" s="2221"/>
      <c r="BG168" s="2221"/>
      <c r="BH168" s="2221"/>
      <c r="BI168" s="2221"/>
      <c r="BJ168" s="2221"/>
      <c r="BK168" s="2221"/>
      <c r="BL168" s="2221"/>
      <c r="BM168" s="2221"/>
      <c r="BN168" s="2221"/>
      <c r="BO168" s="2221"/>
      <c r="BP168" s="2221"/>
      <c r="BQ168" s="2221"/>
      <c r="BR168" s="2221"/>
      <c r="BS168" s="2221"/>
      <c r="BT168" s="2221"/>
      <c r="BU168" s="2221"/>
      <c r="BV168" s="2221"/>
      <c r="BW168" s="2221"/>
      <c r="BX168" s="2221"/>
      <c r="BY168" s="2221"/>
      <c r="BZ168" s="2221"/>
      <c r="CA168" s="2221"/>
      <c r="CB168" s="2221"/>
      <c r="CC168" s="2221"/>
      <c r="CD168" s="2221"/>
      <c r="CE168" s="2221"/>
      <c r="CF168" s="2221"/>
      <c r="CG168" s="2221"/>
      <c r="CH168" s="2221"/>
      <c r="CI168" s="2221"/>
      <c r="CJ168" s="2221"/>
      <c r="CK168" s="2221"/>
      <c r="CL168" s="2221"/>
      <c r="CM168" s="2221"/>
      <c r="CN168" s="2221"/>
      <c r="CO168" s="2221"/>
      <c r="CP168" s="2221"/>
      <c r="CQ168" s="2221"/>
      <c r="CR168" s="2221"/>
      <c r="CS168" s="2221"/>
      <c r="CT168" s="2221"/>
      <c r="CU168" s="2221"/>
      <c r="CV168" s="2221"/>
      <c r="CW168" s="2221"/>
      <c r="CX168" s="2221"/>
      <c r="CY168" s="2221"/>
      <c r="CZ168" s="2221"/>
      <c r="DA168" s="2221"/>
      <c r="DB168" s="2221"/>
      <c r="DC168" s="2221"/>
    </row>
    <row r="169" spans="1:107">
      <c r="A169" s="2215" t="s">
        <v>2152</v>
      </c>
      <c r="B169" s="2216"/>
      <c r="C169" s="2217"/>
      <c r="D169" s="2217"/>
      <c r="E169" s="2217"/>
      <c r="F169" s="2217"/>
      <c r="G169" s="2217"/>
      <c r="H169" s="2217"/>
      <c r="I169" s="2217"/>
      <c r="J169" s="2217"/>
      <c r="K169" s="2217"/>
      <c r="L169" s="2217"/>
      <c r="M169" s="2217"/>
      <c r="N169" s="2217"/>
      <c r="O169" s="2217"/>
      <c r="P169" s="2217"/>
      <c r="Q169" s="2217"/>
      <c r="R169" s="2217"/>
      <c r="S169" s="2217"/>
      <c r="T169" s="2217"/>
      <c r="U169" s="2217"/>
      <c r="V169" s="2217"/>
      <c r="W169" s="2217"/>
      <c r="X169" s="2217"/>
      <c r="Y169" s="2217"/>
      <c r="Z169" s="2217"/>
      <c r="AA169" s="2217"/>
      <c r="AB169" s="2217"/>
      <c r="AC169" s="2217"/>
      <c r="AD169" s="2217"/>
      <c r="AE169" s="2217"/>
      <c r="AF169" s="2217"/>
      <c r="AG169" s="2217"/>
      <c r="AH169" s="2217"/>
      <c r="AI169" s="2217"/>
      <c r="AJ169" s="2217"/>
      <c r="AK169" s="2217"/>
      <c r="AL169" s="2217"/>
      <c r="AM169" s="2217"/>
      <c r="AN169" s="2217"/>
      <c r="AO169" s="2217"/>
      <c r="AP169" s="2217"/>
      <c r="AQ169" s="2217"/>
      <c r="AR169" s="2217"/>
      <c r="AS169" s="2217"/>
      <c r="AT169" s="2217"/>
      <c r="AU169" s="2217"/>
      <c r="AV169" s="2217"/>
      <c r="AW169" s="2217"/>
      <c r="AX169" s="2217"/>
      <c r="AY169" s="2217"/>
      <c r="AZ169" s="2217"/>
      <c r="BA169" s="2217"/>
      <c r="BB169" s="2217"/>
      <c r="BC169" s="2217"/>
      <c r="BD169" s="2217"/>
      <c r="BE169" s="2217"/>
      <c r="BF169" s="2217"/>
      <c r="BG169" s="2217"/>
      <c r="BH169" s="2217"/>
      <c r="BI169" s="2217"/>
      <c r="BJ169" s="2217"/>
      <c r="BK169" s="2217"/>
      <c r="BL169" s="2217"/>
      <c r="BM169" s="2217"/>
      <c r="BN169" s="2217"/>
      <c r="BO169" s="2217"/>
      <c r="BP169" s="2217"/>
      <c r="BQ169" s="2217"/>
      <c r="BR169" s="2217"/>
      <c r="BS169" s="2217"/>
      <c r="BT169" s="2217"/>
      <c r="BU169" s="2217"/>
      <c r="BV169" s="2217"/>
      <c r="BW169" s="2217"/>
      <c r="BX169" s="2217"/>
      <c r="BY169" s="2217"/>
      <c r="BZ169" s="2217"/>
      <c r="CA169" s="2217"/>
      <c r="CB169" s="2217"/>
      <c r="CC169" s="2217"/>
      <c r="CD169" s="2217"/>
      <c r="CE169" s="2217"/>
      <c r="CF169" s="2217"/>
      <c r="CG169" s="2217"/>
      <c r="CH169" s="2217"/>
      <c r="CI169" s="2217"/>
      <c r="CJ169" s="2217"/>
      <c r="CK169" s="2217"/>
      <c r="CL169" s="2217"/>
      <c r="CM169" s="2217"/>
      <c r="CN169" s="2217"/>
      <c r="CO169" s="2217"/>
      <c r="CP169" s="2217"/>
      <c r="CQ169" s="2217"/>
      <c r="CR169" s="2217"/>
      <c r="CS169" s="2217"/>
      <c r="CT169" s="2217"/>
      <c r="CU169" s="2217"/>
      <c r="CV169" s="2217"/>
      <c r="CW169" s="2217"/>
      <c r="CX169" s="2217"/>
      <c r="CY169" s="2217"/>
      <c r="CZ169" s="2217"/>
      <c r="DA169" s="2217"/>
      <c r="DB169" s="2217"/>
      <c r="DC169" s="2217"/>
    </row>
    <row r="170" spans="1:107">
      <c r="A170" s="2215" t="s">
        <v>2153</v>
      </c>
      <c r="B170" s="2216"/>
      <c r="C170" s="2217"/>
      <c r="D170" s="2217"/>
      <c r="E170" s="2217"/>
      <c r="F170" s="2217"/>
      <c r="G170" s="2217"/>
      <c r="H170" s="2217"/>
      <c r="I170" s="2217"/>
      <c r="J170" s="2217"/>
      <c r="K170" s="2217"/>
      <c r="L170" s="2217"/>
      <c r="M170" s="2217"/>
      <c r="N170" s="2217"/>
      <c r="O170" s="2217"/>
      <c r="P170" s="2217"/>
      <c r="Q170" s="2217"/>
      <c r="R170" s="2217"/>
      <c r="S170" s="2217"/>
      <c r="T170" s="2217"/>
      <c r="U170" s="2217"/>
      <c r="V170" s="2217"/>
      <c r="W170" s="2217"/>
      <c r="X170" s="2217"/>
      <c r="Y170" s="2217"/>
      <c r="Z170" s="2217"/>
      <c r="AA170" s="2217"/>
      <c r="AB170" s="2217"/>
      <c r="AC170" s="2217"/>
      <c r="AD170" s="2217"/>
      <c r="AE170" s="2217"/>
      <c r="AF170" s="2217"/>
      <c r="AG170" s="2217"/>
      <c r="AH170" s="2217"/>
      <c r="AI170" s="2217"/>
      <c r="AJ170" s="2217"/>
      <c r="AK170" s="2217"/>
      <c r="AL170" s="2217"/>
      <c r="AM170" s="2217"/>
      <c r="AN170" s="2217"/>
      <c r="AO170" s="2217"/>
      <c r="AP170" s="2217"/>
      <c r="AQ170" s="2217"/>
      <c r="AR170" s="2217"/>
      <c r="AS170" s="2217"/>
      <c r="AT170" s="2217"/>
      <c r="AU170" s="2217"/>
      <c r="AV170" s="2217"/>
      <c r="AW170" s="2217"/>
      <c r="AX170" s="2217"/>
      <c r="AY170" s="2217"/>
      <c r="AZ170" s="2217"/>
      <c r="BA170" s="2217"/>
      <c r="BB170" s="2217"/>
      <c r="BC170" s="2217"/>
      <c r="BD170" s="2217"/>
      <c r="BE170" s="2217"/>
      <c r="BF170" s="2217"/>
      <c r="BG170" s="2217"/>
      <c r="BH170" s="2217"/>
      <c r="BI170" s="2217"/>
      <c r="BJ170" s="2217"/>
      <c r="BK170" s="2217"/>
      <c r="BL170" s="2217"/>
      <c r="BM170" s="2217"/>
      <c r="BN170" s="2217"/>
      <c r="BO170" s="2217"/>
      <c r="BP170" s="2217"/>
      <c r="BQ170" s="2217"/>
      <c r="BR170" s="2217"/>
      <c r="BS170" s="2217"/>
      <c r="BT170" s="2217"/>
      <c r="BU170" s="2217"/>
      <c r="BV170" s="2217"/>
      <c r="BW170" s="2217"/>
      <c r="BX170" s="2217"/>
      <c r="BY170" s="2217"/>
      <c r="BZ170" s="2217"/>
      <c r="CA170" s="2217"/>
      <c r="CB170" s="2217"/>
      <c r="CC170" s="2217"/>
      <c r="CD170" s="2217"/>
      <c r="CE170" s="2217"/>
      <c r="CF170" s="2217"/>
      <c r="CG170" s="2217"/>
      <c r="CH170" s="2217"/>
      <c r="CI170" s="2217"/>
      <c r="CJ170" s="2217"/>
      <c r="CK170" s="2217"/>
      <c r="CL170" s="2217"/>
      <c r="CM170" s="2217"/>
      <c r="CN170" s="2217"/>
      <c r="CO170" s="2217"/>
      <c r="CP170" s="2217"/>
      <c r="CQ170" s="2217"/>
      <c r="CR170" s="2217"/>
      <c r="CS170" s="2217"/>
      <c r="CT170" s="2217"/>
      <c r="CU170" s="2217"/>
      <c r="CV170" s="2217"/>
      <c r="CW170" s="2217"/>
      <c r="CX170" s="2217"/>
      <c r="CY170" s="2217"/>
      <c r="CZ170" s="2217"/>
      <c r="DA170" s="2217"/>
      <c r="DB170" s="2217"/>
      <c r="DC170" s="2217"/>
    </row>
    <row r="171" spans="1:107">
      <c r="A171" s="2215" t="s">
        <v>2154</v>
      </c>
      <c r="B171" s="2216"/>
      <c r="C171" s="2217"/>
      <c r="D171" s="2217"/>
      <c r="E171" s="2217"/>
      <c r="F171" s="2217"/>
      <c r="G171" s="2217"/>
      <c r="H171" s="2217"/>
      <c r="I171" s="2217"/>
      <c r="J171" s="2217"/>
      <c r="K171" s="2217"/>
      <c r="L171" s="2217"/>
      <c r="M171" s="2217"/>
      <c r="N171" s="2217"/>
      <c r="O171" s="2217"/>
      <c r="P171" s="2217"/>
      <c r="Q171" s="2217"/>
      <c r="R171" s="2217"/>
      <c r="S171" s="2217"/>
      <c r="T171" s="2217"/>
      <c r="U171" s="2217"/>
      <c r="V171" s="2217"/>
      <c r="W171" s="2217"/>
      <c r="X171" s="2217"/>
      <c r="Y171" s="2217"/>
      <c r="Z171" s="2217"/>
      <c r="AA171" s="2217"/>
      <c r="AB171" s="2217"/>
      <c r="AC171" s="2217"/>
      <c r="AD171" s="2217"/>
      <c r="AE171" s="2217"/>
      <c r="AF171" s="2217"/>
      <c r="AG171" s="2217"/>
      <c r="AH171" s="2217"/>
      <c r="AI171" s="2217"/>
      <c r="AJ171" s="2217"/>
      <c r="AK171" s="2217"/>
      <c r="AL171" s="2217"/>
      <c r="AM171" s="2217"/>
      <c r="AN171" s="2217"/>
      <c r="AO171" s="2217"/>
      <c r="AP171" s="2217"/>
      <c r="AQ171" s="2217"/>
      <c r="AR171" s="2217"/>
      <c r="AS171" s="2217"/>
      <c r="AT171" s="2217"/>
      <c r="AU171" s="2217"/>
      <c r="AV171" s="2217"/>
      <c r="AW171" s="2217"/>
      <c r="AX171" s="2217"/>
      <c r="AY171" s="2217"/>
      <c r="AZ171" s="2217"/>
      <c r="BA171" s="2217"/>
      <c r="BB171" s="2217"/>
      <c r="BC171" s="2217"/>
      <c r="BD171" s="2217"/>
      <c r="BE171" s="2217"/>
      <c r="BF171" s="2217"/>
      <c r="BG171" s="2217"/>
      <c r="BH171" s="2217"/>
      <c r="BI171" s="2217"/>
      <c r="BJ171" s="2217"/>
      <c r="BK171" s="2217"/>
      <c r="BL171" s="2217"/>
      <c r="BM171" s="2217"/>
      <c r="BN171" s="2217"/>
      <c r="BO171" s="2217"/>
      <c r="BP171" s="2217"/>
      <c r="BQ171" s="2217"/>
      <c r="BR171" s="2217"/>
      <c r="BS171" s="2217"/>
      <c r="BT171" s="2217"/>
      <c r="BU171" s="2217"/>
      <c r="BV171" s="2217"/>
      <c r="BW171" s="2217"/>
      <c r="BX171" s="2217"/>
      <c r="BY171" s="2217"/>
      <c r="BZ171" s="2217"/>
      <c r="CA171" s="2217"/>
      <c r="CB171" s="2217"/>
      <c r="CC171" s="2217"/>
      <c r="CD171" s="2217"/>
      <c r="CE171" s="2217"/>
      <c r="CF171" s="2217"/>
      <c r="CG171" s="2217"/>
      <c r="CH171" s="2217"/>
      <c r="CI171" s="2217"/>
      <c r="CJ171" s="2217"/>
      <c r="CK171" s="2217"/>
      <c r="CL171" s="2217"/>
      <c r="CM171" s="2217"/>
      <c r="CN171" s="2217"/>
      <c r="CO171" s="2217"/>
      <c r="CP171" s="2217"/>
      <c r="CQ171" s="2217"/>
      <c r="CR171" s="2217"/>
      <c r="CS171" s="2217"/>
      <c r="CT171" s="2217"/>
      <c r="CU171" s="2217"/>
      <c r="CV171" s="2217"/>
      <c r="CW171" s="2217"/>
      <c r="CX171" s="2217"/>
      <c r="CY171" s="2217"/>
      <c r="CZ171" s="2217"/>
      <c r="DA171" s="2217"/>
      <c r="DB171" s="2217"/>
      <c r="DC171" s="2217"/>
    </row>
    <row r="172" spans="1:107">
      <c r="A172" s="2215" t="s">
        <v>2155</v>
      </c>
      <c r="B172" s="2216"/>
      <c r="C172" s="2217"/>
      <c r="D172" s="2217"/>
      <c r="E172" s="2217"/>
      <c r="F172" s="2217"/>
      <c r="G172" s="2217"/>
      <c r="H172" s="2217"/>
      <c r="I172" s="2217"/>
      <c r="J172" s="2217"/>
      <c r="K172" s="2217"/>
      <c r="L172" s="2217"/>
      <c r="M172" s="2217"/>
      <c r="N172" s="2217"/>
      <c r="O172" s="2217"/>
      <c r="P172" s="2217"/>
      <c r="Q172" s="2217"/>
      <c r="R172" s="2217"/>
      <c r="S172" s="2217"/>
      <c r="T172" s="2217"/>
      <c r="U172" s="2217"/>
      <c r="V172" s="2217"/>
      <c r="W172" s="2217"/>
      <c r="X172" s="2217"/>
      <c r="Y172" s="2217"/>
      <c r="Z172" s="2217"/>
      <c r="AA172" s="2217"/>
      <c r="AB172" s="2217"/>
      <c r="AC172" s="2217"/>
      <c r="AD172" s="2217"/>
      <c r="AE172" s="2217"/>
      <c r="AF172" s="2217"/>
      <c r="AG172" s="2217"/>
      <c r="AH172" s="2217"/>
      <c r="AI172" s="2217"/>
      <c r="AJ172" s="2217"/>
      <c r="AK172" s="2217"/>
      <c r="AL172" s="2217"/>
      <c r="AM172" s="2217"/>
      <c r="AN172" s="2217"/>
      <c r="AO172" s="2217"/>
      <c r="AP172" s="2217"/>
      <c r="AQ172" s="2217"/>
      <c r="AR172" s="2217"/>
      <c r="AS172" s="2217"/>
      <c r="AT172" s="2217"/>
      <c r="AU172" s="2217"/>
      <c r="AV172" s="2217"/>
      <c r="AW172" s="2217"/>
      <c r="AX172" s="2217"/>
      <c r="AY172" s="2217"/>
      <c r="AZ172" s="2217"/>
      <c r="BA172" s="2217"/>
      <c r="BB172" s="2217"/>
      <c r="BC172" s="2217"/>
      <c r="BD172" s="2217"/>
      <c r="BE172" s="2217"/>
      <c r="BF172" s="2217"/>
      <c r="BG172" s="2217"/>
      <c r="BH172" s="2217"/>
      <c r="BI172" s="2217"/>
      <c r="BJ172" s="2217"/>
      <c r="BK172" s="2217"/>
      <c r="BL172" s="2217"/>
      <c r="BM172" s="2217"/>
      <c r="BN172" s="2217"/>
      <c r="BO172" s="2217"/>
      <c r="BP172" s="2217"/>
      <c r="BQ172" s="2217"/>
      <c r="BR172" s="2217"/>
      <c r="BS172" s="2217"/>
      <c r="BT172" s="2217"/>
      <c r="BU172" s="2217"/>
      <c r="BV172" s="2217"/>
      <c r="BW172" s="2217"/>
      <c r="BX172" s="2217"/>
      <c r="BY172" s="2217"/>
      <c r="BZ172" s="2217"/>
      <c r="CA172" s="2217"/>
      <c r="CB172" s="2217"/>
      <c r="CC172" s="2217"/>
      <c r="CD172" s="2217"/>
      <c r="CE172" s="2217"/>
      <c r="CF172" s="2217"/>
      <c r="CG172" s="2217"/>
      <c r="CH172" s="2217"/>
      <c r="CI172" s="2217"/>
      <c r="CJ172" s="2217"/>
      <c r="CK172" s="2217"/>
      <c r="CL172" s="2217"/>
      <c r="CM172" s="2217"/>
      <c r="CN172" s="2217"/>
      <c r="CO172" s="2217"/>
      <c r="CP172" s="2217"/>
      <c r="CQ172" s="2217"/>
      <c r="CR172" s="2217"/>
      <c r="CS172" s="2217"/>
      <c r="CT172" s="2217"/>
      <c r="CU172" s="2217"/>
      <c r="CV172" s="2217"/>
      <c r="CW172" s="2217"/>
      <c r="CX172" s="2217"/>
      <c r="CY172" s="2217"/>
      <c r="CZ172" s="2217"/>
      <c r="DA172" s="2217"/>
      <c r="DB172" s="2217"/>
      <c r="DC172" s="2217"/>
    </row>
    <row r="173" spans="1:107">
      <c r="A173" s="2215" t="s">
        <v>2156</v>
      </c>
      <c r="B173" s="2216"/>
      <c r="C173" s="2217"/>
      <c r="D173" s="2217"/>
      <c r="E173" s="2217"/>
      <c r="F173" s="2217"/>
      <c r="G173" s="2217"/>
      <c r="H173" s="2217"/>
      <c r="I173" s="2217"/>
      <c r="J173" s="2217"/>
      <c r="K173" s="2217"/>
      <c r="L173" s="2217"/>
      <c r="M173" s="2217"/>
      <c r="N173" s="2217"/>
      <c r="O173" s="2217"/>
      <c r="P173" s="2217"/>
      <c r="Q173" s="2217"/>
      <c r="R173" s="2217"/>
      <c r="S173" s="2217"/>
      <c r="T173" s="2217"/>
      <c r="U173" s="2217"/>
      <c r="V173" s="2217"/>
      <c r="W173" s="2217"/>
      <c r="X173" s="2217"/>
      <c r="Y173" s="2217"/>
      <c r="Z173" s="2217"/>
      <c r="AA173" s="2217"/>
      <c r="AB173" s="2217"/>
      <c r="AC173" s="2217"/>
      <c r="AD173" s="2217"/>
      <c r="AE173" s="2217"/>
      <c r="AF173" s="2217"/>
      <c r="AG173" s="2217"/>
      <c r="AH173" s="2217"/>
      <c r="AI173" s="2217"/>
      <c r="AJ173" s="2217"/>
      <c r="AK173" s="2217"/>
      <c r="AL173" s="2217"/>
      <c r="AM173" s="2217"/>
      <c r="AN173" s="2217"/>
      <c r="AO173" s="2217"/>
      <c r="AP173" s="2217"/>
      <c r="AQ173" s="2217"/>
      <c r="AR173" s="2217"/>
      <c r="AS173" s="2217"/>
      <c r="AT173" s="2217"/>
      <c r="AU173" s="2217"/>
      <c r="AV173" s="2217"/>
      <c r="AW173" s="2217"/>
      <c r="AX173" s="2217"/>
      <c r="AY173" s="2217"/>
      <c r="AZ173" s="2217"/>
      <c r="BA173" s="2217"/>
      <c r="BB173" s="2217"/>
      <c r="BC173" s="2217"/>
      <c r="BD173" s="2217"/>
      <c r="BE173" s="2217"/>
      <c r="BF173" s="2217"/>
      <c r="BG173" s="2217"/>
      <c r="BH173" s="2217"/>
      <c r="BI173" s="2217"/>
      <c r="BJ173" s="2217"/>
      <c r="BK173" s="2217"/>
      <c r="BL173" s="2217"/>
      <c r="BM173" s="2217"/>
      <c r="BN173" s="2217"/>
      <c r="BO173" s="2217"/>
      <c r="BP173" s="2217"/>
      <c r="BQ173" s="2217"/>
      <c r="BR173" s="2217"/>
      <c r="BS173" s="2217"/>
      <c r="BT173" s="2217"/>
      <c r="BU173" s="2217"/>
      <c r="BV173" s="2217"/>
      <c r="BW173" s="2217"/>
      <c r="BX173" s="2217"/>
      <c r="BY173" s="2217"/>
      <c r="BZ173" s="2217"/>
      <c r="CA173" s="2217"/>
      <c r="CB173" s="2217"/>
      <c r="CC173" s="2217"/>
      <c r="CD173" s="2217"/>
      <c r="CE173" s="2217"/>
      <c r="CF173" s="2217"/>
      <c r="CG173" s="2217"/>
      <c r="CH173" s="2217"/>
      <c r="CI173" s="2217"/>
      <c r="CJ173" s="2217"/>
      <c r="CK173" s="2217"/>
      <c r="CL173" s="2217"/>
      <c r="CM173" s="2217"/>
      <c r="CN173" s="2217"/>
      <c r="CO173" s="2217"/>
      <c r="CP173" s="2217"/>
      <c r="CQ173" s="2217"/>
      <c r="CR173" s="2217"/>
      <c r="CS173" s="2217"/>
      <c r="CT173" s="2217"/>
      <c r="CU173" s="2217"/>
      <c r="CV173" s="2217"/>
      <c r="CW173" s="2217"/>
      <c r="CX173" s="2217"/>
      <c r="CY173" s="2217"/>
      <c r="CZ173" s="2217"/>
      <c r="DA173" s="2217"/>
      <c r="DB173" s="2217"/>
      <c r="DC173" s="2217"/>
    </row>
    <row r="174" spans="1:107">
      <c r="A174" s="2215" t="s">
        <v>2157</v>
      </c>
      <c r="B174" s="2216"/>
      <c r="C174" s="2217"/>
      <c r="D174" s="2217"/>
      <c r="E174" s="2217"/>
      <c r="F174" s="2217"/>
      <c r="G174" s="2217"/>
      <c r="H174" s="2217"/>
      <c r="I174" s="2217"/>
      <c r="J174" s="2217"/>
      <c r="K174" s="2217"/>
      <c r="L174" s="2217"/>
      <c r="M174" s="2217"/>
      <c r="N174" s="2217"/>
      <c r="O174" s="2217"/>
      <c r="P174" s="2217"/>
      <c r="Q174" s="2217"/>
      <c r="R174" s="2217"/>
      <c r="S174" s="2217"/>
      <c r="T174" s="2217"/>
      <c r="U174" s="2217"/>
      <c r="V174" s="2217"/>
      <c r="W174" s="2217"/>
      <c r="X174" s="2217"/>
      <c r="Y174" s="2217"/>
      <c r="Z174" s="2217"/>
      <c r="AA174" s="2217"/>
      <c r="AB174" s="2217"/>
      <c r="AC174" s="2217"/>
      <c r="AD174" s="2217"/>
      <c r="AE174" s="2217"/>
      <c r="AF174" s="2217"/>
      <c r="AG174" s="2217"/>
      <c r="AH174" s="2217"/>
      <c r="AI174" s="2217"/>
      <c r="AJ174" s="2217"/>
      <c r="AK174" s="2217"/>
      <c r="AL174" s="2217"/>
      <c r="AM174" s="2217"/>
      <c r="AN174" s="2217"/>
      <c r="AO174" s="2217"/>
      <c r="AP174" s="2217"/>
      <c r="AQ174" s="2217"/>
      <c r="AR174" s="2217"/>
      <c r="AS174" s="2217"/>
      <c r="AT174" s="2217"/>
      <c r="AU174" s="2217"/>
      <c r="AV174" s="2217"/>
      <c r="AW174" s="2217"/>
      <c r="AX174" s="2217"/>
      <c r="AY174" s="2217"/>
      <c r="AZ174" s="2217"/>
      <c r="BA174" s="2217"/>
      <c r="BB174" s="2217"/>
      <c r="BC174" s="2217"/>
      <c r="BD174" s="2217"/>
      <c r="BE174" s="2217"/>
      <c r="BF174" s="2217"/>
      <c r="BG174" s="2217"/>
      <c r="BH174" s="2217"/>
      <c r="BI174" s="2217"/>
      <c r="BJ174" s="2217"/>
      <c r="BK174" s="2217"/>
      <c r="BL174" s="2217"/>
      <c r="BM174" s="2217"/>
      <c r="BN174" s="2217"/>
      <c r="BO174" s="2217"/>
      <c r="BP174" s="2217"/>
      <c r="BQ174" s="2217"/>
      <c r="BR174" s="2217"/>
      <c r="BS174" s="2217"/>
      <c r="BT174" s="2217"/>
      <c r="BU174" s="2217"/>
      <c r="BV174" s="2217"/>
      <c r="BW174" s="2217"/>
      <c r="BX174" s="2217"/>
      <c r="BY174" s="2217"/>
      <c r="BZ174" s="2217"/>
      <c r="CA174" s="2217"/>
      <c r="CB174" s="2217"/>
      <c r="CC174" s="2217"/>
      <c r="CD174" s="2217"/>
      <c r="CE174" s="2217"/>
      <c r="CF174" s="2217"/>
      <c r="CG174" s="2217"/>
      <c r="CH174" s="2217"/>
      <c r="CI174" s="2217"/>
      <c r="CJ174" s="2217"/>
      <c r="CK174" s="2217"/>
      <c r="CL174" s="2217"/>
      <c r="CM174" s="2217"/>
      <c r="CN174" s="2217"/>
      <c r="CO174" s="2217"/>
      <c r="CP174" s="2217"/>
      <c r="CQ174" s="2217"/>
      <c r="CR174" s="2217"/>
      <c r="CS174" s="2217"/>
      <c r="CT174" s="2217"/>
      <c r="CU174" s="2217"/>
      <c r="CV174" s="2217"/>
      <c r="CW174" s="2217"/>
      <c r="CX174" s="2217"/>
      <c r="CY174" s="2217"/>
      <c r="CZ174" s="2217"/>
      <c r="DA174" s="2217"/>
      <c r="DB174" s="2217"/>
      <c r="DC174" s="2217"/>
    </row>
    <row r="175" spans="1:107">
      <c r="A175" s="2215" t="s">
        <v>2158</v>
      </c>
      <c r="B175" s="2216"/>
      <c r="C175" s="2217"/>
      <c r="D175" s="2217"/>
      <c r="E175" s="2217"/>
      <c r="F175" s="2217"/>
      <c r="G175" s="2217"/>
      <c r="H175" s="2217"/>
      <c r="I175" s="2217"/>
      <c r="J175" s="2217"/>
      <c r="K175" s="2217"/>
      <c r="L175" s="2217"/>
      <c r="M175" s="2217"/>
      <c r="N175" s="2217"/>
      <c r="O175" s="2217"/>
      <c r="P175" s="2217"/>
      <c r="Q175" s="2217"/>
      <c r="R175" s="2217"/>
      <c r="S175" s="2217"/>
      <c r="T175" s="2217"/>
      <c r="U175" s="2217"/>
      <c r="V175" s="2217"/>
      <c r="W175" s="2217"/>
      <c r="X175" s="2217"/>
      <c r="Y175" s="2217"/>
      <c r="Z175" s="2217"/>
      <c r="AA175" s="2217"/>
      <c r="AB175" s="2217"/>
      <c r="AC175" s="2217"/>
      <c r="AD175" s="2217"/>
      <c r="AE175" s="2217"/>
      <c r="AF175" s="2217"/>
      <c r="AG175" s="2217"/>
      <c r="AH175" s="2217"/>
      <c r="AI175" s="2217"/>
      <c r="AJ175" s="2217"/>
      <c r="AK175" s="2217"/>
      <c r="AL175" s="2217"/>
      <c r="AM175" s="2217"/>
      <c r="AN175" s="2217"/>
      <c r="AO175" s="2217"/>
      <c r="AP175" s="2217"/>
      <c r="AQ175" s="2217"/>
      <c r="AR175" s="2217"/>
      <c r="AS175" s="2217"/>
      <c r="AT175" s="2217"/>
      <c r="AU175" s="2217"/>
      <c r="AV175" s="2217"/>
      <c r="AW175" s="2217"/>
      <c r="AX175" s="2217"/>
      <c r="AY175" s="2217"/>
      <c r="AZ175" s="2217"/>
      <c r="BA175" s="2217"/>
      <c r="BB175" s="2217"/>
      <c r="BC175" s="2217"/>
      <c r="BD175" s="2217"/>
      <c r="BE175" s="2217"/>
      <c r="BF175" s="2217"/>
      <c r="BG175" s="2217"/>
      <c r="BH175" s="2217"/>
      <c r="BI175" s="2217"/>
      <c r="BJ175" s="2217"/>
      <c r="BK175" s="2217"/>
      <c r="BL175" s="2217"/>
      <c r="BM175" s="2217"/>
      <c r="BN175" s="2217"/>
      <c r="BO175" s="2217"/>
      <c r="BP175" s="2217"/>
      <c r="BQ175" s="2217"/>
      <c r="BR175" s="2217"/>
      <c r="BS175" s="2217"/>
      <c r="BT175" s="2217"/>
      <c r="BU175" s="2217"/>
      <c r="BV175" s="2217"/>
      <c r="BW175" s="2217"/>
      <c r="BX175" s="2217"/>
      <c r="BY175" s="2217"/>
      <c r="BZ175" s="2217"/>
      <c r="CA175" s="2217"/>
      <c r="CB175" s="2217"/>
      <c r="CC175" s="2217"/>
      <c r="CD175" s="2217"/>
      <c r="CE175" s="2217"/>
      <c r="CF175" s="2217"/>
      <c r="CG175" s="2217"/>
      <c r="CH175" s="2217"/>
      <c r="CI175" s="2217"/>
      <c r="CJ175" s="2217"/>
      <c r="CK175" s="2217"/>
      <c r="CL175" s="2217"/>
      <c r="CM175" s="2217"/>
      <c r="CN175" s="2217"/>
      <c r="CO175" s="2217"/>
      <c r="CP175" s="2217"/>
      <c r="CQ175" s="2217"/>
      <c r="CR175" s="2217"/>
      <c r="CS175" s="2217"/>
      <c r="CT175" s="2217"/>
      <c r="CU175" s="2217"/>
      <c r="CV175" s="2217"/>
      <c r="CW175" s="2217"/>
      <c r="CX175" s="2217"/>
      <c r="CY175" s="2217"/>
      <c r="CZ175" s="2217"/>
      <c r="DA175" s="2217"/>
      <c r="DB175" s="2217"/>
      <c r="DC175" s="2217"/>
    </row>
    <row r="176" spans="1:107">
      <c r="A176" s="2215" t="s">
        <v>2159</v>
      </c>
      <c r="B176" s="2216"/>
      <c r="C176" s="2217"/>
      <c r="D176" s="2217"/>
      <c r="E176" s="2217"/>
      <c r="F176" s="2217"/>
      <c r="G176" s="2217"/>
      <c r="H176" s="2217"/>
      <c r="I176" s="2217"/>
      <c r="J176" s="2217"/>
      <c r="K176" s="2217"/>
      <c r="L176" s="2217"/>
      <c r="M176" s="2217"/>
      <c r="N176" s="2217"/>
      <c r="O176" s="2217"/>
      <c r="P176" s="2217"/>
      <c r="Q176" s="2217"/>
      <c r="R176" s="2217"/>
      <c r="S176" s="2217"/>
      <c r="T176" s="2217"/>
      <c r="U176" s="2217"/>
      <c r="V176" s="2217"/>
      <c r="W176" s="2217"/>
      <c r="X176" s="2217"/>
      <c r="Y176" s="2217"/>
      <c r="Z176" s="2217"/>
      <c r="AA176" s="2217"/>
      <c r="AB176" s="2217"/>
      <c r="AC176" s="2217"/>
      <c r="AD176" s="2217"/>
      <c r="AE176" s="2217"/>
      <c r="AF176" s="2217"/>
      <c r="AG176" s="2217"/>
      <c r="AH176" s="2217"/>
      <c r="AI176" s="2217"/>
      <c r="AJ176" s="2217"/>
      <c r="AK176" s="2217"/>
      <c r="AL176" s="2217"/>
      <c r="AM176" s="2217"/>
      <c r="AN176" s="2217"/>
      <c r="AO176" s="2217"/>
      <c r="AP176" s="2217"/>
      <c r="AQ176" s="2217"/>
      <c r="AR176" s="2217"/>
      <c r="AS176" s="2217"/>
      <c r="AT176" s="2217"/>
      <c r="AU176" s="2217"/>
      <c r="AV176" s="2217"/>
      <c r="AW176" s="2217"/>
      <c r="AX176" s="2217"/>
      <c r="AY176" s="2217"/>
      <c r="AZ176" s="2217"/>
      <c r="BA176" s="2217"/>
      <c r="BB176" s="2217"/>
      <c r="BC176" s="2217"/>
      <c r="BD176" s="2217"/>
      <c r="BE176" s="2217"/>
      <c r="BF176" s="2217"/>
      <c r="BG176" s="2217"/>
      <c r="BH176" s="2217"/>
      <c r="BI176" s="2217"/>
      <c r="BJ176" s="2217"/>
      <c r="BK176" s="2217"/>
      <c r="BL176" s="2217"/>
      <c r="BM176" s="2217"/>
      <c r="BN176" s="2217"/>
      <c r="BO176" s="2217"/>
      <c r="BP176" s="2217"/>
      <c r="BQ176" s="2217"/>
      <c r="BR176" s="2217"/>
      <c r="BS176" s="2217"/>
      <c r="BT176" s="2217"/>
      <c r="BU176" s="2217"/>
      <c r="BV176" s="2217"/>
      <c r="BW176" s="2217"/>
      <c r="BX176" s="2217"/>
      <c r="BY176" s="2217"/>
      <c r="BZ176" s="2217"/>
      <c r="CA176" s="2217"/>
      <c r="CB176" s="2217"/>
      <c r="CC176" s="2217"/>
      <c r="CD176" s="2217"/>
      <c r="CE176" s="2217"/>
      <c r="CF176" s="2217"/>
      <c r="CG176" s="2217"/>
      <c r="CH176" s="2217"/>
      <c r="CI176" s="2217"/>
      <c r="CJ176" s="2217"/>
      <c r="CK176" s="2217"/>
      <c r="CL176" s="2217"/>
      <c r="CM176" s="2217"/>
      <c r="CN176" s="2217"/>
      <c r="CO176" s="2217"/>
      <c r="CP176" s="2217"/>
      <c r="CQ176" s="2217"/>
      <c r="CR176" s="2217"/>
      <c r="CS176" s="2217"/>
      <c r="CT176" s="2217"/>
      <c r="CU176" s="2217"/>
      <c r="CV176" s="2217"/>
      <c r="CW176" s="2217"/>
      <c r="CX176" s="2217"/>
      <c r="CY176" s="2217"/>
      <c r="CZ176" s="2217"/>
      <c r="DA176" s="2217"/>
      <c r="DB176" s="2217"/>
      <c r="DC176" s="2217"/>
    </row>
    <row r="177" spans="1:107">
      <c r="A177" s="2215"/>
      <c r="B177" s="2216"/>
      <c r="C177" s="2221"/>
      <c r="D177" s="2221"/>
      <c r="E177" s="2221"/>
      <c r="F177" s="2221"/>
      <c r="G177" s="2221"/>
      <c r="H177" s="2221"/>
      <c r="I177" s="2221"/>
      <c r="J177" s="2221"/>
      <c r="K177" s="2221"/>
      <c r="L177" s="2221"/>
      <c r="M177" s="2221"/>
      <c r="N177" s="2221"/>
      <c r="O177" s="2221"/>
      <c r="P177" s="2221"/>
      <c r="Q177" s="2221"/>
      <c r="R177" s="2221"/>
      <c r="S177" s="2221"/>
      <c r="T177" s="2221"/>
      <c r="U177" s="2221"/>
      <c r="V177" s="2221"/>
      <c r="W177" s="2221"/>
      <c r="X177" s="2221"/>
      <c r="Y177" s="2221"/>
      <c r="Z177" s="2221"/>
      <c r="AA177" s="2221"/>
      <c r="AB177" s="2221"/>
      <c r="AC177" s="2221"/>
      <c r="AD177" s="2221"/>
      <c r="AE177" s="2221"/>
      <c r="AF177" s="2221"/>
      <c r="AG177" s="2221"/>
      <c r="AH177" s="2221"/>
      <c r="AI177" s="2221"/>
      <c r="AJ177" s="2221"/>
      <c r="AK177" s="2221"/>
      <c r="AL177" s="2221"/>
      <c r="AM177" s="2221"/>
      <c r="AN177" s="2221"/>
      <c r="AO177" s="2221"/>
      <c r="AP177" s="2221"/>
      <c r="AQ177" s="2221"/>
      <c r="AR177" s="2221"/>
      <c r="AS177" s="2221"/>
      <c r="AT177" s="2221"/>
      <c r="AU177" s="2221"/>
      <c r="AV177" s="2221"/>
      <c r="AW177" s="2221"/>
      <c r="AX177" s="2221"/>
      <c r="AY177" s="2221"/>
      <c r="AZ177" s="2221"/>
      <c r="BA177" s="2221"/>
      <c r="BB177" s="2221"/>
      <c r="BC177" s="2221"/>
      <c r="BD177" s="2221"/>
      <c r="BE177" s="2221"/>
      <c r="BF177" s="2221"/>
      <c r="BG177" s="2221"/>
      <c r="BH177" s="2221"/>
      <c r="BI177" s="2221"/>
      <c r="BJ177" s="2221"/>
      <c r="BK177" s="2221"/>
      <c r="BL177" s="2221"/>
      <c r="BM177" s="2221"/>
      <c r="BN177" s="2221"/>
      <c r="BO177" s="2221"/>
      <c r="BP177" s="2221"/>
      <c r="BQ177" s="2221"/>
      <c r="BR177" s="2221"/>
      <c r="BS177" s="2221"/>
      <c r="BT177" s="2221"/>
      <c r="BU177" s="2221"/>
      <c r="BV177" s="2221"/>
      <c r="BW177" s="2221"/>
      <c r="BX177" s="2221"/>
      <c r="BY177" s="2221"/>
      <c r="BZ177" s="2221"/>
      <c r="CA177" s="2221"/>
      <c r="CB177" s="2221"/>
      <c r="CC177" s="2221"/>
      <c r="CD177" s="2221"/>
      <c r="CE177" s="2221"/>
      <c r="CF177" s="2221"/>
      <c r="CG177" s="2221"/>
      <c r="CH177" s="2221"/>
      <c r="CI177" s="2221"/>
      <c r="CJ177" s="2221"/>
      <c r="CK177" s="2221"/>
      <c r="CL177" s="2221"/>
      <c r="CM177" s="2221"/>
      <c r="CN177" s="2221"/>
      <c r="CO177" s="2221"/>
      <c r="CP177" s="2221"/>
      <c r="CQ177" s="2221"/>
      <c r="CR177" s="2221"/>
      <c r="CS177" s="2221"/>
      <c r="CT177" s="2221"/>
      <c r="CU177" s="2221"/>
      <c r="CV177" s="2221"/>
      <c r="CW177" s="2221"/>
      <c r="CX177" s="2221"/>
      <c r="CY177" s="2221"/>
      <c r="CZ177" s="2221"/>
      <c r="DA177" s="2221"/>
      <c r="DB177" s="2221"/>
      <c r="DC177" s="2221"/>
    </row>
    <row r="178" spans="1:107">
      <c r="A178" s="2223" t="s">
        <v>2160</v>
      </c>
      <c r="B178" s="2216"/>
      <c r="C178" s="2221"/>
      <c r="D178" s="2221"/>
      <c r="E178" s="2221"/>
      <c r="F178" s="2221"/>
      <c r="G178" s="2221"/>
      <c r="H178" s="2221"/>
      <c r="I178" s="2221"/>
      <c r="J178" s="2221"/>
      <c r="K178" s="2221"/>
      <c r="L178" s="2221"/>
      <c r="M178" s="2221"/>
      <c r="N178" s="2221"/>
      <c r="O178" s="2221"/>
      <c r="P178" s="2221"/>
      <c r="Q178" s="2221"/>
      <c r="R178" s="2221"/>
      <c r="S178" s="2221"/>
      <c r="T178" s="2221"/>
      <c r="U178" s="2221"/>
      <c r="V178" s="2221"/>
      <c r="W178" s="2221"/>
      <c r="X178" s="2221"/>
      <c r="Y178" s="2221"/>
      <c r="Z178" s="2221"/>
      <c r="AA178" s="2221"/>
      <c r="AB178" s="2221"/>
      <c r="AC178" s="2221"/>
      <c r="AD178" s="2221"/>
      <c r="AE178" s="2221"/>
      <c r="AF178" s="2221"/>
      <c r="AG178" s="2221"/>
      <c r="AH178" s="2221"/>
      <c r="AI178" s="2221"/>
      <c r="AJ178" s="2221"/>
      <c r="AK178" s="2221"/>
      <c r="AL178" s="2221"/>
      <c r="AM178" s="2221"/>
      <c r="AN178" s="2221"/>
      <c r="AO178" s="2221"/>
      <c r="AP178" s="2221"/>
      <c r="AQ178" s="2221"/>
      <c r="AR178" s="2221"/>
      <c r="AS178" s="2221"/>
      <c r="AT178" s="2221"/>
      <c r="AU178" s="2221"/>
      <c r="AV178" s="2221"/>
      <c r="AW178" s="2221"/>
      <c r="AX178" s="2221"/>
      <c r="AY178" s="2221"/>
      <c r="AZ178" s="2221"/>
      <c r="BA178" s="2221"/>
      <c r="BB178" s="2221"/>
      <c r="BC178" s="2221"/>
      <c r="BD178" s="2221"/>
      <c r="BE178" s="2221"/>
      <c r="BF178" s="2221"/>
      <c r="BG178" s="2221"/>
      <c r="BH178" s="2221"/>
      <c r="BI178" s="2221"/>
      <c r="BJ178" s="2221"/>
      <c r="BK178" s="2221"/>
      <c r="BL178" s="2221"/>
      <c r="BM178" s="2221"/>
      <c r="BN178" s="2221"/>
      <c r="BO178" s="2221"/>
      <c r="BP178" s="2221"/>
      <c r="BQ178" s="2221"/>
      <c r="BR178" s="2221"/>
      <c r="BS178" s="2221"/>
      <c r="BT178" s="2221"/>
      <c r="BU178" s="2221"/>
      <c r="BV178" s="2221"/>
      <c r="BW178" s="2221"/>
      <c r="BX178" s="2221"/>
      <c r="BY178" s="2221"/>
      <c r="BZ178" s="2221"/>
      <c r="CA178" s="2221"/>
      <c r="CB178" s="2221"/>
      <c r="CC178" s="2221"/>
      <c r="CD178" s="2221"/>
      <c r="CE178" s="2221"/>
      <c r="CF178" s="2221"/>
      <c r="CG178" s="2221"/>
      <c r="CH178" s="2221"/>
      <c r="CI178" s="2221"/>
      <c r="CJ178" s="2221"/>
      <c r="CK178" s="2221"/>
      <c r="CL178" s="2221"/>
      <c r="CM178" s="2221"/>
      <c r="CN178" s="2221"/>
      <c r="CO178" s="2221"/>
      <c r="CP178" s="2221"/>
      <c r="CQ178" s="2221"/>
      <c r="CR178" s="2221"/>
      <c r="CS178" s="2221"/>
      <c r="CT178" s="2221"/>
      <c r="CU178" s="2221"/>
      <c r="CV178" s="2221"/>
      <c r="CW178" s="2221"/>
      <c r="CX178" s="2221"/>
      <c r="CY178" s="2221"/>
      <c r="CZ178" s="2221"/>
      <c r="DA178" s="2221"/>
      <c r="DB178" s="2221"/>
      <c r="DC178" s="2221"/>
    </row>
    <row r="179" spans="1:107">
      <c r="A179" s="2215" t="s">
        <v>2161</v>
      </c>
      <c r="B179" s="2216"/>
      <c r="C179" s="2217"/>
      <c r="D179" s="2217"/>
      <c r="E179" s="2217"/>
      <c r="F179" s="2217"/>
      <c r="G179" s="2217"/>
      <c r="H179" s="2217"/>
      <c r="I179" s="2217"/>
      <c r="J179" s="2217"/>
      <c r="K179" s="2217"/>
      <c r="L179" s="2217"/>
      <c r="M179" s="2217"/>
      <c r="N179" s="2217"/>
      <c r="O179" s="2217"/>
      <c r="P179" s="2217"/>
      <c r="Q179" s="2217"/>
      <c r="R179" s="2217"/>
      <c r="S179" s="2217"/>
      <c r="T179" s="2217"/>
      <c r="U179" s="2217"/>
      <c r="V179" s="2217"/>
      <c r="W179" s="2217"/>
      <c r="X179" s="2217"/>
      <c r="Y179" s="2217"/>
      <c r="Z179" s="2217"/>
      <c r="AA179" s="2217"/>
      <c r="AB179" s="2217"/>
      <c r="AC179" s="2217"/>
      <c r="AD179" s="2217"/>
      <c r="AE179" s="2217"/>
      <c r="AF179" s="2217"/>
      <c r="AG179" s="2217"/>
      <c r="AH179" s="2217"/>
      <c r="AI179" s="2217"/>
      <c r="AJ179" s="2217"/>
      <c r="AK179" s="2217"/>
      <c r="AL179" s="2217"/>
      <c r="AM179" s="2217"/>
      <c r="AN179" s="2217"/>
      <c r="AO179" s="2217"/>
      <c r="AP179" s="2217"/>
      <c r="AQ179" s="2217"/>
      <c r="AR179" s="2217"/>
      <c r="AS179" s="2217"/>
      <c r="AT179" s="2217"/>
      <c r="AU179" s="2217"/>
      <c r="AV179" s="2217"/>
      <c r="AW179" s="2217"/>
      <c r="AX179" s="2217"/>
      <c r="AY179" s="2217"/>
      <c r="AZ179" s="2217"/>
      <c r="BA179" s="2217"/>
      <c r="BB179" s="2217"/>
      <c r="BC179" s="2217"/>
      <c r="BD179" s="2217"/>
      <c r="BE179" s="2217"/>
      <c r="BF179" s="2217"/>
      <c r="BG179" s="2217"/>
      <c r="BH179" s="2217"/>
      <c r="BI179" s="2217"/>
      <c r="BJ179" s="2217"/>
      <c r="BK179" s="2217"/>
      <c r="BL179" s="2217"/>
      <c r="BM179" s="2217"/>
      <c r="BN179" s="2217"/>
      <c r="BO179" s="2217"/>
      <c r="BP179" s="2217"/>
      <c r="BQ179" s="2217"/>
      <c r="BR179" s="2217"/>
      <c r="BS179" s="2217"/>
      <c r="BT179" s="2217"/>
      <c r="BU179" s="2217"/>
      <c r="BV179" s="2217"/>
      <c r="BW179" s="2217"/>
      <c r="BX179" s="2217"/>
      <c r="BY179" s="2217"/>
      <c r="BZ179" s="2217"/>
      <c r="CA179" s="2217"/>
      <c r="CB179" s="2217"/>
      <c r="CC179" s="2217"/>
      <c r="CD179" s="2217"/>
      <c r="CE179" s="2217"/>
      <c r="CF179" s="2217"/>
      <c r="CG179" s="2217"/>
      <c r="CH179" s="2217"/>
      <c r="CI179" s="2217"/>
      <c r="CJ179" s="2217"/>
      <c r="CK179" s="2217"/>
      <c r="CL179" s="2217"/>
      <c r="CM179" s="2217"/>
      <c r="CN179" s="2217"/>
      <c r="CO179" s="2217"/>
      <c r="CP179" s="2217"/>
      <c r="CQ179" s="2217"/>
      <c r="CR179" s="2217"/>
      <c r="CS179" s="2217"/>
      <c r="CT179" s="2217"/>
      <c r="CU179" s="2217"/>
      <c r="CV179" s="2217"/>
      <c r="CW179" s="2217"/>
      <c r="CX179" s="2217"/>
      <c r="CY179" s="2217"/>
      <c r="CZ179" s="2217"/>
      <c r="DA179" s="2217"/>
      <c r="DB179" s="2217"/>
      <c r="DC179" s="2217"/>
    </row>
    <row r="180" spans="1:107">
      <c r="A180" s="2215" t="s">
        <v>2162</v>
      </c>
      <c r="B180" s="2216"/>
      <c r="C180" s="2217"/>
      <c r="D180" s="2217"/>
      <c r="E180" s="2217"/>
      <c r="F180" s="2217"/>
      <c r="G180" s="2217"/>
      <c r="H180" s="2217"/>
      <c r="I180" s="2217"/>
      <c r="J180" s="2217"/>
      <c r="K180" s="2217"/>
      <c r="L180" s="2217"/>
      <c r="M180" s="2217"/>
      <c r="N180" s="2217"/>
      <c r="O180" s="2217"/>
      <c r="P180" s="2217"/>
      <c r="Q180" s="2217"/>
      <c r="R180" s="2217"/>
      <c r="S180" s="2217"/>
      <c r="T180" s="2217"/>
      <c r="U180" s="2217"/>
      <c r="V180" s="2217"/>
      <c r="W180" s="2217"/>
      <c r="X180" s="2217"/>
      <c r="Y180" s="2217"/>
      <c r="Z180" s="2217"/>
      <c r="AA180" s="2217"/>
      <c r="AB180" s="2217"/>
      <c r="AC180" s="2217"/>
      <c r="AD180" s="2217"/>
      <c r="AE180" s="2217"/>
      <c r="AF180" s="2217"/>
      <c r="AG180" s="2217"/>
      <c r="AH180" s="2217"/>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7"/>
      <c r="BF180" s="2217"/>
      <c r="BG180" s="2217"/>
      <c r="BH180" s="2217"/>
      <c r="BI180" s="2217"/>
      <c r="BJ180" s="2217"/>
      <c r="BK180" s="2217"/>
      <c r="BL180" s="2217"/>
      <c r="BM180" s="2217"/>
      <c r="BN180" s="2217"/>
      <c r="BO180" s="2217"/>
      <c r="BP180" s="2217"/>
      <c r="BQ180" s="2217"/>
      <c r="BR180" s="2217"/>
      <c r="BS180" s="2217"/>
      <c r="BT180" s="2217"/>
      <c r="BU180" s="2217"/>
      <c r="BV180" s="2217"/>
      <c r="BW180" s="2217"/>
      <c r="BX180" s="2217"/>
      <c r="BY180" s="2217"/>
      <c r="BZ180" s="2217"/>
      <c r="CA180" s="2217"/>
      <c r="CB180" s="2217"/>
      <c r="CC180" s="2217"/>
      <c r="CD180" s="2217"/>
      <c r="CE180" s="2217"/>
      <c r="CF180" s="2217"/>
      <c r="CG180" s="2217"/>
      <c r="CH180" s="2217"/>
      <c r="CI180" s="2217"/>
      <c r="CJ180" s="2217"/>
      <c r="CK180" s="2217"/>
      <c r="CL180" s="2217"/>
      <c r="CM180" s="2217"/>
      <c r="CN180" s="2217"/>
      <c r="CO180" s="2217"/>
      <c r="CP180" s="2217"/>
      <c r="CQ180" s="2217"/>
      <c r="CR180" s="2217"/>
      <c r="CS180" s="2217"/>
      <c r="CT180" s="2217"/>
      <c r="CU180" s="2217"/>
      <c r="CV180" s="2217"/>
      <c r="CW180" s="2217"/>
      <c r="CX180" s="2217"/>
      <c r="CY180" s="2217"/>
      <c r="CZ180" s="2217"/>
      <c r="DA180" s="2217"/>
      <c r="DB180" s="2217"/>
      <c r="DC180" s="2217"/>
    </row>
    <row r="181" spans="1:107">
      <c r="A181" s="2215" t="s">
        <v>2163</v>
      </c>
      <c r="B181" s="2216"/>
      <c r="C181" s="2217"/>
      <c r="D181" s="2217"/>
      <c r="E181" s="2217"/>
      <c r="F181" s="2217"/>
      <c r="G181" s="2217"/>
      <c r="H181" s="2217"/>
      <c r="I181" s="2217"/>
      <c r="J181" s="2217"/>
      <c r="K181" s="2217"/>
      <c r="L181" s="2217"/>
      <c r="M181" s="2217"/>
      <c r="N181" s="2217"/>
      <c r="O181" s="2217"/>
      <c r="P181" s="2217"/>
      <c r="Q181" s="2217"/>
      <c r="R181" s="2217"/>
      <c r="S181" s="2217"/>
      <c r="T181" s="2217"/>
      <c r="U181" s="2217"/>
      <c r="V181" s="2217"/>
      <c r="W181" s="2217"/>
      <c r="X181" s="2217"/>
      <c r="Y181" s="2217"/>
      <c r="Z181" s="2217"/>
      <c r="AA181" s="2217"/>
      <c r="AB181" s="2217"/>
      <c r="AC181" s="2217"/>
      <c r="AD181" s="2217"/>
      <c r="AE181" s="2217"/>
      <c r="AF181" s="2217"/>
      <c r="AG181" s="2217"/>
      <c r="AH181" s="2217"/>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c r="BF181" s="2217"/>
      <c r="BG181" s="2217"/>
      <c r="BH181" s="2217"/>
      <c r="BI181" s="2217"/>
      <c r="BJ181" s="2217"/>
      <c r="BK181" s="2217"/>
      <c r="BL181" s="2217"/>
      <c r="BM181" s="2217"/>
      <c r="BN181" s="2217"/>
      <c r="BO181" s="2217"/>
      <c r="BP181" s="2217"/>
      <c r="BQ181" s="2217"/>
      <c r="BR181" s="2217"/>
      <c r="BS181" s="2217"/>
      <c r="BT181" s="2217"/>
      <c r="BU181" s="2217"/>
      <c r="BV181" s="2217"/>
      <c r="BW181" s="2217"/>
      <c r="BX181" s="2217"/>
      <c r="BY181" s="2217"/>
      <c r="BZ181" s="2217"/>
      <c r="CA181" s="2217"/>
      <c r="CB181" s="2217"/>
      <c r="CC181" s="2217"/>
      <c r="CD181" s="2217"/>
      <c r="CE181" s="2217"/>
      <c r="CF181" s="2217"/>
      <c r="CG181" s="2217"/>
      <c r="CH181" s="2217"/>
      <c r="CI181" s="2217"/>
      <c r="CJ181" s="2217"/>
      <c r="CK181" s="2217"/>
      <c r="CL181" s="2217"/>
      <c r="CM181" s="2217"/>
      <c r="CN181" s="2217"/>
      <c r="CO181" s="2217"/>
      <c r="CP181" s="2217"/>
      <c r="CQ181" s="2217"/>
      <c r="CR181" s="2217"/>
      <c r="CS181" s="2217"/>
      <c r="CT181" s="2217"/>
      <c r="CU181" s="2217"/>
      <c r="CV181" s="2217"/>
      <c r="CW181" s="2217"/>
      <c r="CX181" s="2217"/>
      <c r="CY181" s="2217"/>
      <c r="CZ181" s="2217"/>
      <c r="DA181" s="2217"/>
      <c r="DB181" s="2217"/>
      <c r="DC181" s="2217"/>
    </row>
    <row r="182" spans="1:107">
      <c r="A182" s="2215" t="s">
        <v>2164</v>
      </c>
      <c r="B182" s="2216"/>
      <c r="C182" s="2217"/>
      <c r="D182" s="2217"/>
      <c r="E182" s="2217"/>
      <c r="F182" s="2217"/>
      <c r="G182" s="2217"/>
      <c r="H182" s="2217"/>
      <c r="I182" s="2217"/>
      <c r="J182" s="2217"/>
      <c r="K182" s="2217"/>
      <c r="L182" s="2217"/>
      <c r="M182" s="2217"/>
      <c r="N182" s="2217"/>
      <c r="O182" s="2217"/>
      <c r="P182" s="2217"/>
      <c r="Q182" s="2217"/>
      <c r="R182" s="2217"/>
      <c r="S182" s="2217"/>
      <c r="T182" s="2217"/>
      <c r="U182" s="2217"/>
      <c r="V182" s="2217"/>
      <c r="W182" s="2217"/>
      <c r="X182" s="2217"/>
      <c r="Y182" s="2217"/>
      <c r="Z182" s="2217"/>
      <c r="AA182" s="2217"/>
      <c r="AB182" s="2217"/>
      <c r="AC182" s="2217"/>
      <c r="AD182" s="2217"/>
      <c r="AE182" s="2217"/>
      <c r="AF182" s="2217"/>
      <c r="AG182" s="2217"/>
      <c r="AH182" s="2217"/>
      <c r="AI182" s="2217"/>
      <c r="AJ182" s="2217"/>
      <c r="AK182" s="2217"/>
      <c r="AL182" s="2217"/>
      <c r="AM182" s="2217"/>
      <c r="AN182" s="2217"/>
      <c r="AO182" s="2217"/>
      <c r="AP182" s="2217"/>
      <c r="AQ182" s="2217"/>
      <c r="AR182" s="2217"/>
      <c r="AS182" s="2217"/>
      <c r="AT182" s="2217"/>
      <c r="AU182" s="2217"/>
      <c r="AV182" s="2217"/>
      <c r="AW182" s="2217"/>
      <c r="AX182" s="2217"/>
      <c r="AY182" s="2217"/>
      <c r="AZ182" s="2217"/>
      <c r="BA182" s="2217"/>
      <c r="BB182" s="2217"/>
      <c r="BC182" s="2217"/>
      <c r="BD182" s="2217"/>
      <c r="BE182" s="2217"/>
      <c r="BF182" s="2217"/>
      <c r="BG182" s="2217"/>
      <c r="BH182" s="2217"/>
      <c r="BI182" s="2217"/>
      <c r="BJ182" s="2217"/>
      <c r="BK182" s="2217"/>
      <c r="BL182" s="2217"/>
      <c r="BM182" s="2217"/>
      <c r="BN182" s="2217"/>
      <c r="BO182" s="2217"/>
      <c r="BP182" s="2217"/>
      <c r="BQ182" s="2217"/>
      <c r="BR182" s="2217"/>
      <c r="BS182" s="2217"/>
      <c r="BT182" s="2217"/>
      <c r="BU182" s="2217"/>
      <c r="BV182" s="2217"/>
      <c r="BW182" s="2217"/>
      <c r="BX182" s="2217"/>
      <c r="BY182" s="2217"/>
      <c r="BZ182" s="2217"/>
      <c r="CA182" s="2217"/>
      <c r="CB182" s="2217"/>
      <c r="CC182" s="2217"/>
      <c r="CD182" s="2217"/>
      <c r="CE182" s="2217"/>
      <c r="CF182" s="2217"/>
      <c r="CG182" s="2217"/>
      <c r="CH182" s="2217"/>
      <c r="CI182" s="2217"/>
      <c r="CJ182" s="2217"/>
      <c r="CK182" s="2217"/>
      <c r="CL182" s="2217"/>
      <c r="CM182" s="2217"/>
      <c r="CN182" s="2217"/>
      <c r="CO182" s="2217"/>
      <c r="CP182" s="2217"/>
      <c r="CQ182" s="2217"/>
      <c r="CR182" s="2217"/>
      <c r="CS182" s="2217"/>
      <c r="CT182" s="2217"/>
      <c r="CU182" s="2217"/>
      <c r="CV182" s="2217"/>
      <c r="CW182" s="2217"/>
      <c r="CX182" s="2217"/>
      <c r="CY182" s="2217"/>
      <c r="CZ182" s="2217"/>
      <c r="DA182" s="2217"/>
      <c r="DB182" s="2217"/>
      <c r="DC182" s="2217"/>
    </row>
    <row r="183" spans="1:107">
      <c r="A183" s="2215"/>
      <c r="B183" s="2216"/>
      <c r="C183" s="2221"/>
      <c r="D183" s="2221"/>
      <c r="E183" s="2221"/>
      <c r="F183" s="2221"/>
      <c r="G183" s="2221"/>
      <c r="H183" s="2221"/>
      <c r="I183" s="2221"/>
      <c r="J183" s="2221"/>
      <c r="K183" s="2221"/>
      <c r="L183" s="2221"/>
      <c r="M183" s="2221"/>
      <c r="N183" s="2221"/>
      <c r="O183" s="2221"/>
      <c r="P183" s="2221"/>
      <c r="Q183" s="2221"/>
      <c r="R183" s="2221"/>
      <c r="S183" s="2221"/>
      <c r="T183" s="2221"/>
      <c r="U183" s="2221"/>
      <c r="V183" s="2221"/>
      <c r="W183" s="2221"/>
      <c r="X183" s="2221"/>
      <c r="Y183" s="2221"/>
      <c r="Z183" s="2221"/>
      <c r="AA183" s="2221"/>
      <c r="AB183" s="2221"/>
      <c r="AC183" s="2221"/>
      <c r="AD183" s="2221"/>
      <c r="AE183" s="2221"/>
      <c r="AF183" s="2221"/>
      <c r="AG183" s="2221"/>
      <c r="AH183" s="2221"/>
      <c r="AI183" s="2221"/>
      <c r="AJ183" s="2221"/>
      <c r="AK183" s="2221"/>
      <c r="AL183" s="2221"/>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c r="BF183" s="2221"/>
      <c r="BG183" s="2221"/>
      <c r="BH183" s="2221"/>
      <c r="BI183" s="2221"/>
      <c r="BJ183" s="2221"/>
      <c r="BK183" s="2221"/>
      <c r="BL183" s="2221"/>
      <c r="BM183" s="2221"/>
      <c r="BN183" s="2221"/>
      <c r="BO183" s="2221"/>
      <c r="BP183" s="2221"/>
      <c r="BQ183" s="2221"/>
      <c r="BR183" s="2221"/>
      <c r="BS183" s="2221"/>
      <c r="BT183" s="2221"/>
      <c r="BU183" s="2221"/>
      <c r="BV183" s="2221"/>
      <c r="BW183" s="2221"/>
      <c r="BX183" s="2221"/>
      <c r="BY183" s="2221"/>
      <c r="BZ183" s="2221"/>
      <c r="CA183" s="2221"/>
      <c r="CB183" s="2221"/>
      <c r="CC183" s="2221"/>
      <c r="CD183" s="2221"/>
      <c r="CE183" s="2221"/>
      <c r="CF183" s="2221"/>
      <c r="CG183" s="2221"/>
      <c r="CH183" s="2221"/>
      <c r="CI183" s="2221"/>
      <c r="CJ183" s="2221"/>
      <c r="CK183" s="2221"/>
      <c r="CL183" s="2221"/>
      <c r="CM183" s="2221"/>
      <c r="CN183" s="2221"/>
      <c r="CO183" s="2221"/>
      <c r="CP183" s="2221"/>
      <c r="CQ183" s="2221"/>
      <c r="CR183" s="2221"/>
      <c r="CS183" s="2221"/>
      <c r="CT183" s="2221"/>
      <c r="CU183" s="2221"/>
      <c r="CV183" s="2221"/>
      <c r="CW183" s="2221"/>
      <c r="CX183" s="2221"/>
      <c r="CY183" s="2221"/>
      <c r="CZ183" s="2221"/>
      <c r="DA183" s="2221"/>
      <c r="DB183" s="2221"/>
      <c r="DC183" s="2221"/>
    </row>
    <row r="184" spans="1:107">
      <c r="A184" s="2223" t="s">
        <v>2165</v>
      </c>
      <c r="B184" s="2216"/>
      <c r="C184" s="2221"/>
      <c r="D184" s="2221"/>
      <c r="E184" s="2221"/>
      <c r="F184" s="2221"/>
      <c r="G184" s="2221"/>
      <c r="H184" s="2221"/>
      <c r="I184" s="2221"/>
      <c r="J184" s="2221"/>
      <c r="K184" s="2221"/>
      <c r="L184" s="2221"/>
      <c r="M184" s="2221"/>
      <c r="N184" s="2221"/>
      <c r="O184" s="2221"/>
      <c r="P184" s="2221"/>
      <c r="Q184" s="2221"/>
      <c r="R184" s="2221"/>
      <c r="S184" s="2221"/>
      <c r="T184" s="2221"/>
      <c r="U184" s="2221"/>
      <c r="V184" s="2221"/>
      <c r="W184" s="2221"/>
      <c r="X184" s="2221"/>
      <c r="Y184" s="2221"/>
      <c r="Z184" s="2221"/>
      <c r="AA184" s="2221"/>
      <c r="AB184" s="2221"/>
      <c r="AC184" s="2221"/>
      <c r="AD184" s="2221"/>
      <c r="AE184" s="2221"/>
      <c r="AF184" s="2221"/>
      <c r="AG184" s="2221"/>
      <c r="AH184" s="2221"/>
      <c r="AI184" s="2221"/>
      <c r="AJ184" s="2221"/>
      <c r="AK184" s="2221"/>
      <c r="AL184" s="2221"/>
      <c r="AM184" s="2221"/>
      <c r="AN184" s="2221"/>
      <c r="AO184" s="2221"/>
      <c r="AP184" s="2221"/>
      <c r="AQ184" s="2221"/>
      <c r="AR184" s="2221"/>
      <c r="AS184" s="2221"/>
      <c r="AT184" s="2221"/>
      <c r="AU184" s="2221"/>
      <c r="AV184" s="2221"/>
      <c r="AW184" s="2221"/>
      <c r="AX184" s="2221"/>
      <c r="AY184" s="2221"/>
      <c r="AZ184" s="2221"/>
      <c r="BA184" s="2221"/>
      <c r="BB184" s="2221"/>
      <c r="BC184" s="2221"/>
      <c r="BD184" s="2221"/>
      <c r="BE184" s="2221"/>
      <c r="BF184" s="2221"/>
      <c r="BG184" s="2221"/>
      <c r="BH184" s="2221"/>
      <c r="BI184" s="2221"/>
      <c r="BJ184" s="2221"/>
      <c r="BK184" s="2221"/>
      <c r="BL184" s="2221"/>
      <c r="BM184" s="2221"/>
      <c r="BN184" s="2221"/>
      <c r="BO184" s="2221"/>
      <c r="BP184" s="2221"/>
      <c r="BQ184" s="2221"/>
      <c r="BR184" s="2221"/>
      <c r="BS184" s="2221"/>
      <c r="BT184" s="2221"/>
      <c r="BU184" s="2221"/>
      <c r="BV184" s="2221"/>
      <c r="BW184" s="2221"/>
      <c r="BX184" s="2221"/>
      <c r="BY184" s="2221"/>
      <c r="BZ184" s="2221"/>
      <c r="CA184" s="2221"/>
      <c r="CB184" s="2221"/>
      <c r="CC184" s="2221"/>
      <c r="CD184" s="2221"/>
      <c r="CE184" s="2221"/>
      <c r="CF184" s="2221"/>
      <c r="CG184" s="2221"/>
      <c r="CH184" s="2221"/>
      <c r="CI184" s="2221"/>
      <c r="CJ184" s="2221"/>
      <c r="CK184" s="2221"/>
      <c r="CL184" s="2221"/>
      <c r="CM184" s="2221"/>
      <c r="CN184" s="2221"/>
      <c r="CO184" s="2221"/>
      <c r="CP184" s="2221"/>
      <c r="CQ184" s="2221"/>
      <c r="CR184" s="2221"/>
      <c r="CS184" s="2221"/>
      <c r="CT184" s="2221"/>
      <c r="CU184" s="2221"/>
      <c r="CV184" s="2221"/>
      <c r="CW184" s="2221"/>
      <c r="CX184" s="2221"/>
      <c r="CY184" s="2221"/>
      <c r="CZ184" s="2221"/>
      <c r="DA184" s="2221"/>
      <c r="DB184" s="2221"/>
      <c r="DC184" s="2221"/>
    </row>
    <row r="185" spans="1:107">
      <c r="A185" s="2215" t="s">
        <v>2166</v>
      </c>
      <c r="B185" s="2216"/>
      <c r="C185" s="2217"/>
      <c r="D185" s="2217"/>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c r="AA185" s="2217"/>
      <c r="AB185" s="2217"/>
      <c r="AC185" s="2217"/>
      <c r="AD185" s="2217"/>
      <c r="AE185" s="2217"/>
      <c r="AF185" s="2217"/>
      <c r="AG185" s="2217"/>
      <c r="AH185" s="2217"/>
      <c r="AI185" s="2217"/>
      <c r="AJ185" s="2217"/>
      <c r="AK185" s="2217"/>
      <c r="AL185" s="2217"/>
      <c r="AM185" s="2217"/>
      <c r="AN185" s="2217"/>
      <c r="AO185" s="2217"/>
      <c r="AP185" s="2217"/>
      <c r="AQ185" s="2217"/>
      <c r="AR185" s="2217"/>
      <c r="AS185" s="2217"/>
      <c r="AT185" s="2217"/>
      <c r="AU185" s="2217"/>
      <c r="AV185" s="2217"/>
      <c r="AW185" s="2217"/>
      <c r="AX185" s="2217"/>
      <c r="AY185" s="2217"/>
      <c r="AZ185" s="2217"/>
      <c r="BA185" s="2217"/>
      <c r="BB185" s="2217"/>
      <c r="BC185" s="2217"/>
      <c r="BD185" s="2217"/>
      <c r="BE185" s="2217"/>
      <c r="BF185" s="2217"/>
      <c r="BG185" s="2217"/>
      <c r="BH185" s="2217"/>
      <c r="BI185" s="2217"/>
      <c r="BJ185" s="2217"/>
      <c r="BK185" s="2217"/>
      <c r="BL185" s="2217"/>
      <c r="BM185" s="2217"/>
      <c r="BN185" s="2217"/>
      <c r="BO185" s="2217"/>
      <c r="BP185" s="2217"/>
      <c r="BQ185" s="2217"/>
      <c r="BR185" s="2217"/>
      <c r="BS185" s="2217"/>
      <c r="BT185" s="2217"/>
      <c r="BU185" s="2217"/>
      <c r="BV185" s="2217"/>
      <c r="BW185" s="2217"/>
      <c r="BX185" s="2217"/>
      <c r="BY185" s="2217"/>
      <c r="BZ185" s="2217"/>
      <c r="CA185" s="2217"/>
      <c r="CB185" s="2217"/>
      <c r="CC185" s="2217"/>
      <c r="CD185" s="2217"/>
      <c r="CE185" s="2217"/>
      <c r="CF185" s="2217"/>
      <c r="CG185" s="2217"/>
      <c r="CH185" s="2217"/>
      <c r="CI185" s="2217"/>
      <c r="CJ185" s="2217"/>
      <c r="CK185" s="2217"/>
      <c r="CL185" s="2217"/>
      <c r="CM185" s="2217"/>
      <c r="CN185" s="2217"/>
      <c r="CO185" s="2217"/>
      <c r="CP185" s="2217"/>
      <c r="CQ185" s="2217"/>
      <c r="CR185" s="2217"/>
      <c r="CS185" s="2217"/>
      <c r="CT185" s="2217"/>
      <c r="CU185" s="2217"/>
      <c r="CV185" s="2217"/>
      <c r="CW185" s="2217"/>
      <c r="CX185" s="2217"/>
      <c r="CY185" s="2217"/>
      <c r="CZ185" s="2217"/>
      <c r="DA185" s="2217"/>
      <c r="DB185" s="2217"/>
      <c r="DC185" s="2217"/>
    </row>
    <row r="186" spans="1:107">
      <c r="A186" s="2215" t="s">
        <v>1942</v>
      </c>
      <c r="B186" s="2216"/>
      <c r="C186" s="2217"/>
      <c r="D186" s="2217"/>
      <c r="E186" s="2217"/>
      <c r="F186" s="2217"/>
      <c r="G186" s="2217"/>
      <c r="H186" s="2217"/>
      <c r="I186" s="2217"/>
      <c r="J186" s="2217"/>
      <c r="K186" s="2217"/>
      <c r="L186" s="2217"/>
      <c r="M186" s="2217"/>
      <c r="N186" s="2217"/>
      <c r="O186" s="2217"/>
      <c r="P186" s="2217"/>
      <c r="Q186" s="2217"/>
      <c r="R186" s="2217"/>
      <c r="S186" s="2217"/>
      <c r="T186" s="2217"/>
      <c r="U186" s="2217"/>
      <c r="V186" s="2217"/>
      <c r="W186" s="2217"/>
      <c r="X186" s="2217"/>
      <c r="Y186" s="2217"/>
      <c r="Z186" s="2217"/>
      <c r="AA186" s="2217"/>
      <c r="AB186" s="2217"/>
      <c r="AC186" s="2217"/>
      <c r="AD186" s="2217"/>
      <c r="AE186" s="2217"/>
      <c r="AF186" s="2217"/>
      <c r="AG186" s="2217"/>
      <c r="AH186" s="2217"/>
      <c r="AI186" s="2217"/>
      <c r="AJ186" s="2217"/>
      <c r="AK186" s="2217"/>
      <c r="AL186" s="2217"/>
      <c r="AM186" s="2217"/>
      <c r="AN186" s="2217"/>
      <c r="AO186" s="2217"/>
      <c r="AP186" s="2217"/>
      <c r="AQ186" s="2217"/>
      <c r="AR186" s="2217"/>
      <c r="AS186" s="2217"/>
      <c r="AT186" s="2217"/>
      <c r="AU186" s="2217"/>
      <c r="AV186" s="2217"/>
      <c r="AW186" s="2217"/>
      <c r="AX186" s="2217"/>
      <c r="AY186" s="2217"/>
      <c r="AZ186" s="2217"/>
      <c r="BA186" s="2217"/>
      <c r="BB186" s="2217"/>
      <c r="BC186" s="2217"/>
      <c r="BD186" s="2217"/>
      <c r="BE186" s="2217"/>
      <c r="BF186" s="2217"/>
      <c r="BG186" s="2217"/>
      <c r="BH186" s="2217"/>
      <c r="BI186" s="2217"/>
      <c r="BJ186" s="2217"/>
      <c r="BK186" s="2217"/>
      <c r="BL186" s="2217"/>
      <c r="BM186" s="2217"/>
      <c r="BN186" s="2217"/>
      <c r="BO186" s="2217"/>
      <c r="BP186" s="2217"/>
      <c r="BQ186" s="2217"/>
      <c r="BR186" s="2217"/>
      <c r="BS186" s="2217"/>
      <c r="BT186" s="2217"/>
      <c r="BU186" s="2217"/>
      <c r="BV186" s="2217"/>
      <c r="BW186" s="2217"/>
      <c r="BX186" s="2217"/>
      <c r="BY186" s="2217"/>
      <c r="BZ186" s="2217"/>
      <c r="CA186" s="2217"/>
      <c r="CB186" s="2217"/>
      <c r="CC186" s="2217"/>
      <c r="CD186" s="2217"/>
      <c r="CE186" s="2217"/>
      <c r="CF186" s="2217"/>
      <c r="CG186" s="2217"/>
      <c r="CH186" s="2217"/>
      <c r="CI186" s="2217"/>
      <c r="CJ186" s="2217"/>
      <c r="CK186" s="2217"/>
      <c r="CL186" s="2217"/>
      <c r="CM186" s="2217"/>
      <c r="CN186" s="2217"/>
      <c r="CO186" s="2217"/>
      <c r="CP186" s="2217"/>
      <c r="CQ186" s="2217"/>
      <c r="CR186" s="2217"/>
      <c r="CS186" s="2217"/>
      <c r="CT186" s="2217"/>
      <c r="CU186" s="2217"/>
      <c r="CV186" s="2217"/>
      <c r="CW186" s="2217"/>
      <c r="CX186" s="2217"/>
      <c r="CY186" s="2217"/>
      <c r="CZ186" s="2217"/>
      <c r="DA186" s="2217"/>
      <c r="DB186" s="2217"/>
      <c r="DC186" s="2217"/>
    </row>
    <row r="187" spans="1:107">
      <c r="A187" s="2215" t="s">
        <v>2168</v>
      </c>
      <c r="B187" s="2216"/>
      <c r="C187" s="2217"/>
      <c r="D187" s="2217"/>
      <c r="E187" s="2217"/>
      <c r="F187" s="2217"/>
      <c r="G187" s="2217"/>
      <c r="H187" s="2217"/>
      <c r="I187" s="2217"/>
      <c r="J187" s="2217"/>
      <c r="K187" s="2217"/>
      <c r="L187" s="2217"/>
      <c r="M187" s="2217"/>
      <c r="N187" s="2217"/>
      <c r="O187" s="2217"/>
      <c r="P187" s="2217"/>
      <c r="Q187" s="2217"/>
      <c r="R187" s="2217"/>
      <c r="S187" s="2217"/>
      <c r="T187" s="2217"/>
      <c r="U187" s="2217"/>
      <c r="V187" s="2217"/>
      <c r="W187" s="2217"/>
      <c r="X187" s="2217"/>
      <c r="Y187" s="2217"/>
      <c r="Z187" s="2217"/>
      <c r="AA187" s="2217"/>
      <c r="AB187" s="2217"/>
      <c r="AC187" s="2217"/>
      <c r="AD187" s="2217"/>
      <c r="AE187" s="2217"/>
      <c r="AF187" s="2217"/>
      <c r="AG187" s="2217"/>
      <c r="AH187" s="2217"/>
      <c r="AI187" s="2217"/>
      <c r="AJ187" s="2217"/>
      <c r="AK187" s="2217"/>
      <c r="AL187" s="2217"/>
      <c r="AM187" s="2217"/>
      <c r="AN187" s="2217"/>
      <c r="AO187" s="2217"/>
      <c r="AP187" s="2217"/>
      <c r="AQ187" s="2217"/>
      <c r="AR187" s="2217"/>
      <c r="AS187" s="2217"/>
      <c r="AT187" s="2217"/>
      <c r="AU187" s="2217"/>
      <c r="AV187" s="2217"/>
      <c r="AW187" s="2217"/>
      <c r="AX187" s="2217"/>
      <c r="AY187" s="2217"/>
      <c r="AZ187" s="2217"/>
      <c r="BA187" s="2217"/>
      <c r="BB187" s="2217"/>
      <c r="BC187" s="2217"/>
      <c r="BD187" s="2217"/>
      <c r="BE187" s="2217"/>
      <c r="BF187" s="2217"/>
      <c r="BG187" s="2217"/>
      <c r="BH187" s="2217"/>
      <c r="BI187" s="2217"/>
      <c r="BJ187" s="2217"/>
      <c r="BK187" s="2217"/>
      <c r="BL187" s="2217"/>
      <c r="BM187" s="2217"/>
      <c r="BN187" s="2217"/>
      <c r="BO187" s="2217"/>
      <c r="BP187" s="2217"/>
      <c r="BQ187" s="2217"/>
      <c r="BR187" s="2217"/>
      <c r="BS187" s="2217"/>
      <c r="BT187" s="2217"/>
      <c r="BU187" s="2217"/>
      <c r="BV187" s="2217"/>
      <c r="BW187" s="2217"/>
      <c r="BX187" s="2217"/>
      <c r="BY187" s="2217"/>
      <c r="BZ187" s="2217"/>
      <c r="CA187" s="2217"/>
      <c r="CB187" s="2217"/>
      <c r="CC187" s="2217"/>
      <c r="CD187" s="2217"/>
      <c r="CE187" s="2217"/>
      <c r="CF187" s="2217"/>
      <c r="CG187" s="2217"/>
      <c r="CH187" s="2217"/>
      <c r="CI187" s="2217"/>
      <c r="CJ187" s="2217"/>
      <c r="CK187" s="2217"/>
      <c r="CL187" s="2217"/>
      <c r="CM187" s="2217"/>
      <c r="CN187" s="2217"/>
      <c r="CO187" s="2217"/>
      <c r="CP187" s="2217"/>
      <c r="CQ187" s="2217"/>
      <c r="CR187" s="2217"/>
      <c r="CS187" s="2217"/>
      <c r="CT187" s="2217"/>
      <c r="CU187" s="2217"/>
      <c r="CV187" s="2217"/>
      <c r="CW187" s="2217"/>
      <c r="CX187" s="2217"/>
      <c r="CY187" s="2217"/>
      <c r="CZ187" s="2217"/>
      <c r="DA187" s="2217"/>
      <c r="DB187" s="2217"/>
      <c r="DC187" s="2217"/>
    </row>
    <row r="188" spans="1:107">
      <c r="A188" s="2215" t="s">
        <v>2169</v>
      </c>
      <c r="B188" s="2216"/>
      <c r="C188" s="2217"/>
      <c r="D188" s="2217"/>
      <c r="E188" s="2217"/>
      <c r="F188" s="2217"/>
      <c r="G188" s="2217"/>
      <c r="H188" s="2217"/>
      <c r="I188" s="2217"/>
      <c r="J188" s="2217"/>
      <c r="K188" s="2217"/>
      <c r="L188" s="2217"/>
      <c r="M188" s="2217"/>
      <c r="N188" s="2217"/>
      <c r="O188" s="2217"/>
      <c r="P188" s="2217"/>
      <c r="Q188" s="2217"/>
      <c r="R188" s="2217"/>
      <c r="S188" s="2217"/>
      <c r="T188" s="2217"/>
      <c r="U188" s="2217"/>
      <c r="V188" s="2217"/>
      <c r="W188" s="2217"/>
      <c r="X188" s="2217"/>
      <c r="Y188" s="2217"/>
      <c r="Z188" s="2217"/>
      <c r="AA188" s="2217"/>
      <c r="AB188" s="2217"/>
      <c r="AC188" s="2217"/>
      <c r="AD188" s="2217"/>
      <c r="AE188" s="2217"/>
      <c r="AF188" s="2217"/>
      <c r="AG188" s="2217"/>
      <c r="AH188" s="2217"/>
      <c r="AI188" s="2217"/>
      <c r="AJ188" s="2217"/>
      <c r="AK188" s="2217"/>
      <c r="AL188" s="2217"/>
      <c r="AM188" s="2217"/>
      <c r="AN188" s="2217"/>
      <c r="AO188" s="2217"/>
      <c r="AP188" s="2217"/>
      <c r="AQ188" s="2217"/>
      <c r="AR188" s="2217"/>
      <c r="AS188" s="2217"/>
      <c r="AT188" s="2217"/>
      <c r="AU188" s="2217"/>
      <c r="AV188" s="2217"/>
      <c r="AW188" s="2217"/>
      <c r="AX188" s="2217"/>
      <c r="AY188" s="2217"/>
      <c r="AZ188" s="2217"/>
      <c r="BA188" s="2217"/>
      <c r="BB188" s="2217"/>
      <c r="BC188" s="2217"/>
      <c r="BD188" s="2217"/>
      <c r="BE188" s="2217"/>
      <c r="BF188" s="2217"/>
      <c r="BG188" s="2217"/>
      <c r="BH188" s="2217"/>
      <c r="BI188" s="2217"/>
      <c r="BJ188" s="2217"/>
      <c r="BK188" s="2217"/>
      <c r="BL188" s="2217"/>
      <c r="BM188" s="2217"/>
      <c r="BN188" s="2217"/>
      <c r="BO188" s="2217"/>
      <c r="BP188" s="2217"/>
      <c r="BQ188" s="2217"/>
      <c r="BR188" s="2217"/>
      <c r="BS188" s="2217"/>
      <c r="BT188" s="2217"/>
      <c r="BU188" s="2217"/>
      <c r="BV188" s="2217"/>
      <c r="BW188" s="2217"/>
      <c r="BX188" s="2217"/>
      <c r="BY188" s="2217"/>
      <c r="BZ188" s="2217"/>
      <c r="CA188" s="2217"/>
      <c r="CB188" s="2217"/>
      <c r="CC188" s="2217"/>
      <c r="CD188" s="2217"/>
      <c r="CE188" s="2217"/>
      <c r="CF188" s="2217"/>
      <c r="CG188" s="2217"/>
      <c r="CH188" s="2217"/>
      <c r="CI188" s="2217"/>
      <c r="CJ188" s="2217"/>
      <c r="CK188" s="2217"/>
      <c r="CL188" s="2217"/>
      <c r="CM188" s="2217"/>
      <c r="CN188" s="2217"/>
      <c r="CO188" s="2217"/>
      <c r="CP188" s="2217"/>
      <c r="CQ188" s="2217"/>
      <c r="CR188" s="2217"/>
      <c r="CS188" s="2217"/>
      <c r="CT188" s="2217"/>
      <c r="CU188" s="2217"/>
      <c r="CV188" s="2217"/>
      <c r="CW188" s="2217"/>
      <c r="CX188" s="2217"/>
      <c r="CY188" s="2217"/>
      <c r="CZ188" s="2217"/>
      <c r="DA188" s="2217"/>
      <c r="DB188" s="2217"/>
      <c r="DC188" s="2217"/>
    </row>
    <row r="189" spans="1:107">
      <c r="A189" s="2215" t="s">
        <v>2170</v>
      </c>
      <c r="B189" s="2216"/>
      <c r="C189" s="2217"/>
      <c r="D189" s="2217"/>
      <c r="E189" s="2217"/>
      <c r="F189" s="2217"/>
      <c r="G189" s="2217"/>
      <c r="H189" s="2217"/>
      <c r="I189" s="2217"/>
      <c r="J189" s="2217"/>
      <c r="K189" s="2217"/>
      <c r="L189" s="2217"/>
      <c r="M189" s="2217"/>
      <c r="N189" s="2217"/>
      <c r="O189" s="2217"/>
      <c r="P189" s="2217"/>
      <c r="Q189" s="2217"/>
      <c r="R189" s="2217"/>
      <c r="S189" s="2217"/>
      <c r="T189" s="2217"/>
      <c r="U189" s="2217"/>
      <c r="V189" s="2217"/>
      <c r="W189" s="2217"/>
      <c r="X189" s="2217"/>
      <c r="Y189" s="2217"/>
      <c r="Z189" s="2217"/>
      <c r="AA189" s="2217"/>
      <c r="AB189" s="2217"/>
      <c r="AC189" s="2217"/>
      <c r="AD189" s="2217"/>
      <c r="AE189" s="2217"/>
      <c r="AF189" s="2217"/>
      <c r="AG189" s="2217"/>
      <c r="AH189" s="2217"/>
      <c r="AI189" s="2217"/>
      <c r="AJ189" s="2217"/>
      <c r="AK189" s="2217"/>
      <c r="AL189" s="2217"/>
      <c r="AM189" s="2217"/>
      <c r="AN189" s="2217"/>
      <c r="AO189" s="2217"/>
      <c r="AP189" s="2217"/>
      <c r="AQ189" s="2217"/>
      <c r="AR189" s="2217"/>
      <c r="AS189" s="2217"/>
      <c r="AT189" s="2217"/>
      <c r="AU189" s="2217"/>
      <c r="AV189" s="2217"/>
      <c r="AW189" s="2217"/>
      <c r="AX189" s="2217"/>
      <c r="AY189" s="2217"/>
      <c r="AZ189" s="2217"/>
      <c r="BA189" s="2217"/>
      <c r="BB189" s="2217"/>
      <c r="BC189" s="2217"/>
      <c r="BD189" s="2217"/>
      <c r="BE189" s="2217"/>
      <c r="BF189" s="2217"/>
      <c r="BG189" s="2217"/>
      <c r="BH189" s="2217"/>
      <c r="BI189" s="2217"/>
      <c r="BJ189" s="2217"/>
      <c r="BK189" s="2217"/>
      <c r="BL189" s="2217"/>
      <c r="BM189" s="2217"/>
      <c r="BN189" s="2217"/>
      <c r="BO189" s="2217"/>
      <c r="BP189" s="2217"/>
      <c r="BQ189" s="2217"/>
      <c r="BR189" s="2217"/>
      <c r="BS189" s="2217"/>
      <c r="BT189" s="2217"/>
      <c r="BU189" s="2217"/>
      <c r="BV189" s="2217"/>
      <c r="BW189" s="2217"/>
      <c r="BX189" s="2217"/>
      <c r="BY189" s="2217"/>
      <c r="BZ189" s="2217"/>
      <c r="CA189" s="2217"/>
      <c r="CB189" s="2217"/>
      <c r="CC189" s="2217"/>
      <c r="CD189" s="2217"/>
      <c r="CE189" s="2217"/>
      <c r="CF189" s="2217"/>
      <c r="CG189" s="2217"/>
      <c r="CH189" s="2217"/>
      <c r="CI189" s="2217"/>
      <c r="CJ189" s="2217"/>
      <c r="CK189" s="2217"/>
      <c r="CL189" s="2217"/>
      <c r="CM189" s="2217"/>
      <c r="CN189" s="2217"/>
      <c r="CO189" s="2217"/>
      <c r="CP189" s="2217"/>
      <c r="CQ189" s="2217"/>
      <c r="CR189" s="2217"/>
      <c r="CS189" s="2217"/>
      <c r="CT189" s="2217"/>
      <c r="CU189" s="2217"/>
      <c r="CV189" s="2217"/>
      <c r="CW189" s="2217"/>
      <c r="CX189" s="2217"/>
      <c r="CY189" s="2217"/>
      <c r="CZ189" s="2217"/>
      <c r="DA189" s="2217"/>
      <c r="DB189" s="2217"/>
      <c r="DC189" s="2217"/>
    </row>
    <row r="190" spans="1:107">
      <c r="A190" s="2215" t="s">
        <v>2171</v>
      </c>
      <c r="B190" s="2216"/>
      <c r="C190" s="2217"/>
      <c r="D190" s="2217"/>
      <c r="E190" s="2217"/>
      <c r="F190" s="2217"/>
      <c r="G190" s="2217"/>
      <c r="H190" s="2217"/>
      <c r="I190" s="2217"/>
      <c r="J190" s="2217"/>
      <c r="K190" s="2217"/>
      <c r="L190" s="2217"/>
      <c r="M190" s="2217"/>
      <c r="N190" s="2217"/>
      <c r="O190" s="2217"/>
      <c r="P190" s="2217"/>
      <c r="Q190" s="2217"/>
      <c r="R190" s="2217"/>
      <c r="S190" s="2217"/>
      <c r="T190" s="2217"/>
      <c r="U190" s="2217"/>
      <c r="V190" s="2217"/>
      <c r="W190" s="2217"/>
      <c r="X190" s="2217"/>
      <c r="Y190" s="2217"/>
      <c r="Z190" s="2217"/>
      <c r="AA190" s="2217"/>
      <c r="AB190" s="2217"/>
      <c r="AC190" s="2217"/>
      <c r="AD190" s="2217"/>
      <c r="AE190" s="2217"/>
      <c r="AF190" s="2217"/>
      <c r="AG190" s="2217"/>
      <c r="AH190" s="2217"/>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7"/>
      <c r="BF190" s="2217"/>
      <c r="BG190" s="2217"/>
      <c r="BH190" s="2217"/>
      <c r="BI190" s="2217"/>
      <c r="BJ190" s="2217"/>
      <c r="BK190" s="2217"/>
      <c r="BL190" s="2217"/>
      <c r="BM190" s="2217"/>
      <c r="BN190" s="2217"/>
      <c r="BO190" s="2217"/>
      <c r="BP190" s="2217"/>
      <c r="BQ190" s="2217"/>
      <c r="BR190" s="2217"/>
      <c r="BS190" s="2217"/>
      <c r="BT190" s="2217"/>
      <c r="BU190" s="2217"/>
      <c r="BV190" s="2217"/>
      <c r="BW190" s="2217"/>
      <c r="BX190" s="2217"/>
      <c r="BY190" s="2217"/>
      <c r="BZ190" s="2217"/>
      <c r="CA190" s="2217"/>
      <c r="CB190" s="2217"/>
      <c r="CC190" s="2217"/>
      <c r="CD190" s="2217"/>
      <c r="CE190" s="2217"/>
      <c r="CF190" s="2217"/>
      <c r="CG190" s="2217"/>
      <c r="CH190" s="2217"/>
      <c r="CI190" s="2217"/>
      <c r="CJ190" s="2217"/>
      <c r="CK190" s="2217"/>
      <c r="CL190" s="2217"/>
      <c r="CM190" s="2217"/>
      <c r="CN190" s="2217"/>
      <c r="CO190" s="2217"/>
      <c r="CP190" s="2217"/>
      <c r="CQ190" s="2217"/>
      <c r="CR190" s="2217"/>
      <c r="CS190" s="2217"/>
      <c r="CT190" s="2217"/>
      <c r="CU190" s="2217"/>
      <c r="CV190" s="2217"/>
      <c r="CW190" s="2217"/>
      <c r="CX190" s="2217"/>
      <c r="CY190" s="2217"/>
      <c r="CZ190" s="2217"/>
      <c r="DA190" s="2217"/>
      <c r="DB190" s="2217"/>
      <c r="DC190" s="2217"/>
    </row>
    <row r="191" spans="1:107">
      <c r="A191" s="2215" t="s">
        <v>2172</v>
      </c>
      <c r="B191" s="2216"/>
      <c r="C191" s="2217"/>
      <c r="D191" s="2217"/>
      <c r="E191" s="2217"/>
      <c r="F191" s="2217"/>
      <c r="G191" s="2217"/>
      <c r="H191" s="2217"/>
      <c r="I191" s="2217"/>
      <c r="J191" s="2217"/>
      <c r="K191" s="2217"/>
      <c r="L191" s="2217"/>
      <c r="M191" s="2217"/>
      <c r="N191" s="2217"/>
      <c r="O191" s="2217"/>
      <c r="P191" s="2217"/>
      <c r="Q191" s="2217"/>
      <c r="R191" s="2217"/>
      <c r="S191" s="2217"/>
      <c r="T191" s="2217"/>
      <c r="U191" s="2217"/>
      <c r="V191" s="2217"/>
      <c r="W191" s="2217"/>
      <c r="X191" s="2217"/>
      <c r="Y191" s="2217"/>
      <c r="Z191" s="2217"/>
      <c r="AA191" s="2217"/>
      <c r="AB191" s="2217"/>
      <c r="AC191" s="2217"/>
      <c r="AD191" s="2217"/>
      <c r="AE191" s="2217"/>
      <c r="AF191" s="2217"/>
      <c r="AG191" s="2217"/>
      <c r="AH191" s="2217"/>
      <c r="AI191" s="2217"/>
      <c r="AJ191" s="2217"/>
      <c r="AK191" s="2217"/>
      <c r="AL191" s="2217"/>
      <c r="AM191" s="2217"/>
      <c r="AN191" s="2217"/>
      <c r="AO191" s="2217"/>
      <c r="AP191" s="2217"/>
      <c r="AQ191" s="2217"/>
      <c r="AR191" s="2217"/>
      <c r="AS191" s="2217"/>
      <c r="AT191" s="2217"/>
      <c r="AU191" s="2217"/>
      <c r="AV191" s="2217"/>
      <c r="AW191" s="2217"/>
      <c r="AX191" s="2217"/>
      <c r="AY191" s="2217"/>
      <c r="AZ191" s="2217"/>
      <c r="BA191" s="2217"/>
      <c r="BB191" s="2217"/>
      <c r="BC191" s="2217"/>
      <c r="BD191" s="2217"/>
      <c r="BE191" s="2217"/>
      <c r="BF191" s="2217"/>
      <c r="BG191" s="2217"/>
      <c r="BH191" s="2217"/>
      <c r="BI191" s="2217"/>
      <c r="BJ191" s="2217"/>
      <c r="BK191" s="2217"/>
      <c r="BL191" s="2217"/>
      <c r="BM191" s="2217"/>
      <c r="BN191" s="2217"/>
      <c r="BO191" s="2217"/>
      <c r="BP191" s="2217"/>
      <c r="BQ191" s="2217"/>
      <c r="BR191" s="2217"/>
      <c r="BS191" s="2217"/>
      <c r="BT191" s="2217"/>
      <c r="BU191" s="2217"/>
      <c r="BV191" s="2217"/>
      <c r="BW191" s="2217"/>
      <c r="BX191" s="2217"/>
      <c r="BY191" s="2217"/>
      <c r="BZ191" s="2217"/>
      <c r="CA191" s="2217"/>
      <c r="CB191" s="2217"/>
      <c r="CC191" s="2217"/>
      <c r="CD191" s="2217"/>
      <c r="CE191" s="2217"/>
      <c r="CF191" s="2217"/>
      <c r="CG191" s="2217"/>
      <c r="CH191" s="2217"/>
      <c r="CI191" s="2217"/>
      <c r="CJ191" s="2217"/>
      <c r="CK191" s="2217"/>
      <c r="CL191" s="2217"/>
      <c r="CM191" s="2217"/>
      <c r="CN191" s="2217"/>
      <c r="CO191" s="2217"/>
      <c r="CP191" s="2217"/>
      <c r="CQ191" s="2217"/>
      <c r="CR191" s="2217"/>
      <c r="CS191" s="2217"/>
      <c r="CT191" s="2217"/>
      <c r="CU191" s="2217"/>
      <c r="CV191" s="2217"/>
      <c r="CW191" s="2217"/>
      <c r="CX191" s="2217"/>
      <c r="CY191" s="2217"/>
      <c r="CZ191" s="2217"/>
      <c r="DA191" s="2217"/>
      <c r="DB191" s="2217"/>
      <c r="DC191" s="2217"/>
    </row>
    <row r="192" spans="1:107">
      <c r="A192" s="2215" t="s">
        <v>2173</v>
      </c>
      <c r="B192" s="2216"/>
      <c r="C192" s="2217"/>
      <c r="D192" s="2217"/>
      <c r="E192" s="2217"/>
      <c r="F192" s="2217"/>
      <c r="G192" s="2217"/>
      <c r="H192" s="2217"/>
      <c r="I192" s="2217"/>
      <c r="J192" s="2217"/>
      <c r="K192" s="2217"/>
      <c r="L192" s="2217"/>
      <c r="M192" s="2217"/>
      <c r="N192" s="2217"/>
      <c r="O192" s="2217"/>
      <c r="P192" s="2217"/>
      <c r="Q192" s="2217"/>
      <c r="R192" s="2217"/>
      <c r="S192" s="2217"/>
      <c r="T192" s="2217"/>
      <c r="U192" s="2217"/>
      <c r="V192" s="2217"/>
      <c r="W192" s="2217"/>
      <c r="X192" s="2217"/>
      <c r="Y192" s="2217"/>
      <c r="Z192" s="2217"/>
      <c r="AA192" s="2217"/>
      <c r="AB192" s="2217"/>
      <c r="AC192" s="2217"/>
      <c r="AD192" s="2217"/>
      <c r="AE192" s="2217"/>
      <c r="AF192" s="2217"/>
      <c r="AG192" s="2217"/>
      <c r="AH192" s="2217"/>
      <c r="AI192" s="2217"/>
      <c r="AJ192" s="2217"/>
      <c r="AK192" s="2217"/>
      <c r="AL192" s="2217"/>
      <c r="AM192" s="2217"/>
      <c r="AN192" s="2217"/>
      <c r="AO192" s="2217"/>
      <c r="AP192" s="2217"/>
      <c r="AQ192" s="2217"/>
      <c r="AR192" s="2217"/>
      <c r="AS192" s="2217"/>
      <c r="AT192" s="2217"/>
      <c r="AU192" s="2217"/>
      <c r="AV192" s="2217"/>
      <c r="AW192" s="2217"/>
      <c r="AX192" s="2217"/>
      <c r="AY192" s="2217"/>
      <c r="AZ192" s="2217"/>
      <c r="BA192" s="2217"/>
      <c r="BB192" s="2217"/>
      <c r="BC192" s="2217"/>
      <c r="BD192" s="2217"/>
      <c r="BE192" s="2217"/>
      <c r="BF192" s="2217"/>
      <c r="BG192" s="2217"/>
      <c r="BH192" s="2217"/>
      <c r="BI192" s="2217"/>
      <c r="BJ192" s="2217"/>
      <c r="BK192" s="2217"/>
      <c r="BL192" s="2217"/>
      <c r="BM192" s="2217"/>
      <c r="BN192" s="2217"/>
      <c r="BO192" s="2217"/>
      <c r="BP192" s="2217"/>
      <c r="BQ192" s="2217"/>
      <c r="BR192" s="2217"/>
      <c r="BS192" s="2217"/>
      <c r="BT192" s="2217"/>
      <c r="BU192" s="2217"/>
      <c r="BV192" s="2217"/>
      <c r="BW192" s="2217"/>
      <c r="BX192" s="2217"/>
      <c r="BY192" s="2217"/>
      <c r="BZ192" s="2217"/>
      <c r="CA192" s="2217"/>
      <c r="CB192" s="2217"/>
      <c r="CC192" s="2217"/>
      <c r="CD192" s="2217"/>
      <c r="CE192" s="2217"/>
      <c r="CF192" s="2217"/>
      <c r="CG192" s="2217"/>
      <c r="CH192" s="2217"/>
      <c r="CI192" s="2217"/>
      <c r="CJ192" s="2217"/>
      <c r="CK192" s="2217"/>
      <c r="CL192" s="2217"/>
      <c r="CM192" s="2217"/>
      <c r="CN192" s="2217"/>
      <c r="CO192" s="2217"/>
      <c r="CP192" s="2217"/>
      <c r="CQ192" s="2217"/>
      <c r="CR192" s="2217"/>
      <c r="CS192" s="2217"/>
      <c r="CT192" s="2217"/>
      <c r="CU192" s="2217"/>
      <c r="CV192" s="2217"/>
      <c r="CW192" s="2217"/>
      <c r="CX192" s="2217"/>
      <c r="CY192" s="2217"/>
      <c r="CZ192" s="2217"/>
      <c r="DA192" s="2217"/>
      <c r="DB192" s="2217"/>
      <c r="DC192" s="2217"/>
    </row>
    <row r="193" spans="1:107">
      <c r="A193" s="2215" t="s">
        <v>2174</v>
      </c>
      <c r="B193" s="2216"/>
      <c r="C193" s="2217"/>
      <c r="D193" s="2217"/>
      <c r="E193" s="2217"/>
      <c r="F193" s="2217"/>
      <c r="G193" s="2217"/>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2217"/>
      <c r="AD193" s="2217"/>
      <c r="AE193" s="2217"/>
      <c r="AF193" s="2217"/>
      <c r="AG193" s="2217"/>
      <c r="AH193" s="2217"/>
      <c r="AI193" s="2217"/>
      <c r="AJ193" s="2217"/>
      <c r="AK193" s="2217"/>
      <c r="AL193" s="2217"/>
      <c r="AM193" s="2217"/>
      <c r="AN193" s="2217"/>
      <c r="AO193" s="2217"/>
      <c r="AP193" s="2217"/>
      <c r="AQ193" s="2217"/>
      <c r="AR193" s="2217"/>
      <c r="AS193" s="2217"/>
      <c r="AT193" s="2217"/>
      <c r="AU193" s="2217"/>
      <c r="AV193" s="2217"/>
      <c r="AW193" s="2217"/>
      <c r="AX193" s="2217"/>
      <c r="AY193" s="2217"/>
      <c r="AZ193" s="2217"/>
      <c r="BA193" s="2217"/>
      <c r="BB193" s="2217"/>
      <c r="BC193" s="2217"/>
      <c r="BD193" s="2217"/>
      <c r="BE193" s="2217"/>
      <c r="BF193" s="2217"/>
      <c r="BG193" s="2217"/>
      <c r="BH193" s="2217"/>
      <c r="BI193" s="2217"/>
      <c r="BJ193" s="2217"/>
      <c r="BK193" s="2217"/>
      <c r="BL193" s="2217"/>
      <c r="BM193" s="2217"/>
      <c r="BN193" s="2217"/>
      <c r="BO193" s="2217"/>
      <c r="BP193" s="2217"/>
      <c r="BQ193" s="2217"/>
      <c r="BR193" s="2217"/>
      <c r="BS193" s="2217"/>
      <c r="BT193" s="2217"/>
      <c r="BU193" s="2217"/>
      <c r="BV193" s="2217"/>
      <c r="BW193" s="2217"/>
      <c r="BX193" s="2217"/>
      <c r="BY193" s="2217"/>
      <c r="BZ193" s="2217"/>
      <c r="CA193" s="2217"/>
      <c r="CB193" s="2217"/>
      <c r="CC193" s="2217"/>
      <c r="CD193" s="2217"/>
      <c r="CE193" s="2217"/>
      <c r="CF193" s="2217"/>
      <c r="CG193" s="2217"/>
      <c r="CH193" s="2217"/>
      <c r="CI193" s="2217"/>
      <c r="CJ193" s="2217"/>
      <c r="CK193" s="2217"/>
      <c r="CL193" s="2217"/>
      <c r="CM193" s="2217"/>
      <c r="CN193" s="2217"/>
      <c r="CO193" s="2217"/>
      <c r="CP193" s="2217"/>
      <c r="CQ193" s="2217"/>
      <c r="CR193" s="2217"/>
      <c r="CS193" s="2217"/>
      <c r="CT193" s="2217"/>
      <c r="CU193" s="2217"/>
      <c r="CV193" s="2217"/>
      <c r="CW193" s="2217"/>
      <c r="CX193" s="2217"/>
      <c r="CY193" s="2217"/>
      <c r="CZ193" s="2217"/>
      <c r="DA193" s="2217"/>
      <c r="DB193" s="2217"/>
      <c r="DC193" s="2217"/>
    </row>
    <row r="194" spans="1:107">
      <c r="A194" s="2215" t="s">
        <v>2175</v>
      </c>
      <c r="B194" s="2216"/>
      <c r="C194" s="2217"/>
      <c r="D194" s="2217"/>
      <c r="E194" s="2217"/>
      <c r="F194" s="2217"/>
      <c r="G194" s="2217"/>
      <c r="H194" s="2217"/>
      <c r="I194" s="2217"/>
      <c r="J194" s="2217"/>
      <c r="K194" s="2217"/>
      <c r="L194" s="2217"/>
      <c r="M194" s="2217"/>
      <c r="N194" s="2217"/>
      <c r="O194" s="2217"/>
      <c r="P194" s="2217"/>
      <c r="Q194" s="2217"/>
      <c r="R194" s="2217"/>
      <c r="S194" s="2217"/>
      <c r="T194" s="2217"/>
      <c r="U194" s="2217"/>
      <c r="V194" s="2217"/>
      <c r="W194" s="2217"/>
      <c r="X194" s="2217"/>
      <c r="Y194" s="2217"/>
      <c r="Z194" s="2217"/>
      <c r="AA194" s="2217"/>
      <c r="AB194" s="2217"/>
      <c r="AC194" s="2217"/>
      <c r="AD194" s="2217"/>
      <c r="AE194" s="2217"/>
      <c r="AF194" s="2217"/>
      <c r="AG194" s="2217"/>
      <c r="AH194" s="2217"/>
      <c r="AI194" s="2217"/>
      <c r="AJ194" s="2217"/>
      <c r="AK194" s="2217"/>
      <c r="AL194" s="2217"/>
      <c r="AM194" s="2217"/>
      <c r="AN194" s="2217"/>
      <c r="AO194" s="2217"/>
      <c r="AP194" s="2217"/>
      <c r="AQ194" s="2217"/>
      <c r="AR194" s="2217"/>
      <c r="AS194" s="2217"/>
      <c r="AT194" s="2217"/>
      <c r="AU194" s="2217"/>
      <c r="AV194" s="2217"/>
      <c r="AW194" s="2217"/>
      <c r="AX194" s="2217"/>
      <c r="AY194" s="2217"/>
      <c r="AZ194" s="2217"/>
      <c r="BA194" s="2217"/>
      <c r="BB194" s="2217"/>
      <c r="BC194" s="2217"/>
      <c r="BD194" s="2217"/>
      <c r="BE194" s="2217"/>
      <c r="BF194" s="2217"/>
      <c r="BG194" s="2217"/>
      <c r="BH194" s="2217"/>
      <c r="BI194" s="2217"/>
      <c r="BJ194" s="2217"/>
      <c r="BK194" s="2217"/>
      <c r="BL194" s="2217"/>
      <c r="BM194" s="2217"/>
      <c r="BN194" s="2217"/>
      <c r="BO194" s="2217"/>
      <c r="BP194" s="2217"/>
      <c r="BQ194" s="2217"/>
      <c r="BR194" s="2217"/>
      <c r="BS194" s="2217"/>
      <c r="BT194" s="2217"/>
      <c r="BU194" s="2217"/>
      <c r="BV194" s="2217"/>
      <c r="BW194" s="2217"/>
      <c r="BX194" s="2217"/>
      <c r="BY194" s="2217"/>
      <c r="BZ194" s="2217"/>
      <c r="CA194" s="2217"/>
      <c r="CB194" s="2217"/>
      <c r="CC194" s="2217"/>
      <c r="CD194" s="2217"/>
      <c r="CE194" s="2217"/>
      <c r="CF194" s="2217"/>
      <c r="CG194" s="2217"/>
      <c r="CH194" s="2217"/>
      <c r="CI194" s="2217"/>
      <c r="CJ194" s="2217"/>
      <c r="CK194" s="2217"/>
      <c r="CL194" s="2217"/>
      <c r="CM194" s="2217"/>
      <c r="CN194" s="2217"/>
      <c r="CO194" s="2217"/>
      <c r="CP194" s="2217"/>
      <c r="CQ194" s="2217"/>
      <c r="CR194" s="2217"/>
      <c r="CS194" s="2217"/>
      <c r="CT194" s="2217"/>
      <c r="CU194" s="2217"/>
      <c r="CV194" s="2217"/>
      <c r="CW194" s="2217"/>
      <c r="CX194" s="2217"/>
      <c r="CY194" s="2217"/>
      <c r="CZ194" s="2217"/>
      <c r="DA194" s="2217"/>
      <c r="DB194" s="2217"/>
      <c r="DC194" s="2217"/>
    </row>
    <row r="195" spans="1:107">
      <c r="A195" s="2215" t="s">
        <v>2176</v>
      </c>
      <c r="B195" s="2216"/>
      <c r="C195" s="2217"/>
      <c r="D195" s="2217"/>
      <c r="E195" s="2217"/>
      <c r="F195" s="2217"/>
      <c r="G195" s="2217"/>
      <c r="H195" s="2217"/>
      <c r="I195" s="2217"/>
      <c r="J195" s="2217"/>
      <c r="K195" s="2217"/>
      <c r="L195" s="2217"/>
      <c r="M195" s="2217"/>
      <c r="N195" s="2217"/>
      <c r="O195" s="2217"/>
      <c r="P195" s="2217"/>
      <c r="Q195" s="2217"/>
      <c r="R195" s="2217"/>
      <c r="S195" s="2217"/>
      <c r="T195" s="2217"/>
      <c r="U195" s="2217"/>
      <c r="V195" s="2217"/>
      <c r="W195" s="2217"/>
      <c r="X195" s="2217"/>
      <c r="Y195" s="2217"/>
      <c r="Z195" s="2217"/>
      <c r="AA195" s="2217"/>
      <c r="AB195" s="2217"/>
      <c r="AC195" s="2217"/>
      <c r="AD195" s="2217"/>
      <c r="AE195" s="2217"/>
      <c r="AF195" s="2217"/>
      <c r="AG195" s="2217"/>
      <c r="AH195" s="2217"/>
      <c r="AI195" s="2217"/>
      <c r="AJ195" s="2217"/>
      <c r="AK195" s="2217"/>
      <c r="AL195" s="2217"/>
      <c r="AM195" s="2217"/>
      <c r="AN195" s="2217"/>
      <c r="AO195" s="2217"/>
      <c r="AP195" s="2217"/>
      <c r="AQ195" s="2217"/>
      <c r="AR195" s="2217"/>
      <c r="AS195" s="2217"/>
      <c r="AT195" s="2217"/>
      <c r="AU195" s="2217"/>
      <c r="AV195" s="2217"/>
      <c r="AW195" s="2217"/>
      <c r="AX195" s="2217"/>
      <c r="AY195" s="2217"/>
      <c r="AZ195" s="2217"/>
      <c r="BA195" s="2217"/>
      <c r="BB195" s="2217"/>
      <c r="BC195" s="2217"/>
      <c r="BD195" s="2217"/>
      <c r="BE195" s="2217"/>
      <c r="BF195" s="2217"/>
      <c r="BG195" s="2217"/>
      <c r="BH195" s="2217"/>
      <c r="BI195" s="2217"/>
      <c r="BJ195" s="2217"/>
      <c r="BK195" s="2217"/>
      <c r="BL195" s="2217"/>
      <c r="BM195" s="2217"/>
      <c r="BN195" s="2217"/>
      <c r="BO195" s="2217"/>
      <c r="BP195" s="2217"/>
      <c r="BQ195" s="2217"/>
      <c r="BR195" s="2217"/>
      <c r="BS195" s="2217"/>
      <c r="BT195" s="2217"/>
      <c r="BU195" s="2217"/>
      <c r="BV195" s="2217"/>
      <c r="BW195" s="2217"/>
      <c r="BX195" s="2217"/>
      <c r="BY195" s="2217"/>
      <c r="BZ195" s="2217"/>
      <c r="CA195" s="2217"/>
      <c r="CB195" s="2217"/>
      <c r="CC195" s="2217"/>
      <c r="CD195" s="2217"/>
      <c r="CE195" s="2217"/>
      <c r="CF195" s="2217"/>
      <c r="CG195" s="2217"/>
      <c r="CH195" s="2217"/>
      <c r="CI195" s="2217"/>
      <c r="CJ195" s="2217"/>
      <c r="CK195" s="2217"/>
      <c r="CL195" s="2217"/>
      <c r="CM195" s="2217"/>
      <c r="CN195" s="2217"/>
      <c r="CO195" s="2217"/>
      <c r="CP195" s="2217"/>
      <c r="CQ195" s="2217"/>
      <c r="CR195" s="2217"/>
      <c r="CS195" s="2217"/>
      <c r="CT195" s="2217"/>
      <c r="CU195" s="2217"/>
      <c r="CV195" s="2217"/>
      <c r="CW195" s="2217"/>
      <c r="CX195" s="2217"/>
      <c r="CY195" s="2217"/>
      <c r="CZ195" s="2217"/>
      <c r="DA195" s="2217"/>
      <c r="DB195" s="2217"/>
      <c r="DC195" s="2217"/>
    </row>
    <row r="196" spans="1:107">
      <c r="A196" s="2215" t="s">
        <v>2177</v>
      </c>
      <c r="B196" s="2216"/>
      <c r="C196" s="2217"/>
      <c r="D196" s="2217"/>
      <c r="E196" s="2217"/>
      <c r="F196" s="2217"/>
      <c r="G196" s="2217"/>
      <c r="H196" s="2217"/>
      <c r="I196" s="2217"/>
      <c r="J196" s="2217"/>
      <c r="K196" s="2217"/>
      <c r="L196" s="2217"/>
      <c r="M196" s="2217"/>
      <c r="N196" s="2217"/>
      <c r="O196" s="2217"/>
      <c r="P196" s="2217"/>
      <c r="Q196" s="2217"/>
      <c r="R196" s="2217"/>
      <c r="S196" s="2217"/>
      <c r="T196" s="2217"/>
      <c r="U196" s="2217"/>
      <c r="V196" s="2217"/>
      <c r="W196" s="2217"/>
      <c r="X196" s="2217"/>
      <c r="Y196" s="2217"/>
      <c r="Z196" s="2217"/>
      <c r="AA196" s="2217"/>
      <c r="AB196" s="2217"/>
      <c r="AC196" s="2217"/>
      <c r="AD196" s="2217"/>
      <c r="AE196" s="2217"/>
      <c r="AF196" s="2217"/>
      <c r="AG196" s="2217"/>
      <c r="AH196" s="2217"/>
      <c r="AI196" s="2217"/>
      <c r="AJ196" s="2217"/>
      <c r="AK196" s="2217"/>
      <c r="AL196" s="2217"/>
      <c r="AM196" s="2217"/>
      <c r="AN196" s="2217"/>
      <c r="AO196" s="2217"/>
      <c r="AP196" s="2217"/>
      <c r="AQ196" s="2217"/>
      <c r="AR196" s="2217"/>
      <c r="AS196" s="2217"/>
      <c r="AT196" s="2217"/>
      <c r="AU196" s="2217"/>
      <c r="AV196" s="2217"/>
      <c r="AW196" s="2217"/>
      <c r="AX196" s="2217"/>
      <c r="AY196" s="2217"/>
      <c r="AZ196" s="2217"/>
      <c r="BA196" s="2217"/>
      <c r="BB196" s="2217"/>
      <c r="BC196" s="2217"/>
      <c r="BD196" s="2217"/>
      <c r="BE196" s="2217"/>
      <c r="BF196" s="2217"/>
      <c r="BG196" s="2217"/>
      <c r="BH196" s="2217"/>
      <c r="BI196" s="2217"/>
      <c r="BJ196" s="2217"/>
      <c r="BK196" s="2217"/>
      <c r="BL196" s="2217"/>
      <c r="BM196" s="2217"/>
      <c r="BN196" s="2217"/>
      <c r="BO196" s="2217"/>
      <c r="BP196" s="2217"/>
      <c r="BQ196" s="2217"/>
      <c r="BR196" s="2217"/>
      <c r="BS196" s="2217"/>
      <c r="BT196" s="2217"/>
      <c r="BU196" s="2217"/>
      <c r="BV196" s="2217"/>
      <c r="BW196" s="2217"/>
      <c r="BX196" s="2217"/>
      <c r="BY196" s="2217"/>
      <c r="BZ196" s="2217"/>
      <c r="CA196" s="2217"/>
      <c r="CB196" s="2217"/>
      <c r="CC196" s="2217"/>
      <c r="CD196" s="2217"/>
      <c r="CE196" s="2217"/>
      <c r="CF196" s="2217"/>
      <c r="CG196" s="2217"/>
      <c r="CH196" s="2217"/>
      <c r="CI196" s="2217"/>
      <c r="CJ196" s="2217"/>
      <c r="CK196" s="2217"/>
      <c r="CL196" s="2217"/>
      <c r="CM196" s="2217"/>
      <c r="CN196" s="2217"/>
      <c r="CO196" s="2217"/>
      <c r="CP196" s="2217"/>
      <c r="CQ196" s="2217"/>
      <c r="CR196" s="2217"/>
      <c r="CS196" s="2217"/>
      <c r="CT196" s="2217"/>
      <c r="CU196" s="2217"/>
      <c r="CV196" s="2217"/>
      <c r="CW196" s="2217"/>
      <c r="CX196" s="2217"/>
      <c r="CY196" s="2217"/>
      <c r="CZ196" s="2217"/>
      <c r="DA196" s="2217"/>
      <c r="DB196" s="2217"/>
      <c r="DC196" s="2217"/>
    </row>
    <row r="197" spans="1:107">
      <c r="A197" s="2215" t="s">
        <v>2178</v>
      </c>
      <c r="B197" s="2216"/>
      <c r="C197" s="2217"/>
      <c r="D197" s="2217"/>
      <c r="E197" s="2217"/>
      <c r="F197" s="2217"/>
      <c r="G197" s="2217"/>
      <c r="H197" s="2217"/>
      <c r="I197" s="2217"/>
      <c r="J197" s="2217"/>
      <c r="K197" s="2217"/>
      <c r="L197" s="2217"/>
      <c r="M197" s="2217"/>
      <c r="N197" s="2217"/>
      <c r="O197" s="2217"/>
      <c r="P197" s="2217"/>
      <c r="Q197" s="2217"/>
      <c r="R197" s="2217"/>
      <c r="S197" s="2217"/>
      <c r="T197" s="2217"/>
      <c r="U197" s="2217"/>
      <c r="V197" s="2217"/>
      <c r="W197" s="2217"/>
      <c r="X197" s="2217"/>
      <c r="Y197" s="2217"/>
      <c r="Z197" s="2217"/>
      <c r="AA197" s="2217"/>
      <c r="AB197" s="2217"/>
      <c r="AC197" s="2217"/>
      <c r="AD197" s="2217"/>
      <c r="AE197" s="2217"/>
      <c r="AF197" s="2217"/>
      <c r="AG197" s="2217"/>
      <c r="AH197" s="2217"/>
      <c r="AI197" s="2217"/>
      <c r="AJ197" s="2217"/>
      <c r="AK197" s="2217"/>
      <c r="AL197" s="2217"/>
      <c r="AM197" s="2217"/>
      <c r="AN197" s="2217"/>
      <c r="AO197" s="2217"/>
      <c r="AP197" s="2217"/>
      <c r="AQ197" s="2217"/>
      <c r="AR197" s="2217"/>
      <c r="AS197" s="2217"/>
      <c r="AT197" s="2217"/>
      <c r="AU197" s="2217"/>
      <c r="AV197" s="2217"/>
      <c r="AW197" s="2217"/>
      <c r="AX197" s="2217"/>
      <c r="AY197" s="2217"/>
      <c r="AZ197" s="2217"/>
      <c r="BA197" s="2217"/>
      <c r="BB197" s="2217"/>
      <c r="BC197" s="2217"/>
      <c r="BD197" s="2217"/>
      <c r="BE197" s="2217"/>
      <c r="BF197" s="2217"/>
      <c r="BG197" s="2217"/>
      <c r="BH197" s="2217"/>
      <c r="BI197" s="2217"/>
      <c r="BJ197" s="2217"/>
      <c r="BK197" s="2217"/>
      <c r="BL197" s="2217"/>
      <c r="BM197" s="2217"/>
      <c r="BN197" s="2217"/>
      <c r="BO197" s="2217"/>
      <c r="BP197" s="2217"/>
      <c r="BQ197" s="2217"/>
      <c r="BR197" s="2217"/>
      <c r="BS197" s="2217"/>
      <c r="BT197" s="2217"/>
      <c r="BU197" s="2217"/>
      <c r="BV197" s="2217"/>
      <c r="BW197" s="2217"/>
      <c r="BX197" s="2217"/>
      <c r="BY197" s="2217"/>
      <c r="BZ197" s="2217"/>
      <c r="CA197" s="2217"/>
      <c r="CB197" s="2217"/>
      <c r="CC197" s="2217"/>
      <c r="CD197" s="2217"/>
      <c r="CE197" s="2217"/>
      <c r="CF197" s="2217"/>
      <c r="CG197" s="2217"/>
      <c r="CH197" s="2217"/>
      <c r="CI197" s="2217"/>
      <c r="CJ197" s="2217"/>
      <c r="CK197" s="2217"/>
      <c r="CL197" s="2217"/>
      <c r="CM197" s="2217"/>
      <c r="CN197" s="2217"/>
      <c r="CO197" s="2217"/>
      <c r="CP197" s="2217"/>
      <c r="CQ197" s="2217"/>
      <c r="CR197" s="2217"/>
      <c r="CS197" s="2217"/>
      <c r="CT197" s="2217"/>
      <c r="CU197" s="2217"/>
      <c r="CV197" s="2217"/>
      <c r="CW197" s="2217"/>
      <c r="CX197" s="2217"/>
      <c r="CY197" s="2217"/>
      <c r="CZ197" s="2217"/>
      <c r="DA197" s="2217"/>
      <c r="DB197" s="2217"/>
      <c r="DC197" s="2217"/>
    </row>
    <row r="198" spans="1:107">
      <c r="A198" s="2215" t="s">
        <v>2179</v>
      </c>
      <c r="B198" s="2216"/>
      <c r="C198" s="2217"/>
      <c r="D198" s="2217"/>
      <c r="E198" s="2217"/>
      <c r="F198" s="2217"/>
      <c r="G198" s="2217"/>
      <c r="H198" s="2217"/>
      <c r="I198" s="2217"/>
      <c r="J198" s="2217"/>
      <c r="K198" s="2217"/>
      <c r="L198" s="2217"/>
      <c r="M198" s="2217"/>
      <c r="N198" s="2217"/>
      <c r="O198" s="2217"/>
      <c r="P198" s="2217"/>
      <c r="Q198" s="2217"/>
      <c r="R198" s="2217"/>
      <c r="S198" s="2217"/>
      <c r="T198" s="2217"/>
      <c r="U198" s="2217"/>
      <c r="V198" s="2217"/>
      <c r="W198" s="2217"/>
      <c r="X198" s="2217"/>
      <c r="Y198" s="2217"/>
      <c r="Z198" s="2217"/>
      <c r="AA198" s="2217"/>
      <c r="AB198" s="2217"/>
      <c r="AC198" s="2217"/>
      <c r="AD198" s="2217"/>
      <c r="AE198" s="2217"/>
      <c r="AF198" s="2217"/>
      <c r="AG198" s="2217"/>
      <c r="AH198" s="2217"/>
      <c r="AI198" s="2217"/>
      <c r="AJ198" s="2217"/>
      <c r="AK198" s="2217"/>
      <c r="AL198" s="2217"/>
      <c r="AM198" s="2217"/>
      <c r="AN198" s="2217"/>
      <c r="AO198" s="2217"/>
      <c r="AP198" s="2217"/>
      <c r="AQ198" s="2217"/>
      <c r="AR198" s="2217"/>
      <c r="AS198" s="2217"/>
      <c r="AT198" s="2217"/>
      <c r="AU198" s="2217"/>
      <c r="AV198" s="2217"/>
      <c r="AW198" s="2217"/>
      <c r="AX198" s="2217"/>
      <c r="AY198" s="2217"/>
      <c r="AZ198" s="2217"/>
      <c r="BA198" s="2217"/>
      <c r="BB198" s="2217"/>
      <c r="BC198" s="2217"/>
      <c r="BD198" s="2217"/>
      <c r="BE198" s="2217"/>
      <c r="BF198" s="2217"/>
      <c r="BG198" s="2217"/>
      <c r="BH198" s="2217"/>
      <c r="BI198" s="2217"/>
      <c r="BJ198" s="2217"/>
      <c r="BK198" s="2217"/>
      <c r="BL198" s="2217"/>
      <c r="BM198" s="2217"/>
      <c r="BN198" s="2217"/>
      <c r="BO198" s="2217"/>
      <c r="BP198" s="2217"/>
      <c r="BQ198" s="2217"/>
      <c r="BR198" s="2217"/>
      <c r="BS198" s="2217"/>
      <c r="BT198" s="2217"/>
      <c r="BU198" s="2217"/>
      <c r="BV198" s="2217"/>
      <c r="BW198" s="2217"/>
      <c r="BX198" s="2217"/>
      <c r="BY198" s="2217"/>
      <c r="BZ198" s="2217"/>
      <c r="CA198" s="2217"/>
      <c r="CB198" s="2217"/>
      <c r="CC198" s="2217"/>
      <c r="CD198" s="2217"/>
      <c r="CE198" s="2217"/>
      <c r="CF198" s="2217"/>
      <c r="CG198" s="2217"/>
      <c r="CH198" s="2217"/>
      <c r="CI198" s="2217"/>
      <c r="CJ198" s="2217"/>
      <c r="CK198" s="2217"/>
      <c r="CL198" s="2217"/>
      <c r="CM198" s="2217"/>
      <c r="CN198" s="2217"/>
      <c r="CO198" s="2217"/>
      <c r="CP198" s="2217"/>
      <c r="CQ198" s="2217"/>
      <c r="CR198" s="2217"/>
      <c r="CS198" s="2217"/>
      <c r="CT198" s="2217"/>
      <c r="CU198" s="2217"/>
      <c r="CV198" s="2217"/>
      <c r="CW198" s="2217"/>
      <c r="CX198" s="2217"/>
      <c r="CY198" s="2217"/>
      <c r="CZ198" s="2217"/>
      <c r="DA198" s="2217"/>
      <c r="DB198" s="2217"/>
      <c r="DC198" s="2217"/>
    </row>
    <row r="199" spans="1:107">
      <c r="A199" s="2215" t="s">
        <v>1945</v>
      </c>
      <c r="B199" s="2216"/>
      <c r="C199" s="2217"/>
      <c r="D199" s="2217"/>
      <c r="E199" s="2217"/>
      <c r="F199" s="2217"/>
      <c r="G199" s="2217"/>
      <c r="H199" s="2217"/>
      <c r="I199" s="2217"/>
      <c r="J199" s="2217"/>
      <c r="K199" s="2217"/>
      <c r="L199" s="2217"/>
      <c r="M199" s="2217"/>
      <c r="N199" s="2217"/>
      <c r="O199" s="2217"/>
      <c r="P199" s="2217"/>
      <c r="Q199" s="2217"/>
      <c r="R199" s="2217"/>
      <c r="S199" s="2217"/>
      <c r="T199" s="2217"/>
      <c r="U199" s="2217"/>
      <c r="V199" s="2217"/>
      <c r="W199" s="2217"/>
      <c r="X199" s="2217"/>
      <c r="Y199" s="2217"/>
      <c r="Z199" s="2217"/>
      <c r="AA199" s="2217"/>
      <c r="AB199" s="2217"/>
      <c r="AC199" s="2217"/>
      <c r="AD199" s="2217"/>
      <c r="AE199" s="2217"/>
      <c r="AF199" s="2217"/>
      <c r="AG199" s="2217"/>
      <c r="AH199" s="2217"/>
      <c r="AI199" s="2217"/>
      <c r="AJ199" s="2217"/>
      <c r="AK199" s="2217"/>
      <c r="AL199" s="2217"/>
      <c r="AM199" s="2217"/>
      <c r="AN199" s="2217"/>
      <c r="AO199" s="2217"/>
      <c r="AP199" s="2217"/>
      <c r="AQ199" s="2217"/>
      <c r="AR199" s="2217"/>
      <c r="AS199" s="2217"/>
      <c r="AT199" s="2217"/>
      <c r="AU199" s="2217"/>
      <c r="AV199" s="2217"/>
      <c r="AW199" s="2217"/>
      <c r="AX199" s="2217"/>
      <c r="AY199" s="2217"/>
      <c r="AZ199" s="2217"/>
      <c r="BA199" s="2217"/>
      <c r="BB199" s="2217"/>
      <c r="BC199" s="2217"/>
      <c r="BD199" s="2217"/>
      <c r="BE199" s="2217"/>
      <c r="BF199" s="2217"/>
      <c r="BG199" s="2217"/>
      <c r="BH199" s="2217"/>
      <c r="BI199" s="2217"/>
      <c r="BJ199" s="2217"/>
      <c r="BK199" s="2217"/>
      <c r="BL199" s="2217"/>
      <c r="BM199" s="2217"/>
      <c r="BN199" s="2217"/>
      <c r="BO199" s="2217"/>
      <c r="BP199" s="2217"/>
      <c r="BQ199" s="2217"/>
      <c r="BR199" s="2217"/>
      <c r="BS199" s="2217"/>
      <c r="BT199" s="2217"/>
      <c r="BU199" s="2217"/>
      <c r="BV199" s="2217"/>
      <c r="BW199" s="2217"/>
      <c r="BX199" s="2217"/>
      <c r="BY199" s="2217"/>
      <c r="BZ199" s="2217"/>
      <c r="CA199" s="2217"/>
      <c r="CB199" s="2217"/>
      <c r="CC199" s="2217"/>
      <c r="CD199" s="2217"/>
      <c r="CE199" s="2217"/>
      <c r="CF199" s="2217"/>
      <c r="CG199" s="2217"/>
      <c r="CH199" s="2217"/>
      <c r="CI199" s="2217"/>
      <c r="CJ199" s="2217"/>
      <c r="CK199" s="2217"/>
      <c r="CL199" s="2217"/>
      <c r="CM199" s="2217"/>
      <c r="CN199" s="2217"/>
      <c r="CO199" s="2217"/>
      <c r="CP199" s="2217"/>
      <c r="CQ199" s="2217"/>
      <c r="CR199" s="2217"/>
      <c r="CS199" s="2217"/>
      <c r="CT199" s="2217"/>
      <c r="CU199" s="2217"/>
      <c r="CV199" s="2217"/>
      <c r="CW199" s="2217"/>
      <c r="CX199" s="2217"/>
      <c r="CY199" s="2217"/>
      <c r="CZ199" s="2217"/>
      <c r="DA199" s="2217"/>
      <c r="DB199" s="2217"/>
      <c r="DC199" s="2217"/>
    </row>
    <row r="200" spans="1:107">
      <c r="A200" s="2215" t="s">
        <v>2180</v>
      </c>
      <c r="B200" s="2216"/>
      <c r="C200" s="2217"/>
      <c r="D200" s="2217"/>
      <c r="E200" s="2217"/>
      <c r="F200" s="2217"/>
      <c r="G200" s="2217"/>
      <c r="H200" s="2217"/>
      <c r="I200" s="2217"/>
      <c r="J200" s="2217"/>
      <c r="K200" s="2217"/>
      <c r="L200" s="2217"/>
      <c r="M200" s="2217"/>
      <c r="N200" s="2217"/>
      <c r="O200" s="2217"/>
      <c r="P200" s="2217"/>
      <c r="Q200" s="2217"/>
      <c r="R200" s="2217"/>
      <c r="S200" s="2217"/>
      <c r="T200" s="2217"/>
      <c r="U200" s="2217"/>
      <c r="V200" s="2217"/>
      <c r="W200" s="2217"/>
      <c r="X200" s="2217"/>
      <c r="Y200" s="2217"/>
      <c r="Z200" s="2217"/>
      <c r="AA200" s="2217"/>
      <c r="AB200" s="2217"/>
      <c r="AC200" s="2217"/>
      <c r="AD200" s="2217"/>
      <c r="AE200" s="2217"/>
      <c r="AF200" s="2217"/>
      <c r="AG200" s="2217"/>
      <c r="AH200" s="2217"/>
      <c r="AI200" s="2217"/>
      <c r="AJ200" s="2217"/>
      <c r="AK200" s="2217"/>
      <c r="AL200" s="2217"/>
      <c r="AM200" s="2217"/>
      <c r="AN200" s="2217"/>
      <c r="AO200" s="2217"/>
      <c r="AP200" s="2217"/>
      <c r="AQ200" s="2217"/>
      <c r="AR200" s="2217"/>
      <c r="AS200" s="2217"/>
      <c r="AT200" s="2217"/>
      <c r="AU200" s="2217"/>
      <c r="AV200" s="2217"/>
      <c r="AW200" s="2217"/>
      <c r="AX200" s="2217"/>
      <c r="AY200" s="2217"/>
      <c r="AZ200" s="2217"/>
      <c r="BA200" s="2217"/>
      <c r="BB200" s="2217"/>
      <c r="BC200" s="2217"/>
      <c r="BD200" s="2217"/>
      <c r="BE200" s="2217"/>
      <c r="BF200" s="2217"/>
      <c r="BG200" s="2217"/>
      <c r="BH200" s="2217"/>
      <c r="BI200" s="2217"/>
      <c r="BJ200" s="2217"/>
      <c r="BK200" s="2217"/>
      <c r="BL200" s="2217"/>
      <c r="BM200" s="2217"/>
      <c r="BN200" s="2217"/>
      <c r="BO200" s="2217"/>
      <c r="BP200" s="2217"/>
      <c r="BQ200" s="2217"/>
      <c r="BR200" s="2217"/>
      <c r="BS200" s="2217"/>
      <c r="BT200" s="2217"/>
      <c r="BU200" s="2217"/>
      <c r="BV200" s="2217"/>
      <c r="BW200" s="2217"/>
      <c r="BX200" s="2217"/>
      <c r="BY200" s="2217"/>
      <c r="BZ200" s="2217"/>
      <c r="CA200" s="2217"/>
      <c r="CB200" s="2217"/>
      <c r="CC200" s="2217"/>
      <c r="CD200" s="2217"/>
      <c r="CE200" s="2217"/>
      <c r="CF200" s="2217"/>
      <c r="CG200" s="2217"/>
      <c r="CH200" s="2217"/>
      <c r="CI200" s="2217"/>
      <c r="CJ200" s="2217"/>
      <c r="CK200" s="2217"/>
      <c r="CL200" s="2217"/>
      <c r="CM200" s="2217"/>
      <c r="CN200" s="2217"/>
      <c r="CO200" s="2217"/>
      <c r="CP200" s="2217"/>
      <c r="CQ200" s="2217"/>
      <c r="CR200" s="2217"/>
      <c r="CS200" s="2217"/>
      <c r="CT200" s="2217"/>
      <c r="CU200" s="2217"/>
      <c r="CV200" s="2217"/>
      <c r="CW200" s="2217"/>
      <c r="CX200" s="2217"/>
      <c r="CY200" s="2217"/>
      <c r="CZ200" s="2217"/>
      <c r="DA200" s="2217"/>
      <c r="DB200" s="2217"/>
      <c r="DC200" s="2217"/>
    </row>
    <row r="201" spans="1:107">
      <c r="A201" s="2215"/>
      <c r="B201" s="2216"/>
      <c r="C201" s="2221"/>
      <c r="D201" s="2221"/>
      <c r="E201" s="2221"/>
      <c r="F201" s="2221"/>
      <c r="G201" s="2221"/>
      <c r="H201" s="2221"/>
      <c r="I201" s="2221"/>
      <c r="J201" s="2221"/>
      <c r="K201" s="2221"/>
      <c r="L201" s="2221"/>
      <c r="M201" s="2221"/>
      <c r="N201" s="2221"/>
      <c r="O201" s="2221"/>
      <c r="P201" s="2221"/>
      <c r="Q201" s="2221"/>
      <c r="R201" s="2221"/>
      <c r="S201" s="2221"/>
      <c r="T201" s="2221"/>
      <c r="U201" s="2221"/>
      <c r="V201" s="2221"/>
      <c r="W201" s="2221"/>
      <c r="X201" s="2221"/>
      <c r="Y201" s="2221"/>
      <c r="Z201" s="2221"/>
      <c r="AA201" s="2221"/>
      <c r="AB201" s="2221"/>
      <c r="AC201" s="2221"/>
      <c r="AD201" s="2221"/>
      <c r="AE201" s="2221"/>
      <c r="AF201" s="2221"/>
      <c r="AG201" s="2221"/>
      <c r="AH201" s="2221"/>
      <c r="AI201" s="2221"/>
      <c r="AJ201" s="2221"/>
      <c r="AK201" s="2221"/>
      <c r="AL201" s="2221"/>
      <c r="AM201" s="2221"/>
      <c r="AN201" s="2221"/>
      <c r="AO201" s="2221"/>
      <c r="AP201" s="2221"/>
      <c r="AQ201" s="2221"/>
      <c r="AR201" s="2221"/>
      <c r="AS201" s="2221"/>
      <c r="AT201" s="2221"/>
      <c r="AU201" s="2221"/>
      <c r="AV201" s="2221"/>
      <c r="AW201" s="2221"/>
      <c r="AX201" s="2221"/>
      <c r="AY201" s="2221"/>
      <c r="AZ201" s="2221"/>
      <c r="BA201" s="2221"/>
      <c r="BB201" s="2221"/>
      <c r="BC201" s="2221"/>
      <c r="BD201" s="2221"/>
      <c r="BE201" s="2221"/>
      <c r="BF201" s="2221"/>
      <c r="BG201" s="2221"/>
      <c r="BH201" s="2221"/>
      <c r="BI201" s="2221"/>
      <c r="BJ201" s="2221"/>
      <c r="BK201" s="2221"/>
      <c r="BL201" s="2221"/>
      <c r="BM201" s="2221"/>
      <c r="BN201" s="2221"/>
      <c r="BO201" s="2221"/>
      <c r="BP201" s="2221"/>
      <c r="BQ201" s="2221"/>
      <c r="BR201" s="2221"/>
      <c r="BS201" s="2221"/>
      <c r="BT201" s="2221"/>
      <c r="BU201" s="2221"/>
      <c r="BV201" s="2221"/>
      <c r="BW201" s="2221"/>
      <c r="BX201" s="2221"/>
      <c r="BY201" s="2221"/>
      <c r="BZ201" s="2221"/>
      <c r="CA201" s="2221"/>
      <c r="CB201" s="2221"/>
      <c r="CC201" s="2221"/>
      <c r="CD201" s="2221"/>
      <c r="CE201" s="2221"/>
      <c r="CF201" s="2221"/>
      <c r="CG201" s="2221"/>
      <c r="CH201" s="2221"/>
      <c r="CI201" s="2221"/>
      <c r="CJ201" s="2221"/>
      <c r="CK201" s="2221"/>
      <c r="CL201" s="2221"/>
      <c r="CM201" s="2221"/>
      <c r="CN201" s="2221"/>
      <c r="CO201" s="2221"/>
      <c r="CP201" s="2221"/>
      <c r="CQ201" s="2221"/>
      <c r="CR201" s="2221"/>
      <c r="CS201" s="2221"/>
      <c r="CT201" s="2221"/>
      <c r="CU201" s="2221"/>
      <c r="CV201" s="2221"/>
      <c r="CW201" s="2221"/>
      <c r="CX201" s="2221"/>
      <c r="CY201" s="2221"/>
      <c r="CZ201" s="2221"/>
      <c r="DA201" s="2221"/>
      <c r="DB201" s="2221"/>
      <c r="DC201" s="2221"/>
    </row>
    <row r="202" spans="1:107">
      <c r="A202" s="2223" t="s">
        <v>2181</v>
      </c>
      <c r="B202" s="2216"/>
      <c r="C202" s="2221"/>
      <c r="D202" s="2221"/>
      <c r="E202" s="2221"/>
      <c r="F202" s="2221"/>
      <c r="G202" s="2221"/>
      <c r="H202" s="2221"/>
      <c r="I202" s="2221"/>
      <c r="J202" s="2221"/>
      <c r="K202" s="2221"/>
      <c r="L202" s="2221"/>
      <c r="M202" s="2221"/>
      <c r="N202" s="2221"/>
      <c r="O202" s="2221"/>
      <c r="P202" s="2221"/>
      <c r="Q202" s="2221"/>
      <c r="R202" s="2221"/>
      <c r="S202" s="2221"/>
      <c r="T202" s="2221"/>
      <c r="U202" s="2221"/>
      <c r="V202" s="2221"/>
      <c r="W202" s="2221"/>
      <c r="X202" s="2221"/>
      <c r="Y202" s="2221"/>
      <c r="Z202" s="2221"/>
      <c r="AA202" s="2221"/>
      <c r="AB202" s="2221"/>
      <c r="AC202" s="2221"/>
      <c r="AD202" s="2221"/>
      <c r="AE202" s="2221"/>
      <c r="AF202" s="2221"/>
      <c r="AG202" s="2221"/>
      <c r="AH202" s="2221"/>
      <c r="AI202" s="2221"/>
      <c r="AJ202" s="2221"/>
      <c r="AK202" s="2221"/>
      <c r="AL202" s="2221"/>
      <c r="AM202" s="2221"/>
      <c r="AN202" s="2221"/>
      <c r="AO202" s="2221"/>
      <c r="AP202" s="2221"/>
      <c r="AQ202" s="2221"/>
      <c r="AR202" s="2221"/>
      <c r="AS202" s="2221"/>
      <c r="AT202" s="2221"/>
      <c r="AU202" s="2221"/>
      <c r="AV202" s="2221"/>
      <c r="AW202" s="2221"/>
      <c r="AX202" s="2221"/>
      <c r="AY202" s="2221"/>
      <c r="AZ202" s="2221"/>
      <c r="BA202" s="2221"/>
      <c r="BB202" s="2221"/>
      <c r="BC202" s="2221"/>
      <c r="BD202" s="2221"/>
      <c r="BE202" s="2221"/>
      <c r="BF202" s="2221"/>
      <c r="BG202" s="2221"/>
      <c r="BH202" s="2221"/>
      <c r="BI202" s="2221"/>
      <c r="BJ202" s="2221"/>
      <c r="BK202" s="2221"/>
      <c r="BL202" s="2221"/>
      <c r="BM202" s="2221"/>
      <c r="BN202" s="2221"/>
      <c r="BO202" s="2221"/>
      <c r="BP202" s="2221"/>
      <c r="BQ202" s="2221"/>
      <c r="BR202" s="2221"/>
      <c r="BS202" s="2221"/>
      <c r="BT202" s="2221"/>
      <c r="BU202" s="2221"/>
      <c r="BV202" s="2221"/>
      <c r="BW202" s="2221"/>
      <c r="BX202" s="2221"/>
      <c r="BY202" s="2221"/>
      <c r="BZ202" s="2221"/>
      <c r="CA202" s="2221"/>
      <c r="CB202" s="2221"/>
      <c r="CC202" s="2221"/>
      <c r="CD202" s="2221"/>
      <c r="CE202" s="2221"/>
      <c r="CF202" s="2221"/>
      <c r="CG202" s="2221"/>
      <c r="CH202" s="2221"/>
      <c r="CI202" s="2221"/>
      <c r="CJ202" s="2221"/>
      <c r="CK202" s="2221"/>
      <c r="CL202" s="2221"/>
      <c r="CM202" s="2221"/>
      <c r="CN202" s="2221"/>
      <c r="CO202" s="2221"/>
      <c r="CP202" s="2221"/>
      <c r="CQ202" s="2221"/>
      <c r="CR202" s="2221"/>
      <c r="CS202" s="2221"/>
      <c r="CT202" s="2221"/>
      <c r="CU202" s="2221"/>
      <c r="CV202" s="2221"/>
      <c r="CW202" s="2221"/>
      <c r="CX202" s="2221"/>
      <c r="CY202" s="2221"/>
      <c r="CZ202" s="2221"/>
      <c r="DA202" s="2221"/>
      <c r="DB202" s="2221"/>
      <c r="DC202" s="2221"/>
    </row>
    <row r="203" spans="1:107">
      <c r="A203" s="2215" t="s">
        <v>2182</v>
      </c>
      <c r="B203" s="2216"/>
      <c r="C203" s="2217"/>
      <c r="D203" s="2217"/>
      <c r="E203" s="2217"/>
      <c r="F203" s="2217"/>
      <c r="G203" s="2217"/>
      <c r="H203" s="2217"/>
      <c r="I203" s="2217"/>
      <c r="J203" s="2217"/>
      <c r="K203" s="2217"/>
      <c r="L203" s="2217"/>
      <c r="M203" s="2217"/>
      <c r="N203" s="2217"/>
      <c r="O203" s="2217"/>
      <c r="P203" s="2217"/>
      <c r="Q203" s="2217"/>
      <c r="R203" s="2217"/>
      <c r="S203" s="2217"/>
      <c r="T203" s="2217"/>
      <c r="U203" s="2217"/>
      <c r="V203" s="2217"/>
      <c r="W203" s="2217"/>
      <c r="X203" s="2217"/>
      <c r="Y203" s="2217"/>
      <c r="Z203" s="2217"/>
      <c r="AA203" s="2217"/>
      <c r="AB203" s="2217"/>
      <c r="AC203" s="2217"/>
      <c r="AD203" s="2217"/>
      <c r="AE203" s="2217"/>
      <c r="AF203" s="2217"/>
      <c r="AG203" s="2217"/>
      <c r="AH203" s="2217"/>
      <c r="AI203" s="2217"/>
      <c r="AJ203" s="2217"/>
      <c r="AK203" s="2217"/>
      <c r="AL203" s="2217"/>
      <c r="AM203" s="2217"/>
      <c r="AN203" s="2217"/>
      <c r="AO203" s="2217"/>
      <c r="AP203" s="2217"/>
      <c r="AQ203" s="2217"/>
      <c r="AR203" s="2217"/>
      <c r="AS203" s="2217"/>
      <c r="AT203" s="2217"/>
      <c r="AU203" s="2217"/>
      <c r="AV203" s="2217"/>
      <c r="AW203" s="2217"/>
      <c r="AX203" s="2217"/>
      <c r="AY203" s="2217"/>
      <c r="AZ203" s="2217"/>
      <c r="BA203" s="2217"/>
      <c r="BB203" s="2217"/>
      <c r="BC203" s="2217"/>
      <c r="BD203" s="2217"/>
      <c r="BE203" s="2217"/>
      <c r="BF203" s="2217"/>
      <c r="BG203" s="2217"/>
      <c r="BH203" s="2217"/>
      <c r="BI203" s="2217"/>
      <c r="BJ203" s="2217"/>
      <c r="BK203" s="2217"/>
      <c r="BL203" s="2217"/>
      <c r="BM203" s="2217"/>
      <c r="BN203" s="2217"/>
      <c r="BO203" s="2217"/>
      <c r="BP203" s="2217"/>
      <c r="BQ203" s="2217"/>
      <c r="BR203" s="2217"/>
      <c r="BS203" s="2217"/>
      <c r="BT203" s="2217"/>
      <c r="BU203" s="2217"/>
      <c r="BV203" s="2217"/>
      <c r="BW203" s="2217"/>
      <c r="BX203" s="2217"/>
      <c r="BY203" s="2217"/>
      <c r="BZ203" s="2217"/>
      <c r="CA203" s="2217"/>
      <c r="CB203" s="2217"/>
      <c r="CC203" s="2217"/>
      <c r="CD203" s="2217"/>
      <c r="CE203" s="2217"/>
      <c r="CF203" s="2217"/>
      <c r="CG203" s="2217"/>
      <c r="CH203" s="2217"/>
      <c r="CI203" s="2217"/>
      <c r="CJ203" s="2217"/>
      <c r="CK203" s="2217"/>
      <c r="CL203" s="2217"/>
      <c r="CM203" s="2217"/>
      <c r="CN203" s="2217"/>
      <c r="CO203" s="2217"/>
      <c r="CP203" s="2217"/>
      <c r="CQ203" s="2217"/>
      <c r="CR203" s="2217"/>
      <c r="CS203" s="2217"/>
      <c r="CT203" s="2217"/>
      <c r="CU203" s="2217"/>
      <c r="CV203" s="2217"/>
      <c r="CW203" s="2217"/>
      <c r="CX203" s="2217"/>
      <c r="CY203" s="2217"/>
      <c r="CZ203" s="2217"/>
      <c r="DA203" s="2217"/>
      <c r="DB203" s="2217"/>
      <c r="DC203" s="2217"/>
    </row>
    <row r="204" spans="1:107">
      <c r="A204" s="2215" t="s">
        <v>2183</v>
      </c>
      <c r="B204" s="2216"/>
      <c r="C204" s="2217"/>
      <c r="D204" s="2217"/>
      <c r="E204" s="2217"/>
      <c r="F204" s="2217"/>
      <c r="G204" s="2217"/>
      <c r="H204" s="2217"/>
      <c r="I204" s="2217"/>
      <c r="J204" s="2217"/>
      <c r="K204" s="2217"/>
      <c r="L204" s="2217"/>
      <c r="M204" s="2217"/>
      <c r="N204" s="2217"/>
      <c r="O204" s="2217"/>
      <c r="P204" s="2217"/>
      <c r="Q204" s="2217"/>
      <c r="R204" s="2217"/>
      <c r="S204" s="2217"/>
      <c r="T204" s="2217"/>
      <c r="U204" s="2217"/>
      <c r="V204" s="2217"/>
      <c r="W204" s="2217"/>
      <c r="X204" s="2217"/>
      <c r="Y204" s="2217"/>
      <c r="Z204" s="2217"/>
      <c r="AA204" s="2217"/>
      <c r="AB204" s="2217"/>
      <c r="AC204" s="2217"/>
      <c r="AD204" s="2217"/>
      <c r="AE204" s="2217"/>
      <c r="AF204" s="2217"/>
      <c r="AG204" s="2217"/>
      <c r="AH204" s="2217"/>
      <c r="AI204" s="2217"/>
      <c r="AJ204" s="2217"/>
      <c r="AK204" s="2217"/>
      <c r="AL204" s="2217"/>
      <c r="AM204" s="2217"/>
      <c r="AN204" s="2217"/>
      <c r="AO204" s="2217"/>
      <c r="AP204" s="2217"/>
      <c r="AQ204" s="2217"/>
      <c r="AR204" s="2217"/>
      <c r="AS204" s="2217"/>
      <c r="AT204" s="2217"/>
      <c r="AU204" s="2217"/>
      <c r="AV204" s="2217"/>
      <c r="AW204" s="2217"/>
      <c r="AX204" s="2217"/>
      <c r="AY204" s="2217"/>
      <c r="AZ204" s="2217"/>
      <c r="BA204" s="2217"/>
      <c r="BB204" s="2217"/>
      <c r="BC204" s="2217"/>
      <c r="BD204" s="2217"/>
      <c r="BE204" s="2217"/>
      <c r="BF204" s="2217"/>
      <c r="BG204" s="2217"/>
      <c r="BH204" s="2217"/>
      <c r="BI204" s="2217"/>
      <c r="BJ204" s="2217"/>
      <c r="BK204" s="2217"/>
      <c r="BL204" s="2217"/>
      <c r="BM204" s="2217"/>
      <c r="BN204" s="2217"/>
      <c r="BO204" s="2217"/>
      <c r="BP204" s="2217"/>
      <c r="BQ204" s="2217"/>
      <c r="BR204" s="2217"/>
      <c r="BS204" s="2217"/>
      <c r="BT204" s="2217"/>
      <c r="BU204" s="2217"/>
      <c r="BV204" s="2217"/>
      <c r="BW204" s="2217"/>
      <c r="BX204" s="2217"/>
      <c r="BY204" s="2217"/>
      <c r="BZ204" s="2217"/>
      <c r="CA204" s="2217"/>
      <c r="CB204" s="2217"/>
      <c r="CC204" s="2217"/>
      <c r="CD204" s="2217"/>
      <c r="CE204" s="2217"/>
      <c r="CF204" s="2217"/>
      <c r="CG204" s="2217"/>
      <c r="CH204" s="2217"/>
      <c r="CI204" s="2217"/>
      <c r="CJ204" s="2217"/>
      <c r="CK204" s="2217"/>
      <c r="CL204" s="2217"/>
      <c r="CM204" s="2217"/>
      <c r="CN204" s="2217"/>
      <c r="CO204" s="2217"/>
      <c r="CP204" s="2217"/>
      <c r="CQ204" s="2217"/>
      <c r="CR204" s="2217"/>
      <c r="CS204" s="2217"/>
      <c r="CT204" s="2217"/>
      <c r="CU204" s="2217"/>
      <c r="CV204" s="2217"/>
      <c r="CW204" s="2217"/>
      <c r="CX204" s="2217"/>
      <c r="CY204" s="2217"/>
      <c r="CZ204" s="2217"/>
      <c r="DA204" s="2217"/>
      <c r="DB204" s="2217"/>
      <c r="DC204" s="2217"/>
    </row>
    <row r="205" spans="1:107">
      <c r="A205" s="2215" t="s">
        <v>2184</v>
      </c>
      <c r="B205" s="2216"/>
      <c r="C205" s="2217"/>
      <c r="D205" s="2217"/>
      <c r="E205" s="2217"/>
      <c r="F205" s="2217"/>
      <c r="G205" s="2217"/>
      <c r="H205" s="2217"/>
      <c r="I205" s="2217"/>
      <c r="J205" s="2217"/>
      <c r="K205" s="2217"/>
      <c r="L205" s="2217"/>
      <c r="M205" s="2217"/>
      <c r="N205" s="2217"/>
      <c r="O205" s="2217"/>
      <c r="P205" s="2217"/>
      <c r="Q205" s="2217"/>
      <c r="R205" s="2217"/>
      <c r="S205" s="2217"/>
      <c r="T205" s="2217"/>
      <c r="U205" s="2217"/>
      <c r="V205" s="2217"/>
      <c r="W205" s="2217"/>
      <c r="X205" s="2217"/>
      <c r="Y205" s="2217"/>
      <c r="Z205" s="2217"/>
      <c r="AA205" s="2217"/>
      <c r="AB205" s="2217"/>
      <c r="AC205" s="2217"/>
      <c r="AD205" s="2217"/>
      <c r="AE205" s="2217"/>
      <c r="AF205" s="2217"/>
      <c r="AG205" s="2217"/>
      <c r="AH205" s="2217"/>
      <c r="AI205" s="2217"/>
      <c r="AJ205" s="2217"/>
      <c r="AK205" s="2217"/>
      <c r="AL205" s="2217"/>
      <c r="AM205" s="2217"/>
      <c r="AN205" s="2217"/>
      <c r="AO205" s="2217"/>
      <c r="AP205" s="2217"/>
      <c r="AQ205" s="2217"/>
      <c r="AR205" s="2217"/>
      <c r="AS205" s="2217"/>
      <c r="AT205" s="2217"/>
      <c r="AU205" s="2217"/>
      <c r="AV205" s="2217"/>
      <c r="AW205" s="2217"/>
      <c r="AX205" s="2217"/>
      <c r="AY205" s="2217"/>
      <c r="AZ205" s="2217"/>
      <c r="BA205" s="2217"/>
      <c r="BB205" s="2217"/>
      <c r="BC205" s="2217"/>
      <c r="BD205" s="2217"/>
      <c r="BE205" s="2217"/>
      <c r="BF205" s="2217"/>
      <c r="BG205" s="2217"/>
      <c r="BH205" s="2217"/>
      <c r="BI205" s="2217"/>
      <c r="BJ205" s="2217"/>
      <c r="BK205" s="2217"/>
      <c r="BL205" s="2217"/>
      <c r="BM205" s="2217"/>
      <c r="BN205" s="2217"/>
      <c r="BO205" s="2217"/>
      <c r="BP205" s="2217"/>
      <c r="BQ205" s="2217"/>
      <c r="BR205" s="2217"/>
      <c r="BS205" s="2217"/>
      <c r="BT205" s="2217"/>
      <c r="BU205" s="2217"/>
      <c r="BV205" s="2217"/>
      <c r="BW205" s="2217"/>
      <c r="BX205" s="2217"/>
      <c r="BY205" s="2217"/>
      <c r="BZ205" s="2217"/>
      <c r="CA205" s="2217"/>
      <c r="CB205" s="2217"/>
      <c r="CC205" s="2217"/>
      <c r="CD205" s="2217"/>
      <c r="CE205" s="2217"/>
      <c r="CF205" s="2217"/>
      <c r="CG205" s="2217"/>
      <c r="CH205" s="2217"/>
      <c r="CI205" s="2217"/>
      <c r="CJ205" s="2217"/>
      <c r="CK205" s="2217"/>
      <c r="CL205" s="2217"/>
      <c r="CM205" s="2217"/>
      <c r="CN205" s="2217"/>
      <c r="CO205" s="2217"/>
      <c r="CP205" s="2217"/>
      <c r="CQ205" s="2217"/>
      <c r="CR205" s="2217"/>
      <c r="CS205" s="2217"/>
      <c r="CT205" s="2217"/>
      <c r="CU205" s="2217"/>
      <c r="CV205" s="2217"/>
      <c r="CW205" s="2217"/>
      <c r="CX205" s="2217"/>
      <c r="CY205" s="2217"/>
      <c r="CZ205" s="2217"/>
      <c r="DA205" s="2217"/>
      <c r="DB205" s="2217"/>
      <c r="DC205" s="2217"/>
    </row>
    <row r="206" spans="1:107">
      <c r="A206" s="2215" t="s">
        <v>2185</v>
      </c>
      <c r="B206" s="2216"/>
      <c r="C206" s="2217"/>
      <c r="D206" s="2217"/>
      <c r="E206" s="2217"/>
      <c r="F206" s="2217"/>
      <c r="G206" s="2217"/>
      <c r="H206" s="2217"/>
      <c r="I206" s="2217"/>
      <c r="J206" s="2217"/>
      <c r="K206" s="2217"/>
      <c r="L206" s="2217"/>
      <c r="M206" s="2217"/>
      <c r="N206" s="2217"/>
      <c r="O206" s="2217"/>
      <c r="P206" s="2217"/>
      <c r="Q206" s="2217"/>
      <c r="R206" s="2217"/>
      <c r="S206" s="2217"/>
      <c r="T206" s="2217"/>
      <c r="U206" s="2217"/>
      <c r="V206" s="2217"/>
      <c r="W206" s="2217"/>
      <c r="X206" s="2217"/>
      <c r="Y206" s="2217"/>
      <c r="Z206" s="2217"/>
      <c r="AA206" s="2217"/>
      <c r="AB206" s="2217"/>
      <c r="AC206" s="2217"/>
      <c r="AD206" s="2217"/>
      <c r="AE206" s="2217"/>
      <c r="AF206" s="2217"/>
      <c r="AG206" s="2217"/>
      <c r="AH206" s="2217"/>
      <c r="AI206" s="2217"/>
      <c r="AJ206" s="2217"/>
      <c r="AK206" s="2217"/>
      <c r="AL206" s="2217"/>
      <c r="AM206" s="2217"/>
      <c r="AN206" s="2217"/>
      <c r="AO206" s="2217"/>
      <c r="AP206" s="2217"/>
      <c r="AQ206" s="2217"/>
      <c r="AR206" s="2217"/>
      <c r="AS206" s="2217"/>
      <c r="AT206" s="2217"/>
      <c r="AU206" s="2217"/>
      <c r="AV206" s="2217"/>
      <c r="AW206" s="2217"/>
      <c r="AX206" s="2217"/>
      <c r="AY206" s="2217"/>
      <c r="AZ206" s="2217"/>
      <c r="BA206" s="2217"/>
      <c r="BB206" s="2217"/>
      <c r="BC206" s="2217"/>
      <c r="BD206" s="2217"/>
      <c r="BE206" s="2217"/>
      <c r="BF206" s="2217"/>
      <c r="BG206" s="2217"/>
      <c r="BH206" s="2217"/>
      <c r="BI206" s="2217"/>
      <c r="BJ206" s="2217"/>
      <c r="BK206" s="2217"/>
      <c r="BL206" s="2217"/>
      <c r="BM206" s="2217"/>
      <c r="BN206" s="2217"/>
      <c r="BO206" s="2217"/>
      <c r="BP206" s="2217"/>
      <c r="BQ206" s="2217"/>
      <c r="BR206" s="2217"/>
      <c r="BS206" s="2217"/>
      <c r="BT206" s="2217"/>
      <c r="BU206" s="2217"/>
      <c r="BV206" s="2217"/>
      <c r="BW206" s="2217"/>
      <c r="BX206" s="2217"/>
      <c r="BY206" s="2217"/>
      <c r="BZ206" s="2217"/>
      <c r="CA206" s="2217"/>
      <c r="CB206" s="2217"/>
      <c r="CC206" s="2217"/>
      <c r="CD206" s="2217"/>
      <c r="CE206" s="2217"/>
      <c r="CF206" s="2217"/>
      <c r="CG206" s="2217"/>
      <c r="CH206" s="2217"/>
      <c r="CI206" s="2217"/>
      <c r="CJ206" s="2217"/>
      <c r="CK206" s="2217"/>
      <c r="CL206" s="2217"/>
      <c r="CM206" s="2217"/>
      <c r="CN206" s="2217"/>
      <c r="CO206" s="2217"/>
      <c r="CP206" s="2217"/>
      <c r="CQ206" s="2217"/>
      <c r="CR206" s="2217"/>
      <c r="CS206" s="2217"/>
      <c r="CT206" s="2217"/>
      <c r="CU206" s="2217"/>
      <c r="CV206" s="2217"/>
      <c r="CW206" s="2217"/>
      <c r="CX206" s="2217"/>
      <c r="CY206" s="2217"/>
      <c r="CZ206" s="2217"/>
      <c r="DA206" s="2217"/>
      <c r="DB206" s="2217"/>
      <c r="DC206" s="2217"/>
    </row>
    <row r="207" spans="1:107">
      <c r="A207" s="2215" t="s">
        <v>2186</v>
      </c>
      <c r="B207" s="2216"/>
      <c r="C207" s="2217"/>
      <c r="D207" s="2217"/>
      <c r="E207" s="2217"/>
      <c r="F207" s="2217"/>
      <c r="G207" s="2217"/>
      <c r="H207" s="2217"/>
      <c r="I207" s="2217"/>
      <c r="J207" s="2217"/>
      <c r="K207" s="2217"/>
      <c r="L207" s="2217"/>
      <c r="M207" s="2217"/>
      <c r="N207" s="2217"/>
      <c r="O207" s="2217"/>
      <c r="P207" s="2217"/>
      <c r="Q207" s="2217"/>
      <c r="R207" s="2217"/>
      <c r="S207" s="2217"/>
      <c r="T207" s="2217"/>
      <c r="U207" s="2217"/>
      <c r="V207" s="2217"/>
      <c r="W207" s="2217"/>
      <c r="X207" s="2217"/>
      <c r="Y207" s="2217"/>
      <c r="Z207" s="2217"/>
      <c r="AA207" s="2217"/>
      <c r="AB207" s="2217"/>
      <c r="AC207" s="2217"/>
      <c r="AD207" s="2217"/>
      <c r="AE207" s="2217"/>
      <c r="AF207" s="2217"/>
      <c r="AG207" s="2217"/>
      <c r="AH207" s="2217"/>
      <c r="AI207" s="2217"/>
      <c r="AJ207" s="2217"/>
      <c r="AK207" s="2217"/>
      <c r="AL207" s="2217"/>
      <c r="AM207" s="2217"/>
      <c r="AN207" s="2217"/>
      <c r="AO207" s="2217"/>
      <c r="AP207" s="2217"/>
      <c r="AQ207" s="2217"/>
      <c r="AR207" s="2217"/>
      <c r="AS207" s="2217"/>
      <c r="AT207" s="2217"/>
      <c r="AU207" s="2217"/>
      <c r="AV207" s="2217"/>
      <c r="AW207" s="2217"/>
      <c r="AX207" s="2217"/>
      <c r="AY207" s="2217"/>
      <c r="AZ207" s="2217"/>
      <c r="BA207" s="2217"/>
      <c r="BB207" s="2217"/>
      <c r="BC207" s="2217"/>
      <c r="BD207" s="2217"/>
      <c r="BE207" s="2217"/>
      <c r="BF207" s="2217"/>
      <c r="BG207" s="2217"/>
      <c r="BH207" s="2217"/>
      <c r="BI207" s="2217"/>
      <c r="BJ207" s="2217"/>
      <c r="BK207" s="2217"/>
      <c r="BL207" s="2217"/>
      <c r="BM207" s="2217"/>
      <c r="BN207" s="2217"/>
      <c r="BO207" s="2217"/>
      <c r="BP207" s="2217"/>
      <c r="BQ207" s="2217"/>
      <c r="BR207" s="2217"/>
      <c r="BS207" s="2217"/>
      <c r="BT207" s="2217"/>
      <c r="BU207" s="2217"/>
      <c r="BV207" s="2217"/>
      <c r="BW207" s="2217"/>
      <c r="BX207" s="2217"/>
      <c r="BY207" s="2217"/>
      <c r="BZ207" s="2217"/>
      <c r="CA207" s="2217"/>
      <c r="CB207" s="2217"/>
      <c r="CC207" s="2217"/>
      <c r="CD207" s="2217"/>
      <c r="CE207" s="2217"/>
      <c r="CF207" s="2217"/>
      <c r="CG207" s="2217"/>
      <c r="CH207" s="2217"/>
      <c r="CI207" s="2217"/>
      <c r="CJ207" s="2217"/>
      <c r="CK207" s="2217"/>
      <c r="CL207" s="2217"/>
      <c r="CM207" s="2217"/>
      <c r="CN207" s="2217"/>
      <c r="CO207" s="2217"/>
      <c r="CP207" s="2217"/>
      <c r="CQ207" s="2217"/>
      <c r="CR207" s="2217"/>
      <c r="CS207" s="2217"/>
      <c r="CT207" s="2217"/>
      <c r="CU207" s="2217"/>
      <c r="CV207" s="2217"/>
      <c r="CW207" s="2217"/>
      <c r="CX207" s="2217"/>
      <c r="CY207" s="2217"/>
      <c r="CZ207" s="2217"/>
      <c r="DA207" s="2217"/>
      <c r="DB207" s="2217"/>
      <c r="DC207" s="2217"/>
    </row>
    <row r="208" spans="1:107">
      <c r="A208" s="2215" t="s">
        <v>2187</v>
      </c>
      <c r="B208" s="2216"/>
      <c r="C208" s="2217"/>
      <c r="D208" s="2217"/>
      <c r="E208" s="2217"/>
      <c r="F208" s="2217"/>
      <c r="G208" s="2217"/>
      <c r="H208" s="2217"/>
      <c r="I208" s="2217"/>
      <c r="J208" s="2217"/>
      <c r="K208" s="2217"/>
      <c r="L208" s="2217"/>
      <c r="M208" s="2217"/>
      <c r="N208" s="2217"/>
      <c r="O208" s="2217"/>
      <c r="P208" s="2217"/>
      <c r="Q208" s="2217"/>
      <c r="R208" s="2217"/>
      <c r="S208" s="2217"/>
      <c r="T208" s="2217"/>
      <c r="U208" s="2217"/>
      <c r="V208" s="2217"/>
      <c r="W208" s="2217"/>
      <c r="X208" s="2217"/>
      <c r="Y208" s="2217"/>
      <c r="Z208" s="2217"/>
      <c r="AA208" s="2217"/>
      <c r="AB208" s="2217"/>
      <c r="AC208" s="2217"/>
      <c r="AD208" s="2217"/>
      <c r="AE208" s="2217"/>
      <c r="AF208" s="2217"/>
      <c r="AG208" s="2217"/>
      <c r="AH208" s="2217"/>
      <c r="AI208" s="2217"/>
      <c r="AJ208" s="2217"/>
      <c r="AK208" s="2217"/>
      <c r="AL208" s="2217"/>
      <c r="AM208" s="2217"/>
      <c r="AN208" s="2217"/>
      <c r="AO208" s="2217"/>
      <c r="AP208" s="2217"/>
      <c r="AQ208" s="2217"/>
      <c r="AR208" s="2217"/>
      <c r="AS208" s="2217"/>
      <c r="AT208" s="2217"/>
      <c r="AU208" s="2217"/>
      <c r="AV208" s="2217"/>
      <c r="AW208" s="2217"/>
      <c r="AX208" s="2217"/>
      <c r="AY208" s="2217"/>
      <c r="AZ208" s="2217"/>
      <c r="BA208" s="2217"/>
      <c r="BB208" s="2217"/>
      <c r="BC208" s="2217"/>
      <c r="BD208" s="2217"/>
      <c r="BE208" s="2217"/>
      <c r="BF208" s="2217"/>
      <c r="BG208" s="2217"/>
      <c r="BH208" s="2217"/>
      <c r="BI208" s="2217"/>
      <c r="BJ208" s="2217"/>
      <c r="BK208" s="2217"/>
      <c r="BL208" s="2217"/>
      <c r="BM208" s="2217"/>
      <c r="BN208" s="2217"/>
      <c r="BO208" s="2217"/>
      <c r="BP208" s="2217"/>
      <c r="BQ208" s="2217"/>
      <c r="BR208" s="2217"/>
      <c r="BS208" s="2217"/>
      <c r="BT208" s="2217"/>
      <c r="BU208" s="2217"/>
      <c r="BV208" s="2217"/>
      <c r="BW208" s="2217"/>
      <c r="BX208" s="2217"/>
      <c r="BY208" s="2217"/>
      <c r="BZ208" s="2217"/>
      <c r="CA208" s="2217"/>
      <c r="CB208" s="2217"/>
      <c r="CC208" s="2217"/>
      <c r="CD208" s="2217"/>
      <c r="CE208" s="2217"/>
      <c r="CF208" s="2217"/>
      <c r="CG208" s="2217"/>
      <c r="CH208" s="2217"/>
      <c r="CI208" s="2217"/>
      <c r="CJ208" s="2217"/>
      <c r="CK208" s="2217"/>
      <c r="CL208" s="2217"/>
      <c r="CM208" s="2217"/>
      <c r="CN208" s="2217"/>
      <c r="CO208" s="2217"/>
      <c r="CP208" s="2217"/>
      <c r="CQ208" s="2217"/>
      <c r="CR208" s="2217"/>
      <c r="CS208" s="2217"/>
      <c r="CT208" s="2217"/>
      <c r="CU208" s="2217"/>
      <c r="CV208" s="2217"/>
      <c r="CW208" s="2217"/>
      <c r="CX208" s="2217"/>
      <c r="CY208" s="2217"/>
      <c r="CZ208" s="2217"/>
      <c r="DA208" s="2217"/>
      <c r="DB208" s="2217"/>
      <c r="DC208" s="2217"/>
    </row>
    <row r="209" spans="1:107">
      <c r="A209" s="2215" t="s">
        <v>2188</v>
      </c>
      <c r="B209" s="2216"/>
      <c r="C209" s="2217"/>
      <c r="D209" s="2217"/>
      <c r="E209" s="2217"/>
      <c r="F209" s="2217"/>
      <c r="G209" s="2217"/>
      <c r="H209" s="2217"/>
      <c r="I209" s="2217"/>
      <c r="J209" s="2217"/>
      <c r="K209" s="2217"/>
      <c r="L209" s="2217"/>
      <c r="M209" s="2217"/>
      <c r="N209" s="2217"/>
      <c r="O209" s="2217"/>
      <c r="P209" s="2217"/>
      <c r="Q209" s="2217"/>
      <c r="R209" s="2217"/>
      <c r="S209" s="2217"/>
      <c r="T209" s="2217"/>
      <c r="U209" s="2217"/>
      <c r="V209" s="2217"/>
      <c r="W209" s="2217"/>
      <c r="X209" s="2217"/>
      <c r="Y209" s="2217"/>
      <c r="Z209" s="2217"/>
      <c r="AA209" s="2217"/>
      <c r="AB209" s="2217"/>
      <c r="AC209" s="2217"/>
      <c r="AD209" s="2217"/>
      <c r="AE209" s="2217"/>
      <c r="AF209" s="2217"/>
      <c r="AG209" s="2217"/>
      <c r="AH209" s="2217"/>
      <c r="AI209" s="2217"/>
      <c r="AJ209" s="2217"/>
      <c r="AK209" s="2217"/>
      <c r="AL209" s="2217"/>
      <c r="AM209" s="2217"/>
      <c r="AN209" s="2217"/>
      <c r="AO209" s="2217"/>
      <c r="AP209" s="2217"/>
      <c r="AQ209" s="2217"/>
      <c r="AR209" s="2217"/>
      <c r="AS209" s="2217"/>
      <c r="AT209" s="2217"/>
      <c r="AU209" s="2217"/>
      <c r="AV209" s="2217"/>
      <c r="AW209" s="2217"/>
      <c r="AX209" s="2217"/>
      <c r="AY209" s="2217"/>
      <c r="AZ209" s="2217"/>
      <c r="BA209" s="2217"/>
      <c r="BB209" s="2217"/>
      <c r="BC209" s="2217"/>
      <c r="BD209" s="2217"/>
      <c r="BE209" s="2217"/>
      <c r="BF209" s="2217"/>
      <c r="BG209" s="2217"/>
      <c r="BH209" s="2217"/>
      <c r="BI209" s="2217"/>
      <c r="BJ209" s="2217"/>
      <c r="BK209" s="2217"/>
      <c r="BL209" s="2217"/>
      <c r="BM209" s="2217"/>
      <c r="BN209" s="2217"/>
      <c r="BO209" s="2217"/>
      <c r="BP209" s="2217"/>
      <c r="BQ209" s="2217"/>
      <c r="BR209" s="2217"/>
      <c r="BS209" s="2217"/>
      <c r="BT209" s="2217"/>
      <c r="BU209" s="2217"/>
      <c r="BV209" s="2217"/>
      <c r="BW209" s="2217"/>
      <c r="BX209" s="2217"/>
      <c r="BY209" s="2217"/>
      <c r="BZ209" s="2217"/>
      <c r="CA209" s="2217"/>
      <c r="CB209" s="2217"/>
      <c r="CC209" s="2217"/>
      <c r="CD209" s="2217"/>
      <c r="CE209" s="2217"/>
      <c r="CF209" s="2217"/>
      <c r="CG209" s="2217"/>
      <c r="CH209" s="2217"/>
      <c r="CI209" s="2217"/>
      <c r="CJ209" s="2217"/>
      <c r="CK209" s="2217"/>
      <c r="CL209" s="2217"/>
      <c r="CM209" s="2217"/>
      <c r="CN209" s="2217"/>
      <c r="CO209" s="2217"/>
      <c r="CP209" s="2217"/>
      <c r="CQ209" s="2217"/>
      <c r="CR209" s="2217"/>
      <c r="CS209" s="2217"/>
      <c r="CT209" s="2217"/>
      <c r="CU209" s="2217"/>
      <c r="CV209" s="2217"/>
      <c r="CW209" s="2217"/>
      <c r="CX209" s="2217"/>
      <c r="CY209" s="2217"/>
      <c r="CZ209" s="2217"/>
      <c r="DA209" s="2217"/>
      <c r="DB209" s="2217"/>
      <c r="DC209" s="2217"/>
    </row>
    <row r="210" spans="1:107">
      <c r="A210" s="2215" t="s">
        <v>2189</v>
      </c>
      <c r="B210" s="2216"/>
      <c r="C210" s="2217"/>
      <c r="D210" s="2217"/>
      <c r="E210" s="2217"/>
      <c r="F210" s="2217"/>
      <c r="G210" s="2217"/>
      <c r="H210" s="2217"/>
      <c r="I210" s="2217"/>
      <c r="J210" s="2217"/>
      <c r="K210" s="2217"/>
      <c r="L210" s="2217"/>
      <c r="M210" s="2217"/>
      <c r="N210" s="2217"/>
      <c r="O210" s="2217"/>
      <c r="P210" s="2217"/>
      <c r="Q210" s="2217"/>
      <c r="R210" s="2217"/>
      <c r="S210" s="2217"/>
      <c r="T210" s="2217"/>
      <c r="U210" s="2217"/>
      <c r="V210" s="2217"/>
      <c r="W210" s="2217"/>
      <c r="X210" s="2217"/>
      <c r="Y210" s="2217"/>
      <c r="Z210" s="2217"/>
      <c r="AA210" s="2217"/>
      <c r="AB210" s="2217"/>
      <c r="AC210" s="2217"/>
      <c r="AD210" s="2217"/>
      <c r="AE210" s="2217"/>
      <c r="AF210" s="2217"/>
      <c r="AG210" s="2217"/>
      <c r="AH210" s="2217"/>
      <c r="AI210" s="2217"/>
      <c r="AJ210" s="2217"/>
      <c r="AK210" s="2217"/>
      <c r="AL210" s="2217"/>
      <c r="AM210" s="2217"/>
      <c r="AN210" s="2217"/>
      <c r="AO210" s="2217"/>
      <c r="AP210" s="2217"/>
      <c r="AQ210" s="2217"/>
      <c r="AR210" s="2217"/>
      <c r="AS210" s="2217"/>
      <c r="AT210" s="2217"/>
      <c r="AU210" s="2217"/>
      <c r="AV210" s="2217"/>
      <c r="AW210" s="2217"/>
      <c r="AX210" s="2217"/>
      <c r="AY210" s="2217"/>
      <c r="AZ210" s="2217"/>
      <c r="BA210" s="2217"/>
      <c r="BB210" s="2217"/>
      <c r="BC210" s="2217"/>
      <c r="BD210" s="2217"/>
      <c r="BE210" s="2217"/>
      <c r="BF210" s="2217"/>
      <c r="BG210" s="2217"/>
      <c r="BH210" s="2217"/>
      <c r="BI210" s="2217"/>
      <c r="BJ210" s="2217"/>
      <c r="BK210" s="2217"/>
      <c r="BL210" s="2217"/>
      <c r="BM210" s="2217"/>
      <c r="BN210" s="2217"/>
      <c r="BO210" s="2217"/>
      <c r="BP210" s="2217"/>
      <c r="BQ210" s="2217"/>
      <c r="BR210" s="2217"/>
      <c r="BS210" s="2217"/>
      <c r="BT210" s="2217"/>
      <c r="BU210" s="2217"/>
      <c r="BV210" s="2217"/>
      <c r="BW210" s="2217"/>
      <c r="BX210" s="2217"/>
      <c r="BY210" s="2217"/>
      <c r="BZ210" s="2217"/>
      <c r="CA210" s="2217"/>
      <c r="CB210" s="2217"/>
      <c r="CC210" s="2217"/>
      <c r="CD210" s="2217"/>
      <c r="CE210" s="2217"/>
      <c r="CF210" s="2217"/>
      <c r="CG210" s="2217"/>
      <c r="CH210" s="2217"/>
      <c r="CI210" s="2217"/>
      <c r="CJ210" s="2217"/>
      <c r="CK210" s="2217"/>
      <c r="CL210" s="2217"/>
      <c r="CM210" s="2217"/>
      <c r="CN210" s="2217"/>
      <c r="CO210" s="2217"/>
      <c r="CP210" s="2217"/>
      <c r="CQ210" s="2217"/>
      <c r="CR210" s="2217"/>
      <c r="CS210" s="2217"/>
      <c r="CT210" s="2217"/>
      <c r="CU210" s="2217"/>
      <c r="CV210" s="2217"/>
      <c r="CW210" s="2217"/>
      <c r="CX210" s="2217"/>
      <c r="CY210" s="2217"/>
      <c r="CZ210" s="2217"/>
      <c r="DA210" s="2217"/>
      <c r="DB210" s="2217"/>
      <c r="DC210" s="2217"/>
    </row>
    <row r="211" spans="1:107">
      <c r="A211" s="2215" t="s">
        <v>2190</v>
      </c>
      <c r="B211" s="2216"/>
      <c r="C211" s="2217"/>
      <c r="D211" s="2217"/>
      <c r="E211" s="2217"/>
      <c r="F211" s="2217"/>
      <c r="G211" s="2217"/>
      <c r="H211" s="2217"/>
      <c r="I211" s="2217"/>
      <c r="J211" s="2217"/>
      <c r="K211" s="2217"/>
      <c r="L211" s="2217"/>
      <c r="M211" s="2217"/>
      <c r="N211" s="2217"/>
      <c r="O211" s="2217"/>
      <c r="P211" s="2217"/>
      <c r="Q211" s="2217"/>
      <c r="R211" s="2217"/>
      <c r="S211" s="2217"/>
      <c r="T211" s="2217"/>
      <c r="U211" s="2217"/>
      <c r="V211" s="2217"/>
      <c r="W211" s="2217"/>
      <c r="X211" s="2217"/>
      <c r="Y211" s="2217"/>
      <c r="Z211" s="2217"/>
      <c r="AA211" s="2217"/>
      <c r="AB211" s="2217"/>
      <c r="AC211" s="2217"/>
      <c r="AD211" s="2217"/>
      <c r="AE211" s="2217"/>
      <c r="AF211" s="2217"/>
      <c r="AG211" s="2217"/>
      <c r="AH211" s="2217"/>
      <c r="AI211" s="2217"/>
      <c r="AJ211" s="2217"/>
      <c r="AK211" s="2217"/>
      <c r="AL211" s="2217"/>
      <c r="AM211" s="2217"/>
      <c r="AN211" s="2217"/>
      <c r="AO211" s="2217"/>
      <c r="AP211" s="2217"/>
      <c r="AQ211" s="2217"/>
      <c r="AR211" s="2217"/>
      <c r="AS211" s="2217"/>
      <c r="AT211" s="2217"/>
      <c r="AU211" s="2217"/>
      <c r="AV211" s="2217"/>
      <c r="AW211" s="2217"/>
      <c r="AX211" s="2217"/>
      <c r="AY211" s="2217"/>
      <c r="AZ211" s="2217"/>
      <c r="BA211" s="2217"/>
      <c r="BB211" s="2217"/>
      <c r="BC211" s="2217"/>
      <c r="BD211" s="2217"/>
      <c r="BE211" s="2217"/>
      <c r="BF211" s="2217"/>
      <c r="BG211" s="2217"/>
      <c r="BH211" s="2217"/>
      <c r="BI211" s="2217"/>
      <c r="BJ211" s="2217"/>
      <c r="BK211" s="2217"/>
      <c r="BL211" s="2217"/>
      <c r="BM211" s="2217"/>
      <c r="BN211" s="2217"/>
      <c r="BO211" s="2217"/>
      <c r="BP211" s="2217"/>
      <c r="BQ211" s="2217"/>
      <c r="BR211" s="2217"/>
      <c r="BS211" s="2217"/>
      <c r="BT211" s="2217"/>
      <c r="BU211" s="2217"/>
      <c r="BV211" s="2217"/>
      <c r="BW211" s="2217"/>
      <c r="BX211" s="2217"/>
      <c r="BY211" s="2217"/>
      <c r="BZ211" s="2217"/>
      <c r="CA211" s="2217"/>
      <c r="CB211" s="2217"/>
      <c r="CC211" s="2217"/>
      <c r="CD211" s="2217"/>
      <c r="CE211" s="2217"/>
      <c r="CF211" s="2217"/>
      <c r="CG211" s="2217"/>
      <c r="CH211" s="2217"/>
      <c r="CI211" s="2217"/>
      <c r="CJ211" s="2217"/>
      <c r="CK211" s="2217"/>
      <c r="CL211" s="2217"/>
      <c r="CM211" s="2217"/>
      <c r="CN211" s="2217"/>
      <c r="CO211" s="2217"/>
      <c r="CP211" s="2217"/>
      <c r="CQ211" s="2217"/>
      <c r="CR211" s="2217"/>
      <c r="CS211" s="2217"/>
      <c r="CT211" s="2217"/>
      <c r="CU211" s="2217"/>
      <c r="CV211" s="2217"/>
      <c r="CW211" s="2217"/>
      <c r="CX211" s="2217"/>
      <c r="CY211" s="2217"/>
      <c r="CZ211" s="2217"/>
      <c r="DA211" s="2217"/>
      <c r="DB211" s="2217"/>
      <c r="DC211" s="2217"/>
    </row>
    <row r="212" spans="1:107">
      <c r="A212" s="2215" t="s">
        <v>2191</v>
      </c>
      <c r="B212" s="2216"/>
      <c r="C212" s="2217"/>
      <c r="D212" s="2217"/>
      <c r="E212" s="2217"/>
      <c r="F212" s="2217"/>
      <c r="G212" s="2217"/>
      <c r="H212" s="2217"/>
      <c r="I212" s="2217"/>
      <c r="J212" s="2217"/>
      <c r="K212" s="2217"/>
      <c r="L212" s="2217"/>
      <c r="M212" s="2217"/>
      <c r="N212" s="2217"/>
      <c r="O212" s="2217"/>
      <c r="P212" s="2217"/>
      <c r="Q212" s="2217"/>
      <c r="R212" s="2217"/>
      <c r="S212" s="2217"/>
      <c r="T212" s="2217"/>
      <c r="U212" s="2217"/>
      <c r="V212" s="2217"/>
      <c r="W212" s="2217"/>
      <c r="X212" s="2217"/>
      <c r="Y212" s="2217"/>
      <c r="Z212" s="2217"/>
      <c r="AA212" s="2217"/>
      <c r="AB212" s="2217"/>
      <c r="AC212" s="2217"/>
      <c r="AD212" s="2217"/>
      <c r="AE212" s="2217"/>
      <c r="AF212" s="2217"/>
      <c r="AG212" s="2217"/>
      <c r="AH212" s="2217"/>
      <c r="AI212" s="2217"/>
      <c r="AJ212" s="2217"/>
      <c r="AK212" s="2217"/>
      <c r="AL212" s="2217"/>
      <c r="AM212" s="2217"/>
      <c r="AN212" s="2217"/>
      <c r="AO212" s="2217"/>
      <c r="AP212" s="2217"/>
      <c r="AQ212" s="2217"/>
      <c r="AR212" s="2217"/>
      <c r="AS212" s="2217"/>
      <c r="AT212" s="2217"/>
      <c r="AU212" s="2217"/>
      <c r="AV212" s="2217"/>
      <c r="AW212" s="2217"/>
      <c r="AX212" s="2217"/>
      <c r="AY212" s="2217"/>
      <c r="AZ212" s="2217"/>
      <c r="BA212" s="2217"/>
      <c r="BB212" s="2217"/>
      <c r="BC212" s="2217"/>
      <c r="BD212" s="2217"/>
      <c r="BE212" s="2217"/>
      <c r="BF212" s="2217"/>
      <c r="BG212" s="2217"/>
      <c r="BH212" s="2217"/>
      <c r="BI212" s="2217"/>
      <c r="BJ212" s="2217"/>
      <c r="BK212" s="2217"/>
      <c r="BL212" s="2217"/>
      <c r="BM212" s="2217"/>
      <c r="BN212" s="2217"/>
      <c r="BO212" s="2217"/>
      <c r="BP212" s="2217"/>
      <c r="BQ212" s="2217"/>
      <c r="BR212" s="2217"/>
      <c r="BS212" s="2217"/>
      <c r="BT212" s="2217"/>
      <c r="BU212" s="2217"/>
      <c r="BV212" s="2217"/>
      <c r="BW212" s="2217"/>
      <c r="BX212" s="2217"/>
      <c r="BY212" s="2217"/>
      <c r="BZ212" s="2217"/>
      <c r="CA212" s="2217"/>
      <c r="CB212" s="2217"/>
      <c r="CC212" s="2217"/>
      <c r="CD212" s="2217"/>
      <c r="CE212" s="2217"/>
      <c r="CF212" s="2217"/>
      <c r="CG212" s="2217"/>
      <c r="CH212" s="2217"/>
      <c r="CI212" s="2217"/>
      <c r="CJ212" s="2217"/>
      <c r="CK212" s="2217"/>
      <c r="CL212" s="2217"/>
      <c r="CM212" s="2217"/>
      <c r="CN212" s="2217"/>
      <c r="CO212" s="2217"/>
      <c r="CP212" s="2217"/>
      <c r="CQ212" s="2217"/>
      <c r="CR212" s="2217"/>
      <c r="CS212" s="2217"/>
      <c r="CT212" s="2217"/>
      <c r="CU212" s="2217"/>
      <c r="CV212" s="2217"/>
      <c r="CW212" s="2217"/>
      <c r="CX212" s="2217"/>
      <c r="CY212" s="2217"/>
      <c r="CZ212" s="2217"/>
      <c r="DA212" s="2217"/>
      <c r="DB212" s="2217"/>
      <c r="DC212" s="2217"/>
    </row>
    <row r="213" spans="1:107">
      <c r="A213" s="2215" t="s">
        <v>2192</v>
      </c>
      <c r="B213" s="2216"/>
      <c r="C213" s="2217"/>
      <c r="D213" s="2217"/>
      <c r="E213" s="2217"/>
      <c r="F213" s="2217"/>
      <c r="G213" s="2217"/>
      <c r="H213" s="2217"/>
      <c r="I213" s="2217"/>
      <c r="J213" s="2217"/>
      <c r="K213" s="2217"/>
      <c r="L213" s="2217"/>
      <c r="M213" s="2217"/>
      <c r="N213" s="2217"/>
      <c r="O213" s="2217"/>
      <c r="P213" s="2217"/>
      <c r="Q213" s="2217"/>
      <c r="R213" s="2217"/>
      <c r="S213" s="2217"/>
      <c r="T213" s="2217"/>
      <c r="U213" s="2217"/>
      <c r="V213" s="2217"/>
      <c r="W213" s="2217"/>
      <c r="X213" s="2217"/>
      <c r="Y213" s="2217"/>
      <c r="Z213" s="2217"/>
      <c r="AA213" s="2217"/>
      <c r="AB213" s="2217"/>
      <c r="AC213" s="2217"/>
      <c r="AD213" s="2217"/>
      <c r="AE213" s="2217"/>
      <c r="AF213" s="2217"/>
      <c r="AG213" s="2217"/>
      <c r="AH213" s="2217"/>
      <c r="AI213" s="2217"/>
      <c r="AJ213" s="2217"/>
      <c r="AK213" s="2217"/>
      <c r="AL213" s="2217"/>
      <c r="AM213" s="2217"/>
      <c r="AN213" s="2217"/>
      <c r="AO213" s="2217"/>
      <c r="AP213" s="2217"/>
      <c r="AQ213" s="2217"/>
      <c r="AR213" s="2217"/>
      <c r="AS213" s="2217"/>
      <c r="AT213" s="2217"/>
      <c r="AU213" s="2217"/>
      <c r="AV213" s="2217"/>
      <c r="AW213" s="2217"/>
      <c r="AX213" s="2217"/>
      <c r="AY213" s="2217"/>
      <c r="AZ213" s="2217"/>
      <c r="BA213" s="2217"/>
      <c r="BB213" s="2217"/>
      <c r="BC213" s="2217"/>
      <c r="BD213" s="2217"/>
      <c r="BE213" s="2217"/>
      <c r="BF213" s="2217"/>
      <c r="BG213" s="2217"/>
      <c r="BH213" s="2217"/>
      <c r="BI213" s="2217"/>
      <c r="BJ213" s="2217"/>
      <c r="BK213" s="2217"/>
      <c r="BL213" s="2217"/>
      <c r="BM213" s="2217"/>
      <c r="BN213" s="2217"/>
      <c r="BO213" s="2217"/>
      <c r="BP213" s="2217"/>
      <c r="BQ213" s="2217"/>
      <c r="BR213" s="2217"/>
      <c r="BS213" s="2217"/>
      <c r="BT213" s="2217"/>
      <c r="BU213" s="2217"/>
      <c r="BV213" s="2217"/>
      <c r="BW213" s="2217"/>
      <c r="BX213" s="2217"/>
      <c r="BY213" s="2217"/>
      <c r="BZ213" s="2217"/>
      <c r="CA213" s="2217"/>
      <c r="CB213" s="2217"/>
      <c r="CC213" s="2217"/>
      <c r="CD213" s="2217"/>
      <c r="CE213" s="2217"/>
      <c r="CF213" s="2217"/>
      <c r="CG213" s="2217"/>
      <c r="CH213" s="2217"/>
      <c r="CI213" s="2217"/>
      <c r="CJ213" s="2217"/>
      <c r="CK213" s="2217"/>
      <c r="CL213" s="2217"/>
      <c r="CM213" s="2217"/>
      <c r="CN213" s="2217"/>
      <c r="CO213" s="2217"/>
      <c r="CP213" s="2217"/>
      <c r="CQ213" s="2217"/>
      <c r="CR213" s="2217"/>
      <c r="CS213" s="2217"/>
      <c r="CT213" s="2217"/>
      <c r="CU213" s="2217"/>
      <c r="CV213" s="2217"/>
      <c r="CW213" s="2217"/>
      <c r="CX213" s="2217"/>
      <c r="CY213" s="2217"/>
      <c r="CZ213" s="2217"/>
      <c r="DA213" s="2217"/>
      <c r="DB213" s="2217"/>
      <c r="DC213" s="2217"/>
    </row>
    <row r="214" spans="1:107">
      <c r="A214" s="2215" t="s">
        <v>2193</v>
      </c>
      <c r="B214" s="2216"/>
      <c r="C214" s="2217"/>
      <c r="D214" s="2217"/>
      <c r="E214" s="2217"/>
      <c r="F214" s="2217"/>
      <c r="G214" s="2217"/>
      <c r="H214" s="2217"/>
      <c r="I214" s="2217"/>
      <c r="J214" s="2217"/>
      <c r="K214" s="2217"/>
      <c r="L214" s="2217"/>
      <c r="M214" s="2217"/>
      <c r="N214" s="2217"/>
      <c r="O214" s="2217"/>
      <c r="P214" s="2217"/>
      <c r="Q214" s="2217"/>
      <c r="R214" s="2217"/>
      <c r="S214" s="2217"/>
      <c r="T214" s="2217"/>
      <c r="U214" s="2217"/>
      <c r="V214" s="2217"/>
      <c r="W214" s="2217"/>
      <c r="X214" s="2217"/>
      <c r="Y214" s="2217"/>
      <c r="Z214" s="2217"/>
      <c r="AA214" s="2217"/>
      <c r="AB214" s="2217"/>
      <c r="AC214" s="2217"/>
      <c r="AD214" s="2217"/>
      <c r="AE214" s="2217"/>
      <c r="AF214" s="2217"/>
      <c r="AG214" s="2217"/>
      <c r="AH214" s="2217"/>
      <c r="AI214" s="2217"/>
      <c r="AJ214" s="2217"/>
      <c r="AK214" s="2217"/>
      <c r="AL214" s="2217"/>
      <c r="AM214" s="2217"/>
      <c r="AN214" s="2217"/>
      <c r="AO214" s="2217"/>
      <c r="AP214" s="2217"/>
      <c r="AQ214" s="2217"/>
      <c r="AR214" s="2217"/>
      <c r="AS214" s="2217"/>
      <c r="AT214" s="2217"/>
      <c r="AU214" s="2217"/>
      <c r="AV214" s="2217"/>
      <c r="AW214" s="2217"/>
      <c r="AX214" s="2217"/>
      <c r="AY214" s="2217"/>
      <c r="AZ214" s="2217"/>
      <c r="BA214" s="2217"/>
      <c r="BB214" s="2217"/>
      <c r="BC214" s="2217"/>
      <c r="BD214" s="2217"/>
      <c r="BE214" s="2217"/>
      <c r="BF214" s="2217"/>
      <c r="BG214" s="2217"/>
      <c r="BH214" s="2217"/>
      <c r="BI214" s="2217"/>
      <c r="BJ214" s="2217"/>
      <c r="BK214" s="2217"/>
      <c r="BL214" s="2217"/>
      <c r="BM214" s="2217"/>
      <c r="BN214" s="2217"/>
      <c r="BO214" s="2217"/>
      <c r="BP214" s="2217"/>
      <c r="BQ214" s="2217"/>
      <c r="BR214" s="2217"/>
      <c r="BS214" s="2217"/>
      <c r="BT214" s="2217"/>
      <c r="BU214" s="2217"/>
      <c r="BV214" s="2217"/>
      <c r="BW214" s="2217"/>
      <c r="BX214" s="2217"/>
      <c r="BY214" s="2217"/>
      <c r="BZ214" s="2217"/>
      <c r="CA214" s="2217"/>
      <c r="CB214" s="2217"/>
      <c r="CC214" s="2217"/>
      <c r="CD214" s="2217"/>
      <c r="CE214" s="2217"/>
      <c r="CF214" s="2217"/>
      <c r="CG214" s="2217"/>
      <c r="CH214" s="2217"/>
      <c r="CI214" s="2217"/>
      <c r="CJ214" s="2217"/>
      <c r="CK214" s="2217"/>
      <c r="CL214" s="2217"/>
      <c r="CM214" s="2217"/>
      <c r="CN214" s="2217"/>
      <c r="CO214" s="2217"/>
      <c r="CP214" s="2217"/>
      <c r="CQ214" s="2217"/>
      <c r="CR214" s="2217"/>
      <c r="CS214" s="2217"/>
      <c r="CT214" s="2217"/>
      <c r="CU214" s="2217"/>
      <c r="CV214" s="2217"/>
      <c r="CW214" s="2217"/>
      <c r="CX214" s="2217"/>
      <c r="CY214" s="2217"/>
      <c r="CZ214" s="2217"/>
      <c r="DA214" s="2217"/>
      <c r="DB214" s="2217"/>
      <c r="DC214" s="2217"/>
    </row>
    <row r="215" spans="1:107">
      <c r="A215" s="2215"/>
      <c r="B215" s="2216"/>
      <c r="C215" s="2221"/>
      <c r="D215" s="2221"/>
      <c r="E215" s="2221"/>
      <c r="F215" s="2221"/>
      <c r="G215" s="2221"/>
      <c r="H215" s="2221"/>
      <c r="I215" s="2221"/>
      <c r="J215" s="2221"/>
      <c r="K215" s="2221"/>
      <c r="L215" s="2221"/>
      <c r="M215" s="2221"/>
      <c r="N215" s="2221"/>
      <c r="O215" s="2221"/>
      <c r="P215" s="2221"/>
      <c r="Q215" s="2221"/>
      <c r="R215" s="2221"/>
      <c r="S215" s="2221"/>
      <c r="T215" s="2221"/>
      <c r="U215" s="2221"/>
      <c r="V215" s="2221"/>
      <c r="W215" s="2221"/>
      <c r="X215" s="2221"/>
      <c r="Y215" s="2221"/>
      <c r="Z215" s="2221"/>
      <c r="AA215" s="2221"/>
      <c r="AB215" s="2221"/>
      <c r="AC215" s="2221"/>
      <c r="AD215" s="2221"/>
      <c r="AE215" s="2221"/>
      <c r="AF215" s="2221"/>
      <c r="AG215" s="2221"/>
      <c r="AH215" s="2221"/>
      <c r="AI215" s="2221"/>
      <c r="AJ215" s="2221"/>
      <c r="AK215" s="2221"/>
      <c r="AL215" s="2221"/>
      <c r="AM215" s="2221"/>
      <c r="AN215" s="2221"/>
      <c r="AO215" s="2221"/>
      <c r="AP215" s="2221"/>
      <c r="AQ215" s="2221"/>
      <c r="AR215" s="2221"/>
      <c r="AS215" s="2221"/>
      <c r="AT215" s="2221"/>
      <c r="AU215" s="2221"/>
      <c r="AV215" s="2221"/>
      <c r="AW215" s="2221"/>
      <c r="AX215" s="2221"/>
      <c r="AY215" s="2221"/>
      <c r="AZ215" s="2221"/>
      <c r="BA215" s="2221"/>
      <c r="BB215" s="2221"/>
      <c r="BC215" s="2221"/>
      <c r="BD215" s="2221"/>
      <c r="BE215" s="2221"/>
      <c r="BF215" s="2221"/>
      <c r="BG215" s="2221"/>
      <c r="BH215" s="2221"/>
      <c r="BI215" s="2221"/>
      <c r="BJ215" s="2221"/>
      <c r="BK215" s="2221"/>
      <c r="BL215" s="2221"/>
      <c r="BM215" s="2221"/>
      <c r="BN215" s="2221"/>
      <c r="BO215" s="2221"/>
      <c r="BP215" s="2221"/>
      <c r="BQ215" s="2221"/>
      <c r="BR215" s="2221"/>
      <c r="BS215" s="2221"/>
      <c r="BT215" s="2221"/>
      <c r="BU215" s="2221"/>
      <c r="BV215" s="2221"/>
      <c r="BW215" s="2221"/>
      <c r="BX215" s="2221"/>
      <c r="BY215" s="2221"/>
      <c r="BZ215" s="2221"/>
      <c r="CA215" s="2221"/>
      <c r="CB215" s="2221"/>
      <c r="CC215" s="2221"/>
      <c r="CD215" s="2221"/>
      <c r="CE215" s="2221"/>
      <c r="CF215" s="2221"/>
      <c r="CG215" s="2221"/>
      <c r="CH215" s="2221"/>
      <c r="CI215" s="2221"/>
      <c r="CJ215" s="2221"/>
      <c r="CK215" s="2221"/>
      <c r="CL215" s="2221"/>
      <c r="CM215" s="2221"/>
      <c r="CN215" s="2221"/>
      <c r="CO215" s="2221"/>
      <c r="CP215" s="2221"/>
      <c r="CQ215" s="2221"/>
      <c r="CR215" s="2221"/>
      <c r="CS215" s="2221"/>
      <c r="CT215" s="2221"/>
      <c r="CU215" s="2221"/>
      <c r="CV215" s="2221"/>
      <c r="CW215" s="2221"/>
      <c r="CX215" s="2221"/>
      <c r="CY215" s="2221"/>
      <c r="CZ215" s="2221"/>
      <c r="DA215" s="2221"/>
      <c r="DB215" s="2221"/>
      <c r="DC215" s="2221"/>
    </row>
    <row r="216" spans="1:107">
      <c r="A216" s="2223" t="s">
        <v>2194</v>
      </c>
      <c r="B216" s="2216"/>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1"/>
      <c r="BE216" s="2221"/>
      <c r="BF216" s="2221"/>
      <c r="BG216" s="2221"/>
      <c r="BH216" s="2221"/>
      <c r="BI216" s="2221"/>
      <c r="BJ216" s="2221"/>
      <c r="BK216" s="2221"/>
      <c r="BL216" s="2221"/>
      <c r="BM216" s="2221"/>
      <c r="BN216" s="2221"/>
      <c r="BO216" s="2221"/>
      <c r="BP216" s="2221"/>
      <c r="BQ216" s="2221"/>
      <c r="BR216" s="2221"/>
      <c r="BS216" s="2221"/>
      <c r="BT216" s="2221"/>
      <c r="BU216" s="2221"/>
      <c r="BV216" s="2221"/>
      <c r="BW216" s="2221"/>
      <c r="BX216" s="2221"/>
      <c r="BY216" s="2221"/>
      <c r="BZ216" s="2221"/>
      <c r="CA216" s="2221"/>
      <c r="CB216" s="2221"/>
      <c r="CC216" s="2221"/>
      <c r="CD216" s="2221"/>
      <c r="CE216" s="2221"/>
      <c r="CF216" s="2221"/>
      <c r="CG216" s="2221"/>
      <c r="CH216" s="2221"/>
      <c r="CI216" s="2221"/>
      <c r="CJ216" s="2221"/>
      <c r="CK216" s="2221"/>
      <c r="CL216" s="2221"/>
      <c r="CM216" s="2221"/>
      <c r="CN216" s="2221"/>
      <c r="CO216" s="2221"/>
      <c r="CP216" s="2221"/>
      <c r="CQ216" s="2221"/>
      <c r="CR216" s="2221"/>
      <c r="CS216" s="2221"/>
      <c r="CT216" s="2221"/>
      <c r="CU216" s="2221"/>
      <c r="CV216" s="2221"/>
      <c r="CW216" s="2221"/>
      <c r="CX216" s="2221"/>
      <c r="CY216" s="2221"/>
      <c r="CZ216" s="2221"/>
      <c r="DA216" s="2221"/>
      <c r="DB216" s="2221"/>
      <c r="DC216" s="2221"/>
    </row>
    <row r="217" spans="1:107">
      <c r="A217" s="2215" t="s">
        <v>2195</v>
      </c>
      <c r="B217" s="2216"/>
      <c r="C217" s="2217"/>
      <c r="D217" s="2217"/>
      <c r="E217" s="2217"/>
      <c r="F217" s="2217"/>
      <c r="G217" s="2217"/>
      <c r="H217" s="2217"/>
      <c r="I217" s="2217"/>
      <c r="J217" s="2217"/>
      <c r="K217" s="2217"/>
      <c r="L217" s="2217"/>
      <c r="M217" s="2217"/>
      <c r="N217" s="2217"/>
      <c r="O217" s="2217"/>
      <c r="P217" s="2217"/>
      <c r="Q217" s="2217"/>
      <c r="R217" s="2217"/>
      <c r="S217" s="2217"/>
      <c r="T217" s="2217"/>
      <c r="U217" s="2217"/>
      <c r="V217" s="2217"/>
      <c r="W217" s="2217"/>
      <c r="X217" s="2217"/>
      <c r="Y217" s="2217"/>
      <c r="Z217" s="2217"/>
      <c r="AA217" s="2217"/>
      <c r="AB217" s="2217"/>
      <c r="AC217" s="2217"/>
      <c r="AD217" s="2217"/>
      <c r="AE217" s="2217"/>
      <c r="AF217" s="2217"/>
      <c r="AG217" s="2217"/>
      <c r="AH217" s="2217"/>
      <c r="AI217" s="2217"/>
      <c r="AJ217" s="2217"/>
      <c r="AK217" s="2217"/>
      <c r="AL217" s="2217"/>
      <c r="AM217" s="2217"/>
      <c r="AN217" s="2217"/>
      <c r="AO217" s="2217"/>
      <c r="AP217" s="2217"/>
      <c r="AQ217" s="2217"/>
      <c r="AR217" s="2217"/>
      <c r="AS217" s="2217"/>
      <c r="AT217" s="2217"/>
      <c r="AU217" s="2217"/>
      <c r="AV217" s="2217"/>
      <c r="AW217" s="2217"/>
      <c r="AX217" s="2217"/>
      <c r="AY217" s="2217"/>
      <c r="AZ217" s="2217"/>
      <c r="BA217" s="2217"/>
      <c r="BB217" s="2217"/>
      <c r="BC217" s="2217"/>
      <c r="BD217" s="2217"/>
      <c r="BE217" s="2217"/>
      <c r="BF217" s="2217"/>
      <c r="BG217" s="2217"/>
      <c r="BH217" s="2217"/>
      <c r="BI217" s="2217"/>
      <c r="BJ217" s="2217"/>
      <c r="BK217" s="2217"/>
      <c r="BL217" s="2217"/>
      <c r="BM217" s="2217"/>
      <c r="BN217" s="2217"/>
      <c r="BO217" s="2217"/>
      <c r="BP217" s="2217"/>
      <c r="BQ217" s="2217"/>
      <c r="BR217" s="2217"/>
      <c r="BS217" s="2217"/>
      <c r="BT217" s="2217"/>
      <c r="BU217" s="2217"/>
      <c r="BV217" s="2217"/>
      <c r="BW217" s="2217"/>
      <c r="BX217" s="2217"/>
      <c r="BY217" s="2217"/>
      <c r="BZ217" s="2217"/>
      <c r="CA217" s="2217"/>
      <c r="CB217" s="2217"/>
      <c r="CC217" s="2217"/>
      <c r="CD217" s="2217"/>
      <c r="CE217" s="2217"/>
      <c r="CF217" s="2217"/>
      <c r="CG217" s="2217"/>
      <c r="CH217" s="2217"/>
      <c r="CI217" s="2217"/>
      <c r="CJ217" s="2217"/>
      <c r="CK217" s="2217"/>
      <c r="CL217" s="2217"/>
      <c r="CM217" s="2217"/>
      <c r="CN217" s="2217"/>
      <c r="CO217" s="2217"/>
      <c r="CP217" s="2217"/>
      <c r="CQ217" s="2217"/>
      <c r="CR217" s="2217"/>
      <c r="CS217" s="2217"/>
      <c r="CT217" s="2217"/>
      <c r="CU217" s="2217"/>
      <c r="CV217" s="2217"/>
      <c r="CW217" s="2217"/>
      <c r="CX217" s="2217"/>
      <c r="CY217" s="2217"/>
      <c r="CZ217" s="2217"/>
      <c r="DA217" s="2217"/>
      <c r="DB217" s="2217"/>
      <c r="DC217" s="2217"/>
    </row>
    <row r="218" spans="1:107">
      <c r="A218" s="2215" t="s">
        <v>2196</v>
      </c>
      <c r="B218" s="2216"/>
      <c r="C218" s="2217"/>
      <c r="D218" s="2217"/>
      <c r="E218" s="2217"/>
      <c r="F218" s="2217"/>
      <c r="G218" s="2217"/>
      <c r="H218" s="2217"/>
      <c r="I218" s="2217"/>
      <c r="J218" s="2217"/>
      <c r="K218" s="2217"/>
      <c r="L218" s="2217"/>
      <c r="M218" s="2217"/>
      <c r="N218" s="2217"/>
      <c r="O218" s="2217"/>
      <c r="P218" s="2217"/>
      <c r="Q218" s="2217"/>
      <c r="R218" s="2217"/>
      <c r="S218" s="2217"/>
      <c r="T218" s="2217"/>
      <c r="U218" s="2217"/>
      <c r="V218" s="2217"/>
      <c r="W218" s="2217"/>
      <c r="X218" s="2217"/>
      <c r="Y218" s="2217"/>
      <c r="Z218" s="2217"/>
      <c r="AA218" s="2217"/>
      <c r="AB218" s="2217"/>
      <c r="AC218" s="2217"/>
      <c r="AD218" s="2217"/>
      <c r="AE218" s="2217"/>
      <c r="AF218" s="2217"/>
      <c r="AG218" s="2217"/>
      <c r="AH218" s="2217"/>
      <c r="AI218" s="2217"/>
      <c r="AJ218" s="2217"/>
      <c r="AK218" s="2217"/>
      <c r="AL218" s="2217"/>
      <c r="AM218" s="2217"/>
      <c r="AN218" s="2217"/>
      <c r="AO218" s="2217"/>
      <c r="AP218" s="2217"/>
      <c r="AQ218" s="2217"/>
      <c r="AR218" s="2217"/>
      <c r="AS218" s="2217"/>
      <c r="AT218" s="2217"/>
      <c r="AU218" s="2217"/>
      <c r="AV218" s="2217"/>
      <c r="AW218" s="2217"/>
      <c r="AX218" s="2217"/>
      <c r="AY218" s="2217"/>
      <c r="AZ218" s="2217"/>
      <c r="BA218" s="2217"/>
      <c r="BB218" s="2217"/>
      <c r="BC218" s="2217"/>
      <c r="BD218" s="2217"/>
      <c r="BE218" s="2217"/>
      <c r="BF218" s="2217"/>
      <c r="BG218" s="2217"/>
      <c r="BH218" s="2217"/>
      <c r="BI218" s="2217"/>
      <c r="BJ218" s="2217"/>
      <c r="BK218" s="2217"/>
      <c r="BL218" s="2217"/>
      <c r="BM218" s="2217"/>
      <c r="BN218" s="2217"/>
      <c r="BO218" s="2217"/>
      <c r="BP218" s="2217"/>
      <c r="BQ218" s="2217"/>
      <c r="BR218" s="2217"/>
      <c r="BS218" s="2217"/>
      <c r="BT218" s="2217"/>
      <c r="BU218" s="2217"/>
      <c r="BV218" s="2217"/>
      <c r="BW218" s="2217"/>
      <c r="BX218" s="2217"/>
      <c r="BY218" s="2217"/>
      <c r="BZ218" s="2217"/>
      <c r="CA218" s="2217"/>
      <c r="CB218" s="2217"/>
      <c r="CC218" s="2217"/>
      <c r="CD218" s="2217"/>
      <c r="CE218" s="2217"/>
      <c r="CF218" s="2217"/>
      <c r="CG218" s="2217"/>
      <c r="CH218" s="2217"/>
      <c r="CI218" s="2217"/>
      <c r="CJ218" s="2217"/>
      <c r="CK218" s="2217"/>
      <c r="CL218" s="2217"/>
      <c r="CM218" s="2217"/>
      <c r="CN218" s="2217"/>
      <c r="CO218" s="2217"/>
      <c r="CP218" s="2217"/>
      <c r="CQ218" s="2217"/>
      <c r="CR218" s="2217"/>
      <c r="CS218" s="2217"/>
      <c r="CT218" s="2217"/>
      <c r="CU218" s="2217"/>
      <c r="CV218" s="2217"/>
      <c r="CW218" s="2217"/>
      <c r="CX218" s="2217"/>
      <c r="CY218" s="2217"/>
      <c r="CZ218" s="2217"/>
      <c r="DA218" s="2217"/>
      <c r="DB218" s="2217"/>
      <c r="DC218" s="2217"/>
    </row>
    <row r="219" spans="1:107">
      <c r="A219" s="2215"/>
      <c r="B219" s="2216"/>
      <c r="C219" s="2221"/>
      <c r="D219" s="2221"/>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2221"/>
      <c r="AB219" s="2221"/>
      <c r="AC219" s="2221"/>
      <c r="AD219" s="2221"/>
      <c r="AE219" s="2221"/>
      <c r="AF219" s="2221"/>
      <c r="AG219" s="2221"/>
      <c r="AH219" s="2221"/>
      <c r="AI219" s="2221"/>
      <c r="AJ219" s="2221"/>
      <c r="AK219" s="2221"/>
      <c r="AL219" s="2221"/>
      <c r="AM219" s="2221"/>
      <c r="AN219" s="2221"/>
      <c r="AO219" s="2221"/>
      <c r="AP219" s="2221"/>
      <c r="AQ219" s="2221"/>
      <c r="AR219" s="2221"/>
      <c r="AS219" s="2221"/>
      <c r="AT219" s="2221"/>
      <c r="AU219" s="2221"/>
      <c r="AV219" s="2221"/>
      <c r="AW219" s="2221"/>
      <c r="AX219" s="2221"/>
      <c r="AY219" s="2221"/>
      <c r="AZ219" s="2221"/>
      <c r="BA219" s="2221"/>
      <c r="BB219" s="2221"/>
      <c r="BC219" s="2221"/>
      <c r="BD219" s="2221"/>
      <c r="BE219" s="2221"/>
      <c r="BF219" s="2221"/>
      <c r="BG219" s="2221"/>
      <c r="BH219" s="2221"/>
      <c r="BI219" s="2221"/>
      <c r="BJ219" s="2221"/>
      <c r="BK219" s="2221"/>
      <c r="BL219" s="2221"/>
      <c r="BM219" s="2221"/>
      <c r="BN219" s="2221"/>
      <c r="BO219" s="2221"/>
      <c r="BP219" s="2221"/>
      <c r="BQ219" s="2221"/>
      <c r="BR219" s="2221"/>
      <c r="BS219" s="2221"/>
      <c r="BT219" s="2221"/>
      <c r="BU219" s="2221"/>
      <c r="BV219" s="2221"/>
      <c r="BW219" s="2221"/>
      <c r="BX219" s="2221"/>
      <c r="BY219" s="2221"/>
      <c r="BZ219" s="2221"/>
      <c r="CA219" s="2221"/>
      <c r="CB219" s="2221"/>
      <c r="CC219" s="2221"/>
      <c r="CD219" s="2221"/>
      <c r="CE219" s="2221"/>
      <c r="CF219" s="2221"/>
      <c r="CG219" s="2221"/>
      <c r="CH219" s="2221"/>
      <c r="CI219" s="2221"/>
      <c r="CJ219" s="2221"/>
      <c r="CK219" s="2221"/>
      <c r="CL219" s="2221"/>
      <c r="CM219" s="2221"/>
      <c r="CN219" s="2221"/>
      <c r="CO219" s="2221"/>
      <c r="CP219" s="2221"/>
      <c r="CQ219" s="2221"/>
      <c r="CR219" s="2221"/>
      <c r="CS219" s="2221"/>
      <c r="CT219" s="2221"/>
      <c r="CU219" s="2221"/>
      <c r="CV219" s="2221"/>
      <c r="CW219" s="2221"/>
      <c r="CX219" s="2221"/>
      <c r="CY219" s="2221"/>
      <c r="CZ219" s="2221"/>
      <c r="DA219" s="2221"/>
      <c r="DB219" s="2221"/>
      <c r="DC219" s="2221"/>
    </row>
    <row r="220" spans="1:107">
      <c r="A220" s="2223" t="s">
        <v>2197</v>
      </c>
      <c r="B220" s="2216"/>
      <c r="C220" s="2221"/>
      <c r="D220" s="2221"/>
      <c r="E220" s="2221"/>
      <c r="F220" s="2221"/>
      <c r="G220" s="2221"/>
      <c r="H220" s="2221"/>
      <c r="I220" s="2221"/>
      <c r="J220" s="2221"/>
      <c r="K220" s="2221"/>
      <c r="L220" s="2221"/>
      <c r="M220" s="2221"/>
      <c r="N220" s="2221"/>
      <c r="O220" s="2221"/>
      <c r="P220" s="2221"/>
      <c r="Q220" s="2221"/>
      <c r="R220" s="2221"/>
      <c r="S220" s="2221"/>
      <c r="T220" s="2221"/>
      <c r="U220" s="2221"/>
      <c r="V220" s="2221"/>
      <c r="W220" s="2221"/>
      <c r="X220" s="2221"/>
      <c r="Y220" s="2221"/>
      <c r="Z220" s="2221"/>
      <c r="AA220" s="2221"/>
      <c r="AB220" s="2221"/>
      <c r="AC220" s="2221"/>
      <c r="AD220" s="2221"/>
      <c r="AE220" s="2221"/>
      <c r="AF220" s="2221"/>
      <c r="AG220" s="2221"/>
      <c r="AH220" s="2221"/>
      <c r="AI220" s="2221"/>
      <c r="AJ220" s="2221"/>
      <c r="AK220" s="2221"/>
      <c r="AL220" s="2221"/>
      <c r="AM220" s="2221"/>
      <c r="AN220" s="2221"/>
      <c r="AO220" s="2221"/>
      <c r="AP220" s="2221"/>
      <c r="AQ220" s="2221"/>
      <c r="AR220" s="2221"/>
      <c r="AS220" s="2221"/>
      <c r="AT220" s="2221"/>
      <c r="AU220" s="2221"/>
      <c r="AV220" s="2221"/>
      <c r="AW220" s="2221"/>
      <c r="AX220" s="2221"/>
      <c r="AY220" s="2221"/>
      <c r="AZ220" s="2221"/>
      <c r="BA220" s="2221"/>
      <c r="BB220" s="2221"/>
      <c r="BC220" s="2221"/>
      <c r="BD220" s="2221"/>
      <c r="BE220" s="2221"/>
      <c r="BF220" s="2221"/>
      <c r="BG220" s="2221"/>
      <c r="BH220" s="2221"/>
      <c r="BI220" s="2221"/>
      <c r="BJ220" s="2221"/>
      <c r="BK220" s="2221"/>
      <c r="BL220" s="2221"/>
      <c r="BM220" s="2221"/>
      <c r="BN220" s="2221"/>
      <c r="BO220" s="2221"/>
      <c r="BP220" s="2221"/>
      <c r="BQ220" s="2221"/>
      <c r="BR220" s="2221"/>
      <c r="BS220" s="2221"/>
      <c r="BT220" s="2221"/>
      <c r="BU220" s="2221"/>
      <c r="BV220" s="2221"/>
      <c r="BW220" s="2221"/>
      <c r="BX220" s="2221"/>
      <c r="BY220" s="2221"/>
      <c r="BZ220" s="2221"/>
      <c r="CA220" s="2221"/>
      <c r="CB220" s="2221"/>
      <c r="CC220" s="2221"/>
      <c r="CD220" s="2221"/>
      <c r="CE220" s="2221"/>
      <c r="CF220" s="2221"/>
      <c r="CG220" s="2221"/>
      <c r="CH220" s="2221"/>
      <c r="CI220" s="2221"/>
      <c r="CJ220" s="2221"/>
      <c r="CK220" s="2221"/>
      <c r="CL220" s="2221"/>
      <c r="CM220" s="2221"/>
      <c r="CN220" s="2221"/>
      <c r="CO220" s="2221"/>
      <c r="CP220" s="2221"/>
      <c r="CQ220" s="2221"/>
      <c r="CR220" s="2221"/>
      <c r="CS220" s="2221"/>
      <c r="CT220" s="2221"/>
      <c r="CU220" s="2221"/>
      <c r="CV220" s="2221"/>
      <c r="CW220" s="2221"/>
      <c r="CX220" s="2221"/>
      <c r="CY220" s="2221"/>
      <c r="CZ220" s="2221"/>
      <c r="DA220" s="2221"/>
      <c r="DB220" s="2221"/>
      <c r="DC220" s="2221"/>
    </row>
    <row r="221" spans="1:107">
      <c r="A221" s="2215" t="s">
        <v>2198</v>
      </c>
      <c r="B221" s="2216"/>
      <c r="C221" s="2217"/>
      <c r="D221" s="2217"/>
      <c r="E221" s="2217"/>
      <c r="F221" s="2217"/>
      <c r="G221" s="2217"/>
      <c r="H221" s="2217"/>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2217"/>
      <c r="AD221" s="2217"/>
      <c r="AE221" s="2217"/>
      <c r="AF221" s="2217"/>
      <c r="AG221" s="2217"/>
      <c r="AH221" s="2217"/>
      <c r="AI221" s="2217"/>
      <c r="AJ221" s="2217"/>
      <c r="AK221" s="2217"/>
      <c r="AL221" s="2217"/>
      <c r="AM221" s="2217"/>
      <c r="AN221" s="2217"/>
      <c r="AO221" s="2217"/>
      <c r="AP221" s="2217"/>
      <c r="AQ221" s="2217"/>
      <c r="AR221" s="2217"/>
      <c r="AS221" s="2217"/>
      <c r="AT221" s="2217"/>
      <c r="AU221" s="2217"/>
      <c r="AV221" s="2217"/>
      <c r="AW221" s="2217"/>
      <c r="AX221" s="2217"/>
      <c r="AY221" s="2217"/>
      <c r="AZ221" s="2217"/>
      <c r="BA221" s="2217"/>
      <c r="BB221" s="2217"/>
      <c r="BC221" s="2217"/>
      <c r="BD221" s="2217"/>
      <c r="BE221" s="2217"/>
      <c r="BF221" s="2217"/>
      <c r="BG221" s="2217"/>
      <c r="BH221" s="2217"/>
      <c r="BI221" s="2217"/>
      <c r="BJ221" s="2217"/>
      <c r="BK221" s="2217"/>
      <c r="BL221" s="2217"/>
      <c r="BM221" s="2217"/>
      <c r="BN221" s="2217"/>
      <c r="BO221" s="2217"/>
      <c r="BP221" s="2217"/>
      <c r="BQ221" s="2217"/>
      <c r="BR221" s="2217"/>
      <c r="BS221" s="2217"/>
      <c r="BT221" s="2217"/>
      <c r="BU221" s="2217"/>
      <c r="BV221" s="2217"/>
      <c r="BW221" s="2217"/>
      <c r="BX221" s="2217"/>
      <c r="BY221" s="2217"/>
      <c r="BZ221" s="2217"/>
      <c r="CA221" s="2217"/>
      <c r="CB221" s="2217"/>
      <c r="CC221" s="2217"/>
      <c r="CD221" s="2217"/>
      <c r="CE221" s="2217"/>
      <c r="CF221" s="2217"/>
      <c r="CG221" s="2217"/>
      <c r="CH221" s="2217"/>
      <c r="CI221" s="2217"/>
      <c r="CJ221" s="2217"/>
      <c r="CK221" s="2217"/>
      <c r="CL221" s="2217"/>
      <c r="CM221" s="2217"/>
      <c r="CN221" s="2217"/>
      <c r="CO221" s="2217"/>
      <c r="CP221" s="2217"/>
      <c r="CQ221" s="2217"/>
      <c r="CR221" s="2217"/>
      <c r="CS221" s="2217"/>
      <c r="CT221" s="2217"/>
      <c r="CU221" s="2217"/>
      <c r="CV221" s="2217"/>
      <c r="CW221" s="2217"/>
      <c r="CX221" s="2217"/>
      <c r="CY221" s="2217"/>
      <c r="CZ221" s="2217"/>
      <c r="DA221" s="2217"/>
      <c r="DB221" s="2217"/>
      <c r="DC221" s="2217"/>
    </row>
    <row r="222" spans="1:107">
      <c r="A222" s="2215" t="s">
        <v>2199</v>
      </c>
      <c r="B222" s="2216"/>
      <c r="C222" s="2217"/>
      <c r="D222" s="2217"/>
      <c r="E222" s="2217"/>
      <c r="F222" s="2217"/>
      <c r="G222" s="2217"/>
      <c r="H222" s="2217"/>
      <c r="I222" s="2217"/>
      <c r="J222" s="2217"/>
      <c r="K222" s="2217"/>
      <c r="L222" s="2217"/>
      <c r="M222" s="2217"/>
      <c r="N222" s="2217"/>
      <c r="O222" s="2217"/>
      <c r="P222" s="2217"/>
      <c r="Q222" s="2217"/>
      <c r="R222" s="2217"/>
      <c r="S222" s="2217"/>
      <c r="T222" s="2217"/>
      <c r="U222" s="2217"/>
      <c r="V222" s="2217"/>
      <c r="W222" s="2217"/>
      <c r="X222" s="2217"/>
      <c r="Y222" s="2217"/>
      <c r="Z222" s="2217"/>
      <c r="AA222" s="2217"/>
      <c r="AB222" s="2217"/>
      <c r="AC222" s="2217"/>
      <c r="AD222" s="2217"/>
      <c r="AE222" s="2217"/>
      <c r="AF222" s="2217"/>
      <c r="AG222" s="2217"/>
      <c r="AH222" s="2217"/>
      <c r="AI222" s="2217"/>
      <c r="AJ222" s="2217"/>
      <c r="AK222" s="2217"/>
      <c r="AL222" s="2217"/>
      <c r="AM222" s="2217"/>
      <c r="AN222" s="2217"/>
      <c r="AO222" s="2217"/>
      <c r="AP222" s="2217"/>
      <c r="AQ222" s="2217"/>
      <c r="AR222" s="2217"/>
      <c r="AS222" s="2217"/>
      <c r="AT222" s="2217"/>
      <c r="AU222" s="2217"/>
      <c r="AV222" s="2217"/>
      <c r="AW222" s="2217"/>
      <c r="AX222" s="2217"/>
      <c r="AY222" s="2217"/>
      <c r="AZ222" s="2217"/>
      <c r="BA222" s="2217"/>
      <c r="BB222" s="2217"/>
      <c r="BC222" s="2217"/>
      <c r="BD222" s="2217"/>
      <c r="BE222" s="2217"/>
      <c r="BF222" s="2217"/>
      <c r="BG222" s="2217"/>
      <c r="BH222" s="2217"/>
      <c r="BI222" s="2217"/>
      <c r="BJ222" s="2217"/>
      <c r="BK222" s="2217"/>
      <c r="BL222" s="2217"/>
      <c r="BM222" s="2217"/>
      <c r="BN222" s="2217"/>
      <c r="BO222" s="2217"/>
      <c r="BP222" s="2217"/>
      <c r="BQ222" s="2217"/>
      <c r="BR222" s="2217"/>
      <c r="BS222" s="2217"/>
      <c r="BT222" s="2217"/>
      <c r="BU222" s="2217"/>
      <c r="BV222" s="2217"/>
      <c r="BW222" s="2217"/>
      <c r="BX222" s="2217"/>
      <c r="BY222" s="2217"/>
      <c r="BZ222" s="2217"/>
      <c r="CA222" s="2217"/>
      <c r="CB222" s="2217"/>
      <c r="CC222" s="2217"/>
      <c r="CD222" s="2217"/>
      <c r="CE222" s="2217"/>
      <c r="CF222" s="2217"/>
      <c r="CG222" s="2217"/>
      <c r="CH222" s="2217"/>
      <c r="CI222" s="2217"/>
      <c r="CJ222" s="2217"/>
      <c r="CK222" s="2217"/>
      <c r="CL222" s="2217"/>
      <c r="CM222" s="2217"/>
      <c r="CN222" s="2217"/>
      <c r="CO222" s="2217"/>
      <c r="CP222" s="2217"/>
      <c r="CQ222" s="2217"/>
      <c r="CR222" s="2217"/>
      <c r="CS222" s="2217"/>
      <c r="CT222" s="2217"/>
      <c r="CU222" s="2217"/>
      <c r="CV222" s="2217"/>
      <c r="CW222" s="2217"/>
      <c r="CX222" s="2217"/>
      <c r="CY222" s="2217"/>
      <c r="CZ222" s="2217"/>
      <c r="DA222" s="2217"/>
      <c r="DB222" s="2217"/>
      <c r="DC222" s="2217"/>
    </row>
    <row r="223" spans="1:107">
      <c r="A223" s="2215" t="s">
        <v>2200</v>
      </c>
      <c r="B223" s="2216"/>
      <c r="C223" s="2217"/>
      <c r="D223" s="2217"/>
      <c r="E223" s="2217"/>
      <c r="F223" s="2217"/>
      <c r="G223" s="2217"/>
      <c r="H223" s="2217"/>
      <c r="I223" s="2217"/>
      <c r="J223" s="2217"/>
      <c r="K223" s="2217"/>
      <c r="L223" s="2217"/>
      <c r="M223" s="2217"/>
      <c r="N223" s="2217"/>
      <c r="O223" s="2217"/>
      <c r="P223" s="2217"/>
      <c r="Q223" s="2217"/>
      <c r="R223" s="2217"/>
      <c r="S223" s="2217"/>
      <c r="T223" s="2217"/>
      <c r="U223" s="2217"/>
      <c r="V223" s="2217"/>
      <c r="W223" s="2217"/>
      <c r="X223" s="2217"/>
      <c r="Y223" s="2217"/>
      <c r="Z223" s="2217"/>
      <c r="AA223" s="2217"/>
      <c r="AB223" s="2217"/>
      <c r="AC223" s="2217"/>
      <c r="AD223" s="2217"/>
      <c r="AE223" s="2217"/>
      <c r="AF223" s="2217"/>
      <c r="AG223" s="2217"/>
      <c r="AH223" s="2217"/>
      <c r="AI223" s="2217"/>
      <c r="AJ223" s="2217"/>
      <c r="AK223" s="2217"/>
      <c r="AL223" s="2217"/>
      <c r="AM223" s="2217"/>
      <c r="AN223" s="2217"/>
      <c r="AO223" s="2217"/>
      <c r="AP223" s="2217"/>
      <c r="AQ223" s="2217"/>
      <c r="AR223" s="2217"/>
      <c r="AS223" s="2217"/>
      <c r="AT223" s="2217"/>
      <c r="AU223" s="2217"/>
      <c r="AV223" s="2217"/>
      <c r="AW223" s="2217"/>
      <c r="AX223" s="2217"/>
      <c r="AY223" s="2217"/>
      <c r="AZ223" s="2217"/>
      <c r="BA223" s="2217"/>
      <c r="BB223" s="2217"/>
      <c r="BC223" s="2217"/>
      <c r="BD223" s="2217"/>
      <c r="BE223" s="2217"/>
      <c r="BF223" s="2217"/>
      <c r="BG223" s="2217"/>
      <c r="BH223" s="2217"/>
      <c r="BI223" s="2217"/>
      <c r="BJ223" s="2217"/>
      <c r="BK223" s="2217"/>
      <c r="BL223" s="2217"/>
      <c r="BM223" s="2217"/>
      <c r="BN223" s="2217"/>
      <c r="BO223" s="2217"/>
      <c r="BP223" s="2217"/>
      <c r="BQ223" s="2217"/>
      <c r="BR223" s="2217"/>
      <c r="BS223" s="2217"/>
      <c r="BT223" s="2217"/>
      <c r="BU223" s="2217"/>
      <c r="BV223" s="2217"/>
      <c r="BW223" s="2217"/>
      <c r="BX223" s="2217"/>
      <c r="BY223" s="2217"/>
      <c r="BZ223" s="2217"/>
      <c r="CA223" s="2217"/>
      <c r="CB223" s="2217"/>
      <c r="CC223" s="2217"/>
      <c r="CD223" s="2217"/>
      <c r="CE223" s="2217"/>
      <c r="CF223" s="2217"/>
      <c r="CG223" s="2217"/>
      <c r="CH223" s="2217"/>
      <c r="CI223" s="2217"/>
      <c r="CJ223" s="2217"/>
      <c r="CK223" s="2217"/>
      <c r="CL223" s="2217"/>
      <c r="CM223" s="2217"/>
      <c r="CN223" s="2217"/>
      <c r="CO223" s="2217"/>
      <c r="CP223" s="2217"/>
      <c r="CQ223" s="2217"/>
      <c r="CR223" s="2217"/>
      <c r="CS223" s="2217"/>
      <c r="CT223" s="2217"/>
      <c r="CU223" s="2217"/>
      <c r="CV223" s="2217"/>
      <c r="CW223" s="2217"/>
      <c r="CX223" s="2217"/>
      <c r="CY223" s="2217"/>
      <c r="CZ223" s="2217"/>
      <c r="DA223" s="2217"/>
      <c r="DB223" s="2217"/>
      <c r="DC223" s="2217"/>
    </row>
    <row r="224" spans="1:107">
      <c r="A224" s="2215"/>
      <c r="B224" s="2216"/>
      <c r="C224" s="2221"/>
      <c r="D224" s="2221"/>
      <c r="E224" s="2221"/>
      <c r="F224" s="2221"/>
      <c r="G224" s="2221"/>
      <c r="H224" s="2221"/>
      <c r="I224" s="2221"/>
      <c r="J224" s="2221"/>
      <c r="K224" s="2221"/>
      <c r="L224" s="2221"/>
      <c r="M224" s="2221"/>
      <c r="N224" s="2221"/>
      <c r="O224" s="2221"/>
      <c r="P224" s="2221"/>
      <c r="Q224" s="2221"/>
      <c r="R224" s="2221"/>
      <c r="S224" s="2221"/>
      <c r="T224" s="2221"/>
      <c r="U224" s="2221"/>
      <c r="V224" s="2221"/>
      <c r="W224" s="2221"/>
      <c r="X224" s="2221"/>
      <c r="Y224" s="2221"/>
      <c r="Z224" s="2221"/>
      <c r="AA224" s="2221"/>
      <c r="AB224" s="2221"/>
      <c r="AC224" s="2221"/>
      <c r="AD224" s="2221"/>
      <c r="AE224" s="2221"/>
      <c r="AF224" s="2221"/>
      <c r="AG224" s="2221"/>
      <c r="AH224" s="2221"/>
      <c r="AI224" s="2221"/>
      <c r="AJ224" s="2221"/>
      <c r="AK224" s="2221"/>
      <c r="AL224" s="2221"/>
      <c r="AM224" s="2221"/>
      <c r="AN224" s="2221"/>
      <c r="AO224" s="2221"/>
      <c r="AP224" s="2221"/>
      <c r="AQ224" s="2221"/>
      <c r="AR224" s="2221"/>
      <c r="AS224" s="2221"/>
      <c r="AT224" s="2221"/>
      <c r="AU224" s="2221"/>
      <c r="AV224" s="2221"/>
      <c r="AW224" s="2221"/>
      <c r="AX224" s="2221"/>
      <c r="AY224" s="2221"/>
      <c r="AZ224" s="2221"/>
      <c r="BA224" s="2221"/>
      <c r="BB224" s="2221"/>
      <c r="BC224" s="2221"/>
      <c r="BD224" s="2221"/>
      <c r="BE224" s="2221"/>
      <c r="BF224" s="2221"/>
      <c r="BG224" s="2221"/>
      <c r="BH224" s="2221"/>
      <c r="BI224" s="2221"/>
      <c r="BJ224" s="2221"/>
      <c r="BK224" s="2221"/>
      <c r="BL224" s="2221"/>
      <c r="BM224" s="2221"/>
      <c r="BN224" s="2221"/>
      <c r="BO224" s="2221"/>
      <c r="BP224" s="2221"/>
      <c r="BQ224" s="2221"/>
      <c r="BR224" s="2221"/>
      <c r="BS224" s="2221"/>
      <c r="BT224" s="2221"/>
      <c r="BU224" s="2221"/>
      <c r="BV224" s="2221"/>
      <c r="BW224" s="2221"/>
      <c r="BX224" s="2221"/>
      <c r="BY224" s="2221"/>
      <c r="BZ224" s="2221"/>
      <c r="CA224" s="2221"/>
      <c r="CB224" s="2221"/>
      <c r="CC224" s="2221"/>
      <c r="CD224" s="2221"/>
      <c r="CE224" s="2221"/>
      <c r="CF224" s="2221"/>
      <c r="CG224" s="2221"/>
      <c r="CH224" s="2221"/>
      <c r="CI224" s="2221"/>
      <c r="CJ224" s="2221"/>
      <c r="CK224" s="2221"/>
      <c r="CL224" s="2221"/>
      <c r="CM224" s="2221"/>
      <c r="CN224" s="2221"/>
      <c r="CO224" s="2221"/>
      <c r="CP224" s="2221"/>
      <c r="CQ224" s="2221"/>
      <c r="CR224" s="2221"/>
      <c r="CS224" s="2221"/>
      <c r="CT224" s="2221"/>
      <c r="CU224" s="2221"/>
      <c r="CV224" s="2221"/>
      <c r="CW224" s="2221"/>
      <c r="CX224" s="2221"/>
      <c r="CY224" s="2221"/>
      <c r="CZ224" s="2221"/>
      <c r="DA224" s="2221"/>
      <c r="DB224" s="2221"/>
      <c r="DC224" s="2221"/>
    </row>
    <row r="225" spans="1:107">
      <c r="A225" s="2223" t="s">
        <v>2201</v>
      </c>
      <c r="B225" s="2216"/>
      <c r="C225" s="2221"/>
      <c r="D225" s="2221"/>
      <c r="E225" s="2221"/>
      <c r="F225" s="2221"/>
      <c r="G225" s="2221"/>
      <c r="H225" s="2221"/>
      <c r="I225" s="2221"/>
      <c r="J225" s="2221"/>
      <c r="K225" s="2221"/>
      <c r="L225" s="2221"/>
      <c r="M225" s="2221"/>
      <c r="N225" s="2221"/>
      <c r="O225" s="2221"/>
      <c r="P225" s="2221"/>
      <c r="Q225" s="2221"/>
      <c r="R225" s="2221"/>
      <c r="S225" s="2221"/>
      <c r="T225" s="2221"/>
      <c r="U225" s="2221"/>
      <c r="V225" s="2221"/>
      <c r="W225" s="2221"/>
      <c r="X225" s="2221"/>
      <c r="Y225" s="2221"/>
      <c r="Z225" s="2221"/>
      <c r="AA225" s="2221"/>
      <c r="AB225" s="2221"/>
      <c r="AC225" s="2221"/>
      <c r="AD225" s="2221"/>
      <c r="AE225" s="2221"/>
      <c r="AF225" s="2221"/>
      <c r="AG225" s="2221"/>
      <c r="AH225" s="2221"/>
      <c r="AI225" s="2221"/>
      <c r="AJ225" s="2221"/>
      <c r="AK225" s="2221"/>
      <c r="AL225" s="2221"/>
      <c r="AM225" s="2221"/>
      <c r="AN225" s="2221"/>
      <c r="AO225" s="2221"/>
      <c r="AP225" s="2221"/>
      <c r="AQ225" s="2221"/>
      <c r="AR225" s="2221"/>
      <c r="AS225" s="2221"/>
      <c r="AT225" s="2221"/>
      <c r="AU225" s="2221"/>
      <c r="AV225" s="2221"/>
      <c r="AW225" s="2221"/>
      <c r="AX225" s="2221"/>
      <c r="AY225" s="2221"/>
      <c r="AZ225" s="2221"/>
      <c r="BA225" s="2221"/>
      <c r="BB225" s="2221"/>
      <c r="BC225" s="2221"/>
      <c r="BD225" s="2221"/>
      <c r="BE225" s="2221"/>
      <c r="BF225" s="2221"/>
      <c r="BG225" s="2221"/>
      <c r="BH225" s="2221"/>
      <c r="BI225" s="2221"/>
      <c r="BJ225" s="2221"/>
      <c r="BK225" s="2221"/>
      <c r="BL225" s="2221"/>
      <c r="BM225" s="2221"/>
      <c r="BN225" s="2221"/>
      <c r="BO225" s="2221"/>
      <c r="BP225" s="2221"/>
      <c r="BQ225" s="2221"/>
      <c r="BR225" s="2221"/>
      <c r="BS225" s="2221"/>
      <c r="BT225" s="2221"/>
      <c r="BU225" s="2221"/>
      <c r="BV225" s="2221"/>
      <c r="BW225" s="2221"/>
      <c r="BX225" s="2221"/>
      <c r="BY225" s="2221"/>
      <c r="BZ225" s="2221"/>
      <c r="CA225" s="2221"/>
      <c r="CB225" s="2221"/>
      <c r="CC225" s="2221"/>
      <c r="CD225" s="2221"/>
      <c r="CE225" s="2221"/>
      <c r="CF225" s="2221"/>
      <c r="CG225" s="2221"/>
      <c r="CH225" s="2221"/>
      <c r="CI225" s="2221"/>
      <c r="CJ225" s="2221"/>
      <c r="CK225" s="2221"/>
      <c r="CL225" s="2221"/>
      <c r="CM225" s="2221"/>
      <c r="CN225" s="2221"/>
      <c r="CO225" s="2221"/>
      <c r="CP225" s="2221"/>
      <c r="CQ225" s="2221"/>
      <c r="CR225" s="2221"/>
      <c r="CS225" s="2221"/>
      <c r="CT225" s="2221"/>
      <c r="CU225" s="2221"/>
      <c r="CV225" s="2221"/>
      <c r="CW225" s="2221"/>
      <c r="CX225" s="2221"/>
      <c r="CY225" s="2221"/>
      <c r="CZ225" s="2221"/>
      <c r="DA225" s="2221"/>
      <c r="DB225" s="2221"/>
      <c r="DC225" s="2221"/>
    </row>
    <row r="226" spans="1:107">
      <c r="A226" s="2215" t="s">
        <v>2202</v>
      </c>
      <c r="B226" s="2216"/>
      <c r="C226" s="2217"/>
      <c r="D226" s="2217"/>
      <c r="E226" s="2217"/>
      <c r="F226" s="2217"/>
      <c r="G226" s="2217"/>
      <c r="H226" s="2217"/>
      <c r="I226" s="2217"/>
      <c r="J226" s="2217"/>
      <c r="K226" s="2217"/>
      <c r="L226" s="2217"/>
      <c r="M226" s="2217"/>
      <c r="N226" s="2217"/>
      <c r="O226" s="2217"/>
      <c r="P226" s="2217"/>
      <c r="Q226" s="2217"/>
      <c r="R226" s="2217"/>
      <c r="S226" s="2217"/>
      <c r="T226" s="2217"/>
      <c r="U226" s="2217"/>
      <c r="V226" s="2217"/>
      <c r="W226" s="2217"/>
      <c r="X226" s="2217"/>
      <c r="Y226" s="2217"/>
      <c r="Z226" s="2217"/>
      <c r="AA226" s="2217"/>
      <c r="AB226" s="2217"/>
      <c r="AC226" s="2217"/>
      <c r="AD226" s="2217"/>
      <c r="AE226" s="2217"/>
      <c r="AF226" s="2217"/>
      <c r="AG226" s="2217"/>
      <c r="AH226" s="2217"/>
      <c r="AI226" s="2217"/>
      <c r="AJ226" s="2217"/>
      <c r="AK226" s="2217"/>
      <c r="AL226" s="2217"/>
      <c r="AM226" s="2217"/>
      <c r="AN226" s="2217"/>
      <c r="AO226" s="2217"/>
      <c r="AP226" s="2217"/>
      <c r="AQ226" s="2217"/>
      <c r="AR226" s="2217"/>
      <c r="AS226" s="2217"/>
      <c r="AT226" s="2217"/>
      <c r="AU226" s="2217"/>
      <c r="AV226" s="2217"/>
      <c r="AW226" s="2217"/>
      <c r="AX226" s="2217"/>
      <c r="AY226" s="2217"/>
      <c r="AZ226" s="2217"/>
      <c r="BA226" s="2217"/>
      <c r="BB226" s="2217"/>
      <c r="BC226" s="2217"/>
      <c r="BD226" s="2217"/>
      <c r="BE226" s="2217"/>
      <c r="BF226" s="2217"/>
      <c r="BG226" s="2217"/>
      <c r="BH226" s="2217"/>
      <c r="BI226" s="2217"/>
      <c r="BJ226" s="2217"/>
      <c r="BK226" s="2217"/>
      <c r="BL226" s="2217"/>
      <c r="BM226" s="2217"/>
      <c r="BN226" s="2217"/>
      <c r="BO226" s="2217"/>
      <c r="BP226" s="2217"/>
      <c r="BQ226" s="2217"/>
      <c r="BR226" s="2217"/>
      <c r="BS226" s="2217"/>
      <c r="BT226" s="2217"/>
      <c r="BU226" s="2217"/>
      <c r="BV226" s="2217"/>
      <c r="BW226" s="2217"/>
      <c r="BX226" s="2217"/>
      <c r="BY226" s="2217"/>
      <c r="BZ226" s="2217"/>
      <c r="CA226" s="2217"/>
      <c r="CB226" s="2217"/>
      <c r="CC226" s="2217"/>
      <c r="CD226" s="2217"/>
      <c r="CE226" s="2217"/>
      <c r="CF226" s="2217"/>
      <c r="CG226" s="2217"/>
      <c r="CH226" s="2217"/>
      <c r="CI226" s="2217"/>
      <c r="CJ226" s="2217"/>
      <c r="CK226" s="2217"/>
      <c r="CL226" s="2217"/>
      <c r="CM226" s="2217"/>
      <c r="CN226" s="2217"/>
      <c r="CO226" s="2217"/>
      <c r="CP226" s="2217"/>
      <c r="CQ226" s="2217"/>
      <c r="CR226" s="2217"/>
      <c r="CS226" s="2217"/>
      <c r="CT226" s="2217"/>
      <c r="CU226" s="2217"/>
      <c r="CV226" s="2217"/>
      <c r="CW226" s="2217"/>
      <c r="CX226" s="2217"/>
      <c r="CY226" s="2217"/>
      <c r="CZ226" s="2217"/>
      <c r="DA226" s="2217"/>
      <c r="DB226" s="2217"/>
      <c r="DC226" s="2217"/>
    </row>
    <row r="227" spans="1:107">
      <c r="A227" s="2215" t="s">
        <v>1953</v>
      </c>
      <c r="B227" s="2216"/>
      <c r="C227" s="2217"/>
      <c r="D227" s="2217"/>
      <c r="E227" s="2217"/>
      <c r="F227" s="2217"/>
      <c r="G227" s="2217"/>
      <c r="H227" s="2217"/>
      <c r="I227" s="2217"/>
      <c r="J227" s="2217"/>
      <c r="K227" s="2217"/>
      <c r="L227" s="2217"/>
      <c r="M227" s="2217"/>
      <c r="N227" s="2217"/>
      <c r="O227" s="2217"/>
      <c r="P227" s="2217"/>
      <c r="Q227" s="2217"/>
      <c r="R227" s="2217"/>
      <c r="S227" s="2217"/>
      <c r="T227" s="2217"/>
      <c r="U227" s="2217"/>
      <c r="V227" s="2217"/>
      <c r="W227" s="2217"/>
      <c r="X227" s="2217"/>
      <c r="Y227" s="2217"/>
      <c r="Z227" s="2217"/>
      <c r="AA227" s="2217"/>
      <c r="AB227" s="2217"/>
      <c r="AC227" s="2217"/>
      <c r="AD227" s="2217"/>
      <c r="AE227" s="2217"/>
      <c r="AF227" s="2217"/>
      <c r="AG227" s="2217"/>
      <c r="AH227" s="2217"/>
      <c r="AI227" s="2217"/>
      <c r="AJ227" s="2217"/>
      <c r="AK227" s="2217"/>
      <c r="AL227" s="2217"/>
      <c r="AM227" s="2217"/>
      <c r="AN227" s="2217"/>
      <c r="AO227" s="2217"/>
      <c r="AP227" s="2217"/>
      <c r="AQ227" s="2217"/>
      <c r="AR227" s="2217"/>
      <c r="AS227" s="2217"/>
      <c r="AT227" s="2217"/>
      <c r="AU227" s="2217"/>
      <c r="AV227" s="2217"/>
      <c r="AW227" s="2217"/>
      <c r="AX227" s="2217"/>
      <c r="AY227" s="2217"/>
      <c r="AZ227" s="2217"/>
      <c r="BA227" s="2217"/>
      <c r="BB227" s="2217"/>
      <c r="BC227" s="2217"/>
      <c r="BD227" s="2217"/>
      <c r="BE227" s="2217"/>
      <c r="BF227" s="2217"/>
      <c r="BG227" s="2217"/>
      <c r="BH227" s="2217"/>
      <c r="BI227" s="2217"/>
      <c r="BJ227" s="2217"/>
      <c r="BK227" s="2217"/>
      <c r="BL227" s="2217"/>
      <c r="BM227" s="2217"/>
      <c r="BN227" s="2217"/>
      <c r="BO227" s="2217"/>
      <c r="BP227" s="2217"/>
      <c r="BQ227" s="2217"/>
      <c r="BR227" s="2217"/>
      <c r="BS227" s="2217"/>
      <c r="BT227" s="2217"/>
      <c r="BU227" s="2217"/>
      <c r="BV227" s="2217"/>
      <c r="BW227" s="2217"/>
      <c r="BX227" s="2217"/>
      <c r="BY227" s="2217"/>
      <c r="BZ227" s="2217"/>
      <c r="CA227" s="2217"/>
      <c r="CB227" s="2217"/>
      <c r="CC227" s="2217"/>
      <c r="CD227" s="2217"/>
      <c r="CE227" s="2217"/>
      <c r="CF227" s="2217"/>
      <c r="CG227" s="2217"/>
      <c r="CH227" s="2217"/>
      <c r="CI227" s="2217"/>
      <c r="CJ227" s="2217"/>
      <c r="CK227" s="2217"/>
      <c r="CL227" s="2217"/>
      <c r="CM227" s="2217"/>
      <c r="CN227" s="2217"/>
      <c r="CO227" s="2217"/>
      <c r="CP227" s="2217"/>
      <c r="CQ227" s="2217"/>
      <c r="CR227" s="2217"/>
      <c r="CS227" s="2217"/>
      <c r="CT227" s="2217"/>
      <c r="CU227" s="2217"/>
      <c r="CV227" s="2217"/>
      <c r="CW227" s="2217"/>
      <c r="CX227" s="2217"/>
      <c r="CY227" s="2217"/>
      <c r="CZ227" s="2217"/>
      <c r="DA227" s="2217"/>
      <c r="DB227" s="2217"/>
      <c r="DC227" s="2217"/>
    </row>
    <row r="228" spans="1:107">
      <c r="A228" s="2215" t="s">
        <v>1954</v>
      </c>
      <c r="B228" s="2216"/>
      <c r="C228" s="2217"/>
      <c r="D228" s="2217"/>
      <c r="E228" s="2217"/>
      <c r="F228" s="2217"/>
      <c r="G228" s="2217"/>
      <c r="H228" s="2217"/>
      <c r="I228" s="2217"/>
      <c r="J228" s="2217"/>
      <c r="K228" s="2217"/>
      <c r="L228" s="2217"/>
      <c r="M228" s="2217"/>
      <c r="N228" s="2217"/>
      <c r="O228" s="2217"/>
      <c r="P228" s="2217"/>
      <c r="Q228" s="2217"/>
      <c r="R228" s="2217"/>
      <c r="S228" s="2217"/>
      <c r="T228" s="2217"/>
      <c r="U228" s="2217"/>
      <c r="V228" s="2217"/>
      <c r="W228" s="2217"/>
      <c r="X228" s="2217"/>
      <c r="Y228" s="2217"/>
      <c r="Z228" s="2217"/>
      <c r="AA228" s="2217"/>
      <c r="AB228" s="2217"/>
      <c r="AC228" s="2217"/>
      <c r="AD228" s="2217"/>
      <c r="AE228" s="2217"/>
      <c r="AF228" s="2217"/>
      <c r="AG228" s="2217"/>
      <c r="AH228" s="2217"/>
      <c r="AI228" s="2217"/>
      <c r="AJ228" s="2217"/>
      <c r="AK228" s="2217"/>
      <c r="AL228" s="2217"/>
      <c r="AM228" s="2217"/>
      <c r="AN228" s="2217"/>
      <c r="AO228" s="2217"/>
      <c r="AP228" s="2217"/>
      <c r="AQ228" s="2217"/>
      <c r="AR228" s="2217"/>
      <c r="AS228" s="2217"/>
      <c r="AT228" s="2217"/>
      <c r="AU228" s="2217"/>
      <c r="AV228" s="2217"/>
      <c r="AW228" s="2217"/>
      <c r="AX228" s="2217"/>
      <c r="AY228" s="2217"/>
      <c r="AZ228" s="2217"/>
      <c r="BA228" s="2217"/>
      <c r="BB228" s="2217"/>
      <c r="BC228" s="2217"/>
      <c r="BD228" s="2217"/>
      <c r="BE228" s="2217"/>
      <c r="BF228" s="2217"/>
      <c r="BG228" s="2217"/>
      <c r="BH228" s="2217"/>
      <c r="BI228" s="2217"/>
      <c r="BJ228" s="2217"/>
      <c r="BK228" s="2217"/>
      <c r="BL228" s="2217"/>
      <c r="BM228" s="2217"/>
      <c r="BN228" s="2217"/>
      <c r="BO228" s="2217"/>
      <c r="BP228" s="2217"/>
      <c r="BQ228" s="2217"/>
      <c r="BR228" s="2217"/>
      <c r="BS228" s="2217"/>
      <c r="BT228" s="2217"/>
      <c r="BU228" s="2217"/>
      <c r="BV228" s="2217"/>
      <c r="BW228" s="2217"/>
      <c r="BX228" s="2217"/>
      <c r="BY228" s="2217"/>
      <c r="BZ228" s="2217"/>
      <c r="CA228" s="2217"/>
      <c r="CB228" s="2217"/>
      <c r="CC228" s="2217"/>
      <c r="CD228" s="2217"/>
      <c r="CE228" s="2217"/>
      <c r="CF228" s="2217"/>
      <c r="CG228" s="2217"/>
      <c r="CH228" s="2217"/>
      <c r="CI228" s="2217"/>
      <c r="CJ228" s="2217"/>
      <c r="CK228" s="2217"/>
      <c r="CL228" s="2217"/>
      <c r="CM228" s="2217"/>
      <c r="CN228" s="2217"/>
      <c r="CO228" s="2217"/>
      <c r="CP228" s="2217"/>
      <c r="CQ228" s="2217"/>
      <c r="CR228" s="2217"/>
      <c r="CS228" s="2217"/>
      <c r="CT228" s="2217"/>
      <c r="CU228" s="2217"/>
      <c r="CV228" s="2217"/>
      <c r="CW228" s="2217"/>
      <c r="CX228" s="2217"/>
      <c r="CY228" s="2217"/>
      <c r="CZ228" s="2217"/>
      <c r="DA228" s="2217"/>
      <c r="DB228" s="2217"/>
      <c r="DC228" s="2217"/>
    </row>
    <row r="229" spans="1:107">
      <c r="A229" s="2215" t="s">
        <v>2203</v>
      </c>
      <c r="B229" s="2216"/>
      <c r="C229" s="2217"/>
      <c r="D229" s="2217"/>
      <c r="E229" s="2217"/>
      <c r="F229" s="2217"/>
      <c r="G229" s="2217"/>
      <c r="H229" s="2217"/>
      <c r="I229" s="2217"/>
      <c r="J229" s="2217"/>
      <c r="K229" s="2217"/>
      <c r="L229" s="2217"/>
      <c r="M229" s="2217"/>
      <c r="N229" s="2217"/>
      <c r="O229" s="2217"/>
      <c r="P229" s="2217"/>
      <c r="Q229" s="2217"/>
      <c r="R229" s="2217"/>
      <c r="S229" s="2217"/>
      <c r="T229" s="2217"/>
      <c r="U229" s="2217"/>
      <c r="V229" s="2217"/>
      <c r="W229" s="2217"/>
      <c r="X229" s="2217"/>
      <c r="Y229" s="2217"/>
      <c r="Z229" s="2217"/>
      <c r="AA229" s="2217"/>
      <c r="AB229" s="2217"/>
      <c r="AC229" s="2217"/>
      <c r="AD229" s="2217"/>
      <c r="AE229" s="2217"/>
      <c r="AF229" s="2217"/>
      <c r="AG229" s="2217"/>
      <c r="AH229" s="2217"/>
      <c r="AI229" s="2217"/>
      <c r="AJ229" s="2217"/>
      <c r="AK229" s="2217"/>
      <c r="AL229" s="2217"/>
      <c r="AM229" s="2217"/>
      <c r="AN229" s="2217"/>
      <c r="AO229" s="2217"/>
      <c r="AP229" s="2217"/>
      <c r="AQ229" s="2217"/>
      <c r="AR229" s="2217"/>
      <c r="AS229" s="2217"/>
      <c r="AT229" s="2217"/>
      <c r="AU229" s="2217"/>
      <c r="AV229" s="2217"/>
      <c r="AW229" s="2217"/>
      <c r="AX229" s="2217"/>
      <c r="AY229" s="2217"/>
      <c r="AZ229" s="2217"/>
      <c r="BA229" s="2217"/>
      <c r="BB229" s="2217"/>
      <c r="BC229" s="2217"/>
      <c r="BD229" s="2217"/>
      <c r="BE229" s="2217"/>
      <c r="BF229" s="2217"/>
      <c r="BG229" s="2217"/>
      <c r="BH229" s="2217"/>
      <c r="BI229" s="2217"/>
      <c r="BJ229" s="2217"/>
      <c r="BK229" s="2217"/>
      <c r="BL229" s="2217"/>
      <c r="BM229" s="2217"/>
      <c r="BN229" s="2217"/>
      <c r="BO229" s="2217"/>
      <c r="BP229" s="2217"/>
      <c r="BQ229" s="2217"/>
      <c r="BR229" s="2217"/>
      <c r="BS229" s="2217"/>
      <c r="BT229" s="2217"/>
      <c r="BU229" s="2217"/>
      <c r="BV229" s="2217"/>
      <c r="BW229" s="2217"/>
      <c r="BX229" s="2217"/>
      <c r="BY229" s="2217"/>
      <c r="BZ229" s="2217"/>
      <c r="CA229" s="2217"/>
      <c r="CB229" s="2217"/>
      <c r="CC229" s="2217"/>
      <c r="CD229" s="2217"/>
      <c r="CE229" s="2217"/>
      <c r="CF229" s="2217"/>
      <c r="CG229" s="2217"/>
      <c r="CH229" s="2217"/>
      <c r="CI229" s="2217"/>
      <c r="CJ229" s="2217"/>
      <c r="CK229" s="2217"/>
      <c r="CL229" s="2217"/>
      <c r="CM229" s="2217"/>
      <c r="CN229" s="2217"/>
      <c r="CO229" s="2217"/>
      <c r="CP229" s="2217"/>
      <c r="CQ229" s="2217"/>
      <c r="CR229" s="2217"/>
      <c r="CS229" s="2217"/>
      <c r="CT229" s="2217"/>
      <c r="CU229" s="2217"/>
      <c r="CV229" s="2217"/>
      <c r="CW229" s="2217"/>
      <c r="CX229" s="2217"/>
      <c r="CY229" s="2217"/>
      <c r="CZ229" s="2217"/>
      <c r="DA229" s="2217"/>
      <c r="DB229" s="2217"/>
      <c r="DC229" s="2217"/>
    </row>
    <row r="230" spans="1:107">
      <c r="A230" s="2215" t="s">
        <v>1949</v>
      </c>
      <c r="B230" s="2216"/>
      <c r="C230" s="2217"/>
      <c r="D230" s="2217"/>
      <c r="E230" s="2217"/>
      <c r="F230" s="2217"/>
      <c r="G230" s="2217"/>
      <c r="H230" s="2217"/>
      <c r="I230" s="2217"/>
      <c r="J230" s="2217"/>
      <c r="K230" s="2217"/>
      <c r="L230" s="2217"/>
      <c r="M230" s="2217"/>
      <c r="N230" s="2217"/>
      <c r="O230" s="2217"/>
      <c r="P230" s="2217"/>
      <c r="Q230" s="2217"/>
      <c r="R230" s="2217"/>
      <c r="S230" s="2217"/>
      <c r="T230" s="2217"/>
      <c r="U230" s="2217"/>
      <c r="V230" s="2217"/>
      <c r="W230" s="2217"/>
      <c r="X230" s="2217"/>
      <c r="Y230" s="2217"/>
      <c r="Z230" s="2217"/>
      <c r="AA230" s="2217"/>
      <c r="AB230" s="2217"/>
      <c r="AC230" s="2217"/>
      <c r="AD230" s="2217"/>
      <c r="AE230" s="2217"/>
      <c r="AF230" s="2217"/>
      <c r="AG230" s="2217"/>
      <c r="AH230" s="2217"/>
      <c r="AI230" s="2217"/>
      <c r="AJ230" s="2217"/>
      <c r="AK230" s="2217"/>
      <c r="AL230" s="2217"/>
      <c r="AM230" s="2217"/>
      <c r="AN230" s="2217"/>
      <c r="AO230" s="2217"/>
      <c r="AP230" s="2217"/>
      <c r="AQ230" s="2217"/>
      <c r="AR230" s="2217"/>
      <c r="AS230" s="2217"/>
      <c r="AT230" s="2217"/>
      <c r="AU230" s="2217"/>
      <c r="AV230" s="2217"/>
      <c r="AW230" s="2217"/>
      <c r="AX230" s="2217"/>
      <c r="AY230" s="2217"/>
      <c r="AZ230" s="2217"/>
      <c r="BA230" s="2217"/>
      <c r="BB230" s="2217"/>
      <c r="BC230" s="2217"/>
      <c r="BD230" s="2217"/>
      <c r="BE230" s="2217"/>
      <c r="BF230" s="2217"/>
      <c r="BG230" s="2217"/>
      <c r="BH230" s="2217"/>
      <c r="BI230" s="2217"/>
      <c r="BJ230" s="2217"/>
      <c r="BK230" s="2217"/>
      <c r="BL230" s="2217"/>
      <c r="BM230" s="2217"/>
      <c r="BN230" s="2217"/>
      <c r="BO230" s="2217"/>
      <c r="BP230" s="2217"/>
      <c r="BQ230" s="2217"/>
      <c r="BR230" s="2217"/>
      <c r="BS230" s="2217"/>
      <c r="BT230" s="2217"/>
      <c r="BU230" s="2217"/>
      <c r="BV230" s="2217"/>
      <c r="BW230" s="2217"/>
      <c r="BX230" s="2217"/>
      <c r="BY230" s="2217"/>
      <c r="BZ230" s="2217"/>
      <c r="CA230" s="2217"/>
      <c r="CB230" s="2217"/>
      <c r="CC230" s="2217"/>
      <c r="CD230" s="2217"/>
      <c r="CE230" s="2217"/>
      <c r="CF230" s="2217"/>
      <c r="CG230" s="2217"/>
      <c r="CH230" s="2217"/>
      <c r="CI230" s="2217"/>
      <c r="CJ230" s="2217"/>
      <c r="CK230" s="2217"/>
      <c r="CL230" s="2217"/>
      <c r="CM230" s="2217"/>
      <c r="CN230" s="2217"/>
      <c r="CO230" s="2217"/>
      <c r="CP230" s="2217"/>
      <c r="CQ230" s="2217"/>
      <c r="CR230" s="2217"/>
      <c r="CS230" s="2217"/>
      <c r="CT230" s="2217"/>
      <c r="CU230" s="2217"/>
      <c r="CV230" s="2217"/>
      <c r="CW230" s="2217"/>
      <c r="CX230" s="2217"/>
      <c r="CY230" s="2217"/>
      <c r="CZ230" s="2217"/>
      <c r="DA230" s="2217"/>
      <c r="DB230" s="2217"/>
      <c r="DC230" s="2217"/>
    </row>
    <row r="231" spans="1:107">
      <c r="A231" s="2215" t="s">
        <v>1950</v>
      </c>
      <c r="B231" s="2216"/>
      <c r="C231" s="2217"/>
      <c r="D231" s="2217"/>
      <c r="E231" s="2217"/>
      <c r="F231" s="2217"/>
      <c r="G231" s="2217"/>
      <c r="H231" s="2217"/>
      <c r="I231" s="2217"/>
      <c r="J231" s="2217"/>
      <c r="K231" s="2217"/>
      <c r="L231" s="2217"/>
      <c r="M231" s="2217"/>
      <c r="N231" s="2217"/>
      <c r="O231" s="2217"/>
      <c r="P231" s="2217"/>
      <c r="Q231" s="2217"/>
      <c r="R231" s="2217"/>
      <c r="S231" s="2217"/>
      <c r="T231" s="2217"/>
      <c r="U231" s="2217"/>
      <c r="V231" s="2217"/>
      <c r="W231" s="2217"/>
      <c r="X231" s="2217"/>
      <c r="Y231" s="2217"/>
      <c r="Z231" s="2217"/>
      <c r="AA231" s="2217"/>
      <c r="AB231" s="2217"/>
      <c r="AC231" s="2217"/>
      <c r="AD231" s="2217"/>
      <c r="AE231" s="2217"/>
      <c r="AF231" s="2217"/>
      <c r="AG231" s="2217"/>
      <c r="AH231" s="2217"/>
      <c r="AI231" s="2217"/>
      <c r="AJ231" s="2217"/>
      <c r="AK231" s="2217"/>
      <c r="AL231" s="2217"/>
      <c r="AM231" s="2217"/>
      <c r="AN231" s="2217"/>
      <c r="AO231" s="2217"/>
      <c r="AP231" s="2217"/>
      <c r="AQ231" s="2217"/>
      <c r="AR231" s="2217"/>
      <c r="AS231" s="2217"/>
      <c r="AT231" s="2217"/>
      <c r="AU231" s="2217"/>
      <c r="AV231" s="2217"/>
      <c r="AW231" s="2217"/>
      <c r="AX231" s="2217"/>
      <c r="AY231" s="2217"/>
      <c r="AZ231" s="2217"/>
      <c r="BA231" s="2217"/>
      <c r="BB231" s="2217"/>
      <c r="BC231" s="2217"/>
      <c r="BD231" s="2217"/>
      <c r="BE231" s="2217"/>
      <c r="BF231" s="2217"/>
      <c r="BG231" s="2217"/>
      <c r="BH231" s="2217"/>
      <c r="BI231" s="2217"/>
      <c r="BJ231" s="2217"/>
      <c r="BK231" s="2217"/>
      <c r="BL231" s="2217"/>
      <c r="BM231" s="2217"/>
      <c r="BN231" s="2217"/>
      <c r="BO231" s="2217"/>
      <c r="BP231" s="2217"/>
      <c r="BQ231" s="2217"/>
      <c r="BR231" s="2217"/>
      <c r="BS231" s="2217"/>
      <c r="BT231" s="2217"/>
      <c r="BU231" s="2217"/>
      <c r="BV231" s="2217"/>
      <c r="BW231" s="2217"/>
      <c r="BX231" s="2217"/>
      <c r="BY231" s="2217"/>
      <c r="BZ231" s="2217"/>
      <c r="CA231" s="2217"/>
      <c r="CB231" s="2217"/>
      <c r="CC231" s="2217"/>
      <c r="CD231" s="2217"/>
      <c r="CE231" s="2217"/>
      <c r="CF231" s="2217"/>
      <c r="CG231" s="2217"/>
      <c r="CH231" s="2217"/>
      <c r="CI231" s="2217"/>
      <c r="CJ231" s="2217"/>
      <c r="CK231" s="2217"/>
      <c r="CL231" s="2217"/>
      <c r="CM231" s="2217"/>
      <c r="CN231" s="2217"/>
      <c r="CO231" s="2217"/>
      <c r="CP231" s="2217"/>
      <c r="CQ231" s="2217"/>
      <c r="CR231" s="2217"/>
      <c r="CS231" s="2217"/>
      <c r="CT231" s="2217"/>
      <c r="CU231" s="2217"/>
      <c r="CV231" s="2217"/>
      <c r="CW231" s="2217"/>
      <c r="CX231" s="2217"/>
      <c r="CY231" s="2217"/>
      <c r="CZ231" s="2217"/>
      <c r="DA231" s="2217"/>
      <c r="DB231" s="2217"/>
      <c r="DC231" s="2217"/>
    </row>
    <row r="232" spans="1:107">
      <c r="A232" s="2215" t="s">
        <v>1951</v>
      </c>
      <c r="B232" s="2216"/>
      <c r="C232" s="2217"/>
      <c r="D232" s="2217"/>
      <c r="E232" s="2217"/>
      <c r="F232" s="2217"/>
      <c r="G232" s="2217"/>
      <c r="H232" s="2217"/>
      <c r="I232" s="2217"/>
      <c r="J232" s="2217"/>
      <c r="K232" s="2217"/>
      <c r="L232" s="2217"/>
      <c r="M232" s="2217"/>
      <c r="N232" s="2217"/>
      <c r="O232" s="2217"/>
      <c r="P232" s="2217"/>
      <c r="Q232" s="2217"/>
      <c r="R232" s="2217"/>
      <c r="S232" s="2217"/>
      <c r="T232" s="2217"/>
      <c r="U232" s="2217"/>
      <c r="V232" s="2217"/>
      <c r="W232" s="2217"/>
      <c r="X232" s="2217"/>
      <c r="Y232" s="2217"/>
      <c r="Z232" s="2217"/>
      <c r="AA232" s="2217"/>
      <c r="AB232" s="2217"/>
      <c r="AC232" s="2217"/>
      <c r="AD232" s="2217"/>
      <c r="AE232" s="2217"/>
      <c r="AF232" s="2217"/>
      <c r="AG232" s="2217"/>
      <c r="AH232" s="2217"/>
      <c r="AI232" s="2217"/>
      <c r="AJ232" s="2217"/>
      <c r="AK232" s="2217"/>
      <c r="AL232" s="2217"/>
      <c r="AM232" s="2217"/>
      <c r="AN232" s="2217"/>
      <c r="AO232" s="2217"/>
      <c r="AP232" s="2217"/>
      <c r="AQ232" s="2217"/>
      <c r="AR232" s="2217"/>
      <c r="AS232" s="2217"/>
      <c r="AT232" s="2217"/>
      <c r="AU232" s="2217"/>
      <c r="AV232" s="2217"/>
      <c r="AW232" s="2217"/>
      <c r="AX232" s="2217"/>
      <c r="AY232" s="2217"/>
      <c r="AZ232" s="2217"/>
      <c r="BA232" s="2217"/>
      <c r="BB232" s="2217"/>
      <c r="BC232" s="2217"/>
      <c r="BD232" s="2217"/>
      <c r="BE232" s="2217"/>
      <c r="BF232" s="2217"/>
      <c r="BG232" s="2217"/>
      <c r="BH232" s="2217"/>
      <c r="BI232" s="2217"/>
      <c r="BJ232" s="2217"/>
      <c r="BK232" s="2217"/>
      <c r="BL232" s="2217"/>
      <c r="BM232" s="2217"/>
      <c r="BN232" s="2217"/>
      <c r="BO232" s="2217"/>
      <c r="BP232" s="2217"/>
      <c r="BQ232" s="2217"/>
      <c r="BR232" s="2217"/>
      <c r="BS232" s="2217"/>
      <c r="BT232" s="2217"/>
      <c r="BU232" s="2217"/>
      <c r="BV232" s="2217"/>
      <c r="BW232" s="2217"/>
      <c r="BX232" s="2217"/>
      <c r="BY232" s="2217"/>
      <c r="BZ232" s="2217"/>
      <c r="CA232" s="2217"/>
      <c r="CB232" s="2217"/>
      <c r="CC232" s="2217"/>
      <c r="CD232" s="2217"/>
      <c r="CE232" s="2217"/>
      <c r="CF232" s="2217"/>
      <c r="CG232" s="2217"/>
      <c r="CH232" s="2217"/>
      <c r="CI232" s="2217"/>
      <c r="CJ232" s="2217"/>
      <c r="CK232" s="2217"/>
      <c r="CL232" s="2217"/>
      <c r="CM232" s="2217"/>
      <c r="CN232" s="2217"/>
      <c r="CO232" s="2217"/>
      <c r="CP232" s="2217"/>
      <c r="CQ232" s="2217"/>
      <c r="CR232" s="2217"/>
      <c r="CS232" s="2217"/>
      <c r="CT232" s="2217"/>
      <c r="CU232" s="2217"/>
      <c r="CV232" s="2217"/>
      <c r="CW232" s="2217"/>
      <c r="CX232" s="2217"/>
      <c r="CY232" s="2217"/>
      <c r="CZ232" s="2217"/>
      <c r="DA232" s="2217"/>
      <c r="DB232" s="2217"/>
      <c r="DC232" s="2217"/>
    </row>
    <row r="233" spans="1:107">
      <c r="A233" s="2215" t="s">
        <v>2204</v>
      </c>
      <c r="B233" s="2216"/>
      <c r="C233" s="2217"/>
      <c r="D233" s="2217"/>
      <c r="E233" s="2217"/>
      <c r="F233" s="2217"/>
      <c r="G233" s="2217"/>
      <c r="H233" s="2217"/>
      <c r="I233" s="2217"/>
      <c r="J233" s="2217"/>
      <c r="K233" s="2217"/>
      <c r="L233" s="2217"/>
      <c r="M233" s="2217"/>
      <c r="N233" s="2217"/>
      <c r="O233" s="2217"/>
      <c r="P233" s="2217"/>
      <c r="Q233" s="2217"/>
      <c r="R233" s="2217"/>
      <c r="S233" s="2217"/>
      <c r="T233" s="2217"/>
      <c r="U233" s="2217"/>
      <c r="V233" s="2217"/>
      <c r="W233" s="2217"/>
      <c r="X233" s="2217"/>
      <c r="Y233" s="2217"/>
      <c r="Z233" s="2217"/>
      <c r="AA233" s="2217"/>
      <c r="AB233" s="2217"/>
      <c r="AC233" s="2217"/>
      <c r="AD233" s="2217"/>
      <c r="AE233" s="2217"/>
      <c r="AF233" s="2217"/>
      <c r="AG233" s="2217"/>
      <c r="AH233" s="2217"/>
      <c r="AI233" s="2217"/>
      <c r="AJ233" s="2217"/>
      <c r="AK233" s="2217"/>
      <c r="AL233" s="2217"/>
      <c r="AM233" s="2217"/>
      <c r="AN233" s="2217"/>
      <c r="AO233" s="2217"/>
      <c r="AP233" s="2217"/>
      <c r="AQ233" s="2217"/>
      <c r="AR233" s="2217"/>
      <c r="AS233" s="2217"/>
      <c r="AT233" s="2217"/>
      <c r="AU233" s="2217"/>
      <c r="AV233" s="2217"/>
      <c r="AW233" s="2217"/>
      <c r="AX233" s="2217"/>
      <c r="AY233" s="2217"/>
      <c r="AZ233" s="2217"/>
      <c r="BA233" s="2217"/>
      <c r="BB233" s="2217"/>
      <c r="BC233" s="2217"/>
      <c r="BD233" s="2217"/>
      <c r="BE233" s="2217"/>
      <c r="BF233" s="2217"/>
      <c r="BG233" s="2217"/>
      <c r="BH233" s="2217"/>
      <c r="BI233" s="2217"/>
      <c r="BJ233" s="2217"/>
      <c r="BK233" s="2217"/>
      <c r="BL233" s="2217"/>
      <c r="BM233" s="2217"/>
      <c r="BN233" s="2217"/>
      <c r="BO233" s="2217"/>
      <c r="BP233" s="2217"/>
      <c r="BQ233" s="2217"/>
      <c r="BR233" s="2217"/>
      <c r="BS233" s="2217"/>
      <c r="BT233" s="2217"/>
      <c r="BU233" s="2217"/>
      <c r="BV233" s="2217"/>
      <c r="BW233" s="2217"/>
      <c r="BX233" s="2217"/>
      <c r="BY233" s="2217"/>
      <c r="BZ233" s="2217"/>
      <c r="CA233" s="2217"/>
      <c r="CB233" s="2217"/>
      <c r="CC233" s="2217"/>
      <c r="CD233" s="2217"/>
      <c r="CE233" s="2217"/>
      <c r="CF233" s="2217"/>
      <c r="CG233" s="2217"/>
      <c r="CH233" s="2217"/>
      <c r="CI233" s="2217"/>
      <c r="CJ233" s="2217"/>
      <c r="CK233" s="2217"/>
      <c r="CL233" s="2217"/>
      <c r="CM233" s="2217"/>
      <c r="CN233" s="2217"/>
      <c r="CO233" s="2217"/>
      <c r="CP233" s="2217"/>
      <c r="CQ233" s="2217"/>
      <c r="CR233" s="2217"/>
      <c r="CS233" s="2217"/>
      <c r="CT233" s="2217"/>
      <c r="CU233" s="2217"/>
      <c r="CV233" s="2217"/>
      <c r="CW233" s="2217"/>
      <c r="CX233" s="2217"/>
      <c r="CY233" s="2217"/>
      <c r="CZ233" s="2217"/>
      <c r="DA233" s="2217"/>
      <c r="DB233" s="2217"/>
      <c r="DC233" s="2217"/>
    </row>
    <row r="234" spans="1:107">
      <c r="A234" s="2215" t="s">
        <v>1952</v>
      </c>
      <c r="B234" s="2216"/>
      <c r="C234" s="2217"/>
      <c r="D234" s="2217"/>
      <c r="E234" s="2217"/>
      <c r="F234" s="2217"/>
      <c r="G234" s="2217"/>
      <c r="H234" s="2217"/>
      <c r="I234" s="2217"/>
      <c r="J234" s="2217"/>
      <c r="K234" s="2217"/>
      <c r="L234" s="2217"/>
      <c r="M234" s="2217"/>
      <c r="N234" s="2217"/>
      <c r="O234" s="2217"/>
      <c r="P234" s="2217"/>
      <c r="Q234" s="2217"/>
      <c r="R234" s="2217"/>
      <c r="S234" s="2217"/>
      <c r="T234" s="2217"/>
      <c r="U234" s="2217"/>
      <c r="V234" s="2217"/>
      <c r="W234" s="2217"/>
      <c r="X234" s="2217"/>
      <c r="Y234" s="2217"/>
      <c r="Z234" s="2217"/>
      <c r="AA234" s="2217"/>
      <c r="AB234" s="2217"/>
      <c r="AC234" s="2217"/>
      <c r="AD234" s="2217"/>
      <c r="AE234" s="2217"/>
      <c r="AF234" s="2217"/>
      <c r="AG234" s="2217"/>
      <c r="AH234" s="2217"/>
      <c r="AI234" s="2217"/>
      <c r="AJ234" s="2217"/>
      <c r="AK234" s="2217"/>
      <c r="AL234" s="2217"/>
      <c r="AM234" s="2217"/>
      <c r="AN234" s="2217"/>
      <c r="AO234" s="2217"/>
      <c r="AP234" s="2217"/>
      <c r="AQ234" s="2217"/>
      <c r="AR234" s="2217"/>
      <c r="AS234" s="2217"/>
      <c r="AT234" s="2217"/>
      <c r="AU234" s="2217"/>
      <c r="AV234" s="2217"/>
      <c r="AW234" s="2217"/>
      <c r="AX234" s="2217"/>
      <c r="AY234" s="2217"/>
      <c r="AZ234" s="2217"/>
      <c r="BA234" s="2217"/>
      <c r="BB234" s="2217"/>
      <c r="BC234" s="2217"/>
      <c r="BD234" s="2217"/>
      <c r="BE234" s="2217"/>
      <c r="BF234" s="2217"/>
      <c r="BG234" s="2217"/>
      <c r="BH234" s="2217"/>
      <c r="BI234" s="2217"/>
      <c r="BJ234" s="2217"/>
      <c r="BK234" s="2217"/>
      <c r="BL234" s="2217"/>
      <c r="BM234" s="2217"/>
      <c r="BN234" s="2217"/>
      <c r="BO234" s="2217"/>
      <c r="BP234" s="2217"/>
      <c r="BQ234" s="2217"/>
      <c r="BR234" s="2217"/>
      <c r="BS234" s="2217"/>
      <c r="BT234" s="2217"/>
      <c r="BU234" s="2217"/>
      <c r="BV234" s="2217"/>
      <c r="BW234" s="2217"/>
      <c r="BX234" s="2217"/>
      <c r="BY234" s="2217"/>
      <c r="BZ234" s="2217"/>
      <c r="CA234" s="2217"/>
      <c r="CB234" s="2217"/>
      <c r="CC234" s="2217"/>
      <c r="CD234" s="2217"/>
      <c r="CE234" s="2217"/>
      <c r="CF234" s="2217"/>
      <c r="CG234" s="2217"/>
      <c r="CH234" s="2217"/>
      <c r="CI234" s="2217"/>
      <c r="CJ234" s="2217"/>
      <c r="CK234" s="2217"/>
      <c r="CL234" s="2217"/>
      <c r="CM234" s="2217"/>
      <c r="CN234" s="2217"/>
      <c r="CO234" s="2217"/>
      <c r="CP234" s="2217"/>
      <c r="CQ234" s="2217"/>
      <c r="CR234" s="2217"/>
      <c r="CS234" s="2217"/>
      <c r="CT234" s="2217"/>
      <c r="CU234" s="2217"/>
      <c r="CV234" s="2217"/>
      <c r="CW234" s="2217"/>
      <c r="CX234" s="2217"/>
      <c r="CY234" s="2217"/>
      <c r="CZ234" s="2217"/>
      <c r="DA234" s="2217"/>
      <c r="DB234" s="2217"/>
      <c r="DC234" s="2217"/>
    </row>
    <row r="235" spans="1:107">
      <c r="A235" s="2215" t="s">
        <v>1947</v>
      </c>
      <c r="B235" s="2216"/>
      <c r="C235" s="2217"/>
      <c r="D235" s="2217"/>
      <c r="E235" s="2217"/>
      <c r="F235" s="2217"/>
      <c r="G235" s="2217"/>
      <c r="H235" s="2217"/>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2217"/>
      <c r="AX235" s="2217"/>
      <c r="AY235" s="2217"/>
      <c r="AZ235" s="2217"/>
      <c r="BA235" s="2217"/>
      <c r="BB235" s="2217"/>
      <c r="BC235" s="2217"/>
      <c r="BD235" s="2217"/>
      <c r="BE235" s="2217"/>
      <c r="BF235" s="2217"/>
      <c r="BG235" s="2217"/>
      <c r="BH235" s="2217"/>
      <c r="BI235" s="2217"/>
      <c r="BJ235" s="2217"/>
      <c r="BK235" s="2217"/>
      <c r="BL235" s="2217"/>
      <c r="BM235" s="2217"/>
      <c r="BN235" s="2217"/>
      <c r="BO235" s="2217"/>
      <c r="BP235" s="2217"/>
      <c r="BQ235" s="2217"/>
      <c r="BR235" s="2217"/>
      <c r="BS235" s="2217"/>
      <c r="BT235" s="2217"/>
      <c r="BU235" s="2217"/>
      <c r="BV235" s="2217"/>
      <c r="BW235" s="2217"/>
      <c r="BX235" s="2217"/>
      <c r="BY235" s="2217"/>
      <c r="BZ235" s="2217"/>
      <c r="CA235" s="2217"/>
      <c r="CB235" s="2217"/>
      <c r="CC235" s="2217"/>
      <c r="CD235" s="2217"/>
      <c r="CE235" s="2217"/>
      <c r="CF235" s="2217"/>
      <c r="CG235" s="2217"/>
      <c r="CH235" s="2217"/>
      <c r="CI235" s="2217"/>
      <c r="CJ235" s="2217"/>
      <c r="CK235" s="2217"/>
      <c r="CL235" s="2217"/>
      <c r="CM235" s="2217"/>
      <c r="CN235" s="2217"/>
      <c r="CO235" s="2217"/>
      <c r="CP235" s="2217"/>
      <c r="CQ235" s="2217"/>
      <c r="CR235" s="2217"/>
      <c r="CS235" s="2217"/>
      <c r="CT235" s="2217"/>
      <c r="CU235" s="2217"/>
      <c r="CV235" s="2217"/>
      <c r="CW235" s="2217"/>
      <c r="CX235" s="2217"/>
      <c r="CY235" s="2217"/>
      <c r="CZ235" s="2217"/>
      <c r="DA235" s="2217"/>
      <c r="DB235" s="2217"/>
      <c r="DC235" s="2217"/>
    </row>
    <row r="236" spans="1:107">
      <c r="A236" s="2215" t="s">
        <v>2205</v>
      </c>
      <c r="B236" s="2216"/>
      <c r="C236" s="2217"/>
      <c r="D236" s="2217"/>
      <c r="E236" s="2217"/>
      <c r="F236" s="2217"/>
      <c r="G236" s="2217"/>
      <c r="H236" s="2217"/>
      <c r="I236" s="2217"/>
      <c r="J236" s="2217"/>
      <c r="K236" s="2217"/>
      <c r="L236" s="2217"/>
      <c r="M236" s="2217"/>
      <c r="N236" s="2217"/>
      <c r="O236" s="2217"/>
      <c r="P236" s="2217"/>
      <c r="Q236" s="2217"/>
      <c r="R236" s="2217"/>
      <c r="S236" s="2217"/>
      <c r="T236" s="2217"/>
      <c r="U236" s="2217"/>
      <c r="V236" s="2217"/>
      <c r="W236" s="2217"/>
      <c r="X236" s="2217"/>
      <c r="Y236" s="2217"/>
      <c r="Z236" s="2217"/>
      <c r="AA236" s="2217"/>
      <c r="AB236" s="2217"/>
      <c r="AC236" s="2217"/>
      <c r="AD236" s="2217"/>
      <c r="AE236" s="2217"/>
      <c r="AF236" s="2217"/>
      <c r="AG236" s="2217"/>
      <c r="AH236" s="2217"/>
      <c r="AI236" s="2217"/>
      <c r="AJ236" s="2217"/>
      <c r="AK236" s="2217"/>
      <c r="AL236" s="2217"/>
      <c r="AM236" s="2217"/>
      <c r="AN236" s="2217"/>
      <c r="AO236" s="2217"/>
      <c r="AP236" s="2217"/>
      <c r="AQ236" s="2217"/>
      <c r="AR236" s="2217"/>
      <c r="AS236" s="2217"/>
      <c r="AT236" s="2217"/>
      <c r="AU236" s="2217"/>
      <c r="AV236" s="2217"/>
      <c r="AW236" s="2217"/>
      <c r="AX236" s="2217"/>
      <c r="AY236" s="2217"/>
      <c r="AZ236" s="2217"/>
      <c r="BA236" s="2217"/>
      <c r="BB236" s="2217"/>
      <c r="BC236" s="2217"/>
      <c r="BD236" s="2217"/>
      <c r="BE236" s="2217"/>
      <c r="BF236" s="2217"/>
      <c r="BG236" s="2217"/>
      <c r="BH236" s="2217"/>
      <c r="BI236" s="2217"/>
      <c r="BJ236" s="2217"/>
      <c r="BK236" s="2217"/>
      <c r="BL236" s="2217"/>
      <c r="BM236" s="2217"/>
      <c r="BN236" s="2217"/>
      <c r="BO236" s="2217"/>
      <c r="BP236" s="2217"/>
      <c r="BQ236" s="2217"/>
      <c r="BR236" s="2217"/>
      <c r="BS236" s="2217"/>
      <c r="BT236" s="2217"/>
      <c r="BU236" s="2217"/>
      <c r="BV236" s="2217"/>
      <c r="BW236" s="2217"/>
      <c r="BX236" s="2217"/>
      <c r="BY236" s="2217"/>
      <c r="BZ236" s="2217"/>
      <c r="CA236" s="2217"/>
      <c r="CB236" s="2217"/>
      <c r="CC236" s="2217"/>
      <c r="CD236" s="2217"/>
      <c r="CE236" s="2217"/>
      <c r="CF236" s="2217"/>
      <c r="CG236" s="2217"/>
      <c r="CH236" s="2217"/>
      <c r="CI236" s="2217"/>
      <c r="CJ236" s="2217"/>
      <c r="CK236" s="2217"/>
      <c r="CL236" s="2217"/>
      <c r="CM236" s="2217"/>
      <c r="CN236" s="2217"/>
      <c r="CO236" s="2217"/>
      <c r="CP236" s="2217"/>
      <c r="CQ236" s="2217"/>
      <c r="CR236" s="2217"/>
      <c r="CS236" s="2217"/>
      <c r="CT236" s="2217"/>
      <c r="CU236" s="2217"/>
      <c r="CV236" s="2217"/>
      <c r="CW236" s="2217"/>
      <c r="CX236" s="2217"/>
      <c r="CY236" s="2217"/>
      <c r="CZ236" s="2217"/>
      <c r="DA236" s="2217"/>
      <c r="DB236" s="2217"/>
      <c r="DC236" s="2217"/>
    </row>
    <row r="237" spans="1:107">
      <c r="A237" s="2215" t="s">
        <v>2206</v>
      </c>
      <c r="B237" s="2216"/>
      <c r="C237" s="2217"/>
      <c r="D237" s="2217"/>
      <c r="E237" s="2217"/>
      <c r="F237" s="2217"/>
      <c r="G237" s="2217"/>
      <c r="H237" s="2217"/>
      <c r="I237" s="2217"/>
      <c r="J237" s="2217"/>
      <c r="K237" s="2217"/>
      <c r="L237" s="2217"/>
      <c r="M237" s="2217"/>
      <c r="N237" s="2217"/>
      <c r="O237" s="2217"/>
      <c r="P237" s="2217"/>
      <c r="Q237" s="2217"/>
      <c r="R237" s="2217"/>
      <c r="S237" s="2217"/>
      <c r="T237" s="2217"/>
      <c r="U237" s="2217"/>
      <c r="V237" s="2217"/>
      <c r="W237" s="2217"/>
      <c r="X237" s="2217"/>
      <c r="Y237" s="2217"/>
      <c r="Z237" s="2217"/>
      <c r="AA237" s="2217"/>
      <c r="AB237" s="2217"/>
      <c r="AC237" s="2217"/>
      <c r="AD237" s="2217"/>
      <c r="AE237" s="2217"/>
      <c r="AF237" s="2217"/>
      <c r="AG237" s="2217"/>
      <c r="AH237" s="2217"/>
      <c r="AI237" s="2217"/>
      <c r="AJ237" s="2217"/>
      <c r="AK237" s="2217"/>
      <c r="AL237" s="2217"/>
      <c r="AM237" s="2217"/>
      <c r="AN237" s="2217"/>
      <c r="AO237" s="2217"/>
      <c r="AP237" s="2217"/>
      <c r="AQ237" s="2217"/>
      <c r="AR237" s="2217"/>
      <c r="AS237" s="2217"/>
      <c r="AT237" s="2217"/>
      <c r="AU237" s="2217"/>
      <c r="AV237" s="2217"/>
      <c r="AW237" s="2217"/>
      <c r="AX237" s="2217"/>
      <c r="AY237" s="2217"/>
      <c r="AZ237" s="2217"/>
      <c r="BA237" s="2217"/>
      <c r="BB237" s="2217"/>
      <c r="BC237" s="2217"/>
      <c r="BD237" s="2217"/>
      <c r="BE237" s="2217"/>
      <c r="BF237" s="2217"/>
      <c r="BG237" s="2217"/>
      <c r="BH237" s="2217"/>
      <c r="BI237" s="2217"/>
      <c r="BJ237" s="2217"/>
      <c r="BK237" s="2217"/>
      <c r="BL237" s="2217"/>
      <c r="BM237" s="2217"/>
      <c r="BN237" s="2217"/>
      <c r="BO237" s="2217"/>
      <c r="BP237" s="2217"/>
      <c r="BQ237" s="2217"/>
      <c r="BR237" s="2217"/>
      <c r="BS237" s="2217"/>
      <c r="BT237" s="2217"/>
      <c r="BU237" s="2217"/>
      <c r="BV237" s="2217"/>
      <c r="BW237" s="2217"/>
      <c r="BX237" s="2217"/>
      <c r="BY237" s="2217"/>
      <c r="BZ237" s="2217"/>
      <c r="CA237" s="2217"/>
      <c r="CB237" s="2217"/>
      <c r="CC237" s="2217"/>
      <c r="CD237" s="2217"/>
      <c r="CE237" s="2217"/>
      <c r="CF237" s="2217"/>
      <c r="CG237" s="2217"/>
      <c r="CH237" s="2217"/>
      <c r="CI237" s="2217"/>
      <c r="CJ237" s="2217"/>
      <c r="CK237" s="2217"/>
      <c r="CL237" s="2217"/>
      <c r="CM237" s="2217"/>
      <c r="CN237" s="2217"/>
      <c r="CO237" s="2217"/>
      <c r="CP237" s="2217"/>
      <c r="CQ237" s="2217"/>
      <c r="CR237" s="2217"/>
      <c r="CS237" s="2217"/>
      <c r="CT237" s="2217"/>
      <c r="CU237" s="2217"/>
      <c r="CV237" s="2217"/>
      <c r="CW237" s="2217"/>
      <c r="CX237" s="2217"/>
      <c r="CY237" s="2217"/>
      <c r="CZ237" s="2217"/>
      <c r="DA237" s="2217"/>
      <c r="DB237" s="2217"/>
      <c r="DC237" s="2217"/>
    </row>
    <row r="238" spans="1:107">
      <c r="A238" s="2215" t="s">
        <v>2207</v>
      </c>
      <c r="B238" s="2216"/>
      <c r="C238" s="2217"/>
      <c r="D238" s="2217"/>
      <c r="E238" s="2217"/>
      <c r="F238" s="2217"/>
      <c r="G238" s="2217"/>
      <c r="H238" s="2217"/>
      <c r="I238" s="2217"/>
      <c r="J238" s="2217"/>
      <c r="K238" s="2217"/>
      <c r="L238" s="2217"/>
      <c r="M238" s="2217"/>
      <c r="N238" s="2217"/>
      <c r="O238" s="2217"/>
      <c r="P238" s="2217"/>
      <c r="Q238" s="2217"/>
      <c r="R238" s="2217"/>
      <c r="S238" s="2217"/>
      <c r="T238" s="2217"/>
      <c r="U238" s="2217"/>
      <c r="V238" s="2217"/>
      <c r="W238" s="2217"/>
      <c r="X238" s="2217"/>
      <c r="Y238" s="2217"/>
      <c r="Z238" s="2217"/>
      <c r="AA238" s="2217"/>
      <c r="AB238" s="2217"/>
      <c r="AC238" s="2217"/>
      <c r="AD238" s="2217"/>
      <c r="AE238" s="2217"/>
      <c r="AF238" s="2217"/>
      <c r="AG238" s="2217"/>
      <c r="AH238" s="2217"/>
      <c r="AI238" s="2217"/>
      <c r="AJ238" s="2217"/>
      <c r="AK238" s="2217"/>
      <c r="AL238" s="2217"/>
      <c r="AM238" s="2217"/>
      <c r="AN238" s="2217"/>
      <c r="AO238" s="2217"/>
      <c r="AP238" s="2217"/>
      <c r="AQ238" s="2217"/>
      <c r="AR238" s="2217"/>
      <c r="AS238" s="2217"/>
      <c r="AT238" s="2217"/>
      <c r="AU238" s="2217"/>
      <c r="AV238" s="2217"/>
      <c r="AW238" s="2217"/>
      <c r="AX238" s="2217"/>
      <c r="AY238" s="2217"/>
      <c r="AZ238" s="2217"/>
      <c r="BA238" s="2217"/>
      <c r="BB238" s="2217"/>
      <c r="BC238" s="2217"/>
      <c r="BD238" s="2217"/>
      <c r="BE238" s="2217"/>
      <c r="BF238" s="2217"/>
      <c r="BG238" s="2217"/>
      <c r="BH238" s="2217"/>
      <c r="BI238" s="2217"/>
      <c r="BJ238" s="2217"/>
      <c r="BK238" s="2217"/>
      <c r="BL238" s="2217"/>
      <c r="BM238" s="2217"/>
      <c r="BN238" s="2217"/>
      <c r="BO238" s="2217"/>
      <c r="BP238" s="2217"/>
      <c r="BQ238" s="2217"/>
      <c r="BR238" s="2217"/>
      <c r="BS238" s="2217"/>
      <c r="BT238" s="2217"/>
      <c r="BU238" s="2217"/>
      <c r="BV238" s="2217"/>
      <c r="BW238" s="2217"/>
      <c r="BX238" s="2217"/>
      <c r="BY238" s="2217"/>
      <c r="BZ238" s="2217"/>
      <c r="CA238" s="2217"/>
      <c r="CB238" s="2217"/>
      <c r="CC238" s="2217"/>
      <c r="CD238" s="2217"/>
      <c r="CE238" s="2217"/>
      <c r="CF238" s="2217"/>
      <c r="CG238" s="2217"/>
      <c r="CH238" s="2217"/>
      <c r="CI238" s="2217"/>
      <c r="CJ238" s="2217"/>
      <c r="CK238" s="2217"/>
      <c r="CL238" s="2217"/>
      <c r="CM238" s="2217"/>
      <c r="CN238" s="2217"/>
      <c r="CO238" s="2217"/>
      <c r="CP238" s="2217"/>
      <c r="CQ238" s="2217"/>
      <c r="CR238" s="2217"/>
      <c r="CS238" s="2217"/>
      <c r="CT238" s="2217"/>
      <c r="CU238" s="2217"/>
      <c r="CV238" s="2217"/>
      <c r="CW238" s="2217"/>
      <c r="CX238" s="2217"/>
      <c r="CY238" s="2217"/>
      <c r="CZ238" s="2217"/>
      <c r="DA238" s="2217"/>
      <c r="DB238" s="2217"/>
      <c r="DC238" s="2217"/>
    </row>
    <row r="239" spans="1:107">
      <c r="A239" s="2215" t="s">
        <v>1948</v>
      </c>
      <c r="B239" s="2216"/>
      <c r="C239" s="2217"/>
      <c r="D239" s="2217"/>
      <c r="E239" s="2217"/>
      <c r="F239" s="2217"/>
      <c r="G239" s="2217"/>
      <c r="H239" s="2217"/>
      <c r="I239" s="2217"/>
      <c r="J239" s="2217"/>
      <c r="K239" s="2217"/>
      <c r="L239" s="2217"/>
      <c r="M239" s="2217"/>
      <c r="N239" s="2217"/>
      <c r="O239" s="2217"/>
      <c r="P239" s="2217"/>
      <c r="Q239" s="2217"/>
      <c r="R239" s="2217"/>
      <c r="S239" s="2217"/>
      <c r="T239" s="2217"/>
      <c r="U239" s="2217"/>
      <c r="V239" s="2217"/>
      <c r="W239" s="2217"/>
      <c r="X239" s="2217"/>
      <c r="Y239" s="2217"/>
      <c r="Z239" s="2217"/>
      <c r="AA239" s="2217"/>
      <c r="AB239" s="2217"/>
      <c r="AC239" s="2217"/>
      <c r="AD239" s="2217"/>
      <c r="AE239" s="2217"/>
      <c r="AF239" s="2217"/>
      <c r="AG239" s="2217"/>
      <c r="AH239" s="2217"/>
      <c r="AI239" s="2217"/>
      <c r="AJ239" s="2217"/>
      <c r="AK239" s="2217"/>
      <c r="AL239" s="2217"/>
      <c r="AM239" s="2217"/>
      <c r="AN239" s="2217"/>
      <c r="AO239" s="2217"/>
      <c r="AP239" s="2217"/>
      <c r="AQ239" s="2217"/>
      <c r="AR239" s="2217"/>
      <c r="AS239" s="2217"/>
      <c r="AT239" s="2217"/>
      <c r="AU239" s="2217"/>
      <c r="AV239" s="2217"/>
      <c r="AW239" s="2217"/>
      <c r="AX239" s="2217"/>
      <c r="AY239" s="2217"/>
      <c r="AZ239" s="2217"/>
      <c r="BA239" s="2217"/>
      <c r="BB239" s="2217"/>
      <c r="BC239" s="2217"/>
      <c r="BD239" s="2217"/>
      <c r="BE239" s="2217"/>
      <c r="BF239" s="2217"/>
      <c r="BG239" s="2217"/>
      <c r="BH239" s="2217"/>
      <c r="BI239" s="2217"/>
      <c r="BJ239" s="2217"/>
      <c r="BK239" s="2217"/>
      <c r="BL239" s="2217"/>
      <c r="BM239" s="2217"/>
      <c r="BN239" s="2217"/>
      <c r="BO239" s="2217"/>
      <c r="BP239" s="2217"/>
      <c r="BQ239" s="2217"/>
      <c r="BR239" s="2217"/>
      <c r="BS239" s="2217"/>
      <c r="BT239" s="2217"/>
      <c r="BU239" s="2217"/>
      <c r="BV239" s="2217"/>
      <c r="BW239" s="2217"/>
      <c r="BX239" s="2217"/>
      <c r="BY239" s="2217"/>
      <c r="BZ239" s="2217"/>
      <c r="CA239" s="2217"/>
      <c r="CB239" s="2217"/>
      <c r="CC239" s="2217"/>
      <c r="CD239" s="2217"/>
      <c r="CE239" s="2217"/>
      <c r="CF239" s="2217"/>
      <c r="CG239" s="2217"/>
      <c r="CH239" s="2217"/>
      <c r="CI239" s="2217"/>
      <c r="CJ239" s="2217"/>
      <c r="CK239" s="2217"/>
      <c r="CL239" s="2217"/>
      <c r="CM239" s="2217"/>
      <c r="CN239" s="2217"/>
      <c r="CO239" s="2217"/>
      <c r="CP239" s="2217"/>
      <c r="CQ239" s="2217"/>
      <c r="CR239" s="2217"/>
      <c r="CS239" s="2217"/>
      <c r="CT239" s="2217"/>
      <c r="CU239" s="2217"/>
      <c r="CV239" s="2217"/>
      <c r="CW239" s="2217"/>
      <c r="CX239" s="2217"/>
      <c r="CY239" s="2217"/>
      <c r="CZ239" s="2217"/>
      <c r="DA239" s="2217"/>
      <c r="DB239" s="2217"/>
      <c r="DC239" s="2217"/>
    </row>
    <row r="240" spans="1:107">
      <c r="A240" s="2215" t="s">
        <v>2208</v>
      </c>
      <c r="B240" s="2216"/>
      <c r="C240" s="2217"/>
      <c r="D240" s="2217"/>
      <c r="E240" s="2217"/>
      <c r="F240" s="2217"/>
      <c r="G240" s="2217"/>
      <c r="H240" s="2217"/>
      <c r="I240" s="2217"/>
      <c r="J240" s="2217"/>
      <c r="K240" s="2217"/>
      <c r="L240" s="2217"/>
      <c r="M240" s="2217"/>
      <c r="N240" s="2217"/>
      <c r="O240" s="2217"/>
      <c r="P240" s="2217"/>
      <c r="Q240" s="2217"/>
      <c r="R240" s="2217"/>
      <c r="S240" s="2217"/>
      <c r="T240" s="2217"/>
      <c r="U240" s="2217"/>
      <c r="V240" s="2217"/>
      <c r="W240" s="2217"/>
      <c r="X240" s="2217"/>
      <c r="Y240" s="2217"/>
      <c r="Z240" s="2217"/>
      <c r="AA240" s="2217"/>
      <c r="AB240" s="2217"/>
      <c r="AC240" s="2217"/>
      <c r="AD240" s="2217"/>
      <c r="AE240" s="2217"/>
      <c r="AF240" s="2217"/>
      <c r="AG240" s="2217"/>
      <c r="AH240" s="2217"/>
      <c r="AI240" s="2217"/>
      <c r="AJ240" s="2217"/>
      <c r="AK240" s="2217"/>
      <c r="AL240" s="2217"/>
      <c r="AM240" s="2217"/>
      <c r="AN240" s="2217"/>
      <c r="AO240" s="2217"/>
      <c r="AP240" s="2217"/>
      <c r="AQ240" s="2217"/>
      <c r="AR240" s="2217"/>
      <c r="AS240" s="2217"/>
      <c r="AT240" s="2217"/>
      <c r="AU240" s="2217"/>
      <c r="AV240" s="2217"/>
      <c r="AW240" s="2217"/>
      <c r="AX240" s="2217"/>
      <c r="AY240" s="2217"/>
      <c r="AZ240" s="2217"/>
      <c r="BA240" s="2217"/>
      <c r="BB240" s="2217"/>
      <c r="BC240" s="2217"/>
      <c r="BD240" s="2217"/>
      <c r="BE240" s="2217"/>
      <c r="BF240" s="2217"/>
      <c r="BG240" s="2217"/>
      <c r="BH240" s="2217"/>
      <c r="BI240" s="2217"/>
      <c r="BJ240" s="2217"/>
      <c r="BK240" s="2217"/>
      <c r="BL240" s="2217"/>
      <c r="BM240" s="2217"/>
      <c r="BN240" s="2217"/>
      <c r="BO240" s="2217"/>
      <c r="BP240" s="2217"/>
      <c r="BQ240" s="2217"/>
      <c r="BR240" s="2217"/>
      <c r="BS240" s="2217"/>
      <c r="BT240" s="2217"/>
      <c r="BU240" s="2217"/>
      <c r="BV240" s="2217"/>
      <c r="BW240" s="2217"/>
      <c r="BX240" s="2217"/>
      <c r="BY240" s="2217"/>
      <c r="BZ240" s="2217"/>
      <c r="CA240" s="2217"/>
      <c r="CB240" s="2217"/>
      <c r="CC240" s="2217"/>
      <c r="CD240" s="2217"/>
      <c r="CE240" s="2217"/>
      <c r="CF240" s="2217"/>
      <c r="CG240" s="2217"/>
      <c r="CH240" s="2217"/>
      <c r="CI240" s="2217"/>
      <c r="CJ240" s="2217"/>
      <c r="CK240" s="2217"/>
      <c r="CL240" s="2217"/>
      <c r="CM240" s="2217"/>
      <c r="CN240" s="2217"/>
      <c r="CO240" s="2217"/>
      <c r="CP240" s="2217"/>
      <c r="CQ240" s="2217"/>
      <c r="CR240" s="2217"/>
      <c r="CS240" s="2217"/>
      <c r="CT240" s="2217"/>
      <c r="CU240" s="2217"/>
      <c r="CV240" s="2217"/>
      <c r="CW240" s="2217"/>
      <c r="CX240" s="2217"/>
      <c r="CY240" s="2217"/>
      <c r="CZ240" s="2217"/>
      <c r="DA240" s="2217"/>
      <c r="DB240" s="2217"/>
      <c r="DC240" s="2217"/>
    </row>
  </sheetData>
  <mergeCells count="4">
    <mergeCell ref="A7:A9"/>
    <mergeCell ref="B7:B9"/>
    <mergeCell ref="C7:E7"/>
    <mergeCell ref="F7:G7"/>
  </mergeCells>
  <hyperlinks>
    <hyperlink ref="A3" location="Index!A1" display="Index"/>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tabColor theme="2" tint="-0.249977111117893"/>
  </sheetPr>
  <dimension ref="A1:Z999982"/>
  <sheetViews>
    <sheetView zoomScale="80" zoomScaleNormal="80" workbookViewId="0">
      <selection activeCell="C27" sqref="C27"/>
    </sheetView>
  </sheetViews>
  <sheetFormatPr defaultRowHeight="12.75"/>
  <cols>
    <col min="1" max="1" width="1.25" customWidth="1"/>
    <col min="2" max="2" width="45" bestFit="1" customWidth="1"/>
    <col min="3" max="3" width="20" customWidth="1"/>
    <col min="4" max="4" width="57.125" customWidth="1"/>
    <col min="5" max="5" width="7.625" customWidth="1"/>
    <col min="6" max="6" width="6"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3414</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3192</v>
      </c>
    </row>
    <row r="7" spans="1:26" ht="15">
      <c r="H7" s="3114" t="s">
        <v>156</v>
      </c>
      <c r="I7" s="3115"/>
      <c r="J7" s="3114" t="s">
        <v>155</v>
      </c>
      <c r="K7" s="3143"/>
      <c r="L7" s="3143"/>
      <c r="M7" s="3143"/>
      <c r="N7" s="3143"/>
      <c r="O7" s="3143"/>
      <c r="P7" s="3143"/>
      <c r="Q7" s="3143"/>
    </row>
    <row r="8" spans="1:26" ht="15">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3191</v>
      </c>
      <c r="C9" s="1681" t="s">
        <v>3190</v>
      </c>
      <c r="D9" s="1681" t="s">
        <v>3189</v>
      </c>
      <c r="E9" s="1681"/>
      <c r="F9" s="1681" t="s">
        <v>20</v>
      </c>
      <c r="G9" s="3435">
        <f t="shared" ref="G9:G14" si="0">SUM(J9:Q9)</f>
        <v>0</v>
      </c>
      <c r="H9" s="3133"/>
      <c r="I9" s="3133"/>
      <c r="J9" s="3436"/>
      <c r="K9" s="3133"/>
      <c r="L9" s="3133"/>
      <c r="M9" s="3133"/>
      <c r="N9" s="3133"/>
      <c r="O9" s="3133"/>
      <c r="P9" s="3133"/>
      <c r="Q9" s="3133"/>
    </row>
    <row r="10" spans="1:26">
      <c r="B10" s="3129" t="str">
        <f t="shared" ref="B10:C12" si="1">B9</f>
        <v>Compliance with legislative safety requirements</v>
      </c>
      <c r="C10" s="3129" t="str">
        <f t="shared" si="1"/>
        <v>Annual expenditure</v>
      </c>
      <c r="D10" s="1681" t="s">
        <v>3188</v>
      </c>
      <c r="E10" s="1681"/>
      <c r="F10" s="1681" t="s">
        <v>20</v>
      </c>
      <c r="G10" s="3435">
        <f t="shared" si="0"/>
        <v>0</v>
      </c>
      <c r="H10" s="3133"/>
      <c r="I10" s="3133"/>
      <c r="J10" s="3436"/>
      <c r="K10" s="3133"/>
      <c r="L10" s="3133"/>
      <c r="M10" s="3133"/>
      <c r="N10" s="3133"/>
      <c r="O10" s="3133"/>
      <c r="P10" s="3133"/>
      <c r="Q10" s="3133"/>
    </row>
    <row r="11" spans="1:26">
      <c r="B11" s="3129" t="str">
        <f t="shared" si="1"/>
        <v>Compliance with legislative safety requirements</v>
      </c>
      <c r="C11" s="3129" t="str">
        <f t="shared" si="1"/>
        <v>Annual expenditure</v>
      </c>
      <c r="D11" s="1681" t="s">
        <v>3187</v>
      </c>
      <c r="E11" s="1681"/>
      <c r="F11" s="1681" t="s">
        <v>20</v>
      </c>
      <c r="G11" s="3435">
        <f t="shared" si="0"/>
        <v>0</v>
      </c>
      <c r="H11" s="3133"/>
      <c r="I11" s="3133"/>
      <c r="J11" s="3436"/>
      <c r="K11" s="3133"/>
      <c r="L11" s="3133"/>
      <c r="M11" s="3133"/>
      <c r="N11" s="3133"/>
      <c r="O11" s="3133"/>
      <c r="P11" s="3133"/>
      <c r="Q11" s="3133"/>
    </row>
    <row r="12" spans="1:26">
      <c r="B12" s="3129" t="str">
        <f t="shared" si="1"/>
        <v>Compliance with legislative safety requirements</v>
      </c>
      <c r="C12" s="3129" t="str">
        <f t="shared" si="1"/>
        <v>Annual expenditure</v>
      </c>
      <c r="D12" s="3129" t="s">
        <v>1442</v>
      </c>
      <c r="E12" s="1681"/>
      <c r="F12" s="3129" t="s">
        <v>20</v>
      </c>
      <c r="G12" s="3435">
        <f t="shared" si="0"/>
        <v>0</v>
      </c>
      <c r="H12" s="3133"/>
      <c r="I12" s="3133"/>
      <c r="J12" s="3436"/>
      <c r="K12" s="3133"/>
      <c r="L12" s="3133"/>
      <c r="M12" s="3133"/>
      <c r="N12" s="3133"/>
      <c r="O12" s="3133"/>
      <c r="P12" s="3133"/>
      <c r="Q12" s="3133"/>
    </row>
    <row r="13" spans="1:26">
      <c r="B13" s="3129" t="str">
        <f>B11</f>
        <v>Compliance with legislative safety requirements</v>
      </c>
      <c r="C13" s="3129" t="str">
        <f>C12</f>
        <v>Annual expenditure</v>
      </c>
      <c r="D13" s="3129" t="s">
        <v>1442</v>
      </c>
      <c r="E13" s="1681"/>
      <c r="F13" s="3129" t="s">
        <v>20</v>
      </c>
      <c r="G13" s="3435">
        <f t="shared" si="0"/>
        <v>0</v>
      </c>
      <c r="H13" s="3133"/>
      <c r="I13" s="3133"/>
      <c r="J13" s="3436"/>
      <c r="K13" s="3133"/>
      <c r="L13" s="3133"/>
      <c r="M13" s="3133"/>
      <c r="N13" s="3133"/>
      <c r="O13" s="3133"/>
      <c r="P13" s="3133"/>
      <c r="Q13" s="3133"/>
    </row>
    <row r="14" spans="1:26">
      <c r="B14" s="3129" t="str">
        <f>B12</f>
        <v>Compliance with legislative safety requirements</v>
      </c>
      <c r="C14" s="1681" t="s">
        <v>3186</v>
      </c>
      <c r="D14" s="3129"/>
      <c r="E14" s="1681"/>
      <c r="F14" s="1681" t="s">
        <v>20</v>
      </c>
      <c r="G14" s="3435">
        <f t="shared" si="0"/>
        <v>0</v>
      </c>
      <c r="H14" s="3133"/>
      <c r="I14" s="3133"/>
      <c r="J14" s="3434">
        <f t="shared" ref="J14:Q14" si="2">SUM(J9:J13)</f>
        <v>0</v>
      </c>
      <c r="K14" s="3434">
        <f t="shared" si="2"/>
        <v>0</v>
      </c>
      <c r="L14" s="3434">
        <f t="shared" si="2"/>
        <v>0</v>
      </c>
      <c r="M14" s="3434">
        <f t="shared" si="2"/>
        <v>0</v>
      </c>
      <c r="N14" s="3434">
        <f t="shared" si="2"/>
        <v>0</v>
      </c>
      <c r="O14" s="3434">
        <f t="shared" si="2"/>
        <v>0</v>
      </c>
      <c r="P14" s="3434">
        <f t="shared" si="2"/>
        <v>0</v>
      </c>
      <c r="Q14" s="3434">
        <f t="shared" si="2"/>
        <v>0</v>
      </c>
    </row>
    <row r="999977" spans="1:1">
      <c r="A999977" t="s">
        <v>1000</v>
      </c>
    </row>
    <row r="999978" spans="1:1">
      <c r="A999978" t="s">
        <v>242</v>
      </c>
    </row>
    <row r="999979" spans="1:1">
      <c r="A999979" t="s">
        <v>241</v>
      </c>
    </row>
    <row r="999980" spans="1:1">
      <c r="A999980" t="s">
        <v>240</v>
      </c>
    </row>
    <row r="999981" spans="1:1">
      <c r="A999981" t="s">
        <v>4</v>
      </c>
    </row>
    <row r="999982" spans="1:1">
      <c r="A999982" t="s">
        <v>239</v>
      </c>
    </row>
  </sheetData>
  <dataValidations count="1">
    <dataValidation type="list" allowBlank="1" showInputMessage="1" showErrorMessage="1" sqref="A1">
      <formula1>$A$999977:$A$999982</formula1>
    </dataValidation>
  </dataValidation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sheetPr>
    <tabColor theme="2" tint="-0.249977111117893"/>
  </sheetPr>
  <dimension ref="A1:Z999984"/>
  <sheetViews>
    <sheetView zoomScale="80" zoomScaleNormal="80" workbookViewId="0">
      <selection activeCell="C12" sqref="C12"/>
    </sheetView>
  </sheetViews>
  <sheetFormatPr defaultRowHeight="12.75"/>
  <cols>
    <col min="1" max="1" width="1.25" customWidth="1"/>
    <col min="2" max="2" width="23.375" customWidth="1"/>
    <col min="3" max="3" width="75.5" bestFit="1" customWidth="1"/>
    <col min="4" max="4" width="8.125" customWidth="1"/>
    <col min="5" max="5" width="7.625" customWidth="1"/>
    <col min="6" max="6" width="6"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3414</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3202</v>
      </c>
    </row>
    <row r="7" spans="1:26" ht="15">
      <c r="H7" s="3114" t="s">
        <v>156</v>
      </c>
      <c r="I7" s="3115"/>
      <c r="J7" s="3114" t="s">
        <v>155</v>
      </c>
      <c r="K7" s="3143"/>
      <c r="L7" s="3143"/>
      <c r="M7" s="3143"/>
      <c r="N7" s="3143"/>
      <c r="O7" s="3143"/>
      <c r="P7" s="3143"/>
      <c r="Q7" s="3143"/>
    </row>
    <row r="8" spans="1:26" ht="15">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3201</v>
      </c>
      <c r="C9" s="1681" t="s">
        <v>3200</v>
      </c>
      <c r="D9" s="1681"/>
      <c r="E9" s="1681"/>
      <c r="F9" s="1681" t="s">
        <v>2413</v>
      </c>
      <c r="G9" s="3435">
        <f>SUM(J9:Q9)</f>
        <v>0</v>
      </c>
      <c r="H9" s="3133"/>
      <c r="I9" s="3133"/>
      <c r="J9" s="3436"/>
      <c r="K9" s="3133"/>
      <c r="L9" s="3133"/>
      <c r="M9" s="3133"/>
      <c r="N9" s="3133"/>
      <c r="O9" s="3133"/>
      <c r="P9" s="3133"/>
      <c r="Q9" s="3133"/>
    </row>
    <row r="10" spans="1:26">
      <c r="B10" s="3129" t="str">
        <f>B9</f>
        <v>Energy not supplied</v>
      </c>
      <c r="C10" s="1681" t="s">
        <v>3199</v>
      </c>
      <c r="D10" s="3129"/>
      <c r="E10" s="1681"/>
      <c r="F10" s="1681" t="s">
        <v>2413</v>
      </c>
      <c r="G10" s="3435">
        <f>SUM(J10:Q10)</f>
        <v>0</v>
      </c>
      <c r="H10" s="3133"/>
      <c r="I10" s="3133"/>
      <c r="J10" s="3436"/>
      <c r="K10" s="3133"/>
      <c r="L10" s="3133"/>
      <c r="M10" s="3133"/>
      <c r="N10" s="3133"/>
      <c r="O10" s="3133"/>
      <c r="P10" s="3133"/>
      <c r="Q10" s="3133"/>
    </row>
    <row r="11" spans="1:26">
      <c r="B11" s="3129" t="str">
        <f>B10</f>
        <v>Energy not supplied</v>
      </c>
      <c r="C11" s="1681" t="s">
        <v>3421</v>
      </c>
      <c r="D11" s="3129"/>
      <c r="E11" s="1681"/>
      <c r="F11" s="1681" t="s">
        <v>2413</v>
      </c>
      <c r="G11" s="3435"/>
      <c r="H11" s="3133"/>
      <c r="I11" s="3133"/>
      <c r="J11" s="3436"/>
      <c r="K11" s="3133"/>
      <c r="L11" s="3133"/>
      <c r="M11" s="3133"/>
      <c r="N11" s="3133"/>
      <c r="O11" s="3133"/>
      <c r="P11" s="3133"/>
      <c r="Q11" s="3133"/>
    </row>
    <row r="12" spans="1:26">
      <c r="B12" s="3129" t="str">
        <f>B10</f>
        <v>Energy not supplied</v>
      </c>
      <c r="C12" s="1681" t="s">
        <v>3198</v>
      </c>
      <c r="D12" s="3129"/>
      <c r="E12" s="1681"/>
      <c r="F12" s="1681" t="s">
        <v>3196</v>
      </c>
      <c r="G12" s="3435">
        <f>SUM(J12:Q12)</f>
        <v>0</v>
      </c>
      <c r="H12" s="3133"/>
      <c r="I12" s="3133"/>
      <c r="J12" s="3436"/>
      <c r="K12" s="3133"/>
      <c r="L12" s="3133"/>
      <c r="M12" s="3133"/>
      <c r="N12" s="3133"/>
      <c r="O12" s="3133"/>
      <c r="P12" s="3133"/>
      <c r="Q12" s="3133"/>
    </row>
    <row r="13" spans="1:26">
      <c r="B13" s="3129" t="str">
        <f>B12</f>
        <v>Energy not supplied</v>
      </c>
      <c r="C13" s="1681" t="s">
        <v>3197</v>
      </c>
      <c r="D13" s="3129"/>
      <c r="E13" s="1681"/>
      <c r="F13" s="1681" t="s">
        <v>3196</v>
      </c>
      <c r="G13" s="3435"/>
      <c r="H13" s="3133"/>
      <c r="I13" s="3133"/>
      <c r="J13" s="3436"/>
      <c r="K13" s="3133"/>
      <c r="L13" s="3133"/>
      <c r="M13" s="3133"/>
      <c r="N13" s="3133"/>
      <c r="O13" s="3133"/>
      <c r="P13" s="3133"/>
      <c r="Q13" s="3133"/>
    </row>
    <row r="14" spans="1:26">
      <c r="B14" s="3129" t="str">
        <f>B13</f>
        <v>Energy not supplied</v>
      </c>
      <c r="C14" s="1681" t="s">
        <v>3422</v>
      </c>
      <c r="D14" s="3129"/>
      <c r="E14" s="1681"/>
      <c r="F14" s="3097" t="s">
        <v>3196</v>
      </c>
      <c r="G14" s="3435"/>
      <c r="H14" s="3133"/>
      <c r="I14" s="3133"/>
      <c r="J14" s="3436"/>
      <c r="K14" s="3133"/>
      <c r="L14" s="3133"/>
      <c r="M14" s="3133"/>
      <c r="N14" s="3133"/>
      <c r="O14" s="3133"/>
      <c r="P14" s="3133"/>
      <c r="Q14" s="3133"/>
    </row>
    <row r="15" spans="1:26">
      <c r="B15" s="3129" t="str">
        <f>B12</f>
        <v>Energy not supplied</v>
      </c>
      <c r="C15" s="1681" t="s">
        <v>3195</v>
      </c>
      <c r="D15" s="1681"/>
      <c r="E15" s="1681"/>
      <c r="F15" s="3442" t="s">
        <v>3193</v>
      </c>
      <c r="G15" s="3441"/>
      <c r="H15" s="3133"/>
      <c r="I15" s="3133"/>
      <c r="J15" s="3434"/>
      <c r="K15" s="3434"/>
      <c r="L15" s="3434"/>
      <c r="M15" s="3434"/>
      <c r="N15" s="3434"/>
      <c r="O15" s="3434"/>
      <c r="P15" s="3434"/>
      <c r="Q15" s="3434"/>
    </row>
    <row r="16" spans="1:26">
      <c r="B16" s="3129" t="str">
        <f>B13</f>
        <v>Energy not supplied</v>
      </c>
      <c r="C16" s="1681" t="s">
        <v>3194</v>
      </c>
      <c r="D16" s="1681"/>
      <c r="E16" s="1681"/>
      <c r="F16" s="3442" t="s">
        <v>3193</v>
      </c>
      <c r="G16" s="3441"/>
      <c r="H16" s="3133"/>
      <c r="I16" s="3133"/>
      <c r="J16" s="3434">
        <f t="shared" ref="J16:Q16" si="0">J13-J15</f>
        <v>0</v>
      </c>
      <c r="K16" s="3434">
        <f t="shared" si="0"/>
        <v>0</v>
      </c>
      <c r="L16" s="3434">
        <f t="shared" si="0"/>
        <v>0</v>
      </c>
      <c r="M16" s="3434">
        <f t="shared" si="0"/>
        <v>0</v>
      </c>
      <c r="N16" s="3434">
        <f t="shared" si="0"/>
        <v>0</v>
      </c>
      <c r="O16" s="3434">
        <f t="shared" si="0"/>
        <v>0</v>
      </c>
      <c r="P16" s="3434">
        <f t="shared" si="0"/>
        <v>0</v>
      </c>
      <c r="Q16" s="3434">
        <f t="shared" si="0"/>
        <v>0</v>
      </c>
    </row>
    <row r="999979" spans="1:1">
      <c r="A999979" t="s">
        <v>1000</v>
      </c>
    </row>
    <row r="999980" spans="1:1">
      <c r="A999980" t="s">
        <v>242</v>
      </c>
    </row>
    <row r="999981" spans="1:1">
      <c r="A999981" t="s">
        <v>241</v>
      </c>
    </row>
    <row r="999982" spans="1:1">
      <c r="A999982" t="s">
        <v>240</v>
      </c>
    </row>
    <row r="999983" spans="1:1">
      <c r="A999983" t="s">
        <v>4</v>
      </c>
    </row>
    <row r="999984" spans="1:1">
      <c r="A999984" t="s">
        <v>239</v>
      </c>
    </row>
  </sheetData>
  <dataValidations disablePrompts="1" count="1">
    <dataValidation type="list" allowBlank="1" showInputMessage="1" showErrorMessage="1" sqref="A1">
      <formula1>$A$999979:$A$999984</formula1>
    </dataValidation>
  </dataValidation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sheetPr>
    <tabColor theme="2" tint="-0.249977111117893"/>
  </sheetPr>
  <dimension ref="A1:W999987"/>
  <sheetViews>
    <sheetView topLeftCell="C6" zoomScale="80" zoomScaleNormal="80" workbookViewId="0">
      <selection activeCell="C36" sqref="C36"/>
    </sheetView>
  </sheetViews>
  <sheetFormatPr defaultRowHeight="12.75"/>
  <cols>
    <col min="1" max="1" width="28.375" customWidth="1"/>
    <col min="2" max="2" width="25.125" style="3168" customWidth="1"/>
    <col min="3" max="3" width="23.875" customWidth="1"/>
  </cols>
  <sheetData>
    <row r="1" spans="1:23" ht="24.75">
      <c r="A1" s="3104" t="s">
        <v>239</v>
      </c>
      <c r="B1" s="3499" t="s">
        <v>2972</v>
      </c>
      <c r="C1" s="3440"/>
      <c r="D1" s="3440"/>
      <c r="E1" s="3440"/>
      <c r="F1" s="3440"/>
      <c r="G1" s="3440"/>
      <c r="H1" s="3440"/>
      <c r="I1" s="3440"/>
      <c r="J1" s="3440"/>
      <c r="K1" s="3440"/>
      <c r="L1" s="3440"/>
      <c r="M1" s="3440"/>
      <c r="N1" s="3440"/>
      <c r="O1" s="3440"/>
      <c r="P1" s="3440"/>
      <c r="Q1" s="3440"/>
      <c r="R1" s="3440"/>
      <c r="S1" s="3440"/>
      <c r="T1" s="3440"/>
      <c r="U1" s="3440"/>
      <c r="V1" s="3440"/>
      <c r="W1" s="3440"/>
    </row>
    <row r="2" spans="1:23" ht="24.75">
      <c r="A2" s="3107" t="s">
        <v>2782</v>
      </c>
      <c r="B2" s="3499" t="s">
        <v>2972</v>
      </c>
      <c r="C2" s="3440"/>
      <c r="D2" s="3440"/>
      <c r="E2" s="3440"/>
      <c r="F2" s="3440"/>
      <c r="G2" s="3440"/>
      <c r="H2" s="3440"/>
      <c r="I2" s="3440"/>
      <c r="J2" s="3440"/>
      <c r="K2" s="3440"/>
      <c r="L2" s="3440"/>
      <c r="M2" s="3440"/>
      <c r="N2" s="3440"/>
      <c r="O2" s="3440"/>
      <c r="P2" s="3440"/>
      <c r="Q2" s="3440"/>
      <c r="R2" s="3440"/>
      <c r="S2" s="3440"/>
      <c r="T2" s="3440"/>
      <c r="U2" s="3440"/>
      <c r="V2" s="3440"/>
      <c r="W2" s="3440"/>
    </row>
    <row r="3" spans="1:23" ht="24.75">
      <c r="A3" s="3109" t="s">
        <v>2210</v>
      </c>
      <c r="B3" s="3500" t="s">
        <v>2972</v>
      </c>
      <c r="C3" s="3439"/>
      <c r="D3" s="3439"/>
      <c r="E3" s="3439"/>
      <c r="F3" s="3439"/>
      <c r="G3" s="3439"/>
      <c r="H3" s="3439"/>
      <c r="I3" s="3439"/>
      <c r="J3" s="3439"/>
      <c r="K3" s="3439"/>
      <c r="L3" s="3439"/>
      <c r="M3" s="3439"/>
      <c r="N3" s="3439"/>
      <c r="O3" s="3439"/>
      <c r="P3" s="3439"/>
      <c r="Q3" s="3439"/>
      <c r="R3" s="3439"/>
      <c r="S3" s="3439"/>
      <c r="T3" s="3439"/>
      <c r="U3" s="3439"/>
      <c r="V3" s="3439"/>
      <c r="W3" s="3439"/>
    </row>
    <row r="4" spans="1:23">
      <c r="A4" s="3181"/>
      <c r="B4" s="3501"/>
      <c r="C4" s="3181"/>
      <c r="D4" s="3181"/>
      <c r="E4" s="3181"/>
      <c r="F4" s="3181"/>
      <c r="G4" s="3181"/>
      <c r="H4" s="3181"/>
      <c r="I4" s="3181"/>
      <c r="J4" s="3181"/>
      <c r="K4" s="3181"/>
      <c r="L4" s="3181"/>
      <c r="M4" s="3181"/>
      <c r="N4" s="3181"/>
      <c r="O4" s="3181"/>
      <c r="P4" s="3181"/>
      <c r="Q4" s="3181"/>
      <c r="R4" s="3181"/>
      <c r="S4" s="3181"/>
      <c r="T4" s="3181"/>
      <c r="U4" s="3181"/>
      <c r="V4" s="3181"/>
      <c r="W4" s="3181"/>
    </row>
    <row r="5" spans="1:23">
      <c r="A5" s="1685" t="s">
        <v>3364</v>
      </c>
    </row>
    <row r="7" spans="1:23" ht="15">
      <c r="E7" s="3114" t="s">
        <v>156</v>
      </c>
      <c r="F7" s="3115"/>
      <c r="G7" s="3114" t="s">
        <v>155</v>
      </c>
      <c r="H7" s="3143"/>
      <c r="I7" s="3143"/>
      <c r="J7" s="3143"/>
      <c r="K7" s="3143"/>
      <c r="L7" s="3143"/>
      <c r="M7" s="3143"/>
      <c r="N7" s="3143"/>
    </row>
    <row r="8" spans="1:23" ht="15">
      <c r="B8" s="3120" t="s">
        <v>248</v>
      </c>
      <c r="C8" s="3437" t="s">
        <v>247</v>
      </c>
      <c r="D8" s="3437" t="s">
        <v>244</v>
      </c>
      <c r="E8" s="3118">
        <v>2012</v>
      </c>
      <c r="F8" s="3118">
        <v>2013</v>
      </c>
      <c r="G8" s="3118">
        <v>2014</v>
      </c>
      <c r="H8" s="3118">
        <v>2015</v>
      </c>
      <c r="I8" s="3118">
        <v>2016</v>
      </c>
      <c r="J8" s="3118">
        <v>2017</v>
      </c>
      <c r="K8" s="3118">
        <v>2018</v>
      </c>
      <c r="L8" s="3118">
        <v>2019</v>
      </c>
      <c r="M8" s="3118">
        <v>2020</v>
      </c>
      <c r="N8" s="3118">
        <v>2021</v>
      </c>
    </row>
    <row r="9" spans="1:23" ht="15">
      <c r="B9" s="3120" t="s">
        <v>3365</v>
      </c>
      <c r="C9" s="3437" t="s">
        <v>3366</v>
      </c>
      <c r="D9" s="3437" t="s">
        <v>3329</v>
      </c>
      <c r="E9" s="3118" t="s">
        <v>3203</v>
      </c>
      <c r="F9" s="3118" t="s">
        <v>3203</v>
      </c>
      <c r="G9" s="3502"/>
      <c r="H9" s="3502"/>
      <c r="I9" s="3502"/>
      <c r="J9" s="3502"/>
      <c r="K9" s="3502"/>
      <c r="L9" s="3502"/>
      <c r="M9" s="3502"/>
      <c r="N9" s="3502"/>
    </row>
    <row r="10" spans="1:23" ht="15">
      <c r="B10" s="3120" t="s">
        <v>3365</v>
      </c>
      <c r="C10" s="3437" t="s">
        <v>3367</v>
      </c>
      <c r="D10" s="3437" t="s">
        <v>3329</v>
      </c>
      <c r="E10" s="3118" t="s">
        <v>3203</v>
      </c>
      <c r="F10" s="3118" t="s">
        <v>3203</v>
      </c>
      <c r="G10" s="3502"/>
      <c r="H10" s="3502"/>
      <c r="I10" s="3502"/>
      <c r="J10" s="3502"/>
      <c r="K10" s="3502"/>
      <c r="L10" s="3502"/>
      <c r="M10" s="3502"/>
      <c r="N10" s="3502"/>
    </row>
    <row r="11" spans="1:23" ht="15">
      <c r="B11" s="3120" t="s">
        <v>3368</v>
      </c>
      <c r="C11" s="3437" t="s">
        <v>3366</v>
      </c>
      <c r="D11" s="3437" t="s">
        <v>3329</v>
      </c>
      <c r="E11" s="3118" t="s">
        <v>3203</v>
      </c>
      <c r="F11" s="3118" t="s">
        <v>3203</v>
      </c>
      <c r="G11" s="3502"/>
      <c r="H11" s="3502"/>
      <c r="I11" s="3502"/>
      <c r="J11" s="3502"/>
      <c r="K11" s="3502"/>
      <c r="L11" s="3502"/>
      <c r="M11" s="3502"/>
      <c r="N11" s="3502"/>
    </row>
    <row r="12" spans="1:23" ht="15">
      <c r="B12" s="3120" t="s">
        <v>3368</v>
      </c>
      <c r="C12" s="3437" t="s">
        <v>3367</v>
      </c>
      <c r="D12" s="3437" t="s">
        <v>3329</v>
      </c>
      <c r="E12" s="3118" t="s">
        <v>3203</v>
      </c>
      <c r="F12" s="3118" t="s">
        <v>3203</v>
      </c>
      <c r="G12" s="3502"/>
      <c r="H12" s="3502"/>
      <c r="I12" s="3502"/>
      <c r="J12" s="3502"/>
      <c r="K12" s="3502"/>
      <c r="L12" s="3502"/>
      <c r="M12" s="3502"/>
      <c r="N12" s="3502"/>
    </row>
    <row r="13" spans="1:23" ht="15">
      <c r="B13" s="3503" t="s">
        <v>3369</v>
      </c>
      <c r="C13" s="3504"/>
      <c r="D13" s="3504" t="s">
        <v>3329</v>
      </c>
      <c r="E13" s="3505" t="s">
        <v>3203</v>
      </c>
      <c r="F13" s="3505" t="s">
        <v>3203</v>
      </c>
      <c r="G13" s="3505"/>
      <c r="H13" s="3505"/>
      <c r="I13" s="3505"/>
      <c r="J13" s="3505"/>
      <c r="K13" s="3505"/>
      <c r="L13" s="3505"/>
      <c r="M13" s="3505"/>
      <c r="N13" s="3505"/>
    </row>
    <row r="14" spans="1:23" ht="30">
      <c r="B14" s="3503" t="s">
        <v>3370</v>
      </c>
      <c r="C14" s="3504"/>
      <c r="D14" s="3504" t="s">
        <v>3329</v>
      </c>
      <c r="E14" s="3505" t="s">
        <v>3203</v>
      </c>
      <c r="F14" s="3505" t="s">
        <v>3203</v>
      </c>
      <c r="G14" s="3505"/>
      <c r="H14" s="3505"/>
      <c r="I14" s="3505"/>
      <c r="J14" s="3505"/>
      <c r="K14" s="3505"/>
      <c r="L14" s="3505"/>
      <c r="M14" s="3505"/>
      <c r="N14" s="3505"/>
    </row>
    <row r="15" spans="1:23" ht="30">
      <c r="B15" s="3120" t="s">
        <v>3371</v>
      </c>
      <c r="C15" s="3437" t="s">
        <v>3372</v>
      </c>
      <c r="D15" s="3437" t="s">
        <v>3329</v>
      </c>
      <c r="E15" s="3118" t="s">
        <v>3203</v>
      </c>
      <c r="F15" s="3118" t="s">
        <v>3203</v>
      </c>
      <c r="G15" s="3502"/>
      <c r="H15" s="3502"/>
      <c r="I15" s="3502"/>
      <c r="J15" s="3502"/>
      <c r="K15" s="3502"/>
      <c r="L15" s="3502"/>
      <c r="M15" s="3502"/>
      <c r="N15" s="3502"/>
    </row>
    <row r="16" spans="1:23" ht="15">
      <c r="B16" s="1686" t="s">
        <v>3373</v>
      </c>
      <c r="C16" s="3437" t="s">
        <v>3372</v>
      </c>
      <c r="D16" s="3437" t="s">
        <v>3329</v>
      </c>
      <c r="E16" s="3118" t="s">
        <v>3203</v>
      </c>
      <c r="F16" s="3118" t="s">
        <v>3203</v>
      </c>
      <c r="G16" s="3502"/>
      <c r="H16" s="3502"/>
      <c r="I16" s="3502"/>
      <c r="J16" s="3502"/>
      <c r="K16" s="3502"/>
      <c r="L16" s="3502"/>
      <c r="M16" s="3502"/>
      <c r="N16" s="3502"/>
    </row>
    <row r="17" spans="2:14" ht="15">
      <c r="B17" s="3506"/>
      <c r="C17" s="3485"/>
      <c r="D17" s="3485"/>
      <c r="E17" s="3146"/>
      <c r="F17" s="3146"/>
      <c r="G17" s="3146"/>
      <c r="H17" s="3146"/>
      <c r="I17" s="3146"/>
      <c r="J17" s="3146"/>
      <c r="K17" s="3146"/>
      <c r="L17" s="3146"/>
      <c r="M17" s="3146"/>
      <c r="N17" s="3146"/>
    </row>
    <row r="18" spans="2:14" ht="15">
      <c r="B18" s="3506"/>
      <c r="C18" s="3485"/>
      <c r="D18" s="3485"/>
      <c r="E18" s="3146"/>
      <c r="F18" s="3146"/>
      <c r="G18" s="3146"/>
      <c r="H18" s="3146"/>
      <c r="I18" s="3146"/>
      <c r="J18" s="3146"/>
      <c r="K18" s="3146"/>
      <c r="L18" s="3146"/>
      <c r="M18" s="3146"/>
      <c r="N18" s="3146"/>
    </row>
    <row r="19" spans="2:14" ht="15">
      <c r="B19" s="3506"/>
      <c r="C19" s="3485"/>
      <c r="D19" s="3485"/>
      <c r="E19" s="3146"/>
      <c r="F19" s="3146"/>
      <c r="G19" s="3146"/>
      <c r="H19" s="3146"/>
      <c r="I19" s="3146"/>
      <c r="J19" s="3146"/>
      <c r="K19" s="3146"/>
      <c r="L19" s="3146"/>
      <c r="M19" s="3146"/>
      <c r="N19" s="3146"/>
    </row>
    <row r="20" spans="2:14" ht="15">
      <c r="B20" s="3506"/>
      <c r="C20" s="3485"/>
      <c r="D20" s="3485"/>
      <c r="E20" s="3146"/>
      <c r="F20" s="3146"/>
      <c r="G20" s="3146"/>
      <c r="H20" s="3146"/>
      <c r="I20" s="3146"/>
      <c r="J20" s="3146"/>
      <c r="K20" s="3146"/>
      <c r="L20" s="3146"/>
      <c r="M20" s="3146"/>
      <c r="N20" s="3146"/>
    </row>
    <row r="21" spans="2:14">
      <c r="B21" s="3501"/>
      <c r="C21" s="3181"/>
      <c r="D21" s="3181"/>
      <c r="E21" s="3181"/>
      <c r="F21" s="3181"/>
      <c r="G21" s="3181"/>
      <c r="H21" s="3181"/>
      <c r="I21" s="3181"/>
      <c r="J21" s="3181"/>
      <c r="K21" s="3181"/>
      <c r="L21" s="3181"/>
      <c r="M21" s="3181"/>
      <c r="N21" s="3181"/>
    </row>
    <row r="22" spans="2:14">
      <c r="B22" s="3501"/>
      <c r="C22" s="3181"/>
      <c r="D22" s="3181"/>
      <c r="E22" s="3507"/>
      <c r="F22" s="3507"/>
      <c r="G22" s="3507"/>
      <c r="H22" s="3507"/>
      <c r="I22" s="3507"/>
      <c r="J22" s="3507"/>
      <c r="K22" s="3507"/>
      <c r="L22" s="3507"/>
      <c r="M22" s="3507"/>
      <c r="N22" s="3507"/>
    </row>
    <row r="999982" spans="1:1">
      <c r="A999982" t="s">
        <v>1000</v>
      </c>
    </row>
    <row r="999983" spans="1:1">
      <c r="A999983" t="s">
        <v>242</v>
      </c>
    </row>
    <row r="999984" spans="1:1">
      <c r="A999984" t="s">
        <v>241</v>
      </c>
    </row>
    <row r="999985" spans="1:1">
      <c r="A999985" t="s">
        <v>240</v>
      </c>
    </row>
    <row r="999986" spans="1:1">
      <c r="A999986" t="s">
        <v>4</v>
      </c>
    </row>
    <row r="999987" spans="1:1">
      <c r="A999987" t="s">
        <v>239</v>
      </c>
    </row>
  </sheetData>
  <dataValidations count="1">
    <dataValidation type="list" allowBlank="1" showInputMessage="1" showErrorMessage="1" sqref="A1">
      <formula1>$A$999982:$A$999987</formula1>
    </dataValidation>
  </dataValidation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sheetPr>
    <tabColor theme="2" tint="-0.249977111117893"/>
  </sheetPr>
  <dimension ref="A1:W999984"/>
  <sheetViews>
    <sheetView topLeftCell="C5" zoomScale="80" zoomScaleNormal="80" workbookViewId="0">
      <selection activeCell="C36" sqref="C36"/>
    </sheetView>
  </sheetViews>
  <sheetFormatPr defaultRowHeight="12.75"/>
  <cols>
    <col min="1" max="1" width="23.25" customWidth="1"/>
    <col min="2" max="2" width="25.125" style="3168" customWidth="1"/>
    <col min="3" max="3" width="23.875" customWidth="1"/>
  </cols>
  <sheetData>
    <row r="1" spans="1:23" ht="24.75">
      <c r="A1" s="3104" t="s">
        <v>239</v>
      </c>
      <c r="B1" s="3499" t="s">
        <v>2972</v>
      </c>
      <c r="C1" s="3440"/>
      <c r="D1" s="3440"/>
      <c r="E1" s="3440"/>
      <c r="F1" s="3440"/>
      <c r="G1" s="3440"/>
      <c r="H1" s="3440"/>
      <c r="I1" s="3440"/>
      <c r="J1" s="3440"/>
      <c r="K1" s="3440"/>
      <c r="L1" s="3440"/>
      <c r="M1" s="3440"/>
      <c r="N1" s="3440"/>
      <c r="O1" s="3440"/>
      <c r="P1" s="3440"/>
      <c r="Q1" s="3440"/>
      <c r="R1" s="3440"/>
      <c r="S1" s="3440"/>
      <c r="T1" s="3440"/>
      <c r="U1" s="3440"/>
      <c r="V1" s="3440"/>
      <c r="W1" s="3440"/>
    </row>
    <row r="2" spans="1:23" ht="24.75">
      <c r="A2" s="3107" t="s">
        <v>3361</v>
      </c>
      <c r="B2" s="3499" t="s">
        <v>2972</v>
      </c>
      <c r="C2" s="3440"/>
      <c r="D2" s="3440"/>
      <c r="E2" s="3440"/>
      <c r="F2" s="3440"/>
      <c r="G2" s="3440"/>
      <c r="H2" s="3440"/>
      <c r="I2" s="3440"/>
      <c r="J2" s="3440"/>
      <c r="K2" s="3440"/>
      <c r="L2" s="3440"/>
      <c r="M2" s="3440"/>
      <c r="N2" s="3440"/>
      <c r="O2" s="3440"/>
      <c r="P2" s="3440"/>
      <c r="Q2" s="3440"/>
      <c r="R2" s="3440"/>
      <c r="S2" s="3440"/>
      <c r="T2" s="3440"/>
      <c r="U2" s="3440"/>
      <c r="V2" s="3440"/>
      <c r="W2" s="3440"/>
    </row>
    <row r="3" spans="1:23" ht="24.75">
      <c r="A3" s="3109" t="s">
        <v>2210</v>
      </c>
      <c r="B3" s="3500" t="s">
        <v>2972</v>
      </c>
      <c r="C3" s="3439"/>
      <c r="D3" s="3439"/>
      <c r="E3" s="3439"/>
      <c r="F3" s="3439"/>
      <c r="G3" s="3439"/>
      <c r="H3" s="3439"/>
      <c r="I3" s="3439"/>
      <c r="J3" s="3439"/>
      <c r="K3" s="3439"/>
      <c r="L3" s="3439"/>
      <c r="M3" s="3439"/>
      <c r="N3" s="3439"/>
      <c r="O3" s="3439"/>
      <c r="P3" s="3439"/>
      <c r="Q3" s="3439"/>
      <c r="R3" s="3439"/>
      <c r="S3" s="3439"/>
      <c r="T3" s="3439"/>
      <c r="U3" s="3439"/>
      <c r="V3" s="3439"/>
      <c r="W3" s="3439"/>
    </row>
    <row r="4" spans="1:23">
      <c r="A4" s="3181"/>
      <c r="B4" s="3501"/>
      <c r="C4" s="3181"/>
      <c r="D4" s="3181"/>
      <c r="E4" s="3181"/>
      <c r="F4" s="3181"/>
      <c r="G4" s="3181"/>
      <c r="H4" s="3181"/>
      <c r="I4" s="3181"/>
      <c r="J4" s="3181"/>
      <c r="K4" s="3181"/>
      <c r="L4" s="3181"/>
      <c r="M4" s="3181"/>
      <c r="N4" s="3181"/>
      <c r="O4" s="3181"/>
      <c r="P4" s="3181"/>
      <c r="Q4" s="3181"/>
      <c r="R4" s="3181"/>
      <c r="S4" s="3181"/>
      <c r="T4" s="3181"/>
      <c r="U4" s="3181"/>
      <c r="V4" s="3181"/>
      <c r="W4" s="3181"/>
    </row>
    <row r="5" spans="1:23">
      <c r="A5" s="1685" t="s">
        <v>3364</v>
      </c>
    </row>
    <row r="7" spans="1:23" ht="15">
      <c r="E7" s="3114" t="s">
        <v>156</v>
      </c>
      <c r="F7" s="3115"/>
      <c r="G7" s="3114" t="s">
        <v>155</v>
      </c>
      <c r="H7" s="3143"/>
      <c r="I7" s="3143"/>
      <c r="J7" s="3143"/>
      <c r="K7" s="3143"/>
      <c r="L7" s="3143"/>
      <c r="M7" s="3143"/>
      <c r="N7" s="3143"/>
    </row>
    <row r="8" spans="1:23" ht="15">
      <c r="B8" s="3120" t="s">
        <v>248</v>
      </c>
      <c r="C8" s="3437" t="s">
        <v>247</v>
      </c>
      <c r="D8" s="3437" t="s">
        <v>244</v>
      </c>
      <c r="E8" s="3118">
        <v>2012</v>
      </c>
      <c r="F8" s="3118">
        <v>2013</v>
      </c>
      <c r="G8" s="3118">
        <v>2014</v>
      </c>
      <c r="H8" s="3118">
        <v>2015</v>
      </c>
      <c r="I8" s="3118">
        <v>2016</v>
      </c>
      <c r="J8" s="3118">
        <v>2017</v>
      </c>
      <c r="K8" s="3118">
        <v>2018</v>
      </c>
      <c r="L8" s="3118">
        <v>2019</v>
      </c>
      <c r="M8" s="3118">
        <v>2020</v>
      </c>
      <c r="N8" s="3118">
        <v>2021</v>
      </c>
    </row>
    <row r="9" spans="1:23" ht="15">
      <c r="B9" s="3120" t="s">
        <v>3368</v>
      </c>
      <c r="C9" s="3437" t="s">
        <v>3366</v>
      </c>
      <c r="D9" s="3437" t="s">
        <v>3329</v>
      </c>
      <c r="E9" s="3118" t="s">
        <v>3203</v>
      </c>
      <c r="F9" s="3118" t="s">
        <v>3203</v>
      </c>
      <c r="G9" s="3502"/>
      <c r="H9" s="3502"/>
      <c r="I9" s="3502"/>
      <c r="J9" s="3502"/>
      <c r="K9" s="3502"/>
      <c r="L9" s="3502"/>
      <c r="M9" s="3502"/>
      <c r="N9" s="3502"/>
    </row>
    <row r="10" spans="1:23" ht="15">
      <c r="B10" s="3120" t="s">
        <v>3368</v>
      </c>
      <c r="C10" s="3437" t="s">
        <v>3367</v>
      </c>
      <c r="D10" s="3437" t="s">
        <v>3329</v>
      </c>
      <c r="E10" s="3118" t="s">
        <v>3203</v>
      </c>
      <c r="F10" s="3118" t="s">
        <v>3203</v>
      </c>
      <c r="G10" s="3502"/>
      <c r="H10" s="3502"/>
      <c r="I10" s="3502"/>
      <c r="J10" s="3502"/>
      <c r="K10" s="3502"/>
      <c r="L10" s="3502"/>
      <c r="M10" s="3502"/>
      <c r="N10" s="3502"/>
    </row>
    <row r="11" spans="1:23" ht="30">
      <c r="B11" s="3503" t="s">
        <v>3370</v>
      </c>
      <c r="C11" s="3504"/>
      <c r="D11" s="3504" t="s">
        <v>3329</v>
      </c>
      <c r="E11" s="3505" t="s">
        <v>3203</v>
      </c>
      <c r="F11" s="3505" t="s">
        <v>3203</v>
      </c>
      <c r="G11" s="3505"/>
      <c r="H11" s="3505"/>
      <c r="I11" s="3505"/>
      <c r="J11" s="3505"/>
      <c r="K11" s="3505"/>
      <c r="L11" s="3505"/>
      <c r="M11" s="3505"/>
      <c r="N11" s="3505"/>
    </row>
    <row r="12" spans="1:23" ht="30">
      <c r="B12" s="3120" t="s">
        <v>3371</v>
      </c>
      <c r="C12" s="3437" t="s">
        <v>3372</v>
      </c>
      <c r="D12" s="3437" t="s">
        <v>3329</v>
      </c>
      <c r="E12" s="3118" t="s">
        <v>3203</v>
      </c>
      <c r="F12" s="3118" t="s">
        <v>3203</v>
      </c>
      <c r="G12" s="3502"/>
      <c r="H12" s="3502"/>
      <c r="I12" s="3502"/>
      <c r="J12" s="3502"/>
      <c r="K12" s="3502"/>
      <c r="L12" s="3502"/>
      <c r="M12" s="3502"/>
      <c r="N12" s="3502"/>
    </row>
    <row r="13" spans="1:23" ht="15">
      <c r="B13" s="1686" t="s">
        <v>3373</v>
      </c>
      <c r="C13" s="3437" t="s">
        <v>3372</v>
      </c>
      <c r="D13" s="3437" t="s">
        <v>3329</v>
      </c>
      <c r="E13" s="3118" t="s">
        <v>3203</v>
      </c>
      <c r="F13" s="3118" t="s">
        <v>3203</v>
      </c>
      <c r="G13" s="3502"/>
      <c r="H13" s="3502"/>
      <c r="I13" s="3502"/>
      <c r="J13" s="3502"/>
      <c r="K13" s="3502"/>
      <c r="L13" s="3502"/>
      <c r="M13" s="3502"/>
      <c r="N13" s="3502"/>
    </row>
    <row r="14" spans="1:23" ht="15">
      <c r="B14" s="3506"/>
      <c r="C14" s="3485"/>
      <c r="D14" s="3485"/>
      <c r="E14" s="3146"/>
      <c r="F14" s="3146"/>
      <c r="G14" s="3146"/>
      <c r="H14" s="3146"/>
      <c r="I14" s="3146"/>
      <c r="J14" s="3146"/>
      <c r="K14" s="3146"/>
      <c r="L14" s="3146"/>
      <c r="M14" s="3146"/>
      <c r="N14" s="3146"/>
    </row>
    <row r="15" spans="1:23" ht="15">
      <c r="B15" s="3506"/>
      <c r="C15" s="3485"/>
      <c r="D15" s="3485"/>
      <c r="E15" s="3146"/>
      <c r="F15" s="3146"/>
      <c r="G15" s="3146"/>
      <c r="H15" s="3146"/>
      <c r="I15" s="3146"/>
      <c r="J15" s="3146"/>
      <c r="K15" s="3146"/>
      <c r="L15" s="3146"/>
      <c r="M15" s="3146"/>
      <c r="N15" s="3146"/>
    </row>
    <row r="16" spans="1:23" ht="15">
      <c r="B16" s="3506"/>
      <c r="C16" s="3485"/>
      <c r="D16" s="3485"/>
      <c r="E16" s="3146"/>
      <c r="F16" s="3146"/>
      <c r="G16" s="3146"/>
      <c r="H16" s="3146"/>
      <c r="I16" s="3146"/>
      <c r="J16" s="3146"/>
      <c r="K16" s="3146"/>
      <c r="L16" s="3146"/>
      <c r="M16" s="3146"/>
      <c r="N16" s="3146"/>
    </row>
    <row r="17" spans="2:14" ht="15">
      <c r="B17" s="3506"/>
      <c r="C17" s="3485"/>
      <c r="D17" s="3485"/>
      <c r="E17" s="3146"/>
      <c r="F17" s="3146"/>
      <c r="G17" s="3146"/>
      <c r="H17" s="3146"/>
      <c r="I17" s="3146"/>
      <c r="J17" s="3146"/>
      <c r="K17" s="3146"/>
      <c r="L17" s="3146"/>
      <c r="M17" s="3146"/>
      <c r="N17" s="3146"/>
    </row>
    <row r="18" spans="2:14">
      <c r="B18" s="3501"/>
      <c r="C18" s="3181"/>
      <c r="D18" s="3181"/>
      <c r="E18" s="3181"/>
      <c r="F18" s="3181"/>
      <c r="G18" s="3181"/>
      <c r="H18" s="3181"/>
      <c r="I18" s="3181"/>
      <c r="J18" s="3181"/>
      <c r="K18" s="3181"/>
      <c r="L18" s="3181"/>
      <c r="M18" s="3181"/>
      <c r="N18" s="3181"/>
    </row>
    <row r="19" spans="2:14">
      <c r="B19" s="3501"/>
      <c r="C19" s="3181"/>
      <c r="D19" s="3181"/>
      <c r="E19" s="3507"/>
      <c r="F19" s="3507"/>
      <c r="G19" s="3507"/>
      <c r="H19" s="3507"/>
      <c r="I19" s="3507"/>
      <c r="J19" s="3507"/>
      <c r="K19" s="3507"/>
      <c r="L19" s="3507"/>
      <c r="M19" s="3507"/>
      <c r="N19" s="3507"/>
    </row>
    <row r="999979" spans="1:1">
      <c r="A999979" t="s">
        <v>1000</v>
      </c>
    </row>
    <row r="999980" spans="1:1">
      <c r="A999980" t="s">
        <v>242</v>
      </c>
    </row>
    <row r="999981" spans="1:1">
      <c r="A999981" t="s">
        <v>241</v>
      </c>
    </row>
    <row r="999982" spans="1:1">
      <c r="A999982" t="s">
        <v>240</v>
      </c>
    </row>
    <row r="999983" spans="1:1">
      <c r="A999983" t="s">
        <v>4</v>
      </c>
    </row>
    <row r="999984" spans="1:1">
      <c r="A999984" t="s">
        <v>239</v>
      </c>
    </row>
  </sheetData>
  <dataValidations count="1">
    <dataValidation type="list" allowBlank="1" showInputMessage="1" showErrorMessage="1" sqref="A1">
      <formula1>$A$999982:$A$999987</formula1>
    </dataValidation>
  </dataValidation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sheetPr>
    <tabColor theme="2" tint="-0.249977111117893"/>
  </sheetPr>
  <dimension ref="A1:AA1000016"/>
  <sheetViews>
    <sheetView zoomScale="80" zoomScaleNormal="80" workbookViewId="0">
      <selection activeCell="E30" sqref="E30"/>
    </sheetView>
  </sheetViews>
  <sheetFormatPr defaultRowHeight="12.75"/>
  <cols>
    <col min="1" max="1" width="28" customWidth="1"/>
    <col min="2" max="3" width="25.125" customWidth="1"/>
    <col min="4" max="4" width="23.875" customWidth="1"/>
    <col min="5" max="5" width="33.5" customWidth="1"/>
    <col min="6" max="6" width="25.75" customWidth="1"/>
    <col min="7" max="7" width="23.25" customWidth="1"/>
    <col min="8" max="8" width="7.25" style="3476" customWidth="1"/>
    <col min="9" max="18" width="9" style="3476"/>
  </cols>
  <sheetData>
    <row r="1" spans="1:27" ht="24.75">
      <c r="A1" s="3104" t="s">
        <v>239</v>
      </c>
      <c r="B1" s="3474" t="s">
        <v>2972</v>
      </c>
      <c r="C1" s="3474"/>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row>
    <row r="2" spans="1:27" ht="24.75">
      <c r="A2" s="3107" t="s">
        <v>3361</v>
      </c>
      <c r="B2" s="3474" t="s">
        <v>2972</v>
      </c>
      <c r="C2" s="3474"/>
      <c r="D2" s="3440"/>
      <c r="E2" s="3440"/>
      <c r="F2" s="3440"/>
      <c r="G2" s="3440"/>
      <c r="H2" s="3440"/>
      <c r="I2" s="3440"/>
      <c r="J2" s="3440"/>
      <c r="K2" s="3440"/>
      <c r="L2" s="3440"/>
      <c r="M2" s="3440"/>
      <c r="N2" s="3440"/>
      <c r="O2" s="3440"/>
      <c r="P2" s="3440"/>
      <c r="Q2" s="3440"/>
      <c r="R2" s="3440"/>
      <c r="S2" s="3440"/>
      <c r="T2" s="3440"/>
      <c r="U2" s="3440"/>
      <c r="V2" s="3440"/>
      <c r="W2" s="3440"/>
      <c r="X2" s="3440"/>
      <c r="Y2" s="3440"/>
      <c r="Z2" s="3440"/>
      <c r="AA2" s="3440"/>
    </row>
    <row r="3" spans="1:27" ht="24.75">
      <c r="A3" s="3109" t="s">
        <v>2210</v>
      </c>
      <c r="B3" s="3475" t="s">
        <v>2972</v>
      </c>
      <c r="C3" s="3475"/>
      <c r="D3" s="3439"/>
      <c r="E3" s="3439"/>
      <c r="F3" s="3439"/>
      <c r="G3" s="3439"/>
      <c r="H3" s="3439"/>
      <c r="I3" s="3439"/>
      <c r="J3" s="3439"/>
      <c r="K3" s="3439"/>
      <c r="L3" s="3439"/>
      <c r="M3" s="3439"/>
      <c r="N3" s="3439"/>
      <c r="O3" s="3439"/>
      <c r="P3" s="3439"/>
      <c r="Q3" s="3439"/>
      <c r="R3" s="3439"/>
      <c r="S3" s="3439"/>
      <c r="T3" s="3439"/>
      <c r="U3" s="3439"/>
      <c r="V3" s="3439"/>
      <c r="W3" s="3439"/>
      <c r="X3" s="3439"/>
      <c r="Y3" s="3439"/>
      <c r="Z3" s="3439"/>
      <c r="AA3" s="3439"/>
    </row>
    <row r="4" spans="1:27">
      <c r="A4" s="3181"/>
      <c r="B4" s="3181"/>
      <c r="C4" s="3181"/>
      <c r="D4" s="3181"/>
      <c r="E4" s="3181"/>
      <c r="F4" s="3181"/>
      <c r="G4" s="3181"/>
      <c r="H4" s="3181"/>
      <c r="S4" s="3476"/>
      <c r="T4" s="3476"/>
      <c r="U4" s="3476"/>
      <c r="V4" s="3476"/>
      <c r="W4" s="3181"/>
      <c r="X4" s="3181"/>
      <c r="Y4" s="3181"/>
      <c r="Z4" s="3181"/>
      <c r="AA4" s="3181"/>
    </row>
    <row r="5" spans="1:27">
      <c r="A5" s="1685" t="s">
        <v>3346</v>
      </c>
      <c r="H5"/>
      <c r="S5" s="3476"/>
      <c r="T5" s="3477"/>
      <c r="U5" s="3477"/>
      <c r="V5" s="3477"/>
    </row>
    <row r="6" spans="1:27">
      <c r="H6"/>
      <c r="S6" s="3476"/>
      <c r="T6" s="3477"/>
      <c r="U6" s="3477"/>
      <c r="V6" s="3477"/>
    </row>
    <row r="7" spans="1:27" ht="15">
      <c r="H7"/>
      <c r="I7" s="3478" t="s">
        <v>2972</v>
      </c>
      <c r="J7" s="3479"/>
      <c r="K7" s="3478" t="s">
        <v>2972</v>
      </c>
      <c r="L7" s="3480" t="s">
        <v>2972</v>
      </c>
      <c r="M7" s="3480"/>
      <c r="N7" s="3480" t="s">
        <v>2972</v>
      </c>
      <c r="O7" s="3480"/>
      <c r="P7" s="3480"/>
      <c r="Q7" s="3480"/>
      <c r="R7" s="3480"/>
      <c r="S7" s="3476"/>
      <c r="T7" s="3477"/>
      <c r="U7" s="3477"/>
      <c r="V7" s="3477"/>
    </row>
    <row r="8" spans="1:27" ht="75">
      <c r="B8" s="3481" t="s">
        <v>3347</v>
      </c>
      <c r="C8" s="1686" t="s">
        <v>244</v>
      </c>
      <c r="D8" s="3120" t="s">
        <v>3362</v>
      </c>
      <c r="E8" s="3120" t="s">
        <v>3349</v>
      </c>
      <c r="F8" s="3120" t="s">
        <v>3350</v>
      </c>
      <c r="G8" s="3120" t="s">
        <v>3363</v>
      </c>
      <c r="H8" s="3482"/>
      <c r="I8" s="3483"/>
      <c r="J8" s="3483"/>
      <c r="K8" s="3483"/>
      <c r="L8" s="3483"/>
      <c r="M8" s="3483"/>
      <c r="N8" s="3483"/>
      <c r="O8" s="3483"/>
      <c r="P8" s="3483"/>
      <c r="Q8" s="3483"/>
      <c r="R8" s="3483"/>
      <c r="S8" s="3476"/>
      <c r="T8" s="3477"/>
      <c r="U8" s="3477"/>
      <c r="V8" s="3477"/>
    </row>
    <row r="9" spans="1:27" ht="15">
      <c r="B9" s="3447" t="s">
        <v>3352</v>
      </c>
      <c r="C9" s="1681" t="s">
        <v>3329</v>
      </c>
      <c r="D9" s="3484"/>
      <c r="E9" s="3484"/>
      <c r="F9" s="3484"/>
      <c r="G9" s="3484"/>
      <c r="H9" s="3482"/>
      <c r="I9" s="3483"/>
      <c r="J9" s="3483"/>
      <c r="K9" s="3483"/>
      <c r="L9" s="3483"/>
      <c r="M9" s="3483"/>
      <c r="N9" s="3483"/>
      <c r="O9" s="3483"/>
      <c r="P9" s="3483"/>
      <c r="Q9" s="3483"/>
      <c r="R9" s="3483"/>
      <c r="S9" s="3477"/>
      <c r="T9" s="3477"/>
      <c r="U9" s="3477"/>
      <c r="V9" s="3477"/>
    </row>
    <row r="10" spans="1:27" ht="15">
      <c r="B10" s="3447" t="s">
        <v>3353</v>
      </c>
      <c r="C10" s="1681" t="s">
        <v>3329</v>
      </c>
      <c r="D10" s="3484"/>
      <c r="E10" s="3484"/>
      <c r="F10" s="3484"/>
      <c r="G10" s="3484"/>
      <c r="H10" s="3482"/>
      <c r="I10" s="3483"/>
      <c r="J10" s="3483"/>
      <c r="K10" s="3483"/>
      <c r="L10" s="3483"/>
      <c r="M10" s="3483"/>
      <c r="N10" s="3483"/>
      <c r="O10" s="3483"/>
      <c r="P10" s="3483"/>
      <c r="Q10" s="3483"/>
      <c r="R10" s="3483"/>
      <c r="S10" s="3477"/>
      <c r="T10" s="3477"/>
      <c r="U10" s="3477"/>
      <c r="V10" s="3477"/>
    </row>
    <row r="11" spans="1:27" ht="15">
      <c r="B11" s="3486" t="s">
        <v>2554</v>
      </c>
      <c r="C11" s="1681" t="s">
        <v>3329</v>
      </c>
      <c r="D11" s="3484"/>
      <c r="E11" s="3484"/>
      <c r="F11" s="3484"/>
      <c r="G11" s="3484"/>
      <c r="H11" s="3482"/>
      <c r="I11" s="3483"/>
      <c r="J11" s="3483"/>
      <c r="K11" s="3483"/>
      <c r="L11" s="3483"/>
      <c r="M11" s="3483"/>
      <c r="N11" s="3483"/>
      <c r="O11" s="3483"/>
      <c r="P11" s="3483"/>
      <c r="Q11" s="3483"/>
      <c r="R11" s="3483"/>
      <c r="S11" s="3477"/>
      <c r="T11" s="3477"/>
      <c r="U11" s="3477"/>
      <c r="V11" s="3477"/>
    </row>
    <row r="12" spans="1:27" ht="15">
      <c r="B12" s="3447" t="s">
        <v>2559</v>
      </c>
      <c r="C12" s="1681" t="s">
        <v>3329</v>
      </c>
      <c r="D12" s="3484"/>
      <c r="E12" s="3484"/>
      <c r="F12" s="3484"/>
      <c r="G12" s="3484"/>
      <c r="H12" s="3482"/>
      <c r="I12" s="3483"/>
      <c r="J12" s="3483"/>
      <c r="K12" s="3483"/>
      <c r="L12" s="3483"/>
      <c r="M12" s="3483"/>
      <c r="N12" s="3483"/>
      <c r="O12" s="3483"/>
      <c r="P12" s="3483"/>
      <c r="Q12" s="3483"/>
      <c r="R12" s="3483"/>
    </row>
    <row r="13" spans="1:27" ht="15">
      <c r="B13" s="3447" t="s">
        <v>3354</v>
      </c>
      <c r="C13" s="1681" t="s">
        <v>3329</v>
      </c>
      <c r="D13" s="3484"/>
      <c r="E13" s="3484"/>
      <c r="F13" s="3484"/>
      <c r="G13" s="3484"/>
      <c r="H13" s="3482"/>
      <c r="I13" s="3483"/>
      <c r="J13" s="3483"/>
      <c r="K13" s="3483"/>
      <c r="L13" s="3483"/>
      <c r="M13" s="3483"/>
      <c r="N13" s="3483"/>
      <c r="O13" s="3483"/>
      <c r="P13" s="3483"/>
      <c r="Q13" s="3483"/>
      <c r="R13" s="3483"/>
    </row>
    <row r="14" spans="1:27" ht="15">
      <c r="B14" s="3447" t="s">
        <v>3355</v>
      </c>
      <c r="C14" s="1681" t="s">
        <v>3329</v>
      </c>
      <c r="D14" s="3484"/>
      <c r="E14" s="3484"/>
      <c r="F14" s="3484"/>
      <c r="G14" s="3484"/>
      <c r="H14" s="3482"/>
      <c r="I14" s="3483"/>
      <c r="J14" s="3483"/>
      <c r="K14" s="3483"/>
      <c r="L14" s="3483"/>
      <c r="M14" s="3483"/>
      <c r="N14" s="3483"/>
      <c r="O14" s="3483"/>
      <c r="P14" s="3483"/>
      <c r="Q14" s="3483"/>
      <c r="R14" s="3483"/>
    </row>
    <row r="15" spans="1:27" ht="15">
      <c r="B15" s="3447" t="s">
        <v>3356</v>
      </c>
      <c r="C15" s="1681" t="s">
        <v>3329</v>
      </c>
      <c r="D15" s="3484"/>
      <c r="E15" s="3484"/>
      <c r="F15" s="3484"/>
      <c r="G15" s="3484"/>
      <c r="H15" s="3482"/>
      <c r="I15" s="3483"/>
      <c r="J15" s="3483"/>
      <c r="K15" s="3483"/>
      <c r="L15" s="3483"/>
      <c r="M15" s="3483"/>
      <c r="N15" s="3483"/>
      <c r="O15" s="3483"/>
      <c r="P15" s="3483"/>
      <c r="Q15" s="3483"/>
      <c r="R15" s="3483"/>
    </row>
    <row r="16" spans="1:27" ht="15">
      <c r="B16" s="3447" t="s">
        <v>3357</v>
      </c>
      <c r="C16" s="1681" t="s">
        <v>3329</v>
      </c>
      <c r="D16" s="3484"/>
      <c r="E16" s="3484"/>
      <c r="F16" s="3484"/>
      <c r="G16" s="3484"/>
      <c r="H16" s="3482"/>
      <c r="I16" s="3483"/>
      <c r="J16" s="3483"/>
      <c r="K16" s="3483"/>
      <c r="L16" s="3483"/>
      <c r="M16" s="3483"/>
      <c r="N16" s="3483"/>
      <c r="O16" s="3483"/>
      <c r="P16" s="3483"/>
      <c r="Q16" s="3483"/>
      <c r="R16" s="3483"/>
    </row>
    <row r="17" spans="2:18" ht="15">
      <c r="B17" s="3447" t="s">
        <v>3358</v>
      </c>
      <c r="C17" s="1681" t="s">
        <v>3329</v>
      </c>
      <c r="D17" s="3484"/>
      <c r="E17" s="3484"/>
      <c r="F17" s="3484"/>
      <c r="G17" s="3484"/>
      <c r="H17" s="3482"/>
      <c r="I17" s="3483"/>
      <c r="J17" s="3483"/>
      <c r="K17" s="3483"/>
      <c r="L17" s="3483"/>
      <c r="M17" s="3483"/>
      <c r="N17" s="3483"/>
      <c r="O17" s="3483"/>
      <c r="P17" s="3483"/>
      <c r="Q17" s="3483"/>
      <c r="R17" s="3483"/>
    </row>
    <row r="18" spans="2:18" ht="15">
      <c r="B18" s="3447" t="s">
        <v>2556</v>
      </c>
      <c r="C18" s="1681" t="s">
        <v>3329</v>
      </c>
      <c r="D18" s="3484"/>
      <c r="E18" s="3484"/>
      <c r="F18" s="3484"/>
      <c r="G18" s="3484"/>
      <c r="H18" s="3482"/>
      <c r="I18" s="3483"/>
      <c r="J18" s="3483"/>
      <c r="K18" s="3483"/>
      <c r="L18" s="3483"/>
      <c r="M18" s="3483"/>
      <c r="N18" s="3483"/>
      <c r="O18" s="3483"/>
      <c r="P18" s="3483"/>
      <c r="Q18" s="3483"/>
      <c r="R18" s="3483"/>
    </row>
    <row r="19" spans="2:18">
      <c r="B19" s="1681" t="s">
        <v>168</v>
      </c>
      <c r="C19" s="1681" t="s">
        <v>3329</v>
      </c>
      <c r="D19" s="3487"/>
      <c r="E19" s="3487"/>
      <c r="F19" s="3488"/>
      <c r="G19" s="3487"/>
      <c r="H19" s="3490"/>
      <c r="I19" s="3491"/>
      <c r="J19" s="3491"/>
      <c r="K19" s="3491"/>
      <c r="L19" s="3491"/>
      <c r="M19" s="3491"/>
      <c r="N19" s="3491"/>
      <c r="O19" s="3491"/>
      <c r="P19" s="3491"/>
      <c r="Q19" s="3491"/>
      <c r="R19" s="3491"/>
    </row>
    <row r="20" spans="2:18">
      <c r="B20" s="3142" t="s">
        <v>8</v>
      </c>
      <c r="C20" s="3142"/>
      <c r="D20" s="3142"/>
      <c r="E20" s="3142"/>
      <c r="F20" s="3492"/>
      <c r="G20" s="3142"/>
      <c r="H20" s="3490"/>
      <c r="I20" s="3491"/>
      <c r="J20" s="3491"/>
      <c r="K20" s="3491"/>
      <c r="L20" s="3491"/>
      <c r="M20" s="3491"/>
      <c r="N20" s="3491"/>
      <c r="O20" s="3491"/>
      <c r="P20" s="3491"/>
      <c r="Q20" s="3491"/>
      <c r="R20" s="3491"/>
    </row>
    <row r="21" spans="2:18" ht="25.5">
      <c r="B21" s="3493" t="s">
        <v>3359</v>
      </c>
      <c r="C21" s="3494" t="s">
        <v>3329</v>
      </c>
      <c r="D21" s="3495"/>
      <c r="E21" s="3496"/>
      <c r="F21" s="3142" t="e">
        <f>F20/D20</f>
        <v>#DIV/0!</v>
      </c>
      <c r="G21" s="3496"/>
      <c r="H21" s="3490"/>
      <c r="I21" s="3491"/>
      <c r="J21" s="3491"/>
      <c r="K21" s="3491"/>
      <c r="L21" s="3491"/>
      <c r="M21" s="3491"/>
      <c r="N21" s="3491"/>
      <c r="O21" s="3491"/>
      <c r="P21" s="3491"/>
      <c r="Q21" s="3491"/>
      <c r="R21" s="3491"/>
    </row>
    <row r="22" spans="2:18" ht="25.5">
      <c r="B22" s="3493" t="s">
        <v>3360</v>
      </c>
      <c r="C22" s="3494" t="s">
        <v>3329</v>
      </c>
      <c r="D22" s="3495"/>
      <c r="E22" s="3496"/>
      <c r="F22" s="3496"/>
      <c r="G22" s="3142" t="e">
        <f>G20/D20</f>
        <v>#DIV/0!</v>
      </c>
      <c r="H22" s="3490"/>
      <c r="I22" s="3491"/>
      <c r="J22" s="3491"/>
      <c r="K22" s="3491"/>
      <c r="L22" s="3491"/>
      <c r="M22" s="3491"/>
      <c r="N22" s="3491"/>
      <c r="O22" s="3491"/>
      <c r="P22" s="3491"/>
      <c r="Q22" s="3491"/>
      <c r="R22" s="3491"/>
    </row>
    <row r="23" spans="2:18">
      <c r="B23" s="3489"/>
      <c r="C23" s="3489"/>
      <c r="D23" s="3489"/>
      <c r="E23" s="3181"/>
      <c r="F23" s="3181"/>
      <c r="G23" s="3181"/>
      <c r="H23" s="3490"/>
      <c r="I23" s="3491"/>
      <c r="J23" s="3491"/>
      <c r="K23" s="3491"/>
      <c r="L23" s="3491"/>
      <c r="M23" s="3491"/>
      <c r="N23" s="3491"/>
      <c r="O23" s="3491"/>
      <c r="P23" s="3491"/>
      <c r="Q23" s="3491"/>
      <c r="R23" s="3491"/>
    </row>
    <row r="24" spans="2:18">
      <c r="B24" s="3489"/>
      <c r="C24" s="3489"/>
      <c r="D24" s="3489"/>
      <c r="E24" s="3497"/>
      <c r="F24" s="3181"/>
      <c r="G24" s="3181"/>
      <c r="H24" s="3490"/>
      <c r="I24" s="3490"/>
      <c r="J24" s="3490"/>
      <c r="K24" s="3490"/>
      <c r="L24" s="3490"/>
      <c r="M24" s="3490"/>
      <c r="N24" s="3490"/>
      <c r="O24" s="3490"/>
      <c r="P24" s="3490"/>
      <c r="Q24" s="3490"/>
      <c r="R24" s="3490"/>
    </row>
    <row r="25" spans="2:18">
      <c r="B25" s="3489"/>
      <c r="C25" s="3489"/>
      <c r="D25" s="3181"/>
      <c r="E25" s="3181"/>
      <c r="F25" s="3181"/>
      <c r="G25" s="3181"/>
      <c r="H25" s="3490"/>
      <c r="I25" s="3491"/>
      <c r="J25" s="3491"/>
      <c r="K25" s="3491"/>
      <c r="L25" s="3491"/>
      <c r="M25" s="3491"/>
      <c r="N25" s="3491"/>
      <c r="O25" s="3491"/>
      <c r="P25" s="3491"/>
      <c r="Q25" s="3491"/>
      <c r="R25" s="3491"/>
    </row>
    <row r="26" spans="2:18">
      <c r="B26" s="3489"/>
      <c r="C26" s="3489"/>
      <c r="D26" s="3489"/>
      <c r="E26" s="3181"/>
      <c r="F26" s="3181"/>
      <c r="G26" s="3181"/>
      <c r="H26" s="3490"/>
      <c r="I26" s="3491"/>
      <c r="J26" s="3491"/>
      <c r="K26" s="3491"/>
      <c r="L26" s="3491"/>
      <c r="M26" s="3491"/>
      <c r="N26" s="3491"/>
      <c r="O26" s="3491"/>
      <c r="P26" s="3491"/>
      <c r="Q26" s="3491"/>
      <c r="R26" s="3491"/>
    </row>
    <row r="27" spans="2:18">
      <c r="B27" s="3489"/>
      <c r="C27" s="3489"/>
      <c r="D27" s="3489"/>
      <c r="E27" s="3181"/>
      <c r="F27" s="3181"/>
      <c r="G27" s="3181"/>
      <c r="H27" s="3490"/>
      <c r="I27" s="3491"/>
      <c r="J27" s="3491"/>
      <c r="K27" s="3491"/>
      <c r="L27" s="3491"/>
      <c r="M27" s="3491"/>
      <c r="N27" s="3491"/>
      <c r="O27" s="3491"/>
      <c r="P27" s="3491"/>
      <c r="Q27" s="3491"/>
      <c r="R27" s="3491"/>
    </row>
    <row r="28" spans="2:18">
      <c r="B28" s="3489"/>
      <c r="C28" s="3489"/>
      <c r="D28" s="3489"/>
      <c r="E28" s="3497"/>
      <c r="F28" s="3181"/>
      <c r="G28" s="3181"/>
      <c r="H28" s="3490"/>
      <c r="I28" s="3490"/>
      <c r="J28" s="3490"/>
      <c r="K28" s="3490"/>
      <c r="L28" s="3490"/>
      <c r="M28" s="3490"/>
      <c r="N28" s="3490"/>
      <c r="O28" s="3490"/>
      <c r="P28" s="3490"/>
      <c r="Q28" s="3490"/>
      <c r="R28" s="3490"/>
    </row>
    <row r="29" spans="2:18">
      <c r="B29" s="3489"/>
      <c r="C29" s="3489"/>
      <c r="D29" s="3181"/>
      <c r="E29" s="3181"/>
      <c r="F29" s="3181"/>
      <c r="G29" s="3181"/>
      <c r="H29" s="3490"/>
      <c r="I29" s="3491"/>
      <c r="J29" s="3491"/>
      <c r="K29" s="3491"/>
      <c r="L29" s="3491"/>
      <c r="M29" s="3491"/>
      <c r="N29" s="3491"/>
      <c r="O29" s="3491"/>
      <c r="P29" s="3491"/>
      <c r="Q29" s="3491"/>
      <c r="R29" s="3491"/>
    </row>
    <row r="30" spans="2:18">
      <c r="B30" s="3489"/>
      <c r="C30" s="3489"/>
      <c r="D30" s="3489"/>
      <c r="E30" s="3181"/>
      <c r="F30" s="3181"/>
      <c r="G30" s="3181"/>
      <c r="H30" s="3490"/>
      <c r="I30" s="3491"/>
      <c r="J30" s="3491"/>
      <c r="K30" s="3491"/>
      <c r="L30" s="3491"/>
      <c r="M30" s="3491"/>
      <c r="N30" s="3491"/>
      <c r="O30" s="3491"/>
      <c r="P30" s="3491"/>
      <c r="Q30" s="3491"/>
      <c r="R30" s="3491"/>
    </row>
    <row r="31" spans="2:18">
      <c r="B31" s="3489"/>
      <c r="C31" s="3489"/>
      <c r="D31" s="3489"/>
      <c r="E31" s="3181"/>
      <c r="F31" s="3181"/>
      <c r="G31" s="3181"/>
      <c r="H31" s="3490"/>
      <c r="I31" s="3491"/>
      <c r="J31" s="3491"/>
      <c r="K31" s="3491"/>
      <c r="L31" s="3491"/>
      <c r="M31" s="3491"/>
      <c r="N31" s="3491"/>
      <c r="O31" s="3491"/>
      <c r="P31" s="3491"/>
      <c r="Q31" s="3491"/>
      <c r="R31" s="3491"/>
    </row>
    <row r="32" spans="2:18">
      <c r="B32" s="3489"/>
      <c r="C32" s="3489"/>
      <c r="D32" s="3489"/>
      <c r="E32" s="3181"/>
      <c r="F32" s="3181"/>
      <c r="G32" s="3181"/>
      <c r="H32" s="3490"/>
      <c r="I32" s="3491"/>
      <c r="J32" s="3491"/>
      <c r="K32" s="3491"/>
      <c r="L32" s="3491"/>
      <c r="M32" s="3491"/>
      <c r="N32" s="3491"/>
      <c r="O32" s="3491"/>
      <c r="P32" s="3491"/>
      <c r="Q32" s="3491"/>
      <c r="R32" s="3491"/>
    </row>
    <row r="33" spans="2:18">
      <c r="B33" s="3489"/>
      <c r="C33" s="3489"/>
      <c r="D33" s="3489"/>
      <c r="E33" s="3497"/>
      <c r="F33" s="3181"/>
      <c r="G33" s="3181"/>
      <c r="H33" s="3490"/>
      <c r="I33" s="3490"/>
      <c r="J33" s="3490"/>
      <c r="K33" s="3490"/>
      <c r="L33" s="3490"/>
      <c r="M33" s="3490"/>
      <c r="N33" s="3490"/>
      <c r="O33" s="3490"/>
      <c r="P33" s="3490"/>
      <c r="Q33" s="3490"/>
      <c r="R33" s="3490"/>
    </row>
    <row r="34" spans="2:18">
      <c r="B34" s="3489"/>
      <c r="C34" s="3489"/>
      <c r="D34" s="3489"/>
      <c r="E34" s="3497"/>
      <c r="F34" s="3181"/>
      <c r="G34" s="3181"/>
      <c r="H34" s="3490"/>
      <c r="I34" s="3490"/>
      <c r="J34" s="3490"/>
      <c r="K34" s="3490"/>
      <c r="L34" s="3490"/>
      <c r="M34" s="3490"/>
      <c r="N34" s="3490"/>
      <c r="O34" s="3490"/>
      <c r="P34" s="3490"/>
      <c r="Q34" s="3490"/>
      <c r="R34" s="3490"/>
    </row>
    <row r="35" spans="2:18">
      <c r="B35" s="3489"/>
      <c r="C35" s="3489"/>
      <c r="D35" s="3498"/>
      <c r="E35" s="3181"/>
      <c r="F35" s="3181"/>
      <c r="G35" s="3181"/>
      <c r="H35" s="3490"/>
      <c r="I35" s="3491"/>
      <c r="J35" s="3491"/>
      <c r="K35" s="3491"/>
      <c r="L35" s="3491"/>
      <c r="M35" s="3491"/>
      <c r="N35" s="3491"/>
      <c r="O35" s="3491"/>
      <c r="P35" s="3491"/>
      <c r="Q35" s="3491"/>
      <c r="R35" s="3491"/>
    </row>
    <row r="36" spans="2:18">
      <c r="B36" s="3489"/>
      <c r="C36" s="3489"/>
      <c r="D36" s="3489"/>
      <c r="E36" s="3181"/>
      <c r="F36" s="3181"/>
      <c r="G36" s="3181"/>
      <c r="H36" s="3490"/>
      <c r="I36" s="3491"/>
      <c r="J36" s="3491"/>
      <c r="K36" s="3491"/>
      <c r="L36" s="3491"/>
      <c r="M36" s="3491"/>
      <c r="N36" s="3491"/>
      <c r="O36" s="3491"/>
      <c r="P36" s="3491"/>
      <c r="Q36" s="3491"/>
      <c r="R36" s="3491"/>
    </row>
    <row r="37" spans="2:18">
      <c r="B37" s="3489"/>
      <c r="C37" s="3489"/>
      <c r="D37" s="3489"/>
      <c r="E37" s="3181"/>
      <c r="F37" s="3181"/>
      <c r="G37" s="3181"/>
      <c r="H37" s="3490"/>
      <c r="I37" s="3491"/>
      <c r="J37" s="3491"/>
      <c r="K37" s="3491"/>
      <c r="L37" s="3491"/>
      <c r="M37" s="3491"/>
      <c r="N37" s="3491"/>
      <c r="O37" s="3491"/>
      <c r="P37" s="3491"/>
      <c r="Q37" s="3491"/>
      <c r="R37" s="3491"/>
    </row>
    <row r="38" spans="2:18">
      <c r="B38" s="3489"/>
      <c r="C38" s="3489"/>
      <c r="D38" s="3489"/>
      <c r="E38" s="3181"/>
      <c r="F38" s="3181"/>
      <c r="G38" s="3181"/>
      <c r="H38" s="3490"/>
      <c r="I38" s="3491"/>
      <c r="J38" s="3491"/>
      <c r="K38" s="3491"/>
      <c r="L38" s="3491"/>
      <c r="M38" s="3491"/>
      <c r="N38" s="3491"/>
      <c r="O38" s="3491"/>
      <c r="P38" s="3491"/>
      <c r="Q38" s="3491"/>
      <c r="R38" s="3491"/>
    </row>
    <row r="39" spans="2:18">
      <c r="B39" s="3489"/>
      <c r="C39" s="3489"/>
      <c r="D39" s="3489"/>
      <c r="E39" s="3489"/>
      <c r="F39" s="3181"/>
      <c r="G39" s="3181"/>
      <c r="H39" s="3490"/>
      <c r="I39" s="3491"/>
      <c r="J39" s="3491"/>
      <c r="K39" s="3491"/>
      <c r="L39" s="3491"/>
      <c r="M39" s="3491"/>
      <c r="N39" s="3491"/>
      <c r="O39" s="3491"/>
      <c r="P39" s="3491"/>
      <c r="Q39" s="3491"/>
      <c r="R39" s="3491"/>
    </row>
    <row r="40" spans="2:18">
      <c r="B40" s="3489"/>
      <c r="C40" s="3489"/>
      <c r="D40" s="3489"/>
      <c r="E40" s="3489"/>
      <c r="F40" s="3181"/>
      <c r="G40" s="3181"/>
      <c r="H40" s="3490"/>
      <c r="I40" s="3491"/>
      <c r="J40" s="3491"/>
      <c r="K40" s="3491"/>
      <c r="L40" s="3491"/>
      <c r="M40" s="3491"/>
      <c r="N40" s="3491"/>
      <c r="O40" s="3491"/>
      <c r="P40" s="3491"/>
      <c r="Q40" s="3491"/>
      <c r="R40" s="3491"/>
    </row>
    <row r="41" spans="2:18">
      <c r="B41" s="3489"/>
      <c r="C41" s="3489"/>
      <c r="D41" s="3489"/>
      <c r="E41" s="3489"/>
      <c r="F41" s="3181"/>
      <c r="G41" s="3181"/>
      <c r="H41" s="3490"/>
      <c r="I41" s="3491"/>
      <c r="J41" s="3491"/>
      <c r="K41" s="3491"/>
      <c r="L41" s="3491"/>
      <c r="M41" s="3491"/>
      <c r="N41" s="3491"/>
      <c r="O41" s="3491"/>
      <c r="P41" s="3491"/>
      <c r="Q41" s="3491"/>
      <c r="R41" s="3491"/>
    </row>
    <row r="42" spans="2:18">
      <c r="B42" s="3489"/>
      <c r="C42" s="3489"/>
      <c r="D42" s="3489"/>
      <c r="E42" s="3181"/>
      <c r="F42" s="3181"/>
      <c r="G42" s="3181"/>
      <c r="H42" s="3490"/>
      <c r="I42" s="3491"/>
      <c r="J42" s="3491"/>
      <c r="K42" s="3491"/>
      <c r="L42" s="3491"/>
      <c r="M42" s="3491"/>
      <c r="N42" s="3491"/>
      <c r="O42" s="3491"/>
      <c r="P42" s="3491"/>
      <c r="Q42" s="3491"/>
      <c r="R42" s="3491"/>
    </row>
    <row r="43" spans="2:18">
      <c r="B43" s="3489"/>
      <c r="C43" s="3489"/>
      <c r="D43" s="3489"/>
      <c r="E43" s="3181"/>
      <c r="F43" s="3181"/>
      <c r="G43" s="3181"/>
      <c r="H43" s="3490"/>
      <c r="I43" s="3491"/>
      <c r="J43" s="3491"/>
      <c r="K43" s="3491"/>
      <c r="L43" s="3491"/>
      <c r="M43" s="3491"/>
      <c r="N43" s="3491"/>
      <c r="O43" s="3491"/>
      <c r="P43" s="3491"/>
      <c r="Q43" s="3491"/>
      <c r="R43" s="3491"/>
    </row>
    <row r="44" spans="2:18">
      <c r="B44" s="3489"/>
      <c r="C44" s="3489"/>
      <c r="D44" s="3489"/>
      <c r="E44" s="3497"/>
      <c r="F44" s="3181"/>
      <c r="G44" s="3181"/>
      <c r="H44" s="3490"/>
      <c r="I44" s="3490"/>
      <c r="J44" s="3490"/>
      <c r="K44" s="3490"/>
      <c r="L44" s="3490"/>
      <c r="M44" s="3490"/>
      <c r="N44" s="3490"/>
      <c r="O44" s="3490"/>
      <c r="P44" s="3490"/>
      <c r="Q44" s="3490"/>
      <c r="R44" s="3490"/>
    </row>
    <row r="45" spans="2:18">
      <c r="B45" s="3489"/>
      <c r="C45" s="3489"/>
      <c r="D45" s="3181"/>
      <c r="E45" s="3181"/>
      <c r="F45" s="3181"/>
      <c r="G45" s="3181"/>
      <c r="H45" s="3490"/>
      <c r="I45" s="3491"/>
      <c r="J45" s="3491"/>
      <c r="K45" s="3491"/>
      <c r="L45" s="3491"/>
      <c r="M45" s="3491"/>
      <c r="N45" s="3491"/>
      <c r="O45" s="3491"/>
      <c r="P45" s="3491"/>
      <c r="Q45" s="3491"/>
      <c r="R45" s="3491"/>
    </row>
    <row r="46" spans="2:18">
      <c r="B46" s="3489"/>
      <c r="C46" s="3489"/>
      <c r="D46" s="3489"/>
      <c r="E46" s="3181"/>
      <c r="F46" s="3181"/>
      <c r="G46" s="3181"/>
      <c r="H46" s="3490"/>
      <c r="I46" s="3491"/>
      <c r="J46" s="3491"/>
      <c r="K46" s="3491"/>
      <c r="L46" s="3491"/>
      <c r="M46" s="3491"/>
      <c r="N46" s="3491"/>
      <c r="O46" s="3491"/>
      <c r="P46" s="3491"/>
      <c r="Q46" s="3491"/>
      <c r="R46" s="3491"/>
    </row>
    <row r="47" spans="2:18">
      <c r="B47" s="3489"/>
      <c r="C47" s="3489"/>
      <c r="D47" s="3489"/>
      <c r="E47" s="3497"/>
      <c r="F47" s="3181"/>
      <c r="G47" s="3181"/>
      <c r="H47" s="3490"/>
      <c r="I47" s="3490"/>
      <c r="J47" s="3490"/>
      <c r="K47" s="3490"/>
      <c r="L47" s="3490"/>
      <c r="M47" s="3490"/>
      <c r="N47" s="3490"/>
      <c r="O47" s="3490"/>
      <c r="P47" s="3490"/>
      <c r="Q47" s="3490"/>
      <c r="R47" s="3490"/>
    </row>
    <row r="48" spans="2:18">
      <c r="B48" s="3489"/>
      <c r="C48" s="3489"/>
      <c r="D48" s="3497"/>
      <c r="E48" s="3181"/>
      <c r="F48" s="3181"/>
      <c r="G48" s="3181"/>
      <c r="H48" s="3490"/>
      <c r="I48" s="3491"/>
      <c r="J48" s="3491"/>
      <c r="K48" s="3491"/>
      <c r="L48" s="3491"/>
      <c r="M48" s="3491"/>
      <c r="N48" s="3491"/>
      <c r="O48" s="3491"/>
      <c r="P48" s="3491"/>
      <c r="Q48" s="3491"/>
      <c r="R48" s="3491"/>
    </row>
    <row r="49" spans="2:18">
      <c r="B49" s="3489"/>
      <c r="C49" s="3489"/>
      <c r="D49" s="3181"/>
      <c r="E49" s="3497"/>
      <c r="F49" s="3181"/>
      <c r="G49" s="3181"/>
      <c r="H49" s="3490"/>
      <c r="I49" s="3490"/>
      <c r="J49" s="3490"/>
      <c r="K49" s="3490"/>
      <c r="L49" s="3490"/>
      <c r="M49" s="3490"/>
      <c r="N49" s="3490"/>
      <c r="O49" s="3490"/>
      <c r="P49" s="3490"/>
      <c r="Q49" s="3490"/>
      <c r="R49" s="3490"/>
    </row>
    <row r="51" spans="2:18">
      <c r="I51" s="3491"/>
      <c r="J51" s="3491"/>
      <c r="K51" s="3491"/>
      <c r="L51" s="3491"/>
      <c r="M51" s="3491"/>
      <c r="N51" s="3491"/>
      <c r="O51" s="3491"/>
      <c r="P51" s="3491"/>
      <c r="Q51" s="3491"/>
      <c r="R51" s="3491"/>
    </row>
    <row r="1000011" spans="1:1">
      <c r="A1000011" t="s">
        <v>1000</v>
      </c>
    </row>
    <row r="1000012" spans="1:1">
      <c r="A1000012" t="s">
        <v>242</v>
      </c>
    </row>
    <row r="1000013" spans="1:1">
      <c r="A1000013" t="s">
        <v>241</v>
      </c>
    </row>
    <row r="1000014" spans="1:1">
      <c r="A1000014" t="s">
        <v>240</v>
      </c>
    </row>
    <row r="1000015" spans="1:1">
      <c r="A1000015" t="s">
        <v>4</v>
      </c>
    </row>
    <row r="1000016" spans="1:1">
      <c r="A1000016" t="s">
        <v>239</v>
      </c>
    </row>
  </sheetData>
  <dataValidations count="1">
    <dataValidation type="list" allowBlank="1" showInputMessage="1" showErrorMessage="1" sqref="A1">
      <formula1>$A$1000011:$A$1000016</formula1>
    </dataValidation>
  </dataValidation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sheetPr>
    <tabColor theme="2" tint="-0.249977111117893"/>
  </sheetPr>
  <dimension ref="A1:AD1000015"/>
  <sheetViews>
    <sheetView zoomScale="80" zoomScaleNormal="80" workbookViewId="0">
      <selection activeCell="E140" sqref="E140"/>
    </sheetView>
  </sheetViews>
  <sheetFormatPr defaultRowHeight="12.75"/>
  <cols>
    <col min="1" max="1" width="27.25" customWidth="1"/>
    <col min="2" max="6" width="25.125" customWidth="1"/>
    <col min="7" max="7" width="23.875" customWidth="1"/>
    <col min="8" max="8" width="33.5" customWidth="1"/>
    <col min="9" max="9" width="25.75" customWidth="1"/>
    <col min="10" max="10" width="23.25" customWidth="1"/>
    <col min="11" max="11" width="7.25" style="3476" customWidth="1"/>
    <col min="12" max="21" width="9" style="3476"/>
  </cols>
  <sheetData>
    <row r="1" spans="1:30" ht="24.75">
      <c r="A1" s="3104" t="s">
        <v>239</v>
      </c>
      <c r="B1" s="3474" t="s">
        <v>2972</v>
      </c>
      <c r="C1" s="3474"/>
      <c r="D1" s="3474"/>
      <c r="E1" s="3474"/>
      <c r="F1" s="3474"/>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row>
    <row r="2" spans="1:30" ht="24.75">
      <c r="A2" s="3107" t="s">
        <v>2782</v>
      </c>
      <c r="B2" s="3474" t="s">
        <v>2972</v>
      </c>
      <c r="C2" s="3474"/>
      <c r="D2" s="3474"/>
      <c r="E2" s="3474"/>
      <c r="F2" s="3474"/>
      <c r="G2" s="3440"/>
      <c r="H2" s="3440"/>
      <c r="I2" s="3440"/>
      <c r="J2" s="3440"/>
      <c r="K2" s="3440"/>
      <c r="L2" s="3440"/>
      <c r="M2" s="3440"/>
      <c r="N2" s="3440"/>
      <c r="O2" s="3440"/>
      <c r="P2" s="3440"/>
      <c r="Q2" s="3440"/>
      <c r="R2" s="3440"/>
      <c r="S2" s="3440"/>
      <c r="T2" s="3440"/>
      <c r="U2" s="3440"/>
      <c r="V2" s="3440"/>
      <c r="W2" s="3440"/>
      <c r="X2" s="3440"/>
      <c r="Y2" s="3440"/>
      <c r="Z2" s="3440"/>
      <c r="AA2" s="3440"/>
      <c r="AB2" s="3440"/>
      <c r="AC2" s="3440"/>
      <c r="AD2" s="3440"/>
    </row>
    <row r="3" spans="1:30" ht="24.75">
      <c r="A3" s="3109" t="s">
        <v>2210</v>
      </c>
      <c r="B3" s="3475" t="s">
        <v>2972</v>
      </c>
      <c r="C3" s="3475"/>
      <c r="D3" s="3475"/>
      <c r="E3" s="3475"/>
      <c r="F3" s="3475"/>
      <c r="G3" s="3439"/>
      <c r="H3" s="3439"/>
      <c r="I3" s="3439"/>
      <c r="J3" s="3439"/>
      <c r="K3" s="3439"/>
      <c r="L3" s="3439"/>
      <c r="M3" s="3439"/>
      <c r="N3" s="3439"/>
      <c r="O3" s="3439"/>
      <c r="P3" s="3439"/>
      <c r="Q3" s="3439"/>
      <c r="R3" s="3439"/>
      <c r="S3" s="3439"/>
      <c r="T3" s="3439"/>
      <c r="U3" s="3439"/>
      <c r="V3" s="3439"/>
      <c r="W3" s="3439"/>
      <c r="X3" s="3439"/>
      <c r="Y3" s="3439"/>
      <c r="Z3" s="3439"/>
      <c r="AA3" s="3439"/>
      <c r="AB3" s="3439"/>
      <c r="AC3" s="3439"/>
      <c r="AD3" s="3439"/>
    </row>
    <row r="4" spans="1:30">
      <c r="A4" s="3181"/>
      <c r="B4" s="3181"/>
      <c r="C4" s="3181"/>
      <c r="D4" s="3181"/>
      <c r="E4" s="3181"/>
      <c r="F4" s="3181"/>
      <c r="G4" s="3181"/>
      <c r="H4" s="3181"/>
      <c r="I4" s="3181"/>
      <c r="J4" s="3181"/>
      <c r="K4" s="3181"/>
      <c r="V4" s="3476"/>
      <c r="W4" s="3476"/>
      <c r="X4" s="3476"/>
      <c r="Y4" s="3476"/>
      <c r="Z4" s="3181"/>
      <c r="AA4" s="3181"/>
      <c r="AB4" s="3181"/>
      <c r="AC4" s="3181"/>
      <c r="AD4" s="3181"/>
    </row>
    <row r="5" spans="1:30">
      <c r="A5" s="1685" t="s">
        <v>3346</v>
      </c>
      <c r="K5"/>
      <c r="V5" s="3476"/>
      <c r="W5" s="3477"/>
      <c r="X5" s="3477"/>
      <c r="Y5" s="3477"/>
    </row>
    <row r="6" spans="1:30">
      <c r="K6"/>
      <c r="V6" s="3476"/>
      <c r="W6" s="3477"/>
      <c r="X6" s="3477"/>
      <c r="Y6" s="3477"/>
    </row>
    <row r="7" spans="1:30" ht="15">
      <c r="K7"/>
      <c r="L7" s="3478" t="s">
        <v>2972</v>
      </c>
      <c r="M7" s="3479"/>
      <c r="N7" s="3478" t="s">
        <v>2972</v>
      </c>
      <c r="O7" s="3480" t="s">
        <v>2972</v>
      </c>
      <c r="P7" s="3480"/>
      <c r="Q7" s="3480" t="s">
        <v>2972</v>
      </c>
      <c r="R7" s="3480"/>
      <c r="S7" s="3480"/>
      <c r="T7" s="3480"/>
      <c r="U7" s="3480"/>
      <c r="V7" s="3476"/>
      <c r="W7" s="3477"/>
      <c r="X7" s="3477"/>
      <c r="Y7" s="3477"/>
    </row>
    <row r="8" spans="1:30" ht="75">
      <c r="B8" s="3481" t="s">
        <v>3347</v>
      </c>
      <c r="C8" s="1686" t="s">
        <v>244</v>
      </c>
      <c r="D8" s="3120" t="s">
        <v>3348</v>
      </c>
      <c r="E8" s="3120" t="s">
        <v>3349</v>
      </c>
      <c r="F8" s="3120" t="s">
        <v>3350</v>
      </c>
      <c r="G8" s="3120" t="s">
        <v>3351</v>
      </c>
      <c r="K8" s="3482"/>
      <c r="L8" s="3483"/>
      <c r="M8" s="3483"/>
      <c r="N8" s="3483"/>
      <c r="O8" s="3483"/>
      <c r="P8" s="3483"/>
      <c r="Q8" s="3483"/>
      <c r="R8" s="3483"/>
      <c r="S8" s="3483"/>
      <c r="T8" s="3483"/>
      <c r="U8" s="3483"/>
      <c r="V8" s="3476"/>
      <c r="W8" s="3477"/>
      <c r="X8" s="3477"/>
      <c r="Y8" s="3477"/>
    </row>
    <row r="9" spans="1:30" ht="15">
      <c r="B9" s="3447" t="s">
        <v>3352</v>
      </c>
      <c r="C9" s="1681" t="s">
        <v>3329</v>
      </c>
      <c r="D9" s="3484"/>
      <c r="E9" s="3484"/>
      <c r="F9" s="3484"/>
      <c r="G9" s="3484"/>
      <c r="H9" s="3485"/>
      <c r="I9" s="3485"/>
      <c r="J9" s="3485"/>
      <c r="K9" s="3482"/>
      <c r="L9" s="3483"/>
      <c r="M9" s="3483"/>
      <c r="N9" s="3483"/>
      <c r="O9" s="3483"/>
      <c r="P9" s="3483"/>
      <c r="Q9" s="3483"/>
      <c r="R9" s="3483"/>
      <c r="S9" s="3483"/>
      <c r="T9" s="3483"/>
      <c r="U9" s="3483"/>
      <c r="V9" s="3477"/>
      <c r="W9" s="3477"/>
      <c r="X9" s="3477"/>
      <c r="Y9" s="3477"/>
    </row>
    <row r="10" spans="1:30" ht="15">
      <c r="B10" s="3447" t="s">
        <v>3353</v>
      </c>
      <c r="C10" s="1681" t="s">
        <v>3329</v>
      </c>
      <c r="D10" s="3484"/>
      <c r="E10" s="3484"/>
      <c r="F10" s="3484"/>
      <c r="G10" s="3484"/>
      <c r="H10" s="3485"/>
      <c r="I10" s="3485"/>
      <c r="J10" s="3485"/>
      <c r="K10" s="3482"/>
      <c r="L10" s="3483"/>
      <c r="M10" s="3483"/>
      <c r="N10" s="3483"/>
      <c r="O10" s="3483"/>
      <c r="P10" s="3483"/>
      <c r="Q10" s="3483"/>
      <c r="R10" s="3483"/>
      <c r="S10" s="3483"/>
      <c r="T10" s="3483"/>
      <c r="U10" s="3483"/>
      <c r="V10" s="3477"/>
      <c r="W10" s="3477"/>
      <c r="X10" s="3477"/>
      <c r="Y10" s="3477"/>
    </row>
    <row r="11" spans="1:30" ht="15">
      <c r="B11" s="3486" t="s">
        <v>2554</v>
      </c>
      <c r="C11" s="1681" t="s">
        <v>3329</v>
      </c>
      <c r="D11" s="3484"/>
      <c r="E11" s="3484"/>
      <c r="F11" s="3484"/>
      <c r="G11" s="3484"/>
      <c r="H11" s="3485"/>
      <c r="I11" s="3485"/>
      <c r="J11" s="3485"/>
      <c r="K11" s="3482"/>
      <c r="L11" s="3483"/>
      <c r="M11" s="3483"/>
      <c r="N11" s="3483"/>
      <c r="O11" s="3483"/>
      <c r="P11" s="3483"/>
      <c r="Q11" s="3483"/>
      <c r="R11" s="3483"/>
      <c r="S11" s="3483"/>
      <c r="T11" s="3483"/>
      <c r="U11" s="3483"/>
      <c r="V11" s="3477"/>
      <c r="W11" s="3477"/>
      <c r="X11" s="3477"/>
      <c r="Y11" s="3477"/>
    </row>
    <row r="12" spans="1:30" ht="15">
      <c r="B12" s="3447" t="s">
        <v>2559</v>
      </c>
      <c r="C12" s="1681" t="s">
        <v>3329</v>
      </c>
      <c r="D12" s="3484"/>
      <c r="E12" s="3484"/>
      <c r="F12" s="3484"/>
      <c r="G12" s="3484"/>
      <c r="H12" s="3485"/>
      <c r="I12" s="3485"/>
      <c r="J12" s="3485"/>
      <c r="K12" s="3482"/>
      <c r="L12" s="3483"/>
      <c r="M12" s="3483"/>
      <c r="N12" s="3483"/>
      <c r="O12" s="3483"/>
      <c r="P12" s="3483"/>
      <c r="Q12" s="3483"/>
      <c r="R12" s="3483"/>
      <c r="S12" s="3483"/>
      <c r="T12" s="3483"/>
      <c r="U12" s="3483"/>
    </row>
    <row r="13" spans="1:30" ht="15">
      <c r="B13" s="3447" t="s">
        <v>3354</v>
      </c>
      <c r="C13" s="1681" t="s">
        <v>3329</v>
      </c>
      <c r="D13" s="3484"/>
      <c r="E13" s="3484"/>
      <c r="F13" s="3484"/>
      <c r="G13" s="3484"/>
      <c r="H13" s="3485"/>
      <c r="I13" s="3485"/>
      <c r="J13" s="3485"/>
      <c r="K13" s="3482"/>
      <c r="L13" s="3483"/>
      <c r="M13" s="3483"/>
      <c r="N13" s="3483"/>
      <c r="O13" s="3483"/>
      <c r="P13" s="3483"/>
      <c r="Q13" s="3483"/>
      <c r="R13" s="3483"/>
      <c r="S13" s="3483"/>
      <c r="T13" s="3483"/>
      <c r="U13" s="3483"/>
    </row>
    <row r="14" spans="1:30" ht="15">
      <c r="B14" s="3447" t="s">
        <v>3355</v>
      </c>
      <c r="C14" s="1681" t="s">
        <v>3329</v>
      </c>
      <c r="D14" s="3484"/>
      <c r="E14" s="3484"/>
      <c r="F14" s="3484"/>
      <c r="G14" s="3484"/>
      <c r="H14" s="3485"/>
      <c r="I14" s="3485"/>
      <c r="J14" s="3485"/>
      <c r="K14" s="3482"/>
      <c r="L14" s="3483"/>
      <c r="M14" s="3483"/>
      <c r="N14" s="3483"/>
      <c r="O14" s="3483"/>
      <c r="P14" s="3483"/>
      <c r="Q14" s="3483"/>
      <c r="R14" s="3483"/>
      <c r="S14" s="3483"/>
      <c r="T14" s="3483"/>
      <c r="U14" s="3483"/>
    </row>
    <row r="15" spans="1:30" ht="15">
      <c r="B15" s="3447" t="s">
        <v>3356</v>
      </c>
      <c r="C15" s="1681" t="s">
        <v>3329</v>
      </c>
      <c r="D15" s="3484"/>
      <c r="E15" s="3484"/>
      <c r="F15" s="3484"/>
      <c r="G15" s="3484"/>
      <c r="H15" s="3485"/>
      <c r="I15" s="3485"/>
      <c r="J15" s="3485"/>
      <c r="K15" s="3482"/>
      <c r="L15" s="3483"/>
      <c r="M15" s="3483"/>
      <c r="N15" s="3483"/>
      <c r="O15" s="3483"/>
      <c r="P15" s="3483"/>
      <c r="Q15" s="3483"/>
      <c r="R15" s="3483"/>
      <c r="S15" s="3483"/>
      <c r="T15" s="3483"/>
      <c r="U15" s="3483"/>
    </row>
    <row r="16" spans="1:30" ht="15">
      <c r="B16" s="3447" t="s">
        <v>3357</v>
      </c>
      <c r="C16" s="1681" t="s">
        <v>3329</v>
      </c>
      <c r="D16" s="3484"/>
      <c r="E16" s="3484"/>
      <c r="F16" s="3484"/>
      <c r="G16" s="3484"/>
      <c r="H16" s="3485"/>
      <c r="I16" s="3485"/>
      <c r="J16" s="3485"/>
      <c r="K16" s="3482"/>
      <c r="L16" s="3483"/>
      <c r="M16" s="3483"/>
      <c r="N16" s="3483"/>
      <c r="O16" s="3483"/>
      <c r="P16" s="3483"/>
      <c r="Q16" s="3483"/>
      <c r="R16" s="3483"/>
      <c r="S16" s="3483"/>
      <c r="T16" s="3483"/>
      <c r="U16" s="3483"/>
    </row>
    <row r="17" spans="2:21" ht="15">
      <c r="B17" s="3447" t="s">
        <v>3358</v>
      </c>
      <c r="C17" s="1681" t="s">
        <v>3329</v>
      </c>
      <c r="D17" s="3484"/>
      <c r="E17" s="3484"/>
      <c r="F17" s="3484"/>
      <c r="G17" s="3484"/>
      <c r="H17" s="3485"/>
      <c r="I17" s="3485"/>
      <c r="J17" s="3485"/>
      <c r="K17" s="3482"/>
      <c r="L17" s="3483"/>
      <c r="M17" s="3483"/>
      <c r="N17" s="3483"/>
      <c r="O17" s="3483"/>
      <c r="P17" s="3483"/>
      <c r="Q17" s="3483"/>
      <c r="R17" s="3483"/>
      <c r="S17" s="3483"/>
      <c r="T17" s="3483"/>
      <c r="U17" s="3483"/>
    </row>
    <row r="18" spans="2:21" ht="15">
      <c r="B18" s="3447" t="s">
        <v>2556</v>
      </c>
      <c r="C18" s="1681" t="s">
        <v>3329</v>
      </c>
      <c r="D18" s="3484"/>
      <c r="E18" s="3484"/>
      <c r="F18" s="3484"/>
      <c r="G18" s="3484"/>
      <c r="H18" s="3485"/>
      <c r="I18" s="3485"/>
      <c r="J18" s="3485"/>
      <c r="K18" s="3482"/>
      <c r="L18" s="3483"/>
      <c r="M18" s="3483"/>
      <c r="N18" s="3483"/>
      <c r="O18" s="3483"/>
      <c r="P18" s="3483"/>
      <c r="Q18" s="3483"/>
      <c r="R18" s="3483"/>
      <c r="S18" s="3483"/>
      <c r="T18" s="3483"/>
      <c r="U18" s="3483"/>
    </row>
    <row r="19" spans="2:21">
      <c r="B19" s="1681" t="s">
        <v>168</v>
      </c>
      <c r="C19" s="1681" t="s">
        <v>3329</v>
      </c>
      <c r="D19" s="3487"/>
      <c r="E19" s="3487"/>
      <c r="F19" s="3488"/>
      <c r="G19" s="3487"/>
      <c r="H19" s="3181"/>
      <c r="I19" s="3489"/>
      <c r="J19" s="3181"/>
      <c r="K19" s="3490"/>
      <c r="L19" s="3491"/>
      <c r="M19" s="3491"/>
      <c r="N19" s="3491"/>
      <c r="O19" s="3491"/>
      <c r="P19" s="3491"/>
      <c r="Q19" s="3491"/>
      <c r="R19" s="3491"/>
      <c r="S19" s="3491"/>
      <c r="T19" s="3491"/>
      <c r="U19" s="3491"/>
    </row>
    <row r="20" spans="2:21">
      <c r="B20" s="3142" t="s">
        <v>8</v>
      </c>
      <c r="C20" s="3142"/>
      <c r="D20" s="3142"/>
      <c r="E20" s="3142"/>
      <c r="F20" s="3492"/>
      <c r="G20" s="3142"/>
      <c r="H20" s="3181"/>
      <c r="I20" s="3181"/>
      <c r="J20" s="3181"/>
      <c r="K20" s="3490"/>
      <c r="L20" s="3491"/>
      <c r="M20" s="3491"/>
      <c r="N20" s="3491"/>
      <c r="O20" s="3491"/>
      <c r="P20" s="3491"/>
      <c r="Q20" s="3491"/>
      <c r="R20" s="3491"/>
      <c r="S20" s="3491"/>
      <c r="T20" s="3491"/>
      <c r="U20" s="3491"/>
    </row>
    <row r="21" spans="2:21" ht="25.5">
      <c r="B21" s="3493" t="s">
        <v>3359</v>
      </c>
      <c r="C21" s="3494" t="s">
        <v>3329</v>
      </c>
      <c r="D21" s="3495"/>
      <c r="E21" s="3496"/>
      <c r="F21" s="3142" t="e">
        <f>F20/D20</f>
        <v>#DIV/0!</v>
      </c>
      <c r="G21" s="3496"/>
      <c r="H21" s="3181"/>
      <c r="I21" s="3181"/>
      <c r="J21" s="3181"/>
      <c r="K21" s="3490"/>
      <c r="L21" s="3491"/>
      <c r="M21" s="3491"/>
      <c r="N21" s="3491"/>
      <c r="O21" s="3491"/>
      <c r="P21" s="3491"/>
      <c r="Q21" s="3491"/>
      <c r="R21" s="3491"/>
      <c r="S21" s="3491"/>
      <c r="T21" s="3491"/>
      <c r="U21" s="3491"/>
    </row>
    <row r="22" spans="2:21" ht="25.5">
      <c r="B22" s="3493" t="s">
        <v>3360</v>
      </c>
      <c r="C22" s="3494" t="s">
        <v>3329</v>
      </c>
      <c r="D22" s="3495"/>
      <c r="E22" s="3496"/>
      <c r="F22" s="3496"/>
      <c r="G22" s="3142" t="e">
        <f>G20/D20</f>
        <v>#DIV/0!</v>
      </c>
      <c r="H22" s="3181"/>
      <c r="I22" s="3181"/>
      <c r="J22" s="3181"/>
      <c r="K22" s="3490"/>
      <c r="L22" s="3491"/>
      <c r="M22" s="3491"/>
      <c r="N22" s="3491"/>
      <c r="O22" s="3491"/>
      <c r="P22" s="3491"/>
      <c r="Q22" s="3491"/>
      <c r="R22" s="3491"/>
      <c r="S22" s="3491"/>
      <c r="T22" s="3491"/>
      <c r="U22" s="3491"/>
    </row>
    <row r="23" spans="2:21">
      <c r="B23" s="3489"/>
      <c r="C23" s="3489"/>
      <c r="D23" s="3489"/>
      <c r="E23" s="3489"/>
      <c r="F23" s="3489"/>
      <c r="G23" s="3489"/>
      <c r="H23" s="3497"/>
      <c r="I23" s="3181"/>
      <c r="J23" s="3181"/>
      <c r="K23" s="3490"/>
      <c r="L23" s="3490"/>
      <c r="M23" s="3490"/>
      <c r="N23" s="3490"/>
      <c r="O23" s="3490"/>
      <c r="P23" s="3490"/>
      <c r="Q23" s="3490"/>
      <c r="R23" s="3490"/>
      <c r="S23" s="3490"/>
      <c r="T23" s="3490"/>
      <c r="U23" s="3490"/>
    </row>
    <row r="24" spans="2:21">
      <c r="B24" s="3489"/>
      <c r="C24" s="3489"/>
      <c r="D24" s="3489"/>
      <c r="E24" s="3489"/>
      <c r="F24" s="3489"/>
      <c r="G24" s="3181"/>
      <c r="H24" s="3181"/>
      <c r="I24" s="3181"/>
      <c r="J24" s="3181"/>
      <c r="K24" s="3490"/>
      <c r="L24" s="3491"/>
      <c r="M24" s="3491"/>
      <c r="N24" s="3491"/>
      <c r="O24" s="3491"/>
      <c r="P24" s="3491"/>
      <c r="Q24" s="3491"/>
      <c r="R24" s="3491"/>
      <c r="S24" s="3491"/>
      <c r="T24" s="3491"/>
      <c r="U24" s="3491"/>
    </row>
    <row r="25" spans="2:21">
      <c r="B25" s="3489"/>
      <c r="C25" s="3489"/>
      <c r="D25" s="3489"/>
      <c r="E25" s="3489"/>
      <c r="F25" s="3489"/>
      <c r="G25" s="3489"/>
      <c r="H25" s="3181"/>
      <c r="I25" s="3181"/>
      <c r="J25" s="3181"/>
      <c r="K25" s="3490"/>
      <c r="L25" s="3491"/>
      <c r="M25" s="3491"/>
      <c r="N25" s="3491"/>
      <c r="O25" s="3491"/>
      <c r="P25" s="3491"/>
      <c r="Q25" s="3491"/>
      <c r="R25" s="3491"/>
      <c r="S25" s="3491"/>
      <c r="T25" s="3491"/>
      <c r="U25" s="3491"/>
    </row>
    <row r="26" spans="2:21">
      <c r="B26" s="3489"/>
      <c r="C26" s="3489"/>
      <c r="D26" s="3489"/>
      <c r="E26" s="3489"/>
      <c r="F26" s="3489"/>
      <c r="G26" s="3489"/>
      <c r="H26" s="3181"/>
      <c r="I26" s="3181"/>
      <c r="J26" s="3181"/>
      <c r="K26" s="3490"/>
      <c r="L26" s="3491"/>
      <c r="M26" s="3491"/>
      <c r="N26" s="3491"/>
      <c r="O26" s="3491"/>
      <c r="P26" s="3491"/>
      <c r="Q26" s="3491"/>
      <c r="R26" s="3491"/>
      <c r="S26" s="3491"/>
      <c r="T26" s="3491"/>
      <c r="U26" s="3491"/>
    </row>
    <row r="27" spans="2:21">
      <c r="B27" s="3489"/>
      <c r="C27" s="3489"/>
      <c r="D27" s="3489"/>
      <c r="E27" s="3489"/>
      <c r="F27" s="3489"/>
      <c r="G27" s="3489"/>
      <c r="H27" s="3497"/>
      <c r="I27" s="3181"/>
      <c r="J27" s="3181"/>
      <c r="K27" s="3490"/>
      <c r="L27" s="3490"/>
      <c r="M27" s="3490"/>
      <c r="N27" s="3490"/>
      <c r="O27" s="3490"/>
      <c r="P27" s="3490"/>
      <c r="Q27" s="3490"/>
      <c r="R27" s="3490"/>
      <c r="S27" s="3490"/>
      <c r="T27" s="3490"/>
      <c r="U27" s="3490"/>
    </row>
    <row r="28" spans="2:21">
      <c r="B28" s="3489"/>
      <c r="C28" s="3489"/>
      <c r="D28" s="3489"/>
      <c r="E28" s="3489"/>
      <c r="F28" s="3489"/>
      <c r="G28" s="3181"/>
      <c r="H28" s="3181"/>
      <c r="I28" s="3181"/>
      <c r="J28" s="3181"/>
      <c r="K28" s="3490"/>
      <c r="L28" s="3491"/>
      <c r="M28" s="3491"/>
      <c r="N28" s="3491"/>
      <c r="O28" s="3491"/>
      <c r="P28" s="3491"/>
      <c r="Q28" s="3491"/>
      <c r="R28" s="3491"/>
      <c r="S28" s="3491"/>
      <c r="T28" s="3491"/>
      <c r="U28" s="3491"/>
    </row>
    <row r="29" spans="2:21">
      <c r="B29" s="3489"/>
      <c r="C29" s="3489"/>
      <c r="D29" s="3489"/>
      <c r="E29" s="3489"/>
      <c r="F29" s="3489"/>
      <c r="G29" s="3489"/>
      <c r="H29" s="3181"/>
      <c r="I29" s="3181"/>
      <c r="J29" s="3181"/>
      <c r="K29" s="3490"/>
      <c r="L29" s="3491"/>
      <c r="M29" s="3491"/>
      <c r="N29" s="3491"/>
      <c r="O29" s="3491"/>
      <c r="P29" s="3491"/>
      <c r="Q29" s="3491"/>
      <c r="R29" s="3491"/>
      <c r="S29" s="3491"/>
      <c r="T29" s="3491"/>
      <c r="U29" s="3491"/>
    </row>
    <row r="30" spans="2:21">
      <c r="B30" s="3489"/>
      <c r="C30" s="3489"/>
      <c r="D30" s="3489"/>
      <c r="E30" s="3489"/>
      <c r="F30" s="3489"/>
      <c r="G30" s="3489"/>
      <c r="H30" s="3181"/>
      <c r="I30" s="3181"/>
      <c r="J30" s="3181"/>
      <c r="K30" s="3490"/>
      <c r="L30" s="3491"/>
      <c r="M30" s="3491"/>
      <c r="N30" s="3491"/>
      <c r="O30" s="3491"/>
      <c r="P30" s="3491"/>
      <c r="Q30" s="3491"/>
      <c r="R30" s="3491"/>
      <c r="S30" s="3491"/>
      <c r="T30" s="3491"/>
      <c r="U30" s="3491"/>
    </row>
    <row r="31" spans="2:21">
      <c r="B31" s="3489"/>
      <c r="C31" s="3489"/>
      <c r="D31" s="3489"/>
      <c r="E31" s="3489"/>
      <c r="F31" s="3489"/>
      <c r="G31" s="3489"/>
      <c r="H31" s="3181"/>
      <c r="I31" s="3181"/>
      <c r="J31" s="3181"/>
      <c r="K31" s="3490"/>
      <c r="L31" s="3491"/>
      <c r="M31" s="3491"/>
      <c r="N31" s="3491"/>
      <c r="O31" s="3491"/>
      <c r="P31" s="3491"/>
      <c r="Q31" s="3491"/>
      <c r="R31" s="3491"/>
      <c r="S31" s="3491"/>
      <c r="T31" s="3491"/>
      <c r="U31" s="3491"/>
    </row>
    <row r="32" spans="2:21">
      <c r="B32" s="3489"/>
      <c r="C32" s="3489"/>
      <c r="D32" s="3489"/>
      <c r="E32" s="3489"/>
      <c r="F32" s="3489"/>
      <c r="G32" s="3489"/>
      <c r="H32" s="3497"/>
      <c r="I32" s="3181"/>
      <c r="J32" s="3181"/>
      <c r="K32" s="3490"/>
      <c r="L32" s="3490"/>
      <c r="M32" s="3490"/>
      <c r="N32" s="3490"/>
      <c r="O32" s="3490"/>
      <c r="P32" s="3490"/>
      <c r="Q32" s="3490"/>
      <c r="R32" s="3490"/>
      <c r="S32" s="3490"/>
      <c r="T32" s="3490"/>
      <c r="U32" s="3490"/>
    </row>
    <row r="33" spans="2:21">
      <c r="B33" s="3489"/>
      <c r="C33" s="3489"/>
      <c r="D33" s="3489"/>
      <c r="E33" s="3489"/>
      <c r="F33" s="3489"/>
      <c r="G33" s="3489"/>
      <c r="H33" s="3497"/>
      <c r="I33" s="3181"/>
      <c r="J33" s="3181"/>
      <c r="K33" s="3490"/>
      <c r="L33" s="3490"/>
      <c r="M33" s="3490"/>
      <c r="N33" s="3490"/>
      <c r="O33" s="3490"/>
      <c r="P33" s="3490"/>
      <c r="Q33" s="3490"/>
      <c r="R33" s="3490"/>
      <c r="S33" s="3490"/>
      <c r="T33" s="3490"/>
      <c r="U33" s="3490"/>
    </row>
    <row r="34" spans="2:21">
      <c r="B34" s="3489"/>
      <c r="C34" s="3489"/>
      <c r="D34" s="3489"/>
      <c r="E34" s="3489"/>
      <c r="F34" s="3489"/>
      <c r="G34" s="3498"/>
      <c r="H34" s="3181"/>
      <c r="I34" s="3181"/>
      <c r="J34" s="3181"/>
      <c r="K34" s="3490"/>
      <c r="L34" s="3491"/>
      <c r="M34" s="3491"/>
      <c r="N34" s="3491"/>
      <c r="O34" s="3491"/>
      <c r="P34" s="3491"/>
      <c r="Q34" s="3491"/>
      <c r="R34" s="3491"/>
      <c r="S34" s="3491"/>
      <c r="T34" s="3491"/>
      <c r="U34" s="3491"/>
    </row>
    <row r="35" spans="2:21">
      <c r="B35" s="3489"/>
      <c r="C35" s="3489"/>
      <c r="D35" s="3489"/>
      <c r="E35" s="3489"/>
      <c r="F35" s="3489"/>
      <c r="G35" s="3489"/>
      <c r="H35" s="3181"/>
      <c r="I35" s="3181"/>
      <c r="J35" s="3181"/>
      <c r="K35" s="3490"/>
      <c r="L35" s="3491"/>
      <c r="M35" s="3491"/>
      <c r="N35" s="3491"/>
      <c r="O35" s="3491"/>
      <c r="P35" s="3491"/>
      <c r="Q35" s="3491"/>
      <c r="R35" s="3491"/>
      <c r="S35" s="3491"/>
      <c r="T35" s="3491"/>
      <c r="U35" s="3491"/>
    </row>
    <row r="36" spans="2:21">
      <c r="B36" s="3489"/>
      <c r="C36" s="3489"/>
      <c r="D36" s="3489"/>
      <c r="E36" s="3489"/>
      <c r="F36" s="3489"/>
      <c r="G36" s="3489"/>
      <c r="H36" s="3181"/>
      <c r="I36" s="3181"/>
      <c r="J36" s="3181"/>
      <c r="K36" s="3490"/>
      <c r="L36" s="3491"/>
      <c r="M36" s="3491"/>
      <c r="N36" s="3491"/>
      <c r="O36" s="3491"/>
      <c r="P36" s="3491"/>
      <c r="Q36" s="3491"/>
      <c r="R36" s="3491"/>
      <c r="S36" s="3491"/>
      <c r="T36" s="3491"/>
      <c r="U36" s="3491"/>
    </row>
    <row r="37" spans="2:21">
      <c r="B37" s="3489"/>
      <c r="C37" s="3489"/>
      <c r="D37" s="3489"/>
      <c r="E37" s="3489"/>
      <c r="F37" s="3489"/>
      <c r="G37" s="3489"/>
      <c r="H37" s="3181"/>
      <c r="I37" s="3181"/>
      <c r="J37" s="3181"/>
      <c r="K37" s="3490"/>
      <c r="L37" s="3491"/>
      <c r="M37" s="3491"/>
      <c r="N37" s="3491"/>
      <c r="O37" s="3491"/>
      <c r="P37" s="3491"/>
      <c r="Q37" s="3491"/>
      <c r="R37" s="3491"/>
      <c r="S37" s="3491"/>
      <c r="T37" s="3491"/>
      <c r="U37" s="3491"/>
    </row>
    <row r="38" spans="2:21">
      <c r="B38" s="3489"/>
      <c r="C38" s="3489"/>
      <c r="D38" s="3489"/>
      <c r="E38" s="3489"/>
      <c r="F38" s="3489"/>
      <c r="G38" s="3489"/>
      <c r="H38" s="3489"/>
      <c r="I38" s="3181"/>
      <c r="J38" s="3181"/>
      <c r="K38" s="3490"/>
      <c r="L38" s="3491"/>
      <c r="M38" s="3491"/>
      <c r="N38" s="3491"/>
      <c r="O38" s="3491"/>
      <c r="P38" s="3491"/>
      <c r="Q38" s="3491"/>
      <c r="R38" s="3491"/>
      <c r="S38" s="3491"/>
      <c r="T38" s="3491"/>
      <c r="U38" s="3491"/>
    </row>
    <row r="39" spans="2:21">
      <c r="B39" s="3489"/>
      <c r="C39" s="3489"/>
      <c r="D39" s="3489"/>
      <c r="E39" s="3489"/>
      <c r="F39" s="3489"/>
      <c r="G39" s="3489"/>
      <c r="H39" s="3489"/>
      <c r="I39" s="3181"/>
      <c r="J39" s="3181"/>
      <c r="K39" s="3490"/>
      <c r="L39" s="3491"/>
      <c r="M39" s="3491"/>
      <c r="N39" s="3491"/>
      <c r="O39" s="3491"/>
      <c r="P39" s="3491"/>
      <c r="Q39" s="3491"/>
      <c r="R39" s="3491"/>
      <c r="S39" s="3491"/>
      <c r="T39" s="3491"/>
      <c r="U39" s="3491"/>
    </row>
    <row r="40" spans="2:21">
      <c r="B40" s="3489"/>
      <c r="C40" s="3489"/>
      <c r="D40" s="3489"/>
      <c r="E40" s="3489"/>
      <c r="F40" s="3489"/>
      <c r="G40" s="3489"/>
      <c r="H40" s="3489"/>
      <c r="I40" s="3181"/>
      <c r="J40" s="3181"/>
      <c r="K40" s="3490"/>
      <c r="L40" s="3491"/>
      <c r="M40" s="3491"/>
      <c r="N40" s="3491"/>
      <c r="O40" s="3491"/>
      <c r="P40" s="3491"/>
      <c r="Q40" s="3491"/>
      <c r="R40" s="3491"/>
      <c r="S40" s="3491"/>
      <c r="T40" s="3491"/>
      <c r="U40" s="3491"/>
    </row>
    <row r="41" spans="2:21">
      <c r="B41" s="3489"/>
      <c r="C41" s="3489"/>
      <c r="D41" s="3489"/>
      <c r="E41" s="3489"/>
      <c r="F41" s="3489"/>
      <c r="G41" s="3489"/>
      <c r="H41" s="3181"/>
      <c r="I41" s="3181"/>
      <c r="J41" s="3181"/>
      <c r="K41" s="3490"/>
      <c r="L41" s="3491"/>
      <c r="M41" s="3491"/>
      <c r="N41" s="3491"/>
      <c r="O41" s="3491"/>
      <c r="P41" s="3491"/>
      <c r="Q41" s="3491"/>
      <c r="R41" s="3491"/>
      <c r="S41" s="3491"/>
      <c r="T41" s="3491"/>
      <c r="U41" s="3491"/>
    </row>
    <row r="42" spans="2:21">
      <c r="B42" s="3489"/>
      <c r="C42" s="3489"/>
      <c r="D42" s="3489"/>
      <c r="E42" s="3489"/>
      <c r="F42" s="3489"/>
      <c r="G42" s="3489"/>
      <c r="H42" s="3181"/>
      <c r="I42" s="3181"/>
      <c r="J42" s="3181"/>
      <c r="K42" s="3490"/>
      <c r="L42" s="3491"/>
      <c r="M42" s="3491"/>
      <c r="N42" s="3491"/>
      <c r="O42" s="3491"/>
      <c r="P42" s="3491"/>
      <c r="Q42" s="3491"/>
      <c r="R42" s="3491"/>
      <c r="S42" s="3491"/>
      <c r="T42" s="3491"/>
      <c r="U42" s="3491"/>
    </row>
    <row r="43" spans="2:21">
      <c r="B43" s="3489"/>
      <c r="C43" s="3489"/>
      <c r="D43" s="3489"/>
      <c r="E43" s="3489"/>
      <c r="F43" s="3489"/>
      <c r="G43" s="3489"/>
      <c r="H43" s="3497"/>
      <c r="I43" s="3181"/>
      <c r="J43" s="3181"/>
      <c r="K43" s="3490"/>
      <c r="L43" s="3490"/>
      <c r="M43" s="3490"/>
      <c r="N43" s="3490"/>
      <c r="O43" s="3490"/>
      <c r="P43" s="3490"/>
      <c r="Q43" s="3490"/>
      <c r="R43" s="3490"/>
      <c r="S43" s="3490"/>
      <c r="T43" s="3490"/>
      <c r="U43" s="3490"/>
    </row>
    <row r="44" spans="2:21">
      <c r="B44" s="3489"/>
      <c r="C44" s="3489"/>
      <c r="D44" s="3489"/>
      <c r="E44" s="3489"/>
      <c r="F44" s="3489"/>
      <c r="G44" s="3181"/>
      <c r="H44" s="3181"/>
      <c r="I44" s="3181"/>
      <c r="J44" s="3181"/>
      <c r="K44" s="3490"/>
      <c r="L44" s="3491"/>
      <c r="M44" s="3491"/>
      <c r="N44" s="3491"/>
      <c r="O44" s="3491"/>
      <c r="P44" s="3491"/>
      <c r="Q44" s="3491"/>
      <c r="R44" s="3491"/>
      <c r="S44" s="3491"/>
      <c r="T44" s="3491"/>
      <c r="U44" s="3491"/>
    </row>
    <row r="45" spans="2:21">
      <c r="B45" s="3489"/>
      <c r="C45" s="3489"/>
      <c r="D45" s="3489"/>
      <c r="E45" s="3489"/>
      <c r="F45" s="3489"/>
      <c r="G45" s="3489"/>
      <c r="H45" s="3181"/>
      <c r="I45" s="3181"/>
      <c r="J45" s="3181"/>
      <c r="K45" s="3490"/>
      <c r="L45" s="3491"/>
      <c r="M45" s="3491"/>
      <c r="N45" s="3491"/>
      <c r="O45" s="3491"/>
      <c r="P45" s="3491"/>
      <c r="Q45" s="3491"/>
      <c r="R45" s="3491"/>
      <c r="S45" s="3491"/>
      <c r="T45" s="3491"/>
      <c r="U45" s="3491"/>
    </row>
    <row r="46" spans="2:21">
      <c r="B46" s="3489"/>
      <c r="C46" s="3489"/>
      <c r="D46" s="3489"/>
      <c r="E46" s="3489"/>
      <c r="F46" s="3489"/>
      <c r="G46" s="3489"/>
      <c r="H46" s="3497"/>
      <c r="I46" s="3181"/>
      <c r="J46" s="3181"/>
      <c r="K46" s="3490"/>
      <c r="L46" s="3490"/>
      <c r="M46" s="3490"/>
      <c r="N46" s="3490"/>
      <c r="O46" s="3490"/>
      <c r="P46" s="3490"/>
      <c r="Q46" s="3490"/>
      <c r="R46" s="3490"/>
      <c r="S46" s="3490"/>
      <c r="T46" s="3490"/>
      <c r="U46" s="3490"/>
    </row>
    <row r="47" spans="2:21">
      <c r="B47" s="3489"/>
      <c r="C47" s="3489"/>
      <c r="D47" s="3489"/>
      <c r="E47" s="3489"/>
      <c r="F47" s="3489"/>
      <c r="G47" s="3497"/>
      <c r="H47" s="3181"/>
      <c r="I47" s="3181"/>
      <c r="J47" s="3181"/>
      <c r="K47" s="3490"/>
      <c r="L47" s="3491"/>
      <c r="M47" s="3491"/>
      <c r="N47" s="3491"/>
      <c r="O47" s="3491"/>
      <c r="P47" s="3491"/>
      <c r="Q47" s="3491"/>
      <c r="R47" s="3491"/>
      <c r="S47" s="3491"/>
      <c r="T47" s="3491"/>
      <c r="U47" s="3491"/>
    </row>
    <row r="48" spans="2:21">
      <c r="B48" s="3489"/>
      <c r="C48" s="3489"/>
      <c r="D48" s="3489"/>
      <c r="E48" s="3489"/>
      <c r="F48" s="3489"/>
      <c r="G48" s="3181"/>
      <c r="H48" s="3497"/>
      <c r="I48" s="3181"/>
      <c r="J48" s="3181"/>
      <c r="K48" s="3490"/>
      <c r="L48" s="3490"/>
      <c r="M48" s="3490"/>
      <c r="N48" s="3490"/>
      <c r="O48" s="3490"/>
      <c r="P48" s="3490"/>
      <c r="Q48" s="3490"/>
      <c r="R48" s="3490"/>
      <c r="S48" s="3490"/>
      <c r="T48" s="3490"/>
      <c r="U48" s="3490"/>
    </row>
    <row r="50" spans="12:21">
      <c r="L50" s="3491"/>
      <c r="M50" s="3491"/>
      <c r="N50" s="3491"/>
      <c r="O50" s="3491"/>
      <c r="P50" s="3491"/>
      <c r="Q50" s="3491"/>
      <c r="R50" s="3491"/>
      <c r="S50" s="3491"/>
      <c r="T50" s="3491"/>
      <c r="U50" s="3491"/>
    </row>
    <row r="1000010" spans="1:1">
      <c r="A1000010" t="s">
        <v>1000</v>
      </c>
    </row>
    <row r="1000011" spans="1:1">
      <c r="A1000011" t="s">
        <v>242</v>
      </c>
    </row>
    <row r="1000012" spans="1:1">
      <c r="A1000012" t="s">
        <v>241</v>
      </c>
    </row>
    <row r="1000013" spans="1:1">
      <c r="A1000013" t="s">
        <v>240</v>
      </c>
    </row>
    <row r="1000014" spans="1:1">
      <c r="A1000014" t="s">
        <v>4</v>
      </c>
    </row>
    <row r="1000015" spans="1:1">
      <c r="A1000015" t="s">
        <v>239</v>
      </c>
    </row>
  </sheetData>
  <dataValidations count="1">
    <dataValidation type="list" allowBlank="1" showInputMessage="1" showErrorMessage="1" sqref="A1">
      <formula1>$A$1000010:$A$1000015</formula1>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sheetPr>
    <tabColor theme="2" tint="-0.249977111117893"/>
  </sheetPr>
  <dimension ref="A1:Z999983"/>
  <sheetViews>
    <sheetView zoomScale="80" zoomScaleNormal="80" workbookViewId="0">
      <selection activeCell="J9" sqref="J9"/>
    </sheetView>
  </sheetViews>
  <sheetFormatPr defaultRowHeight="12.75"/>
  <cols>
    <col min="1" max="1" width="1.25" customWidth="1"/>
    <col min="2" max="2" width="23.375" customWidth="1"/>
    <col min="3" max="3" width="31.875" customWidth="1"/>
    <col min="4" max="4" width="8.125" customWidth="1"/>
    <col min="5" max="5" width="7.625" customWidth="1"/>
    <col min="6" max="6" width="6"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2782</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3218</v>
      </c>
    </row>
    <row r="7" spans="1:26" ht="15">
      <c r="H7" s="3114" t="s">
        <v>156</v>
      </c>
      <c r="I7" s="3115"/>
      <c r="J7" s="3114" t="s">
        <v>155</v>
      </c>
      <c r="K7" s="3143"/>
      <c r="L7" s="3143"/>
      <c r="M7" s="3143"/>
      <c r="N7" s="3143"/>
      <c r="O7" s="3143"/>
      <c r="P7" s="3143"/>
      <c r="Q7" s="3143"/>
    </row>
    <row r="8" spans="1:26" ht="15">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3205</v>
      </c>
      <c r="C9" s="3451" t="s">
        <v>3217</v>
      </c>
      <c r="D9" s="1681"/>
      <c r="F9" s="3450" t="s">
        <v>529</v>
      </c>
      <c r="G9" s="3441" t="s">
        <v>3203</v>
      </c>
      <c r="H9" s="3448"/>
      <c r="I9" s="3448"/>
      <c r="J9" s="3448"/>
      <c r="K9" s="3448"/>
      <c r="L9" s="3448"/>
      <c r="M9" s="3448"/>
      <c r="N9" s="3448"/>
      <c r="O9" s="3448"/>
      <c r="P9" s="3448"/>
      <c r="Q9" s="3448"/>
    </row>
    <row r="10" spans="1:26">
      <c r="B10" s="3129" t="s">
        <v>3205</v>
      </c>
      <c r="C10" s="1681" t="s">
        <v>3216</v>
      </c>
      <c r="D10" s="1681"/>
      <c r="E10" s="3129"/>
      <c r="F10" s="1681" t="s">
        <v>3206</v>
      </c>
      <c r="G10" s="3441" t="s">
        <v>3203</v>
      </c>
      <c r="H10" s="3133"/>
      <c r="I10" s="3133"/>
      <c r="J10" s="3436"/>
      <c r="K10" s="3133"/>
      <c r="L10" s="3133"/>
      <c r="M10" s="3133"/>
      <c r="N10" s="3133"/>
      <c r="O10" s="3133"/>
      <c r="P10" s="3133"/>
      <c r="Q10" s="3133"/>
    </row>
    <row r="11" spans="1:26">
      <c r="B11" s="3129" t="s">
        <v>3205</v>
      </c>
      <c r="C11" s="1681" t="s">
        <v>3215</v>
      </c>
      <c r="D11" s="1681"/>
      <c r="E11" s="1681"/>
      <c r="F11" s="1681" t="s">
        <v>3206</v>
      </c>
      <c r="G11" s="3435">
        <f>SUM(J11:Q11)</f>
        <v>0</v>
      </c>
      <c r="H11" s="3133"/>
      <c r="I11" s="3133"/>
      <c r="J11" s="3436"/>
      <c r="K11" s="3133"/>
      <c r="L11" s="3133"/>
      <c r="M11" s="3133"/>
      <c r="N11" s="3133"/>
      <c r="O11" s="3133"/>
      <c r="P11" s="3133"/>
      <c r="Q11" s="3133"/>
    </row>
    <row r="12" spans="1:26">
      <c r="B12" s="3129" t="s">
        <v>3205</v>
      </c>
      <c r="C12" s="1681" t="s">
        <v>3214</v>
      </c>
      <c r="D12" s="1681"/>
      <c r="E12" s="1681"/>
      <c r="F12" s="1681" t="s">
        <v>3206</v>
      </c>
      <c r="G12" s="3435">
        <f>SUM(J12:Q12)</f>
        <v>0</v>
      </c>
      <c r="H12" s="3133"/>
      <c r="I12" s="3133"/>
      <c r="J12" s="3436"/>
      <c r="K12" s="3133"/>
      <c r="L12" s="3133"/>
      <c r="M12" s="3133"/>
      <c r="N12" s="3133"/>
      <c r="O12" s="3133"/>
      <c r="P12" s="3133"/>
      <c r="Q12" s="3133"/>
    </row>
    <row r="13" spans="1:26">
      <c r="B13" s="3129" t="s">
        <v>3205</v>
      </c>
      <c r="C13" s="1681" t="s">
        <v>3213</v>
      </c>
      <c r="D13" s="1681"/>
      <c r="E13" s="1681"/>
      <c r="F13" s="1681" t="s">
        <v>529</v>
      </c>
      <c r="G13" s="3441" t="s">
        <v>3203</v>
      </c>
      <c r="H13" s="3448"/>
      <c r="I13" s="3448"/>
      <c r="J13" s="3449"/>
      <c r="K13" s="3448"/>
      <c r="L13" s="3448"/>
      <c r="M13" s="3448"/>
      <c r="N13" s="3448"/>
      <c r="O13" s="3448"/>
      <c r="P13" s="3448"/>
      <c r="Q13" s="3448"/>
    </row>
    <row r="14" spans="1:26">
      <c r="B14" s="3129" t="s">
        <v>3205</v>
      </c>
      <c r="C14" s="3447" t="s">
        <v>3212</v>
      </c>
      <c r="D14" s="1681"/>
      <c r="E14" s="1681"/>
      <c r="F14" s="1681" t="s">
        <v>3206</v>
      </c>
      <c r="G14" s="3435">
        <f>SUM(J14:Q14)</f>
        <v>0</v>
      </c>
      <c r="H14" s="3445"/>
      <c r="I14" s="3445"/>
      <c r="J14" s="3435"/>
      <c r="K14" s="3445"/>
      <c r="L14" s="3445"/>
      <c r="M14" s="3445"/>
      <c r="N14" s="3445"/>
      <c r="O14" s="3445"/>
      <c r="P14" s="3445"/>
      <c r="Q14" s="3445"/>
    </row>
    <row r="15" spans="1:26">
      <c r="B15" s="3129" t="s">
        <v>3205</v>
      </c>
      <c r="C15" s="1681" t="s">
        <v>3211</v>
      </c>
      <c r="D15" s="3129"/>
      <c r="E15" s="1681"/>
      <c r="F15" s="1681" t="s">
        <v>3206</v>
      </c>
      <c r="G15" s="3435">
        <f>SUM(J15:Q15)</f>
        <v>0</v>
      </c>
      <c r="H15" s="3133"/>
      <c r="I15" s="3133"/>
      <c r="J15" s="3436"/>
      <c r="K15" s="3133"/>
      <c r="L15" s="3133"/>
      <c r="M15" s="3133"/>
      <c r="N15" s="3133"/>
      <c r="O15" s="3133"/>
      <c r="P15" s="3133"/>
      <c r="Q15" s="3133"/>
    </row>
    <row r="16" spans="1:26">
      <c r="B16" s="3129" t="s">
        <v>3205</v>
      </c>
      <c r="C16" s="1681" t="s">
        <v>3210</v>
      </c>
      <c r="D16" s="3129"/>
      <c r="E16" s="1681"/>
      <c r="F16" s="1681" t="s">
        <v>3206</v>
      </c>
      <c r="G16" s="3435">
        <f>SUM(J16:Q16)</f>
        <v>0</v>
      </c>
      <c r="H16" s="3133"/>
      <c r="I16" s="3133"/>
      <c r="J16" s="3436"/>
      <c r="K16" s="3133"/>
      <c r="L16" s="3133"/>
      <c r="M16" s="3133"/>
      <c r="N16" s="3133"/>
      <c r="O16" s="3133"/>
      <c r="P16" s="3133"/>
      <c r="Q16" s="3133"/>
    </row>
    <row r="17" spans="2:17">
      <c r="B17" s="3129" t="s">
        <v>3205</v>
      </c>
      <c r="C17" s="1681" t="s">
        <v>3209</v>
      </c>
      <c r="D17" s="3129"/>
      <c r="E17" s="1681"/>
      <c r="F17" s="1681" t="s">
        <v>3206</v>
      </c>
      <c r="G17" s="3435"/>
      <c r="H17" s="3445"/>
      <c r="I17" s="3445"/>
      <c r="J17" s="3446"/>
      <c r="K17" s="3445"/>
      <c r="L17" s="3445"/>
      <c r="M17" s="3445"/>
      <c r="N17" s="3445"/>
      <c r="O17" s="3445"/>
      <c r="P17" s="3445"/>
      <c r="Q17" s="3445"/>
    </row>
    <row r="18" spans="2:17">
      <c r="B18" s="3129" t="s">
        <v>3205</v>
      </c>
      <c r="C18" s="1681" t="s">
        <v>3208</v>
      </c>
      <c r="D18" s="3129"/>
      <c r="E18" s="1681"/>
      <c r="F18" s="1681" t="s">
        <v>3206</v>
      </c>
      <c r="G18" s="3435">
        <f>SUM(J18:Q18)</f>
        <v>0</v>
      </c>
      <c r="H18" s="3443"/>
      <c r="I18" s="3443"/>
      <c r="J18" s="3444"/>
      <c r="K18" s="3443"/>
      <c r="L18" s="3443"/>
      <c r="M18" s="3443"/>
      <c r="N18" s="3443"/>
      <c r="O18" s="3443"/>
      <c r="P18" s="3443"/>
      <c r="Q18" s="3443"/>
    </row>
    <row r="19" spans="2:17">
      <c r="B19" s="3129" t="s">
        <v>3205</v>
      </c>
      <c r="C19" s="1681" t="s">
        <v>3207</v>
      </c>
      <c r="D19" s="1681"/>
      <c r="F19" s="3130" t="s">
        <v>3206</v>
      </c>
      <c r="G19" s="3441" t="s">
        <v>3203</v>
      </c>
      <c r="H19" s="3133"/>
      <c r="I19" s="3133"/>
      <c r="J19" s="3436"/>
      <c r="K19" s="3133"/>
      <c r="L19" s="3133"/>
      <c r="M19" s="3133"/>
      <c r="N19" s="3133"/>
      <c r="O19" s="3133"/>
      <c r="P19" s="3133"/>
      <c r="Q19" s="3133"/>
    </row>
    <row r="20" spans="2:17">
      <c r="B20" s="3129" t="s">
        <v>3205</v>
      </c>
      <c r="C20" s="1681" t="s">
        <v>3204</v>
      </c>
      <c r="D20" s="1681"/>
      <c r="E20" s="1681"/>
      <c r="F20" s="3442" t="s">
        <v>529</v>
      </c>
      <c r="G20" s="3441" t="s">
        <v>3203</v>
      </c>
      <c r="H20" s="3443"/>
      <c r="I20" s="3443"/>
      <c r="J20" s="3443"/>
      <c r="K20" s="3443"/>
      <c r="L20" s="3443"/>
      <c r="M20" s="3443"/>
      <c r="N20" s="3443"/>
      <c r="O20" s="3443"/>
      <c r="P20" s="3443"/>
      <c r="Q20" s="3443"/>
    </row>
    <row r="999978" spans="1:1">
      <c r="A999978" t="s">
        <v>1000</v>
      </c>
    </row>
    <row r="999979" spans="1:1">
      <c r="A999979" t="s">
        <v>242</v>
      </c>
    </row>
    <row r="999980" spans="1:1">
      <c r="A999980" t="s">
        <v>241</v>
      </c>
    </row>
    <row r="999981" spans="1:1">
      <c r="A999981" t="s">
        <v>240</v>
      </c>
    </row>
    <row r="999982" spans="1:1">
      <c r="A999982" t="s">
        <v>4</v>
      </c>
    </row>
    <row r="999983" spans="1:1">
      <c r="A999983" t="s">
        <v>239</v>
      </c>
    </row>
  </sheetData>
  <dataValidations count="1">
    <dataValidation type="list" allowBlank="1" showInputMessage="1" showErrorMessage="1" sqref="A1">
      <formula1>$A$999978:$A$999983</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sheetPr>
    <tabColor theme="2" tint="-0.249977111117893"/>
  </sheetPr>
  <dimension ref="A1:Z999985"/>
  <sheetViews>
    <sheetView zoomScale="80" zoomScaleNormal="80" workbookViewId="0">
      <selection activeCell="C27" sqref="C27:C36"/>
    </sheetView>
  </sheetViews>
  <sheetFormatPr defaultRowHeight="12.75"/>
  <cols>
    <col min="1" max="1" width="1.25" customWidth="1"/>
    <col min="2" max="2" width="23.375" customWidth="1"/>
    <col min="3" max="3" width="31.875" customWidth="1"/>
    <col min="4" max="4" width="9.75" customWidth="1"/>
    <col min="5" max="5" width="7.625" customWidth="1"/>
    <col min="6" max="6" width="6"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2745</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3218</v>
      </c>
    </row>
    <row r="7" spans="1:26" ht="15">
      <c r="H7" s="3114" t="s">
        <v>156</v>
      </c>
      <c r="I7" s="3115"/>
      <c r="J7" s="3114" t="s">
        <v>155</v>
      </c>
      <c r="K7" s="3143"/>
      <c r="L7" s="3143"/>
      <c r="M7" s="3143"/>
      <c r="N7" s="3143"/>
      <c r="O7" s="3143"/>
      <c r="P7" s="3143"/>
      <c r="Q7" s="3143"/>
    </row>
    <row r="8" spans="1:26" ht="15">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3205</v>
      </c>
      <c r="C9" s="3451" t="s">
        <v>3217</v>
      </c>
      <c r="D9" s="1681"/>
      <c r="F9" s="3450" t="s">
        <v>529</v>
      </c>
      <c r="G9" s="3441" t="s">
        <v>3203</v>
      </c>
      <c r="H9" s="3448"/>
      <c r="I9" s="3448"/>
      <c r="J9" s="3448"/>
      <c r="K9" s="3448"/>
      <c r="L9" s="3448"/>
      <c r="M9" s="3448"/>
      <c r="N9" s="3448"/>
      <c r="O9" s="3448"/>
      <c r="P9" s="3448"/>
      <c r="Q9" s="3448"/>
    </row>
    <row r="10" spans="1:26">
      <c r="B10" s="3129" t="s">
        <v>3205</v>
      </c>
      <c r="C10" s="1681" t="s">
        <v>3216</v>
      </c>
      <c r="D10" s="1681"/>
      <c r="E10" s="3129"/>
      <c r="F10" s="1681" t="s">
        <v>3206</v>
      </c>
      <c r="G10" s="3441" t="s">
        <v>3203</v>
      </c>
      <c r="H10" s="3133"/>
      <c r="I10" s="3133"/>
      <c r="J10" s="3436"/>
      <c r="K10" s="3133"/>
      <c r="L10" s="3133"/>
      <c r="M10" s="3133"/>
      <c r="N10" s="3133"/>
      <c r="O10" s="3133"/>
      <c r="P10" s="3133"/>
      <c r="Q10" s="3133"/>
    </row>
    <row r="11" spans="1:26">
      <c r="B11" s="3129" t="s">
        <v>3205</v>
      </c>
      <c r="C11" s="1681" t="s">
        <v>3215</v>
      </c>
      <c r="D11" s="1681"/>
      <c r="E11" s="1681"/>
      <c r="F11" s="1681" t="s">
        <v>3206</v>
      </c>
      <c r="G11" s="3435">
        <f>SUM(J11:Q11)</f>
        <v>0</v>
      </c>
      <c r="H11" s="3133"/>
      <c r="I11" s="3133"/>
      <c r="J11" s="3436"/>
      <c r="K11" s="3133"/>
      <c r="L11" s="3133"/>
      <c r="M11" s="3133"/>
      <c r="N11" s="3133"/>
      <c r="O11" s="3133"/>
      <c r="P11" s="3133"/>
      <c r="Q11" s="3133"/>
    </row>
    <row r="12" spans="1:26">
      <c r="B12" s="3129" t="s">
        <v>3205</v>
      </c>
      <c r="C12" s="1681" t="s">
        <v>3214</v>
      </c>
      <c r="D12" s="1681" t="s">
        <v>3223</v>
      </c>
      <c r="E12" s="1681"/>
      <c r="F12" s="1681" t="s">
        <v>3206</v>
      </c>
      <c r="G12" s="3435">
        <f>SUM(J12:Q12)</f>
        <v>0</v>
      </c>
      <c r="H12" s="3133"/>
      <c r="I12" s="3133"/>
      <c r="J12" s="3436"/>
      <c r="K12" s="3133"/>
      <c r="L12" s="3133"/>
      <c r="M12" s="3133"/>
      <c r="N12" s="3133"/>
      <c r="O12" s="3133"/>
      <c r="P12" s="3133"/>
      <c r="Q12" s="3133"/>
    </row>
    <row r="13" spans="1:26">
      <c r="B13" s="3129" t="s">
        <v>3205</v>
      </c>
      <c r="C13" s="3129" t="s">
        <v>3214</v>
      </c>
      <c r="D13" s="1681" t="s">
        <v>3221</v>
      </c>
      <c r="E13" s="1681"/>
      <c r="F13" s="1681" t="s">
        <v>3206</v>
      </c>
      <c r="G13" s="3435">
        <f>SUM(J13:Q13)</f>
        <v>0</v>
      </c>
      <c r="H13" s="3133"/>
      <c r="I13" s="3133"/>
      <c r="J13" s="3436"/>
      <c r="K13" s="3133"/>
      <c r="L13" s="3133"/>
      <c r="M13" s="3133"/>
      <c r="N13" s="3133"/>
      <c r="O13" s="3133"/>
      <c r="P13" s="3133"/>
      <c r="Q13" s="3133"/>
    </row>
    <row r="14" spans="1:26">
      <c r="B14" s="3129" t="s">
        <v>3205</v>
      </c>
      <c r="C14" s="1681" t="s">
        <v>3213</v>
      </c>
      <c r="D14" s="1681" t="s">
        <v>3222</v>
      </c>
      <c r="E14" s="1681"/>
      <c r="F14" s="1681" t="s">
        <v>529</v>
      </c>
      <c r="G14" s="3441" t="s">
        <v>3203</v>
      </c>
      <c r="H14" s="3448"/>
      <c r="I14" s="3448"/>
      <c r="J14" s="3449"/>
      <c r="K14" s="3448"/>
      <c r="L14" s="3448"/>
      <c r="M14" s="3448"/>
      <c r="N14" s="3448"/>
      <c r="O14" s="3448"/>
      <c r="P14" s="3448"/>
      <c r="Q14" s="3448"/>
    </row>
    <row r="15" spans="1:26">
      <c r="B15" s="3129" t="s">
        <v>3205</v>
      </c>
      <c r="C15" s="3129" t="s">
        <v>3213</v>
      </c>
      <c r="D15" s="1681" t="s">
        <v>3221</v>
      </c>
      <c r="E15" s="1681"/>
      <c r="F15" s="1681" t="s">
        <v>529</v>
      </c>
      <c r="G15" s="3441" t="s">
        <v>3203</v>
      </c>
      <c r="H15" s="3448"/>
      <c r="I15" s="3448"/>
      <c r="J15" s="3449"/>
      <c r="K15" s="3448"/>
      <c r="L15" s="3448"/>
      <c r="M15" s="3448"/>
      <c r="N15" s="3448"/>
      <c r="O15" s="3448"/>
      <c r="P15" s="3448"/>
      <c r="Q15" s="3448"/>
    </row>
    <row r="16" spans="1:26">
      <c r="B16" s="3129" t="s">
        <v>3205</v>
      </c>
      <c r="C16" s="3447" t="s">
        <v>3212</v>
      </c>
      <c r="D16" s="1681"/>
      <c r="E16" s="1681"/>
      <c r="F16" s="1681" t="s">
        <v>3206</v>
      </c>
      <c r="G16" s="3435">
        <f>SUM(J16:Q16)</f>
        <v>0</v>
      </c>
      <c r="H16" s="3445"/>
      <c r="I16" s="3445"/>
      <c r="J16" s="3435">
        <f>J9/100*(J10-J11)+J12*(J14/100)+J13*(J15/100)</f>
        <v>0</v>
      </c>
      <c r="K16" s="3445"/>
      <c r="L16" s="3445"/>
      <c r="M16" s="3445"/>
      <c r="N16" s="3445"/>
      <c r="O16" s="3445"/>
      <c r="P16" s="3445"/>
      <c r="Q16" s="3445"/>
    </row>
    <row r="17" spans="2:17">
      <c r="B17" s="3129" t="s">
        <v>3205</v>
      </c>
      <c r="C17" s="1681" t="s">
        <v>3220</v>
      </c>
      <c r="D17" s="3129"/>
      <c r="E17" s="1681"/>
      <c r="F17" s="1681" t="s">
        <v>3206</v>
      </c>
      <c r="G17" s="3435">
        <f>SUM(J17:Q17)</f>
        <v>0</v>
      </c>
      <c r="H17" s="3133"/>
      <c r="I17" s="3133"/>
      <c r="J17" s="3436"/>
      <c r="K17" s="3133"/>
      <c r="L17" s="3133"/>
      <c r="M17" s="3133"/>
      <c r="N17" s="3133"/>
      <c r="O17" s="3133"/>
      <c r="P17" s="3133"/>
      <c r="Q17" s="3133"/>
    </row>
    <row r="18" spans="2:17">
      <c r="B18" s="3129" t="s">
        <v>3205</v>
      </c>
      <c r="C18" s="1681" t="s">
        <v>3210</v>
      </c>
      <c r="D18" s="3129"/>
      <c r="E18" s="1681"/>
      <c r="F18" s="1681" t="s">
        <v>3206</v>
      </c>
      <c r="G18" s="3435">
        <f>SUM(J18:Q18)</f>
        <v>0</v>
      </c>
      <c r="H18" s="3133"/>
      <c r="I18" s="3133"/>
      <c r="J18" s="3436"/>
      <c r="K18" s="3133"/>
      <c r="L18" s="3133"/>
      <c r="M18" s="3133"/>
      <c r="N18" s="3133"/>
      <c r="O18" s="3133"/>
      <c r="P18" s="3133"/>
      <c r="Q18" s="3133"/>
    </row>
    <row r="19" spans="2:17">
      <c r="B19" s="3129" t="s">
        <v>3205</v>
      </c>
      <c r="C19" s="1681" t="s">
        <v>3219</v>
      </c>
      <c r="D19" s="3129"/>
      <c r="E19" s="1681"/>
      <c r="F19" s="1681" t="s">
        <v>3206</v>
      </c>
      <c r="G19" s="3435"/>
      <c r="H19" s="3445"/>
      <c r="I19" s="3445"/>
      <c r="J19" s="3446">
        <f>J17-J18</f>
        <v>0</v>
      </c>
      <c r="K19" s="3445"/>
      <c r="L19" s="3445"/>
      <c r="M19" s="3445"/>
      <c r="N19" s="3445"/>
      <c r="O19" s="3445"/>
      <c r="P19" s="3445"/>
      <c r="Q19" s="3445"/>
    </row>
    <row r="20" spans="2:17">
      <c r="B20" s="3129" t="s">
        <v>3205</v>
      </c>
      <c r="C20" s="1681" t="s">
        <v>3208</v>
      </c>
      <c r="D20" s="3129"/>
      <c r="E20" s="1681"/>
      <c r="F20" s="1681" t="s">
        <v>3206</v>
      </c>
      <c r="G20" s="3435">
        <f>SUM(J20:Q20)</f>
        <v>0</v>
      </c>
      <c r="H20" s="3443"/>
      <c r="I20" s="3443"/>
      <c r="J20" s="3444"/>
      <c r="K20" s="3443"/>
      <c r="L20" s="3443"/>
      <c r="M20" s="3443"/>
      <c r="N20" s="3443"/>
      <c r="O20" s="3443"/>
      <c r="P20" s="3443"/>
      <c r="Q20" s="3443"/>
    </row>
    <row r="21" spans="2:17">
      <c r="B21" s="3129" t="s">
        <v>3205</v>
      </c>
      <c r="C21" s="1681" t="s">
        <v>3207</v>
      </c>
      <c r="D21" s="1681"/>
      <c r="F21" s="3130" t="s">
        <v>3206</v>
      </c>
      <c r="G21" s="3441" t="s">
        <v>3203</v>
      </c>
      <c r="H21" s="3133"/>
      <c r="I21" s="3133"/>
      <c r="J21" s="3436"/>
      <c r="K21" s="3133"/>
      <c r="L21" s="3133"/>
      <c r="M21" s="3133"/>
      <c r="N21" s="3133"/>
      <c r="O21" s="3133"/>
      <c r="P21" s="3133"/>
      <c r="Q21" s="3133"/>
    </row>
    <row r="22" spans="2:17">
      <c r="B22" s="3129" t="s">
        <v>3205</v>
      </c>
      <c r="C22" s="1681" t="s">
        <v>3204</v>
      </c>
      <c r="D22" s="1681"/>
      <c r="E22" s="1681"/>
      <c r="F22" s="3442" t="s">
        <v>529</v>
      </c>
      <c r="G22" s="3441" t="s">
        <v>3203</v>
      </c>
      <c r="H22" s="3443"/>
      <c r="I22" s="3443"/>
      <c r="J22" s="3443"/>
      <c r="K22" s="3443"/>
      <c r="L22" s="3443"/>
      <c r="M22" s="3443"/>
      <c r="N22" s="3443"/>
      <c r="O22" s="3443"/>
      <c r="P22" s="3443"/>
      <c r="Q22" s="3443"/>
    </row>
    <row r="999980" spans="1:1">
      <c r="A999980" t="s">
        <v>1000</v>
      </c>
    </row>
    <row r="999981" spans="1:1">
      <c r="A999981" t="s">
        <v>242</v>
      </c>
    </row>
    <row r="999982" spans="1:1">
      <c r="A999982" t="s">
        <v>241</v>
      </c>
    </row>
    <row r="999983" spans="1:1">
      <c r="A999983" t="s">
        <v>240</v>
      </c>
    </row>
    <row r="999984" spans="1:1">
      <c r="A999984" t="s">
        <v>4</v>
      </c>
    </row>
    <row r="999985" spans="1:1">
      <c r="A999985" t="s">
        <v>239</v>
      </c>
    </row>
  </sheetData>
  <dataValidations count="1">
    <dataValidation type="list" allowBlank="1" showInputMessage="1" showErrorMessage="1" sqref="A1">
      <formula1>$A$999980:$A$999985</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sheetPr>
    <tabColor theme="2" tint="-0.249977111117893"/>
  </sheetPr>
  <dimension ref="A1:Z999981"/>
  <sheetViews>
    <sheetView topLeftCell="A4" zoomScale="80" zoomScaleNormal="80" workbookViewId="0">
      <selection activeCell="C9" sqref="C9:C18"/>
    </sheetView>
  </sheetViews>
  <sheetFormatPr defaultRowHeight="12.75"/>
  <cols>
    <col min="1" max="1" width="1.25" customWidth="1"/>
    <col min="2" max="2" width="20.75" customWidth="1"/>
    <col min="3" max="3" width="31.875" customWidth="1"/>
    <col min="4" max="4" width="9.75" customWidth="1"/>
    <col min="5" max="5" width="7.625" customWidth="1"/>
    <col min="6" max="6" width="6"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2869</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3218</v>
      </c>
    </row>
    <row r="7" spans="1:26" ht="15">
      <c r="H7" s="3114" t="s">
        <v>156</v>
      </c>
      <c r="I7" s="3115"/>
      <c r="J7" s="3114" t="s">
        <v>155</v>
      </c>
      <c r="K7" s="3143"/>
      <c r="L7" s="3143"/>
      <c r="M7" s="3143"/>
      <c r="N7" s="3143"/>
      <c r="O7" s="3143"/>
      <c r="P7" s="3143"/>
      <c r="Q7" s="3143"/>
    </row>
    <row r="8" spans="1:26" ht="15">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3205</v>
      </c>
      <c r="C9" s="1681" t="s">
        <v>3229</v>
      </c>
      <c r="D9" s="1681"/>
      <c r="E9" s="3129"/>
      <c r="F9" s="1681" t="s">
        <v>3206</v>
      </c>
      <c r="G9" s="3441" t="s">
        <v>3203</v>
      </c>
      <c r="H9" s="3448"/>
      <c r="I9" s="3448"/>
      <c r="J9" s="3448"/>
      <c r="K9" s="3448"/>
      <c r="L9" s="3448"/>
      <c r="M9" s="3448"/>
      <c r="N9" s="3448"/>
      <c r="O9" s="3448"/>
      <c r="P9" s="3448"/>
      <c r="Q9" s="3448"/>
    </row>
    <row r="10" spans="1:26">
      <c r="B10" s="3129" t="s">
        <v>3205</v>
      </c>
      <c r="C10" s="1681" t="s">
        <v>3228</v>
      </c>
      <c r="D10" s="1681"/>
      <c r="E10" s="3129"/>
      <c r="F10" s="1681" t="s">
        <v>529</v>
      </c>
      <c r="G10" s="3441"/>
      <c r="H10" s="3448"/>
      <c r="I10" s="3448"/>
      <c r="J10" s="3448"/>
      <c r="K10" s="3448"/>
      <c r="L10" s="3448"/>
      <c r="M10" s="3448"/>
      <c r="N10" s="3448"/>
      <c r="O10" s="3448"/>
      <c r="P10" s="3448"/>
      <c r="Q10" s="3448"/>
    </row>
    <row r="11" spans="1:26">
      <c r="B11" s="3129" t="s">
        <v>3205</v>
      </c>
      <c r="C11" s="1681" t="s">
        <v>3227</v>
      </c>
      <c r="D11" s="1681"/>
      <c r="E11" s="3129"/>
      <c r="F11" s="1681" t="s">
        <v>3206</v>
      </c>
      <c r="G11" s="3441"/>
      <c r="H11" s="3448"/>
      <c r="I11" s="3448"/>
      <c r="J11" s="3448"/>
      <c r="K11" s="3448"/>
      <c r="L11" s="3448"/>
      <c r="M11" s="3448"/>
      <c r="N11" s="3448"/>
      <c r="O11" s="3448"/>
      <c r="P11" s="3448"/>
      <c r="Q11" s="3448"/>
    </row>
    <row r="12" spans="1:26">
      <c r="B12" s="3129" t="s">
        <v>3205</v>
      </c>
      <c r="C12" s="1681" t="s">
        <v>3226</v>
      </c>
      <c r="D12" s="1681"/>
      <c r="E12" s="3129"/>
      <c r="F12" s="1681" t="s">
        <v>3206</v>
      </c>
      <c r="G12" s="3441" t="s">
        <v>3203</v>
      </c>
      <c r="H12" s="3133"/>
      <c r="I12" s="3133"/>
      <c r="J12" s="3436"/>
      <c r="K12" s="3133"/>
      <c r="L12" s="3133"/>
      <c r="M12" s="3133"/>
      <c r="N12" s="3133"/>
      <c r="O12" s="3133"/>
      <c r="P12" s="3133"/>
      <c r="Q12" s="3133"/>
    </row>
    <row r="13" spans="1:26">
      <c r="B13" s="3129" t="s">
        <v>3205</v>
      </c>
      <c r="C13" s="1681" t="s">
        <v>3225</v>
      </c>
      <c r="D13" s="1681"/>
      <c r="E13" s="3129"/>
      <c r="F13" s="1681" t="s">
        <v>3206</v>
      </c>
      <c r="G13" s="3441" t="s">
        <v>3203</v>
      </c>
      <c r="H13" s="3133"/>
      <c r="I13" s="3133"/>
      <c r="J13" s="3436"/>
      <c r="K13" s="3133"/>
      <c r="L13" s="3133"/>
      <c r="M13" s="3133"/>
      <c r="N13" s="3133"/>
      <c r="O13" s="3133"/>
      <c r="P13" s="3133"/>
      <c r="Q13" s="3133"/>
    </row>
    <row r="14" spans="1:26">
      <c r="B14" s="3129" t="s">
        <v>3205</v>
      </c>
      <c r="C14" s="1681" t="s">
        <v>3224</v>
      </c>
      <c r="D14" s="1681"/>
      <c r="E14" s="3129"/>
      <c r="F14" s="1681" t="s">
        <v>529</v>
      </c>
      <c r="G14" s="3441"/>
      <c r="H14" s="3448"/>
      <c r="I14" s="3448"/>
      <c r="J14" s="3452" t="e">
        <f>(J13+J11)/(J9+J12)*100</f>
        <v>#DIV/0!</v>
      </c>
      <c r="K14" s="3448"/>
      <c r="L14" s="3448"/>
      <c r="M14" s="3448"/>
      <c r="N14" s="3448"/>
      <c r="O14" s="3448"/>
      <c r="P14" s="3448"/>
      <c r="Q14" s="3448"/>
    </row>
    <row r="15" spans="1:26">
      <c r="B15" s="3129" t="s">
        <v>3205</v>
      </c>
      <c r="C15" s="1681" t="s">
        <v>3210</v>
      </c>
      <c r="D15" s="3129"/>
      <c r="E15" s="1681"/>
      <c r="F15" s="1681" t="s">
        <v>3206</v>
      </c>
      <c r="G15" s="3435">
        <f>SUM(J15:Q15)</f>
        <v>0</v>
      </c>
      <c r="H15" s="3133"/>
      <c r="I15" s="3133"/>
      <c r="J15" s="3436"/>
      <c r="K15" s="3133"/>
      <c r="L15" s="3133"/>
      <c r="M15" s="3133"/>
      <c r="N15" s="3133"/>
      <c r="O15" s="3133"/>
      <c r="P15" s="3133"/>
      <c r="Q15" s="3133"/>
    </row>
    <row r="16" spans="1:26">
      <c r="B16" s="3129" t="s">
        <v>3205</v>
      </c>
      <c r="C16" s="1681" t="s">
        <v>3219</v>
      </c>
      <c r="D16" s="3129"/>
      <c r="E16" s="1681"/>
      <c r="F16" s="1681" t="s">
        <v>3206</v>
      </c>
      <c r="G16" s="3435">
        <f>SUM(J16:Q16)</f>
        <v>0</v>
      </c>
      <c r="H16" s="3133"/>
      <c r="I16" s="3133"/>
      <c r="J16" s="3436"/>
      <c r="K16" s="3133"/>
      <c r="L16" s="3133"/>
      <c r="M16" s="3133"/>
      <c r="N16" s="3133"/>
      <c r="O16" s="3133"/>
      <c r="P16" s="3133"/>
      <c r="Q16" s="3133"/>
    </row>
    <row r="17" spans="2:17">
      <c r="B17" s="3129" t="s">
        <v>3205</v>
      </c>
      <c r="C17" s="1681" t="s">
        <v>3208</v>
      </c>
      <c r="D17" s="3129"/>
      <c r="E17" s="1681"/>
      <c r="F17" s="1681" t="s">
        <v>3206</v>
      </c>
      <c r="G17" s="3435"/>
      <c r="H17" s="3445"/>
      <c r="I17" s="3445"/>
      <c r="J17" s="3446">
        <f>J16-J13</f>
        <v>0</v>
      </c>
      <c r="K17" s="3445"/>
      <c r="L17" s="3445"/>
      <c r="M17" s="3445"/>
      <c r="N17" s="3445"/>
      <c r="O17" s="3445"/>
      <c r="P17" s="3445"/>
      <c r="Q17" s="3445"/>
    </row>
    <row r="18" spans="2:17">
      <c r="B18" s="3129" t="s">
        <v>3205</v>
      </c>
      <c r="C18" s="1681" t="s">
        <v>3207</v>
      </c>
      <c r="D18" s="3129"/>
      <c r="E18" s="1681"/>
      <c r="F18" s="1681" t="s">
        <v>3206</v>
      </c>
      <c r="G18" s="3435">
        <f>SUM(J18:Q18)</f>
        <v>0</v>
      </c>
      <c r="H18" s="3443"/>
      <c r="I18" s="3443"/>
      <c r="J18" s="3133"/>
      <c r="K18" s="3133"/>
      <c r="L18" s="3133"/>
      <c r="M18" s="3133"/>
      <c r="N18" s="3133"/>
      <c r="O18" s="3133"/>
      <c r="P18" s="3133"/>
      <c r="Q18" s="3133"/>
    </row>
    <row r="999976" spans="1:1">
      <c r="A999976" t="s">
        <v>1000</v>
      </c>
    </row>
    <row r="999977" spans="1:1">
      <c r="A999977" t="s">
        <v>242</v>
      </c>
    </row>
    <row r="999978" spans="1:1">
      <c r="A999978" t="s">
        <v>241</v>
      </c>
    </row>
    <row r="999979" spans="1:1">
      <c r="A999979" t="s">
        <v>240</v>
      </c>
    </row>
    <row r="999980" spans="1:1">
      <c r="A999980" t="s">
        <v>4</v>
      </c>
    </row>
    <row r="999981" spans="1:1">
      <c r="A999981" t="s">
        <v>239</v>
      </c>
    </row>
  </sheetData>
  <dataValidations count="1">
    <dataValidation type="list" allowBlank="1" showInputMessage="1" showErrorMessage="1" sqref="A1">
      <formula1>$A$999976:$A$999981</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61">
    <tabColor theme="5" tint="0.59999389629810485"/>
    <pageSetUpPr fitToPage="1"/>
  </sheetPr>
  <dimension ref="A1:W168"/>
  <sheetViews>
    <sheetView zoomScale="80" zoomScaleNormal="80" workbookViewId="0">
      <selection activeCell="C12" sqref="C12"/>
    </sheetView>
  </sheetViews>
  <sheetFormatPr defaultRowHeight="12.75"/>
  <cols>
    <col min="1" max="3" width="8" style="184" customWidth="1"/>
    <col min="4" max="4" width="14.125" style="184" customWidth="1"/>
    <col min="5" max="8" width="8" style="184" customWidth="1"/>
    <col min="9" max="9" width="10.375" style="450" customWidth="1"/>
    <col min="10" max="10" width="8" style="184" customWidth="1"/>
    <col min="11" max="11" width="16.625" style="184" customWidth="1"/>
    <col min="12" max="12" width="9" style="184"/>
    <col min="13" max="13" width="15.5" style="184" customWidth="1"/>
    <col min="14" max="16384" width="9" style="184"/>
  </cols>
  <sheetData>
    <row r="1" spans="1:23" s="440" customFormat="1" ht="26.25">
      <c r="A1" s="109" t="str">
        <f>'1.5 Net Debt 1'!A1</f>
        <v>Finance</v>
      </c>
      <c r="B1" s="448"/>
      <c r="C1" s="448"/>
      <c r="D1" s="449"/>
      <c r="I1" s="446"/>
      <c r="R1" s="447"/>
      <c r="S1" s="446"/>
      <c r="T1" s="446"/>
      <c r="U1" s="446"/>
      <c r="V1" s="446"/>
    </row>
    <row r="2" spans="1:23" s="440" customFormat="1" ht="24.75">
      <c r="A2" s="108" t="str">
        <f>'1.5 Net Debt 1'!A2</f>
        <v xml:space="preserve">National Grid Electricity Transmission </v>
      </c>
      <c r="B2" s="448"/>
      <c r="C2" s="448"/>
      <c r="D2" s="448"/>
      <c r="I2" s="446"/>
      <c r="R2" s="447"/>
      <c r="S2" s="446"/>
      <c r="T2" s="446"/>
      <c r="U2" s="446"/>
      <c r="V2" s="446"/>
    </row>
    <row r="3" spans="1:23" s="440" customFormat="1" ht="24.75" customHeight="1" thickBot="1">
      <c r="A3" s="3576" t="s">
        <v>250</v>
      </c>
      <c r="B3" s="445"/>
      <c r="C3" s="445"/>
      <c r="D3" s="445"/>
      <c r="E3" s="444"/>
      <c r="F3" s="444"/>
      <c r="G3" s="444"/>
      <c r="H3" s="444"/>
      <c r="I3" s="442"/>
      <c r="J3" s="444"/>
      <c r="K3" s="444"/>
      <c r="L3" s="444"/>
      <c r="M3" s="444"/>
      <c r="N3" s="444"/>
      <c r="O3" s="444"/>
      <c r="P3" s="444"/>
      <c r="Q3" s="444"/>
      <c r="R3" s="443"/>
      <c r="S3" s="442"/>
      <c r="T3" s="442"/>
      <c r="U3" s="442"/>
      <c r="V3" s="442"/>
      <c r="W3" s="441"/>
    </row>
    <row r="4" spans="1:23" ht="28.5" customHeight="1">
      <c r="A4" s="3575" t="s">
        <v>3476</v>
      </c>
      <c r="I4" s="184"/>
    </row>
    <row r="5" spans="1:23" ht="13.5" thickBot="1"/>
    <row r="6" spans="1:23" ht="14.25">
      <c r="B6" s="503"/>
      <c r="C6" s="334"/>
      <c r="D6" s="378" t="s">
        <v>702</v>
      </c>
      <c r="E6" s="334"/>
      <c r="F6" s="334"/>
      <c r="G6" s="334"/>
      <c r="H6" s="333"/>
      <c r="I6" s="426"/>
      <c r="J6" s="333"/>
      <c r="K6" s="325" t="s">
        <v>701</v>
      </c>
      <c r="L6" s="334"/>
      <c r="M6" s="334"/>
      <c r="N6" s="334"/>
      <c r="O6" s="334"/>
      <c r="P6" s="334"/>
      <c r="Q6" s="334"/>
      <c r="R6" s="428"/>
      <c r="S6" s="427"/>
      <c r="T6" s="426"/>
      <c r="U6" s="426"/>
      <c r="V6" s="425"/>
    </row>
    <row r="7" spans="1:23" ht="15">
      <c r="B7" s="261"/>
      <c r="C7" s="248"/>
      <c r="D7" s="273"/>
      <c r="E7" s="273" t="s">
        <v>700</v>
      </c>
      <c r="F7" s="245"/>
      <c r="G7" s="245"/>
      <c r="H7" s="246"/>
      <c r="I7" s="502"/>
      <c r="J7" s="246"/>
      <c r="K7" s="245"/>
      <c r="L7" s="246"/>
      <c r="M7" s="245"/>
      <c r="N7" s="245"/>
      <c r="O7" s="245"/>
      <c r="P7" s="245"/>
      <c r="Q7" s="245"/>
      <c r="R7" s="420"/>
      <c r="S7" s="419"/>
      <c r="T7" s="180"/>
      <c r="U7" s="180"/>
      <c r="V7" s="238"/>
    </row>
    <row r="8" spans="1:23">
      <c r="B8" s="261"/>
      <c r="C8" s="248"/>
      <c r="D8" s="245"/>
      <c r="E8" s="245"/>
      <c r="F8" s="245"/>
      <c r="G8" s="245"/>
      <c r="H8" s="246"/>
      <c r="I8" s="502" t="s">
        <v>538</v>
      </c>
      <c r="J8" s="246"/>
      <c r="K8" s="245"/>
      <c r="L8" s="246"/>
      <c r="M8" s="3675" t="s">
        <v>537</v>
      </c>
      <c r="N8" s="3675"/>
      <c r="O8" s="3675"/>
      <c r="P8" s="3675"/>
      <c r="Q8" s="3675"/>
      <c r="R8" s="420"/>
      <c r="S8" s="419" t="s">
        <v>8</v>
      </c>
      <c r="T8" s="180"/>
      <c r="U8" s="180"/>
      <c r="V8" s="238"/>
    </row>
    <row r="9" spans="1:23">
      <c r="B9" s="261" t="s">
        <v>530</v>
      </c>
      <c r="C9" s="248"/>
      <c r="D9" s="245" t="s">
        <v>536</v>
      </c>
      <c r="E9" s="245"/>
      <c r="F9" s="245"/>
      <c r="G9" s="245"/>
      <c r="H9" s="246"/>
      <c r="I9" s="502" t="s">
        <v>535</v>
      </c>
      <c r="J9" s="246"/>
      <c r="K9" s="245" t="s">
        <v>534</v>
      </c>
      <c r="L9" s="246"/>
      <c r="M9" s="248" t="s">
        <v>533</v>
      </c>
      <c r="N9" s="248"/>
      <c r="O9" s="248" t="s">
        <v>532</v>
      </c>
      <c r="P9" s="248"/>
      <c r="Q9" s="248" t="s">
        <v>531</v>
      </c>
      <c r="R9" s="420"/>
      <c r="S9" s="419"/>
      <c r="T9" s="180"/>
      <c r="U9" s="180"/>
      <c r="V9" s="238"/>
    </row>
    <row r="10" spans="1:23">
      <c r="B10" s="261"/>
      <c r="C10" s="248"/>
      <c r="D10" s="245"/>
      <c r="E10" s="245"/>
      <c r="F10" s="245"/>
      <c r="G10" s="245"/>
      <c r="H10" s="246"/>
      <c r="I10" s="502"/>
      <c r="J10" s="246"/>
      <c r="K10" s="248" t="s">
        <v>529</v>
      </c>
      <c r="L10" s="246"/>
      <c r="M10" s="248" t="s">
        <v>20</v>
      </c>
      <c r="N10" s="248"/>
      <c r="O10" s="248" t="s">
        <v>20</v>
      </c>
      <c r="P10" s="248"/>
      <c r="Q10" s="248" t="s">
        <v>20</v>
      </c>
      <c r="R10" s="420"/>
      <c r="S10" s="419" t="s">
        <v>20</v>
      </c>
      <c r="T10" s="180"/>
      <c r="U10" s="180"/>
      <c r="V10" s="238"/>
    </row>
    <row r="11" spans="1:23">
      <c r="B11" s="261"/>
      <c r="C11" s="248"/>
      <c r="D11" s="499"/>
      <c r="E11" s="495"/>
      <c r="F11" s="495"/>
      <c r="G11" s="494"/>
      <c r="H11" s="246"/>
      <c r="I11" s="501"/>
      <c r="J11" s="246"/>
      <c r="K11" s="500"/>
      <c r="L11" s="246"/>
      <c r="M11" s="258"/>
      <c r="N11" s="255"/>
      <c r="O11" s="258"/>
      <c r="P11" s="255"/>
      <c r="Q11" s="258"/>
      <c r="R11" s="253"/>
      <c r="S11" s="257">
        <f>Q11+O11+M11</f>
        <v>0</v>
      </c>
      <c r="T11" s="240"/>
      <c r="U11" s="240"/>
      <c r="V11" s="492"/>
    </row>
    <row r="12" spans="1:23">
      <c r="B12" s="261"/>
      <c r="C12" s="248"/>
      <c r="D12" s="499"/>
      <c r="E12" s="495"/>
      <c r="F12" s="495"/>
      <c r="G12" s="494"/>
      <c r="H12" s="246"/>
      <c r="I12" s="501"/>
      <c r="J12" s="246"/>
      <c r="K12" s="500"/>
      <c r="L12" s="246"/>
      <c r="M12" s="258"/>
      <c r="N12" s="255"/>
      <c r="O12" s="258"/>
      <c r="P12" s="255"/>
      <c r="Q12" s="258"/>
      <c r="R12" s="253"/>
      <c r="S12" s="257">
        <f>Q12+O12+M12</f>
        <v>0</v>
      </c>
      <c r="T12" s="240"/>
      <c r="U12" s="240"/>
      <c r="V12" s="492"/>
    </row>
    <row r="13" spans="1:23">
      <c r="B13" s="261"/>
      <c r="C13" s="248"/>
      <c r="D13" s="499"/>
      <c r="E13" s="495"/>
      <c r="F13" s="495"/>
      <c r="G13" s="494"/>
      <c r="H13" s="246"/>
      <c r="I13" s="497"/>
      <c r="J13" s="246"/>
      <c r="K13" s="500"/>
      <c r="L13" s="246"/>
      <c r="M13" s="258"/>
      <c r="N13" s="255"/>
      <c r="O13" s="258"/>
      <c r="P13" s="255"/>
      <c r="Q13" s="258"/>
      <c r="R13" s="253"/>
      <c r="S13" s="257">
        <f>Q13+O13+M13</f>
        <v>0</v>
      </c>
      <c r="T13" s="240"/>
      <c r="U13" s="240"/>
      <c r="V13" s="492"/>
    </row>
    <row r="14" spans="1:23">
      <c r="B14" s="261"/>
      <c r="C14" s="248"/>
      <c r="D14" s="499"/>
      <c r="E14" s="495"/>
      <c r="F14" s="495"/>
      <c r="G14" s="494"/>
      <c r="H14" s="246"/>
      <c r="I14" s="497"/>
      <c r="J14" s="246"/>
      <c r="K14" s="498"/>
      <c r="L14" s="246"/>
      <c r="M14" s="258"/>
      <c r="N14" s="255"/>
      <c r="O14" s="258"/>
      <c r="P14" s="255"/>
      <c r="Q14" s="258"/>
      <c r="R14" s="253"/>
      <c r="S14" s="257">
        <f>Q14+O14+M14</f>
        <v>0</v>
      </c>
      <c r="T14" s="240"/>
      <c r="U14" s="240"/>
      <c r="V14" s="492"/>
    </row>
    <row r="15" spans="1:23">
      <c r="B15" s="261"/>
      <c r="C15" s="248"/>
      <c r="D15" s="499"/>
      <c r="E15" s="495"/>
      <c r="F15" s="495"/>
      <c r="G15" s="494"/>
      <c r="H15" s="246"/>
      <c r="I15" s="497"/>
      <c r="J15" s="246"/>
      <c r="K15" s="498"/>
      <c r="L15" s="246"/>
      <c r="M15" s="258"/>
      <c r="N15" s="255"/>
      <c r="O15" s="258"/>
      <c r="P15" s="255"/>
      <c r="Q15" s="258"/>
      <c r="R15" s="253"/>
      <c r="S15" s="257"/>
      <c r="T15" s="240"/>
      <c r="U15" s="240"/>
      <c r="V15" s="492"/>
    </row>
    <row r="16" spans="1:23">
      <c r="B16" s="261"/>
      <c r="C16" s="248"/>
      <c r="D16" s="496"/>
      <c r="E16" s="495"/>
      <c r="F16" s="495"/>
      <c r="G16" s="494"/>
      <c r="H16" s="246"/>
      <c r="I16" s="497"/>
      <c r="J16" s="246"/>
      <c r="K16" s="498"/>
      <c r="L16" s="246"/>
      <c r="M16" s="258"/>
      <c r="N16" s="255"/>
      <c r="O16" s="258"/>
      <c r="P16" s="255"/>
      <c r="Q16" s="258"/>
      <c r="R16" s="253"/>
      <c r="S16" s="257">
        <f>Q16+O16+M16</f>
        <v>0</v>
      </c>
      <c r="T16" s="240"/>
      <c r="U16" s="240"/>
      <c r="V16" s="492"/>
    </row>
    <row r="17" spans="2:22">
      <c r="B17" s="261"/>
      <c r="C17" s="248"/>
      <c r="D17" s="496"/>
      <c r="E17" s="495"/>
      <c r="F17" s="495"/>
      <c r="G17" s="494"/>
      <c r="H17" s="246"/>
      <c r="I17" s="497"/>
      <c r="J17" s="246"/>
      <c r="K17" s="498"/>
      <c r="L17" s="246"/>
      <c r="M17" s="258"/>
      <c r="N17" s="255"/>
      <c r="O17" s="258"/>
      <c r="P17" s="255"/>
      <c r="Q17" s="258"/>
      <c r="R17" s="253"/>
      <c r="S17" s="257"/>
      <c r="T17" s="240"/>
      <c r="U17" s="240"/>
      <c r="V17" s="492"/>
    </row>
    <row r="18" spans="2:22">
      <c r="B18" s="261"/>
      <c r="C18" s="248"/>
      <c r="D18" s="496"/>
      <c r="E18" s="495"/>
      <c r="F18" s="495"/>
      <c r="G18" s="494"/>
      <c r="H18" s="246"/>
      <c r="I18" s="497"/>
      <c r="J18" s="246"/>
      <c r="K18" s="498"/>
      <c r="L18" s="246"/>
      <c r="M18" s="258"/>
      <c r="N18" s="255"/>
      <c r="O18" s="258"/>
      <c r="P18" s="255"/>
      <c r="Q18" s="258"/>
      <c r="R18" s="253"/>
      <c r="S18" s="257"/>
      <c r="T18" s="240"/>
      <c r="U18" s="240"/>
      <c r="V18" s="492"/>
    </row>
    <row r="19" spans="2:22">
      <c r="B19" s="261"/>
      <c r="C19" s="248"/>
      <c r="D19" s="496"/>
      <c r="E19" s="495"/>
      <c r="F19" s="495"/>
      <c r="G19" s="494"/>
      <c r="H19" s="246"/>
      <c r="I19" s="497"/>
      <c r="J19" s="246"/>
      <c r="K19" s="498"/>
      <c r="L19" s="246"/>
      <c r="M19" s="258"/>
      <c r="N19" s="255"/>
      <c r="O19" s="258"/>
      <c r="P19" s="255"/>
      <c r="Q19" s="258"/>
      <c r="R19" s="253"/>
      <c r="S19" s="257"/>
      <c r="T19" s="240"/>
      <c r="U19" s="240"/>
      <c r="V19" s="492"/>
    </row>
    <row r="20" spans="2:22">
      <c r="B20" s="261"/>
      <c r="C20" s="248"/>
      <c r="D20" s="496"/>
      <c r="E20" s="495"/>
      <c r="F20" s="495"/>
      <c r="G20" s="494"/>
      <c r="H20" s="246"/>
      <c r="I20" s="497"/>
      <c r="J20" s="246"/>
      <c r="K20" s="259"/>
      <c r="L20" s="246"/>
      <c r="M20" s="258"/>
      <c r="N20" s="255"/>
      <c r="O20" s="258"/>
      <c r="P20" s="255"/>
      <c r="Q20" s="258"/>
      <c r="R20" s="253"/>
      <c r="S20" s="257"/>
      <c r="T20" s="240"/>
      <c r="U20" s="240"/>
      <c r="V20" s="492"/>
    </row>
    <row r="21" spans="2:22">
      <c r="B21" s="261"/>
      <c r="C21" s="248"/>
      <c r="D21" s="496"/>
      <c r="E21" s="495"/>
      <c r="F21" s="495"/>
      <c r="G21" s="494"/>
      <c r="H21" s="246"/>
      <c r="I21" s="493"/>
      <c r="J21" s="246"/>
      <c r="K21" s="259"/>
      <c r="L21" s="246"/>
      <c r="M21" s="258"/>
      <c r="N21" s="255"/>
      <c r="O21" s="258"/>
      <c r="P21" s="255"/>
      <c r="Q21" s="258"/>
      <c r="R21" s="253"/>
      <c r="S21" s="257"/>
      <c r="T21" s="240"/>
      <c r="U21" s="240"/>
      <c r="V21" s="492"/>
    </row>
    <row r="22" spans="2:22">
      <c r="B22" s="261"/>
      <c r="C22" s="248"/>
      <c r="D22" s="245"/>
      <c r="E22" s="245"/>
      <c r="F22" s="245"/>
      <c r="G22" s="245"/>
      <c r="H22" s="246"/>
      <c r="I22" s="180"/>
      <c r="J22" s="246"/>
      <c r="K22" s="229" t="s">
        <v>526</v>
      </c>
      <c r="L22" s="246"/>
      <c r="M22" s="267">
        <f>SUM(M11:M21)</f>
        <v>0</v>
      </c>
      <c r="N22" s="255"/>
      <c r="O22" s="267">
        <f>SUM(O11:O21)</f>
        <v>0</v>
      </c>
      <c r="P22" s="255"/>
      <c r="Q22" s="267">
        <f>SUM(Q11:Q21)</f>
        <v>0</v>
      </c>
      <c r="R22" s="253"/>
      <c r="S22" s="267">
        <f>SUM(S11:S21)</f>
        <v>0</v>
      </c>
      <c r="T22" s="240"/>
      <c r="U22" s="239" t="s">
        <v>605</v>
      </c>
      <c r="V22" s="491">
        <f>SUM(V11:V21)</f>
        <v>0</v>
      </c>
    </row>
    <row r="23" spans="2:22">
      <c r="B23" s="261"/>
      <c r="C23" s="248"/>
      <c r="D23" s="245"/>
      <c r="E23" s="245"/>
      <c r="F23" s="245"/>
      <c r="G23" s="245"/>
      <c r="H23" s="246"/>
      <c r="I23" s="180"/>
      <c r="J23" s="246"/>
      <c r="K23" s="245"/>
      <c r="L23" s="245"/>
      <c r="M23" s="245"/>
      <c r="N23" s="245"/>
      <c r="O23" s="245"/>
      <c r="P23" s="245"/>
      <c r="Q23" s="245"/>
      <c r="R23" s="420" t="s">
        <v>525</v>
      </c>
      <c r="S23" s="419"/>
      <c r="T23" s="180"/>
      <c r="U23" s="180"/>
      <c r="V23" s="238"/>
    </row>
    <row r="24" spans="2:22">
      <c r="B24" s="261"/>
      <c r="C24" s="248"/>
      <c r="D24" s="245"/>
      <c r="E24" s="245"/>
      <c r="F24" s="245"/>
      <c r="G24" s="245"/>
      <c r="H24" s="246"/>
      <c r="I24" s="180"/>
      <c r="J24" s="246"/>
      <c r="K24" s="245"/>
      <c r="L24" s="245"/>
      <c r="M24" s="245"/>
      <c r="N24" s="245"/>
      <c r="O24" s="245"/>
      <c r="P24" s="245"/>
      <c r="Q24" s="245"/>
      <c r="R24" s="420"/>
      <c r="S24" s="419"/>
      <c r="T24" s="180"/>
      <c r="U24" s="180"/>
      <c r="V24" s="238"/>
    </row>
    <row r="25" spans="2:22">
      <c r="B25" s="261"/>
      <c r="C25" s="248"/>
      <c r="D25" s="245"/>
      <c r="E25" s="245"/>
      <c r="F25" s="245"/>
      <c r="G25" s="245"/>
      <c r="H25" s="246"/>
      <c r="I25" s="180"/>
      <c r="J25" s="246"/>
      <c r="K25" s="245"/>
      <c r="L25" s="246"/>
      <c r="M25" s="245"/>
      <c r="N25" s="245"/>
      <c r="O25" s="245"/>
      <c r="P25" s="245"/>
      <c r="Q25" s="245"/>
      <c r="R25" s="420"/>
      <c r="S25" s="419"/>
      <c r="T25" s="180"/>
      <c r="U25" s="180"/>
      <c r="V25" s="238"/>
    </row>
    <row r="26" spans="2:22" ht="13.5" thickBot="1">
      <c r="B26" s="349"/>
      <c r="C26" s="348"/>
      <c r="D26" s="275"/>
      <c r="E26" s="275"/>
      <c r="F26" s="275"/>
      <c r="G26" s="275"/>
      <c r="H26" s="346"/>
      <c r="I26" s="431"/>
      <c r="J26" s="346"/>
      <c r="K26" s="275"/>
      <c r="L26" s="346"/>
      <c r="M26" s="275"/>
      <c r="N26" s="275"/>
      <c r="O26" s="275"/>
      <c r="P26" s="275"/>
      <c r="Q26" s="275"/>
      <c r="R26" s="452"/>
      <c r="S26" s="432"/>
      <c r="T26" s="431"/>
      <c r="U26" s="431"/>
      <c r="V26" s="451"/>
    </row>
    <row r="27" spans="2:22">
      <c r="B27" s="183"/>
      <c r="C27" s="183"/>
      <c r="D27" s="178"/>
      <c r="E27" s="178"/>
      <c r="F27" s="178"/>
      <c r="G27" s="178"/>
      <c r="H27" s="182"/>
      <c r="I27" s="489"/>
      <c r="J27" s="182"/>
      <c r="K27" s="178"/>
      <c r="L27" s="182"/>
      <c r="M27" s="178"/>
      <c r="N27" s="178"/>
      <c r="O27" s="178"/>
      <c r="P27" s="178"/>
      <c r="Q27" s="178"/>
      <c r="R27" s="181"/>
      <c r="S27" s="179"/>
      <c r="T27" s="180"/>
      <c r="U27" s="180"/>
      <c r="V27" s="179"/>
    </row>
    <row r="28" spans="2:22">
      <c r="B28" s="183"/>
      <c r="C28" s="183"/>
      <c r="D28" s="178"/>
      <c r="E28" s="178"/>
      <c r="F28" s="178"/>
      <c r="G28" s="178"/>
      <c r="H28" s="182"/>
      <c r="I28" s="490"/>
      <c r="J28" s="182"/>
      <c r="K28" s="178"/>
      <c r="L28" s="182"/>
      <c r="M28" s="178"/>
      <c r="N28" s="178"/>
      <c r="O28" s="178"/>
      <c r="P28" s="178"/>
      <c r="Q28" s="178"/>
      <c r="R28" s="181"/>
      <c r="S28" s="179"/>
      <c r="T28" s="180"/>
      <c r="U28" s="180"/>
      <c r="V28" s="179"/>
    </row>
    <row r="29" spans="2:22" ht="13.5" thickBot="1">
      <c r="B29" s="183"/>
      <c r="C29" s="183"/>
      <c r="D29" s="178"/>
      <c r="E29" s="178"/>
      <c r="F29" s="178"/>
      <c r="G29" s="178"/>
      <c r="H29" s="182"/>
      <c r="I29" s="489"/>
      <c r="J29" s="182"/>
      <c r="K29" s="178"/>
      <c r="L29" s="182"/>
      <c r="M29" s="178"/>
      <c r="N29" s="178"/>
      <c r="O29" s="178"/>
      <c r="P29" s="178"/>
      <c r="Q29" s="178"/>
      <c r="R29" s="181"/>
      <c r="S29" s="179"/>
      <c r="T29" s="180"/>
      <c r="U29" s="180"/>
      <c r="V29" s="179"/>
    </row>
    <row r="30" spans="2:22">
      <c r="B30" s="338"/>
      <c r="C30" s="337"/>
      <c r="D30" s="334"/>
      <c r="E30" s="334"/>
      <c r="F30" s="334"/>
      <c r="G30" s="334"/>
      <c r="H30" s="333"/>
      <c r="I30" s="426"/>
      <c r="J30" s="333"/>
      <c r="K30" s="334"/>
      <c r="L30" s="333"/>
      <c r="M30" s="334"/>
      <c r="N30" s="334"/>
      <c r="O30" s="334"/>
      <c r="P30" s="334"/>
      <c r="Q30" s="334"/>
      <c r="R30" s="428"/>
      <c r="S30" s="427"/>
      <c r="T30" s="426"/>
      <c r="U30" s="426"/>
      <c r="V30" s="425"/>
    </row>
    <row r="31" spans="2:22">
      <c r="B31" s="261"/>
      <c r="C31" s="248"/>
      <c r="D31" s="245"/>
      <c r="E31" s="229" t="s">
        <v>699</v>
      </c>
      <c r="F31" s="245"/>
      <c r="G31" s="245"/>
      <c r="H31" s="246"/>
      <c r="I31" s="180"/>
      <c r="J31" s="246"/>
      <c r="K31" s="245"/>
      <c r="L31" s="246"/>
      <c r="M31" s="245"/>
      <c r="N31" s="245"/>
      <c r="O31" s="245"/>
      <c r="P31" s="245"/>
      <c r="Q31" s="245"/>
      <c r="R31" s="420"/>
      <c r="S31" s="419"/>
      <c r="T31" s="180"/>
      <c r="U31" s="180"/>
      <c r="V31" s="238"/>
    </row>
    <row r="32" spans="2:22">
      <c r="B32" s="261"/>
      <c r="C32" s="248"/>
      <c r="D32" s="245"/>
      <c r="E32" s="245"/>
      <c r="F32" s="245"/>
      <c r="G32" s="245"/>
      <c r="H32" s="246"/>
      <c r="I32" s="180"/>
      <c r="J32" s="246"/>
      <c r="K32" s="245"/>
      <c r="L32" s="246"/>
      <c r="M32" s="245"/>
      <c r="N32" s="245"/>
      <c r="O32" s="245"/>
      <c r="P32" s="245"/>
      <c r="Q32" s="245"/>
      <c r="R32" s="420"/>
      <c r="S32" s="419"/>
      <c r="T32" s="180"/>
      <c r="U32" s="180"/>
      <c r="V32" s="238"/>
    </row>
    <row r="33" spans="2:22" ht="15">
      <c r="B33" s="261"/>
      <c r="C33" s="248"/>
      <c r="D33" s="463"/>
      <c r="E33" s="463" t="s">
        <v>698</v>
      </c>
      <c r="F33" s="245"/>
      <c r="G33" s="245"/>
      <c r="H33" s="246"/>
      <c r="I33" s="180"/>
      <c r="J33" s="246"/>
      <c r="K33" s="245"/>
      <c r="L33" s="246"/>
      <c r="M33" s="245"/>
      <c r="N33" s="245"/>
      <c r="O33" s="245"/>
      <c r="P33" s="245"/>
      <c r="Q33" s="245"/>
      <c r="R33" s="420"/>
      <c r="S33" s="419"/>
      <c r="T33" s="180"/>
      <c r="U33" s="180"/>
      <c r="V33" s="238"/>
    </row>
    <row r="34" spans="2:22">
      <c r="B34" s="261"/>
      <c r="C34" s="248"/>
      <c r="D34" s="178"/>
      <c r="E34" s="245"/>
      <c r="F34" s="245"/>
      <c r="G34" s="245"/>
      <c r="H34" s="246"/>
      <c r="I34" s="180"/>
      <c r="J34" s="246"/>
      <c r="K34" s="245"/>
      <c r="L34" s="246"/>
      <c r="M34" s="245"/>
      <c r="N34" s="245"/>
      <c r="O34" s="245"/>
      <c r="P34" s="245"/>
      <c r="Q34" s="245"/>
      <c r="R34" s="420"/>
      <c r="S34" s="419"/>
      <c r="T34" s="180"/>
      <c r="U34" s="180"/>
      <c r="V34" s="238"/>
    </row>
    <row r="35" spans="2:22">
      <c r="B35" s="261"/>
      <c r="C35" s="248"/>
      <c r="D35" s="479" t="s">
        <v>677</v>
      </c>
      <c r="E35" s="245"/>
      <c r="F35" s="245"/>
      <c r="G35" s="245"/>
      <c r="H35" s="246"/>
      <c r="I35" s="180"/>
      <c r="J35" s="246"/>
      <c r="K35" s="245"/>
      <c r="L35" s="246"/>
      <c r="M35" s="245"/>
      <c r="N35" s="245"/>
      <c r="O35" s="245"/>
      <c r="P35" s="245"/>
      <c r="Q35" s="245"/>
      <c r="R35" s="420"/>
      <c r="S35" s="419"/>
      <c r="T35" s="180"/>
      <c r="U35" s="180"/>
      <c r="V35" s="238"/>
    </row>
    <row r="36" spans="2:22">
      <c r="B36" s="261"/>
      <c r="C36" s="248"/>
      <c r="D36" s="459" t="s">
        <v>598</v>
      </c>
      <c r="E36" s="178"/>
      <c r="F36" s="245"/>
      <c r="G36" s="245"/>
      <c r="H36" s="246"/>
      <c r="I36" s="256"/>
      <c r="J36" s="365"/>
      <c r="K36" s="255"/>
      <c r="L36" s="365"/>
      <c r="M36" s="255"/>
      <c r="N36" s="255"/>
      <c r="O36" s="245"/>
      <c r="P36" s="245"/>
      <c r="Q36" s="245"/>
      <c r="R36" s="488"/>
      <c r="S36" s="419"/>
      <c r="T36" s="180"/>
      <c r="U36" s="180"/>
      <c r="V36" s="238"/>
    </row>
    <row r="37" spans="2:22">
      <c r="B37" s="261"/>
      <c r="C37" s="248"/>
      <c r="D37" s="459" t="s">
        <v>676</v>
      </c>
      <c r="E37" s="245"/>
      <c r="F37" s="245"/>
      <c r="G37" s="245"/>
      <c r="H37" s="246"/>
      <c r="I37" s="256"/>
      <c r="J37" s="365"/>
      <c r="K37" s="255"/>
      <c r="L37" s="365"/>
      <c r="M37" s="255"/>
      <c r="N37" s="255"/>
      <c r="O37" s="245"/>
      <c r="P37" s="245"/>
      <c r="Q37" s="245"/>
      <c r="R37" s="420"/>
      <c r="S37" s="419"/>
      <c r="T37" s="180"/>
      <c r="U37" s="180"/>
      <c r="V37" s="238"/>
    </row>
    <row r="38" spans="2:22">
      <c r="B38" s="261"/>
      <c r="C38" s="248"/>
      <c r="D38" s="459" t="s">
        <v>634</v>
      </c>
      <c r="E38" s="245"/>
      <c r="F38" s="245"/>
      <c r="G38" s="245"/>
      <c r="H38" s="246"/>
      <c r="I38" s="465"/>
      <c r="J38" s="365"/>
      <c r="K38" s="255"/>
      <c r="L38" s="365"/>
      <c r="M38" s="255"/>
      <c r="N38" s="255"/>
      <c r="O38" s="245"/>
      <c r="P38" s="245"/>
      <c r="Q38" s="245"/>
      <c r="R38" s="420"/>
      <c r="S38" s="419"/>
      <c r="T38" s="180"/>
      <c r="U38" s="487" t="s">
        <v>697</v>
      </c>
      <c r="V38" s="238"/>
    </row>
    <row r="39" spans="2:22" ht="14.25">
      <c r="B39" s="261"/>
      <c r="C39" s="248"/>
      <c r="D39" s="459" t="s">
        <v>675</v>
      </c>
      <c r="E39" s="245"/>
      <c r="F39" s="245"/>
      <c r="G39" s="245"/>
      <c r="H39" s="246"/>
      <c r="I39" s="465"/>
      <c r="J39" s="292" t="s">
        <v>696</v>
      </c>
      <c r="K39" s="486" t="s">
        <v>695</v>
      </c>
      <c r="L39" s="292" t="s">
        <v>694</v>
      </c>
      <c r="M39" s="300"/>
      <c r="N39" s="255"/>
      <c r="O39" s="485" t="s">
        <v>693</v>
      </c>
      <c r="P39" s="245"/>
      <c r="Q39" s="245"/>
      <c r="R39" s="420"/>
      <c r="S39" s="484" t="e">
        <f>I39/M39</f>
        <v>#DIV/0!</v>
      </c>
      <c r="T39" s="180"/>
      <c r="U39" s="483"/>
      <c r="V39" s="482"/>
    </row>
    <row r="40" spans="2:22" ht="14.25">
      <c r="B40" s="261"/>
      <c r="C40" s="248"/>
      <c r="D40" s="459" t="s">
        <v>674</v>
      </c>
      <c r="E40" s="245"/>
      <c r="F40" s="245"/>
      <c r="G40" s="245"/>
      <c r="H40" s="246"/>
      <c r="I40" s="465"/>
      <c r="J40" s="292" t="s">
        <v>692</v>
      </c>
      <c r="K40" s="486" t="s">
        <v>688</v>
      </c>
      <c r="L40" s="292" t="s">
        <v>691</v>
      </c>
      <c r="M40" s="300"/>
      <c r="N40" s="255"/>
      <c r="O40" s="485" t="s">
        <v>690</v>
      </c>
      <c r="P40" s="245"/>
      <c r="Q40" s="245"/>
      <c r="R40" s="420"/>
      <c r="S40" s="484" t="e">
        <f>I40/M40</f>
        <v>#DIV/0!</v>
      </c>
      <c r="T40" s="180"/>
      <c r="U40" s="483"/>
      <c r="V40" s="482"/>
    </row>
    <row r="41" spans="2:22" ht="14.25">
      <c r="B41" s="261"/>
      <c r="C41" s="248"/>
      <c r="D41" s="459" t="s">
        <v>673</v>
      </c>
      <c r="E41" s="245"/>
      <c r="F41" s="245"/>
      <c r="G41" s="245"/>
      <c r="H41" s="246"/>
      <c r="I41" s="465"/>
      <c r="J41" s="292" t="s">
        <v>689</v>
      </c>
      <c r="K41" s="486" t="s">
        <v>688</v>
      </c>
      <c r="L41" s="292" t="s">
        <v>687</v>
      </c>
      <c r="M41" s="300"/>
      <c r="N41" s="255"/>
      <c r="O41" s="485" t="s">
        <v>686</v>
      </c>
      <c r="P41" s="245"/>
      <c r="Q41" s="245"/>
      <c r="R41" s="420"/>
      <c r="S41" s="484" t="e">
        <f>I41/M41</f>
        <v>#DIV/0!</v>
      </c>
      <c r="T41" s="180"/>
      <c r="U41" s="483"/>
      <c r="V41" s="482"/>
    </row>
    <row r="42" spans="2:22">
      <c r="B42" s="261"/>
      <c r="C42" s="248"/>
      <c r="D42" s="459" t="s">
        <v>672</v>
      </c>
      <c r="E42" s="245"/>
      <c r="F42" s="245"/>
      <c r="G42" s="245"/>
      <c r="H42" s="246"/>
      <c r="I42" s="465"/>
      <c r="J42" s="365"/>
      <c r="K42" s="255"/>
      <c r="L42" s="365"/>
      <c r="M42" s="255"/>
      <c r="N42" s="255"/>
      <c r="O42" s="245"/>
      <c r="P42" s="245"/>
      <c r="Q42" s="245"/>
      <c r="R42" s="420"/>
      <c r="S42" s="419"/>
      <c r="T42" s="180"/>
      <c r="U42" s="180"/>
      <c r="V42" s="238"/>
    </row>
    <row r="43" spans="2:22">
      <c r="B43" s="261"/>
      <c r="C43" s="248"/>
      <c r="D43" s="478" t="s">
        <v>671</v>
      </c>
      <c r="E43" s="477"/>
      <c r="F43" s="477"/>
      <c r="G43" s="477"/>
      <c r="H43" s="476"/>
      <c r="I43" s="468"/>
      <c r="J43" s="365"/>
      <c r="K43" s="255"/>
      <c r="L43" s="365"/>
      <c r="M43" s="255"/>
      <c r="N43" s="255"/>
      <c r="O43" s="245"/>
      <c r="P43" s="245"/>
      <c r="Q43" s="245"/>
      <c r="R43" s="420"/>
      <c r="S43" s="419"/>
      <c r="T43" s="180"/>
      <c r="U43" s="180"/>
      <c r="V43" s="238"/>
    </row>
    <row r="44" spans="2:22">
      <c r="B44" s="261"/>
      <c r="C44" s="248"/>
      <c r="D44" s="459" t="s">
        <v>670</v>
      </c>
      <c r="E44" s="245"/>
      <c r="F44" s="245"/>
      <c r="G44" s="245"/>
      <c r="H44" s="246"/>
      <c r="I44" s="475">
        <f>SUM(I36:I43)</f>
        <v>0</v>
      </c>
      <c r="J44" s="365"/>
      <c r="K44" s="255"/>
      <c r="L44" s="365"/>
      <c r="M44" s="255"/>
      <c r="N44" s="255"/>
      <c r="O44" s="245"/>
      <c r="P44" s="245"/>
      <c r="Q44" s="245"/>
      <c r="R44" s="420"/>
      <c r="S44" s="419"/>
      <c r="T44" s="180"/>
      <c r="U44" s="180"/>
      <c r="V44" s="238"/>
    </row>
    <row r="45" spans="2:22">
      <c r="B45" s="261"/>
      <c r="C45" s="248"/>
      <c r="D45" s="459"/>
      <c r="E45" s="245"/>
      <c r="F45" s="245"/>
      <c r="G45" s="245"/>
      <c r="H45" s="246"/>
      <c r="I45" s="481"/>
      <c r="J45" s="365"/>
      <c r="K45" s="255"/>
      <c r="L45" s="365"/>
      <c r="M45" s="255"/>
      <c r="N45" s="255"/>
      <c r="O45" s="245"/>
      <c r="P45" s="245"/>
      <c r="Q45" s="245"/>
      <c r="R45" s="420"/>
      <c r="S45" s="419"/>
      <c r="T45" s="180"/>
      <c r="U45" s="180"/>
      <c r="V45" s="238"/>
    </row>
    <row r="46" spans="2:22">
      <c r="B46" s="261"/>
      <c r="C46" s="248"/>
      <c r="D46" s="459" t="s">
        <v>685</v>
      </c>
      <c r="E46" s="245"/>
      <c r="F46" s="245"/>
      <c r="G46" s="245"/>
      <c r="H46" s="246"/>
      <c r="I46" s="465"/>
      <c r="J46" s="365"/>
      <c r="K46" s="255"/>
      <c r="L46" s="365"/>
      <c r="M46" s="255"/>
      <c r="N46" s="255"/>
      <c r="O46" s="245"/>
      <c r="P46" s="245"/>
      <c r="Q46" s="245"/>
      <c r="R46" s="420"/>
      <c r="S46" s="419"/>
      <c r="T46" s="180"/>
      <c r="U46" s="180"/>
      <c r="V46" s="238"/>
    </row>
    <row r="47" spans="2:22">
      <c r="B47" s="261"/>
      <c r="C47" s="248"/>
      <c r="D47" s="459" t="s">
        <v>684</v>
      </c>
      <c r="E47" s="245"/>
      <c r="F47" s="245"/>
      <c r="G47" s="245"/>
      <c r="H47" s="246"/>
      <c r="I47" s="465"/>
      <c r="J47" s="365"/>
      <c r="K47" s="255"/>
      <c r="L47" s="365"/>
      <c r="M47" s="255"/>
      <c r="N47" s="255"/>
      <c r="O47" s="245"/>
      <c r="P47" s="245"/>
      <c r="Q47" s="245"/>
      <c r="R47" s="420"/>
      <c r="S47" s="419"/>
      <c r="T47" s="180"/>
      <c r="U47" s="180"/>
      <c r="V47" s="238"/>
    </row>
    <row r="48" spans="2:22">
      <c r="B48" s="261"/>
      <c r="C48" s="248"/>
      <c r="D48" s="459" t="s">
        <v>669</v>
      </c>
      <c r="E48" s="245"/>
      <c r="F48" s="245"/>
      <c r="G48" s="245"/>
      <c r="H48" s="246"/>
      <c r="I48" s="465"/>
      <c r="J48" s="365"/>
      <c r="K48" s="255"/>
      <c r="L48" s="365"/>
      <c r="M48" s="255"/>
      <c r="N48" s="255"/>
      <c r="O48" s="245"/>
      <c r="P48" s="245"/>
      <c r="Q48" s="245"/>
      <c r="R48" s="420"/>
      <c r="S48" s="419"/>
      <c r="T48" s="180"/>
      <c r="U48" s="180"/>
      <c r="V48" s="238"/>
    </row>
    <row r="49" spans="2:22">
      <c r="B49" s="261"/>
      <c r="C49" s="248"/>
      <c r="D49" s="459" t="s">
        <v>683</v>
      </c>
      <c r="E49" s="245"/>
      <c r="F49" s="245"/>
      <c r="G49" s="245"/>
      <c r="H49" s="246"/>
      <c r="I49" s="465"/>
      <c r="J49" s="365"/>
      <c r="K49" s="255"/>
      <c r="L49" s="365"/>
      <c r="M49" s="255"/>
      <c r="N49" s="255"/>
      <c r="O49" s="245"/>
      <c r="P49" s="245"/>
      <c r="Q49" s="245"/>
      <c r="R49" s="420"/>
      <c r="S49" s="419"/>
      <c r="T49" s="180"/>
      <c r="U49" s="180"/>
      <c r="V49" s="238"/>
    </row>
    <row r="50" spans="2:22">
      <c r="B50" s="261"/>
      <c r="C50" s="248"/>
      <c r="D50" s="480" t="s">
        <v>682</v>
      </c>
      <c r="E50" s="246"/>
      <c r="F50" s="246"/>
      <c r="G50" s="246"/>
      <c r="H50" s="246"/>
      <c r="I50" s="465"/>
      <c r="J50" s="365"/>
      <c r="K50" s="255"/>
      <c r="L50" s="365"/>
      <c r="M50" s="255"/>
      <c r="N50" s="255"/>
      <c r="O50" s="245"/>
      <c r="P50" s="245"/>
      <c r="Q50" s="245"/>
      <c r="R50" s="420"/>
      <c r="S50" s="419"/>
      <c r="T50" s="180"/>
      <c r="U50" s="180"/>
      <c r="V50" s="238"/>
    </row>
    <row r="51" spans="2:22">
      <c r="B51" s="261"/>
      <c r="C51" s="248"/>
      <c r="D51" s="459" t="s">
        <v>681</v>
      </c>
      <c r="E51" s="245"/>
      <c r="F51" s="245"/>
      <c r="G51" s="245"/>
      <c r="H51" s="246"/>
      <c r="I51" s="465"/>
      <c r="J51" s="365"/>
      <c r="K51" s="255"/>
      <c r="L51" s="365"/>
      <c r="M51" s="255"/>
      <c r="N51" s="255"/>
      <c r="O51" s="245"/>
      <c r="P51" s="245"/>
      <c r="Q51" s="245"/>
      <c r="R51" s="420"/>
      <c r="S51" s="419"/>
      <c r="T51" s="180"/>
      <c r="U51" s="180"/>
      <c r="V51" s="238"/>
    </row>
    <row r="52" spans="2:22">
      <c r="B52" s="261"/>
      <c r="C52" s="248"/>
      <c r="D52" s="3649" t="s">
        <v>680</v>
      </c>
      <c r="E52" s="3650"/>
      <c r="F52" s="3650"/>
      <c r="G52" s="3650"/>
      <c r="H52" s="182"/>
      <c r="I52" s="465"/>
      <c r="J52" s="365"/>
      <c r="K52" s="255"/>
      <c r="L52" s="365"/>
      <c r="M52" s="255"/>
      <c r="N52" s="255"/>
      <c r="O52" s="245"/>
      <c r="P52" s="245"/>
      <c r="Q52" s="245"/>
      <c r="R52" s="420"/>
      <c r="S52" s="419"/>
      <c r="T52" s="180"/>
      <c r="U52" s="180"/>
      <c r="V52" s="238"/>
    </row>
    <row r="53" spans="2:22" ht="13.5" thickBot="1">
      <c r="B53" s="261"/>
      <c r="C53" s="248"/>
      <c r="D53" s="3649" t="s">
        <v>679</v>
      </c>
      <c r="E53" s="3650"/>
      <c r="F53" s="3650"/>
      <c r="G53" s="3650"/>
      <c r="H53" s="246"/>
      <c r="I53" s="474">
        <f>SUM(I44:I52)</f>
        <v>0</v>
      </c>
      <c r="J53" s="365"/>
      <c r="K53" s="255"/>
      <c r="L53" s="365"/>
      <c r="M53" s="255"/>
      <c r="N53" s="255"/>
      <c r="O53" s="245"/>
      <c r="P53" s="245"/>
      <c r="Q53" s="245"/>
      <c r="R53" s="420"/>
      <c r="S53" s="419"/>
      <c r="T53" s="180"/>
      <c r="U53" s="180"/>
      <c r="V53" s="238"/>
    </row>
    <row r="54" spans="2:22" ht="13.5" thickTop="1">
      <c r="B54" s="261"/>
      <c r="C54" s="248"/>
      <c r="D54" s="459"/>
      <c r="E54" s="245"/>
      <c r="F54" s="245"/>
      <c r="G54" s="245"/>
      <c r="H54" s="246"/>
      <c r="I54" s="473"/>
      <c r="J54" s="365"/>
      <c r="K54" s="255"/>
      <c r="L54" s="365"/>
      <c r="M54" s="255"/>
      <c r="N54" s="255"/>
      <c r="O54" s="245"/>
      <c r="P54" s="245"/>
      <c r="Q54" s="245"/>
      <c r="R54" s="420"/>
      <c r="S54" s="419"/>
      <c r="T54" s="180"/>
      <c r="U54" s="180"/>
      <c r="V54" s="238"/>
    </row>
    <row r="55" spans="2:22">
      <c r="B55" s="261"/>
      <c r="C55" s="248"/>
      <c r="D55" s="459"/>
      <c r="E55" s="245"/>
      <c r="F55" s="245"/>
      <c r="G55" s="245"/>
      <c r="H55" s="246"/>
      <c r="I55" s="473"/>
      <c r="J55" s="365"/>
      <c r="K55" s="255"/>
      <c r="L55" s="365"/>
      <c r="M55" s="255"/>
      <c r="N55" s="255"/>
      <c r="O55" s="245"/>
      <c r="P55" s="245"/>
      <c r="Q55" s="245"/>
      <c r="R55" s="420"/>
      <c r="S55" s="419"/>
      <c r="T55" s="180"/>
      <c r="U55" s="180"/>
      <c r="V55" s="238"/>
    </row>
    <row r="56" spans="2:22">
      <c r="B56" s="261"/>
      <c r="C56" s="248"/>
      <c r="D56" s="248"/>
      <c r="E56" s="245"/>
      <c r="F56" s="245"/>
      <c r="G56" s="245"/>
      <c r="H56" s="246"/>
      <c r="I56" s="473"/>
      <c r="J56" s="365"/>
      <c r="K56" s="255"/>
      <c r="L56" s="365"/>
      <c r="M56" s="255"/>
      <c r="N56" s="255"/>
      <c r="O56" s="245"/>
      <c r="P56" s="245"/>
      <c r="Q56" s="245"/>
      <c r="R56" s="420"/>
      <c r="S56" s="419"/>
      <c r="T56" s="180"/>
      <c r="U56" s="180"/>
      <c r="V56" s="238"/>
    </row>
    <row r="57" spans="2:22" ht="15">
      <c r="B57" s="261"/>
      <c r="C57" s="248"/>
      <c r="D57" s="463"/>
      <c r="E57" s="463" t="s">
        <v>678</v>
      </c>
      <c r="F57" s="245"/>
      <c r="G57" s="245"/>
      <c r="H57" s="246"/>
      <c r="I57" s="473"/>
      <c r="J57" s="365"/>
      <c r="K57" s="255"/>
      <c r="L57" s="365"/>
      <c r="M57" s="255"/>
      <c r="N57" s="255"/>
      <c r="O57" s="245"/>
      <c r="P57" s="245"/>
      <c r="Q57" s="245"/>
      <c r="R57" s="420"/>
      <c r="S57" s="419"/>
      <c r="T57" s="180"/>
      <c r="U57" s="180"/>
      <c r="V57" s="238"/>
    </row>
    <row r="58" spans="2:22">
      <c r="B58" s="261"/>
      <c r="C58" s="248"/>
      <c r="D58" s="248"/>
      <c r="E58" s="245"/>
      <c r="F58" s="245"/>
      <c r="G58" s="245"/>
      <c r="H58" s="246"/>
      <c r="I58" s="473"/>
      <c r="J58" s="365"/>
      <c r="K58" s="255"/>
      <c r="L58" s="365"/>
      <c r="M58" s="255"/>
      <c r="N58" s="255"/>
      <c r="O58" s="245"/>
      <c r="P58" s="245"/>
      <c r="Q58" s="245"/>
      <c r="R58" s="420"/>
      <c r="S58" s="419"/>
      <c r="T58" s="180"/>
      <c r="U58" s="180"/>
      <c r="V58" s="238"/>
    </row>
    <row r="59" spans="2:22">
      <c r="B59" s="261"/>
      <c r="C59" s="248"/>
      <c r="D59" s="479" t="s">
        <v>677</v>
      </c>
      <c r="E59" s="245"/>
      <c r="F59" s="245"/>
      <c r="G59" s="245"/>
      <c r="H59" s="246"/>
      <c r="I59" s="473"/>
      <c r="J59" s="365"/>
      <c r="K59" s="255"/>
      <c r="L59" s="365"/>
      <c r="M59" s="255"/>
      <c r="N59" s="255"/>
      <c r="O59" s="245"/>
      <c r="P59" s="245"/>
      <c r="Q59" s="245"/>
      <c r="R59" s="420"/>
      <c r="S59" s="419"/>
      <c r="T59" s="180"/>
      <c r="U59" s="180"/>
      <c r="V59" s="238"/>
    </row>
    <row r="60" spans="2:22">
      <c r="B60" s="261"/>
      <c r="C60" s="248"/>
      <c r="D60" s="459" t="s">
        <v>598</v>
      </c>
      <c r="E60" s="245"/>
      <c r="F60" s="245"/>
      <c r="G60" s="178"/>
      <c r="H60" s="246"/>
      <c r="I60" s="465"/>
      <c r="J60" s="365"/>
      <c r="K60" s="255"/>
      <c r="L60" s="365"/>
      <c r="M60" s="255"/>
      <c r="N60" s="255"/>
      <c r="O60" s="245"/>
      <c r="P60" s="245"/>
      <c r="Q60" s="245"/>
      <c r="R60" s="420"/>
      <c r="S60" s="419"/>
      <c r="T60" s="180"/>
      <c r="U60" s="180"/>
      <c r="V60" s="238"/>
    </row>
    <row r="61" spans="2:22">
      <c r="B61" s="261"/>
      <c r="C61" s="248"/>
      <c r="D61" s="459" t="s">
        <v>676</v>
      </c>
      <c r="E61" s="245"/>
      <c r="F61" s="245"/>
      <c r="G61" s="178"/>
      <c r="H61" s="246"/>
      <c r="I61" s="465"/>
      <c r="J61" s="365"/>
      <c r="K61" s="255"/>
      <c r="L61" s="365"/>
      <c r="M61" s="255"/>
      <c r="N61" s="255"/>
      <c r="O61" s="245"/>
      <c r="P61" s="245"/>
      <c r="Q61" s="245"/>
      <c r="R61" s="420"/>
      <c r="S61" s="419"/>
      <c r="T61" s="180"/>
      <c r="U61" s="180"/>
      <c r="V61" s="238"/>
    </row>
    <row r="62" spans="2:22">
      <c r="B62" s="261"/>
      <c r="C62" s="248"/>
      <c r="D62" s="459" t="s">
        <v>634</v>
      </c>
      <c r="E62" s="245"/>
      <c r="F62" s="245"/>
      <c r="G62" s="178"/>
      <c r="H62" s="246"/>
      <c r="I62" s="465"/>
      <c r="J62" s="365"/>
      <c r="K62" s="255"/>
      <c r="L62" s="365"/>
      <c r="M62" s="255"/>
      <c r="N62" s="255"/>
      <c r="O62" s="245"/>
      <c r="P62" s="245"/>
      <c r="Q62" s="245"/>
      <c r="R62" s="420"/>
      <c r="S62" s="419"/>
      <c r="T62" s="180"/>
      <c r="U62" s="180"/>
      <c r="V62" s="238"/>
    </row>
    <row r="63" spans="2:22">
      <c r="B63" s="261"/>
      <c r="C63" s="248"/>
      <c r="D63" s="459" t="s">
        <v>675</v>
      </c>
      <c r="E63" s="245"/>
      <c r="F63" s="245"/>
      <c r="G63" s="178"/>
      <c r="H63" s="246"/>
      <c r="I63" s="465"/>
      <c r="J63" s="365"/>
      <c r="K63" s="255"/>
      <c r="L63" s="365"/>
      <c r="M63" s="255"/>
      <c r="N63" s="255"/>
      <c r="O63" s="245"/>
      <c r="P63" s="245"/>
      <c r="Q63" s="245"/>
      <c r="R63" s="420"/>
      <c r="S63" s="419"/>
      <c r="T63" s="180"/>
      <c r="U63" s="180"/>
      <c r="V63" s="238"/>
    </row>
    <row r="64" spans="2:22">
      <c r="B64" s="261"/>
      <c r="C64" s="248"/>
      <c r="D64" s="459" t="s">
        <v>674</v>
      </c>
      <c r="E64" s="245"/>
      <c r="F64" s="245"/>
      <c r="G64" s="178"/>
      <c r="H64" s="246"/>
      <c r="I64" s="465"/>
      <c r="J64" s="365"/>
      <c r="K64" s="255"/>
      <c r="L64" s="365"/>
      <c r="M64" s="255"/>
      <c r="N64" s="255"/>
      <c r="O64" s="245"/>
      <c r="P64" s="245"/>
      <c r="Q64" s="245"/>
      <c r="R64" s="420"/>
      <c r="S64" s="419"/>
      <c r="T64" s="180"/>
      <c r="U64" s="180"/>
      <c r="V64" s="238"/>
    </row>
    <row r="65" spans="2:22">
      <c r="B65" s="261"/>
      <c r="C65" s="248"/>
      <c r="D65" s="459" t="s">
        <v>673</v>
      </c>
      <c r="E65" s="245"/>
      <c r="F65" s="245"/>
      <c r="G65" s="178"/>
      <c r="H65" s="246"/>
      <c r="I65" s="465"/>
      <c r="J65" s="365"/>
      <c r="K65" s="255"/>
      <c r="L65" s="365"/>
      <c r="M65" s="255"/>
      <c r="N65" s="255"/>
      <c r="O65" s="245"/>
      <c r="P65" s="245"/>
      <c r="Q65" s="245"/>
      <c r="R65" s="420"/>
      <c r="S65" s="419"/>
      <c r="T65" s="180"/>
      <c r="U65" s="180"/>
      <c r="V65" s="238"/>
    </row>
    <row r="66" spans="2:22">
      <c r="B66" s="261"/>
      <c r="C66" s="248"/>
      <c r="D66" s="459" t="s">
        <v>672</v>
      </c>
      <c r="E66" s="245"/>
      <c r="F66" s="245"/>
      <c r="G66" s="178"/>
      <c r="H66" s="246"/>
      <c r="I66" s="465"/>
      <c r="J66" s="365"/>
      <c r="K66" s="255"/>
      <c r="L66" s="365"/>
      <c r="M66" s="255"/>
      <c r="N66" s="255"/>
      <c r="O66" s="245"/>
      <c r="P66" s="245"/>
      <c r="Q66" s="245"/>
      <c r="R66" s="420"/>
      <c r="S66" s="419"/>
      <c r="T66" s="180"/>
      <c r="U66" s="180"/>
      <c r="V66" s="238"/>
    </row>
    <row r="67" spans="2:22">
      <c r="B67" s="261"/>
      <c r="C67" s="248"/>
      <c r="D67" s="478" t="s">
        <v>671</v>
      </c>
      <c r="E67" s="477"/>
      <c r="F67" s="477"/>
      <c r="G67" s="477"/>
      <c r="H67" s="476"/>
      <c r="I67" s="468"/>
      <c r="J67" s="365"/>
      <c r="K67" s="255"/>
      <c r="L67" s="365"/>
      <c r="M67" s="255"/>
      <c r="N67" s="255"/>
      <c r="O67" s="245"/>
      <c r="P67" s="229"/>
      <c r="Q67" s="245"/>
      <c r="R67" s="419"/>
      <c r="S67" s="180"/>
      <c r="T67" s="180"/>
      <c r="U67" s="180"/>
      <c r="V67" s="238"/>
    </row>
    <row r="68" spans="2:22">
      <c r="B68" s="261"/>
      <c r="C68" s="248"/>
      <c r="D68" s="459" t="s">
        <v>670</v>
      </c>
      <c r="E68" s="245"/>
      <c r="F68" s="245"/>
      <c r="G68" s="245"/>
      <c r="H68" s="246"/>
      <c r="I68" s="475">
        <f>SUM(I60:I67)</f>
        <v>0</v>
      </c>
      <c r="J68" s="365"/>
      <c r="K68" s="255"/>
      <c r="L68" s="365"/>
      <c r="M68" s="255"/>
      <c r="N68" s="255"/>
      <c r="O68" s="245"/>
      <c r="P68" s="229"/>
      <c r="Q68" s="245"/>
      <c r="R68" s="419"/>
      <c r="S68" s="180"/>
      <c r="T68" s="180"/>
      <c r="U68" s="180"/>
      <c r="V68" s="238"/>
    </row>
    <row r="69" spans="2:22">
      <c r="B69" s="261"/>
      <c r="C69" s="248"/>
      <c r="D69" s="248"/>
      <c r="E69" s="245"/>
      <c r="F69" s="245"/>
      <c r="G69" s="245"/>
      <c r="H69" s="246"/>
      <c r="I69" s="473"/>
      <c r="J69" s="365"/>
      <c r="K69" s="255"/>
      <c r="L69" s="365"/>
      <c r="M69" s="255"/>
      <c r="N69" s="255"/>
      <c r="O69" s="245"/>
      <c r="P69" s="229"/>
      <c r="Q69" s="245"/>
      <c r="R69" s="419"/>
      <c r="S69" s="180"/>
      <c r="T69" s="180"/>
      <c r="U69" s="180"/>
      <c r="V69" s="238"/>
    </row>
    <row r="70" spans="2:22">
      <c r="B70" s="261"/>
      <c r="C70" s="248"/>
      <c r="D70" s="459" t="s">
        <v>669</v>
      </c>
      <c r="E70" s="245"/>
      <c r="F70" s="245"/>
      <c r="G70" s="245"/>
      <c r="H70" s="246"/>
      <c r="I70" s="465"/>
      <c r="J70" s="365"/>
      <c r="K70" s="255"/>
      <c r="L70" s="365"/>
      <c r="M70" s="255"/>
      <c r="N70" s="255"/>
      <c r="O70" s="245"/>
      <c r="P70" s="229"/>
      <c r="Q70" s="245"/>
      <c r="R70" s="419"/>
      <c r="S70" s="180"/>
      <c r="T70" s="180"/>
      <c r="U70" s="180"/>
      <c r="V70" s="238"/>
    </row>
    <row r="71" spans="2:22">
      <c r="B71" s="261"/>
      <c r="C71" s="248"/>
      <c r="D71" s="459" t="s">
        <v>668</v>
      </c>
      <c r="E71" s="245"/>
      <c r="F71" s="245"/>
      <c r="G71" s="245"/>
      <c r="H71" s="246"/>
      <c r="I71" s="465"/>
      <c r="J71" s="365"/>
      <c r="K71" s="255"/>
      <c r="L71" s="365"/>
      <c r="M71" s="255"/>
      <c r="N71" s="255"/>
      <c r="O71" s="245"/>
      <c r="P71" s="229"/>
      <c r="Q71" s="245"/>
      <c r="R71" s="419"/>
      <c r="S71" s="180"/>
      <c r="T71" s="180"/>
      <c r="U71" s="180"/>
      <c r="V71" s="238"/>
    </row>
    <row r="72" spans="2:22" ht="13.5" thickBot="1">
      <c r="B72" s="261"/>
      <c r="C72" s="248"/>
      <c r="D72" s="459" t="s">
        <v>667</v>
      </c>
      <c r="E72" s="245"/>
      <c r="F72" s="245"/>
      <c r="G72" s="245"/>
      <c r="H72" s="246"/>
      <c r="I72" s="474">
        <f>SUM(I68:I71)</f>
        <v>0</v>
      </c>
      <c r="J72" s="365"/>
      <c r="K72" s="255"/>
      <c r="L72" s="365"/>
      <c r="M72" s="255"/>
      <c r="N72" s="255"/>
      <c r="O72" s="245"/>
      <c r="P72" s="229"/>
      <c r="Q72" s="245"/>
      <c r="R72" s="419"/>
      <c r="S72" s="180"/>
      <c r="T72" s="180"/>
      <c r="U72" s="180"/>
      <c r="V72" s="238"/>
    </row>
    <row r="73" spans="2:22" ht="13.5" thickTop="1">
      <c r="B73" s="261"/>
      <c r="C73" s="248"/>
      <c r="D73" s="248"/>
      <c r="E73" s="245"/>
      <c r="F73" s="245"/>
      <c r="G73" s="245"/>
      <c r="H73" s="246"/>
      <c r="I73" s="473"/>
      <c r="J73" s="365"/>
      <c r="K73" s="255"/>
      <c r="L73" s="365"/>
      <c r="M73" s="255"/>
      <c r="N73" s="255"/>
      <c r="O73" s="245"/>
      <c r="P73" s="229"/>
      <c r="Q73" s="245"/>
      <c r="R73" s="419"/>
      <c r="S73" s="180"/>
      <c r="T73" s="180"/>
      <c r="U73" s="180"/>
      <c r="V73" s="238"/>
    </row>
    <row r="74" spans="2:22">
      <c r="B74" s="261"/>
      <c r="C74" s="248"/>
      <c r="D74" s="248"/>
      <c r="E74" s="245"/>
      <c r="F74" s="245"/>
      <c r="G74" s="245"/>
      <c r="H74" s="246"/>
      <c r="I74" s="473"/>
      <c r="J74" s="365"/>
      <c r="K74" s="255"/>
      <c r="L74" s="365"/>
      <c r="M74" s="255"/>
      <c r="N74" s="255"/>
      <c r="O74" s="245"/>
      <c r="P74" s="229"/>
      <c r="Q74" s="245"/>
      <c r="R74" s="419"/>
      <c r="S74" s="180"/>
      <c r="T74" s="180"/>
      <c r="U74" s="180"/>
      <c r="V74" s="238"/>
    </row>
    <row r="75" spans="2:22">
      <c r="B75" s="261"/>
      <c r="C75" s="248"/>
      <c r="D75" s="248"/>
      <c r="E75" s="245"/>
      <c r="F75" s="245"/>
      <c r="G75" s="245"/>
      <c r="H75" s="246"/>
      <c r="I75" s="466"/>
      <c r="J75" s="365"/>
      <c r="K75" s="255"/>
      <c r="L75" s="365"/>
      <c r="M75" s="255"/>
      <c r="N75" s="255"/>
      <c r="O75" s="245"/>
      <c r="P75" s="229"/>
      <c r="Q75" s="245"/>
      <c r="R75" s="419"/>
      <c r="S75" s="180"/>
      <c r="T75" s="180"/>
      <c r="U75" s="180"/>
      <c r="V75" s="238"/>
    </row>
    <row r="76" spans="2:22">
      <c r="B76" s="261"/>
      <c r="C76" s="248"/>
      <c r="D76" s="248"/>
      <c r="E76" s="245"/>
      <c r="F76" s="245"/>
      <c r="G76" s="245"/>
      <c r="H76" s="246"/>
      <c r="I76" s="466"/>
      <c r="J76" s="365"/>
      <c r="K76" s="255"/>
      <c r="L76" s="365"/>
      <c r="M76" s="255"/>
      <c r="N76" s="255"/>
      <c r="O76" s="229"/>
      <c r="P76" s="245"/>
      <c r="Q76" s="245"/>
      <c r="R76" s="419"/>
      <c r="S76" s="180"/>
      <c r="T76" s="180"/>
      <c r="U76" s="180"/>
      <c r="V76" s="238"/>
    </row>
    <row r="77" spans="2:22" ht="15">
      <c r="B77" s="261"/>
      <c r="C77" s="248"/>
      <c r="D77" s="463"/>
      <c r="E77" s="463" t="s">
        <v>666</v>
      </c>
      <c r="F77" s="245"/>
      <c r="G77" s="245"/>
      <c r="H77" s="246"/>
      <c r="I77" s="466"/>
      <c r="J77" s="365"/>
      <c r="K77" s="255"/>
      <c r="L77" s="365"/>
      <c r="M77" s="255"/>
      <c r="N77" s="255"/>
      <c r="O77" s="245"/>
      <c r="P77" s="229"/>
      <c r="Q77" s="245"/>
      <c r="R77" s="419"/>
      <c r="S77" s="180"/>
      <c r="T77" s="180"/>
      <c r="U77" s="180"/>
      <c r="V77" s="238"/>
    </row>
    <row r="78" spans="2:22">
      <c r="B78" s="261"/>
      <c r="C78" s="248"/>
      <c r="D78" s="459" t="s">
        <v>665</v>
      </c>
      <c r="E78" s="245"/>
      <c r="F78" s="245"/>
      <c r="G78" s="245"/>
      <c r="H78" s="246"/>
      <c r="I78" s="466"/>
      <c r="J78" s="365"/>
      <c r="K78" s="255"/>
      <c r="L78" s="365"/>
      <c r="M78" s="255"/>
      <c r="N78" s="255"/>
      <c r="O78" s="245"/>
      <c r="P78" s="229"/>
      <c r="Q78" s="245"/>
      <c r="R78" s="419"/>
      <c r="S78" s="180"/>
      <c r="T78" s="180"/>
      <c r="U78" s="180"/>
      <c r="V78" s="238"/>
    </row>
    <row r="79" spans="2:22">
      <c r="B79" s="261"/>
      <c r="C79" s="248"/>
      <c r="D79" s="248"/>
      <c r="E79" s="245"/>
      <c r="F79" s="245"/>
      <c r="G79" s="245"/>
      <c r="H79" s="246"/>
      <c r="I79" s="466"/>
      <c r="J79" s="365"/>
      <c r="K79" s="255"/>
      <c r="L79" s="365"/>
      <c r="M79" s="255"/>
      <c r="N79" s="255"/>
      <c r="O79" s="245"/>
      <c r="P79" s="229"/>
      <c r="Q79" s="245"/>
      <c r="R79" s="419"/>
      <c r="S79" s="180"/>
      <c r="T79" s="180"/>
      <c r="U79" s="180"/>
      <c r="V79" s="238"/>
    </row>
    <row r="80" spans="2:22">
      <c r="B80" s="261"/>
      <c r="C80" s="248"/>
      <c r="D80" s="459" t="s">
        <v>661</v>
      </c>
      <c r="E80" s="178"/>
      <c r="F80" s="245"/>
      <c r="G80" s="178"/>
      <c r="H80" s="246"/>
      <c r="I80" s="465"/>
      <c r="J80" s="365"/>
      <c r="K80" s="255"/>
      <c r="L80" s="365"/>
      <c r="M80" s="255"/>
      <c r="N80" s="255"/>
      <c r="O80" s="229"/>
      <c r="P80" s="245"/>
      <c r="Q80" s="245"/>
      <c r="R80" s="419"/>
      <c r="S80" s="180"/>
      <c r="T80" s="180"/>
      <c r="U80" s="180"/>
      <c r="V80" s="238"/>
    </row>
    <row r="81" spans="2:22">
      <c r="B81" s="261"/>
      <c r="C81" s="248"/>
      <c r="D81" s="229" t="s">
        <v>612</v>
      </c>
      <c r="E81" s="245"/>
      <c r="F81" s="245"/>
      <c r="G81" s="178"/>
      <c r="H81" s="246"/>
      <c r="I81" s="472"/>
      <c r="J81" s="365"/>
      <c r="K81" s="255"/>
      <c r="L81" s="365"/>
      <c r="M81" s="255"/>
      <c r="N81" s="255"/>
      <c r="O81" s="245"/>
      <c r="P81" s="245"/>
      <c r="Q81" s="245"/>
      <c r="R81" s="419"/>
      <c r="S81" s="180"/>
      <c r="T81" s="180"/>
      <c r="U81" s="180"/>
      <c r="V81" s="238"/>
    </row>
    <row r="82" spans="2:22">
      <c r="B82" s="261"/>
      <c r="C82" s="248"/>
      <c r="D82" s="229" t="s">
        <v>660</v>
      </c>
      <c r="E82" s="245"/>
      <c r="F82" s="245"/>
      <c r="G82" s="178"/>
      <c r="H82" s="246"/>
      <c r="I82" s="472"/>
      <c r="J82" s="365"/>
      <c r="K82" s="255"/>
      <c r="L82" s="365"/>
      <c r="M82" s="255"/>
      <c r="N82" s="255"/>
      <c r="O82" s="229"/>
      <c r="P82" s="245"/>
      <c r="Q82" s="245"/>
      <c r="R82" s="419"/>
      <c r="S82" s="180"/>
      <c r="T82" s="180"/>
      <c r="U82" s="180"/>
      <c r="V82" s="238"/>
    </row>
    <row r="83" spans="2:22">
      <c r="B83" s="261"/>
      <c r="C83" s="248"/>
      <c r="D83" s="459" t="s">
        <v>659</v>
      </c>
      <c r="E83" s="245"/>
      <c r="F83" s="245"/>
      <c r="G83" s="178"/>
      <c r="H83" s="246"/>
      <c r="I83" s="471"/>
      <c r="J83" s="365"/>
      <c r="K83" s="255"/>
      <c r="L83" s="365"/>
      <c r="M83" s="255"/>
      <c r="N83" s="255"/>
      <c r="O83" s="245"/>
      <c r="P83" s="229"/>
      <c r="Q83" s="245"/>
      <c r="R83" s="419"/>
      <c r="S83" s="180"/>
      <c r="T83" s="180"/>
      <c r="U83" s="180"/>
      <c r="V83" s="238"/>
    </row>
    <row r="84" spans="2:22">
      <c r="B84" s="261"/>
      <c r="C84" s="248"/>
      <c r="D84" s="459" t="s">
        <v>658</v>
      </c>
      <c r="E84" s="245"/>
      <c r="F84" s="245"/>
      <c r="G84" s="178"/>
      <c r="H84" s="246"/>
      <c r="I84" s="467">
        <f>SUM(I80:I83)</f>
        <v>0</v>
      </c>
      <c r="J84" s="365"/>
      <c r="K84" s="255"/>
      <c r="L84" s="365"/>
      <c r="M84" s="255"/>
      <c r="N84" s="255"/>
      <c r="O84" s="229"/>
      <c r="P84" s="245"/>
      <c r="Q84" s="245"/>
      <c r="R84" s="419"/>
      <c r="S84" s="180"/>
      <c r="T84" s="180"/>
      <c r="U84" s="180"/>
      <c r="V84" s="238"/>
    </row>
    <row r="85" spans="2:22">
      <c r="B85" s="261"/>
      <c r="C85" s="248"/>
      <c r="D85" s="459"/>
      <c r="E85" s="245"/>
      <c r="F85" s="245"/>
      <c r="G85" s="178"/>
      <c r="H85" s="246"/>
      <c r="I85" s="469"/>
      <c r="J85" s="365"/>
      <c r="K85" s="255"/>
      <c r="L85" s="365"/>
      <c r="M85" s="255"/>
      <c r="N85" s="255"/>
      <c r="O85" s="229"/>
      <c r="P85" s="245"/>
      <c r="Q85" s="245"/>
      <c r="R85" s="419"/>
      <c r="S85" s="180"/>
      <c r="T85" s="180"/>
      <c r="U85" s="180"/>
      <c r="V85" s="238"/>
    </row>
    <row r="86" spans="2:22">
      <c r="B86" s="261"/>
      <c r="C86" s="248"/>
      <c r="D86" s="459" t="s">
        <v>664</v>
      </c>
      <c r="E86" s="245"/>
      <c r="F86" s="245"/>
      <c r="G86" s="178"/>
      <c r="H86" s="246"/>
      <c r="I86" s="465"/>
      <c r="J86" s="365"/>
      <c r="K86" s="255"/>
      <c r="L86" s="365"/>
      <c r="M86" s="255"/>
      <c r="N86" s="255"/>
      <c r="O86" s="229"/>
      <c r="P86" s="245"/>
      <c r="Q86" s="245"/>
      <c r="R86" s="419"/>
      <c r="S86" s="180"/>
      <c r="T86" s="180"/>
      <c r="U86" s="180"/>
      <c r="V86" s="238"/>
    </row>
    <row r="87" spans="2:22">
      <c r="B87" s="261"/>
      <c r="C87" s="248"/>
      <c r="D87" s="459" t="s">
        <v>657</v>
      </c>
      <c r="E87" s="245"/>
      <c r="F87" s="245"/>
      <c r="G87" s="178"/>
      <c r="H87" s="246"/>
      <c r="I87" s="465"/>
      <c r="J87" s="365"/>
      <c r="K87" s="255"/>
      <c r="L87" s="365"/>
      <c r="M87" s="255"/>
      <c r="N87" s="255"/>
      <c r="O87" s="229"/>
      <c r="P87" s="245"/>
      <c r="Q87" s="245"/>
      <c r="R87" s="419"/>
      <c r="S87" s="180"/>
      <c r="T87" s="180"/>
      <c r="U87" s="180"/>
      <c r="V87" s="238"/>
    </row>
    <row r="88" spans="2:22" ht="13.5" thickBot="1">
      <c r="B88" s="261"/>
      <c r="C88" s="248"/>
      <c r="D88" s="459" t="s">
        <v>663</v>
      </c>
      <c r="E88" s="245"/>
      <c r="F88" s="245"/>
      <c r="G88" s="245"/>
      <c r="H88" s="246"/>
      <c r="I88" s="470">
        <f>SUM(I84:I87)</f>
        <v>0</v>
      </c>
      <c r="J88" s="365"/>
      <c r="K88" s="255"/>
      <c r="L88" s="365"/>
      <c r="M88" s="255"/>
      <c r="N88" s="255"/>
      <c r="O88" s="229"/>
      <c r="P88" s="245"/>
      <c r="Q88" s="245"/>
      <c r="R88" s="419"/>
      <c r="S88" s="180"/>
      <c r="T88" s="180"/>
      <c r="U88" s="180"/>
      <c r="V88" s="238"/>
    </row>
    <row r="89" spans="2:22" ht="13.5" thickTop="1">
      <c r="B89" s="261"/>
      <c r="C89" s="248"/>
      <c r="D89" s="459"/>
      <c r="E89" s="245"/>
      <c r="F89" s="245"/>
      <c r="G89" s="178"/>
      <c r="H89" s="246"/>
      <c r="I89" s="469"/>
      <c r="J89" s="365"/>
      <c r="K89" s="255"/>
      <c r="L89" s="365"/>
      <c r="M89" s="255"/>
      <c r="N89" s="255"/>
      <c r="O89" s="245"/>
      <c r="P89" s="245"/>
      <c r="Q89" s="245"/>
      <c r="R89" s="419"/>
      <c r="S89" s="180"/>
      <c r="T89" s="180"/>
      <c r="U89" s="180"/>
      <c r="V89" s="238"/>
    </row>
    <row r="90" spans="2:22">
      <c r="B90" s="261"/>
      <c r="C90" s="248"/>
      <c r="D90" s="248"/>
      <c r="E90" s="245"/>
      <c r="F90" s="245"/>
      <c r="G90" s="178"/>
      <c r="H90" s="246"/>
      <c r="I90" s="469"/>
      <c r="J90" s="365"/>
      <c r="K90" s="255"/>
      <c r="L90" s="365"/>
      <c r="M90" s="255"/>
      <c r="N90" s="255"/>
      <c r="O90" s="406"/>
      <c r="P90" s="245"/>
      <c r="Q90" s="245"/>
      <c r="R90" s="419"/>
      <c r="S90" s="180"/>
      <c r="T90" s="180"/>
      <c r="U90" s="180"/>
      <c r="V90" s="238"/>
    </row>
    <row r="91" spans="2:22" ht="15">
      <c r="B91" s="261"/>
      <c r="C91" s="248"/>
      <c r="D91" s="463"/>
      <c r="E91" s="463" t="s">
        <v>662</v>
      </c>
      <c r="F91" s="245"/>
      <c r="G91" s="178"/>
      <c r="H91" s="246"/>
      <c r="I91" s="469"/>
      <c r="J91" s="365"/>
      <c r="K91" s="255"/>
      <c r="L91" s="365"/>
      <c r="M91" s="255"/>
      <c r="N91" s="255"/>
      <c r="O91" s="245"/>
      <c r="P91" s="245"/>
      <c r="Q91" s="245"/>
      <c r="R91" s="419"/>
      <c r="S91" s="180"/>
      <c r="T91" s="180"/>
      <c r="U91" s="180"/>
      <c r="V91" s="238"/>
    </row>
    <row r="92" spans="2:22">
      <c r="B92" s="261"/>
      <c r="C92" s="248"/>
      <c r="D92" s="248"/>
      <c r="E92" s="245"/>
      <c r="F92" s="245"/>
      <c r="G92" s="178"/>
      <c r="H92" s="246"/>
      <c r="I92" s="469"/>
      <c r="J92" s="365"/>
      <c r="K92" s="255"/>
      <c r="L92" s="365"/>
      <c r="M92" s="255"/>
      <c r="N92" s="255"/>
      <c r="O92" s="245"/>
      <c r="P92" s="229"/>
      <c r="Q92" s="245"/>
      <c r="R92" s="419"/>
      <c r="S92" s="180"/>
      <c r="T92" s="180"/>
      <c r="U92" s="180"/>
      <c r="V92" s="238"/>
    </row>
    <row r="93" spans="2:22">
      <c r="B93" s="261"/>
      <c r="C93" s="248"/>
      <c r="D93" s="459" t="s">
        <v>661</v>
      </c>
      <c r="E93" s="245"/>
      <c r="F93" s="245"/>
      <c r="G93" s="178"/>
      <c r="H93" s="246"/>
      <c r="I93" s="465"/>
      <c r="J93" s="365"/>
      <c r="K93" s="255"/>
      <c r="L93" s="365"/>
      <c r="M93" s="255"/>
      <c r="N93" s="255"/>
      <c r="O93" s="245"/>
      <c r="P93" s="245"/>
      <c r="Q93" s="229"/>
      <c r="R93" s="419"/>
      <c r="S93" s="180"/>
      <c r="T93" s="180"/>
      <c r="U93" s="180"/>
      <c r="V93" s="238"/>
    </row>
    <row r="94" spans="2:22">
      <c r="B94" s="261"/>
      <c r="C94" s="248"/>
      <c r="D94" s="229" t="s">
        <v>612</v>
      </c>
      <c r="E94" s="245"/>
      <c r="F94" s="245"/>
      <c r="G94" s="178"/>
      <c r="H94" s="246"/>
      <c r="I94" s="465"/>
      <c r="J94" s="365"/>
      <c r="K94" s="255"/>
      <c r="L94" s="365"/>
      <c r="M94" s="255"/>
      <c r="N94" s="255"/>
      <c r="O94" s="245"/>
      <c r="P94" s="245"/>
      <c r="Q94" s="229"/>
      <c r="R94" s="419"/>
      <c r="S94" s="180"/>
      <c r="T94" s="180"/>
      <c r="U94" s="180"/>
      <c r="V94" s="238"/>
    </row>
    <row r="95" spans="2:22">
      <c r="B95" s="261"/>
      <c r="C95" s="248"/>
      <c r="D95" s="229" t="s">
        <v>660</v>
      </c>
      <c r="E95" s="245"/>
      <c r="F95" s="245"/>
      <c r="G95" s="178"/>
      <c r="H95" s="246"/>
      <c r="I95" s="465"/>
      <c r="J95" s="365"/>
      <c r="K95" s="255"/>
      <c r="L95" s="365"/>
      <c r="M95" s="255"/>
      <c r="N95" s="255"/>
      <c r="O95" s="245"/>
      <c r="P95" s="229"/>
      <c r="Q95" s="245"/>
      <c r="R95" s="419"/>
      <c r="S95" s="180"/>
      <c r="T95" s="180"/>
      <c r="U95" s="180"/>
      <c r="V95" s="238"/>
    </row>
    <row r="96" spans="2:22">
      <c r="B96" s="261"/>
      <c r="C96" s="248"/>
      <c r="D96" s="459" t="s">
        <v>659</v>
      </c>
      <c r="E96" s="245"/>
      <c r="F96" s="245"/>
      <c r="G96" s="178"/>
      <c r="H96" s="246"/>
      <c r="I96" s="468"/>
      <c r="J96" s="365"/>
      <c r="K96" s="255"/>
      <c r="L96" s="365"/>
      <c r="M96" s="255"/>
      <c r="N96" s="255"/>
      <c r="O96" s="245"/>
      <c r="P96" s="245"/>
      <c r="Q96" s="245"/>
      <c r="R96" s="419"/>
      <c r="S96" s="180"/>
      <c r="T96" s="180"/>
      <c r="U96" s="180"/>
      <c r="V96" s="238"/>
    </row>
    <row r="97" spans="2:22">
      <c r="B97" s="261"/>
      <c r="C97" s="248"/>
      <c r="D97" s="459" t="s">
        <v>658</v>
      </c>
      <c r="E97" s="245"/>
      <c r="F97" s="245"/>
      <c r="G97" s="178"/>
      <c r="H97" s="246"/>
      <c r="I97" s="467">
        <f>SUM(I93:I96)</f>
        <v>0</v>
      </c>
      <c r="J97" s="365"/>
      <c r="K97" s="255"/>
      <c r="L97" s="365"/>
      <c r="M97" s="255"/>
      <c r="N97" s="255"/>
      <c r="O97" s="245"/>
      <c r="P97" s="229"/>
      <c r="Q97" s="245"/>
      <c r="R97" s="419"/>
      <c r="S97" s="180"/>
      <c r="T97" s="180"/>
      <c r="U97" s="180"/>
      <c r="V97" s="238"/>
    </row>
    <row r="98" spans="2:22">
      <c r="B98" s="261"/>
      <c r="C98" s="248"/>
      <c r="D98" s="459"/>
      <c r="E98" s="245"/>
      <c r="F98" s="245"/>
      <c r="G98" s="245"/>
      <c r="H98" s="246"/>
      <c r="I98" s="466"/>
      <c r="J98" s="365"/>
      <c r="K98" s="255"/>
      <c r="L98" s="365"/>
      <c r="M98" s="255"/>
      <c r="N98" s="255"/>
      <c r="O98" s="245"/>
      <c r="P98" s="229"/>
      <c r="Q98" s="245"/>
      <c r="R98" s="419"/>
      <c r="S98" s="180"/>
      <c r="T98" s="180"/>
      <c r="U98" s="180"/>
      <c r="V98" s="238"/>
    </row>
    <row r="99" spans="2:22">
      <c r="B99" s="261"/>
      <c r="C99" s="248"/>
      <c r="D99" s="459" t="s">
        <v>657</v>
      </c>
      <c r="E99" s="245"/>
      <c r="F99" s="245"/>
      <c r="G99" s="178"/>
      <c r="H99" s="246"/>
      <c r="I99" s="465"/>
      <c r="J99" s="365"/>
      <c r="K99" s="255"/>
      <c r="L99" s="365"/>
      <c r="M99" s="255"/>
      <c r="N99" s="255"/>
      <c r="O99" s="245"/>
      <c r="P99" s="229"/>
      <c r="Q99" s="245"/>
      <c r="R99" s="419"/>
      <c r="S99" s="180"/>
      <c r="T99" s="180"/>
      <c r="U99" s="180"/>
      <c r="V99" s="238"/>
    </row>
    <row r="100" spans="2:22" ht="13.5" thickBot="1">
      <c r="B100" s="261"/>
      <c r="C100" s="248"/>
      <c r="D100" s="459" t="s">
        <v>656</v>
      </c>
      <c r="E100" s="245"/>
      <c r="F100" s="245"/>
      <c r="G100" s="245"/>
      <c r="H100" s="246"/>
      <c r="I100" s="464">
        <f>SUM(I97:I99)</f>
        <v>0</v>
      </c>
      <c r="J100" s="365"/>
      <c r="K100" s="255"/>
      <c r="L100" s="365"/>
      <c r="M100" s="255"/>
      <c r="N100" s="255"/>
      <c r="O100" s="245"/>
      <c r="P100" s="245"/>
      <c r="Q100" s="245"/>
      <c r="R100" s="419"/>
      <c r="S100" s="180"/>
      <c r="T100" s="180"/>
      <c r="U100" s="180"/>
      <c r="V100" s="238"/>
    </row>
    <row r="101" spans="2:22" ht="13.5" thickTop="1">
      <c r="B101" s="261"/>
      <c r="C101" s="248"/>
      <c r="D101" s="245"/>
      <c r="E101" s="245"/>
      <c r="F101" s="245"/>
      <c r="G101" s="245"/>
      <c r="H101" s="246"/>
      <c r="I101" s="240"/>
      <c r="J101" s="365"/>
      <c r="K101" s="255"/>
      <c r="L101" s="365"/>
      <c r="M101" s="255"/>
      <c r="N101" s="255"/>
      <c r="O101" s="245"/>
      <c r="P101" s="245"/>
      <c r="Q101" s="245"/>
      <c r="R101" s="419"/>
      <c r="S101" s="180"/>
      <c r="T101" s="180"/>
      <c r="U101" s="180"/>
      <c r="V101" s="238"/>
    </row>
    <row r="102" spans="2:22">
      <c r="B102" s="261"/>
      <c r="C102" s="248"/>
      <c r="D102" s="245"/>
      <c r="E102" s="245"/>
      <c r="F102" s="245"/>
      <c r="G102" s="245"/>
      <c r="H102" s="246"/>
      <c r="I102" s="240"/>
      <c r="J102" s="365"/>
      <c r="K102" s="255"/>
      <c r="L102" s="365"/>
      <c r="M102" s="255"/>
      <c r="N102" s="255"/>
      <c r="O102" s="245"/>
      <c r="P102" s="245"/>
      <c r="Q102" s="245"/>
      <c r="R102" s="420"/>
      <c r="S102" s="419"/>
      <c r="T102" s="180"/>
      <c r="U102" s="180"/>
      <c r="V102" s="238"/>
    </row>
    <row r="103" spans="2:22" ht="15">
      <c r="B103" s="261"/>
      <c r="C103" s="248"/>
      <c r="D103" s="463"/>
      <c r="E103" s="463" t="s">
        <v>655</v>
      </c>
      <c r="F103" s="245"/>
      <c r="G103" s="245"/>
      <c r="H103" s="246"/>
      <c r="I103" s="240"/>
      <c r="J103" s="365"/>
      <c r="K103" s="255"/>
      <c r="L103" s="365"/>
      <c r="M103" s="255"/>
      <c r="N103" s="255"/>
      <c r="O103" s="245"/>
      <c r="P103" s="245"/>
      <c r="Q103" s="245"/>
      <c r="R103" s="420"/>
      <c r="S103" s="419"/>
      <c r="T103" s="180"/>
      <c r="U103" s="180"/>
      <c r="V103" s="238"/>
    </row>
    <row r="104" spans="2:22">
      <c r="B104" s="261"/>
      <c r="C104" s="248"/>
      <c r="D104" s="248"/>
      <c r="E104" s="245"/>
      <c r="F104" s="245"/>
      <c r="G104" s="245"/>
      <c r="H104" s="246"/>
      <c r="I104" s="240"/>
      <c r="J104" s="365"/>
      <c r="K104" s="255"/>
      <c r="L104" s="365"/>
      <c r="M104" s="255"/>
      <c r="N104" s="255"/>
      <c r="O104" s="245"/>
      <c r="P104" s="245"/>
      <c r="Q104" s="245"/>
      <c r="R104" s="420"/>
      <c r="S104" s="419"/>
      <c r="T104" s="180"/>
      <c r="U104" s="180"/>
      <c r="V104" s="238"/>
    </row>
    <row r="105" spans="2:22" ht="63.75">
      <c r="B105" s="261"/>
      <c r="C105" s="248"/>
      <c r="D105" s="459"/>
      <c r="E105" s="245"/>
      <c r="F105" s="245"/>
      <c r="G105" s="245"/>
      <c r="H105" s="246"/>
      <c r="I105" s="462" t="s">
        <v>654</v>
      </c>
      <c r="J105" s="365"/>
      <c r="K105" s="462" t="s">
        <v>653</v>
      </c>
      <c r="L105" s="365"/>
      <c r="M105" s="462" t="s">
        <v>652</v>
      </c>
      <c r="N105" s="255"/>
      <c r="O105" s="245"/>
      <c r="P105" s="245"/>
      <c r="Q105" s="245"/>
      <c r="R105" s="420"/>
      <c r="S105" s="419"/>
      <c r="T105" s="180"/>
      <c r="U105" s="180"/>
      <c r="V105" s="238"/>
    </row>
    <row r="106" spans="2:22">
      <c r="B106" s="261"/>
      <c r="C106" s="248"/>
      <c r="D106" s="459" t="s">
        <v>651</v>
      </c>
      <c r="E106" s="245"/>
      <c r="F106" s="245"/>
      <c r="G106" s="384" t="s">
        <v>650</v>
      </c>
      <c r="H106" s="246"/>
      <c r="I106" s="461"/>
      <c r="J106" s="365"/>
      <c r="K106" s="461"/>
      <c r="L106" s="365"/>
      <c r="M106" s="461"/>
      <c r="N106" s="255"/>
      <c r="O106" s="245"/>
      <c r="P106" s="245"/>
      <c r="Q106" s="245"/>
      <c r="R106" s="420"/>
      <c r="S106" s="419"/>
      <c r="T106" s="180"/>
      <c r="U106" s="180"/>
      <c r="V106" s="238"/>
    </row>
    <row r="107" spans="2:22">
      <c r="B107" s="261"/>
      <c r="C107" s="248"/>
      <c r="D107" s="459" t="s">
        <v>649</v>
      </c>
      <c r="E107" s="245"/>
      <c r="F107" s="245"/>
      <c r="G107" s="384" t="s">
        <v>648</v>
      </c>
      <c r="H107" s="246"/>
      <c r="I107" s="461"/>
      <c r="J107" s="365"/>
      <c r="K107" s="461"/>
      <c r="L107" s="365"/>
      <c r="M107" s="461"/>
      <c r="N107" s="255"/>
      <c r="O107" s="245"/>
      <c r="P107" s="245"/>
      <c r="Q107" s="245"/>
      <c r="R107" s="420"/>
      <c r="S107" s="419"/>
      <c r="T107" s="180"/>
      <c r="U107" s="180"/>
      <c r="V107" s="238"/>
    </row>
    <row r="108" spans="2:22">
      <c r="B108" s="261"/>
      <c r="C108" s="248"/>
      <c r="D108" s="459" t="s">
        <v>647</v>
      </c>
      <c r="E108" s="245"/>
      <c r="F108" s="245"/>
      <c r="G108" s="178"/>
      <c r="H108" s="246"/>
      <c r="I108" s="461"/>
      <c r="J108" s="365"/>
      <c r="K108" s="461"/>
      <c r="L108" s="365"/>
      <c r="M108" s="460"/>
      <c r="N108" s="255"/>
      <c r="O108" s="245"/>
      <c r="P108" s="245"/>
      <c r="Q108" s="245"/>
      <c r="R108" s="420"/>
      <c r="S108" s="419"/>
      <c r="T108" s="180"/>
      <c r="U108" s="180"/>
      <c r="V108" s="238"/>
    </row>
    <row r="109" spans="2:22">
      <c r="B109" s="261"/>
      <c r="C109" s="248"/>
      <c r="D109" s="459" t="s">
        <v>646</v>
      </c>
      <c r="E109" s="245"/>
      <c r="F109" s="245"/>
      <c r="G109" s="178"/>
      <c r="H109" s="246"/>
      <c r="I109" s="461"/>
      <c r="J109" s="365"/>
      <c r="K109" s="461"/>
      <c r="L109" s="365"/>
      <c r="M109" s="460"/>
      <c r="N109" s="255"/>
      <c r="O109" s="245"/>
      <c r="P109" s="245"/>
      <c r="Q109" s="245"/>
      <c r="R109" s="420"/>
      <c r="S109" s="419"/>
      <c r="T109" s="180"/>
      <c r="U109" s="180"/>
      <c r="V109" s="238"/>
    </row>
    <row r="110" spans="2:22">
      <c r="B110" s="261"/>
      <c r="C110" s="248"/>
      <c r="D110" s="459" t="s">
        <v>645</v>
      </c>
      <c r="E110" s="245"/>
      <c r="F110" s="245"/>
      <c r="G110" s="178"/>
      <c r="H110" s="246"/>
      <c r="I110" s="458">
        <v>0</v>
      </c>
      <c r="J110" s="365"/>
      <c r="K110" s="457">
        <v>0</v>
      </c>
      <c r="L110" s="365"/>
      <c r="M110" s="257">
        <v>0</v>
      </c>
      <c r="N110" s="255"/>
      <c r="O110" s="245"/>
      <c r="P110" s="245"/>
      <c r="Q110" s="245"/>
      <c r="R110" s="420"/>
      <c r="S110" s="419"/>
      <c r="T110" s="180"/>
      <c r="U110" s="180"/>
      <c r="V110" s="238"/>
    </row>
    <row r="111" spans="2:22" ht="13.5" thickBot="1">
      <c r="B111" s="261"/>
      <c r="C111" s="248"/>
      <c r="E111" s="245"/>
      <c r="F111" s="245"/>
      <c r="G111" s="178"/>
      <c r="H111" s="246"/>
      <c r="I111" s="456">
        <f>+'1.5 Net Debt 1'!V126</f>
        <v>0</v>
      </c>
      <c r="J111" s="365"/>
      <c r="K111" s="456">
        <f>+'1.5 Net Debt 1'!S126</f>
        <v>0</v>
      </c>
      <c r="L111" s="365"/>
      <c r="M111" s="455">
        <f>+I44+I84+I48</f>
        <v>0</v>
      </c>
      <c r="N111" s="255"/>
      <c r="O111" s="245"/>
      <c r="P111" s="245"/>
      <c r="Q111" s="245"/>
      <c r="R111" s="420"/>
      <c r="S111" s="419"/>
      <c r="T111" s="180"/>
      <c r="U111" s="180"/>
      <c r="V111" s="238"/>
    </row>
    <row r="112" spans="2:22" ht="13.5" thickTop="1">
      <c r="B112" s="261"/>
      <c r="C112" s="248"/>
      <c r="D112" s="454"/>
      <c r="E112" s="245"/>
      <c r="F112" s="245"/>
      <c r="G112" s="245"/>
      <c r="H112" s="246"/>
      <c r="I112" s="234"/>
      <c r="J112" s="246"/>
      <c r="L112" s="246"/>
      <c r="M112" s="245"/>
      <c r="N112" s="245"/>
      <c r="O112" s="245"/>
      <c r="P112" s="245"/>
      <c r="Q112" s="245"/>
      <c r="R112" s="420"/>
      <c r="S112" s="419"/>
      <c r="T112" s="180"/>
      <c r="U112" s="180"/>
      <c r="V112" s="238"/>
    </row>
    <row r="113" spans="2:22">
      <c r="B113" s="261"/>
      <c r="C113" s="248"/>
      <c r="D113" s="178" t="s">
        <v>644</v>
      </c>
      <c r="E113" s="245"/>
      <c r="F113" s="245"/>
      <c r="G113" s="245"/>
      <c r="H113" s="246"/>
      <c r="I113" s="180"/>
      <c r="J113" s="246"/>
      <c r="K113" s="245"/>
      <c r="L113" s="246"/>
      <c r="M113" s="245"/>
      <c r="N113" s="245"/>
      <c r="O113" s="245"/>
      <c r="P113" s="245"/>
      <c r="Q113" s="245"/>
      <c r="R113" s="420"/>
      <c r="S113" s="419"/>
      <c r="T113" s="180"/>
      <c r="U113" s="180"/>
      <c r="V113" s="238"/>
    </row>
    <row r="114" spans="2:22">
      <c r="B114" s="261"/>
      <c r="C114" s="248"/>
      <c r="D114" s="245"/>
      <c r="E114" s="245"/>
      <c r="F114" s="245"/>
      <c r="G114" s="245"/>
      <c r="H114" s="246"/>
      <c r="I114" s="180"/>
      <c r="J114" s="246"/>
      <c r="K114" s="245"/>
      <c r="L114" s="246"/>
      <c r="M114" s="245"/>
      <c r="N114" s="245"/>
      <c r="O114" s="245"/>
      <c r="P114" s="245"/>
      <c r="Q114" s="245"/>
      <c r="R114" s="420"/>
      <c r="S114" s="419"/>
      <c r="T114" s="180"/>
      <c r="U114" s="180"/>
      <c r="V114" s="238"/>
    </row>
    <row r="115" spans="2:22">
      <c r="B115" s="261"/>
      <c r="C115" s="248"/>
      <c r="D115" s="3676"/>
      <c r="E115" s="3676"/>
      <c r="F115" s="3676"/>
      <c r="G115" s="3676"/>
      <c r="H115" s="3676"/>
      <c r="I115" s="3676"/>
      <c r="J115" s="3676"/>
      <c r="K115" s="3676"/>
      <c r="L115" s="182"/>
      <c r="M115" s="178"/>
      <c r="N115" s="246"/>
      <c r="O115" s="246"/>
      <c r="P115" s="246"/>
      <c r="Q115" s="246"/>
      <c r="R115" s="453"/>
      <c r="S115" s="180"/>
      <c r="T115" s="180"/>
      <c r="U115" s="180"/>
      <c r="V115" s="238"/>
    </row>
    <row r="116" spans="2:22">
      <c r="B116" s="261"/>
      <c r="C116" s="248"/>
      <c r="D116" s="3676"/>
      <c r="E116" s="3676"/>
      <c r="F116" s="3676"/>
      <c r="G116" s="3676"/>
      <c r="H116" s="3676"/>
      <c r="I116" s="3676"/>
      <c r="J116" s="3676"/>
      <c r="K116" s="3676"/>
      <c r="L116" s="182"/>
      <c r="M116" s="178"/>
      <c r="N116" s="246"/>
      <c r="O116" s="246"/>
      <c r="P116" s="246"/>
      <c r="Q116" s="246"/>
      <c r="R116" s="453"/>
      <c r="S116" s="180"/>
      <c r="T116" s="180"/>
      <c r="U116" s="180"/>
      <c r="V116" s="238"/>
    </row>
    <row r="117" spans="2:22">
      <c r="B117" s="261"/>
      <c r="C117" s="248"/>
      <c r="D117" s="3676"/>
      <c r="E117" s="3676"/>
      <c r="F117" s="3676"/>
      <c r="G117" s="3676"/>
      <c r="H117" s="3676"/>
      <c r="I117" s="3676"/>
      <c r="J117" s="3676"/>
      <c r="K117" s="3676"/>
      <c r="L117" s="182"/>
      <c r="M117" s="178"/>
      <c r="N117" s="246"/>
      <c r="O117" s="246"/>
      <c r="P117" s="246"/>
      <c r="Q117" s="246"/>
      <c r="R117" s="453"/>
      <c r="S117" s="180"/>
      <c r="T117" s="180"/>
      <c r="U117" s="180"/>
      <c r="V117" s="238"/>
    </row>
    <row r="118" spans="2:22">
      <c r="B118" s="261"/>
      <c r="C118" s="248"/>
      <c r="D118" s="245"/>
      <c r="E118" s="245"/>
      <c r="F118" s="245"/>
      <c r="G118" s="245"/>
      <c r="H118" s="246"/>
      <c r="I118" s="180"/>
      <c r="J118" s="246"/>
      <c r="K118" s="245"/>
      <c r="L118" s="246"/>
      <c r="M118" s="245"/>
      <c r="N118" s="245"/>
      <c r="O118" s="245"/>
      <c r="P118" s="245"/>
      <c r="Q118" s="245"/>
      <c r="R118" s="420"/>
      <c r="S118" s="419"/>
      <c r="T118" s="180"/>
      <c r="U118" s="180"/>
      <c r="V118" s="238"/>
    </row>
    <row r="119" spans="2:22">
      <c r="B119" s="261"/>
      <c r="C119" s="248"/>
      <c r="D119" s="245"/>
      <c r="E119" s="245"/>
      <c r="F119" s="245"/>
      <c r="G119" s="245"/>
      <c r="H119" s="246"/>
      <c r="I119" s="180"/>
      <c r="J119" s="246"/>
      <c r="K119" s="245"/>
      <c r="L119" s="246"/>
      <c r="M119" s="245"/>
      <c r="N119" s="245"/>
      <c r="O119" s="245"/>
      <c r="P119" s="245"/>
      <c r="Q119" s="245"/>
      <c r="R119" s="420"/>
      <c r="S119" s="419"/>
      <c r="T119" s="180"/>
      <c r="U119" s="180"/>
      <c r="V119" s="238"/>
    </row>
    <row r="120" spans="2:22" ht="13.5" thickBot="1">
      <c r="B120" s="349"/>
      <c r="C120" s="348"/>
      <c r="D120" s="275"/>
      <c r="E120" s="275"/>
      <c r="F120" s="275"/>
      <c r="G120" s="275"/>
      <c r="H120" s="346"/>
      <c r="I120" s="431"/>
      <c r="J120" s="346"/>
      <c r="K120" s="275"/>
      <c r="L120" s="346"/>
      <c r="M120" s="275"/>
      <c r="N120" s="275"/>
      <c r="O120" s="275"/>
      <c r="P120" s="275"/>
      <c r="Q120" s="275"/>
      <c r="R120" s="452"/>
      <c r="S120" s="432"/>
      <c r="T120" s="431"/>
      <c r="U120" s="431"/>
      <c r="V120" s="451"/>
    </row>
    <row r="168" spans="9:16">
      <c r="I168" s="184"/>
      <c r="P168" s="184">
        <f>SUM(P164:P167)</f>
        <v>0</v>
      </c>
    </row>
  </sheetData>
  <mergeCells count="4">
    <mergeCell ref="D52:G52"/>
    <mergeCell ref="D53:G53"/>
    <mergeCell ref="M8:Q8"/>
    <mergeCell ref="D115:K117"/>
  </mergeCells>
  <pageMargins left="0.70866141732283472" right="0.70866141732283472" top="0.74803149606299213" bottom="0.74803149606299213" header="0.31496062992125984" footer="0.31496062992125984"/>
  <pageSetup paperSize="8" scale="50" orientation="portrait" r:id="rId1"/>
  <headerFooter>
    <oddFooter>&amp;L&amp;D&amp;T&amp;R&amp;F</oddFooter>
  </headerFooter>
  <legacyDrawing r:id="rId2"/>
</worksheet>
</file>

<file path=xl/worksheets/sheet90.xml><?xml version="1.0" encoding="utf-8"?>
<worksheet xmlns="http://schemas.openxmlformats.org/spreadsheetml/2006/main" xmlns:r="http://schemas.openxmlformats.org/officeDocument/2006/relationships">
  <sheetPr>
    <tabColor theme="2" tint="-0.249977111117893"/>
  </sheetPr>
  <dimension ref="A1:Z1000172"/>
  <sheetViews>
    <sheetView zoomScale="70" zoomScaleNormal="70" workbookViewId="0">
      <pane xSplit="7" ySplit="8" topLeftCell="H9" activePane="bottomRight" state="frozen"/>
      <selection activeCell="A2" sqref="A2"/>
      <selection pane="topRight" activeCell="A2" sqref="A2"/>
      <selection pane="bottomLeft" activeCell="A2" sqref="A2"/>
      <selection pane="bottomRight" activeCell="C54" sqref="C54"/>
    </sheetView>
  </sheetViews>
  <sheetFormatPr defaultRowHeight="12.75"/>
  <cols>
    <col min="1" max="1" width="1.25" customWidth="1"/>
    <col min="2" max="2" width="24.5" customWidth="1"/>
    <col min="3" max="3" width="38.25" customWidth="1"/>
    <col min="4" max="4" width="24.625" bestFit="1" customWidth="1"/>
    <col min="5" max="5" width="10.875" customWidth="1"/>
    <col min="6" max="6" width="8"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2782</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3273</v>
      </c>
      <c r="I5" t="s">
        <v>3272</v>
      </c>
    </row>
    <row r="7" spans="1:26" ht="15">
      <c r="H7" s="3114" t="s">
        <v>156</v>
      </c>
      <c r="I7" s="3115"/>
      <c r="J7" s="3114" t="s">
        <v>155</v>
      </c>
      <c r="K7" s="3143"/>
      <c r="L7" s="3143"/>
      <c r="M7" s="3143"/>
      <c r="N7" s="3143"/>
      <c r="O7" s="3143"/>
      <c r="P7" s="3143"/>
      <c r="Q7" s="3143"/>
    </row>
    <row r="8" spans="1:26" ht="15">
      <c r="B8" s="3437" t="s">
        <v>247</v>
      </c>
      <c r="C8" s="3437" t="s">
        <v>248</v>
      </c>
      <c r="D8" s="3533"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3456" t="s">
        <v>3270</v>
      </c>
      <c r="C9" s="1681" t="s">
        <v>3415</v>
      </c>
      <c r="D9" t="s">
        <v>3416</v>
      </c>
      <c r="F9" t="s">
        <v>2414</v>
      </c>
      <c r="G9" s="3441">
        <f t="shared" ref="G9:G72" si="0">SUM(J9:Q9)</f>
        <v>0</v>
      </c>
      <c r="H9" s="3133"/>
      <c r="I9" s="3133"/>
      <c r="J9" s="3436"/>
      <c r="K9" s="3133"/>
      <c r="L9" s="3133"/>
      <c r="M9" s="3133"/>
      <c r="N9" s="3133"/>
      <c r="O9" s="3133"/>
      <c r="P9" s="3133"/>
      <c r="Q9" s="3133"/>
    </row>
    <row r="10" spans="1:26">
      <c r="B10" s="3129" t="s">
        <v>3270</v>
      </c>
      <c r="C10" s="3129" t="str">
        <f>C9</f>
        <v>Scheme name</v>
      </c>
      <c r="D10" s="3130" t="s">
        <v>3245</v>
      </c>
      <c r="E10" s="3130" t="s">
        <v>3236</v>
      </c>
      <c r="F10" s="3450" t="s">
        <v>2414</v>
      </c>
      <c r="G10" s="3441">
        <f t="shared" si="0"/>
        <v>0</v>
      </c>
      <c r="H10" s="3133"/>
      <c r="I10" s="3133"/>
      <c r="J10" s="3436"/>
      <c r="K10" s="3133"/>
      <c r="L10" s="3133"/>
      <c r="M10" s="3133"/>
      <c r="N10" s="3133"/>
      <c r="O10" s="3133"/>
      <c r="P10" s="3133"/>
      <c r="Q10" s="3133"/>
    </row>
    <row r="11" spans="1:26">
      <c r="B11" s="3129" t="s">
        <v>3270</v>
      </c>
      <c r="C11" s="3129" t="str">
        <f>C9</f>
        <v>Scheme name</v>
      </c>
      <c r="D11" s="3454" t="s">
        <v>3245</v>
      </c>
      <c r="E11" s="3130" t="s">
        <v>3235</v>
      </c>
      <c r="F11" s="3450" t="s">
        <v>2414</v>
      </c>
      <c r="G11" s="3441">
        <f t="shared" si="0"/>
        <v>0</v>
      </c>
      <c r="H11" s="3133"/>
      <c r="I11" s="3133"/>
      <c r="J11" s="3436"/>
      <c r="K11" s="3133"/>
      <c r="L11" s="3133"/>
      <c r="M11" s="3133"/>
      <c r="N11" s="3133"/>
      <c r="O11" s="3133"/>
      <c r="P11" s="3133"/>
      <c r="Q11" s="3133"/>
    </row>
    <row r="12" spans="1:26">
      <c r="B12" s="3129" t="s">
        <v>3270</v>
      </c>
      <c r="C12" s="3129" t="str">
        <f>C11</f>
        <v>Scheme name</v>
      </c>
      <c r="D12" s="3129" t="s">
        <v>3245</v>
      </c>
      <c r="E12" s="3130" t="s">
        <v>3233</v>
      </c>
      <c r="F12" s="3450" t="s">
        <v>2414</v>
      </c>
      <c r="G12" s="3441">
        <f t="shared" si="0"/>
        <v>0</v>
      </c>
      <c r="H12" s="3133"/>
      <c r="I12" s="3133"/>
      <c r="J12" s="3436"/>
      <c r="K12" s="3133"/>
      <c r="L12" s="3133"/>
      <c r="M12" s="3133"/>
      <c r="N12" s="3133"/>
      <c r="O12" s="3133"/>
      <c r="P12" s="3133"/>
      <c r="Q12" s="3133"/>
    </row>
    <row r="13" spans="1:26">
      <c r="B13" s="3129" t="s">
        <v>3270</v>
      </c>
      <c r="C13" s="3129" t="str">
        <f>C12</f>
        <v>Scheme name</v>
      </c>
      <c r="D13" s="3455" t="s">
        <v>3244</v>
      </c>
      <c r="E13" s="3455"/>
      <c r="F13" s="1681" t="s">
        <v>2167</v>
      </c>
      <c r="G13" s="3441">
        <f t="shared" si="0"/>
        <v>0</v>
      </c>
      <c r="H13" s="3133"/>
      <c r="I13" s="3133"/>
      <c r="J13" s="3436"/>
      <c r="K13" s="3133"/>
      <c r="L13" s="3133"/>
      <c r="M13" s="3133"/>
      <c r="N13" s="3133"/>
      <c r="O13" s="3133"/>
      <c r="P13" s="3133"/>
      <c r="Q13" s="3133"/>
    </row>
    <row r="14" spans="1:26">
      <c r="B14" s="3129" t="s">
        <v>3270</v>
      </c>
      <c r="C14" s="3129" t="str">
        <f>C11</f>
        <v>Scheme name</v>
      </c>
      <c r="D14" s="1681" t="s">
        <v>3243</v>
      </c>
      <c r="E14" s="1681"/>
      <c r="F14" s="1681" t="s">
        <v>2167</v>
      </c>
      <c r="G14" s="3441">
        <f t="shared" si="0"/>
        <v>0</v>
      </c>
      <c r="H14" s="3133"/>
      <c r="I14" s="3133"/>
      <c r="J14" s="3436"/>
      <c r="K14" s="3133"/>
      <c r="L14" s="3133"/>
      <c r="M14" s="3133"/>
      <c r="N14" s="3133"/>
      <c r="O14" s="3133"/>
      <c r="P14" s="3133"/>
      <c r="Q14" s="3133"/>
    </row>
    <row r="15" spans="1:26">
      <c r="B15" s="3129" t="s">
        <v>3270</v>
      </c>
      <c r="C15" s="3129" t="str">
        <f t="shared" ref="C15:C50" si="1">C14</f>
        <v>Scheme name</v>
      </c>
      <c r="D15" s="1681" t="s">
        <v>3242</v>
      </c>
      <c r="E15" s="1681"/>
      <c r="F15" s="1681" t="s">
        <v>20</v>
      </c>
      <c r="G15" s="3441">
        <f t="shared" si="0"/>
        <v>0</v>
      </c>
      <c r="H15" s="3133"/>
      <c r="I15" s="3133"/>
      <c r="J15" s="3436"/>
      <c r="K15" s="3133"/>
      <c r="L15" s="3133"/>
      <c r="M15" s="3133"/>
      <c r="N15" s="3133"/>
      <c r="O15" s="3133"/>
      <c r="P15" s="3133"/>
      <c r="Q15" s="3133"/>
    </row>
    <row r="16" spans="1:26">
      <c r="B16" s="3129" t="s">
        <v>3270</v>
      </c>
      <c r="C16" s="3129" t="str">
        <f t="shared" si="1"/>
        <v>Scheme name</v>
      </c>
      <c r="D16" s="1681" t="s">
        <v>3240</v>
      </c>
      <c r="E16" s="1681"/>
      <c r="F16" s="1681" t="s">
        <v>2167</v>
      </c>
      <c r="G16" s="3441">
        <f t="shared" si="0"/>
        <v>0</v>
      </c>
      <c r="H16" s="3133"/>
      <c r="I16" s="3133"/>
      <c r="J16" s="3436"/>
      <c r="K16" s="3133"/>
      <c r="L16" s="3133"/>
      <c r="M16" s="3133"/>
      <c r="N16" s="3133"/>
      <c r="O16" s="3133"/>
      <c r="P16" s="3133"/>
      <c r="Q16" s="3133"/>
    </row>
    <row r="17" spans="2:17">
      <c r="B17" s="3456" t="s">
        <v>3269</v>
      </c>
      <c r="C17" s="3129" t="str">
        <f t="shared" si="1"/>
        <v>Scheme name</v>
      </c>
      <c r="D17" t="s">
        <v>3416</v>
      </c>
      <c r="F17" t="s">
        <v>2414</v>
      </c>
      <c r="G17" s="3441">
        <f t="shared" si="0"/>
        <v>0</v>
      </c>
      <c r="H17" s="3133"/>
      <c r="I17" s="3133"/>
      <c r="J17" s="3436"/>
      <c r="K17" s="3133"/>
      <c r="L17" s="3133"/>
      <c r="M17" s="3133"/>
      <c r="N17" s="3133"/>
      <c r="O17" s="3133"/>
      <c r="P17" s="3133"/>
      <c r="Q17" s="3133"/>
    </row>
    <row r="18" spans="2:17">
      <c r="B18" s="3129" t="s">
        <v>3269</v>
      </c>
      <c r="C18" s="3129" t="str">
        <f t="shared" si="1"/>
        <v>Scheme name</v>
      </c>
      <c r="D18" s="3130" t="s">
        <v>3245</v>
      </c>
      <c r="E18" s="3130" t="s">
        <v>3236</v>
      </c>
      <c r="F18" s="3450" t="s">
        <v>2414</v>
      </c>
      <c r="G18" s="3441">
        <f t="shared" si="0"/>
        <v>0</v>
      </c>
      <c r="H18" s="3133"/>
      <c r="I18" s="3133"/>
      <c r="J18" s="3436"/>
      <c r="K18" s="3133"/>
      <c r="L18" s="3133"/>
      <c r="M18" s="3133"/>
      <c r="N18" s="3133"/>
      <c r="O18" s="3133"/>
      <c r="P18" s="3133"/>
      <c r="Q18" s="3133"/>
    </row>
    <row r="19" spans="2:17">
      <c r="B19" s="3129"/>
      <c r="C19" s="3129"/>
      <c r="D19" s="3454" t="s">
        <v>3245</v>
      </c>
      <c r="E19" s="3130" t="s">
        <v>3235</v>
      </c>
      <c r="F19" s="3450" t="s">
        <v>2414</v>
      </c>
      <c r="G19" s="3441"/>
      <c r="H19" s="3133"/>
      <c r="I19" s="3133"/>
      <c r="J19" s="3436"/>
      <c r="K19" s="3133"/>
      <c r="L19" s="3133"/>
      <c r="M19" s="3133"/>
      <c r="N19" s="3133"/>
      <c r="O19" s="3133"/>
      <c r="P19" s="3133"/>
      <c r="Q19" s="3133"/>
    </row>
    <row r="20" spans="2:17">
      <c r="B20" s="3129" t="s">
        <v>3269</v>
      </c>
      <c r="C20" s="3129" t="str">
        <f>C18</f>
        <v>Scheme name</v>
      </c>
      <c r="D20" s="3129" t="s">
        <v>3245</v>
      </c>
      <c r="E20" s="3130" t="s">
        <v>3233</v>
      </c>
      <c r="F20" s="3450" t="s">
        <v>2414</v>
      </c>
      <c r="G20" s="3441">
        <f t="shared" si="0"/>
        <v>0</v>
      </c>
      <c r="H20" s="3133"/>
      <c r="I20" s="3133"/>
      <c r="J20" s="3436"/>
      <c r="K20" s="3133"/>
      <c r="L20" s="3133"/>
      <c r="M20" s="3133"/>
      <c r="N20" s="3133"/>
      <c r="O20" s="3133"/>
      <c r="P20" s="3133"/>
      <c r="Q20" s="3133"/>
    </row>
    <row r="21" spans="2:17">
      <c r="B21" s="3129" t="s">
        <v>3269</v>
      </c>
      <c r="C21" s="3129" t="str">
        <f t="shared" si="1"/>
        <v>Scheme name</v>
      </c>
      <c r="D21" s="3455" t="s">
        <v>3244</v>
      </c>
      <c r="E21" s="3455"/>
      <c r="F21" s="1681" t="s">
        <v>2167</v>
      </c>
      <c r="G21" s="3441">
        <f t="shared" si="0"/>
        <v>0</v>
      </c>
      <c r="H21" s="3133"/>
      <c r="I21" s="3133"/>
      <c r="J21" s="3436"/>
      <c r="K21" s="3133"/>
      <c r="L21" s="3133"/>
      <c r="M21" s="3133"/>
      <c r="N21" s="3133"/>
      <c r="O21" s="3133"/>
      <c r="P21" s="3133"/>
      <c r="Q21" s="3133"/>
    </row>
    <row r="22" spans="2:17">
      <c r="B22" s="3129" t="s">
        <v>3269</v>
      </c>
      <c r="C22" s="3129" t="str">
        <f t="shared" si="1"/>
        <v>Scheme name</v>
      </c>
      <c r="D22" s="1681" t="s">
        <v>3243</v>
      </c>
      <c r="E22" s="1681"/>
      <c r="F22" s="1681" t="s">
        <v>2167</v>
      </c>
      <c r="G22" s="3441">
        <f t="shared" si="0"/>
        <v>0</v>
      </c>
      <c r="H22" s="3133"/>
      <c r="I22" s="3133"/>
      <c r="J22" s="3436"/>
      <c r="K22" s="3133"/>
      <c r="L22" s="3133"/>
      <c r="M22" s="3133"/>
      <c r="N22" s="3133"/>
      <c r="O22" s="3133"/>
      <c r="P22" s="3133"/>
      <c r="Q22" s="3133"/>
    </row>
    <row r="23" spans="2:17">
      <c r="B23" s="3129" t="s">
        <v>3269</v>
      </c>
      <c r="C23" s="3129" t="str">
        <f t="shared" si="1"/>
        <v>Scheme name</v>
      </c>
      <c r="D23" s="1681" t="s">
        <v>3242</v>
      </c>
      <c r="E23" s="1681"/>
      <c r="F23" s="1681" t="s">
        <v>20</v>
      </c>
      <c r="G23" s="3441">
        <f t="shared" si="0"/>
        <v>0</v>
      </c>
      <c r="H23" s="3133"/>
      <c r="I23" s="3133"/>
      <c r="J23" s="3436"/>
      <c r="K23" s="3133"/>
      <c r="L23" s="3133"/>
      <c r="M23" s="3133"/>
      <c r="N23" s="3133"/>
      <c r="O23" s="3133"/>
      <c r="P23" s="3133"/>
      <c r="Q23" s="3133"/>
    </row>
    <row r="24" spans="2:17">
      <c r="B24" s="3129" t="s">
        <v>3269</v>
      </c>
      <c r="C24" s="3129" t="str">
        <f t="shared" si="1"/>
        <v>Scheme name</v>
      </c>
      <c r="D24" s="1681" t="s">
        <v>3240</v>
      </c>
      <c r="E24" s="1681"/>
      <c r="F24" s="1681" t="s">
        <v>2167</v>
      </c>
      <c r="G24" s="3441">
        <f t="shared" si="0"/>
        <v>0</v>
      </c>
      <c r="H24" s="3133"/>
      <c r="I24" s="3133"/>
      <c r="J24" s="3436"/>
      <c r="K24" s="3133"/>
      <c r="L24" s="3133"/>
      <c r="M24" s="3133"/>
      <c r="N24" s="3133"/>
      <c r="O24" s="3133"/>
      <c r="P24" s="3133"/>
      <c r="Q24" s="3133"/>
    </row>
    <row r="25" spans="2:17">
      <c r="B25" s="3456" t="s">
        <v>3268</v>
      </c>
      <c r="C25" s="3129" t="str">
        <f t="shared" si="1"/>
        <v>Scheme name</v>
      </c>
      <c r="D25" t="s">
        <v>3416</v>
      </c>
      <c r="F25" t="s">
        <v>2414</v>
      </c>
      <c r="G25" s="3441">
        <f t="shared" si="0"/>
        <v>0</v>
      </c>
      <c r="H25" s="3133"/>
      <c r="I25" s="3133"/>
      <c r="J25" s="3436"/>
      <c r="K25" s="3133"/>
      <c r="L25" s="3133"/>
      <c r="M25" s="3133"/>
      <c r="N25" s="3133"/>
      <c r="O25" s="3133"/>
      <c r="P25" s="3133"/>
      <c r="Q25" s="3133"/>
    </row>
    <row r="26" spans="2:17">
      <c r="B26" s="3129" t="s">
        <v>3268</v>
      </c>
      <c r="C26" s="3129" t="str">
        <f t="shared" si="1"/>
        <v>Scheme name</v>
      </c>
      <c r="D26" s="3130" t="s">
        <v>3245</v>
      </c>
      <c r="E26" s="3130" t="s">
        <v>3236</v>
      </c>
      <c r="F26" s="3450" t="s">
        <v>2414</v>
      </c>
      <c r="G26" s="3441">
        <f t="shared" si="0"/>
        <v>0</v>
      </c>
      <c r="H26" s="3133"/>
      <c r="I26" s="3133"/>
      <c r="J26" s="3436"/>
      <c r="K26" s="3133"/>
      <c r="L26" s="3133"/>
      <c r="M26" s="3133"/>
      <c r="N26" s="3133"/>
      <c r="O26" s="3133"/>
      <c r="P26" s="3133"/>
      <c r="Q26" s="3133"/>
    </row>
    <row r="27" spans="2:17">
      <c r="B27" s="3129" t="s">
        <v>3268</v>
      </c>
      <c r="C27" s="3129" t="str">
        <f t="shared" si="1"/>
        <v>Scheme name</v>
      </c>
      <c r="D27" s="3454" t="s">
        <v>3245</v>
      </c>
      <c r="E27" s="3130" t="s">
        <v>3235</v>
      </c>
      <c r="F27" s="3450" t="s">
        <v>2414</v>
      </c>
      <c r="G27" s="3441">
        <f t="shared" si="0"/>
        <v>0</v>
      </c>
      <c r="H27" s="3133"/>
      <c r="I27" s="3133"/>
      <c r="J27" s="3436"/>
      <c r="K27" s="3133"/>
      <c r="L27" s="3133"/>
      <c r="M27" s="3133"/>
      <c r="N27" s="3133"/>
      <c r="O27" s="3133"/>
      <c r="P27" s="3133"/>
      <c r="Q27" s="3133"/>
    </row>
    <row r="28" spans="2:17">
      <c r="B28" s="3129"/>
      <c r="C28" s="3129"/>
      <c r="D28" s="3129" t="s">
        <v>3245</v>
      </c>
      <c r="E28" s="3130" t="s">
        <v>3233</v>
      </c>
      <c r="F28" s="3450" t="s">
        <v>2414</v>
      </c>
      <c r="G28" s="3441"/>
      <c r="H28" s="3133"/>
      <c r="I28" s="3133"/>
      <c r="J28" s="3436"/>
      <c r="K28" s="3133"/>
      <c r="L28" s="3133"/>
      <c r="M28" s="3133"/>
      <c r="N28" s="3133"/>
      <c r="O28" s="3133"/>
      <c r="P28" s="3133"/>
      <c r="Q28" s="3133"/>
    </row>
    <row r="29" spans="2:17">
      <c r="B29" s="3129" t="s">
        <v>3268</v>
      </c>
      <c r="C29" s="3129" t="str">
        <f>C27</f>
        <v>Scheme name</v>
      </c>
      <c r="D29" s="3455" t="s">
        <v>3244</v>
      </c>
      <c r="E29" s="3455"/>
      <c r="F29" s="1681" t="s">
        <v>2167</v>
      </c>
      <c r="G29" s="3441">
        <f t="shared" si="0"/>
        <v>0</v>
      </c>
      <c r="H29" s="3133"/>
      <c r="I29" s="3133"/>
      <c r="J29" s="3436"/>
      <c r="K29" s="3133"/>
      <c r="L29" s="3133"/>
      <c r="M29" s="3133"/>
      <c r="N29" s="3133"/>
      <c r="O29" s="3133"/>
      <c r="P29" s="3133"/>
      <c r="Q29" s="3133"/>
    </row>
    <row r="30" spans="2:17">
      <c r="B30" s="3129" t="s">
        <v>3268</v>
      </c>
      <c r="C30" s="3129" t="str">
        <f t="shared" si="1"/>
        <v>Scheme name</v>
      </c>
      <c r="D30" s="1681" t="s">
        <v>3243</v>
      </c>
      <c r="E30" s="1681"/>
      <c r="F30" s="1681" t="s">
        <v>2167</v>
      </c>
      <c r="G30" s="3441">
        <f t="shared" si="0"/>
        <v>0</v>
      </c>
      <c r="H30" s="3133"/>
      <c r="I30" s="3133"/>
      <c r="J30" s="3436"/>
      <c r="K30" s="3133"/>
      <c r="L30" s="3133"/>
      <c r="M30" s="3133"/>
      <c r="N30" s="3133"/>
      <c r="O30" s="3133"/>
      <c r="P30" s="3133"/>
      <c r="Q30" s="3133"/>
    </row>
    <row r="31" spans="2:17">
      <c r="B31" s="3129" t="s">
        <v>3268</v>
      </c>
      <c r="C31" s="3129" t="str">
        <f t="shared" si="1"/>
        <v>Scheme name</v>
      </c>
      <c r="D31" s="1681" t="s">
        <v>3242</v>
      </c>
      <c r="E31" s="1681"/>
      <c r="F31" s="1681" t="s">
        <v>20</v>
      </c>
      <c r="G31" s="3441">
        <f t="shared" si="0"/>
        <v>0</v>
      </c>
      <c r="H31" s="3133"/>
      <c r="I31" s="3133"/>
      <c r="J31" s="3436"/>
      <c r="K31" s="3133"/>
      <c r="L31" s="3133"/>
      <c r="M31" s="3133"/>
      <c r="N31" s="3133"/>
      <c r="O31" s="3133"/>
      <c r="P31" s="3133"/>
      <c r="Q31" s="3133"/>
    </row>
    <row r="32" spans="2:17">
      <c r="B32" s="3129" t="s">
        <v>3268</v>
      </c>
      <c r="C32" s="3129" t="str">
        <f t="shared" si="1"/>
        <v>Scheme name</v>
      </c>
      <c r="D32" s="1681" t="s">
        <v>3240</v>
      </c>
      <c r="E32" s="1681"/>
      <c r="F32" s="1681" t="s">
        <v>2167</v>
      </c>
      <c r="G32" s="3441">
        <f t="shared" si="0"/>
        <v>0</v>
      </c>
      <c r="H32" s="3133"/>
      <c r="I32" s="3133"/>
      <c r="J32" s="3436"/>
      <c r="K32" s="3133"/>
      <c r="L32" s="3133"/>
      <c r="M32" s="3133"/>
      <c r="N32" s="3133"/>
      <c r="O32" s="3133"/>
      <c r="P32" s="3133"/>
      <c r="Q32" s="3133"/>
    </row>
    <row r="33" spans="2:17">
      <c r="B33" s="3456" t="s">
        <v>3267</v>
      </c>
      <c r="C33" s="3129" t="str">
        <f t="shared" si="1"/>
        <v>Scheme name</v>
      </c>
      <c r="D33" t="s">
        <v>3416</v>
      </c>
      <c r="F33" t="s">
        <v>2414</v>
      </c>
      <c r="G33" s="3441">
        <f t="shared" si="0"/>
        <v>0</v>
      </c>
      <c r="H33" s="3133"/>
      <c r="I33" s="3133"/>
      <c r="J33" s="3436"/>
      <c r="K33" s="3133"/>
      <c r="L33" s="3133"/>
      <c r="M33" s="3133"/>
      <c r="N33" s="3133"/>
      <c r="O33" s="3133"/>
      <c r="P33" s="3133"/>
      <c r="Q33" s="3133"/>
    </row>
    <row r="34" spans="2:17">
      <c r="B34" s="3129" t="s">
        <v>3267</v>
      </c>
      <c r="C34" s="3129" t="str">
        <f t="shared" si="1"/>
        <v>Scheme name</v>
      </c>
      <c r="D34" s="3130" t="s">
        <v>3245</v>
      </c>
      <c r="E34" s="3130" t="s">
        <v>3236</v>
      </c>
      <c r="F34" s="3450" t="s">
        <v>2414</v>
      </c>
      <c r="G34" s="3441">
        <f t="shared" si="0"/>
        <v>0</v>
      </c>
      <c r="H34" s="3133"/>
      <c r="I34" s="3133"/>
      <c r="J34" s="3436"/>
      <c r="K34" s="3133"/>
      <c r="L34" s="3133"/>
      <c r="M34" s="3133"/>
      <c r="N34" s="3133"/>
      <c r="O34" s="3133"/>
      <c r="P34" s="3133"/>
      <c r="Q34" s="3133"/>
    </row>
    <row r="35" spans="2:17">
      <c r="B35" s="3129" t="s">
        <v>3267</v>
      </c>
      <c r="C35" s="3129" t="str">
        <f t="shared" si="1"/>
        <v>Scheme name</v>
      </c>
      <c r="D35" s="3454" t="s">
        <v>3245</v>
      </c>
      <c r="E35" s="3130" t="s">
        <v>3235</v>
      </c>
      <c r="F35" s="3450" t="s">
        <v>2414</v>
      </c>
      <c r="G35" s="3441">
        <f t="shared" si="0"/>
        <v>0</v>
      </c>
      <c r="H35" s="3133"/>
      <c r="I35" s="3133"/>
      <c r="J35" s="3436"/>
      <c r="K35" s="3133"/>
      <c r="L35" s="3133"/>
      <c r="M35" s="3133"/>
      <c r="N35" s="3133"/>
      <c r="O35" s="3133"/>
      <c r="P35" s="3133"/>
      <c r="Q35" s="3133"/>
    </row>
    <row r="36" spans="2:17">
      <c r="B36" s="3129"/>
      <c r="C36" s="3129"/>
      <c r="D36" s="3129" t="s">
        <v>3245</v>
      </c>
      <c r="E36" s="3130" t="s">
        <v>3233</v>
      </c>
      <c r="F36" s="3450" t="s">
        <v>2414</v>
      </c>
      <c r="G36" s="3441"/>
      <c r="H36" s="3133"/>
      <c r="I36" s="3133"/>
      <c r="J36" s="3436"/>
      <c r="K36" s="3133"/>
      <c r="L36" s="3133"/>
      <c r="M36" s="3133"/>
      <c r="N36" s="3133"/>
      <c r="O36" s="3133"/>
      <c r="P36" s="3133"/>
      <c r="Q36" s="3133"/>
    </row>
    <row r="37" spans="2:17">
      <c r="B37" s="3129" t="s">
        <v>3267</v>
      </c>
      <c r="C37" s="3129" t="str">
        <f>C35</f>
        <v>Scheme name</v>
      </c>
      <c r="D37" s="3455" t="s">
        <v>3244</v>
      </c>
      <c r="E37" s="3455"/>
      <c r="F37" s="1681" t="s">
        <v>2167</v>
      </c>
      <c r="G37" s="3441">
        <f t="shared" si="0"/>
        <v>0</v>
      </c>
      <c r="H37" s="3133"/>
      <c r="I37" s="3133"/>
      <c r="J37" s="3436"/>
      <c r="K37" s="3133"/>
      <c r="L37" s="3133"/>
      <c r="M37" s="3133"/>
      <c r="N37" s="3133"/>
      <c r="O37" s="3133"/>
      <c r="P37" s="3133"/>
      <c r="Q37" s="3133"/>
    </row>
    <row r="38" spans="2:17">
      <c r="B38" s="3129" t="s">
        <v>3267</v>
      </c>
      <c r="C38" s="3129" t="str">
        <f t="shared" si="1"/>
        <v>Scheme name</v>
      </c>
      <c r="D38" s="1681" t="s">
        <v>3243</v>
      </c>
      <c r="E38" s="1681"/>
      <c r="F38" s="1681" t="s">
        <v>2167</v>
      </c>
      <c r="G38" s="3441">
        <f t="shared" si="0"/>
        <v>0</v>
      </c>
      <c r="H38" s="3133"/>
      <c r="I38" s="3133"/>
      <c r="J38" s="3436"/>
      <c r="K38" s="3133"/>
      <c r="L38" s="3133"/>
      <c r="M38" s="3133"/>
      <c r="N38" s="3133"/>
      <c r="O38" s="3133"/>
      <c r="P38" s="3133"/>
      <c r="Q38" s="3133"/>
    </row>
    <row r="39" spans="2:17">
      <c r="B39" s="3129" t="s">
        <v>3267</v>
      </c>
      <c r="C39" s="3129" t="str">
        <f t="shared" si="1"/>
        <v>Scheme name</v>
      </c>
      <c r="D39" s="1681" t="s">
        <v>3242</v>
      </c>
      <c r="E39" s="1681"/>
      <c r="F39" s="1681" t="s">
        <v>20</v>
      </c>
      <c r="G39" s="3441">
        <f t="shared" si="0"/>
        <v>0</v>
      </c>
      <c r="H39" s="3133"/>
      <c r="I39" s="3133"/>
      <c r="J39" s="3436"/>
      <c r="K39" s="3133"/>
      <c r="L39" s="3133"/>
      <c r="M39" s="3133"/>
      <c r="N39" s="3133"/>
      <c r="O39" s="3133"/>
      <c r="P39" s="3133"/>
      <c r="Q39" s="3133"/>
    </row>
    <row r="40" spans="2:17">
      <c r="B40" s="3129" t="s">
        <v>3267</v>
      </c>
      <c r="C40" s="3129" t="str">
        <f t="shared" si="1"/>
        <v>Scheme name</v>
      </c>
      <c r="D40" s="1681" t="s">
        <v>3240</v>
      </c>
      <c r="E40" s="1681"/>
      <c r="F40" s="1681" t="s">
        <v>2167</v>
      </c>
      <c r="G40" s="3441">
        <f t="shared" si="0"/>
        <v>0</v>
      </c>
      <c r="H40" s="3133"/>
      <c r="I40" s="3133"/>
      <c r="J40" s="3436"/>
      <c r="K40" s="3133"/>
      <c r="L40" s="3133"/>
      <c r="M40" s="3133"/>
      <c r="N40" s="3133"/>
      <c r="O40" s="3133"/>
      <c r="P40" s="3133"/>
      <c r="Q40" s="3133"/>
    </row>
    <row r="41" spans="2:17">
      <c r="B41" s="3456" t="s">
        <v>3266</v>
      </c>
      <c r="C41" s="3129" t="str">
        <f t="shared" si="1"/>
        <v>Scheme name</v>
      </c>
      <c r="D41" t="s">
        <v>3416</v>
      </c>
      <c r="F41" t="s">
        <v>2414</v>
      </c>
      <c r="G41" s="3441">
        <f t="shared" si="0"/>
        <v>0</v>
      </c>
      <c r="H41" s="3133"/>
      <c r="I41" s="3133"/>
      <c r="J41" s="3436"/>
      <c r="K41" s="3133"/>
      <c r="L41" s="3133"/>
      <c r="M41" s="3133"/>
      <c r="N41" s="3133"/>
      <c r="O41" s="3133"/>
      <c r="P41" s="3133"/>
      <c r="Q41" s="3133"/>
    </row>
    <row r="42" spans="2:17">
      <c r="B42" s="3129" t="s">
        <v>3266</v>
      </c>
      <c r="C42" s="3129" t="str">
        <f t="shared" si="1"/>
        <v>Scheme name</v>
      </c>
      <c r="D42" s="3130" t="s">
        <v>3245</v>
      </c>
      <c r="E42" s="3130" t="s">
        <v>3236</v>
      </c>
      <c r="F42" s="3450" t="s">
        <v>2414</v>
      </c>
      <c r="G42" s="3441">
        <f t="shared" si="0"/>
        <v>0</v>
      </c>
      <c r="H42" s="3133"/>
      <c r="I42" s="3133"/>
      <c r="J42" s="3436"/>
      <c r="K42" s="3133"/>
      <c r="L42" s="3133"/>
      <c r="M42" s="3133"/>
      <c r="N42" s="3133"/>
      <c r="O42" s="3133"/>
      <c r="P42" s="3133"/>
      <c r="Q42" s="3133"/>
    </row>
    <row r="43" spans="2:17">
      <c r="B43" s="3129" t="s">
        <v>3266</v>
      </c>
      <c r="C43" s="3129" t="str">
        <f t="shared" si="1"/>
        <v>Scheme name</v>
      </c>
      <c r="D43" s="3454" t="s">
        <v>3245</v>
      </c>
      <c r="E43" s="3130" t="s">
        <v>3235</v>
      </c>
      <c r="F43" s="3450" t="s">
        <v>2414</v>
      </c>
      <c r="G43" s="3441">
        <f t="shared" si="0"/>
        <v>0</v>
      </c>
      <c r="H43" s="3133"/>
      <c r="I43" s="3133"/>
      <c r="J43" s="3436"/>
      <c r="K43" s="3133"/>
      <c r="L43" s="3133"/>
      <c r="M43" s="3133"/>
      <c r="N43" s="3133"/>
      <c r="O43" s="3133"/>
      <c r="P43" s="3133"/>
      <c r="Q43" s="3133"/>
    </row>
    <row r="44" spans="2:17">
      <c r="B44" s="3129"/>
      <c r="C44" s="3129"/>
      <c r="D44" s="3129" t="s">
        <v>3245</v>
      </c>
      <c r="E44" s="3130" t="s">
        <v>3233</v>
      </c>
      <c r="F44" s="3450" t="s">
        <v>2414</v>
      </c>
      <c r="G44" s="3441"/>
      <c r="H44" s="3133"/>
      <c r="I44" s="3133"/>
      <c r="J44" s="3436"/>
      <c r="K44" s="3133"/>
      <c r="L44" s="3133"/>
      <c r="M44" s="3133"/>
      <c r="N44" s="3133"/>
      <c r="O44" s="3133"/>
      <c r="P44" s="3133"/>
      <c r="Q44" s="3133"/>
    </row>
    <row r="45" spans="2:17">
      <c r="B45" s="3129" t="s">
        <v>3266</v>
      </c>
      <c r="C45" s="3129" t="str">
        <f>C43</f>
        <v>Scheme name</v>
      </c>
      <c r="D45" s="3455" t="s">
        <v>3244</v>
      </c>
      <c r="E45" s="3455"/>
      <c r="F45" s="1681" t="s">
        <v>2167</v>
      </c>
      <c r="G45" s="3441">
        <f t="shared" si="0"/>
        <v>0</v>
      </c>
      <c r="H45" s="3133"/>
      <c r="I45" s="3133"/>
      <c r="J45" s="3436"/>
      <c r="K45" s="3133"/>
      <c r="L45" s="3133"/>
      <c r="M45" s="3133"/>
      <c r="N45" s="3133"/>
      <c r="O45" s="3133"/>
      <c r="P45" s="3133"/>
      <c r="Q45" s="3133"/>
    </row>
    <row r="46" spans="2:17">
      <c r="B46" s="3129" t="s">
        <v>3266</v>
      </c>
      <c r="C46" s="3129" t="str">
        <f t="shared" si="1"/>
        <v>Scheme name</v>
      </c>
      <c r="D46" s="1681" t="s">
        <v>3243</v>
      </c>
      <c r="E46" s="1681"/>
      <c r="F46" s="1681" t="s">
        <v>2167</v>
      </c>
      <c r="G46" s="3441">
        <f t="shared" si="0"/>
        <v>0</v>
      </c>
      <c r="H46" s="3133"/>
      <c r="I46" s="3133"/>
      <c r="J46" s="3436"/>
      <c r="K46" s="3133"/>
      <c r="L46" s="3133"/>
      <c r="M46" s="3133"/>
      <c r="N46" s="3133"/>
      <c r="O46" s="3133"/>
      <c r="P46" s="3133"/>
      <c r="Q46" s="3133"/>
    </row>
    <row r="47" spans="2:17">
      <c r="B47" s="3129" t="s">
        <v>3266</v>
      </c>
      <c r="C47" s="3129" t="str">
        <f t="shared" si="1"/>
        <v>Scheme name</v>
      </c>
      <c r="D47" s="1681" t="s">
        <v>3242</v>
      </c>
      <c r="E47" s="1681"/>
      <c r="F47" s="1681" t="s">
        <v>20</v>
      </c>
      <c r="G47" s="3441">
        <f t="shared" si="0"/>
        <v>0</v>
      </c>
      <c r="H47" s="3133"/>
      <c r="I47" s="3133"/>
      <c r="J47" s="3436"/>
      <c r="K47" s="3133"/>
      <c r="L47" s="3133"/>
      <c r="M47" s="3133"/>
      <c r="N47" s="3133"/>
      <c r="O47" s="3133"/>
      <c r="P47" s="3133"/>
      <c r="Q47" s="3133"/>
    </row>
    <row r="48" spans="2:17">
      <c r="B48" s="3129" t="s">
        <v>3266</v>
      </c>
      <c r="C48" s="3129" t="str">
        <f t="shared" si="1"/>
        <v>Scheme name</v>
      </c>
      <c r="D48" s="1681" t="s">
        <v>3240</v>
      </c>
      <c r="E48" s="1681"/>
      <c r="F48" s="1681" t="s">
        <v>2167</v>
      </c>
      <c r="G48" s="3441">
        <f t="shared" si="0"/>
        <v>0</v>
      </c>
      <c r="H48" s="3133"/>
      <c r="I48" s="3133"/>
      <c r="J48" s="3436"/>
      <c r="K48" s="3133"/>
      <c r="L48" s="3133"/>
      <c r="M48" s="3133"/>
      <c r="N48" s="3133"/>
      <c r="O48" s="3133"/>
      <c r="P48" s="3133"/>
      <c r="Q48" s="3133"/>
    </row>
    <row r="49" spans="2:17">
      <c r="B49" s="3456" t="s">
        <v>3265</v>
      </c>
      <c r="C49" s="3129" t="str">
        <f t="shared" si="1"/>
        <v>Scheme name</v>
      </c>
      <c r="D49" t="s">
        <v>3416</v>
      </c>
      <c r="F49" t="s">
        <v>2414</v>
      </c>
      <c r="G49" s="3441">
        <f t="shared" si="0"/>
        <v>0</v>
      </c>
      <c r="H49" s="3133"/>
      <c r="I49" s="3133"/>
      <c r="J49" s="3436"/>
      <c r="K49" s="3133"/>
      <c r="L49" s="3133"/>
      <c r="M49" s="3133"/>
      <c r="N49" s="3133"/>
      <c r="O49" s="3133"/>
      <c r="P49" s="3133"/>
      <c r="Q49" s="3133"/>
    </row>
    <row r="50" spans="2:17">
      <c r="B50" s="3129" t="s">
        <v>3265</v>
      </c>
      <c r="C50" s="3129" t="str">
        <f t="shared" si="1"/>
        <v>Scheme name</v>
      </c>
      <c r="D50" s="3130" t="s">
        <v>3245</v>
      </c>
      <c r="E50" s="3130" t="s">
        <v>3236</v>
      </c>
      <c r="F50" s="3450" t="s">
        <v>2414</v>
      </c>
      <c r="G50" s="3441">
        <f t="shared" si="0"/>
        <v>0</v>
      </c>
      <c r="H50" s="3133"/>
      <c r="I50" s="3133"/>
      <c r="J50" s="3436"/>
      <c r="K50" s="3133"/>
      <c r="L50" s="3133"/>
      <c r="M50" s="3133"/>
      <c r="N50" s="3133"/>
      <c r="O50" s="3133"/>
      <c r="P50" s="3133"/>
      <c r="Q50" s="3133"/>
    </row>
    <row r="51" spans="2:17">
      <c r="B51" s="3129"/>
      <c r="C51" s="3129"/>
      <c r="D51" s="3454" t="s">
        <v>3245</v>
      </c>
      <c r="E51" s="3130" t="s">
        <v>3235</v>
      </c>
      <c r="F51" s="3450" t="s">
        <v>2414</v>
      </c>
      <c r="G51" s="3441"/>
      <c r="H51" s="3133"/>
      <c r="I51" s="3133"/>
      <c r="J51" s="3436"/>
      <c r="K51" s="3133"/>
      <c r="L51" s="3133"/>
      <c r="M51" s="3133"/>
      <c r="N51" s="3133"/>
      <c r="O51" s="3133"/>
      <c r="P51" s="3133"/>
      <c r="Q51" s="3133"/>
    </row>
    <row r="52" spans="2:17">
      <c r="B52" s="3129" t="s">
        <v>3265</v>
      </c>
      <c r="C52" s="3129" t="str">
        <f>C50</f>
        <v>Scheme name</v>
      </c>
      <c r="D52" s="3129" t="s">
        <v>3245</v>
      </c>
      <c r="E52" s="3130" t="s">
        <v>3233</v>
      </c>
      <c r="F52" s="3450" t="s">
        <v>2414</v>
      </c>
      <c r="G52" s="3441">
        <f t="shared" si="0"/>
        <v>0</v>
      </c>
      <c r="H52" s="3133"/>
      <c r="I52" s="3133"/>
      <c r="J52" s="3436"/>
      <c r="K52" s="3133"/>
      <c r="L52" s="3133"/>
      <c r="M52" s="3133"/>
      <c r="N52" s="3133"/>
      <c r="O52" s="3133"/>
      <c r="P52" s="3133"/>
      <c r="Q52" s="3133"/>
    </row>
    <row r="53" spans="2:17">
      <c r="B53" s="3129" t="s">
        <v>3265</v>
      </c>
      <c r="C53" s="3129" t="str">
        <f t="shared" ref="C53:C115" si="2">C52</f>
        <v>Scheme name</v>
      </c>
      <c r="D53" s="3455" t="s">
        <v>3244</v>
      </c>
      <c r="E53" s="3455"/>
      <c r="F53" s="1681" t="s">
        <v>2167</v>
      </c>
      <c r="G53" s="3441">
        <f t="shared" si="0"/>
        <v>0</v>
      </c>
      <c r="H53" s="3133"/>
      <c r="I53" s="3133"/>
      <c r="J53" s="3436"/>
      <c r="K53" s="3133"/>
      <c r="L53" s="3133"/>
      <c r="M53" s="3133"/>
      <c r="N53" s="3133"/>
      <c r="O53" s="3133"/>
      <c r="P53" s="3133"/>
      <c r="Q53" s="3133"/>
    </row>
    <row r="54" spans="2:17">
      <c r="B54" s="3129" t="s">
        <v>3265</v>
      </c>
      <c r="C54" s="3129" t="str">
        <f t="shared" si="2"/>
        <v>Scheme name</v>
      </c>
      <c r="D54" s="1681" t="s">
        <v>3243</v>
      </c>
      <c r="E54" s="1681"/>
      <c r="F54" s="1681" t="s">
        <v>2167</v>
      </c>
      <c r="G54" s="3441">
        <f t="shared" si="0"/>
        <v>0</v>
      </c>
      <c r="H54" s="3133"/>
      <c r="I54" s="3133"/>
      <c r="J54" s="3436"/>
      <c r="K54" s="3133"/>
      <c r="L54" s="3133"/>
      <c r="M54" s="3133"/>
      <c r="N54" s="3133"/>
      <c r="O54" s="3133"/>
      <c r="P54" s="3133"/>
      <c r="Q54" s="3133"/>
    </row>
    <row r="55" spans="2:17">
      <c r="B55" s="3129" t="s">
        <v>3265</v>
      </c>
      <c r="C55" s="3129" t="str">
        <f t="shared" si="2"/>
        <v>Scheme name</v>
      </c>
      <c r="D55" s="1681" t="s">
        <v>3242</v>
      </c>
      <c r="E55" s="1681"/>
      <c r="F55" s="1681" t="s">
        <v>20</v>
      </c>
      <c r="G55" s="3441">
        <f t="shared" si="0"/>
        <v>0</v>
      </c>
      <c r="H55" s="3133"/>
      <c r="I55" s="3133"/>
      <c r="J55" s="3436"/>
      <c r="K55" s="3133"/>
      <c r="L55" s="3133"/>
      <c r="M55" s="3133"/>
      <c r="N55" s="3133"/>
      <c r="O55" s="3133"/>
      <c r="P55" s="3133"/>
      <c r="Q55" s="3133"/>
    </row>
    <row r="56" spans="2:17">
      <c r="B56" s="3129" t="s">
        <v>3265</v>
      </c>
      <c r="C56" s="3129" t="str">
        <f t="shared" si="2"/>
        <v>Scheme name</v>
      </c>
      <c r="D56" s="1681" t="s">
        <v>3240</v>
      </c>
      <c r="E56" s="1681"/>
      <c r="F56" s="1681" t="s">
        <v>2167</v>
      </c>
      <c r="G56" s="3441">
        <f t="shared" si="0"/>
        <v>0</v>
      </c>
      <c r="H56" s="3133"/>
      <c r="I56" s="3133"/>
      <c r="J56" s="3436"/>
      <c r="K56" s="3133"/>
      <c r="L56" s="3133"/>
      <c r="M56" s="3133"/>
      <c r="N56" s="3133"/>
      <c r="O56" s="3133"/>
      <c r="P56" s="3133"/>
      <c r="Q56" s="3133"/>
    </row>
    <row r="57" spans="2:17">
      <c r="B57" s="3456" t="s">
        <v>3264</v>
      </c>
      <c r="C57" s="3129" t="str">
        <f t="shared" si="2"/>
        <v>Scheme name</v>
      </c>
      <c r="D57" t="s">
        <v>3416</v>
      </c>
      <c r="F57" t="s">
        <v>2414</v>
      </c>
      <c r="G57" s="3441">
        <f t="shared" si="0"/>
        <v>0</v>
      </c>
      <c r="H57" s="3133"/>
      <c r="I57" s="3133"/>
      <c r="J57" s="3436"/>
      <c r="K57" s="3133"/>
      <c r="L57" s="3133"/>
      <c r="M57" s="3133"/>
      <c r="N57" s="3133"/>
      <c r="O57" s="3133"/>
      <c r="P57" s="3133"/>
      <c r="Q57" s="3133"/>
    </row>
    <row r="58" spans="2:17">
      <c r="B58" s="3129" t="s">
        <v>3264</v>
      </c>
      <c r="C58" s="3129" t="str">
        <f t="shared" si="2"/>
        <v>Scheme name</v>
      </c>
      <c r="D58" s="3130" t="s">
        <v>3245</v>
      </c>
      <c r="E58" s="3130" t="s">
        <v>3236</v>
      </c>
      <c r="F58" s="3450" t="s">
        <v>2414</v>
      </c>
      <c r="G58" s="3441">
        <f t="shared" si="0"/>
        <v>0</v>
      </c>
      <c r="H58" s="3133"/>
      <c r="I58" s="3133"/>
      <c r="J58" s="3436"/>
      <c r="K58" s="3133"/>
      <c r="L58" s="3133"/>
      <c r="M58" s="3133"/>
      <c r="N58" s="3133"/>
      <c r="O58" s="3133"/>
      <c r="P58" s="3133"/>
      <c r="Q58" s="3133"/>
    </row>
    <row r="59" spans="2:17">
      <c r="B59" s="3129" t="s">
        <v>3264</v>
      </c>
      <c r="C59" s="3129" t="str">
        <f t="shared" si="2"/>
        <v>Scheme name</v>
      </c>
      <c r="D59" s="3454" t="s">
        <v>3245</v>
      </c>
      <c r="E59" s="3130" t="s">
        <v>3235</v>
      </c>
      <c r="F59" s="3450" t="s">
        <v>2414</v>
      </c>
      <c r="G59" s="3441">
        <f t="shared" si="0"/>
        <v>0</v>
      </c>
      <c r="H59" s="3133"/>
      <c r="I59" s="3133"/>
      <c r="J59" s="3436"/>
      <c r="K59" s="3133"/>
      <c r="L59" s="3133"/>
      <c r="M59" s="3133"/>
      <c r="N59" s="3133"/>
      <c r="O59" s="3133"/>
      <c r="P59" s="3133"/>
      <c r="Q59" s="3133"/>
    </row>
    <row r="60" spans="2:17">
      <c r="B60" s="3129"/>
      <c r="C60" s="3129"/>
      <c r="D60" s="3129" t="s">
        <v>3245</v>
      </c>
      <c r="E60" s="3130" t="s">
        <v>3233</v>
      </c>
      <c r="F60" s="3450" t="s">
        <v>2414</v>
      </c>
      <c r="G60" s="3441"/>
      <c r="H60" s="3133"/>
      <c r="I60" s="3133"/>
      <c r="J60" s="3436"/>
      <c r="K60" s="3133"/>
      <c r="L60" s="3133"/>
      <c r="M60" s="3133"/>
      <c r="N60" s="3133"/>
      <c r="O60" s="3133"/>
      <c r="P60" s="3133"/>
      <c r="Q60" s="3133"/>
    </row>
    <row r="61" spans="2:17">
      <c r="B61" s="3129" t="s">
        <v>3264</v>
      </c>
      <c r="C61" s="3129" t="str">
        <f>C59</f>
        <v>Scheme name</v>
      </c>
      <c r="D61" s="3455" t="s">
        <v>3244</v>
      </c>
      <c r="E61" s="3455"/>
      <c r="F61" s="1681" t="s">
        <v>2167</v>
      </c>
      <c r="G61" s="3441">
        <f t="shared" si="0"/>
        <v>0</v>
      </c>
      <c r="H61" s="3133"/>
      <c r="I61" s="3133"/>
      <c r="J61" s="3436"/>
      <c r="K61" s="3133"/>
      <c r="L61" s="3133"/>
      <c r="M61" s="3133"/>
      <c r="N61" s="3133"/>
      <c r="O61" s="3133"/>
      <c r="P61" s="3133"/>
      <c r="Q61" s="3133"/>
    </row>
    <row r="62" spans="2:17">
      <c r="B62" s="3129" t="s">
        <v>3264</v>
      </c>
      <c r="C62" s="3129" t="str">
        <f t="shared" si="2"/>
        <v>Scheme name</v>
      </c>
      <c r="D62" s="1681" t="s">
        <v>3243</v>
      </c>
      <c r="E62" s="1681"/>
      <c r="F62" s="1681" t="s">
        <v>2167</v>
      </c>
      <c r="G62" s="3441">
        <f t="shared" si="0"/>
        <v>0</v>
      </c>
      <c r="H62" s="3133"/>
      <c r="I62" s="3133"/>
      <c r="J62" s="3436"/>
      <c r="K62" s="3133"/>
      <c r="L62" s="3133"/>
      <c r="M62" s="3133"/>
      <c r="N62" s="3133"/>
      <c r="O62" s="3133"/>
      <c r="P62" s="3133"/>
      <c r="Q62" s="3133"/>
    </row>
    <row r="63" spans="2:17">
      <c r="B63" s="3129" t="s">
        <v>3264</v>
      </c>
      <c r="C63" s="3129" t="str">
        <f t="shared" si="2"/>
        <v>Scheme name</v>
      </c>
      <c r="D63" s="1681" t="s">
        <v>3242</v>
      </c>
      <c r="E63" s="1681"/>
      <c r="F63" s="1681" t="s">
        <v>20</v>
      </c>
      <c r="G63" s="3441">
        <f t="shared" si="0"/>
        <v>0</v>
      </c>
      <c r="H63" s="3133"/>
      <c r="I63" s="3133"/>
      <c r="J63" s="3436"/>
      <c r="K63" s="3133"/>
      <c r="L63" s="3133"/>
      <c r="M63" s="3133"/>
      <c r="N63" s="3133"/>
      <c r="O63" s="3133"/>
      <c r="P63" s="3133"/>
      <c r="Q63" s="3133"/>
    </row>
    <row r="64" spans="2:17">
      <c r="B64" s="3129" t="s">
        <v>3264</v>
      </c>
      <c r="C64" s="3129" t="str">
        <f t="shared" si="2"/>
        <v>Scheme name</v>
      </c>
      <c r="D64" s="1681" t="s">
        <v>3240</v>
      </c>
      <c r="E64" s="1681"/>
      <c r="F64" s="1681" t="s">
        <v>2167</v>
      </c>
      <c r="G64" s="3441">
        <f t="shared" si="0"/>
        <v>0</v>
      </c>
      <c r="H64" s="3133"/>
      <c r="I64" s="3133"/>
      <c r="J64" s="3436"/>
      <c r="K64" s="3133"/>
      <c r="L64" s="3133"/>
      <c r="M64" s="3133"/>
      <c r="N64" s="3133"/>
      <c r="O64" s="3133"/>
      <c r="P64" s="3133"/>
      <c r="Q64" s="3133"/>
    </row>
    <row r="65" spans="2:17">
      <c r="B65" s="3456" t="s">
        <v>3263</v>
      </c>
      <c r="C65" s="3129" t="str">
        <f t="shared" si="2"/>
        <v>Scheme name</v>
      </c>
      <c r="D65" t="s">
        <v>3416</v>
      </c>
      <c r="F65" t="s">
        <v>2414</v>
      </c>
      <c r="G65" s="3441">
        <f t="shared" si="0"/>
        <v>0</v>
      </c>
      <c r="H65" s="3133"/>
      <c r="I65" s="3133"/>
      <c r="J65" s="3436"/>
      <c r="K65" s="3133"/>
      <c r="L65" s="3133"/>
      <c r="M65" s="3133"/>
      <c r="N65" s="3133"/>
      <c r="O65" s="3133"/>
      <c r="P65" s="3133"/>
      <c r="Q65" s="3133"/>
    </row>
    <row r="66" spans="2:17">
      <c r="B66" s="3129" t="s">
        <v>3263</v>
      </c>
      <c r="C66" s="3129" t="str">
        <f t="shared" si="2"/>
        <v>Scheme name</v>
      </c>
      <c r="D66" s="3130" t="s">
        <v>3245</v>
      </c>
      <c r="E66" s="3130" t="s">
        <v>3236</v>
      </c>
      <c r="F66" s="3450" t="s">
        <v>2414</v>
      </c>
      <c r="G66" s="3441">
        <f t="shared" si="0"/>
        <v>0</v>
      </c>
      <c r="H66" s="3133"/>
      <c r="I66" s="3133"/>
      <c r="J66" s="3436"/>
      <c r="K66" s="3133"/>
      <c r="L66" s="3133"/>
      <c r="M66" s="3133"/>
      <c r="N66" s="3133"/>
      <c r="O66" s="3133"/>
      <c r="P66" s="3133"/>
      <c r="Q66" s="3133"/>
    </row>
    <row r="67" spans="2:17">
      <c r="B67" s="3129"/>
      <c r="C67" s="3129"/>
      <c r="D67" s="3454" t="s">
        <v>3245</v>
      </c>
      <c r="E67" s="3130" t="s">
        <v>3235</v>
      </c>
      <c r="F67" s="3450" t="s">
        <v>2414</v>
      </c>
      <c r="G67" s="3441"/>
      <c r="H67" s="3133"/>
      <c r="I67" s="3133"/>
      <c r="J67" s="3436"/>
      <c r="K67" s="3133"/>
      <c r="L67" s="3133"/>
      <c r="M67" s="3133"/>
      <c r="N67" s="3133"/>
      <c r="O67" s="3133"/>
      <c r="P67" s="3133"/>
      <c r="Q67" s="3133"/>
    </row>
    <row r="68" spans="2:17">
      <c r="B68" s="3129" t="s">
        <v>3263</v>
      </c>
      <c r="C68" s="3129" t="str">
        <f>C66</f>
        <v>Scheme name</v>
      </c>
      <c r="D68" s="3129" t="s">
        <v>3245</v>
      </c>
      <c r="E68" s="3130" t="s">
        <v>3233</v>
      </c>
      <c r="F68" s="3450" t="s">
        <v>2414</v>
      </c>
      <c r="G68" s="3441">
        <f t="shared" si="0"/>
        <v>0</v>
      </c>
      <c r="H68" s="3133"/>
      <c r="I68" s="3133"/>
      <c r="J68" s="3436"/>
      <c r="K68" s="3133"/>
      <c r="L68" s="3133"/>
      <c r="M68" s="3133"/>
      <c r="N68" s="3133"/>
      <c r="O68" s="3133"/>
      <c r="P68" s="3133"/>
      <c r="Q68" s="3133"/>
    </row>
    <row r="69" spans="2:17">
      <c r="B69" s="3129" t="s">
        <v>3263</v>
      </c>
      <c r="C69" s="3129" t="str">
        <f t="shared" si="2"/>
        <v>Scheme name</v>
      </c>
      <c r="D69" s="3455" t="s">
        <v>3244</v>
      </c>
      <c r="E69" s="3455"/>
      <c r="F69" s="1681" t="s">
        <v>2167</v>
      </c>
      <c r="G69" s="3441">
        <f t="shared" si="0"/>
        <v>0</v>
      </c>
      <c r="H69" s="3133"/>
      <c r="I69" s="3133"/>
      <c r="J69" s="3436"/>
      <c r="K69" s="3133"/>
      <c r="L69" s="3133"/>
      <c r="M69" s="3133"/>
      <c r="N69" s="3133"/>
      <c r="O69" s="3133"/>
      <c r="P69" s="3133"/>
      <c r="Q69" s="3133"/>
    </row>
    <row r="70" spans="2:17">
      <c r="B70" s="3129" t="s">
        <v>3263</v>
      </c>
      <c r="C70" s="3129" t="str">
        <f t="shared" si="2"/>
        <v>Scheme name</v>
      </c>
      <c r="D70" s="1681" t="s">
        <v>3243</v>
      </c>
      <c r="E70" s="1681"/>
      <c r="F70" s="1681" t="s">
        <v>2167</v>
      </c>
      <c r="G70" s="3441">
        <f t="shared" si="0"/>
        <v>0</v>
      </c>
      <c r="H70" s="3133"/>
      <c r="I70" s="3133"/>
      <c r="J70" s="3436"/>
      <c r="K70" s="3133"/>
      <c r="L70" s="3133"/>
      <c r="M70" s="3133"/>
      <c r="N70" s="3133"/>
      <c r="O70" s="3133"/>
      <c r="P70" s="3133"/>
      <c r="Q70" s="3133"/>
    </row>
    <row r="71" spans="2:17">
      <c r="B71" s="3129" t="s">
        <v>3263</v>
      </c>
      <c r="C71" s="3129" t="str">
        <f t="shared" si="2"/>
        <v>Scheme name</v>
      </c>
      <c r="D71" s="1681" t="s">
        <v>3242</v>
      </c>
      <c r="E71" s="1681"/>
      <c r="F71" s="1681" t="s">
        <v>20</v>
      </c>
      <c r="G71" s="3441">
        <f t="shared" si="0"/>
        <v>0</v>
      </c>
      <c r="H71" s="3133"/>
      <c r="I71" s="3133"/>
      <c r="J71" s="3436"/>
      <c r="K71" s="3133"/>
      <c r="L71" s="3133"/>
      <c r="M71" s="3133"/>
      <c r="N71" s="3133"/>
      <c r="O71" s="3133"/>
      <c r="P71" s="3133"/>
      <c r="Q71" s="3133"/>
    </row>
    <row r="72" spans="2:17">
      <c r="B72" s="3129" t="s">
        <v>3263</v>
      </c>
      <c r="C72" s="3129" t="str">
        <f t="shared" si="2"/>
        <v>Scheme name</v>
      </c>
      <c r="D72" s="1681" t="s">
        <v>3240</v>
      </c>
      <c r="E72" s="1681"/>
      <c r="F72" s="1681" t="s">
        <v>2167</v>
      </c>
      <c r="G72" s="3441">
        <f t="shared" si="0"/>
        <v>0</v>
      </c>
      <c r="H72" s="3133"/>
      <c r="I72" s="3133"/>
      <c r="J72" s="3436"/>
      <c r="K72" s="3133"/>
      <c r="L72" s="3133"/>
      <c r="M72" s="3133"/>
      <c r="N72" s="3133"/>
      <c r="O72" s="3133"/>
      <c r="P72" s="3133"/>
      <c r="Q72" s="3133"/>
    </row>
    <row r="73" spans="2:17">
      <c r="B73" s="3456" t="s">
        <v>3262</v>
      </c>
      <c r="C73" s="3129" t="str">
        <f t="shared" si="2"/>
        <v>Scheme name</v>
      </c>
      <c r="D73" t="s">
        <v>3416</v>
      </c>
      <c r="F73" t="s">
        <v>2414</v>
      </c>
      <c r="G73" s="3441">
        <f t="shared" ref="G73:G136" si="3">SUM(J73:Q73)</f>
        <v>0</v>
      </c>
      <c r="H73" s="3133"/>
      <c r="I73" s="3133"/>
      <c r="J73" s="3436"/>
      <c r="K73" s="3133"/>
      <c r="L73" s="3133"/>
      <c r="M73" s="3133"/>
      <c r="N73" s="3133"/>
      <c r="O73" s="3133"/>
      <c r="P73" s="3133"/>
      <c r="Q73" s="3133"/>
    </row>
    <row r="74" spans="2:17">
      <c r="B74" s="3129" t="s">
        <v>3262</v>
      </c>
      <c r="C74" s="3129" t="str">
        <f t="shared" si="2"/>
        <v>Scheme name</v>
      </c>
      <c r="D74" s="3130" t="s">
        <v>3245</v>
      </c>
      <c r="E74" s="3130" t="s">
        <v>3236</v>
      </c>
      <c r="F74" s="3450" t="s">
        <v>2414</v>
      </c>
      <c r="G74" s="3441">
        <f t="shared" si="3"/>
        <v>0</v>
      </c>
      <c r="H74" s="3133"/>
      <c r="I74" s="3133"/>
      <c r="J74" s="3436"/>
      <c r="K74" s="3133"/>
      <c r="L74" s="3133"/>
      <c r="M74" s="3133"/>
      <c r="N74" s="3133"/>
      <c r="O74" s="3133"/>
      <c r="P74" s="3133"/>
      <c r="Q74" s="3133"/>
    </row>
    <row r="75" spans="2:17">
      <c r="B75" s="3129"/>
      <c r="C75" s="3129"/>
      <c r="D75" s="3454" t="s">
        <v>3245</v>
      </c>
      <c r="E75" s="3130" t="s">
        <v>3235</v>
      </c>
      <c r="F75" s="3450" t="s">
        <v>2414</v>
      </c>
      <c r="G75" s="3441"/>
      <c r="H75" s="3133"/>
      <c r="I75" s="3133"/>
      <c r="J75" s="3436"/>
      <c r="K75" s="3133"/>
      <c r="L75" s="3133"/>
      <c r="M75" s="3133"/>
      <c r="N75" s="3133"/>
      <c r="O75" s="3133"/>
      <c r="P75" s="3133"/>
      <c r="Q75" s="3133"/>
    </row>
    <row r="76" spans="2:17">
      <c r="B76" s="3129" t="s">
        <v>3262</v>
      </c>
      <c r="C76" s="3129" t="str">
        <f>C74</f>
        <v>Scheme name</v>
      </c>
      <c r="D76" s="3129" t="s">
        <v>3245</v>
      </c>
      <c r="E76" s="3130" t="s">
        <v>3233</v>
      </c>
      <c r="F76" s="3450" t="s">
        <v>2414</v>
      </c>
      <c r="G76" s="3441">
        <f t="shared" si="3"/>
        <v>0</v>
      </c>
      <c r="H76" s="3133"/>
      <c r="I76" s="3133"/>
      <c r="J76" s="3436"/>
      <c r="K76" s="3133"/>
      <c r="L76" s="3133"/>
      <c r="M76" s="3133"/>
      <c r="N76" s="3133"/>
      <c r="O76" s="3133"/>
      <c r="P76" s="3133"/>
      <c r="Q76" s="3133"/>
    </row>
    <row r="77" spans="2:17">
      <c r="B77" s="3129" t="s">
        <v>3262</v>
      </c>
      <c r="C77" s="3129" t="str">
        <f t="shared" si="2"/>
        <v>Scheme name</v>
      </c>
      <c r="D77" s="3455" t="s">
        <v>3244</v>
      </c>
      <c r="E77" s="3455"/>
      <c r="F77" s="1681" t="s">
        <v>2167</v>
      </c>
      <c r="G77" s="3441">
        <f t="shared" si="3"/>
        <v>0</v>
      </c>
      <c r="H77" s="3133"/>
      <c r="I77" s="3133"/>
      <c r="J77" s="3436"/>
      <c r="K77" s="3133"/>
      <c r="L77" s="3133"/>
      <c r="M77" s="3133"/>
      <c r="N77" s="3133"/>
      <c r="O77" s="3133"/>
      <c r="P77" s="3133"/>
      <c r="Q77" s="3133"/>
    </row>
    <row r="78" spans="2:17">
      <c r="B78" s="3129" t="s">
        <v>3262</v>
      </c>
      <c r="C78" s="3129" t="str">
        <f t="shared" si="2"/>
        <v>Scheme name</v>
      </c>
      <c r="D78" s="1681" t="s">
        <v>3243</v>
      </c>
      <c r="E78" s="1681"/>
      <c r="F78" s="1681" t="s">
        <v>2167</v>
      </c>
      <c r="G78" s="3441">
        <f t="shared" si="3"/>
        <v>0</v>
      </c>
      <c r="H78" s="3133"/>
      <c r="I78" s="3133"/>
      <c r="J78" s="3436"/>
      <c r="K78" s="3133"/>
      <c r="L78" s="3133"/>
      <c r="M78" s="3133"/>
      <c r="N78" s="3133"/>
      <c r="O78" s="3133"/>
      <c r="P78" s="3133"/>
      <c r="Q78" s="3133"/>
    </row>
    <row r="79" spans="2:17">
      <c r="B79" s="3129" t="s">
        <v>3262</v>
      </c>
      <c r="C79" s="3129" t="str">
        <f t="shared" si="2"/>
        <v>Scheme name</v>
      </c>
      <c r="D79" s="1681" t="s">
        <v>3242</v>
      </c>
      <c r="E79" s="1681"/>
      <c r="F79" s="1681" t="s">
        <v>20</v>
      </c>
      <c r="G79" s="3441">
        <f t="shared" si="3"/>
        <v>0</v>
      </c>
      <c r="H79" s="3133"/>
      <c r="I79" s="3133"/>
      <c r="J79" s="3436"/>
      <c r="K79" s="3133"/>
      <c r="L79" s="3133"/>
      <c r="M79" s="3133"/>
      <c r="N79" s="3133"/>
      <c r="O79" s="3133"/>
      <c r="P79" s="3133"/>
      <c r="Q79" s="3133"/>
    </row>
    <row r="80" spans="2:17">
      <c r="B80" s="3129" t="s">
        <v>3262</v>
      </c>
      <c r="C80" s="3129" t="str">
        <f t="shared" si="2"/>
        <v>Scheme name</v>
      </c>
      <c r="D80" s="1681" t="s">
        <v>3240</v>
      </c>
      <c r="E80" s="1681"/>
      <c r="F80" s="1681" t="s">
        <v>2167</v>
      </c>
      <c r="G80" s="3441">
        <f t="shared" si="3"/>
        <v>0</v>
      </c>
      <c r="H80" s="3133"/>
      <c r="I80" s="3133"/>
      <c r="J80" s="3436"/>
      <c r="K80" s="3133"/>
      <c r="L80" s="3133"/>
      <c r="M80" s="3133"/>
      <c r="N80" s="3133"/>
      <c r="O80" s="3133"/>
      <c r="P80" s="3133"/>
      <c r="Q80" s="3133"/>
    </row>
    <row r="81" spans="2:17">
      <c r="B81" s="3456" t="s">
        <v>3261</v>
      </c>
      <c r="C81" s="3129" t="str">
        <f t="shared" si="2"/>
        <v>Scheme name</v>
      </c>
      <c r="D81" t="s">
        <v>3416</v>
      </c>
      <c r="F81" t="s">
        <v>2414</v>
      </c>
      <c r="G81" s="3441">
        <f t="shared" si="3"/>
        <v>0</v>
      </c>
      <c r="H81" s="3133"/>
      <c r="I81" s="3133"/>
      <c r="J81" s="3436"/>
      <c r="K81" s="3133"/>
      <c r="L81" s="3133"/>
      <c r="M81" s="3133"/>
      <c r="N81" s="3133"/>
      <c r="O81" s="3133"/>
      <c r="P81" s="3133"/>
      <c r="Q81" s="3133"/>
    </row>
    <row r="82" spans="2:17">
      <c r="B82" s="3129" t="s">
        <v>3261</v>
      </c>
      <c r="C82" s="3129" t="str">
        <f t="shared" si="2"/>
        <v>Scheme name</v>
      </c>
      <c r="D82" s="3130" t="s">
        <v>3245</v>
      </c>
      <c r="E82" s="3130" t="s">
        <v>3236</v>
      </c>
      <c r="F82" s="3450" t="s">
        <v>2414</v>
      </c>
      <c r="G82" s="3441">
        <f t="shared" si="3"/>
        <v>0</v>
      </c>
      <c r="H82" s="3133"/>
      <c r="I82" s="3133"/>
      <c r="J82" s="3436"/>
      <c r="K82" s="3133"/>
      <c r="L82" s="3133"/>
      <c r="M82" s="3133"/>
      <c r="N82" s="3133"/>
      <c r="O82" s="3133"/>
      <c r="P82" s="3133"/>
      <c r="Q82" s="3133"/>
    </row>
    <row r="83" spans="2:17">
      <c r="B83" s="3129" t="s">
        <v>3261</v>
      </c>
      <c r="C83" s="3129" t="str">
        <f t="shared" si="2"/>
        <v>Scheme name</v>
      </c>
      <c r="D83" s="3454" t="s">
        <v>3245</v>
      </c>
      <c r="E83" s="3130" t="s">
        <v>3235</v>
      </c>
      <c r="F83" s="3450" t="s">
        <v>2414</v>
      </c>
      <c r="G83" s="3441">
        <f t="shared" si="3"/>
        <v>0</v>
      </c>
      <c r="H83" s="3133"/>
      <c r="I83" s="3133"/>
      <c r="J83" s="3436"/>
      <c r="K83" s="3133"/>
      <c r="L83" s="3133"/>
      <c r="M83" s="3133"/>
      <c r="N83" s="3133"/>
      <c r="O83" s="3133"/>
      <c r="P83" s="3133"/>
      <c r="Q83" s="3133"/>
    </row>
    <row r="84" spans="2:17">
      <c r="B84" s="3129"/>
      <c r="C84" s="3129"/>
      <c r="D84" s="3129" t="s">
        <v>3245</v>
      </c>
      <c r="E84" s="3130" t="s">
        <v>3233</v>
      </c>
      <c r="F84" s="3450" t="s">
        <v>2414</v>
      </c>
      <c r="G84" s="3441"/>
      <c r="H84" s="3133"/>
      <c r="I84" s="3133"/>
      <c r="J84" s="3436"/>
      <c r="K84" s="3133"/>
      <c r="L84" s="3133"/>
      <c r="M84" s="3133"/>
      <c r="N84" s="3133"/>
      <c r="O84" s="3133"/>
      <c r="P84" s="3133"/>
      <c r="Q84" s="3133"/>
    </row>
    <row r="85" spans="2:17">
      <c r="B85" s="3129" t="s">
        <v>3261</v>
      </c>
      <c r="C85" s="3129" t="str">
        <f>C83</f>
        <v>Scheme name</v>
      </c>
      <c r="D85" s="3455" t="s">
        <v>3244</v>
      </c>
      <c r="E85" s="3455"/>
      <c r="F85" s="1681" t="s">
        <v>2167</v>
      </c>
      <c r="G85" s="3441">
        <f t="shared" si="3"/>
        <v>0</v>
      </c>
      <c r="H85" s="3133"/>
      <c r="I85" s="3133"/>
      <c r="J85" s="3436"/>
      <c r="K85" s="3133"/>
      <c r="L85" s="3133"/>
      <c r="M85" s="3133"/>
      <c r="N85" s="3133"/>
      <c r="O85" s="3133"/>
      <c r="P85" s="3133"/>
      <c r="Q85" s="3133"/>
    </row>
    <row r="86" spans="2:17">
      <c r="B86" s="3129" t="s">
        <v>3261</v>
      </c>
      <c r="C86" s="3129" t="str">
        <f t="shared" si="2"/>
        <v>Scheme name</v>
      </c>
      <c r="D86" s="1681" t="s">
        <v>3243</v>
      </c>
      <c r="E86" s="1681"/>
      <c r="F86" s="1681" t="s">
        <v>2167</v>
      </c>
      <c r="G86" s="3441">
        <f t="shared" si="3"/>
        <v>0</v>
      </c>
      <c r="H86" s="3133"/>
      <c r="I86" s="3133"/>
      <c r="J86" s="3436"/>
      <c r="K86" s="3133"/>
      <c r="L86" s="3133"/>
      <c r="M86" s="3133"/>
      <c r="N86" s="3133"/>
      <c r="O86" s="3133"/>
      <c r="P86" s="3133"/>
      <c r="Q86" s="3133"/>
    </row>
    <row r="87" spans="2:17">
      <c r="B87" s="3129" t="s">
        <v>3261</v>
      </c>
      <c r="C87" s="3129" t="str">
        <f t="shared" si="2"/>
        <v>Scheme name</v>
      </c>
      <c r="D87" s="1681" t="s">
        <v>3242</v>
      </c>
      <c r="E87" s="1681"/>
      <c r="F87" s="1681" t="s">
        <v>20</v>
      </c>
      <c r="G87" s="3441">
        <f t="shared" si="3"/>
        <v>0</v>
      </c>
      <c r="H87" s="3133"/>
      <c r="I87" s="3133"/>
      <c r="J87" s="3436"/>
      <c r="K87" s="3133"/>
      <c r="L87" s="3133"/>
      <c r="M87" s="3133"/>
      <c r="N87" s="3133"/>
      <c r="O87" s="3133"/>
      <c r="P87" s="3133"/>
      <c r="Q87" s="3133"/>
    </row>
    <row r="88" spans="2:17">
      <c r="B88" s="3129" t="s">
        <v>3261</v>
      </c>
      <c r="C88" s="3129" t="str">
        <f t="shared" si="2"/>
        <v>Scheme name</v>
      </c>
      <c r="D88" s="1681" t="s">
        <v>3240</v>
      </c>
      <c r="E88" s="1681"/>
      <c r="F88" s="1681" t="s">
        <v>2167</v>
      </c>
      <c r="G88" s="3441">
        <f t="shared" si="3"/>
        <v>0</v>
      </c>
      <c r="H88" s="3133"/>
      <c r="I88" s="3133"/>
      <c r="J88" s="3436"/>
      <c r="K88" s="3133"/>
      <c r="L88" s="3133"/>
      <c r="M88" s="3133"/>
      <c r="N88" s="3133"/>
      <c r="O88" s="3133"/>
      <c r="P88" s="3133"/>
      <c r="Q88" s="3133"/>
    </row>
    <row r="89" spans="2:17">
      <c r="B89" s="3456" t="s">
        <v>3260</v>
      </c>
      <c r="C89" s="3129" t="str">
        <f t="shared" si="2"/>
        <v>Scheme name</v>
      </c>
      <c r="D89" t="s">
        <v>3416</v>
      </c>
      <c r="F89" t="s">
        <v>2414</v>
      </c>
      <c r="G89" s="3441">
        <f t="shared" si="3"/>
        <v>0</v>
      </c>
      <c r="H89" s="3133"/>
      <c r="I89" s="3133"/>
      <c r="J89" s="3436"/>
      <c r="K89" s="3133"/>
      <c r="L89" s="3133"/>
      <c r="M89" s="3133"/>
      <c r="N89" s="3133"/>
      <c r="O89" s="3133"/>
      <c r="P89" s="3133"/>
      <c r="Q89" s="3133"/>
    </row>
    <row r="90" spans="2:17">
      <c r="B90" s="3129" t="s">
        <v>3260</v>
      </c>
      <c r="C90" s="3129" t="str">
        <f t="shared" si="2"/>
        <v>Scheme name</v>
      </c>
      <c r="D90" s="3130" t="s">
        <v>3245</v>
      </c>
      <c r="E90" s="3130" t="s">
        <v>3236</v>
      </c>
      <c r="F90" s="3450" t="s">
        <v>2414</v>
      </c>
      <c r="G90" s="3441">
        <f t="shared" si="3"/>
        <v>0</v>
      </c>
      <c r="H90" s="3133"/>
      <c r="I90" s="3133"/>
      <c r="J90" s="3436"/>
      <c r="K90" s="3133"/>
      <c r="L90" s="3133"/>
      <c r="M90" s="3133"/>
      <c r="N90" s="3133"/>
      <c r="O90" s="3133"/>
      <c r="P90" s="3133"/>
      <c r="Q90" s="3133"/>
    </row>
    <row r="91" spans="2:17">
      <c r="B91" s="3129"/>
      <c r="C91" s="3129"/>
      <c r="D91" s="3454" t="s">
        <v>3245</v>
      </c>
      <c r="E91" s="3130" t="s">
        <v>3235</v>
      </c>
      <c r="F91" s="3450" t="s">
        <v>2414</v>
      </c>
      <c r="G91" s="3441"/>
      <c r="H91" s="3133"/>
      <c r="I91" s="3133"/>
      <c r="J91" s="3436"/>
      <c r="K91" s="3133"/>
      <c r="L91" s="3133"/>
      <c r="M91" s="3133"/>
      <c r="N91" s="3133"/>
      <c r="O91" s="3133"/>
      <c r="P91" s="3133"/>
      <c r="Q91" s="3133"/>
    </row>
    <row r="92" spans="2:17">
      <c r="B92" s="3129" t="s">
        <v>3260</v>
      </c>
      <c r="C92" s="3129" t="str">
        <f>C90</f>
        <v>Scheme name</v>
      </c>
      <c r="D92" s="3129" t="s">
        <v>3245</v>
      </c>
      <c r="E92" s="3130" t="s">
        <v>3233</v>
      </c>
      <c r="F92" s="3450" t="s">
        <v>2414</v>
      </c>
      <c r="G92" s="3441">
        <f t="shared" si="3"/>
        <v>0</v>
      </c>
      <c r="H92" s="3133"/>
      <c r="I92" s="3133"/>
      <c r="J92" s="3436"/>
      <c r="K92" s="3133"/>
      <c r="L92" s="3133"/>
      <c r="M92" s="3133"/>
      <c r="N92" s="3133"/>
      <c r="O92" s="3133"/>
      <c r="P92" s="3133"/>
      <c r="Q92" s="3133"/>
    </row>
    <row r="93" spans="2:17">
      <c r="B93" s="3129" t="s">
        <v>3260</v>
      </c>
      <c r="C93" s="3129" t="str">
        <f t="shared" si="2"/>
        <v>Scheme name</v>
      </c>
      <c r="D93" s="3455" t="s">
        <v>3244</v>
      </c>
      <c r="E93" s="3455"/>
      <c r="F93" s="1681" t="s">
        <v>2167</v>
      </c>
      <c r="G93" s="3441">
        <f t="shared" si="3"/>
        <v>0</v>
      </c>
      <c r="H93" s="3133"/>
      <c r="I93" s="3133"/>
      <c r="J93" s="3436"/>
      <c r="K93" s="3133"/>
      <c r="L93" s="3133"/>
      <c r="M93" s="3133"/>
      <c r="N93" s="3133"/>
      <c r="O93" s="3133"/>
      <c r="P93" s="3133"/>
      <c r="Q93" s="3133"/>
    </row>
    <row r="94" spans="2:17">
      <c r="B94" s="3129" t="s">
        <v>3260</v>
      </c>
      <c r="C94" s="3129" t="str">
        <f t="shared" si="2"/>
        <v>Scheme name</v>
      </c>
      <c r="D94" s="1681" t="s">
        <v>3243</v>
      </c>
      <c r="E94" s="1681"/>
      <c r="F94" s="1681" t="s">
        <v>2167</v>
      </c>
      <c r="G94" s="3441">
        <f t="shared" si="3"/>
        <v>0</v>
      </c>
      <c r="H94" s="3133"/>
      <c r="I94" s="3133"/>
      <c r="J94" s="3436"/>
      <c r="K94" s="3133"/>
      <c r="L94" s="3133"/>
      <c r="M94" s="3133"/>
      <c r="N94" s="3133"/>
      <c r="O94" s="3133"/>
      <c r="P94" s="3133"/>
      <c r="Q94" s="3133"/>
    </row>
    <row r="95" spans="2:17">
      <c r="B95" s="3129" t="s">
        <v>3260</v>
      </c>
      <c r="C95" s="3129" t="str">
        <f t="shared" si="2"/>
        <v>Scheme name</v>
      </c>
      <c r="D95" s="1681" t="s">
        <v>3242</v>
      </c>
      <c r="E95" s="1681"/>
      <c r="F95" s="1681" t="s">
        <v>20</v>
      </c>
      <c r="G95" s="3441">
        <f t="shared" si="3"/>
        <v>0</v>
      </c>
      <c r="H95" s="3133"/>
      <c r="I95" s="3133"/>
      <c r="J95" s="3436"/>
      <c r="K95" s="3133"/>
      <c r="L95" s="3133"/>
      <c r="M95" s="3133"/>
      <c r="N95" s="3133"/>
      <c r="O95" s="3133"/>
      <c r="P95" s="3133"/>
      <c r="Q95" s="3133"/>
    </row>
    <row r="96" spans="2:17">
      <c r="B96" s="3129" t="s">
        <v>3260</v>
      </c>
      <c r="C96" s="3129" t="str">
        <f t="shared" si="2"/>
        <v>Scheme name</v>
      </c>
      <c r="D96" s="1681" t="s">
        <v>3240</v>
      </c>
      <c r="E96" s="1681"/>
      <c r="F96" s="1681" t="s">
        <v>2167</v>
      </c>
      <c r="G96" s="3441">
        <f t="shared" si="3"/>
        <v>0</v>
      </c>
      <c r="H96" s="3133"/>
      <c r="I96" s="3133"/>
      <c r="J96" s="3436"/>
      <c r="K96" s="3133"/>
      <c r="L96" s="3133"/>
      <c r="M96" s="3133"/>
      <c r="N96" s="3133"/>
      <c r="O96" s="3133"/>
      <c r="P96" s="3133"/>
      <c r="Q96" s="3133"/>
    </row>
    <row r="97" spans="2:17">
      <c r="B97" s="3456" t="s">
        <v>3259</v>
      </c>
      <c r="C97" s="3129" t="str">
        <f t="shared" si="2"/>
        <v>Scheme name</v>
      </c>
      <c r="D97" t="s">
        <v>3416</v>
      </c>
      <c r="F97" t="s">
        <v>2414</v>
      </c>
      <c r="G97" s="3441">
        <f t="shared" si="3"/>
        <v>0</v>
      </c>
      <c r="H97" s="3133"/>
      <c r="I97" s="3133"/>
      <c r="J97" s="3436"/>
      <c r="K97" s="3133"/>
      <c r="L97" s="3133"/>
      <c r="M97" s="3133"/>
      <c r="N97" s="3133"/>
      <c r="O97" s="3133"/>
      <c r="P97" s="3133"/>
      <c r="Q97" s="3133"/>
    </row>
    <row r="98" spans="2:17">
      <c r="B98" s="3129" t="s">
        <v>3259</v>
      </c>
      <c r="C98" s="3129" t="str">
        <f t="shared" si="2"/>
        <v>Scheme name</v>
      </c>
      <c r="D98" s="3130" t="s">
        <v>3245</v>
      </c>
      <c r="E98" s="3130" t="s">
        <v>3236</v>
      </c>
      <c r="F98" s="3450" t="s">
        <v>2414</v>
      </c>
      <c r="G98" s="3441">
        <f t="shared" si="3"/>
        <v>0</v>
      </c>
      <c r="H98" s="3133"/>
      <c r="I98" s="3133"/>
      <c r="J98" s="3436"/>
      <c r="K98" s="3133"/>
      <c r="L98" s="3133"/>
      <c r="M98" s="3133"/>
      <c r="N98" s="3133"/>
      <c r="O98" s="3133"/>
      <c r="P98" s="3133"/>
      <c r="Q98" s="3133"/>
    </row>
    <row r="99" spans="2:17">
      <c r="B99" s="3129"/>
      <c r="C99" s="3129"/>
      <c r="D99" s="3454" t="s">
        <v>3245</v>
      </c>
      <c r="E99" s="3130" t="s">
        <v>3235</v>
      </c>
      <c r="F99" s="3450" t="s">
        <v>2414</v>
      </c>
      <c r="G99" s="3441"/>
      <c r="H99" s="3133"/>
      <c r="I99" s="3133"/>
      <c r="J99" s="3436"/>
      <c r="K99" s="3133"/>
      <c r="L99" s="3133"/>
      <c r="M99" s="3133"/>
      <c r="N99" s="3133"/>
      <c r="O99" s="3133"/>
      <c r="P99" s="3133"/>
      <c r="Q99" s="3133"/>
    </row>
    <row r="100" spans="2:17">
      <c r="B100" s="3129" t="s">
        <v>3259</v>
      </c>
      <c r="C100" s="3129" t="str">
        <f>C98</f>
        <v>Scheme name</v>
      </c>
      <c r="D100" s="3129" t="s">
        <v>3245</v>
      </c>
      <c r="E100" s="3130" t="s">
        <v>3233</v>
      </c>
      <c r="F100" s="3450" t="s">
        <v>2414</v>
      </c>
      <c r="G100" s="3441">
        <f t="shared" si="3"/>
        <v>0</v>
      </c>
      <c r="H100" s="3133"/>
      <c r="I100" s="3133"/>
      <c r="J100" s="3436"/>
      <c r="K100" s="3133"/>
      <c r="L100" s="3133"/>
      <c r="M100" s="3133"/>
      <c r="N100" s="3133"/>
      <c r="O100" s="3133"/>
      <c r="P100" s="3133"/>
      <c r="Q100" s="3133"/>
    </row>
    <row r="101" spans="2:17">
      <c r="B101" s="3129" t="s">
        <v>3259</v>
      </c>
      <c r="C101" s="3129" t="str">
        <f t="shared" si="2"/>
        <v>Scheme name</v>
      </c>
      <c r="D101" s="3455" t="s">
        <v>3244</v>
      </c>
      <c r="E101" s="3455"/>
      <c r="F101" s="1681" t="s">
        <v>2167</v>
      </c>
      <c r="G101" s="3441">
        <f t="shared" si="3"/>
        <v>0</v>
      </c>
      <c r="H101" s="3133"/>
      <c r="I101" s="3133"/>
      <c r="J101" s="3436"/>
      <c r="K101" s="3133"/>
      <c r="L101" s="3133"/>
      <c r="M101" s="3133"/>
      <c r="N101" s="3133"/>
      <c r="O101" s="3133"/>
      <c r="P101" s="3133"/>
      <c r="Q101" s="3133"/>
    </row>
    <row r="102" spans="2:17">
      <c r="B102" s="3129" t="s">
        <v>3259</v>
      </c>
      <c r="C102" s="3129" t="str">
        <f t="shared" si="2"/>
        <v>Scheme name</v>
      </c>
      <c r="D102" s="1681" t="s">
        <v>3243</v>
      </c>
      <c r="E102" s="1681"/>
      <c r="F102" s="1681" t="s">
        <v>2167</v>
      </c>
      <c r="G102" s="3441">
        <f t="shared" si="3"/>
        <v>0</v>
      </c>
      <c r="H102" s="3133"/>
      <c r="I102" s="3133"/>
      <c r="J102" s="3436"/>
      <c r="K102" s="3133"/>
      <c r="L102" s="3133"/>
      <c r="M102" s="3133"/>
      <c r="N102" s="3133"/>
      <c r="O102" s="3133"/>
      <c r="P102" s="3133"/>
      <c r="Q102" s="3133"/>
    </row>
    <row r="103" spans="2:17">
      <c r="B103" s="3129" t="s">
        <v>3259</v>
      </c>
      <c r="C103" s="3129" t="str">
        <f t="shared" si="2"/>
        <v>Scheme name</v>
      </c>
      <c r="D103" s="1681" t="s">
        <v>3242</v>
      </c>
      <c r="E103" s="1681"/>
      <c r="F103" s="1681" t="s">
        <v>20</v>
      </c>
      <c r="G103" s="3441">
        <f t="shared" si="3"/>
        <v>0</v>
      </c>
      <c r="H103" s="3133"/>
      <c r="I103" s="3133"/>
      <c r="J103" s="3436"/>
      <c r="K103" s="3133"/>
      <c r="L103" s="3133"/>
      <c r="M103" s="3133"/>
      <c r="N103" s="3133"/>
      <c r="O103" s="3133"/>
      <c r="P103" s="3133"/>
      <c r="Q103" s="3133"/>
    </row>
    <row r="104" spans="2:17">
      <c r="B104" s="3129" t="s">
        <v>3259</v>
      </c>
      <c r="C104" s="3129" t="str">
        <f t="shared" si="2"/>
        <v>Scheme name</v>
      </c>
      <c r="D104" s="1681" t="s">
        <v>3240</v>
      </c>
      <c r="E104" s="1681"/>
      <c r="F104" s="1681" t="s">
        <v>2167</v>
      </c>
      <c r="G104" s="3441">
        <f t="shared" si="3"/>
        <v>0</v>
      </c>
      <c r="H104" s="3133"/>
      <c r="I104" s="3133"/>
      <c r="J104" s="3436"/>
      <c r="K104" s="3133"/>
      <c r="L104" s="3133"/>
      <c r="M104" s="3133"/>
      <c r="N104" s="3133"/>
      <c r="O104" s="3133"/>
      <c r="P104" s="3133"/>
      <c r="Q104" s="3133"/>
    </row>
    <row r="105" spans="2:17">
      <c r="B105" s="3456" t="s">
        <v>3258</v>
      </c>
      <c r="C105" s="3129" t="str">
        <f t="shared" si="2"/>
        <v>Scheme name</v>
      </c>
      <c r="D105" t="s">
        <v>3416</v>
      </c>
      <c r="F105" t="s">
        <v>2414</v>
      </c>
      <c r="G105" s="3441">
        <f t="shared" si="3"/>
        <v>0</v>
      </c>
      <c r="H105" s="3133"/>
      <c r="I105" s="3133"/>
      <c r="J105" s="3436"/>
      <c r="K105" s="3133"/>
      <c r="L105" s="3133"/>
      <c r="M105" s="3133"/>
      <c r="N105" s="3133"/>
      <c r="O105" s="3133"/>
      <c r="P105" s="3133"/>
      <c r="Q105" s="3133"/>
    </row>
    <row r="106" spans="2:17">
      <c r="B106" s="3129" t="s">
        <v>3258</v>
      </c>
      <c r="C106" s="3129" t="str">
        <f t="shared" si="2"/>
        <v>Scheme name</v>
      </c>
      <c r="D106" s="3130" t="s">
        <v>3245</v>
      </c>
      <c r="E106" s="3130" t="s">
        <v>3236</v>
      </c>
      <c r="F106" s="3450" t="s">
        <v>2414</v>
      </c>
      <c r="G106" s="3441">
        <f t="shared" si="3"/>
        <v>0</v>
      </c>
      <c r="H106" s="3133"/>
      <c r="I106" s="3133"/>
      <c r="J106" s="3436"/>
      <c r="K106" s="3133"/>
      <c r="L106" s="3133"/>
      <c r="M106" s="3133"/>
      <c r="N106" s="3133"/>
      <c r="O106" s="3133"/>
      <c r="P106" s="3133"/>
      <c r="Q106" s="3133"/>
    </row>
    <row r="107" spans="2:17">
      <c r="B107" s="3129" t="s">
        <v>3258</v>
      </c>
      <c r="C107" s="3129" t="str">
        <f t="shared" si="2"/>
        <v>Scheme name</v>
      </c>
      <c r="D107" s="3454" t="s">
        <v>3245</v>
      </c>
      <c r="E107" s="3130" t="s">
        <v>3235</v>
      </c>
      <c r="F107" s="3450" t="s">
        <v>2414</v>
      </c>
      <c r="G107" s="3441">
        <f t="shared" si="3"/>
        <v>0</v>
      </c>
      <c r="H107" s="3133"/>
      <c r="I107" s="3133"/>
      <c r="J107" s="3436"/>
      <c r="K107" s="3133"/>
      <c r="L107" s="3133"/>
      <c r="M107" s="3133"/>
      <c r="N107" s="3133"/>
      <c r="O107" s="3133"/>
      <c r="P107" s="3133"/>
      <c r="Q107" s="3133"/>
    </row>
    <row r="108" spans="2:17">
      <c r="B108" s="3129"/>
      <c r="C108" s="3129"/>
      <c r="D108" s="3129" t="s">
        <v>3245</v>
      </c>
      <c r="E108" s="3130" t="s">
        <v>3233</v>
      </c>
      <c r="F108" s="3450" t="s">
        <v>2414</v>
      </c>
      <c r="G108" s="3441"/>
      <c r="H108" s="3133"/>
      <c r="I108" s="3133"/>
      <c r="J108" s="3436"/>
      <c r="K108" s="3133"/>
      <c r="L108" s="3133"/>
      <c r="M108" s="3133"/>
      <c r="N108" s="3133"/>
      <c r="O108" s="3133"/>
      <c r="P108" s="3133"/>
      <c r="Q108" s="3133"/>
    </row>
    <row r="109" spans="2:17">
      <c r="B109" s="3129" t="s">
        <v>3258</v>
      </c>
      <c r="C109" s="3129" t="str">
        <f>C107</f>
        <v>Scheme name</v>
      </c>
      <c r="D109" s="3455" t="s">
        <v>3244</v>
      </c>
      <c r="E109" s="3455"/>
      <c r="F109" s="1681" t="s">
        <v>2167</v>
      </c>
      <c r="G109" s="3441">
        <f t="shared" si="3"/>
        <v>0</v>
      </c>
      <c r="H109" s="3133"/>
      <c r="I109" s="3133"/>
      <c r="J109" s="3436"/>
      <c r="K109" s="3133"/>
      <c r="L109" s="3133"/>
      <c r="M109" s="3133"/>
      <c r="N109" s="3133"/>
      <c r="O109" s="3133"/>
      <c r="P109" s="3133"/>
      <c r="Q109" s="3133"/>
    </row>
    <row r="110" spans="2:17">
      <c r="B110" s="3129" t="s">
        <v>3258</v>
      </c>
      <c r="C110" s="3129" t="str">
        <f t="shared" si="2"/>
        <v>Scheme name</v>
      </c>
      <c r="D110" s="1681" t="s">
        <v>3243</v>
      </c>
      <c r="E110" s="1681"/>
      <c r="F110" s="1681" t="s">
        <v>2167</v>
      </c>
      <c r="G110" s="3441">
        <f t="shared" si="3"/>
        <v>0</v>
      </c>
      <c r="H110" s="3133"/>
      <c r="I110" s="3133"/>
      <c r="J110" s="3436"/>
      <c r="K110" s="3133"/>
      <c r="L110" s="3133"/>
      <c r="M110" s="3133"/>
      <c r="N110" s="3133"/>
      <c r="O110" s="3133"/>
      <c r="P110" s="3133"/>
      <c r="Q110" s="3133"/>
    </row>
    <row r="111" spans="2:17">
      <c r="B111" s="3129" t="s">
        <v>3258</v>
      </c>
      <c r="C111" s="3129" t="str">
        <f t="shared" si="2"/>
        <v>Scheme name</v>
      </c>
      <c r="D111" s="1681" t="s">
        <v>3242</v>
      </c>
      <c r="E111" s="1681"/>
      <c r="F111" s="1681" t="s">
        <v>20</v>
      </c>
      <c r="G111" s="3441">
        <f t="shared" si="3"/>
        <v>0</v>
      </c>
      <c r="H111" s="3133"/>
      <c r="I111" s="3133"/>
      <c r="J111" s="3436"/>
      <c r="K111" s="3133"/>
      <c r="L111" s="3133"/>
      <c r="M111" s="3133"/>
      <c r="N111" s="3133"/>
      <c r="O111" s="3133"/>
      <c r="P111" s="3133"/>
      <c r="Q111" s="3133"/>
    </row>
    <row r="112" spans="2:17">
      <c r="B112" s="3129" t="s">
        <v>3258</v>
      </c>
      <c r="C112" s="3129" t="str">
        <f t="shared" si="2"/>
        <v>Scheme name</v>
      </c>
      <c r="D112" s="1681" t="s">
        <v>3240</v>
      </c>
      <c r="E112" s="1681"/>
      <c r="F112" s="1681" t="s">
        <v>2167</v>
      </c>
      <c r="G112" s="3441">
        <f t="shared" si="3"/>
        <v>0</v>
      </c>
      <c r="H112" s="3133"/>
      <c r="I112" s="3133"/>
      <c r="J112" s="3436"/>
      <c r="K112" s="3133"/>
      <c r="L112" s="3133"/>
      <c r="M112" s="3133"/>
      <c r="N112" s="3133"/>
      <c r="O112" s="3133"/>
      <c r="P112" s="3133"/>
      <c r="Q112" s="3133"/>
    </row>
    <row r="113" spans="2:17">
      <c r="B113" s="3456" t="s">
        <v>3257</v>
      </c>
      <c r="C113" s="3129" t="str">
        <f t="shared" si="2"/>
        <v>Scheme name</v>
      </c>
      <c r="D113" t="s">
        <v>3416</v>
      </c>
      <c r="F113" t="s">
        <v>2414</v>
      </c>
      <c r="G113" s="3441">
        <f t="shared" si="3"/>
        <v>0</v>
      </c>
      <c r="H113" s="3133"/>
      <c r="I113" s="3133"/>
      <c r="J113" s="3436"/>
      <c r="K113" s="3133"/>
      <c r="L113" s="3133"/>
      <c r="M113" s="3133"/>
      <c r="N113" s="3133"/>
      <c r="O113" s="3133"/>
      <c r="P113" s="3133"/>
      <c r="Q113" s="3133"/>
    </row>
    <row r="114" spans="2:17">
      <c r="B114" s="3129" t="s">
        <v>3257</v>
      </c>
      <c r="C114" s="3129" t="str">
        <f t="shared" si="2"/>
        <v>Scheme name</v>
      </c>
      <c r="D114" s="3130" t="s">
        <v>3245</v>
      </c>
      <c r="E114" s="3130" t="s">
        <v>3236</v>
      </c>
      <c r="F114" s="3450" t="s">
        <v>2414</v>
      </c>
      <c r="G114" s="3441">
        <f t="shared" si="3"/>
        <v>0</v>
      </c>
      <c r="H114" s="3133"/>
      <c r="I114" s="3133"/>
      <c r="J114" s="3436"/>
      <c r="K114" s="3133"/>
      <c r="L114" s="3133"/>
      <c r="M114" s="3133"/>
      <c r="N114" s="3133"/>
      <c r="O114" s="3133"/>
      <c r="P114" s="3133"/>
      <c r="Q114" s="3133"/>
    </row>
    <row r="115" spans="2:17">
      <c r="B115" s="3129" t="s">
        <v>3257</v>
      </c>
      <c r="C115" s="3129" t="str">
        <f t="shared" si="2"/>
        <v>Scheme name</v>
      </c>
      <c r="D115" s="3454" t="s">
        <v>3245</v>
      </c>
      <c r="E115" s="3130" t="s">
        <v>3235</v>
      </c>
      <c r="F115" s="3450" t="s">
        <v>2414</v>
      </c>
      <c r="G115" s="3441">
        <f t="shared" si="3"/>
        <v>0</v>
      </c>
      <c r="H115" s="3133"/>
      <c r="I115" s="3133"/>
      <c r="J115" s="3436"/>
      <c r="K115" s="3133"/>
      <c r="L115" s="3133"/>
      <c r="M115" s="3133"/>
      <c r="N115" s="3133"/>
      <c r="O115" s="3133"/>
      <c r="P115" s="3133"/>
      <c r="Q115" s="3133"/>
    </row>
    <row r="116" spans="2:17">
      <c r="B116" s="3129"/>
      <c r="C116" s="3129"/>
      <c r="D116" s="3129" t="s">
        <v>3245</v>
      </c>
      <c r="E116" s="3130" t="s">
        <v>3233</v>
      </c>
      <c r="F116" s="3450" t="s">
        <v>2414</v>
      </c>
      <c r="G116" s="3441"/>
      <c r="H116" s="3133"/>
      <c r="I116" s="3133"/>
      <c r="J116" s="3436"/>
      <c r="K116" s="3133"/>
      <c r="L116" s="3133"/>
      <c r="M116" s="3133"/>
      <c r="N116" s="3133"/>
      <c r="O116" s="3133"/>
      <c r="P116" s="3133"/>
      <c r="Q116" s="3133"/>
    </row>
    <row r="117" spans="2:17">
      <c r="B117" s="3129" t="s">
        <v>3257</v>
      </c>
      <c r="C117" s="3129" t="str">
        <f>C115</f>
        <v>Scheme name</v>
      </c>
      <c r="D117" s="3455" t="s">
        <v>3244</v>
      </c>
      <c r="E117" s="3455"/>
      <c r="F117" s="1681" t="s">
        <v>2167</v>
      </c>
      <c r="G117" s="3441">
        <f t="shared" si="3"/>
        <v>0</v>
      </c>
      <c r="H117" s="3133"/>
      <c r="I117" s="3133"/>
      <c r="J117" s="3436"/>
      <c r="K117" s="3133"/>
      <c r="L117" s="3133"/>
      <c r="M117" s="3133"/>
      <c r="N117" s="3133"/>
      <c r="O117" s="3133"/>
      <c r="P117" s="3133"/>
      <c r="Q117" s="3133"/>
    </row>
    <row r="118" spans="2:17">
      <c r="B118" s="3129" t="s">
        <v>3257</v>
      </c>
      <c r="C118" s="3129" t="str">
        <f t="shared" ref="C118:C122" si="4">C117</f>
        <v>Scheme name</v>
      </c>
      <c r="D118" s="1681" t="s">
        <v>3243</v>
      </c>
      <c r="E118" s="1681"/>
      <c r="F118" s="1681" t="s">
        <v>2167</v>
      </c>
      <c r="G118" s="3441">
        <f t="shared" si="3"/>
        <v>0</v>
      </c>
      <c r="H118" s="3133"/>
      <c r="I118" s="3133"/>
      <c r="J118" s="3436"/>
      <c r="K118" s="3133"/>
      <c r="L118" s="3133"/>
      <c r="M118" s="3133"/>
      <c r="N118" s="3133"/>
      <c r="O118" s="3133"/>
      <c r="P118" s="3133"/>
      <c r="Q118" s="3133"/>
    </row>
    <row r="119" spans="2:17">
      <c r="B119" s="3129" t="s">
        <v>3257</v>
      </c>
      <c r="C119" s="3129" t="str">
        <f t="shared" si="4"/>
        <v>Scheme name</v>
      </c>
      <c r="D119" s="1681" t="s">
        <v>3242</v>
      </c>
      <c r="E119" s="1681"/>
      <c r="F119" s="1681" t="s">
        <v>20</v>
      </c>
      <c r="G119" s="3441">
        <f t="shared" si="3"/>
        <v>0</v>
      </c>
      <c r="H119" s="3133"/>
      <c r="I119" s="3133"/>
      <c r="J119" s="3436"/>
      <c r="K119" s="3133"/>
      <c r="L119" s="3133"/>
      <c r="M119" s="3133"/>
      <c r="N119" s="3133"/>
      <c r="O119" s="3133"/>
      <c r="P119" s="3133"/>
      <c r="Q119" s="3133"/>
    </row>
    <row r="120" spans="2:17">
      <c r="B120" s="3129" t="s">
        <v>3257</v>
      </c>
      <c r="C120" s="3129" t="str">
        <f t="shared" si="4"/>
        <v>Scheme name</v>
      </c>
      <c r="D120" s="1681" t="s">
        <v>3240</v>
      </c>
      <c r="E120" s="1681"/>
      <c r="F120" s="1681" t="s">
        <v>2167</v>
      </c>
      <c r="G120" s="3441">
        <f t="shared" si="3"/>
        <v>0</v>
      </c>
      <c r="H120" s="3133"/>
      <c r="I120" s="3133"/>
      <c r="J120" s="3436"/>
      <c r="K120" s="3133"/>
      <c r="L120" s="3133"/>
      <c r="M120" s="3133"/>
      <c r="N120" s="3133"/>
      <c r="O120" s="3133"/>
      <c r="P120" s="3133"/>
      <c r="Q120" s="3133"/>
    </row>
    <row r="121" spans="2:17">
      <c r="B121" s="3456" t="s">
        <v>3256</v>
      </c>
      <c r="C121" s="3129" t="str">
        <f t="shared" si="4"/>
        <v>Scheme name</v>
      </c>
      <c r="D121" t="s">
        <v>3416</v>
      </c>
      <c r="F121" t="s">
        <v>2414</v>
      </c>
      <c r="G121" s="3441">
        <f t="shared" si="3"/>
        <v>0</v>
      </c>
      <c r="H121" s="3133"/>
      <c r="I121" s="3133"/>
      <c r="J121" s="3436"/>
      <c r="K121" s="3133"/>
      <c r="L121" s="3133"/>
      <c r="M121" s="3133"/>
      <c r="N121" s="3133"/>
      <c r="O121" s="3133"/>
      <c r="P121" s="3133"/>
      <c r="Q121" s="3133"/>
    </row>
    <row r="122" spans="2:17">
      <c r="B122" s="3129" t="s">
        <v>3256</v>
      </c>
      <c r="C122" s="3129" t="str">
        <f t="shared" si="4"/>
        <v>Scheme name</v>
      </c>
      <c r="D122" s="3130" t="s">
        <v>3245</v>
      </c>
      <c r="E122" s="3130" t="s">
        <v>3236</v>
      </c>
      <c r="F122" s="3450" t="s">
        <v>2414</v>
      </c>
      <c r="G122" s="3441">
        <f t="shared" si="3"/>
        <v>0</v>
      </c>
      <c r="H122" s="3133"/>
      <c r="I122" s="3133"/>
      <c r="J122" s="3436"/>
      <c r="K122" s="3133"/>
      <c r="L122" s="3133"/>
      <c r="M122" s="3133"/>
      <c r="N122" s="3133"/>
      <c r="O122" s="3133"/>
      <c r="P122" s="3133"/>
      <c r="Q122" s="3133"/>
    </row>
    <row r="123" spans="2:17">
      <c r="B123" s="3129"/>
      <c r="C123" s="3129"/>
      <c r="D123" s="3454" t="s">
        <v>3245</v>
      </c>
      <c r="E123" s="3130" t="s">
        <v>3235</v>
      </c>
      <c r="F123" s="3450" t="s">
        <v>2414</v>
      </c>
      <c r="G123" s="3441"/>
      <c r="H123" s="3133"/>
      <c r="I123" s="3133"/>
      <c r="J123" s="3436"/>
      <c r="K123" s="3133"/>
      <c r="L123" s="3133"/>
      <c r="M123" s="3133"/>
      <c r="N123" s="3133"/>
      <c r="O123" s="3133"/>
      <c r="P123" s="3133"/>
      <c r="Q123" s="3133"/>
    </row>
    <row r="124" spans="2:17">
      <c r="B124" s="3129" t="s">
        <v>3256</v>
      </c>
      <c r="C124" s="3129" t="str">
        <f>C122</f>
        <v>Scheme name</v>
      </c>
      <c r="D124" s="3129" t="s">
        <v>3245</v>
      </c>
      <c r="E124" s="3130" t="s">
        <v>3233</v>
      </c>
      <c r="F124" s="3450" t="s">
        <v>2414</v>
      </c>
      <c r="G124" s="3441">
        <f t="shared" si="3"/>
        <v>0</v>
      </c>
      <c r="H124" s="3133"/>
      <c r="I124" s="3133"/>
      <c r="J124" s="3436"/>
      <c r="K124" s="3133"/>
      <c r="L124" s="3133"/>
      <c r="M124" s="3133"/>
      <c r="N124" s="3133"/>
      <c r="O124" s="3133"/>
      <c r="P124" s="3133"/>
      <c r="Q124" s="3133"/>
    </row>
    <row r="125" spans="2:17">
      <c r="B125" s="3129" t="s">
        <v>3256</v>
      </c>
      <c r="C125" s="3129" t="str">
        <f t="shared" ref="C125:C187" si="5">C124</f>
        <v>Scheme name</v>
      </c>
      <c r="D125" s="3455" t="s">
        <v>3244</v>
      </c>
      <c r="E125" s="3455"/>
      <c r="F125" s="1681" t="s">
        <v>2167</v>
      </c>
      <c r="G125" s="3441">
        <f t="shared" si="3"/>
        <v>0</v>
      </c>
      <c r="H125" s="3133"/>
      <c r="I125" s="3133"/>
      <c r="J125" s="3436"/>
      <c r="K125" s="3133"/>
      <c r="L125" s="3133"/>
      <c r="M125" s="3133"/>
      <c r="N125" s="3133"/>
      <c r="O125" s="3133"/>
      <c r="P125" s="3133"/>
      <c r="Q125" s="3133"/>
    </row>
    <row r="126" spans="2:17">
      <c r="B126" s="3129" t="s">
        <v>3256</v>
      </c>
      <c r="C126" s="3129" t="str">
        <f t="shared" si="5"/>
        <v>Scheme name</v>
      </c>
      <c r="D126" s="1681" t="s">
        <v>3243</v>
      </c>
      <c r="E126" s="1681"/>
      <c r="F126" s="1681" t="s">
        <v>2167</v>
      </c>
      <c r="G126" s="3441">
        <f t="shared" si="3"/>
        <v>0</v>
      </c>
      <c r="H126" s="3133"/>
      <c r="I126" s="3133"/>
      <c r="J126" s="3436"/>
      <c r="K126" s="3133"/>
      <c r="L126" s="3133"/>
      <c r="M126" s="3133"/>
      <c r="N126" s="3133"/>
      <c r="O126" s="3133"/>
      <c r="P126" s="3133"/>
      <c r="Q126" s="3133"/>
    </row>
    <row r="127" spans="2:17">
      <c r="B127" s="3129" t="s">
        <v>3256</v>
      </c>
      <c r="C127" s="3129" t="str">
        <f t="shared" si="5"/>
        <v>Scheme name</v>
      </c>
      <c r="D127" s="1681" t="s">
        <v>3242</v>
      </c>
      <c r="E127" s="1681"/>
      <c r="F127" s="1681" t="s">
        <v>20</v>
      </c>
      <c r="G127" s="3441">
        <f t="shared" si="3"/>
        <v>0</v>
      </c>
      <c r="H127" s="3133"/>
      <c r="I127" s="3133"/>
      <c r="J127" s="3436"/>
      <c r="K127" s="3133"/>
      <c r="L127" s="3133"/>
      <c r="M127" s="3133"/>
      <c r="N127" s="3133"/>
      <c r="O127" s="3133"/>
      <c r="P127" s="3133"/>
      <c r="Q127" s="3133"/>
    </row>
    <row r="128" spans="2:17">
      <c r="B128" s="3129" t="s">
        <v>3256</v>
      </c>
      <c r="C128" s="3129" t="str">
        <f t="shared" si="5"/>
        <v>Scheme name</v>
      </c>
      <c r="D128" s="1681" t="s">
        <v>3240</v>
      </c>
      <c r="E128" s="1681"/>
      <c r="F128" s="1681" t="s">
        <v>2167</v>
      </c>
      <c r="G128" s="3441">
        <f t="shared" si="3"/>
        <v>0</v>
      </c>
      <c r="H128" s="3133"/>
      <c r="I128" s="3133"/>
      <c r="J128" s="3436"/>
      <c r="K128" s="3133"/>
      <c r="L128" s="3133"/>
      <c r="M128" s="3133"/>
      <c r="N128" s="3133"/>
      <c r="O128" s="3133"/>
      <c r="P128" s="3133"/>
      <c r="Q128" s="3133"/>
    </row>
    <row r="129" spans="2:17">
      <c r="B129" s="3456" t="s">
        <v>3255</v>
      </c>
      <c r="C129" s="3129" t="str">
        <f t="shared" si="5"/>
        <v>Scheme name</v>
      </c>
      <c r="D129" t="s">
        <v>3416</v>
      </c>
      <c r="F129" t="s">
        <v>2414</v>
      </c>
      <c r="G129" s="3441">
        <f t="shared" si="3"/>
        <v>0</v>
      </c>
      <c r="H129" s="3133"/>
      <c r="I129" s="3133"/>
      <c r="J129" s="3436"/>
      <c r="K129" s="3133"/>
      <c r="L129" s="3133"/>
      <c r="M129" s="3133"/>
      <c r="N129" s="3133"/>
      <c r="O129" s="3133"/>
      <c r="P129" s="3133"/>
      <c r="Q129" s="3133"/>
    </row>
    <row r="130" spans="2:17">
      <c r="B130" s="3129" t="s">
        <v>3255</v>
      </c>
      <c r="C130" s="3129" t="str">
        <f t="shared" si="5"/>
        <v>Scheme name</v>
      </c>
      <c r="D130" s="3130" t="s">
        <v>3245</v>
      </c>
      <c r="E130" s="3130" t="s">
        <v>3236</v>
      </c>
      <c r="F130" s="3450" t="s">
        <v>2414</v>
      </c>
      <c r="G130" s="3441">
        <f t="shared" si="3"/>
        <v>0</v>
      </c>
      <c r="H130" s="3133"/>
      <c r="I130" s="3133"/>
      <c r="J130" s="3436"/>
      <c r="K130" s="3133"/>
      <c r="L130" s="3133"/>
      <c r="M130" s="3133"/>
      <c r="N130" s="3133"/>
      <c r="O130" s="3133"/>
      <c r="P130" s="3133"/>
      <c r="Q130" s="3133"/>
    </row>
    <row r="131" spans="2:17">
      <c r="B131" s="3129"/>
      <c r="C131" s="3129"/>
      <c r="D131" s="3454" t="s">
        <v>3245</v>
      </c>
      <c r="E131" s="3130" t="s">
        <v>3235</v>
      </c>
      <c r="F131" s="3450" t="s">
        <v>2414</v>
      </c>
      <c r="G131" s="3441"/>
      <c r="H131" s="3133"/>
      <c r="I131" s="3133"/>
      <c r="J131" s="3436"/>
      <c r="K131" s="3133"/>
      <c r="L131" s="3133"/>
      <c r="M131" s="3133"/>
      <c r="N131" s="3133"/>
      <c r="O131" s="3133"/>
      <c r="P131" s="3133"/>
      <c r="Q131" s="3133"/>
    </row>
    <row r="132" spans="2:17">
      <c r="B132" s="3129" t="s">
        <v>3255</v>
      </c>
      <c r="C132" s="3129" t="str">
        <f>C130</f>
        <v>Scheme name</v>
      </c>
      <c r="D132" s="3129" t="s">
        <v>3245</v>
      </c>
      <c r="E132" s="3130" t="s">
        <v>3233</v>
      </c>
      <c r="F132" s="3450" t="s">
        <v>2414</v>
      </c>
      <c r="G132" s="3441">
        <f t="shared" si="3"/>
        <v>0</v>
      </c>
      <c r="H132" s="3133"/>
      <c r="I132" s="3133"/>
      <c r="J132" s="3436"/>
      <c r="K132" s="3133"/>
      <c r="L132" s="3133"/>
      <c r="M132" s="3133"/>
      <c r="N132" s="3133"/>
      <c r="O132" s="3133"/>
      <c r="P132" s="3133"/>
      <c r="Q132" s="3133"/>
    </row>
    <row r="133" spans="2:17">
      <c r="B133" s="3129" t="s">
        <v>3255</v>
      </c>
      <c r="C133" s="3129" t="str">
        <f t="shared" si="5"/>
        <v>Scheme name</v>
      </c>
      <c r="D133" s="3455" t="s">
        <v>3244</v>
      </c>
      <c r="E133" s="3455"/>
      <c r="F133" s="1681" t="s">
        <v>2167</v>
      </c>
      <c r="G133" s="3441">
        <f t="shared" si="3"/>
        <v>0</v>
      </c>
      <c r="H133" s="3133"/>
      <c r="I133" s="3133"/>
      <c r="J133" s="3436"/>
      <c r="K133" s="3133"/>
      <c r="L133" s="3133"/>
      <c r="M133" s="3133"/>
      <c r="N133" s="3133"/>
      <c r="O133" s="3133"/>
      <c r="P133" s="3133"/>
      <c r="Q133" s="3133"/>
    </row>
    <row r="134" spans="2:17">
      <c r="B134" s="3129" t="s">
        <v>3255</v>
      </c>
      <c r="C134" s="3129" t="str">
        <f t="shared" si="5"/>
        <v>Scheme name</v>
      </c>
      <c r="D134" s="1681" t="s">
        <v>3243</v>
      </c>
      <c r="E134" s="1681"/>
      <c r="F134" s="1681" t="s">
        <v>2167</v>
      </c>
      <c r="G134" s="3441">
        <f t="shared" si="3"/>
        <v>0</v>
      </c>
      <c r="H134" s="3133"/>
      <c r="I134" s="3133"/>
      <c r="J134" s="3436"/>
      <c r="K134" s="3133"/>
      <c r="L134" s="3133"/>
      <c r="M134" s="3133"/>
      <c r="N134" s="3133"/>
      <c r="O134" s="3133"/>
      <c r="P134" s="3133"/>
      <c r="Q134" s="3133"/>
    </row>
    <row r="135" spans="2:17">
      <c r="B135" s="3129" t="s">
        <v>3255</v>
      </c>
      <c r="C135" s="3129" t="str">
        <f t="shared" si="5"/>
        <v>Scheme name</v>
      </c>
      <c r="D135" s="1681" t="s">
        <v>3242</v>
      </c>
      <c r="E135" s="1681"/>
      <c r="F135" s="1681" t="s">
        <v>20</v>
      </c>
      <c r="G135" s="3441">
        <f t="shared" si="3"/>
        <v>0</v>
      </c>
      <c r="H135" s="3133"/>
      <c r="I135" s="3133"/>
      <c r="J135" s="3436"/>
      <c r="K135" s="3133"/>
      <c r="L135" s="3133"/>
      <c r="M135" s="3133"/>
      <c r="N135" s="3133"/>
      <c r="O135" s="3133"/>
      <c r="P135" s="3133"/>
      <c r="Q135" s="3133"/>
    </row>
    <row r="136" spans="2:17">
      <c r="B136" s="3129" t="s">
        <v>3255</v>
      </c>
      <c r="C136" s="3129" t="str">
        <f t="shared" si="5"/>
        <v>Scheme name</v>
      </c>
      <c r="D136" s="1681" t="s">
        <v>3240</v>
      </c>
      <c r="E136" s="1681"/>
      <c r="F136" s="1681" t="s">
        <v>2167</v>
      </c>
      <c r="G136" s="3441">
        <f t="shared" si="3"/>
        <v>0</v>
      </c>
      <c r="H136" s="3133"/>
      <c r="I136" s="3133"/>
      <c r="J136" s="3436"/>
      <c r="K136" s="3133"/>
      <c r="L136" s="3133"/>
      <c r="M136" s="3133"/>
      <c r="N136" s="3133"/>
      <c r="O136" s="3133"/>
      <c r="P136" s="3133"/>
      <c r="Q136" s="3133"/>
    </row>
    <row r="137" spans="2:17">
      <c r="B137" s="3456" t="s">
        <v>3254</v>
      </c>
      <c r="C137" s="3129" t="str">
        <f t="shared" si="5"/>
        <v>Scheme name</v>
      </c>
      <c r="D137" t="s">
        <v>3416</v>
      </c>
      <c r="F137" t="s">
        <v>2414</v>
      </c>
      <c r="G137" s="3441">
        <f t="shared" ref="G137:G200" si="6">SUM(J137:Q137)</f>
        <v>0</v>
      </c>
      <c r="H137" s="3133"/>
      <c r="I137" s="3133"/>
      <c r="J137" s="3436"/>
      <c r="K137" s="3133"/>
      <c r="L137" s="3133"/>
      <c r="M137" s="3133"/>
      <c r="N137" s="3133"/>
      <c r="O137" s="3133"/>
      <c r="P137" s="3133"/>
      <c r="Q137" s="3133"/>
    </row>
    <row r="138" spans="2:17">
      <c r="B138" s="3129" t="s">
        <v>3254</v>
      </c>
      <c r="C138" s="3129" t="str">
        <f t="shared" si="5"/>
        <v>Scheme name</v>
      </c>
      <c r="D138" s="3130" t="s">
        <v>3245</v>
      </c>
      <c r="E138" s="3130" t="s">
        <v>3236</v>
      </c>
      <c r="F138" s="3450" t="s">
        <v>2414</v>
      </c>
      <c r="G138" s="3441">
        <f t="shared" si="6"/>
        <v>0</v>
      </c>
      <c r="H138" s="3133"/>
      <c r="I138" s="3133"/>
      <c r="J138" s="3436"/>
      <c r="K138" s="3133"/>
      <c r="L138" s="3133"/>
      <c r="M138" s="3133"/>
      <c r="N138" s="3133"/>
      <c r="O138" s="3133"/>
      <c r="P138" s="3133"/>
      <c r="Q138" s="3133"/>
    </row>
    <row r="139" spans="2:17">
      <c r="B139" s="3129"/>
      <c r="C139" s="3129"/>
      <c r="D139" s="3454" t="s">
        <v>3245</v>
      </c>
      <c r="E139" s="3130" t="s">
        <v>3235</v>
      </c>
      <c r="F139" s="3450" t="s">
        <v>2414</v>
      </c>
      <c r="G139" s="3441"/>
      <c r="H139" s="3133"/>
      <c r="I139" s="3133"/>
      <c r="J139" s="3436"/>
      <c r="K139" s="3133"/>
      <c r="L139" s="3133"/>
      <c r="M139" s="3133"/>
      <c r="N139" s="3133"/>
      <c r="O139" s="3133"/>
      <c r="P139" s="3133"/>
      <c r="Q139" s="3133"/>
    </row>
    <row r="140" spans="2:17">
      <c r="B140" s="3129" t="s">
        <v>3254</v>
      </c>
      <c r="C140" s="3129" t="str">
        <f>C138</f>
        <v>Scheme name</v>
      </c>
      <c r="D140" s="3129" t="s">
        <v>3245</v>
      </c>
      <c r="E140" s="3130" t="s">
        <v>3233</v>
      </c>
      <c r="F140" s="3450" t="s">
        <v>2414</v>
      </c>
      <c r="G140" s="3441">
        <f t="shared" si="6"/>
        <v>0</v>
      </c>
      <c r="H140" s="3133"/>
      <c r="I140" s="3133"/>
      <c r="J140" s="3436"/>
      <c r="K140" s="3133"/>
      <c r="L140" s="3133"/>
      <c r="M140" s="3133"/>
      <c r="N140" s="3133"/>
      <c r="O140" s="3133"/>
      <c r="P140" s="3133"/>
      <c r="Q140" s="3133"/>
    </row>
    <row r="141" spans="2:17">
      <c r="B141" s="3129" t="s">
        <v>3254</v>
      </c>
      <c r="C141" s="3129" t="str">
        <f t="shared" si="5"/>
        <v>Scheme name</v>
      </c>
      <c r="D141" s="3455" t="s">
        <v>3244</v>
      </c>
      <c r="E141" s="3455"/>
      <c r="F141" s="1681" t="s">
        <v>2167</v>
      </c>
      <c r="G141" s="3441">
        <f t="shared" si="6"/>
        <v>0</v>
      </c>
      <c r="H141" s="3133"/>
      <c r="I141" s="3133"/>
      <c r="J141" s="3436"/>
      <c r="K141" s="3133"/>
      <c r="L141" s="3133"/>
      <c r="M141" s="3133"/>
      <c r="N141" s="3133"/>
      <c r="O141" s="3133"/>
      <c r="P141" s="3133"/>
      <c r="Q141" s="3133"/>
    </row>
    <row r="142" spans="2:17">
      <c r="B142" s="3129" t="s">
        <v>3254</v>
      </c>
      <c r="C142" s="3129" t="str">
        <f t="shared" si="5"/>
        <v>Scheme name</v>
      </c>
      <c r="D142" s="1681" t="s">
        <v>3243</v>
      </c>
      <c r="E142" s="1681"/>
      <c r="F142" s="1681" t="s">
        <v>2167</v>
      </c>
      <c r="G142" s="3441">
        <f t="shared" si="6"/>
        <v>0</v>
      </c>
      <c r="H142" s="3133"/>
      <c r="I142" s="3133"/>
      <c r="J142" s="3436"/>
      <c r="K142" s="3133"/>
      <c r="L142" s="3133"/>
      <c r="M142" s="3133"/>
      <c r="N142" s="3133"/>
      <c r="O142" s="3133"/>
      <c r="P142" s="3133"/>
      <c r="Q142" s="3133"/>
    </row>
    <row r="143" spans="2:17">
      <c r="B143" s="3129" t="s">
        <v>3254</v>
      </c>
      <c r="C143" s="3129" t="str">
        <f t="shared" si="5"/>
        <v>Scheme name</v>
      </c>
      <c r="D143" s="1681" t="s">
        <v>3242</v>
      </c>
      <c r="E143" s="1681"/>
      <c r="F143" s="1681" t="s">
        <v>20</v>
      </c>
      <c r="G143" s="3441">
        <f t="shared" si="6"/>
        <v>0</v>
      </c>
      <c r="H143" s="3133"/>
      <c r="I143" s="3133"/>
      <c r="J143" s="3436"/>
      <c r="K143" s="3133"/>
      <c r="L143" s="3133"/>
      <c r="M143" s="3133"/>
      <c r="N143" s="3133"/>
      <c r="O143" s="3133"/>
      <c r="P143" s="3133"/>
      <c r="Q143" s="3133"/>
    </row>
    <row r="144" spans="2:17">
      <c r="B144" s="3129" t="s">
        <v>3254</v>
      </c>
      <c r="C144" s="3129" t="str">
        <f t="shared" si="5"/>
        <v>Scheme name</v>
      </c>
      <c r="D144" s="1681" t="s">
        <v>3240</v>
      </c>
      <c r="E144" s="1681"/>
      <c r="F144" s="1681" t="s">
        <v>2167</v>
      </c>
      <c r="G144" s="3441">
        <f t="shared" si="6"/>
        <v>0</v>
      </c>
      <c r="H144" s="3133"/>
      <c r="I144" s="3133"/>
      <c r="J144" s="3436"/>
      <c r="K144" s="3133"/>
      <c r="L144" s="3133"/>
      <c r="M144" s="3133"/>
      <c r="N144" s="3133"/>
      <c r="O144" s="3133"/>
      <c r="P144" s="3133"/>
      <c r="Q144" s="3133"/>
    </row>
    <row r="145" spans="2:17">
      <c r="B145" s="3456" t="s">
        <v>3253</v>
      </c>
      <c r="C145" s="3129" t="str">
        <f t="shared" si="5"/>
        <v>Scheme name</v>
      </c>
      <c r="D145" t="s">
        <v>3416</v>
      </c>
      <c r="F145" t="s">
        <v>2414</v>
      </c>
      <c r="G145" s="3441">
        <f t="shared" si="6"/>
        <v>0</v>
      </c>
      <c r="H145" s="3133"/>
      <c r="I145" s="3133"/>
      <c r="J145" s="3436"/>
      <c r="K145" s="3133"/>
      <c r="L145" s="3133"/>
      <c r="M145" s="3133"/>
      <c r="N145" s="3133"/>
      <c r="O145" s="3133"/>
      <c r="P145" s="3133"/>
      <c r="Q145" s="3133"/>
    </row>
    <row r="146" spans="2:17">
      <c r="B146" s="3129" t="s">
        <v>3253</v>
      </c>
      <c r="C146" s="3129" t="str">
        <f t="shared" si="5"/>
        <v>Scheme name</v>
      </c>
      <c r="D146" s="3130" t="s">
        <v>3245</v>
      </c>
      <c r="E146" s="3130" t="s">
        <v>3236</v>
      </c>
      <c r="F146" s="3450" t="s">
        <v>2414</v>
      </c>
      <c r="G146" s="3441">
        <f t="shared" si="6"/>
        <v>0</v>
      </c>
      <c r="H146" s="3133"/>
      <c r="I146" s="3133"/>
      <c r="J146" s="3436"/>
      <c r="K146" s="3133"/>
      <c r="L146" s="3133"/>
      <c r="M146" s="3133"/>
      <c r="N146" s="3133"/>
      <c r="O146" s="3133"/>
      <c r="P146" s="3133"/>
      <c r="Q146" s="3133"/>
    </row>
    <row r="147" spans="2:17">
      <c r="B147" s="3129" t="s">
        <v>3253</v>
      </c>
      <c r="C147" s="3129" t="str">
        <f t="shared" si="5"/>
        <v>Scheme name</v>
      </c>
      <c r="D147" s="3454" t="s">
        <v>3245</v>
      </c>
      <c r="E147" s="3130" t="s">
        <v>3235</v>
      </c>
      <c r="F147" s="3450" t="s">
        <v>2414</v>
      </c>
      <c r="G147" s="3441">
        <f t="shared" si="6"/>
        <v>0</v>
      </c>
      <c r="H147" s="3133"/>
      <c r="I147" s="3133"/>
      <c r="J147" s="3436"/>
      <c r="K147" s="3133"/>
      <c r="L147" s="3133"/>
      <c r="M147" s="3133"/>
      <c r="N147" s="3133"/>
      <c r="O147" s="3133"/>
      <c r="P147" s="3133"/>
      <c r="Q147" s="3133"/>
    </row>
    <row r="148" spans="2:17">
      <c r="B148" s="3129"/>
      <c r="C148" s="3129"/>
      <c r="D148" s="3129" t="s">
        <v>3245</v>
      </c>
      <c r="E148" s="3130" t="s">
        <v>3233</v>
      </c>
      <c r="F148" s="3450" t="s">
        <v>2414</v>
      </c>
      <c r="G148" s="3441"/>
      <c r="H148" s="3133"/>
      <c r="I148" s="3133"/>
      <c r="J148" s="3436"/>
      <c r="K148" s="3133"/>
      <c r="L148" s="3133"/>
      <c r="M148" s="3133"/>
      <c r="N148" s="3133"/>
      <c r="O148" s="3133"/>
      <c r="P148" s="3133"/>
      <c r="Q148" s="3133"/>
    </row>
    <row r="149" spans="2:17">
      <c r="B149" s="3129" t="s">
        <v>3253</v>
      </c>
      <c r="C149" s="3129" t="str">
        <f>C147</f>
        <v>Scheme name</v>
      </c>
      <c r="D149" s="3455" t="s">
        <v>3244</v>
      </c>
      <c r="E149" s="3455"/>
      <c r="F149" s="1681" t="s">
        <v>2167</v>
      </c>
      <c r="G149" s="3441">
        <f t="shared" si="6"/>
        <v>0</v>
      </c>
      <c r="H149" s="3133"/>
      <c r="I149" s="3133"/>
      <c r="J149" s="3436"/>
      <c r="K149" s="3133"/>
      <c r="L149" s="3133"/>
      <c r="M149" s="3133"/>
      <c r="N149" s="3133"/>
      <c r="O149" s="3133"/>
      <c r="P149" s="3133"/>
      <c r="Q149" s="3133"/>
    </row>
    <row r="150" spans="2:17">
      <c r="B150" s="3129" t="s">
        <v>3253</v>
      </c>
      <c r="C150" s="3129" t="str">
        <f t="shared" si="5"/>
        <v>Scheme name</v>
      </c>
      <c r="D150" s="1681" t="s">
        <v>3243</v>
      </c>
      <c r="E150" s="1681"/>
      <c r="F150" s="1681" t="s">
        <v>2167</v>
      </c>
      <c r="G150" s="3441">
        <f t="shared" si="6"/>
        <v>0</v>
      </c>
      <c r="H150" s="3133"/>
      <c r="I150" s="3133"/>
      <c r="J150" s="3436"/>
      <c r="K150" s="3133"/>
      <c r="L150" s="3133"/>
      <c r="M150" s="3133"/>
      <c r="N150" s="3133"/>
      <c r="O150" s="3133"/>
      <c r="P150" s="3133"/>
      <c r="Q150" s="3133"/>
    </row>
    <row r="151" spans="2:17">
      <c r="B151" s="3129" t="s">
        <v>3253</v>
      </c>
      <c r="C151" s="3129" t="str">
        <f t="shared" si="5"/>
        <v>Scheme name</v>
      </c>
      <c r="D151" s="1681" t="s">
        <v>3242</v>
      </c>
      <c r="E151" s="1681"/>
      <c r="F151" s="1681" t="s">
        <v>20</v>
      </c>
      <c r="G151" s="3441">
        <f t="shared" si="6"/>
        <v>0</v>
      </c>
      <c r="H151" s="3133"/>
      <c r="I151" s="3133"/>
      <c r="J151" s="3436"/>
      <c r="K151" s="3133"/>
      <c r="L151" s="3133"/>
      <c r="M151" s="3133"/>
      <c r="N151" s="3133"/>
      <c r="O151" s="3133"/>
      <c r="P151" s="3133"/>
      <c r="Q151" s="3133"/>
    </row>
    <row r="152" spans="2:17">
      <c r="B152" s="3129" t="s">
        <v>3253</v>
      </c>
      <c r="C152" s="3129" t="str">
        <f t="shared" si="5"/>
        <v>Scheme name</v>
      </c>
      <c r="D152" s="1681" t="s">
        <v>3240</v>
      </c>
      <c r="E152" s="1681"/>
      <c r="F152" s="1681" t="s">
        <v>2167</v>
      </c>
      <c r="G152" s="3441">
        <f t="shared" si="6"/>
        <v>0</v>
      </c>
      <c r="H152" s="3133"/>
      <c r="I152" s="3133"/>
      <c r="J152" s="3436"/>
      <c r="K152" s="3133"/>
      <c r="L152" s="3133"/>
      <c r="M152" s="3133"/>
      <c r="N152" s="3133"/>
      <c r="O152" s="3133"/>
      <c r="P152" s="3133"/>
      <c r="Q152" s="3133"/>
    </row>
    <row r="153" spans="2:17">
      <c r="B153" s="3456" t="s">
        <v>3252</v>
      </c>
      <c r="C153" s="3129" t="str">
        <f t="shared" si="5"/>
        <v>Scheme name</v>
      </c>
      <c r="D153" t="s">
        <v>3416</v>
      </c>
      <c r="F153" t="s">
        <v>2414</v>
      </c>
      <c r="G153" s="3441">
        <f t="shared" si="6"/>
        <v>0</v>
      </c>
      <c r="H153" s="3133"/>
      <c r="I153" s="3133"/>
      <c r="J153" s="3436"/>
      <c r="K153" s="3133"/>
      <c r="L153" s="3133"/>
      <c r="M153" s="3133"/>
      <c r="N153" s="3133"/>
      <c r="O153" s="3133"/>
      <c r="P153" s="3133"/>
      <c r="Q153" s="3133"/>
    </row>
    <row r="154" spans="2:17">
      <c r="B154" s="3129" t="s">
        <v>3252</v>
      </c>
      <c r="C154" s="3129" t="str">
        <f t="shared" si="5"/>
        <v>Scheme name</v>
      </c>
      <c r="D154" s="3130" t="s">
        <v>3245</v>
      </c>
      <c r="E154" s="3130" t="s">
        <v>3236</v>
      </c>
      <c r="F154" s="3450" t="s">
        <v>2414</v>
      </c>
      <c r="G154" s="3441">
        <f t="shared" si="6"/>
        <v>0</v>
      </c>
      <c r="H154" s="3133"/>
      <c r="I154" s="3133"/>
      <c r="J154" s="3436"/>
      <c r="K154" s="3133"/>
      <c r="L154" s="3133"/>
      <c r="M154" s="3133"/>
      <c r="N154" s="3133"/>
      <c r="O154" s="3133"/>
      <c r="P154" s="3133"/>
      <c r="Q154" s="3133"/>
    </row>
    <row r="155" spans="2:17">
      <c r="B155" s="3129" t="s">
        <v>3252</v>
      </c>
      <c r="C155" s="3129" t="str">
        <f t="shared" si="5"/>
        <v>Scheme name</v>
      </c>
      <c r="D155" s="3454" t="s">
        <v>3245</v>
      </c>
      <c r="E155" s="3130" t="s">
        <v>3235</v>
      </c>
      <c r="F155" s="3450" t="s">
        <v>2414</v>
      </c>
      <c r="G155" s="3441">
        <f t="shared" si="6"/>
        <v>0</v>
      </c>
      <c r="H155" s="3133"/>
      <c r="I155" s="3133"/>
      <c r="J155" s="3436"/>
      <c r="K155" s="3133"/>
      <c r="L155" s="3133"/>
      <c r="M155" s="3133"/>
      <c r="N155" s="3133"/>
      <c r="O155" s="3133"/>
      <c r="P155" s="3133"/>
      <c r="Q155" s="3133"/>
    </row>
    <row r="156" spans="2:17">
      <c r="B156" s="3129"/>
      <c r="C156" s="3129"/>
      <c r="D156" s="3129" t="s">
        <v>3245</v>
      </c>
      <c r="E156" s="3130" t="s">
        <v>3233</v>
      </c>
      <c r="F156" s="3450" t="s">
        <v>2414</v>
      </c>
      <c r="G156" s="3441"/>
      <c r="H156" s="3133"/>
      <c r="I156" s="3133"/>
      <c r="J156" s="3436"/>
      <c r="K156" s="3133"/>
      <c r="L156" s="3133"/>
      <c r="M156" s="3133"/>
      <c r="N156" s="3133"/>
      <c r="O156" s="3133"/>
      <c r="P156" s="3133"/>
      <c r="Q156" s="3133"/>
    </row>
    <row r="157" spans="2:17">
      <c r="B157" s="3129" t="s">
        <v>3252</v>
      </c>
      <c r="C157" s="3129" t="str">
        <f>C155</f>
        <v>Scheme name</v>
      </c>
      <c r="D157" s="3455" t="s">
        <v>3244</v>
      </c>
      <c r="E157" s="3455"/>
      <c r="F157" s="1681" t="s">
        <v>2167</v>
      </c>
      <c r="G157" s="3441">
        <f t="shared" si="6"/>
        <v>0</v>
      </c>
      <c r="H157" s="3133"/>
      <c r="I157" s="3133"/>
      <c r="J157" s="3436"/>
      <c r="K157" s="3133"/>
      <c r="L157" s="3133"/>
      <c r="M157" s="3133"/>
      <c r="N157" s="3133"/>
      <c r="O157" s="3133"/>
      <c r="P157" s="3133"/>
      <c r="Q157" s="3133"/>
    </row>
    <row r="158" spans="2:17">
      <c r="B158" s="3129" t="s">
        <v>3252</v>
      </c>
      <c r="C158" s="3129" t="str">
        <f t="shared" si="5"/>
        <v>Scheme name</v>
      </c>
      <c r="D158" s="1681" t="s">
        <v>3243</v>
      </c>
      <c r="E158" s="1681"/>
      <c r="F158" s="1681" t="s">
        <v>2167</v>
      </c>
      <c r="G158" s="3441">
        <f t="shared" si="6"/>
        <v>0</v>
      </c>
      <c r="H158" s="3133"/>
      <c r="I158" s="3133"/>
      <c r="J158" s="3436"/>
      <c r="K158" s="3133"/>
      <c r="L158" s="3133"/>
      <c r="M158" s="3133"/>
      <c r="N158" s="3133"/>
      <c r="O158" s="3133"/>
      <c r="P158" s="3133"/>
      <c r="Q158" s="3133"/>
    </row>
    <row r="159" spans="2:17">
      <c r="B159" s="3129" t="s">
        <v>3252</v>
      </c>
      <c r="C159" s="3129" t="str">
        <f t="shared" si="5"/>
        <v>Scheme name</v>
      </c>
      <c r="D159" s="1681" t="s">
        <v>3242</v>
      </c>
      <c r="E159" s="1681"/>
      <c r="F159" s="1681" t="s">
        <v>20</v>
      </c>
      <c r="G159" s="3441">
        <f t="shared" si="6"/>
        <v>0</v>
      </c>
      <c r="H159" s="3133"/>
      <c r="I159" s="3133"/>
      <c r="J159" s="3436"/>
      <c r="K159" s="3133"/>
      <c r="L159" s="3133"/>
      <c r="M159" s="3133"/>
      <c r="N159" s="3133"/>
      <c r="O159" s="3133"/>
      <c r="P159" s="3133"/>
      <c r="Q159" s="3133"/>
    </row>
    <row r="160" spans="2:17">
      <c r="B160" s="3129" t="s">
        <v>3252</v>
      </c>
      <c r="C160" s="3129" t="str">
        <f t="shared" si="5"/>
        <v>Scheme name</v>
      </c>
      <c r="D160" s="1681" t="s">
        <v>3240</v>
      </c>
      <c r="E160" s="1681"/>
      <c r="F160" s="1681" t="s">
        <v>2167</v>
      </c>
      <c r="G160" s="3441">
        <f t="shared" si="6"/>
        <v>0</v>
      </c>
      <c r="H160" s="3133"/>
      <c r="I160" s="3133"/>
      <c r="J160" s="3436"/>
      <c r="K160" s="3133"/>
      <c r="L160" s="3133"/>
      <c r="M160" s="3133"/>
      <c r="N160" s="3133"/>
      <c r="O160" s="3133"/>
      <c r="P160" s="3133"/>
      <c r="Q160" s="3133"/>
    </row>
    <row r="161" spans="2:17">
      <c r="B161" s="3456" t="s">
        <v>3251</v>
      </c>
      <c r="C161" s="3129" t="str">
        <f t="shared" si="5"/>
        <v>Scheme name</v>
      </c>
      <c r="D161" t="s">
        <v>3416</v>
      </c>
      <c r="F161" t="s">
        <v>2414</v>
      </c>
      <c r="G161" s="3441">
        <f t="shared" si="6"/>
        <v>0</v>
      </c>
      <c r="H161" s="3133"/>
      <c r="I161" s="3133"/>
      <c r="J161" s="3436"/>
      <c r="K161" s="3133"/>
      <c r="L161" s="3133"/>
      <c r="M161" s="3133"/>
      <c r="N161" s="3133"/>
      <c r="O161" s="3133"/>
      <c r="P161" s="3133"/>
      <c r="Q161" s="3133"/>
    </row>
    <row r="162" spans="2:17">
      <c r="B162" s="3129" t="s">
        <v>3251</v>
      </c>
      <c r="C162" s="3129" t="str">
        <f t="shared" si="5"/>
        <v>Scheme name</v>
      </c>
      <c r="D162" s="3130" t="s">
        <v>3245</v>
      </c>
      <c r="E162" s="3130" t="s">
        <v>3236</v>
      </c>
      <c r="F162" s="3450" t="s">
        <v>2414</v>
      </c>
      <c r="G162" s="3441">
        <f t="shared" si="6"/>
        <v>0</v>
      </c>
      <c r="H162" s="3133"/>
      <c r="I162" s="3133"/>
      <c r="J162" s="3436"/>
      <c r="K162" s="3133"/>
      <c r="L162" s="3133"/>
      <c r="M162" s="3133"/>
      <c r="N162" s="3133"/>
      <c r="O162" s="3133"/>
      <c r="P162" s="3133"/>
      <c r="Q162" s="3133"/>
    </row>
    <row r="163" spans="2:17">
      <c r="B163" s="3129" t="s">
        <v>3251</v>
      </c>
      <c r="C163" s="3129" t="str">
        <f t="shared" si="5"/>
        <v>Scheme name</v>
      </c>
      <c r="D163" s="3454" t="s">
        <v>3245</v>
      </c>
      <c r="E163" s="3130" t="s">
        <v>3235</v>
      </c>
      <c r="F163" s="3450" t="s">
        <v>2414</v>
      </c>
      <c r="G163" s="3441">
        <f t="shared" si="6"/>
        <v>0</v>
      </c>
      <c r="H163" s="3133"/>
      <c r="I163" s="3133"/>
      <c r="J163" s="3436"/>
      <c r="K163" s="3133"/>
      <c r="L163" s="3133"/>
      <c r="M163" s="3133"/>
      <c r="N163" s="3133"/>
      <c r="O163" s="3133"/>
      <c r="P163" s="3133"/>
      <c r="Q163" s="3133"/>
    </row>
    <row r="164" spans="2:17">
      <c r="B164" s="3129"/>
      <c r="C164" s="3129"/>
      <c r="D164" s="3129" t="s">
        <v>3245</v>
      </c>
      <c r="E164" s="3130" t="s">
        <v>3233</v>
      </c>
      <c r="F164" s="3450" t="s">
        <v>2414</v>
      </c>
      <c r="G164" s="3441"/>
      <c r="H164" s="3133"/>
      <c r="I164" s="3133"/>
      <c r="J164" s="3436"/>
      <c r="K164" s="3133"/>
      <c r="L164" s="3133"/>
      <c r="M164" s="3133"/>
      <c r="N164" s="3133"/>
      <c r="O164" s="3133"/>
      <c r="P164" s="3133"/>
      <c r="Q164" s="3133"/>
    </row>
    <row r="165" spans="2:17">
      <c r="B165" s="3129" t="s">
        <v>3251</v>
      </c>
      <c r="C165" s="3129" t="str">
        <f>C163</f>
        <v>Scheme name</v>
      </c>
      <c r="D165" s="3455" t="s">
        <v>3244</v>
      </c>
      <c r="E165" s="3455"/>
      <c r="F165" s="1681" t="s">
        <v>2167</v>
      </c>
      <c r="G165" s="3441">
        <f t="shared" si="6"/>
        <v>0</v>
      </c>
      <c r="H165" s="3133"/>
      <c r="I165" s="3133"/>
      <c r="J165" s="3436"/>
      <c r="K165" s="3133"/>
      <c r="L165" s="3133"/>
      <c r="M165" s="3133"/>
      <c r="N165" s="3133"/>
      <c r="O165" s="3133"/>
      <c r="P165" s="3133"/>
      <c r="Q165" s="3133"/>
    </row>
    <row r="166" spans="2:17">
      <c r="B166" s="3129" t="s">
        <v>3251</v>
      </c>
      <c r="C166" s="3129" t="str">
        <f t="shared" si="5"/>
        <v>Scheme name</v>
      </c>
      <c r="D166" s="1681" t="s">
        <v>3243</v>
      </c>
      <c r="E166" s="1681"/>
      <c r="F166" s="1681" t="s">
        <v>2167</v>
      </c>
      <c r="G166" s="3441">
        <f t="shared" si="6"/>
        <v>0</v>
      </c>
      <c r="H166" s="3133"/>
      <c r="I166" s="3133"/>
      <c r="J166" s="3436"/>
      <c r="K166" s="3133"/>
      <c r="L166" s="3133"/>
      <c r="M166" s="3133"/>
      <c r="N166" s="3133"/>
      <c r="O166" s="3133"/>
      <c r="P166" s="3133"/>
      <c r="Q166" s="3133"/>
    </row>
    <row r="167" spans="2:17">
      <c r="B167" s="3129" t="s">
        <v>3251</v>
      </c>
      <c r="C167" s="3129" t="str">
        <f t="shared" si="5"/>
        <v>Scheme name</v>
      </c>
      <c r="D167" s="1681" t="s">
        <v>3242</v>
      </c>
      <c r="E167" s="1681"/>
      <c r="F167" s="1681" t="s">
        <v>20</v>
      </c>
      <c r="G167" s="3441">
        <f t="shared" si="6"/>
        <v>0</v>
      </c>
      <c r="H167" s="3133"/>
      <c r="I167" s="3133"/>
      <c r="J167" s="3436"/>
      <c r="K167" s="3133"/>
      <c r="L167" s="3133"/>
      <c r="M167" s="3133"/>
      <c r="N167" s="3133"/>
      <c r="O167" s="3133"/>
      <c r="P167" s="3133"/>
      <c r="Q167" s="3133"/>
    </row>
    <row r="168" spans="2:17">
      <c r="B168" s="3129" t="s">
        <v>3251</v>
      </c>
      <c r="C168" s="3129" t="str">
        <f t="shared" si="5"/>
        <v>Scheme name</v>
      </c>
      <c r="D168" s="1681" t="s">
        <v>3240</v>
      </c>
      <c r="E168" s="1681"/>
      <c r="F168" s="1681" t="s">
        <v>2167</v>
      </c>
      <c r="G168" s="3441">
        <f t="shared" si="6"/>
        <v>0</v>
      </c>
      <c r="H168" s="3133"/>
      <c r="I168" s="3133"/>
      <c r="J168" s="3436"/>
      <c r="K168" s="3133"/>
      <c r="L168" s="3133"/>
      <c r="M168" s="3133"/>
      <c r="N168" s="3133"/>
      <c r="O168" s="3133"/>
      <c r="P168" s="3133"/>
      <c r="Q168" s="3133"/>
    </row>
    <row r="169" spans="2:17">
      <c r="B169" s="3456" t="s">
        <v>3250</v>
      </c>
      <c r="C169" s="3129" t="str">
        <f t="shared" si="5"/>
        <v>Scheme name</v>
      </c>
      <c r="D169" t="s">
        <v>3416</v>
      </c>
      <c r="F169" t="s">
        <v>2414</v>
      </c>
      <c r="G169" s="3441">
        <f t="shared" si="6"/>
        <v>0</v>
      </c>
      <c r="H169" s="3133"/>
      <c r="I169" s="3133"/>
      <c r="J169" s="3436"/>
      <c r="K169" s="3133"/>
      <c r="L169" s="3133"/>
      <c r="M169" s="3133"/>
      <c r="N169" s="3133"/>
      <c r="O169" s="3133"/>
      <c r="P169" s="3133"/>
      <c r="Q169" s="3133"/>
    </row>
    <row r="170" spans="2:17">
      <c r="B170" s="3129" t="s">
        <v>3250</v>
      </c>
      <c r="C170" s="3129" t="str">
        <f t="shared" si="5"/>
        <v>Scheme name</v>
      </c>
      <c r="D170" s="3130" t="s">
        <v>3245</v>
      </c>
      <c r="E170" s="3130" t="s">
        <v>3236</v>
      </c>
      <c r="F170" s="3450" t="s">
        <v>2414</v>
      </c>
      <c r="G170" s="3441">
        <f t="shared" si="6"/>
        <v>0</v>
      </c>
      <c r="H170" s="3133"/>
      <c r="I170" s="3133"/>
      <c r="J170" s="3436"/>
      <c r="K170" s="3133"/>
      <c r="L170" s="3133"/>
      <c r="M170" s="3133"/>
      <c r="N170" s="3133"/>
      <c r="O170" s="3133"/>
      <c r="P170" s="3133"/>
      <c r="Q170" s="3133"/>
    </row>
    <row r="171" spans="2:17">
      <c r="B171" s="3129" t="s">
        <v>3250</v>
      </c>
      <c r="C171" s="3129" t="str">
        <f t="shared" si="5"/>
        <v>Scheme name</v>
      </c>
      <c r="D171" s="3454" t="s">
        <v>3245</v>
      </c>
      <c r="E171" s="3130" t="s">
        <v>3235</v>
      </c>
      <c r="F171" s="3450" t="s">
        <v>2414</v>
      </c>
      <c r="G171" s="3441">
        <f t="shared" si="6"/>
        <v>0</v>
      </c>
      <c r="H171" s="3133"/>
      <c r="I171" s="3133"/>
      <c r="J171" s="3436"/>
      <c r="K171" s="3133"/>
      <c r="L171" s="3133"/>
      <c r="M171" s="3133"/>
      <c r="N171" s="3133"/>
      <c r="O171" s="3133"/>
      <c r="P171" s="3133"/>
      <c r="Q171" s="3133"/>
    </row>
    <row r="172" spans="2:17">
      <c r="B172" s="3129"/>
      <c r="C172" s="3129"/>
      <c r="D172" s="3129" t="s">
        <v>3245</v>
      </c>
      <c r="E172" s="3130" t="s">
        <v>3233</v>
      </c>
      <c r="F172" s="3450" t="s">
        <v>2414</v>
      </c>
      <c r="G172" s="3441"/>
      <c r="H172" s="3133"/>
      <c r="I172" s="3133"/>
      <c r="J172" s="3436"/>
      <c r="K172" s="3133"/>
      <c r="L172" s="3133"/>
      <c r="M172" s="3133"/>
      <c r="N172" s="3133"/>
      <c r="O172" s="3133"/>
      <c r="P172" s="3133"/>
      <c r="Q172" s="3133"/>
    </row>
    <row r="173" spans="2:17">
      <c r="B173" s="3129" t="s">
        <v>3250</v>
      </c>
      <c r="C173" s="3129" t="str">
        <f>C171</f>
        <v>Scheme name</v>
      </c>
      <c r="D173" s="3455" t="s">
        <v>3244</v>
      </c>
      <c r="E173" s="3455"/>
      <c r="F173" s="1681" t="s">
        <v>2167</v>
      </c>
      <c r="G173" s="3441">
        <f t="shared" si="6"/>
        <v>0</v>
      </c>
      <c r="H173" s="3133"/>
      <c r="I173" s="3133"/>
      <c r="J173" s="3436"/>
      <c r="K173" s="3133"/>
      <c r="L173" s="3133"/>
      <c r="M173" s="3133"/>
      <c r="N173" s="3133"/>
      <c r="O173" s="3133"/>
      <c r="P173" s="3133"/>
      <c r="Q173" s="3133"/>
    </row>
    <row r="174" spans="2:17">
      <c r="B174" s="3129" t="s">
        <v>3250</v>
      </c>
      <c r="C174" s="3129" t="str">
        <f t="shared" si="5"/>
        <v>Scheme name</v>
      </c>
      <c r="D174" s="1681" t="s">
        <v>3243</v>
      </c>
      <c r="E174" s="1681"/>
      <c r="F174" s="1681" t="s">
        <v>2167</v>
      </c>
      <c r="G174" s="3441">
        <f t="shared" si="6"/>
        <v>0</v>
      </c>
      <c r="H174" s="3133"/>
      <c r="I174" s="3133"/>
      <c r="J174" s="3436"/>
      <c r="K174" s="3133"/>
      <c r="L174" s="3133"/>
      <c r="M174" s="3133"/>
      <c r="N174" s="3133"/>
      <c r="O174" s="3133"/>
      <c r="P174" s="3133"/>
      <c r="Q174" s="3133"/>
    </row>
    <row r="175" spans="2:17">
      <c r="B175" s="3129" t="s">
        <v>3250</v>
      </c>
      <c r="C175" s="3129" t="str">
        <f t="shared" si="5"/>
        <v>Scheme name</v>
      </c>
      <c r="D175" s="1681" t="s">
        <v>3242</v>
      </c>
      <c r="E175" s="1681"/>
      <c r="F175" s="1681" t="s">
        <v>20</v>
      </c>
      <c r="G175" s="3441">
        <f t="shared" si="6"/>
        <v>0</v>
      </c>
      <c r="H175" s="3133"/>
      <c r="I175" s="3133"/>
      <c r="J175" s="3436"/>
      <c r="K175" s="3133"/>
      <c r="L175" s="3133"/>
      <c r="M175" s="3133"/>
      <c r="N175" s="3133"/>
      <c r="O175" s="3133"/>
      <c r="P175" s="3133"/>
      <c r="Q175" s="3133"/>
    </row>
    <row r="176" spans="2:17">
      <c r="B176" s="3129" t="s">
        <v>3250</v>
      </c>
      <c r="C176" s="3129" t="str">
        <f t="shared" si="5"/>
        <v>Scheme name</v>
      </c>
      <c r="D176" s="1681" t="s">
        <v>3240</v>
      </c>
      <c r="E176" s="1681"/>
      <c r="F176" s="1681" t="s">
        <v>2167</v>
      </c>
      <c r="G176" s="3441">
        <f t="shared" si="6"/>
        <v>0</v>
      </c>
      <c r="H176" s="3133"/>
      <c r="I176" s="3133"/>
      <c r="J176" s="3436"/>
      <c r="K176" s="3133"/>
      <c r="L176" s="3133"/>
      <c r="M176" s="3133"/>
      <c r="N176" s="3133"/>
      <c r="O176" s="3133"/>
      <c r="P176" s="3133"/>
      <c r="Q176" s="3133"/>
    </row>
    <row r="177" spans="2:17">
      <c r="B177" s="3456" t="s">
        <v>3249</v>
      </c>
      <c r="C177" s="3129" t="str">
        <f t="shared" si="5"/>
        <v>Scheme name</v>
      </c>
      <c r="D177" t="s">
        <v>3416</v>
      </c>
      <c r="F177" t="s">
        <v>2414</v>
      </c>
      <c r="G177" s="3441">
        <f t="shared" si="6"/>
        <v>0</v>
      </c>
      <c r="H177" s="3133"/>
      <c r="I177" s="3133"/>
      <c r="J177" s="3436"/>
      <c r="K177" s="3133"/>
      <c r="L177" s="3133"/>
      <c r="M177" s="3133"/>
      <c r="N177" s="3133"/>
      <c r="O177" s="3133"/>
      <c r="P177" s="3133"/>
      <c r="Q177" s="3133"/>
    </row>
    <row r="178" spans="2:17">
      <c r="B178" s="3129" t="s">
        <v>3249</v>
      </c>
      <c r="C178" s="3129" t="str">
        <f t="shared" si="5"/>
        <v>Scheme name</v>
      </c>
      <c r="D178" s="3130" t="s">
        <v>3245</v>
      </c>
      <c r="E178" s="3130" t="s">
        <v>3236</v>
      </c>
      <c r="F178" s="3450" t="s">
        <v>2414</v>
      </c>
      <c r="G178" s="3441">
        <f t="shared" si="6"/>
        <v>0</v>
      </c>
      <c r="H178" s="3133"/>
      <c r="I178" s="3133"/>
      <c r="J178" s="3436"/>
      <c r="K178" s="3133"/>
      <c r="L178" s="3133"/>
      <c r="M178" s="3133"/>
      <c r="N178" s="3133"/>
      <c r="O178" s="3133"/>
      <c r="P178" s="3133"/>
      <c r="Q178" s="3133"/>
    </row>
    <row r="179" spans="2:17">
      <c r="B179" s="3129" t="s">
        <v>3249</v>
      </c>
      <c r="C179" s="3129" t="str">
        <f t="shared" si="5"/>
        <v>Scheme name</v>
      </c>
      <c r="D179" s="3454" t="s">
        <v>3245</v>
      </c>
      <c r="E179" s="3130" t="s">
        <v>3235</v>
      </c>
      <c r="F179" s="3450" t="s">
        <v>2414</v>
      </c>
      <c r="G179" s="3441">
        <f t="shared" si="6"/>
        <v>0</v>
      </c>
      <c r="H179" s="3133"/>
      <c r="I179" s="3133"/>
      <c r="J179" s="3436"/>
      <c r="K179" s="3133"/>
      <c r="L179" s="3133"/>
      <c r="M179" s="3133"/>
      <c r="N179" s="3133"/>
      <c r="O179" s="3133"/>
      <c r="P179" s="3133"/>
      <c r="Q179" s="3133"/>
    </row>
    <row r="180" spans="2:17">
      <c r="B180" s="3129"/>
      <c r="C180" s="3129"/>
      <c r="D180" s="3129" t="s">
        <v>3245</v>
      </c>
      <c r="E180" s="3130" t="s">
        <v>3233</v>
      </c>
      <c r="F180" s="3450" t="s">
        <v>2414</v>
      </c>
      <c r="G180" s="3441"/>
      <c r="H180" s="3133"/>
      <c r="I180" s="3133"/>
      <c r="J180" s="3436"/>
      <c r="K180" s="3133"/>
      <c r="L180" s="3133"/>
      <c r="M180" s="3133"/>
      <c r="N180" s="3133"/>
      <c r="O180" s="3133"/>
      <c r="P180" s="3133"/>
      <c r="Q180" s="3133"/>
    </row>
    <row r="181" spans="2:17">
      <c r="B181" s="3129" t="s">
        <v>3249</v>
      </c>
      <c r="C181" s="3129" t="str">
        <f>C179</f>
        <v>Scheme name</v>
      </c>
      <c r="D181" s="3455" t="s">
        <v>3244</v>
      </c>
      <c r="E181" s="3455"/>
      <c r="F181" s="1681" t="s">
        <v>2167</v>
      </c>
      <c r="G181" s="3441">
        <f t="shared" si="6"/>
        <v>0</v>
      </c>
      <c r="H181" s="3133"/>
      <c r="I181" s="3133"/>
      <c r="J181" s="3436"/>
      <c r="K181" s="3133"/>
      <c r="L181" s="3133"/>
      <c r="M181" s="3133"/>
      <c r="N181" s="3133"/>
      <c r="O181" s="3133"/>
      <c r="P181" s="3133"/>
      <c r="Q181" s="3133"/>
    </row>
    <row r="182" spans="2:17">
      <c r="B182" s="3129" t="s">
        <v>3249</v>
      </c>
      <c r="C182" s="3129" t="str">
        <f t="shared" si="5"/>
        <v>Scheme name</v>
      </c>
      <c r="D182" s="1681" t="s">
        <v>3243</v>
      </c>
      <c r="E182" s="1681"/>
      <c r="F182" s="1681" t="s">
        <v>2167</v>
      </c>
      <c r="G182" s="3441">
        <f t="shared" si="6"/>
        <v>0</v>
      </c>
      <c r="H182" s="3133"/>
      <c r="I182" s="3133"/>
      <c r="J182" s="3436"/>
      <c r="K182" s="3133"/>
      <c r="L182" s="3133"/>
      <c r="M182" s="3133"/>
      <c r="N182" s="3133"/>
      <c r="O182" s="3133"/>
      <c r="P182" s="3133"/>
      <c r="Q182" s="3133"/>
    </row>
    <row r="183" spans="2:17">
      <c r="B183" s="3129" t="s">
        <v>3249</v>
      </c>
      <c r="C183" s="3129" t="str">
        <f t="shared" si="5"/>
        <v>Scheme name</v>
      </c>
      <c r="D183" s="1681" t="s">
        <v>3242</v>
      </c>
      <c r="E183" s="1681"/>
      <c r="F183" s="1681" t="s">
        <v>20</v>
      </c>
      <c r="G183" s="3441">
        <f t="shared" si="6"/>
        <v>0</v>
      </c>
      <c r="H183" s="3133"/>
      <c r="I183" s="3133"/>
      <c r="J183" s="3436"/>
      <c r="K183" s="3133"/>
      <c r="L183" s="3133"/>
      <c r="M183" s="3133"/>
      <c r="N183" s="3133"/>
      <c r="O183" s="3133"/>
      <c r="P183" s="3133"/>
      <c r="Q183" s="3133"/>
    </row>
    <row r="184" spans="2:17">
      <c r="B184" s="3129" t="s">
        <v>3249</v>
      </c>
      <c r="C184" s="3129" t="str">
        <f t="shared" si="5"/>
        <v>Scheme name</v>
      </c>
      <c r="D184" s="1681" t="s">
        <v>3240</v>
      </c>
      <c r="E184" s="1681"/>
      <c r="F184" s="1681" t="s">
        <v>2167</v>
      </c>
      <c r="G184" s="3441">
        <f t="shared" si="6"/>
        <v>0</v>
      </c>
      <c r="H184" s="3133"/>
      <c r="I184" s="3133"/>
      <c r="J184" s="3436"/>
      <c r="K184" s="3133"/>
      <c r="L184" s="3133"/>
      <c r="M184" s="3133"/>
      <c r="N184" s="3133"/>
      <c r="O184" s="3133"/>
      <c r="P184" s="3133"/>
      <c r="Q184" s="3133"/>
    </row>
    <row r="185" spans="2:17">
      <c r="B185" s="3456" t="s">
        <v>3248</v>
      </c>
      <c r="C185" s="3129" t="str">
        <f t="shared" si="5"/>
        <v>Scheme name</v>
      </c>
      <c r="D185" t="s">
        <v>3416</v>
      </c>
      <c r="F185" t="s">
        <v>2414</v>
      </c>
      <c r="G185" s="3441">
        <f t="shared" si="6"/>
        <v>0</v>
      </c>
      <c r="H185" s="3133"/>
      <c r="I185" s="3133"/>
      <c r="J185" s="3436"/>
      <c r="K185" s="3133"/>
      <c r="L185" s="3133"/>
      <c r="M185" s="3133"/>
      <c r="N185" s="3133"/>
      <c r="O185" s="3133"/>
      <c r="P185" s="3133"/>
      <c r="Q185" s="3133"/>
    </row>
    <row r="186" spans="2:17">
      <c r="B186" s="3129" t="s">
        <v>3248</v>
      </c>
      <c r="C186" s="3129" t="str">
        <f t="shared" si="5"/>
        <v>Scheme name</v>
      </c>
      <c r="D186" s="3130" t="s">
        <v>3245</v>
      </c>
      <c r="E186" s="3130" t="s">
        <v>3236</v>
      </c>
      <c r="F186" s="3450" t="s">
        <v>2414</v>
      </c>
      <c r="G186" s="3441">
        <f t="shared" si="6"/>
        <v>0</v>
      </c>
      <c r="H186" s="3133"/>
      <c r="I186" s="3133"/>
      <c r="J186" s="3436"/>
      <c r="K186" s="3133"/>
      <c r="L186" s="3133"/>
      <c r="M186" s="3133"/>
      <c r="N186" s="3133"/>
      <c r="O186" s="3133"/>
      <c r="P186" s="3133"/>
      <c r="Q186" s="3133"/>
    </row>
    <row r="187" spans="2:17">
      <c r="B187" s="3129" t="s">
        <v>3248</v>
      </c>
      <c r="C187" s="3129" t="str">
        <f t="shared" si="5"/>
        <v>Scheme name</v>
      </c>
      <c r="D187" s="3454" t="s">
        <v>3245</v>
      </c>
      <c r="E187" s="3130" t="s">
        <v>3235</v>
      </c>
      <c r="F187" s="3450" t="s">
        <v>2414</v>
      </c>
      <c r="G187" s="3441">
        <f t="shared" si="6"/>
        <v>0</v>
      </c>
      <c r="H187" s="3133"/>
      <c r="I187" s="3133"/>
      <c r="J187" s="3436"/>
      <c r="K187" s="3133"/>
      <c r="L187" s="3133"/>
      <c r="M187" s="3133"/>
      <c r="N187" s="3133"/>
      <c r="O187" s="3133"/>
      <c r="P187" s="3133"/>
      <c r="Q187" s="3133"/>
    </row>
    <row r="188" spans="2:17">
      <c r="B188" s="3129"/>
      <c r="C188" s="3129"/>
      <c r="D188" s="3129" t="s">
        <v>3245</v>
      </c>
      <c r="E188" s="3130" t="s">
        <v>3233</v>
      </c>
      <c r="F188" s="3450" t="s">
        <v>2414</v>
      </c>
      <c r="G188" s="3441"/>
      <c r="H188" s="3133"/>
      <c r="I188" s="3133"/>
      <c r="J188" s="3436"/>
      <c r="K188" s="3133"/>
      <c r="L188" s="3133"/>
      <c r="M188" s="3133"/>
      <c r="N188" s="3133"/>
      <c r="O188" s="3133"/>
      <c r="P188" s="3133"/>
      <c r="Q188" s="3133"/>
    </row>
    <row r="189" spans="2:17">
      <c r="B189" s="3129" t="s">
        <v>3248</v>
      </c>
      <c r="C189" s="3129" t="str">
        <f>C187</f>
        <v>Scheme name</v>
      </c>
      <c r="D189" s="3455" t="s">
        <v>3244</v>
      </c>
      <c r="E189" s="3455"/>
      <c r="F189" s="1681" t="s">
        <v>2167</v>
      </c>
      <c r="G189" s="3441">
        <f t="shared" si="6"/>
        <v>0</v>
      </c>
      <c r="H189" s="3133"/>
      <c r="I189" s="3133"/>
      <c r="J189" s="3436"/>
      <c r="K189" s="3133"/>
      <c r="L189" s="3133"/>
      <c r="M189" s="3133"/>
      <c r="N189" s="3133"/>
      <c r="O189" s="3133"/>
      <c r="P189" s="3133"/>
      <c r="Q189" s="3133"/>
    </row>
    <row r="190" spans="2:17">
      <c r="B190" s="3129" t="s">
        <v>3248</v>
      </c>
      <c r="C190" s="3129" t="str">
        <f t="shared" ref="C190:C195" si="7">C189</f>
        <v>Scheme name</v>
      </c>
      <c r="D190" s="1681" t="s">
        <v>3243</v>
      </c>
      <c r="E190" s="1681"/>
      <c r="F190" s="1681" t="s">
        <v>2167</v>
      </c>
      <c r="G190" s="3441">
        <f t="shared" si="6"/>
        <v>0</v>
      </c>
      <c r="H190" s="3133"/>
      <c r="I190" s="3133"/>
      <c r="J190" s="3436"/>
      <c r="K190" s="3133"/>
      <c r="L190" s="3133"/>
      <c r="M190" s="3133"/>
      <c r="N190" s="3133"/>
      <c r="O190" s="3133"/>
      <c r="P190" s="3133"/>
      <c r="Q190" s="3133"/>
    </row>
    <row r="191" spans="2:17">
      <c r="B191" s="3129" t="s">
        <v>3248</v>
      </c>
      <c r="C191" s="3129" t="str">
        <f t="shared" si="7"/>
        <v>Scheme name</v>
      </c>
      <c r="D191" s="1681" t="s">
        <v>3242</v>
      </c>
      <c r="E191" s="1681"/>
      <c r="F191" s="1681" t="s">
        <v>20</v>
      </c>
      <c r="G191" s="3441">
        <f t="shared" si="6"/>
        <v>0</v>
      </c>
      <c r="H191" s="3133"/>
      <c r="I191" s="3133"/>
      <c r="J191" s="3436"/>
      <c r="K191" s="3133"/>
      <c r="L191" s="3133"/>
      <c r="M191" s="3133"/>
      <c r="N191" s="3133"/>
      <c r="O191" s="3133"/>
      <c r="P191" s="3133"/>
      <c r="Q191" s="3133"/>
    </row>
    <row r="192" spans="2:17">
      <c r="B192" s="3129" t="s">
        <v>3248</v>
      </c>
      <c r="C192" s="3129" t="str">
        <f t="shared" si="7"/>
        <v>Scheme name</v>
      </c>
      <c r="D192" s="1681" t="s">
        <v>3240</v>
      </c>
      <c r="E192" s="1681"/>
      <c r="F192" s="1681" t="s">
        <v>2167</v>
      </c>
      <c r="G192" s="3441">
        <f t="shared" si="6"/>
        <v>0</v>
      </c>
      <c r="H192" s="3133"/>
      <c r="I192" s="3133"/>
      <c r="J192" s="3436"/>
      <c r="K192" s="3133"/>
      <c r="L192" s="3133"/>
      <c r="M192" s="3133"/>
      <c r="N192" s="3133"/>
      <c r="O192" s="3133"/>
      <c r="P192" s="3133"/>
      <c r="Q192" s="3133"/>
    </row>
    <row r="193" spans="2:17">
      <c r="B193" s="3456" t="s">
        <v>3247</v>
      </c>
      <c r="C193" s="3129" t="str">
        <f t="shared" si="7"/>
        <v>Scheme name</v>
      </c>
      <c r="D193" t="s">
        <v>3416</v>
      </c>
      <c r="F193" t="s">
        <v>2414</v>
      </c>
      <c r="G193" s="3441">
        <f t="shared" si="6"/>
        <v>0</v>
      </c>
      <c r="H193" s="3133"/>
      <c r="I193" s="3133"/>
      <c r="J193" s="3436"/>
      <c r="K193" s="3133"/>
      <c r="L193" s="3133"/>
      <c r="M193" s="3133"/>
      <c r="N193" s="3133"/>
      <c r="O193" s="3133"/>
      <c r="P193" s="3133"/>
      <c r="Q193" s="3133"/>
    </row>
    <row r="194" spans="2:17">
      <c r="B194" s="3129" t="s">
        <v>3247</v>
      </c>
      <c r="C194" s="3129" t="str">
        <f t="shared" si="7"/>
        <v>Scheme name</v>
      </c>
      <c r="D194" s="3130" t="s">
        <v>3245</v>
      </c>
      <c r="E194" s="3130" t="s">
        <v>3236</v>
      </c>
      <c r="F194" s="3450" t="s">
        <v>2414</v>
      </c>
      <c r="G194" s="3441">
        <f t="shared" si="6"/>
        <v>0</v>
      </c>
      <c r="H194" s="3133"/>
      <c r="I194" s="3133"/>
      <c r="J194" s="3436"/>
      <c r="K194" s="3133"/>
      <c r="L194" s="3133"/>
      <c r="M194" s="3133"/>
      <c r="N194" s="3133"/>
      <c r="O194" s="3133"/>
      <c r="P194" s="3133"/>
      <c r="Q194" s="3133"/>
    </row>
    <row r="195" spans="2:17">
      <c r="B195" s="3129" t="s">
        <v>3247</v>
      </c>
      <c r="C195" s="3129" t="str">
        <f t="shared" si="7"/>
        <v>Scheme name</v>
      </c>
      <c r="D195" s="3454" t="s">
        <v>3245</v>
      </c>
      <c r="E195" s="3130" t="s">
        <v>3235</v>
      </c>
      <c r="F195" s="3450" t="s">
        <v>2414</v>
      </c>
      <c r="G195" s="3441">
        <f t="shared" si="6"/>
        <v>0</v>
      </c>
      <c r="H195" s="3133"/>
      <c r="I195" s="3133"/>
      <c r="J195" s="3436"/>
      <c r="K195" s="3133"/>
      <c r="L195" s="3133"/>
      <c r="M195" s="3133"/>
      <c r="N195" s="3133"/>
      <c r="O195" s="3133"/>
      <c r="P195" s="3133"/>
      <c r="Q195" s="3133"/>
    </row>
    <row r="196" spans="2:17">
      <c r="B196" s="3129"/>
      <c r="C196" s="3129"/>
      <c r="D196" s="3129" t="s">
        <v>3245</v>
      </c>
      <c r="E196" s="3130" t="s">
        <v>3233</v>
      </c>
      <c r="F196" s="3450" t="s">
        <v>2414</v>
      </c>
      <c r="G196" s="3441"/>
      <c r="H196" s="3133"/>
      <c r="I196" s="3133"/>
      <c r="J196" s="3436"/>
      <c r="K196" s="3133"/>
      <c r="L196" s="3133"/>
      <c r="M196" s="3133"/>
      <c r="N196" s="3133"/>
      <c r="O196" s="3133"/>
      <c r="P196" s="3133"/>
      <c r="Q196" s="3133"/>
    </row>
    <row r="197" spans="2:17">
      <c r="B197" s="3129" t="s">
        <v>3247</v>
      </c>
      <c r="C197" s="3129" t="str">
        <f>C195</f>
        <v>Scheme name</v>
      </c>
      <c r="D197" s="3455" t="s">
        <v>3244</v>
      </c>
      <c r="E197" s="3455"/>
      <c r="F197" s="1681" t="s">
        <v>2167</v>
      </c>
      <c r="G197" s="3441">
        <f t="shared" si="6"/>
        <v>0</v>
      </c>
      <c r="H197" s="3133"/>
      <c r="I197" s="3133"/>
      <c r="J197" s="3436"/>
      <c r="K197" s="3133"/>
      <c r="L197" s="3133"/>
      <c r="M197" s="3133"/>
      <c r="N197" s="3133"/>
      <c r="O197" s="3133"/>
      <c r="P197" s="3133"/>
      <c r="Q197" s="3133"/>
    </row>
    <row r="198" spans="2:17">
      <c r="B198" s="3129" t="s">
        <v>3247</v>
      </c>
      <c r="C198" s="3129" t="str">
        <f t="shared" ref="C198:C230" si="8">C197</f>
        <v>Scheme name</v>
      </c>
      <c r="D198" s="1681" t="s">
        <v>3243</v>
      </c>
      <c r="E198" s="1681"/>
      <c r="F198" s="1681" t="s">
        <v>2167</v>
      </c>
      <c r="G198" s="3441">
        <f t="shared" si="6"/>
        <v>0</v>
      </c>
      <c r="H198" s="3133"/>
      <c r="I198" s="3133"/>
      <c r="J198" s="3436"/>
      <c r="K198" s="3133"/>
      <c r="L198" s="3133"/>
      <c r="M198" s="3133"/>
      <c r="N198" s="3133"/>
      <c r="O198" s="3133"/>
      <c r="P198" s="3133"/>
      <c r="Q198" s="3133"/>
    </row>
    <row r="199" spans="2:17">
      <c r="B199" s="3129" t="s">
        <v>3247</v>
      </c>
      <c r="C199" s="3129" t="str">
        <f t="shared" si="8"/>
        <v>Scheme name</v>
      </c>
      <c r="D199" s="1681" t="s">
        <v>3242</v>
      </c>
      <c r="E199" s="1681"/>
      <c r="F199" s="1681" t="s">
        <v>20</v>
      </c>
      <c r="G199" s="3441">
        <f t="shared" si="6"/>
        <v>0</v>
      </c>
      <c r="H199" s="3133"/>
      <c r="I199" s="3133"/>
      <c r="J199" s="3436"/>
      <c r="K199" s="3133"/>
      <c r="L199" s="3133"/>
      <c r="M199" s="3133"/>
      <c r="N199" s="3133"/>
      <c r="O199" s="3133"/>
      <c r="P199" s="3133"/>
      <c r="Q199" s="3133"/>
    </row>
    <row r="200" spans="2:17">
      <c r="B200" s="3129" t="s">
        <v>3247</v>
      </c>
      <c r="C200" s="3129" t="str">
        <f t="shared" si="8"/>
        <v>Scheme name</v>
      </c>
      <c r="D200" s="1681" t="s">
        <v>3240</v>
      </c>
      <c r="E200" s="1681"/>
      <c r="F200" s="1681" t="s">
        <v>2167</v>
      </c>
      <c r="G200" s="3441">
        <f t="shared" si="6"/>
        <v>0</v>
      </c>
      <c r="H200" s="3133"/>
      <c r="I200" s="3133"/>
      <c r="J200" s="3436"/>
      <c r="K200" s="3133"/>
      <c r="L200" s="3133"/>
      <c r="M200" s="3133"/>
      <c r="N200" s="3133"/>
      <c r="O200" s="3133"/>
      <c r="P200" s="3133"/>
      <c r="Q200" s="3133"/>
    </row>
    <row r="201" spans="2:17">
      <c r="B201" s="3456" t="s">
        <v>3246</v>
      </c>
      <c r="C201" s="3129" t="str">
        <f t="shared" si="8"/>
        <v>Scheme name</v>
      </c>
      <c r="D201" t="s">
        <v>3416</v>
      </c>
      <c r="F201" t="s">
        <v>2414</v>
      </c>
      <c r="G201" s="3441">
        <f t="shared" ref="G201:G230" si="9">SUM(J201:Q201)</f>
        <v>0</v>
      </c>
      <c r="H201" s="3133"/>
      <c r="I201" s="3133"/>
      <c r="J201" s="3436"/>
      <c r="K201" s="3133"/>
      <c r="L201" s="3133"/>
      <c r="M201" s="3133"/>
      <c r="N201" s="3133"/>
      <c r="O201" s="3133"/>
      <c r="P201" s="3133"/>
      <c r="Q201" s="3133"/>
    </row>
    <row r="202" spans="2:17">
      <c r="B202" s="3129" t="s">
        <v>3246</v>
      </c>
      <c r="C202" s="3129" t="str">
        <f t="shared" si="8"/>
        <v>Scheme name</v>
      </c>
      <c r="D202" s="3130" t="s">
        <v>3245</v>
      </c>
      <c r="E202" s="3130" t="s">
        <v>3236</v>
      </c>
      <c r="F202" s="3450" t="s">
        <v>2414</v>
      </c>
      <c r="G202" s="3441">
        <f t="shared" si="9"/>
        <v>0</v>
      </c>
      <c r="H202" s="3133"/>
      <c r="I202" s="3133"/>
      <c r="J202" s="3436"/>
      <c r="K202" s="3133"/>
      <c r="L202" s="3133"/>
      <c r="M202" s="3133"/>
      <c r="N202" s="3133"/>
      <c r="O202" s="3133"/>
      <c r="P202" s="3133"/>
      <c r="Q202" s="3133"/>
    </row>
    <row r="203" spans="2:17">
      <c r="B203" s="3129" t="s">
        <v>3246</v>
      </c>
      <c r="C203" s="3129" t="str">
        <f t="shared" si="8"/>
        <v>Scheme name</v>
      </c>
      <c r="D203" s="3454" t="s">
        <v>3245</v>
      </c>
      <c r="E203" s="3130" t="s">
        <v>3235</v>
      </c>
      <c r="F203" s="3450" t="s">
        <v>2414</v>
      </c>
      <c r="G203" s="3441">
        <f t="shared" si="9"/>
        <v>0</v>
      </c>
      <c r="H203" s="3133"/>
      <c r="I203" s="3133"/>
      <c r="J203" s="3436"/>
      <c r="K203" s="3133"/>
      <c r="L203" s="3133"/>
      <c r="M203" s="3133"/>
      <c r="N203" s="3133"/>
      <c r="O203" s="3133"/>
      <c r="P203" s="3133"/>
      <c r="Q203" s="3133"/>
    </row>
    <row r="204" spans="2:17">
      <c r="B204" s="3129"/>
      <c r="C204" s="3129"/>
      <c r="D204" s="3129" t="s">
        <v>3245</v>
      </c>
      <c r="E204" s="3130" t="s">
        <v>3233</v>
      </c>
      <c r="F204" s="3450" t="s">
        <v>2414</v>
      </c>
      <c r="G204" s="3441"/>
      <c r="H204" s="3133"/>
      <c r="I204" s="3133"/>
      <c r="J204" s="3436"/>
      <c r="K204" s="3133"/>
      <c r="L204" s="3133"/>
      <c r="M204" s="3133"/>
      <c r="N204" s="3133"/>
      <c r="O204" s="3133"/>
      <c r="P204" s="3133"/>
      <c r="Q204" s="3133"/>
    </row>
    <row r="205" spans="2:17">
      <c r="B205" s="3129" t="s">
        <v>3246</v>
      </c>
      <c r="C205" s="3129" t="str">
        <f>C203</f>
        <v>Scheme name</v>
      </c>
      <c r="D205" s="3455" t="s">
        <v>3244</v>
      </c>
      <c r="E205" s="3455"/>
      <c r="F205" s="1681" t="s">
        <v>2167</v>
      </c>
      <c r="G205" s="3441">
        <f t="shared" si="9"/>
        <v>0</v>
      </c>
      <c r="H205" s="3133"/>
      <c r="I205" s="3133"/>
      <c r="J205" s="3436"/>
      <c r="K205" s="3133"/>
      <c r="L205" s="3133"/>
      <c r="M205" s="3133"/>
      <c r="N205" s="3133"/>
      <c r="O205" s="3133"/>
      <c r="P205" s="3133"/>
      <c r="Q205" s="3133"/>
    </row>
    <row r="206" spans="2:17">
      <c r="B206" s="3129" t="s">
        <v>3246</v>
      </c>
      <c r="C206" s="3129" t="str">
        <f t="shared" si="8"/>
        <v>Scheme name</v>
      </c>
      <c r="D206" s="1681" t="s">
        <v>3243</v>
      </c>
      <c r="E206" s="1681"/>
      <c r="F206" s="1681" t="s">
        <v>2167</v>
      </c>
      <c r="G206" s="3441">
        <f t="shared" si="9"/>
        <v>0</v>
      </c>
      <c r="H206" s="3133"/>
      <c r="I206" s="3133"/>
      <c r="J206" s="3436"/>
      <c r="K206" s="3133"/>
      <c r="L206" s="3133"/>
      <c r="M206" s="3133"/>
      <c r="N206" s="3133"/>
      <c r="O206" s="3133"/>
      <c r="P206" s="3133"/>
      <c r="Q206" s="3133"/>
    </row>
    <row r="207" spans="2:17">
      <c r="B207" s="3129" t="s">
        <v>3246</v>
      </c>
      <c r="C207" s="3129" t="str">
        <f t="shared" si="8"/>
        <v>Scheme name</v>
      </c>
      <c r="D207" s="1681" t="s">
        <v>3242</v>
      </c>
      <c r="E207" s="1681"/>
      <c r="F207" s="1681" t="s">
        <v>20</v>
      </c>
      <c r="G207" s="3441">
        <f t="shared" si="9"/>
        <v>0</v>
      </c>
      <c r="H207" s="3133"/>
      <c r="I207" s="3133"/>
      <c r="J207" s="3436"/>
      <c r="K207" s="3133"/>
      <c r="L207" s="3133"/>
      <c r="M207" s="3133"/>
      <c r="N207" s="3133"/>
      <c r="O207" s="3133"/>
      <c r="P207" s="3133"/>
      <c r="Q207" s="3133"/>
    </row>
    <row r="208" spans="2:17">
      <c r="B208" s="3129" t="s">
        <v>3246</v>
      </c>
      <c r="C208" s="3129" t="str">
        <f t="shared" si="8"/>
        <v>Scheme name</v>
      </c>
      <c r="D208" s="1681" t="s">
        <v>3240</v>
      </c>
      <c r="E208" s="1681"/>
      <c r="F208" s="1681" t="s">
        <v>2167</v>
      </c>
      <c r="G208" s="3441">
        <f t="shared" si="9"/>
        <v>0</v>
      </c>
      <c r="H208" s="3133"/>
      <c r="I208" s="3133"/>
      <c r="J208" s="3436"/>
      <c r="K208" s="3133"/>
      <c r="L208" s="3133"/>
      <c r="M208" s="3133"/>
      <c r="N208" s="3133"/>
      <c r="O208" s="3133"/>
      <c r="P208" s="3133"/>
      <c r="Q208" s="3133"/>
    </row>
    <row r="209" spans="2:17">
      <c r="B209" s="3456" t="s">
        <v>3241</v>
      </c>
      <c r="C209" s="3129" t="str">
        <f t="shared" si="8"/>
        <v>Scheme name</v>
      </c>
      <c r="D209" t="s">
        <v>3416</v>
      </c>
      <c r="F209" t="s">
        <v>2414</v>
      </c>
      <c r="G209" s="3441">
        <f t="shared" si="9"/>
        <v>0</v>
      </c>
      <c r="H209" s="3133"/>
      <c r="I209" s="3133"/>
      <c r="J209" s="3436"/>
      <c r="K209" s="3133"/>
      <c r="L209" s="3133"/>
      <c r="M209" s="3133"/>
      <c r="N209" s="3133"/>
      <c r="O209" s="3133"/>
      <c r="P209" s="3133"/>
      <c r="Q209" s="3133"/>
    </row>
    <row r="210" spans="2:17">
      <c r="B210" s="3129" t="s">
        <v>3241</v>
      </c>
      <c r="C210" s="3129" t="str">
        <f t="shared" si="8"/>
        <v>Scheme name</v>
      </c>
      <c r="D210" s="3130" t="s">
        <v>3245</v>
      </c>
      <c r="E210" s="3130" t="s">
        <v>3236</v>
      </c>
      <c r="F210" s="3450" t="s">
        <v>2414</v>
      </c>
      <c r="G210" s="3441">
        <f t="shared" si="9"/>
        <v>0</v>
      </c>
      <c r="H210" s="3133"/>
      <c r="I210" s="3133"/>
      <c r="J210" s="3436"/>
      <c r="K210" s="3133"/>
      <c r="L210" s="3133"/>
      <c r="M210" s="3133"/>
      <c r="N210" s="3133"/>
      <c r="O210" s="3133"/>
      <c r="P210" s="3133"/>
      <c r="Q210" s="3133"/>
    </row>
    <row r="211" spans="2:17">
      <c r="B211" s="3129" t="s">
        <v>3241</v>
      </c>
      <c r="C211" s="3129" t="str">
        <f t="shared" si="8"/>
        <v>Scheme name</v>
      </c>
      <c r="D211" s="3454" t="s">
        <v>3245</v>
      </c>
      <c r="E211" s="3130" t="s">
        <v>3235</v>
      </c>
      <c r="F211" s="3450" t="s">
        <v>2414</v>
      </c>
      <c r="G211" s="3441">
        <f t="shared" si="9"/>
        <v>0</v>
      </c>
      <c r="H211" s="3133"/>
      <c r="I211" s="3133"/>
      <c r="J211" s="3436"/>
      <c r="K211" s="3133"/>
      <c r="L211" s="3133"/>
      <c r="M211" s="3133"/>
      <c r="N211" s="3133"/>
      <c r="O211" s="3133"/>
      <c r="P211" s="3133"/>
      <c r="Q211" s="3133"/>
    </row>
    <row r="212" spans="2:17">
      <c r="B212" s="3129"/>
      <c r="C212" s="3129"/>
      <c r="D212" s="3129" t="s">
        <v>3245</v>
      </c>
      <c r="E212" s="3130" t="s">
        <v>3233</v>
      </c>
      <c r="F212" s="3450" t="s">
        <v>2414</v>
      </c>
      <c r="G212" s="3441"/>
      <c r="H212" s="3133"/>
      <c r="I212" s="3133"/>
      <c r="J212" s="3436"/>
      <c r="K212" s="3133"/>
      <c r="L212" s="3133"/>
      <c r="M212" s="3133"/>
      <c r="N212" s="3133"/>
      <c r="O212" s="3133"/>
      <c r="P212" s="3133"/>
      <c r="Q212" s="3133"/>
    </row>
    <row r="213" spans="2:17">
      <c r="B213" s="3129" t="s">
        <v>3241</v>
      </c>
      <c r="C213" s="3129" t="str">
        <f>C211</f>
        <v>Scheme name</v>
      </c>
      <c r="D213" s="3455" t="s">
        <v>3244</v>
      </c>
      <c r="E213" s="3455"/>
      <c r="F213" s="1681" t="s">
        <v>2167</v>
      </c>
      <c r="G213" s="3441">
        <f t="shared" si="9"/>
        <v>0</v>
      </c>
      <c r="H213" s="3133"/>
      <c r="I213" s="3133"/>
      <c r="J213" s="3436"/>
      <c r="K213" s="3133"/>
      <c r="L213" s="3133"/>
      <c r="M213" s="3133"/>
      <c r="N213" s="3133"/>
      <c r="O213" s="3133"/>
      <c r="P213" s="3133"/>
      <c r="Q213" s="3133"/>
    </row>
    <row r="214" spans="2:17">
      <c r="B214" s="3129" t="s">
        <v>3241</v>
      </c>
      <c r="C214" s="3129" t="str">
        <f t="shared" si="8"/>
        <v>Scheme name</v>
      </c>
      <c r="D214" s="1681" t="s">
        <v>3243</v>
      </c>
      <c r="E214" s="1681"/>
      <c r="F214" s="1681" t="s">
        <v>2167</v>
      </c>
      <c r="G214" s="3441">
        <f t="shared" si="9"/>
        <v>0</v>
      </c>
      <c r="H214" s="3133"/>
      <c r="I214" s="3133"/>
      <c r="J214" s="3436"/>
      <c r="K214" s="3133"/>
      <c r="L214" s="3133"/>
      <c r="M214" s="3133"/>
      <c r="N214" s="3133"/>
      <c r="O214" s="3133"/>
      <c r="P214" s="3133"/>
      <c r="Q214" s="3133"/>
    </row>
    <row r="215" spans="2:17">
      <c r="B215" s="3129" t="s">
        <v>3241</v>
      </c>
      <c r="C215" s="3129" t="str">
        <f t="shared" si="8"/>
        <v>Scheme name</v>
      </c>
      <c r="D215" s="1681" t="s">
        <v>3242</v>
      </c>
      <c r="E215" s="1681"/>
      <c r="F215" s="1681" t="s">
        <v>20</v>
      </c>
      <c r="G215" s="3441">
        <f t="shared" si="9"/>
        <v>0</v>
      </c>
      <c r="H215" s="3133"/>
      <c r="I215" s="3133"/>
      <c r="J215" s="3436"/>
      <c r="K215" s="3133"/>
      <c r="L215" s="3133"/>
      <c r="M215" s="3133"/>
      <c r="N215" s="3133"/>
      <c r="O215" s="3133"/>
      <c r="P215" s="3133"/>
      <c r="Q215" s="3133"/>
    </row>
    <row r="216" spans="2:17">
      <c r="B216" s="3129" t="s">
        <v>3241</v>
      </c>
      <c r="C216" s="3129" t="str">
        <f t="shared" si="8"/>
        <v>Scheme name</v>
      </c>
      <c r="D216" s="1681" t="s">
        <v>3240</v>
      </c>
      <c r="E216" s="1681"/>
      <c r="F216" s="1681" t="s">
        <v>2167</v>
      </c>
      <c r="G216" s="3441">
        <f t="shared" si="9"/>
        <v>0</v>
      </c>
      <c r="H216" s="3133"/>
      <c r="I216" s="3133"/>
      <c r="J216" s="3436"/>
      <c r="K216" s="3133"/>
      <c r="L216" s="3133"/>
      <c r="M216" s="3133"/>
      <c r="N216" s="3133"/>
      <c r="O216" s="3133"/>
      <c r="P216" s="3133"/>
      <c r="Q216" s="3133"/>
    </row>
    <row r="217" spans="2:17">
      <c r="B217" s="1681" t="s">
        <v>3239</v>
      </c>
      <c r="C217" s="3129" t="str">
        <f t="shared" si="8"/>
        <v>Scheme name</v>
      </c>
      <c r="D217" s="3450" t="s">
        <v>3417</v>
      </c>
      <c r="F217" s="3450" t="s">
        <v>2414</v>
      </c>
      <c r="G217" s="3441">
        <f t="shared" si="9"/>
        <v>0</v>
      </c>
      <c r="H217" s="3445"/>
      <c r="I217" s="3445"/>
      <c r="J217" s="3446">
        <f t="shared" ref="J217:Q217" si="10">J9+J17+J25+J33+J41+J49+J57</f>
        <v>0</v>
      </c>
      <c r="K217" s="3446">
        <f t="shared" si="10"/>
        <v>0</v>
      </c>
      <c r="L217" s="3446">
        <f t="shared" si="10"/>
        <v>0</v>
      </c>
      <c r="M217" s="3446">
        <f t="shared" si="10"/>
        <v>0</v>
      </c>
      <c r="N217" s="3446">
        <f t="shared" si="10"/>
        <v>0</v>
      </c>
      <c r="O217" s="3446">
        <f t="shared" si="10"/>
        <v>0</v>
      </c>
      <c r="P217" s="3446">
        <f t="shared" si="10"/>
        <v>0</v>
      </c>
      <c r="Q217" s="3446">
        <f t="shared" si="10"/>
        <v>0</v>
      </c>
    </row>
    <row r="218" spans="2:17">
      <c r="B218" s="3129" t="s">
        <v>3238</v>
      </c>
      <c r="C218" s="3129" t="str">
        <f t="shared" si="8"/>
        <v>Scheme name</v>
      </c>
      <c r="D218" s="1681" t="s">
        <v>3234</v>
      </c>
      <c r="E218" s="3130" t="s">
        <v>3236</v>
      </c>
      <c r="F218" s="1681" t="s">
        <v>2414</v>
      </c>
      <c r="G218" s="3441">
        <f t="shared" si="9"/>
        <v>0</v>
      </c>
      <c r="H218" s="3445"/>
      <c r="I218" s="3445"/>
      <c r="J218" s="3446">
        <f t="shared" ref="J218:Q218" si="11">J11+J18+J26+J34+J42+J50+J58</f>
        <v>0</v>
      </c>
      <c r="K218" s="3446">
        <f t="shared" si="11"/>
        <v>0</v>
      </c>
      <c r="L218" s="3446">
        <f t="shared" si="11"/>
        <v>0</v>
      </c>
      <c r="M218" s="3446">
        <f t="shared" si="11"/>
        <v>0</v>
      </c>
      <c r="N218" s="3446">
        <f t="shared" si="11"/>
        <v>0</v>
      </c>
      <c r="O218" s="3446">
        <f t="shared" si="11"/>
        <v>0</v>
      </c>
      <c r="P218" s="3446">
        <f t="shared" si="11"/>
        <v>0</v>
      </c>
      <c r="Q218" s="3446">
        <f t="shared" si="11"/>
        <v>0</v>
      </c>
    </row>
    <row r="219" spans="2:17">
      <c r="B219" s="3129"/>
      <c r="C219" s="3129"/>
      <c r="D219" s="3454" t="s">
        <v>3234</v>
      </c>
      <c r="E219" s="3130" t="s">
        <v>3235</v>
      </c>
      <c r="F219" s="1681" t="s">
        <v>2414</v>
      </c>
      <c r="G219" s="3441"/>
      <c r="H219" s="3445"/>
      <c r="I219" s="3445"/>
      <c r="J219" s="3446"/>
      <c r="K219" s="3446"/>
      <c r="L219" s="3446"/>
      <c r="M219" s="3446"/>
      <c r="N219" s="3446"/>
      <c r="O219" s="3446"/>
      <c r="P219" s="3446"/>
      <c r="Q219" s="3446"/>
    </row>
    <row r="220" spans="2:17">
      <c r="B220" s="3129" t="s">
        <v>3238</v>
      </c>
      <c r="C220" s="3129" t="str">
        <f>C218</f>
        <v>Scheme name</v>
      </c>
      <c r="D220" s="3454" t="s">
        <v>3234</v>
      </c>
      <c r="E220" s="3130" t="s">
        <v>3233</v>
      </c>
      <c r="F220" s="1681" t="s">
        <v>2414</v>
      </c>
      <c r="G220" s="3441">
        <f t="shared" si="9"/>
        <v>0</v>
      </c>
      <c r="H220" s="3445"/>
      <c r="I220" s="3445"/>
      <c r="J220" s="3446">
        <f t="shared" ref="J220:Q220" si="12">J12+J20+J27+J35+J43+J52+J59</f>
        <v>0</v>
      </c>
      <c r="K220" s="3446">
        <f t="shared" si="12"/>
        <v>0</v>
      </c>
      <c r="L220" s="3446">
        <f t="shared" si="12"/>
        <v>0</v>
      </c>
      <c r="M220" s="3446">
        <f t="shared" si="12"/>
        <v>0</v>
      </c>
      <c r="N220" s="3446">
        <f t="shared" si="12"/>
        <v>0</v>
      </c>
      <c r="O220" s="3446">
        <f t="shared" si="12"/>
        <v>0</v>
      </c>
      <c r="P220" s="3446">
        <f t="shared" si="12"/>
        <v>0</v>
      </c>
      <c r="Q220" s="3446">
        <f t="shared" si="12"/>
        <v>0</v>
      </c>
    </row>
    <row r="221" spans="2:17">
      <c r="B221" s="3129" t="s">
        <v>3238</v>
      </c>
      <c r="C221" s="3129" t="str">
        <f t="shared" si="8"/>
        <v>Scheme name</v>
      </c>
      <c r="D221" s="1681" t="s">
        <v>3232</v>
      </c>
      <c r="E221" s="1681"/>
      <c r="F221" s="1681" t="s">
        <v>2167</v>
      </c>
      <c r="G221" s="3441">
        <f t="shared" si="9"/>
        <v>0</v>
      </c>
      <c r="H221" s="3445"/>
      <c r="I221" s="3445"/>
      <c r="J221" s="3446">
        <f t="shared" ref="J221:Q223" si="13">J13+J21+J29+J37+J45+J53+J61</f>
        <v>0</v>
      </c>
      <c r="K221" s="3446">
        <f t="shared" si="13"/>
        <v>0</v>
      </c>
      <c r="L221" s="3446">
        <f t="shared" si="13"/>
        <v>0</v>
      </c>
      <c r="M221" s="3446">
        <f t="shared" si="13"/>
        <v>0</v>
      </c>
      <c r="N221" s="3446">
        <f t="shared" si="13"/>
        <v>0</v>
      </c>
      <c r="O221" s="3446">
        <f t="shared" si="13"/>
        <v>0</v>
      </c>
      <c r="P221" s="3446">
        <f t="shared" si="13"/>
        <v>0</v>
      </c>
      <c r="Q221" s="3446">
        <f t="shared" si="13"/>
        <v>0</v>
      </c>
    </row>
    <row r="222" spans="2:17">
      <c r="B222" s="3129" t="s">
        <v>3238</v>
      </c>
      <c r="C222" s="3129" t="str">
        <f t="shared" si="8"/>
        <v>Scheme name</v>
      </c>
      <c r="D222" s="1681" t="s">
        <v>3231</v>
      </c>
      <c r="E222" s="1681"/>
      <c r="F222" s="1681" t="s">
        <v>2167</v>
      </c>
      <c r="G222" s="3441">
        <f t="shared" si="9"/>
        <v>0</v>
      </c>
      <c r="H222" s="3445"/>
      <c r="I222" s="3445"/>
      <c r="J222" s="3446">
        <f t="shared" si="13"/>
        <v>0</v>
      </c>
      <c r="K222" s="3446">
        <f t="shared" si="13"/>
        <v>0</v>
      </c>
      <c r="L222" s="3446">
        <f t="shared" si="13"/>
        <v>0</v>
      </c>
      <c r="M222" s="3446">
        <f t="shared" si="13"/>
        <v>0</v>
      </c>
      <c r="N222" s="3446">
        <f t="shared" si="13"/>
        <v>0</v>
      </c>
      <c r="O222" s="3446">
        <f t="shared" si="13"/>
        <v>0</v>
      </c>
      <c r="P222" s="3446">
        <f t="shared" si="13"/>
        <v>0</v>
      </c>
      <c r="Q222" s="3446">
        <f t="shared" si="13"/>
        <v>0</v>
      </c>
    </row>
    <row r="223" spans="2:17">
      <c r="B223" s="3129" t="s">
        <v>3238</v>
      </c>
      <c r="C223" s="3129" t="str">
        <f t="shared" si="8"/>
        <v>Scheme name</v>
      </c>
      <c r="D223" s="1681" t="s">
        <v>3186</v>
      </c>
      <c r="E223" s="1681"/>
      <c r="F223" s="1681" t="s">
        <v>20</v>
      </c>
      <c r="G223" s="3441">
        <f t="shared" si="9"/>
        <v>0</v>
      </c>
      <c r="H223" s="3445"/>
      <c r="I223" s="3445"/>
      <c r="J223" s="3446">
        <f t="shared" si="13"/>
        <v>0</v>
      </c>
      <c r="K223" s="3446">
        <f t="shared" si="13"/>
        <v>0</v>
      </c>
      <c r="L223" s="3446">
        <f t="shared" si="13"/>
        <v>0</v>
      </c>
      <c r="M223" s="3446">
        <f t="shared" si="13"/>
        <v>0</v>
      </c>
      <c r="N223" s="3446">
        <f t="shared" si="13"/>
        <v>0</v>
      </c>
      <c r="O223" s="3446">
        <f t="shared" si="13"/>
        <v>0</v>
      </c>
      <c r="P223" s="3446">
        <f t="shared" si="13"/>
        <v>0</v>
      </c>
      <c r="Q223" s="3446">
        <f t="shared" si="13"/>
        <v>0</v>
      </c>
    </row>
    <row r="224" spans="2:17">
      <c r="B224" s="1681" t="s">
        <v>3237</v>
      </c>
      <c r="C224" s="3129" t="str">
        <f t="shared" si="8"/>
        <v>Scheme name</v>
      </c>
      <c r="D224" s="3450" t="s">
        <v>3417</v>
      </c>
      <c r="F224" s="3450" t="s">
        <v>2414</v>
      </c>
      <c r="G224" s="3441">
        <f t="shared" si="9"/>
        <v>0</v>
      </c>
      <c r="H224" s="3445"/>
      <c r="I224" s="3445"/>
      <c r="J224" s="3446">
        <f t="shared" ref="J224:Q225" si="14">J65+J73+J81+J89+J97+J105+J113+J121+J129+J137+J145+J153+J161+J169+J177+J185+J193+J201+J209</f>
        <v>0</v>
      </c>
      <c r="K224" s="3446">
        <f t="shared" si="14"/>
        <v>0</v>
      </c>
      <c r="L224" s="3446">
        <f t="shared" si="14"/>
        <v>0</v>
      </c>
      <c r="M224" s="3446">
        <f t="shared" si="14"/>
        <v>0</v>
      </c>
      <c r="N224" s="3446">
        <f t="shared" si="14"/>
        <v>0</v>
      </c>
      <c r="O224" s="3446">
        <f t="shared" si="14"/>
        <v>0</v>
      </c>
      <c r="P224" s="3446">
        <f t="shared" si="14"/>
        <v>0</v>
      </c>
      <c r="Q224" s="3446">
        <f t="shared" si="14"/>
        <v>0</v>
      </c>
    </row>
    <row r="225" spans="2:17">
      <c r="B225" s="3129" t="s">
        <v>3230</v>
      </c>
      <c r="C225" s="3129" t="str">
        <f t="shared" si="8"/>
        <v>Scheme name</v>
      </c>
      <c r="D225" s="1681" t="s">
        <v>3234</v>
      </c>
      <c r="E225" s="1681" t="s">
        <v>3236</v>
      </c>
      <c r="F225" s="1681" t="s">
        <v>2414</v>
      </c>
      <c r="G225" s="3441">
        <f t="shared" si="9"/>
        <v>0</v>
      </c>
      <c r="H225" s="3445"/>
      <c r="I225" s="3445"/>
      <c r="J225" s="3446">
        <f t="shared" si="14"/>
        <v>0</v>
      </c>
      <c r="K225" s="3446">
        <f t="shared" si="14"/>
        <v>0</v>
      </c>
      <c r="L225" s="3446">
        <f t="shared" si="14"/>
        <v>0</v>
      </c>
      <c r="M225" s="3446">
        <f t="shared" si="14"/>
        <v>0</v>
      </c>
      <c r="N225" s="3446">
        <f t="shared" si="14"/>
        <v>0</v>
      </c>
      <c r="O225" s="3446">
        <f t="shared" si="14"/>
        <v>0</v>
      </c>
      <c r="P225" s="3446">
        <f t="shared" si="14"/>
        <v>0</v>
      </c>
      <c r="Q225" s="3446">
        <f t="shared" si="14"/>
        <v>0</v>
      </c>
    </row>
    <row r="226" spans="2:17">
      <c r="B226" s="3129"/>
      <c r="C226" s="3129"/>
      <c r="D226" s="3454" t="s">
        <v>3234</v>
      </c>
      <c r="E226" s="3130" t="s">
        <v>3235</v>
      </c>
      <c r="F226" s="1681" t="s">
        <v>2414</v>
      </c>
      <c r="G226" s="3441"/>
      <c r="H226" s="3445"/>
      <c r="I226" s="3445"/>
      <c r="J226" s="3446"/>
      <c r="K226" s="3446"/>
      <c r="L226" s="3446"/>
      <c r="M226" s="3446"/>
      <c r="N226" s="3446"/>
      <c r="O226" s="3446"/>
      <c r="P226" s="3446"/>
      <c r="Q226" s="3446"/>
    </row>
    <row r="227" spans="2:17">
      <c r="B227" s="3129" t="s">
        <v>3230</v>
      </c>
      <c r="C227" s="3129" t="str">
        <f>C225</f>
        <v>Scheme name</v>
      </c>
      <c r="D227" s="3454" t="s">
        <v>3234</v>
      </c>
      <c r="E227" s="3130" t="s">
        <v>3233</v>
      </c>
      <c r="F227" s="1681" t="s">
        <v>2414</v>
      </c>
      <c r="G227" s="3441">
        <f t="shared" si="9"/>
        <v>0</v>
      </c>
      <c r="H227" s="3445"/>
      <c r="I227" s="3445"/>
      <c r="J227" s="3446">
        <f t="shared" ref="J227:Q227" si="15">J68+J76+J83+J92+J100+J107+J115+J124+J132+J140+J147+J155+J163+J171+J179+J187+J195+J203+J211</f>
        <v>0</v>
      </c>
      <c r="K227" s="3446">
        <f t="shared" si="15"/>
        <v>0</v>
      </c>
      <c r="L227" s="3446">
        <f t="shared" si="15"/>
        <v>0</v>
      </c>
      <c r="M227" s="3446">
        <f t="shared" si="15"/>
        <v>0</v>
      </c>
      <c r="N227" s="3446">
        <f t="shared" si="15"/>
        <v>0</v>
      </c>
      <c r="O227" s="3446">
        <f t="shared" si="15"/>
        <v>0</v>
      </c>
      <c r="P227" s="3446">
        <f t="shared" si="15"/>
        <v>0</v>
      </c>
      <c r="Q227" s="3446">
        <f t="shared" si="15"/>
        <v>0</v>
      </c>
    </row>
    <row r="228" spans="2:17">
      <c r="B228" s="3129" t="s">
        <v>3230</v>
      </c>
      <c r="C228" s="3129" t="str">
        <f t="shared" si="8"/>
        <v>Scheme name</v>
      </c>
      <c r="D228" s="1681" t="s">
        <v>3232</v>
      </c>
      <c r="E228" s="1681"/>
      <c r="F228" s="1681" t="s">
        <v>2167</v>
      </c>
      <c r="G228" s="3441">
        <f t="shared" si="9"/>
        <v>0</v>
      </c>
      <c r="H228" s="3445"/>
      <c r="I228" s="3445"/>
      <c r="J228" s="3446">
        <f t="shared" ref="J228:Q230" si="16">J69+J77+J85+J93+J101+J109+J117+J125+J133+J141+J149+J157+J165+J173+J181+J189+J197+J205+J213</f>
        <v>0</v>
      </c>
      <c r="K228" s="3446">
        <f t="shared" si="16"/>
        <v>0</v>
      </c>
      <c r="L228" s="3446">
        <f t="shared" si="16"/>
        <v>0</v>
      </c>
      <c r="M228" s="3446">
        <f t="shared" si="16"/>
        <v>0</v>
      </c>
      <c r="N228" s="3446">
        <f t="shared" si="16"/>
        <v>0</v>
      </c>
      <c r="O228" s="3446">
        <f t="shared" si="16"/>
        <v>0</v>
      </c>
      <c r="P228" s="3446">
        <f t="shared" si="16"/>
        <v>0</v>
      </c>
      <c r="Q228" s="3446">
        <f t="shared" si="16"/>
        <v>0</v>
      </c>
    </row>
    <row r="229" spans="2:17">
      <c r="B229" s="3129" t="s">
        <v>3230</v>
      </c>
      <c r="C229" s="3129" t="str">
        <f t="shared" si="8"/>
        <v>Scheme name</v>
      </c>
      <c r="D229" s="1681" t="s">
        <v>3231</v>
      </c>
      <c r="E229" s="1681"/>
      <c r="F229" s="1681" t="s">
        <v>2167</v>
      </c>
      <c r="G229" s="3441">
        <f t="shared" si="9"/>
        <v>0</v>
      </c>
      <c r="H229" s="3445"/>
      <c r="I229" s="3445"/>
      <c r="J229" s="3446">
        <f t="shared" si="16"/>
        <v>0</v>
      </c>
      <c r="K229" s="3446">
        <f t="shared" si="16"/>
        <v>0</v>
      </c>
      <c r="L229" s="3446">
        <f t="shared" si="16"/>
        <v>0</v>
      </c>
      <c r="M229" s="3446">
        <f t="shared" si="16"/>
        <v>0</v>
      </c>
      <c r="N229" s="3446">
        <f t="shared" si="16"/>
        <v>0</v>
      </c>
      <c r="O229" s="3446">
        <f t="shared" si="16"/>
        <v>0</v>
      </c>
      <c r="P229" s="3446">
        <f t="shared" si="16"/>
        <v>0</v>
      </c>
      <c r="Q229" s="3446">
        <f t="shared" si="16"/>
        <v>0</v>
      </c>
    </row>
    <row r="230" spans="2:17">
      <c r="B230" s="3129" t="s">
        <v>3230</v>
      </c>
      <c r="C230" s="3129" t="str">
        <f t="shared" si="8"/>
        <v>Scheme name</v>
      </c>
      <c r="D230" s="1681" t="s">
        <v>3186</v>
      </c>
      <c r="E230" s="1681"/>
      <c r="F230" s="1681" t="s">
        <v>20</v>
      </c>
      <c r="G230" s="3441">
        <f t="shared" si="9"/>
        <v>0</v>
      </c>
      <c r="H230" s="3445"/>
      <c r="I230" s="3445"/>
      <c r="J230" s="3446">
        <f t="shared" si="16"/>
        <v>0</v>
      </c>
      <c r="K230" s="3446">
        <f t="shared" si="16"/>
        <v>0</v>
      </c>
      <c r="L230" s="3446">
        <f t="shared" si="16"/>
        <v>0</v>
      </c>
      <c r="M230" s="3446">
        <f t="shared" si="16"/>
        <v>0</v>
      </c>
      <c r="N230" s="3446">
        <f t="shared" si="16"/>
        <v>0</v>
      </c>
      <c r="O230" s="3446">
        <f t="shared" si="16"/>
        <v>0</v>
      </c>
      <c r="P230" s="3446">
        <f t="shared" si="16"/>
        <v>0</v>
      </c>
      <c r="Q230" s="3446">
        <f t="shared" si="16"/>
        <v>0</v>
      </c>
    </row>
    <row r="231" spans="2:17">
      <c r="J231" s="3453"/>
    </row>
    <row r="1000167" spans="1:1">
      <c r="A1000167" t="s">
        <v>1000</v>
      </c>
    </row>
    <row r="1000168" spans="1:1">
      <c r="A1000168" t="s">
        <v>242</v>
      </c>
    </row>
    <row r="1000169" spans="1:1">
      <c r="A1000169" t="s">
        <v>241</v>
      </c>
    </row>
    <row r="1000170" spans="1:1">
      <c r="A1000170" t="s">
        <v>240</v>
      </c>
    </row>
    <row r="1000171" spans="1:1">
      <c r="A1000171" t="s">
        <v>4</v>
      </c>
    </row>
    <row r="1000172" spans="1:1">
      <c r="A1000172" t="s">
        <v>239</v>
      </c>
    </row>
  </sheetData>
  <dataValidations count="1">
    <dataValidation type="list" allowBlank="1" showInputMessage="1" showErrorMessage="1" sqref="A1">
      <formula1>$A$1000167:$A$1000172</formula1>
    </dataValidation>
  </dataValidation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sheetPr>
    <tabColor theme="2" tint="-0.249977111117893"/>
  </sheetPr>
  <dimension ref="A1:Z999958"/>
  <sheetViews>
    <sheetView zoomScale="80" zoomScaleNormal="80" workbookViewId="0">
      <pane xSplit="7" ySplit="8" topLeftCell="H9" activePane="bottomRight" state="frozen"/>
      <selection activeCell="A2" sqref="A2"/>
      <selection pane="topRight" activeCell="A2" sqref="A2"/>
      <selection pane="bottomLeft" activeCell="A2" sqref="A2"/>
      <selection pane="bottomRight" activeCell="B14" sqref="B14"/>
    </sheetView>
  </sheetViews>
  <sheetFormatPr defaultRowHeight="12.75"/>
  <cols>
    <col min="1" max="1" width="1.25" customWidth="1"/>
    <col min="2" max="2" width="38.25" customWidth="1"/>
    <col min="3" max="3" width="24.5" customWidth="1"/>
    <col min="4" max="4" width="24.625" bestFit="1" customWidth="1"/>
    <col min="5" max="5" width="10.875" customWidth="1"/>
    <col min="6" max="6" width="8"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2745</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3273</v>
      </c>
    </row>
    <row r="7" spans="1:26" ht="15">
      <c r="H7" s="3114" t="s">
        <v>156</v>
      </c>
      <c r="I7" s="3115"/>
      <c r="J7" s="3114" t="s">
        <v>155</v>
      </c>
      <c r="K7" s="3143"/>
      <c r="L7" s="3143"/>
      <c r="M7" s="3143"/>
      <c r="N7" s="3143"/>
      <c r="O7" s="3143"/>
      <c r="P7" s="3143"/>
      <c r="Q7" s="3143"/>
    </row>
    <row r="8" spans="1:26" ht="15">
      <c r="B8" s="3437" t="s">
        <v>248</v>
      </c>
      <c r="C8" s="3437" t="s">
        <v>247</v>
      </c>
      <c r="D8" s="3533"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3271</v>
      </c>
      <c r="C9" s="3456" t="s">
        <v>3274</v>
      </c>
      <c r="D9" t="s">
        <v>3416</v>
      </c>
      <c r="F9" s="3450" t="s">
        <v>2414</v>
      </c>
      <c r="G9" s="3441">
        <f t="shared" ref="G9:G16" si="0">SUM(J9:Q9)</f>
        <v>0</v>
      </c>
      <c r="H9" s="3133"/>
      <c r="I9" s="3133"/>
      <c r="J9" s="3436"/>
      <c r="K9" s="3133"/>
      <c r="L9" s="3133"/>
      <c r="M9" s="3133"/>
      <c r="N9" s="3133"/>
      <c r="O9" s="3133"/>
      <c r="P9" s="3133"/>
      <c r="Q9" s="3133"/>
    </row>
    <row r="10" spans="1:26">
      <c r="B10" s="3129" t="str">
        <f t="shared" ref="B10:C13" si="1">B9</f>
        <v>Designated area visual amenity outputs</v>
      </c>
      <c r="C10" s="3129" t="str">
        <f>C9</f>
        <v>Loch Lomond National Park</v>
      </c>
      <c r="D10" s="3130" t="s">
        <v>3245</v>
      </c>
      <c r="E10" s="3130" t="s">
        <v>3236</v>
      </c>
      <c r="F10" s="3450" t="s">
        <v>2414</v>
      </c>
      <c r="G10" s="3441">
        <f t="shared" si="0"/>
        <v>0</v>
      </c>
      <c r="H10" s="3133"/>
      <c r="I10" s="3133"/>
      <c r="J10" s="3436"/>
      <c r="K10" s="3133"/>
      <c r="L10" s="3133"/>
      <c r="M10" s="3133"/>
      <c r="N10" s="3133"/>
      <c r="O10" s="3133"/>
      <c r="P10" s="3133"/>
      <c r="Q10" s="3133"/>
    </row>
    <row r="11" spans="1:26">
      <c r="B11" s="3129" t="str">
        <f t="shared" si="1"/>
        <v>Designated area visual amenity outputs</v>
      </c>
      <c r="C11" s="3129" t="str">
        <f>C9</f>
        <v>Loch Lomond National Park</v>
      </c>
      <c r="D11" s="3454" t="s">
        <v>3245</v>
      </c>
      <c r="E11" s="3130" t="s">
        <v>3235</v>
      </c>
      <c r="F11" s="3450" t="s">
        <v>2414</v>
      </c>
      <c r="G11" s="3441"/>
      <c r="H11" s="3133"/>
      <c r="I11" s="3133"/>
      <c r="J11" s="3436"/>
      <c r="K11" s="3133"/>
      <c r="L11" s="3133"/>
      <c r="M11" s="3133"/>
      <c r="N11" s="3133"/>
      <c r="O11" s="3133"/>
      <c r="P11" s="3133"/>
      <c r="Q11" s="3133"/>
    </row>
    <row r="12" spans="1:26">
      <c r="B12" s="3129" t="str">
        <f>B10</f>
        <v>Designated area visual amenity outputs</v>
      </c>
      <c r="C12" s="3129" t="str">
        <f>C11</f>
        <v>Loch Lomond National Park</v>
      </c>
      <c r="D12" s="3129" t="s">
        <v>3245</v>
      </c>
      <c r="E12" s="3130" t="s">
        <v>3233</v>
      </c>
      <c r="F12" s="3450" t="s">
        <v>2414</v>
      </c>
      <c r="G12" s="3441">
        <f t="shared" si="0"/>
        <v>0</v>
      </c>
      <c r="H12" s="3133"/>
      <c r="I12" s="3133"/>
      <c r="J12" s="3436"/>
      <c r="K12" s="3133"/>
      <c r="L12" s="3133"/>
      <c r="M12" s="3133"/>
      <c r="N12" s="3133"/>
      <c r="O12" s="3133"/>
      <c r="P12" s="3133"/>
      <c r="Q12" s="3133"/>
    </row>
    <row r="13" spans="1:26">
      <c r="B13" s="3129" t="str">
        <f t="shared" si="1"/>
        <v>Designated area visual amenity outputs</v>
      </c>
      <c r="C13" s="3129" t="str">
        <f t="shared" si="1"/>
        <v>Loch Lomond National Park</v>
      </c>
      <c r="D13" s="3455" t="s">
        <v>3244</v>
      </c>
      <c r="E13" s="3455"/>
      <c r="F13" s="1681" t="s">
        <v>2167</v>
      </c>
      <c r="G13" s="3441">
        <f t="shared" si="0"/>
        <v>0</v>
      </c>
      <c r="H13" s="3133"/>
      <c r="I13" s="3133"/>
      <c r="J13" s="3436"/>
      <c r="K13" s="3133"/>
      <c r="L13" s="3133"/>
      <c r="M13" s="3133"/>
      <c r="N13" s="3133"/>
      <c r="O13" s="3133"/>
      <c r="P13" s="3133"/>
      <c r="Q13" s="3133"/>
    </row>
    <row r="14" spans="1:26">
      <c r="B14" s="3129" t="str">
        <f>B10</f>
        <v>Designated area visual amenity outputs</v>
      </c>
      <c r="C14" s="3129" t="str">
        <f>C13</f>
        <v>Loch Lomond National Park</v>
      </c>
      <c r="D14" s="1681" t="s">
        <v>3243</v>
      </c>
      <c r="E14" s="1681"/>
      <c r="F14" s="1681" t="s">
        <v>2167</v>
      </c>
      <c r="G14" s="3441">
        <f t="shared" si="0"/>
        <v>0</v>
      </c>
      <c r="H14" s="3133"/>
      <c r="I14" s="3133"/>
      <c r="J14" s="3436"/>
      <c r="K14" s="3133"/>
      <c r="L14" s="3133"/>
      <c r="M14" s="3133"/>
      <c r="N14" s="3133"/>
      <c r="O14" s="3133"/>
      <c r="P14" s="3133"/>
      <c r="Q14" s="3133"/>
    </row>
    <row r="15" spans="1:26">
      <c r="B15" s="3129" t="str">
        <f>B14</f>
        <v>Designated area visual amenity outputs</v>
      </c>
      <c r="C15" s="3129" t="str">
        <f>C14</f>
        <v>Loch Lomond National Park</v>
      </c>
      <c r="D15" s="1681" t="s">
        <v>3242</v>
      </c>
      <c r="E15" s="1681"/>
      <c r="F15" s="1681" t="s">
        <v>20</v>
      </c>
      <c r="G15" s="3441">
        <f t="shared" si="0"/>
        <v>0</v>
      </c>
      <c r="H15" s="3133"/>
      <c r="I15" s="3133"/>
      <c r="J15" s="3436"/>
      <c r="K15" s="3133"/>
      <c r="L15" s="3133"/>
      <c r="M15" s="3133"/>
      <c r="N15" s="3133"/>
      <c r="O15" s="3133"/>
      <c r="P15" s="3133"/>
      <c r="Q15" s="3133"/>
    </row>
    <row r="16" spans="1:26">
      <c r="B16" s="3129" t="str">
        <f>B15</f>
        <v>Designated area visual amenity outputs</v>
      </c>
      <c r="C16" s="3129" t="str">
        <f>C15</f>
        <v>Loch Lomond National Park</v>
      </c>
      <c r="D16" s="1681" t="s">
        <v>3240</v>
      </c>
      <c r="E16" s="1681"/>
      <c r="F16" s="1681" t="s">
        <v>2414</v>
      </c>
      <c r="G16" s="3441">
        <f t="shared" si="0"/>
        <v>0</v>
      </c>
      <c r="H16" s="3133"/>
      <c r="I16" s="3133"/>
      <c r="J16" s="3436"/>
      <c r="K16" s="3133"/>
      <c r="L16" s="3133"/>
      <c r="M16" s="3133"/>
      <c r="N16" s="3133"/>
      <c r="O16" s="3133"/>
      <c r="P16" s="3133"/>
      <c r="Q16" s="3133"/>
    </row>
    <row r="17" spans="2:10">
      <c r="J17" s="3453"/>
    </row>
    <row r="19" spans="2:10">
      <c r="B19" t="s">
        <v>3272</v>
      </c>
    </row>
    <row r="999953" spans="1:1">
      <c r="A999953" t="s">
        <v>1000</v>
      </c>
    </row>
    <row r="999954" spans="1:1">
      <c r="A999954" t="s">
        <v>242</v>
      </c>
    </row>
    <row r="999955" spans="1:1">
      <c r="A999955" t="s">
        <v>241</v>
      </c>
    </row>
    <row r="999956" spans="1:1">
      <c r="A999956" t="s">
        <v>240</v>
      </c>
    </row>
    <row r="999957" spans="1:1">
      <c r="A999957" t="s">
        <v>4</v>
      </c>
    </row>
    <row r="999958" spans="1:1">
      <c r="A999958" t="s">
        <v>239</v>
      </c>
    </row>
  </sheetData>
  <dataValidations count="1">
    <dataValidation type="list" allowBlank="1" showInputMessage="1" showErrorMessage="1" sqref="A1">
      <formula1>$A$999953:$A$999958</formula1>
    </dataValidation>
  </dataValidation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sheetPr>
    <tabColor theme="2" tint="-0.249977111117893"/>
  </sheetPr>
  <dimension ref="A1:Z999958"/>
  <sheetViews>
    <sheetView zoomScale="80" zoomScaleNormal="80" workbookViewId="0">
      <pane xSplit="7" ySplit="8" topLeftCell="H9" activePane="bottomRight" state="frozen"/>
      <selection activeCell="A2" sqref="A2"/>
      <selection pane="topRight" activeCell="A2" sqref="A2"/>
      <selection pane="bottomLeft" activeCell="A2" sqref="A2"/>
      <selection pane="bottomRight" activeCell="G31" sqref="G31"/>
    </sheetView>
  </sheetViews>
  <sheetFormatPr defaultRowHeight="12.75"/>
  <cols>
    <col min="1" max="1" width="1.25" customWidth="1"/>
    <col min="2" max="2" width="38.625" customWidth="1"/>
    <col min="3" max="3" width="24.5" customWidth="1"/>
    <col min="4" max="4" width="24.625" bestFit="1" customWidth="1"/>
    <col min="5" max="5" width="10.875" customWidth="1"/>
    <col min="6" max="6" width="8" customWidth="1"/>
    <col min="7" max="7" width="11.625" customWidth="1"/>
    <col min="10" max="10" width="12.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2869</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3273</v>
      </c>
    </row>
    <row r="7" spans="1:26" ht="15">
      <c r="H7" s="3114" t="s">
        <v>156</v>
      </c>
      <c r="I7" s="3115"/>
      <c r="J7" s="3114" t="s">
        <v>155</v>
      </c>
      <c r="K7" s="3143"/>
      <c r="L7" s="3143"/>
      <c r="M7" s="3143"/>
      <c r="N7" s="3143"/>
      <c r="O7" s="3143"/>
      <c r="P7" s="3143"/>
      <c r="Q7" s="3143"/>
    </row>
    <row r="8" spans="1:26" ht="15">
      <c r="B8" s="3437" t="s">
        <v>248</v>
      </c>
      <c r="C8" s="3437" t="s">
        <v>247</v>
      </c>
      <c r="D8" s="3533"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3271</v>
      </c>
      <c r="C9" s="3456" t="s">
        <v>3418</v>
      </c>
      <c r="D9" t="s">
        <v>3416</v>
      </c>
      <c r="F9" t="s">
        <v>2414</v>
      </c>
      <c r="G9" s="3441">
        <f t="shared" ref="G9:G16" si="0">SUM(J9:Q9)</f>
        <v>0</v>
      </c>
      <c r="H9" s="3133"/>
      <c r="I9" s="3133"/>
      <c r="J9" s="3436"/>
      <c r="K9" s="3133"/>
      <c r="L9" s="3133"/>
      <c r="M9" s="3133"/>
      <c r="N9" s="3133"/>
      <c r="O9" s="3133"/>
      <c r="P9" s="3133"/>
      <c r="Q9" s="3133"/>
    </row>
    <row r="10" spans="1:26">
      <c r="B10" s="3129" t="str">
        <f t="shared" ref="B10:C13" si="1">B9</f>
        <v>Designated area visual amenity outputs</v>
      </c>
      <c r="C10" s="3129" t="str">
        <f t="shared" si="1"/>
        <v>Cairngorm Naitonal Park</v>
      </c>
      <c r="D10" s="3130" t="s">
        <v>3245</v>
      </c>
      <c r="E10" s="3130" t="s">
        <v>3236</v>
      </c>
      <c r="F10" s="3450" t="s">
        <v>2414</v>
      </c>
      <c r="G10" s="3441">
        <f t="shared" si="0"/>
        <v>0</v>
      </c>
      <c r="H10" s="3133"/>
      <c r="I10" s="3133"/>
      <c r="J10" s="3436"/>
      <c r="K10" s="3133"/>
      <c r="L10" s="3133"/>
      <c r="M10" s="3133"/>
      <c r="N10" s="3133"/>
      <c r="O10" s="3133"/>
      <c r="P10" s="3133"/>
      <c r="Q10" s="3133"/>
    </row>
    <row r="11" spans="1:26">
      <c r="B11" s="3129" t="str">
        <f t="shared" si="1"/>
        <v>Designated area visual amenity outputs</v>
      </c>
      <c r="C11" s="3129" t="str">
        <f t="shared" si="1"/>
        <v>Cairngorm Naitonal Park</v>
      </c>
      <c r="D11" s="3454" t="s">
        <v>3245</v>
      </c>
      <c r="E11" s="3130" t="s">
        <v>3235</v>
      </c>
      <c r="F11" s="3450" t="s">
        <v>2414</v>
      </c>
      <c r="G11" s="3441"/>
      <c r="H11" s="3133"/>
      <c r="I11" s="3133"/>
      <c r="J11" s="3436"/>
      <c r="K11" s="3133"/>
      <c r="L11" s="3133"/>
      <c r="M11" s="3133"/>
      <c r="N11" s="3133"/>
      <c r="O11" s="3133"/>
      <c r="P11" s="3133"/>
      <c r="Q11" s="3133"/>
    </row>
    <row r="12" spans="1:26">
      <c r="B12" s="3129" t="str">
        <f>B10</f>
        <v>Designated area visual amenity outputs</v>
      </c>
      <c r="C12" s="3129" t="str">
        <f>C10</f>
        <v>Cairngorm Naitonal Park</v>
      </c>
      <c r="D12" s="3129" t="s">
        <v>3245</v>
      </c>
      <c r="E12" s="3130" t="s">
        <v>3233</v>
      </c>
      <c r="F12" s="3450" t="s">
        <v>2414</v>
      </c>
      <c r="G12" s="3441">
        <f t="shared" si="0"/>
        <v>0</v>
      </c>
      <c r="H12" s="3133"/>
      <c r="I12" s="3133"/>
      <c r="J12" s="3436"/>
      <c r="K12" s="3133"/>
      <c r="L12" s="3133"/>
      <c r="M12" s="3133"/>
      <c r="N12" s="3133"/>
      <c r="O12" s="3133"/>
      <c r="P12" s="3133"/>
      <c r="Q12" s="3133"/>
    </row>
    <row r="13" spans="1:26">
      <c r="B13" s="3129" t="str">
        <f t="shared" si="1"/>
        <v>Designated area visual amenity outputs</v>
      </c>
      <c r="C13" s="3129" t="str">
        <f t="shared" si="1"/>
        <v>Cairngorm Naitonal Park</v>
      </c>
      <c r="D13" s="3455" t="s">
        <v>3244</v>
      </c>
      <c r="E13" s="3455"/>
      <c r="F13" s="1681" t="s">
        <v>2167</v>
      </c>
      <c r="G13" s="3441">
        <f t="shared" si="0"/>
        <v>0</v>
      </c>
      <c r="H13" s="3133"/>
      <c r="I13" s="3133"/>
      <c r="J13" s="3436"/>
      <c r="K13" s="3133"/>
      <c r="L13" s="3133"/>
      <c r="M13" s="3133"/>
      <c r="N13" s="3133"/>
      <c r="O13" s="3133"/>
      <c r="P13" s="3133"/>
      <c r="Q13" s="3133"/>
    </row>
    <row r="14" spans="1:26">
      <c r="B14" s="3129" t="str">
        <f>B10</f>
        <v>Designated area visual amenity outputs</v>
      </c>
      <c r="C14" s="3129" t="str">
        <f>C13</f>
        <v>Cairngorm Naitonal Park</v>
      </c>
      <c r="D14" s="1681" t="s">
        <v>3243</v>
      </c>
      <c r="E14" s="1681"/>
      <c r="F14" s="1681" t="s">
        <v>2167</v>
      </c>
      <c r="G14" s="3441">
        <f t="shared" si="0"/>
        <v>0</v>
      </c>
      <c r="H14" s="3133"/>
      <c r="I14" s="3133"/>
      <c r="J14" s="3436"/>
      <c r="K14" s="3133"/>
      <c r="L14" s="3133"/>
      <c r="M14" s="3133"/>
      <c r="N14" s="3133"/>
      <c r="O14" s="3133"/>
      <c r="P14" s="3133"/>
      <c r="Q14" s="3133"/>
    </row>
    <row r="15" spans="1:26">
      <c r="B15" s="3129" t="str">
        <f>B14</f>
        <v>Designated area visual amenity outputs</v>
      </c>
      <c r="C15" s="3129" t="str">
        <f>C14</f>
        <v>Cairngorm Naitonal Park</v>
      </c>
      <c r="D15" s="1681" t="s">
        <v>3242</v>
      </c>
      <c r="E15" s="1681"/>
      <c r="F15" s="1681" t="s">
        <v>20</v>
      </c>
      <c r="G15" s="3441">
        <f t="shared" si="0"/>
        <v>0</v>
      </c>
      <c r="H15" s="3133"/>
      <c r="I15" s="3133"/>
      <c r="J15" s="3436"/>
      <c r="K15" s="3133"/>
      <c r="L15" s="3133"/>
      <c r="M15" s="3133"/>
      <c r="N15" s="3133"/>
      <c r="O15" s="3133"/>
      <c r="P15" s="3133"/>
      <c r="Q15" s="3133"/>
    </row>
    <row r="16" spans="1:26">
      <c r="B16" s="3129" t="str">
        <f>B15</f>
        <v>Designated area visual amenity outputs</v>
      </c>
      <c r="C16" s="3129" t="str">
        <f>C15</f>
        <v>Cairngorm Naitonal Park</v>
      </c>
      <c r="D16" s="1681" t="s">
        <v>3240</v>
      </c>
      <c r="E16" s="1681"/>
      <c r="F16" s="1681" t="s">
        <v>2414</v>
      </c>
      <c r="G16" s="3441">
        <f t="shared" si="0"/>
        <v>0</v>
      </c>
      <c r="H16" s="3133"/>
      <c r="I16" s="3133"/>
      <c r="J16" s="3436"/>
      <c r="K16" s="3133"/>
      <c r="L16" s="3133"/>
      <c r="M16" s="3133"/>
      <c r="N16" s="3133"/>
      <c r="O16" s="3133"/>
      <c r="P16" s="3133"/>
      <c r="Q16" s="3133"/>
    </row>
    <row r="17" spans="2:10">
      <c r="J17" s="3453"/>
    </row>
    <row r="19" spans="2:10">
      <c r="B19" t="s">
        <v>3272</v>
      </c>
    </row>
    <row r="999953" spans="1:1">
      <c r="A999953" t="s">
        <v>1000</v>
      </c>
    </row>
    <row r="999954" spans="1:1">
      <c r="A999954" t="s">
        <v>242</v>
      </c>
    </row>
    <row r="999955" spans="1:1">
      <c r="A999955" t="s">
        <v>241</v>
      </c>
    </row>
    <row r="999956" spans="1:1">
      <c r="A999956" t="s">
        <v>240</v>
      </c>
    </row>
    <row r="999957" spans="1:1">
      <c r="A999957" t="s">
        <v>4</v>
      </c>
    </row>
    <row r="999958" spans="1:1">
      <c r="A999958" t="s">
        <v>239</v>
      </c>
    </row>
  </sheetData>
  <dataValidations count="1">
    <dataValidation type="list" allowBlank="1" showInputMessage="1" showErrorMessage="1" sqref="A1">
      <formula1>$A$999953:$A$999958</formula1>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sheetPr>
    <tabColor theme="2" tint="-0.249977111117893"/>
  </sheetPr>
  <dimension ref="A1:Z999961"/>
  <sheetViews>
    <sheetView zoomScale="80" zoomScaleNormal="80" workbookViewId="0">
      <pane xSplit="7" ySplit="8" topLeftCell="H9" activePane="bottomRight" state="frozen"/>
      <selection activeCell="E140" sqref="E140"/>
      <selection pane="topRight" activeCell="E140" sqref="E140"/>
      <selection pane="bottomLeft" activeCell="E140" sqref="E140"/>
      <selection pane="bottomRight" activeCell="D25" sqref="D25"/>
    </sheetView>
  </sheetViews>
  <sheetFormatPr defaultRowHeight="12.75"/>
  <cols>
    <col min="1" max="1" width="1.25" customWidth="1"/>
    <col min="2" max="2" width="14.875" customWidth="1"/>
    <col min="3" max="3" width="20.375" customWidth="1"/>
    <col min="4" max="4" width="15.75" customWidth="1"/>
    <col min="5" max="5" width="34.125" customWidth="1"/>
    <col min="6" max="6" width="8" customWidth="1"/>
    <col min="7" max="7" width="11.625" customWidth="1"/>
    <col min="10" max="10" width="12.25" customWidth="1"/>
    <col min="12" max="12" width="10.5" bestFit="1"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3414</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3288</v>
      </c>
    </row>
    <row r="7" spans="1:26" ht="15">
      <c r="H7" s="3114" t="s">
        <v>156</v>
      </c>
      <c r="I7" s="3115"/>
      <c r="J7" s="3114" t="s">
        <v>155</v>
      </c>
      <c r="K7" s="3143"/>
      <c r="L7" s="3143"/>
      <c r="M7" s="3143"/>
      <c r="N7" s="3143"/>
      <c r="O7" s="3143"/>
      <c r="P7" s="3143"/>
      <c r="Q7" s="3143"/>
    </row>
    <row r="8" spans="1:26" ht="15">
      <c r="B8" s="3437" t="s">
        <v>248</v>
      </c>
      <c r="C8" s="3437" t="s">
        <v>247</v>
      </c>
      <c r="D8" s="345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3287</v>
      </c>
      <c r="C9" s="3456" t="s">
        <v>3415</v>
      </c>
      <c r="D9" t="s">
        <v>3286</v>
      </c>
      <c r="E9" s="3130" t="s">
        <v>3285</v>
      </c>
      <c r="F9" s="3450" t="s">
        <v>1984</v>
      </c>
      <c r="G9" s="3461">
        <f>SUM(J9:Q9)</f>
        <v>0</v>
      </c>
      <c r="H9" s="3460"/>
      <c r="I9" s="3460"/>
      <c r="J9" s="3458"/>
      <c r="K9" s="3458"/>
      <c r="L9" s="3458"/>
      <c r="M9" s="3458"/>
      <c r="N9" s="3458"/>
      <c r="O9" s="3458"/>
      <c r="P9" s="3458"/>
      <c r="Q9" s="3458"/>
    </row>
    <row r="10" spans="1:26">
      <c r="B10" s="3129" t="str">
        <f>B9</f>
        <v>Boundary X</v>
      </c>
      <c r="C10" s="3129" t="str">
        <f>C9</f>
        <v>Scheme name</v>
      </c>
      <c r="D10" s="3129" t="str">
        <f>D9</f>
        <v>Approved</v>
      </c>
      <c r="E10" s="3130" t="s">
        <v>3284</v>
      </c>
      <c r="F10" s="3450" t="s">
        <v>20</v>
      </c>
      <c r="G10" s="3461">
        <f>SUM(J10:Q10)</f>
        <v>0</v>
      </c>
      <c r="H10" s="3460"/>
      <c r="I10" s="3459"/>
      <c r="J10" s="3458"/>
      <c r="K10" s="3458"/>
      <c r="L10" s="3458"/>
      <c r="M10" s="3458"/>
      <c r="N10" s="3458"/>
      <c r="O10" s="3458"/>
      <c r="P10" s="3458"/>
      <c r="Q10" s="3458"/>
    </row>
    <row r="11" spans="1:26">
      <c r="B11" s="3129" t="str">
        <f t="shared" ref="B11:C14" si="0">B10</f>
        <v>Boundary X</v>
      </c>
      <c r="C11" s="3129" t="str">
        <f t="shared" si="0"/>
        <v>Scheme name</v>
      </c>
      <c r="D11" t="s">
        <v>3283</v>
      </c>
      <c r="E11" s="3130" t="s">
        <v>3282</v>
      </c>
      <c r="F11" s="3450" t="s">
        <v>3278</v>
      </c>
      <c r="G11" s="3441"/>
      <c r="H11" s="3133"/>
      <c r="I11" s="3133"/>
      <c r="J11" s="3436"/>
      <c r="K11" s="3133"/>
      <c r="L11" s="3133"/>
      <c r="M11" s="3133"/>
      <c r="N11" s="3133"/>
      <c r="O11" s="3133"/>
      <c r="P11" s="3133"/>
      <c r="Q11" s="3133"/>
    </row>
    <row r="12" spans="1:26">
      <c r="B12" s="3129" t="str">
        <f t="shared" si="0"/>
        <v>Boundary X</v>
      </c>
      <c r="C12" s="3129" t="str">
        <f t="shared" si="0"/>
        <v>Scheme name</v>
      </c>
      <c r="D12" s="3129" t="str">
        <f>D11</f>
        <v>Status</v>
      </c>
      <c r="E12" s="3455" t="s">
        <v>3190</v>
      </c>
      <c r="F12" s="1681" t="s">
        <v>20</v>
      </c>
      <c r="G12" s="3441">
        <f>SUM(J12:Q12)</f>
        <v>0</v>
      </c>
      <c r="H12" s="3133"/>
      <c r="I12" s="3133"/>
      <c r="J12" s="3436"/>
      <c r="K12" s="3133"/>
      <c r="L12" s="3133"/>
      <c r="M12" s="3133"/>
      <c r="N12" s="3133"/>
      <c r="O12" s="3133"/>
      <c r="P12" s="3133"/>
      <c r="Q12" s="3133"/>
    </row>
    <row r="13" spans="1:26">
      <c r="B13" s="3129" t="str">
        <f t="shared" si="0"/>
        <v>Boundary X</v>
      </c>
      <c r="C13" s="3129" t="str">
        <f t="shared" si="0"/>
        <v>Scheme name</v>
      </c>
      <c r="D13" t="s">
        <v>3280</v>
      </c>
      <c r="E13" s="3130" t="s">
        <v>3281</v>
      </c>
      <c r="F13" s="3450" t="s">
        <v>1984</v>
      </c>
      <c r="G13" s="3441">
        <f>SUM(J13:Q13)</f>
        <v>0</v>
      </c>
      <c r="H13" s="3133"/>
      <c r="I13" s="3133"/>
      <c r="J13" s="3436"/>
      <c r="K13" s="3133"/>
      <c r="L13" s="3133"/>
      <c r="M13" s="3133"/>
      <c r="N13" s="3133"/>
      <c r="O13" s="3133"/>
      <c r="P13" s="3133"/>
      <c r="Q13" s="3133"/>
    </row>
    <row r="14" spans="1:26">
      <c r="B14" s="3129" t="str">
        <f t="shared" si="0"/>
        <v>Boundary X</v>
      </c>
      <c r="C14" s="3129" t="str">
        <f t="shared" si="0"/>
        <v>Scheme name</v>
      </c>
      <c r="D14" s="3129" t="s">
        <v>3280</v>
      </c>
      <c r="E14" s="3455" t="s">
        <v>3279</v>
      </c>
      <c r="F14" s="3450" t="s">
        <v>3278</v>
      </c>
      <c r="G14" s="3441"/>
      <c r="H14" s="3133"/>
      <c r="I14" s="3133"/>
      <c r="J14" s="3436"/>
      <c r="K14" s="3133"/>
      <c r="L14" s="3133"/>
      <c r="M14" s="3133"/>
      <c r="N14" s="3133"/>
      <c r="O14" s="3133"/>
      <c r="P14" s="3133"/>
      <c r="Q14" s="3133"/>
    </row>
    <row r="15" spans="1:26">
      <c r="B15" s="3129"/>
      <c r="C15" s="3129"/>
      <c r="D15" s="3129"/>
      <c r="E15" s="3130"/>
      <c r="F15" s="3450"/>
      <c r="G15" s="3441"/>
      <c r="H15" s="3133"/>
      <c r="I15" s="3133"/>
      <c r="J15" s="3436"/>
      <c r="K15" s="3133"/>
      <c r="L15" s="3133"/>
      <c r="M15" s="3133"/>
      <c r="N15" s="3133"/>
      <c r="O15" s="3133"/>
      <c r="P15" s="3133"/>
      <c r="Q15" s="3133"/>
    </row>
    <row r="16" spans="1:26">
      <c r="B16" s="3129"/>
      <c r="C16" s="3129"/>
      <c r="E16" s="3130"/>
      <c r="F16" s="1681"/>
      <c r="G16" s="3441"/>
      <c r="H16" s="3133"/>
      <c r="I16" s="3133"/>
      <c r="J16" s="3436"/>
      <c r="K16" s="3133"/>
      <c r="L16" s="3133"/>
      <c r="M16" s="3133"/>
      <c r="N16" s="3133"/>
      <c r="O16" s="3133"/>
      <c r="P16" s="3133"/>
      <c r="Q16" s="3133"/>
    </row>
    <row r="17" spans="2:17">
      <c r="B17" s="3129"/>
      <c r="C17" s="3129"/>
      <c r="D17" s="3129"/>
      <c r="E17" s="3130"/>
      <c r="F17" s="3450"/>
      <c r="G17" s="3441"/>
      <c r="H17" s="3133"/>
      <c r="I17" s="3133"/>
      <c r="J17" s="3436"/>
      <c r="K17" s="3133"/>
      <c r="L17" s="3133"/>
      <c r="M17" s="3133"/>
      <c r="N17" s="3133"/>
      <c r="O17" s="3133"/>
      <c r="P17" s="3133"/>
      <c r="Q17" s="3133"/>
    </row>
    <row r="18" spans="2:17">
      <c r="B18" s="3129"/>
      <c r="C18" s="3129"/>
      <c r="D18" s="3129"/>
      <c r="E18" s="3455"/>
      <c r="F18" s="3450"/>
      <c r="G18" s="3441"/>
      <c r="H18" s="3133"/>
      <c r="I18" s="3133"/>
      <c r="J18" s="3436"/>
      <c r="K18" s="3133"/>
      <c r="L18" s="3133"/>
      <c r="M18" s="3133"/>
      <c r="N18" s="3133"/>
      <c r="O18" s="3133"/>
      <c r="P18" s="3133"/>
      <c r="Q18" s="3133"/>
    </row>
    <row r="19" spans="2:17">
      <c r="B19" s="3129"/>
      <c r="C19" s="3129"/>
      <c r="D19" s="1681"/>
      <c r="E19" s="1681"/>
      <c r="F19" s="1681"/>
      <c r="G19" s="3441"/>
      <c r="H19" s="3445"/>
      <c r="I19" s="3445"/>
      <c r="J19" s="3446"/>
      <c r="K19" s="3446"/>
      <c r="L19" s="3446"/>
      <c r="M19" s="3446"/>
      <c r="N19" s="3446"/>
      <c r="O19" s="3446"/>
      <c r="P19" s="3446"/>
      <c r="Q19" s="3446"/>
    </row>
    <row r="20" spans="2:17">
      <c r="J20" s="3453"/>
    </row>
    <row r="22" spans="2:17">
      <c r="B22" t="s">
        <v>3277</v>
      </c>
    </row>
    <row r="23" spans="2:17">
      <c r="B23" t="s">
        <v>3276</v>
      </c>
    </row>
    <row r="24" spans="2:17">
      <c r="B24" t="s">
        <v>3275</v>
      </c>
    </row>
    <row r="999956" spans="1:1">
      <c r="A999956" t="s">
        <v>1000</v>
      </c>
    </row>
    <row r="999957" spans="1:1">
      <c r="A999957" t="s">
        <v>242</v>
      </c>
    </row>
    <row r="999958" spans="1:1">
      <c r="A999958" t="s">
        <v>241</v>
      </c>
    </row>
    <row r="999959" spans="1:1">
      <c r="A999959" t="s">
        <v>240</v>
      </c>
    </row>
    <row r="999960" spans="1:1">
      <c r="A999960" t="s">
        <v>4</v>
      </c>
    </row>
    <row r="999961" spans="1:1">
      <c r="A999961" t="s">
        <v>239</v>
      </c>
    </row>
  </sheetData>
  <dataValidations count="1">
    <dataValidation type="list" allowBlank="1" showInputMessage="1" showErrorMessage="1" sqref="A1">
      <formula1>$A$999956:$A$999961</formula1>
    </dataValidation>
  </dataValidation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sheetPr>
    <tabColor theme="2" tint="-0.249977111117893"/>
  </sheetPr>
  <dimension ref="A1:Z999962"/>
  <sheetViews>
    <sheetView zoomScale="80" zoomScaleNormal="80" workbookViewId="0">
      <pane xSplit="7" ySplit="8" topLeftCell="H9" activePane="bottomRight" state="frozen"/>
      <selection activeCell="E140" sqref="E140"/>
      <selection pane="topRight" activeCell="E140" sqref="E140"/>
      <selection pane="bottomLeft" activeCell="E140" sqref="E140"/>
      <selection pane="bottomRight" activeCell="C10" sqref="C10"/>
    </sheetView>
  </sheetViews>
  <sheetFormatPr defaultRowHeight="12.75"/>
  <cols>
    <col min="1" max="1" width="1.25" customWidth="1"/>
    <col min="2" max="2" width="19.875" customWidth="1"/>
    <col min="3" max="3" width="21.25" customWidth="1"/>
    <col min="4" max="4" width="28.625" bestFit="1" customWidth="1"/>
    <col min="5" max="5" width="8.75" customWidth="1"/>
    <col min="6" max="6" width="8" customWidth="1"/>
    <col min="7" max="7" width="11.625" customWidth="1"/>
    <col min="10" max="10" width="12.25" customWidth="1"/>
    <col min="12" max="12" width="10.5" bestFit="1"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3414</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3301</v>
      </c>
    </row>
    <row r="7" spans="1:26" ht="15">
      <c r="H7" s="3114" t="s">
        <v>156</v>
      </c>
      <c r="I7" s="3115"/>
      <c r="J7" s="3114" t="s">
        <v>155</v>
      </c>
      <c r="K7" s="3143"/>
      <c r="L7" s="3143"/>
      <c r="M7" s="3143"/>
      <c r="N7" s="3143"/>
      <c r="O7" s="3143"/>
      <c r="P7" s="3143"/>
      <c r="Q7" s="3143"/>
    </row>
    <row r="8" spans="1:26" ht="15">
      <c r="B8" s="3437" t="s">
        <v>248</v>
      </c>
      <c r="C8" s="3437" t="s">
        <v>247</v>
      </c>
      <c r="D8" s="345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3419</v>
      </c>
      <c r="C9" s="3456" t="s">
        <v>3420</v>
      </c>
      <c r="D9" s="1681" t="s">
        <v>3300</v>
      </c>
      <c r="E9" s="3130"/>
      <c r="F9" s="3450" t="s">
        <v>20</v>
      </c>
      <c r="G9" s="3463"/>
      <c r="H9" s="3460"/>
      <c r="I9" s="3460"/>
      <c r="J9" s="3462"/>
      <c r="K9" s="3462"/>
      <c r="L9" s="3462"/>
      <c r="M9" s="3462"/>
      <c r="N9" s="3462"/>
      <c r="O9" s="3462"/>
      <c r="P9" s="3462"/>
      <c r="Q9" s="3462"/>
    </row>
    <row r="10" spans="1:26">
      <c r="B10" s="3129" t="str">
        <f t="shared" ref="B10:C13" si="0">B9</f>
        <v>Boundary X/Location</v>
      </c>
      <c r="C10" s="3129" t="str">
        <f t="shared" si="0"/>
        <v>Lead ssheme name</v>
      </c>
      <c r="D10" s="1681" t="s">
        <v>3299</v>
      </c>
      <c r="E10" s="3130"/>
      <c r="F10" s="3450" t="s">
        <v>3294</v>
      </c>
      <c r="G10" s="3461"/>
      <c r="H10" s="3133"/>
      <c r="I10" s="3133"/>
      <c r="J10" s="3436"/>
      <c r="K10" s="3133"/>
      <c r="L10" s="3133"/>
      <c r="M10" s="3133"/>
      <c r="N10" s="3133"/>
      <c r="O10" s="3133"/>
      <c r="P10" s="3133"/>
      <c r="Q10" s="3133"/>
    </row>
    <row r="11" spans="1:26">
      <c r="B11" s="3129" t="str">
        <f t="shared" si="0"/>
        <v>Boundary X/Location</v>
      </c>
      <c r="C11" s="3129" t="str">
        <f t="shared" si="0"/>
        <v>Lead ssheme name</v>
      </c>
      <c r="D11" s="1681" t="s">
        <v>3298</v>
      </c>
      <c r="E11" s="3130"/>
      <c r="F11" s="3450" t="s">
        <v>3294</v>
      </c>
      <c r="G11" s="3441"/>
      <c r="H11" s="3133"/>
      <c r="I11" s="3133"/>
      <c r="J11" s="3436"/>
      <c r="K11" s="3133"/>
      <c r="L11" s="3133"/>
      <c r="M11" s="3133"/>
      <c r="N11" s="3133"/>
      <c r="O11" s="3133"/>
      <c r="P11" s="3133"/>
      <c r="Q11" s="3133"/>
    </row>
    <row r="12" spans="1:26">
      <c r="B12" s="3129" t="str">
        <f t="shared" si="0"/>
        <v>Boundary X/Location</v>
      </c>
      <c r="C12" s="3129" t="str">
        <f t="shared" si="0"/>
        <v>Lead ssheme name</v>
      </c>
      <c r="D12" s="1681" t="s">
        <v>3297</v>
      </c>
      <c r="E12" s="3130"/>
      <c r="F12" s="3450" t="s">
        <v>3294</v>
      </c>
      <c r="G12" s="3441"/>
      <c r="H12" s="3133"/>
      <c r="I12" s="3133"/>
      <c r="J12" s="3436"/>
      <c r="K12" s="3133"/>
      <c r="L12" s="3133"/>
      <c r="M12" s="3133"/>
      <c r="N12" s="3133"/>
      <c r="O12" s="3133"/>
      <c r="P12" s="3133"/>
      <c r="Q12" s="3133"/>
    </row>
    <row r="13" spans="1:26">
      <c r="B13" s="3129" t="str">
        <f t="shared" si="0"/>
        <v>Boundary X/Location</v>
      </c>
      <c r="C13" s="3129" t="str">
        <f t="shared" si="0"/>
        <v>Lead ssheme name</v>
      </c>
      <c r="D13" s="1681" t="s">
        <v>3296</v>
      </c>
      <c r="E13" s="3130"/>
      <c r="F13" s="3450" t="s">
        <v>3294</v>
      </c>
      <c r="G13" s="3441"/>
      <c r="H13" s="3133"/>
      <c r="I13" s="3133"/>
      <c r="J13" s="3436"/>
      <c r="K13" s="3133"/>
      <c r="L13" s="3133"/>
      <c r="M13" s="3133"/>
      <c r="N13" s="3133"/>
      <c r="O13" s="3133"/>
      <c r="P13" s="3133"/>
      <c r="Q13" s="3133"/>
    </row>
    <row r="14" spans="1:26">
      <c r="B14" s="3129" t="str">
        <f>B12</f>
        <v>Boundary X/Location</v>
      </c>
      <c r="C14" s="3129" t="str">
        <f>C12</f>
        <v>Lead ssheme name</v>
      </c>
      <c r="D14" s="1681" t="s">
        <v>3295</v>
      </c>
      <c r="E14" s="3130"/>
      <c r="F14" s="3450" t="s">
        <v>3294</v>
      </c>
      <c r="G14" s="3441"/>
      <c r="H14" s="3133"/>
      <c r="I14" s="3133"/>
      <c r="J14" s="3436"/>
      <c r="K14" s="3133"/>
      <c r="L14" s="3133"/>
      <c r="M14" s="3133"/>
      <c r="N14" s="3133"/>
      <c r="O14" s="3133"/>
      <c r="P14" s="3133"/>
      <c r="Q14" s="3133"/>
    </row>
    <row r="15" spans="1:26">
      <c r="B15" s="3129" t="str">
        <f>B14</f>
        <v>Boundary X/Location</v>
      </c>
      <c r="C15" s="3129" t="str">
        <f>C14</f>
        <v>Lead ssheme name</v>
      </c>
      <c r="D15" s="1681" t="s">
        <v>3293</v>
      </c>
      <c r="E15" s="3455"/>
      <c r="F15" s="3450" t="s">
        <v>3292</v>
      </c>
      <c r="G15" s="3441"/>
      <c r="H15" s="3133"/>
      <c r="I15" s="3133"/>
      <c r="J15" s="3436"/>
      <c r="K15" s="3133"/>
      <c r="L15" s="3133"/>
      <c r="M15" s="3133"/>
      <c r="N15" s="3133"/>
      <c r="O15" s="3133"/>
      <c r="P15" s="3133"/>
      <c r="Q15" s="3133"/>
    </row>
    <row r="16" spans="1:26">
      <c r="B16" s="3129" t="str">
        <f>B15</f>
        <v>Boundary X/Location</v>
      </c>
      <c r="C16" s="3129" t="str">
        <f>C15</f>
        <v>Lead ssheme name</v>
      </c>
      <c r="D16" s="1681" t="s">
        <v>3190</v>
      </c>
      <c r="E16" s="3130"/>
      <c r="F16" s="3450" t="s">
        <v>20</v>
      </c>
      <c r="G16" s="3441"/>
      <c r="H16" s="3133"/>
      <c r="I16" s="3133"/>
      <c r="J16" s="3436"/>
      <c r="K16" s="3133"/>
      <c r="L16" s="3133"/>
      <c r="M16" s="3133"/>
      <c r="N16" s="3133"/>
      <c r="O16" s="3133"/>
      <c r="P16" s="3133"/>
      <c r="Q16" s="3133"/>
    </row>
    <row r="17" spans="2:17">
      <c r="B17" s="3129"/>
      <c r="C17" s="3129"/>
      <c r="E17" s="3130"/>
      <c r="F17" s="1681"/>
      <c r="G17" s="3441"/>
      <c r="H17" s="3133"/>
      <c r="I17" s="3133"/>
      <c r="J17" s="3436"/>
      <c r="K17" s="3133"/>
      <c r="L17" s="3133"/>
      <c r="M17" s="3133"/>
      <c r="N17" s="3133"/>
      <c r="O17" s="3133"/>
      <c r="P17" s="3133"/>
      <c r="Q17" s="3133"/>
    </row>
    <row r="18" spans="2:17">
      <c r="B18" s="3129"/>
      <c r="C18" s="3129"/>
      <c r="D18" s="3129"/>
      <c r="E18" s="3130"/>
      <c r="F18" s="3450"/>
      <c r="G18" s="3441"/>
      <c r="H18" s="3133"/>
      <c r="I18" s="3133"/>
      <c r="J18" s="3436"/>
      <c r="K18" s="3133"/>
      <c r="L18" s="3133"/>
      <c r="M18" s="3133"/>
      <c r="N18" s="3133"/>
      <c r="O18" s="3133"/>
      <c r="P18" s="3133"/>
      <c r="Q18" s="3133"/>
    </row>
    <row r="19" spans="2:17">
      <c r="B19" s="3129"/>
      <c r="C19" s="3129"/>
      <c r="D19" s="3129"/>
      <c r="E19" s="3455"/>
      <c r="F19" s="3450"/>
      <c r="G19" s="3441"/>
      <c r="H19" s="3133"/>
      <c r="I19" s="3133"/>
      <c r="J19" s="3436"/>
      <c r="K19" s="3133"/>
      <c r="L19" s="3133"/>
      <c r="M19" s="3133"/>
      <c r="N19" s="3133"/>
      <c r="O19" s="3133"/>
      <c r="P19" s="3133"/>
      <c r="Q19" s="3133"/>
    </row>
    <row r="20" spans="2:17">
      <c r="B20" s="3129"/>
      <c r="C20" s="3129"/>
      <c r="D20" s="1681"/>
      <c r="E20" s="1681"/>
      <c r="F20" s="1681"/>
      <c r="G20" s="3441"/>
      <c r="H20" s="3445"/>
      <c r="I20" s="3445"/>
      <c r="J20" s="3446"/>
      <c r="K20" s="3446"/>
      <c r="L20" s="3446"/>
      <c r="M20" s="3446"/>
      <c r="N20" s="3446"/>
      <c r="O20" s="3446"/>
      <c r="P20" s="3446"/>
      <c r="Q20" s="3446"/>
    </row>
    <row r="21" spans="2:17">
      <c r="J21" s="3453"/>
    </row>
    <row r="22" spans="2:17">
      <c r="B22" t="s">
        <v>3291</v>
      </c>
    </row>
    <row r="23" spans="2:17">
      <c r="B23" t="s">
        <v>3290</v>
      </c>
    </row>
    <row r="25" spans="2:17">
      <c r="B25" t="s">
        <v>3289</v>
      </c>
    </row>
    <row r="26" spans="2:17">
      <c r="B26" t="s">
        <v>3275</v>
      </c>
    </row>
    <row r="999957" spans="1:1">
      <c r="A999957" t="s">
        <v>1000</v>
      </c>
    </row>
    <row r="999958" spans="1:1">
      <c r="A999958" t="s">
        <v>242</v>
      </c>
    </row>
    <row r="999959" spans="1:1">
      <c r="A999959" t="s">
        <v>241</v>
      </c>
    </row>
    <row r="999960" spans="1:1">
      <c r="A999960" t="s">
        <v>240</v>
      </c>
    </row>
    <row r="999961" spans="1:1">
      <c r="A999961" t="s">
        <v>4</v>
      </c>
    </row>
    <row r="999962" spans="1:1">
      <c r="A999962" t="s">
        <v>239</v>
      </c>
    </row>
  </sheetData>
  <dataValidations count="1">
    <dataValidation type="list" allowBlank="1" showInputMessage="1" showErrorMessage="1" sqref="A1">
      <formula1>$A$999957:$A$999962</formula1>
    </dataValidation>
  </dataValidation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sheetPr>
    <tabColor theme="2" tint="-0.249977111117893"/>
  </sheetPr>
  <dimension ref="A1:Z999982"/>
  <sheetViews>
    <sheetView zoomScale="80" zoomScaleNormal="80" workbookViewId="0">
      <selection activeCell="G39" sqref="G39"/>
    </sheetView>
  </sheetViews>
  <sheetFormatPr defaultRowHeight="12.75"/>
  <cols>
    <col min="1" max="1" width="1.25" customWidth="1"/>
    <col min="2" max="2" width="23.375" customWidth="1"/>
    <col min="3" max="3" width="25.125" customWidth="1"/>
    <col min="4" max="4" width="24.875" customWidth="1"/>
    <col min="5" max="5" width="9.25" customWidth="1"/>
    <col min="6" max="6" width="6.5" customWidth="1"/>
    <col min="7" max="7" width="7.25" customWidth="1"/>
  </cols>
  <sheetData>
    <row r="1" spans="1:26" ht="24.75">
      <c r="A1" s="3104" t="s">
        <v>239</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row>
    <row r="2" spans="1:26" ht="24.75">
      <c r="A2" s="3107" t="s">
        <v>3414</v>
      </c>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row>
    <row r="3" spans="1:26" ht="24.75">
      <c r="A3" s="3109" t="s">
        <v>250</v>
      </c>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row>
    <row r="4" spans="1:26">
      <c r="A4" s="3181"/>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row>
    <row r="5" spans="1:26" ht="19.5">
      <c r="A5" s="3438" t="s">
        <v>3303</v>
      </c>
    </row>
    <row r="7" spans="1:26" ht="15">
      <c r="H7" s="3114" t="s">
        <v>156</v>
      </c>
      <c r="I7" s="3115"/>
      <c r="J7" s="3114" t="s">
        <v>155</v>
      </c>
      <c r="K7" s="3143"/>
      <c r="L7" s="3143"/>
      <c r="M7" s="3143"/>
      <c r="N7" s="3143"/>
      <c r="O7" s="3143"/>
      <c r="P7" s="3143"/>
      <c r="Q7" s="3143"/>
    </row>
    <row r="8" spans="1:26" ht="30">
      <c r="B8" s="3437" t="s">
        <v>248</v>
      </c>
      <c r="C8" s="3437" t="s">
        <v>247</v>
      </c>
      <c r="D8" s="3437" t="s">
        <v>246</v>
      </c>
      <c r="E8" s="3437" t="s">
        <v>245</v>
      </c>
      <c r="F8" s="3437" t="s">
        <v>244</v>
      </c>
      <c r="G8" s="3120" t="s">
        <v>243</v>
      </c>
      <c r="H8" s="3118">
        <v>2012</v>
      </c>
      <c r="I8" s="3118">
        <v>2013</v>
      </c>
      <c r="J8" s="3118">
        <v>2014</v>
      </c>
      <c r="K8" s="3118">
        <v>2015</v>
      </c>
      <c r="L8" s="3118">
        <v>2016</v>
      </c>
      <c r="M8" s="3118">
        <v>2017</v>
      </c>
      <c r="N8" s="3118">
        <v>2018</v>
      </c>
      <c r="O8" s="3118">
        <v>2019</v>
      </c>
      <c r="P8" s="3118">
        <v>2020</v>
      </c>
      <c r="Q8" s="3118">
        <v>2021</v>
      </c>
    </row>
    <row r="9" spans="1:26">
      <c r="B9" s="1681" t="s">
        <v>3302</v>
      </c>
      <c r="C9" s="3125" t="s">
        <v>2992</v>
      </c>
      <c r="D9" s="1681" t="s">
        <v>2991</v>
      </c>
      <c r="E9" s="3466"/>
      <c r="F9" s="3466" t="s">
        <v>2973</v>
      </c>
      <c r="G9" s="3127">
        <f t="shared" ref="G9:G40" si="0">SUM(J9:Q9)</f>
        <v>0</v>
      </c>
      <c r="H9" s="3133"/>
      <c r="I9" s="3133"/>
      <c r="J9" s="3133"/>
      <c r="K9" s="3133"/>
      <c r="L9" s="3133"/>
      <c r="M9" s="3133"/>
      <c r="N9" s="3133"/>
      <c r="O9" s="3133"/>
      <c r="P9" s="3133"/>
      <c r="Q9" s="3133"/>
    </row>
    <row r="10" spans="1:26">
      <c r="B10" s="3129" t="str">
        <f t="shared" ref="B10:C14" si="1">B9</f>
        <v>Business carbon footprint</v>
      </c>
      <c r="C10" s="3129" t="str">
        <f t="shared" si="1"/>
        <v>Buildings energy usage</v>
      </c>
      <c r="D10" s="1681" t="s">
        <v>2990</v>
      </c>
      <c r="E10" s="3466"/>
      <c r="F10" s="3466" t="s">
        <v>2973</v>
      </c>
      <c r="G10" s="3127">
        <f t="shared" si="0"/>
        <v>0</v>
      </c>
      <c r="H10" s="3133"/>
      <c r="I10" s="3133"/>
      <c r="J10" s="3133"/>
      <c r="K10" s="3133"/>
      <c r="L10" s="3133"/>
      <c r="M10" s="3133"/>
      <c r="N10" s="3133"/>
      <c r="O10" s="3133"/>
      <c r="P10" s="3133"/>
      <c r="Q10" s="3133"/>
    </row>
    <row r="11" spans="1:26">
      <c r="B11" s="3129" t="str">
        <f t="shared" si="1"/>
        <v>Business carbon footprint</v>
      </c>
      <c r="C11" s="3129" t="str">
        <f t="shared" si="1"/>
        <v>Buildings energy usage</v>
      </c>
      <c r="D11" s="1681" t="s">
        <v>2989</v>
      </c>
      <c r="E11" s="3466"/>
      <c r="F11" s="3466" t="s">
        <v>2973</v>
      </c>
      <c r="G11" s="3127">
        <f t="shared" si="0"/>
        <v>0</v>
      </c>
      <c r="H11" s="3133"/>
      <c r="I11" s="3133"/>
      <c r="J11" s="3133"/>
      <c r="K11" s="3133"/>
      <c r="L11" s="3133"/>
      <c r="M11" s="3133"/>
      <c r="N11" s="3133"/>
      <c r="O11" s="3133"/>
      <c r="P11" s="3133"/>
      <c r="Q11" s="3133"/>
    </row>
    <row r="12" spans="1:26">
      <c r="B12" s="3129" t="str">
        <f t="shared" si="1"/>
        <v>Business carbon footprint</v>
      </c>
      <c r="C12" s="3129" t="str">
        <f t="shared" si="1"/>
        <v>Buildings energy usage</v>
      </c>
      <c r="D12" s="3129" t="s">
        <v>2975</v>
      </c>
      <c r="E12" s="3465"/>
      <c r="F12" s="3465" t="s">
        <v>2973</v>
      </c>
      <c r="G12" s="3127">
        <f t="shared" si="0"/>
        <v>0</v>
      </c>
      <c r="H12" s="3133"/>
      <c r="I12" s="3133"/>
      <c r="J12" s="3133"/>
      <c r="K12" s="3133"/>
      <c r="L12" s="3133"/>
      <c r="M12" s="3133"/>
      <c r="N12" s="3133"/>
      <c r="O12" s="3133"/>
      <c r="P12" s="3133"/>
      <c r="Q12" s="3133"/>
    </row>
    <row r="13" spans="1:26">
      <c r="B13" s="3129" t="str">
        <f t="shared" si="1"/>
        <v>Business carbon footprint</v>
      </c>
      <c r="C13" s="3129" t="str">
        <f t="shared" si="1"/>
        <v>Buildings energy usage</v>
      </c>
      <c r="D13" s="3129" t="s">
        <v>2975</v>
      </c>
      <c r="E13" s="3465"/>
      <c r="F13" s="3465" t="s">
        <v>2973</v>
      </c>
      <c r="G13" s="3127">
        <f t="shared" si="0"/>
        <v>0</v>
      </c>
      <c r="H13" s="3133"/>
      <c r="I13" s="3133"/>
      <c r="J13" s="3133"/>
      <c r="K13" s="3133"/>
      <c r="L13" s="3133"/>
      <c r="M13" s="3133"/>
      <c r="N13" s="3133"/>
      <c r="O13" s="3133"/>
      <c r="P13" s="3133"/>
      <c r="Q13" s="3133"/>
    </row>
    <row r="14" spans="1:26">
      <c r="B14" s="3129" t="str">
        <f t="shared" si="1"/>
        <v>Business carbon footprint</v>
      </c>
      <c r="C14" s="3129" t="str">
        <f t="shared" si="1"/>
        <v>Buildings energy usage</v>
      </c>
      <c r="D14" s="3125" t="s">
        <v>8</v>
      </c>
      <c r="E14" s="3464"/>
      <c r="F14" s="3464" t="s">
        <v>2973</v>
      </c>
      <c r="G14" s="3127">
        <f t="shared" si="0"/>
        <v>0</v>
      </c>
      <c r="H14" s="3445"/>
      <c r="I14" s="3445"/>
      <c r="J14" s="3445">
        <f t="shared" ref="J14:Q14" si="2">SUM(J9:J13)</f>
        <v>0</v>
      </c>
      <c r="K14" s="3445">
        <f t="shared" si="2"/>
        <v>0</v>
      </c>
      <c r="L14" s="3445">
        <f t="shared" si="2"/>
        <v>0</v>
      </c>
      <c r="M14" s="3445">
        <f t="shared" si="2"/>
        <v>0</v>
      </c>
      <c r="N14" s="3445">
        <f t="shared" si="2"/>
        <v>0</v>
      </c>
      <c r="O14" s="3445">
        <f t="shared" si="2"/>
        <v>0</v>
      </c>
      <c r="P14" s="3445">
        <f t="shared" si="2"/>
        <v>0</v>
      </c>
      <c r="Q14" s="3445">
        <f t="shared" si="2"/>
        <v>0</v>
      </c>
    </row>
    <row r="15" spans="1:26">
      <c r="B15" s="3129" t="str">
        <f t="shared" ref="B15:B40" si="3">B14</f>
        <v>Business carbon footprint</v>
      </c>
      <c r="C15" s="3125" t="s">
        <v>2988</v>
      </c>
      <c r="D15" s="1681" t="s">
        <v>2986</v>
      </c>
      <c r="E15" s="3466"/>
      <c r="F15" s="3466" t="s">
        <v>2973</v>
      </c>
      <c r="G15" s="3127">
        <f t="shared" si="0"/>
        <v>0</v>
      </c>
      <c r="H15" s="3133"/>
      <c r="I15" s="3133"/>
      <c r="J15" s="3133"/>
      <c r="K15" s="3133"/>
      <c r="L15" s="3133"/>
      <c r="M15" s="3133"/>
      <c r="N15" s="3133"/>
      <c r="O15" s="3133"/>
      <c r="P15" s="3133"/>
      <c r="Q15" s="3133"/>
    </row>
    <row r="16" spans="1:26">
      <c r="B16" s="3129" t="str">
        <f t="shared" si="3"/>
        <v>Business carbon footprint</v>
      </c>
      <c r="C16" s="3129" t="str">
        <f t="shared" ref="C16:C21" si="4">C15</f>
        <v>Operational Transport</v>
      </c>
      <c r="D16" s="1681" t="s">
        <v>2985</v>
      </c>
      <c r="E16" s="3466"/>
      <c r="F16" s="3466" t="s">
        <v>2973</v>
      </c>
      <c r="G16" s="3127">
        <f t="shared" si="0"/>
        <v>0</v>
      </c>
      <c r="H16" s="3133"/>
      <c r="I16" s="3133"/>
      <c r="J16" s="3133"/>
      <c r="K16" s="3133"/>
      <c r="L16" s="3133"/>
      <c r="M16" s="3133"/>
      <c r="N16" s="3133"/>
      <c r="O16" s="3133"/>
      <c r="P16" s="3133"/>
      <c r="Q16" s="3133"/>
    </row>
    <row r="17" spans="2:17">
      <c r="B17" s="3129" t="str">
        <f t="shared" si="3"/>
        <v>Business carbon footprint</v>
      </c>
      <c r="C17" s="3129" t="str">
        <f t="shared" si="4"/>
        <v>Operational Transport</v>
      </c>
      <c r="D17" s="1681" t="s">
        <v>2984</v>
      </c>
      <c r="E17" s="3466"/>
      <c r="F17" s="3466" t="s">
        <v>2973</v>
      </c>
      <c r="G17" s="3127">
        <f t="shared" si="0"/>
        <v>0</v>
      </c>
      <c r="H17" s="3133"/>
      <c r="I17" s="3133"/>
      <c r="J17" s="3133"/>
      <c r="K17" s="3133"/>
      <c r="L17" s="3133"/>
      <c r="M17" s="3133"/>
      <c r="N17" s="3133"/>
      <c r="O17" s="3133"/>
      <c r="P17" s="3133"/>
      <c r="Q17" s="3133"/>
    </row>
    <row r="18" spans="2:17">
      <c r="B18" s="3129" t="str">
        <f t="shared" si="3"/>
        <v>Business carbon footprint</v>
      </c>
      <c r="C18" s="3129" t="str">
        <f t="shared" si="4"/>
        <v>Operational Transport</v>
      </c>
      <c r="D18" s="1681" t="s">
        <v>2983</v>
      </c>
      <c r="E18" s="3466"/>
      <c r="F18" s="3466" t="s">
        <v>2973</v>
      </c>
      <c r="G18" s="3127">
        <f t="shared" si="0"/>
        <v>0</v>
      </c>
      <c r="H18" s="3133"/>
      <c r="I18" s="3133"/>
      <c r="J18" s="3133"/>
      <c r="K18" s="3133"/>
      <c r="L18" s="3133"/>
      <c r="M18" s="3133"/>
      <c r="N18" s="3133"/>
      <c r="O18" s="3133"/>
      <c r="P18" s="3133"/>
      <c r="Q18" s="3133"/>
    </row>
    <row r="19" spans="2:17">
      <c r="B19" s="3129" t="str">
        <f t="shared" si="3"/>
        <v>Business carbon footprint</v>
      </c>
      <c r="C19" s="3129" t="str">
        <f t="shared" si="4"/>
        <v>Operational Transport</v>
      </c>
      <c r="D19" s="3129" t="s">
        <v>2975</v>
      </c>
      <c r="E19" s="3465"/>
      <c r="F19" s="3465" t="s">
        <v>2973</v>
      </c>
      <c r="G19" s="3127">
        <f t="shared" si="0"/>
        <v>0</v>
      </c>
      <c r="H19" s="3133"/>
      <c r="I19" s="3133"/>
      <c r="J19" s="3133"/>
      <c r="K19" s="3133"/>
      <c r="L19" s="3133"/>
      <c r="M19" s="3133"/>
      <c r="N19" s="3133"/>
      <c r="O19" s="3133"/>
      <c r="P19" s="3133"/>
      <c r="Q19" s="3133"/>
    </row>
    <row r="20" spans="2:17">
      <c r="B20" s="3129" t="str">
        <f t="shared" si="3"/>
        <v>Business carbon footprint</v>
      </c>
      <c r="C20" s="3129" t="str">
        <f t="shared" si="4"/>
        <v>Operational Transport</v>
      </c>
      <c r="D20" s="3129" t="s">
        <v>2975</v>
      </c>
      <c r="E20" s="3465"/>
      <c r="F20" s="3465" t="s">
        <v>2973</v>
      </c>
      <c r="G20" s="3127">
        <f t="shared" si="0"/>
        <v>0</v>
      </c>
      <c r="H20" s="3133"/>
      <c r="I20" s="3133"/>
      <c r="J20" s="3133"/>
      <c r="K20" s="3133"/>
      <c r="L20" s="3133"/>
      <c r="M20" s="3133"/>
      <c r="N20" s="3133"/>
      <c r="O20" s="3133"/>
      <c r="P20" s="3133"/>
      <c r="Q20" s="3133"/>
    </row>
    <row r="21" spans="2:17">
      <c r="B21" s="3129" t="str">
        <f t="shared" si="3"/>
        <v>Business carbon footprint</v>
      </c>
      <c r="C21" s="3129" t="str">
        <f t="shared" si="4"/>
        <v>Operational Transport</v>
      </c>
      <c r="D21" s="3125" t="s">
        <v>8</v>
      </c>
      <c r="E21" s="3464"/>
      <c r="F21" s="3464" t="s">
        <v>2973</v>
      </c>
      <c r="G21" s="3127">
        <f t="shared" si="0"/>
        <v>0</v>
      </c>
      <c r="H21" s="3445"/>
      <c r="I21" s="3445"/>
      <c r="J21" s="3445">
        <f t="shared" ref="J21:Q21" si="5">SUM(J15:J20)</f>
        <v>0</v>
      </c>
      <c r="K21" s="3445">
        <f t="shared" si="5"/>
        <v>0</v>
      </c>
      <c r="L21" s="3445">
        <f t="shared" si="5"/>
        <v>0</v>
      </c>
      <c r="M21" s="3445">
        <f t="shared" si="5"/>
        <v>0</v>
      </c>
      <c r="N21" s="3445">
        <f t="shared" si="5"/>
        <v>0</v>
      </c>
      <c r="O21" s="3445">
        <f t="shared" si="5"/>
        <v>0</v>
      </c>
      <c r="P21" s="3445">
        <f t="shared" si="5"/>
        <v>0</v>
      </c>
      <c r="Q21" s="3445">
        <f t="shared" si="5"/>
        <v>0</v>
      </c>
    </row>
    <row r="22" spans="2:17">
      <c r="B22" s="3129" t="str">
        <f t="shared" si="3"/>
        <v>Business carbon footprint</v>
      </c>
      <c r="C22" s="3125" t="s">
        <v>2987</v>
      </c>
      <c r="D22" s="1681" t="s">
        <v>2986</v>
      </c>
      <c r="E22" s="3466"/>
      <c r="F22" s="3466" t="s">
        <v>2973</v>
      </c>
      <c r="G22" s="3127">
        <f t="shared" si="0"/>
        <v>0</v>
      </c>
      <c r="H22" s="3133"/>
      <c r="I22" s="3133"/>
      <c r="J22" s="3133"/>
      <c r="K22" s="3133"/>
      <c r="L22" s="3133"/>
      <c r="M22" s="3133"/>
      <c r="N22" s="3133"/>
      <c r="O22" s="3133"/>
      <c r="P22" s="3133"/>
      <c r="Q22" s="3133"/>
    </row>
    <row r="23" spans="2:17">
      <c r="B23" s="3129" t="str">
        <f t="shared" si="3"/>
        <v>Business carbon footprint</v>
      </c>
      <c r="C23" s="3129" t="str">
        <f t="shared" ref="C23:C28" si="6">C22</f>
        <v>Business Transport</v>
      </c>
      <c r="D23" s="1681" t="s">
        <v>2985</v>
      </c>
      <c r="E23" s="3466"/>
      <c r="F23" s="3466" t="s">
        <v>2973</v>
      </c>
      <c r="G23" s="3127">
        <f t="shared" si="0"/>
        <v>0</v>
      </c>
      <c r="H23" s="3133"/>
      <c r="I23" s="3133"/>
      <c r="J23" s="3133"/>
      <c r="K23" s="3133"/>
      <c r="L23" s="3133"/>
      <c r="M23" s="3133"/>
      <c r="N23" s="3133"/>
      <c r="O23" s="3133"/>
      <c r="P23" s="3133"/>
      <c r="Q23" s="3133"/>
    </row>
    <row r="24" spans="2:17">
      <c r="B24" s="3129" t="str">
        <f t="shared" si="3"/>
        <v>Business carbon footprint</v>
      </c>
      <c r="C24" s="3129" t="str">
        <f t="shared" si="6"/>
        <v>Business Transport</v>
      </c>
      <c r="D24" s="1681" t="s">
        <v>2984</v>
      </c>
      <c r="E24" s="3466"/>
      <c r="F24" s="3466" t="s">
        <v>2973</v>
      </c>
      <c r="G24" s="3127">
        <f t="shared" si="0"/>
        <v>0</v>
      </c>
      <c r="H24" s="3133"/>
      <c r="I24" s="3133"/>
      <c r="J24" s="3133"/>
      <c r="K24" s="3133"/>
      <c r="L24" s="3133"/>
      <c r="M24" s="3133"/>
      <c r="N24" s="3133"/>
      <c r="O24" s="3133"/>
      <c r="P24" s="3133"/>
      <c r="Q24" s="3133"/>
    </row>
    <row r="25" spans="2:17">
      <c r="B25" s="3129" t="str">
        <f t="shared" si="3"/>
        <v>Business carbon footprint</v>
      </c>
      <c r="C25" s="3129" t="str">
        <f t="shared" si="6"/>
        <v>Business Transport</v>
      </c>
      <c r="D25" s="1681" t="s">
        <v>2983</v>
      </c>
      <c r="E25" s="3466"/>
      <c r="F25" s="3466" t="s">
        <v>2973</v>
      </c>
      <c r="G25" s="3127">
        <f t="shared" si="0"/>
        <v>0</v>
      </c>
      <c r="H25" s="3133"/>
      <c r="I25" s="3133"/>
      <c r="J25" s="3133"/>
      <c r="K25" s="3133"/>
      <c r="L25" s="3133"/>
      <c r="M25" s="3133"/>
      <c r="N25" s="3133"/>
      <c r="O25" s="3133"/>
      <c r="P25" s="3133"/>
      <c r="Q25" s="3133"/>
    </row>
    <row r="26" spans="2:17">
      <c r="B26" s="3129" t="str">
        <f t="shared" si="3"/>
        <v>Business carbon footprint</v>
      </c>
      <c r="C26" s="3129" t="str">
        <f t="shared" si="6"/>
        <v>Business Transport</v>
      </c>
      <c r="D26" s="3129" t="s">
        <v>2975</v>
      </c>
      <c r="E26" s="3465"/>
      <c r="F26" s="3465" t="s">
        <v>2973</v>
      </c>
      <c r="G26" s="3127">
        <f t="shared" si="0"/>
        <v>0</v>
      </c>
      <c r="H26" s="3133"/>
      <c r="I26" s="3133"/>
      <c r="J26" s="3133"/>
      <c r="K26" s="3133"/>
      <c r="L26" s="3133"/>
      <c r="M26" s="3133"/>
      <c r="N26" s="3133"/>
      <c r="O26" s="3133"/>
      <c r="P26" s="3133"/>
      <c r="Q26" s="3133"/>
    </row>
    <row r="27" spans="2:17">
      <c r="B27" s="3129" t="str">
        <f t="shared" si="3"/>
        <v>Business carbon footprint</v>
      </c>
      <c r="C27" s="3129" t="str">
        <f t="shared" si="6"/>
        <v>Business Transport</v>
      </c>
      <c r="D27" s="3129" t="s">
        <v>2975</v>
      </c>
      <c r="E27" s="3465"/>
      <c r="F27" s="3465" t="s">
        <v>2973</v>
      </c>
      <c r="G27" s="3127">
        <f t="shared" si="0"/>
        <v>0</v>
      </c>
      <c r="H27" s="3133"/>
      <c r="I27" s="3133"/>
      <c r="J27" s="3133"/>
      <c r="K27" s="3133"/>
      <c r="L27" s="3133"/>
      <c r="M27" s="3133"/>
      <c r="N27" s="3133"/>
      <c r="O27" s="3133"/>
      <c r="P27" s="3133"/>
      <c r="Q27" s="3133"/>
    </row>
    <row r="28" spans="2:17">
      <c r="B28" s="3129" t="str">
        <f t="shared" si="3"/>
        <v>Business carbon footprint</v>
      </c>
      <c r="C28" s="3129" t="str">
        <f t="shared" si="6"/>
        <v>Business Transport</v>
      </c>
      <c r="D28" s="3125" t="s">
        <v>8</v>
      </c>
      <c r="E28" s="3464"/>
      <c r="F28" s="3464" t="s">
        <v>2973</v>
      </c>
      <c r="G28" s="3127">
        <f t="shared" si="0"/>
        <v>0</v>
      </c>
      <c r="H28" s="3445"/>
      <c r="I28" s="3445"/>
      <c r="J28" s="3445">
        <f t="shared" ref="J28:Q28" si="7">SUM(J22:J27)</f>
        <v>0</v>
      </c>
      <c r="K28" s="3445">
        <f t="shared" si="7"/>
        <v>0</v>
      </c>
      <c r="L28" s="3445">
        <f t="shared" si="7"/>
        <v>0</v>
      </c>
      <c r="M28" s="3445">
        <f t="shared" si="7"/>
        <v>0</v>
      </c>
      <c r="N28" s="3445">
        <f t="shared" si="7"/>
        <v>0</v>
      </c>
      <c r="O28" s="3445">
        <f t="shared" si="7"/>
        <v>0</v>
      </c>
      <c r="P28" s="3445">
        <f t="shared" si="7"/>
        <v>0</v>
      </c>
      <c r="Q28" s="3445">
        <f t="shared" si="7"/>
        <v>0</v>
      </c>
    </row>
    <row r="29" spans="2:17">
      <c r="B29" s="3129" t="str">
        <f t="shared" si="3"/>
        <v>Business carbon footprint</v>
      </c>
      <c r="C29" s="3125" t="s">
        <v>2982</v>
      </c>
      <c r="D29" s="1681" t="s">
        <v>2981</v>
      </c>
      <c r="E29" s="3466"/>
      <c r="F29" s="3466" t="s">
        <v>2973</v>
      </c>
      <c r="G29" s="3127">
        <f t="shared" si="0"/>
        <v>0</v>
      </c>
      <c r="H29" s="3133"/>
      <c r="I29" s="3133"/>
      <c r="J29" s="3133"/>
      <c r="K29" s="3133"/>
      <c r="L29" s="3133"/>
      <c r="M29" s="3133"/>
      <c r="N29" s="3133"/>
      <c r="O29" s="3133"/>
      <c r="P29" s="3133"/>
      <c r="Q29" s="3133"/>
    </row>
    <row r="30" spans="2:17">
      <c r="B30" s="3129" t="str">
        <f t="shared" si="3"/>
        <v>Business carbon footprint</v>
      </c>
      <c r="C30" s="3129" t="str">
        <f>C29</f>
        <v>Fugitive Emissions</v>
      </c>
      <c r="D30" s="1681" t="s">
        <v>2980</v>
      </c>
      <c r="E30" s="3466"/>
      <c r="F30" s="3466" t="s">
        <v>2973</v>
      </c>
      <c r="G30" s="3127">
        <f t="shared" si="0"/>
        <v>0</v>
      </c>
      <c r="H30" s="3133"/>
      <c r="I30" s="3133"/>
      <c r="J30" s="3133"/>
      <c r="K30" s="3133"/>
      <c r="L30" s="3133"/>
      <c r="M30" s="3133"/>
      <c r="N30" s="3133"/>
      <c r="O30" s="3133"/>
      <c r="P30" s="3133"/>
      <c r="Q30" s="3133"/>
    </row>
    <row r="31" spans="2:17">
      <c r="B31" s="3129" t="str">
        <f t="shared" si="3"/>
        <v>Business carbon footprint</v>
      </c>
      <c r="C31" s="3129" t="str">
        <f>C30</f>
        <v>Fugitive Emissions</v>
      </c>
      <c r="D31" s="3129" t="s">
        <v>2975</v>
      </c>
      <c r="E31" s="3465"/>
      <c r="F31" s="3465" t="s">
        <v>2973</v>
      </c>
      <c r="G31" s="3127">
        <f t="shared" si="0"/>
        <v>0</v>
      </c>
      <c r="H31" s="3133"/>
      <c r="I31" s="3133"/>
      <c r="J31" s="3133"/>
      <c r="K31" s="3133"/>
      <c r="L31" s="3133"/>
      <c r="M31" s="3133"/>
      <c r="N31" s="3133"/>
      <c r="O31" s="3133"/>
      <c r="P31" s="3133"/>
      <c r="Q31" s="3133"/>
    </row>
    <row r="32" spans="2:17">
      <c r="B32" s="3129" t="str">
        <f t="shared" si="3"/>
        <v>Business carbon footprint</v>
      </c>
      <c r="C32" s="3129" t="str">
        <f>C31</f>
        <v>Fugitive Emissions</v>
      </c>
      <c r="D32" s="3129" t="s">
        <v>2975</v>
      </c>
      <c r="E32" s="3465"/>
      <c r="F32" s="3465" t="s">
        <v>2973</v>
      </c>
      <c r="G32" s="3127">
        <f t="shared" si="0"/>
        <v>0</v>
      </c>
      <c r="H32" s="3133"/>
      <c r="I32" s="3133"/>
      <c r="J32" s="3133"/>
      <c r="K32" s="3133"/>
      <c r="L32" s="3133"/>
      <c r="M32" s="3133"/>
      <c r="N32" s="3133"/>
      <c r="O32" s="3133"/>
      <c r="P32" s="3133"/>
      <c r="Q32" s="3133"/>
    </row>
    <row r="33" spans="2:17">
      <c r="B33" s="3129" t="str">
        <f t="shared" si="3"/>
        <v>Business carbon footprint</v>
      </c>
      <c r="C33" s="3129" t="str">
        <f>C32</f>
        <v>Fugitive Emissions</v>
      </c>
      <c r="D33" s="3125" t="s">
        <v>8</v>
      </c>
      <c r="E33" s="3464"/>
      <c r="F33" s="3464" t="s">
        <v>2973</v>
      </c>
      <c r="G33" s="3127">
        <f t="shared" si="0"/>
        <v>0</v>
      </c>
      <c r="H33" s="3445"/>
      <c r="I33" s="3445"/>
      <c r="J33" s="3445">
        <f t="shared" ref="J33:Q33" si="8">SUM(J29:J32)</f>
        <v>0</v>
      </c>
      <c r="K33" s="3445">
        <f t="shared" si="8"/>
        <v>0</v>
      </c>
      <c r="L33" s="3445">
        <f t="shared" si="8"/>
        <v>0</v>
      </c>
      <c r="M33" s="3445">
        <f t="shared" si="8"/>
        <v>0</v>
      </c>
      <c r="N33" s="3445">
        <f t="shared" si="8"/>
        <v>0</v>
      </c>
      <c r="O33" s="3445">
        <f t="shared" si="8"/>
        <v>0</v>
      </c>
      <c r="P33" s="3445">
        <f t="shared" si="8"/>
        <v>0</v>
      </c>
      <c r="Q33" s="3445">
        <f t="shared" si="8"/>
        <v>0</v>
      </c>
    </row>
    <row r="34" spans="2:17">
      <c r="B34" s="3129" t="str">
        <f t="shared" si="3"/>
        <v>Business carbon footprint</v>
      </c>
      <c r="C34" s="3125" t="s">
        <v>2979</v>
      </c>
      <c r="D34" s="1681" t="s">
        <v>2978</v>
      </c>
      <c r="E34" s="3466"/>
      <c r="F34" s="3466" t="s">
        <v>2973</v>
      </c>
      <c r="G34" s="3127">
        <f t="shared" si="0"/>
        <v>0</v>
      </c>
      <c r="H34" s="3133"/>
      <c r="I34" s="3133"/>
      <c r="J34" s="3133"/>
      <c r="K34" s="3133"/>
      <c r="L34" s="3133"/>
      <c r="M34" s="3133"/>
      <c r="N34" s="3133"/>
      <c r="O34" s="3133"/>
      <c r="P34" s="3133"/>
      <c r="Q34" s="3133"/>
    </row>
    <row r="35" spans="2:17">
      <c r="B35" s="3129" t="str">
        <f t="shared" si="3"/>
        <v>Business carbon footprint</v>
      </c>
      <c r="C35" s="3129" t="str">
        <f>C34</f>
        <v>Fuel Combustion</v>
      </c>
      <c r="D35" s="1681" t="s">
        <v>2977</v>
      </c>
      <c r="E35" s="3466"/>
      <c r="F35" s="3466" t="s">
        <v>2973</v>
      </c>
      <c r="G35" s="3127">
        <f t="shared" si="0"/>
        <v>0</v>
      </c>
      <c r="H35" s="3133"/>
      <c r="I35" s="3133"/>
      <c r="J35" s="3133"/>
      <c r="K35" s="3133"/>
      <c r="L35" s="3133"/>
      <c r="M35" s="3133"/>
      <c r="N35" s="3133"/>
      <c r="O35" s="3133"/>
      <c r="P35" s="3133"/>
      <c r="Q35" s="3133"/>
    </row>
    <row r="36" spans="2:17">
      <c r="B36" s="3129" t="str">
        <f t="shared" si="3"/>
        <v>Business carbon footprint</v>
      </c>
      <c r="C36" s="3129" t="str">
        <f>C35</f>
        <v>Fuel Combustion</v>
      </c>
      <c r="D36" s="1681" t="s">
        <v>2976</v>
      </c>
      <c r="E36" s="3466"/>
      <c r="F36" s="3466" t="s">
        <v>2973</v>
      </c>
      <c r="G36" s="3127">
        <f t="shared" si="0"/>
        <v>0</v>
      </c>
      <c r="H36" s="3133"/>
      <c r="I36" s="3133"/>
      <c r="J36" s="3133"/>
      <c r="K36" s="3133"/>
      <c r="L36" s="3133"/>
      <c r="M36" s="3133"/>
      <c r="N36" s="3133"/>
      <c r="O36" s="3133"/>
      <c r="P36" s="3133"/>
      <c r="Q36" s="3133"/>
    </row>
    <row r="37" spans="2:17">
      <c r="B37" s="3129" t="str">
        <f t="shared" si="3"/>
        <v>Business carbon footprint</v>
      </c>
      <c r="C37" s="3129" t="str">
        <f>C36</f>
        <v>Fuel Combustion</v>
      </c>
      <c r="D37" s="3129" t="s">
        <v>2975</v>
      </c>
      <c r="E37" s="3465"/>
      <c r="F37" s="3465" t="s">
        <v>2973</v>
      </c>
      <c r="G37" s="3127">
        <f t="shared" si="0"/>
        <v>0</v>
      </c>
      <c r="H37" s="3133"/>
      <c r="I37" s="3133"/>
      <c r="J37" s="3133"/>
      <c r="K37" s="3133"/>
      <c r="L37" s="3133"/>
      <c r="M37" s="3133"/>
      <c r="N37" s="3133"/>
      <c r="O37" s="3133"/>
      <c r="P37" s="3133"/>
      <c r="Q37" s="3133"/>
    </row>
    <row r="38" spans="2:17">
      <c r="B38" s="3129" t="str">
        <f t="shared" si="3"/>
        <v>Business carbon footprint</v>
      </c>
      <c r="C38" s="3129" t="str">
        <f>C37</f>
        <v>Fuel Combustion</v>
      </c>
      <c r="D38" s="3129" t="s">
        <v>2975</v>
      </c>
      <c r="E38" s="3465"/>
      <c r="F38" s="3465" t="s">
        <v>2973</v>
      </c>
      <c r="G38" s="3127">
        <f t="shared" si="0"/>
        <v>0</v>
      </c>
      <c r="H38" s="3133"/>
      <c r="I38" s="3133"/>
      <c r="J38" s="3133"/>
      <c r="K38" s="3133"/>
      <c r="L38" s="3133"/>
      <c r="M38" s="3133"/>
      <c r="N38" s="3133"/>
      <c r="O38" s="3133"/>
      <c r="P38" s="3133"/>
      <c r="Q38" s="3133"/>
    </row>
    <row r="39" spans="2:17">
      <c r="B39" s="3129" t="str">
        <f t="shared" si="3"/>
        <v>Business carbon footprint</v>
      </c>
      <c r="C39" s="3129" t="str">
        <f>C38</f>
        <v>Fuel Combustion</v>
      </c>
      <c r="D39" s="3125" t="s">
        <v>8</v>
      </c>
      <c r="E39" s="3464"/>
      <c r="F39" s="3464" t="s">
        <v>2973</v>
      </c>
      <c r="G39" s="3127">
        <f t="shared" si="0"/>
        <v>0</v>
      </c>
      <c r="H39" s="3445"/>
      <c r="I39" s="3445"/>
      <c r="J39" s="3445">
        <f t="shared" ref="J39:Q39" si="9">SUM(J34:J38)</f>
        <v>0</v>
      </c>
      <c r="K39" s="3445">
        <f t="shared" si="9"/>
        <v>0</v>
      </c>
      <c r="L39" s="3445">
        <f t="shared" si="9"/>
        <v>0</v>
      </c>
      <c r="M39" s="3445">
        <f t="shared" si="9"/>
        <v>0</v>
      </c>
      <c r="N39" s="3445">
        <f t="shared" si="9"/>
        <v>0</v>
      </c>
      <c r="O39" s="3445">
        <f t="shared" si="9"/>
        <v>0</v>
      </c>
      <c r="P39" s="3445">
        <f t="shared" si="9"/>
        <v>0</v>
      </c>
      <c r="Q39" s="3445">
        <f t="shared" si="9"/>
        <v>0</v>
      </c>
    </row>
    <row r="40" spans="2:17">
      <c r="B40" s="3129" t="str">
        <f t="shared" si="3"/>
        <v>Business carbon footprint</v>
      </c>
      <c r="C40" s="3125" t="s">
        <v>2974</v>
      </c>
      <c r="D40" s="3125"/>
      <c r="E40" s="3464"/>
      <c r="F40" s="3464" t="s">
        <v>2973</v>
      </c>
      <c r="G40" s="3127">
        <f t="shared" si="0"/>
        <v>0</v>
      </c>
      <c r="H40" s="3445"/>
      <c r="I40" s="3445"/>
      <c r="J40" s="3445">
        <f t="shared" ref="J40:Q40" si="10">J14+J21+J28+J33+J39</f>
        <v>0</v>
      </c>
      <c r="K40" s="3445">
        <f t="shared" si="10"/>
        <v>0</v>
      </c>
      <c r="L40" s="3445">
        <f t="shared" si="10"/>
        <v>0</v>
      </c>
      <c r="M40" s="3445">
        <f t="shared" si="10"/>
        <v>0</v>
      </c>
      <c r="N40" s="3445">
        <f t="shared" si="10"/>
        <v>0</v>
      </c>
      <c r="O40" s="3445">
        <f t="shared" si="10"/>
        <v>0</v>
      </c>
      <c r="P40" s="3445">
        <f t="shared" si="10"/>
        <v>0</v>
      </c>
      <c r="Q40" s="3445">
        <f t="shared" si="10"/>
        <v>0</v>
      </c>
    </row>
    <row r="999977" spans="1:1">
      <c r="A999977" t="s">
        <v>1000</v>
      </c>
    </row>
    <row r="999978" spans="1:1">
      <c r="A999978" t="s">
        <v>242</v>
      </c>
    </row>
    <row r="999979" spans="1:1">
      <c r="A999979" t="s">
        <v>241</v>
      </c>
    </row>
    <row r="999980" spans="1:1">
      <c r="A999980" t="s">
        <v>240</v>
      </c>
    </row>
    <row r="999981" spans="1:1">
      <c r="A999981" t="s">
        <v>4</v>
      </c>
    </row>
    <row r="999982" spans="1:1">
      <c r="A999982" t="s">
        <v>239</v>
      </c>
    </row>
  </sheetData>
  <dataValidations count="1">
    <dataValidation type="list" allowBlank="1" showInputMessage="1" showErrorMessage="1" sqref="A1">
      <formula1>$A$999977:$A$999982</formula1>
    </dataValidation>
  </dataValidation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sheetPr>
    <tabColor theme="2" tint="-0.249977111117893"/>
  </sheetPr>
  <dimension ref="A1:T47"/>
  <sheetViews>
    <sheetView topLeftCell="A5" zoomScale="80" zoomScaleNormal="80" workbookViewId="0">
      <selection activeCell="E140" sqref="E140"/>
    </sheetView>
  </sheetViews>
  <sheetFormatPr defaultRowHeight="12.75"/>
  <cols>
    <col min="1" max="1" width="1.375" customWidth="1"/>
    <col min="2" max="2" width="15.375" customWidth="1"/>
    <col min="3" max="3" width="40.125" customWidth="1"/>
    <col min="4" max="4" width="14.125" customWidth="1"/>
    <col min="5" max="5" width="13.5" customWidth="1"/>
    <col min="6" max="6" width="8.25" customWidth="1"/>
    <col min="7" max="8" width="6.5" customWidth="1"/>
    <col min="9" max="9" width="8.25" customWidth="1"/>
    <col min="10" max="16" width="8.25" style="3113" customWidth="1"/>
    <col min="17" max="17" width="9" style="3113"/>
    <col min="18" max="18" width="8.25" customWidth="1"/>
    <col min="19" max="19" width="7.375" customWidth="1"/>
  </cols>
  <sheetData>
    <row r="1" spans="1:20" ht="24.75">
      <c r="A1" s="3104" t="s">
        <v>1730</v>
      </c>
      <c r="B1" s="3105"/>
      <c r="C1" s="3105"/>
      <c r="D1" s="3105"/>
      <c r="E1" s="3105"/>
      <c r="F1" s="3105"/>
      <c r="G1" s="3105"/>
      <c r="H1" s="3105"/>
      <c r="I1" s="3105"/>
      <c r="J1" s="3106"/>
      <c r="K1" s="3106"/>
      <c r="L1" s="3106"/>
      <c r="M1" s="3106"/>
      <c r="N1" s="3106"/>
      <c r="O1" s="3106"/>
      <c r="P1" s="3106"/>
      <c r="Q1" s="3106"/>
    </row>
    <row r="2" spans="1:20" ht="24.75">
      <c r="A2" s="3107" t="s">
        <v>2782</v>
      </c>
      <c r="B2" s="2160"/>
      <c r="C2" s="2160"/>
      <c r="D2" s="2160"/>
      <c r="E2" s="2160"/>
      <c r="F2" s="2160"/>
      <c r="G2" s="2160"/>
      <c r="H2" s="2160"/>
      <c r="I2" s="2160"/>
      <c r="J2" s="3108"/>
      <c r="K2" s="3108"/>
      <c r="L2" s="3108"/>
      <c r="M2" s="3108"/>
      <c r="N2" s="3108"/>
      <c r="O2" s="3108"/>
      <c r="P2" s="3108"/>
      <c r="Q2" s="3108"/>
    </row>
    <row r="3" spans="1:20" ht="25.5" thickBot="1">
      <c r="A3" s="3109" t="s">
        <v>250</v>
      </c>
      <c r="B3" s="3110"/>
      <c r="C3" s="3110"/>
      <c r="D3" s="3110"/>
      <c r="E3" s="3110"/>
      <c r="F3" s="3110"/>
      <c r="G3" s="3110"/>
      <c r="H3" s="3110"/>
      <c r="I3" s="3110"/>
      <c r="J3" s="3111"/>
      <c r="K3" s="3111"/>
      <c r="L3" s="3111"/>
      <c r="M3" s="3111"/>
      <c r="N3" s="3111"/>
      <c r="O3" s="3111"/>
      <c r="P3" s="3111"/>
      <c r="Q3" s="3111"/>
    </row>
    <row r="5" spans="1:20" ht="14.25">
      <c r="A5" s="3112" t="s">
        <v>2783</v>
      </c>
    </row>
    <row r="6" spans="1:20" ht="14.25">
      <c r="A6" s="3112"/>
    </row>
    <row r="7" spans="1:20" ht="15">
      <c r="H7" s="3114" t="s">
        <v>156</v>
      </c>
      <c r="I7" s="3115"/>
      <c r="J7" s="3116" t="s">
        <v>155</v>
      </c>
      <c r="K7" s="3117"/>
      <c r="L7" s="3117"/>
      <c r="M7" s="3117"/>
      <c r="N7" s="3117"/>
      <c r="O7" s="3117"/>
      <c r="P7" s="3117"/>
      <c r="Q7" s="3117"/>
    </row>
    <row r="8" spans="1:20" ht="30">
      <c r="B8" s="3118" t="s">
        <v>1980</v>
      </c>
      <c r="C8" s="3118" t="s">
        <v>247</v>
      </c>
      <c r="D8" s="3118" t="s">
        <v>2784</v>
      </c>
      <c r="E8" s="3118" t="s">
        <v>2785</v>
      </c>
      <c r="F8" s="3119" t="s">
        <v>244</v>
      </c>
      <c r="G8" s="3120" t="s">
        <v>243</v>
      </c>
      <c r="H8" s="3118">
        <v>2012</v>
      </c>
      <c r="I8" s="3118">
        <v>2013</v>
      </c>
      <c r="J8" s="3121">
        <v>2014</v>
      </c>
      <c r="K8" s="3121">
        <v>2015</v>
      </c>
      <c r="L8" s="3121">
        <v>2016</v>
      </c>
      <c r="M8" s="3121">
        <v>2017</v>
      </c>
      <c r="N8" s="3121">
        <v>2018</v>
      </c>
      <c r="O8" s="3121">
        <v>2019</v>
      </c>
      <c r="P8" s="3121">
        <v>2020</v>
      </c>
      <c r="Q8" s="3121">
        <v>2021</v>
      </c>
      <c r="R8" s="3122" t="s">
        <v>2786</v>
      </c>
      <c r="S8" s="3123" t="s">
        <v>2787</v>
      </c>
      <c r="T8" s="3124" t="s">
        <v>2788</v>
      </c>
    </row>
    <row r="9" spans="1:20">
      <c r="B9" s="1681" t="s">
        <v>2789</v>
      </c>
      <c r="C9" s="3125" t="s">
        <v>2790</v>
      </c>
      <c r="D9" s="1681"/>
      <c r="E9" s="1681"/>
      <c r="F9" s="3126" t="s">
        <v>1984</v>
      </c>
      <c r="G9" s="3127"/>
      <c r="H9" s="3128"/>
      <c r="I9" s="3128"/>
      <c r="J9" s="3128"/>
      <c r="K9" s="3128"/>
      <c r="L9" s="3128"/>
      <c r="M9" s="3128"/>
      <c r="N9" s="3128"/>
      <c r="O9" s="3128"/>
      <c r="P9" s="3128"/>
      <c r="Q9" s="3128"/>
      <c r="R9" s="3128"/>
      <c r="S9" s="3128"/>
      <c r="T9" s="3127">
        <f>G9+R9+S9</f>
        <v>0</v>
      </c>
    </row>
    <row r="10" spans="1:20">
      <c r="B10" s="3129" t="s">
        <v>2789</v>
      </c>
      <c r="C10" s="3125" t="s">
        <v>2791</v>
      </c>
      <c r="D10" s="1681"/>
      <c r="E10" s="3130"/>
      <c r="F10" s="3126" t="s">
        <v>1984</v>
      </c>
      <c r="G10" s="3127"/>
      <c r="H10" s="3131"/>
      <c r="I10" s="3131"/>
      <c r="J10" s="3131"/>
      <c r="K10" s="3132">
        <f>J19</f>
        <v>0</v>
      </c>
      <c r="L10" s="3132">
        <f t="shared" ref="L10:S10" si="0">K19</f>
        <v>0</v>
      </c>
      <c r="M10" s="3132">
        <f t="shared" si="0"/>
        <v>0</v>
      </c>
      <c r="N10" s="3132">
        <f t="shared" si="0"/>
        <v>0</v>
      </c>
      <c r="O10" s="3132">
        <f t="shared" si="0"/>
        <v>0</v>
      </c>
      <c r="P10" s="3132">
        <f t="shared" si="0"/>
        <v>0</v>
      </c>
      <c r="Q10" s="3132">
        <f t="shared" si="0"/>
        <v>0</v>
      </c>
      <c r="R10" s="3132">
        <f t="shared" si="0"/>
        <v>0</v>
      </c>
      <c r="S10" s="3132">
        <f t="shared" si="0"/>
        <v>0</v>
      </c>
      <c r="T10" s="3127">
        <f t="shared" ref="T10:T40" si="1">G10+R10+S10</f>
        <v>0</v>
      </c>
    </row>
    <row r="11" spans="1:20">
      <c r="B11" s="3129" t="s">
        <v>2789</v>
      </c>
      <c r="C11" s="1681" t="s">
        <v>2792</v>
      </c>
      <c r="D11" s="3133"/>
      <c r="E11" s="3130" t="s">
        <v>2793</v>
      </c>
      <c r="F11" s="3126" t="s">
        <v>1984</v>
      </c>
      <c r="G11" s="3127">
        <f t="shared" ref="G11:G18" si="2">SUM(J11:Q11)</f>
        <v>0</v>
      </c>
      <c r="H11" s="3131"/>
      <c r="I11" s="3131"/>
      <c r="J11" s="3131"/>
      <c r="K11" s="3131"/>
      <c r="L11" s="3131"/>
      <c r="M11" s="3131"/>
      <c r="N11" s="3131"/>
      <c r="O11" s="3131"/>
      <c r="P11" s="3131"/>
      <c r="Q11" s="3131"/>
      <c r="R11" s="3131"/>
      <c r="S11" s="3131"/>
      <c r="T11" s="3127">
        <f t="shared" si="1"/>
        <v>0</v>
      </c>
    </row>
    <row r="12" spans="1:20">
      <c r="B12" s="3129" t="s">
        <v>2789</v>
      </c>
      <c r="C12" s="3129" t="s">
        <v>2792</v>
      </c>
      <c r="D12" s="3134">
        <f>D11</f>
        <v>0</v>
      </c>
      <c r="E12" s="3130" t="s">
        <v>2794</v>
      </c>
      <c r="F12" s="3126" t="s">
        <v>20</v>
      </c>
      <c r="G12" s="3127">
        <f t="shared" si="2"/>
        <v>0</v>
      </c>
      <c r="H12" s="3131"/>
      <c r="I12" s="3131"/>
      <c r="J12" s="3131"/>
      <c r="K12" s="3131"/>
      <c r="L12" s="3131"/>
      <c r="M12" s="3131"/>
      <c r="N12" s="3131"/>
      <c r="O12" s="3131"/>
      <c r="P12" s="3131"/>
      <c r="Q12" s="3131"/>
      <c r="R12" s="3131"/>
      <c r="S12" s="3131"/>
      <c r="T12" s="3127">
        <f t="shared" si="1"/>
        <v>0</v>
      </c>
    </row>
    <row r="13" spans="1:20">
      <c r="B13" s="3129" t="s">
        <v>2789</v>
      </c>
      <c r="C13" s="1681" t="s">
        <v>2795</v>
      </c>
      <c r="D13" s="3133"/>
      <c r="E13" s="3130" t="s">
        <v>2793</v>
      </c>
      <c r="F13" s="3126" t="s">
        <v>1984</v>
      </c>
      <c r="G13" s="3127">
        <f t="shared" si="2"/>
        <v>0</v>
      </c>
      <c r="H13" s="3131"/>
      <c r="I13" s="3131"/>
      <c r="J13" s="3131"/>
      <c r="K13" s="3131"/>
      <c r="L13" s="3131"/>
      <c r="M13" s="3131"/>
      <c r="N13" s="3131"/>
      <c r="O13" s="3131"/>
      <c r="P13" s="3131"/>
      <c r="Q13" s="3131"/>
      <c r="R13" s="3131"/>
      <c r="S13" s="3131"/>
      <c r="T13" s="3127">
        <f t="shared" si="1"/>
        <v>0</v>
      </c>
    </row>
    <row r="14" spans="1:20">
      <c r="B14" s="3129" t="s">
        <v>2789</v>
      </c>
      <c r="C14" s="3129" t="s">
        <v>2795</v>
      </c>
      <c r="D14" s="3134">
        <f>D13</f>
        <v>0</v>
      </c>
      <c r="E14" s="3130" t="s">
        <v>2794</v>
      </c>
      <c r="F14" s="3126" t="s">
        <v>20</v>
      </c>
      <c r="G14" s="3127">
        <f t="shared" si="2"/>
        <v>0</v>
      </c>
      <c r="H14" s="3131"/>
      <c r="I14" s="3131"/>
      <c r="J14" s="3131"/>
      <c r="K14" s="3131"/>
      <c r="L14" s="3131"/>
      <c r="M14" s="3131"/>
      <c r="N14" s="3131"/>
      <c r="O14" s="3131"/>
      <c r="P14" s="3131"/>
      <c r="Q14" s="3131"/>
      <c r="R14" s="3131"/>
      <c r="S14" s="3131"/>
      <c r="T14" s="3127">
        <f t="shared" si="1"/>
        <v>0</v>
      </c>
    </row>
    <row r="15" spans="1:20">
      <c r="B15" s="3129" t="s">
        <v>2789</v>
      </c>
      <c r="C15" s="1681" t="s">
        <v>2796</v>
      </c>
      <c r="D15" s="3133"/>
      <c r="E15" s="3130" t="s">
        <v>2793</v>
      </c>
      <c r="F15" s="3126" t="s">
        <v>1984</v>
      </c>
      <c r="G15" s="3127">
        <f t="shared" si="2"/>
        <v>0</v>
      </c>
      <c r="H15" s="3131"/>
      <c r="I15" s="3131"/>
      <c r="J15" s="3131"/>
      <c r="K15" s="3131"/>
      <c r="L15" s="3131"/>
      <c r="M15" s="3131"/>
      <c r="N15" s="3131"/>
      <c r="O15" s="3131"/>
      <c r="P15" s="3131"/>
      <c r="Q15" s="3131"/>
      <c r="R15" s="3131"/>
      <c r="S15" s="3131"/>
      <c r="T15" s="3127">
        <f t="shared" si="1"/>
        <v>0</v>
      </c>
    </row>
    <row r="16" spans="1:20">
      <c r="B16" s="3129" t="s">
        <v>2789</v>
      </c>
      <c r="C16" s="3129" t="s">
        <v>2796</v>
      </c>
      <c r="D16" s="3134">
        <f>D15</f>
        <v>0</v>
      </c>
      <c r="E16" s="3130" t="s">
        <v>2794</v>
      </c>
      <c r="F16" s="3126" t="s">
        <v>20</v>
      </c>
      <c r="G16" s="3127">
        <f>SUM(J16:Q16)</f>
        <v>0</v>
      </c>
      <c r="H16" s="3131"/>
      <c r="I16" s="3131"/>
      <c r="J16" s="3131"/>
      <c r="K16" s="3131"/>
      <c r="L16" s="3131"/>
      <c r="M16" s="3131"/>
      <c r="N16" s="3131"/>
      <c r="O16" s="3131"/>
      <c r="P16" s="3131"/>
      <c r="Q16" s="3131"/>
      <c r="R16" s="3131"/>
      <c r="S16" s="3131"/>
      <c r="T16" s="3127">
        <f t="shared" si="1"/>
        <v>0</v>
      </c>
    </row>
    <row r="17" spans="2:20">
      <c r="B17" s="3129" t="s">
        <v>2789</v>
      </c>
      <c r="C17" s="1681" t="s">
        <v>2797</v>
      </c>
      <c r="D17" s="3133"/>
      <c r="E17" s="3130" t="s">
        <v>2793</v>
      </c>
      <c r="F17" s="3126" t="s">
        <v>1984</v>
      </c>
      <c r="G17" s="3127">
        <f t="shared" si="2"/>
        <v>0</v>
      </c>
      <c r="H17" s="3131"/>
      <c r="I17" s="3131"/>
      <c r="J17" s="3131"/>
      <c r="K17" s="3131"/>
      <c r="L17" s="3131"/>
      <c r="M17" s="3131"/>
      <c r="N17" s="3131"/>
      <c r="O17" s="3131"/>
      <c r="P17" s="3131"/>
      <c r="Q17" s="3131"/>
      <c r="R17" s="3131"/>
      <c r="S17" s="3131"/>
      <c r="T17" s="3127">
        <f t="shared" si="1"/>
        <v>0</v>
      </c>
    </row>
    <row r="18" spans="2:20">
      <c r="B18" s="3129" t="s">
        <v>2789</v>
      </c>
      <c r="C18" s="3129" t="s">
        <v>2797</v>
      </c>
      <c r="D18" s="3134">
        <f>D17</f>
        <v>0</v>
      </c>
      <c r="E18" s="3130" t="s">
        <v>2794</v>
      </c>
      <c r="F18" s="3126" t="s">
        <v>20</v>
      </c>
      <c r="G18" s="3127">
        <f t="shared" si="2"/>
        <v>0</v>
      </c>
      <c r="H18" s="3131"/>
      <c r="I18" s="3131"/>
      <c r="J18" s="3131"/>
      <c r="K18" s="3131"/>
      <c r="L18" s="3131"/>
      <c r="M18" s="3131"/>
      <c r="N18" s="3131"/>
      <c r="O18" s="3131"/>
      <c r="P18" s="3131"/>
      <c r="Q18" s="3131"/>
      <c r="R18" s="3131"/>
      <c r="S18" s="3131"/>
      <c r="T18" s="3127">
        <f t="shared" si="1"/>
        <v>0</v>
      </c>
    </row>
    <row r="19" spans="2:20">
      <c r="B19" s="3129" t="s">
        <v>2789</v>
      </c>
      <c r="C19" s="3125" t="s">
        <v>2798</v>
      </c>
      <c r="D19" s="1681"/>
      <c r="E19" s="3130"/>
      <c r="F19" s="3126" t="s">
        <v>1984</v>
      </c>
      <c r="G19" s="3127"/>
      <c r="H19" s="3131"/>
      <c r="I19" s="3131"/>
      <c r="J19" s="3132">
        <f>J10+J11+J13+J15+J17</f>
        <v>0</v>
      </c>
      <c r="K19" s="3132">
        <f>K10+K11+K13+K15+K17</f>
        <v>0</v>
      </c>
      <c r="L19" s="3132">
        <f t="shared" ref="L19:S19" si="3">L10+L11+L13+L15+L17</f>
        <v>0</v>
      </c>
      <c r="M19" s="3132">
        <f t="shared" si="3"/>
        <v>0</v>
      </c>
      <c r="N19" s="3132">
        <f t="shared" si="3"/>
        <v>0</v>
      </c>
      <c r="O19" s="3132">
        <f t="shared" si="3"/>
        <v>0</v>
      </c>
      <c r="P19" s="3132">
        <f t="shared" si="3"/>
        <v>0</v>
      </c>
      <c r="Q19" s="3132">
        <f t="shared" si="3"/>
        <v>0</v>
      </c>
      <c r="R19" s="3132">
        <f t="shared" si="3"/>
        <v>0</v>
      </c>
      <c r="S19" s="3132">
        <f t="shared" si="3"/>
        <v>0</v>
      </c>
      <c r="T19" s="3127">
        <f t="shared" si="1"/>
        <v>0</v>
      </c>
    </row>
    <row r="20" spans="2:20">
      <c r="B20" s="1681" t="s">
        <v>2799</v>
      </c>
      <c r="C20" s="3125" t="s">
        <v>2790</v>
      </c>
      <c r="D20" s="1681"/>
      <c r="E20" s="1681"/>
      <c r="F20" s="3126" t="s">
        <v>1984</v>
      </c>
      <c r="G20" s="3127"/>
      <c r="H20" s="3128"/>
      <c r="I20" s="3128"/>
      <c r="J20" s="3128"/>
      <c r="K20" s="3128"/>
      <c r="L20" s="3128"/>
      <c r="M20" s="3128"/>
      <c r="N20" s="3128"/>
      <c r="O20" s="3128"/>
      <c r="P20" s="3128"/>
      <c r="Q20" s="3128"/>
      <c r="R20" s="3128"/>
      <c r="S20" s="3128"/>
      <c r="T20" s="3127">
        <f t="shared" si="1"/>
        <v>0</v>
      </c>
    </row>
    <row r="21" spans="2:20">
      <c r="B21" s="3129" t="s">
        <v>2799</v>
      </c>
      <c r="C21" s="3125" t="s">
        <v>2791</v>
      </c>
      <c r="D21" s="1681"/>
      <c r="E21" s="3130"/>
      <c r="F21" s="3126" t="s">
        <v>1984</v>
      </c>
      <c r="G21" s="3127"/>
      <c r="H21" s="3131"/>
      <c r="I21" s="3131"/>
      <c r="J21" s="3131"/>
      <c r="K21" s="3132">
        <f>J30</f>
        <v>0</v>
      </c>
      <c r="L21" s="3132">
        <f t="shared" ref="L21:S21" si="4">K30</f>
        <v>0</v>
      </c>
      <c r="M21" s="3132">
        <f t="shared" si="4"/>
        <v>0</v>
      </c>
      <c r="N21" s="3132">
        <f t="shared" si="4"/>
        <v>0</v>
      </c>
      <c r="O21" s="3132">
        <f t="shared" si="4"/>
        <v>0</v>
      </c>
      <c r="P21" s="3132">
        <f t="shared" si="4"/>
        <v>0</v>
      </c>
      <c r="Q21" s="3132">
        <f t="shared" si="4"/>
        <v>0</v>
      </c>
      <c r="R21" s="3132">
        <f t="shared" si="4"/>
        <v>0</v>
      </c>
      <c r="S21" s="3132">
        <f t="shared" si="4"/>
        <v>0</v>
      </c>
      <c r="T21" s="3127">
        <f t="shared" si="1"/>
        <v>0</v>
      </c>
    </row>
    <row r="22" spans="2:20">
      <c r="B22" s="3129" t="s">
        <v>2799</v>
      </c>
      <c r="C22" s="1681" t="s">
        <v>2792</v>
      </c>
      <c r="D22" s="3133"/>
      <c r="E22" s="3130" t="s">
        <v>2793</v>
      </c>
      <c r="F22" s="3126" t="s">
        <v>1984</v>
      </c>
      <c r="G22" s="3127">
        <f t="shared" ref="G22:G40" si="5">SUM(J22:Q22)</f>
        <v>0</v>
      </c>
      <c r="H22" s="3131"/>
      <c r="I22" s="3131"/>
      <c r="J22" s="3131"/>
      <c r="K22" s="3131"/>
      <c r="L22" s="3131"/>
      <c r="M22" s="3131"/>
      <c r="N22" s="3131"/>
      <c r="O22" s="3131"/>
      <c r="P22" s="3131"/>
      <c r="Q22" s="3131"/>
      <c r="R22" s="3131"/>
      <c r="S22" s="3131"/>
      <c r="T22" s="3127">
        <f t="shared" si="1"/>
        <v>0</v>
      </c>
    </row>
    <row r="23" spans="2:20">
      <c r="B23" s="3129" t="s">
        <v>2799</v>
      </c>
      <c r="C23" s="3129" t="s">
        <v>2792</v>
      </c>
      <c r="D23" s="3134">
        <f>D22</f>
        <v>0</v>
      </c>
      <c r="E23" s="3130" t="s">
        <v>2794</v>
      </c>
      <c r="F23" s="3126" t="s">
        <v>20</v>
      </c>
      <c r="G23" s="3127">
        <f t="shared" si="5"/>
        <v>0</v>
      </c>
      <c r="H23" s="3131"/>
      <c r="I23" s="3131"/>
      <c r="J23" s="3131"/>
      <c r="K23" s="3131"/>
      <c r="L23" s="3131"/>
      <c r="M23" s="3131"/>
      <c r="N23" s="3131"/>
      <c r="O23" s="3131"/>
      <c r="P23" s="3131"/>
      <c r="Q23" s="3131"/>
      <c r="R23" s="3131"/>
      <c r="S23" s="3131"/>
      <c r="T23" s="3127">
        <f t="shared" si="1"/>
        <v>0</v>
      </c>
    </row>
    <row r="24" spans="2:20">
      <c r="B24" s="3129" t="s">
        <v>2799</v>
      </c>
      <c r="C24" s="1681" t="s">
        <v>2795</v>
      </c>
      <c r="D24" s="3133"/>
      <c r="E24" s="3130" t="s">
        <v>2793</v>
      </c>
      <c r="F24" s="3126" t="s">
        <v>1984</v>
      </c>
      <c r="G24" s="3127">
        <f t="shared" si="5"/>
        <v>0</v>
      </c>
      <c r="H24" s="3131"/>
      <c r="I24" s="3131"/>
      <c r="J24" s="3131"/>
      <c r="K24" s="3131"/>
      <c r="L24" s="3131"/>
      <c r="M24" s="3131"/>
      <c r="N24" s="3131"/>
      <c r="O24" s="3131"/>
      <c r="P24" s="3131"/>
      <c r="Q24" s="3131"/>
      <c r="R24" s="3131"/>
      <c r="S24" s="3131"/>
      <c r="T24" s="3127">
        <f t="shared" si="1"/>
        <v>0</v>
      </c>
    </row>
    <row r="25" spans="2:20">
      <c r="B25" s="3129" t="s">
        <v>2799</v>
      </c>
      <c r="C25" s="3129" t="s">
        <v>2795</v>
      </c>
      <c r="D25" s="3134">
        <f>D24</f>
        <v>0</v>
      </c>
      <c r="E25" s="3130" t="s">
        <v>2794</v>
      </c>
      <c r="F25" s="3126" t="s">
        <v>20</v>
      </c>
      <c r="G25" s="3127">
        <f t="shared" si="5"/>
        <v>0</v>
      </c>
      <c r="H25" s="3131"/>
      <c r="I25" s="3131"/>
      <c r="J25" s="3131"/>
      <c r="K25" s="3131"/>
      <c r="L25" s="3131"/>
      <c r="M25" s="3131"/>
      <c r="N25" s="3131"/>
      <c r="O25" s="3131"/>
      <c r="P25" s="3131"/>
      <c r="Q25" s="3131"/>
      <c r="R25" s="3131"/>
      <c r="S25" s="3131"/>
      <c r="T25" s="3127">
        <f t="shared" si="1"/>
        <v>0</v>
      </c>
    </row>
    <row r="26" spans="2:20">
      <c r="B26" s="3129" t="s">
        <v>2799</v>
      </c>
      <c r="C26" s="1681" t="s">
        <v>2796</v>
      </c>
      <c r="D26" s="3133"/>
      <c r="E26" s="3130" t="s">
        <v>2793</v>
      </c>
      <c r="F26" s="3126" t="s">
        <v>1984</v>
      </c>
      <c r="G26" s="3127">
        <f t="shared" si="5"/>
        <v>0</v>
      </c>
      <c r="H26" s="3131"/>
      <c r="I26" s="3131"/>
      <c r="J26" s="3131"/>
      <c r="K26" s="3131"/>
      <c r="L26" s="3131"/>
      <c r="M26" s="3131"/>
      <c r="N26" s="3131"/>
      <c r="O26" s="3131"/>
      <c r="P26" s="3131"/>
      <c r="Q26" s="3131"/>
      <c r="R26" s="3131"/>
      <c r="S26" s="3131"/>
      <c r="T26" s="3127">
        <f t="shared" si="1"/>
        <v>0</v>
      </c>
    </row>
    <row r="27" spans="2:20">
      <c r="B27" s="3129" t="s">
        <v>2799</v>
      </c>
      <c r="C27" s="3129" t="s">
        <v>2796</v>
      </c>
      <c r="D27" s="3134">
        <f>D26</f>
        <v>0</v>
      </c>
      <c r="E27" s="3130" t="s">
        <v>2794</v>
      </c>
      <c r="F27" s="3126" t="s">
        <v>20</v>
      </c>
      <c r="G27" s="3127">
        <f t="shared" si="5"/>
        <v>0</v>
      </c>
      <c r="H27" s="3131"/>
      <c r="I27" s="3131"/>
      <c r="J27" s="3131"/>
      <c r="K27" s="3131"/>
      <c r="L27" s="3131"/>
      <c r="M27" s="3131"/>
      <c r="N27" s="3131"/>
      <c r="O27" s="3131"/>
      <c r="P27" s="3131"/>
      <c r="Q27" s="3131"/>
      <c r="R27" s="3131"/>
      <c r="S27" s="3131"/>
      <c r="T27" s="3127">
        <f t="shared" si="1"/>
        <v>0</v>
      </c>
    </row>
    <row r="28" spans="2:20">
      <c r="B28" s="3129" t="s">
        <v>2799</v>
      </c>
      <c r="C28" s="1681" t="s">
        <v>2797</v>
      </c>
      <c r="D28" s="3133"/>
      <c r="E28" s="3130" t="s">
        <v>2793</v>
      </c>
      <c r="F28" s="3126" t="s">
        <v>1984</v>
      </c>
      <c r="G28" s="3127">
        <f t="shared" si="5"/>
        <v>0</v>
      </c>
      <c r="H28" s="3131"/>
      <c r="I28" s="3131"/>
      <c r="J28" s="3131"/>
      <c r="K28" s="3131"/>
      <c r="L28" s="3131"/>
      <c r="M28" s="3131"/>
      <c r="N28" s="3131"/>
      <c r="O28" s="3131"/>
      <c r="P28" s="3131"/>
      <c r="Q28" s="3131"/>
      <c r="R28" s="3131"/>
      <c r="S28" s="3131"/>
      <c r="T28" s="3127">
        <f t="shared" si="1"/>
        <v>0</v>
      </c>
    </row>
    <row r="29" spans="2:20">
      <c r="B29" s="3129" t="s">
        <v>2799</v>
      </c>
      <c r="C29" s="3129" t="s">
        <v>2797</v>
      </c>
      <c r="D29" s="3134">
        <f>D28</f>
        <v>0</v>
      </c>
      <c r="E29" s="3130" t="s">
        <v>2794</v>
      </c>
      <c r="F29" s="3126" t="s">
        <v>20</v>
      </c>
      <c r="G29" s="3127">
        <f t="shared" si="5"/>
        <v>0</v>
      </c>
      <c r="H29" s="3131"/>
      <c r="I29" s="3131"/>
      <c r="J29" s="3131"/>
      <c r="K29" s="3131"/>
      <c r="L29" s="3131"/>
      <c r="M29" s="3131"/>
      <c r="N29" s="3131"/>
      <c r="O29" s="3131"/>
      <c r="P29" s="3131"/>
      <c r="Q29" s="3131"/>
      <c r="R29" s="3131"/>
      <c r="S29" s="3131"/>
      <c r="T29" s="3127">
        <f t="shared" si="1"/>
        <v>0</v>
      </c>
    </row>
    <row r="30" spans="2:20">
      <c r="B30" s="3129" t="s">
        <v>2799</v>
      </c>
      <c r="C30" s="3125" t="s">
        <v>2798</v>
      </c>
      <c r="D30" s="1681"/>
      <c r="E30" s="3130"/>
      <c r="F30" s="3126" t="s">
        <v>1984</v>
      </c>
      <c r="G30" s="3127"/>
      <c r="H30" s="3131"/>
      <c r="I30" s="3131"/>
      <c r="J30" s="3132">
        <f>J21+J22+J24+J26+J28</f>
        <v>0</v>
      </c>
      <c r="K30" s="3132">
        <f>K21+K22+K24+K26+K28</f>
        <v>0</v>
      </c>
      <c r="L30" s="3132">
        <f t="shared" ref="L30:S30" si="6">L21+L22+L24+L26+L28</f>
        <v>0</v>
      </c>
      <c r="M30" s="3132">
        <f t="shared" si="6"/>
        <v>0</v>
      </c>
      <c r="N30" s="3132">
        <f t="shared" si="6"/>
        <v>0</v>
      </c>
      <c r="O30" s="3132">
        <f t="shared" si="6"/>
        <v>0</v>
      </c>
      <c r="P30" s="3132">
        <f t="shared" si="6"/>
        <v>0</v>
      </c>
      <c r="Q30" s="3132">
        <f t="shared" si="6"/>
        <v>0</v>
      </c>
      <c r="R30" s="3132">
        <f t="shared" si="6"/>
        <v>0</v>
      </c>
      <c r="S30" s="3132">
        <f t="shared" si="6"/>
        <v>0</v>
      </c>
      <c r="T30" s="3127">
        <f t="shared" si="1"/>
        <v>0</v>
      </c>
    </row>
    <row r="31" spans="2:20">
      <c r="B31" s="1681" t="s">
        <v>2800</v>
      </c>
      <c r="C31" s="3125" t="s">
        <v>2790</v>
      </c>
      <c r="D31" s="1681"/>
      <c r="E31" s="1681"/>
      <c r="F31" s="3126" t="s">
        <v>1984</v>
      </c>
      <c r="G31" s="3127"/>
      <c r="H31" s="3128"/>
      <c r="I31" s="3128"/>
      <c r="J31" s="3128"/>
      <c r="K31" s="3128"/>
      <c r="L31" s="3128"/>
      <c r="M31" s="3128"/>
      <c r="N31" s="3128"/>
      <c r="O31" s="3128"/>
      <c r="P31" s="3128"/>
      <c r="Q31" s="3128"/>
      <c r="R31" s="3128"/>
      <c r="S31" s="3128"/>
      <c r="T31" s="3127">
        <f t="shared" si="1"/>
        <v>0</v>
      </c>
    </row>
    <row r="32" spans="2:20">
      <c r="B32" s="3129" t="s">
        <v>2800</v>
      </c>
      <c r="C32" s="3125" t="s">
        <v>2791</v>
      </c>
      <c r="D32" s="1681"/>
      <c r="E32" s="3130"/>
      <c r="F32" s="3126" t="s">
        <v>1984</v>
      </c>
      <c r="G32" s="3127"/>
      <c r="H32" s="3131"/>
      <c r="I32" s="3131"/>
      <c r="J32" s="3131"/>
      <c r="K32" s="3132">
        <f>J41</f>
        <v>0</v>
      </c>
      <c r="L32" s="3132">
        <f t="shared" ref="L32:S32" si="7">K41</f>
        <v>0</v>
      </c>
      <c r="M32" s="3132">
        <f t="shared" si="7"/>
        <v>0</v>
      </c>
      <c r="N32" s="3132">
        <f t="shared" si="7"/>
        <v>0</v>
      </c>
      <c r="O32" s="3132">
        <f t="shared" si="7"/>
        <v>0</v>
      </c>
      <c r="P32" s="3132">
        <f t="shared" si="7"/>
        <v>0</v>
      </c>
      <c r="Q32" s="3132">
        <f t="shared" si="7"/>
        <v>0</v>
      </c>
      <c r="R32" s="3132">
        <f t="shared" si="7"/>
        <v>0</v>
      </c>
      <c r="S32" s="3132">
        <f t="shared" si="7"/>
        <v>0</v>
      </c>
      <c r="T32" s="3127">
        <f t="shared" si="1"/>
        <v>0</v>
      </c>
    </row>
    <row r="33" spans="2:20">
      <c r="B33" s="3129" t="s">
        <v>2800</v>
      </c>
      <c r="C33" s="1681" t="s">
        <v>2792</v>
      </c>
      <c r="D33" s="3133"/>
      <c r="E33" s="3130" t="s">
        <v>2793</v>
      </c>
      <c r="F33" s="3126" t="s">
        <v>1984</v>
      </c>
      <c r="G33" s="3127">
        <f t="shared" si="5"/>
        <v>0</v>
      </c>
      <c r="H33" s="3131"/>
      <c r="I33" s="3131"/>
      <c r="J33" s="3131"/>
      <c r="K33" s="3131"/>
      <c r="L33" s="3131"/>
      <c r="M33" s="3131"/>
      <c r="N33" s="3131"/>
      <c r="O33" s="3131"/>
      <c r="P33" s="3131"/>
      <c r="Q33" s="3131"/>
      <c r="R33" s="3131"/>
      <c r="S33" s="3131"/>
      <c r="T33" s="3127">
        <f t="shared" si="1"/>
        <v>0</v>
      </c>
    </row>
    <row r="34" spans="2:20">
      <c r="B34" s="3129" t="s">
        <v>2800</v>
      </c>
      <c r="C34" s="3129" t="s">
        <v>2792</v>
      </c>
      <c r="D34" s="3134">
        <f>D33</f>
        <v>0</v>
      </c>
      <c r="E34" s="3130" t="s">
        <v>2794</v>
      </c>
      <c r="F34" s="3126" t="s">
        <v>20</v>
      </c>
      <c r="G34" s="3127">
        <f t="shared" si="5"/>
        <v>0</v>
      </c>
      <c r="H34" s="3131"/>
      <c r="I34" s="3131"/>
      <c r="J34" s="3131"/>
      <c r="K34" s="3131"/>
      <c r="L34" s="3131"/>
      <c r="M34" s="3131"/>
      <c r="N34" s="3131"/>
      <c r="O34" s="3131"/>
      <c r="P34" s="3131"/>
      <c r="Q34" s="3131"/>
      <c r="R34" s="3131"/>
      <c r="S34" s="3131"/>
      <c r="T34" s="3127">
        <f t="shared" si="1"/>
        <v>0</v>
      </c>
    </row>
    <row r="35" spans="2:20">
      <c r="B35" s="3129" t="s">
        <v>2800</v>
      </c>
      <c r="C35" s="1681" t="s">
        <v>2795</v>
      </c>
      <c r="D35" s="3133"/>
      <c r="E35" s="3130" t="s">
        <v>2793</v>
      </c>
      <c r="F35" s="3126" t="s">
        <v>1984</v>
      </c>
      <c r="G35" s="3127">
        <f t="shared" si="5"/>
        <v>0</v>
      </c>
      <c r="H35" s="3131"/>
      <c r="I35" s="3131"/>
      <c r="J35" s="3131"/>
      <c r="K35" s="3131"/>
      <c r="L35" s="3131"/>
      <c r="M35" s="3131"/>
      <c r="N35" s="3131"/>
      <c r="O35" s="3131"/>
      <c r="P35" s="3131"/>
      <c r="Q35" s="3131"/>
      <c r="R35" s="3131"/>
      <c r="S35" s="3131"/>
      <c r="T35" s="3127">
        <f t="shared" si="1"/>
        <v>0</v>
      </c>
    </row>
    <row r="36" spans="2:20">
      <c r="B36" s="3129" t="s">
        <v>2800</v>
      </c>
      <c r="C36" s="3129" t="s">
        <v>2795</v>
      </c>
      <c r="D36" s="3134">
        <f>D35</f>
        <v>0</v>
      </c>
      <c r="E36" s="3130" t="s">
        <v>2794</v>
      </c>
      <c r="F36" s="3126" t="s">
        <v>20</v>
      </c>
      <c r="G36" s="3127">
        <f t="shared" si="5"/>
        <v>0</v>
      </c>
      <c r="H36" s="3131"/>
      <c r="I36" s="3131"/>
      <c r="J36" s="3131"/>
      <c r="K36" s="3131"/>
      <c r="L36" s="3131"/>
      <c r="M36" s="3131"/>
      <c r="N36" s="3131"/>
      <c r="O36" s="3131"/>
      <c r="P36" s="3131"/>
      <c r="Q36" s="3131"/>
      <c r="R36" s="3131"/>
      <c r="S36" s="3131"/>
      <c r="T36" s="3127">
        <f t="shared" si="1"/>
        <v>0</v>
      </c>
    </row>
    <row r="37" spans="2:20">
      <c r="B37" s="3129" t="s">
        <v>2800</v>
      </c>
      <c r="C37" s="1681" t="s">
        <v>2796</v>
      </c>
      <c r="D37" s="3133"/>
      <c r="E37" s="3130" t="s">
        <v>2793</v>
      </c>
      <c r="F37" s="3126" t="s">
        <v>1984</v>
      </c>
      <c r="G37" s="3127">
        <f t="shared" si="5"/>
        <v>0</v>
      </c>
      <c r="H37" s="3131"/>
      <c r="I37" s="3131"/>
      <c r="J37" s="3131"/>
      <c r="K37" s="3131"/>
      <c r="L37" s="3131"/>
      <c r="M37" s="3131"/>
      <c r="N37" s="3131"/>
      <c r="O37" s="3131"/>
      <c r="P37" s="3131"/>
      <c r="Q37" s="3131"/>
      <c r="R37" s="3131"/>
      <c r="S37" s="3131"/>
      <c r="T37" s="3127">
        <f t="shared" si="1"/>
        <v>0</v>
      </c>
    </row>
    <row r="38" spans="2:20">
      <c r="B38" s="3129" t="s">
        <v>2800</v>
      </c>
      <c r="C38" s="3129" t="s">
        <v>2796</v>
      </c>
      <c r="D38" s="3134">
        <f>D37</f>
        <v>0</v>
      </c>
      <c r="E38" s="3130" t="s">
        <v>2794</v>
      </c>
      <c r="F38" s="3126" t="s">
        <v>20</v>
      </c>
      <c r="G38" s="3127">
        <f t="shared" si="5"/>
        <v>0</v>
      </c>
      <c r="H38" s="3131"/>
      <c r="I38" s="3131"/>
      <c r="J38" s="3131"/>
      <c r="K38" s="3131"/>
      <c r="L38" s="3131"/>
      <c r="M38" s="3131"/>
      <c r="N38" s="3131"/>
      <c r="O38" s="3131"/>
      <c r="P38" s="3131"/>
      <c r="Q38" s="3131"/>
      <c r="R38" s="3131"/>
      <c r="S38" s="3131"/>
      <c r="T38" s="3127">
        <f t="shared" si="1"/>
        <v>0</v>
      </c>
    </row>
    <row r="39" spans="2:20">
      <c r="B39" s="3129" t="s">
        <v>2800</v>
      </c>
      <c r="C39" s="1681" t="s">
        <v>2797</v>
      </c>
      <c r="D39" s="3133"/>
      <c r="E39" s="3130" t="s">
        <v>2793</v>
      </c>
      <c r="F39" s="3126" t="s">
        <v>1984</v>
      </c>
      <c r="G39" s="3127">
        <f t="shared" si="5"/>
        <v>0</v>
      </c>
      <c r="H39" s="3131"/>
      <c r="I39" s="3131"/>
      <c r="J39" s="3131"/>
      <c r="K39" s="3131"/>
      <c r="L39" s="3131"/>
      <c r="M39" s="3131"/>
      <c r="N39" s="3131"/>
      <c r="O39" s="3131"/>
      <c r="P39" s="3131"/>
      <c r="Q39" s="3131"/>
      <c r="R39" s="3131"/>
      <c r="S39" s="3131"/>
      <c r="T39" s="3127">
        <f t="shared" si="1"/>
        <v>0</v>
      </c>
    </row>
    <row r="40" spans="2:20">
      <c r="B40" s="3129" t="s">
        <v>2800</v>
      </c>
      <c r="C40" s="3129" t="s">
        <v>2797</v>
      </c>
      <c r="D40" s="3134">
        <f>D39</f>
        <v>0</v>
      </c>
      <c r="E40" s="3130" t="s">
        <v>2794</v>
      </c>
      <c r="F40" s="3126" t="s">
        <v>20</v>
      </c>
      <c r="G40" s="3127">
        <f t="shared" si="5"/>
        <v>0</v>
      </c>
      <c r="H40" s="3131"/>
      <c r="I40" s="3131"/>
      <c r="J40" s="3131"/>
      <c r="K40" s="3131"/>
      <c r="L40" s="3131"/>
      <c r="M40" s="3131"/>
      <c r="N40" s="3131"/>
      <c r="O40" s="3131"/>
      <c r="P40" s="3131"/>
      <c r="Q40" s="3131"/>
      <c r="R40" s="3131"/>
      <c r="S40" s="3131"/>
      <c r="T40" s="3127">
        <f t="shared" si="1"/>
        <v>0</v>
      </c>
    </row>
    <row r="41" spans="2:20">
      <c r="B41" s="3129" t="s">
        <v>2800</v>
      </c>
      <c r="C41" s="3125" t="s">
        <v>2798</v>
      </c>
      <c r="D41" s="1681"/>
      <c r="E41" s="3130"/>
      <c r="F41" s="3126" t="s">
        <v>1984</v>
      </c>
      <c r="G41" s="3127"/>
      <c r="H41" s="3131"/>
      <c r="I41" s="3131"/>
      <c r="J41" s="3132">
        <f>J32+J33+J35+J37+J39</f>
        <v>0</v>
      </c>
      <c r="K41" s="3132">
        <f>K32+K33+K35+K37+K39</f>
        <v>0</v>
      </c>
      <c r="L41" s="3132">
        <f t="shared" ref="L41:T41" si="8">L32+L33+L35+L37+L39</f>
        <v>0</v>
      </c>
      <c r="M41" s="3132">
        <f t="shared" si="8"/>
        <v>0</v>
      </c>
      <c r="N41" s="3132">
        <f t="shared" si="8"/>
        <v>0</v>
      </c>
      <c r="O41" s="3132">
        <f t="shared" si="8"/>
        <v>0</v>
      </c>
      <c r="P41" s="3132">
        <f t="shared" si="8"/>
        <v>0</v>
      </c>
      <c r="Q41" s="3132">
        <f t="shared" si="8"/>
        <v>0</v>
      </c>
      <c r="R41" s="3132">
        <f t="shared" si="8"/>
        <v>0</v>
      </c>
      <c r="S41" s="3132">
        <f t="shared" si="8"/>
        <v>0</v>
      </c>
      <c r="T41" s="3132">
        <f t="shared" si="8"/>
        <v>0</v>
      </c>
    </row>
    <row r="42" spans="2:20">
      <c r="I42" s="3113"/>
      <c r="Q42"/>
    </row>
    <row r="43" spans="2:20">
      <c r="I43" s="3113"/>
      <c r="Q43"/>
    </row>
    <row r="44" spans="2:20">
      <c r="B44" s="1681" t="s">
        <v>2801</v>
      </c>
      <c r="I44" s="3113"/>
      <c r="Q44"/>
    </row>
    <row r="45" spans="2:20">
      <c r="E45" s="3135"/>
      <c r="I45" s="3113"/>
      <c r="L45" s="3136"/>
      <c r="Q45"/>
    </row>
    <row r="46" spans="2:20">
      <c r="I46" s="3113"/>
      <c r="Q46"/>
    </row>
    <row r="47" spans="2:20">
      <c r="I47" s="3113"/>
      <c r="Q47"/>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sheetPr>
    <tabColor theme="2" tint="-0.249977111117893"/>
  </sheetPr>
  <dimension ref="A1:Q40"/>
  <sheetViews>
    <sheetView topLeftCell="C2" zoomScale="80" zoomScaleNormal="80" workbookViewId="0">
      <selection activeCell="E140" sqref="E140"/>
    </sheetView>
  </sheetViews>
  <sheetFormatPr defaultRowHeight="12.75"/>
  <cols>
    <col min="1" max="1" width="2" customWidth="1"/>
    <col min="2" max="2" width="30.125" customWidth="1"/>
    <col min="3" max="3" width="27.625" customWidth="1"/>
    <col min="4" max="4" width="13.75" customWidth="1"/>
    <col min="5" max="5" width="30.875" customWidth="1"/>
    <col min="6" max="8" width="9" customWidth="1"/>
  </cols>
  <sheetData>
    <row r="1" spans="1:17" ht="24.75">
      <c r="A1" s="3104" t="s">
        <v>1730</v>
      </c>
      <c r="B1" s="3104"/>
      <c r="C1" s="3105"/>
      <c r="D1" s="3105"/>
      <c r="E1" s="3105"/>
      <c r="F1" s="3105"/>
      <c r="G1" s="3105"/>
      <c r="H1" s="3105"/>
      <c r="I1" s="3105"/>
      <c r="J1" s="3105"/>
      <c r="K1" s="3105"/>
      <c r="L1" s="3105"/>
      <c r="M1" s="3105"/>
      <c r="N1" s="3105"/>
      <c r="O1" s="3105"/>
      <c r="P1" s="3105"/>
      <c r="Q1" s="3105"/>
    </row>
    <row r="2" spans="1:17" ht="24.75">
      <c r="A2" s="3107" t="s">
        <v>2782</v>
      </c>
      <c r="B2" s="3107"/>
      <c r="C2" s="2160"/>
      <c r="D2" s="2160"/>
      <c r="E2" s="2160"/>
      <c r="F2" s="2160"/>
      <c r="G2" s="2160"/>
      <c r="H2" s="2160"/>
      <c r="I2" s="2160"/>
      <c r="J2" s="2160"/>
      <c r="K2" s="2160"/>
      <c r="L2" s="2160"/>
      <c r="M2" s="2160"/>
      <c r="N2" s="2160"/>
      <c r="O2" s="2160"/>
      <c r="P2" s="2160"/>
      <c r="Q2" s="2160"/>
    </row>
    <row r="3" spans="1:17" ht="25.5" thickBot="1">
      <c r="A3" s="3109" t="s">
        <v>250</v>
      </c>
      <c r="B3" s="3109"/>
      <c r="C3" s="3110"/>
      <c r="D3" s="3110"/>
      <c r="E3" s="3110"/>
      <c r="F3" s="3110"/>
      <c r="G3" s="3110"/>
      <c r="H3" s="3110"/>
      <c r="I3" s="3110"/>
      <c r="J3" s="3110"/>
      <c r="K3" s="3110"/>
      <c r="L3" s="3110"/>
      <c r="M3" s="3110"/>
      <c r="N3" s="3110"/>
      <c r="O3" s="3110"/>
      <c r="P3" s="3110"/>
      <c r="Q3" s="3110"/>
    </row>
    <row r="5" spans="1:17" ht="15">
      <c r="A5" s="3137" t="s">
        <v>2802</v>
      </c>
      <c r="B5" s="3137"/>
    </row>
    <row r="6" spans="1:17" ht="15">
      <c r="A6" s="3137"/>
      <c r="B6" s="3137"/>
    </row>
    <row r="7" spans="1:17" ht="15">
      <c r="H7" s="3114" t="s">
        <v>156</v>
      </c>
      <c r="I7" s="3115"/>
      <c r="J7" s="3116" t="s">
        <v>155</v>
      </c>
      <c r="K7" s="3117"/>
      <c r="L7" s="3117"/>
      <c r="M7" s="3117"/>
      <c r="N7" s="3117"/>
      <c r="O7" s="3117"/>
      <c r="P7" s="3117"/>
      <c r="Q7" s="3117"/>
    </row>
    <row r="8" spans="1:17" ht="30">
      <c r="B8" s="3118" t="s">
        <v>2803</v>
      </c>
      <c r="C8" s="3118" t="s">
        <v>247</v>
      </c>
      <c r="D8" s="3124" t="s">
        <v>2804</v>
      </c>
      <c r="E8" s="3118" t="s">
        <v>245</v>
      </c>
      <c r="F8" s="3118" t="s">
        <v>244</v>
      </c>
      <c r="G8" s="3120" t="s">
        <v>243</v>
      </c>
      <c r="H8" s="3118">
        <v>2012</v>
      </c>
      <c r="I8" s="3118">
        <v>2013</v>
      </c>
      <c r="J8" s="3121">
        <v>2014</v>
      </c>
      <c r="K8" s="3121">
        <v>2015</v>
      </c>
      <c r="L8" s="3121">
        <v>2016</v>
      </c>
      <c r="M8" s="3121">
        <v>2017</v>
      </c>
      <c r="N8" s="3121">
        <v>2018</v>
      </c>
      <c r="O8" s="3121">
        <v>2019</v>
      </c>
      <c r="P8" s="3121">
        <v>2020</v>
      </c>
      <c r="Q8" s="3121">
        <v>2021</v>
      </c>
    </row>
    <row r="9" spans="1:17">
      <c r="B9" s="1681" t="s">
        <v>2805</v>
      </c>
      <c r="C9" s="1681" t="s">
        <v>2806</v>
      </c>
      <c r="D9" s="1681"/>
      <c r="E9" s="1709" t="s">
        <v>2807</v>
      </c>
      <c r="F9" s="3088" t="s">
        <v>1984</v>
      </c>
      <c r="G9" s="3127">
        <f>SUM(J9:Q9)</f>
        <v>0</v>
      </c>
      <c r="H9" s="3138"/>
      <c r="I9" s="3138"/>
      <c r="J9" s="3138"/>
      <c r="K9" s="3138"/>
      <c r="L9" s="3138"/>
      <c r="M9" s="3138"/>
      <c r="N9" s="3138"/>
      <c r="O9" s="3138"/>
      <c r="P9" s="3138"/>
      <c r="Q9" s="3138"/>
    </row>
    <row r="10" spans="1:17">
      <c r="B10" s="3139" t="s">
        <v>2805</v>
      </c>
      <c r="C10" s="3139" t="s">
        <v>2806</v>
      </c>
      <c r="D10" s="1681"/>
      <c r="E10" s="1709" t="s">
        <v>2808</v>
      </c>
      <c r="F10" s="3088" t="s">
        <v>1984</v>
      </c>
      <c r="G10" s="3127">
        <f>SUM(J10:Q10)</f>
        <v>0</v>
      </c>
      <c r="H10" s="3131"/>
      <c r="I10" s="3131"/>
      <c r="J10" s="3174"/>
      <c r="K10" s="3174"/>
      <c r="L10" s="3174"/>
      <c r="M10" s="3174"/>
      <c r="N10" s="3174"/>
      <c r="O10" s="3174"/>
      <c r="P10" s="3174"/>
      <c r="Q10" s="3174"/>
    </row>
    <row r="11" spans="1:17">
      <c r="B11" s="3139" t="s">
        <v>2805</v>
      </c>
      <c r="C11" s="3139" t="s">
        <v>2806</v>
      </c>
      <c r="D11" s="1681"/>
      <c r="E11" s="1709" t="s">
        <v>2809</v>
      </c>
      <c r="F11" s="3088" t="s">
        <v>1984</v>
      </c>
      <c r="G11" s="3127">
        <f t="shared" ref="G11:G24" si="0">SUM(J11:Q11)</f>
        <v>0</v>
      </c>
      <c r="H11" s="3132">
        <f t="shared" ref="H11:I11" si="1">H9-H10</f>
        <v>0</v>
      </c>
      <c r="I11" s="3132">
        <f t="shared" si="1"/>
        <v>0</v>
      </c>
      <c r="J11" s="3132">
        <f>J9-J10</f>
        <v>0</v>
      </c>
      <c r="K11" s="3132">
        <f t="shared" ref="K11:Q11" si="2">K9-K10</f>
        <v>0</v>
      </c>
      <c r="L11" s="3132">
        <f t="shared" si="2"/>
        <v>0</v>
      </c>
      <c r="M11" s="3132">
        <f t="shared" si="2"/>
        <v>0</v>
      </c>
      <c r="N11" s="3132">
        <f t="shared" si="2"/>
        <v>0</v>
      </c>
      <c r="O11" s="3132">
        <f t="shared" si="2"/>
        <v>0</v>
      </c>
      <c r="P11" s="3132">
        <f t="shared" si="2"/>
        <v>0</v>
      </c>
      <c r="Q11" s="3132">
        <f t="shared" si="2"/>
        <v>0</v>
      </c>
    </row>
    <row r="12" spans="1:17">
      <c r="B12" s="3139" t="s">
        <v>2805</v>
      </c>
      <c r="C12" s="1681" t="s">
        <v>1848</v>
      </c>
      <c r="D12" s="1681"/>
      <c r="E12" s="1709" t="s">
        <v>2808</v>
      </c>
      <c r="F12" s="3088" t="s">
        <v>2696</v>
      </c>
      <c r="G12" s="3127">
        <f t="shared" si="0"/>
        <v>0</v>
      </c>
      <c r="H12" s="3131"/>
      <c r="I12" s="3131"/>
      <c r="J12" s="3174"/>
      <c r="K12" s="3174"/>
      <c r="L12" s="3174"/>
      <c r="M12" s="3174"/>
      <c r="N12" s="3174"/>
      <c r="O12" s="3174"/>
      <c r="P12" s="3174"/>
      <c r="Q12" s="3174"/>
    </row>
    <row r="13" spans="1:17">
      <c r="B13" s="3139" t="s">
        <v>2805</v>
      </c>
      <c r="C13" s="1681" t="s">
        <v>1849</v>
      </c>
      <c r="D13" s="1681" t="s">
        <v>2810</v>
      </c>
      <c r="E13" s="3140" t="s">
        <v>2808</v>
      </c>
      <c r="F13" s="3088" t="s">
        <v>2696</v>
      </c>
      <c r="G13" s="3127">
        <f t="shared" si="0"/>
        <v>0</v>
      </c>
      <c r="H13" s="3131"/>
      <c r="I13" s="3131"/>
      <c r="J13" s="3174"/>
      <c r="K13" s="3174"/>
      <c r="L13" s="3174"/>
      <c r="M13" s="3174"/>
      <c r="N13" s="3174"/>
      <c r="O13" s="3174"/>
      <c r="P13" s="3174"/>
      <c r="Q13" s="3174"/>
    </row>
    <row r="14" spans="1:17">
      <c r="B14" s="3139" t="s">
        <v>2805</v>
      </c>
      <c r="C14" s="3139" t="s">
        <v>1849</v>
      </c>
      <c r="D14" s="1681" t="s">
        <v>2811</v>
      </c>
      <c r="E14" s="3140" t="s">
        <v>2808</v>
      </c>
      <c r="F14" s="3088" t="s">
        <v>2696</v>
      </c>
      <c r="G14" s="3127">
        <f t="shared" si="0"/>
        <v>0</v>
      </c>
      <c r="H14" s="3131"/>
      <c r="I14" s="3131"/>
      <c r="J14" s="3174"/>
      <c r="K14" s="3174"/>
      <c r="L14" s="3174"/>
      <c r="M14" s="3174"/>
      <c r="N14" s="3174"/>
      <c r="O14" s="3174"/>
      <c r="P14" s="3174"/>
      <c r="Q14" s="3174"/>
    </row>
    <row r="15" spans="1:17">
      <c r="B15" s="3139" t="s">
        <v>2805</v>
      </c>
      <c r="C15" s="3139" t="s">
        <v>1849</v>
      </c>
      <c r="D15" s="1681" t="s">
        <v>2812</v>
      </c>
      <c r="E15" s="3140" t="s">
        <v>2808</v>
      </c>
      <c r="F15" s="3088" t="s">
        <v>2696</v>
      </c>
      <c r="G15" s="3127">
        <f t="shared" si="0"/>
        <v>0</v>
      </c>
      <c r="H15" s="3131"/>
      <c r="I15" s="3131"/>
      <c r="J15" s="3174"/>
      <c r="K15" s="3174"/>
      <c r="L15" s="3174"/>
      <c r="M15" s="3174"/>
      <c r="N15" s="3174"/>
      <c r="O15" s="3174"/>
      <c r="P15" s="3174"/>
      <c r="Q15" s="3174"/>
    </row>
    <row r="16" spans="1:17">
      <c r="B16" s="3139" t="s">
        <v>2805</v>
      </c>
      <c r="C16" s="3139" t="s">
        <v>1849</v>
      </c>
      <c r="D16" s="1681" t="s">
        <v>2813</v>
      </c>
      <c r="E16" s="3140" t="s">
        <v>2808</v>
      </c>
      <c r="F16" s="3088" t="s">
        <v>2696</v>
      </c>
      <c r="G16" s="3127">
        <f t="shared" si="0"/>
        <v>0</v>
      </c>
      <c r="H16" s="3131"/>
      <c r="I16" s="3131"/>
      <c r="J16" s="3174"/>
      <c r="K16" s="3174"/>
      <c r="L16" s="3174"/>
      <c r="M16" s="3174"/>
      <c r="N16" s="3174"/>
      <c r="O16" s="3174"/>
      <c r="P16" s="3174"/>
      <c r="Q16" s="3174"/>
    </row>
    <row r="17" spans="2:17">
      <c r="B17" s="3139" t="s">
        <v>2805</v>
      </c>
      <c r="C17" s="3139" t="s">
        <v>1849</v>
      </c>
      <c r="D17" s="1681" t="s">
        <v>2814</v>
      </c>
      <c r="E17" s="3140" t="s">
        <v>2808</v>
      </c>
      <c r="F17" s="3088" t="s">
        <v>2696</v>
      </c>
      <c r="G17" s="3127">
        <f t="shared" si="0"/>
        <v>0</v>
      </c>
      <c r="H17" s="3131"/>
      <c r="I17" s="3131"/>
      <c r="J17" s="3174"/>
      <c r="K17" s="3174"/>
      <c r="L17" s="3174"/>
      <c r="M17" s="3174"/>
      <c r="N17" s="3174"/>
      <c r="O17" s="3174"/>
      <c r="P17" s="3174"/>
      <c r="Q17" s="3174"/>
    </row>
    <row r="18" spans="2:17">
      <c r="B18" s="3139" t="s">
        <v>2805</v>
      </c>
      <c r="C18" s="3139" t="s">
        <v>1849</v>
      </c>
      <c r="D18" s="1681" t="s">
        <v>2815</v>
      </c>
      <c r="E18" s="3140" t="s">
        <v>2808</v>
      </c>
      <c r="F18" s="3088" t="s">
        <v>2696</v>
      </c>
      <c r="G18" s="3127">
        <f t="shared" si="0"/>
        <v>0</v>
      </c>
      <c r="H18" s="3131"/>
      <c r="I18" s="3131"/>
      <c r="J18" s="3174"/>
      <c r="K18" s="3174"/>
      <c r="L18" s="3174"/>
      <c r="M18" s="3174"/>
      <c r="N18" s="3174"/>
      <c r="O18" s="3174"/>
      <c r="P18" s="3174"/>
      <c r="Q18" s="3174"/>
    </row>
    <row r="19" spans="2:17">
      <c r="B19" s="3139" t="s">
        <v>2805</v>
      </c>
      <c r="C19" s="3139" t="s">
        <v>1849</v>
      </c>
      <c r="D19" s="1681" t="s">
        <v>2816</v>
      </c>
      <c r="E19" s="3140" t="s">
        <v>2808</v>
      </c>
      <c r="F19" s="3088" t="s">
        <v>2696</v>
      </c>
      <c r="G19" s="3127">
        <f t="shared" si="0"/>
        <v>0</v>
      </c>
      <c r="H19" s="3131"/>
      <c r="I19" s="3131"/>
      <c r="J19" s="3174"/>
      <c r="K19" s="3174"/>
      <c r="L19" s="3174"/>
      <c r="M19" s="3174"/>
      <c r="N19" s="3174"/>
      <c r="O19" s="3174"/>
      <c r="P19" s="3174"/>
      <c r="Q19" s="3174"/>
    </row>
    <row r="20" spans="2:17">
      <c r="B20" s="3139" t="s">
        <v>2805</v>
      </c>
      <c r="C20" s="3139" t="s">
        <v>1849</v>
      </c>
      <c r="D20" s="1681" t="s">
        <v>2817</v>
      </c>
      <c r="E20" s="3140" t="s">
        <v>2808</v>
      </c>
      <c r="F20" s="3088" t="s">
        <v>2696</v>
      </c>
      <c r="G20" s="3127">
        <f t="shared" si="0"/>
        <v>0</v>
      </c>
      <c r="H20" s="3131"/>
      <c r="I20" s="3131"/>
      <c r="J20" s="3174"/>
      <c r="K20" s="3174"/>
      <c r="L20" s="3174"/>
      <c r="M20" s="3174"/>
      <c r="N20" s="3174"/>
      <c r="O20" s="3174"/>
      <c r="P20" s="3174"/>
      <c r="Q20" s="3174"/>
    </row>
    <row r="21" spans="2:17">
      <c r="B21" s="3139" t="s">
        <v>2805</v>
      </c>
      <c r="C21" s="3139" t="s">
        <v>1849</v>
      </c>
      <c r="D21" s="1681" t="s">
        <v>2818</v>
      </c>
      <c r="E21" s="3140" t="s">
        <v>2808</v>
      </c>
      <c r="F21" s="3088" t="s">
        <v>2696</v>
      </c>
      <c r="G21" s="3127">
        <f t="shared" si="0"/>
        <v>0</v>
      </c>
      <c r="H21" s="3131"/>
      <c r="I21" s="3131"/>
      <c r="J21" s="3174"/>
      <c r="K21" s="3174"/>
      <c r="L21" s="3174"/>
      <c r="M21" s="3174"/>
      <c r="N21" s="3174"/>
      <c r="O21" s="3174"/>
      <c r="P21" s="3174"/>
      <c r="Q21" s="3174"/>
    </row>
    <row r="22" spans="2:17">
      <c r="B22" s="3139" t="s">
        <v>2805</v>
      </c>
      <c r="C22" s="1681" t="s">
        <v>2819</v>
      </c>
      <c r="D22" s="1681"/>
      <c r="E22" s="1681"/>
      <c r="F22" s="3141" t="s">
        <v>20</v>
      </c>
      <c r="G22" s="3127">
        <f t="shared" si="0"/>
        <v>0</v>
      </c>
      <c r="H22" s="3131"/>
      <c r="I22" s="3131"/>
      <c r="J22" s="3131"/>
      <c r="K22" s="3131"/>
      <c r="L22" s="3131"/>
      <c r="M22" s="3131"/>
      <c r="N22" s="3131"/>
      <c r="O22" s="3131"/>
      <c r="P22" s="3131"/>
      <c r="Q22" s="3131"/>
    </row>
    <row r="23" spans="2:17">
      <c r="B23" s="3139" t="s">
        <v>2805</v>
      </c>
      <c r="C23" s="1681" t="s">
        <v>2820</v>
      </c>
      <c r="D23" s="3139"/>
      <c r="E23" s="1681"/>
      <c r="F23" s="3141" t="s">
        <v>20</v>
      </c>
      <c r="G23" s="3127">
        <f t="shared" si="0"/>
        <v>0</v>
      </c>
      <c r="H23" s="3131"/>
      <c r="I23" s="3131"/>
      <c r="J23" s="3131"/>
      <c r="K23" s="3131"/>
      <c r="L23" s="3131"/>
      <c r="M23" s="3131"/>
      <c r="N23" s="3131"/>
      <c r="O23" s="3131"/>
      <c r="P23" s="3131"/>
      <c r="Q23" s="3131"/>
    </row>
    <row r="24" spans="2:17">
      <c r="B24" s="3139" t="s">
        <v>2805</v>
      </c>
      <c r="C24" s="1681" t="s">
        <v>2821</v>
      </c>
      <c r="D24" s="1681"/>
      <c r="E24" s="1681"/>
      <c r="F24" s="3141" t="s">
        <v>20</v>
      </c>
      <c r="G24" s="3127">
        <f t="shared" si="0"/>
        <v>0</v>
      </c>
      <c r="H24" s="3131"/>
      <c r="I24" s="3131"/>
      <c r="J24" s="3131"/>
      <c r="K24" s="3131"/>
      <c r="L24" s="3131"/>
      <c r="M24" s="3131"/>
      <c r="N24" s="3131"/>
      <c r="O24" s="3131"/>
      <c r="P24" s="3131"/>
      <c r="Q24" s="3131"/>
    </row>
    <row r="25" spans="2:17">
      <c r="B25" s="1681" t="s">
        <v>2822</v>
      </c>
      <c r="C25" s="3097" t="s">
        <v>2823</v>
      </c>
      <c r="D25" s="1681"/>
      <c r="E25" s="1681" t="s">
        <v>2807</v>
      </c>
      <c r="F25" s="3088" t="s">
        <v>2824</v>
      </c>
      <c r="G25" s="3127">
        <f>SUM(J25:Q25)</f>
        <v>0</v>
      </c>
      <c r="H25" s="3138"/>
      <c r="I25" s="3138"/>
      <c r="J25" s="3138"/>
      <c r="K25" s="3138"/>
      <c r="L25" s="3138"/>
      <c r="M25" s="3138"/>
      <c r="N25" s="3138"/>
      <c r="O25" s="3138"/>
      <c r="P25" s="3138"/>
      <c r="Q25" s="3138"/>
    </row>
    <row r="26" spans="2:17">
      <c r="B26" s="3139" t="s">
        <v>2822</v>
      </c>
      <c r="C26" s="3139" t="s">
        <v>2823</v>
      </c>
      <c r="D26" s="1681"/>
      <c r="E26" s="1681" t="s">
        <v>2825</v>
      </c>
      <c r="F26" s="3088" t="s">
        <v>2824</v>
      </c>
      <c r="G26" s="3127">
        <f>SUM(J26:Q26)</f>
        <v>0</v>
      </c>
      <c r="H26" s="3131"/>
      <c r="I26" s="3131"/>
      <c r="J26" s="3131"/>
      <c r="K26" s="3131"/>
      <c r="L26" s="3131"/>
      <c r="M26" s="3131"/>
      <c r="N26" s="3131"/>
      <c r="O26" s="3131"/>
      <c r="P26" s="3131"/>
      <c r="Q26" s="3131"/>
    </row>
    <row r="27" spans="2:17">
      <c r="B27" s="3139" t="s">
        <v>2822</v>
      </c>
      <c r="C27" s="3139" t="s">
        <v>2823</v>
      </c>
      <c r="D27" s="1681"/>
      <c r="E27" s="1681" t="s">
        <v>2809</v>
      </c>
      <c r="F27" s="3088" t="s">
        <v>2824</v>
      </c>
      <c r="G27" s="3127">
        <f t="shared" ref="G27:G40" si="3">SUM(J27:Q27)</f>
        <v>0</v>
      </c>
      <c r="H27" s="3132">
        <f t="shared" ref="H27:I27" si="4">H25-H26</f>
        <v>0</v>
      </c>
      <c r="I27" s="3132">
        <f t="shared" si="4"/>
        <v>0</v>
      </c>
      <c r="J27" s="3132">
        <f>J25-J26</f>
        <v>0</v>
      </c>
      <c r="K27" s="3132">
        <f t="shared" ref="K27:Q27" si="5">K25-K26</f>
        <v>0</v>
      </c>
      <c r="L27" s="3132">
        <f t="shared" si="5"/>
        <v>0</v>
      </c>
      <c r="M27" s="3132">
        <f t="shared" si="5"/>
        <v>0</v>
      </c>
      <c r="N27" s="3132">
        <f t="shared" si="5"/>
        <v>0</v>
      </c>
      <c r="O27" s="3132">
        <f t="shared" si="5"/>
        <v>0</v>
      </c>
      <c r="P27" s="3132">
        <f t="shared" si="5"/>
        <v>0</v>
      </c>
      <c r="Q27" s="3132">
        <f t="shared" si="5"/>
        <v>0</v>
      </c>
    </row>
    <row r="28" spans="2:17">
      <c r="B28" s="3139" t="s">
        <v>2822</v>
      </c>
      <c r="C28" s="1681" t="s">
        <v>1848</v>
      </c>
      <c r="D28" s="1681"/>
      <c r="E28" s="1709" t="s">
        <v>2808</v>
      </c>
      <c r="F28" s="3088" t="s">
        <v>2696</v>
      </c>
      <c r="G28" s="3127">
        <f t="shared" si="3"/>
        <v>0</v>
      </c>
      <c r="H28" s="3131"/>
      <c r="I28" s="3131"/>
      <c r="J28" s="3174"/>
      <c r="K28" s="3174"/>
      <c r="L28" s="3174"/>
      <c r="M28" s="3174"/>
      <c r="N28" s="3174"/>
      <c r="O28" s="3174"/>
      <c r="P28" s="3174"/>
      <c r="Q28" s="3174"/>
    </row>
    <row r="29" spans="2:17">
      <c r="B29" s="3139" t="s">
        <v>2822</v>
      </c>
      <c r="C29" s="1681" t="s">
        <v>1849</v>
      </c>
      <c r="D29" s="1681" t="s">
        <v>2810</v>
      </c>
      <c r="E29" s="3140" t="s">
        <v>2808</v>
      </c>
      <c r="F29" s="3088" t="s">
        <v>2696</v>
      </c>
      <c r="G29" s="3127">
        <f t="shared" si="3"/>
        <v>0</v>
      </c>
      <c r="H29" s="3131"/>
      <c r="I29" s="3131"/>
      <c r="J29" s="3174"/>
      <c r="K29" s="3174"/>
      <c r="L29" s="3174"/>
      <c r="M29" s="3174"/>
      <c r="N29" s="3174"/>
      <c r="O29" s="3174"/>
      <c r="P29" s="3174"/>
      <c r="Q29" s="3174"/>
    </row>
    <row r="30" spans="2:17">
      <c r="B30" s="3139" t="s">
        <v>2822</v>
      </c>
      <c r="C30" s="3139" t="s">
        <v>1849</v>
      </c>
      <c r="D30" s="1681" t="s">
        <v>2811</v>
      </c>
      <c r="E30" s="3140" t="s">
        <v>2808</v>
      </c>
      <c r="F30" s="3088" t="s">
        <v>2696</v>
      </c>
      <c r="G30" s="3127">
        <f t="shared" si="3"/>
        <v>0</v>
      </c>
      <c r="H30" s="3131"/>
      <c r="I30" s="3131"/>
      <c r="J30" s="3174"/>
      <c r="K30" s="3174"/>
      <c r="L30" s="3174"/>
      <c r="M30" s="3174"/>
      <c r="N30" s="3174"/>
      <c r="O30" s="3174"/>
      <c r="P30" s="3174"/>
      <c r="Q30" s="3174"/>
    </row>
    <row r="31" spans="2:17">
      <c r="B31" s="3139" t="s">
        <v>2822</v>
      </c>
      <c r="C31" s="3139" t="s">
        <v>1849</v>
      </c>
      <c r="D31" s="1681" t="s">
        <v>2812</v>
      </c>
      <c r="E31" s="3140" t="s">
        <v>2808</v>
      </c>
      <c r="F31" s="3088" t="s">
        <v>2696</v>
      </c>
      <c r="G31" s="3127">
        <f t="shared" si="3"/>
        <v>0</v>
      </c>
      <c r="H31" s="3131"/>
      <c r="I31" s="3131"/>
      <c r="J31" s="3174"/>
      <c r="K31" s="3174"/>
      <c r="L31" s="3174"/>
      <c r="M31" s="3174"/>
      <c r="N31" s="3174"/>
      <c r="O31" s="3174"/>
      <c r="P31" s="3174"/>
      <c r="Q31" s="3174"/>
    </row>
    <row r="32" spans="2:17">
      <c r="B32" s="3139" t="s">
        <v>2822</v>
      </c>
      <c r="C32" s="3139" t="s">
        <v>1849</v>
      </c>
      <c r="D32" s="1681" t="s">
        <v>2813</v>
      </c>
      <c r="E32" s="3140" t="s">
        <v>2808</v>
      </c>
      <c r="F32" s="3088" t="s">
        <v>2696</v>
      </c>
      <c r="G32" s="3127">
        <f t="shared" si="3"/>
        <v>0</v>
      </c>
      <c r="H32" s="3131"/>
      <c r="I32" s="3131"/>
      <c r="J32" s="3174"/>
      <c r="K32" s="3174"/>
      <c r="L32" s="3174"/>
      <c r="M32" s="3174"/>
      <c r="N32" s="3174"/>
      <c r="O32" s="3174"/>
      <c r="P32" s="3174"/>
      <c r="Q32" s="3174"/>
    </row>
    <row r="33" spans="2:17">
      <c r="B33" s="3139" t="s">
        <v>2822</v>
      </c>
      <c r="C33" s="3139" t="s">
        <v>1849</v>
      </c>
      <c r="D33" s="1681" t="s">
        <v>2814</v>
      </c>
      <c r="E33" s="3140" t="s">
        <v>2808</v>
      </c>
      <c r="F33" s="3088" t="s">
        <v>2696</v>
      </c>
      <c r="G33" s="3127">
        <f t="shared" si="3"/>
        <v>0</v>
      </c>
      <c r="H33" s="3131"/>
      <c r="I33" s="3131"/>
      <c r="J33" s="3174"/>
      <c r="K33" s="3174"/>
      <c r="L33" s="3174"/>
      <c r="M33" s="3174"/>
      <c r="N33" s="3174"/>
      <c r="O33" s="3174"/>
      <c r="P33" s="3174"/>
      <c r="Q33" s="3174"/>
    </row>
    <row r="34" spans="2:17">
      <c r="B34" s="3139" t="s">
        <v>2822</v>
      </c>
      <c r="C34" s="3139" t="s">
        <v>1849</v>
      </c>
      <c r="D34" s="1681" t="s">
        <v>2815</v>
      </c>
      <c r="E34" s="3140" t="s">
        <v>2808</v>
      </c>
      <c r="F34" s="3088" t="s">
        <v>2696</v>
      </c>
      <c r="G34" s="3127">
        <f t="shared" si="3"/>
        <v>0</v>
      </c>
      <c r="H34" s="3131"/>
      <c r="I34" s="3131"/>
      <c r="J34" s="3174"/>
      <c r="K34" s="3174"/>
      <c r="L34" s="3174"/>
      <c r="M34" s="3174"/>
      <c r="N34" s="3174"/>
      <c r="O34" s="3174"/>
      <c r="P34" s="3174"/>
      <c r="Q34" s="3174"/>
    </row>
    <row r="35" spans="2:17">
      <c r="B35" s="3139" t="s">
        <v>2822</v>
      </c>
      <c r="C35" s="3139" t="s">
        <v>1849</v>
      </c>
      <c r="D35" s="1681" t="s">
        <v>2816</v>
      </c>
      <c r="E35" s="3140" t="s">
        <v>2808</v>
      </c>
      <c r="F35" s="3088" t="s">
        <v>2696</v>
      </c>
      <c r="G35" s="3127">
        <f t="shared" si="3"/>
        <v>0</v>
      </c>
      <c r="H35" s="3131"/>
      <c r="I35" s="3131"/>
      <c r="J35" s="3174"/>
      <c r="K35" s="3174"/>
      <c r="L35" s="3174"/>
      <c r="M35" s="3174"/>
      <c r="N35" s="3174"/>
      <c r="O35" s="3174"/>
      <c r="P35" s="3174"/>
      <c r="Q35" s="3174"/>
    </row>
    <row r="36" spans="2:17">
      <c r="B36" s="3139" t="s">
        <v>2822</v>
      </c>
      <c r="C36" s="3139" t="s">
        <v>1849</v>
      </c>
      <c r="D36" s="1681" t="s">
        <v>2817</v>
      </c>
      <c r="E36" s="3140" t="s">
        <v>2808</v>
      </c>
      <c r="F36" s="3088" t="s">
        <v>2696</v>
      </c>
      <c r="G36" s="3127">
        <f t="shared" si="3"/>
        <v>0</v>
      </c>
      <c r="H36" s="3131"/>
      <c r="I36" s="3131"/>
      <c r="J36" s="3174"/>
      <c r="K36" s="3174"/>
      <c r="L36" s="3174"/>
      <c r="M36" s="3174"/>
      <c r="N36" s="3174"/>
      <c r="O36" s="3174"/>
      <c r="P36" s="3174"/>
      <c r="Q36" s="3174"/>
    </row>
    <row r="37" spans="2:17">
      <c r="B37" s="3139" t="s">
        <v>2822</v>
      </c>
      <c r="C37" s="3139" t="s">
        <v>1849</v>
      </c>
      <c r="D37" s="1681" t="s">
        <v>2818</v>
      </c>
      <c r="E37" s="3140" t="s">
        <v>2808</v>
      </c>
      <c r="F37" s="3088" t="s">
        <v>2696</v>
      </c>
      <c r="G37" s="3127">
        <f t="shared" si="3"/>
        <v>0</v>
      </c>
      <c r="H37" s="3131"/>
      <c r="I37" s="3131"/>
      <c r="J37" s="3174"/>
      <c r="K37" s="3174"/>
      <c r="L37" s="3174"/>
      <c r="M37" s="3174"/>
      <c r="N37" s="3174"/>
      <c r="O37" s="3174"/>
      <c r="P37" s="3174"/>
      <c r="Q37" s="3174"/>
    </row>
    <row r="38" spans="2:17">
      <c r="B38" s="3139" t="s">
        <v>2822</v>
      </c>
      <c r="C38" s="1681" t="s">
        <v>2819</v>
      </c>
      <c r="D38" s="1681"/>
      <c r="E38" s="1681"/>
      <c r="F38" s="3141" t="s">
        <v>20</v>
      </c>
      <c r="G38" s="3127">
        <f t="shared" si="3"/>
        <v>0</v>
      </c>
      <c r="H38" s="3131"/>
      <c r="I38" s="3131"/>
      <c r="J38" s="3174"/>
      <c r="K38" s="3174"/>
      <c r="L38" s="3174"/>
      <c r="M38" s="3174"/>
      <c r="N38" s="3174"/>
      <c r="O38" s="3174"/>
      <c r="P38" s="3174"/>
      <c r="Q38" s="3174"/>
    </row>
    <row r="39" spans="2:17">
      <c r="B39" s="3139" t="s">
        <v>2822</v>
      </c>
      <c r="C39" s="1681" t="s">
        <v>2820</v>
      </c>
      <c r="D39" s="3139"/>
      <c r="E39" s="1681"/>
      <c r="F39" s="3141" t="s">
        <v>20</v>
      </c>
      <c r="G39" s="3127">
        <f t="shared" si="3"/>
        <v>0</v>
      </c>
      <c r="H39" s="3131"/>
      <c r="I39" s="3131"/>
      <c r="J39" s="3174"/>
      <c r="K39" s="3174"/>
      <c r="L39" s="3174"/>
      <c r="M39" s="3174"/>
      <c r="N39" s="3174"/>
      <c r="O39" s="3174"/>
      <c r="P39" s="3174"/>
      <c r="Q39" s="3174"/>
    </row>
    <row r="40" spans="2:17">
      <c r="B40" s="3139" t="s">
        <v>2822</v>
      </c>
      <c r="C40" s="1681" t="s">
        <v>2821</v>
      </c>
      <c r="D40" s="1681"/>
      <c r="E40" s="1681"/>
      <c r="F40" s="3141" t="s">
        <v>20</v>
      </c>
      <c r="G40" s="3127">
        <f t="shared" si="3"/>
        <v>0</v>
      </c>
      <c r="H40" s="3131"/>
      <c r="I40" s="3131"/>
      <c r="J40" s="3174"/>
      <c r="K40" s="3174"/>
      <c r="L40" s="3174"/>
      <c r="M40" s="3174"/>
      <c r="N40" s="3174"/>
      <c r="O40" s="3174"/>
      <c r="P40" s="3174"/>
      <c r="Q40" s="3174"/>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sheetPr>
    <tabColor theme="2" tint="-0.249977111117893"/>
  </sheetPr>
  <dimension ref="A1:AE36"/>
  <sheetViews>
    <sheetView zoomScale="80" zoomScaleNormal="80" workbookViewId="0">
      <selection activeCell="E140" sqref="E140"/>
    </sheetView>
  </sheetViews>
  <sheetFormatPr defaultRowHeight="12.75"/>
  <cols>
    <col min="1" max="1" width="1.5" customWidth="1"/>
    <col min="2" max="2" width="38.5" customWidth="1"/>
    <col min="3" max="3" width="17.75" customWidth="1"/>
    <col min="4" max="4" width="20.75" hidden="1" customWidth="1"/>
    <col min="5" max="5" width="11" customWidth="1"/>
    <col min="6" max="6" width="6.75" customWidth="1"/>
    <col min="8" max="17" width="7.625" customWidth="1"/>
    <col min="18" max="18" width="9.625" customWidth="1"/>
    <col min="19" max="19" width="8.25" customWidth="1"/>
    <col min="20" max="20" width="8.5" customWidth="1"/>
    <col min="21" max="21" width="13.375" customWidth="1"/>
    <col min="22" max="22" width="10" customWidth="1"/>
    <col min="23" max="31" width="8.25" customWidth="1"/>
  </cols>
  <sheetData>
    <row r="1" spans="1:31" ht="24.75">
      <c r="A1" s="3104" t="s">
        <v>1730</v>
      </c>
      <c r="B1" s="3104"/>
      <c r="C1" s="3104"/>
      <c r="D1" s="3104"/>
      <c r="E1" s="3104"/>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row>
    <row r="2" spans="1:31" ht="24.75">
      <c r="A2" s="3107" t="s">
        <v>2782</v>
      </c>
      <c r="B2" s="3107"/>
      <c r="C2" s="3107"/>
      <c r="D2" s="3107"/>
      <c r="E2" s="3107"/>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row>
    <row r="3" spans="1:31" ht="25.5" thickBot="1">
      <c r="A3" s="3109" t="s">
        <v>250</v>
      </c>
      <c r="B3" s="3109"/>
      <c r="C3" s="3109"/>
      <c r="D3" s="3109"/>
      <c r="E3" s="3109"/>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row>
    <row r="5" spans="1:31" ht="15">
      <c r="A5" s="3137" t="s">
        <v>2802</v>
      </c>
      <c r="B5" s="3137"/>
      <c r="C5" s="3137"/>
      <c r="D5" s="3137"/>
      <c r="E5" s="3137"/>
    </row>
    <row r="6" spans="1:31" ht="25.5" customHeight="1">
      <c r="A6" s="3137"/>
      <c r="B6" s="3137"/>
      <c r="C6" s="3137"/>
      <c r="D6" s="3137"/>
      <c r="E6" s="3137"/>
      <c r="W6" s="3114" t="s">
        <v>1849</v>
      </c>
      <c r="X6" s="3143"/>
      <c r="Y6" s="3143"/>
      <c r="Z6" s="3143"/>
      <c r="AA6" s="3143"/>
      <c r="AB6" s="3143"/>
      <c r="AC6" s="3143"/>
      <c r="AD6" s="3143"/>
      <c r="AE6" s="3114"/>
    </row>
    <row r="7" spans="1:31" ht="26.25">
      <c r="H7" s="3114" t="s">
        <v>156</v>
      </c>
      <c r="I7" s="3115"/>
      <c r="J7" s="3114" t="s">
        <v>155</v>
      </c>
      <c r="K7" s="3143"/>
      <c r="L7" s="3143"/>
      <c r="M7" s="3143"/>
      <c r="N7" s="3143"/>
      <c r="O7" s="3143"/>
      <c r="P7" s="3143"/>
      <c r="Q7" s="3143"/>
      <c r="U7" s="3144" t="s">
        <v>2806</v>
      </c>
      <c r="V7" s="3144" t="s">
        <v>1848</v>
      </c>
      <c r="W7" s="3145" t="s">
        <v>2810</v>
      </c>
      <c r="X7" s="3145" t="s">
        <v>2811</v>
      </c>
      <c r="Y7" s="3145" t="s">
        <v>2812</v>
      </c>
      <c r="Z7" s="3145" t="s">
        <v>2813</v>
      </c>
      <c r="AA7" s="3145" t="s">
        <v>2814</v>
      </c>
      <c r="AB7" s="3145" t="s">
        <v>2815</v>
      </c>
      <c r="AC7" s="3145" t="s">
        <v>2816</v>
      </c>
      <c r="AD7" s="3145" t="s">
        <v>2817</v>
      </c>
      <c r="AE7" s="3145" t="s">
        <v>2818</v>
      </c>
    </row>
    <row r="8" spans="1:31" ht="42.75" customHeight="1">
      <c r="A8" s="3146"/>
      <c r="B8" s="3118" t="s">
        <v>248</v>
      </c>
      <c r="C8" s="3118" t="s">
        <v>1662</v>
      </c>
      <c r="D8" s="3124" t="s">
        <v>246</v>
      </c>
      <c r="E8" s="3124" t="s">
        <v>2826</v>
      </c>
      <c r="F8" s="3118" t="s">
        <v>244</v>
      </c>
      <c r="G8" s="3124" t="s">
        <v>243</v>
      </c>
      <c r="H8" s="3118">
        <v>2012</v>
      </c>
      <c r="I8" s="3118">
        <v>2013</v>
      </c>
      <c r="J8" s="3147">
        <v>2014</v>
      </c>
      <c r="K8" s="3147">
        <v>2015</v>
      </c>
      <c r="L8" s="3147">
        <v>2016</v>
      </c>
      <c r="M8" s="3147">
        <v>2017</v>
      </c>
      <c r="N8" s="3147">
        <v>2018</v>
      </c>
      <c r="O8" s="3147">
        <v>2019</v>
      </c>
      <c r="P8" s="3147">
        <v>2020</v>
      </c>
      <c r="Q8" s="3147">
        <v>2021</v>
      </c>
      <c r="R8" s="3122" t="s">
        <v>2827</v>
      </c>
      <c r="S8" s="3123" t="s">
        <v>2828</v>
      </c>
      <c r="T8" s="3124" t="s">
        <v>2533</v>
      </c>
      <c r="U8" s="3148" t="s">
        <v>1984</v>
      </c>
      <c r="V8" s="3148" t="s">
        <v>2696</v>
      </c>
      <c r="W8" s="3148" t="s">
        <v>2696</v>
      </c>
      <c r="X8" s="3148" t="s">
        <v>2696</v>
      </c>
      <c r="Y8" s="3148" t="s">
        <v>2696</v>
      </c>
      <c r="Z8" s="3148" t="s">
        <v>2696</v>
      </c>
      <c r="AA8" s="3148" t="s">
        <v>2696</v>
      </c>
      <c r="AB8" s="3148" t="s">
        <v>2696</v>
      </c>
      <c r="AC8" s="3148" t="s">
        <v>2696</v>
      </c>
      <c r="AD8" s="3148" t="s">
        <v>2696</v>
      </c>
      <c r="AE8" s="3148" t="s">
        <v>2696</v>
      </c>
    </row>
    <row r="9" spans="1:31">
      <c r="A9" s="3149"/>
      <c r="B9" s="3150" t="s">
        <v>2829</v>
      </c>
      <c r="C9" s="3131"/>
      <c r="D9" s="3151"/>
      <c r="E9" s="3131"/>
      <c r="F9" s="3088" t="s">
        <v>20</v>
      </c>
      <c r="G9" s="3127">
        <f t="shared" ref="G9:G32" si="0">SUM(J9:Q9)</f>
        <v>0</v>
      </c>
      <c r="H9" s="3131"/>
      <c r="I9" s="3131"/>
      <c r="J9" s="3174"/>
      <c r="K9" s="3174"/>
      <c r="L9" s="3174"/>
      <c r="M9" s="3174"/>
      <c r="N9" s="3174"/>
      <c r="O9" s="3174"/>
      <c r="P9" s="3174"/>
      <c r="Q9" s="3174"/>
      <c r="R9" s="3131"/>
      <c r="S9" s="3174"/>
      <c r="T9" s="3127">
        <f t="shared" ref="T9:T31" si="1">G9+R9</f>
        <v>0</v>
      </c>
      <c r="U9" s="3131"/>
      <c r="V9" s="3131"/>
      <c r="W9" s="3131"/>
      <c r="X9" s="3131"/>
      <c r="Y9" s="3131"/>
      <c r="Z9" s="3131"/>
      <c r="AA9" s="3131"/>
      <c r="AB9" s="3131"/>
      <c r="AC9" s="3131"/>
      <c r="AD9" s="3131"/>
      <c r="AE9" s="3131"/>
    </row>
    <row r="10" spans="1:31">
      <c r="A10" s="3149"/>
      <c r="B10" s="3152" t="s">
        <v>2829</v>
      </c>
      <c r="C10" s="3131"/>
      <c r="D10" s="3153"/>
      <c r="E10" s="3131"/>
      <c r="F10" s="3088" t="s">
        <v>20</v>
      </c>
      <c r="G10" s="3127">
        <f t="shared" si="0"/>
        <v>0</v>
      </c>
      <c r="H10" s="3131"/>
      <c r="I10" s="3131"/>
      <c r="J10" s="3174"/>
      <c r="K10" s="3174"/>
      <c r="L10" s="3174"/>
      <c r="M10" s="3174"/>
      <c r="N10" s="3174"/>
      <c r="O10" s="3174"/>
      <c r="P10" s="3174"/>
      <c r="Q10" s="3174"/>
      <c r="R10" s="3131"/>
      <c r="S10" s="3174"/>
      <c r="T10" s="3127">
        <f t="shared" si="1"/>
        <v>0</v>
      </c>
      <c r="U10" s="3131"/>
      <c r="V10" s="3131"/>
      <c r="W10" s="3131"/>
      <c r="X10" s="3131"/>
      <c r="Y10" s="3131"/>
      <c r="Z10" s="3131"/>
      <c r="AA10" s="3131"/>
      <c r="AB10" s="3131"/>
      <c r="AC10" s="3131"/>
      <c r="AD10" s="3131"/>
      <c r="AE10" s="3131"/>
    </row>
    <row r="11" spans="1:31">
      <c r="A11" s="3149"/>
      <c r="B11" s="3152" t="s">
        <v>2829</v>
      </c>
      <c r="C11" s="3131"/>
      <c r="D11" s="3153"/>
      <c r="E11" s="3131"/>
      <c r="F11" s="3088" t="s">
        <v>20</v>
      </c>
      <c r="G11" s="3127">
        <f t="shared" si="0"/>
        <v>0</v>
      </c>
      <c r="H11" s="3131"/>
      <c r="I11" s="3131"/>
      <c r="J11" s="3174"/>
      <c r="K11" s="3174"/>
      <c r="L11" s="3174"/>
      <c r="M11" s="3174"/>
      <c r="N11" s="3174"/>
      <c r="O11" s="3174"/>
      <c r="P11" s="3174"/>
      <c r="Q11" s="3174"/>
      <c r="R11" s="3131"/>
      <c r="S11" s="3174"/>
      <c r="T11" s="3127">
        <f t="shared" si="1"/>
        <v>0</v>
      </c>
      <c r="U11" s="3131"/>
      <c r="V11" s="3131"/>
      <c r="W11" s="3131"/>
      <c r="X11" s="3131"/>
      <c r="Y11" s="3131"/>
      <c r="Z11" s="3131"/>
      <c r="AA11" s="3131"/>
      <c r="AB11" s="3131"/>
      <c r="AC11" s="3131"/>
      <c r="AD11" s="3131"/>
      <c r="AE11" s="3131"/>
    </row>
    <row r="12" spans="1:31">
      <c r="A12" s="3149"/>
      <c r="B12" s="3152" t="s">
        <v>2829</v>
      </c>
      <c r="C12" s="3131"/>
      <c r="D12" s="3153"/>
      <c r="E12" s="3131"/>
      <c r="F12" s="3088" t="s">
        <v>20</v>
      </c>
      <c r="G12" s="3127">
        <f t="shared" si="0"/>
        <v>0</v>
      </c>
      <c r="H12" s="3131"/>
      <c r="I12" s="3131"/>
      <c r="J12" s="3174"/>
      <c r="K12" s="3174"/>
      <c r="L12" s="3174"/>
      <c r="M12" s="3174"/>
      <c r="N12" s="3174"/>
      <c r="O12" s="3174"/>
      <c r="P12" s="3174"/>
      <c r="Q12" s="3174"/>
      <c r="R12" s="3131"/>
      <c r="S12" s="3174"/>
      <c r="T12" s="3127">
        <f t="shared" si="1"/>
        <v>0</v>
      </c>
      <c r="U12" s="3131"/>
      <c r="V12" s="3131"/>
      <c r="W12" s="3131"/>
      <c r="X12" s="3131"/>
      <c r="Y12" s="3131"/>
      <c r="Z12" s="3131"/>
      <c r="AA12" s="3131"/>
      <c r="AB12" s="3131"/>
      <c r="AC12" s="3131"/>
      <c r="AD12" s="3131"/>
      <c r="AE12" s="3131"/>
    </row>
    <row r="13" spans="1:31">
      <c r="A13" s="3149"/>
      <c r="B13" s="3152" t="s">
        <v>2829</v>
      </c>
      <c r="C13" s="3131"/>
      <c r="D13" s="3153"/>
      <c r="E13" s="3131"/>
      <c r="F13" s="3088" t="s">
        <v>20</v>
      </c>
      <c r="G13" s="3127">
        <f t="shared" si="0"/>
        <v>0</v>
      </c>
      <c r="H13" s="3131"/>
      <c r="I13" s="3131"/>
      <c r="J13" s="3174"/>
      <c r="K13" s="3174"/>
      <c r="L13" s="3174"/>
      <c r="M13" s="3174"/>
      <c r="N13" s="3174"/>
      <c r="O13" s="3174"/>
      <c r="P13" s="3174"/>
      <c r="Q13" s="3174"/>
      <c r="R13" s="3131"/>
      <c r="S13" s="3174"/>
      <c r="T13" s="3127">
        <f t="shared" si="1"/>
        <v>0</v>
      </c>
      <c r="U13" s="3131"/>
      <c r="V13" s="3131"/>
      <c r="W13" s="3131"/>
      <c r="X13" s="3131"/>
      <c r="Y13" s="3131"/>
      <c r="Z13" s="3131"/>
      <c r="AA13" s="3131"/>
      <c r="AB13" s="3131"/>
      <c r="AC13" s="3131"/>
      <c r="AD13" s="3131"/>
      <c r="AE13" s="3131"/>
    </row>
    <row r="14" spans="1:31">
      <c r="A14" s="3149"/>
      <c r="B14" s="3152" t="s">
        <v>2829</v>
      </c>
      <c r="C14" s="3131"/>
      <c r="D14" s="3153"/>
      <c r="E14" s="3131"/>
      <c r="F14" s="3088" t="s">
        <v>20</v>
      </c>
      <c r="G14" s="3127">
        <f t="shared" si="0"/>
        <v>0</v>
      </c>
      <c r="H14" s="3131"/>
      <c r="I14" s="3131"/>
      <c r="J14" s="3174"/>
      <c r="K14" s="3174"/>
      <c r="L14" s="3174"/>
      <c r="M14" s="3174"/>
      <c r="N14" s="3174"/>
      <c r="O14" s="3174"/>
      <c r="P14" s="3174"/>
      <c r="Q14" s="3174"/>
      <c r="R14" s="3131"/>
      <c r="S14" s="3174"/>
      <c r="T14" s="3127">
        <f t="shared" si="1"/>
        <v>0</v>
      </c>
      <c r="U14" s="3131"/>
      <c r="V14" s="3131"/>
      <c r="W14" s="3131"/>
      <c r="X14" s="3131"/>
      <c r="Y14" s="3131"/>
      <c r="Z14" s="3131"/>
      <c r="AA14" s="3131"/>
      <c r="AB14" s="3131"/>
      <c r="AC14" s="3131"/>
      <c r="AD14" s="3131"/>
      <c r="AE14" s="3131"/>
    </row>
    <row r="15" spans="1:31">
      <c r="A15" s="3149"/>
      <c r="B15" s="3152" t="s">
        <v>2829</v>
      </c>
      <c r="C15" s="3131"/>
      <c r="D15" s="3153"/>
      <c r="E15" s="3131"/>
      <c r="F15" s="3088" t="s">
        <v>20</v>
      </c>
      <c r="G15" s="3127">
        <f t="shared" si="0"/>
        <v>0</v>
      </c>
      <c r="H15" s="3131"/>
      <c r="I15" s="3131"/>
      <c r="J15" s="3174"/>
      <c r="K15" s="3174"/>
      <c r="L15" s="3174"/>
      <c r="M15" s="3174"/>
      <c r="N15" s="3174"/>
      <c r="O15" s="3174"/>
      <c r="P15" s="3174"/>
      <c r="Q15" s="3174"/>
      <c r="R15" s="3131"/>
      <c r="S15" s="3174"/>
      <c r="T15" s="3127">
        <f t="shared" si="1"/>
        <v>0</v>
      </c>
      <c r="U15" s="3131"/>
      <c r="V15" s="3131"/>
      <c r="W15" s="3131"/>
      <c r="X15" s="3131"/>
      <c r="Y15" s="3131"/>
      <c r="Z15" s="3131"/>
      <c r="AA15" s="3131"/>
      <c r="AB15" s="3131"/>
      <c r="AC15" s="3131"/>
      <c r="AD15" s="3131"/>
      <c r="AE15" s="3131"/>
    </row>
    <row r="16" spans="1:31">
      <c r="A16" s="3149"/>
      <c r="B16" s="3152" t="s">
        <v>2829</v>
      </c>
      <c r="C16" s="3131"/>
      <c r="D16" s="3153"/>
      <c r="E16" s="3131"/>
      <c r="F16" s="3088" t="s">
        <v>20</v>
      </c>
      <c r="G16" s="3127">
        <f t="shared" si="0"/>
        <v>0</v>
      </c>
      <c r="H16" s="3131"/>
      <c r="I16" s="3131"/>
      <c r="J16" s="3174"/>
      <c r="K16" s="3174"/>
      <c r="L16" s="3174"/>
      <c r="M16" s="3174"/>
      <c r="N16" s="3174"/>
      <c r="O16" s="3174"/>
      <c r="P16" s="3174"/>
      <c r="Q16" s="3174"/>
      <c r="R16" s="3131"/>
      <c r="S16" s="3174"/>
      <c r="T16" s="3127">
        <f t="shared" si="1"/>
        <v>0</v>
      </c>
      <c r="U16" s="3131"/>
      <c r="V16" s="3131"/>
      <c r="W16" s="3131"/>
      <c r="X16" s="3131"/>
      <c r="Y16" s="3131"/>
      <c r="Z16" s="3131"/>
      <c r="AA16" s="3131"/>
      <c r="AB16" s="3131"/>
      <c r="AC16" s="3131"/>
      <c r="AD16" s="3131"/>
      <c r="AE16" s="3131"/>
    </row>
    <row r="17" spans="1:31">
      <c r="A17" s="3149"/>
      <c r="B17" s="3152" t="s">
        <v>2829</v>
      </c>
      <c r="C17" s="3131"/>
      <c r="D17" s="3153"/>
      <c r="E17" s="3131"/>
      <c r="F17" s="3088" t="s">
        <v>20</v>
      </c>
      <c r="G17" s="3127">
        <f t="shared" si="0"/>
        <v>0</v>
      </c>
      <c r="H17" s="3131"/>
      <c r="I17" s="3131"/>
      <c r="J17" s="3174"/>
      <c r="K17" s="3174"/>
      <c r="L17" s="3174"/>
      <c r="M17" s="3174"/>
      <c r="N17" s="3174"/>
      <c r="O17" s="3174"/>
      <c r="P17" s="3174"/>
      <c r="Q17" s="3174"/>
      <c r="R17" s="3131"/>
      <c r="S17" s="3174"/>
      <c r="T17" s="3127">
        <f t="shared" si="1"/>
        <v>0</v>
      </c>
      <c r="U17" s="3131"/>
      <c r="V17" s="3131"/>
      <c r="W17" s="3131"/>
      <c r="X17" s="3131"/>
      <c r="Y17" s="3131"/>
      <c r="Z17" s="3131"/>
      <c r="AA17" s="3131"/>
      <c r="AB17" s="3131"/>
      <c r="AC17" s="3131"/>
      <c r="AD17" s="3131"/>
      <c r="AE17" s="3131"/>
    </row>
    <row r="18" spans="1:31">
      <c r="A18" s="3149"/>
      <c r="B18" s="3152" t="s">
        <v>2829</v>
      </c>
      <c r="C18" s="3131"/>
      <c r="D18" s="3153"/>
      <c r="E18" s="3131"/>
      <c r="F18" s="3088" t="s">
        <v>20</v>
      </c>
      <c r="G18" s="3127">
        <f t="shared" si="0"/>
        <v>0</v>
      </c>
      <c r="H18" s="3131"/>
      <c r="I18" s="3131"/>
      <c r="J18" s="3174"/>
      <c r="K18" s="3174"/>
      <c r="L18" s="3174"/>
      <c r="M18" s="3174"/>
      <c r="N18" s="3174"/>
      <c r="O18" s="3174"/>
      <c r="P18" s="3174"/>
      <c r="Q18" s="3174"/>
      <c r="R18" s="3131"/>
      <c r="S18" s="3174"/>
      <c r="T18" s="3127">
        <f t="shared" si="1"/>
        <v>0</v>
      </c>
      <c r="U18" s="3131"/>
      <c r="V18" s="3131"/>
      <c r="W18" s="3131"/>
      <c r="X18" s="3131"/>
      <c r="Y18" s="3131"/>
      <c r="Z18" s="3131"/>
      <c r="AA18" s="3131"/>
      <c r="AB18" s="3131"/>
      <c r="AC18" s="3131"/>
      <c r="AD18" s="3131"/>
      <c r="AE18" s="3131"/>
    </row>
    <row r="19" spans="1:31">
      <c r="A19" s="3149"/>
      <c r="B19" s="3152" t="s">
        <v>2829</v>
      </c>
      <c r="C19" s="3131"/>
      <c r="D19" s="3153"/>
      <c r="E19" s="3131"/>
      <c r="F19" s="3088" t="s">
        <v>20</v>
      </c>
      <c r="G19" s="3127">
        <f t="shared" si="0"/>
        <v>0</v>
      </c>
      <c r="H19" s="3131"/>
      <c r="I19" s="3131"/>
      <c r="J19" s="3174"/>
      <c r="K19" s="3174"/>
      <c r="L19" s="3174"/>
      <c r="M19" s="3174"/>
      <c r="N19" s="3174"/>
      <c r="O19" s="3174"/>
      <c r="P19" s="3174"/>
      <c r="Q19" s="3174"/>
      <c r="R19" s="3131"/>
      <c r="S19" s="3174"/>
      <c r="T19" s="3127">
        <f t="shared" si="1"/>
        <v>0</v>
      </c>
      <c r="U19" s="3131"/>
      <c r="V19" s="3131"/>
      <c r="W19" s="3131"/>
      <c r="X19" s="3131"/>
      <c r="Y19" s="3131"/>
      <c r="Z19" s="3131"/>
      <c r="AA19" s="3131"/>
      <c r="AB19" s="3131"/>
      <c r="AC19" s="3131"/>
      <c r="AD19" s="3131"/>
      <c r="AE19" s="3131"/>
    </row>
    <row r="20" spans="1:31">
      <c r="A20" s="3149"/>
      <c r="B20" s="3152" t="s">
        <v>2829</v>
      </c>
      <c r="C20" s="3131"/>
      <c r="D20" s="3153"/>
      <c r="E20" s="3131"/>
      <c r="F20" s="3088" t="s">
        <v>20</v>
      </c>
      <c r="G20" s="3127">
        <f t="shared" si="0"/>
        <v>0</v>
      </c>
      <c r="H20" s="3131"/>
      <c r="I20" s="3131"/>
      <c r="J20" s="3174"/>
      <c r="K20" s="3174"/>
      <c r="L20" s="3174"/>
      <c r="M20" s="3174"/>
      <c r="N20" s="3174"/>
      <c r="O20" s="3174"/>
      <c r="P20" s="3174"/>
      <c r="Q20" s="3174"/>
      <c r="R20" s="3131"/>
      <c r="S20" s="3174"/>
      <c r="T20" s="3127">
        <f t="shared" si="1"/>
        <v>0</v>
      </c>
      <c r="U20" s="3131"/>
      <c r="V20" s="3131"/>
      <c r="W20" s="3131"/>
      <c r="X20" s="3131"/>
      <c r="Y20" s="3131"/>
      <c r="Z20" s="3131"/>
      <c r="AA20" s="3131"/>
      <c r="AB20" s="3131"/>
      <c r="AC20" s="3131"/>
      <c r="AD20" s="3131"/>
      <c r="AE20" s="3131"/>
    </row>
    <row r="21" spans="1:31">
      <c r="A21" s="3149"/>
      <c r="B21" s="3152" t="s">
        <v>2829</v>
      </c>
      <c r="C21" s="3131"/>
      <c r="D21" s="3153"/>
      <c r="E21" s="3131"/>
      <c r="F21" s="3088" t="s">
        <v>20</v>
      </c>
      <c r="G21" s="3127">
        <f t="shared" si="0"/>
        <v>0</v>
      </c>
      <c r="H21" s="3131"/>
      <c r="I21" s="3131"/>
      <c r="J21" s="3174"/>
      <c r="K21" s="3174"/>
      <c r="L21" s="3174"/>
      <c r="M21" s="3174"/>
      <c r="N21" s="3174"/>
      <c r="O21" s="3174"/>
      <c r="P21" s="3174"/>
      <c r="Q21" s="3174"/>
      <c r="R21" s="3131"/>
      <c r="S21" s="3174"/>
      <c r="T21" s="3127">
        <f t="shared" si="1"/>
        <v>0</v>
      </c>
      <c r="U21" s="3131"/>
      <c r="V21" s="3131"/>
      <c r="W21" s="3131"/>
      <c r="X21" s="3131"/>
      <c r="Y21" s="3131"/>
      <c r="Z21" s="3131"/>
      <c r="AA21" s="3131"/>
      <c r="AB21" s="3131"/>
      <c r="AC21" s="3131"/>
      <c r="AD21" s="3131"/>
      <c r="AE21" s="3131"/>
    </row>
    <row r="22" spans="1:31">
      <c r="A22" s="3149"/>
      <c r="B22" s="3150" t="s">
        <v>2830</v>
      </c>
      <c r="C22" s="3154"/>
      <c r="D22" s="3153"/>
      <c r="E22" s="3131"/>
      <c r="F22" s="3088" t="s">
        <v>20</v>
      </c>
      <c r="G22" s="3127">
        <f t="shared" si="0"/>
        <v>0</v>
      </c>
      <c r="H22" s="3155">
        <f t="shared" ref="H22:I22" si="2">SUM(H9:H21)</f>
        <v>0</v>
      </c>
      <c r="I22" s="3155">
        <f t="shared" si="2"/>
        <v>0</v>
      </c>
      <c r="J22" s="3155">
        <f>SUM(J9:J21)</f>
        <v>0</v>
      </c>
      <c r="K22" s="3155">
        <f t="shared" ref="K22:AE22" si="3">SUM(K9:K21)</f>
        <v>0</v>
      </c>
      <c r="L22" s="3155">
        <f t="shared" si="3"/>
        <v>0</v>
      </c>
      <c r="M22" s="3155">
        <f t="shared" si="3"/>
        <v>0</v>
      </c>
      <c r="N22" s="3155">
        <f t="shared" si="3"/>
        <v>0</v>
      </c>
      <c r="O22" s="3155">
        <f t="shared" si="3"/>
        <v>0</v>
      </c>
      <c r="P22" s="3155">
        <f t="shared" si="3"/>
        <v>0</v>
      </c>
      <c r="Q22" s="3155">
        <f t="shared" si="3"/>
        <v>0</v>
      </c>
      <c r="R22" s="3127">
        <f>SUM(G22:P22)</f>
        <v>0</v>
      </c>
      <c r="S22" s="3155">
        <f t="shared" si="3"/>
        <v>0</v>
      </c>
      <c r="T22" s="3127">
        <f t="shared" si="1"/>
        <v>0</v>
      </c>
      <c r="U22" s="3127">
        <f t="shared" si="3"/>
        <v>0</v>
      </c>
      <c r="V22" s="3127">
        <f t="shared" si="3"/>
        <v>0</v>
      </c>
      <c r="W22" s="3127">
        <f t="shared" si="3"/>
        <v>0</v>
      </c>
      <c r="X22" s="3127">
        <f t="shared" si="3"/>
        <v>0</v>
      </c>
      <c r="Y22" s="3127">
        <f t="shared" si="3"/>
        <v>0</v>
      </c>
      <c r="Z22" s="3127">
        <f t="shared" si="3"/>
        <v>0</v>
      </c>
      <c r="AA22" s="3127">
        <f t="shared" si="3"/>
        <v>0</v>
      </c>
      <c r="AB22" s="3127">
        <f t="shared" si="3"/>
        <v>0</v>
      </c>
      <c r="AC22" s="3127">
        <f t="shared" si="3"/>
        <v>0</v>
      </c>
      <c r="AD22" s="3127">
        <f t="shared" si="3"/>
        <v>0</v>
      </c>
      <c r="AE22" s="3127">
        <f t="shared" si="3"/>
        <v>0</v>
      </c>
    </row>
    <row r="23" spans="1:31">
      <c r="A23" s="3149"/>
      <c r="B23" s="3150" t="s">
        <v>2831</v>
      </c>
      <c r="C23" s="3131"/>
      <c r="D23" s="3153"/>
      <c r="E23" s="3131"/>
      <c r="F23" s="3088" t="s">
        <v>20</v>
      </c>
      <c r="G23" s="3127">
        <f t="shared" si="0"/>
        <v>0</v>
      </c>
      <c r="H23" s="3131"/>
      <c r="I23" s="3131"/>
      <c r="J23" s="3131"/>
      <c r="K23" s="3131"/>
      <c r="L23" s="3131"/>
      <c r="M23" s="3131"/>
      <c r="N23" s="3131"/>
      <c r="O23" s="3131"/>
      <c r="P23" s="3131"/>
      <c r="Q23" s="3131"/>
      <c r="R23" s="3131"/>
      <c r="S23" s="3131"/>
      <c r="T23" s="3127">
        <f t="shared" si="1"/>
        <v>0</v>
      </c>
      <c r="U23" s="3131"/>
      <c r="V23" s="3131"/>
      <c r="W23" s="3131"/>
      <c r="X23" s="3131"/>
      <c r="Y23" s="3131"/>
      <c r="Z23" s="3131"/>
      <c r="AA23" s="3131"/>
      <c r="AB23" s="3131"/>
      <c r="AC23" s="3131"/>
      <c r="AD23" s="3131"/>
      <c r="AE23" s="3131"/>
    </row>
    <row r="24" spans="1:31">
      <c r="A24" s="3149"/>
      <c r="B24" s="3152" t="s">
        <v>2831</v>
      </c>
      <c r="C24" s="3131"/>
      <c r="D24" s="3153"/>
      <c r="E24" s="3131"/>
      <c r="F24" s="3088" t="s">
        <v>20</v>
      </c>
      <c r="G24" s="3127">
        <f t="shared" si="0"/>
        <v>0</v>
      </c>
      <c r="H24" s="3131"/>
      <c r="I24" s="3131"/>
      <c r="J24" s="3131"/>
      <c r="K24" s="3131"/>
      <c r="L24" s="3131"/>
      <c r="M24" s="3131"/>
      <c r="N24" s="3131"/>
      <c r="O24" s="3131"/>
      <c r="P24" s="3131"/>
      <c r="Q24" s="3131"/>
      <c r="R24" s="3131"/>
      <c r="S24" s="3131"/>
      <c r="T24" s="3127">
        <f t="shared" si="1"/>
        <v>0</v>
      </c>
      <c r="U24" s="3131"/>
      <c r="V24" s="3131"/>
      <c r="W24" s="3131"/>
      <c r="X24" s="3131"/>
      <c r="Y24" s="3131"/>
      <c r="Z24" s="3131"/>
      <c r="AA24" s="3131"/>
      <c r="AB24" s="3131"/>
      <c r="AC24" s="3131"/>
      <c r="AD24" s="3131"/>
      <c r="AE24" s="3131"/>
    </row>
    <row r="25" spans="1:31">
      <c r="A25" s="3149"/>
      <c r="B25" s="3152" t="s">
        <v>2831</v>
      </c>
      <c r="C25" s="3131"/>
      <c r="D25" s="3153"/>
      <c r="E25" s="3131"/>
      <c r="F25" s="3088" t="s">
        <v>20</v>
      </c>
      <c r="G25" s="3127">
        <f t="shared" si="0"/>
        <v>0</v>
      </c>
      <c r="H25" s="3131"/>
      <c r="I25" s="3131"/>
      <c r="J25" s="3131"/>
      <c r="K25" s="3131"/>
      <c r="L25" s="3131"/>
      <c r="M25" s="3131"/>
      <c r="N25" s="3131"/>
      <c r="O25" s="3131"/>
      <c r="P25" s="3131"/>
      <c r="Q25" s="3131"/>
      <c r="R25" s="3131"/>
      <c r="S25" s="3131"/>
      <c r="T25" s="3127">
        <f t="shared" si="1"/>
        <v>0</v>
      </c>
      <c r="U25" s="3131"/>
      <c r="V25" s="3131"/>
      <c r="W25" s="3131"/>
      <c r="X25" s="3131"/>
      <c r="Y25" s="3131"/>
      <c r="Z25" s="3131"/>
      <c r="AA25" s="3131"/>
      <c r="AB25" s="3131"/>
      <c r="AC25" s="3131"/>
      <c r="AD25" s="3131"/>
      <c r="AE25" s="3131"/>
    </row>
    <row r="26" spans="1:31">
      <c r="A26" s="3149"/>
      <c r="B26" s="3152" t="s">
        <v>2831</v>
      </c>
      <c r="C26" s="3131"/>
      <c r="D26" s="3153"/>
      <c r="E26" s="3131"/>
      <c r="F26" s="3088" t="s">
        <v>20</v>
      </c>
      <c r="G26" s="3127">
        <f t="shared" si="0"/>
        <v>0</v>
      </c>
      <c r="H26" s="3131"/>
      <c r="I26" s="3131"/>
      <c r="J26" s="3131"/>
      <c r="K26" s="3131"/>
      <c r="L26" s="3131"/>
      <c r="M26" s="3131"/>
      <c r="N26" s="3131"/>
      <c r="O26" s="3131"/>
      <c r="P26" s="3131"/>
      <c r="Q26" s="3131"/>
      <c r="R26" s="3131"/>
      <c r="S26" s="3131"/>
      <c r="T26" s="3127">
        <f t="shared" si="1"/>
        <v>0</v>
      </c>
      <c r="U26" s="3131"/>
      <c r="V26" s="3131"/>
      <c r="W26" s="3131"/>
      <c r="X26" s="3131"/>
      <c r="Y26" s="3131"/>
      <c r="Z26" s="3131"/>
      <c r="AA26" s="3131"/>
      <c r="AB26" s="3131"/>
      <c r="AC26" s="3131"/>
      <c r="AD26" s="3131"/>
      <c r="AE26" s="3131"/>
    </row>
    <row r="27" spans="1:31">
      <c r="A27" s="3149"/>
      <c r="B27" s="3152" t="s">
        <v>2831</v>
      </c>
      <c r="C27" s="3131"/>
      <c r="D27" s="3153"/>
      <c r="E27" s="3131"/>
      <c r="F27" s="3088" t="s">
        <v>20</v>
      </c>
      <c r="G27" s="3127">
        <f t="shared" si="0"/>
        <v>0</v>
      </c>
      <c r="H27" s="3131"/>
      <c r="I27" s="3131"/>
      <c r="J27" s="3131"/>
      <c r="K27" s="3131"/>
      <c r="L27" s="3131"/>
      <c r="M27" s="3131"/>
      <c r="N27" s="3131"/>
      <c r="O27" s="3131"/>
      <c r="P27" s="3131"/>
      <c r="Q27" s="3131"/>
      <c r="R27" s="3131"/>
      <c r="S27" s="3131"/>
      <c r="T27" s="3127">
        <f t="shared" si="1"/>
        <v>0</v>
      </c>
      <c r="U27" s="3131"/>
      <c r="V27" s="3131"/>
      <c r="W27" s="3131"/>
      <c r="X27" s="3131"/>
      <c r="Y27" s="3131"/>
      <c r="Z27" s="3131"/>
      <c r="AA27" s="3131"/>
      <c r="AB27" s="3131"/>
      <c r="AC27" s="3131"/>
      <c r="AD27" s="3131"/>
      <c r="AE27" s="3131"/>
    </row>
    <row r="28" spans="1:31">
      <c r="A28" s="3149"/>
      <c r="B28" s="3152" t="s">
        <v>2831</v>
      </c>
      <c r="C28" s="3131"/>
      <c r="D28" s="3153"/>
      <c r="E28" s="3131"/>
      <c r="F28" s="3088" t="s">
        <v>20</v>
      </c>
      <c r="G28" s="3127">
        <f t="shared" si="0"/>
        <v>0</v>
      </c>
      <c r="H28" s="3131"/>
      <c r="I28" s="3131"/>
      <c r="J28" s="3131"/>
      <c r="K28" s="3131"/>
      <c r="L28" s="3131"/>
      <c r="M28" s="3131"/>
      <c r="N28" s="3131"/>
      <c r="O28" s="3131"/>
      <c r="P28" s="3131"/>
      <c r="Q28" s="3131"/>
      <c r="R28" s="3131"/>
      <c r="S28" s="3131"/>
      <c r="T28" s="3127">
        <f t="shared" si="1"/>
        <v>0</v>
      </c>
      <c r="U28" s="3131"/>
      <c r="V28" s="3131"/>
      <c r="W28" s="3131"/>
      <c r="X28" s="3131"/>
      <c r="Y28" s="3131"/>
      <c r="Z28" s="3131"/>
      <c r="AA28" s="3131"/>
      <c r="AB28" s="3131"/>
      <c r="AC28" s="3131"/>
      <c r="AD28" s="3131"/>
      <c r="AE28" s="3131"/>
    </row>
    <row r="29" spans="1:31">
      <c r="A29" s="3149"/>
      <c r="B29" s="3152" t="s">
        <v>2831</v>
      </c>
      <c r="C29" s="3131"/>
      <c r="D29" s="3153"/>
      <c r="E29" s="3131"/>
      <c r="F29" s="3088" t="s">
        <v>20</v>
      </c>
      <c r="G29" s="3127">
        <f t="shared" si="0"/>
        <v>0</v>
      </c>
      <c r="H29" s="3131"/>
      <c r="I29" s="3131"/>
      <c r="J29" s="3131"/>
      <c r="K29" s="3131"/>
      <c r="L29" s="3131"/>
      <c r="M29" s="3131"/>
      <c r="N29" s="3131"/>
      <c r="O29" s="3131"/>
      <c r="P29" s="3131"/>
      <c r="Q29" s="3131"/>
      <c r="R29" s="3131"/>
      <c r="S29" s="3131"/>
      <c r="T29" s="3127">
        <f t="shared" si="1"/>
        <v>0</v>
      </c>
      <c r="U29" s="3131"/>
      <c r="V29" s="3131"/>
      <c r="W29" s="3131"/>
      <c r="X29" s="3131"/>
      <c r="Y29" s="3131"/>
      <c r="Z29" s="3131"/>
      <c r="AA29" s="3131"/>
      <c r="AB29" s="3131"/>
      <c r="AC29" s="3131"/>
      <c r="AD29" s="3131"/>
      <c r="AE29" s="3131"/>
    </row>
    <row r="30" spans="1:31">
      <c r="A30" s="3149"/>
      <c r="B30" s="3152" t="s">
        <v>2831</v>
      </c>
      <c r="C30" s="3131"/>
      <c r="D30" s="3153"/>
      <c r="E30" s="3131"/>
      <c r="F30" s="3088" t="s">
        <v>20</v>
      </c>
      <c r="G30" s="3127">
        <f t="shared" si="0"/>
        <v>0</v>
      </c>
      <c r="H30" s="3131"/>
      <c r="I30" s="3131"/>
      <c r="J30" s="3131"/>
      <c r="K30" s="3131"/>
      <c r="L30" s="3131"/>
      <c r="M30" s="3131"/>
      <c r="N30" s="3131"/>
      <c r="O30" s="3131"/>
      <c r="P30" s="3131"/>
      <c r="Q30" s="3131"/>
      <c r="R30" s="3131"/>
      <c r="S30" s="3131"/>
      <c r="T30" s="3127">
        <f t="shared" si="1"/>
        <v>0</v>
      </c>
      <c r="U30" s="3131"/>
      <c r="V30" s="3131"/>
      <c r="W30" s="3131"/>
      <c r="X30" s="3131"/>
      <c r="Y30" s="3131"/>
      <c r="Z30" s="3131"/>
      <c r="AA30" s="3131"/>
      <c r="AB30" s="3131"/>
      <c r="AC30" s="3131"/>
      <c r="AD30" s="3131"/>
      <c r="AE30" s="3131"/>
    </row>
    <row r="31" spans="1:31">
      <c r="A31" s="3149"/>
      <c r="B31" s="3152" t="s">
        <v>2831</v>
      </c>
      <c r="C31" s="3131"/>
      <c r="D31" s="3153"/>
      <c r="E31" s="3131"/>
      <c r="F31" s="3088" t="s">
        <v>20</v>
      </c>
      <c r="G31" s="3127">
        <f t="shared" si="0"/>
        <v>0</v>
      </c>
      <c r="H31" s="3131"/>
      <c r="I31" s="3131"/>
      <c r="J31" s="3131"/>
      <c r="K31" s="3131"/>
      <c r="L31" s="3131"/>
      <c r="M31" s="3131"/>
      <c r="N31" s="3131"/>
      <c r="O31" s="3131"/>
      <c r="P31" s="3131"/>
      <c r="Q31" s="3131"/>
      <c r="R31" s="3131"/>
      <c r="S31" s="3131"/>
      <c r="T31" s="3127">
        <f t="shared" si="1"/>
        <v>0</v>
      </c>
      <c r="U31" s="3131"/>
      <c r="V31" s="3131"/>
      <c r="W31" s="3131"/>
      <c r="X31" s="3131"/>
      <c r="Y31" s="3131"/>
      <c r="Z31" s="3131"/>
      <c r="AA31" s="3131"/>
      <c r="AB31" s="3131"/>
      <c r="AC31" s="3131"/>
      <c r="AD31" s="3131"/>
      <c r="AE31" s="3131"/>
    </row>
    <row r="32" spans="1:31">
      <c r="A32" s="3149"/>
      <c r="B32" s="3150" t="s">
        <v>2832</v>
      </c>
      <c r="C32" s="3154"/>
      <c r="D32" s="3153"/>
      <c r="E32" s="3131"/>
      <c r="F32" s="3088" t="s">
        <v>20</v>
      </c>
      <c r="G32" s="3127">
        <f t="shared" si="0"/>
        <v>0</v>
      </c>
      <c r="H32" s="3155">
        <f t="shared" ref="H32:I32" si="4">SUM(H23:H31)</f>
        <v>0</v>
      </c>
      <c r="I32" s="3155">
        <f t="shared" si="4"/>
        <v>0</v>
      </c>
      <c r="J32" s="3155">
        <f>SUM(J23:J31)</f>
        <v>0</v>
      </c>
      <c r="K32" s="3155">
        <f t="shared" ref="K32:AE32" si="5">SUM(K23:K31)</f>
        <v>0</v>
      </c>
      <c r="L32" s="3155">
        <f t="shared" si="5"/>
        <v>0</v>
      </c>
      <c r="M32" s="3155">
        <f t="shared" si="5"/>
        <v>0</v>
      </c>
      <c r="N32" s="3155">
        <f t="shared" si="5"/>
        <v>0</v>
      </c>
      <c r="O32" s="3155">
        <f t="shared" si="5"/>
        <v>0</v>
      </c>
      <c r="P32" s="3155">
        <f t="shared" si="5"/>
        <v>0</v>
      </c>
      <c r="Q32" s="3155">
        <f t="shared" si="5"/>
        <v>0</v>
      </c>
      <c r="R32" s="3127">
        <f>SUM(G32:P32)</f>
        <v>0</v>
      </c>
      <c r="S32" s="3155">
        <f t="shared" si="5"/>
        <v>0</v>
      </c>
      <c r="T32" s="3155">
        <f t="shared" si="5"/>
        <v>0</v>
      </c>
      <c r="U32" s="3155">
        <f t="shared" si="5"/>
        <v>0</v>
      </c>
      <c r="V32" s="3155">
        <f t="shared" si="5"/>
        <v>0</v>
      </c>
      <c r="W32" s="3155">
        <f t="shared" si="5"/>
        <v>0</v>
      </c>
      <c r="X32" s="3155">
        <f t="shared" si="5"/>
        <v>0</v>
      </c>
      <c r="Y32" s="3155">
        <f t="shared" si="5"/>
        <v>0</v>
      </c>
      <c r="Z32" s="3155">
        <f t="shared" si="5"/>
        <v>0</v>
      </c>
      <c r="AA32" s="3155">
        <f t="shared" si="5"/>
        <v>0</v>
      </c>
      <c r="AB32" s="3155">
        <f t="shared" si="5"/>
        <v>0</v>
      </c>
      <c r="AC32" s="3155">
        <f t="shared" si="5"/>
        <v>0</v>
      </c>
      <c r="AD32" s="3155">
        <f t="shared" si="5"/>
        <v>0</v>
      </c>
      <c r="AE32" s="3127">
        <f t="shared" si="5"/>
        <v>0</v>
      </c>
    </row>
    <row r="33" spans="1:20">
      <c r="B33" s="3150" t="s">
        <v>2833</v>
      </c>
      <c r="C33" s="1681"/>
      <c r="D33" s="3153"/>
      <c r="E33" s="1681"/>
      <c r="F33" s="3088" t="s">
        <v>20</v>
      </c>
      <c r="G33" s="3127">
        <f>G32+G22</f>
        <v>0</v>
      </c>
      <c r="H33" s="3127">
        <f t="shared" ref="H33:T33" si="6">H32+H22</f>
        <v>0</v>
      </c>
      <c r="I33" s="3127">
        <f t="shared" si="6"/>
        <v>0</v>
      </c>
      <c r="J33" s="3127">
        <f t="shared" si="6"/>
        <v>0</v>
      </c>
      <c r="K33" s="3127">
        <f t="shared" si="6"/>
        <v>0</v>
      </c>
      <c r="L33" s="3127">
        <f t="shared" si="6"/>
        <v>0</v>
      </c>
      <c r="M33" s="3127">
        <f t="shared" si="6"/>
        <v>0</v>
      </c>
      <c r="N33" s="3127">
        <f t="shared" si="6"/>
        <v>0</v>
      </c>
      <c r="O33" s="3127">
        <f t="shared" si="6"/>
        <v>0</v>
      </c>
      <c r="P33" s="3127">
        <f t="shared" si="6"/>
        <v>0</v>
      </c>
      <c r="Q33" s="3127">
        <f t="shared" si="6"/>
        <v>0</v>
      </c>
      <c r="R33" s="3127">
        <f>R32+R22</f>
        <v>0</v>
      </c>
      <c r="S33" s="3127">
        <f t="shared" si="6"/>
        <v>0</v>
      </c>
      <c r="T33" s="3127">
        <f t="shared" si="6"/>
        <v>0</v>
      </c>
    </row>
    <row r="36" spans="1:20">
      <c r="A36" s="1681" t="s">
        <v>2834</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sheetPr>
    <tabColor theme="2" tint="-0.249977111117893"/>
  </sheetPr>
  <dimension ref="A1:AE36"/>
  <sheetViews>
    <sheetView zoomScale="80" zoomScaleNormal="80" workbookViewId="0">
      <selection activeCell="E140" sqref="E140"/>
    </sheetView>
  </sheetViews>
  <sheetFormatPr defaultRowHeight="12.75"/>
  <cols>
    <col min="1" max="1" width="2.875" customWidth="1"/>
    <col min="2" max="2" width="38.5" customWidth="1"/>
    <col min="3" max="3" width="21.5" customWidth="1"/>
    <col min="4" max="4" width="20.75" hidden="1" customWidth="1"/>
    <col min="5" max="5" width="11" customWidth="1"/>
    <col min="6" max="6" width="6.75" customWidth="1"/>
    <col min="17" max="19" width="8.875" customWidth="1"/>
    <col min="20" max="20" width="9.625" customWidth="1"/>
    <col min="21" max="21" width="13.375" customWidth="1"/>
    <col min="22" max="22" width="10" customWidth="1"/>
    <col min="23" max="31" width="8.25" customWidth="1"/>
  </cols>
  <sheetData>
    <row r="1" spans="1:31" ht="24.75">
      <c r="A1" s="3104" t="s">
        <v>1730</v>
      </c>
      <c r="B1" s="3104"/>
      <c r="C1" s="3104"/>
      <c r="D1" s="3104"/>
      <c r="E1" s="3104"/>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row>
    <row r="2" spans="1:31" ht="24.75">
      <c r="A2" s="3107" t="s">
        <v>2782</v>
      </c>
      <c r="B2" s="3107"/>
      <c r="C2" s="3107"/>
      <c r="D2" s="3107"/>
      <c r="E2" s="3107"/>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row>
    <row r="3" spans="1:31" ht="25.5" thickBot="1">
      <c r="A3" s="3109" t="s">
        <v>250</v>
      </c>
      <c r="B3" s="3109"/>
      <c r="C3" s="3109"/>
      <c r="D3" s="3109"/>
      <c r="E3" s="3109"/>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row>
    <row r="5" spans="1:31" ht="15">
      <c r="A5" s="3137" t="s">
        <v>2835</v>
      </c>
      <c r="B5" s="3137"/>
      <c r="C5" s="3137"/>
      <c r="D5" s="3137"/>
      <c r="E5" s="3137"/>
    </row>
    <row r="6" spans="1:31" ht="25.5" customHeight="1">
      <c r="A6" s="3137"/>
      <c r="B6" s="3137"/>
      <c r="C6" s="3137"/>
      <c r="D6" s="3137"/>
      <c r="E6" s="3137"/>
      <c r="W6" s="3114" t="s">
        <v>1849</v>
      </c>
      <c r="X6" s="3143"/>
      <c r="Y6" s="3143"/>
      <c r="Z6" s="3143"/>
      <c r="AA6" s="3143"/>
      <c r="AB6" s="3143"/>
      <c r="AC6" s="3143"/>
      <c r="AD6" s="3143"/>
      <c r="AE6" s="3114"/>
    </row>
    <row r="7" spans="1:31" ht="26.25">
      <c r="H7" s="3114" t="s">
        <v>156</v>
      </c>
      <c r="I7" s="3115"/>
      <c r="J7" s="3114" t="s">
        <v>155</v>
      </c>
      <c r="K7" s="3143"/>
      <c r="L7" s="3143"/>
      <c r="M7" s="3143"/>
      <c r="N7" s="3143"/>
      <c r="O7" s="3143"/>
      <c r="P7" s="3143"/>
      <c r="Q7" s="3143"/>
      <c r="U7" s="3144" t="s">
        <v>2823</v>
      </c>
      <c r="V7" s="3144" t="s">
        <v>1848</v>
      </c>
      <c r="W7" s="3145" t="s">
        <v>2810</v>
      </c>
      <c r="X7" s="3145" t="s">
        <v>2811</v>
      </c>
      <c r="Y7" s="3145" t="s">
        <v>2812</v>
      </c>
      <c r="Z7" s="3145" t="s">
        <v>2813</v>
      </c>
      <c r="AA7" s="3145" t="s">
        <v>2814</v>
      </c>
      <c r="AB7" s="3145" t="s">
        <v>2815</v>
      </c>
      <c r="AC7" s="3145" t="s">
        <v>2816</v>
      </c>
      <c r="AD7" s="3145" t="s">
        <v>2817</v>
      </c>
      <c r="AE7" s="3145" t="s">
        <v>2818</v>
      </c>
    </row>
    <row r="8" spans="1:31" ht="42.75" customHeight="1">
      <c r="A8" s="3146"/>
      <c r="B8" s="3118" t="s">
        <v>248</v>
      </c>
      <c r="C8" s="3118" t="s">
        <v>1662</v>
      </c>
      <c r="D8" s="3124" t="s">
        <v>2836</v>
      </c>
      <c r="E8" s="3124" t="s">
        <v>2826</v>
      </c>
      <c r="F8" s="3118" t="s">
        <v>244</v>
      </c>
      <c r="G8" s="3124" t="s">
        <v>243</v>
      </c>
      <c r="H8" s="3118">
        <v>2012</v>
      </c>
      <c r="I8" s="3118">
        <v>2013</v>
      </c>
      <c r="J8" s="3147">
        <v>2014</v>
      </c>
      <c r="K8" s="3147">
        <v>2015</v>
      </c>
      <c r="L8" s="3147">
        <v>2016</v>
      </c>
      <c r="M8" s="3147">
        <v>2017</v>
      </c>
      <c r="N8" s="3147">
        <v>2018</v>
      </c>
      <c r="O8" s="3147">
        <v>2019</v>
      </c>
      <c r="P8" s="3147">
        <v>2020</v>
      </c>
      <c r="Q8" s="3147">
        <v>2021</v>
      </c>
      <c r="R8" s="3123" t="s">
        <v>2827</v>
      </c>
      <c r="S8" s="3123" t="s">
        <v>2828</v>
      </c>
      <c r="T8" s="3124" t="s">
        <v>2533</v>
      </c>
      <c r="U8" s="3148" t="s">
        <v>2824</v>
      </c>
      <c r="V8" s="3148" t="s">
        <v>2696</v>
      </c>
      <c r="W8" s="3148" t="s">
        <v>2696</v>
      </c>
      <c r="X8" s="3148" t="s">
        <v>2696</v>
      </c>
      <c r="Y8" s="3148" t="s">
        <v>2696</v>
      </c>
      <c r="Z8" s="3148" t="s">
        <v>2696</v>
      </c>
      <c r="AA8" s="3148" t="s">
        <v>2696</v>
      </c>
      <c r="AB8" s="3148" t="s">
        <v>2696</v>
      </c>
      <c r="AC8" s="3148" t="s">
        <v>2696</v>
      </c>
      <c r="AD8" s="3148" t="s">
        <v>2696</v>
      </c>
      <c r="AE8" s="3148" t="s">
        <v>2696</v>
      </c>
    </row>
    <row r="9" spans="1:31">
      <c r="A9" s="3149"/>
      <c r="B9" s="3150" t="s">
        <v>2829</v>
      </c>
      <c r="C9" s="3131"/>
      <c r="D9" s="3151"/>
      <c r="E9" s="3131"/>
      <c r="F9" s="3088" t="s">
        <v>20</v>
      </c>
      <c r="G9" s="3127">
        <f t="shared" ref="G9:G32" si="0">SUM(J9:Q9)</f>
        <v>0</v>
      </c>
      <c r="H9" s="3131"/>
      <c r="I9" s="3131"/>
      <c r="J9" s="3174"/>
      <c r="K9" s="3174"/>
      <c r="L9" s="3174"/>
      <c r="M9" s="3174"/>
      <c r="N9" s="3174"/>
      <c r="O9" s="3174"/>
      <c r="P9" s="3174"/>
      <c r="Q9" s="3174"/>
      <c r="R9" s="3131"/>
      <c r="S9" s="3174"/>
      <c r="T9" s="3127">
        <f>R9+G9+S9</f>
        <v>0</v>
      </c>
      <c r="U9" s="3131"/>
      <c r="V9" s="3131"/>
      <c r="W9" s="3131"/>
      <c r="X9" s="3131"/>
      <c r="Y9" s="3131"/>
      <c r="Z9" s="3131"/>
      <c r="AA9" s="3131"/>
      <c r="AB9" s="3131"/>
      <c r="AC9" s="3131"/>
      <c r="AD9" s="3131"/>
      <c r="AE9" s="3131"/>
    </row>
    <row r="10" spans="1:31">
      <c r="A10" s="3149"/>
      <c r="B10" s="3152" t="s">
        <v>2829</v>
      </c>
      <c r="C10" s="3131"/>
      <c r="D10" s="3153"/>
      <c r="E10" s="3131"/>
      <c r="F10" s="3156" t="s">
        <v>20</v>
      </c>
      <c r="G10" s="3127">
        <f t="shared" si="0"/>
        <v>0</v>
      </c>
      <c r="H10" s="3131"/>
      <c r="I10" s="3131"/>
      <c r="J10" s="3174"/>
      <c r="K10" s="3174"/>
      <c r="L10" s="3174"/>
      <c r="M10" s="3174"/>
      <c r="N10" s="3174"/>
      <c r="O10" s="3174"/>
      <c r="P10" s="3174"/>
      <c r="Q10" s="3174"/>
      <c r="R10" s="3131"/>
      <c r="S10" s="3174"/>
      <c r="T10" s="3127">
        <f t="shared" ref="T10:T33" si="1">R10+G10+S10</f>
        <v>0</v>
      </c>
      <c r="U10" s="3131"/>
      <c r="V10" s="3131"/>
      <c r="W10" s="3131"/>
      <c r="X10" s="3131"/>
      <c r="Y10" s="3131"/>
      <c r="Z10" s="3131"/>
      <c r="AA10" s="3131"/>
      <c r="AB10" s="3131"/>
      <c r="AC10" s="3131"/>
      <c r="AD10" s="3131"/>
      <c r="AE10" s="3131"/>
    </row>
    <row r="11" spans="1:31">
      <c r="A11" s="3149"/>
      <c r="B11" s="3152" t="s">
        <v>2829</v>
      </c>
      <c r="C11" s="3131"/>
      <c r="D11" s="3153"/>
      <c r="E11" s="3131"/>
      <c r="F11" s="3156" t="s">
        <v>20</v>
      </c>
      <c r="G11" s="3127">
        <f t="shared" si="0"/>
        <v>0</v>
      </c>
      <c r="H11" s="3131"/>
      <c r="I11" s="3131"/>
      <c r="J11" s="3174"/>
      <c r="K11" s="3174"/>
      <c r="L11" s="3174"/>
      <c r="M11" s="3174"/>
      <c r="N11" s="3174"/>
      <c r="O11" s="3174"/>
      <c r="P11" s="3174"/>
      <c r="Q11" s="3174"/>
      <c r="R11" s="3131"/>
      <c r="S11" s="3174"/>
      <c r="T11" s="3127">
        <f t="shared" si="1"/>
        <v>0</v>
      </c>
      <c r="U11" s="3131"/>
      <c r="V11" s="3131"/>
      <c r="W11" s="3131"/>
      <c r="X11" s="3131"/>
      <c r="Y11" s="3131"/>
      <c r="Z11" s="3131"/>
      <c r="AA11" s="3131"/>
      <c r="AB11" s="3131"/>
      <c r="AC11" s="3131"/>
      <c r="AD11" s="3131"/>
      <c r="AE11" s="3131"/>
    </row>
    <row r="12" spans="1:31">
      <c r="A12" s="3149"/>
      <c r="B12" s="3152" t="s">
        <v>2829</v>
      </c>
      <c r="C12" s="3131"/>
      <c r="D12" s="3153"/>
      <c r="E12" s="3131"/>
      <c r="F12" s="3156" t="s">
        <v>20</v>
      </c>
      <c r="G12" s="3127">
        <f t="shared" si="0"/>
        <v>0</v>
      </c>
      <c r="H12" s="3131"/>
      <c r="I12" s="3131"/>
      <c r="J12" s="3174"/>
      <c r="K12" s="3174"/>
      <c r="L12" s="3174"/>
      <c r="M12" s="3174"/>
      <c r="N12" s="3174"/>
      <c r="O12" s="3174"/>
      <c r="P12" s="3174"/>
      <c r="Q12" s="3174"/>
      <c r="R12" s="3131"/>
      <c r="S12" s="3174"/>
      <c r="T12" s="3127">
        <f t="shared" si="1"/>
        <v>0</v>
      </c>
      <c r="U12" s="3131"/>
      <c r="V12" s="3131"/>
      <c r="W12" s="3131"/>
      <c r="X12" s="3131"/>
      <c r="Y12" s="3131"/>
      <c r="Z12" s="3131"/>
      <c r="AA12" s="3131"/>
      <c r="AB12" s="3131"/>
      <c r="AC12" s="3131"/>
      <c r="AD12" s="3131"/>
      <c r="AE12" s="3131"/>
    </row>
    <row r="13" spans="1:31">
      <c r="A13" s="3149"/>
      <c r="B13" s="3152" t="s">
        <v>2829</v>
      </c>
      <c r="C13" s="3131"/>
      <c r="D13" s="3153"/>
      <c r="E13" s="3131"/>
      <c r="F13" s="3156" t="s">
        <v>20</v>
      </c>
      <c r="G13" s="3127">
        <f t="shared" si="0"/>
        <v>0</v>
      </c>
      <c r="H13" s="3131"/>
      <c r="I13" s="3131"/>
      <c r="J13" s="3174"/>
      <c r="K13" s="3174"/>
      <c r="L13" s="3174"/>
      <c r="M13" s="3174"/>
      <c r="N13" s="3174"/>
      <c r="O13" s="3174"/>
      <c r="P13" s="3174"/>
      <c r="Q13" s="3174"/>
      <c r="R13" s="3131"/>
      <c r="S13" s="3174"/>
      <c r="T13" s="3127">
        <f t="shared" si="1"/>
        <v>0</v>
      </c>
      <c r="U13" s="3131"/>
      <c r="V13" s="3131"/>
      <c r="W13" s="3131"/>
      <c r="X13" s="3131"/>
      <c r="Y13" s="3131"/>
      <c r="Z13" s="3131"/>
      <c r="AA13" s="3131"/>
      <c r="AB13" s="3131"/>
      <c r="AC13" s="3131"/>
      <c r="AD13" s="3131"/>
      <c r="AE13" s="3131"/>
    </row>
    <row r="14" spans="1:31">
      <c r="A14" s="3149"/>
      <c r="B14" s="3152" t="s">
        <v>2829</v>
      </c>
      <c r="C14" s="3131"/>
      <c r="D14" s="3153"/>
      <c r="E14" s="3131"/>
      <c r="F14" s="3156" t="s">
        <v>20</v>
      </c>
      <c r="G14" s="3127">
        <f t="shared" si="0"/>
        <v>0</v>
      </c>
      <c r="H14" s="3131"/>
      <c r="I14" s="3131"/>
      <c r="J14" s="3174"/>
      <c r="K14" s="3174"/>
      <c r="L14" s="3174"/>
      <c r="M14" s="3174"/>
      <c r="N14" s="3174"/>
      <c r="O14" s="3174"/>
      <c r="P14" s="3174"/>
      <c r="Q14" s="3174"/>
      <c r="R14" s="3131"/>
      <c r="S14" s="3174"/>
      <c r="T14" s="3127">
        <f t="shared" si="1"/>
        <v>0</v>
      </c>
      <c r="U14" s="3131"/>
      <c r="V14" s="3131"/>
      <c r="W14" s="3131"/>
      <c r="X14" s="3131"/>
      <c r="Y14" s="3131"/>
      <c r="Z14" s="3131"/>
      <c r="AA14" s="3131"/>
      <c r="AB14" s="3131"/>
      <c r="AC14" s="3131"/>
      <c r="AD14" s="3131"/>
      <c r="AE14" s="3131"/>
    </row>
    <row r="15" spans="1:31">
      <c r="A15" s="3149"/>
      <c r="B15" s="3152" t="s">
        <v>2829</v>
      </c>
      <c r="C15" s="3131"/>
      <c r="D15" s="3153"/>
      <c r="E15" s="3131"/>
      <c r="F15" s="3156" t="s">
        <v>20</v>
      </c>
      <c r="G15" s="3127">
        <f t="shared" si="0"/>
        <v>0</v>
      </c>
      <c r="H15" s="3131"/>
      <c r="I15" s="3131"/>
      <c r="J15" s="3174"/>
      <c r="K15" s="3174"/>
      <c r="L15" s="3174"/>
      <c r="M15" s="3174"/>
      <c r="N15" s="3174"/>
      <c r="O15" s="3174"/>
      <c r="P15" s="3174"/>
      <c r="Q15" s="3174"/>
      <c r="R15" s="3131"/>
      <c r="S15" s="3174"/>
      <c r="T15" s="3127">
        <f t="shared" si="1"/>
        <v>0</v>
      </c>
      <c r="U15" s="3131"/>
      <c r="V15" s="3131"/>
      <c r="W15" s="3131"/>
      <c r="X15" s="3131"/>
      <c r="Y15" s="3131"/>
      <c r="Z15" s="3131"/>
      <c r="AA15" s="3131"/>
      <c r="AB15" s="3131"/>
      <c r="AC15" s="3131"/>
      <c r="AD15" s="3131"/>
      <c r="AE15" s="3131"/>
    </row>
    <row r="16" spans="1:31">
      <c r="A16" s="3149"/>
      <c r="B16" s="3152" t="s">
        <v>2829</v>
      </c>
      <c r="C16" s="3131"/>
      <c r="D16" s="3153"/>
      <c r="E16" s="3131"/>
      <c r="F16" s="3156" t="s">
        <v>20</v>
      </c>
      <c r="G16" s="3127">
        <f t="shared" si="0"/>
        <v>0</v>
      </c>
      <c r="H16" s="3131"/>
      <c r="I16" s="3131"/>
      <c r="J16" s="3174"/>
      <c r="K16" s="3174"/>
      <c r="L16" s="3174"/>
      <c r="M16" s="3174"/>
      <c r="N16" s="3174"/>
      <c r="O16" s="3174"/>
      <c r="P16" s="3174"/>
      <c r="Q16" s="3174"/>
      <c r="R16" s="3131"/>
      <c r="S16" s="3174"/>
      <c r="T16" s="3127">
        <f t="shared" si="1"/>
        <v>0</v>
      </c>
      <c r="U16" s="3131"/>
      <c r="V16" s="3131"/>
      <c r="W16" s="3131"/>
      <c r="X16" s="3131"/>
      <c r="Y16" s="3131"/>
      <c r="Z16" s="3131"/>
      <c r="AA16" s="3131"/>
      <c r="AB16" s="3131"/>
      <c r="AC16" s="3131"/>
      <c r="AD16" s="3131"/>
      <c r="AE16" s="3131"/>
    </row>
    <row r="17" spans="1:31">
      <c r="A17" s="3149"/>
      <c r="B17" s="3152" t="s">
        <v>2829</v>
      </c>
      <c r="C17" s="3131"/>
      <c r="D17" s="3153"/>
      <c r="E17" s="3131"/>
      <c r="F17" s="3156" t="s">
        <v>20</v>
      </c>
      <c r="G17" s="3127">
        <f t="shared" si="0"/>
        <v>0</v>
      </c>
      <c r="H17" s="3131"/>
      <c r="I17" s="3131"/>
      <c r="J17" s="3174"/>
      <c r="K17" s="3174"/>
      <c r="L17" s="3174"/>
      <c r="M17" s="3174"/>
      <c r="N17" s="3174"/>
      <c r="O17" s="3174"/>
      <c r="P17" s="3174"/>
      <c r="Q17" s="3174"/>
      <c r="R17" s="3131"/>
      <c r="S17" s="3174"/>
      <c r="T17" s="3127">
        <f t="shared" si="1"/>
        <v>0</v>
      </c>
      <c r="U17" s="3131"/>
      <c r="V17" s="3131"/>
      <c r="W17" s="3131"/>
      <c r="X17" s="3131"/>
      <c r="Y17" s="3131"/>
      <c r="Z17" s="3131"/>
      <c r="AA17" s="3131"/>
      <c r="AB17" s="3131"/>
      <c r="AC17" s="3131"/>
      <c r="AD17" s="3131"/>
      <c r="AE17" s="3131"/>
    </row>
    <row r="18" spans="1:31">
      <c r="A18" s="3149"/>
      <c r="B18" s="3152" t="s">
        <v>2829</v>
      </c>
      <c r="C18" s="3131"/>
      <c r="D18" s="3153"/>
      <c r="E18" s="3131"/>
      <c r="F18" s="3156" t="s">
        <v>20</v>
      </c>
      <c r="G18" s="3127">
        <f t="shared" si="0"/>
        <v>0</v>
      </c>
      <c r="H18" s="3131"/>
      <c r="I18" s="3131"/>
      <c r="J18" s="3174"/>
      <c r="K18" s="3174"/>
      <c r="L18" s="3174"/>
      <c r="M18" s="3174"/>
      <c r="N18" s="3174"/>
      <c r="O18" s="3174"/>
      <c r="P18" s="3174"/>
      <c r="Q18" s="3174"/>
      <c r="R18" s="3131"/>
      <c r="S18" s="3174"/>
      <c r="T18" s="3127">
        <f t="shared" si="1"/>
        <v>0</v>
      </c>
      <c r="U18" s="3131"/>
      <c r="V18" s="3131"/>
      <c r="W18" s="3131"/>
      <c r="X18" s="3131"/>
      <c r="Y18" s="3131"/>
      <c r="Z18" s="3131"/>
      <c r="AA18" s="3131"/>
      <c r="AB18" s="3131"/>
      <c r="AC18" s="3131"/>
      <c r="AD18" s="3131"/>
      <c r="AE18" s="3131"/>
    </row>
    <row r="19" spans="1:31">
      <c r="A19" s="3149"/>
      <c r="B19" s="3152" t="s">
        <v>2829</v>
      </c>
      <c r="C19" s="3131"/>
      <c r="D19" s="3153"/>
      <c r="E19" s="3131"/>
      <c r="F19" s="3156" t="s">
        <v>20</v>
      </c>
      <c r="G19" s="3127">
        <f t="shared" si="0"/>
        <v>0</v>
      </c>
      <c r="H19" s="3131"/>
      <c r="I19" s="3131"/>
      <c r="J19" s="3174"/>
      <c r="K19" s="3174"/>
      <c r="L19" s="3174"/>
      <c r="M19" s="3174"/>
      <c r="N19" s="3174"/>
      <c r="O19" s="3174"/>
      <c r="P19" s="3174"/>
      <c r="Q19" s="3174"/>
      <c r="R19" s="3131"/>
      <c r="S19" s="3174"/>
      <c r="T19" s="3127">
        <f t="shared" si="1"/>
        <v>0</v>
      </c>
      <c r="U19" s="3131"/>
      <c r="V19" s="3131"/>
      <c r="W19" s="3131"/>
      <c r="X19" s="3131"/>
      <c r="Y19" s="3131"/>
      <c r="Z19" s="3131"/>
      <c r="AA19" s="3131"/>
      <c r="AB19" s="3131"/>
      <c r="AC19" s="3131"/>
      <c r="AD19" s="3131"/>
      <c r="AE19" s="3131"/>
    </row>
    <row r="20" spans="1:31">
      <c r="A20" s="3149"/>
      <c r="B20" s="3152" t="s">
        <v>2829</v>
      </c>
      <c r="C20" s="3131"/>
      <c r="D20" s="3153"/>
      <c r="E20" s="3131"/>
      <c r="F20" s="3156" t="s">
        <v>20</v>
      </c>
      <c r="G20" s="3127">
        <f t="shared" si="0"/>
        <v>0</v>
      </c>
      <c r="H20" s="3131"/>
      <c r="I20" s="3131"/>
      <c r="J20" s="3174"/>
      <c r="K20" s="3174"/>
      <c r="L20" s="3174"/>
      <c r="M20" s="3174"/>
      <c r="N20" s="3174"/>
      <c r="O20" s="3174"/>
      <c r="P20" s="3174"/>
      <c r="Q20" s="3174"/>
      <c r="R20" s="3131"/>
      <c r="S20" s="3174"/>
      <c r="T20" s="3127">
        <f t="shared" si="1"/>
        <v>0</v>
      </c>
      <c r="U20" s="3131"/>
      <c r="V20" s="3131"/>
      <c r="W20" s="3131"/>
      <c r="X20" s="3131"/>
      <c r="Y20" s="3131"/>
      <c r="Z20" s="3131"/>
      <c r="AA20" s="3131"/>
      <c r="AB20" s="3131"/>
      <c r="AC20" s="3131"/>
      <c r="AD20" s="3131"/>
      <c r="AE20" s="3131"/>
    </row>
    <row r="21" spans="1:31">
      <c r="A21" s="3149"/>
      <c r="B21" s="3152" t="s">
        <v>2829</v>
      </c>
      <c r="C21" s="3131"/>
      <c r="D21" s="3153"/>
      <c r="E21" s="3131"/>
      <c r="F21" s="3156" t="s">
        <v>20</v>
      </c>
      <c r="G21" s="3127">
        <f t="shared" si="0"/>
        <v>0</v>
      </c>
      <c r="H21" s="3131"/>
      <c r="I21" s="3131"/>
      <c r="J21" s="3174"/>
      <c r="K21" s="3174"/>
      <c r="L21" s="3174"/>
      <c r="M21" s="3174"/>
      <c r="N21" s="3174"/>
      <c r="O21" s="3174"/>
      <c r="P21" s="3174"/>
      <c r="Q21" s="3174"/>
      <c r="R21" s="3131"/>
      <c r="S21" s="3174"/>
      <c r="T21" s="3127">
        <f t="shared" si="1"/>
        <v>0</v>
      </c>
      <c r="U21" s="3131"/>
      <c r="V21" s="3131"/>
      <c r="W21" s="3131"/>
      <c r="X21" s="3131"/>
      <c r="Y21" s="3131"/>
      <c r="Z21" s="3131"/>
      <c r="AA21" s="3131"/>
      <c r="AB21" s="3131"/>
      <c r="AC21" s="3131"/>
      <c r="AD21" s="3131"/>
      <c r="AE21" s="3131"/>
    </row>
    <row r="22" spans="1:31">
      <c r="A22" s="3149"/>
      <c r="B22" s="3150" t="s">
        <v>2837</v>
      </c>
      <c r="C22" s="3154"/>
      <c r="D22" s="3153"/>
      <c r="E22" s="3131"/>
      <c r="F22" s="3156" t="s">
        <v>20</v>
      </c>
      <c r="G22" s="3127">
        <f t="shared" si="0"/>
        <v>0</v>
      </c>
      <c r="H22" s="3155">
        <f t="shared" ref="H22:I22" si="2">SUM(H9:H21)</f>
        <v>0</v>
      </c>
      <c r="I22" s="3155">
        <f t="shared" si="2"/>
        <v>0</v>
      </c>
      <c r="J22" s="3155">
        <f>SUM(J9:J21)</f>
        <v>0</v>
      </c>
      <c r="K22" s="3155">
        <f t="shared" ref="K22:AE22" si="3">SUM(K9:K21)</f>
        <v>0</v>
      </c>
      <c r="L22" s="3155">
        <f t="shared" si="3"/>
        <v>0</v>
      </c>
      <c r="M22" s="3155">
        <f t="shared" si="3"/>
        <v>0</v>
      </c>
      <c r="N22" s="3155">
        <f t="shared" si="3"/>
        <v>0</v>
      </c>
      <c r="O22" s="3155">
        <f t="shared" si="3"/>
        <v>0</v>
      </c>
      <c r="P22" s="3155">
        <f t="shared" si="3"/>
        <v>0</v>
      </c>
      <c r="Q22" s="3155">
        <f t="shared" si="3"/>
        <v>0</v>
      </c>
      <c r="R22" s="3155">
        <f t="shared" si="3"/>
        <v>0</v>
      </c>
      <c r="S22" s="3155">
        <f t="shared" si="3"/>
        <v>0</v>
      </c>
      <c r="T22" s="3127">
        <f t="shared" si="1"/>
        <v>0</v>
      </c>
      <c r="U22" s="3127">
        <f t="shared" si="3"/>
        <v>0</v>
      </c>
      <c r="V22" s="3127">
        <f t="shared" si="3"/>
        <v>0</v>
      </c>
      <c r="W22" s="3127">
        <f t="shared" si="3"/>
        <v>0</v>
      </c>
      <c r="X22" s="3127">
        <f t="shared" si="3"/>
        <v>0</v>
      </c>
      <c r="Y22" s="3127">
        <f t="shared" si="3"/>
        <v>0</v>
      </c>
      <c r="Z22" s="3127">
        <f t="shared" si="3"/>
        <v>0</v>
      </c>
      <c r="AA22" s="3127">
        <f t="shared" si="3"/>
        <v>0</v>
      </c>
      <c r="AB22" s="3127">
        <f t="shared" si="3"/>
        <v>0</v>
      </c>
      <c r="AC22" s="3127">
        <f t="shared" si="3"/>
        <v>0</v>
      </c>
      <c r="AD22" s="3127">
        <f t="shared" si="3"/>
        <v>0</v>
      </c>
      <c r="AE22" s="3127">
        <f t="shared" si="3"/>
        <v>0</v>
      </c>
    </row>
    <row r="23" spans="1:31">
      <c r="A23" s="3149"/>
      <c r="B23" s="3150" t="s">
        <v>2831</v>
      </c>
      <c r="C23" s="3131"/>
      <c r="D23" s="3153"/>
      <c r="E23" s="3131"/>
      <c r="F23" s="3156" t="s">
        <v>20</v>
      </c>
      <c r="G23" s="3127">
        <f t="shared" si="0"/>
        <v>0</v>
      </c>
      <c r="H23" s="3131"/>
      <c r="I23" s="3131"/>
      <c r="J23" s="3131"/>
      <c r="K23" s="3131"/>
      <c r="L23" s="3131"/>
      <c r="M23" s="3131"/>
      <c r="N23" s="3131"/>
      <c r="O23" s="3131"/>
      <c r="P23" s="3131"/>
      <c r="Q23" s="3131"/>
      <c r="R23" s="3131"/>
      <c r="S23" s="3131"/>
      <c r="T23" s="3127">
        <f t="shared" si="1"/>
        <v>0</v>
      </c>
      <c r="U23" s="3131"/>
      <c r="V23" s="3131"/>
      <c r="W23" s="3131"/>
      <c r="X23" s="3131"/>
      <c r="Y23" s="3131"/>
      <c r="Z23" s="3131"/>
      <c r="AA23" s="3131"/>
      <c r="AB23" s="3131"/>
      <c r="AC23" s="3131"/>
      <c r="AD23" s="3131"/>
      <c r="AE23" s="3131"/>
    </row>
    <row r="24" spans="1:31">
      <c r="A24" s="3149"/>
      <c r="B24" s="3152" t="s">
        <v>2831</v>
      </c>
      <c r="C24" s="3131"/>
      <c r="D24" s="3153"/>
      <c r="E24" s="3131"/>
      <c r="F24" s="3156" t="s">
        <v>20</v>
      </c>
      <c r="G24" s="3127">
        <f t="shared" si="0"/>
        <v>0</v>
      </c>
      <c r="H24" s="3131"/>
      <c r="I24" s="3131"/>
      <c r="J24" s="3131"/>
      <c r="K24" s="3131"/>
      <c r="L24" s="3131"/>
      <c r="M24" s="3131"/>
      <c r="N24" s="3131"/>
      <c r="O24" s="3131"/>
      <c r="P24" s="3131"/>
      <c r="Q24" s="3131"/>
      <c r="R24" s="3131"/>
      <c r="S24" s="3131"/>
      <c r="T24" s="3127">
        <f t="shared" si="1"/>
        <v>0</v>
      </c>
      <c r="U24" s="3131"/>
      <c r="V24" s="3131"/>
      <c r="W24" s="3131"/>
      <c r="X24" s="3131"/>
      <c r="Y24" s="3131"/>
      <c r="Z24" s="3131"/>
      <c r="AA24" s="3131"/>
      <c r="AB24" s="3131"/>
      <c r="AC24" s="3131"/>
      <c r="AD24" s="3131"/>
      <c r="AE24" s="3131"/>
    </row>
    <row r="25" spans="1:31">
      <c r="A25" s="3149"/>
      <c r="B25" s="3152" t="s">
        <v>2831</v>
      </c>
      <c r="C25" s="3131"/>
      <c r="D25" s="3153"/>
      <c r="E25" s="3131"/>
      <c r="F25" s="3156" t="s">
        <v>20</v>
      </c>
      <c r="G25" s="3127">
        <f t="shared" si="0"/>
        <v>0</v>
      </c>
      <c r="H25" s="3131"/>
      <c r="I25" s="3131"/>
      <c r="J25" s="3131"/>
      <c r="K25" s="3131"/>
      <c r="L25" s="3131"/>
      <c r="M25" s="3131"/>
      <c r="N25" s="3131"/>
      <c r="O25" s="3131"/>
      <c r="P25" s="3131"/>
      <c r="Q25" s="3131"/>
      <c r="R25" s="3131"/>
      <c r="S25" s="3131"/>
      <c r="T25" s="3127">
        <f t="shared" si="1"/>
        <v>0</v>
      </c>
      <c r="U25" s="3131"/>
      <c r="V25" s="3131"/>
      <c r="W25" s="3131"/>
      <c r="X25" s="3131"/>
      <c r="Y25" s="3131"/>
      <c r="Z25" s="3131"/>
      <c r="AA25" s="3131"/>
      <c r="AB25" s="3131"/>
      <c r="AC25" s="3131"/>
      <c r="AD25" s="3131"/>
      <c r="AE25" s="3131"/>
    </row>
    <row r="26" spans="1:31">
      <c r="A26" s="3149"/>
      <c r="B26" s="3152" t="s">
        <v>2831</v>
      </c>
      <c r="C26" s="3131"/>
      <c r="D26" s="3153"/>
      <c r="E26" s="3131"/>
      <c r="F26" s="3156" t="s">
        <v>20</v>
      </c>
      <c r="G26" s="3127">
        <f t="shared" si="0"/>
        <v>0</v>
      </c>
      <c r="H26" s="3131"/>
      <c r="I26" s="3131"/>
      <c r="J26" s="3131"/>
      <c r="K26" s="3131"/>
      <c r="L26" s="3131"/>
      <c r="M26" s="3131"/>
      <c r="N26" s="3131"/>
      <c r="O26" s="3131"/>
      <c r="P26" s="3131"/>
      <c r="Q26" s="3131"/>
      <c r="R26" s="3131"/>
      <c r="S26" s="3131"/>
      <c r="T26" s="3127">
        <f t="shared" si="1"/>
        <v>0</v>
      </c>
      <c r="U26" s="3131"/>
      <c r="V26" s="3131"/>
      <c r="W26" s="3131"/>
      <c r="X26" s="3131"/>
      <c r="Y26" s="3131"/>
      <c r="Z26" s="3131"/>
      <c r="AA26" s="3131"/>
      <c r="AB26" s="3131"/>
      <c r="AC26" s="3131"/>
      <c r="AD26" s="3131"/>
      <c r="AE26" s="3131"/>
    </row>
    <row r="27" spans="1:31">
      <c r="A27" s="3149"/>
      <c r="B27" s="3152" t="s">
        <v>2831</v>
      </c>
      <c r="C27" s="3131"/>
      <c r="D27" s="3153"/>
      <c r="E27" s="3131"/>
      <c r="F27" s="3156" t="s">
        <v>20</v>
      </c>
      <c r="G27" s="3127">
        <f t="shared" si="0"/>
        <v>0</v>
      </c>
      <c r="H27" s="3131"/>
      <c r="I27" s="3131"/>
      <c r="J27" s="3131"/>
      <c r="K27" s="3131"/>
      <c r="L27" s="3131"/>
      <c r="M27" s="3131"/>
      <c r="N27" s="3131"/>
      <c r="O27" s="3131"/>
      <c r="P27" s="3131"/>
      <c r="Q27" s="3131"/>
      <c r="R27" s="3131"/>
      <c r="S27" s="3131"/>
      <c r="T27" s="3127">
        <f t="shared" si="1"/>
        <v>0</v>
      </c>
      <c r="U27" s="3131"/>
      <c r="V27" s="3131"/>
      <c r="W27" s="3131"/>
      <c r="X27" s="3131"/>
      <c r="Y27" s="3131"/>
      <c r="Z27" s="3131"/>
      <c r="AA27" s="3131"/>
      <c r="AB27" s="3131"/>
      <c r="AC27" s="3131"/>
      <c r="AD27" s="3131"/>
      <c r="AE27" s="3131"/>
    </row>
    <row r="28" spans="1:31">
      <c r="A28" s="3149"/>
      <c r="B28" s="3152" t="s">
        <v>2831</v>
      </c>
      <c r="C28" s="3131"/>
      <c r="D28" s="3153"/>
      <c r="E28" s="3131"/>
      <c r="F28" s="3156" t="s">
        <v>20</v>
      </c>
      <c r="G28" s="3127">
        <f t="shared" si="0"/>
        <v>0</v>
      </c>
      <c r="H28" s="3131"/>
      <c r="I28" s="3131"/>
      <c r="J28" s="3131"/>
      <c r="K28" s="3131"/>
      <c r="L28" s="3131"/>
      <c r="M28" s="3131"/>
      <c r="N28" s="3131"/>
      <c r="O28" s="3131"/>
      <c r="P28" s="3131"/>
      <c r="Q28" s="3131"/>
      <c r="R28" s="3131"/>
      <c r="S28" s="3131"/>
      <c r="T28" s="3127">
        <f t="shared" si="1"/>
        <v>0</v>
      </c>
      <c r="U28" s="3131"/>
      <c r="V28" s="3131"/>
      <c r="W28" s="3131"/>
      <c r="X28" s="3131"/>
      <c r="Y28" s="3131"/>
      <c r="Z28" s="3131"/>
      <c r="AA28" s="3131"/>
      <c r="AB28" s="3131"/>
      <c r="AC28" s="3131"/>
      <c r="AD28" s="3131"/>
      <c r="AE28" s="3131"/>
    </row>
    <row r="29" spans="1:31">
      <c r="A29" s="3149"/>
      <c r="B29" s="3152" t="s">
        <v>2831</v>
      </c>
      <c r="C29" s="3131"/>
      <c r="D29" s="3153"/>
      <c r="E29" s="3131"/>
      <c r="F29" s="3156" t="s">
        <v>20</v>
      </c>
      <c r="G29" s="3127">
        <f t="shared" si="0"/>
        <v>0</v>
      </c>
      <c r="H29" s="3131"/>
      <c r="I29" s="3131"/>
      <c r="J29" s="3131"/>
      <c r="K29" s="3131"/>
      <c r="L29" s="3131"/>
      <c r="M29" s="3131"/>
      <c r="N29" s="3131"/>
      <c r="O29" s="3131"/>
      <c r="P29" s="3131"/>
      <c r="Q29" s="3131"/>
      <c r="R29" s="3131"/>
      <c r="S29" s="3131"/>
      <c r="T29" s="3127">
        <f t="shared" si="1"/>
        <v>0</v>
      </c>
      <c r="U29" s="3131"/>
      <c r="V29" s="3131"/>
      <c r="W29" s="3131"/>
      <c r="X29" s="3131"/>
      <c r="Y29" s="3131"/>
      <c r="Z29" s="3131"/>
      <c r="AA29" s="3131"/>
      <c r="AB29" s="3131"/>
      <c r="AC29" s="3131"/>
      <c r="AD29" s="3131"/>
      <c r="AE29" s="3131"/>
    </row>
    <row r="30" spans="1:31">
      <c r="A30" s="3149"/>
      <c r="B30" s="3152" t="s">
        <v>2831</v>
      </c>
      <c r="C30" s="3131"/>
      <c r="D30" s="3153"/>
      <c r="E30" s="3131"/>
      <c r="F30" s="3156" t="s">
        <v>20</v>
      </c>
      <c r="G30" s="3127">
        <f t="shared" si="0"/>
        <v>0</v>
      </c>
      <c r="H30" s="3131"/>
      <c r="I30" s="3131"/>
      <c r="J30" s="3131"/>
      <c r="K30" s="3131"/>
      <c r="L30" s="3131"/>
      <c r="M30" s="3131"/>
      <c r="N30" s="3131"/>
      <c r="O30" s="3131"/>
      <c r="P30" s="3131"/>
      <c r="Q30" s="3131"/>
      <c r="R30" s="3131"/>
      <c r="S30" s="3131"/>
      <c r="T30" s="3127">
        <f t="shared" si="1"/>
        <v>0</v>
      </c>
      <c r="U30" s="3131"/>
      <c r="V30" s="3131"/>
      <c r="W30" s="3131"/>
      <c r="X30" s="3131"/>
      <c r="Y30" s="3131"/>
      <c r="Z30" s="3131"/>
      <c r="AA30" s="3131"/>
      <c r="AB30" s="3131"/>
      <c r="AC30" s="3131"/>
      <c r="AD30" s="3131"/>
      <c r="AE30" s="3131"/>
    </row>
    <row r="31" spans="1:31">
      <c r="A31" s="3149"/>
      <c r="B31" s="3152" t="s">
        <v>2831</v>
      </c>
      <c r="C31" s="3131"/>
      <c r="D31" s="3153"/>
      <c r="E31" s="3131"/>
      <c r="F31" s="3156" t="s">
        <v>20</v>
      </c>
      <c r="G31" s="3127">
        <f t="shared" si="0"/>
        <v>0</v>
      </c>
      <c r="H31" s="3131"/>
      <c r="I31" s="3131"/>
      <c r="J31" s="3131"/>
      <c r="K31" s="3131"/>
      <c r="L31" s="3131"/>
      <c r="M31" s="3131"/>
      <c r="N31" s="3131"/>
      <c r="O31" s="3131"/>
      <c r="P31" s="3131"/>
      <c r="Q31" s="3131"/>
      <c r="R31" s="3131"/>
      <c r="S31" s="3131"/>
      <c r="T31" s="3127">
        <f t="shared" si="1"/>
        <v>0</v>
      </c>
      <c r="U31" s="3131"/>
      <c r="V31" s="3131"/>
      <c r="W31" s="3131"/>
      <c r="X31" s="3131"/>
      <c r="Y31" s="3131"/>
      <c r="Z31" s="3131"/>
      <c r="AA31" s="3131"/>
      <c r="AB31" s="3131"/>
      <c r="AC31" s="3131"/>
      <c r="AD31" s="3131"/>
      <c r="AE31" s="3131"/>
    </row>
    <row r="32" spans="1:31">
      <c r="A32" s="3149"/>
      <c r="B32" s="3150" t="s">
        <v>2838</v>
      </c>
      <c r="C32" s="3154"/>
      <c r="D32" s="3153"/>
      <c r="E32" s="3131"/>
      <c r="F32" s="3156" t="s">
        <v>20</v>
      </c>
      <c r="G32" s="3127">
        <f t="shared" si="0"/>
        <v>0</v>
      </c>
      <c r="H32" s="3155">
        <f t="shared" ref="H32:I32" si="4">SUM(H23:H31)</f>
        <v>0</v>
      </c>
      <c r="I32" s="3155">
        <f t="shared" si="4"/>
        <v>0</v>
      </c>
      <c r="J32" s="3155">
        <f>SUM(J23:J31)</f>
        <v>0</v>
      </c>
      <c r="K32" s="3155">
        <f t="shared" ref="K32:AE32" si="5">SUM(K23:K31)</f>
        <v>0</v>
      </c>
      <c r="L32" s="3155">
        <f t="shared" si="5"/>
        <v>0</v>
      </c>
      <c r="M32" s="3155">
        <f t="shared" si="5"/>
        <v>0</v>
      </c>
      <c r="N32" s="3155">
        <f t="shared" si="5"/>
        <v>0</v>
      </c>
      <c r="O32" s="3155">
        <f t="shared" si="5"/>
        <v>0</v>
      </c>
      <c r="P32" s="3155">
        <f t="shared" si="5"/>
        <v>0</v>
      </c>
      <c r="Q32" s="3155">
        <f t="shared" si="5"/>
        <v>0</v>
      </c>
      <c r="R32" s="3155">
        <f t="shared" si="5"/>
        <v>0</v>
      </c>
      <c r="S32" s="3155">
        <f t="shared" si="5"/>
        <v>0</v>
      </c>
      <c r="T32" s="3127">
        <f t="shared" si="1"/>
        <v>0</v>
      </c>
      <c r="U32" s="3155">
        <f t="shared" si="5"/>
        <v>0</v>
      </c>
      <c r="V32" s="3155">
        <f t="shared" si="5"/>
        <v>0</v>
      </c>
      <c r="W32" s="3155">
        <f t="shared" si="5"/>
        <v>0</v>
      </c>
      <c r="X32" s="3155">
        <f t="shared" si="5"/>
        <v>0</v>
      </c>
      <c r="Y32" s="3155">
        <f t="shared" si="5"/>
        <v>0</v>
      </c>
      <c r="Z32" s="3155">
        <f t="shared" si="5"/>
        <v>0</v>
      </c>
      <c r="AA32" s="3155">
        <f t="shared" si="5"/>
        <v>0</v>
      </c>
      <c r="AB32" s="3155">
        <f t="shared" si="5"/>
        <v>0</v>
      </c>
      <c r="AC32" s="3155">
        <f t="shared" si="5"/>
        <v>0</v>
      </c>
      <c r="AD32" s="3155">
        <f t="shared" si="5"/>
        <v>0</v>
      </c>
      <c r="AE32" s="3155">
        <f t="shared" si="5"/>
        <v>0</v>
      </c>
    </row>
    <row r="33" spans="1:20">
      <c r="B33" s="3150" t="s">
        <v>2839</v>
      </c>
      <c r="C33" s="1681"/>
      <c r="D33" s="3153"/>
      <c r="E33" s="1681"/>
      <c r="F33" s="3156" t="s">
        <v>20</v>
      </c>
      <c r="G33" s="3127">
        <f>G32+G22</f>
        <v>0</v>
      </c>
      <c r="H33" s="3127">
        <f t="shared" ref="H33:S33" si="6">H32+H22</f>
        <v>0</v>
      </c>
      <c r="I33" s="3127">
        <f t="shared" si="6"/>
        <v>0</v>
      </c>
      <c r="J33" s="3127">
        <f t="shared" si="6"/>
        <v>0</v>
      </c>
      <c r="K33" s="3127">
        <f t="shared" si="6"/>
        <v>0</v>
      </c>
      <c r="L33" s="3127">
        <f t="shared" si="6"/>
        <v>0</v>
      </c>
      <c r="M33" s="3127">
        <f t="shared" si="6"/>
        <v>0</v>
      </c>
      <c r="N33" s="3127">
        <f t="shared" si="6"/>
        <v>0</v>
      </c>
      <c r="O33" s="3127">
        <f t="shared" si="6"/>
        <v>0</v>
      </c>
      <c r="P33" s="3127">
        <f t="shared" si="6"/>
        <v>0</v>
      </c>
      <c r="Q33" s="3127">
        <f t="shared" si="6"/>
        <v>0</v>
      </c>
      <c r="R33" s="3127">
        <f t="shared" si="6"/>
        <v>0</v>
      </c>
      <c r="S33" s="3127">
        <f t="shared" si="6"/>
        <v>0</v>
      </c>
      <c r="T33" s="3127">
        <f t="shared" si="1"/>
        <v>0</v>
      </c>
    </row>
    <row r="36" spans="1:20">
      <c r="A36" s="1681" t="s">
        <v>2834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nformation" ma:contentTypeID="0x010100028D52C9A5433B438C8A1988457E2557008DC60E3B59FC4F42A6E7A8B1B54540C7" ma:contentTypeVersion="27" ma:contentTypeDescription="This is for internal and external Ofgem information." ma:contentTypeScope="" ma:versionID="391cb188de1a1fcc84b5ca07db9019d1">
  <xsd:schema xmlns:xsd="http://www.w3.org/2001/XMLSchema" xmlns:p="http://schemas.microsoft.com/office/2006/metadata/properties" xmlns:ns2="eecedeb9-13b3-4e62-b003-046c92e1668a" xmlns:ns3="http://schemas.microsoft.com/sharepoint/v3/fields" xmlns:ns4="efb98dbe-6680-48eb-ac67-85b3a61e7855" targetNamespace="http://schemas.microsoft.com/office/2006/metadata/properties" ma:root="true" ma:fieldsID="09092baad827dcfe9b45c6318a710319" ns2:_="" ns3:_="" ns4:_="">
    <xsd:import namespace="eecedeb9-13b3-4e62-b003-046c92e1668a"/>
    <xsd:import namespace="http://schemas.microsoft.com/sharepoint/v3/fields"/>
    <xsd:import namespace="efb98dbe-6680-48eb-ac67-85b3a61e7855"/>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xsd:element ref="ns2:Descriptor" minOccurs="0"/>
                <xsd:element ref="ns2:_dlc_Exempt" minOccurs="0"/>
                <xsd:element ref="ns4:DLCPolicyLabelValue" minOccurs="0"/>
                <xsd:element ref="ns4:DLCPolicyLabelClientValue" minOccurs="0"/>
                <xsd:element ref="ns4:DLCPolicyLabelLock" minOccurs="0"/>
              </xsd:all>
            </xsd:complexType>
          </xsd:element>
        </xsd:sequence>
      </xsd:complexType>
    </xsd:element>
  </xsd:schema>
  <xsd:schema xmlns:xsd="http://www.w3.org/2001/XMLSchema" xmlns:dms="http://schemas.microsoft.com/office/2006/documentManagement/types" targetNamespace="eecedeb9-13b3-4e62-b003-046c92e1668a" elementFormDefault="qualified">
    <xsd:import namespace="http://schemas.microsoft.com/office/2006/documentManagement/type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Northern Powergrid"/>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fault=""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ma:displayName="Classification" ma:default="Protect" ma:format="Dropdown" ma:internalName="Classification">
      <xsd:simpleType>
        <xsd:restriction base="dms:Choice">
          <xsd:enumeration value="Unclassified"/>
          <xsd:enumeration value="Protect"/>
          <xsd:enumeration value="Restricted"/>
        </xsd:restriction>
      </xsd:simpleType>
    </xsd:element>
    <xsd:element name="Descriptor" ma:index="13"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element name="_dlc_Exempt" ma:index="14" nillable="true" ma:displayName="Exempt from Policy" ma:description="" ma:hidden="true" ma:internalName="_dlc_Exempt" ma:readOnly="true">
      <xsd:simpleType>
        <xsd:restriction base="dms:Unknow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dms="http://schemas.microsoft.com/office/2006/documentManagement/types" targetNamespace="efb98dbe-6680-48eb-ac67-85b3a61e7855" elementFormDefault="qualified">
    <xsd:import namespace="http://schemas.microsoft.com/office/2006/documentManagement/types"/>
    <xsd:element name="DLCPolicyLabelValue" ma:index="15" nillable="true" ma:displayName="Label" ma:description="Stores the current value of the label." ma:internalName="DLCPolicyLabelValue" ma:readOnly="true">
      <xsd:simpleType>
        <xsd:restriction base="dms:Note"/>
      </xsd:simpleType>
    </xsd:element>
    <xsd:element name="DLCPolicyLabelClientValue" ma:index="16"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17"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Overview xmlns="2cd398cc-5242-4f22-a36e-b22b9499e21b" xsi:nil="true"/>
    <Ref_x0020_No_x0020_New xmlns="2cd398cc-5242-4f22-a36e-b22b9499e21b" xsi:nil="true"/>
    <Closing_x0020_Date xmlns="2cd398cc-5242-4f22-a36e-b22b9499e21b" xsi:nil="true"/>
    <_x003a_ xmlns="2cd398cc-5242-4f22-a36e-b22b9499e21b">2012/10/30 RIIO T1 and GD1 Draft RIGS /12</_x003a_>
    <Work_x0020_Area xmlns="2cd398cc-5242-4f22-a36e-b22b9499e21b">Transmission</Work_x0020_Area>
    <Publication_x0020_Date_x003a_ xmlns="2cd398cc-5242-4f22-a36e-b22b9499e21b">2012-10-26T00:00:00+00:00</Publication_x0020_Date_x003a_>
    <_x003a__x003a_ xmlns="2cd398cc-5242-4f22-a36e-b22b9499e21b">- Subsidiary Document</_x003a__x003a_>
  </documentManagement>
</p:properties>
</file>

<file path=customXml/item4.xml><?xml version="1.0" encoding="utf-8"?>
<ct:contentTypeSchema xmlns:ct="http://schemas.microsoft.com/office/2006/metadata/contentType" xmlns:ma="http://schemas.microsoft.com/office/2006/metadata/properties/metaAttributes" ct:_="" ma:_="" ma:contentTypeName="Other" ma:contentTypeID="0x0101001B29A5457858BB40B9775B98A0F7A817004274708627832547BF6B8AB394EC7D5F" ma:contentTypeVersion="24" ma:contentTypeDescription="Any item containing internal Ofgem or external information" ma:contentTypeScope="" ma:versionID="573ad8062e52ea65396c17986bb4cd15">
  <xsd:schema xmlns:xsd="http://www.w3.org/2001/XMLSchema" xmlns:p="http://schemas.microsoft.com/office/2006/metadata/properties" xmlns:ns2="2cd398cc-5242-4f22-a36e-b22b9499e21b" targetNamespace="http://schemas.microsoft.com/office/2006/metadata/properties" ma:root="true" ma:fieldsID="2647bee18642120241cf2436f791518f"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Closing_x0020_Date" minOccurs="0"/>
                <xsd:element ref="ns2:Overview" minOccurs="0"/>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Closing_x0020_Date" ma:index="6" nillable="true" ma:displayName="Closing Date" ma:default="" ma:format="DateOnly" ma:internalName="Closing_x0020_Date">
      <xsd:simpleType>
        <xsd:restriction base="dms:DateTime"/>
      </xsd:simpleType>
    </xsd:element>
    <xsd:element name="Overview" ma:index="7" nillable="true" ma:displayName="Overview" ma:default="" ma:description="This is a short overview of the document or item" ma:internalName="Overview" ma:readOnly="false">
      <xsd:simpleType>
        <xsd:restriction base="dms:Note"/>
      </xsd:simpleType>
    </xsd:element>
    <xsd:element name="Ref_x0020_No_x0020_New" ma:index="15" nillable="true" ma:displayName="Ref No" ma:description="This Reference number is allocated by Communications for significant Ofgem publications" ma:internalName="Ref_x0020_No_x0020_New" ma:readOnly="false">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axOccurs="1" ma:index="2" ma:displayName="Title"/>
        <xsd:element ref="dc:subject" minOccurs="0" maxOccurs="1"/>
        <xsd:element ref="dc:description" minOccurs="0" maxOccurs="1"/>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434250C-9177-4462-8985-1A78457097EA}"/>
</file>

<file path=customXml/itemProps2.xml><?xml version="1.0" encoding="utf-8"?>
<ds:datastoreItem xmlns:ds="http://schemas.openxmlformats.org/officeDocument/2006/customXml" ds:itemID="{60439B33-9632-471B-90FD-1DF8E0506310}"/>
</file>

<file path=customXml/itemProps3.xml><?xml version="1.0" encoding="utf-8"?>
<ds:datastoreItem xmlns:ds="http://schemas.openxmlformats.org/officeDocument/2006/customXml" ds:itemID="{E8F32A71-4F6B-4C73-8300-617186708BEF}"/>
</file>

<file path=customXml/itemProps4.xml><?xml version="1.0" encoding="utf-8"?>
<ds:datastoreItem xmlns:ds="http://schemas.openxmlformats.org/officeDocument/2006/customXml" ds:itemID="{FA8A2793-D06C-4A0C-A4C2-38D43DAC8F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1</vt:i4>
      </vt:variant>
    </vt:vector>
  </HeadingPairs>
  <TitlesOfParts>
    <vt:vector size="111" baseType="lpstr">
      <vt:lpstr>Index</vt:lpstr>
      <vt:lpstr>Universal data</vt:lpstr>
      <vt:lpstr>Check and Balances</vt:lpstr>
      <vt:lpstr>1.1 Inc_Stat</vt:lpstr>
      <vt:lpstr>1.2 Fin_Pos</vt:lpstr>
      <vt:lpstr>1.3 Cashflow </vt:lpstr>
      <vt:lpstr>1.4 Rec to Reg Acs</vt:lpstr>
      <vt:lpstr>1.5 Net Debt 1</vt:lpstr>
      <vt:lpstr>1.5.1 Net Debt NG</vt:lpstr>
      <vt:lpstr>1.5.2 Net Debt Rec</vt:lpstr>
      <vt:lpstr>1.7 Disposals</vt:lpstr>
      <vt:lpstr>1.8  Tax comp</vt:lpstr>
      <vt:lpstr>1.8.1 Tax pools</vt:lpstr>
      <vt:lpstr>1.8.2 Tax Allocations</vt:lpstr>
      <vt:lpstr>1.8.3 Tax allocations CT600</vt:lpstr>
      <vt:lpstr>1.9 Fin Req</vt:lpstr>
      <vt:lpstr>1.10.1 Pension DB Deficit</vt:lpstr>
      <vt:lpstr>1.10.2 Pensions For Benchmark</vt:lpstr>
      <vt:lpstr>1.10.3 Pensions PPF &amp; Admin</vt:lpstr>
      <vt:lpstr>1.10.4 Pensions Rec Triennial</vt:lpstr>
      <vt:lpstr>1.10.5 DAM Stat Triennial</vt:lpstr>
      <vt:lpstr>1.10.6 DAM Rec Triennial</vt:lpstr>
      <vt:lpstr>1.10.1 Pension DB Triennial</vt:lpstr>
      <vt:lpstr>2. Totex summary</vt:lpstr>
      <vt:lpstr>2. Ofgem totex adjustments</vt:lpstr>
      <vt:lpstr>1.3abc_SummaryCash_Contr._Costs</vt:lpstr>
      <vt:lpstr>1.4_Provisions</vt:lpstr>
      <vt:lpstr>1.8 Irregular items</vt:lpstr>
      <vt:lpstr>2.1_Direct_Opex</vt:lpstr>
      <vt:lpstr>2.4_Exc._&amp;_Demin</vt:lpstr>
      <vt:lpstr>2.5_CEO_&amp;_Corporate_Costs</vt:lpstr>
      <vt:lpstr>2.6_IS_&amp;_Telecoms_Costs</vt:lpstr>
      <vt:lpstr>2.6.1_IS_&amp;_Telecoms_Allocations</vt:lpstr>
      <vt:lpstr>2.7_Insurance_Costs</vt:lpstr>
      <vt:lpstr>2.8_Property_Costs_by_Building</vt:lpstr>
      <vt:lpstr>2.8.1_Property_Costs_Allocation</vt:lpstr>
      <vt:lpstr>2.9_Business_Support_Costs</vt:lpstr>
      <vt:lpstr>2.9.1_Business_Support_Allocs</vt:lpstr>
      <vt:lpstr>2.10_Related Party Transactions</vt:lpstr>
      <vt:lpstr>2.14a_Year_on_Year_Movt</vt:lpstr>
      <vt:lpstr>2.15_Salary and FTE numbers</vt:lpstr>
      <vt:lpstr>2.17_Resilience</vt:lpstr>
      <vt:lpstr>2.18_Apprentices_&amp;_Training</vt:lpstr>
      <vt:lpstr>2.19_Insourced_Outsourced</vt:lpstr>
      <vt:lpstr>IRM Expenditure</vt:lpstr>
      <vt:lpstr>NIA Expenditure</vt:lpstr>
      <vt:lpstr>NIC-Expenditure</vt:lpstr>
      <vt:lpstr>Innovation Revenue-Condition</vt:lpstr>
      <vt:lpstr>Innovation Revenue - Inputs</vt:lpstr>
      <vt:lpstr>Physical Security Opex</vt:lpstr>
      <vt:lpstr>4.18.1a_Capex_Summary</vt:lpstr>
      <vt:lpstr>2.2_Non_Op._Capex</vt:lpstr>
      <vt:lpstr>2.12_SO_Capex</vt:lpstr>
      <vt:lpstr>4.19.1_LRScheme_Listing</vt:lpstr>
      <vt:lpstr>4.19.2_LRScheme_Ann_Prof</vt:lpstr>
      <vt:lpstr>4.20.1_NLRScheme_List</vt:lpstr>
      <vt:lpstr>4.20.2_NLRScheme_Ann_Prof</vt:lpstr>
      <vt:lpstr>4.22.1_Other_Capex_Costs</vt:lpstr>
      <vt:lpstr>4.22.2_Flood_Mitigation</vt:lpstr>
      <vt:lpstr>4.23_TII_TIRG_SWW_Schemes</vt:lpstr>
      <vt:lpstr>4.27.3_Unit_Costs_Actuals</vt:lpstr>
      <vt:lpstr>4.27.1_Unit_Costs_Future_Levels</vt:lpstr>
      <vt:lpstr>Physical Security Capex</vt:lpstr>
      <vt:lpstr>4.1_System_Characteristics</vt:lpstr>
      <vt:lpstr>4.2.1a_Actvt_Indicators</vt:lpstr>
      <vt:lpstr>4.2.2a_Actvt_Costs</vt:lpstr>
      <vt:lpstr>4.3 System_Perf</vt:lpstr>
      <vt:lpstr>4.5  Faults</vt:lpstr>
      <vt:lpstr>4.6  Failures</vt:lpstr>
      <vt:lpstr>4.8.1a_Boundary_Tran_Capab_BV</vt:lpstr>
      <vt:lpstr>4.8.2_Bound_Capab_Dev</vt:lpstr>
      <vt:lpstr>4.9.1_Demand_&amp;_Supply_Sub</vt:lpstr>
      <vt:lpstr>4.11_Asset_description</vt:lpstr>
      <vt:lpstr>4.12_Asset_Age_Profile</vt:lpstr>
      <vt:lpstr>4.13_Asset_Disps_LR</vt:lpstr>
      <vt:lpstr>4.14_Asset_Disps_NLR</vt:lpstr>
      <vt:lpstr>4.15_Adds_&amp;_Disps_Total_ABM </vt:lpstr>
      <vt:lpstr>4.15.1_Adds_&amp;_Disps_Total</vt:lpstr>
      <vt:lpstr>4.15.2_Asset_Disps_RP</vt:lpstr>
      <vt:lpstr>4.16_Asset_Lives</vt:lpstr>
      <vt:lpstr>6.xx Safety </vt:lpstr>
      <vt:lpstr>6.xx Reliability</vt:lpstr>
      <vt:lpstr>NGET customer satisfaction</vt:lpstr>
      <vt:lpstr>Scot customer satisfaction</vt:lpstr>
      <vt:lpstr>SHETL.SPTL Timely connections</vt:lpstr>
      <vt:lpstr>NGET Timely connections</vt:lpstr>
      <vt:lpstr>6.xx SF6 emissions NGET</vt:lpstr>
      <vt:lpstr>6.xx SF6 emissions SPTL</vt:lpstr>
      <vt:lpstr>6.xx SF6 emissions SHETL</vt:lpstr>
      <vt:lpstr>6.xx VA designated areas NGET</vt:lpstr>
      <vt:lpstr>6.xx VA designated areas SPTL</vt:lpstr>
      <vt:lpstr>6.xx VA designated areas SHETL</vt:lpstr>
      <vt:lpstr>6.xx SWW outputs </vt:lpstr>
      <vt:lpstr>6.xx Pre-con deliverables</vt:lpstr>
      <vt:lpstr>6.xx BCF </vt:lpstr>
      <vt:lpstr>NGET WW Volume Driver</vt:lpstr>
      <vt:lpstr>NGET Local Generation &amp; Demand</vt:lpstr>
      <vt:lpstr>NGET Local Generation </vt:lpstr>
      <vt:lpstr>NGET Local Demand </vt:lpstr>
      <vt:lpstr>NGET Planning Requirements UM</vt:lpstr>
      <vt:lpstr>NGET DNO mitigations</vt:lpstr>
      <vt:lpstr>NGET Undergrounding</vt:lpstr>
      <vt:lpstr>SHETL Local Generation</vt:lpstr>
      <vt:lpstr>SPTL Generation connections </vt:lpstr>
      <vt:lpstr>SPTL Collector Substations</vt:lpstr>
      <vt:lpstr>4.28.1_NOMs</vt:lpstr>
      <vt:lpstr>4.28.2_NOMs_NG</vt:lpstr>
      <vt:lpstr>4.29.1_Criticality_Subs</vt:lpstr>
      <vt:lpstr>4.29.2_Criticality_Ccts</vt:lpstr>
      <vt:lpstr>4.29.3_Criticality_SP</vt:lpstr>
      <vt:lpstr>Index!Print_Area</vt:lpstr>
    </vt:vector>
  </TitlesOfParts>
  <Company>IT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Document 4: RIGs Electricity Transmission Reporting Template</dc:title>
  <dc:creator>DN</dc:creator>
  <cp:keywords/>
  <cp:lastModifiedBy>DN</cp:lastModifiedBy>
  <cp:lastPrinted>2012-10-25T13:38:47Z</cp:lastPrinted>
  <dcterms:created xsi:type="dcterms:W3CDTF">2012-10-10T07:53:11Z</dcterms:created>
  <dcterms:modified xsi:type="dcterms:W3CDTF">2012-10-29T16:51:03Z</dcterms:modified>
  <cp:contentType>Other</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0x0101001B29A5457858BB40B9775B98A0F7A817004274708627832547BF6B8AB394EC7D5F</vt:lpwstr>
  </property>
  <property fmtid="{D5CDD505-2E9C-101B-9397-08002B2CF9AE}" pid="4" name="DLCPolicyLabelValue">
    <vt:lpwstr>Version : 0.5</vt:lpwstr>
  </property>
  <property fmtid="{D5CDD505-2E9C-101B-9397-08002B2CF9AE}" pid="5" name="Organisation">
    <vt:lpwstr>Choose an Organisation</vt:lpwstr>
  </property>
  <property fmtid="{D5CDD505-2E9C-101B-9397-08002B2CF9AE}" pid="6" name="DLCPolicyLabelClientValue">
    <vt:lpwstr>Version : {_UIVersionString}</vt:lpwstr>
  </property>
  <property fmtid="{D5CDD505-2E9C-101B-9397-08002B2CF9AE}" pid="8" name="Classification">
    <vt:lpwstr>Protect</vt:lpwstr>
  </property>
</Properties>
</file>